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25PRmaj\"/>
    </mc:Choice>
  </mc:AlternateContent>
  <xr:revisionPtr revIDLastSave="0" documentId="13_ncr:1_{C3DEBE53-366F-49FF-9B9C-C071DB0F91B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1" sheetId="3" r:id="rId1"/>
    <sheet name="2" sheetId="4" r:id="rId2"/>
    <sheet name="3" sheetId="5" r:id="rId3"/>
    <sheet name="4" sheetId="6" r:id="rId4"/>
    <sheet name="5" sheetId="7" r:id="rId5"/>
    <sheet name="dane" sheetId="2" r:id="rId6"/>
  </sheets>
  <definedNames>
    <definedName name="ExternalData_1" localSheetId="0" hidden="1">'1'!$A$1:$E$2073</definedName>
    <definedName name="ExternalData_1" localSheetId="1" hidden="1">'2'!$A$1:$E$2073</definedName>
    <definedName name="ExternalData_1" localSheetId="2" hidden="1">'3'!$A$1:$E$2073</definedName>
    <definedName name="ExternalData_1" localSheetId="3" hidden="1">'4'!$A$1:$E$2073</definedName>
    <definedName name="ExternalData_1" localSheetId="4" hidden="1">'5'!$A$1:$E$2073</definedName>
    <definedName name="ExternalData_1" localSheetId="5" hidden="1">dane!$A$1:$E$2073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" i="7" l="1"/>
  <c r="F2073" i="7"/>
  <c r="F2072" i="7"/>
  <c r="F2071" i="7"/>
  <c r="F2070" i="7"/>
  <c r="F2069" i="7"/>
  <c r="F2068" i="7"/>
  <c r="F2067" i="7"/>
  <c r="F2066" i="7"/>
  <c r="F2065" i="7"/>
  <c r="F2064" i="7"/>
  <c r="F2063" i="7"/>
  <c r="F2062" i="7"/>
  <c r="F2061" i="7"/>
  <c r="F2060" i="7"/>
  <c r="F2059" i="7"/>
  <c r="F2058" i="7"/>
  <c r="F2057" i="7"/>
  <c r="F2056" i="7"/>
  <c r="F2055" i="7"/>
  <c r="F2054" i="7"/>
  <c r="F2053" i="7"/>
  <c r="F2052" i="7"/>
  <c r="F2051" i="7"/>
  <c r="F2050" i="7"/>
  <c r="F2049" i="7"/>
  <c r="F2048" i="7"/>
  <c r="F2047" i="7"/>
  <c r="F2046" i="7"/>
  <c r="F2045" i="7"/>
  <c r="F2044" i="7"/>
  <c r="F2043" i="7"/>
  <c r="F2042" i="7"/>
  <c r="F2041" i="7"/>
  <c r="F2040" i="7"/>
  <c r="F2039" i="7"/>
  <c r="F2038" i="7"/>
  <c r="F2037" i="7"/>
  <c r="F2036" i="7"/>
  <c r="F2035" i="7"/>
  <c r="F2034" i="7"/>
  <c r="F2033" i="7"/>
  <c r="F2032" i="7"/>
  <c r="F2031" i="7"/>
  <c r="F2030" i="7"/>
  <c r="F2029" i="7"/>
  <c r="F2028" i="7"/>
  <c r="F2027" i="7"/>
  <c r="F2026" i="7"/>
  <c r="F2025" i="7"/>
  <c r="F2024" i="7"/>
  <c r="F2023" i="7"/>
  <c r="F2022" i="7"/>
  <c r="F2021" i="7"/>
  <c r="F2020" i="7"/>
  <c r="F2019" i="7"/>
  <c r="F2018" i="7"/>
  <c r="F2017" i="7"/>
  <c r="F2016" i="7"/>
  <c r="F2015" i="7"/>
  <c r="F2014" i="7"/>
  <c r="F2013" i="7"/>
  <c r="F2012" i="7"/>
  <c r="F2011" i="7"/>
  <c r="F2010" i="7"/>
  <c r="F2009" i="7"/>
  <c r="F2008" i="7"/>
  <c r="F2007" i="7"/>
  <c r="F2006" i="7"/>
  <c r="F2005" i="7"/>
  <c r="F2004" i="7"/>
  <c r="F2003" i="7"/>
  <c r="F2002" i="7"/>
  <c r="F2001" i="7"/>
  <c r="F2000" i="7"/>
  <c r="F1999" i="7"/>
  <c r="F1998" i="7"/>
  <c r="F1997" i="7"/>
  <c r="F1996" i="7"/>
  <c r="F1995" i="7"/>
  <c r="F1994" i="7"/>
  <c r="F1993" i="7"/>
  <c r="F1992" i="7"/>
  <c r="F1991" i="7"/>
  <c r="F1990" i="7"/>
  <c r="F1989" i="7"/>
  <c r="F1988" i="7"/>
  <c r="F1987" i="7"/>
  <c r="F1986" i="7"/>
  <c r="F1985" i="7"/>
  <c r="F1984" i="7"/>
  <c r="F1983" i="7"/>
  <c r="F1982" i="7"/>
  <c r="F1981" i="7"/>
  <c r="F1980" i="7"/>
  <c r="F1979" i="7"/>
  <c r="F1978" i="7"/>
  <c r="F1977" i="7"/>
  <c r="F1976" i="7"/>
  <c r="F1975" i="7"/>
  <c r="F1974" i="7"/>
  <c r="F1973" i="7"/>
  <c r="F1972" i="7"/>
  <c r="F1971" i="7"/>
  <c r="F1970" i="7"/>
  <c r="F1969" i="7"/>
  <c r="F1968" i="7"/>
  <c r="F1967" i="7"/>
  <c r="F1966" i="7"/>
  <c r="F1965" i="7"/>
  <c r="F1964" i="7"/>
  <c r="F1963" i="7"/>
  <c r="F1962" i="7"/>
  <c r="F1961" i="7"/>
  <c r="F1960" i="7"/>
  <c r="F1959" i="7"/>
  <c r="F1958" i="7"/>
  <c r="F1957" i="7"/>
  <c r="F1956" i="7"/>
  <c r="F1955" i="7"/>
  <c r="F1954" i="7"/>
  <c r="F1953" i="7"/>
  <c r="F1952" i="7"/>
  <c r="F1951" i="7"/>
  <c r="F1950" i="7"/>
  <c r="F1949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5" i="7"/>
  <c r="F1924" i="7"/>
  <c r="F1923" i="7"/>
  <c r="F1922" i="7"/>
  <c r="F1921" i="7"/>
  <c r="F1920" i="7"/>
  <c r="F1919" i="7"/>
  <c r="F1918" i="7"/>
  <c r="F1917" i="7"/>
  <c r="F1916" i="7"/>
  <c r="F1915" i="7"/>
  <c r="F1914" i="7"/>
  <c r="F1913" i="7"/>
  <c r="F1912" i="7"/>
  <c r="F1911" i="7"/>
  <c r="F1910" i="7"/>
  <c r="F1909" i="7"/>
  <c r="F1908" i="7"/>
  <c r="F1907" i="7"/>
  <c r="F1906" i="7"/>
  <c r="F1905" i="7"/>
  <c r="F1904" i="7"/>
  <c r="F1903" i="7"/>
  <c r="F1902" i="7"/>
  <c r="F1901" i="7"/>
  <c r="F1900" i="7"/>
  <c r="F1899" i="7"/>
  <c r="F1898" i="7"/>
  <c r="F1897" i="7"/>
  <c r="F1896" i="7"/>
  <c r="F1895" i="7"/>
  <c r="F1894" i="7"/>
  <c r="F1893" i="7"/>
  <c r="F1892" i="7"/>
  <c r="F1891" i="7"/>
  <c r="F1890" i="7"/>
  <c r="F1889" i="7"/>
  <c r="F1888" i="7"/>
  <c r="F1887" i="7"/>
  <c r="F1886" i="7"/>
  <c r="F1885" i="7"/>
  <c r="F1884" i="7"/>
  <c r="F1883" i="7"/>
  <c r="F1882" i="7"/>
  <c r="F1881" i="7"/>
  <c r="F1880" i="7"/>
  <c r="F1879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6" i="7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5" i="7"/>
  <c r="F1784" i="7"/>
  <c r="F1783" i="7"/>
  <c r="F1782" i="7"/>
  <c r="F1781" i="7"/>
  <c r="F1780" i="7"/>
  <c r="F1779" i="7"/>
  <c r="F1778" i="7"/>
  <c r="F1777" i="7"/>
  <c r="F1776" i="7"/>
  <c r="F1775" i="7"/>
  <c r="F1774" i="7"/>
  <c r="F1773" i="7"/>
  <c r="F1772" i="7"/>
  <c r="F1771" i="7"/>
  <c r="F1770" i="7"/>
  <c r="F1769" i="7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752" i="7"/>
  <c r="F1751" i="7"/>
  <c r="F1750" i="7"/>
  <c r="F1749" i="7"/>
  <c r="F1748" i="7"/>
  <c r="F1747" i="7"/>
  <c r="F1746" i="7"/>
  <c r="F1745" i="7"/>
  <c r="F1744" i="7"/>
  <c r="F1743" i="7"/>
  <c r="F1742" i="7"/>
  <c r="F1741" i="7"/>
  <c r="F1740" i="7"/>
  <c r="F1739" i="7"/>
  <c r="F1738" i="7"/>
  <c r="F1737" i="7"/>
  <c r="F1736" i="7"/>
  <c r="F1735" i="7"/>
  <c r="F1734" i="7"/>
  <c r="F1733" i="7"/>
  <c r="F1732" i="7"/>
  <c r="F1731" i="7"/>
  <c r="F1730" i="7"/>
  <c r="F1729" i="7"/>
  <c r="F1728" i="7"/>
  <c r="F1727" i="7"/>
  <c r="F1726" i="7"/>
  <c r="F1725" i="7"/>
  <c r="F1724" i="7"/>
  <c r="F1723" i="7"/>
  <c r="F1722" i="7"/>
  <c r="F1721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8" i="7"/>
  <c r="F1707" i="7"/>
  <c r="F1706" i="7"/>
  <c r="F1705" i="7"/>
  <c r="F1704" i="7"/>
  <c r="F1703" i="7"/>
  <c r="F1702" i="7"/>
  <c r="F1701" i="7"/>
  <c r="F1700" i="7"/>
  <c r="F1699" i="7"/>
  <c r="F1698" i="7"/>
  <c r="F1697" i="7"/>
  <c r="F1696" i="7"/>
  <c r="F1695" i="7"/>
  <c r="F1694" i="7"/>
  <c r="F1693" i="7"/>
  <c r="F1692" i="7"/>
  <c r="F1691" i="7"/>
  <c r="F1690" i="7"/>
  <c r="F1689" i="7"/>
  <c r="F1688" i="7"/>
  <c r="F1687" i="7"/>
  <c r="F1686" i="7"/>
  <c r="F1685" i="7"/>
  <c r="F1684" i="7"/>
  <c r="F1683" i="7"/>
  <c r="F1682" i="7"/>
  <c r="F1681" i="7"/>
  <c r="F1680" i="7"/>
  <c r="F1679" i="7"/>
  <c r="F1678" i="7"/>
  <c r="F1677" i="7"/>
  <c r="F1676" i="7"/>
  <c r="F1675" i="7"/>
  <c r="F1674" i="7"/>
  <c r="F1673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9" i="7"/>
  <c r="F1658" i="7"/>
  <c r="F1657" i="7"/>
  <c r="F1656" i="7"/>
  <c r="F1655" i="7"/>
  <c r="F1654" i="7"/>
  <c r="F1653" i="7"/>
  <c r="F1652" i="7"/>
  <c r="F1651" i="7"/>
  <c r="F1650" i="7"/>
  <c r="F1649" i="7"/>
  <c r="F1648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2" i="7"/>
  <c r="F1631" i="7"/>
  <c r="F1630" i="7"/>
  <c r="F1629" i="7"/>
  <c r="F1628" i="7"/>
  <c r="F1627" i="7"/>
  <c r="F1626" i="7"/>
  <c r="F1625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2" i="7"/>
  <c r="F1611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89" i="7"/>
  <c r="F1588" i="7"/>
  <c r="F1587" i="7"/>
  <c r="F1586" i="7"/>
  <c r="F1585" i="7"/>
  <c r="F1584" i="7"/>
  <c r="F1583" i="7"/>
  <c r="F1582" i="7"/>
  <c r="F1581" i="7"/>
  <c r="F1580" i="7"/>
  <c r="F1579" i="7"/>
  <c r="F1578" i="7"/>
  <c r="F1577" i="7"/>
  <c r="F1576" i="7"/>
  <c r="F1575" i="7"/>
  <c r="F1574" i="7"/>
  <c r="F1573" i="7"/>
  <c r="F1572" i="7"/>
  <c r="F1571" i="7"/>
  <c r="F1570" i="7"/>
  <c r="F1569" i="7"/>
  <c r="F1568" i="7"/>
  <c r="F1567" i="7"/>
  <c r="F1566" i="7"/>
  <c r="F1565" i="7"/>
  <c r="F1564" i="7"/>
  <c r="F1563" i="7"/>
  <c r="F1562" i="7"/>
  <c r="F1561" i="7"/>
  <c r="F1560" i="7"/>
  <c r="F1559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9" i="7"/>
  <c r="F1518" i="7"/>
  <c r="F1517" i="7"/>
  <c r="F1516" i="7"/>
  <c r="F1515" i="7"/>
  <c r="F1514" i="7"/>
  <c r="F1513" i="7"/>
  <c r="F1512" i="7"/>
  <c r="F1511" i="7"/>
  <c r="F1510" i="7"/>
  <c r="F1509" i="7"/>
  <c r="F1508" i="7"/>
  <c r="F1507" i="7"/>
  <c r="F1506" i="7"/>
  <c r="F1505" i="7"/>
  <c r="F1504" i="7"/>
  <c r="F1503" i="7"/>
  <c r="F1502" i="7"/>
  <c r="F1501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3" i="7"/>
  <c r="F1482" i="7"/>
  <c r="F1481" i="7"/>
  <c r="F1480" i="7"/>
  <c r="F1479" i="7"/>
  <c r="F1478" i="7"/>
  <c r="F1477" i="7"/>
  <c r="F1476" i="7"/>
  <c r="F1475" i="7"/>
  <c r="F1474" i="7"/>
  <c r="F1473" i="7"/>
  <c r="F1472" i="7"/>
  <c r="F1471" i="7"/>
  <c r="F1470" i="7"/>
  <c r="F1469" i="7"/>
  <c r="F1468" i="7"/>
  <c r="F1467" i="7"/>
  <c r="F1466" i="7"/>
  <c r="F1465" i="7"/>
  <c r="F1464" i="7"/>
  <c r="F1463" i="7"/>
  <c r="F1462" i="7"/>
  <c r="F1461" i="7"/>
  <c r="F1460" i="7"/>
  <c r="F1459" i="7"/>
  <c r="F1458" i="7"/>
  <c r="F1457" i="7"/>
  <c r="F1456" i="7"/>
  <c r="F1455" i="7"/>
  <c r="F1454" i="7"/>
  <c r="F1453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7" i="7"/>
  <c r="F1436" i="7"/>
  <c r="F1435" i="7"/>
  <c r="F1434" i="7"/>
  <c r="F1433" i="7"/>
  <c r="F1432" i="7"/>
  <c r="F1431" i="7"/>
  <c r="F1430" i="7"/>
  <c r="F1429" i="7"/>
  <c r="F1428" i="7"/>
  <c r="F1427" i="7"/>
  <c r="F1426" i="7"/>
  <c r="F1425" i="7"/>
  <c r="F1424" i="7"/>
  <c r="F1423" i="7"/>
  <c r="F1422" i="7"/>
  <c r="F1421" i="7"/>
  <c r="F1420" i="7"/>
  <c r="F1419" i="7"/>
  <c r="F1418" i="7"/>
  <c r="F1417" i="7"/>
  <c r="F1416" i="7"/>
  <c r="F1415" i="7"/>
  <c r="F1414" i="7"/>
  <c r="F1413" i="7"/>
  <c r="F1412" i="7"/>
  <c r="F1411" i="7"/>
  <c r="F1410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7" i="7"/>
  <c r="F1396" i="7"/>
  <c r="F1395" i="7"/>
  <c r="F1394" i="7"/>
  <c r="F1393" i="7"/>
  <c r="F1392" i="7"/>
  <c r="F1391" i="7"/>
  <c r="F1390" i="7"/>
  <c r="F1389" i="7"/>
  <c r="F1388" i="7"/>
  <c r="F1387" i="7"/>
  <c r="F1386" i="7"/>
  <c r="F1385" i="7"/>
  <c r="F1384" i="7"/>
  <c r="F1383" i="7"/>
  <c r="F1382" i="7"/>
  <c r="F1381" i="7"/>
  <c r="F1380" i="7"/>
  <c r="F1379" i="7"/>
  <c r="F1378" i="7"/>
  <c r="F1377" i="7"/>
  <c r="F1376" i="7"/>
  <c r="F1375" i="7"/>
  <c r="F1374" i="7"/>
  <c r="F1373" i="7"/>
  <c r="F1372" i="7"/>
  <c r="F1371" i="7"/>
  <c r="F1370" i="7"/>
  <c r="F1369" i="7"/>
  <c r="F1368" i="7"/>
  <c r="F1367" i="7"/>
  <c r="F1366" i="7"/>
  <c r="F1365" i="7"/>
  <c r="F1364" i="7"/>
  <c r="F1363" i="7"/>
  <c r="F1362" i="7"/>
  <c r="F1361" i="7"/>
  <c r="F1360" i="7"/>
  <c r="F1359" i="7"/>
  <c r="F1358" i="7"/>
  <c r="F1357" i="7"/>
  <c r="F1356" i="7"/>
  <c r="F1355" i="7"/>
  <c r="F1354" i="7"/>
  <c r="F1353" i="7"/>
  <c r="F1352" i="7"/>
  <c r="F1351" i="7"/>
  <c r="F1350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4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7" i="7"/>
  <c r="F1306" i="7"/>
  <c r="F1305" i="7"/>
  <c r="F1304" i="7"/>
  <c r="F1303" i="7"/>
  <c r="F1302" i="7"/>
  <c r="F1301" i="7"/>
  <c r="F1300" i="7"/>
  <c r="F1299" i="7"/>
  <c r="F1298" i="7"/>
  <c r="F1297" i="7"/>
  <c r="F1296" i="7"/>
  <c r="F1295" i="7"/>
  <c r="F1294" i="7"/>
  <c r="F1293" i="7"/>
  <c r="F1292" i="7"/>
  <c r="F1291" i="7"/>
  <c r="F1290" i="7"/>
  <c r="F1289" i="7"/>
  <c r="F1288" i="7"/>
  <c r="F1287" i="7"/>
  <c r="F1286" i="7"/>
  <c r="F1285" i="7"/>
  <c r="F1284" i="7"/>
  <c r="F1283" i="7"/>
  <c r="F1282" i="7"/>
  <c r="F1281" i="7"/>
  <c r="F1280" i="7"/>
  <c r="F1279" i="7"/>
  <c r="F1278" i="7"/>
  <c r="F1277" i="7"/>
  <c r="F1276" i="7"/>
  <c r="F1275" i="7"/>
  <c r="F1274" i="7"/>
  <c r="F1273" i="7"/>
  <c r="F1272" i="7"/>
  <c r="F1271" i="7"/>
  <c r="F1270" i="7"/>
  <c r="F1269" i="7"/>
  <c r="F1268" i="7"/>
  <c r="F1267" i="7"/>
  <c r="F1266" i="7"/>
  <c r="F1265" i="7"/>
  <c r="F1264" i="7"/>
  <c r="F1263" i="7"/>
  <c r="F1262" i="7"/>
  <c r="F1261" i="7"/>
  <c r="F1260" i="7"/>
  <c r="F1259" i="7"/>
  <c r="F1258" i="7"/>
  <c r="F1257" i="7"/>
  <c r="F1256" i="7"/>
  <c r="F1255" i="7"/>
  <c r="F1254" i="7"/>
  <c r="F1253" i="7"/>
  <c r="F1252" i="7"/>
  <c r="F1251" i="7"/>
  <c r="F1250" i="7"/>
  <c r="F1249" i="7"/>
  <c r="F1248" i="7"/>
  <c r="F1247" i="7"/>
  <c r="F1246" i="7"/>
  <c r="F1245" i="7"/>
  <c r="F1244" i="7"/>
  <c r="F1243" i="7"/>
  <c r="F1242" i="7"/>
  <c r="F1241" i="7"/>
  <c r="F1240" i="7"/>
  <c r="F1239" i="7"/>
  <c r="F1238" i="7"/>
  <c r="F1237" i="7"/>
  <c r="F1236" i="7"/>
  <c r="F1235" i="7"/>
  <c r="F1234" i="7"/>
  <c r="F1233" i="7"/>
  <c r="F1232" i="7"/>
  <c r="F1231" i="7"/>
  <c r="F1230" i="7"/>
  <c r="F1229" i="7"/>
  <c r="F1228" i="7"/>
  <c r="F1227" i="7"/>
  <c r="F1226" i="7"/>
  <c r="F1225" i="7"/>
  <c r="F1224" i="7"/>
  <c r="F1223" i="7"/>
  <c r="F1222" i="7"/>
  <c r="F1221" i="7"/>
  <c r="F1220" i="7"/>
  <c r="F1219" i="7"/>
  <c r="F1218" i="7"/>
  <c r="F1217" i="7"/>
  <c r="F1216" i="7"/>
  <c r="F1215" i="7"/>
  <c r="F1214" i="7"/>
  <c r="F1213" i="7"/>
  <c r="F1212" i="7"/>
  <c r="F1211" i="7"/>
  <c r="F1210" i="7"/>
  <c r="F1209" i="7"/>
  <c r="F1208" i="7"/>
  <c r="F1207" i="7"/>
  <c r="F1206" i="7"/>
  <c r="F1205" i="7"/>
  <c r="F1204" i="7"/>
  <c r="F1203" i="7"/>
  <c r="F1202" i="7"/>
  <c r="F1201" i="7"/>
  <c r="F1200" i="7"/>
  <c r="F1199" i="7"/>
  <c r="F1198" i="7"/>
  <c r="F1197" i="7"/>
  <c r="F1196" i="7"/>
  <c r="F1195" i="7"/>
  <c r="F1194" i="7"/>
  <c r="F1193" i="7"/>
  <c r="F1192" i="7"/>
  <c r="F1191" i="7"/>
  <c r="F1190" i="7"/>
  <c r="F1189" i="7"/>
  <c r="F1188" i="7"/>
  <c r="F1187" i="7"/>
  <c r="F1186" i="7"/>
  <c r="F1185" i="7"/>
  <c r="F1184" i="7"/>
  <c r="F1183" i="7"/>
  <c r="F1182" i="7"/>
  <c r="F1181" i="7"/>
  <c r="F1180" i="7"/>
  <c r="F1179" i="7"/>
  <c r="F1178" i="7"/>
  <c r="F1177" i="7"/>
  <c r="F1176" i="7"/>
  <c r="F1175" i="7"/>
  <c r="F1174" i="7"/>
  <c r="F1173" i="7"/>
  <c r="F1172" i="7"/>
  <c r="F1171" i="7"/>
  <c r="F1170" i="7"/>
  <c r="F1169" i="7"/>
  <c r="F1168" i="7"/>
  <c r="F1167" i="7"/>
  <c r="F1166" i="7"/>
  <c r="F1165" i="7"/>
  <c r="F1164" i="7"/>
  <c r="F1163" i="7"/>
  <c r="F1162" i="7"/>
  <c r="F1161" i="7"/>
  <c r="F1160" i="7"/>
  <c r="F1159" i="7"/>
  <c r="F1158" i="7"/>
  <c r="F1157" i="7"/>
  <c r="F1156" i="7"/>
  <c r="F1155" i="7"/>
  <c r="F1154" i="7"/>
  <c r="F1153" i="7"/>
  <c r="F1152" i="7"/>
  <c r="F1151" i="7"/>
  <c r="F1150" i="7"/>
  <c r="F1149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6" i="7"/>
  <c r="F1135" i="7"/>
  <c r="F1134" i="7"/>
  <c r="F1133" i="7"/>
  <c r="F1132" i="7"/>
  <c r="F1131" i="7"/>
  <c r="F1130" i="7"/>
  <c r="F1129" i="7"/>
  <c r="F1128" i="7"/>
  <c r="F1127" i="7"/>
  <c r="F1126" i="7"/>
  <c r="F1125" i="7"/>
  <c r="F1124" i="7"/>
  <c r="F1123" i="7"/>
  <c r="F1122" i="7"/>
  <c r="F1121" i="7"/>
  <c r="F1120" i="7"/>
  <c r="F1119" i="7"/>
  <c r="F1118" i="7"/>
  <c r="F1117" i="7"/>
  <c r="F1116" i="7"/>
  <c r="F1115" i="7"/>
  <c r="F1114" i="7"/>
  <c r="F1113" i="7"/>
  <c r="F1112" i="7"/>
  <c r="F1111" i="7"/>
  <c r="F1110" i="7"/>
  <c r="F1109" i="7"/>
  <c r="F1108" i="7"/>
  <c r="F1107" i="7"/>
  <c r="F1106" i="7"/>
  <c r="F1105" i="7"/>
  <c r="F1104" i="7"/>
  <c r="F1103" i="7"/>
  <c r="F1102" i="7"/>
  <c r="F1101" i="7"/>
  <c r="F1100" i="7"/>
  <c r="F1099" i="7"/>
  <c r="F1098" i="7"/>
  <c r="F1097" i="7"/>
  <c r="F1096" i="7"/>
  <c r="F1095" i="7"/>
  <c r="F1094" i="7"/>
  <c r="F1093" i="7"/>
  <c r="F1092" i="7"/>
  <c r="F1091" i="7"/>
  <c r="F1090" i="7"/>
  <c r="F1089" i="7"/>
  <c r="F1088" i="7"/>
  <c r="F1087" i="7"/>
  <c r="F1086" i="7"/>
  <c r="F1085" i="7"/>
  <c r="F1084" i="7"/>
  <c r="F1083" i="7"/>
  <c r="F1082" i="7"/>
  <c r="F1081" i="7"/>
  <c r="F1080" i="7"/>
  <c r="F1079" i="7"/>
  <c r="F1078" i="7"/>
  <c r="F1077" i="7"/>
  <c r="F1076" i="7"/>
  <c r="F1075" i="7"/>
  <c r="F1074" i="7"/>
  <c r="F1073" i="7"/>
  <c r="F1072" i="7"/>
  <c r="F1071" i="7"/>
  <c r="F1070" i="7"/>
  <c r="F1069" i="7"/>
  <c r="F1068" i="7"/>
  <c r="F1067" i="7"/>
  <c r="F1066" i="7"/>
  <c r="F1065" i="7"/>
  <c r="F1064" i="7"/>
  <c r="F1063" i="7"/>
  <c r="F1062" i="7"/>
  <c r="F1061" i="7"/>
  <c r="F1060" i="7"/>
  <c r="F1059" i="7"/>
  <c r="F1058" i="7"/>
  <c r="F1057" i="7"/>
  <c r="F1056" i="7"/>
  <c r="F1055" i="7"/>
  <c r="F1054" i="7"/>
  <c r="F1053" i="7"/>
  <c r="F1052" i="7"/>
  <c r="F1051" i="7"/>
  <c r="F1050" i="7"/>
  <c r="F1049" i="7"/>
  <c r="F1048" i="7"/>
  <c r="F1047" i="7"/>
  <c r="F1046" i="7"/>
  <c r="F1045" i="7"/>
  <c r="F1044" i="7"/>
  <c r="F1043" i="7"/>
  <c r="F1042" i="7"/>
  <c r="F1041" i="7"/>
  <c r="F1040" i="7"/>
  <c r="F1039" i="7"/>
  <c r="F1038" i="7"/>
  <c r="F1037" i="7"/>
  <c r="F1036" i="7"/>
  <c r="F1035" i="7"/>
  <c r="F1034" i="7"/>
  <c r="F1033" i="7"/>
  <c r="F1032" i="7"/>
  <c r="F1031" i="7"/>
  <c r="F1030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2" i="7"/>
  <c r="F1011" i="7"/>
  <c r="F1010" i="7"/>
  <c r="F1009" i="7"/>
  <c r="F1008" i="7"/>
  <c r="F1007" i="7"/>
  <c r="F1006" i="7"/>
  <c r="F1005" i="7"/>
  <c r="F1004" i="7"/>
  <c r="F1003" i="7"/>
  <c r="F1002" i="7"/>
  <c r="F1001" i="7"/>
  <c r="F1000" i="7"/>
  <c r="F999" i="7"/>
  <c r="F998" i="7"/>
  <c r="F997" i="7"/>
  <c r="F996" i="7"/>
  <c r="F995" i="7"/>
  <c r="F994" i="7"/>
  <c r="F993" i="7"/>
  <c r="F992" i="7"/>
  <c r="F991" i="7"/>
  <c r="F990" i="7"/>
  <c r="F989" i="7"/>
  <c r="F988" i="7"/>
  <c r="F987" i="7"/>
  <c r="F986" i="7"/>
  <c r="F985" i="7"/>
  <c r="F984" i="7"/>
  <c r="F983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G2" i="7" s="1"/>
  <c r="F2073" i="6"/>
  <c r="F2072" i="6"/>
  <c r="F2071" i="6"/>
  <c r="F2070" i="6"/>
  <c r="F2069" i="6"/>
  <c r="F2068" i="6"/>
  <c r="F2067" i="6"/>
  <c r="F2066" i="6"/>
  <c r="F2065" i="6"/>
  <c r="F2064" i="6"/>
  <c r="F2063" i="6"/>
  <c r="F2062" i="6"/>
  <c r="F2061" i="6"/>
  <c r="F2060" i="6"/>
  <c r="F2059" i="6"/>
  <c r="F2058" i="6"/>
  <c r="F2057" i="6"/>
  <c r="F2056" i="6"/>
  <c r="F2055" i="6"/>
  <c r="F2054" i="6"/>
  <c r="F2053" i="6"/>
  <c r="F2052" i="6"/>
  <c r="F2051" i="6"/>
  <c r="F2050" i="6"/>
  <c r="F2049" i="6"/>
  <c r="F2048" i="6"/>
  <c r="F2047" i="6"/>
  <c r="F2046" i="6"/>
  <c r="F2045" i="6"/>
  <c r="F2044" i="6"/>
  <c r="F2043" i="6"/>
  <c r="F2042" i="6"/>
  <c r="F2041" i="6"/>
  <c r="F2040" i="6"/>
  <c r="F2039" i="6"/>
  <c r="F2038" i="6"/>
  <c r="F2037" i="6"/>
  <c r="F2036" i="6"/>
  <c r="F2035" i="6"/>
  <c r="F2034" i="6"/>
  <c r="F2033" i="6"/>
  <c r="F2032" i="6"/>
  <c r="F2031" i="6"/>
  <c r="F2030" i="6"/>
  <c r="F2029" i="6"/>
  <c r="F2028" i="6"/>
  <c r="F2027" i="6"/>
  <c r="F2026" i="6"/>
  <c r="F2025" i="6"/>
  <c r="F2024" i="6"/>
  <c r="F2023" i="6"/>
  <c r="F2022" i="6"/>
  <c r="F2021" i="6"/>
  <c r="F2020" i="6"/>
  <c r="F2019" i="6"/>
  <c r="F2018" i="6"/>
  <c r="F2017" i="6"/>
  <c r="F2016" i="6"/>
  <c r="F2015" i="6"/>
  <c r="F2014" i="6"/>
  <c r="F2013" i="6"/>
  <c r="F2012" i="6"/>
  <c r="F2011" i="6"/>
  <c r="F2010" i="6"/>
  <c r="F2009" i="6"/>
  <c r="F2008" i="6"/>
  <c r="F2007" i="6"/>
  <c r="F2006" i="6"/>
  <c r="F2005" i="6"/>
  <c r="F2004" i="6"/>
  <c r="F2003" i="6"/>
  <c r="F2002" i="6"/>
  <c r="F2001" i="6"/>
  <c r="F2000" i="6"/>
  <c r="F1999" i="6"/>
  <c r="F1998" i="6"/>
  <c r="F1997" i="6"/>
  <c r="F1996" i="6"/>
  <c r="F1995" i="6"/>
  <c r="F1994" i="6"/>
  <c r="F1993" i="6"/>
  <c r="F1992" i="6"/>
  <c r="F1991" i="6"/>
  <c r="F1990" i="6"/>
  <c r="F1989" i="6"/>
  <c r="F1988" i="6"/>
  <c r="F1987" i="6"/>
  <c r="F1986" i="6"/>
  <c r="F1985" i="6"/>
  <c r="F1984" i="6"/>
  <c r="F1983" i="6"/>
  <c r="F1982" i="6"/>
  <c r="F1981" i="6"/>
  <c r="F1980" i="6"/>
  <c r="F1979" i="6"/>
  <c r="F1978" i="6"/>
  <c r="F1977" i="6"/>
  <c r="F1976" i="6"/>
  <c r="F1975" i="6"/>
  <c r="F1974" i="6"/>
  <c r="F1973" i="6"/>
  <c r="F1972" i="6"/>
  <c r="F1971" i="6"/>
  <c r="F1970" i="6"/>
  <c r="F1969" i="6"/>
  <c r="F1968" i="6"/>
  <c r="F1967" i="6"/>
  <c r="F1966" i="6"/>
  <c r="F1965" i="6"/>
  <c r="F1964" i="6"/>
  <c r="F1963" i="6"/>
  <c r="F1962" i="6"/>
  <c r="F1961" i="6"/>
  <c r="F1960" i="6"/>
  <c r="F1959" i="6"/>
  <c r="F1958" i="6"/>
  <c r="F1957" i="6"/>
  <c r="F1956" i="6"/>
  <c r="F1955" i="6"/>
  <c r="F1954" i="6"/>
  <c r="F1953" i="6"/>
  <c r="F1952" i="6"/>
  <c r="F1951" i="6"/>
  <c r="F1950" i="6"/>
  <c r="F1949" i="6"/>
  <c r="F1948" i="6"/>
  <c r="F1947" i="6"/>
  <c r="F1946" i="6"/>
  <c r="F1945" i="6"/>
  <c r="F1944" i="6"/>
  <c r="F1943" i="6"/>
  <c r="F1942" i="6"/>
  <c r="F1941" i="6"/>
  <c r="F1940" i="6"/>
  <c r="F1939" i="6"/>
  <c r="F1938" i="6"/>
  <c r="F1937" i="6"/>
  <c r="F1936" i="6"/>
  <c r="F1935" i="6"/>
  <c r="F1934" i="6"/>
  <c r="F1933" i="6"/>
  <c r="F1932" i="6"/>
  <c r="F1931" i="6"/>
  <c r="F1930" i="6"/>
  <c r="F1929" i="6"/>
  <c r="F1928" i="6"/>
  <c r="F1927" i="6"/>
  <c r="F1926" i="6"/>
  <c r="F1925" i="6"/>
  <c r="F1924" i="6"/>
  <c r="F1923" i="6"/>
  <c r="F1922" i="6"/>
  <c r="F1921" i="6"/>
  <c r="F1920" i="6"/>
  <c r="F1919" i="6"/>
  <c r="F1918" i="6"/>
  <c r="F1917" i="6"/>
  <c r="F1916" i="6"/>
  <c r="F1915" i="6"/>
  <c r="F1914" i="6"/>
  <c r="F1913" i="6"/>
  <c r="F1912" i="6"/>
  <c r="F1911" i="6"/>
  <c r="F1910" i="6"/>
  <c r="F1909" i="6"/>
  <c r="F1908" i="6"/>
  <c r="F1907" i="6"/>
  <c r="F1906" i="6"/>
  <c r="F1905" i="6"/>
  <c r="F1904" i="6"/>
  <c r="F1903" i="6"/>
  <c r="F1902" i="6"/>
  <c r="F1901" i="6"/>
  <c r="F1900" i="6"/>
  <c r="F1899" i="6"/>
  <c r="F1898" i="6"/>
  <c r="F1897" i="6"/>
  <c r="F1896" i="6"/>
  <c r="F1895" i="6"/>
  <c r="F1894" i="6"/>
  <c r="F1893" i="6"/>
  <c r="F1892" i="6"/>
  <c r="F1891" i="6"/>
  <c r="F1890" i="6"/>
  <c r="F1889" i="6"/>
  <c r="F1888" i="6"/>
  <c r="F1887" i="6"/>
  <c r="F1886" i="6"/>
  <c r="F1885" i="6"/>
  <c r="F1884" i="6"/>
  <c r="F1883" i="6"/>
  <c r="F1882" i="6"/>
  <c r="F1881" i="6"/>
  <c r="F1880" i="6"/>
  <c r="F1879" i="6"/>
  <c r="F1878" i="6"/>
  <c r="F1877" i="6"/>
  <c r="F1876" i="6"/>
  <c r="F1875" i="6"/>
  <c r="F1874" i="6"/>
  <c r="F1873" i="6"/>
  <c r="F1872" i="6"/>
  <c r="F1871" i="6"/>
  <c r="F1870" i="6"/>
  <c r="F1869" i="6"/>
  <c r="F1868" i="6"/>
  <c r="F1867" i="6"/>
  <c r="F1866" i="6"/>
  <c r="F1865" i="6"/>
  <c r="F1864" i="6"/>
  <c r="F1863" i="6"/>
  <c r="F1862" i="6"/>
  <c r="F1861" i="6"/>
  <c r="F1860" i="6"/>
  <c r="F1859" i="6"/>
  <c r="F1858" i="6"/>
  <c r="F1857" i="6"/>
  <c r="F1856" i="6"/>
  <c r="F1855" i="6"/>
  <c r="F1854" i="6"/>
  <c r="F1853" i="6"/>
  <c r="F1852" i="6"/>
  <c r="F1851" i="6"/>
  <c r="F1850" i="6"/>
  <c r="F1849" i="6"/>
  <c r="F1848" i="6"/>
  <c r="F1847" i="6"/>
  <c r="F1846" i="6"/>
  <c r="F1845" i="6"/>
  <c r="F1844" i="6"/>
  <c r="F1843" i="6"/>
  <c r="F1842" i="6"/>
  <c r="F1841" i="6"/>
  <c r="F1840" i="6"/>
  <c r="F1839" i="6"/>
  <c r="F1838" i="6"/>
  <c r="F1837" i="6"/>
  <c r="F1836" i="6"/>
  <c r="F1835" i="6"/>
  <c r="F1834" i="6"/>
  <c r="F1833" i="6"/>
  <c r="F1832" i="6"/>
  <c r="F1831" i="6"/>
  <c r="F1830" i="6"/>
  <c r="F1829" i="6"/>
  <c r="F1828" i="6"/>
  <c r="F1827" i="6"/>
  <c r="F1826" i="6"/>
  <c r="F1825" i="6"/>
  <c r="F1824" i="6"/>
  <c r="F1823" i="6"/>
  <c r="F1822" i="6"/>
  <c r="F1821" i="6"/>
  <c r="F1820" i="6"/>
  <c r="F1819" i="6"/>
  <c r="F1818" i="6"/>
  <c r="F1817" i="6"/>
  <c r="F1816" i="6"/>
  <c r="F1815" i="6"/>
  <c r="F1814" i="6"/>
  <c r="F1813" i="6"/>
  <c r="F1812" i="6"/>
  <c r="F1811" i="6"/>
  <c r="F1810" i="6"/>
  <c r="F1809" i="6"/>
  <c r="F1808" i="6"/>
  <c r="F1807" i="6"/>
  <c r="F1806" i="6"/>
  <c r="F1805" i="6"/>
  <c r="F1804" i="6"/>
  <c r="F1803" i="6"/>
  <c r="F1802" i="6"/>
  <c r="F1801" i="6"/>
  <c r="F1800" i="6"/>
  <c r="F1799" i="6"/>
  <c r="F1798" i="6"/>
  <c r="F1797" i="6"/>
  <c r="F1796" i="6"/>
  <c r="F1795" i="6"/>
  <c r="F1794" i="6"/>
  <c r="F1793" i="6"/>
  <c r="F1792" i="6"/>
  <c r="F1791" i="6"/>
  <c r="F1790" i="6"/>
  <c r="F1789" i="6"/>
  <c r="F1788" i="6"/>
  <c r="F1787" i="6"/>
  <c r="F1786" i="6"/>
  <c r="F1785" i="6"/>
  <c r="F1784" i="6"/>
  <c r="F1783" i="6"/>
  <c r="F1782" i="6"/>
  <c r="F1781" i="6"/>
  <c r="F1780" i="6"/>
  <c r="F1779" i="6"/>
  <c r="F1778" i="6"/>
  <c r="F1777" i="6"/>
  <c r="F1776" i="6"/>
  <c r="F1775" i="6"/>
  <c r="F1774" i="6"/>
  <c r="F1773" i="6"/>
  <c r="F1772" i="6"/>
  <c r="F1771" i="6"/>
  <c r="F1770" i="6"/>
  <c r="F1769" i="6"/>
  <c r="F1768" i="6"/>
  <c r="F1767" i="6"/>
  <c r="F1766" i="6"/>
  <c r="F1765" i="6"/>
  <c r="F1764" i="6"/>
  <c r="F1763" i="6"/>
  <c r="F1762" i="6"/>
  <c r="F1761" i="6"/>
  <c r="F1760" i="6"/>
  <c r="F1759" i="6"/>
  <c r="F1758" i="6"/>
  <c r="F1757" i="6"/>
  <c r="F1756" i="6"/>
  <c r="F1755" i="6"/>
  <c r="F1754" i="6"/>
  <c r="F1753" i="6"/>
  <c r="F1752" i="6"/>
  <c r="F1751" i="6"/>
  <c r="F1750" i="6"/>
  <c r="F1749" i="6"/>
  <c r="F1748" i="6"/>
  <c r="F1747" i="6"/>
  <c r="F1746" i="6"/>
  <c r="F1745" i="6"/>
  <c r="F1744" i="6"/>
  <c r="F1743" i="6"/>
  <c r="F1742" i="6"/>
  <c r="F1741" i="6"/>
  <c r="F1740" i="6"/>
  <c r="F1739" i="6"/>
  <c r="F1738" i="6"/>
  <c r="F1737" i="6"/>
  <c r="F1736" i="6"/>
  <c r="F1735" i="6"/>
  <c r="F1734" i="6"/>
  <c r="F1733" i="6"/>
  <c r="F1732" i="6"/>
  <c r="F1731" i="6"/>
  <c r="F1730" i="6"/>
  <c r="F1729" i="6"/>
  <c r="F1728" i="6"/>
  <c r="F1727" i="6"/>
  <c r="F1726" i="6"/>
  <c r="F1725" i="6"/>
  <c r="F1724" i="6"/>
  <c r="F1723" i="6"/>
  <c r="F1722" i="6"/>
  <c r="F1721" i="6"/>
  <c r="F1720" i="6"/>
  <c r="F1719" i="6"/>
  <c r="F1718" i="6"/>
  <c r="F1717" i="6"/>
  <c r="F1716" i="6"/>
  <c r="F1715" i="6"/>
  <c r="F1714" i="6"/>
  <c r="F1713" i="6"/>
  <c r="F1712" i="6"/>
  <c r="F1711" i="6"/>
  <c r="F1710" i="6"/>
  <c r="F1709" i="6"/>
  <c r="F1708" i="6"/>
  <c r="F1707" i="6"/>
  <c r="F1706" i="6"/>
  <c r="F1705" i="6"/>
  <c r="F1704" i="6"/>
  <c r="F1703" i="6"/>
  <c r="F1702" i="6"/>
  <c r="F1701" i="6"/>
  <c r="F1700" i="6"/>
  <c r="F1699" i="6"/>
  <c r="F1698" i="6"/>
  <c r="F1697" i="6"/>
  <c r="F1696" i="6"/>
  <c r="F1695" i="6"/>
  <c r="F1694" i="6"/>
  <c r="F1693" i="6"/>
  <c r="F1692" i="6"/>
  <c r="F1691" i="6"/>
  <c r="F1690" i="6"/>
  <c r="F1689" i="6"/>
  <c r="F1688" i="6"/>
  <c r="F1687" i="6"/>
  <c r="F1686" i="6"/>
  <c r="F1685" i="6"/>
  <c r="F1684" i="6"/>
  <c r="F1683" i="6"/>
  <c r="F1682" i="6"/>
  <c r="F1681" i="6"/>
  <c r="F1680" i="6"/>
  <c r="F1679" i="6"/>
  <c r="F1678" i="6"/>
  <c r="F1677" i="6"/>
  <c r="F1676" i="6"/>
  <c r="F1675" i="6"/>
  <c r="F1674" i="6"/>
  <c r="F1673" i="6"/>
  <c r="F1672" i="6"/>
  <c r="F1671" i="6"/>
  <c r="F1670" i="6"/>
  <c r="F1669" i="6"/>
  <c r="F1668" i="6"/>
  <c r="F1667" i="6"/>
  <c r="F1666" i="6"/>
  <c r="F1665" i="6"/>
  <c r="F1664" i="6"/>
  <c r="F1663" i="6"/>
  <c r="F1662" i="6"/>
  <c r="F1661" i="6"/>
  <c r="F1660" i="6"/>
  <c r="F1659" i="6"/>
  <c r="F1658" i="6"/>
  <c r="F1657" i="6"/>
  <c r="F1656" i="6"/>
  <c r="F1655" i="6"/>
  <c r="F1654" i="6"/>
  <c r="F1653" i="6"/>
  <c r="F1652" i="6"/>
  <c r="F1651" i="6"/>
  <c r="F1650" i="6"/>
  <c r="F1649" i="6"/>
  <c r="F1648" i="6"/>
  <c r="F1647" i="6"/>
  <c r="F1646" i="6"/>
  <c r="F1645" i="6"/>
  <c r="F1644" i="6"/>
  <c r="F1643" i="6"/>
  <c r="F1642" i="6"/>
  <c r="F1641" i="6"/>
  <c r="F1640" i="6"/>
  <c r="F1639" i="6"/>
  <c r="F1638" i="6"/>
  <c r="F1637" i="6"/>
  <c r="F1636" i="6"/>
  <c r="F1635" i="6"/>
  <c r="F1634" i="6"/>
  <c r="F1633" i="6"/>
  <c r="F1632" i="6"/>
  <c r="F1631" i="6"/>
  <c r="F1630" i="6"/>
  <c r="F1629" i="6"/>
  <c r="F1628" i="6"/>
  <c r="F1627" i="6"/>
  <c r="F1626" i="6"/>
  <c r="F1625" i="6"/>
  <c r="F1624" i="6"/>
  <c r="F1623" i="6"/>
  <c r="F1622" i="6"/>
  <c r="F1621" i="6"/>
  <c r="F1620" i="6"/>
  <c r="F1619" i="6"/>
  <c r="F1618" i="6"/>
  <c r="F1617" i="6"/>
  <c r="F1616" i="6"/>
  <c r="F1615" i="6"/>
  <c r="F1614" i="6"/>
  <c r="F1613" i="6"/>
  <c r="F1612" i="6"/>
  <c r="F1611" i="6"/>
  <c r="F1610" i="6"/>
  <c r="F1609" i="6"/>
  <c r="F1608" i="6"/>
  <c r="F1607" i="6"/>
  <c r="F1606" i="6"/>
  <c r="F1605" i="6"/>
  <c r="F1604" i="6"/>
  <c r="F1603" i="6"/>
  <c r="F1602" i="6"/>
  <c r="F1601" i="6"/>
  <c r="F1600" i="6"/>
  <c r="F1599" i="6"/>
  <c r="F1598" i="6"/>
  <c r="F1597" i="6"/>
  <c r="F1596" i="6"/>
  <c r="F1595" i="6"/>
  <c r="F1594" i="6"/>
  <c r="F1593" i="6"/>
  <c r="F1592" i="6"/>
  <c r="F1591" i="6"/>
  <c r="F1590" i="6"/>
  <c r="F1589" i="6"/>
  <c r="F1588" i="6"/>
  <c r="F1587" i="6"/>
  <c r="F1586" i="6"/>
  <c r="F1585" i="6"/>
  <c r="F1584" i="6"/>
  <c r="F1583" i="6"/>
  <c r="F1582" i="6"/>
  <c r="F1581" i="6"/>
  <c r="F1580" i="6"/>
  <c r="F1579" i="6"/>
  <c r="F1578" i="6"/>
  <c r="F1577" i="6"/>
  <c r="F1576" i="6"/>
  <c r="F1575" i="6"/>
  <c r="F1574" i="6"/>
  <c r="F1573" i="6"/>
  <c r="F1572" i="6"/>
  <c r="F1571" i="6"/>
  <c r="F1570" i="6"/>
  <c r="F1569" i="6"/>
  <c r="F1568" i="6"/>
  <c r="F1567" i="6"/>
  <c r="F1566" i="6"/>
  <c r="F1565" i="6"/>
  <c r="F1564" i="6"/>
  <c r="F1563" i="6"/>
  <c r="F1562" i="6"/>
  <c r="F1561" i="6"/>
  <c r="F1560" i="6"/>
  <c r="F1559" i="6"/>
  <c r="F1558" i="6"/>
  <c r="F1557" i="6"/>
  <c r="F1556" i="6"/>
  <c r="F1555" i="6"/>
  <c r="F1554" i="6"/>
  <c r="F1553" i="6"/>
  <c r="F1552" i="6"/>
  <c r="F1551" i="6"/>
  <c r="F1550" i="6"/>
  <c r="F1549" i="6"/>
  <c r="F1548" i="6"/>
  <c r="F1547" i="6"/>
  <c r="F1546" i="6"/>
  <c r="F1545" i="6"/>
  <c r="F1544" i="6"/>
  <c r="F1543" i="6"/>
  <c r="F1542" i="6"/>
  <c r="F1541" i="6"/>
  <c r="F1540" i="6"/>
  <c r="F1539" i="6"/>
  <c r="F1538" i="6"/>
  <c r="F1537" i="6"/>
  <c r="F1536" i="6"/>
  <c r="F1535" i="6"/>
  <c r="F1534" i="6"/>
  <c r="F1533" i="6"/>
  <c r="F1532" i="6"/>
  <c r="F1531" i="6"/>
  <c r="F1530" i="6"/>
  <c r="F1529" i="6"/>
  <c r="F1528" i="6"/>
  <c r="F1527" i="6"/>
  <c r="F1526" i="6"/>
  <c r="F1525" i="6"/>
  <c r="F1524" i="6"/>
  <c r="F1523" i="6"/>
  <c r="F1522" i="6"/>
  <c r="F1521" i="6"/>
  <c r="F1520" i="6"/>
  <c r="F1519" i="6"/>
  <c r="F1518" i="6"/>
  <c r="F1517" i="6"/>
  <c r="F1516" i="6"/>
  <c r="F1515" i="6"/>
  <c r="F1514" i="6"/>
  <c r="F1513" i="6"/>
  <c r="F1512" i="6"/>
  <c r="F1511" i="6"/>
  <c r="F1510" i="6"/>
  <c r="F1509" i="6"/>
  <c r="F1508" i="6"/>
  <c r="F1507" i="6"/>
  <c r="F1506" i="6"/>
  <c r="F1505" i="6"/>
  <c r="F1504" i="6"/>
  <c r="F1503" i="6"/>
  <c r="F1502" i="6"/>
  <c r="F1501" i="6"/>
  <c r="F1500" i="6"/>
  <c r="F1499" i="6"/>
  <c r="F1498" i="6"/>
  <c r="F1497" i="6"/>
  <c r="F1496" i="6"/>
  <c r="F1495" i="6"/>
  <c r="F1494" i="6"/>
  <c r="F1493" i="6"/>
  <c r="F1492" i="6"/>
  <c r="F1491" i="6"/>
  <c r="F1490" i="6"/>
  <c r="F1489" i="6"/>
  <c r="F1488" i="6"/>
  <c r="F1487" i="6"/>
  <c r="F1486" i="6"/>
  <c r="F1485" i="6"/>
  <c r="F1484" i="6"/>
  <c r="F1483" i="6"/>
  <c r="F1482" i="6"/>
  <c r="F1481" i="6"/>
  <c r="F1480" i="6"/>
  <c r="F1479" i="6"/>
  <c r="F1478" i="6"/>
  <c r="F1477" i="6"/>
  <c r="F1476" i="6"/>
  <c r="F1475" i="6"/>
  <c r="F1474" i="6"/>
  <c r="F1473" i="6"/>
  <c r="F1472" i="6"/>
  <c r="F1471" i="6"/>
  <c r="F1470" i="6"/>
  <c r="F1469" i="6"/>
  <c r="F1468" i="6"/>
  <c r="F1467" i="6"/>
  <c r="F1466" i="6"/>
  <c r="F1465" i="6"/>
  <c r="F1464" i="6"/>
  <c r="F1463" i="6"/>
  <c r="F1462" i="6"/>
  <c r="F1461" i="6"/>
  <c r="F1460" i="6"/>
  <c r="F1459" i="6"/>
  <c r="F1458" i="6"/>
  <c r="F1457" i="6"/>
  <c r="F1456" i="6"/>
  <c r="F1455" i="6"/>
  <c r="F1454" i="6"/>
  <c r="F1453" i="6"/>
  <c r="F1452" i="6"/>
  <c r="F1451" i="6"/>
  <c r="F1450" i="6"/>
  <c r="F1449" i="6"/>
  <c r="F1448" i="6"/>
  <c r="F1447" i="6"/>
  <c r="F1446" i="6"/>
  <c r="F1445" i="6"/>
  <c r="F1444" i="6"/>
  <c r="F1443" i="6"/>
  <c r="F1442" i="6"/>
  <c r="F1441" i="6"/>
  <c r="F1440" i="6"/>
  <c r="F1439" i="6"/>
  <c r="F1438" i="6"/>
  <c r="F1437" i="6"/>
  <c r="F1436" i="6"/>
  <c r="F1435" i="6"/>
  <c r="F1434" i="6"/>
  <c r="F1433" i="6"/>
  <c r="F1432" i="6"/>
  <c r="F1431" i="6"/>
  <c r="F1430" i="6"/>
  <c r="F1429" i="6"/>
  <c r="F1428" i="6"/>
  <c r="F1427" i="6"/>
  <c r="F1426" i="6"/>
  <c r="F1425" i="6"/>
  <c r="F1424" i="6"/>
  <c r="F1423" i="6"/>
  <c r="F1422" i="6"/>
  <c r="F1421" i="6"/>
  <c r="F1420" i="6"/>
  <c r="F1419" i="6"/>
  <c r="F1418" i="6"/>
  <c r="F1417" i="6"/>
  <c r="F1416" i="6"/>
  <c r="F1415" i="6"/>
  <c r="F1414" i="6"/>
  <c r="F1413" i="6"/>
  <c r="F1412" i="6"/>
  <c r="F1411" i="6"/>
  <c r="F1410" i="6"/>
  <c r="F1409" i="6"/>
  <c r="F1408" i="6"/>
  <c r="F1407" i="6"/>
  <c r="F1406" i="6"/>
  <c r="F1405" i="6"/>
  <c r="F1404" i="6"/>
  <c r="F1403" i="6"/>
  <c r="F1402" i="6"/>
  <c r="F1401" i="6"/>
  <c r="F1400" i="6"/>
  <c r="F1399" i="6"/>
  <c r="F1398" i="6"/>
  <c r="F1397" i="6"/>
  <c r="F1396" i="6"/>
  <c r="F1395" i="6"/>
  <c r="F1394" i="6"/>
  <c r="F1393" i="6"/>
  <c r="F1392" i="6"/>
  <c r="F1391" i="6"/>
  <c r="F1390" i="6"/>
  <c r="F1389" i="6"/>
  <c r="F1388" i="6"/>
  <c r="F1387" i="6"/>
  <c r="F1386" i="6"/>
  <c r="F1385" i="6"/>
  <c r="F1384" i="6"/>
  <c r="F1383" i="6"/>
  <c r="F1382" i="6"/>
  <c r="F1381" i="6"/>
  <c r="F1380" i="6"/>
  <c r="F1379" i="6"/>
  <c r="F1378" i="6"/>
  <c r="F1377" i="6"/>
  <c r="F1376" i="6"/>
  <c r="F1375" i="6"/>
  <c r="F1374" i="6"/>
  <c r="F1373" i="6"/>
  <c r="F1372" i="6"/>
  <c r="F1371" i="6"/>
  <c r="F1370" i="6"/>
  <c r="F1369" i="6"/>
  <c r="F1368" i="6"/>
  <c r="F1367" i="6"/>
  <c r="F1366" i="6"/>
  <c r="F1365" i="6"/>
  <c r="F1364" i="6"/>
  <c r="F1363" i="6"/>
  <c r="F1362" i="6"/>
  <c r="F1361" i="6"/>
  <c r="F1360" i="6"/>
  <c r="F1359" i="6"/>
  <c r="F1358" i="6"/>
  <c r="F1357" i="6"/>
  <c r="F1356" i="6"/>
  <c r="F1355" i="6"/>
  <c r="F1354" i="6"/>
  <c r="F1353" i="6"/>
  <c r="F1352" i="6"/>
  <c r="F1351" i="6"/>
  <c r="F1350" i="6"/>
  <c r="F1349" i="6"/>
  <c r="F1348" i="6"/>
  <c r="F1347" i="6"/>
  <c r="F1346" i="6"/>
  <c r="F1345" i="6"/>
  <c r="F1344" i="6"/>
  <c r="F1343" i="6"/>
  <c r="F1342" i="6"/>
  <c r="F1341" i="6"/>
  <c r="F1340" i="6"/>
  <c r="F1339" i="6"/>
  <c r="F1338" i="6"/>
  <c r="F1337" i="6"/>
  <c r="F1336" i="6"/>
  <c r="F1335" i="6"/>
  <c r="F1334" i="6"/>
  <c r="F1333" i="6"/>
  <c r="F1332" i="6"/>
  <c r="F1331" i="6"/>
  <c r="F1330" i="6"/>
  <c r="F1329" i="6"/>
  <c r="F1328" i="6"/>
  <c r="F1327" i="6"/>
  <c r="F1326" i="6"/>
  <c r="F1325" i="6"/>
  <c r="F1324" i="6"/>
  <c r="F1323" i="6"/>
  <c r="F1322" i="6"/>
  <c r="F1321" i="6"/>
  <c r="F1320" i="6"/>
  <c r="F1319" i="6"/>
  <c r="F1318" i="6"/>
  <c r="F1317" i="6"/>
  <c r="F1316" i="6"/>
  <c r="F1315" i="6"/>
  <c r="F1314" i="6"/>
  <c r="F1313" i="6"/>
  <c r="F1312" i="6"/>
  <c r="F1311" i="6"/>
  <c r="F1310" i="6"/>
  <c r="F1309" i="6"/>
  <c r="F1308" i="6"/>
  <c r="F1307" i="6"/>
  <c r="F1306" i="6"/>
  <c r="F1305" i="6"/>
  <c r="F1304" i="6"/>
  <c r="F1303" i="6"/>
  <c r="F1302" i="6"/>
  <c r="F1301" i="6"/>
  <c r="F1300" i="6"/>
  <c r="F1299" i="6"/>
  <c r="F1298" i="6"/>
  <c r="F1297" i="6"/>
  <c r="F1296" i="6"/>
  <c r="F1295" i="6"/>
  <c r="F1294" i="6"/>
  <c r="F1293" i="6"/>
  <c r="F1292" i="6"/>
  <c r="F1291" i="6"/>
  <c r="F1290" i="6"/>
  <c r="F1289" i="6"/>
  <c r="F1288" i="6"/>
  <c r="F1287" i="6"/>
  <c r="F1286" i="6"/>
  <c r="F1285" i="6"/>
  <c r="F1284" i="6"/>
  <c r="F1283" i="6"/>
  <c r="F1282" i="6"/>
  <c r="F1281" i="6"/>
  <c r="F1280" i="6"/>
  <c r="F1279" i="6"/>
  <c r="F1278" i="6"/>
  <c r="F1277" i="6"/>
  <c r="F1276" i="6"/>
  <c r="F1275" i="6"/>
  <c r="F1274" i="6"/>
  <c r="F1273" i="6"/>
  <c r="F1272" i="6"/>
  <c r="F1271" i="6"/>
  <c r="F1270" i="6"/>
  <c r="F1269" i="6"/>
  <c r="F1268" i="6"/>
  <c r="F1267" i="6"/>
  <c r="F1266" i="6"/>
  <c r="F1265" i="6"/>
  <c r="F1264" i="6"/>
  <c r="F1263" i="6"/>
  <c r="F1262" i="6"/>
  <c r="F1261" i="6"/>
  <c r="F1260" i="6"/>
  <c r="F1259" i="6"/>
  <c r="F1258" i="6"/>
  <c r="F1257" i="6"/>
  <c r="F1256" i="6"/>
  <c r="F1255" i="6"/>
  <c r="F1254" i="6"/>
  <c r="F1253" i="6"/>
  <c r="F1252" i="6"/>
  <c r="F1251" i="6"/>
  <c r="F1250" i="6"/>
  <c r="F1249" i="6"/>
  <c r="F1248" i="6"/>
  <c r="F1247" i="6"/>
  <c r="F1246" i="6"/>
  <c r="F1245" i="6"/>
  <c r="F1244" i="6"/>
  <c r="F1243" i="6"/>
  <c r="F1242" i="6"/>
  <c r="F1241" i="6"/>
  <c r="F1240" i="6"/>
  <c r="F1239" i="6"/>
  <c r="F1238" i="6"/>
  <c r="F1237" i="6"/>
  <c r="F1236" i="6"/>
  <c r="F1235" i="6"/>
  <c r="F1234" i="6"/>
  <c r="F1233" i="6"/>
  <c r="F1232" i="6"/>
  <c r="F1231" i="6"/>
  <c r="F1230" i="6"/>
  <c r="F1229" i="6"/>
  <c r="F1228" i="6"/>
  <c r="F1227" i="6"/>
  <c r="F1226" i="6"/>
  <c r="F1225" i="6"/>
  <c r="F1224" i="6"/>
  <c r="F1223" i="6"/>
  <c r="F1222" i="6"/>
  <c r="F1221" i="6"/>
  <c r="F1220" i="6"/>
  <c r="F1219" i="6"/>
  <c r="F1218" i="6"/>
  <c r="F1217" i="6"/>
  <c r="F1216" i="6"/>
  <c r="F1215" i="6"/>
  <c r="F1214" i="6"/>
  <c r="F1213" i="6"/>
  <c r="F1212" i="6"/>
  <c r="F1211" i="6"/>
  <c r="F1210" i="6"/>
  <c r="F1209" i="6"/>
  <c r="F1208" i="6"/>
  <c r="F1207" i="6"/>
  <c r="F1206" i="6"/>
  <c r="F1205" i="6"/>
  <c r="F1204" i="6"/>
  <c r="F1203" i="6"/>
  <c r="F1202" i="6"/>
  <c r="F1201" i="6"/>
  <c r="F1200" i="6"/>
  <c r="F1199" i="6"/>
  <c r="F1198" i="6"/>
  <c r="F1197" i="6"/>
  <c r="F1196" i="6"/>
  <c r="F1195" i="6"/>
  <c r="F1194" i="6"/>
  <c r="F1193" i="6"/>
  <c r="F1192" i="6"/>
  <c r="F1191" i="6"/>
  <c r="F1190" i="6"/>
  <c r="F1189" i="6"/>
  <c r="F1188" i="6"/>
  <c r="F1187" i="6"/>
  <c r="F1186" i="6"/>
  <c r="F1185" i="6"/>
  <c r="F1184" i="6"/>
  <c r="F1183" i="6"/>
  <c r="F1182" i="6"/>
  <c r="F1181" i="6"/>
  <c r="F1180" i="6"/>
  <c r="F1179" i="6"/>
  <c r="F1178" i="6"/>
  <c r="F1177" i="6"/>
  <c r="F1176" i="6"/>
  <c r="F1175" i="6"/>
  <c r="F1174" i="6"/>
  <c r="F1173" i="6"/>
  <c r="F1172" i="6"/>
  <c r="F1171" i="6"/>
  <c r="F1170" i="6"/>
  <c r="F1169" i="6"/>
  <c r="F1168" i="6"/>
  <c r="F1167" i="6"/>
  <c r="F1166" i="6"/>
  <c r="F1165" i="6"/>
  <c r="F1164" i="6"/>
  <c r="F1163" i="6"/>
  <c r="F1162" i="6"/>
  <c r="F1161" i="6"/>
  <c r="F1160" i="6"/>
  <c r="F1159" i="6"/>
  <c r="F1158" i="6"/>
  <c r="F1157" i="6"/>
  <c r="F1156" i="6"/>
  <c r="F1155" i="6"/>
  <c r="F1154" i="6"/>
  <c r="F1153" i="6"/>
  <c r="F1152" i="6"/>
  <c r="F1151" i="6"/>
  <c r="F1150" i="6"/>
  <c r="F1149" i="6"/>
  <c r="F1148" i="6"/>
  <c r="F1147" i="6"/>
  <c r="F1146" i="6"/>
  <c r="F1145" i="6"/>
  <c r="F1144" i="6"/>
  <c r="F1143" i="6"/>
  <c r="F1142" i="6"/>
  <c r="F1141" i="6"/>
  <c r="F1140" i="6"/>
  <c r="F1139" i="6"/>
  <c r="F1138" i="6"/>
  <c r="F1137" i="6"/>
  <c r="F1136" i="6"/>
  <c r="F1135" i="6"/>
  <c r="F1134" i="6"/>
  <c r="F1133" i="6"/>
  <c r="F1132" i="6"/>
  <c r="F1131" i="6"/>
  <c r="F1130" i="6"/>
  <c r="F1129" i="6"/>
  <c r="F1128" i="6"/>
  <c r="F1127" i="6"/>
  <c r="F1126" i="6"/>
  <c r="F1125" i="6"/>
  <c r="F1124" i="6"/>
  <c r="F1123" i="6"/>
  <c r="F1122" i="6"/>
  <c r="F1121" i="6"/>
  <c r="F1120" i="6"/>
  <c r="F1119" i="6"/>
  <c r="F1118" i="6"/>
  <c r="F1117" i="6"/>
  <c r="F1116" i="6"/>
  <c r="F1115" i="6"/>
  <c r="F1114" i="6"/>
  <c r="F1113" i="6"/>
  <c r="F1112" i="6"/>
  <c r="F1111" i="6"/>
  <c r="F1110" i="6"/>
  <c r="F1109" i="6"/>
  <c r="F1108" i="6"/>
  <c r="F1107" i="6"/>
  <c r="F1106" i="6"/>
  <c r="F1105" i="6"/>
  <c r="F1104" i="6"/>
  <c r="F1103" i="6"/>
  <c r="F1102" i="6"/>
  <c r="F1101" i="6"/>
  <c r="F1100" i="6"/>
  <c r="F1099" i="6"/>
  <c r="F1098" i="6"/>
  <c r="F1097" i="6"/>
  <c r="F1096" i="6"/>
  <c r="F1095" i="6"/>
  <c r="F1094" i="6"/>
  <c r="F1093" i="6"/>
  <c r="F1092" i="6"/>
  <c r="F1091" i="6"/>
  <c r="F1090" i="6"/>
  <c r="F1089" i="6"/>
  <c r="F1088" i="6"/>
  <c r="F1087" i="6"/>
  <c r="F1086" i="6"/>
  <c r="F1085" i="6"/>
  <c r="F1084" i="6"/>
  <c r="F1083" i="6"/>
  <c r="F1082" i="6"/>
  <c r="F1081" i="6"/>
  <c r="F1080" i="6"/>
  <c r="F1079" i="6"/>
  <c r="F1078" i="6"/>
  <c r="F1077" i="6"/>
  <c r="F1076" i="6"/>
  <c r="F1075" i="6"/>
  <c r="F1074" i="6"/>
  <c r="F1073" i="6"/>
  <c r="F1072" i="6"/>
  <c r="F1071" i="6"/>
  <c r="F1070" i="6"/>
  <c r="F1069" i="6"/>
  <c r="F1068" i="6"/>
  <c r="F1067" i="6"/>
  <c r="F1066" i="6"/>
  <c r="F1065" i="6"/>
  <c r="F1064" i="6"/>
  <c r="F1063" i="6"/>
  <c r="F1062" i="6"/>
  <c r="F1061" i="6"/>
  <c r="F1060" i="6"/>
  <c r="F1059" i="6"/>
  <c r="F1058" i="6"/>
  <c r="F1057" i="6"/>
  <c r="F1056" i="6"/>
  <c r="F1055" i="6"/>
  <c r="F1054" i="6"/>
  <c r="F1053" i="6"/>
  <c r="F1052" i="6"/>
  <c r="F1051" i="6"/>
  <c r="F1050" i="6"/>
  <c r="F1049" i="6"/>
  <c r="F1048" i="6"/>
  <c r="F1047" i="6"/>
  <c r="F1046" i="6"/>
  <c r="F1045" i="6"/>
  <c r="F1044" i="6"/>
  <c r="F1043" i="6"/>
  <c r="F1042" i="6"/>
  <c r="F1041" i="6"/>
  <c r="F1040" i="6"/>
  <c r="F1039" i="6"/>
  <c r="F1038" i="6"/>
  <c r="F1037" i="6"/>
  <c r="F1036" i="6"/>
  <c r="F1035" i="6"/>
  <c r="F1034" i="6"/>
  <c r="F1033" i="6"/>
  <c r="F1032" i="6"/>
  <c r="F1031" i="6"/>
  <c r="F1030" i="6"/>
  <c r="F1029" i="6"/>
  <c r="F1028" i="6"/>
  <c r="F1027" i="6"/>
  <c r="F1026" i="6"/>
  <c r="F1025" i="6"/>
  <c r="F1024" i="6"/>
  <c r="F1023" i="6"/>
  <c r="F1022" i="6"/>
  <c r="F1021" i="6"/>
  <c r="F1020" i="6"/>
  <c r="F1019" i="6"/>
  <c r="F1018" i="6"/>
  <c r="F1017" i="6"/>
  <c r="F1016" i="6"/>
  <c r="F1015" i="6"/>
  <c r="F1014" i="6"/>
  <c r="F1013" i="6"/>
  <c r="F1012" i="6"/>
  <c r="F1011" i="6"/>
  <c r="F1010" i="6"/>
  <c r="F1009" i="6"/>
  <c r="F1008" i="6"/>
  <c r="F1007" i="6"/>
  <c r="F1006" i="6"/>
  <c r="F1005" i="6"/>
  <c r="F1004" i="6"/>
  <c r="F1003" i="6"/>
  <c r="F1002" i="6"/>
  <c r="F1001" i="6"/>
  <c r="F1000" i="6"/>
  <c r="F999" i="6"/>
  <c r="F998" i="6"/>
  <c r="F997" i="6"/>
  <c r="F996" i="6"/>
  <c r="F995" i="6"/>
  <c r="F994" i="6"/>
  <c r="F993" i="6"/>
  <c r="F992" i="6"/>
  <c r="F991" i="6"/>
  <c r="F990" i="6"/>
  <c r="F989" i="6"/>
  <c r="F988" i="6"/>
  <c r="F987" i="6"/>
  <c r="F986" i="6"/>
  <c r="F985" i="6"/>
  <c r="F984" i="6"/>
  <c r="F983" i="6"/>
  <c r="F982" i="6"/>
  <c r="F981" i="6"/>
  <c r="F980" i="6"/>
  <c r="F979" i="6"/>
  <c r="F978" i="6"/>
  <c r="F977" i="6"/>
  <c r="F976" i="6"/>
  <c r="F975" i="6"/>
  <c r="F974" i="6"/>
  <c r="F973" i="6"/>
  <c r="F972" i="6"/>
  <c r="F971" i="6"/>
  <c r="F970" i="6"/>
  <c r="F969" i="6"/>
  <c r="F968" i="6"/>
  <c r="F967" i="6"/>
  <c r="F966" i="6"/>
  <c r="F965" i="6"/>
  <c r="F964" i="6"/>
  <c r="F963" i="6"/>
  <c r="F962" i="6"/>
  <c r="F961" i="6"/>
  <c r="F960" i="6"/>
  <c r="F959" i="6"/>
  <c r="F958" i="6"/>
  <c r="F957" i="6"/>
  <c r="F956" i="6"/>
  <c r="F955" i="6"/>
  <c r="F954" i="6"/>
  <c r="F953" i="6"/>
  <c r="F952" i="6"/>
  <c r="F951" i="6"/>
  <c r="F950" i="6"/>
  <c r="F949" i="6"/>
  <c r="F948" i="6"/>
  <c r="F947" i="6"/>
  <c r="F946" i="6"/>
  <c r="F945" i="6"/>
  <c r="F944" i="6"/>
  <c r="F943" i="6"/>
  <c r="F942" i="6"/>
  <c r="F941" i="6"/>
  <c r="F940" i="6"/>
  <c r="F939" i="6"/>
  <c r="F938" i="6"/>
  <c r="F937" i="6"/>
  <c r="F936" i="6"/>
  <c r="F935" i="6"/>
  <c r="F934" i="6"/>
  <c r="F933" i="6"/>
  <c r="F932" i="6"/>
  <c r="F931" i="6"/>
  <c r="F930" i="6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2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G2" i="6" s="1"/>
  <c r="K4" i="5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K376" i="5" s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K388" i="5" s="1"/>
  <c r="K389" i="5" s="1"/>
  <c r="K390" i="5" s="1"/>
  <c r="K391" i="5" s="1"/>
  <c r="K392" i="5" s="1"/>
  <c r="K393" i="5" s="1"/>
  <c r="K394" i="5" s="1"/>
  <c r="K395" i="5" s="1"/>
  <c r="K396" i="5" s="1"/>
  <c r="K397" i="5" s="1"/>
  <c r="K398" i="5" s="1"/>
  <c r="K399" i="5" s="1"/>
  <c r="K400" i="5" s="1"/>
  <c r="K401" i="5" s="1"/>
  <c r="K402" i="5" s="1"/>
  <c r="K403" i="5" s="1"/>
  <c r="K404" i="5" s="1"/>
  <c r="K405" i="5" s="1"/>
  <c r="K406" i="5" s="1"/>
  <c r="K407" i="5" s="1"/>
  <c r="K408" i="5" s="1"/>
  <c r="K409" i="5" s="1"/>
  <c r="K410" i="5" s="1"/>
  <c r="K411" i="5" s="1"/>
  <c r="K412" i="5" s="1"/>
  <c r="K413" i="5" s="1"/>
  <c r="K414" i="5" s="1"/>
  <c r="K415" i="5" s="1"/>
  <c r="K416" i="5" s="1"/>
  <c r="K417" i="5" s="1"/>
  <c r="K418" i="5" s="1"/>
  <c r="K419" i="5" s="1"/>
  <c r="K420" i="5" s="1"/>
  <c r="K421" i="5" s="1"/>
  <c r="K422" i="5" s="1"/>
  <c r="K423" i="5" s="1"/>
  <c r="K424" i="5" s="1"/>
  <c r="K425" i="5" s="1"/>
  <c r="K426" i="5" s="1"/>
  <c r="K427" i="5" s="1"/>
  <c r="K428" i="5" s="1"/>
  <c r="K429" i="5" s="1"/>
  <c r="K430" i="5" s="1"/>
  <c r="K431" i="5" s="1"/>
  <c r="K432" i="5" s="1"/>
  <c r="K433" i="5" s="1"/>
  <c r="K434" i="5" s="1"/>
  <c r="K435" i="5" s="1"/>
  <c r="K436" i="5" s="1"/>
  <c r="K437" i="5" s="1"/>
  <c r="K438" i="5" s="1"/>
  <c r="K439" i="5" s="1"/>
  <c r="K440" i="5" s="1"/>
  <c r="K441" i="5" s="1"/>
  <c r="K442" i="5" s="1"/>
  <c r="K443" i="5" s="1"/>
  <c r="K444" i="5" s="1"/>
  <c r="K445" i="5" s="1"/>
  <c r="K446" i="5" s="1"/>
  <c r="K447" i="5" s="1"/>
  <c r="K448" i="5" s="1"/>
  <c r="K449" i="5" s="1"/>
  <c r="K450" i="5" s="1"/>
  <c r="K451" i="5" s="1"/>
  <c r="K452" i="5" s="1"/>
  <c r="K453" i="5" s="1"/>
  <c r="K454" i="5" s="1"/>
  <c r="K455" i="5" s="1"/>
  <c r="K456" i="5" s="1"/>
  <c r="K457" i="5" s="1"/>
  <c r="K458" i="5" s="1"/>
  <c r="K459" i="5" s="1"/>
  <c r="K460" i="5" s="1"/>
  <c r="K461" i="5" s="1"/>
  <c r="K462" i="5" s="1"/>
  <c r="K463" i="5" s="1"/>
  <c r="K464" i="5" s="1"/>
  <c r="K465" i="5" s="1"/>
  <c r="K466" i="5" s="1"/>
  <c r="K467" i="5" s="1"/>
  <c r="K468" i="5" s="1"/>
  <c r="K469" i="5" s="1"/>
  <c r="K470" i="5" s="1"/>
  <c r="K471" i="5" s="1"/>
  <c r="K472" i="5" s="1"/>
  <c r="K473" i="5" s="1"/>
  <c r="K474" i="5" s="1"/>
  <c r="K475" i="5" s="1"/>
  <c r="K476" i="5" s="1"/>
  <c r="K477" i="5" s="1"/>
  <c r="K478" i="5" s="1"/>
  <c r="K479" i="5" s="1"/>
  <c r="K480" i="5" s="1"/>
  <c r="K481" i="5" s="1"/>
  <c r="K482" i="5" s="1"/>
  <c r="K483" i="5" s="1"/>
  <c r="K484" i="5" s="1"/>
  <c r="K485" i="5" s="1"/>
  <c r="K486" i="5" s="1"/>
  <c r="K487" i="5" s="1"/>
  <c r="K488" i="5" s="1"/>
  <c r="K489" i="5" s="1"/>
  <c r="K490" i="5" s="1"/>
  <c r="K491" i="5" s="1"/>
  <c r="K492" i="5" s="1"/>
  <c r="K493" i="5" s="1"/>
  <c r="K494" i="5" s="1"/>
  <c r="K495" i="5" s="1"/>
  <c r="K496" i="5" s="1"/>
  <c r="K497" i="5" s="1"/>
  <c r="K498" i="5" s="1"/>
  <c r="K499" i="5" s="1"/>
  <c r="K500" i="5" s="1"/>
  <c r="K501" i="5" s="1"/>
  <c r="K502" i="5" s="1"/>
  <c r="K503" i="5" s="1"/>
  <c r="K504" i="5" s="1"/>
  <c r="K505" i="5" s="1"/>
  <c r="K506" i="5" s="1"/>
  <c r="K507" i="5" s="1"/>
  <c r="K508" i="5" s="1"/>
  <c r="K509" i="5" s="1"/>
  <c r="K510" i="5" s="1"/>
  <c r="K511" i="5" s="1"/>
  <c r="K512" i="5" s="1"/>
  <c r="K513" i="5" s="1"/>
  <c r="K514" i="5" s="1"/>
  <c r="K515" i="5" s="1"/>
  <c r="K516" i="5" s="1"/>
  <c r="K517" i="5" s="1"/>
  <c r="K518" i="5" s="1"/>
  <c r="K519" i="5" s="1"/>
  <c r="K520" i="5" s="1"/>
  <c r="K521" i="5" s="1"/>
  <c r="K522" i="5" s="1"/>
  <c r="K523" i="5" s="1"/>
  <c r="K524" i="5" s="1"/>
  <c r="K525" i="5" s="1"/>
  <c r="K526" i="5" s="1"/>
  <c r="K527" i="5" s="1"/>
  <c r="K528" i="5" s="1"/>
  <c r="K529" i="5" s="1"/>
  <c r="K530" i="5" s="1"/>
  <c r="K531" i="5" s="1"/>
  <c r="K532" i="5" s="1"/>
  <c r="K533" i="5" s="1"/>
  <c r="K534" i="5" s="1"/>
  <c r="K535" i="5" s="1"/>
  <c r="K536" i="5" s="1"/>
  <c r="K537" i="5" s="1"/>
  <c r="K538" i="5" s="1"/>
  <c r="K539" i="5" s="1"/>
  <c r="K540" i="5" s="1"/>
  <c r="K541" i="5" s="1"/>
  <c r="K542" i="5" s="1"/>
  <c r="K543" i="5" s="1"/>
  <c r="K544" i="5" s="1"/>
  <c r="K545" i="5" s="1"/>
  <c r="K546" i="5" s="1"/>
  <c r="K547" i="5" s="1"/>
  <c r="K548" i="5" s="1"/>
  <c r="K549" i="5" s="1"/>
  <c r="K550" i="5" s="1"/>
  <c r="K551" i="5" s="1"/>
  <c r="K552" i="5" s="1"/>
  <c r="K553" i="5" s="1"/>
  <c r="K554" i="5" s="1"/>
  <c r="K555" i="5" s="1"/>
  <c r="K556" i="5" s="1"/>
  <c r="K557" i="5" s="1"/>
  <c r="K558" i="5" s="1"/>
  <c r="K559" i="5" s="1"/>
  <c r="K560" i="5" s="1"/>
  <c r="K561" i="5" s="1"/>
  <c r="K562" i="5" s="1"/>
  <c r="K563" i="5" s="1"/>
  <c r="K564" i="5" s="1"/>
  <c r="K565" i="5" s="1"/>
  <c r="K566" i="5" s="1"/>
  <c r="K567" i="5" s="1"/>
  <c r="K568" i="5" s="1"/>
  <c r="K569" i="5" s="1"/>
  <c r="K570" i="5" s="1"/>
  <c r="K571" i="5" s="1"/>
  <c r="K572" i="5" s="1"/>
  <c r="K573" i="5" s="1"/>
  <c r="K574" i="5" s="1"/>
  <c r="K575" i="5" s="1"/>
  <c r="K576" i="5" s="1"/>
  <c r="K577" i="5" s="1"/>
  <c r="K578" i="5" s="1"/>
  <c r="K579" i="5" s="1"/>
  <c r="K580" i="5" s="1"/>
  <c r="K581" i="5" s="1"/>
  <c r="K582" i="5" s="1"/>
  <c r="K583" i="5" s="1"/>
  <c r="K584" i="5" s="1"/>
  <c r="K585" i="5" s="1"/>
  <c r="K586" i="5" s="1"/>
  <c r="K587" i="5" s="1"/>
  <c r="K588" i="5" s="1"/>
  <c r="K589" i="5" s="1"/>
  <c r="K590" i="5" s="1"/>
  <c r="K591" i="5" s="1"/>
  <c r="K592" i="5" s="1"/>
  <c r="K593" i="5" s="1"/>
  <c r="K594" i="5" s="1"/>
  <c r="K595" i="5" s="1"/>
  <c r="K596" i="5" s="1"/>
  <c r="K597" i="5" s="1"/>
  <c r="K598" i="5" s="1"/>
  <c r="K599" i="5" s="1"/>
  <c r="K600" i="5" s="1"/>
  <c r="K601" i="5" s="1"/>
  <c r="K602" i="5" s="1"/>
  <c r="K603" i="5" s="1"/>
  <c r="K604" i="5" s="1"/>
  <c r="K605" i="5" s="1"/>
  <c r="K606" i="5" s="1"/>
  <c r="K607" i="5" s="1"/>
  <c r="K608" i="5" s="1"/>
  <c r="K609" i="5" s="1"/>
  <c r="K610" i="5" s="1"/>
  <c r="K611" i="5" s="1"/>
  <c r="K612" i="5" s="1"/>
  <c r="K613" i="5" s="1"/>
  <c r="K614" i="5" s="1"/>
  <c r="K615" i="5" s="1"/>
  <c r="K616" i="5" s="1"/>
  <c r="K617" i="5" s="1"/>
  <c r="K618" i="5" s="1"/>
  <c r="K619" i="5" s="1"/>
  <c r="K620" i="5" s="1"/>
  <c r="K621" i="5" s="1"/>
  <c r="K622" i="5" s="1"/>
  <c r="K623" i="5" s="1"/>
  <c r="K624" i="5" s="1"/>
  <c r="K625" i="5" s="1"/>
  <c r="K626" i="5" s="1"/>
  <c r="K627" i="5" s="1"/>
  <c r="K628" i="5" s="1"/>
  <c r="K629" i="5" s="1"/>
  <c r="K630" i="5" s="1"/>
  <c r="K631" i="5" s="1"/>
  <c r="K632" i="5" s="1"/>
  <c r="K633" i="5" s="1"/>
  <c r="K634" i="5" s="1"/>
  <c r="K635" i="5" s="1"/>
  <c r="K636" i="5" s="1"/>
  <c r="K637" i="5" s="1"/>
  <c r="K638" i="5" s="1"/>
  <c r="K639" i="5" s="1"/>
  <c r="K640" i="5" s="1"/>
  <c r="K641" i="5" s="1"/>
  <c r="K642" i="5" s="1"/>
  <c r="K643" i="5" s="1"/>
  <c r="K644" i="5" s="1"/>
  <c r="K645" i="5" s="1"/>
  <c r="K646" i="5" s="1"/>
  <c r="K647" i="5" s="1"/>
  <c r="K648" i="5" s="1"/>
  <c r="K649" i="5" s="1"/>
  <c r="K650" i="5" s="1"/>
  <c r="K651" i="5" s="1"/>
  <c r="K652" i="5" s="1"/>
  <c r="K653" i="5" s="1"/>
  <c r="K654" i="5" s="1"/>
  <c r="K655" i="5" s="1"/>
  <c r="K656" i="5" s="1"/>
  <c r="K657" i="5" s="1"/>
  <c r="K658" i="5" s="1"/>
  <c r="K659" i="5" s="1"/>
  <c r="K660" i="5" s="1"/>
  <c r="K661" i="5" s="1"/>
  <c r="K662" i="5" s="1"/>
  <c r="K663" i="5" s="1"/>
  <c r="K664" i="5" s="1"/>
  <c r="K665" i="5" s="1"/>
  <c r="K666" i="5" s="1"/>
  <c r="K667" i="5" s="1"/>
  <c r="K668" i="5" s="1"/>
  <c r="K669" i="5" s="1"/>
  <c r="K670" i="5" s="1"/>
  <c r="K671" i="5" s="1"/>
  <c r="K672" i="5" s="1"/>
  <c r="K673" i="5" s="1"/>
  <c r="K674" i="5" s="1"/>
  <c r="K675" i="5" s="1"/>
  <c r="K676" i="5" s="1"/>
  <c r="K677" i="5" s="1"/>
  <c r="K678" i="5" s="1"/>
  <c r="K679" i="5" s="1"/>
  <c r="K680" i="5" s="1"/>
  <c r="K681" i="5" s="1"/>
  <c r="K682" i="5" s="1"/>
  <c r="K683" i="5" s="1"/>
  <c r="K684" i="5" s="1"/>
  <c r="K685" i="5" s="1"/>
  <c r="K686" i="5" s="1"/>
  <c r="K687" i="5" s="1"/>
  <c r="K688" i="5" s="1"/>
  <c r="K689" i="5" s="1"/>
  <c r="K690" i="5" s="1"/>
  <c r="K691" i="5" s="1"/>
  <c r="K692" i="5" s="1"/>
  <c r="K693" i="5" s="1"/>
  <c r="K694" i="5" s="1"/>
  <c r="K695" i="5" s="1"/>
  <c r="K696" i="5" s="1"/>
  <c r="K697" i="5" s="1"/>
  <c r="K698" i="5" s="1"/>
  <c r="K699" i="5" s="1"/>
  <c r="K700" i="5" s="1"/>
  <c r="K701" i="5" s="1"/>
  <c r="K702" i="5" s="1"/>
  <c r="K703" i="5" s="1"/>
  <c r="K704" i="5" s="1"/>
  <c r="K705" i="5" s="1"/>
  <c r="K706" i="5" s="1"/>
  <c r="K707" i="5" s="1"/>
  <c r="K708" i="5" s="1"/>
  <c r="K709" i="5" s="1"/>
  <c r="K710" i="5" s="1"/>
  <c r="K711" i="5" s="1"/>
  <c r="K712" i="5" s="1"/>
  <c r="K713" i="5" s="1"/>
  <c r="K714" i="5" s="1"/>
  <c r="K715" i="5" s="1"/>
  <c r="K716" i="5" s="1"/>
  <c r="K717" i="5" s="1"/>
  <c r="K718" i="5" s="1"/>
  <c r="K719" i="5" s="1"/>
  <c r="K720" i="5" s="1"/>
  <c r="K721" i="5" s="1"/>
  <c r="K722" i="5" s="1"/>
  <c r="K723" i="5" s="1"/>
  <c r="K724" i="5" s="1"/>
  <c r="K725" i="5" s="1"/>
  <c r="K726" i="5" s="1"/>
  <c r="K727" i="5" s="1"/>
  <c r="K728" i="5" s="1"/>
  <c r="K729" i="5" s="1"/>
  <c r="K730" i="5" s="1"/>
  <c r="K731" i="5" s="1"/>
  <c r="K732" i="5" s="1"/>
  <c r="K733" i="5" s="1"/>
  <c r="K734" i="5" s="1"/>
  <c r="K735" i="5" s="1"/>
  <c r="K736" i="5" s="1"/>
  <c r="K737" i="5" s="1"/>
  <c r="K738" i="5" s="1"/>
  <c r="K739" i="5" s="1"/>
  <c r="K740" i="5" s="1"/>
  <c r="K741" i="5" s="1"/>
  <c r="K742" i="5" s="1"/>
  <c r="K743" i="5" s="1"/>
  <c r="K744" i="5" s="1"/>
  <c r="K745" i="5" s="1"/>
  <c r="K746" i="5" s="1"/>
  <c r="K747" i="5" s="1"/>
  <c r="K748" i="5" s="1"/>
  <c r="K749" i="5" s="1"/>
  <c r="K750" i="5" s="1"/>
  <c r="K751" i="5" s="1"/>
  <c r="K752" i="5" s="1"/>
  <c r="K753" i="5" s="1"/>
  <c r="K754" i="5" s="1"/>
  <c r="K755" i="5" s="1"/>
  <c r="K756" i="5" s="1"/>
  <c r="K757" i="5" s="1"/>
  <c r="K758" i="5" s="1"/>
  <c r="K759" i="5" s="1"/>
  <c r="K760" i="5" s="1"/>
  <c r="K761" i="5" s="1"/>
  <c r="K762" i="5" s="1"/>
  <c r="K763" i="5" s="1"/>
  <c r="K764" i="5" s="1"/>
  <c r="K765" i="5" s="1"/>
  <c r="K766" i="5" s="1"/>
  <c r="K767" i="5" s="1"/>
  <c r="K768" i="5" s="1"/>
  <c r="K769" i="5" s="1"/>
  <c r="K770" i="5" s="1"/>
  <c r="K771" i="5" s="1"/>
  <c r="K772" i="5" s="1"/>
  <c r="K773" i="5" s="1"/>
  <c r="K774" i="5" s="1"/>
  <c r="K775" i="5" s="1"/>
  <c r="K776" i="5" s="1"/>
  <c r="K777" i="5" s="1"/>
  <c r="K778" i="5" s="1"/>
  <c r="K779" i="5" s="1"/>
  <c r="K780" i="5" s="1"/>
  <c r="K781" i="5" s="1"/>
  <c r="K782" i="5" s="1"/>
  <c r="K783" i="5" s="1"/>
  <c r="K784" i="5" s="1"/>
  <c r="K785" i="5" s="1"/>
  <c r="K786" i="5" s="1"/>
  <c r="K787" i="5" s="1"/>
  <c r="K788" i="5" s="1"/>
  <c r="K789" i="5" s="1"/>
  <c r="K790" i="5" s="1"/>
  <c r="K791" i="5" s="1"/>
  <c r="K792" i="5" s="1"/>
  <c r="K793" i="5" s="1"/>
  <c r="K794" i="5" s="1"/>
  <c r="K795" i="5" s="1"/>
  <c r="K796" i="5" s="1"/>
  <c r="K797" i="5" s="1"/>
  <c r="K798" i="5" s="1"/>
  <c r="K799" i="5" s="1"/>
  <c r="K800" i="5" s="1"/>
  <c r="K801" i="5" s="1"/>
  <c r="K802" i="5" s="1"/>
  <c r="K803" i="5" s="1"/>
  <c r="K804" i="5" s="1"/>
  <c r="K805" i="5" s="1"/>
  <c r="K806" i="5" s="1"/>
  <c r="K807" i="5" s="1"/>
  <c r="K808" i="5" s="1"/>
  <c r="K809" i="5" s="1"/>
  <c r="K810" i="5" s="1"/>
  <c r="K811" i="5" s="1"/>
  <c r="K812" i="5" s="1"/>
  <c r="K813" i="5" s="1"/>
  <c r="K814" i="5" s="1"/>
  <c r="K815" i="5" s="1"/>
  <c r="K816" i="5" s="1"/>
  <c r="K817" i="5" s="1"/>
  <c r="K818" i="5" s="1"/>
  <c r="K819" i="5" s="1"/>
  <c r="K820" i="5" s="1"/>
  <c r="K821" i="5" s="1"/>
  <c r="K822" i="5" s="1"/>
  <c r="K823" i="5" s="1"/>
  <c r="K824" i="5" s="1"/>
  <c r="K825" i="5" s="1"/>
  <c r="K826" i="5" s="1"/>
  <c r="K827" i="5" s="1"/>
  <c r="K828" i="5" s="1"/>
  <c r="K829" i="5" s="1"/>
  <c r="K830" i="5" s="1"/>
  <c r="K831" i="5" s="1"/>
  <c r="K832" i="5" s="1"/>
  <c r="K833" i="5" s="1"/>
  <c r="K834" i="5" s="1"/>
  <c r="K835" i="5" s="1"/>
  <c r="K836" i="5" s="1"/>
  <c r="K837" i="5" s="1"/>
  <c r="K838" i="5" s="1"/>
  <c r="K839" i="5" s="1"/>
  <c r="K840" i="5" s="1"/>
  <c r="K841" i="5" s="1"/>
  <c r="K842" i="5" s="1"/>
  <c r="K843" i="5" s="1"/>
  <c r="K844" i="5" s="1"/>
  <c r="K845" i="5" s="1"/>
  <c r="K846" i="5" s="1"/>
  <c r="K847" i="5" s="1"/>
  <c r="K848" i="5" s="1"/>
  <c r="K849" i="5" s="1"/>
  <c r="K850" i="5" s="1"/>
  <c r="K851" i="5" s="1"/>
  <c r="K852" i="5" s="1"/>
  <c r="K853" i="5" s="1"/>
  <c r="K854" i="5" s="1"/>
  <c r="K855" i="5" s="1"/>
  <c r="K856" i="5" s="1"/>
  <c r="K857" i="5" s="1"/>
  <c r="K858" i="5" s="1"/>
  <c r="K859" i="5" s="1"/>
  <c r="K860" i="5" s="1"/>
  <c r="K861" i="5" s="1"/>
  <c r="K862" i="5" s="1"/>
  <c r="K863" i="5" s="1"/>
  <c r="K864" i="5" s="1"/>
  <c r="K865" i="5" s="1"/>
  <c r="K866" i="5" s="1"/>
  <c r="K867" i="5" s="1"/>
  <c r="K868" i="5" s="1"/>
  <c r="K869" i="5" s="1"/>
  <c r="K870" i="5" s="1"/>
  <c r="K871" i="5" s="1"/>
  <c r="K872" i="5" s="1"/>
  <c r="K873" i="5" s="1"/>
  <c r="K874" i="5" s="1"/>
  <c r="K875" i="5" s="1"/>
  <c r="K876" i="5" s="1"/>
  <c r="K877" i="5" s="1"/>
  <c r="K878" i="5" s="1"/>
  <c r="K879" i="5" s="1"/>
  <c r="K880" i="5" s="1"/>
  <c r="K881" i="5" s="1"/>
  <c r="K882" i="5" s="1"/>
  <c r="K883" i="5" s="1"/>
  <c r="K884" i="5" s="1"/>
  <c r="K885" i="5" s="1"/>
  <c r="K886" i="5" s="1"/>
  <c r="K887" i="5" s="1"/>
  <c r="K888" i="5" s="1"/>
  <c r="K889" i="5" s="1"/>
  <c r="K890" i="5" s="1"/>
  <c r="K891" i="5" s="1"/>
  <c r="K892" i="5" s="1"/>
  <c r="K893" i="5" s="1"/>
  <c r="K894" i="5" s="1"/>
  <c r="K895" i="5" s="1"/>
  <c r="K896" i="5" s="1"/>
  <c r="K897" i="5" s="1"/>
  <c r="K898" i="5" s="1"/>
  <c r="K899" i="5" s="1"/>
  <c r="K900" i="5" s="1"/>
  <c r="K901" i="5" s="1"/>
  <c r="K902" i="5" s="1"/>
  <c r="K903" i="5" s="1"/>
  <c r="K904" i="5" s="1"/>
  <c r="K905" i="5" s="1"/>
  <c r="K906" i="5" s="1"/>
  <c r="K907" i="5" s="1"/>
  <c r="K908" i="5" s="1"/>
  <c r="K909" i="5" s="1"/>
  <c r="K910" i="5" s="1"/>
  <c r="K911" i="5" s="1"/>
  <c r="K912" i="5" s="1"/>
  <c r="K913" i="5" s="1"/>
  <c r="K914" i="5" s="1"/>
  <c r="K915" i="5" s="1"/>
  <c r="K916" i="5" s="1"/>
  <c r="K917" i="5" s="1"/>
  <c r="K918" i="5" s="1"/>
  <c r="K919" i="5" s="1"/>
  <c r="K920" i="5" s="1"/>
  <c r="K921" i="5" s="1"/>
  <c r="K922" i="5" s="1"/>
  <c r="K923" i="5" s="1"/>
  <c r="K924" i="5" s="1"/>
  <c r="K925" i="5" s="1"/>
  <c r="K926" i="5" s="1"/>
  <c r="K927" i="5" s="1"/>
  <c r="K928" i="5" s="1"/>
  <c r="K929" i="5" s="1"/>
  <c r="K930" i="5" s="1"/>
  <c r="K931" i="5" s="1"/>
  <c r="K932" i="5" s="1"/>
  <c r="K933" i="5" s="1"/>
  <c r="K934" i="5" s="1"/>
  <c r="K935" i="5" s="1"/>
  <c r="K936" i="5" s="1"/>
  <c r="K937" i="5" s="1"/>
  <c r="K938" i="5" s="1"/>
  <c r="K939" i="5" s="1"/>
  <c r="K940" i="5" s="1"/>
  <c r="K941" i="5" s="1"/>
  <c r="K942" i="5" s="1"/>
  <c r="K943" i="5" s="1"/>
  <c r="K944" i="5" s="1"/>
  <c r="K945" i="5" s="1"/>
  <c r="K946" i="5" s="1"/>
  <c r="K947" i="5" s="1"/>
  <c r="K948" i="5" s="1"/>
  <c r="K949" i="5" s="1"/>
  <c r="K950" i="5" s="1"/>
  <c r="K951" i="5" s="1"/>
  <c r="K952" i="5" s="1"/>
  <c r="K953" i="5" s="1"/>
  <c r="K954" i="5" s="1"/>
  <c r="K955" i="5" s="1"/>
  <c r="K956" i="5" s="1"/>
  <c r="K957" i="5" s="1"/>
  <c r="K958" i="5" s="1"/>
  <c r="K959" i="5" s="1"/>
  <c r="K960" i="5" s="1"/>
  <c r="K961" i="5" s="1"/>
  <c r="K962" i="5" s="1"/>
  <c r="K963" i="5" s="1"/>
  <c r="K964" i="5" s="1"/>
  <c r="K965" i="5" s="1"/>
  <c r="K966" i="5" s="1"/>
  <c r="K967" i="5" s="1"/>
  <c r="K968" i="5" s="1"/>
  <c r="K969" i="5" s="1"/>
  <c r="K970" i="5" s="1"/>
  <c r="K971" i="5" s="1"/>
  <c r="K972" i="5" s="1"/>
  <c r="K973" i="5" s="1"/>
  <c r="K974" i="5" s="1"/>
  <c r="K975" i="5" s="1"/>
  <c r="K976" i="5" s="1"/>
  <c r="K977" i="5" s="1"/>
  <c r="K978" i="5" s="1"/>
  <c r="K979" i="5" s="1"/>
  <c r="K980" i="5" s="1"/>
  <c r="K981" i="5" s="1"/>
  <c r="K982" i="5" s="1"/>
  <c r="K983" i="5" s="1"/>
  <c r="K984" i="5" s="1"/>
  <c r="K985" i="5" s="1"/>
  <c r="K986" i="5" s="1"/>
  <c r="K987" i="5" s="1"/>
  <c r="K988" i="5" s="1"/>
  <c r="K989" i="5" s="1"/>
  <c r="K990" i="5" s="1"/>
  <c r="K991" i="5" s="1"/>
  <c r="K992" i="5" s="1"/>
  <c r="K993" i="5" s="1"/>
  <c r="K994" i="5" s="1"/>
  <c r="K995" i="5" s="1"/>
  <c r="K996" i="5" s="1"/>
  <c r="K997" i="5" s="1"/>
  <c r="K998" i="5" s="1"/>
  <c r="K999" i="5" s="1"/>
  <c r="K1000" i="5" s="1"/>
  <c r="K1001" i="5" s="1"/>
  <c r="K1002" i="5" s="1"/>
  <c r="K1003" i="5" s="1"/>
  <c r="K1004" i="5" s="1"/>
  <c r="K1005" i="5" s="1"/>
  <c r="K1006" i="5" s="1"/>
  <c r="K1007" i="5" s="1"/>
  <c r="K1008" i="5" s="1"/>
  <c r="K1009" i="5" s="1"/>
  <c r="K1010" i="5" s="1"/>
  <c r="K1011" i="5" s="1"/>
  <c r="K1012" i="5" s="1"/>
  <c r="K1013" i="5" s="1"/>
  <c r="K1014" i="5" s="1"/>
  <c r="K1015" i="5" s="1"/>
  <c r="K1016" i="5" s="1"/>
  <c r="K1017" i="5" s="1"/>
  <c r="K1018" i="5" s="1"/>
  <c r="K1019" i="5" s="1"/>
  <c r="K1020" i="5" s="1"/>
  <c r="K1021" i="5" s="1"/>
  <c r="K1022" i="5" s="1"/>
  <c r="K1023" i="5" s="1"/>
  <c r="K1024" i="5" s="1"/>
  <c r="K1025" i="5" s="1"/>
  <c r="K1026" i="5" s="1"/>
  <c r="K1027" i="5" s="1"/>
  <c r="K1028" i="5" s="1"/>
  <c r="K1029" i="5" s="1"/>
  <c r="K1030" i="5" s="1"/>
  <c r="K1031" i="5" s="1"/>
  <c r="K1032" i="5" s="1"/>
  <c r="K1033" i="5" s="1"/>
  <c r="K1034" i="5" s="1"/>
  <c r="K1035" i="5" s="1"/>
  <c r="K1036" i="5" s="1"/>
  <c r="K1037" i="5" s="1"/>
  <c r="K1038" i="5" s="1"/>
  <c r="K1039" i="5" s="1"/>
  <c r="K1040" i="5" s="1"/>
  <c r="K1041" i="5" s="1"/>
  <c r="K1042" i="5" s="1"/>
  <c r="K1043" i="5" s="1"/>
  <c r="K1044" i="5" s="1"/>
  <c r="K1045" i="5" s="1"/>
  <c r="K1046" i="5" s="1"/>
  <c r="K1047" i="5" s="1"/>
  <c r="K1048" i="5" s="1"/>
  <c r="K1049" i="5" s="1"/>
  <c r="K1050" i="5" s="1"/>
  <c r="K1051" i="5" s="1"/>
  <c r="K1052" i="5" s="1"/>
  <c r="K1053" i="5" s="1"/>
  <c r="K1054" i="5" s="1"/>
  <c r="K1055" i="5" s="1"/>
  <c r="K1056" i="5" s="1"/>
  <c r="K1057" i="5" s="1"/>
  <c r="K1058" i="5" s="1"/>
  <c r="K1059" i="5" s="1"/>
  <c r="K1060" i="5" s="1"/>
  <c r="K1061" i="5" s="1"/>
  <c r="K1062" i="5" s="1"/>
  <c r="K1063" i="5" s="1"/>
  <c r="K1064" i="5" s="1"/>
  <c r="K1065" i="5" s="1"/>
  <c r="K1066" i="5" s="1"/>
  <c r="K1067" i="5" s="1"/>
  <c r="K1068" i="5" s="1"/>
  <c r="K1069" i="5" s="1"/>
  <c r="K1070" i="5" s="1"/>
  <c r="K1071" i="5" s="1"/>
  <c r="K1072" i="5" s="1"/>
  <c r="K1073" i="5" s="1"/>
  <c r="K1074" i="5" s="1"/>
  <c r="K1075" i="5" s="1"/>
  <c r="K1076" i="5" s="1"/>
  <c r="K1077" i="5" s="1"/>
  <c r="K1078" i="5" s="1"/>
  <c r="K1079" i="5" s="1"/>
  <c r="K1080" i="5" s="1"/>
  <c r="K1081" i="5" s="1"/>
  <c r="K1082" i="5" s="1"/>
  <c r="K1083" i="5" s="1"/>
  <c r="K1084" i="5" s="1"/>
  <c r="K1085" i="5" s="1"/>
  <c r="K1086" i="5" s="1"/>
  <c r="K1087" i="5" s="1"/>
  <c r="K1088" i="5" s="1"/>
  <c r="K1089" i="5" s="1"/>
  <c r="K1090" i="5" s="1"/>
  <c r="K1091" i="5" s="1"/>
  <c r="K1092" i="5" s="1"/>
  <c r="K1093" i="5" s="1"/>
  <c r="K1094" i="5" s="1"/>
  <c r="K1095" i="5" s="1"/>
  <c r="K1096" i="5" s="1"/>
  <c r="K1097" i="5" s="1"/>
  <c r="K1098" i="5" s="1"/>
  <c r="K1099" i="5" s="1"/>
  <c r="K1100" i="5" s="1"/>
  <c r="K1101" i="5" s="1"/>
  <c r="K1102" i="5" s="1"/>
  <c r="K1103" i="5" s="1"/>
  <c r="K1104" i="5" s="1"/>
  <c r="K1105" i="5" s="1"/>
  <c r="K1106" i="5" s="1"/>
  <c r="K1107" i="5" s="1"/>
  <c r="K1108" i="5" s="1"/>
  <c r="K1109" i="5" s="1"/>
  <c r="K1110" i="5" s="1"/>
  <c r="K1111" i="5" s="1"/>
  <c r="K1112" i="5" s="1"/>
  <c r="K1113" i="5" s="1"/>
  <c r="K1114" i="5" s="1"/>
  <c r="K1115" i="5" s="1"/>
  <c r="K1116" i="5" s="1"/>
  <c r="K1117" i="5" s="1"/>
  <c r="K1118" i="5" s="1"/>
  <c r="K1119" i="5" s="1"/>
  <c r="K1120" i="5" s="1"/>
  <c r="K1121" i="5" s="1"/>
  <c r="K1122" i="5" s="1"/>
  <c r="K1123" i="5" s="1"/>
  <c r="K1124" i="5" s="1"/>
  <c r="K1125" i="5" s="1"/>
  <c r="K1126" i="5" s="1"/>
  <c r="K1127" i="5" s="1"/>
  <c r="K1128" i="5" s="1"/>
  <c r="K1129" i="5" s="1"/>
  <c r="K1130" i="5" s="1"/>
  <c r="K1131" i="5" s="1"/>
  <c r="K1132" i="5" s="1"/>
  <c r="K1133" i="5" s="1"/>
  <c r="K1134" i="5" s="1"/>
  <c r="K1135" i="5" s="1"/>
  <c r="K1136" i="5" s="1"/>
  <c r="K1137" i="5" s="1"/>
  <c r="K1138" i="5" s="1"/>
  <c r="K1139" i="5" s="1"/>
  <c r="K1140" i="5" s="1"/>
  <c r="K1141" i="5" s="1"/>
  <c r="K1142" i="5" s="1"/>
  <c r="K1143" i="5" s="1"/>
  <c r="K1144" i="5" s="1"/>
  <c r="K1145" i="5" s="1"/>
  <c r="K1146" i="5" s="1"/>
  <c r="K1147" i="5" s="1"/>
  <c r="K1148" i="5" s="1"/>
  <c r="K1149" i="5" s="1"/>
  <c r="K1150" i="5" s="1"/>
  <c r="K1151" i="5" s="1"/>
  <c r="K1152" i="5" s="1"/>
  <c r="K1153" i="5" s="1"/>
  <c r="K1154" i="5" s="1"/>
  <c r="K1155" i="5" s="1"/>
  <c r="K1156" i="5" s="1"/>
  <c r="K1157" i="5" s="1"/>
  <c r="K1158" i="5" s="1"/>
  <c r="K1159" i="5" s="1"/>
  <c r="K1160" i="5" s="1"/>
  <c r="K1161" i="5" s="1"/>
  <c r="K1162" i="5" s="1"/>
  <c r="K1163" i="5" s="1"/>
  <c r="K1164" i="5" s="1"/>
  <c r="K1165" i="5" s="1"/>
  <c r="K1166" i="5" s="1"/>
  <c r="K1167" i="5" s="1"/>
  <c r="K1168" i="5" s="1"/>
  <c r="K1169" i="5" s="1"/>
  <c r="K1170" i="5" s="1"/>
  <c r="K1171" i="5" s="1"/>
  <c r="K1172" i="5" s="1"/>
  <c r="K1173" i="5" s="1"/>
  <c r="K1174" i="5" s="1"/>
  <c r="K1175" i="5" s="1"/>
  <c r="K1176" i="5" s="1"/>
  <c r="K1177" i="5" s="1"/>
  <c r="K1178" i="5" s="1"/>
  <c r="K1179" i="5" s="1"/>
  <c r="K1180" i="5" s="1"/>
  <c r="K1181" i="5" s="1"/>
  <c r="K1182" i="5" s="1"/>
  <c r="K1183" i="5" s="1"/>
  <c r="K1184" i="5" s="1"/>
  <c r="K1185" i="5" s="1"/>
  <c r="K1186" i="5" s="1"/>
  <c r="K1187" i="5" s="1"/>
  <c r="K1188" i="5" s="1"/>
  <c r="K1189" i="5" s="1"/>
  <c r="K1190" i="5" s="1"/>
  <c r="K1191" i="5" s="1"/>
  <c r="K1192" i="5" s="1"/>
  <c r="K1193" i="5" s="1"/>
  <c r="K1194" i="5" s="1"/>
  <c r="K1195" i="5" s="1"/>
  <c r="K1196" i="5" s="1"/>
  <c r="K1197" i="5" s="1"/>
  <c r="K1198" i="5" s="1"/>
  <c r="K1199" i="5" s="1"/>
  <c r="K1200" i="5" s="1"/>
  <c r="K1201" i="5" s="1"/>
  <c r="K1202" i="5" s="1"/>
  <c r="K1203" i="5" s="1"/>
  <c r="K1204" i="5" s="1"/>
  <c r="K1205" i="5" s="1"/>
  <c r="K1206" i="5" s="1"/>
  <c r="K1207" i="5" s="1"/>
  <c r="K1208" i="5" s="1"/>
  <c r="K1209" i="5" s="1"/>
  <c r="K1210" i="5" s="1"/>
  <c r="K1211" i="5" s="1"/>
  <c r="K1212" i="5" s="1"/>
  <c r="K1213" i="5" s="1"/>
  <c r="K1214" i="5" s="1"/>
  <c r="K1215" i="5" s="1"/>
  <c r="K1216" i="5" s="1"/>
  <c r="K1217" i="5" s="1"/>
  <c r="K1218" i="5" s="1"/>
  <c r="K1219" i="5" s="1"/>
  <c r="K1220" i="5" s="1"/>
  <c r="K1221" i="5" s="1"/>
  <c r="K1222" i="5" s="1"/>
  <c r="K1223" i="5" s="1"/>
  <c r="K1224" i="5" s="1"/>
  <c r="K1225" i="5" s="1"/>
  <c r="K1226" i="5" s="1"/>
  <c r="K1227" i="5" s="1"/>
  <c r="K1228" i="5" s="1"/>
  <c r="K1229" i="5" s="1"/>
  <c r="K1230" i="5" s="1"/>
  <c r="K1231" i="5" s="1"/>
  <c r="K1232" i="5" s="1"/>
  <c r="K1233" i="5" s="1"/>
  <c r="K1234" i="5" s="1"/>
  <c r="K1235" i="5" s="1"/>
  <c r="K1236" i="5" s="1"/>
  <c r="K1237" i="5" s="1"/>
  <c r="K1238" i="5" s="1"/>
  <c r="K1239" i="5" s="1"/>
  <c r="K1240" i="5" s="1"/>
  <c r="K1241" i="5" s="1"/>
  <c r="K1242" i="5" s="1"/>
  <c r="K1243" i="5" s="1"/>
  <c r="K1244" i="5" s="1"/>
  <c r="K1245" i="5" s="1"/>
  <c r="K1246" i="5" s="1"/>
  <c r="K1247" i="5" s="1"/>
  <c r="K1248" i="5" s="1"/>
  <c r="K1249" i="5" s="1"/>
  <c r="K1250" i="5" s="1"/>
  <c r="K1251" i="5" s="1"/>
  <c r="K1252" i="5" s="1"/>
  <c r="K1253" i="5" s="1"/>
  <c r="K1254" i="5" s="1"/>
  <c r="K1255" i="5" s="1"/>
  <c r="K1256" i="5" s="1"/>
  <c r="K1257" i="5" s="1"/>
  <c r="K1258" i="5" s="1"/>
  <c r="K1259" i="5" s="1"/>
  <c r="K1260" i="5" s="1"/>
  <c r="K1261" i="5" s="1"/>
  <c r="K1262" i="5" s="1"/>
  <c r="K1263" i="5" s="1"/>
  <c r="K1264" i="5" s="1"/>
  <c r="K1265" i="5" s="1"/>
  <c r="K1266" i="5" s="1"/>
  <c r="K1267" i="5" s="1"/>
  <c r="K1268" i="5" s="1"/>
  <c r="K1269" i="5" s="1"/>
  <c r="K1270" i="5" s="1"/>
  <c r="K1271" i="5" s="1"/>
  <c r="K1272" i="5" s="1"/>
  <c r="K1273" i="5" s="1"/>
  <c r="K1274" i="5" s="1"/>
  <c r="K1275" i="5" s="1"/>
  <c r="K1276" i="5" s="1"/>
  <c r="K1277" i="5" s="1"/>
  <c r="K1278" i="5" s="1"/>
  <c r="K1279" i="5" s="1"/>
  <c r="K1280" i="5" s="1"/>
  <c r="K1281" i="5" s="1"/>
  <c r="K1282" i="5" s="1"/>
  <c r="K1283" i="5" s="1"/>
  <c r="K1284" i="5" s="1"/>
  <c r="K1285" i="5" s="1"/>
  <c r="K1286" i="5" s="1"/>
  <c r="K1287" i="5" s="1"/>
  <c r="K1288" i="5" s="1"/>
  <c r="K1289" i="5" s="1"/>
  <c r="K1290" i="5" s="1"/>
  <c r="K1291" i="5" s="1"/>
  <c r="K1292" i="5" s="1"/>
  <c r="K1293" i="5" s="1"/>
  <c r="K1294" i="5" s="1"/>
  <c r="K1295" i="5" s="1"/>
  <c r="K1296" i="5" s="1"/>
  <c r="K1297" i="5" s="1"/>
  <c r="K1298" i="5" s="1"/>
  <c r="K1299" i="5" s="1"/>
  <c r="K1300" i="5" s="1"/>
  <c r="K1301" i="5" s="1"/>
  <c r="K1302" i="5" s="1"/>
  <c r="K1303" i="5" s="1"/>
  <c r="K1304" i="5" s="1"/>
  <c r="K1305" i="5" s="1"/>
  <c r="K1306" i="5" s="1"/>
  <c r="K1307" i="5" s="1"/>
  <c r="K1308" i="5" s="1"/>
  <c r="K1309" i="5" s="1"/>
  <c r="K1310" i="5" s="1"/>
  <c r="K1311" i="5" s="1"/>
  <c r="K1312" i="5" s="1"/>
  <c r="K1313" i="5" s="1"/>
  <c r="K1314" i="5" s="1"/>
  <c r="K1315" i="5" s="1"/>
  <c r="K1316" i="5" s="1"/>
  <c r="K1317" i="5" s="1"/>
  <c r="K1318" i="5" s="1"/>
  <c r="K1319" i="5" s="1"/>
  <c r="K1320" i="5" s="1"/>
  <c r="K1321" i="5" s="1"/>
  <c r="K1322" i="5" s="1"/>
  <c r="K1323" i="5" s="1"/>
  <c r="K1324" i="5" s="1"/>
  <c r="K1325" i="5" s="1"/>
  <c r="K1326" i="5" s="1"/>
  <c r="K1327" i="5" s="1"/>
  <c r="K1328" i="5" s="1"/>
  <c r="K1329" i="5" s="1"/>
  <c r="K1330" i="5" s="1"/>
  <c r="K1331" i="5" s="1"/>
  <c r="K1332" i="5" s="1"/>
  <c r="K1333" i="5" s="1"/>
  <c r="K1334" i="5" s="1"/>
  <c r="K1335" i="5" s="1"/>
  <c r="K1336" i="5" s="1"/>
  <c r="K1337" i="5" s="1"/>
  <c r="K1338" i="5" s="1"/>
  <c r="K1339" i="5" s="1"/>
  <c r="K1340" i="5" s="1"/>
  <c r="K1341" i="5" s="1"/>
  <c r="K1342" i="5" s="1"/>
  <c r="K1343" i="5" s="1"/>
  <c r="K1344" i="5" s="1"/>
  <c r="K1345" i="5" s="1"/>
  <c r="K1346" i="5" s="1"/>
  <c r="K1347" i="5" s="1"/>
  <c r="K1348" i="5" s="1"/>
  <c r="K1349" i="5" s="1"/>
  <c r="K1350" i="5" s="1"/>
  <c r="K1351" i="5" s="1"/>
  <c r="K1352" i="5" s="1"/>
  <c r="K1353" i="5" s="1"/>
  <c r="K1354" i="5" s="1"/>
  <c r="K1355" i="5" s="1"/>
  <c r="K1356" i="5" s="1"/>
  <c r="K1357" i="5" s="1"/>
  <c r="K1358" i="5" s="1"/>
  <c r="K1359" i="5" s="1"/>
  <c r="K1360" i="5" s="1"/>
  <c r="K1361" i="5" s="1"/>
  <c r="K1362" i="5" s="1"/>
  <c r="K1363" i="5" s="1"/>
  <c r="K1364" i="5" s="1"/>
  <c r="K1365" i="5" s="1"/>
  <c r="K1366" i="5" s="1"/>
  <c r="K1367" i="5" s="1"/>
  <c r="K1368" i="5" s="1"/>
  <c r="K1369" i="5" s="1"/>
  <c r="K1370" i="5" s="1"/>
  <c r="K1371" i="5" s="1"/>
  <c r="K1372" i="5" s="1"/>
  <c r="K1373" i="5" s="1"/>
  <c r="K1374" i="5" s="1"/>
  <c r="K1375" i="5" s="1"/>
  <c r="K1376" i="5" s="1"/>
  <c r="K1377" i="5" s="1"/>
  <c r="K1378" i="5" s="1"/>
  <c r="K1379" i="5" s="1"/>
  <c r="K1380" i="5" s="1"/>
  <c r="K1381" i="5" s="1"/>
  <c r="K1382" i="5" s="1"/>
  <c r="K1383" i="5" s="1"/>
  <c r="K1384" i="5" s="1"/>
  <c r="K1385" i="5" s="1"/>
  <c r="K1386" i="5" s="1"/>
  <c r="K1387" i="5" s="1"/>
  <c r="K1388" i="5" s="1"/>
  <c r="K1389" i="5" s="1"/>
  <c r="K1390" i="5" s="1"/>
  <c r="K1391" i="5" s="1"/>
  <c r="K1392" i="5" s="1"/>
  <c r="K1393" i="5" s="1"/>
  <c r="K1394" i="5" s="1"/>
  <c r="K1395" i="5" s="1"/>
  <c r="K1396" i="5" s="1"/>
  <c r="K1397" i="5" s="1"/>
  <c r="K1398" i="5" s="1"/>
  <c r="K1399" i="5" s="1"/>
  <c r="K1400" i="5" s="1"/>
  <c r="K1401" i="5" s="1"/>
  <c r="K1402" i="5" s="1"/>
  <c r="K1403" i="5" s="1"/>
  <c r="K1404" i="5" s="1"/>
  <c r="K1405" i="5" s="1"/>
  <c r="K1406" i="5" s="1"/>
  <c r="K1407" i="5" s="1"/>
  <c r="K1408" i="5" s="1"/>
  <c r="K1409" i="5" s="1"/>
  <c r="K1410" i="5" s="1"/>
  <c r="K1411" i="5" s="1"/>
  <c r="K1412" i="5" s="1"/>
  <c r="K1413" i="5" s="1"/>
  <c r="K1414" i="5" s="1"/>
  <c r="K1415" i="5" s="1"/>
  <c r="K1416" i="5" s="1"/>
  <c r="K1417" i="5" s="1"/>
  <c r="K1418" i="5" s="1"/>
  <c r="K1419" i="5" s="1"/>
  <c r="K1420" i="5" s="1"/>
  <c r="K1421" i="5" s="1"/>
  <c r="K1422" i="5" s="1"/>
  <c r="K1423" i="5" s="1"/>
  <c r="K1424" i="5" s="1"/>
  <c r="K1425" i="5" s="1"/>
  <c r="K1426" i="5" s="1"/>
  <c r="K1427" i="5" s="1"/>
  <c r="K1428" i="5" s="1"/>
  <c r="K1429" i="5" s="1"/>
  <c r="K1430" i="5" s="1"/>
  <c r="K1431" i="5" s="1"/>
  <c r="K1432" i="5" s="1"/>
  <c r="K1433" i="5" s="1"/>
  <c r="K1434" i="5" s="1"/>
  <c r="K1435" i="5" s="1"/>
  <c r="K1436" i="5" s="1"/>
  <c r="K1437" i="5" s="1"/>
  <c r="K1438" i="5" s="1"/>
  <c r="K1439" i="5" s="1"/>
  <c r="K1440" i="5" s="1"/>
  <c r="K1441" i="5" s="1"/>
  <c r="K1442" i="5" s="1"/>
  <c r="K1443" i="5" s="1"/>
  <c r="K1444" i="5" s="1"/>
  <c r="K1445" i="5" s="1"/>
  <c r="K1446" i="5" s="1"/>
  <c r="K1447" i="5" s="1"/>
  <c r="K1448" i="5" s="1"/>
  <c r="K1449" i="5" s="1"/>
  <c r="K1450" i="5" s="1"/>
  <c r="K1451" i="5" s="1"/>
  <c r="K1452" i="5" s="1"/>
  <c r="K1453" i="5" s="1"/>
  <c r="K1454" i="5" s="1"/>
  <c r="K1455" i="5" s="1"/>
  <c r="K1456" i="5" s="1"/>
  <c r="K1457" i="5" s="1"/>
  <c r="K1458" i="5" s="1"/>
  <c r="K1459" i="5" s="1"/>
  <c r="K1460" i="5" s="1"/>
  <c r="K1461" i="5" s="1"/>
  <c r="K1462" i="5" s="1"/>
  <c r="K1463" i="5" s="1"/>
  <c r="K1464" i="5" s="1"/>
  <c r="K1465" i="5" s="1"/>
  <c r="K1466" i="5" s="1"/>
  <c r="K1467" i="5" s="1"/>
  <c r="K1468" i="5" s="1"/>
  <c r="K1469" i="5" s="1"/>
  <c r="K1470" i="5" s="1"/>
  <c r="K1471" i="5" s="1"/>
  <c r="K1472" i="5" s="1"/>
  <c r="K1473" i="5" s="1"/>
  <c r="K1474" i="5" s="1"/>
  <c r="K1475" i="5" s="1"/>
  <c r="K1476" i="5" s="1"/>
  <c r="K1477" i="5" s="1"/>
  <c r="K1478" i="5" s="1"/>
  <c r="K1479" i="5" s="1"/>
  <c r="K1480" i="5" s="1"/>
  <c r="K1481" i="5" s="1"/>
  <c r="K1482" i="5" s="1"/>
  <c r="K1483" i="5" s="1"/>
  <c r="K1484" i="5" s="1"/>
  <c r="K1485" i="5" s="1"/>
  <c r="K1486" i="5" s="1"/>
  <c r="K1487" i="5" s="1"/>
  <c r="K1488" i="5" s="1"/>
  <c r="K1489" i="5" s="1"/>
  <c r="K1490" i="5" s="1"/>
  <c r="K1491" i="5" s="1"/>
  <c r="K1492" i="5" s="1"/>
  <c r="K1493" i="5" s="1"/>
  <c r="K1494" i="5" s="1"/>
  <c r="K1495" i="5" s="1"/>
  <c r="K1496" i="5" s="1"/>
  <c r="K1497" i="5" s="1"/>
  <c r="K1498" i="5" s="1"/>
  <c r="K1499" i="5" s="1"/>
  <c r="K1500" i="5" s="1"/>
  <c r="K1501" i="5" s="1"/>
  <c r="K1502" i="5" s="1"/>
  <c r="K1503" i="5" s="1"/>
  <c r="K1504" i="5" s="1"/>
  <c r="K1505" i="5" s="1"/>
  <c r="K1506" i="5" s="1"/>
  <c r="K1507" i="5" s="1"/>
  <c r="K1508" i="5" s="1"/>
  <c r="K1509" i="5" s="1"/>
  <c r="K1510" i="5" s="1"/>
  <c r="K1511" i="5" s="1"/>
  <c r="K1512" i="5" s="1"/>
  <c r="K1513" i="5" s="1"/>
  <c r="K1514" i="5" s="1"/>
  <c r="K1515" i="5" s="1"/>
  <c r="K1516" i="5" s="1"/>
  <c r="K1517" i="5" s="1"/>
  <c r="K1518" i="5" s="1"/>
  <c r="K1519" i="5" s="1"/>
  <c r="K1520" i="5" s="1"/>
  <c r="K1521" i="5" s="1"/>
  <c r="K1522" i="5" s="1"/>
  <c r="K1523" i="5" s="1"/>
  <c r="K1524" i="5" s="1"/>
  <c r="K1525" i="5" s="1"/>
  <c r="K1526" i="5" s="1"/>
  <c r="K1527" i="5" s="1"/>
  <c r="K1528" i="5" s="1"/>
  <c r="K1529" i="5" s="1"/>
  <c r="K1530" i="5" s="1"/>
  <c r="K1531" i="5" s="1"/>
  <c r="K1532" i="5" s="1"/>
  <c r="K1533" i="5" s="1"/>
  <c r="K1534" i="5" s="1"/>
  <c r="K1535" i="5" s="1"/>
  <c r="K1536" i="5" s="1"/>
  <c r="K1537" i="5" s="1"/>
  <c r="K1538" i="5" s="1"/>
  <c r="K1539" i="5" s="1"/>
  <c r="K1540" i="5" s="1"/>
  <c r="K1541" i="5" s="1"/>
  <c r="K1542" i="5" s="1"/>
  <c r="K1543" i="5" s="1"/>
  <c r="K1544" i="5" s="1"/>
  <c r="K1545" i="5" s="1"/>
  <c r="K1546" i="5" s="1"/>
  <c r="K1547" i="5" s="1"/>
  <c r="K1548" i="5" s="1"/>
  <c r="K1549" i="5" s="1"/>
  <c r="K1550" i="5" s="1"/>
  <c r="K1551" i="5" s="1"/>
  <c r="K1552" i="5" s="1"/>
  <c r="K1553" i="5" s="1"/>
  <c r="K1554" i="5" s="1"/>
  <c r="K1555" i="5" s="1"/>
  <c r="K1556" i="5" s="1"/>
  <c r="K1557" i="5" s="1"/>
  <c r="K1558" i="5" s="1"/>
  <c r="K1559" i="5" s="1"/>
  <c r="K1560" i="5" s="1"/>
  <c r="K1561" i="5" s="1"/>
  <c r="K1562" i="5" s="1"/>
  <c r="K1563" i="5" s="1"/>
  <c r="K1564" i="5" s="1"/>
  <c r="K1565" i="5" s="1"/>
  <c r="K1566" i="5" s="1"/>
  <c r="K1567" i="5" s="1"/>
  <c r="K1568" i="5" s="1"/>
  <c r="K1569" i="5" s="1"/>
  <c r="K1570" i="5" s="1"/>
  <c r="K1571" i="5" s="1"/>
  <c r="K1572" i="5" s="1"/>
  <c r="K1573" i="5" s="1"/>
  <c r="K1574" i="5" s="1"/>
  <c r="K1575" i="5" s="1"/>
  <c r="K1576" i="5" s="1"/>
  <c r="K1577" i="5" s="1"/>
  <c r="K1578" i="5" s="1"/>
  <c r="K1579" i="5" s="1"/>
  <c r="K1580" i="5" s="1"/>
  <c r="K1581" i="5" s="1"/>
  <c r="K1582" i="5" s="1"/>
  <c r="K1583" i="5" s="1"/>
  <c r="K1584" i="5" s="1"/>
  <c r="K1585" i="5" s="1"/>
  <c r="K1586" i="5" s="1"/>
  <c r="K1587" i="5" s="1"/>
  <c r="K1588" i="5" s="1"/>
  <c r="K1589" i="5" s="1"/>
  <c r="K1590" i="5" s="1"/>
  <c r="K1591" i="5" s="1"/>
  <c r="K1592" i="5" s="1"/>
  <c r="K1593" i="5" s="1"/>
  <c r="K1594" i="5" s="1"/>
  <c r="K1595" i="5" s="1"/>
  <c r="K1596" i="5" s="1"/>
  <c r="K1597" i="5" s="1"/>
  <c r="K1598" i="5" s="1"/>
  <c r="K1599" i="5" s="1"/>
  <c r="K1600" i="5" s="1"/>
  <c r="K1601" i="5" s="1"/>
  <c r="K1602" i="5" s="1"/>
  <c r="K1603" i="5" s="1"/>
  <c r="K1604" i="5" s="1"/>
  <c r="K1605" i="5" s="1"/>
  <c r="K1606" i="5" s="1"/>
  <c r="K1607" i="5" s="1"/>
  <c r="K1608" i="5" s="1"/>
  <c r="K1609" i="5" s="1"/>
  <c r="K1610" i="5" s="1"/>
  <c r="K1611" i="5" s="1"/>
  <c r="K1612" i="5" s="1"/>
  <c r="K1613" i="5" s="1"/>
  <c r="K1614" i="5" s="1"/>
  <c r="K1615" i="5" s="1"/>
  <c r="K1616" i="5" s="1"/>
  <c r="K1617" i="5" s="1"/>
  <c r="K1618" i="5" s="1"/>
  <c r="K1619" i="5" s="1"/>
  <c r="K1620" i="5" s="1"/>
  <c r="K1621" i="5" s="1"/>
  <c r="K1622" i="5" s="1"/>
  <c r="K1623" i="5" s="1"/>
  <c r="K1624" i="5" s="1"/>
  <c r="K1625" i="5" s="1"/>
  <c r="K1626" i="5" s="1"/>
  <c r="K1627" i="5" s="1"/>
  <c r="K1628" i="5" s="1"/>
  <c r="K1629" i="5" s="1"/>
  <c r="K1630" i="5" s="1"/>
  <c r="K1631" i="5" s="1"/>
  <c r="K1632" i="5" s="1"/>
  <c r="K1633" i="5" s="1"/>
  <c r="K1634" i="5" s="1"/>
  <c r="K1635" i="5" s="1"/>
  <c r="K1636" i="5" s="1"/>
  <c r="K1637" i="5" s="1"/>
  <c r="K1638" i="5" s="1"/>
  <c r="K1639" i="5" s="1"/>
  <c r="K1640" i="5" s="1"/>
  <c r="K1641" i="5" s="1"/>
  <c r="K1642" i="5" s="1"/>
  <c r="K1643" i="5" s="1"/>
  <c r="K1644" i="5" s="1"/>
  <c r="K1645" i="5" s="1"/>
  <c r="K1646" i="5" s="1"/>
  <c r="K1647" i="5" s="1"/>
  <c r="K1648" i="5" s="1"/>
  <c r="K1649" i="5" s="1"/>
  <c r="K1650" i="5" s="1"/>
  <c r="K1651" i="5" s="1"/>
  <c r="K1652" i="5" s="1"/>
  <c r="K1653" i="5" s="1"/>
  <c r="K1654" i="5" s="1"/>
  <c r="K1655" i="5" s="1"/>
  <c r="K1656" i="5" s="1"/>
  <c r="K1657" i="5" s="1"/>
  <c r="K1658" i="5" s="1"/>
  <c r="K1659" i="5" s="1"/>
  <c r="K1660" i="5" s="1"/>
  <c r="K1661" i="5" s="1"/>
  <c r="K1662" i="5" s="1"/>
  <c r="K1663" i="5" s="1"/>
  <c r="K1664" i="5" s="1"/>
  <c r="K1665" i="5" s="1"/>
  <c r="K1666" i="5" s="1"/>
  <c r="K1667" i="5" s="1"/>
  <c r="K1668" i="5" s="1"/>
  <c r="K1669" i="5" s="1"/>
  <c r="K1670" i="5" s="1"/>
  <c r="K1671" i="5" s="1"/>
  <c r="K1672" i="5" s="1"/>
  <c r="K1673" i="5" s="1"/>
  <c r="K1674" i="5" s="1"/>
  <c r="K1675" i="5" s="1"/>
  <c r="K1676" i="5" s="1"/>
  <c r="K1677" i="5" s="1"/>
  <c r="K1678" i="5" s="1"/>
  <c r="K1679" i="5" s="1"/>
  <c r="K1680" i="5" s="1"/>
  <c r="K1681" i="5" s="1"/>
  <c r="K1682" i="5" s="1"/>
  <c r="K1683" i="5" s="1"/>
  <c r="K1684" i="5" s="1"/>
  <c r="K1685" i="5" s="1"/>
  <c r="K1686" i="5" s="1"/>
  <c r="K1687" i="5" s="1"/>
  <c r="K1688" i="5" s="1"/>
  <c r="K1689" i="5" s="1"/>
  <c r="K1690" i="5" s="1"/>
  <c r="K1691" i="5" s="1"/>
  <c r="K1692" i="5" s="1"/>
  <c r="K1693" i="5" s="1"/>
  <c r="K1694" i="5" s="1"/>
  <c r="K1695" i="5" s="1"/>
  <c r="K1696" i="5" s="1"/>
  <c r="K1697" i="5" s="1"/>
  <c r="K1698" i="5" s="1"/>
  <c r="K1699" i="5" s="1"/>
  <c r="K1700" i="5" s="1"/>
  <c r="K1701" i="5" s="1"/>
  <c r="K1702" i="5" s="1"/>
  <c r="K1703" i="5" s="1"/>
  <c r="K1704" i="5" s="1"/>
  <c r="K1705" i="5" s="1"/>
  <c r="K1706" i="5" s="1"/>
  <c r="K1707" i="5" s="1"/>
  <c r="K1708" i="5" s="1"/>
  <c r="K1709" i="5" s="1"/>
  <c r="K1710" i="5" s="1"/>
  <c r="K1711" i="5" s="1"/>
  <c r="K1712" i="5" s="1"/>
  <c r="K1713" i="5" s="1"/>
  <c r="K1714" i="5" s="1"/>
  <c r="K1715" i="5" s="1"/>
  <c r="K1716" i="5" s="1"/>
  <c r="K1717" i="5" s="1"/>
  <c r="K1718" i="5" s="1"/>
  <c r="K1719" i="5" s="1"/>
  <c r="K1720" i="5" s="1"/>
  <c r="K1721" i="5" s="1"/>
  <c r="K1722" i="5" s="1"/>
  <c r="K1723" i="5" s="1"/>
  <c r="K1724" i="5" s="1"/>
  <c r="K1725" i="5" s="1"/>
  <c r="K1726" i="5" s="1"/>
  <c r="K1727" i="5" s="1"/>
  <c r="K1728" i="5" s="1"/>
  <c r="K1729" i="5" s="1"/>
  <c r="K1730" i="5" s="1"/>
  <c r="K1731" i="5" s="1"/>
  <c r="K1732" i="5" s="1"/>
  <c r="K1733" i="5" s="1"/>
  <c r="K1734" i="5" s="1"/>
  <c r="K1735" i="5" s="1"/>
  <c r="K1736" i="5" s="1"/>
  <c r="K1737" i="5" s="1"/>
  <c r="K1738" i="5" s="1"/>
  <c r="K1739" i="5" s="1"/>
  <c r="K1740" i="5" s="1"/>
  <c r="K1741" i="5" s="1"/>
  <c r="K1742" i="5" s="1"/>
  <c r="K1743" i="5" s="1"/>
  <c r="K1744" i="5" s="1"/>
  <c r="K1745" i="5" s="1"/>
  <c r="K1746" i="5" s="1"/>
  <c r="K1747" i="5" s="1"/>
  <c r="K1748" i="5" s="1"/>
  <c r="K1749" i="5" s="1"/>
  <c r="K1750" i="5" s="1"/>
  <c r="K1751" i="5" s="1"/>
  <c r="K1752" i="5" s="1"/>
  <c r="K1753" i="5" s="1"/>
  <c r="K1754" i="5" s="1"/>
  <c r="K1755" i="5" s="1"/>
  <c r="K1756" i="5" s="1"/>
  <c r="K1757" i="5" s="1"/>
  <c r="K1758" i="5" s="1"/>
  <c r="K1759" i="5" s="1"/>
  <c r="K1760" i="5" s="1"/>
  <c r="K1761" i="5" s="1"/>
  <c r="K1762" i="5" s="1"/>
  <c r="K1763" i="5" s="1"/>
  <c r="K1764" i="5" s="1"/>
  <c r="K1765" i="5" s="1"/>
  <c r="K1766" i="5" s="1"/>
  <c r="K1767" i="5" s="1"/>
  <c r="K1768" i="5" s="1"/>
  <c r="K1769" i="5" s="1"/>
  <c r="K1770" i="5" s="1"/>
  <c r="K1771" i="5" s="1"/>
  <c r="K1772" i="5" s="1"/>
  <c r="K1773" i="5" s="1"/>
  <c r="K1774" i="5" s="1"/>
  <c r="K1775" i="5" s="1"/>
  <c r="K1776" i="5" s="1"/>
  <c r="K1777" i="5" s="1"/>
  <c r="K1778" i="5" s="1"/>
  <c r="K1779" i="5" s="1"/>
  <c r="K1780" i="5" s="1"/>
  <c r="K1781" i="5" s="1"/>
  <c r="K1782" i="5" s="1"/>
  <c r="K1783" i="5" s="1"/>
  <c r="K1784" i="5" s="1"/>
  <c r="K1785" i="5" s="1"/>
  <c r="K1786" i="5" s="1"/>
  <c r="K1787" i="5" s="1"/>
  <c r="K1788" i="5" s="1"/>
  <c r="K1789" i="5" s="1"/>
  <c r="K1790" i="5" s="1"/>
  <c r="K1791" i="5" s="1"/>
  <c r="K1792" i="5" s="1"/>
  <c r="K1793" i="5" s="1"/>
  <c r="K1794" i="5" s="1"/>
  <c r="K1795" i="5" s="1"/>
  <c r="K1796" i="5" s="1"/>
  <c r="K1797" i="5" s="1"/>
  <c r="K1798" i="5" s="1"/>
  <c r="K1799" i="5" s="1"/>
  <c r="K1800" i="5" s="1"/>
  <c r="K1801" i="5" s="1"/>
  <c r="K1802" i="5" s="1"/>
  <c r="K1803" i="5" s="1"/>
  <c r="K1804" i="5" s="1"/>
  <c r="K1805" i="5" s="1"/>
  <c r="K1806" i="5" s="1"/>
  <c r="K1807" i="5" s="1"/>
  <c r="K1808" i="5" s="1"/>
  <c r="K1809" i="5" s="1"/>
  <c r="K1810" i="5" s="1"/>
  <c r="K1811" i="5" s="1"/>
  <c r="K1812" i="5" s="1"/>
  <c r="K1813" i="5" s="1"/>
  <c r="K1814" i="5" s="1"/>
  <c r="K1815" i="5" s="1"/>
  <c r="K1816" i="5" s="1"/>
  <c r="K1817" i="5" s="1"/>
  <c r="K1818" i="5" s="1"/>
  <c r="K1819" i="5" s="1"/>
  <c r="K1820" i="5" s="1"/>
  <c r="K1821" i="5" s="1"/>
  <c r="K1822" i="5" s="1"/>
  <c r="K1823" i="5" s="1"/>
  <c r="K1824" i="5" s="1"/>
  <c r="K1825" i="5" s="1"/>
  <c r="K1826" i="5" s="1"/>
  <c r="K1827" i="5" s="1"/>
  <c r="K1828" i="5" s="1"/>
  <c r="K1829" i="5" s="1"/>
  <c r="K1830" i="5" s="1"/>
  <c r="K1831" i="5" s="1"/>
  <c r="K1832" i="5" s="1"/>
  <c r="K1833" i="5" s="1"/>
  <c r="K1834" i="5" s="1"/>
  <c r="K1835" i="5" s="1"/>
  <c r="K1836" i="5" s="1"/>
  <c r="K1837" i="5" s="1"/>
  <c r="K1838" i="5" s="1"/>
  <c r="K1839" i="5" s="1"/>
  <c r="K1840" i="5" s="1"/>
  <c r="K1841" i="5" s="1"/>
  <c r="K1842" i="5" s="1"/>
  <c r="K1843" i="5" s="1"/>
  <c r="K1844" i="5" s="1"/>
  <c r="K1845" i="5" s="1"/>
  <c r="K1846" i="5" s="1"/>
  <c r="K1847" i="5" s="1"/>
  <c r="K1848" i="5" s="1"/>
  <c r="K1849" i="5" s="1"/>
  <c r="K1850" i="5" s="1"/>
  <c r="K1851" i="5" s="1"/>
  <c r="K1852" i="5" s="1"/>
  <c r="K1853" i="5" s="1"/>
  <c r="K1854" i="5" s="1"/>
  <c r="K1855" i="5" s="1"/>
  <c r="K1856" i="5" s="1"/>
  <c r="K1857" i="5" s="1"/>
  <c r="K1858" i="5" s="1"/>
  <c r="K1859" i="5" s="1"/>
  <c r="K1860" i="5" s="1"/>
  <c r="K1861" i="5" s="1"/>
  <c r="K1862" i="5" s="1"/>
  <c r="K1863" i="5" s="1"/>
  <c r="K1864" i="5" s="1"/>
  <c r="K1865" i="5" s="1"/>
  <c r="K1866" i="5" s="1"/>
  <c r="K1867" i="5" s="1"/>
  <c r="K1868" i="5" s="1"/>
  <c r="K1869" i="5" s="1"/>
  <c r="K1870" i="5" s="1"/>
  <c r="K1871" i="5" s="1"/>
  <c r="K1872" i="5" s="1"/>
  <c r="K1873" i="5" s="1"/>
  <c r="K1874" i="5" s="1"/>
  <c r="K1875" i="5" s="1"/>
  <c r="K1876" i="5" s="1"/>
  <c r="K1877" i="5" s="1"/>
  <c r="K1878" i="5" s="1"/>
  <c r="K1879" i="5" s="1"/>
  <c r="K1880" i="5" s="1"/>
  <c r="K1881" i="5" s="1"/>
  <c r="K1882" i="5" s="1"/>
  <c r="K1883" i="5" s="1"/>
  <c r="K1884" i="5" s="1"/>
  <c r="K1885" i="5" s="1"/>
  <c r="K1886" i="5" s="1"/>
  <c r="K1887" i="5" s="1"/>
  <c r="K1888" i="5" s="1"/>
  <c r="K1889" i="5" s="1"/>
  <c r="K1890" i="5" s="1"/>
  <c r="K1891" i="5" s="1"/>
  <c r="K1892" i="5" s="1"/>
  <c r="K1893" i="5" s="1"/>
  <c r="K1894" i="5" s="1"/>
  <c r="K1895" i="5" s="1"/>
  <c r="K1896" i="5" s="1"/>
  <c r="K1897" i="5" s="1"/>
  <c r="K1898" i="5" s="1"/>
  <c r="K1899" i="5" s="1"/>
  <c r="K1900" i="5" s="1"/>
  <c r="K1901" i="5" s="1"/>
  <c r="K1902" i="5" s="1"/>
  <c r="K1903" i="5" s="1"/>
  <c r="K1904" i="5" s="1"/>
  <c r="K1905" i="5" s="1"/>
  <c r="K1906" i="5" s="1"/>
  <c r="K1907" i="5" s="1"/>
  <c r="K1908" i="5" s="1"/>
  <c r="K1909" i="5" s="1"/>
  <c r="K1910" i="5" s="1"/>
  <c r="K1911" i="5" s="1"/>
  <c r="K1912" i="5" s="1"/>
  <c r="K1913" i="5" s="1"/>
  <c r="K1914" i="5" s="1"/>
  <c r="K1915" i="5" s="1"/>
  <c r="K1916" i="5" s="1"/>
  <c r="K1917" i="5" s="1"/>
  <c r="K1918" i="5" s="1"/>
  <c r="K1919" i="5" s="1"/>
  <c r="K1920" i="5" s="1"/>
  <c r="K1921" i="5" s="1"/>
  <c r="K1922" i="5" s="1"/>
  <c r="K1923" i="5" s="1"/>
  <c r="K1924" i="5" s="1"/>
  <c r="K1925" i="5" s="1"/>
  <c r="K1926" i="5" s="1"/>
  <c r="K1927" i="5" s="1"/>
  <c r="K1928" i="5" s="1"/>
  <c r="K1929" i="5" s="1"/>
  <c r="K1930" i="5" s="1"/>
  <c r="K1931" i="5" s="1"/>
  <c r="K1932" i="5" s="1"/>
  <c r="K1933" i="5" s="1"/>
  <c r="K1934" i="5" s="1"/>
  <c r="K1935" i="5" s="1"/>
  <c r="K1936" i="5" s="1"/>
  <c r="K1937" i="5" s="1"/>
  <c r="K1938" i="5" s="1"/>
  <c r="K1939" i="5" s="1"/>
  <c r="K1940" i="5" s="1"/>
  <c r="K1941" i="5" s="1"/>
  <c r="K1942" i="5" s="1"/>
  <c r="K1943" i="5" s="1"/>
  <c r="K1944" i="5" s="1"/>
  <c r="K1945" i="5" s="1"/>
  <c r="K1946" i="5" s="1"/>
  <c r="K1947" i="5" s="1"/>
  <c r="K1948" i="5" s="1"/>
  <c r="K1949" i="5" s="1"/>
  <c r="K1950" i="5" s="1"/>
  <c r="K1951" i="5" s="1"/>
  <c r="K1952" i="5" s="1"/>
  <c r="K1953" i="5" s="1"/>
  <c r="K1954" i="5" s="1"/>
  <c r="K1955" i="5" s="1"/>
  <c r="K1956" i="5" s="1"/>
  <c r="K1957" i="5" s="1"/>
  <c r="K1958" i="5" s="1"/>
  <c r="K1959" i="5" s="1"/>
  <c r="K1960" i="5" s="1"/>
  <c r="K1961" i="5" s="1"/>
  <c r="K1962" i="5" s="1"/>
  <c r="K1963" i="5" s="1"/>
  <c r="K1964" i="5" s="1"/>
  <c r="K1965" i="5" s="1"/>
  <c r="K1966" i="5" s="1"/>
  <c r="K1967" i="5" s="1"/>
  <c r="K1968" i="5" s="1"/>
  <c r="K1969" i="5" s="1"/>
  <c r="K1970" i="5" s="1"/>
  <c r="K1971" i="5" s="1"/>
  <c r="K1972" i="5" s="1"/>
  <c r="K1973" i="5" s="1"/>
  <c r="K1974" i="5" s="1"/>
  <c r="K1975" i="5" s="1"/>
  <c r="K1976" i="5" s="1"/>
  <c r="K1977" i="5" s="1"/>
  <c r="K1978" i="5" s="1"/>
  <c r="K1979" i="5" s="1"/>
  <c r="K1980" i="5" s="1"/>
  <c r="K1981" i="5" s="1"/>
  <c r="K1982" i="5" s="1"/>
  <c r="K1983" i="5" s="1"/>
  <c r="K1984" i="5" s="1"/>
  <c r="K1985" i="5" s="1"/>
  <c r="K1986" i="5" s="1"/>
  <c r="K1987" i="5" s="1"/>
  <c r="K1988" i="5" s="1"/>
  <c r="K1989" i="5" s="1"/>
  <c r="K1990" i="5" s="1"/>
  <c r="K1991" i="5" s="1"/>
  <c r="K1992" i="5" s="1"/>
  <c r="K1993" i="5" s="1"/>
  <c r="K1994" i="5" s="1"/>
  <c r="K1995" i="5" s="1"/>
  <c r="K1996" i="5" s="1"/>
  <c r="K1997" i="5" s="1"/>
  <c r="K1998" i="5" s="1"/>
  <c r="K1999" i="5" s="1"/>
  <c r="K2000" i="5" s="1"/>
  <c r="K2001" i="5" s="1"/>
  <c r="K2002" i="5" s="1"/>
  <c r="K2003" i="5" s="1"/>
  <c r="K2004" i="5" s="1"/>
  <c r="K2005" i="5" s="1"/>
  <c r="K2006" i="5" s="1"/>
  <c r="K2007" i="5" s="1"/>
  <c r="K2008" i="5" s="1"/>
  <c r="K2009" i="5" s="1"/>
  <c r="K2010" i="5" s="1"/>
  <c r="K2011" i="5" s="1"/>
  <c r="K2012" i="5" s="1"/>
  <c r="K2013" i="5" s="1"/>
  <c r="K2014" i="5" s="1"/>
  <c r="K2015" i="5" s="1"/>
  <c r="K2016" i="5" s="1"/>
  <c r="K2017" i="5" s="1"/>
  <c r="K2018" i="5" s="1"/>
  <c r="K2019" i="5" s="1"/>
  <c r="K2020" i="5" s="1"/>
  <c r="K2021" i="5" s="1"/>
  <c r="K2022" i="5" s="1"/>
  <c r="K2023" i="5" s="1"/>
  <c r="K2024" i="5" s="1"/>
  <c r="K2025" i="5" s="1"/>
  <c r="K2026" i="5" s="1"/>
  <c r="K2027" i="5" s="1"/>
  <c r="K2028" i="5" s="1"/>
  <c r="K2029" i="5" s="1"/>
  <c r="K2030" i="5" s="1"/>
  <c r="K2031" i="5" s="1"/>
  <c r="K2032" i="5" s="1"/>
  <c r="K2033" i="5" s="1"/>
  <c r="K2034" i="5" s="1"/>
  <c r="K2035" i="5" s="1"/>
  <c r="K2036" i="5" s="1"/>
  <c r="K2037" i="5" s="1"/>
  <c r="K2038" i="5" s="1"/>
  <c r="K2039" i="5" s="1"/>
  <c r="K2040" i="5" s="1"/>
  <c r="K2041" i="5" s="1"/>
  <c r="K2042" i="5" s="1"/>
  <c r="K2043" i="5" s="1"/>
  <c r="K2044" i="5" s="1"/>
  <c r="K2045" i="5" s="1"/>
  <c r="K2046" i="5" s="1"/>
  <c r="K2047" i="5" s="1"/>
  <c r="K2048" i="5" s="1"/>
  <c r="K2049" i="5" s="1"/>
  <c r="K2050" i="5" s="1"/>
  <c r="K2051" i="5" s="1"/>
  <c r="K2052" i="5" s="1"/>
  <c r="K2053" i="5" s="1"/>
  <c r="K2054" i="5" s="1"/>
  <c r="K2055" i="5" s="1"/>
  <c r="K2056" i="5" s="1"/>
  <c r="K2057" i="5" s="1"/>
  <c r="K2058" i="5" s="1"/>
  <c r="K2059" i="5" s="1"/>
  <c r="K2060" i="5" s="1"/>
  <c r="K2061" i="5" s="1"/>
  <c r="K2062" i="5" s="1"/>
  <c r="K2063" i="5" s="1"/>
  <c r="K2064" i="5" s="1"/>
  <c r="K2065" i="5" s="1"/>
  <c r="K2066" i="5" s="1"/>
  <c r="K2067" i="5" s="1"/>
  <c r="K2068" i="5" s="1"/>
  <c r="K2069" i="5" s="1"/>
  <c r="K2070" i="5" s="1"/>
  <c r="K2071" i="5" s="1"/>
  <c r="K2072" i="5" s="1"/>
  <c r="K2073" i="5" s="1"/>
  <c r="K3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G2" i="5"/>
  <c r="H2" i="5" s="1"/>
  <c r="I2" i="5" s="1"/>
  <c r="B3" i="5" s="1"/>
  <c r="G3" i="5" s="1"/>
  <c r="F2" i="5"/>
  <c r="F2073" i="4"/>
  <c r="F2072" i="4"/>
  <c r="F2071" i="4"/>
  <c r="F2070" i="4"/>
  <c r="F2069" i="4"/>
  <c r="F2068" i="4"/>
  <c r="F2067" i="4"/>
  <c r="F2066" i="4"/>
  <c r="F2065" i="4"/>
  <c r="F2064" i="4"/>
  <c r="F2063" i="4"/>
  <c r="F2062" i="4"/>
  <c r="F2061" i="4"/>
  <c r="F2060" i="4"/>
  <c r="F2059" i="4"/>
  <c r="F2058" i="4"/>
  <c r="F2057" i="4"/>
  <c r="F2056" i="4"/>
  <c r="F2055" i="4"/>
  <c r="F2054" i="4"/>
  <c r="F2053" i="4"/>
  <c r="F2052" i="4"/>
  <c r="F2051" i="4"/>
  <c r="F2050" i="4"/>
  <c r="F2049" i="4"/>
  <c r="F2048" i="4"/>
  <c r="F2047" i="4"/>
  <c r="F2046" i="4"/>
  <c r="F2045" i="4"/>
  <c r="F2044" i="4"/>
  <c r="F2043" i="4"/>
  <c r="F2042" i="4"/>
  <c r="F2041" i="4"/>
  <c r="F2040" i="4"/>
  <c r="F2039" i="4"/>
  <c r="F2038" i="4"/>
  <c r="F2037" i="4"/>
  <c r="F2036" i="4"/>
  <c r="F2035" i="4"/>
  <c r="F2034" i="4"/>
  <c r="F2033" i="4"/>
  <c r="F2032" i="4"/>
  <c r="F2031" i="4"/>
  <c r="F2030" i="4"/>
  <c r="F2029" i="4"/>
  <c r="F2028" i="4"/>
  <c r="F2027" i="4"/>
  <c r="F2026" i="4"/>
  <c r="F2025" i="4"/>
  <c r="F2024" i="4"/>
  <c r="F2023" i="4"/>
  <c r="F2022" i="4"/>
  <c r="F2021" i="4"/>
  <c r="F2020" i="4"/>
  <c r="F2019" i="4"/>
  <c r="F2018" i="4"/>
  <c r="F2017" i="4"/>
  <c r="F2016" i="4"/>
  <c r="F2015" i="4"/>
  <c r="F2014" i="4"/>
  <c r="F2013" i="4"/>
  <c r="F2012" i="4"/>
  <c r="F2011" i="4"/>
  <c r="F2010" i="4"/>
  <c r="F2009" i="4"/>
  <c r="F2008" i="4"/>
  <c r="F2007" i="4"/>
  <c r="F2006" i="4"/>
  <c r="F2005" i="4"/>
  <c r="F2004" i="4"/>
  <c r="F2003" i="4"/>
  <c r="F2002" i="4"/>
  <c r="F2001" i="4"/>
  <c r="F2000" i="4"/>
  <c r="F1999" i="4"/>
  <c r="F1998" i="4"/>
  <c r="F1997" i="4"/>
  <c r="F1996" i="4"/>
  <c r="F1995" i="4"/>
  <c r="F1994" i="4"/>
  <c r="F1993" i="4"/>
  <c r="F1992" i="4"/>
  <c r="F1991" i="4"/>
  <c r="F1990" i="4"/>
  <c r="F1989" i="4"/>
  <c r="F1988" i="4"/>
  <c r="F1987" i="4"/>
  <c r="F1986" i="4"/>
  <c r="F1985" i="4"/>
  <c r="F1984" i="4"/>
  <c r="F1983" i="4"/>
  <c r="F1982" i="4"/>
  <c r="F1981" i="4"/>
  <c r="F1980" i="4"/>
  <c r="F1979" i="4"/>
  <c r="F1978" i="4"/>
  <c r="F1977" i="4"/>
  <c r="F1976" i="4"/>
  <c r="F1975" i="4"/>
  <c r="F1974" i="4"/>
  <c r="F1973" i="4"/>
  <c r="F1972" i="4"/>
  <c r="F1971" i="4"/>
  <c r="F1970" i="4"/>
  <c r="F1969" i="4"/>
  <c r="F1968" i="4"/>
  <c r="F1967" i="4"/>
  <c r="F1966" i="4"/>
  <c r="F1965" i="4"/>
  <c r="F1964" i="4"/>
  <c r="F1963" i="4"/>
  <c r="F1962" i="4"/>
  <c r="F1961" i="4"/>
  <c r="F1960" i="4"/>
  <c r="F1959" i="4"/>
  <c r="F1958" i="4"/>
  <c r="F1957" i="4"/>
  <c r="F1956" i="4"/>
  <c r="F1955" i="4"/>
  <c r="F1954" i="4"/>
  <c r="F1953" i="4"/>
  <c r="F1952" i="4"/>
  <c r="F1951" i="4"/>
  <c r="F1950" i="4"/>
  <c r="F1949" i="4"/>
  <c r="F1948" i="4"/>
  <c r="F1947" i="4"/>
  <c r="F1946" i="4"/>
  <c r="F1945" i="4"/>
  <c r="F1944" i="4"/>
  <c r="F1943" i="4"/>
  <c r="F1942" i="4"/>
  <c r="F1941" i="4"/>
  <c r="F1940" i="4"/>
  <c r="F1939" i="4"/>
  <c r="F1938" i="4"/>
  <c r="F1937" i="4"/>
  <c r="F1936" i="4"/>
  <c r="F1935" i="4"/>
  <c r="F1934" i="4"/>
  <c r="F1933" i="4"/>
  <c r="F1932" i="4"/>
  <c r="F1931" i="4"/>
  <c r="F1930" i="4"/>
  <c r="F1929" i="4"/>
  <c r="F1928" i="4"/>
  <c r="F1927" i="4"/>
  <c r="F1926" i="4"/>
  <c r="F1925" i="4"/>
  <c r="F1924" i="4"/>
  <c r="F1923" i="4"/>
  <c r="F1922" i="4"/>
  <c r="F1921" i="4"/>
  <c r="F1920" i="4"/>
  <c r="F1919" i="4"/>
  <c r="F1918" i="4"/>
  <c r="F1917" i="4"/>
  <c r="F1916" i="4"/>
  <c r="F1915" i="4"/>
  <c r="F1914" i="4"/>
  <c r="F1913" i="4"/>
  <c r="F1912" i="4"/>
  <c r="F1911" i="4"/>
  <c r="F1910" i="4"/>
  <c r="F1909" i="4"/>
  <c r="F1908" i="4"/>
  <c r="F1907" i="4"/>
  <c r="F1906" i="4"/>
  <c r="F1905" i="4"/>
  <c r="F1904" i="4"/>
  <c r="F1903" i="4"/>
  <c r="F1902" i="4"/>
  <c r="F1901" i="4"/>
  <c r="F1900" i="4"/>
  <c r="F1899" i="4"/>
  <c r="F1898" i="4"/>
  <c r="F1897" i="4"/>
  <c r="F1896" i="4"/>
  <c r="F1895" i="4"/>
  <c r="F1894" i="4"/>
  <c r="F1893" i="4"/>
  <c r="F1892" i="4"/>
  <c r="F1891" i="4"/>
  <c r="F1890" i="4"/>
  <c r="F1889" i="4"/>
  <c r="F1888" i="4"/>
  <c r="F1887" i="4"/>
  <c r="F1886" i="4"/>
  <c r="F1885" i="4"/>
  <c r="F1884" i="4"/>
  <c r="F1883" i="4"/>
  <c r="F1882" i="4"/>
  <c r="F1881" i="4"/>
  <c r="F1880" i="4"/>
  <c r="F1879" i="4"/>
  <c r="F1878" i="4"/>
  <c r="F1877" i="4"/>
  <c r="F1876" i="4"/>
  <c r="F1875" i="4"/>
  <c r="F1874" i="4"/>
  <c r="F1873" i="4"/>
  <c r="F1872" i="4"/>
  <c r="F1871" i="4"/>
  <c r="F1870" i="4"/>
  <c r="F1869" i="4"/>
  <c r="F1868" i="4"/>
  <c r="F1867" i="4"/>
  <c r="F1866" i="4"/>
  <c r="F1865" i="4"/>
  <c r="F1864" i="4"/>
  <c r="F1863" i="4"/>
  <c r="F1862" i="4"/>
  <c r="F1861" i="4"/>
  <c r="F1860" i="4"/>
  <c r="F1859" i="4"/>
  <c r="F1858" i="4"/>
  <c r="F1857" i="4"/>
  <c r="F1856" i="4"/>
  <c r="F1855" i="4"/>
  <c r="F1854" i="4"/>
  <c r="F1853" i="4"/>
  <c r="F1852" i="4"/>
  <c r="F1851" i="4"/>
  <c r="F1850" i="4"/>
  <c r="F1849" i="4"/>
  <c r="F1848" i="4"/>
  <c r="F1847" i="4"/>
  <c r="F1846" i="4"/>
  <c r="F1845" i="4"/>
  <c r="F1844" i="4"/>
  <c r="F1843" i="4"/>
  <c r="F1842" i="4"/>
  <c r="F1841" i="4"/>
  <c r="F1840" i="4"/>
  <c r="F1839" i="4"/>
  <c r="F1838" i="4"/>
  <c r="F1837" i="4"/>
  <c r="F1836" i="4"/>
  <c r="F1835" i="4"/>
  <c r="F1834" i="4"/>
  <c r="F1833" i="4"/>
  <c r="F1832" i="4"/>
  <c r="F1831" i="4"/>
  <c r="F1830" i="4"/>
  <c r="F1829" i="4"/>
  <c r="F1828" i="4"/>
  <c r="F1827" i="4"/>
  <c r="F1826" i="4"/>
  <c r="F1825" i="4"/>
  <c r="F1824" i="4"/>
  <c r="F1823" i="4"/>
  <c r="F1822" i="4"/>
  <c r="F1821" i="4"/>
  <c r="F1820" i="4"/>
  <c r="F1819" i="4"/>
  <c r="F1818" i="4"/>
  <c r="F1817" i="4"/>
  <c r="F1816" i="4"/>
  <c r="F1815" i="4"/>
  <c r="F1814" i="4"/>
  <c r="F1813" i="4"/>
  <c r="F1812" i="4"/>
  <c r="F1811" i="4"/>
  <c r="F1810" i="4"/>
  <c r="F1809" i="4"/>
  <c r="F1808" i="4"/>
  <c r="F1807" i="4"/>
  <c r="F1806" i="4"/>
  <c r="F1805" i="4"/>
  <c r="F1804" i="4"/>
  <c r="F1803" i="4"/>
  <c r="F1802" i="4"/>
  <c r="F1801" i="4"/>
  <c r="F1800" i="4"/>
  <c r="F1799" i="4"/>
  <c r="F1798" i="4"/>
  <c r="F1797" i="4"/>
  <c r="F1796" i="4"/>
  <c r="F1795" i="4"/>
  <c r="F1794" i="4"/>
  <c r="F1793" i="4"/>
  <c r="F1792" i="4"/>
  <c r="F1791" i="4"/>
  <c r="F1790" i="4"/>
  <c r="F1789" i="4"/>
  <c r="F1788" i="4"/>
  <c r="F1787" i="4"/>
  <c r="F1786" i="4"/>
  <c r="F1785" i="4"/>
  <c r="F1784" i="4"/>
  <c r="F1783" i="4"/>
  <c r="F1782" i="4"/>
  <c r="F1781" i="4"/>
  <c r="F1780" i="4"/>
  <c r="F1779" i="4"/>
  <c r="F1778" i="4"/>
  <c r="F1777" i="4"/>
  <c r="F1776" i="4"/>
  <c r="F1775" i="4"/>
  <c r="F1774" i="4"/>
  <c r="F1773" i="4"/>
  <c r="F1772" i="4"/>
  <c r="F1771" i="4"/>
  <c r="F1770" i="4"/>
  <c r="F1769" i="4"/>
  <c r="F1768" i="4"/>
  <c r="F1767" i="4"/>
  <c r="F1766" i="4"/>
  <c r="F1765" i="4"/>
  <c r="F1764" i="4"/>
  <c r="F1763" i="4"/>
  <c r="F1762" i="4"/>
  <c r="F1761" i="4"/>
  <c r="F1760" i="4"/>
  <c r="F1759" i="4"/>
  <c r="F1758" i="4"/>
  <c r="F1757" i="4"/>
  <c r="F1756" i="4"/>
  <c r="F1755" i="4"/>
  <c r="F1754" i="4"/>
  <c r="F1753" i="4"/>
  <c r="F1752" i="4"/>
  <c r="F1751" i="4"/>
  <c r="F1750" i="4"/>
  <c r="F1749" i="4"/>
  <c r="F1748" i="4"/>
  <c r="F1747" i="4"/>
  <c r="F1746" i="4"/>
  <c r="F1745" i="4"/>
  <c r="F1744" i="4"/>
  <c r="F1743" i="4"/>
  <c r="F1742" i="4"/>
  <c r="F1741" i="4"/>
  <c r="F1740" i="4"/>
  <c r="F1739" i="4"/>
  <c r="F1738" i="4"/>
  <c r="F1737" i="4"/>
  <c r="F1736" i="4"/>
  <c r="F1735" i="4"/>
  <c r="F1734" i="4"/>
  <c r="F1733" i="4"/>
  <c r="F1732" i="4"/>
  <c r="F1731" i="4"/>
  <c r="F1730" i="4"/>
  <c r="F1729" i="4"/>
  <c r="F1728" i="4"/>
  <c r="F1727" i="4"/>
  <c r="F1726" i="4"/>
  <c r="F1725" i="4"/>
  <c r="F1724" i="4"/>
  <c r="F1723" i="4"/>
  <c r="F1722" i="4"/>
  <c r="F1721" i="4"/>
  <c r="F1720" i="4"/>
  <c r="F1719" i="4"/>
  <c r="F1718" i="4"/>
  <c r="F1717" i="4"/>
  <c r="F1716" i="4"/>
  <c r="F1715" i="4"/>
  <c r="F1714" i="4"/>
  <c r="F1713" i="4"/>
  <c r="F1712" i="4"/>
  <c r="F1711" i="4"/>
  <c r="F1710" i="4"/>
  <c r="F1709" i="4"/>
  <c r="F1708" i="4"/>
  <c r="F1707" i="4"/>
  <c r="F1706" i="4"/>
  <c r="F1705" i="4"/>
  <c r="F1704" i="4"/>
  <c r="F1703" i="4"/>
  <c r="F1702" i="4"/>
  <c r="F1701" i="4"/>
  <c r="F1700" i="4"/>
  <c r="F1699" i="4"/>
  <c r="F1698" i="4"/>
  <c r="F1697" i="4"/>
  <c r="F1696" i="4"/>
  <c r="F1695" i="4"/>
  <c r="F1694" i="4"/>
  <c r="F1693" i="4"/>
  <c r="F1692" i="4"/>
  <c r="F1691" i="4"/>
  <c r="F1690" i="4"/>
  <c r="F1689" i="4"/>
  <c r="F1688" i="4"/>
  <c r="F1687" i="4"/>
  <c r="F1686" i="4"/>
  <c r="F1685" i="4"/>
  <c r="F1684" i="4"/>
  <c r="F1683" i="4"/>
  <c r="F1682" i="4"/>
  <c r="F1681" i="4"/>
  <c r="F1680" i="4"/>
  <c r="F1679" i="4"/>
  <c r="F1678" i="4"/>
  <c r="F1677" i="4"/>
  <c r="F1676" i="4"/>
  <c r="F1675" i="4"/>
  <c r="F1674" i="4"/>
  <c r="F1673" i="4"/>
  <c r="F1672" i="4"/>
  <c r="F1671" i="4"/>
  <c r="F1670" i="4"/>
  <c r="F1669" i="4"/>
  <c r="F1668" i="4"/>
  <c r="F1667" i="4"/>
  <c r="F1666" i="4"/>
  <c r="F1665" i="4"/>
  <c r="F1664" i="4"/>
  <c r="F1663" i="4"/>
  <c r="F1662" i="4"/>
  <c r="F1661" i="4"/>
  <c r="F1660" i="4"/>
  <c r="F1659" i="4"/>
  <c r="F1658" i="4"/>
  <c r="F1657" i="4"/>
  <c r="F1656" i="4"/>
  <c r="F1655" i="4"/>
  <c r="F1654" i="4"/>
  <c r="F1653" i="4"/>
  <c r="F1652" i="4"/>
  <c r="F1651" i="4"/>
  <c r="F1650" i="4"/>
  <c r="F1649" i="4"/>
  <c r="F1648" i="4"/>
  <c r="F1647" i="4"/>
  <c r="F1646" i="4"/>
  <c r="F1645" i="4"/>
  <c r="F1644" i="4"/>
  <c r="F1643" i="4"/>
  <c r="F1642" i="4"/>
  <c r="F1641" i="4"/>
  <c r="F1640" i="4"/>
  <c r="F1639" i="4"/>
  <c r="F1638" i="4"/>
  <c r="F1637" i="4"/>
  <c r="F1636" i="4"/>
  <c r="F1635" i="4"/>
  <c r="F1634" i="4"/>
  <c r="F1633" i="4"/>
  <c r="F1632" i="4"/>
  <c r="F1631" i="4"/>
  <c r="F1630" i="4"/>
  <c r="F1629" i="4"/>
  <c r="F1628" i="4"/>
  <c r="F1627" i="4"/>
  <c r="F1626" i="4"/>
  <c r="F1625" i="4"/>
  <c r="F1624" i="4"/>
  <c r="F1623" i="4"/>
  <c r="F1622" i="4"/>
  <c r="F1621" i="4"/>
  <c r="F1620" i="4"/>
  <c r="F1619" i="4"/>
  <c r="F1618" i="4"/>
  <c r="F1617" i="4"/>
  <c r="F1616" i="4"/>
  <c r="F1615" i="4"/>
  <c r="F1614" i="4"/>
  <c r="F1613" i="4"/>
  <c r="F1612" i="4"/>
  <c r="F1611" i="4"/>
  <c r="F1610" i="4"/>
  <c r="F1609" i="4"/>
  <c r="F1608" i="4"/>
  <c r="F1607" i="4"/>
  <c r="F1606" i="4"/>
  <c r="F1605" i="4"/>
  <c r="F1604" i="4"/>
  <c r="F1603" i="4"/>
  <c r="F1602" i="4"/>
  <c r="F1601" i="4"/>
  <c r="F1600" i="4"/>
  <c r="F1599" i="4"/>
  <c r="F1598" i="4"/>
  <c r="F1597" i="4"/>
  <c r="F1596" i="4"/>
  <c r="F1595" i="4"/>
  <c r="F1594" i="4"/>
  <c r="F1593" i="4"/>
  <c r="F1592" i="4"/>
  <c r="F1591" i="4"/>
  <c r="F1590" i="4"/>
  <c r="F1589" i="4"/>
  <c r="F1588" i="4"/>
  <c r="F1587" i="4"/>
  <c r="F1586" i="4"/>
  <c r="F1585" i="4"/>
  <c r="F1584" i="4"/>
  <c r="F1583" i="4"/>
  <c r="F1582" i="4"/>
  <c r="F1581" i="4"/>
  <c r="F1580" i="4"/>
  <c r="F1579" i="4"/>
  <c r="F1578" i="4"/>
  <c r="F1577" i="4"/>
  <c r="F1576" i="4"/>
  <c r="F1575" i="4"/>
  <c r="F1574" i="4"/>
  <c r="F1573" i="4"/>
  <c r="F1572" i="4"/>
  <c r="F1571" i="4"/>
  <c r="F1570" i="4"/>
  <c r="F1569" i="4"/>
  <c r="F1568" i="4"/>
  <c r="F1567" i="4"/>
  <c r="F1566" i="4"/>
  <c r="F1565" i="4"/>
  <c r="F1564" i="4"/>
  <c r="F1563" i="4"/>
  <c r="F1562" i="4"/>
  <c r="F1561" i="4"/>
  <c r="F1560" i="4"/>
  <c r="F1559" i="4"/>
  <c r="F1558" i="4"/>
  <c r="F1557" i="4"/>
  <c r="F1556" i="4"/>
  <c r="F1555" i="4"/>
  <c r="F1554" i="4"/>
  <c r="F1553" i="4"/>
  <c r="F1552" i="4"/>
  <c r="F1551" i="4"/>
  <c r="F1550" i="4"/>
  <c r="F1549" i="4"/>
  <c r="F1548" i="4"/>
  <c r="F1547" i="4"/>
  <c r="F1546" i="4"/>
  <c r="F1545" i="4"/>
  <c r="F1544" i="4"/>
  <c r="F1543" i="4"/>
  <c r="F1542" i="4"/>
  <c r="F1541" i="4"/>
  <c r="F1540" i="4"/>
  <c r="F1539" i="4"/>
  <c r="F1538" i="4"/>
  <c r="F1537" i="4"/>
  <c r="F1536" i="4"/>
  <c r="F1535" i="4"/>
  <c r="F1534" i="4"/>
  <c r="F1533" i="4"/>
  <c r="F1532" i="4"/>
  <c r="F1531" i="4"/>
  <c r="F1530" i="4"/>
  <c r="F1529" i="4"/>
  <c r="F1528" i="4"/>
  <c r="F1527" i="4"/>
  <c r="F1526" i="4"/>
  <c r="F1525" i="4"/>
  <c r="F1524" i="4"/>
  <c r="F1523" i="4"/>
  <c r="F1522" i="4"/>
  <c r="F1521" i="4"/>
  <c r="F1520" i="4"/>
  <c r="F1519" i="4"/>
  <c r="F1518" i="4"/>
  <c r="F1517" i="4"/>
  <c r="F1516" i="4"/>
  <c r="F1515" i="4"/>
  <c r="F1514" i="4"/>
  <c r="F1513" i="4"/>
  <c r="F1512" i="4"/>
  <c r="F1511" i="4"/>
  <c r="F1510" i="4"/>
  <c r="F1509" i="4"/>
  <c r="F1508" i="4"/>
  <c r="F1507" i="4"/>
  <c r="F1506" i="4"/>
  <c r="F1505" i="4"/>
  <c r="F1504" i="4"/>
  <c r="F1503" i="4"/>
  <c r="F1502" i="4"/>
  <c r="F1501" i="4"/>
  <c r="F1500" i="4"/>
  <c r="F1499" i="4"/>
  <c r="F1498" i="4"/>
  <c r="F1497" i="4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G2" i="4"/>
  <c r="F2" i="4"/>
  <c r="L2" i="3"/>
  <c r="L1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G2" i="3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G2" i="2"/>
  <c r="H2" i="2" s="1"/>
  <c r="H2" i="7" l="1"/>
  <c r="I2" i="7" s="1"/>
  <c r="B3" i="7" s="1"/>
  <c r="G3" i="7" s="1"/>
  <c r="H2" i="6"/>
  <c r="I2" i="6" s="1"/>
  <c r="B3" i="6" s="1"/>
  <c r="G3" i="6" s="1"/>
  <c r="H3" i="5"/>
  <c r="I3" i="5" s="1"/>
  <c r="B4" i="5" s="1"/>
  <c r="G4" i="5" s="1"/>
  <c r="H2" i="4"/>
  <c r="I2" i="4" s="1"/>
  <c r="B3" i="4" s="1"/>
  <c r="G3" i="4" s="1"/>
  <c r="H2" i="3"/>
  <c r="I2" i="3" s="1"/>
  <c r="B3" i="3" s="1"/>
  <c r="G3" i="3" s="1"/>
  <c r="I2" i="2"/>
  <c r="B3" i="2" s="1"/>
  <c r="G3" i="2" s="1"/>
  <c r="H3" i="2" s="1"/>
  <c r="H3" i="7" l="1"/>
  <c r="I3" i="7" s="1"/>
  <c r="B4" i="7" s="1"/>
  <c r="G4" i="7" s="1"/>
  <c r="H3" i="6"/>
  <c r="I3" i="6" s="1"/>
  <c r="B4" i="6" s="1"/>
  <c r="G4" i="6" s="1"/>
  <c r="H4" i="5"/>
  <c r="I4" i="5" s="1"/>
  <c r="B5" i="5" s="1"/>
  <c r="G5" i="5" s="1"/>
  <c r="H3" i="4"/>
  <c r="I3" i="4" s="1"/>
  <c r="B4" i="4" s="1"/>
  <c r="G4" i="4" s="1"/>
  <c r="I3" i="3"/>
  <c r="B4" i="3" s="1"/>
  <c r="G4" i="3" s="1"/>
  <c r="H3" i="3"/>
  <c r="I3" i="2"/>
  <c r="B4" i="2" s="1"/>
  <c r="G4" i="2" s="1"/>
  <c r="H4" i="2" s="1"/>
  <c r="I4" i="2" s="1"/>
  <c r="B5" i="2" s="1"/>
  <c r="G5" i="2" s="1"/>
  <c r="H5" i="2" s="1"/>
  <c r="I5" i="2" s="1"/>
  <c r="B6" i="2" s="1"/>
  <c r="G6" i="2" s="1"/>
  <c r="I4" i="7" l="1"/>
  <c r="B5" i="7" s="1"/>
  <c r="G5" i="7" s="1"/>
  <c r="H4" i="7"/>
  <c r="H4" i="6"/>
  <c r="I4" i="6" s="1"/>
  <c r="B5" i="6" s="1"/>
  <c r="G5" i="6" s="1"/>
  <c r="H5" i="5"/>
  <c r="I5" i="5" s="1"/>
  <c r="B6" i="5" s="1"/>
  <c r="G6" i="5" s="1"/>
  <c r="H4" i="4"/>
  <c r="I4" i="4"/>
  <c r="B5" i="4" s="1"/>
  <c r="G5" i="4" s="1"/>
  <c r="H4" i="3"/>
  <c r="I4" i="3" s="1"/>
  <c r="B5" i="3" s="1"/>
  <c r="G5" i="3" s="1"/>
  <c r="H6" i="2"/>
  <c r="I6" i="2" s="1"/>
  <c r="B7" i="2" s="1"/>
  <c r="G7" i="2" s="1"/>
  <c r="H5" i="7" l="1"/>
  <c r="I5" i="7" s="1"/>
  <c r="B6" i="7" s="1"/>
  <c r="G6" i="7" s="1"/>
  <c r="I5" i="6"/>
  <c r="B6" i="6" s="1"/>
  <c r="G6" i="6" s="1"/>
  <c r="H5" i="6"/>
  <c r="H6" i="5"/>
  <c r="I6" i="5" s="1"/>
  <c r="B7" i="5" s="1"/>
  <c r="G7" i="5" s="1"/>
  <c r="H5" i="4"/>
  <c r="I5" i="4" s="1"/>
  <c r="B6" i="4" s="1"/>
  <c r="G6" i="4" s="1"/>
  <c r="H5" i="3"/>
  <c r="I5" i="3" s="1"/>
  <c r="B6" i="3" s="1"/>
  <c r="G6" i="3" s="1"/>
  <c r="H7" i="2"/>
  <c r="I7" i="2" s="1"/>
  <c r="B8" i="2" s="1"/>
  <c r="G8" i="2" s="1"/>
  <c r="H6" i="7" l="1"/>
  <c r="I6" i="7"/>
  <c r="B7" i="7" s="1"/>
  <c r="G7" i="7" s="1"/>
  <c r="H6" i="6"/>
  <c r="I6" i="6" s="1"/>
  <c r="B7" i="6" s="1"/>
  <c r="G7" i="6" s="1"/>
  <c r="H7" i="5"/>
  <c r="I7" i="5" s="1"/>
  <c r="B8" i="5" s="1"/>
  <c r="G8" i="5" s="1"/>
  <c r="H6" i="4"/>
  <c r="I6" i="4" s="1"/>
  <c r="B7" i="4" s="1"/>
  <c r="G7" i="4" s="1"/>
  <c r="H6" i="3"/>
  <c r="I6" i="3" s="1"/>
  <c r="B7" i="3" s="1"/>
  <c r="G7" i="3" s="1"/>
  <c r="H8" i="2"/>
  <c r="I8" i="2"/>
  <c r="B9" i="2" s="1"/>
  <c r="G9" i="2" s="1"/>
  <c r="H7" i="7" l="1"/>
  <c r="I7" i="7" s="1"/>
  <c r="B8" i="7" s="1"/>
  <c r="G8" i="7" s="1"/>
  <c r="H7" i="6"/>
  <c r="I7" i="6" s="1"/>
  <c r="B8" i="6" s="1"/>
  <c r="G8" i="6" s="1"/>
  <c r="H8" i="5"/>
  <c r="I8" i="5" s="1"/>
  <c r="B9" i="5" s="1"/>
  <c r="G9" i="5" s="1"/>
  <c r="I7" i="4"/>
  <c r="B8" i="4" s="1"/>
  <c r="G8" i="4" s="1"/>
  <c r="H7" i="4"/>
  <c r="H7" i="3"/>
  <c r="I7" i="3" s="1"/>
  <c r="B8" i="3" s="1"/>
  <c r="G8" i="3" s="1"/>
  <c r="H9" i="2"/>
  <c r="I9" i="2"/>
  <c r="B10" i="2" s="1"/>
  <c r="G10" i="2" s="1"/>
  <c r="H8" i="7" l="1"/>
  <c r="I8" i="7" s="1"/>
  <c r="B9" i="7" s="1"/>
  <c r="G9" i="7" s="1"/>
  <c r="H8" i="6"/>
  <c r="I8" i="6" s="1"/>
  <c r="B9" i="6" s="1"/>
  <c r="G9" i="6" s="1"/>
  <c r="H9" i="5"/>
  <c r="I9" i="5" s="1"/>
  <c r="B10" i="5" s="1"/>
  <c r="G10" i="5" s="1"/>
  <c r="H8" i="4"/>
  <c r="I8" i="4"/>
  <c r="B9" i="4" s="1"/>
  <c r="G9" i="4" s="1"/>
  <c r="H8" i="3"/>
  <c r="I8" i="3" s="1"/>
  <c r="B9" i="3" s="1"/>
  <c r="G9" i="3" s="1"/>
  <c r="H10" i="2"/>
  <c r="I10" i="2"/>
  <c r="B11" i="2" s="1"/>
  <c r="G11" i="2" s="1"/>
  <c r="H9" i="7" l="1"/>
  <c r="I9" i="7" s="1"/>
  <c r="B10" i="7" s="1"/>
  <c r="G10" i="7" s="1"/>
  <c r="H9" i="6"/>
  <c r="I9" i="6" s="1"/>
  <c r="B10" i="6" s="1"/>
  <c r="G10" i="6" s="1"/>
  <c r="H10" i="5"/>
  <c r="I10" i="5" s="1"/>
  <c r="B11" i="5" s="1"/>
  <c r="G11" i="5" s="1"/>
  <c r="H9" i="4"/>
  <c r="I9" i="4" s="1"/>
  <c r="B10" i="4" s="1"/>
  <c r="G10" i="4" s="1"/>
  <c r="H9" i="3"/>
  <c r="I9" i="3" s="1"/>
  <c r="B10" i="3" s="1"/>
  <c r="G10" i="3" s="1"/>
  <c r="H11" i="2"/>
  <c r="I11" i="2"/>
  <c r="B12" i="2" s="1"/>
  <c r="G12" i="2" s="1"/>
  <c r="H10" i="7" l="1"/>
  <c r="I10" i="7" s="1"/>
  <c r="B11" i="7" s="1"/>
  <c r="G11" i="7" s="1"/>
  <c r="H10" i="6"/>
  <c r="I10" i="6"/>
  <c r="B11" i="6" s="1"/>
  <c r="G11" i="6" s="1"/>
  <c r="H11" i="5"/>
  <c r="I11" i="5" s="1"/>
  <c r="B12" i="5" s="1"/>
  <c r="G12" i="5" s="1"/>
  <c r="H10" i="4"/>
  <c r="I10" i="4" s="1"/>
  <c r="B11" i="4" s="1"/>
  <c r="G11" i="4" s="1"/>
  <c r="I10" i="3"/>
  <c r="B11" i="3" s="1"/>
  <c r="G11" i="3" s="1"/>
  <c r="H10" i="3"/>
  <c r="H12" i="2"/>
  <c r="I12" i="2" s="1"/>
  <c r="B13" i="2" s="1"/>
  <c r="G13" i="2" s="1"/>
  <c r="H11" i="7" l="1"/>
  <c r="I11" i="7" s="1"/>
  <c r="B12" i="7" s="1"/>
  <c r="G12" i="7" s="1"/>
  <c r="H11" i="6"/>
  <c r="I11" i="6" s="1"/>
  <c r="B12" i="6" s="1"/>
  <c r="G12" i="6" s="1"/>
  <c r="H12" i="5"/>
  <c r="I12" i="5" s="1"/>
  <c r="B13" i="5" s="1"/>
  <c r="G13" i="5" s="1"/>
  <c r="H11" i="4"/>
  <c r="I11" i="4" s="1"/>
  <c r="B12" i="4" s="1"/>
  <c r="G12" i="4" s="1"/>
  <c r="H11" i="3"/>
  <c r="I11" i="3"/>
  <c r="B12" i="3" s="1"/>
  <c r="G12" i="3" s="1"/>
  <c r="H13" i="2"/>
  <c r="I13" i="2" s="1"/>
  <c r="B14" i="2" s="1"/>
  <c r="G14" i="2" s="1"/>
  <c r="H12" i="7" l="1"/>
  <c r="I12" i="7" s="1"/>
  <c r="B13" i="7" s="1"/>
  <c r="G13" i="7" s="1"/>
  <c r="H12" i="6"/>
  <c r="I12" i="6" s="1"/>
  <c r="B13" i="6" s="1"/>
  <c r="G13" i="6" s="1"/>
  <c r="H13" i="5"/>
  <c r="I13" i="5" s="1"/>
  <c r="B14" i="5" s="1"/>
  <c r="G14" i="5" s="1"/>
  <c r="H12" i="4"/>
  <c r="I12" i="4" s="1"/>
  <c r="B13" i="4" s="1"/>
  <c r="G13" i="4" s="1"/>
  <c r="H12" i="3"/>
  <c r="I12" i="3" s="1"/>
  <c r="B13" i="3" s="1"/>
  <c r="G13" i="3" s="1"/>
  <c r="H14" i="2"/>
  <c r="I14" i="2" s="1"/>
  <c r="B15" i="2" s="1"/>
  <c r="G15" i="2" s="1"/>
  <c r="H13" i="7" l="1"/>
  <c r="I13" i="7" s="1"/>
  <c r="B14" i="7" s="1"/>
  <c r="G14" i="7" s="1"/>
  <c r="H13" i="6"/>
  <c r="I13" i="6" s="1"/>
  <c r="B14" i="6" s="1"/>
  <c r="G14" i="6" s="1"/>
  <c r="H14" i="5"/>
  <c r="I14" i="5" s="1"/>
  <c r="B15" i="5" s="1"/>
  <c r="G15" i="5" s="1"/>
  <c r="H13" i="4"/>
  <c r="I13" i="4"/>
  <c r="B14" i="4" s="1"/>
  <c r="G14" i="4" s="1"/>
  <c r="H13" i="3"/>
  <c r="I13" i="3" s="1"/>
  <c r="B14" i="3" s="1"/>
  <c r="G14" i="3" s="1"/>
  <c r="H15" i="2"/>
  <c r="I15" i="2"/>
  <c r="B16" i="2" s="1"/>
  <c r="G16" i="2" s="1"/>
  <c r="I14" i="7" l="1"/>
  <c r="B15" i="7" s="1"/>
  <c r="G15" i="7" s="1"/>
  <c r="H14" i="7"/>
  <c r="I14" i="6"/>
  <c r="B15" i="6" s="1"/>
  <c r="G15" i="6" s="1"/>
  <c r="H14" i="6"/>
  <c r="H15" i="5"/>
  <c r="I15" i="5" s="1"/>
  <c r="B16" i="5" s="1"/>
  <c r="G16" i="5" s="1"/>
  <c r="H14" i="4"/>
  <c r="I14" i="4" s="1"/>
  <c r="B15" i="4" s="1"/>
  <c r="G15" i="4" s="1"/>
  <c r="H14" i="3"/>
  <c r="I14" i="3" s="1"/>
  <c r="B15" i="3" s="1"/>
  <c r="G15" i="3" s="1"/>
  <c r="H16" i="2"/>
  <c r="I16" i="2"/>
  <c r="B17" i="2" s="1"/>
  <c r="G17" i="2" s="1"/>
  <c r="H15" i="7" l="1"/>
  <c r="I15" i="7"/>
  <c r="B16" i="7" s="1"/>
  <c r="G16" i="7" s="1"/>
  <c r="H15" i="6"/>
  <c r="I15" i="6" s="1"/>
  <c r="B16" i="6" s="1"/>
  <c r="G16" i="6" s="1"/>
  <c r="H16" i="5"/>
  <c r="I16" i="5" s="1"/>
  <c r="B17" i="5" s="1"/>
  <c r="G17" i="5" s="1"/>
  <c r="I15" i="4"/>
  <c r="B16" i="4" s="1"/>
  <c r="G16" i="4" s="1"/>
  <c r="H15" i="4"/>
  <c r="H15" i="3"/>
  <c r="I15" i="3" s="1"/>
  <c r="B16" i="3" s="1"/>
  <c r="G16" i="3" s="1"/>
  <c r="H17" i="2"/>
  <c r="I17" i="2"/>
  <c r="B18" i="2" s="1"/>
  <c r="G18" i="2" s="1"/>
  <c r="I16" i="7" l="1"/>
  <c r="B17" i="7" s="1"/>
  <c r="G17" i="7" s="1"/>
  <c r="H16" i="7"/>
  <c r="I16" i="6"/>
  <c r="B17" i="6" s="1"/>
  <c r="G17" i="6" s="1"/>
  <c r="H16" i="6"/>
  <c r="H17" i="5"/>
  <c r="I17" i="5" s="1"/>
  <c r="B18" i="5" s="1"/>
  <c r="G18" i="5" s="1"/>
  <c r="H16" i="4"/>
  <c r="I16" i="4"/>
  <c r="B17" i="4" s="1"/>
  <c r="G17" i="4" s="1"/>
  <c r="H16" i="3"/>
  <c r="I16" i="3" s="1"/>
  <c r="B17" i="3" s="1"/>
  <c r="G17" i="3" s="1"/>
  <c r="H18" i="2"/>
  <c r="I18" i="2"/>
  <c r="B19" i="2" s="1"/>
  <c r="G19" i="2" s="1"/>
  <c r="H17" i="7" l="1"/>
  <c r="I17" i="7" s="1"/>
  <c r="B18" i="7" s="1"/>
  <c r="G18" i="7" s="1"/>
  <c r="H17" i="6"/>
  <c r="I17" i="6" s="1"/>
  <c r="B18" i="6" s="1"/>
  <c r="G18" i="6" s="1"/>
  <c r="H18" i="5"/>
  <c r="I18" i="5" s="1"/>
  <c r="B19" i="5" s="1"/>
  <c r="G19" i="5" s="1"/>
  <c r="I17" i="4"/>
  <c r="B18" i="4" s="1"/>
  <c r="G18" i="4" s="1"/>
  <c r="H17" i="4"/>
  <c r="H17" i="3"/>
  <c r="I17" i="3" s="1"/>
  <c r="B18" i="3" s="1"/>
  <c r="G18" i="3" s="1"/>
  <c r="H19" i="2"/>
  <c r="I19" i="2"/>
  <c r="B20" i="2" s="1"/>
  <c r="G20" i="2" s="1"/>
  <c r="H18" i="7" l="1"/>
  <c r="I18" i="7"/>
  <c r="B19" i="7" s="1"/>
  <c r="G19" i="7" s="1"/>
  <c r="I18" i="6"/>
  <c r="B19" i="6" s="1"/>
  <c r="G19" i="6" s="1"/>
  <c r="H18" i="6"/>
  <c r="H19" i="5"/>
  <c r="I19" i="5" s="1"/>
  <c r="B20" i="5" s="1"/>
  <c r="G20" i="5" s="1"/>
  <c r="H18" i="4"/>
  <c r="I18" i="4" s="1"/>
  <c r="B19" i="4" s="1"/>
  <c r="G19" i="4" s="1"/>
  <c r="I18" i="3"/>
  <c r="B19" i="3" s="1"/>
  <c r="G19" i="3" s="1"/>
  <c r="H18" i="3"/>
  <c r="H20" i="2"/>
  <c r="I20" i="2" s="1"/>
  <c r="B21" i="2" s="1"/>
  <c r="G21" i="2" s="1"/>
  <c r="H19" i="7" l="1"/>
  <c r="I19" i="7" s="1"/>
  <c r="B20" i="7" s="1"/>
  <c r="G20" i="7" s="1"/>
  <c r="H19" i="6"/>
  <c r="I19" i="6" s="1"/>
  <c r="B20" i="6" s="1"/>
  <c r="G20" i="6" s="1"/>
  <c r="H20" i="5"/>
  <c r="I20" i="5" s="1"/>
  <c r="B21" i="5" s="1"/>
  <c r="G21" i="5" s="1"/>
  <c r="H19" i="4"/>
  <c r="I19" i="4" s="1"/>
  <c r="B20" i="4" s="1"/>
  <c r="G20" i="4" s="1"/>
  <c r="H19" i="3"/>
  <c r="I19" i="3" s="1"/>
  <c r="B20" i="3" s="1"/>
  <c r="G20" i="3" s="1"/>
  <c r="H21" i="2"/>
  <c r="I21" i="2"/>
  <c r="B22" i="2" s="1"/>
  <c r="G22" i="2" s="1"/>
  <c r="H20" i="7" l="1"/>
  <c r="I20" i="7" s="1"/>
  <c r="B21" i="7" s="1"/>
  <c r="G21" i="7" s="1"/>
  <c r="H20" i="6"/>
  <c r="I20" i="6" s="1"/>
  <c r="B21" i="6" s="1"/>
  <c r="G21" i="6" s="1"/>
  <c r="H21" i="5"/>
  <c r="I21" i="5" s="1"/>
  <c r="B22" i="5" s="1"/>
  <c r="G22" i="5" s="1"/>
  <c r="H20" i="4"/>
  <c r="I20" i="4"/>
  <c r="B21" i="4" s="1"/>
  <c r="G21" i="4" s="1"/>
  <c r="H20" i="3"/>
  <c r="I20" i="3" s="1"/>
  <c r="B21" i="3" s="1"/>
  <c r="G21" i="3" s="1"/>
  <c r="H22" i="2"/>
  <c r="I22" i="2"/>
  <c r="B23" i="2" s="1"/>
  <c r="G23" i="2" s="1"/>
  <c r="H21" i="7" l="1"/>
  <c r="I21" i="7" s="1"/>
  <c r="B22" i="7" s="1"/>
  <c r="G22" i="7" s="1"/>
  <c r="H21" i="6"/>
  <c r="I21" i="6" s="1"/>
  <c r="B22" i="6" s="1"/>
  <c r="G22" i="6" s="1"/>
  <c r="H22" i="5"/>
  <c r="I22" i="5" s="1"/>
  <c r="B23" i="5" s="1"/>
  <c r="G23" i="5" s="1"/>
  <c r="H21" i="4"/>
  <c r="I21" i="4" s="1"/>
  <c r="B22" i="4" s="1"/>
  <c r="G22" i="4" s="1"/>
  <c r="H21" i="3"/>
  <c r="I21" i="3"/>
  <c r="B22" i="3" s="1"/>
  <c r="G22" i="3" s="1"/>
  <c r="H23" i="2"/>
  <c r="I23" i="2"/>
  <c r="B24" i="2" s="1"/>
  <c r="G24" i="2" s="1"/>
  <c r="H22" i="7" l="1"/>
  <c r="I22" i="7" s="1"/>
  <c r="B23" i="7" s="1"/>
  <c r="G23" i="7" s="1"/>
  <c r="H22" i="6"/>
  <c r="I22" i="6"/>
  <c r="B23" i="6" s="1"/>
  <c r="G23" i="6" s="1"/>
  <c r="H23" i="5"/>
  <c r="I23" i="5" s="1"/>
  <c r="B24" i="5" s="1"/>
  <c r="G24" i="5" s="1"/>
  <c r="H22" i="4"/>
  <c r="I22" i="4" s="1"/>
  <c r="B23" i="4" s="1"/>
  <c r="G23" i="4" s="1"/>
  <c r="H22" i="3"/>
  <c r="I22" i="3" s="1"/>
  <c r="B23" i="3" s="1"/>
  <c r="G23" i="3" s="1"/>
  <c r="H24" i="2"/>
  <c r="I24" i="2"/>
  <c r="B25" i="2" s="1"/>
  <c r="G25" i="2" s="1"/>
  <c r="H23" i="7" l="1"/>
  <c r="I23" i="7" s="1"/>
  <c r="B24" i="7" s="1"/>
  <c r="G24" i="7" s="1"/>
  <c r="H23" i="6"/>
  <c r="I23" i="6" s="1"/>
  <c r="B24" i="6" s="1"/>
  <c r="G24" i="6" s="1"/>
  <c r="H24" i="5"/>
  <c r="I24" i="5" s="1"/>
  <c r="B25" i="5" s="1"/>
  <c r="G25" i="5" s="1"/>
  <c r="H23" i="4"/>
  <c r="I23" i="4" s="1"/>
  <c r="B24" i="4" s="1"/>
  <c r="G24" i="4" s="1"/>
  <c r="H23" i="3"/>
  <c r="I23" i="3"/>
  <c r="B24" i="3" s="1"/>
  <c r="G24" i="3" s="1"/>
  <c r="H25" i="2"/>
  <c r="I25" i="2" s="1"/>
  <c r="B26" i="2" s="1"/>
  <c r="G26" i="2" s="1"/>
  <c r="H24" i="7" l="1"/>
  <c r="I24" i="7" s="1"/>
  <c r="B25" i="7" s="1"/>
  <c r="G25" i="7" s="1"/>
  <c r="H24" i="6"/>
  <c r="I24" i="6" s="1"/>
  <c r="B25" i="6" s="1"/>
  <c r="G25" i="6" s="1"/>
  <c r="H25" i="5"/>
  <c r="I25" i="5"/>
  <c r="B26" i="5" s="1"/>
  <c r="G26" i="5" s="1"/>
  <c r="I24" i="4"/>
  <c r="B25" i="4" s="1"/>
  <c r="G25" i="4" s="1"/>
  <c r="H24" i="4"/>
  <c r="H24" i="3"/>
  <c r="I24" i="3" s="1"/>
  <c r="B25" i="3" s="1"/>
  <c r="G25" i="3" s="1"/>
  <c r="H26" i="2"/>
  <c r="I26" i="2"/>
  <c r="B27" i="2" s="1"/>
  <c r="G27" i="2" s="1"/>
  <c r="I25" i="7" l="1"/>
  <c r="B26" i="7" s="1"/>
  <c r="G26" i="7" s="1"/>
  <c r="H25" i="7"/>
  <c r="H25" i="6"/>
  <c r="I25" i="6" s="1"/>
  <c r="B26" i="6" s="1"/>
  <c r="G26" i="6" s="1"/>
  <c r="H26" i="5"/>
  <c r="I26" i="5" s="1"/>
  <c r="B27" i="5" s="1"/>
  <c r="G27" i="5" s="1"/>
  <c r="H25" i="4"/>
  <c r="I25" i="4" s="1"/>
  <c r="B26" i="4" s="1"/>
  <c r="G26" i="4" s="1"/>
  <c r="H25" i="3"/>
  <c r="I25" i="3" s="1"/>
  <c r="B26" i="3" s="1"/>
  <c r="G26" i="3" s="1"/>
  <c r="H27" i="2"/>
  <c r="I27" i="2"/>
  <c r="B28" i="2" s="1"/>
  <c r="G28" i="2" s="1"/>
  <c r="H26" i="7" l="1"/>
  <c r="I26" i="7" s="1"/>
  <c r="B27" i="7" s="1"/>
  <c r="G27" i="7" s="1"/>
  <c r="I26" i="6"/>
  <c r="B27" i="6" s="1"/>
  <c r="G27" i="6" s="1"/>
  <c r="H26" i="6"/>
  <c r="H27" i="5"/>
  <c r="I27" i="5" s="1"/>
  <c r="B28" i="5" s="1"/>
  <c r="G28" i="5" s="1"/>
  <c r="H26" i="4"/>
  <c r="I26" i="4" s="1"/>
  <c r="B27" i="4" s="1"/>
  <c r="G27" i="4" s="1"/>
  <c r="H26" i="3"/>
  <c r="I26" i="3" s="1"/>
  <c r="B27" i="3" s="1"/>
  <c r="G27" i="3" s="1"/>
  <c r="H28" i="2"/>
  <c r="I28" i="2" s="1"/>
  <c r="B29" i="2" s="1"/>
  <c r="G29" i="2" s="1"/>
  <c r="H27" i="7" l="1"/>
  <c r="I27" i="7" s="1"/>
  <c r="B28" i="7" s="1"/>
  <c r="G28" i="7" s="1"/>
  <c r="I27" i="6"/>
  <c r="B28" i="6" s="1"/>
  <c r="G28" i="6" s="1"/>
  <c r="H27" i="6"/>
  <c r="H28" i="5"/>
  <c r="I28" i="5" s="1"/>
  <c r="B29" i="5" s="1"/>
  <c r="G29" i="5" s="1"/>
  <c r="H27" i="4"/>
  <c r="I27" i="4" s="1"/>
  <c r="B28" i="4" s="1"/>
  <c r="G28" i="4" s="1"/>
  <c r="H27" i="3"/>
  <c r="I27" i="3" s="1"/>
  <c r="B28" i="3" s="1"/>
  <c r="G28" i="3" s="1"/>
  <c r="H29" i="2"/>
  <c r="I29" i="2"/>
  <c r="B30" i="2" s="1"/>
  <c r="G30" i="2" s="1"/>
  <c r="H28" i="7" l="1"/>
  <c r="I28" i="7" s="1"/>
  <c r="B29" i="7" s="1"/>
  <c r="G29" i="7" s="1"/>
  <c r="H28" i="6"/>
  <c r="I28" i="6" s="1"/>
  <c r="B29" i="6" s="1"/>
  <c r="G29" i="6" s="1"/>
  <c r="H29" i="5"/>
  <c r="I29" i="5" s="1"/>
  <c r="B30" i="5" s="1"/>
  <c r="G30" i="5" s="1"/>
  <c r="H28" i="4"/>
  <c r="I28" i="4" s="1"/>
  <c r="B29" i="4" s="1"/>
  <c r="G29" i="4" s="1"/>
  <c r="H28" i="3"/>
  <c r="I28" i="3" s="1"/>
  <c r="B29" i="3" s="1"/>
  <c r="G29" i="3" s="1"/>
  <c r="H30" i="2"/>
  <c r="I30" i="2"/>
  <c r="B31" i="2" s="1"/>
  <c r="G31" i="2" s="1"/>
  <c r="H29" i="7" l="1"/>
  <c r="I29" i="7" s="1"/>
  <c r="B30" i="7" s="1"/>
  <c r="G30" i="7" s="1"/>
  <c r="H29" i="6"/>
  <c r="I29" i="6" s="1"/>
  <c r="B30" i="6" s="1"/>
  <c r="G30" i="6" s="1"/>
  <c r="H30" i="5"/>
  <c r="I30" i="5" s="1"/>
  <c r="B31" i="5" s="1"/>
  <c r="G31" i="5" s="1"/>
  <c r="H29" i="4"/>
  <c r="I29" i="4" s="1"/>
  <c r="B30" i="4" s="1"/>
  <c r="G30" i="4" s="1"/>
  <c r="H29" i="3"/>
  <c r="I29" i="3" s="1"/>
  <c r="B30" i="3" s="1"/>
  <c r="G30" i="3" s="1"/>
  <c r="H31" i="2"/>
  <c r="I31" i="2"/>
  <c r="B32" i="2" s="1"/>
  <c r="G32" i="2" s="1"/>
  <c r="H30" i="7" l="1"/>
  <c r="I30" i="7"/>
  <c r="B31" i="7" s="1"/>
  <c r="G31" i="7" s="1"/>
  <c r="H30" i="6"/>
  <c r="I30" i="6" s="1"/>
  <c r="B31" i="6" s="1"/>
  <c r="G31" i="6" s="1"/>
  <c r="H31" i="5"/>
  <c r="I31" i="5" s="1"/>
  <c r="B32" i="5" s="1"/>
  <c r="G32" i="5" s="1"/>
  <c r="H30" i="4"/>
  <c r="I30" i="4" s="1"/>
  <c r="B31" i="4" s="1"/>
  <c r="G31" i="4" s="1"/>
  <c r="H30" i="3"/>
  <c r="I30" i="3" s="1"/>
  <c r="B31" i="3" s="1"/>
  <c r="G31" i="3" s="1"/>
  <c r="H32" i="2"/>
  <c r="I32" i="2" s="1"/>
  <c r="B33" i="2" s="1"/>
  <c r="G33" i="2" s="1"/>
  <c r="H31" i="7" l="1"/>
  <c r="I31" i="7" s="1"/>
  <c r="B32" i="7" s="1"/>
  <c r="G32" i="7" s="1"/>
  <c r="H31" i="6"/>
  <c r="I31" i="6" s="1"/>
  <c r="B32" i="6" s="1"/>
  <c r="G32" i="6" s="1"/>
  <c r="H32" i="5"/>
  <c r="I32" i="5" s="1"/>
  <c r="B33" i="5" s="1"/>
  <c r="G33" i="5" s="1"/>
  <c r="H31" i="4"/>
  <c r="I31" i="4" s="1"/>
  <c r="B32" i="4" s="1"/>
  <c r="G32" i="4" s="1"/>
  <c r="I31" i="3"/>
  <c r="B32" i="3" s="1"/>
  <c r="G32" i="3" s="1"/>
  <c r="H31" i="3"/>
  <c r="H33" i="2"/>
  <c r="I33" i="2"/>
  <c r="B34" i="2" s="1"/>
  <c r="G34" i="2" s="1"/>
  <c r="H32" i="7" l="1"/>
  <c r="I32" i="7" s="1"/>
  <c r="B33" i="7" s="1"/>
  <c r="G33" i="7" s="1"/>
  <c r="I32" i="6"/>
  <c r="B33" i="6" s="1"/>
  <c r="G33" i="6" s="1"/>
  <c r="H32" i="6"/>
  <c r="H33" i="5"/>
  <c r="I33" i="5" s="1"/>
  <c r="B34" i="5" s="1"/>
  <c r="G34" i="5" s="1"/>
  <c r="H32" i="4"/>
  <c r="I32" i="4"/>
  <c r="B33" i="4" s="1"/>
  <c r="G33" i="4" s="1"/>
  <c r="H32" i="3"/>
  <c r="I32" i="3" s="1"/>
  <c r="B33" i="3" s="1"/>
  <c r="G33" i="3" s="1"/>
  <c r="H34" i="2"/>
  <c r="I34" i="2" s="1"/>
  <c r="B35" i="2" s="1"/>
  <c r="G35" i="2" s="1"/>
  <c r="H33" i="7" l="1"/>
  <c r="I33" i="7" s="1"/>
  <c r="B34" i="7" s="1"/>
  <c r="G34" i="7" s="1"/>
  <c r="H33" i="6"/>
  <c r="I33" i="6" s="1"/>
  <c r="B34" i="6" s="1"/>
  <c r="G34" i="6" s="1"/>
  <c r="H34" i="5"/>
  <c r="I34" i="5" s="1"/>
  <c r="B35" i="5" s="1"/>
  <c r="G35" i="5" s="1"/>
  <c r="H33" i="4"/>
  <c r="I33" i="4" s="1"/>
  <c r="B34" i="4" s="1"/>
  <c r="G34" i="4" s="1"/>
  <c r="H33" i="3"/>
  <c r="I33" i="3"/>
  <c r="B34" i="3" s="1"/>
  <c r="G34" i="3" s="1"/>
  <c r="H35" i="2"/>
  <c r="I35" i="2"/>
  <c r="B36" i="2" s="1"/>
  <c r="G36" i="2" s="1"/>
  <c r="H34" i="7" l="1"/>
  <c r="I34" i="7" s="1"/>
  <c r="B35" i="7" s="1"/>
  <c r="G35" i="7" s="1"/>
  <c r="H34" i="6"/>
  <c r="I34" i="6" s="1"/>
  <c r="B35" i="6" s="1"/>
  <c r="G35" i="6" s="1"/>
  <c r="H35" i="5"/>
  <c r="I35" i="5" s="1"/>
  <c r="B36" i="5" s="1"/>
  <c r="G36" i="5" s="1"/>
  <c r="H34" i="4"/>
  <c r="I34" i="4" s="1"/>
  <c r="B35" i="4" s="1"/>
  <c r="G35" i="4" s="1"/>
  <c r="H34" i="3"/>
  <c r="I34" i="3" s="1"/>
  <c r="B35" i="3" s="1"/>
  <c r="G35" i="3" s="1"/>
  <c r="H36" i="2"/>
  <c r="I36" i="2"/>
  <c r="B37" i="2" s="1"/>
  <c r="G37" i="2" s="1"/>
  <c r="H35" i="7" l="1"/>
  <c r="I35" i="7" s="1"/>
  <c r="B36" i="7" s="1"/>
  <c r="G36" i="7" s="1"/>
  <c r="I35" i="6"/>
  <c r="B36" i="6" s="1"/>
  <c r="G36" i="6" s="1"/>
  <c r="H35" i="6"/>
  <c r="H36" i="5"/>
  <c r="I36" i="5" s="1"/>
  <c r="B37" i="5" s="1"/>
  <c r="G37" i="5" s="1"/>
  <c r="H35" i="4"/>
  <c r="I35" i="4" s="1"/>
  <c r="B36" i="4" s="1"/>
  <c r="G36" i="4" s="1"/>
  <c r="H35" i="3"/>
  <c r="I35" i="3"/>
  <c r="B36" i="3" s="1"/>
  <c r="G36" i="3" s="1"/>
  <c r="H37" i="2"/>
  <c r="I37" i="2"/>
  <c r="B38" i="2" s="1"/>
  <c r="G38" i="2" s="1"/>
  <c r="I36" i="7" l="1"/>
  <c r="B37" i="7" s="1"/>
  <c r="G37" i="7" s="1"/>
  <c r="H36" i="7"/>
  <c r="H36" i="6"/>
  <c r="I36" i="6" s="1"/>
  <c r="B37" i="6" s="1"/>
  <c r="G37" i="6" s="1"/>
  <c r="H37" i="5"/>
  <c r="I37" i="5" s="1"/>
  <c r="B38" i="5" s="1"/>
  <c r="G38" i="5" s="1"/>
  <c r="H36" i="4"/>
  <c r="I36" i="4"/>
  <c r="B37" i="4" s="1"/>
  <c r="G37" i="4" s="1"/>
  <c r="H36" i="3"/>
  <c r="I36" i="3" s="1"/>
  <c r="B37" i="3" s="1"/>
  <c r="G37" i="3" s="1"/>
  <c r="H38" i="2"/>
  <c r="I38" i="2"/>
  <c r="B39" i="2" s="1"/>
  <c r="G39" i="2" s="1"/>
  <c r="H37" i="7" l="1"/>
  <c r="I37" i="7" s="1"/>
  <c r="B38" i="7" s="1"/>
  <c r="G38" i="7" s="1"/>
  <c r="H37" i="6"/>
  <c r="I37" i="6" s="1"/>
  <c r="B38" i="6" s="1"/>
  <c r="G38" i="6" s="1"/>
  <c r="H38" i="5"/>
  <c r="I38" i="5" s="1"/>
  <c r="B39" i="5" s="1"/>
  <c r="G39" i="5" s="1"/>
  <c r="H37" i="4"/>
  <c r="I37" i="4"/>
  <c r="B38" i="4" s="1"/>
  <c r="G38" i="4" s="1"/>
  <c r="H37" i="3"/>
  <c r="I37" i="3" s="1"/>
  <c r="B38" i="3" s="1"/>
  <c r="G38" i="3" s="1"/>
  <c r="H39" i="2"/>
  <c r="I39" i="2"/>
  <c r="B40" i="2" s="1"/>
  <c r="G40" i="2" s="1"/>
  <c r="H38" i="7" l="1"/>
  <c r="I38" i="7" s="1"/>
  <c r="B39" i="7" s="1"/>
  <c r="G39" i="7" s="1"/>
  <c r="H38" i="6"/>
  <c r="I38" i="6" s="1"/>
  <c r="B39" i="6" s="1"/>
  <c r="G39" i="6" s="1"/>
  <c r="H39" i="5"/>
  <c r="I39" i="5" s="1"/>
  <c r="B40" i="5" s="1"/>
  <c r="G40" i="5" s="1"/>
  <c r="H38" i="4"/>
  <c r="I38" i="4" s="1"/>
  <c r="B39" i="4" s="1"/>
  <c r="G39" i="4" s="1"/>
  <c r="I38" i="3"/>
  <c r="B39" i="3" s="1"/>
  <c r="G39" i="3" s="1"/>
  <c r="H38" i="3"/>
  <c r="H40" i="2"/>
  <c r="I40" i="2"/>
  <c r="B41" i="2" s="1"/>
  <c r="G41" i="2" s="1"/>
  <c r="H39" i="7" l="1"/>
  <c r="I39" i="7" s="1"/>
  <c r="B40" i="7" s="1"/>
  <c r="G40" i="7" s="1"/>
  <c r="H39" i="6"/>
  <c r="I39" i="6" s="1"/>
  <c r="B40" i="6" s="1"/>
  <c r="G40" i="6" s="1"/>
  <c r="H40" i="5"/>
  <c r="I40" i="5" s="1"/>
  <c r="B41" i="5" s="1"/>
  <c r="G41" i="5" s="1"/>
  <c r="H39" i="4"/>
  <c r="I39" i="4" s="1"/>
  <c r="B40" i="4" s="1"/>
  <c r="G40" i="4" s="1"/>
  <c r="H39" i="3"/>
  <c r="I39" i="3" s="1"/>
  <c r="B40" i="3" s="1"/>
  <c r="G40" i="3" s="1"/>
  <c r="H41" i="2"/>
  <c r="I41" i="2" s="1"/>
  <c r="B42" i="2" s="1"/>
  <c r="G42" i="2" s="1"/>
  <c r="H40" i="7" l="1"/>
  <c r="I40" i="7" s="1"/>
  <c r="B41" i="7" s="1"/>
  <c r="G41" i="7" s="1"/>
  <c r="H40" i="6"/>
  <c r="I40" i="6" s="1"/>
  <c r="B41" i="6" s="1"/>
  <c r="G41" i="6" s="1"/>
  <c r="H41" i="5"/>
  <c r="I41" i="5" s="1"/>
  <c r="B42" i="5" s="1"/>
  <c r="G42" i="5" s="1"/>
  <c r="H40" i="4"/>
  <c r="I40" i="4" s="1"/>
  <c r="B41" i="4" s="1"/>
  <c r="G41" i="4" s="1"/>
  <c r="H40" i="3"/>
  <c r="I40" i="3" s="1"/>
  <c r="B41" i="3" s="1"/>
  <c r="G41" i="3" s="1"/>
  <c r="H42" i="2"/>
  <c r="I42" i="2"/>
  <c r="B43" i="2" s="1"/>
  <c r="G43" i="2" s="1"/>
  <c r="H41" i="7" l="1"/>
  <c r="I41" i="7" s="1"/>
  <c r="B42" i="7" s="1"/>
  <c r="G42" i="7" s="1"/>
  <c r="H41" i="6"/>
  <c r="I41" i="6" s="1"/>
  <c r="B42" i="6" s="1"/>
  <c r="G42" i="6" s="1"/>
  <c r="H42" i="5"/>
  <c r="I42" i="5" s="1"/>
  <c r="B43" i="5" s="1"/>
  <c r="G43" i="5" s="1"/>
  <c r="H41" i="4"/>
  <c r="I41" i="4" s="1"/>
  <c r="B42" i="4" s="1"/>
  <c r="G42" i="4" s="1"/>
  <c r="H41" i="3"/>
  <c r="I41" i="3" s="1"/>
  <c r="B42" i="3" s="1"/>
  <c r="G42" i="3" s="1"/>
  <c r="H43" i="2"/>
  <c r="I43" i="2"/>
  <c r="B44" i="2" s="1"/>
  <c r="G44" i="2" s="1"/>
  <c r="H42" i="7" l="1"/>
  <c r="I42" i="7" s="1"/>
  <c r="B43" i="7" s="1"/>
  <c r="G43" i="7" s="1"/>
  <c r="H42" i="6"/>
  <c r="I42" i="6" s="1"/>
  <c r="B43" i="6" s="1"/>
  <c r="G43" i="6" s="1"/>
  <c r="H43" i="5"/>
  <c r="I43" i="5" s="1"/>
  <c r="B44" i="5" s="1"/>
  <c r="G44" i="5" s="1"/>
  <c r="H42" i="4"/>
  <c r="I42" i="4" s="1"/>
  <c r="B43" i="4" s="1"/>
  <c r="G43" i="4" s="1"/>
  <c r="H42" i="3"/>
  <c r="I42" i="3" s="1"/>
  <c r="B43" i="3" s="1"/>
  <c r="G43" i="3" s="1"/>
  <c r="H44" i="2"/>
  <c r="I44" i="2"/>
  <c r="B45" i="2" s="1"/>
  <c r="G45" i="2" s="1"/>
  <c r="H43" i="7" l="1"/>
  <c r="I43" i="7" s="1"/>
  <c r="B44" i="7" s="1"/>
  <c r="G44" i="7" s="1"/>
  <c r="H43" i="6"/>
  <c r="I43" i="6" s="1"/>
  <c r="B44" i="6" s="1"/>
  <c r="G44" i="6" s="1"/>
  <c r="H44" i="5"/>
  <c r="I44" i="5"/>
  <c r="B45" i="5" s="1"/>
  <c r="G45" i="5" s="1"/>
  <c r="H43" i="4"/>
  <c r="I43" i="4"/>
  <c r="B44" i="4" s="1"/>
  <c r="G44" i="4" s="1"/>
  <c r="H43" i="3"/>
  <c r="I43" i="3" s="1"/>
  <c r="B44" i="3" s="1"/>
  <c r="G44" i="3" s="1"/>
  <c r="H45" i="2"/>
  <c r="I45" i="2"/>
  <c r="B46" i="2" s="1"/>
  <c r="G46" i="2" s="1"/>
  <c r="H44" i="7" l="1"/>
  <c r="I44" i="7" s="1"/>
  <c r="B45" i="7" s="1"/>
  <c r="G45" i="7" s="1"/>
  <c r="I44" i="6"/>
  <c r="B45" i="6" s="1"/>
  <c r="G45" i="6" s="1"/>
  <c r="H44" i="6"/>
  <c r="H45" i="5"/>
  <c r="I45" i="5" s="1"/>
  <c r="B46" i="5" s="1"/>
  <c r="G46" i="5" s="1"/>
  <c r="H44" i="4"/>
  <c r="I44" i="4" s="1"/>
  <c r="B45" i="4" s="1"/>
  <c r="G45" i="4" s="1"/>
  <c r="H44" i="3"/>
  <c r="I44" i="3" s="1"/>
  <c r="B45" i="3" s="1"/>
  <c r="G45" i="3" s="1"/>
  <c r="H46" i="2"/>
  <c r="I46" i="2" s="1"/>
  <c r="B47" i="2" s="1"/>
  <c r="G47" i="2" s="1"/>
  <c r="H45" i="7" l="1"/>
  <c r="I45" i="7" s="1"/>
  <c r="B46" i="7" s="1"/>
  <c r="G46" i="7" s="1"/>
  <c r="H45" i="6"/>
  <c r="I45" i="6" s="1"/>
  <c r="B46" i="6" s="1"/>
  <c r="G46" i="6" s="1"/>
  <c r="H46" i="5"/>
  <c r="I46" i="5" s="1"/>
  <c r="B47" i="5" s="1"/>
  <c r="G47" i="5" s="1"/>
  <c r="H45" i="4"/>
  <c r="I45" i="4" s="1"/>
  <c r="B46" i="4" s="1"/>
  <c r="G46" i="4" s="1"/>
  <c r="H45" i="3"/>
  <c r="I45" i="3"/>
  <c r="B46" i="3" s="1"/>
  <c r="G46" i="3" s="1"/>
  <c r="H47" i="2"/>
  <c r="I47" i="2" s="1"/>
  <c r="B48" i="2" s="1"/>
  <c r="G48" i="2" s="1"/>
  <c r="H46" i="7" l="1"/>
  <c r="I46" i="7" s="1"/>
  <c r="B47" i="7" s="1"/>
  <c r="G47" i="7" s="1"/>
  <c r="H46" i="6"/>
  <c r="I46" i="6"/>
  <c r="B47" i="6" s="1"/>
  <c r="G47" i="6" s="1"/>
  <c r="H47" i="5"/>
  <c r="I47" i="5" s="1"/>
  <c r="B48" i="5" s="1"/>
  <c r="G48" i="5" s="1"/>
  <c r="H46" i="4"/>
  <c r="I46" i="4" s="1"/>
  <c r="B47" i="4" s="1"/>
  <c r="G47" i="4" s="1"/>
  <c r="H46" i="3"/>
  <c r="I46" i="3" s="1"/>
  <c r="B47" i="3" s="1"/>
  <c r="G47" i="3" s="1"/>
  <c r="H48" i="2"/>
  <c r="I48" i="2"/>
  <c r="B49" i="2" s="1"/>
  <c r="G49" i="2" s="1"/>
  <c r="H47" i="7" l="1"/>
  <c r="I47" i="7"/>
  <c r="B48" i="7" s="1"/>
  <c r="G48" i="7" s="1"/>
  <c r="H47" i="6"/>
  <c r="I47" i="6" s="1"/>
  <c r="B48" i="6" s="1"/>
  <c r="G48" i="6" s="1"/>
  <c r="H48" i="5"/>
  <c r="I48" i="5" s="1"/>
  <c r="B49" i="5" s="1"/>
  <c r="G49" i="5" s="1"/>
  <c r="H47" i="4"/>
  <c r="I47" i="4" s="1"/>
  <c r="B48" i="4" s="1"/>
  <c r="G48" i="4" s="1"/>
  <c r="H47" i="3"/>
  <c r="I47" i="3"/>
  <c r="B48" i="3" s="1"/>
  <c r="G48" i="3" s="1"/>
  <c r="H49" i="2"/>
  <c r="I49" i="2"/>
  <c r="B50" i="2" s="1"/>
  <c r="G50" i="2" s="1"/>
  <c r="I48" i="7" l="1"/>
  <c r="B49" i="7" s="1"/>
  <c r="G49" i="7" s="1"/>
  <c r="H48" i="7"/>
  <c r="H48" i="6"/>
  <c r="I48" i="6" s="1"/>
  <c r="B49" i="6" s="1"/>
  <c r="G49" i="6" s="1"/>
  <c r="H49" i="5"/>
  <c r="I49" i="5" s="1"/>
  <c r="B50" i="5" s="1"/>
  <c r="G50" i="5" s="1"/>
  <c r="H48" i="4"/>
  <c r="I48" i="4" s="1"/>
  <c r="B49" i="4" s="1"/>
  <c r="G49" i="4" s="1"/>
  <c r="H48" i="3"/>
  <c r="I48" i="3" s="1"/>
  <c r="B49" i="3" s="1"/>
  <c r="G49" i="3" s="1"/>
  <c r="H50" i="2"/>
  <c r="I50" i="2"/>
  <c r="B51" i="2" s="1"/>
  <c r="G51" i="2" s="1"/>
  <c r="I49" i="7" l="1"/>
  <c r="B50" i="7" s="1"/>
  <c r="G50" i="7" s="1"/>
  <c r="H49" i="7"/>
  <c r="H49" i="6"/>
  <c r="I49" i="6" s="1"/>
  <c r="B50" i="6" s="1"/>
  <c r="G50" i="6" s="1"/>
  <c r="H50" i="5"/>
  <c r="I50" i="5" s="1"/>
  <c r="B51" i="5" s="1"/>
  <c r="G51" i="5" s="1"/>
  <c r="H49" i="4"/>
  <c r="I49" i="4"/>
  <c r="B50" i="4" s="1"/>
  <c r="G50" i="4" s="1"/>
  <c r="I49" i="3"/>
  <c r="B50" i="3" s="1"/>
  <c r="G50" i="3" s="1"/>
  <c r="H49" i="3"/>
  <c r="H51" i="2"/>
  <c r="I51" i="2" s="1"/>
  <c r="B52" i="2" s="1"/>
  <c r="G52" i="2" s="1"/>
  <c r="H50" i="7" l="1"/>
  <c r="I50" i="7" s="1"/>
  <c r="B51" i="7" s="1"/>
  <c r="G51" i="7" s="1"/>
  <c r="H50" i="6"/>
  <c r="I50" i="6" s="1"/>
  <c r="B51" i="6" s="1"/>
  <c r="G51" i="6" s="1"/>
  <c r="H51" i="5"/>
  <c r="I51" i="5" s="1"/>
  <c r="B52" i="5" s="1"/>
  <c r="G52" i="5" s="1"/>
  <c r="H50" i="4"/>
  <c r="I50" i="4" s="1"/>
  <c r="B51" i="4" s="1"/>
  <c r="G51" i="4" s="1"/>
  <c r="H50" i="3"/>
  <c r="I50" i="3" s="1"/>
  <c r="B51" i="3" s="1"/>
  <c r="G51" i="3" s="1"/>
  <c r="H52" i="2"/>
  <c r="I52" i="2"/>
  <c r="B53" i="2" s="1"/>
  <c r="G53" i="2" s="1"/>
  <c r="H51" i="7" l="1"/>
  <c r="I51" i="7" s="1"/>
  <c r="B52" i="7" s="1"/>
  <c r="G52" i="7" s="1"/>
  <c r="I51" i="6"/>
  <c r="B52" i="6" s="1"/>
  <c r="G52" i="6" s="1"/>
  <c r="H51" i="6"/>
  <c r="H52" i="5"/>
  <c r="I52" i="5" s="1"/>
  <c r="B53" i="5" s="1"/>
  <c r="G53" i="5" s="1"/>
  <c r="I51" i="4"/>
  <c r="B52" i="4" s="1"/>
  <c r="G52" i="4" s="1"/>
  <c r="H51" i="4"/>
  <c r="H51" i="3"/>
  <c r="I51" i="3" s="1"/>
  <c r="B52" i="3" s="1"/>
  <c r="G52" i="3" s="1"/>
  <c r="H53" i="2"/>
  <c r="I53" i="2"/>
  <c r="B54" i="2" s="1"/>
  <c r="G54" i="2" s="1"/>
  <c r="H52" i="7" l="1"/>
  <c r="I52" i="7" s="1"/>
  <c r="B53" i="7" s="1"/>
  <c r="G53" i="7" s="1"/>
  <c r="H52" i="6"/>
  <c r="I52" i="6" s="1"/>
  <c r="B53" i="6" s="1"/>
  <c r="G53" i="6" s="1"/>
  <c r="H53" i="5"/>
  <c r="I53" i="5" s="1"/>
  <c r="B54" i="5" s="1"/>
  <c r="G54" i="5" s="1"/>
  <c r="H52" i="4"/>
  <c r="I52" i="4"/>
  <c r="B53" i="4" s="1"/>
  <c r="G53" i="4" s="1"/>
  <c r="I52" i="3"/>
  <c r="B53" i="3" s="1"/>
  <c r="G53" i="3" s="1"/>
  <c r="H52" i="3"/>
  <c r="H54" i="2"/>
  <c r="I54" i="2" s="1"/>
  <c r="B55" i="2" s="1"/>
  <c r="G55" i="2" s="1"/>
  <c r="H53" i="7" l="1"/>
  <c r="I53" i="7" s="1"/>
  <c r="B54" i="7" s="1"/>
  <c r="G54" i="7" s="1"/>
  <c r="H53" i="6"/>
  <c r="I53" i="6" s="1"/>
  <c r="B54" i="6" s="1"/>
  <c r="G54" i="6" s="1"/>
  <c r="H54" i="5"/>
  <c r="I54" i="5" s="1"/>
  <c r="B55" i="5" s="1"/>
  <c r="G55" i="5" s="1"/>
  <c r="H53" i="4"/>
  <c r="I53" i="4"/>
  <c r="B54" i="4" s="1"/>
  <c r="G54" i="4" s="1"/>
  <c r="H53" i="3"/>
  <c r="I53" i="3" s="1"/>
  <c r="B54" i="3" s="1"/>
  <c r="G54" i="3" s="1"/>
  <c r="H55" i="2"/>
  <c r="I55" i="2"/>
  <c r="B56" i="2" s="1"/>
  <c r="G56" i="2" s="1"/>
  <c r="H54" i="7" l="1"/>
  <c r="I54" i="7" s="1"/>
  <c r="B55" i="7" s="1"/>
  <c r="G55" i="7" s="1"/>
  <c r="H54" i="6"/>
  <c r="I54" i="6" s="1"/>
  <c r="B55" i="6" s="1"/>
  <c r="G55" i="6" s="1"/>
  <c r="H55" i="5"/>
  <c r="I55" i="5"/>
  <c r="B56" i="5" s="1"/>
  <c r="G56" i="5" s="1"/>
  <c r="H54" i="4"/>
  <c r="I54" i="4" s="1"/>
  <c r="B55" i="4" s="1"/>
  <c r="G55" i="4" s="1"/>
  <c r="H54" i="3"/>
  <c r="I54" i="3" s="1"/>
  <c r="B55" i="3" s="1"/>
  <c r="G55" i="3" s="1"/>
  <c r="H56" i="2"/>
  <c r="I56" i="2"/>
  <c r="B57" i="2" s="1"/>
  <c r="G57" i="2" s="1"/>
  <c r="H55" i="7" l="1"/>
  <c r="I55" i="7" s="1"/>
  <c r="B56" i="7" s="1"/>
  <c r="G56" i="7" s="1"/>
  <c r="I55" i="6"/>
  <c r="B56" i="6" s="1"/>
  <c r="G56" i="6" s="1"/>
  <c r="H55" i="6"/>
  <c r="H56" i="5"/>
  <c r="I56" i="5" s="1"/>
  <c r="B57" i="5" s="1"/>
  <c r="G57" i="5" s="1"/>
  <c r="I55" i="4"/>
  <c r="B56" i="4" s="1"/>
  <c r="G56" i="4" s="1"/>
  <c r="H55" i="4"/>
  <c r="H55" i="3"/>
  <c r="I55" i="3" s="1"/>
  <c r="B56" i="3" s="1"/>
  <c r="G56" i="3" s="1"/>
  <c r="H57" i="2"/>
  <c r="I57" i="2" s="1"/>
  <c r="B58" i="2" s="1"/>
  <c r="G58" i="2" s="1"/>
  <c r="H56" i="7" l="1"/>
  <c r="I56" i="7" s="1"/>
  <c r="B57" i="7" s="1"/>
  <c r="G57" i="7" s="1"/>
  <c r="I56" i="6"/>
  <c r="B57" i="6" s="1"/>
  <c r="G57" i="6" s="1"/>
  <c r="H56" i="6"/>
  <c r="H57" i="5"/>
  <c r="I57" i="5" s="1"/>
  <c r="B58" i="5" s="1"/>
  <c r="G58" i="5" s="1"/>
  <c r="H56" i="4"/>
  <c r="I56" i="4" s="1"/>
  <c r="B57" i="4" s="1"/>
  <c r="G57" i="4" s="1"/>
  <c r="H56" i="3"/>
  <c r="I56" i="3" s="1"/>
  <c r="B57" i="3" s="1"/>
  <c r="G57" i="3" s="1"/>
  <c r="H58" i="2"/>
  <c r="I58" i="2"/>
  <c r="B59" i="2" s="1"/>
  <c r="G59" i="2" s="1"/>
  <c r="H57" i="7" l="1"/>
  <c r="I57" i="7" s="1"/>
  <c r="B58" i="7" s="1"/>
  <c r="G58" i="7" s="1"/>
  <c r="H57" i="6"/>
  <c r="I57" i="6" s="1"/>
  <c r="B58" i="6" s="1"/>
  <c r="G58" i="6" s="1"/>
  <c r="H58" i="5"/>
  <c r="I58" i="5"/>
  <c r="B59" i="5" s="1"/>
  <c r="G59" i="5" s="1"/>
  <c r="H57" i="4"/>
  <c r="I57" i="4" s="1"/>
  <c r="B58" i="4" s="1"/>
  <c r="G58" i="4" s="1"/>
  <c r="H57" i="3"/>
  <c r="I57" i="3" s="1"/>
  <c r="B58" i="3" s="1"/>
  <c r="G58" i="3" s="1"/>
  <c r="H59" i="2"/>
  <c r="I59" i="2" s="1"/>
  <c r="B60" i="2" s="1"/>
  <c r="G60" i="2" s="1"/>
  <c r="H58" i="7" l="1"/>
  <c r="I58" i="7" s="1"/>
  <c r="B59" i="7" s="1"/>
  <c r="G59" i="7" s="1"/>
  <c r="H58" i="6"/>
  <c r="I58" i="6"/>
  <c r="B59" i="6" s="1"/>
  <c r="G59" i="6" s="1"/>
  <c r="H59" i="5"/>
  <c r="I59" i="5" s="1"/>
  <c r="B60" i="5" s="1"/>
  <c r="G60" i="5" s="1"/>
  <c r="H58" i="4"/>
  <c r="I58" i="4" s="1"/>
  <c r="B59" i="4" s="1"/>
  <c r="G59" i="4" s="1"/>
  <c r="H58" i="3"/>
  <c r="I58" i="3" s="1"/>
  <c r="B59" i="3" s="1"/>
  <c r="G59" i="3" s="1"/>
  <c r="H60" i="2"/>
  <c r="I60" i="2" s="1"/>
  <c r="B61" i="2" s="1"/>
  <c r="G61" i="2" s="1"/>
  <c r="H59" i="7" l="1"/>
  <c r="I59" i="7"/>
  <c r="B60" i="7" s="1"/>
  <c r="G60" i="7" s="1"/>
  <c r="H59" i="6"/>
  <c r="I59" i="6" s="1"/>
  <c r="B60" i="6" s="1"/>
  <c r="G60" i="6" s="1"/>
  <c r="H60" i="5"/>
  <c r="I60" i="5" s="1"/>
  <c r="B61" i="5" s="1"/>
  <c r="G61" i="5" s="1"/>
  <c r="H59" i="4"/>
  <c r="I59" i="4" s="1"/>
  <c r="B60" i="4" s="1"/>
  <c r="G60" i="4" s="1"/>
  <c r="H59" i="3"/>
  <c r="I59" i="3" s="1"/>
  <c r="B60" i="3" s="1"/>
  <c r="G60" i="3" s="1"/>
  <c r="H61" i="2"/>
  <c r="I61" i="2" s="1"/>
  <c r="B62" i="2" s="1"/>
  <c r="G62" i="2" s="1"/>
  <c r="H60" i="7" l="1"/>
  <c r="I60" i="7" s="1"/>
  <c r="B61" i="7" s="1"/>
  <c r="G61" i="7" s="1"/>
  <c r="H60" i="6"/>
  <c r="I60" i="6" s="1"/>
  <c r="B61" i="6" s="1"/>
  <c r="G61" i="6" s="1"/>
  <c r="H61" i="5"/>
  <c r="I61" i="5" s="1"/>
  <c r="B62" i="5" s="1"/>
  <c r="G62" i="5" s="1"/>
  <c r="H60" i="4"/>
  <c r="I60" i="4" s="1"/>
  <c r="B61" i="4" s="1"/>
  <c r="G61" i="4" s="1"/>
  <c r="H60" i="3"/>
  <c r="I60" i="3" s="1"/>
  <c r="B61" i="3" s="1"/>
  <c r="G61" i="3" s="1"/>
  <c r="H62" i="2"/>
  <c r="I62" i="2"/>
  <c r="B63" i="2" s="1"/>
  <c r="G63" i="2" s="1"/>
  <c r="I61" i="7" l="1"/>
  <c r="B62" i="7" s="1"/>
  <c r="G62" i="7" s="1"/>
  <c r="H61" i="7"/>
  <c r="H61" i="6"/>
  <c r="I61" i="6" s="1"/>
  <c r="B62" i="6" s="1"/>
  <c r="G62" i="6" s="1"/>
  <c r="H62" i="5"/>
  <c r="I62" i="5" s="1"/>
  <c r="B63" i="5" s="1"/>
  <c r="G63" i="5" s="1"/>
  <c r="H61" i="4"/>
  <c r="I61" i="4" s="1"/>
  <c r="B62" i="4" s="1"/>
  <c r="G62" i="4" s="1"/>
  <c r="H61" i="3"/>
  <c r="I61" i="3" s="1"/>
  <c r="B62" i="3" s="1"/>
  <c r="G62" i="3" s="1"/>
  <c r="H63" i="2"/>
  <c r="I63" i="2" s="1"/>
  <c r="B64" i="2" s="1"/>
  <c r="G64" i="2" s="1"/>
  <c r="H62" i="7" l="1"/>
  <c r="I62" i="7" s="1"/>
  <c r="B63" i="7" s="1"/>
  <c r="G63" i="7" s="1"/>
  <c r="H62" i="6"/>
  <c r="I62" i="6" s="1"/>
  <c r="B63" i="6" s="1"/>
  <c r="G63" i="6" s="1"/>
  <c r="H63" i="5"/>
  <c r="I63" i="5" s="1"/>
  <c r="B64" i="5" s="1"/>
  <c r="G64" i="5" s="1"/>
  <c r="H62" i="4"/>
  <c r="I62" i="4" s="1"/>
  <c r="B63" i="4" s="1"/>
  <c r="G63" i="4" s="1"/>
  <c r="H62" i="3"/>
  <c r="I62" i="3" s="1"/>
  <c r="B63" i="3" s="1"/>
  <c r="G63" i="3" s="1"/>
  <c r="H64" i="2"/>
  <c r="I64" i="2"/>
  <c r="B65" i="2" s="1"/>
  <c r="G65" i="2" s="1"/>
  <c r="H63" i="7" l="1"/>
  <c r="I63" i="7" s="1"/>
  <c r="B64" i="7" s="1"/>
  <c r="G64" i="7" s="1"/>
  <c r="H63" i="6"/>
  <c r="I63" i="6" s="1"/>
  <c r="B64" i="6" s="1"/>
  <c r="G64" i="6" s="1"/>
  <c r="H64" i="5"/>
  <c r="I64" i="5" s="1"/>
  <c r="B65" i="5" s="1"/>
  <c r="G65" i="5" s="1"/>
  <c r="H63" i="4"/>
  <c r="I63" i="4" s="1"/>
  <c r="B64" i="4" s="1"/>
  <c r="G64" i="4" s="1"/>
  <c r="I63" i="3"/>
  <c r="B64" i="3" s="1"/>
  <c r="G64" i="3" s="1"/>
  <c r="H63" i="3"/>
  <c r="H65" i="2"/>
  <c r="I65" i="2" s="1"/>
  <c r="B66" i="2" s="1"/>
  <c r="G66" i="2" s="1"/>
  <c r="I64" i="7" l="1"/>
  <c r="B65" i="7" s="1"/>
  <c r="G65" i="7" s="1"/>
  <c r="H64" i="7"/>
  <c r="H64" i="6"/>
  <c r="I64" i="6" s="1"/>
  <c r="B65" i="6" s="1"/>
  <c r="G65" i="6" s="1"/>
  <c r="H65" i="5"/>
  <c r="I65" i="5" s="1"/>
  <c r="B66" i="5" s="1"/>
  <c r="G66" i="5" s="1"/>
  <c r="H64" i="4"/>
  <c r="I64" i="4"/>
  <c r="B65" i="4" s="1"/>
  <c r="G65" i="4" s="1"/>
  <c r="I64" i="3"/>
  <c r="B65" i="3" s="1"/>
  <c r="G65" i="3" s="1"/>
  <c r="H64" i="3"/>
  <c r="H66" i="2"/>
  <c r="I66" i="2"/>
  <c r="B67" i="2" s="1"/>
  <c r="G67" i="2" s="1"/>
  <c r="H65" i="7" l="1"/>
  <c r="I65" i="7" s="1"/>
  <c r="B66" i="7" s="1"/>
  <c r="G66" i="7" s="1"/>
  <c r="H65" i="6"/>
  <c r="I65" i="6" s="1"/>
  <c r="B66" i="6" s="1"/>
  <c r="G66" i="6" s="1"/>
  <c r="H66" i="5"/>
  <c r="I66" i="5" s="1"/>
  <c r="B67" i="5" s="1"/>
  <c r="G67" i="5" s="1"/>
  <c r="H65" i="4"/>
  <c r="I65" i="4"/>
  <c r="B66" i="4" s="1"/>
  <c r="G66" i="4" s="1"/>
  <c r="H65" i="3"/>
  <c r="I65" i="3" s="1"/>
  <c r="B66" i="3" s="1"/>
  <c r="G66" i="3" s="1"/>
  <c r="H67" i="2"/>
  <c r="I67" i="2"/>
  <c r="B68" i="2" s="1"/>
  <c r="G68" i="2" s="1"/>
  <c r="H66" i="7" l="1"/>
  <c r="I66" i="7"/>
  <c r="B67" i="7" s="1"/>
  <c r="G67" i="7" s="1"/>
  <c r="H66" i="6"/>
  <c r="I66" i="6" s="1"/>
  <c r="B67" i="6" s="1"/>
  <c r="G67" i="6" s="1"/>
  <c r="H67" i="5"/>
  <c r="I67" i="5" s="1"/>
  <c r="B68" i="5" s="1"/>
  <c r="G68" i="5" s="1"/>
  <c r="H66" i="4"/>
  <c r="I66" i="4" s="1"/>
  <c r="B67" i="4" s="1"/>
  <c r="G67" i="4" s="1"/>
  <c r="H66" i="3"/>
  <c r="I66" i="3" s="1"/>
  <c r="B67" i="3" s="1"/>
  <c r="G67" i="3" s="1"/>
  <c r="H68" i="2"/>
  <c r="I68" i="2"/>
  <c r="B69" i="2" s="1"/>
  <c r="G69" i="2" s="1"/>
  <c r="H67" i="7" l="1"/>
  <c r="I67" i="7" s="1"/>
  <c r="B68" i="7" s="1"/>
  <c r="G68" i="7" s="1"/>
  <c r="I67" i="6"/>
  <c r="B68" i="6" s="1"/>
  <c r="G68" i="6" s="1"/>
  <c r="H67" i="6"/>
  <c r="H68" i="5"/>
  <c r="I68" i="5"/>
  <c r="B69" i="5" s="1"/>
  <c r="G69" i="5" s="1"/>
  <c r="H67" i="4"/>
  <c r="I67" i="4" s="1"/>
  <c r="B68" i="4" s="1"/>
  <c r="G68" i="4" s="1"/>
  <c r="I67" i="3"/>
  <c r="B68" i="3" s="1"/>
  <c r="G68" i="3" s="1"/>
  <c r="H67" i="3"/>
  <c r="H69" i="2"/>
  <c r="I69" i="2"/>
  <c r="B70" i="2" s="1"/>
  <c r="G70" i="2" s="1"/>
  <c r="I68" i="7" l="1"/>
  <c r="B69" i="7" s="1"/>
  <c r="G69" i="7" s="1"/>
  <c r="H68" i="7"/>
  <c r="H68" i="6"/>
  <c r="I68" i="6" s="1"/>
  <c r="B69" i="6" s="1"/>
  <c r="G69" i="6" s="1"/>
  <c r="H69" i="5"/>
  <c r="I69" i="5" s="1"/>
  <c r="B70" i="5" s="1"/>
  <c r="G70" i="5" s="1"/>
  <c r="H68" i="4"/>
  <c r="I68" i="4" s="1"/>
  <c r="B69" i="4" s="1"/>
  <c r="G69" i="4" s="1"/>
  <c r="H68" i="3"/>
  <c r="I68" i="3" s="1"/>
  <c r="B69" i="3" s="1"/>
  <c r="G69" i="3" s="1"/>
  <c r="H70" i="2"/>
  <c r="I70" i="2"/>
  <c r="B71" i="2" s="1"/>
  <c r="G71" i="2" s="1"/>
  <c r="H69" i="7" l="1"/>
  <c r="I69" i="7" s="1"/>
  <c r="B70" i="7" s="1"/>
  <c r="G70" i="7" s="1"/>
  <c r="H69" i="6"/>
  <c r="I69" i="6" s="1"/>
  <c r="B70" i="6" s="1"/>
  <c r="G70" i="6" s="1"/>
  <c r="H70" i="5"/>
  <c r="I70" i="5"/>
  <c r="B71" i="5" s="1"/>
  <c r="G71" i="5" s="1"/>
  <c r="H69" i="4"/>
  <c r="I69" i="4" s="1"/>
  <c r="B70" i="4" s="1"/>
  <c r="G70" i="4" s="1"/>
  <c r="H69" i="3"/>
  <c r="I69" i="3"/>
  <c r="B70" i="3" s="1"/>
  <c r="G70" i="3" s="1"/>
  <c r="H71" i="2"/>
  <c r="I71" i="2" s="1"/>
  <c r="B72" i="2" s="1"/>
  <c r="G72" i="2" s="1"/>
  <c r="H70" i="7" l="1"/>
  <c r="I70" i="7" s="1"/>
  <c r="B71" i="7" s="1"/>
  <c r="G71" i="7" s="1"/>
  <c r="H70" i="6"/>
  <c r="I70" i="6" s="1"/>
  <c r="B71" i="6" s="1"/>
  <c r="G71" i="6" s="1"/>
  <c r="H71" i="5"/>
  <c r="I71" i="5" s="1"/>
  <c r="B72" i="5" s="1"/>
  <c r="G72" i="5" s="1"/>
  <c r="H70" i="4"/>
  <c r="I70" i="4" s="1"/>
  <c r="B71" i="4" s="1"/>
  <c r="G71" i="4" s="1"/>
  <c r="H70" i="3"/>
  <c r="I70" i="3" s="1"/>
  <c r="B71" i="3" s="1"/>
  <c r="G71" i="3" s="1"/>
  <c r="H72" i="2"/>
  <c r="I72" i="2" s="1"/>
  <c r="B73" i="2" s="1"/>
  <c r="G73" i="2" s="1"/>
  <c r="H71" i="7" l="1"/>
  <c r="I71" i="7"/>
  <c r="B72" i="7" s="1"/>
  <c r="G72" i="7" s="1"/>
  <c r="H71" i="6"/>
  <c r="I71" i="6" s="1"/>
  <c r="B72" i="6" s="1"/>
  <c r="G72" i="6" s="1"/>
  <c r="H72" i="5"/>
  <c r="I72" i="5" s="1"/>
  <c r="B73" i="5" s="1"/>
  <c r="G73" i="5" s="1"/>
  <c r="H71" i="4"/>
  <c r="I71" i="4" s="1"/>
  <c r="B72" i="4" s="1"/>
  <c r="G72" i="4" s="1"/>
  <c r="I71" i="3"/>
  <c r="B72" i="3" s="1"/>
  <c r="G72" i="3" s="1"/>
  <c r="H71" i="3"/>
  <c r="H73" i="2"/>
  <c r="I73" i="2"/>
  <c r="B74" i="2" s="1"/>
  <c r="G74" i="2" s="1"/>
  <c r="H72" i="7" l="1"/>
  <c r="I72" i="7" s="1"/>
  <c r="B73" i="7" s="1"/>
  <c r="G73" i="7" s="1"/>
  <c r="H72" i="6"/>
  <c r="I72" i="6" s="1"/>
  <c r="B73" i="6" s="1"/>
  <c r="G73" i="6" s="1"/>
  <c r="H73" i="5"/>
  <c r="I73" i="5" s="1"/>
  <c r="B74" i="5" s="1"/>
  <c r="G74" i="5" s="1"/>
  <c r="H72" i="4"/>
  <c r="I72" i="4" s="1"/>
  <c r="B73" i="4" s="1"/>
  <c r="G73" i="4" s="1"/>
  <c r="H72" i="3"/>
  <c r="I72" i="3" s="1"/>
  <c r="B73" i="3" s="1"/>
  <c r="G73" i="3" s="1"/>
  <c r="H74" i="2"/>
  <c r="I74" i="2" s="1"/>
  <c r="B75" i="2" s="1"/>
  <c r="G75" i="2" s="1"/>
  <c r="H73" i="7" l="1"/>
  <c r="I73" i="7" s="1"/>
  <c r="B74" i="7" s="1"/>
  <c r="G74" i="7" s="1"/>
  <c r="H73" i="6"/>
  <c r="I73" i="6" s="1"/>
  <c r="B74" i="6" s="1"/>
  <c r="G74" i="6" s="1"/>
  <c r="H74" i="5"/>
  <c r="I74" i="5" s="1"/>
  <c r="B75" i="5" s="1"/>
  <c r="G75" i="5" s="1"/>
  <c r="I73" i="4"/>
  <c r="B74" i="4" s="1"/>
  <c r="G74" i="4" s="1"/>
  <c r="H73" i="4"/>
  <c r="H73" i="3"/>
  <c r="I73" i="3" s="1"/>
  <c r="B74" i="3" s="1"/>
  <c r="G74" i="3" s="1"/>
  <c r="H75" i="2"/>
  <c r="I75" i="2" s="1"/>
  <c r="B76" i="2" s="1"/>
  <c r="G76" i="2" s="1"/>
  <c r="H74" i="7" l="1"/>
  <c r="I74" i="7" s="1"/>
  <c r="B75" i="7" s="1"/>
  <c r="G75" i="7" s="1"/>
  <c r="H74" i="6"/>
  <c r="I74" i="6" s="1"/>
  <c r="B75" i="6" s="1"/>
  <c r="G75" i="6" s="1"/>
  <c r="H75" i="5"/>
  <c r="I75" i="5" s="1"/>
  <c r="B76" i="5" s="1"/>
  <c r="G76" i="5" s="1"/>
  <c r="H74" i="4"/>
  <c r="I74" i="4" s="1"/>
  <c r="B75" i="4" s="1"/>
  <c r="G75" i="4" s="1"/>
  <c r="H74" i="3"/>
  <c r="I74" i="3" s="1"/>
  <c r="B75" i="3" s="1"/>
  <c r="G75" i="3" s="1"/>
  <c r="H76" i="2"/>
  <c r="I76" i="2"/>
  <c r="B77" i="2" s="1"/>
  <c r="G77" i="2" s="1"/>
  <c r="H75" i="7" l="1"/>
  <c r="I75" i="7" s="1"/>
  <c r="B76" i="7" s="1"/>
  <c r="G76" i="7" s="1"/>
  <c r="H75" i="6"/>
  <c r="I75" i="6" s="1"/>
  <c r="B76" i="6" s="1"/>
  <c r="G76" i="6" s="1"/>
  <c r="H76" i="5"/>
  <c r="I76" i="5" s="1"/>
  <c r="B77" i="5" s="1"/>
  <c r="G77" i="5" s="1"/>
  <c r="H75" i="4"/>
  <c r="I75" i="4" s="1"/>
  <c r="B76" i="4" s="1"/>
  <c r="G76" i="4" s="1"/>
  <c r="H75" i="3"/>
  <c r="I75" i="3" s="1"/>
  <c r="B76" i="3" s="1"/>
  <c r="G76" i="3" s="1"/>
  <c r="H77" i="2"/>
  <c r="I77" i="2"/>
  <c r="B78" i="2" s="1"/>
  <c r="G78" i="2" s="1"/>
  <c r="H76" i="7" l="1"/>
  <c r="I76" i="7" s="1"/>
  <c r="B77" i="7" s="1"/>
  <c r="G77" i="7" s="1"/>
  <c r="H76" i="6"/>
  <c r="I76" i="6" s="1"/>
  <c r="B77" i="6" s="1"/>
  <c r="G77" i="6" s="1"/>
  <c r="H77" i="5"/>
  <c r="I77" i="5" s="1"/>
  <c r="B78" i="5" s="1"/>
  <c r="G78" i="5" s="1"/>
  <c r="H76" i="4"/>
  <c r="I76" i="4"/>
  <c r="B77" i="4" s="1"/>
  <c r="G77" i="4" s="1"/>
  <c r="I76" i="3"/>
  <c r="B77" i="3" s="1"/>
  <c r="G77" i="3" s="1"/>
  <c r="H76" i="3"/>
  <c r="H78" i="2"/>
  <c r="I78" i="2"/>
  <c r="B79" i="2" s="1"/>
  <c r="G79" i="2" s="1"/>
  <c r="H77" i="7" l="1"/>
  <c r="I77" i="7" s="1"/>
  <c r="B78" i="7" s="1"/>
  <c r="G78" i="7" s="1"/>
  <c r="I77" i="6"/>
  <c r="B78" i="6" s="1"/>
  <c r="G78" i="6" s="1"/>
  <c r="H77" i="6"/>
  <c r="H78" i="5"/>
  <c r="I78" i="5" s="1"/>
  <c r="B79" i="5" s="1"/>
  <c r="G79" i="5" s="1"/>
  <c r="H77" i="4"/>
  <c r="I77" i="4"/>
  <c r="B78" i="4" s="1"/>
  <c r="G78" i="4" s="1"/>
  <c r="H77" i="3"/>
  <c r="I77" i="3" s="1"/>
  <c r="B78" i="3" s="1"/>
  <c r="G78" i="3" s="1"/>
  <c r="H79" i="2"/>
  <c r="I79" i="2"/>
  <c r="B80" i="2" s="1"/>
  <c r="G80" i="2" s="1"/>
  <c r="H78" i="7" l="1"/>
  <c r="I78" i="7"/>
  <c r="B79" i="7" s="1"/>
  <c r="G79" i="7" s="1"/>
  <c r="I78" i="6"/>
  <c r="B79" i="6" s="1"/>
  <c r="G79" i="6" s="1"/>
  <c r="H78" i="6"/>
  <c r="H79" i="5"/>
  <c r="I79" i="5"/>
  <c r="B80" i="5" s="1"/>
  <c r="G80" i="5" s="1"/>
  <c r="H78" i="4"/>
  <c r="I78" i="4" s="1"/>
  <c r="B79" i="4" s="1"/>
  <c r="G79" i="4" s="1"/>
  <c r="H78" i="3"/>
  <c r="I78" i="3" s="1"/>
  <c r="B79" i="3" s="1"/>
  <c r="G79" i="3" s="1"/>
  <c r="H80" i="2"/>
  <c r="I80" i="2"/>
  <c r="B81" i="2" s="1"/>
  <c r="G81" i="2" s="1"/>
  <c r="H79" i="7" l="1"/>
  <c r="I79" i="7"/>
  <c r="B80" i="7" s="1"/>
  <c r="G80" i="7" s="1"/>
  <c r="H79" i="6"/>
  <c r="I79" i="6" s="1"/>
  <c r="B80" i="6" s="1"/>
  <c r="G80" i="6" s="1"/>
  <c r="H80" i="5"/>
  <c r="I80" i="5" s="1"/>
  <c r="B81" i="5" s="1"/>
  <c r="G81" i="5" s="1"/>
  <c r="H79" i="4"/>
  <c r="I79" i="4" s="1"/>
  <c r="B80" i="4" s="1"/>
  <c r="G80" i="4" s="1"/>
  <c r="I79" i="3"/>
  <c r="B80" i="3" s="1"/>
  <c r="G80" i="3" s="1"/>
  <c r="H79" i="3"/>
  <c r="H81" i="2"/>
  <c r="I81" i="2"/>
  <c r="B82" i="2" s="1"/>
  <c r="G82" i="2" s="1"/>
  <c r="H80" i="7" l="1"/>
  <c r="I80" i="7" s="1"/>
  <c r="B81" i="7" s="1"/>
  <c r="G81" i="7" s="1"/>
  <c r="H80" i="6"/>
  <c r="I80" i="6" s="1"/>
  <c r="B81" i="6" s="1"/>
  <c r="G81" i="6" s="1"/>
  <c r="H81" i="5"/>
  <c r="I81" i="5" s="1"/>
  <c r="B82" i="5" s="1"/>
  <c r="G82" i="5" s="1"/>
  <c r="H80" i="4"/>
  <c r="I80" i="4" s="1"/>
  <c r="B81" i="4" s="1"/>
  <c r="G81" i="4" s="1"/>
  <c r="H80" i="3"/>
  <c r="I80" i="3" s="1"/>
  <c r="B81" i="3" s="1"/>
  <c r="G81" i="3" s="1"/>
  <c r="H82" i="2"/>
  <c r="I82" i="2"/>
  <c r="B83" i="2" s="1"/>
  <c r="G83" i="2" s="1"/>
  <c r="H81" i="7" l="1"/>
  <c r="I81" i="7" s="1"/>
  <c r="B82" i="7" s="1"/>
  <c r="G82" i="7" s="1"/>
  <c r="I81" i="6"/>
  <c r="B82" i="6" s="1"/>
  <c r="G82" i="6" s="1"/>
  <c r="H81" i="6"/>
  <c r="H82" i="5"/>
  <c r="I82" i="5" s="1"/>
  <c r="B83" i="5" s="1"/>
  <c r="G83" i="5" s="1"/>
  <c r="I81" i="4"/>
  <c r="B82" i="4" s="1"/>
  <c r="G82" i="4" s="1"/>
  <c r="H81" i="4"/>
  <c r="H81" i="3"/>
  <c r="I81" i="3"/>
  <c r="B82" i="3" s="1"/>
  <c r="G82" i="3" s="1"/>
  <c r="H83" i="2"/>
  <c r="I83" i="2"/>
  <c r="B84" i="2" s="1"/>
  <c r="G84" i="2" s="1"/>
  <c r="I82" i="7" l="1"/>
  <c r="B83" i="7" s="1"/>
  <c r="G83" i="7" s="1"/>
  <c r="H82" i="7"/>
  <c r="H82" i="6"/>
  <c r="I82" i="6"/>
  <c r="B83" i="6" s="1"/>
  <c r="G83" i="6" s="1"/>
  <c r="H83" i="5"/>
  <c r="I83" i="5" s="1"/>
  <c r="B84" i="5" s="1"/>
  <c r="G84" i="5" s="1"/>
  <c r="H82" i="4"/>
  <c r="I82" i="4" s="1"/>
  <c r="B83" i="4" s="1"/>
  <c r="G83" i="4" s="1"/>
  <c r="H82" i="3"/>
  <c r="I82" i="3" s="1"/>
  <c r="B83" i="3" s="1"/>
  <c r="G83" i="3" s="1"/>
  <c r="H84" i="2"/>
  <c r="I84" i="2"/>
  <c r="B85" i="2" s="1"/>
  <c r="G85" i="2" s="1"/>
  <c r="H83" i="7" l="1"/>
  <c r="I83" i="7"/>
  <c r="B84" i="7" s="1"/>
  <c r="G84" i="7" s="1"/>
  <c r="I83" i="6"/>
  <c r="B84" i="6" s="1"/>
  <c r="G84" i="6" s="1"/>
  <c r="H83" i="6"/>
  <c r="H84" i="5"/>
  <c r="I84" i="5" s="1"/>
  <c r="B85" i="5" s="1"/>
  <c r="G85" i="5" s="1"/>
  <c r="I83" i="4"/>
  <c r="B84" i="4" s="1"/>
  <c r="G84" i="4" s="1"/>
  <c r="H83" i="4"/>
  <c r="H83" i="3"/>
  <c r="I83" i="3" s="1"/>
  <c r="B84" i="3" s="1"/>
  <c r="G84" i="3" s="1"/>
  <c r="H85" i="2"/>
  <c r="I85" i="2" s="1"/>
  <c r="B86" i="2" s="1"/>
  <c r="G86" i="2" s="1"/>
  <c r="H84" i="7" l="1"/>
  <c r="I84" i="7" s="1"/>
  <c r="B85" i="7" s="1"/>
  <c r="G85" i="7" s="1"/>
  <c r="H84" i="6"/>
  <c r="I84" i="6" s="1"/>
  <c r="B85" i="6" s="1"/>
  <c r="G85" i="6" s="1"/>
  <c r="H85" i="5"/>
  <c r="I85" i="5" s="1"/>
  <c r="B86" i="5" s="1"/>
  <c r="G86" i="5" s="1"/>
  <c r="H84" i="4"/>
  <c r="I84" i="4" s="1"/>
  <c r="B85" i="4" s="1"/>
  <c r="G85" i="4" s="1"/>
  <c r="H84" i="3"/>
  <c r="I84" i="3" s="1"/>
  <c r="B85" i="3" s="1"/>
  <c r="G85" i="3" s="1"/>
  <c r="H86" i="2"/>
  <c r="I86" i="2"/>
  <c r="B87" i="2" s="1"/>
  <c r="G87" i="2" s="1"/>
  <c r="H85" i="7" l="1"/>
  <c r="I85" i="7" s="1"/>
  <c r="B86" i="7" s="1"/>
  <c r="G86" i="7" s="1"/>
  <c r="I85" i="6"/>
  <c r="B86" i="6" s="1"/>
  <c r="G86" i="6" s="1"/>
  <c r="H85" i="6"/>
  <c r="H86" i="5"/>
  <c r="I86" i="5" s="1"/>
  <c r="B87" i="5" s="1"/>
  <c r="G87" i="5" s="1"/>
  <c r="H85" i="4"/>
  <c r="I85" i="4" s="1"/>
  <c r="B86" i="4" s="1"/>
  <c r="G86" i="4" s="1"/>
  <c r="H85" i="3"/>
  <c r="I85" i="3" s="1"/>
  <c r="B86" i="3" s="1"/>
  <c r="G86" i="3" s="1"/>
  <c r="H87" i="2"/>
  <c r="I87" i="2"/>
  <c r="B88" i="2" s="1"/>
  <c r="G88" i="2" s="1"/>
  <c r="H86" i="7" l="1"/>
  <c r="I86" i="7" s="1"/>
  <c r="B87" i="7" s="1"/>
  <c r="G87" i="7" s="1"/>
  <c r="H86" i="6"/>
  <c r="I86" i="6" s="1"/>
  <c r="B87" i="6" s="1"/>
  <c r="G87" i="6" s="1"/>
  <c r="H87" i="5"/>
  <c r="I87" i="5" s="1"/>
  <c r="B88" i="5" s="1"/>
  <c r="G88" i="5" s="1"/>
  <c r="I86" i="4"/>
  <c r="B87" i="4" s="1"/>
  <c r="G87" i="4" s="1"/>
  <c r="H86" i="4"/>
  <c r="H86" i="3"/>
  <c r="I86" i="3" s="1"/>
  <c r="B87" i="3" s="1"/>
  <c r="G87" i="3" s="1"/>
  <c r="H88" i="2"/>
  <c r="I88" i="2"/>
  <c r="B89" i="2" s="1"/>
  <c r="G89" i="2" s="1"/>
  <c r="H87" i="7" l="1"/>
  <c r="I87" i="7" s="1"/>
  <c r="B88" i="7" s="1"/>
  <c r="G88" i="7" s="1"/>
  <c r="H87" i="6"/>
  <c r="I87" i="6" s="1"/>
  <c r="B88" i="6" s="1"/>
  <c r="G88" i="6" s="1"/>
  <c r="H88" i="5"/>
  <c r="I88" i="5" s="1"/>
  <c r="B89" i="5" s="1"/>
  <c r="G89" i="5" s="1"/>
  <c r="H87" i="4"/>
  <c r="I87" i="4" s="1"/>
  <c r="B88" i="4" s="1"/>
  <c r="G88" i="4" s="1"/>
  <c r="H87" i="3"/>
  <c r="I87" i="3" s="1"/>
  <c r="B88" i="3" s="1"/>
  <c r="G88" i="3" s="1"/>
  <c r="H89" i="2"/>
  <c r="I89" i="2"/>
  <c r="B90" i="2" s="1"/>
  <c r="G90" i="2" s="1"/>
  <c r="H88" i="7" l="1"/>
  <c r="I88" i="7" s="1"/>
  <c r="B89" i="7" s="1"/>
  <c r="G89" i="7" s="1"/>
  <c r="H88" i="6"/>
  <c r="I88" i="6" s="1"/>
  <c r="B89" i="6" s="1"/>
  <c r="G89" i="6" s="1"/>
  <c r="H89" i="5"/>
  <c r="I89" i="5" s="1"/>
  <c r="B90" i="5" s="1"/>
  <c r="G90" i="5" s="1"/>
  <c r="H88" i="4"/>
  <c r="I88" i="4"/>
  <c r="B89" i="4" s="1"/>
  <c r="G89" i="4" s="1"/>
  <c r="I88" i="3"/>
  <c r="B89" i="3" s="1"/>
  <c r="G89" i="3" s="1"/>
  <c r="H88" i="3"/>
  <c r="H90" i="2"/>
  <c r="I90" i="2" s="1"/>
  <c r="B91" i="2" s="1"/>
  <c r="G91" i="2" s="1"/>
  <c r="H89" i="7" l="1"/>
  <c r="I89" i="7" s="1"/>
  <c r="B90" i="7" s="1"/>
  <c r="G90" i="7" s="1"/>
  <c r="I89" i="6"/>
  <c r="B90" i="6" s="1"/>
  <c r="G90" i="6" s="1"/>
  <c r="H89" i="6"/>
  <c r="H90" i="5"/>
  <c r="I90" i="5" s="1"/>
  <c r="B91" i="5" s="1"/>
  <c r="G91" i="5" s="1"/>
  <c r="H89" i="4"/>
  <c r="I89" i="4" s="1"/>
  <c r="B90" i="4" s="1"/>
  <c r="G90" i="4" s="1"/>
  <c r="H89" i="3"/>
  <c r="I89" i="3" s="1"/>
  <c r="B90" i="3" s="1"/>
  <c r="G90" i="3" s="1"/>
  <c r="H91" i="2"/>
  <c r="I91" i="2"/>
  <c r="B92" i="2" s="1"/>
  <c r="G92" i="2" s="1"/>
  <c r="H90" i="7" l="1"/>
  <c r="I90" i="7"/>
  <c r="B91" i="7" s="1"/>
  <c r="G91" i="7" s="1"/>
  <c r="H90" i="6"/>
  <c r="I90" i="6" s="1"/>
  <c r="B91" i="6" s="1"/>
  <c r="G91" i="6" s="1"/>
  <c r="H91" i="5"/>
  <c r="I91" i="5" s="1"/>
  <c r="B92" i="5" s="1"/>
  <c r="G92" i="5" s="1"/>
  <c r="H90" i="4"/>
  <c r="I90" i="4" s="1"/>
  <c r="B91" i="4" s="1"/>
  <c r="G91" i="4" s="1"/>
  <c r="H90" i="3"/>
  <c r="I90" i="3" s="1"/>
  <c r="B91" i="3" s="1"/>
  <c r="G91" i="3" s="1"/>
  <c r="H92" i="2"/>
  <c r="I92" i="2"/>
  <c r="B93" i="2" s="1"/>
  <c r="G93" i="2" s="1"/>
  <c r="H91" i="7" l="1"/>
  <c r="I91" i="7"/>
  <c r="B92" i="7" s="1"/>
  <c r="G92" i="7" s="1"/>
  <c r="H91" i="6"/>
  <c r="I91" i="6" s="1"/>
  <c r="B92" i="6" s="1"/>
  <c r="G92" i="6" s="1"/>
  <c r="H92" i="5"/>
  <c r="I92" i="5" s="1"/>
  <c r="B93" i="5" s="1"/>
  <c r="G93" i="5" s="1"/>
  <c r="H91" i="4"/>
  <c r="I91" i="4" s="1"/>
  <c r="B92" i="4" s="1"/>
  <c r="G92" i="4" s="1"/>
  <c r="H91" i="3"/>
  <c r="I91" i="3" s="1"/>
  <c r="B92" i="3" s="1"/>
  <c r="G92" i="3" s="1"/>
  <c r="H93" i="2"/>
  <c r="I93" i="2"/>
  <c r="B94" i="2" s="1"/>
  <c r="G94" i="2" s="1"/>
  <c r="H92" i="7" l="1"/>
  <c r="I92" i="7" s="1"/>
  <c r="B93" i="7" s="1"/>
  <c r="G93" i="7" s="1"/>
  <c r="H92" i="6"/>
  <c r="I92" i="6"/>
  <c r="B93" i="6" s="1"/>
  <c r="G93" i="6" s="1"/>
  <c r="H93" i="5"/>
  <c r="I93" i="5" s="1"/>
  <c r="B94" i="5" s="1"/>
  <c r="G94" i="5" s="1"/>
  <c r="I92" i="4"/>
  <c r="B93" i="4" s="1"/>
  <c r="G93" i="4" s="1"/>
  <c r="H92" i="4"/>
  <c r="I92" i="3"/>
  <c r="B93" i="3" s="1"/>
  <c r="G93" i="3" s="1"/>
  <c r="H92" i="3"/>
  <c r="H94" i="2"/>
  <c r="I94" i="2"/>
  <c r="B95" i="2" s="1"/>
  <c r="G95" i="2" s="1"/>
  <c r="I93" i="7" l="1"/>
  <c r="B94" i="7" s="1"/>
  <c r="G94" i="7" s="1"/>
  <c r="H93" i="7"/>
  <c r="H93" i="6"/>
  <c r="I93" i="6" s="1"/>
  <c r="B94" i="6" s="1"/>
  <c r="G94" i="6" s="1"/>
  <c r="H94" i="5"/>
  <c r="I94" i="5" s="1"/>
  <c r="B95" i="5" s="1"/>
  <c r="G95" i="5" s="1"/>
  <c r="H93" i="4"/>
  <c r="I93" i="4" s="1"/>
  <c r="B94" i="4" s="1"/>
  <c r="G94" i="4" s="1"/>
  <c r="H93" i="3"/>
  <c r="I93" i="3"/>
  <c r="B94" i="3" s="1"/>
  <c r="G94" i="3" s="1"/>
  <c r="H95" i="2"/>
  <c r="I95" i="2"/>
  <c r="B96" i="2" s="1"/>
  <c r="G96" i="2" s="1"/>
  <c r="H94" i="7" l="1"/>
  <c r="I94" i="7" s="1"/>
  <c r="B95" i="7" s="1"/>
  <c r="G95" i="7" s="1"/>
  <c r="H94" i="6"/>
  <c r="I94" i="6" s="1"/>
  <c r="B95" i="6" s="1"/>
  <c r="G95" i="6" s="1"/>
  <c r="H95" i="5"/>
  <c r="I95" i="5" s="1"/>
  <c r="B96" i="5" s="1"/>
  <c r="G96" i="5" s="1"/>
  <c r="H94" i="4"/>
  <c r="I94" i="4" s="1"/>
  <c r="B95" i="4" s="1"/>
  <c r="G95" i="4" s="1"/>
  <c r="I94" i="3"/>
  <c r="B95" i="3" s="1"/>
  <c r="G95" i="3" s="1"/>
  <c r="H94" i="3"/>
  <c r="H96" i="2"/>
  <c r="I96" i="2" s="1"/>
  <c r="B97" i="2" s="1"/>
  <c r="G97" i="2" s="1"/>
  <c r="H95" i="7" l="1"/>
  <c r="I95" i="7"/>
  <c r="B96" i="7" s="1"/>
  <c r="G96" i="7" s="1"/>
  <c r="H95" i="6"/>
  <c r="I95" i="6" s="1"/>
  <c r="B96" i="6" s="1"/>
  <c r="G96" i="6" s="1"/>
  <c r="H96" i="5"/>
  <c r="I96" i="5" s="1"/>
  <c r="B97" i="5" s="1"/>
  <c r="G97" i="5" s="1"/>
  <c r="I95" i="4"/>
  <c r="B96" i="4" s="1"/>
  <c r="G96" i="4" s="1"/>
  <c r="H95" i="4"/>
  <c r="I95" i="3"/>
  <c r="B96" i="3" s="1"/>
  <c r="G96" i="3" s="1"/>
  <c r="H95" i="3"/>
  <c r="H97" i="2"/>
  <c r="I97" i="2"/>
  <c r="B98" i="2" s="1"/>
  <c r="G98" i="2" s="1"/>
  <c r="H96" i="7" l="1"/>
  <c r="I96" i="7" s="1"/>
  <c r="B97" i="7" s="1"/>
  <c r="G97" i="7" s="1"/>
  <c r="H96" i="6"/>
  <c r="I96" i="6" s="1"/>
  <c r="B97" i="6" s="1"/>
  <c r="G97" i="6" s="1"/>
  <c r="H97" i="5"/>
  <c r="I97" i="5" s="1"/>
  <c r="B98" i="5" s="1"/>
  <c r="G98" i="5" s="1"/>
  <c r="H96" i="4"/>
  <c r="I96" i="4" s="1"/>
  <c r="B97" i="4" s="1"/>
  <c r="G97" i="4" s="1"/>
  <c r="H96" i="3"/>
  <c r="I96" i="3" s="1"/>
  <c r="B97" i="3" s="1"/>
  <c r="G97" i="3" s="1"/>
  <c r="H98" i="2"/>
  <c r="I98" i="2" s="1"/>
  <c r="B99" i="2" s="1"/>
  <c r="G99" i="2" s="1"/>
  <c r="H97" i="7" l="1"/>
  <c r="I97" i="7" s="1"/>
  <c r="B98" i="7" s="1"/>
  <c r="G98" i="7" s="1"/>
  <c r="I97" i="6"/>
  <c r="B98" i="6" s="1"/>
  <c r="G98" i="6" s="1"/>
  <c r="H97" i="6"/>
  <c r="H98" i="5"/>
  <c r="I98" i="5"/>
  <c r="B99" i="5" s="1"/>
  <c r="G99" i="5" s="1"/>
  <c r="H97" i="4"/>
  <c r="I97" i="4" s="1"/>
  <c r="B98" i="4" s="1"/>
  <c r="G98" i="4" s="1"/>
  <c r="H97" i="3"/>
  <c r="I97" i="3" s="1"/>
  <c r="B98" i="3" s="1"/>
  <c r="G98" i="3" s="1"/>
  <c r="H99" i="2"/>
  <c r="I99" i="2"/>
  <c r="B100" i="2" s="1"/>
  <c r="G100" i="2" s="1"/>
  <c r="H98" i="7" l="1"/>
  <c r="I98" i="7" s="1"/>
  <c r="B99" i="7" s="1"/>
  <c r="G99" i="7" s="1"/>
  <c r="I98" i="6"/>
  <c r="B99" i="6" s="1"/>
  <c r="G99" i="6" s="1"/>
  <c r="H98" i="6"/>
  <c r="H99" i="5"/>
  <c r="I99" i="5" s="1"/>
  <c r="B100" i="5" s="1"/>
  <c r="G100" i="5" s="1"/>
  <c r="H98" i="4"/>
  <c r="I98" i="4"/>
  <c r="B99" i="4" s="1"/>
  <c r="G99" i="4" s="1"/>
  <c r="H98" i="3"/>
  <c r="I98" i="3" s="1"/>
  <c r="B99" i="3" s="1"/>
  <c r="G99" i="3" s="1"/>
  <c r="H100" i="2"/>
  <c r="I100" i="2"/>
  <c r="B101" i="2" s="1"/>
  <c r="G101" i="2" s="1"/>
  <c r="H99" i="7" l="1"/>
  <c r="I99" i="7" s="1"/>
  <c r="B100" i="7" s="1"/>
  <c r="G100" i="7" s="1"/>
  <c r="I99" i="6"/>
  <c r="B100" i="6" s="1"/>
  <c r="G100" i="6" s="1"/>
  <c r="H99" i="6"/>
  <c r="H100" i="5"/>
  <c r="I100" i="5" s="1"/>
  <c r="B101" i="5" s="1"/>
  <c r="G101" i="5" s="1"/>
  <c r="H99" i="4"/>
  <c r="I99" i="4" s="1"/>
  <c r="B100" i="4" s="1"/>
  <c r="G100" i="4" s="1"/>
  <c r="I99" i="3"/>
  <c r="B100" i="3" s="1"/>
  <c r="G100" i="3" s="1"/>
  <c r="H99" i="3"/>
  <c r="H101" i="2"/>
  <c r="I101" i="2"/>
  <c r="B102" i="2" s="1"/>
  <c r="G102" i="2" s="1"/>
  <c r="H100" i="7" l="1"/>
  <c r="I100" i="7" s="1"/>
  <c r="B101" i="7" s="1"/>
  <c r="G101" i="7" s="1"/>
  <c r="I100" i="6"/>
  <c r="B101" i="6" s="1"/>
  <c r="G101" i="6" s="1"/>
  <c r="H100" i="6"/>
  <c r="H101" i="5"/>
  <c r="I101" i="5" s="1"/>
  <c r="B102" i="5" s="1"/>
  <c r="G102" i="5" s="1"/>
  <c r="H100" i="4"/>
  <c r="I100" i="4"/>
  <c r="B101" i="4" s="1"/>
  <c r="G101" i="4" s="1"/>
  <c r="H100" i="3"/>
  <c r="I100" i="3" s="1"/>
  <c r="B101" i="3" s="1"/>
  <c r="G101" i="3" s="1"/>
  <c r="H102" i="2"/>
  <c r="I102" i="2"/>
  <c r="B103" i="2" s="1"/>
  <c r="G103" i="2" s="1"/>
  <c r="H101" i="7" l="1"/>
  <c r="I101" i="7" s="1"/>
  <c r="B102" i="7" s="1"/>
  <c r="G102" i="7" s="1"/>
  <c r="I101" i="6"/>
  <c r="B102" i="6" s="1"/>
  <c r="G102" i="6" s="1"/>
  <c r="H101" i="6"/>
  <c r="H102" i="5"/>
  <c r="I102" i="5"/>
  <c r="B103" i="5" s="1"/>
  <c r="G103" i="5" s="1"/>
  <c r="H101" i="4"/>
  <c r="I101" i="4" s="1"/>
  <c r="B102" i="4" s="1"/>
  <c r="G102" i="4" s="1"/>
  <c r="H101" i="3"/>
  <c r="I101" i="3" s="1"/>
  <c r="B102" i="3" s="1"/>
  <c r="G102" i="3" s="1"/>
  <c r="H103" i="2"/>
  <c r="I103" i="2"/>
  <c r="B104" i="2" s="1"/>
  <c r="G104" i="2" s="1"/>
  <c r="H102" i="7" l="1"/>
  <c r="I102" i="7"/>
  <c r="B103" i="7" s="1"/>
  <c r="G103" i="7" s="1"/>
  <c r="H102" i="6"/>
  <c r="I102" i="6"/>
  <c r="B103" i="6" s="1"/>
  <c r="G103" i="6" s="1"/>
  <c r="H103" i="5"/>
  <c r="I103" i="5" s="1"/>
  <c r="B104" i="5" s="1"/>
  <c r="G104" i="5" s="1"/>
  <c r="I102" i="4"/>
  <c r="B103" i="4" s="1"/>
  <c r="G103" i="4" s="1"/>
  <c r="H102" i="4"/>
  <c r="I102" i="3"/>
  <c r="B103" i="3" s="1"/>
  <c r="G103" i="3" s="1"/>
  <c r="H102" i="3"/>
  <c r="H104" i="2"/>
  <c r="I104" i="2" s="1"/>
  <c r="B105" i="2" s="1"/>
  <c r="G105" i="2" s="1"/>
  <c r="H103" i="7" l="1"/>
  <c r="I103" i="7" s="1"/>
  <c r="B104" i="7" s="1"/>
  <c r="G104" i="7" s="1"/>
  <c r="I103" i="6"/>
  <c r="B104" i="6" s="1"/>
  <c r="G104" i="6" s="1"/>
  <c r="H103" i="6"/>
  <c r="H104" i="5"/>
  <c r="I104" i="5" s="1"/>
  <c r="B105" i="5" s="1"/>
  <c r="G105" i="5" s="1"/>
  <c r="H103" i="4"/>
  <c r="I103" i="4" s="1"/>
  <c r="B104" i="4" s="1"/>
  <c r="G104" i="4" s="1"/>
  <c r="H103" i="3"/>
  <c r="I103" i="3" s="1"/>
  <c r="B104" i="3" s="1"/>
  <c r="G104" i="3" s="1"/>
  <c r="H105" i="2"/>
  <c r="I105" i="2"/>
  <c r="B106" i="2" s="1"/>
  <c r="G106" i="2" s="1"/>
  <c r="H104" i="7" l="1"/>
  <c r="I104" i="7" s="1"/>
  <c r="B105" i="7" s="1"/>
  <c r="G105" i="7" s="1"/>
  <c r="I104" i="6"/>
  <c r="B105" i="6" s="1"/>
  <c r="G105" i="6" s="1"/>
  <c r="H104" i="6"/>
  <c r="H105" i="5"/>
  <c r="I105" i="5" s="1"/>
  <c r="B106" i="5" s="1"/>
  <c r="G106" i="5" s="1"/>
  <c r="H104" i="4"/>
  <c r="I104" i="4" s="1"/>
  <c r="B105" i="4" s="1"/>
  <c r="G105" i="4" s="1"/>
  <c r="H104" i="3"/>
  <c r="I104" i="3" s="1"/>
  <c r="B105" i="3" s="1"/>
  <c r="G105" i="3" s="1"/>
  <c r="H106" i="2"/>
  <c r="I106" i="2"/>
  <c r="B107" i="2" s="1"/>
  <c r="G107" i="2" s="1"/>
  <c r="H105" i="7" l="1"/>
  <c r="I105" i="7" s="1"/>
  <c r="B106" i="7" s="1"/>
  <c r="G106" i="7" s="1"/>
  <c r="H105" i="6"/>
  <c r="I105" i="6" s="1"/>
  <c r="B106" i="6" s="1"/>
  <c r="G106" i="6" s="1"/>
  <c r="H106" i="5"/>
  <c r="I106" i="5" s="1"/>
  <c r="B107" i="5" s="1"/>
  <c r="G107" i="5" s="1"/>
  <c r="H105" i="4"/>
  <c r="I105" i="4" s="1"/>
  <c r="B106" i="4" s="1"/>
  <c r="G106" i="4" s="1"/>
  <c r="H105" i="3"/>
  <c r="I105" i="3" s="1"/>
  <c r="B106" i="3" s="1"/>
  <c r="G106" i="3" s="1"/>
  <c r="H107" i="2"/>
  <c r="I107" i="2"/>
  <c r="B108" i="2" s="1"/>
  <c r="G108" i="2" s="1"/>
  <c r="I106" i="7" l="1"/>
  <c r="B107" i="7" s="1"/>
  <c r="G107" i="7" s="1"/>
  <c r="H106" i="7"/>
  <c r="H106" i="6"/>
  <c r="I106" i="6" s="1"/>
  <c r="B107" i="6" s="1"/>
  <c r="G107" i="6" s="1"/>
  <c r="H107" i="5"/>
  <c r="I107" i="5" s="1"/>
  <c r="B108" i="5" s="1"/>
  <c r="G108" i="5" s="1"/>
  <c r="H106" i="4"/>
  <c r="I106" i="4" s="1"/>
  <c r="B107" i="4" s="1"/>
  <c r="G107" i="4" s="1"/>
  <c r="H106" i="3"/>
  <c r="I106" i="3" s="1"/>
  <c r="B107" i="3" s="1"/>
  <c r="G107" i="3" s="1"/>
  <c r="H108" i="2"/>
  <c r="I108" i="2"/>
  <c r="B109" i="2" s="1"/>
  <c r="G109" i="2" s="1"/>
  <c r="H107" i="7" l="1"/>
  <c r="I107" i="7"/>
  <c r="B108" i="7" s="1"/>
  <c r="G108" i="7" s="1"/>
  <c r="H107" i="6"/>
  <c r="I107" i="6"/>
  <c r="B108" i="6" s="1"/>
  <c r="G108" i="6" s="1"/>
  <c r="H108" i="5"/>
  <c r="I108" i="5" s="1"/>
  <c r="B109" i="5" s="1"/>
  <c r="G109" i="5" s="1"/>
  <c r="I107" i="4"/>
  <c r="B108" i="4" s="1"/>
  <c r="G108" i="4" s="1"/>
  <c r="H107" i="4"/>
  <c r="H107" i="3"/>
  <c r="I107" i="3" s="1"/>
  <c r="B108" i="3" s="1"/>
  <c r="G108" i="3" s="1"/>
  <c r="H109" i="2"/>
  <c r="I109" i="2" s="1"/>
  <c r="B110" i="2" s="1"/>
  <c r="G110" i="2" s="1"/>
  <c r="H108" i="7" l="1"/>
  <c r="I108" i="7" s="1"/>
  <c r="B109" i="7" s="1"/>
  <c r="G109" i="7" s="1"/>
  <c r="H108" i="6"/>
  <c r="I108" i="6" s="1"/>
  <c r="B109" i="6" s="1"/>
  <c r="G109" i="6" s="1"/>
  <c r="H109" i="5"/>
  <c r="I109" i="5" s="1"/>
  <c r="B110" i="5" s="1"/>
  <c r="G110" i="5" s="1"/>
  <c r="H108" i="4"/>
  <c r="I108" i="4" s="1"/>
  <c r="B109" i="4" s="1"/>
  <c r="G109" i="4" s="1"/>
  <c r="H108" i="3"/>
  <c r="I108" i="3" s="1"/>
  <c r="B109" i="3" s="1"/>
  <c r="G109" i="3" s="1"/>
  <c r="H110" i="2"/>
  <c r="I110" i="2" s="1"/>
  <c r="B111" i="2" s="1"/>
  <c r="G111" i="2" s="1"/>
  <c r="H109" i="7" l="1"/>
  <c r="I109" i="7" s="1"/>
  <c r="B110" i="7" s="1"/>
  <c r="G110" i="7" s="1"/>
  <c r="I109" i="6"/>
  <c r="B110" i="6" s="1"/>
  <c r="G110" i="6" s="1"/>
  <c r="H109" i="6"/>
  <c r="H110" i="5"/>
  <c r="I110" i="5" s="1"/>
  <c r="B111" i="5" s="1"/>
  <c r="G111" i="5" s="1"/>
  <c r="H109" i="4"/>
  <c r="I109" i="4" s="1"/>
  <c r="B110" i="4" s="1"/>
  <c r="G110" i="4" s="1"/>
  <c r="H109" i="3"/>
  <c r="I109" i="3" s="1"/>
  <c r="B110" i="3" s="1"/>
  <c r="G110" i="3" s="1"/>
  <c r="H111" i="2"/>
  <c r="I111" i="2" s="1"/>
  <c r="B112" i="2" s="1"/>
  <c r="G112" i="2" s="1"/>
  <c r="H110" i="7" l="1"/>
  <c r="I110" i="7" s="1"/>
  <c r="B111" i="7" s="1"/>
  <c r="G111" i="7" s="1"/>
  <c r="H110" i="6"/>
  <c r="I110" i="6" s="1"/>
  <c r="B111" i="6" s="1"/>
  <c r="G111" i="6" s="1"/>
  <c r="H111" i="5"/>
  <c r="I111" i="5" s="1"/>
  <c r="B112" i="5" s="1"/>
  <c r="G112" i="5" s="1"/>
  <c r="H110" i="4"/>
  <c r="I110" i="4"/>
  <c r="B111" i="4" s="1"/>
  <c r="G111" i="4" s="1"/>
  <c r="H110" i="3"/>
  <c r="I110" i="3" s="1"/>
  <c r="B111" i="3" s="1"/>
  <c r="G111" i="3" s="1"/>
  <c r="H112" i="2"/>
  <c r="I112" i="2"/>
  <c r="B113" i="2" s="1"/>
  <c r="G113" i="2" s="1"/>
  <c r="I111" i="7" l="1"/>
  <c r="B112" i="7" s="1"/>
  <c r="G112" i="7" s="1"/>
  <c r="H111" i="7"/>
  <c r="H111" i="6"/>
  <c r="I111" i="6" s="1"/>
  <c r="B112" i="6" s="1"/>
  <c r="G112" i="6" s="1"/>
  <c r="H112" i="5"/>
  <c r="I112" i="5" s="1"/>
  <c r="B113" i="5" s="1"/>
  <c r="G113" i="5" s="1"/>
  <c r="H111" i="4"/>
  <c r="I111" i="4" s="1"/>
  <c r="B112" i="4" s="1"/>
  <c r="G112" i="4" s="1"/>
  <c r="H111" i="3"/>
  <c r="I111" i="3" s="1"/>
  <c r="B112" i="3" s="1"/>
  <c r="G112" i="3" s="1"/>
  <c r="H113" i="2"/>
  <c r="I113" i="2"/>
  <c r="B114" i="2" s="1"/>
  <c r="G114" i="2" s="1"/>
  <c r="H112" i="7" l="1"/>
  <c r="I112" i="7" s="1"/>
  <c r="B113" i="7" s="1"/>
  <c r="G113" i="7" s="1"/>
  <c r="I112" i="6"/>
  <c r="B113" i="6" s="1"/>
  <c r="G113" i="6" s="1"/>
  <c r="H112" i="6"/>
  <c r="H113" i="5"/>
  <c r="I113" i="5" s="1"/>
  <c r="B114" i="5" s="1"/>
  <c r="G114" i="5" s="1"/>
  <c r="H112" i="4"/>
  <c r="I112" i="4"/>
  <c r="B113" i="4" s="1"/>
  <c r="G113" i="4" s="1"/>
  <c r="I112" i="3"/>
  <c r="B113" i="3" s="1"/>
  <c r="G113" i="3" s="1"/>
  <c r="H112" i="3"/>
  <c r="H114" i="2"/>
  <c r="I114" i="2" s="1"/>
  <c r="B115" i="2" s="1"/>
  <c r="G115" i="2" s="1"/>
  <c r="H113" i="7" l="1"/>
  <c r="I113" i="7" s="1"/>
  <c r="B114" i="7" s="1"/>
  <c r="G114" i="7" s="1"/>
  <c r="H113" i="6"/>
  <c r="I113" i="6" s="1"/>
  <c r="B114" i="6" s="1"/>
  <c r="G114" i="6" s="1"/>
  <c r="H114" i="5"/>
  <c r="I114" i="5" s="1"/>
  <c r="B115" i="5" s="1"/>
  <c r="G115" i="5" s="1"/>
  <c r="H113" i="4"/>
  <c r="I113" i="4" s="1"/>
  <c r="B114" i="4" s="1"/>
  <c r="G114" i="4" s="1"/>
  <c r="H113" i="3"/>
  <c r="I113" i="3" s="1"/>
  <c r="B114" i="3" s="1"/>
  <c r="G114" i="3" s="1"/>
  <c r="H115" i="2"/>
  <c r="I115" i="2"/>
  <c r="B116" i="2" s="1"/>
  <c r="G116" i="2" s="1"/>
  <c r="H114" i="7" l="1"/>
  <c r="I114" i="7" s="1"/>
  <c r="B115" i="7" s="1"/>
  <c r="G115" i="7" s="1"/>
  <c r="H114" i="6"/>
  <c r="I114" i="6" s="1"/>
  <c r="B115" i="6" s="1"/>
  <c r="G115" i="6" s="1"/>
  <c r="H115" i="5"/>
  <c r="I115" i="5" s="1"/>
  <c r="B116" i="5" s="1"/>
  <c r="G116" i="5" s="1"/>
  <c r="H114" i="4"/>
  <c r="I114" i="4" s="1"/>
  <c r="B115" i="4" s="1"/>
  <c r="G115" i="4" s="1"/>
  <c r="H114" i="3"/>
  <c r="I114" i="3" s="1"/>
  <c r="B115" i="3" s="1"/>
  <c r="G115" i="3" s="1"/>
  <c r="H116" i="2"/>
  <c r="I116" i="2"/>
  <c r="B117" i="2" s="1"/>
  <c r="G117" i="2" s="1"/>
  <c r="I115" i="7" l="1"/>
  <c r="B116" i="7" s="1"/>
  <c r="G116" i="7" s="1"/>
  <c r="H115" i="7"/>
  <c r="H115" i="6"/>
  <c r="I115" i="6" s="1"/>
  <c r="B116" i="6" s="1"/>
  <c r="G116" i="6" s="1"/>
  <c r="H116" i="5"/>
  <c r="I116" i="5"/>
  <c r="B117" i="5" s="1"/>
  <c r="G117" i="5" s="1"/>
  <c r="H115" i="4"/>
  <c r="I115" i="4" s="1"/>
  <c r="B116" i="4" s="1"/>
  <c r="G116" i="4" s="1"/>
  <c r="H115" i="3"/>
  <c r="I115" i="3" s="1"/>
  <c r="B116" i="3" s="1"/>
  <c r="G116" i="3" s="1"/>
  <c r="H117" i="2"/>
  <c r="I117" i="2"/>
  <c r="B118" i="2" s="1"/>
  <c r="G118" i="2" s="1"/>
  <c r="H116" i="7" l="1"/>
  <c r="I116" i="7" s="1"/>
  <c r="B117" i="7" s="1"/>
  <c r="G117" i="7" s="1"/>
  <c r="H116" i="6"/>
  <c r="I116" i="6" s="1"/>
  <c r="B117" i="6" s="1"/>
  <c r="G117" i="6" s="1"/>
  <c r="H117" i="5"/>
  <c r="I117" i="5" s="1"/>
  <c r="B118" i="5" s="1"/>
  <c r="G118" i="5" s="1"/>
  <c r="H116" i="4"/>
  <c r="I116" i="4" s="1"/>
  <c r="B117" i="4" s="1"/>
  <c r="G117" i="4" s="1"/>
  <c r="H116" i="3"/>
  <c r="I116" i="3" s="1"/>
  <c r="B117" i="3" s="1"/>
  <c r="G117" i="3" s="1"/>
  <c r="H118" i="2"/>
  <c r="I118" i="2"/>
  <c r="B119" i="2" s="1"/>
  <c r="G119" i="2" s="1"/>
  <c r="H117" i="7" l="1"/>
  <c r="I117" i="7" s="1"/>
  <c r="B118" i="7" s="1"/>
  <c r="G118" i="7" s="1"/>
  <c r="H117" i="6"/>
  <c r="I117" i="6" s="1"/>
  <c r="B118" i="6" s="1"/>
  <c r="G118" i="6" s="1"/>
  <c r="H118" i="5"/>
  <c r="I118" i="5" s="1"/>
  <c r="B119" i="5" s="1"/>
  <c r="G119" i="5" s="1"/>
  <c r="H117" i="4"/>
  <c r="I117" i="4" s="1"/>
  <c r="B118" i="4" s="1"/>
  <c r="G118" i="4" s="1"/>
  <c r="H117" i="3"/>
  <c r="I117" i="3"/>
  <c r="B118" i="3" s="1"/>
  <c r="G118" i="3" s="1"/>
  <c r="H119" i="2"/>
  <c r="I119" i="2"/>
  <c r="B120" i="2" s="1"/>
  <c r="G120" i="2" s="1"/>
  <c r="I118" i="7" l="1"/>
  <c r="B119" i="7" s="1"/>
  <c r="G119" i="7" s="1"/>
  <c r="H118" i="7"/>
  <c r="H118" i="6"/>
  <c r="I118" i="6" s="1"/>
  <c r="B119" i="6" s="1"/>
  <c r="G119" i="6" s="1"/>
  <c r="H119" i="5"/>
  <c r="I119" i="5" s="1"/>
  <c r="B120" i="5" s="1"/>
  <c r="G120" i="5" s="1"/>
  <c r="H118" i="4"/>
  <c r="I118" i="4" s="1"/>
  <c r="B119" i="4" s="1"/>
  <c r="G119" i="4" s="1"/>
  <c r="H118" i="3"/>
  <c r="I118" i="3" s="1"/>
  <c r="B119" i="3" s="1"/>
  <c r="G119" i="3" s="1"/>
  <c r="H120" i="2"/>
  <c r="I120" i="2"/>
  <c r="B121" i="2" s="1"/>
  <c r="G121" i="2" s="1"/>
  <c r="H119" i="7" l="1"/>
  <c r="I119" i="7" s="1"/>
  <c r="B120" i="7" s="1"/>
  <c r="G120" i="7" s="1"/>
  <c r="H119" i="6"/>
  <c r="I119" i="6" s="1"/>
  <c r="B120" i="6" s="1"/>
  <c r="G120" i="6" s="1"/>
  <c r="H120" i="5"/>
  <c r="I120" i="5" s="1"/>
  <c r="B121" i="5" s="1"/>
  <c r="G121" i="5" s="1"/>
  <c r="H119" i="4"/>
  <c r="I119" i="4" s="1"/>
  <c r="B120" i="4" s="1"/>
  <c r="G120" i="4" s="1"/>
  <c r="I119" i="3"/>
  <c r="B120" i="3" s="1"/>
  <c r="G120" i="3" s="1"/>
  <c r="H119" i="3"/>
  <c r="H121" i="2"/>
  <c r="I121" i="2"/>
  <c r="B122" i="2" s="1"/>
  <c r="G122" i="2" s="1"/>
  <c r="H120" i="7" l="1"/>
  <c r="I120" i="7" s="1"/>
  <c r="B121" i="7" s="1"/>
  <c r="G121" i="7" s="1"/>
  <c r="H120" i="6"/>
  <c r="I120" i="6"/>
  <c r="B121" i="6" s="1"/>
  <c r="G121" i="6" s="1"/>
  <c r="H121" i="5"/>
  <c r="I121" i="5"/>
  <c r="B122" i="5" s="1"/>
  <c r="G122" i="5" s="1"/>
  <c r="H120" i="4"/>
  <c r="I120" i="4" s="1"/>
  <c r="B121" i="4" s="1"/>
  <c r="G121" i="4" s="1"/>
  <c r="H120" i="3"/>
  <c r="I120" i="3" s="1"/>
  <c r="B121" i="3" s="1"/>
  <c r="G121" i="3" s="1"/>
  <c r="H122" i="2"/>
  <c r="I122" i="2" s="1"/>
  <c r="B123" i="2" s="1"/>
  <c r="G123" i="2" s="1"/>
  <c r="H121" i="7" l="1"/>
  <c r="I121" i="7" s="1"/>
  <c r="B122" i="7" s="1"/>
  <c r="G122" i="7" s="1"/>
  <c r="H121" i="6"/>
  <c r="I121" i="6" s="1"/>
  <c r="B122" i="6" s="1"/>
  <c r="G122" i="6" s="1"/>
  <c r="H122" i="5"/>
  <c r="I122" i="5" s="1"/>
  <c r="B123" i="5" s="1"/>
  <c r="G123" i="5" s="1"/>
  <c r="I121" i="4"/>
  <c r="B122" i="4" s="1"/>
  <c r="G122" i="4" s="1"/>
  <c r="H121" i="4"/>
  <c r="H121" i="3"/>
  <c r="I121" i="3" s="1"/>
  <c r="B122" i="3" s="1"/>
  <c r="G122" i="3" s="1"/>
  <c r="H123" i="2"/>
  <c r="I123" i="2"/>
  <c r="B124" i="2" s="1"/>
  <c r="G124" i="2" s="1"/>
  <c r="H122" i="7" l="1"/>
  <c r="I122" i="7" s="1"/>
  <c r="B123" i="7" s="1"/>
  <c r="G123" i="7" s="1"/>
  <c r="H122" i="6"/>
  <c r="I122" i="6" s="1"/>
  <c r="B123" i="6" s="1"/>
  <c r="G123" i="6" s="1"/>
  <c r="H123" i="5"/>
  <c r="I123" i="5" s="1"/>
  <c r="B124" i="5" s="1"/>
  <c r="G124" i="5" s="1"/>
  <c r="H122" i="4"/>
  <c r="I122" i="4"/>
  <c r="B123" i="4" s="1"/>
  <c r="G123" i="4" s="1"/>
  <c r="H122" i="3"/>
  <c r="I122" i="3" s="1"/>
  <c r="B123" i="3" s="1"/>
  <c r="G123" i="3" s="1"/>
  <c r="H124" i="2"/>
  <c r="I124" i="2" s="1"/>
  <c r="B125" i="2" s="1"/>
  <c r="G125" i="2" s="1"/>
  <c r="H123" i="7" l="1"/>
  <c r="I123" i="7" s="1"/>
  <c r="B124" i="7" s="1"/>
  <c r="G124" i="7" s="1"/>
  <c r="H123" i="6"/>
  <c r="I123" i="6" s="1"/>
  <c r="B124" i="6" s="1"/>
  <c r="G124" i="6" s="1"/>
  <c r="H124" i="5"/>
  <c r="I124" i="5" s="1"/>
  <c r="B125" i="5" s="1"/>
  <c r="G125" i="5" s="1"/>
  <c r="H123" i="4"/>
  <c r="I123" i="4" s="1"/>
  <c r="B124" i="4" s="1"/>
  <c r="G124" i="4" s="1"/>
  <c r="H123" i="3"/>
  <c r="I123" i="3" s="1"/>
  <c r="B124" i="3" s="1"/>
  <c r="G124" i="3" s="1"/>
  <c r="H125" i="2"/>
  <c r="I125" i="2" s="1"/>
  <c r="B126" i="2" s="1"/>
  <c r="G126" i="2" s="1"/>
  <c r="H124" i="7" l="1"/>
  <c r="I124" i="7" s="1"/>
  <c r="B125" i="7" s="1"/>
  <c r="G125" i="7" s="1"/>
  <c r="H124" i="6"/>
  <c r="I124" i="6" s="1"/>
  <c r="B125" i="6" s="1"/>
  <c r="G125" i="6" s="1"/>
  <c r="H125" i="5"/>
  <c r="I125" i="5" s="1"/>
  <c r="B126" i="5" s="1"/>
  <c r="G126" i="5" s="1"/>
  <c r="H124" i="4"/>
  <c r="I124" i="4"/>
  <c r="B125" i="4" s="1"/>
  <c r="G125" i="4" s="1"/>
  <c r="H124" i="3"/>
  <c r="I124" i="3" s="1"/>
  <c r="B125" i="3" s="1"/>
  <c r="G125" i="3" s="1"/>
  <c r="H126" i="2"/>
  <c r="I126" i="2"/>
  <c r="B127" i="2" s="1"/>
  <c r="G127" i="2" s="1"/>
  <c r="H125" i="7" l="1"/>
  <c r="I125" i="7" s="1"/>
  <c r="B126" i="7" s="1"/>
  <c r="G126" i="7" s="1"/>
  <c r="H125" i="6"/>
  <c r="I125" i="6" s="1"/>
  <c r="B126" i="6" s="1"/>
  <c r="G126" i="6" s="1"/>
  <c r="H126" i="5"/>
  <c r="I126" i="5" s="1"/>
  <c r="B127" i="5" s="1"/>
  <c r="G127" i="5" s="1"/>
  <c r="H125" i="4"/>
  <c r="I125" i="4" s="1"/>
  <c r="B126" i="4" s="1"/>
  <c r="G126" i="4" s="1"/>
  <c r="H125" i="3"/>
  <c r="I125" i="3" s="1"/>
  <c r="B126" i="3" s="1"/>
  <c r="G126" i="3" s="1"/>
  <c r="H127" i="2"/>
  <c r="I127" i="2"/>
  <c r="B128" i="2" s="1"/>
  <c r="G128" i="2" s="1"/>
  <c r="H126" i="7" l="1"/>
  <c r="I126" i="7"/>
  <c r="B127" i="7" s="1"/>
  <c r="G127" i="7" s="1"/>
  <c r="H126" i="6"/>
  <c r="I126" i="6"/>
  <c r="B127" i="6" s="1"/>
  <c r="G127" i="6" s="1"/>
  <c r="H127" i="5"/>
  <c r="I127" i="5" s="1"/>
  <c r="B128" i="5" s="1"/>
  <c r="G128" i="5" s="1"/>
  <c r="H126" i="4"/>
  <c r="I126" i="4" s="1"/>
  <c r="B127" i="4" s="1"/>
  <c r="G127" i="4" s="1"/>
  <c r="H126" i="3"/>
  <c r="I126" i="3" s="1"/>
  <c r="B127" i="3" s="1"/>
  <c r="G127" i="3" s="1"/>
  <c r="H128" i="2"/>
  <c r="I128" i="2"/>
  <c r="B129" i="2" s="1"/>
  <c r="G129" i="2" s="1"/>
  <c r="H127" i="7" l="1"/>
  <c r="I127" i="7" s="1"/>
  <c r="B128" i="7" s="1"/>
  <c r="G128" i="7" s="1"/>
  <c r="H127" i="6"/>
  <c r="I127" i="6" s="1"/>
  <c r="B128" i="6" s="1"/>
  <c r="G128" i="6" s="1"/>
  <c r="H128" i="5"/>
  <c r="I128" i="5" s="1"/>
  <c r="B129" i="5" s="1"/>
  <c r="G129" i="5" s="1"/>
  <c r="H127" i="4"/>
  <c r="I127" i="4" s="1"/>
  <c r="B128" i="4" s="1"/>
  <c r="G128" i="4" s="1"/>
  <c r="H127" i="3"/>
  <c r="I127" i="3" s="1"/>
  <c r="B128" i="3" s="1"/>
  <c r="G128" i="3" s="1"/>
  <c r="H129" i="2"/>
  <c r="I129" i="2"/>
  <c r="B130" i="2" s="1"/>
  <c r="G130" i="2" s="1"/>
  <c r="I128" i="7" l="1"/>
  <c r="B129" i="7" s="1"/>
  <c r="G129" i="7" s="1"/>
  <c r="H128" i="7"/>
  <c r="H128" i="6"/>
  <c r="I128" i="6"/>
  <c r="B129" i="6" s="1"/>
  <c r="G129" i="6" s="1"/>
  <c r="H129" i="5"/>
  <c r="I129" i="5" s="1"/>
  <c r="B130" i="5" s="1"/>
  <c r="G130" i="5" s="1"/>
  <c r="H128" i="4"/>
  <c r="I128" i="4" s="1"/>
  <c r="B129" i="4" s="1"/>
  <c r="G129" i="4" s="1"/>
  <c r="H128" i="3"/>
  <c r="I128" i="3" s="1"/>
  <c r="B129" i="3" s="1"/>
  <c r="G129" i="3" s="1"/>
  <c r="H130" i="2"/>
  <c r="I130" i="2"/>
  <c r="B131" i="2" s="1"/>
  <c r="G131" i="2" s="1"/>
  <c r="H129" i="7" l="1"/>
  <c r="I129" i="7" s="1"/>
  <c r="B130" i="7" s="1"/>
  <c r="G130" i="7" s="1"/>
  <c r="H129" i="6"/>
  <c r="I129" i="6"/>
  <c r="B130" i="6" s="1"/>
  <c r="G130" i="6" s="1"/>
  <c r="H130" i="5"/>
  <c r="I130" i="5" s="1"/>
  <c r="B131" i="5" s="1"/>
  <c r="G131" i="5" s="1"/>
  <c r="H129" i="4"/>
  <c r="I129" i="4" s="1"/>
  <c r="B130" i="4" s="1"/>
  <c r="G130" i="4" s="1"/>
  <c r="H129" i="3"/>
  <c r="I129" i="3"/>
  <c r="B130" i="3" s="1"/>
  <c r="G130" i="3" s="1"/>
  <c r="H131" i="2"/>
  <c r="I131" i="2"/>
  <c r="B132" i="2" s="1"/>
  <c r="G132" i="2" s="1"/>
  <c r="H130" i="7" l="1"/>
  <c r="I130" i="7" s="1"/>
  <c r="B131" i="7" s="1"/>
  <c r="G131" i="7" s="1"/>
  <c r="H130" i="6"/>
  <c r="I130" i="6" s="1"/>
  <c r="B131" i="6" s="1"/>
  <c r="G131" i="6" s="1"/>
  <c r="H131" i="5"/>
  <c r="I131" i="5" s="1"/>
  <c r="B132" i="5" s="1"/>
  <c r="G132" i="5" s="1"/>
  <c r="H130" i="4"/>
  <c r="I130" i="4" s="1"/>
  <c r="B131" i="4" s="1"/>
  <c r="G131" i="4" s="1"/>
  <c r="H130" i="3"/>
  <c r="I130" i="3" s="1"/>
  <c r="B131" i="3" s="1"/>
  <c r="G131" i="3" s="1"/>
  <c r="H132" i="2"/>
  <c r="I132" i="2"/>
  <c r="B133" i="2" s="1"/>
  <c r="G133" i="2" s="1"/>
  <c r="H131" i="7" l="1"/>
  <c r="I131" i="7"/>
  <c r="B132" i="7" s="1"/>
  <c r="G132" i="7" s="1"/>
  <c r="H131" i="6"/>
  <c r="I131" i="6" s="1"/>
  <c r="B132" i="6" s="1"/>
  <c r="G132" i="6" s="1"/>
  <c r="H132" i="5"/>
  <c r="I132" i="5" s="1"/>
  <c r="B133" i="5" s="1"/>
  <c r="G133" i="5" s="1"/>
  <c r="H131" i="4"/>
  <c r="I131" i="4" s="1"/>
  <c r="B132" i="4" s="1"/>
  <c r="G132" i="4" s="1"/>
  <c r="H131" i="3"/>
  <c r="I131" i="3" s="1"/>
  <c r="B132" i="3" s="1"/>
  <c r="G132" i="3" s="1"/>
  <c r="H133" i="2"/>
  <c r="I133" i="2"/>
  <c r="B134" i="2" s="1"/>
  <c r="G134" i="2" s="1"/>
  <c r="I132" i="7" l="1"/>
  <c r="B133" i="7" s="1"/>
  <c r="G133" i="7" s="1"/>
  <c r="H132" i="7"/>
  <c r="H132" i="6"/>
  <c r="I132" i="6" s="1"/>
  <c r="B133" i="6" s="1"/>
  <c r="G133" i="6" s="1"/>
  <c r="H133" i="5"/>
  <c r="I133" i="5"/>
  <c r="B134" i="5" s="1"/>
  <c r="G134" i="5" s="1"/>
  <c r="H132" i="4"/>
  <c r="I132" i="4" s="1"/>
  <c r="B133" i="4" s="1"/>
  <c r="G133" i="4" s="1"/>
  <c r="H132" i="3"/>
  <c r="I132" i="3" s="1"/>
  <c r="B133" i="3" s="1"/>
  <c r="G133" i="3" s="1"/>
  <c r="H134" i="2"/>
  <c r="I134" i="2"/>
  <c r="B135" i="2" s="1"/>
  <c r="G135" i="2" s="1"/>
  <c r="H133" i="7" l="1"/>
  <c r="I133" i="7" s="1"/>
  <c r="B134" i="7" s="1"/>
  <c r="G134" i="7" s="1"/>
  <c r="I133" i="6"/>
  <c r="B134" i="6" s="1"/>
  <c r="G134" i="6" s="1"/>
  <c r="H133" i="6"/>
  <c r="H134" i="5"/>
  <c r="I134" i="5" s="1"/>
  <c r="B135" i="5" s="1"/>
  <c r="G135" i="5" s="1"/>
  <c r="H133" i="4"/>
  <c r="I133" i="4" s="1"/>
  <c r="B134" i="4" s="1"/>
  <c r="G134" i="4" s="1"/>
  <c r="H133" i="3"/>
  <c r="I133" i="3" s="1"/>
  <c r="B134" i="3" s="1"/>
  <c r="G134" i="3" s="1"/>
  <c r="H135" i="2"/>
  <c r="I135" i="2"/>
  <c r="B136" i="2" s="1"/>
  <c r="G136" i="2" s="1"/>
  <c r="H134" i="7" l="1"/>
  <c r="I134" i="7" s="1"/>
  <c r="B135" i="7" s="1"/>
  <c r="G135" i="7" s="1"/>
  <c r="H134" i="6"/>
  <c r="I134" i="6" s="1"/>
  <c r="B135" i="6" s="1"/>
  <c r="G135" i="6" s="1"/>
  <c r="H135" i="5"/>
  <c r="I135" i="5" s="1"/>
  <c r="B136" i="5" s="1"/>
  <c r="G136" i="5" s="1"/>
  <c r="H134" i="4"/>
  <c r="I134" i="4" s="1"/>
  <c r="B135" i="4" s="1"/>
  <c r="G135" i="4" s="1"/>
  <c r="H134" i="3"/>
  <c r="I134" i="3" s="1"/>
  <c r="B135" i="3" s="1"/>
  <c r="G135" i="3" s="1"/>
  <c r="H136" i="2"/>
  <c r="I136" i="2"/>
  <c r="B137" i="2" s="1"/>
  <c r="G137" i="2" s="1"/>
  <c r="H135" i="7" l="1"/>
  <c r="I135" i="7" s="1"/>
  <c r="B136" i="7" s="1"/>
  <c r="G136" i="7" s="1"/>
  <c r="H135" i="6"/>
  <c r="I135" i="6" s="1"/>
  <c r="B136" i="6" s="1"/>
  <c r="G136" i="6" s="1"/>
  <c r="H136" i="5"/>
  <c r="I136" i="5" s="1"/>
  <c r="B137" i="5" s="1"/>
  <c r="G137" i="5" s="1"/>
  <c r="I135" i="4"/>
  <c r="B136" i="4" s="1"/>
  <c r="G136" i="4" s="1"/>
  <c r="H135" i="4"/>
  <c r="I135" i="3"/>
  <c r="B136" i="3" s="1"/>
  <c r="G136" i="3" s="1"/>
  <c r="H135" i="3"/>
  <c r="H137" i="2"/>
  <c r="I137" i="2"/>
  <c r="B138" i="2" s="1"/>
  <c r="G138" i="2" s="1"/>
  <c r="H136" i="7" l="1"/>
  <c r="I136" i="7" s="1"/>
  <c r="B137" i="7" s="1"/>
  <c r="G137" i="7" s="1"/>
  <c r="H136" i="6"/>
  <c r="I136" i="6" s="1"/>
  <c r="B137" i="6" s="1"/>
  <c r="G137" i="6" s="1"/>
  <c r="H137" i="5"/>
  <c r="I137" i="5" s="1"/>
  <c r="B138" i="5" s="1"/>
  <c r="G138" i="5" s="1"/>
  <c r="H136" i="4"/>
  <c r="I136" i="4" s="1"/>
  <c r="B137" i="4" s="1"/>
  <c r="G137" i="4" s="1"/>
  <c r="H136" i="3"/>
  <c r="I136" i="3" s="1"/>
  <c r="B137" i="3" s="1"/>
  <c r="G137" i="3" s="1"/>
  <c r="H138" i="2"/>
  <c r="I138" i="2"/>
  <c r="B139" i="2" s="1"/>
  <c r="G139" i="2" s="1"/>
  <c r="I137" i="7" l="1"/>
  <c r="B138" i="7" s="1"/>
  <c r="G138" i="7" s="1"/>
  <c r="H137" i="7"/>
  <c r="H137" i="6"/>
  <c r="I137" i="6" s="1"/>
  <c r="B138" i="6" s="1"/>
  <c r="G138" i="6" s="1"/>
  <c r="H138" i="5"/>
  <c r="I138" i="5" s="1"/>
  <c r="B139" i="5" s="1"/>
  <c r="G139" i="5" s="1"/>
  <c r="H137" i="4"/>
  <c r="I137" i="4" s="1"/>
  <c r="B138" i="4" s="1"/>
  <c r="G138" i="4" s="1"/>
  <c r="I137" i="3"/>
  <c r="B138" i="3" s="1"/>
  <c r="G138" i="3" s="1"/>
  <c r="H137" i="3"/>
  <c r="H139" i="2"/>
  <c r="I139" i="2"/>
  <c r="B140" i="2" s="1"/>
  <c r="G140" i="2" s="1"/>
  <c r="H138" i="7" l="1"/>
  <c r="I138" i="7"/>
  <c r="B139" i="7" s="1"/>
  <c r="G139" i="7" s="1"/>
  <c r="H138" i="6"/>
  <c r="I138" i="6"/>
  <c r="B139" i="6" s="1"/>
  <c r="G139" i="6" s="1"/>
  <c r="H139" i="5"/>
  <c r="I139" i="5" s="1"/>
  <c r="B140" i="5" s="1"/>
  <c r="G140" i="5" s="1"/>
  <c r="H138" i="4"/>
  <c r="I138" i="4" s="1"/>
  <c r="B139" i="4" s="1"/>
  <c r="G139" i="4" s="1"/>
  <c r="H138" i="3"/>
  <c r="I138" i="3" s="1"/>
  <c r="B139" i="3" s="1"/>
  <c r="G139" i="3" s="1"/>
  <c r="H140" i="2"/>
  <c r="I140" i="2"/>
  <c r="B141" i="2" s="1"/>
  <c r="G141" i="2" s="1"/>
  <c r="H139" i="7" l="1"/>
  <c r="I139" i="7" s="1"/>
  <c r="B140" i="7" s="1"/>
  <c r="G140" i="7" s="1"/>
  <c r="H139" i="6"/>
  <c r="I139" i="6"/>
  <c r="B140" i="6" s="1"/>
  <c r="G140" i="6" s="1"/>
  <c r="H140" i="5"/>
  <c r="I140" i="5" s="1"/>
  <c r="B141" i="5" s="1"/>
  <c r="G141" i="5" s="1"/>
  <c r="H139" i="4"/>
  <c r="I139" i="4" s="1"/>
  <c r="B140" i="4" s="1"/>
  <c r="G140" i="4" s="1"/>
  <c r="H139" i="3"/>
  <c r="I139" i="3" s="1"/>
  <c r="B140" i="3" s="1"/>
  <c r="G140" i="3" s="1"/>
  <c r="H141" i="2"/>
  <c r="I141" i="2"/>
  <c r="B142" i="2" s="1"/>
  <c r="G142" i="2" s="1"/>
  <c r="H140" i="7" l="1"/>
  <c r="I140" i="7" s="1"/>
  <c r="B141" i="7" s="1"/>
  <c r="G141" i="7" s="1"/>
  <c r="H140" i="6"/>
  <c r="I140" i="6" s="1"/>
  <c r="B141" i="6" s="1"/>
  <c r="G141" i="6" s="1"/>
  <c r="H141" i="5"/>
  <c r="I141" i="5" s="1"/>
  <c r="B142" i="5" s="1"/>
  <c r="G142" i="5" s="1"/>
  <c r="H140" i="4"/>
  <c r="I140" i="4" s="1"/>
  <c r="B141" i="4" s="1"/>
  <c r="G141" i="4" s="1"/>
  <c r="H140" i="3"/>
  <c r="I140" i="3" s="1"/>
  <c r="B141" i="3" s="1"/>
  <c r="G141" i="3" s="1"/>
  <c r="H142" i="2"/>
  <c r="I142" i="2"/>
  <c r="B143" i="2" s="1"/>
  <c r="G143" i="2" s="1"/>
  <c r="H141" i="7" l="1"/>
  <c r="I141" i="7" s="1"/>
  <c r="B142" i="7" s="1"/>
  <c r="G142" i="7" s="1"/>
  <c r="H141" i="6"/>
  <c r="I141" i="6"/>
  <c r="B142" i="6" s="1"/>
  <c r="G142" i="6" s="1"/>
  <c r="H142" i="5"/>
  <c r="I142" i="5" s="1"/>
  <c r="B143" i="5" s="1"/>
  <c r="G143" i="5" s="1"/>
  <c r="H141" i="4"/>
  <c r="I141" i="4"/>
  <c r="B142" i="4" s="1"/>
  <c r="G142" i="4" s="1"/>
  <c r="H141" i="3"/>
  <c r="I141" i="3" s="1"/>
  <c r="B142" i="3" s="1"/>
  <c r="G142" i="3" s="1"/>
  <c r="H143" i="2"/>
  <c r="I143" i="2" s="1"/>
  <c r="B144" i="2" s="1"/>
  <c r="G144" i="2" s="1"/>
  <c r="H142" i="7" l="1"/>
  <c r="I142" i="7" s="1"/>
  <c r="B143" i="7" s="1"/>
  <c r="G143" i="7" s="1"/>
  <c r="H142" i="6"/>
  <c r="I142" i="6" s="1"/>
  <c r="B143" i="6" s="1"/>
  <c r="G143" i="6" s="1"/>
  <c r="H143" i="5"/>
  <c r="I143" i="5" s="1"/>
  <c r="B144" i="5" s="1"/>
  <c r="G144" i="5" s="1"/>
  <c r="H142" i="4"/>
  <c r="I142" i="4" s="1"/>
  <c r="B143" i="4" s="1"/>
  <c r="G143" i="4" s="1"/>
  <c r="I142" i="3"/>
  <c r="B143" i="3" s="1"/>
  <c r="G143" i="3" s="1"/>
  <c r="H142" i="3"/>
  <c r="H144" i="2"/>
  <c r="I144" i="2"/>
  <c r="B145" i="2" s="1"/>
  <c r="G145" i="2" s="1"/>
  <c r="H143" i="7" l="1"/>
  <c r="I143" i="7" s="1"/>
  <c r="B144" i="7" s="1"/>
  <c r="G144" i="7" s="1"/>
  <c r="H143" i="6"/>
  <c r="I143" i="6" s="1"/>
  <c r="B144" i="6" s="1"/>
  <c r="G144" i="6" s="1"/>
  <c r="H144" i="5"/>
  <c r="I144" i="5" s="1"/>
  <c r="B145" i="5" s="1"/>
  <c r="G145" i="5" s="1"/>
  <c r="I143" i="4"/>
  <c r="B144" i="4" s="1"/>
  <c r="G144" i="4" s="1"/>
  <c r="H143" i="4"/>
  <c r="I143" i="3"/>
  <c r="B144" i="3" s="1"/>
  <c r="G144" i="3" s="1"/>
  <c r="H143" i="3"/>
  <c r="H145" i="2"/>
  <c r="I145" i="2" s="1"/>
  <c r="B146" i="2" s="1"/>
  <c r="G146" i="2" s="1"/>
  <c r="H144" i="7" l="1"/>
  <c r="I144" i="7" s="1"/>
  <c r="B145" i="7" s="1"/>
  <c r="G145" i="7" s="1"/>
  <c r="H144" i="6"/>
  <c r="I144" i="6" s="1"/>
  <c r="B145" i="6" s="1"/>
  <c r="G145" i="6" s="1"/>
  <c r="H145" i="5"/>
  <c r="I145" i="5" s="1"/>
  <c r="B146" i="5" s="1"/>
  <c r="G146" i="5" s="1"/>
  <c r="H144" i="4"/>
  <c r="I144" i="4" s="1"/>
  <c r="B145" i="4" s="1"/>
  <c r="G145" i="4" s="1"/>
  <c r="H144" i="3"/>
  <c r="I144" i="3" s="1"/>
  <c r="B145" i="3" s="1"/>
  <c r="G145" i="3" s="1"/>
  <c r="H146" i="2"/>
  <c r="I146" i="2" s="1"/>
  <c r="B147" i="2" s="1"/>
  <c r="G147" i="2" s="1"/>
  <c r="H145" i="7" l="1"/>
  <c r="I145" i="7" s="1"/>
  <c r="B146" i="7" s="1"/>
  <c r="G146" i="7" s="1"/>
  <c r="H145" i="6"/>
  <c r="I145" i="6" s="1"/>
  <c r="B146" i="6" s="1"/>
  <c r="G146" i="6" s="1"/>
  <c r="H146" i="5"/>
  <c r="I146" i="5" s="1"/>
  <c r="B147" i="5" s="1"/>
  <c r="G147" i="5" s="1"/>
  <c r="H145" i="4"/>
  <c r="I145" i="4" s="1"/>
  <c r="B146" i="4" s="1"/>
  <c r="G146" i="4" s="1"/>
  <c r="H145" i="3"/>
  <c r="I145" i="3" s="1"/>
  <c r="B146" i="3" s="1"/>
  <c r="G146" i="3" s="1"/>
  <c r="H147" i="2"/>
  <c r="I147" i="2" s="1"/>
  <c r="B148" i="2" s="1"/>
  <c r="G148" i="2" s="1"/>
  <c r="I146" i="7" l="1"/>
  <c r="B147" i="7" s="1"/>
  <c r="G147" i="7" s="1"/>
  <c r="H146" i="7"/>
  <c r="H146" i="6"/>
  <c r="I146" i="6" s="1"/>
  <c r="B147" i="6" s="1"/>
  <c r="G147" i="6" s="1"/>
  <c r="H147" i="5"/>
  <c r="I147" i="5" s="1"/>
  <c r="B148" i="5" s="1"/>
  <c r="G148" i="5" s="1"/>
  <c r="H146" i="4"/>
  <c r="I146" i="4" s="1"/>
  <c r="B147" i="4" s="1"/>
  <c r="G147" i="4" s="1"/>
  <c r="H146" i="3"/>
  <c r="I146" i="3" s="1"/>
  <c r="B147" i="3" s="1"/>
  <c r="G147" i="3" s="1"/>
  <c r="H148" i="2"/>
  <c r="I148" i="2" s="1"/>
  <c r="B149" i="2" s="1"/>
  <c r="G149" i="2" s="1"/>
  <c r="I147" i="7" l="1"/>
  <c r="B148" i="7" s="1"/>
  <c r="G148" i="7" s="1"/>
  <c r="H147" i="7"/>
  <c r="H147" i="6"/>
  <c r="I147" i="6" s="1"/>
  <c r="B148" i="6" s="1"/>
  <c r="G148" i="6" s="1"/>
  <c r="H148" i="5"/>
  <c r="I148" i="5" s="1"/>
  <c r="B149" i="5" s="1"/>
  <c r="G149" i="5" s="1"/>
  <c r="H147" i="4"/>
  <c r="I147" i="4" s="1"/>
  <c r="B148" i="4" s="1"/>
  <c r="G148" i="4" s="1"/>
  <c r="H147" i="3"/>
  <c r="I147" i="3" s="1"/>
  <c r="B148" i="3" s="1"/>
  <c r="G148" i="3" s="1"/>
  <c r="H149" i="2"/>
  <c r="I149" i="2"/>
  <c r="B150" i="2" s="1"/>
  <c r="G150" i="2" s="1"/>
  <c r="H148" i="7" l="1"/>
  <c r="I148" i="7" s="1"/>
  <c r="B149" i="7" s="1"/>
  <c r="G149" i="7" s="1"/>
  <c r="H148" i="6"/>
  <c r="I148" i="6" s="1"/>
  <c r="B149" i="6" s="1"/>
  <c r="G149" i="6" s="1"/>
  <c r="H149" i="5"/>
  <c r="I149" i="5" s="1"/>
  <c r="B150" i="5" s="1"/>
  <c r="G150" i="5" s="1"/>
  <c r="I148" i="4"/>
  <c r="B149" i="4" s="1"/>
  <c r="G149" i="4" s="1"/>
  <c r="H148" i="4"/>
  <c r="I148" i="3"/>
  <c r="B149" i="3" s="1"/>
  <c r="G149" i="3" s="1"/>
  <c r="H148" i="3"/>
  <c r="H150" i="2"/>
  <c r="I150" i="2"/>
  <c r="B151" i="2" s="1"/>
  <c r="G151" i="2" s="1"/>
  <c r="H149" i="7" l="1"/>
  <c r="I149" i="7" s="1"/>
  <c r="B150" i="7" s="1"/>
  <c r="G150" i="7" s="1"/>
  <c r="H149" i="6"/>
  <c r="I149" i="6" s="1"/>
  <c r="B150" i="6" s="1"/>
  <c r="G150" i="6" s="1"/>
  <c r="I150" i="5"/>
  <c r="B151" i="5" s="1"/>
  <c r="G151" i="5" s="1"/>
  <c r="H150" i="5"/>
  <c r="H149" i="4"/>
  <c r="I149" i="4" s="1"/>
  <c r="B150" i="4" s="1"/>
  <c r="G150" i="4" s="1"/>
  <c r="I149" i="3"/>
  <c r="B150" i="3" s="1"/>
  <c r="G150" i="3" s="1"/>
  <c r="H149" i="3"/>
  <c r="H151" i="2"/>
  <c r="I151" i="2"/>
  <c r="B152" i="2" s="1"/>
  <c r="G152" i="2" s="1"/>
  <c r="H150" i="7" l="1"/>
  <c r="I150" i="7"/>
  <c r="B151" i="7" s="1"/>
  <c r="G151" i="7" s="1"/>
  <c r="H150" i="6"/>
  <c r="I150" i="6" s="1"/>
  <c r="B151" i="6" s="1"/>
  <c r="G151" i="6" s="1"/>
  <c r="H151" i="5"/>
  <c r="I151" i="5" s="1"/>
  <c r="B152" i="5" s="1"/>
  <c r="G152" i="5" s="1"/>
  <c r="H150" i="4"/>
  <c r="I150" i="4" s="1"/>
  <c r="B151" i="4" s="1"/>
  <c r="G151" i="4" s="1"/>
  <c r="I150" i="3"/>
  <c r="B151" i="3" s="1"/>
  <c r="G151" i="3" s="1"/>
  <c r="H150" i="3"/>
  <c r="H152" i="2"/>
  <c r="I152" i="2" s="1"/>
  <c r="B153" i="2" s="1"/>
  <c r="G153" i="2" s="1"/>
  <c r="H151" i="7" l="1"/>
  <c r="I151" i="7" s="1"/>
  <c r="B152" i="7" s="1"/>
  <c r="G152" i="7" s="1"/>
  <c r="I151" i="6"/>
  <c r="B152" i="6" s="1"/>
  <c r="G152" i="6" s="1"/>
  <c r="H151" i="6"/>
  <c r="H152" i="5"/>
  <c r="I152" i="5" s="1"/>
  <c r="B153" i="5" s="1"/>
  <c r="G153" i="5" s="1"/>
  <c r="H151" i="4"/>
  <c r="I151" i="4" s="1"/>
  <c r="B152" i="4" s="1"/>
  <c r="G152" i="4" s="1"/>
  <c r="H151" i="3"/>
  <c r="I151" i="3" s="1"/>
  <c r="B152" i="3" s="1"/>
  <c r="G152" i="3" s="1"/>
  <c r="H153" i="2"/>
  <c r="I153" i="2"/>
  <c r="B154" i="2" s="1"/>
  <c r="G154" i="2" s="1"/>
  <c r="H152" i="7" l="1"/>
  <c r="I152" i="7" s="1"/>
  <c r="B153" i="7" s="1"/>
  <c r="G153" i="7" s="1"/>
  <c r="I152" i="6"/>
  <c r="B153" i="6" s="1"/>
  <c r="G153" i="6" s="1"/>
  <c r="H152" i="6"/>
  <c r="H153" i="5"/>
  <c r="I153" i="5" s="1"/>
  <c r="B154" i="5" s="1"/>
  <c r="G154" i="5" s="1"/>
  <c r="H152" i="4"/>
  <c r="I152" i="4" s="1"/>
  <c r="B153" i="4" s="1"/>
  <c r="G153" i="4" s="1"/>
  <c r="H152" i="3"/>
  <c r="I152" i="3" s="1"/>
  <c r="B153" i="3" s="1"/>
  <c r="G153" i="3" s="1"/>
  <c r="H154" i="2"/>
  <c r="I154" i="2" s="1"/>
  <c r="B155" i="2" s="1"/>
  <c r="G155" i="2" s="1"/>
  <c r="H153" i="7" l="1"/>
  <c r="I153" i="7" s="1"/>
  <c r="B154" i="7" s="1"/>
  <c r="G154" i="7" s="1"/>
  <c r="H153" i="6"/>
  <c r="I153" i="6"/>
  <c r="B154" i="6" s="1"/>
  <c r="G154" i="6" s="1"/>
  <c r="H154" i="5"/>
  <c r="I154" i="5" s="1"/>
  <c r="B155" i="5" s="1"/>
  <c r="G155" i="5" s="1"/>
  <c r="H153" i="4"/>
  <c r="I153" i="4" s="1"/>
  <c r="B154" i="4" s="1"/>
  <c r="G154" i="4" s="1"/>
  <c r="H153" i="3"/>
  <c r="I153" i="3" s="1"/>
  <c r="B154" i="3" s="1"/>
  <c r="G154" i="3" s="1"/>
  <c r="H155" i="2"/>
  <c r="I155" i="2" s="1"/>
  <c r="B156" i="2" s="1"/>
  <c r="G156" i="2" s="1"/>
  <c r="H154" i="7" l="1"/>
  <c r="I154" i="7" s="1"/>
  <c r="B155" i="7" s="1"/>
  <c r="G155" i="7" s="1"/>
  <c r="H154" i="6"/>
  <c r="I154" i="6" s="1"/>
  <c r="B155" i="6" s="1"/>
  <c r="G155" i="6" s="1"/>
  <c r="H155" i="5"/>
  <c r="I155" i="5" s="1"/>
  <c r="B156" i="5" s="1"/>
  <c r="G156" i="5" s="1"/>
  <c r="H154" i="4"/>
  <c r="I154" i="4" s="1"/>
  <c r="B155" i="4" s="1"/>
  <c r="G155" i="4" s="1"/>
  <c r="H154" i="3"/>
  <c r="I154" i="3" s="1"/>
  <c r="B155" i="3" s="1"/>
  <c r="G155" i="3" s="1"/>
  <c r="H156" i="2"/>
  <c r="I156" i="2"/>
  <c r="B157" i="2" s="1"/>
  <c r="G157" i="2" s="1"/>
  <c r="H155" i="7" l="1"/>
  <c r="I155" i="7" s="1"/>
  <c r="B156" i="7" s="1"/>
  <c r="G156" i="7" s="1"/>
  <c r="H155" i="6"/>
  <c r="I155" i="6" s="1"/>
  <c r="B156" i="6" s="1"/>
  <c r="G156" i="6" s="1"/>
  <c r="H156" i="5"/>
  <c r="I156" i="5" s="1"/>
  <c r="B157" i="5" s="1"/>
  <c r="G157" i="5" s="1"/>
  <c r="H155" i="4"/>
  <c r="I155" i="4" s="1"/>
  <c r="B156" i="4" s="1"/>
  <c r="G156" i="4" s="1"/>
  <c r="H155" i="3"/>
  <c r="I155" i="3" s="1"/>
  <c r="B156" i="3" s="1"/>
  <c r="G156" i="3" s="1"/>
  <c r="H157" i="2"/>
  <c r="I157" i="2"/>
  <c r="B158" i="2" s="1"/>
  <c r="G158" i="2" s="1"/>
  <c r="H156" i="7" l="1"/>
  <c r="I156" i="7" s="1"/>
  <c r="B157" i="7" s="1"/>
  <c r="G157" i="7" s="1"/>
  <c r="H156" i="6"/>
  <c r="I156" i="6" s="1"/>
  <c r="B157" i="6" s="1"/>
  <c r="G157" i="6" s="1"/>
  <c r="H157" i="5"/>
  <c r="I157" i="5" s="1"/>
  <c r="B158" i="5" s="1"/>
  <c r="G158" i="5" s="1"/>
  <c r="H156" i="4"/>
  <c r="I156" i="4" s="1"/>
  <c r="B157" i="4" s="1"/>
  <c r="G157" i="4" s="1"/>
  <c r="H156" i="3"/>
  <c r="I156" i="3" s="1"/>
  <c r="B157" i="3" s="1"/>
  <c r="G157" i="3" s="1"/>
  <c r="H158" i="2"/>
  <c r="I158" i="2" s="1"/>
  <c r="B159" i="2" s="1"/>
  <c r="G159" i="2" s="1"/>
  <c r="H157" i="7" l="1"/>
  <c r="I157" i="7" s="1"/>
  <c r="B158" i="7" s="1"/>
  <c r="G158" i="7" s="1"/>
  <c r="H157" i="6"/>
  <c r="I157" i="6" s="1"/>
  <c r="B158" i="6" s="1"/>
  <c r="G158" i="6" s="1"/>
  <c r="H158" i="5"/>
  <c r="I158" i="5" s="1"/>
  <c r="B159" i="5" s="1"/>
  <c r="G159" i="5" s="1"/>
  <c r="H157" i="4"/>
  <c r="I157" i="4" s="1"/>
  <c r="B158" i="4" s="1"/>
  <c r="G158" i="4" s="1"/>
  <c r="H157" i="3"/>
  <c r="I157" i="3" s="1"/>
  <c r="B158" i="3" s="1"/>
  <c r="G158" i="3" s="1"/>
  <c r="H159" i="2"/>
  <c r="I159" i="2"/>
  <c r="B160" i="2" s="1"/>
  <c r="G160" i="2" s="1"/>
  <c r="H158" i="7" l="1"/>
  <c r="I158" i="7" s="1"/>
  <c r="B159" i="7" s="1"/>
  <c r="G159" i="7" s="1"/>
  <c r="H158" i="6"/>
  <c r="I158" i="6" s="1"/>
  <c r="B159" i="6" s="1"/>
  <c r="G159" i="6" s="1"/>
  <c r="H159" i="5"/>
  <c r="I159" i="5" s="1"/>
  <c r="B160" i="5" s="1"/>
  <c r="G160" i="5" s="1"/>
  <c r="H158" i="4"/>
  <c r="I158" i="4" s="1"/>
  <c r="B159" i="4" s="1"/>
  <c r="G159" i="4" s="1"/>
  <c r="H158" i="3"/>
  <c r="I158" i="3" s="1"/>
  <c r="B159" i="3" s="1"/>
  <c r="G159" i="3" s="1"/>
  <c r="H160" i="2"/>
  <c r="I160" i="2"/>
  <c r="B161" i="2" s="1"/>
  <c r="G161" i="2" s="1"/>
  <c r="H159" i="7" l="1"/>
  <c r="I159" i="7" s="1"/>
  <c r="B160" i="7" s="1"/>
  <c r="G160" i="7" s="1"/>
  <c r="H159" i="6"/>
  <c r="I159" i="6" s="1"/>
  <c r="B160" i="6" s="1"/>
  <c r="G160" i="6" s="1"/>
  <c r="H160" i="5"/>
  <c r="I160" i="5" s="1"/>
  <c r="B161" i="5" s="1"/>
  <c r="G161" i="5" s="1"/>
  <c r="H159" i="4"/>
  <c r="I159" i="4"/>
  <c r="B160" i="4" s="1"/>
  <c r="G160" i="4" s="1"/>
  <c r="H159" i="3"/>
  <c r="I159" i="3" s="1"/>
  <c r="B160" i="3" s="1"/>
  <c r="G160" i="3" s="1"/>
  <c r="H161" i="2"/>
  <c r="I161" i="2"/>
  <c r="B162" i="2" s="1"/>
  <c r="G162" i="2" s="1"/>
  <c r="H160" i="7" l="1"/>
  <c r="I160" i="7" s="1"/>
  <c r="B161" i="7" s="1"/>
  <c r="G161" i="7" s="1"/>
  <c r="H160" i="6"/>
  <c r="I160" i="6" s="1"/>
  <c r="B161" i="6" s="1"/>
  <c r="G161" i="6" s="1"/>
  <c r="H161" i="5"/>
  <c r="I161" i="5" s="1"/>
  <c r="B162" i="5" s="1"/>
  <c r="G162" i="5" s="1"/>
  <c r="I160" i="4"/>
  <c r="B161" i="4" s="1"/>
  <c r="G161" i="4" s="1"/>
  <c r="H160" i="4"/>
  <c r="H160" i="3"/>
  <c r="I160" i="3" s="1"/>
  <c r="B161" i="3" s="1"/>
  <c r="G161" i="3" s="1"/>
  <c r="H162" i="2"/>
  <c r="I162" i="2"/>
  <c r="B163" i="2" s="1"/>
  <c r="G163" i="2" s="1"/>
  <c r="H161" i="7" l="1"/>
  <c r="I161" i="7" s="1"/>
  <c r="B162" i="7" s="1"/>
  <c r="G162" i="7" s="1"/>
  <c r="H161" i="6"/>
  <c r="I161" i="6" s="1"/>
  <c r="B162" i="6" s="1"/>
  <c r="G162" i="6" s="1"/>
  <c r="H162" i="5"/>
  <c r="I162" i="5" s="1"/>
  <c r="B163" i="5" s="1"/>
  <c r="G163" i="5" s="1"/>
  <c r="H161" i="4"/>
  <c r="I161" i="4" s="1"/>
  <c r="B162" i="4" s="1"/>
  <c r="G162" i="4" s="1"/>
  <c r="H161" i="3"/>
  <c r="I161" i="3" s="1"/>
  <c r="B162" i="3" s="1"/>
  <c r="G162" i="3" s="1"/>
  <c r="H163" i="2"/>
  <c r="I163" i="2"/>
  <c r="B164" i="2" s="1"/>
  <c r="G164" i="2" s="1"/>
  <c r="H162" i="7" l="1"/>
  <c r="I162" i="7" s="1"/>
  <c r="B163" i="7" s="1"/>
  <c r="G163" i="7" s="1"/>
  <c r="H162" i="6"/>
  <c r="I162" i="6"/>
  <c r="B163" i="6" s="1"/>
  <c r="G163" i="6" s="1"/>
  <c r="H163" i="5"/>
  <c r="I163" i="5" s="1"/>
  <c r="B164" i="5" s="1"/>
  <c r="G164" i="5" s="1"/>
  <c r="H162" i="4"/>
  <c r="I162" i="4" s="1"/>
  <c r="B163" i="4" s="1"/>
  <c r="G163" i="4" s="1"/>
  <c r="H162" i="3"/>
  <c r="I162" i="3" s="1"/>
  <c r="B163" i="3" s="1"/>
  <c r="G163" i="3" s="1"/>
  <c r="H164" i="2"/>
  <c r="I164" i="2"/>
  <c r="B165" i="2" s="1"/>
  <c r="G165" i="2" s="1"/>
  <c r="H163" i="7" l="1"/>
  <c r="I163" i="7" s="1"/>
  <c r="B164" i="7" s="1"/>
  <c r="G164" i="7" s="1"/>
  <c r="H163" i="6"/>
  <c r="I163" i="6" s="1"/>
  <c r="B164" i="6" s="1"/>
  <c r="G164" i="6" s="1"/>
  <c r="H164" i="5"/>
  <c r="I164" i="5"/>
  <c r="B165" i="5" s="1"/>
  <c r="G165" i="5" s="1"/>
  <c r="H163" i="4"/>
  <c r="I163" i="4" s="1"/>
  <c r="B164" i="4" s="1"/>
  <c r="G164" i="4" s="1"/>
  <c r="H163" i="3"/>
  <c r="I163" i="3" s="1"/>
  <c r="B164" i="3" s="1"/>
  <c r="G164" i="3" s="1"/>
  <c r="H165" i="2"/>
  <c r="I165" i="2" s="1"/>
  <c r="B166" i="2" s="1"/>
  <c r="G166" i="2" s="1"/>
  <c r="H164" i="7" l="1"/>
  <c r="I164" i="7" s="1"/>
  <c r="B165" i="7" s="1"/>
  <c r="G165" i="7" s="1"/>
  <c r="I164" i="6"/>
  <c r="B165" i="6" s="1"/>
  <c r="G165" i="6" s="1"/>
  <c r="H164" i="6"/>
  <c r="H165" i="5"/>
  <c r="I165" i="5" s="1"/>
  <c r="B166" i="5" s="1"/>
  <c r="G166" i="5" s="1"/>
  <c r="H164" i="4"/>
  <c r="I164" i="4" s="1"/>
  <c r="B165" i="4" s="1"/>
  <c r="G165" i="4" s="1"/>
  <c r="H164" i="3"/>
  <c r="I164" i="3" s="1"/>
  <c r="B165" i="3" s="1"/>
  <c r="G165" i="3" s="1"/>
  <c r="H166" i="2"/>
  <c r="I166" i="2"/>
  <c r="B167" i="2" s="1"/>
  <c r="G167" i="2" s="1"/>
  <c r="H165" i="7" l="1"/>
  <c r="I165" i="7" s="1"/>
  <c r="B166" i="7" s="1"/>
  <c r="G166" i="7" s="1"/>
  <c r="H165" i="6"/>
  <c r="I165" i="6" s="1"/>
  <c r="B166" i="6" s="1"/>
  <c r="G166" i="6" s="1"/>
  <c r="H166" i="5"/>
  <c r="I166" i="5" s="1"/>
  <c r="B167" i="5" s="1"/>
  <c r="G167" i="5" s="1"/>
  <c r="H165" i="4"/>
  <c r="I165" i="4"/>
  <c r="B166" i="4" s="1"/>
  <c r="G166" i="4" s="1"/>
  <c r="H165" i="3"/>
  <c r="I165" i="3"/>
  <c r="B166" i="3" s="1"/>
  <c r="G166" i="3" s="1"/>
  <c r="H167" i="2"/>
  <c r="I167" i="2"/>
  <c r="B168" i="2" s="1"/>
  <c r="G168" i="2" s="1"/>
  <c r="I166" i="7" l="1"/>
  <c r="B167" i="7" s="1"/>
  <c r="G167" i="7" s="1"/>
  <c r="H166" i="7"/>
  <c r="H166" i="6"/>
  <c r="I166" i="6" s="1"/>
  <c r="B167" i="6" s="1"/>
  <c r="G167" i="6" s="1"/>
  <c r="H167" i="5"/>
  <c r="I167" i="5" s="1"/>
  <c r="B168" i="5" s="1"/>
  <c r="G168" i="5" s="1"/>
  <c r="H166" i="4"/>
  <c r="I166" i="4" s="1"/>
  <c r="B167" i="4" s="1"/>
  <c r="G167" i="4" s="1"/>
  <c r="H166" i="3"/>
  <c r="I166" i="3" s="1"/>
  <c r="B167" i="3" s="1"/>
  <c r="G167" i="3" s="1"/>
  <c r="H168" i="2"/>
  <c r="I168" i="2"/>
  <c r="B169" i="2" s="1"/>
  <c r="G169" i="2" s="1"/>
  <c r="H167" i="7" l="1"/>
  <c r="I167" i="7" s="1"/>
  <c r="B168" i="7" s="1"/>
  <c r="G168" i="7" s="1"/>
  <c r="H167" i="6"/>
  <c r="I167" i="6"/>
  <c r="B168" i="6" s="1"/>
  <c r="G168" i="6" s="1"/>
  <c r="H168" i="5"/>
  <c r="I168" i="5" s="1"/>
  <c r="B169" i="5" s="1"/>
  <c r="G169" i="5" s="1"/>
  <c r="H167" i="4"/>
  <c r="I167" i="4"/>
  <c r="B168" i="4" s="1"/>
  <c r="G168" i="4" s="1"/>
  <c r="H167" i="3"/>
  <c r="I167" i="3" s="1"/>
  <c r="B168" i="3" s="1"/>
  <c r="G168" i="3" s="1"/>
  <c r="H169" i="2"/>
  <c r="I169" i="2"/>
  <c r="B170" i="2" s="1"/>
  <c r="G170" i="2" s="1"/>
  <c r="H168" i="7" l="1"/>
  <c r="I168" i="7" s="1"/>
  <c r="B169" i="7" s="1"/>
  <c r="G169" i="7" s="1"/>
  <c r="H168" i="6"/>
  <c r="I168" i="6" s="1"/>
  <c r="B169" i="6" s="1"/>
  <c r="G169" i="6" s="1"/>
  <c r="H169" i="5"/>
  <c r="I169" i="5" s="1"/>
  <c r="B170" i="5" s="1"/>
  <c r="G170" i="5" s="1"/>
  <c r="H168" i="4"/>
  <c r="I168" i="4" s="1"/>
  <c r="B169" i="4" s="1"/>
  <c r="G169" i="4" s="1"/>
  <c r="H168" i="3"/>
  <c r="I168" i="3" s="1"/>
  <c r="B169" i="3" s="1"/>
  <c r="G169" i="3" s="1"/>
  <c r="H170" i="2"/>
  <c r="I170" i="2" s="1"/>
  <c r="B171" i="2" s="1"/>
  <c r="G171" i="2" s="1"/>
  <c r="I169" i="7" l="1"/>
  <c r="B170" i="7" s="1"/>
  <c r="G170" i="7" s="1"/>
  <c r="H169" i="7"/>
  <c r="H169" i="6"/>
  <c r="I169" i="6" s="1"/>
  <c r="B170" i="6" s="1"/>
  <c r="G170" i="6" s="1"/>
  <c r="H170" i="5"/>
  <c r="I170" i="5" s="1"/>
  <c r="B171" i="5" s="1"/>
  <c r="G171" i="5" s="1"/>
  <c r="H169" i="4"/>
  <c r="I169" i="4" s="1"/>
  <c r="B170" i="4" s="1"/>
  <c r="G170" i="4" s="1"/>
  <c r="H169" i="3"/>
  <c r="I169" i="3" s="1"/>
  <c r="B170" i="3" s="1"/>
  <c r="G170" i="3" s="1"/>
  <c r="H171" i="2"/>
  <c r="I171" i="2"/>
  <c r="B172" i="2" s="1"/>
  <c r="G172" i="2" s="1"/>
  <c r="H170" i="7" l="1"/>
  <c r="I170" i="7" s="1"/>
  <c r="B171" i="7" s="1"/>
  <c r="G171" i="7" s="1"/>
  <c r="H170" i="6"/>
  <c r="I170" i="6" s="1"/>
  <c r="B171" i="6" s="1"/>
  <c r="G171" i="6" s="1"/>
  <c r="H171" i="5"/>
  <c r="I171" i="5" s="1"/>
  <c r="B172" i="5" s="1"/>
  <c r="G172" i="5" s="1"/>
  <c r="H170" i="4"/>
  <c r="I170" i="4"/>
  <c r="B171" i="4" s="1"/>
  <c r="G171" i="4" s="1"/>
  <c r="I170" i="3"/>
  <c r="B171" i="3" s="1"/>
  <c r="G171" i="3" s="1"/>
  <c r="H170" i="3"/>
  <c r="H172" i="2"/>
  <c r="I172" i="2"/>
  <c r="B173" i="2" s="1"/>
  <c r="G173" i="2" s="1"/>
  <c r="H171" i="7" l="1"/>
  <c r="I171" i="7" s="1"/>
  <c r="B172" i="7" s="1"/>
  <c r="G172" i="7" s="1"/>
  <c r="H171" i="6"/>
  <c r="I171" i="6"/>
  <c r="B172" i="6" s="1"/>
  <c r="G172" i="6" s="1"/>
  <c r="H172" i="5"/>
  <c r="I172" i="5" s="1"/>
  <c r="B173" i="5" s="1"/>
  <c r="G173" i="5" s="1"/>
  <c r="I171" i="4"/>
  <c r="B172" i="4" s="1"/>
  <c r="G172" i="4" s="1"/>
  <c r="H171" i="4"/>
  <c r="H171" i="3"/>
  <c r="I171" i="3" s="1"/>
  <c r="B172" i="3" s="1"/>
  <c r="G172" i="3" s="1"/>
  <c r="H173" i="2"/>
  <c r="I173" i="2" s="1"/>
  <c r="B174" i="2" s="1"/>
  <c r="G174" i="2" s="1"/>
  <c r="H172" i="7" l="1"/>
  <c r="I172" i="7" s="1"/>
  <c r="B173" i="7" s="1"/>
  <c r="G173" i="7" s="1"/>
  <c r="I172" i="6"/>
  <c r="B173" i="6" s="1"/>
  <c r="G173" i="6" s="1"/>
  <c r="H172" i="6"/>
  <c r="H173" i="5"/>
  <c r="I173" i="5" s="1"/>
  <c r="B174" i="5" s="1"/>
  <c r="G174" i="5" s="1"/>
  <c r="H172" i="4"/>
  <c r="I172" i="4" s="1"/>
  <c r="B173" i="4" s="1"/>
  <c r="G173" i="4" s="1"/>
  <c r="H172" i="3"/>
  <c r="I172" i="3" s="1"/>
  <c r="B173" i="3" s="1"/>
  <c r="G173" i="3" s="1"/>
  <c r="H174" i="2"/>
  <c r="I174" i="2"/>
  <c r="B175" i="2" s="1"/>
  <c r="G175" i="2" s="1"/>
  <c r="H173" i="7" l="1"/>
  <c r="I173" i="7" s="1"/>
  <c r="B174" i="7" s="1"/>
  <c r="G174" i="7" s="1"/>
  <c r="H173" i="6"/>
  <c r="I173" i="6" s="1"/>
  <c r="B174" i="6" s="1"/>
  <c r="G174" i="6" s="1"/>
  <c r="H174" i="5"/>
  <c r="I174" i="5" s="1"/>
  <c r="B175" i="5" s="1"/>
  <c r="G175" i="5" s="1"/>
  <c r="I173" i="4"/>
  <c r="B174" i="4" s="1"/>
  <c r="G174" i="4" s="1"/>
  <c r="H173" i="4"/>
  <c r="H173" i="3"/>
  <c r="I173" i="3" s="1"/>
  <c r="B174" i="3" s="1"/>
  <c r="G174" i="3" s="1"/>
  <c r="H175" i="2"/>
  <c r="I175" i="2"/>
  <c r="B176" i="2" s="1"/>
  <c r="G176" i="2" s="1"/>
  <c r="H174" i="7" l="1"/>
  <c r="I174" i="7"/>
  <c r="B175" i="7" s="1"/>
  <c r="G175" i="7" s="1"/>
  <c r="H174" i="6"/>
  <c r="I174" i="6" s="1"/>
  <c r="B175" i="6" s="1"/>
  <c r="G175" i="6" s="1"/>
  <c r="H175" i="5"/>
  <c r="I175" i="5" s="1"/>
  <c r="B176" i="5" s="1"/>
  <c r="G176" i="5" s="1"/>
  <c r="H174" i="4"/>
  <c r="I174" i="4" s="1"/>
  <c r="B175" i="4" s="1"/>
  <c r="G175" i="4" s="1"/>
  <c r="H174" i="3"/>
  <c r="I174" i="3" s="1"/>
  <c r="B175" i="3" s="1"/>
  <c r="G175" i="3" s="1"/>
  <c r="H176" i="2"/>
  <c r="I176" i="2"/>
  <c r="B177" i="2" s="1"/>
  <c r="G177" i="2" s="1"/>
  <c r="I175" i="7" l="1"/>
  <c r="B176" i="7" s="1"/>
  <c r="G176" i="7" s="1"/>
  <c r="H175" i="7"/>
  <c r="H175" i="6"/>
  <c r="I175" i="6" s="1"/>
  <c r="B176" i="6" s="1"/>
  <c r="G176" i="6" s="1"/>
  <c r="H176" i="5"/>
  <c r="I176" i="5" s="1"/>
  <c r="B177" i="5" s="1"/>
  <c r="G177" i="5" s="1"/>
  <c r="H175" i="4"/>
  <c r="I175" i="4" s="1"/>
  <c r="B176" i="4" s="1"/>
  <c r="G176" i="4" s="1"/>
  <c r="H175" i="3"/>
  <c r="I175" i="3" s="1"/>
  <c r="B176" i="3" s="1"/>
  <c r="G176" i="3" s="1"/>
  <c r="H177" i="2"/>
  <c r="I177" i="2"/>
  <c r="B178" i="2" s="1"/>
  <c r="G178" i="2" s="1"/>
  <c r="H176" i="7" l="1"/>
  <c r="I176" i="7" s="1"/>
  <c r="B177" i="7" s="1"/>
  <c r="G177" i="7" s="1"/>
  <c r="H176" i="6"/>
  <c r="I176" i="6" s="1"/>
  <c r="B177" i="6" s="1"/>
  <c r="G177" i="6" s="1"/>
  <c r="H177" i="5"/>
  <c r="I177" i="5" s="1"/>
  <c r="B178" i="5" s="1"/>
  <c r="G178" i="5" s="1"/>
  <c r="H176" i="4"/>
  <c r="I176" i="4" s="1"/>
  <c r="B177" i="4" s="1"/>
  <c r="G177" i="4" s="1"/>
  <c r="H176" i="3"/>
  <c r="I176" i="3" s="1"/>
  <c r="B177" i="3" s="1"/>
  <c r="G177" i="3" s="1"/>
  <c r="H178" i="2"/>
  <c r="I178" i="2"/>
  <c r="B179" i="2" s="1"/>
  <c r="G179" i="2" s="1"/>
  <c r="H177" i="7" l="1"/>
  <c r="I177" i="7" s="1"/>
  <c r="B178" i="7" s="1"/>
  <c r="G178" i="7" s="1"/>
  <c r="H177" i="6"/>
  <c r="I177" i="6"/>
  <c r="B178" i="6" s="1"/>
  <c r="G178" i="6" s="1"/>
  <c r="H178" i="5"/>
  <c r="I178" i="5" s="1"/>
  <c r="B179" i="5" s="1"/>
  <c r="G179" i="5" s="1"/>
  <c r="H177" i="4"/>
  <c r="I177" i="4"/>
  <c r="B178" i="4" s="1"/>
  <c r="G178" i="4" s="1"/>
  <c r="H177" i="3"/>
  <c r="I177" i="3"/>
  <c r="B178" i="3" s="1"/>
  <c r="G178" i="3" s="1"/>
  <c r="H179" i="2"/>
  <c r="I179" i="2"/>
  <c r="B180" i="2" s="1"/>
  <c r="G180" i="2" s="1"/>
  <c r="H178" i="7" l="1"/>
  <c r="I178" i="7" s="1"/>
  <c r="B179" i="7" s="1"/>
  <c r="G179" i="7" s="1"/>
  <c r="H178" i="6"/>
  <c r="I178" i="6" s="1"/>
  <c r="B179" i="6" s="1"/>
  <c r="G179" i="6" s="1"/>
  <c r="H179" i="5"/>
  <c r="I179" i="5" s="1"/>
  <c r="B180" i="5" s="1"/>
  <c r="G180" i="5" s="1"/>
  <c r="H178" i="4"/>
  <c r="I178" i="4"/>
  <c r="B179" i="4" s="1"/>
  <c r="G179" i="4" s="1"/>
  <c r="H178" i="3"/>
  <c r="I178" i="3" s="1"/>
  <c r="B179" i="3" s="1"/>
  <c r="G179" i="3" s="1"/>
  <c r="H180" i="2"/>
  <c r="I180" i="2" s="1"/>
  <c r="B181" i="2" s="1"/>
  <c r="G181" i="2" s="1"/>
  <c r="H179" i="7" l="1"/>
  <c r="I179" i="7" s="1"/>
  <c r="B180" i="7" s="1"/>
  <c r="G180" i="7" s="1"/>
  <c r="H179" i="6"/>
  <c r="I179" i="6" s="1"/>
  <c r="B180" i="6" s="1"/>
  <c r="G180" i="6" s="1"/>
  <c r="H180" i="5"/>
  <c r="I180" i="5" s="1"/>
  <c r="B181" i="5" s="1"/>
  <c r="G181" i="5" s="1"/>
  <c r="H179" i="4"/>
  <c r="I179" i="4" s="1"/>
  <c r="B180" i="4" s="1"/>
  <c r="G180" i="4" s="1"/>
  <c r="H179" i="3"/>
  <c r="I179" i="3" s="1"/>
  <c r="B180" i="3" s="1"/>
  <c r="G180" i="3" s="1"/>
  <c r="H181" i="2"/>
  <c r="I181" i="2" s="1"/>
  <c r="B182" i="2" s="1"/>
  <c r="G182" i="2" s="1"/>
  <c r="I180" i="7" l="1"/>
  <c r="B181" i="7" s="1"/>
  <c r="G181" i="7" s="1"/>
  <c r="H180" i="7"/>
  <c r="H180" i="6"/>
  <c r="I180" i="6" s="1"/>
  <c r="B181" i="6" s="1"/>
  <c r="G181" i="6" s="1"/>
  <c r="H181" i="5"/>
  <c r="I181" i="5" s="1"/>
  <c r="B182" i="5" s="1"/>
  <c r="G182" i="5" s="1"/>
  <c r="H180" i="4"/>
  <c r="I180" i="4" s="1"/>
  <c r="B181" i="4" s="1"/>
  <c r="G181" i="4" s="1"/>
  <c r="H180" i="3"/>
  <c r="I180" i="3" s="1"/>
  <c r="B181" i="3" s="1"/>
  <c r="G181" i="3" s="1"/>
  <c r="H182" i="2"/>
  <c r="I182" i="2" s="1"/>
  <c r="B183" i="2" s="1"/>
  <c r="G183" i="2" s="1"/>
  <c r="I181" i="7" l="1"/>
  <c r="B182" i="7" s="1"/>
  <c r="G182" i="7" s="1"/>
  <c r="H181" i="7"/>
  <c r="H181" i="6"/>
  <c r="I181" i="6" s="1"/>
  <c r="B182" i="6" s="1"/>
  <c r="G182" i="6" s="1"/>
  <c r="H182" i="5"/>
  <c r="I182" i="5" s="1"/>
  <c r="B183" i="5" s="1"/>
  <c r="G183" i="5" s="1"/>
  <c r="H181" i="4"/>
  <c r="I181" i="4" s="1"/>
  <c r="B182" i="4" s="1"/>
  <c r="G182" i="4" s="1"/>
  <c r="H181" i="3"/>
  <c r="I181" i="3" s="1"/>
  <c r="B182" i="3" s="1"/>
  <c r="G182" i="3" s="1"/>
  <c r="H183" i="2"/>
  <c r="I183" i="2"/>
  <c r="B184" i="2" s="1"/>
  <c r="G184" i="2" s="1"/>
  <c r="H182" i="7" l="1"/>
  <c r="I182" i="7" s="1"/>
  <c r="B183" i="7" s="1"/>
  <c r="G183" i="7" s="1"/>
  <c r="H182" i="6"/>
  <c r="I182" i="6" s="1"/>
  <c r="B183" i="6" s="1"/>
  <c r="G183" i="6" s="1"/>
  <c r="H183" i="5"/>
  <c r="I183" i="5" s="1"/>
  <c r="B184" i="5" s="1"/>
  <c r="G184" i="5" s="1"/>
  <c r="H182" i="4"/>
  <c r="I182" i="4" s="1"/>
  <c r="B183" i="4" s="1"/>
  <c r="G183" i="4" s="1"/>
  <c r="H182" i="3"/>
  <c r="I182" i="3" s="1"/>
  <c r="B183" i="3" s="1"/>
  <c r="G183" i="3" s="1"/>
  <c r="H184" i="2"/>
  <c r="I184" i="2"/>
  <c r="B185" i="2" s="1"/>
  <c r="G185" i="2" s="1"/>
  <c r="I183" i="7" l="1"/>
  <c r="B184" i="7" s="1"/>
  <c r="G184" i="7" s="1"/>
  <c r="H183" i="7"/>
  <c r="H183" i="6"/>
  <c r="I183" i="6"/>
  <c r="B184" i="6" s="1"/>
  <c r="G184" i="6" s="1"/>
  <c r="H184" i="5"/>
  <c r="I184" i="5" s="1"/>
  <c r="B185" i="5" s="1"/>
  <c r="G185" i="5" s="1"/>
  <c r="H183" i="4"/>
  <c r="I183" i="4" s="1"/>
  <c r="B184" i="4" s="1"/>
  <c r="G184" i="4" s="1"/>
  <c r="H183" i="3"/>
  <c r="I183" i="3" s="1"/>
  <c r="B184" i="3" s="1"/>
  <c r="G184" i="3" s="1"/>
  <c r="H185" i="2"/>
  <c r="I185" i="2"/>
  <c r="B186" i="2" s="1"/>
  <c r="G186" i="2" s="1"/>
  <c r="H184" i="7" l="1"/>
  <c r="I184" i="7" s="1"/>
  <c r="B185" i="7" s="1"/>
  <c r="G185" i="7" s="1"/>
  <c r="H184" i="6"/>
  <c r="I184" i="6" s="1"/>
  <c r="B185" i="6" s="1"/>
  <c r="G185" i="6" s="1"/>
  <c r="H185" i="5"/>
  <c r="I185" i="5" s="1"/>
  <c r="B186" i="5" s="1"/>
  <c r="G186" i="5" s="1"/>
  <c r="H184" i="4"/>
  <c r="I184" i="4" s="1"/>
  <c r="B185" i="4" s="1"/>
  <c r="G185" i="4" s="1"/>
  <c r="H184" i="3"/>
  <c r="I184" i="3" s="1"/>
  <c r="B185" i="3" s="1"/>
  <c r="G185" i="3" s="1"/>
  <c r="H186" i="2"/>
  <c r="I186" i="2"/>
  <c r="B187" i="2" s="1"/>
  <c r="G187" i="2" s="1"/>
  <c r="H185" i="7" l="1"/>
  <c r="I185" i="7" s="1"/>
  <c r="B186" i="7" s="1"/>
  <c r="G186" i="7" s="1"/>
  <c r="I185" i="6"/>
  <c r="B186" i="6" s="1"/>
  <c r="G186" i="6" s="1"/>
  <c r="H185" i="6"/>
  <c r="H186" i="5"/>
  <c r="I186" i="5" s="1"/>
  <c r="B187" i="5" s="1"/>
  <c r="G187" i="5" s="1"/>
  <c r="H185" i="4"/>
  <c r="I185" i="4" s="1"/>
  <c r="B186" i="4" s="1"/>
  <c r="G186" i="4" s="1"/>
  <c r="H185" i="3"/>
  <c r="I185" i="3" s="1"/>
  <c r="B186" i="3" s="1"/>
  <c r="G186" i="3" s="1"/>
  <c r="H187" i="2"/>
  <c r="I187" i="2" s="1"/>
  <c r="B188" i="2" s="1"/>
  <c r="G188" i="2" s="1"/>
  <c r="H186" i="7" l="1"/>
  <c r="I186" i="7" s="1"/>
  <c r="B187" i="7" s="1"/>
  <c r="G187" i="7" s="1"/>
  <c r="I186" i="6"/>
  <c r="B187" i="6" s="1"/>
  <c r="G187" i="6" s="1"/>
  <c r="H186" i="6"/>
  <c r="H187" i="5"/>
  <c r="I187" i="5" s="1"/>
  <c r="B188" i="5" s="1"/>
  <c r="G188" i="5" s="1"/>
  <c r="H186" i="4"/>
  <c r="I186" i="4" s="1"/>
  <c r="B187" i="4" s="1"/>
  <c r="G187" i="4" s="1"/>
  <c r="H186" i="3"/>
  <c r="I186" i="3" s="1"/>
  <c r="B187" i="3" s="1"/>
  <c r="G187" i="3" s="1"/>
  <c r="H188" i="2"/>
  <c r="I188" i="2"/>
  <c r="B189" i="2" s="1"/>
  <c r="G189" i="2" s="1"/>
  <c r="H187" i="7" l="1"/>
  <c r="I187" i="7" s="1"/>
  <c r="B188" i="7" s="1"/>
  <c r="G188" i="7" s="1"/>
  <c r="I187" i="6"/>
  <c r="B188" i="6" s="1"/>
  <c r="G188" i="6" s="1"/>
  <c r="H187" i="6"/>
  <c r="H188" i="5"/>
  <c r="I188" i="5" s="1"/>
  <c r="B189" i="5" s="1"/>
  <c r="G189" i="5" s="1"/>
  <c r="H187" i="4"/>
  <c r="I187" i="4"/>
  <c r="B188" i="4" s="1"/>
  <c r="G188" i="4" s="1"/>
  <c r="I187" i="3"/>
  <c r="B188" i="3" s="1"/>
  <c r="G188" i="3" s="1"/>
  <c r="H187" i="3"/>
  <c r="H189" i="2"/>
  <c r="I189" i="2"/>
  <c r="B190" i="2" s="1"/>
  <c r="G190" i="2" s="1"/>
  <c r="H188" i="7" l="1"/>
  <c r="I188" i="7" s="1"/>
  <c r="B189" i="7" s="1"/>
  <c r="G189" i="7" s="1"/>
  <c r="H188" i="6"/>
  <c r="I188" i="6" s="1"/>
  <c r="B189" i="6" s="1"/>
  <c r="G189" i="6" s="1"/>
  <c r="H189" i="5"/>
  <c r="I189" i="5" s="1"/>
  <c r="B190" i="5" s="1"/>
  <c r="G190" i="5" s="1"/>
  <c r="H188" i="4"/>
  <c r="I188" i="4" s="1"/>
  <c r="B189" i="4" s="1"/>
  <c r="G189" i="4" s="1"/>
  <c r="H188" i="3"/>
  <c r="I188" i="3" s="1"/>
  <c r="B189" i="3" s="1"/>
  <c r="G189" i="3" s="1"/>
  <c r="H190" i="2"/>
  <c r="I190" i="2" s="1"/>
  <c r="B191" i="2" s="1"/>
  <c r="G191" i="2" s="1"/>
  <c r="H189" i="7" l="1"/>
  <c r="I189" i="7" s="1"/>
  <c r="B190" i="7" s="1"/>
  <c r="G190" i="7" s="1"/>
  <c r="H189" i="6"/>
  <c r="I189" i="6"/>
  <c r="B190" i="6" s="1"/>
  <c r="G190" i="6" s="1"/>
  <c r="H190" i="5"/>
  <c r="I190" i="5" s="1"/>
  <c r="B191" i="5" s="1"/>
  <c r="G191" i="5" s="1"/>
  <c r="H189" i="4"/>
  <c r="I189" i="4"/>
  <c r="B190" i="4" s="1"/>
  <c r="G190" i="4" s="1"/>
  <c r="H189" i="3"/>
  <c r="I189" i="3"/>
  <c r="B190" i="3" s="1"/>
  <c r="G190" i="3" s="1"/>
  <c r="H191" i="2"/>
  <c r="I191" i="2" s="1"/>
  <c r="B192" i="2" s="1"/>
  <c r="G192" i="2" s="1"/>
  <c r="H190" i="7" l="1"/>
  <c r="I190" i="7" s="1"/>
  <c r="B191" i="7" s="1"/>
  <c r="G191" i="7" s="1"/>
  <c r="H190" i="6"/>
  <c r="I190" i="6" s="1"/>
  <c r="B191" i="6" s="1"/>
  <c r="G191" i="6" s="1"/>
  <c r="H191" i="5"/>
  <c r="I191" i="5" s="1"/>
  <c r="B192" i="5" s="1"/>
  <c r="G192" i="5" s="1"/>
  <c r="H190" i="4"/>
  <c r="I190" i="4" s="1"/>
  <c r="B191" i="4" s="1"/>
  <c r="G191" i="4" s="1"/>
  <c r="H190" i="3"/>
  <c r="I190" i="3" s="1"/>
  <c r="B191" i="3" s="1"/>
  <c r="G191" i="3" s="1"/>
  <c r="H192" i="2"/>
  <c r="I192" i="2"/>
  <c r="B193" i="2" s="1"/>
  <c r="G193" i="2" s="1"/>
  <c r="H191" i="7" l="1"/>
  <c r="I191" i="7"/>
  <c r="B192" i="7" s="1"/>
  <c r="G192" i="7" s="1"/>
  <c r="I191" i="6"/>
  <c r="B192" i="6" s="1"/>
  <c r="G192" i="6" s="1"/>
  <c r="H191" i="6"/>
  <c r="H192" i="5"/>
  <c r="I192" i="5" s="1"/>
  <c r="B193" i="5" s="1"/>
  <c r="G193" i="5" s="1"/>
  <c r="H191" i="4"/>
  <c r="I191" i="4"/>
  <c r="B192" i="4" s="1"/>
  <c r="G192" i="4" s="1"/>
  <c r="H191" i="3"/>
  <c r="I191" i="3" s="1"/>
  <c r="B192" i="3" s="1"/>
  <c r="G192" i="3" s="1"/>
  <c r="H193" i="2"/>
  <c r="I193" i="2"/>
  <c r="B194" i="2" s="1"/>
  <c r="G194" i="2" s="1"/>
  <c r="H192" i="7" l="1"/>
  <c r="I192" i="7" s="1"/>
  <c r="B193" i="7" s="1"/>
  <c r="G193" i="7" s="1"/>
  <c r="H192" i="6"/>
  <c r="I192" i="6"/>
  <c r="B193" i="6" s="1"/>
  <c r="G193" i="6" s="1"/>
  <c r="H193" i="5"/>
  <c r="I193" i="5" s="1"/>
  <c r="B194" i="5" s="1"/>
  <c r="G194" i="5" s="1"/>
  <c r="H192" i="4"/>
  <c r="I192" i="4" s="1"/>
  <c r="B193" i="4" s="1"/>
  <c r="G193" i="4" s="1"/>
  <c r="H192" i="3"/>
  <c r="I192" i="3" s="1"/>
  <c r="B193" i="3" s="1"/>
  <c r="G193" i="3" s="1"/>
  <c r="H194" i="2"/>
  <c r="I194" i="2"/>
  <c r="B195" i="2" s="1"/>
  <c r="G195" i="2" s="1"/>
  <c r="H193" i="7" l="1"/>
  <c r="I193" i="7" s="1"/>
  <c r="B194" i="7" s="1"/>
  <c r="G194" i="7" s="1"/>
  <c r="H193" i="6"/>
  <c r="I193" i="6" s="1"/>
  <c r="B194" i="6" s="1"/>
  <c r="G194" i="6" s="1"/>
  <c r="H194" i="5"/>
  <c r="I194" i="5" s="1"/>
  <c r="B195" i="5" s="1"/>
  <c r="G195" i="5" s="1"/>
  <c r="H193" i="4"/>
  <c r="I193" i="4" s="1"/>
  <c r="B194" i="4" s="1"/>
  <c r="G194" i="4" s="1"/>
  <c r="H193" i="3"/>
  <c r="I193" i="3" s="1"/>
  <c r="B194" i="3" s="1"/>
  <c r="G194" i="3" s="1"/>
  <c r="H195" i="2"/>
  <c r="I195" i="2"/>
  <c r="B196" i="2" s="1"/>
  <c r="G196" i="2" s="1"/>
  <c r="H194" i="7" l="1"/>
  <c r="I194" i="7" s="1"/>
  <c r="B195" i="7" s="1"/>
  <c r="G195" i="7" s="1"/>
  <c r="H194" i="6"/>
  <c r="I194" i="6" s="1"/>
  <c r="B195" i="6" s="1"/>
  <c r="G195" i="6" s="1"/>
  <c r="H195" i="5"/>
  <c r="I195" i="5" s="1"/>
  <c r="B196" i="5" s="1"/>
  <c r="G196" i="5" s="1"/>
  <c r="H194" i="4"/>
  <c r="I194" i="4" s="1"/>
  <c r="B195" i="4" s="1"/>
  <c r="G195" i="4" s="1"/>
  <c r="H194" i="3"/>
  <c r="I194" i="3" s="1"/>
  <c r="B195" i="3" s="1"/>
  <c r="G195" i="3" s="1"/>
  <c r="H196" i="2"/>
  <c r="I196" i="2"/>
  <c r="B197" i="2" s="1"/>
  <c r="G197" i="2" s="1"/>
  <c r="H195" i="7" l="1"/>
  <c r="I195" i="7" s="1"/>
  <c r="B196" i="7" s="1"/>
  <c r="G196" i="7" s="1"/>
  <c r="H195" i="6"/>
  <c r="I195" i="6"/>
  <c r="B196" i="6" s="1"/>
  <c r="G196" i="6" s="1"/>
  <c r="H196" i="5"/>
  <c r="I196" i="5" s="1"/>
  <c r="B197" i="5" s="1"/>
  <c r="G197" i="5" s="1"/>
  <c r="H195" i="4"/>
  <c r="I195" i="4" s="1"/>
  <c r="B196" i="4" s="1"/>
  <c r="G196" i="4" s="1"/>
  <c r="H195" i="3"/>
  <c r="I195" i="3" s="1"/>
  <c r="B196" i="3" s="1"/>
  <c r="G196" i="3" s="1"/>
  <c r="H197" i="2"/>
  <c r="I197" i="2"/>
  <c r="B198" i="2" s="1"/>
  <c r="G198" i="2" s="1"/>
  <c r="H196" i="7" l="1"/>
  <c r="I196" i="7" s="1"/>
  <c r="B197" i="7" s="1"/>
  <c r="G197" i="7" s="1"/>
  <c r="H196" i="6"/>
  <c r="I196" i="6" s="1"/>
  <c r="B197" i="6" s="1"/>
  <c r="G197" i="6" s="1"/>
  <c r="H197" i="5"/>
  <c r="I197" i="5" s="1"/>
  <c r="B198" i="5" s="1"/>
  <c r="G198" i="5" s="1"/>
  <c r="H196" i="4"/>
  <c r="I196" i="4" s="1"/>
  <c r="B197" i="4" s="1"/>
  <c r="G197" i="4" s="1"/>
  <c r="I196" i="3"/>
  <c r="B197" i="3" s="1"/>
  <c r="G197" i="3" s="1"/>
  <c r="H196" i="3"/>
  <c r="H198" i="2"/>
  <c r="I198" i="2"/>
  <c r="B199" i="2" s="1"/>
  <c r="G199" i="2" s="1"/>
  <c r="H197" i="7" l="1"/>
  <c r="I197" i="7"/>
  <c r="B198" i="7" s="1"/>
  <c r="G198" i="7" s="1"/>
  <c r="I197" i="6"/>
  <c r="B198" i="6" s="1"/>
  <c r="G198" i="6" s="1"/>
  <c r="H197" i="6"/>
  <c r="H198" i="5"/>
  <c r="I198" i="5" s="1"/>
  <c r="B199" i="5" s="1"/>
  <c r="G199" i="5" s="1"/>
  <c r="H197" i="4"/>
  <c r="I197" i="4" s="1"/>
  <c r="B198" i="4" s="1"/>
  <c r="G198" i="4" s="1"/>
  <c r="H197" i="3"/>
  <c r="I197" i="3" s="1"/>
  <c r="B198" i="3" s="1"/>
  <c r="G198" i="3" s="1"/>
  <c r="H199" i="2"/>
  <c r="I199" i="2"/>
  <c r="B200" i="2" s="1"/>
  <c r="G200" i="2" s="1"/>
  <c r="H198" i="7" l="1"/>
  <c r="I198" i="7" s="1"/>
  <c r="B199" i="7" s="1"/>
  <c r="G199" i="7" s="1"/>
  <c r="H198" i="6"/>
  <c r="I198" i="6" s="1"/>
  <c r="B199" i="6" s="1"/>
  <c r="G199" i="6" s="1"/>
  <c r="H199" i="5"/>
  <c r="I199" i="5" s="1"/>
  <c r="B200" i="5" s="1"/>
  <c r="G200" i="5" s="1"/>
  <c r="H198" i="4"/>
  <c r="I198" i="4" s="1"/>
  <c r="B199" i="4" s="1"/>
  <c r="G199" i="4" s="1"/>
  <c r="H198" i="3"/>
  <c r="I198" i="3" s="1"/>
  <c r="B199" i="3" s="1"/>
  <c r="G199" i="3" s="1"/>
  <c r="H200" i="2"/>
  <c r="I200" i="2" s="1"/>
  <c r="B201" i="2" s="1"/>
  <c r="G201" i="2" s="1"/>
  <c r="I199" i="7" l="1"/>
  <c r="B200" i="7" s="1"/>
  <c r="G200" i="7" s="1"/>
  <c r="H199" i="7"/>
  <c r="H199" i="6"/>
  <c r="I199" i="6" s="1"/>
  <c r="B200" i="6" s="1"/>
  <c r="G200" i="6" s="1"/>
  <c r="H200" i="5"/>
  <c r="I200" i="5"/>
  <c r="B201" i="5" s="1"/>
  <c r="G201" i="5" s="1"/>
  <c r="H199" i="4"/>
  <c r="I199" i="4" s="1"/>
  <c r="B200" i="4" s="1"/>
  <c r="G200" i="4" s="1"/>
  <c r="I199" i="3"/>
  <c r="B200" i="3" s="1"/>
  <c r="G200" i="3" s="1"/>
  <c r="H199" i="3"/>
  <c r="H201" i="2"/>
  <c r="I201" i="2" s="1"/>
  <c r="B202" i="2" s="1"/>
  <c r="G202" i="2" s="1"/>
  <c r="H200" i="7" l="1"/>
  <c r="I200" i="7" s="1"/>
  <c r="B201" i="7" s="1"/>
  <c r="G201" i="7" s="1"/>
  <c r="H200" i="6"/>
  <c r="I200" i="6" s="1"/>
  <c r="B201" i="6" s="1"/>
  <c r="G201" i="6" s="1"/>
  <c r="H201" i="5"/>
  <c r="I201" i="5" s="1"/>
  <c r="B202" i="5" s="1"/>
  <c r="G202" i="5" s="1"/>
  <c r="H200" i="4"/>
  <c r="I200" i="4" s="1"/>
  <c r="B201" i="4" s="1"/>
  <c r="G201" i="4" s="1"/>
  <c r="H200" i="3"/>
  <c r="I200" i="3" s="1"/>
  <c r="B201" i="3" s="1"/>
  <c r="G201" i="3" s="1"/>
  <c r="H202" i="2"/>
  <c r="I202" i="2"/>
  <c r="B203" i="2" s="1"/>
  <c r="G203" i="2" s="1"/>
  <c r="I201" i="7" l="1"/>
  <c r="B202" i="7" s="1"/>
  <c r="G202" i="7" s="1"/>
  <c r="H201" i="7"/>
  <c r="H201" i="6"/>
  <c r="I201" i="6"/>
  <c r="B202" i="6" s="1"/>
  <c r="G202" i="6" s="1"/>
  <c r="H202" i="5"/>
  <c r="I202" i="5" s="1"/>
  <c r="B203" i="5" s="1"/>
  <c r="G203" i="5" s="1"/>
  <c r="H201" i="4"/>
  <c r="I201" i="4"/>
  <c r="B202" i="4" s="1"/>
  <c r="G202" i="4" s="1"/>
  <c r="I201" i="3"/>
  <c r="B202" i="3" s="1"/>
  <c r="G202" i="3" s="1"/>
  <c r="H201" i="3"/>
  <c r="H203" i="2"/>
  <c r="I203" i="2" s="1"/>
  <c r="B204" i="2" s="1"/>
  <c r="G204" i="2" s="1"/>
  <c r="H202" i="7" l="1"/>
  <c r="I202" i="7" s="1"/>
  <c r="B203" i="7" s="1"/>
  <c r="G203" i="7" s="1"/>
  <c r="H202" i="6"/>
  <c r="I202" i="6" s="1"/>
  <c r="B203" i="6" s="1"/>
  <c r="G203" i="6" s="1"/>
  <c r="H203" i="5"/>
  <c r="I203" i="5" s="1"/>
  <c r="B204" i="5" s="1"/>
  <c r="G204" i="5" s="1"/>
  <c r="H202" i="4"/>
  <c r="I202" i="4" s="1"/>
  <c r="B203" i="4" s="1"/>
  <c r="G203" i="4" s="1"/>
  <c r="H202" i="3"/>
  <c r="I202" i="3" s="1"/>
  <c r="B203" i="3" s="1"/>
  <c r="G203" i="3" s="1"/>
  <c r="H204" i="2"/>
  <c r="I204" i="2"/>
  <c r="B205" i="2" s="1"/>
  <c r="G205" i="2" s="1"/>
  <c r="H203" i="7" l="1"/>
  <c r="I203" i="7"/>
  <c r="B204" i="7" s="1"/>
  <c r="G204" i="7" s="1"/>
  <c r="I203" i="6"/>
  <c r="B204" i="6" s="1"/>
  <c r="G204" i="6" s="1"/>
  <c r="H203" i="6"/>
  <c r="H204" i="5"/>
  <c r="I204" i="5" s="1"/>
  <c r="B205" i="5" s="1"/>
  <c r="G205" i="5" s="1"/>
  <c r="H203" i="4"/>
  <c r="I203" i="4" s="1"/>
  <c r="B204" i="4" s="1"/>
  <c r="G204" i="4" s="1"/>
  <c r="H203" i="3"/>
  <c r="I203" i="3" s="1"/>
  <c r="B204" i="3" s="1"/>
  <c r="G204" i="3" s="1"/>
  <c r="H205" i="2"/>
  <c r="I205" i="2"/>
  <c r="B206" i="2" s="1"/>
  <c r="G206" i="2" s="1"/>
  <c r="H204" i="7" l="1"/>
  <c r="I204" i="7" s="1"/>
  <c r="B205" i="7" s="1"/>
  <c r="G205" i="7" s="1"/>
  <c r="H204" i="6"/>
  <c r="I204" i="6" s="1"/>
  <c r="B205" i="6" s="1"/>
  <c r="G205" i="6" s="1"/>
  <c r="H205" i="5"/>
  <c r="I205" i="5" s="1"/>
  <c r="B206" i="5" s="1"/>
  <c r="G206" i="5" s="1"/>
  <c r="H204" i="4"/>
  <c r="I204" i="4" s="1"/>
  <c r="B205" i="4" s="1"/>
  <c r="G205" i="4" s="1"/>
  <c r="H204" i="3"/>
  <c r="I204" i="3" s="1"/>
  <c r="B205" i="3" s="1"/>
  <c r="G205" i="3" s="1"/>
  <c r="H206" i="2"/>
  <c r="I206" i="2"/>
  <c r="B207" i="2" s="1"/>
  <c r="G207" i="2" s="1"/>
  <c r="H205" i="7" l="1"/>
  <c r="I205" i="7" s="1"/>
  <c r="B206" i="7" s="1"/>
  <c r="G206" i="7" s="1"/>
  <c r="H205" i="6"/>
  <c r="I205" i="6" s="1"/>
  <c r="B206" i="6" s="1"/>
  <c r="G206" i="6" s="1"/>
  <c r="H206" i="5"/>
  <c r="I206" i="5" s="1"/>
  <c r="B207" i="5" s="1"/>
  <c r="G207" i="5" s="1"/>
  <c r="H205" i="4"/>
  <c r="I205" i="4" s="1"/>
  <c r="B206" i="4" s="1"/>
  <c r="G206" i="4" s="1"/>
  <c r="I205" i="3"/>
  <c r="B206" i="3" s="1"/>
  <c r="G206" i="3" s="1"/>
  <c r="H205" i="3"/>
  <c r="H207" i="2"/>
  <c r="I207" i="2"/>
  <c r="B208" i="2" s="1"/>
  <c r="G208" i="2" s="1"/>
  <c r="I206" i="7" l="1"/>
  <c r="B207" i="7" s="1"/>
  <c r="G207" i="7" s="1"/>
  <c r="H206" i="7"/>
  <c r="I206" i="6"/>
  <c r="B207" i="6" s="1"/>
  <c r="G207" i="6" s="1"/>
  <c r="H206" i="6"/>
  <c r="H207" i="5"/>
  <c r="I207" i="5" s="1"/>
  <c r="B208" i="5" s="1"/>
  <c r="G208" i="5" s="1"/>
  <c r="H206" i="4"/>
  <c r="I206" i="4" s="1"/>
  <c r="B207" i="4" s="1"/>
  <c r="G207" i="4" s="1"/>
  <c r="H206" i="3"/>
  <c r="I206" i="3"/>
  <c r="B207" i="3" s="1"/>
  <c r="G207" i="3" s="1"/>
  <c r="H208" i="2"/>
  <c r="I208" i="2" s="1"/>
  <c r="B209" i="2" s="1"/>
  <c r="G209" i="2" s="1"/>
  <c r="H207" i="7" l="1"/>
  <c r="I207" i="7" s="1"/>
  <c r="B208" i="7" s="1"/>
  <c r="G208" i="7" s="1"/>
  <c r="H207" i="6"/>
  <c r="I207" i="6" s="1"/>
  <c r="B208" i="6" s="1"/>
  <c r="G208" i="6" s="1"/>
  <c r="H208" i="5"/>
  <c r="I208" i="5" s="1"/>
  <c r="B209" i="5" s="1"/>
  <c r="G209" i="5" s="1"/>
  <c r="H207" i="4"/>
  <c r="I207" i="4" s="1"/>
  <c r="B208" i="4" s="1"/>
  <c r="G208" i="4" s="1"/>
  <c r="H207" i="3"/>
  <c r="I207" i="3" s="1"/>
  <c r="B208" i="3" s="1"/>
  <c r="G208" i="3" s="1"/>
  <c r="H209" i="2"/>
  <c r="I209" i="2" s="1"/>
  <c r="B210" i="2" s="1"/>
  <c r="G210" i="2" s="1"/>
  <c r="H208" i="7" l="1"/>
  <c r="I208" i="7" s="1"/>
  <c r="B209" i="7" s="1"/>
  <c r="G209" i="7" s="1"/>
  <c r="H208" i="6"/>
  <c r="I208" i="6" s="1"/>
  <c r="B209" i="6" s="1"/>
  <c r="G209" i="6" s="1"/>
  <c r="H209" i="5"/>
  <c r="I209" i="5" s="1"/>
  <c r="B210" i="5" s="1"/>
  <c r="G210" i="5" s="1"/>
  <c r="I208" i="4"/>
  <c r="B209" i="4" s="1"/>
  <c r="G209" i="4" s="1"/>
  <c r="H208" i="4"/>
  <c r="H208" i="3"/>
  <c r="I208" i="3" s="1"/>
  <c r="B209" i="3" s="1"/>
  <c r="G209" i="3" s="1"/>
  <c r="H210" i="2"/>
  <c r="I210" i="2"/>
  <c r="B211" i="2" s="1"/>
  <c r="G211" i="2" s="1"/>
  <c r="H209" i="7" l="1"/>
  <c r="I209" i="7" s="1"/>
  <c r="B210" i="7" s="1"/>
  <c r="G210" i="7" s="1"/>
  <c r="H209" i="6"/>
  <c r="I209" i="6" s="1"/>
  <c r="B210" i="6" s="1"/>
  <c r="G210" i="6" s="1"/>
  <c r="H210" i="5"/>
  <c r="I210" i="5" s="1"/>
  <c r="B211" i="5" s="1"/>
  <c r="G211" i="5" s="1"/>
  <c r="H209" i="4"/>
  <c r="I209" i="4" s="1"/>
  <c r="B210" i="4" s="1"/>
  <c r="G210" i="4" s="1"/>
  <c r="H209" i="3"/>
  <c r="I209" i="3" s="1"/>
  <c r="B210" i="3" s="1"/>
  <c r="G210" i="3" s="1"/>
  <c r="H211" i="2"/>
  <c r="I211" i="2"/>
  <c r="B212" i="2" s="1"/>
  <c r="G212" i="2" s="1"/>
  <c r="H210" i="7" l="1"/>
  <c r="I210" i="7" s="1"/>
  <c r="B211" i="7" s="1"/>
  <c r="G211" i="7" s="1"/>
  <c r="H210" i="6"/>
  <c r="I210" i="6" s="1"/>
  <c r="B211" i="6" s="1"/>
  <c r="G211" i="6" s="1"/>
  <c r="H211" i="5"/>
  <c r="I211" i="5" s="1"/>
  <c r="B212" i="5" s="1"/>
  <c r="G212" i="5" s="1"/>
  <c r="H210" i="4"/>
  <c r="I210" i="4" s="1"/>
  <c r="B211" i="4" s="1"/>
  <c r="G211" i="4" s="1"/>
  <c r="I210" i="3"/>
  <c r="B211" i="3" s="1"/>
  <c r="G211" i="3" s="1"/>
  <c r="H210" i="3"/>
  <c r="H212" i="2"/>
  <c r="I212" i="2"/>
  <c r="B213" i="2" s="1"/>
  <c r="G213" i="2" s="1"/>
  <c r="H211" i="7" l="1"/>
  <c r="I211" i="7"/>
  <c r="B212" i="7" s="1"/>
  <c r="G212" i="7" s="1"/>
  <c r="H211" i="6"/>
  <c r="I211" i="6" s="1"/>
  <c r="B212" i="6" s="1"/>
  <c r="G212" i="6" s="1"/>
  <c r="H212" i="5"/>
  <c r="I212" i="5" s="1"/>
  <c r="B213" i="5" s="1"/>
  <c r="G213" i="5" s="1"/>
  <c r="H211" i="4"/>
  <c r="I211" i="4" s="1"/>
  <c r="B212" i="4" s="1"/>
  <c r="G212" i="4" s="1"/>
  <c r="I211" i="3"/>
  <c r="B212" i="3" s="1"/>
  <c r="G212" i="3" s="1"/>
  <c r="H211" i="3"/>
  <c r="H213" i="2"/>
  <c r="I213" i="2"/>
  <c r="B214" i="2" s="1"/>
  <c r="G214" i="2" s="1"/>
  <c r="H212" i="7" l="1"/>
  <c r="I212" i="7"/>
  <c r="B213" i="7" s="1"/>
  <c r="G213" i="7" s="1"/>
  <c r="H212" i="6"/>
  <c r="I212" i="6" s="1"/>
  <c r="B213" i="6" s="1"/>
  <c r="G213" i="6" s="1"/>
  <c r="H213" i="5"/>
  <c r="I213" i="5" s="1"/>
  <c r="B214" i="5" s="1"/>
  <c r="G214" i="5" s="1"/>
  <c r="H212" i="4"/>
  <c r="I212" i="4"/>
  <c r="B213" i="4" s="1"/>
  <c r="G213" i="4" s="1"/>
  <c r="H212" i="3"/>
  <c r="I212" i="3" s="1"/>
  <c r="B213" i="3" s="1"/>
  <c r="G213" i="3" s="1"/>
  <c r="H214" i="2"/>
  <c r="I214" i="2"/>
  <c r="B215" i="2" s="1"/>
  <c r="G215" i="2" s="1"/>
  <c r="H213" i="7" l="1"/>
  <c r="I213" i="7" s="1"/>
  <c r="B214" i="7" s="1"/>
  <c r="G214" i="7" s="1"/>
  <c r="H213" i="6"/>
  <c r="I213" i="6"/>
  <c r="B214" i="6" s="1"/>
  <c r="G214" i="6" s="1"/>
  <c r="H214" i="5"/>
  <c r="I214" i="5" s="1"/>
  <c r="B215" i="5" s="1"/>
  <c r="G215" i="5" s="1"/>
  <c r="H213" i="4"/>
  <c r="I213" i="4" s="1"/>
  <c r="B214" i="4" s="1"/>
  <c r="G214" i="4" s="1"/>
  <c r="H213" i="3"/>
  <c r="I213" i="3" s="1"/>
  <c r="B214" i="3" s="1"/>
  <c r="G214" i="3" s="1"/>
  <c r="H215" i="2"/>
  <c r="I215" i="2"/>
  <c r="B216" i="2" s="1"/>
  <c r="G216" i="2" s="1"/>
  <c r="H214" i="7" l="1"/>
  <c r="I214" i="7" s="1"/>
  <c r="B215" i="7" s="1"/>
  <c r="G215" i="7" s="1"/>
  <c r="H214" i="6"/>
  <c r="I214" i="6" s="1"/>
  <c r="B215" i="6" s="1"/>
  <c r="G215" i="6" s="1"/>
  <c r="H215" i="5"/>
  <c r="I215" i="5" s="1"/>
  <c r="B216" i="5" s="1"/>
  <c r="G216" i="5" s="1"/>
  <c r="H214" i="4"/>
  <c r="I214" i="4" s="1"/>
  <c r="B215" i="4" s="1"/>
  <c r="G215" i="4" s="1"/>
  <c r="I214" i="3"/>
  <c r="B215" i="3" s="1"/>
  <c r="G215" i="3" s="1"/>
  <c r="H214" i="3"/>
  <c r="H216" i="2"/>
  <c r="I216" i="2"/>
  <c r="B217" i="2" s="1"/>
  <c r="G217" i="2" s="1"/>
  <c r="H215" i="7" l="1"/>
  <c r="I215" i="7"/>
  <c r="B216" i="7" s="1"/>
  <c r="G216" i="7" s="1"/>
  <c r="H215" i="6"/>
  <c r="I215" i="6" s="1"/>
  <c r="B216" i="6" s="1"/>
  <c r="G216" i="6" s="1"/>
  <c r="H216" i="5"/>
  <c r="I216" i="5" s="1"/>
  <c r="B217" i="5" s="1"/>
  <c r="G217" i="5" s="1"/>
  <c r="H215" i="4"/>
  <c r="I215" i="4" s="1"/>
  <c r="B216" i="4" s="1"/>
  <c r="G216" i="4" s="1"/>
  <c r="H215" i="3"/>
  <c r="I215" i="3" s="1"/>
  <c r="B216" i="3" s="1"/>
  <c r="G216" i="3" s="1"/>
  <c r="H217" i="2"/>
  <c r="I217" i="2" s="1"/>
  <c r="B218" i="2" s="1"/>
  <c r="G218" i="2" s="1"/>
  <c r="H216" i="7" l="1"/>
  <c r="I216" i="7" s="1"/>
  <c r="B217" i="7" s="1"/>
  <c r="G217" i="7" s="1"/>
  <c r="I216" i="6"/>
  <c r="B217" i="6" s="1"/>
  <c r="G217" i="6" s="1"/>
  <c r="H216" i="6"/>
  <c r="H217" i="5"/>
  <c r="I217" i="5" s="1"/>
  <c r="B218" i="5" s="1"/>
  <c r="G218" i="5" s="1"/>
  <c r="H216" i="4"/>
  <c r="I216" i="4" s="1"/>
  <c r="B217" i="4" s="1"/>
  <c r="G217" i="4" s="1"/>
  <c r="H216" i="3"/>
  <c r="I216" i="3" s="1"/>
  <c r="B217" i="3" s="1"/>
  <c r="G217" i="3" s="1"/>
  <c r="H218" i="2"/>
  <c r="I218" i="2"/>
  <c r="B219" i="2" s="1"/>
  <c r="G219" i="2" s="1"/>
  <c r="H217" i="7" l="1"/>
  <c r="I217" i="7" s="1"/>
  <c r="B218" i="7" s="1"/>
  <c r="G218" i="7" s="1"/>
  <c r="I217" i="6"/>
  <c r="B218" i="6" s="1"/>
  <c r="G218" i="6" s="1"/>
  <c r="H217" i="6"/>
  <c r="H218" i="5"/>
  <c r="I218" i="5" s="1"/>
  <c r="B219" i="5" s="1"/>
  <c r="G219" i="5" s="1"/>
  <c r="I217" i="4"/>
  <c r="B218" i="4" s="1"/>
  <c r="G218" i="4" s="1"/>
  <c r="H217" i="4"/>
  <c r="H217" i="3"/>
  <c r="I217" i="3" s="1"/>
  <c r="B218" i="3" s="1"/>
  <c r="G218" i="3" s="1"/>
  <c r="H219" i="2"/>
  <c r="I219" i="2"/>
  <c r="B220" i="2" s="1"/>
  <c r="G220" i="2" s="1"/>
  <c r="H218" i="7" l="1"/>
  <c r="I218" i="7" s="1"/>
  <c r="B219" i="7" s="1"/>
  <c r="G219" i="7" s="1"/>
  <c r="H218" i="6"/>
  <c r="I218" i="6" s="1"/>
  <c r="B219" i="6" s="1"/>
  <c r="G219" i="6" s="1"/>
  <c r="H219" i="5"/>
  <c r="I219" i="5" s="1"/>
  <c r="B220" i="5" s="1"/>
  <c r="G220" i="5" s="1"/>
  <c r="H218" i="4"/>
  <c r="I218" i="4" s="1"/>
  <c r="B219" i="4" s="1"/>
  <c r="G219" i="4" s="1"/>
  <c r="H218" i="3"/>
  <c r="I218" i="3"/>
  <c r="B219" i="3" s="1"/>
  <c r="G219" i="3" s="1"/>
  <c r="H220" i="2"/>
  <c r="I220" i="2"/>
  <c r="B221" i="2" s="1"/>
  <c r="G221" i="2" s="1"/>
  <c r="H219" i="7" l="1"/>
  <c r="I219" i="7" s="1"/>
  <c r="B220" i="7" s="1"/>
  <c r="G220" i="7" s="1"/>
  <c r="H219" i="6"/>
  <c r="I219" i="6"/>
  <c r="B220" i="6" s="1"/>
  <c r="G220" i="6" s="1"/>
  <c r="H220" i="5"/>
  <c r="I220" i="5" s="1"/>
  <c r="B221" i="5" s="1"/>
  <c r="G221" i="5" s="1"/>
  <c r="H219" i="4"/>
  <c r="I219" i="4" s="1"/>
  <c r="B220" i="4" s="1"/>
  <c r="G220" i="4" s="1"/>
  <c r="I219" i="3"/>
  <c r="B220" i="3" s="1"/>
  <c r="G220" i="3" s="1"/>
  <c r="H219" i="3"/>
  <c r="H221" i="2"/>
  <c r="I221" i="2"/>
  <c r="B222" i="2" s="1"/>
  <c r="G222" i="2" s="1"/>
  <c r="H220" i="7" l="1"/>
  <c r="I220" i="7" s="1"/>
  <c r="B221" i="7" s="1"/>
  <c r="G221" i="7" s="1"/>
  <c r="I220" i="6"/>
  <c r="B221" i="6" s="1"/>
  <c r="G221" i="6" s="1"/>
  <c r="H220" i="6"/>
  <c r="H221" i="5"/>
  <c r="I221" i="5" s="1"/>
  <c r="B222" i="5" s="1"/>
  <c r="G222" i="5" s="1"/>
  <c r="H220" i="4"/>
  <c r="I220" i="4" s="1"/>
  <c r="B221" i="4" s="1"/>
  <c r="G221" i="4" s="1"/>
  <c r="I220" i="3"/>
  <c r="B221" i="3" s="1"/>
  <c r="G221" i="3" s="1"/>
  <c r="H220" i="3"/>
  <c r="H222" i="2"/>
  <c r="I222" i="2"/>
  <c r="B223" i="2" s="1"/>
  <c r="G223" i="2" s="1"/>
  <c r="H221" i="7" l="1"/>
  <c r="I221" i="7" s="1"/>
  <c r="B222" i="7" s="1"/>
  <c r="G222" i="7" s="1"/>
  <c r="H221" i="6"/>
  <c r="I221" i="6" s="1"/>
  <c r="B222" i="6" s="1"/>
  <c r="G222" i="6" s="1"/>
  <c r="H222" i="5"/>
  <c r="I222" i="5" s="1"/>
  <c r="B223" i="5" s="1"/>
  <c r="G223" i="5" s="1"/>
  <c r="H221" i="4"/>
  <c r="I221" i="4" s="1"/>
  <c r="B222" i="4" s="1"/>
  <c r="G222" i="4" s="1"/>
  <c r="H221" i="3"/>
  <c r="I221" i="3" s="1"/>
  <c r="B222" i="3" s="1"/>
  <c r="G222" i="3" s="1"/>
  <c r="H223" i="2"/>
  <c r="I223" i="2"/>
  <c r="B224" i="2" s="1"/>
  <c r="G224" i="2" s="1"/>
  <c r="I222" i="7" l="1"/>
  <c r="B223" i="7" s="1"/>
  <c r="G223" i="7" s="1"/>
  <c r="H222" i="7"/>
  <c r="I222" i="6"/>
  <c r="B223" i="6" s="1"/>
  <c r="G223" i="6" s="1"/>
  <c r="H222" i="6"/>
  <c r="H223" i="5"/>
  <c r="I223" i="5" s="1"/>
  <c r="B224" i="5" s="1"/>
  <c r="G224" i="5" s="1"/>
  <c r="H222" i="4"/>
  <c r="I222" i="4" s="1"/>
  <c r="B223" i="4" s="1"/>
  <c r="G223" i="4" s="1"/>
  <c r="H222" i="3"/>
  <c r="I222" i="3" s="1"/>
  <c r="B223" i="3" s="1"/>
  <c r="G223" i="3" s="1"/>
  <c r="H224" i="2"/>
  <c r="I224" i="2" s="1"/>
  <c r="B225" i="2" s="1"/>
  <c r="G225" i="2" s="1"/>
  <c r="I223" i="7" l="1"/>
  <c r="B224" i="7" s="1"/>
  <c r="G224" i="7" s="1"/>
  <c r="H223" i="7"/>
  <c r="I223" i="6"/>
  <c r="B224" i="6" s="1"/>
  <c r="G224" i="6" s="1"/>
  <c r="H223" i="6"/>
  <c r="H224" i="5"/>
  <c r="I224" i="5" s="1"/>
  <c r="B225" i="5" s="1"/>
  <c r="G225" i="5" s="1"/>
  <c r="H223" i="4"/>
  <c r="I223" i="4" s="1"/>
  <c r="B224" i="4" s="1"/>
  <c r="G224" i="4" s="1"/>
  <c r="I223" i="3"/>
  <c r="B224" i="3" s="1"/>
  <c r="G224" i="3" s="1"/>
  <c r="H223" i="3"/>
  <c r="H225" i="2"/>
  <c r="I225" i="2"/>
  <c r="B226" i="2" s="1"/>
  <c r="G226" i="2" s="1"/>
  <c r="H224" i="7" l="1"/>
  <c r="I224" i="7"/>
  <c r="B225" i="7" s="1"/>
  <c r="G225" i="7" s="1"/>
  <c r="I224" i="6"/>
  <c r="B225" i="6" s="1"/>
  <c r="G225" i="6" s="1"/>
  <c r="H224" i="6"/>
  <c r="H225" i="5"/>
  <c r="I225" i="5" s="1"/>
  <c r="B226" i="5" s="1"/>
  <c r="G226" i="5" s="1"/>
  <c r="H224" i="4"/>
  <c r="I224" i="4"/>
  <c r="B225" i="4" s="1"/>
  <c r="G225" i="4" s="1"/>
  <c r="I224" i="3"/>
  <c r="B225" i="3" s="1"/>
  <c r="G225" i="3" s="1"/>
  <c r="H224" i="3"/>
  <c r="H226" i="2"/>
  <c r="I226" i="2" s="1"/>
  <c r="B227" i="2" s="1"/>
  <c r="G227" i="2" s="1"/>
  <c r="H225" i="7" l="1"/>
  <c r="I225" i="7" s="1"/>
  <c r="B226" i="7" s="1"/>
  <c r="G226" i="7" s="1"/>
  <c r="H225" i="6"/>
  <c r="I225" i="6" s="1"/>
  <c r="B226" i="6" s="1"/>
  <c r="G226" i="6" s="1"/>
  <c r="H226" i="5"/>
  <c r="I226" i="5" s="1"/>
  <c r="B227" i="5" s="1"/>
  <c r="G227" i="5" s="1"/>
  <c r="H225" i="4"/>
  <c r="I225" i="4"/>
  <c r="B226" i="4" s="1"/>
  <c r="G226" i="4" s="1"/>
  <c r="H225" i="3"/>
  <c r="I225" i="3" s="1"/>
  <c r="B226" i="3" s="1"/>
  <c r="G226" i="3" s="1"/>
  <c r="H227" i="2"/>
  <c r="I227" i="2" s="1"/>
  <c r="B228" i="2" s="1"/>
  <c r="G228" i="2" s="1"/>
  <c r="H226" i="7" l="1"/>
  <c r="I226" i="7" s="1"/>
  <c r="B227" i="7" s="1"/>
  <c r="G227" i="7" s="1"/>
  <c r="I226" i="6"/>
  <c r="B227" i="6" s="1"/>
  <c r="G227" i="6" s="1"/>
  <c r="H226" i="6"/>
  <c r="H227" i="5"/>
  <c r="I227" i="5" s="1"/>
  <c r="B228" i="5" s="1"/>
  <c r="G228" i="5" s="1"/>
  <c r="H226" i="4"/>
  <c r="I226" i="4" s="1"/>
  <c r="B227" i="4" s="1"/>
  <c r="G227" i="4" s="1"/>
  <c r="H226" i="3"/>
  <c r="I226" i="3" s="1"/>
  <c r="B227" i="3" s="1"/>
  <c r="G227" i="3" s="1"/>
  <c r="H228" i="2"/>
  <c r="I228" i="2"/>
  <c r="B229" i="2" s="1"/>
  <c r="G229" i="2" s="1"/>
  <c r="H227" i="7" l="1"/>
  <c r="I227" i="7"/>
  <c r="B228" i="7" s="1"/>
  <c r="G228" i="7" s="1"/>
  <c r="I227" i="6"/>
  <c r="B228" i="6" s="1"/>
  <c r="G228" i="6" s="1"/>
  <c r="H227" i="6"/>
  <c r="H228" i="5"/>
  <c r="I228" i="5" s="1"/>
  <c r="B229" i="5" s="1"/>
  <c r="G229" i="5" s="1"/>
  <c r="H227" i="4"/>
  <c r="I227" i="4" s="1"/>
  <c r="B228" i="4" s="1"/>
  <c r="G228" i="4" s="1"/>
  <c r="H227" i="3"/>
  <c r="I227" i="3" s="1"/>
  <c r="B228" i="3" s="1"/>
  <c r="G228" i="3" s="1"/>
  <c r="H229" i="2"/>
  <c r="I229" i="2"/>
  <c r="B230" i="2" s="1"/>
  <c r="G230" i="2" s="1"/>
  <c r="I228" i="7" l="1"/>
  <c r="B229" i="7" s="1"/>
  <c r="G229" i="7" s="1"/>
  <c r="H228" i="7"/>
  <c r="H228" i="6"/>
  <c r="I228" i="6" s="1"/>
  <c r="B229" i="6" s="1"/>
  <c r="G229" i="6" s="1"/>
  <c r="H229" i="5"/>
  <c r="I229" i="5" s="1"/>
  <c r="B230" i="5" s="1"/>
  <c r="G230" i="5" s="1"/>
  <c r="H228" i="4"/>
  <c r="I228" i="4" s="1"/>
  <c r="B229" i="4" s="1"/>
  <c r="G229" i="4" s="1"/>
  <c r="H228" i="3"/>
  <c r="I228" i="3" s="1"/>
  <c r="B229" i="3" s="1"/>
  <c r="G229" i="3" s="1"/>
  <c r="H230" i="2"/>
  <c r="I230" i="2"/>
  <c r="B231" i="2" s="1"/>
  <c r="G231" i="2" s="1"/>
  <c r="H229" i="7" l="1"/>
  <c r="I229" i="7" s="1"/>
  <c r="B230" i="7" s="1"/>
  <c r="G230" i="7" s="1"/>
  <c r="H229" i="6"/>
  <c r="I229" i="6" s="1"/>
  <c r="B230" i="6" s="1"/>
  <c r="G230" i="6" s="1"/>
  <c r="H230" i="5"/>
  <c r="I230" i="5" s="1"/>
  <c r="B231" i="5" s="1"/>
  <c r="G231" i="5" s="1"/>
  <c r="H229" i="4"/>
  <c r="I229" i="4" s="1"/>
  <c r="B230" i="4" s="1"/>
  <c r="G230" i="4" s="1"/>
  <c r="H229" i="3"/>
  <c r="I229" i="3" s="1"/>
  <c r="B230" i="3" s="1"/>
  <c r="G230" i="3" s="1"/>
  <c r="H231" i="2"/>
  <c r="I231" i="2"/>
  <c r="B232" i="2" s="1"/>
  <c r="G232" i="2" s="1"/>
  <c r="H230" i="7" l="1"/>
  <c r="I230" i="7" s="1"/>
  <c r="B231" i="7" s="1"/>
  <c r="G231" i="7" s="1"/>
  <c r="H230" i="6"/>
  <c r="I230" i="6"/>
  <c r="B231" i="6" s="1"/>
  <c r="G231" i="6" s="1"/>
  <c r="H231" i="5"/>
  <c r="I231" i="5" s="1"/>
  <c r="B232" i="5" s="1"/>
  <c r="G232" i="5" s="1"/>
  <c r="H230" i="4"/>
  <c r="I230" i="4" s="1"/>
  <c r="B231" i="4" s="1"/>
  <c r="G231" i="4" s="1"/>
  <c r="H230" i="3"/>
  <c r="I230" i="3"/>
  <c r="B231" i="3" s="1"/>
  <c r="G231" i="3" s="1"/>
  <c r="H232" i="2"/>
  <c r="I232" i="2"/>
  <c r="B233" i="2" s="1"/>
  <c r="G233" i="2" s="1"/>
  <c r="H231" i="7" l="1"/>
  <c r="I231" i="7" s="1"/>
  <c r="B232" i="7" s="1"/>
  <c r="G232" i="7" s="1"/>
  <c r="H231" i="6"/>
  <c r="I231" i="6"/>
  <c r="B232" i="6" s="1"/>
  <c r="G232" i="6" s="1"/>
  <c r="H232" i="5"/>
  <c r="I232" i="5" s="1"/>
  <c r="B233" i="5" s="1"/>
  <c r="G233" i="5" s="1"/>
  <c r="H231" i="4"/>
  <c r="I231" i="4" s="1"/>
  <c r="B232" i="4" s="1"/>
  <c r="G232" i="4" s="1"/>
  <c r="I231" i="3"/>
  <c r="B232" i="3" s="1"/>
  <c r="G232" i="3" s="1"/>
  <c r="H231" i="3"/>
  <c r="H233" i="2"/>
  <c r="I233" i="2"/>
  <c r="B234" i="2" s="1"/>
  <c r="G234" i="2" s="1"/>
  <c r="H232" i="7" l="1"/>
  <c r="I232" i="7" s="1"/>
  <c r="B233" i="7" s="1"/>
  <c r="G233" i="7" s="1"/>
  <c r="H232" i="6"/>
  <c r="I232" i="6" s="1"/>
  <c r="B233" i="6" s="1"/>
  <c r="G233" i="6" s="1"/>
  <c r="H233" i="5"/>
  <c r="I233" i="5" s="1"/>
  <c r="B234" i="5" s="1"/>
  <c r="G234" i="5" s="1"/>
  <c r="H232" i="4"/>
  <c r="I232" i="4" s="1"/>
  <c r="B233" i="4" s="1"/>
  <c r="G233" i="4" s="1"/>
  <c r="H232" i="3"/>
  <c r="I232" i="3" s="1"/>
  <c r="B233" i="3" s="1"/>
  <c r="G233" i="3" s="1"/>
  <c r="H234" i="2"/>
  <c r="I234" i="2"/>
  <c r="B235" i="2" s="1"/>
  <c r="G235" i="2" s="1"/>
  <c r="H233" i="7" l="1"/>
  <c r="I233" i="7" s="1"/>
  <c r="B234" i="7" s="1"/>
  <c r="G234" i="7" s="1"/>
  <c r="H233" i="6"/>
  <c r="I233" i="6" s="1"/>
  <c r="B234" i="6" s="1"/>
  <c r="G234" i="6" s="1"/>
  <c r="H234" i="5"/>
  <c r="I234" i="5" s="1"/>
  <c r="B235" i="5" s="1"/>
  <c r="G235" i="5" s="1"/>
  <c r="I233" i="4"/>
  <c r="B234" i="4" s="1"/>
  <c r="G234" i="4" s="1"/>
  <c r="H233" i="4"/>
  <c r="H233" i="3"/>
  <c r="I233" i="3" s="1"/>
  <c r="B234" i="3" s="1"/>
  <c r="G234" i="3" s="1"/>
  <c r="H235" i="2"/>
  <c r="I235" i="2"/>
  <c r="B236" i="2" s="1"/>
  <c r="G236" i="2" s="1"/>
  <c r="H234" i="7" l="1"/>
  <c r="I234" i="7" s="1"/>
  <c r="B235" i="7" s="1"/>
  <c r="G235" i="7" s="1"/>
  <c r="H234" i="6"/>
  <c r="I234" i="6" s="1"/>
  <c r="B235" i="6" s="1"/>
  <c r="G235" i="6" s="1"/>
  <c r="H235" i="5"/>
  <c r="I235" i="5" s="1"/>
  <c r="B236" i="5" s="1"/>
  <c r="G236" i="5" s="1"/>
  <c r="H234" i="4"/>
  <c r="I234" i="4" s="1"/>
  <c r="B235" i="4" s="1"/>
  <c r="G235" i="4" s="1"/>
  <c r="H234" i="3"/>
  <c r="I234" i="3" s="1"/>
  <c r="B235" i="3" s="1"/>
  <c r="G235" i="3" s="1"/>
  <c r="H236" i="2"/>
  <c r="I236" i="2"/>
  <c r="B237" i="2" s="1"/>
  <c r="G237" i="2" s="1"/>
  <c r="H235" i="7" l="1"/>
  <c r="I235" i="7" s="1"/>
  <c r="B236" i="7" s="1"/>
  <c r="G236" i="7" s="1"/>
  <c r="H235" i="6"/>
  <c r="I235" i="6" s="1"/>
  <c r="B236" i="6" s="1"/>
  <c r="G236" i="6" s="1"/>
  <c r="H236" i="5"/>
  <c r="I236" i="5"/>
  <c r="B237" i="5" s="1"/>
  <c r="G237" i="5" s="1"/>
  <c r="H235" i="4"/>
  <c r="I235" i="4" s="1"/>
  <c r="B236" i="4" s="1"/>
  <c r="G236" i="4" s="1"/>
  <c r="H235" i="3"/>
  <c r="I235" i="3" s="1"/>
  <c r="B236" i="3" s="1"/>
  <c r="G236" i="3" s="1"/>
  <c r="H237" i="2"/>
  <c r="I237" i="2"/>
  <c r="B238" i="2" s="1"/>
  <c r="G238" i="2" s="1"/>
  <c r="H236" i="7" l="1"/>
  <c r="I236" i="7"/>
  <c r="B237" i="7" s="1"/>
  <c r="G237" i="7" s="1"/>
  <c r="H236" i="6"/>
  <c r="I236" i="6" s="1"/>
  <c r="B237" i="6" s="1"/>
  <c r="G237" i="6" s="1"/>
  <c r="H237" i="5"/>
  <c r="I237" i="5" s="1"/>
  <c r="B238" i="5" s="1"/>
  <c r="G238" i="5" s="1"/>
  <c r="H236" i="4"/>
  <c r="I236" i="4" s="1"/>
  <c r="B237" i="4" s="1"/>
  <c r="G237" i="4" s="1"/>
  <c r="H236" i="3"/>
  <c r="I236" i="3" s="1"/>
  <c r="B237" i="3" s="1"/>
  <c r="G237" i="3" s="1"/>
  <c r="H238" i="2"/>
  <c r="I238" i="2" s="1"/>
  <c r="B239" i="2" s="1"/>
  <c r="G239" i="2" s="1"/>
  <c r="H237" i="7" l="1"/>
  <c r="I237" i="7" s="1"/>
  <c r="B238" i="7" s="1"/>
  <c r="G238" i="7" s="1"/>
  <c r="H237" i="6"/>
  <c r="I237" i="6" s="1"/>
  <c r="B238" i="6" s="1"/>
  <c r="G238" i="6" s="1"/>
  <c r="H238" i="5"/>
  <c r="I238" i="5" s="1"/>
  <c r="B239" i="5" s="1"/>
  <c r="G239" i="5" s="1"/>
  <c r="H237" i="4"/>
  <c r="I237" i="4"/>
  <c r="B238" i="4" s="1"/>
  <c r="G238" i="4" s="1"/>
  <c r="I237" i="3"/>
  <c r="B238" i="3" s="1"/>
  <c r="G238" i="3" s="1"/>
  <c r="H237" i="3"/>
  <c r="H239" i="2"/>
  <c r="I239" i="2" s="1"/>
  <c r="B240" i="2" s="1"/>
  <c r="G240" i="2" s="1"/>
  <c r="H238" i="7" l="1"/>
  <c r="I238" i="7" s="1"/>
  <c r="B239" i="7" s="1"/>
  <c r="G239" i="7" s="1"/>
  <c r="H238" i="6"/>
  <c r="I238" i="6" s="1"/>
  <c r="B239" i="6" s="1"/>
  <c r="G239" i="6" s="1"/>
  <c r="H239" i="5"/>
  <c r="I239" i="5" s="1"/>
  <c r="B240" i="5" s="1"/>
  <c r="G240" i="5" s="1"/>
  <c r="H238" i="4"/>
  <c r="I238" i="4" s="1"/>
  <c r="B239" i="4" s="1"/>
  <c r="G239" i="4" s="1"/>
  <c r="H238" i="3"/>
  <c r="I238" i="3" s="1"/>
  <c r="B239" i="3" s="1"/>
  <c r="G239" i="3" s="1"/>
  <c r="H240" i="2"/>
  <c r="I240" i="2"/>
  <c r="B241" i="2" s="1"/>
  <c r="G241" i="2" s="1"/>
  <c r="H239" i="7" l="1"/>
  <c r="I239" i="7"/>
  <c r="B240" i="7" s="1"/>
  <c r="G240" i="7" s="1"/>
  <c r="I239" i="6"/>
  <c r="B240" i="6" s="1"/>
  <c r="G240" i="6" s="1"/>
  <c r="H239" i="6"/>
  <c r="H240" i="5"/>
  <c r="I240" i="5" s="1"/>
  <c r="B241" i="5" s="1"/>
  <c r="G241" i="5" s="1"/>
  <c r="H239" i="4"/>
  <c r="I239" i="4" s="1"/>
  <c r="B240" i="4" s="1"/>
  <c r="G240" i="4" s="1"/>
  <c r="H239" i="3"/>
  <c r="I239" i="3" s="1"/>
  <c r="B240" i="3" s="1"/>
  <c r="G240" i="3" s="1"/>
  <c r="H241" i="2"/>
  <c r="I241" i="2"/>
  <c r="B242" i="2" s="1"/>
  <c r="G242" i="2" s="1"/>
  <c r="I240" i="7" l="1"/>
  <c r="B241" i="7" s="1"/>
  <c r="G241" i="7" s="1"/>
  <c r="H240" i="7"/>
  <c r="H240" i="6"/>
  <c r="I240" i="6" s="1"/>
  <c r="B241" i="6" s="1"/>
  <c r="G241" i="6" s="1"/>
  <c r="H241" i="5"/>
  <c r="I241" i="5" s="1"/>
  <c r="B242" i="5" s="1"/>
  <c r="G242" i="5" s="1"/>
  <c r="H240" i="4"/>
  <c r="I240" i="4" s="1"/>
  <c r="B241" i="4" s="1"/>
  <c r="G241" i="4" s="1"/>
  <c r="H240" i="3"/>
  <c r="I240" i="3" s="1"/>
  <c r="B241" i="3" s="1"/>
  <c r="G241" i="3" s="1"/>
  <c r="H242" i="2"/>
  <c r="I242" i="2"/>
  <c r="B243" i="2" s="1"/>
  <c r="G243" i="2" s="1"/>
  <c r="H241" i="7" l="1"/>
  <c r="I241" i="7" s="1"/>
  <c r="B242" i="7" s="1"/>
  <c r="G242" i="7" s="1"/>
  <c r="I241" i="6"/>
  <c r="B242" i="6" s="1"/>
  <c r="G242" i="6" s="1"/>
  <c r="H241" i="6"/>
  <c r="H242" i="5"/>
  <c r="I242" i="5" s="1"/>
  <c r="B243" i="5" s="1"/>
  <c r="G243" i="5" s="1"/>
  <c r="H241" i="4"/>
  <c r="I241" i="4" s="1"/>
  <c r="B242" i="4" s="1"/>
  <c r="G242" i="4" s="1"/>
  <c r="H241" i="3"/>
  <c r="I241" i="3" s="1"/>
  <c r="B242" i="3" s="1"/>
  <c r="G242" i="3" s="1"/>
  <c r="H243" i="2"/>
  <c r="I243" i="2"/>
  <c r="B244" i="2" s="1"/>
  <c r="G244" i="2" s="1"/>
  <c r="H242" i="7" l="1"/>
  <c r="I242" i="7" s="1"/>
  <c r="B243" i="7" s="1"/>
  <c r="G243" i="7" s="1"/>
  <c r="H242" i="6"/>
  <c r="I242" i="6"/>
  <c r="B243" i="6" s="1"/>
  <c r="G243" i="6" s="1"/>
  <c r="H243" i="5"/>
  <c r="I243" i="5" s="1"/>
  <c r="B244" i="5" s="1"/>
  <c r="G244" i="5" s="1"/>
  <c r="H242" i="4"/>
  <c r="I242" i="4" s="1"/>
  <c r="B243" i="4" s="1"/>
  <c r="G243" i="4" s="1"/>
  <c r="H242" i="3"/>
  <c r="I242" i="3"/>
  <c r="B243" i="3" s="1"/>
  <c r="G243" i="3" s="1"/>
  <c r="H244" i="2"/>
  <c r="I244" i="2"/>
  <c r="B245" i="2" s="1"/>
  <c r="G245" i="2" s="1"/>
  <c r="H243" i="7" l="1"/>
  <c r="I243" i="7" s="1"/>
  <c r="B244" i="7" s="1"/>
  <c r="G244" i="7" s="1"/>
  <c r="H243" i="6"/>
  <c r="I243" i="6" s="1"/>
  <c r="B244" i="6" s="1"/>
  <c r="G244" i="6" s="1"/>
  <c r="H244" i="5"/>
  <c r="I244" i="5" s="1"/>
  <c r="B245" i="5" s="1"/>
  <c r="G245" i="5" s="1"/>
  <c r="H243" i="4"/>
  <c r="I243" i="4" s="1"/>
  <c r="B244" i="4" s="1"/>
  <c r="G244" i="4" s="1"/>
  <c r="H243" i="3"/>
  <c r="I243" i="3" s="1"/>
  <c r="B244" i="3" s="1"/>
  <c r="G244" i="3" s="1"/>
  <c r="H245" i="2"/>
  <c r="I245" i="2"/>
  <c r="B246" i="2" s="1"/>
  <c r="G246" i="2" s="1"/>
  <c r="I244" i="7" l="1"/>
  <c r="B245" i="7" s="1"/>
  <c r="G245" i="7" s="1"/>
  <c r="H244" i="7"/>
  <c r="H244" i="6"/>
  <c r="I244" i="6" s="1"/>
  <c r="B245" i="6" s="1"/>
  <c r="G245" i="6" s="1"/>
  <c r="H245" i="5"/>
  <c r="I245" i="5" s="1"/>
  <c r="B246" i="5" s="1"/>
  <c r="G246" i="5" s="1"/>
  <c r="H244" i="4"/>
  <c r="I244" i="4" s="1"/>
  <c r="B245" i="4" s="1"/>
  <c r="G245" i="4" s="1"/>
  <c r="H244" i="3"/>
  <c r="I244" i="3" s="1"/>
  <c r="B245" i="3" s="1"/>
  <c r="G245" i="3" s="1"/>
  <c r="H246" i="2"/>
  <c r="I246" i="2"/>
  <c r="B247" i="2" s="1"/>
  <c r="G247" i="2" s="1"/>
  <c r="I245" i="7" l="1"/>
  <c r="B246" i="7" s="1"/>
  <c r="G246" i="7" s="1"/>
  <c r="H245" i="7"/>
  <c r="H245" i="6"/>
  <c r="I245" i="6" s="1"/>
  <c r="B246" i="6" s="1"/>
  <c r="G246" i="6" s="1"/>
  <c r="H246" i="5"/>
  <c r="I246" i="5" s="1"/>
  <c r="B247" i="5" s="1"/>
  <c r="G247" i="5" s="1"/>
  <c r="H245" i="4"/>
  <c r="I245" i="4" s="1"/>
  <c r="B246" i="4" s="1"/>
  <c r="G246" i="4" s="1"/>
  <c r="H245" i="3"/>
  <c r="I245" i="3" s="1"/>
  <c r="B246" i="3" s="1"/>
  <c r="G246" i="3" s="1"/>
  <c r="H247" i="2"/>
  <c r="I247" i="2"/>
  <c r="B248" i="2" s="1"/>
  <c r="G248" i="2" s="1"/>
  <c r="I246" i="7" l="1"/>
  <c r="B247" i="7" s="1"/>
  <c r="G247" i="7" s="1"/>
  <c r="H246" i="7"/>
  <c r="H246" i="6"/>
  <c r="I246" i="6" s="1"/>
  <c r="B247" i="6" s="1"/>
  <c r="G247" i="6" s="1"/>
  <c r="H247" i="5"/>
  <c r="I247" i="5" s="1"/>
  <c r="B248" i="5" s="1"/>
  <c r="G248" i="5" s="1"/>
  <c r="H246" i="4"/>
  <c r="I246" i="4" s="1"/>
  <c r="B247" i="4" s="1"/>
  <c r="G247" i="4" s="1"/>
  <c r="H246" i="3"/>
  <c r="I246" i="3" s="1"/>
  <c r="B247" i="3" s="1"/>
  <c r="G247" i="3" s="1"/>
  <c r="H248" i="2"/>
  <c r="I248" i="2"/>
  <c r="B249" i="2" s="1"/>
  <c r="G249" i="2" s="1"/>
  <c r="H247" i="7" l="1"/>
  <c r="I247" i="7"/>
  <c r="B248" i="7" s="1"/>
  <c r="G248" i="7" s="1"/>
  <c r="H247" i="6"/>
  <c r="I247" i="6" s="1"/>
  <c r="B248" i="6" s="1"/>
  <c r="G248" i="6" s="1"/>
  <c r="H248" i="5"/>
  <c r="I248" i="5" s="1"/>
  <c r="B249" i="5" s="1"/>
  <c r="G249" i="5" s="1"/>
  <c r="H247" i="4"/>
  <c r="I247" i="4" s="1"/>
  <c r="B248" i="4" s="1"/>
  <c r="G248" i="4" s="1"/>
  <c r="H247" i="3"/>
  <c r="I247" i="3"/>
  <c r="B248" i="3" s="1"/>
  <c r="G248" i="3" s="1"/>
  <c r="H249" i="2"/>
  <c r="I249" i="2"/>
  <c r="B250" i="2" s="1"/>
  <c r="G250" i="2" s="1"/>
  <c r="H248" i="7" l="1"/>
  <c r="I248" i="7" s="1"/>
  <c r="B249" i="7" s="1"/>
  <c r="G249" i="7" s="1"/>
  <c r="H248" i="6"/>
  <c r="I248" i="6" s="1"/>
  <c r="B249" i="6" s="1"/>
  <c r="G249" i="6" s="1"/>
  <c r="H249" i="5"/>
  <c r="I249" i="5" s="1"/>
  <c r="B250" i="5" s="1"/>
  <c r="G250" i="5" s="1"/>
  <c r="H248" i="4"/>
  <c r="I248" i="4" s="1"/>
  <c r="B249" i="4" s="1"/>
  <c r="G249" i="4" s="1"/>
  <c r="H248" i="3"/>
  <c r="I248" i="3" s="1"/>
  <c r="B249" i="3" s="1"/>
  <c r="G249" i="3" s="1"/>
  <c r="H250" i="2"/>
  <c r="I250" i="2"/>
  <c r="B251" i="2" s="1"/>
  <c r="G251" i="2" s="1"/>
  <c r="H249" i="7" l="1"/>
  <c r="I249" i="7" s="1"/>
  <c r="B250" i="7" s="1"/>
  <c r="G250" i="7" s="1"/>
  <c r="H249" i="6"/>
  <c r="I249" i="6"/>
  <c r="B250" i="6" s="1"/>
  <c r="G250" i="6" s="1"/>
  <c r="H250" i="5"/>
  <c r="I250" i="5" s="1"/>
  <c r="B251" i="5" s="1"/>
  <c r="G251" i="5" s="1"/>
  <c r="H249" i="4"/>
  <c r="I249" i="4"/>
  <c r="B250" i="4" s="1"/>
  <c r="G250" i="4" s="1"/>
  <c r="H249" i="3"/>
  <c r="I249" i="3" s="1"/>
  <c r="B250" i="3" s="1"/>
  <c r="G250" i="3" s="1"/>
  <c r="H251" i="2"/>
  <c r="I251" i="2"/>
  <c r="B252" i="2" s="1"/>
  <c r="G252" i="2" s="1"/>
  <c r="I250" i="7" l="1"/>
  <c r="B251" i="7" s="1"/>
  <c r="G251" i="7" s="1"/>
  <c r="H250" i="7"/>
  <c r="H250" i="6"/>
  <c r="I250" i="6" s="1"/>
  <c r="B251" i="6" s="1"/>
  <c r="G251" i="6" s="1"/>
  <c r="H251" i="5"/>
  <c r="I251" i="5" s="1"/>
  <c r="B252" i="5" s="1"/>
  <c r="G252" i="5" s="1"/>
  <c r="H250" i="4"/>
  <c r="I250" i="4" s="1"/>
  <c r="B251" i="4" s="1"/>
  <c r="G251" i="4" s="1"/>
  <c r="H250" i="3"/>
  <c r="I250" i="3" s="1"/>
  <c r="B251" i="3" s="1"/>
  <c r="G251" i="3" s="1"/>
  <c r="H252" i="2"/>
  <c r="I252" i="2"/>
  <c r="B253" i="2" s="1"/>
  <c r="G253" i="2" s="1"/>
  <c r="H251" i="7" l="1"/>
  <c r="I251" i="7"/>
  <c r="B252" i="7" s="1"/>
  <c r="G252" i="7" s="1"/>
  <c r="I251" i="6"/>
  <c r="B252" i="6" s="1"/>
  <c r="G252" i="6" s="1"/>
  <c r="H251" i="6"/>
  <c r="H252" i="5"/>
  <c r="I252" i="5" s="1"/>
  <c r="B253" i="5" s="1"/>
  <c r="G253" i="5" s="1"/>
  <c r="H251" i="4"/>
  <c r="I251" i="4" s="1"/>
  <c r="B252" i="4" s="1"/>
  <c r="G252" i="4" s="1"/>
  <c r="H251" i="3"/>
  <c r="I251" i="3" s="1"/>
  <c r="B252" i="3" s="1"/>
  <c r="G252" i="3" s="1"/>
  <c r="H253" i="2"/>
  <c r="I253" i="2"/>
  <c r="B254" i="2" s="1"/>
  <c r="G254" i="2" s="1"/>
  <c r="I252" i="7" l="1"/>
  <c r="B253" i="7" s="1"/>
  <c r="G253" i="7" s="1"/>
  <c r="H252" i="7"/>
  <c r="H252" i="6"/>
  <c r="I252" i="6" s="1"/>
  <c r="B253" i="6" s="1"/>
  <c r="G253" i="6" s="1"/>
  <c r="H253" i="5"/>
  <c r="I253" i="5" s="1"/>
  <c r="B254" i="5" s="1"/>
  <c r="G254" i="5" s="1"/>
  <c r="H252" i="4"/>
  <c r="I252" i="4" s="1"/>
  <c r="B253" i="4" s="1"/>
  <c r="G253" i="4" s="1"/>
  <c r="H252" i="3"/>
  <c r="I252" i="3" s="1"/>
  <c r="B253" i="3" s="1"/>
  <c r="G253" i="3" s="1"/>
  <c r="H254" i="2"/>
  <c r="I254" i="2" s="1"/>
  <c r="B255" i="2" s="1"/>
  <c r="G255" i="2" s="1"/>
  <c r="H253" i="7" l="1"/>
  <c r="I253" i="7" s="1"/>
  <c r="B254" i="7" s="1"/>
  <c r="G254" i="7" s="1"/>
  <c r="H253" i="6"/>
  <c r="I253" i="6" s="1"/>
  <c r="B254" i="6" s="1"/>
  <c r="G254" i="6" s="1"/>
  <c r="H254" i="5"/>
  <c r="I254" i="5" s="1"/>
  <c r="B255" i="5" s="1"/>
  <c r="G255" i="5" s="1"/>
  <c r="H253" i="4"/>
  <c r="I253" i="4" s="1"/>
  <c r="B254" i="4" s="1"/>
  <c r="G254" i="4" s="1"/>
  <c r="H253" i="3"/>
  <c r="I253" i="3"/>
  <c r="B254" i="3" s="1"/>
  <c r="G254" i="3" s="1"/>
  <c r="H255" i="2"/>
  <c r="I255" i="2"/>
  <c r="B256" i="2" s="1"/>
  <c r="G256" i="2" s="1"/>
  <c r="H254" i="7" l="1"/>
  <c r="I254" i="7" s="1"/>
  <c r="B255" i="7" s="1"/>
  <c r="G255" i="7" s="1"/>
  <c r="H254" i="6"/>
  <c r="I254" i="6"/>
  <c r="B255" i="6" s="1"/>
  <c r="G255" i="6" s="1"/>
  <c r="H255" i="5"/>
  <c r="I255" i="5" s="1"/>
  <c r="B256" i="5" s="1"/>
  <c r="G256" i="5" s="1"/>
  <c r="H254" i="4"/>
  <c r="I254" i="4" s="1"/>
  <c r="B255" i="4" s="1"/>
  <c r="G255" i="4" s="1"/>
  <c r="H254" i="3"/>
  <c r="I254" i="3" s="1"/>
  <c r="B255" i="3" s="1"/>
  <c r="G255" i="3" s="1"/>
  <c r="H256" i="2"/>
  <c r="I256" i="2"/>
  <c r="B257" i="2" s="1"/>
  <c r="G257" i="2" s="1"/>
  <c r="H255" i="7" l="1"/>
  <c r="I255" i="7" s="1"/>
  <c r="B256" i="7" s="1"/>
  <c r="G256" i="7" s="1"/>
  <c r="H255" i="6"/>
  <c r="I255" i="6"/>
  <c r="B256" i="6" s="1"/>
  <c r="G256" i="6" s="1"/>
  <c r="H256" i="5"/>
  <c r="I256" i="5" s="1"/>
  <c r="B257" i="5" s="1"/>
  <c r="G257" i="5" s="1"/>
  <c r="H255" i="4"/>
  <c r="I255" i="4" s="1"/>
  <c r="B256" i="4" s="1"/>
  <c r="G256" i="4" s="1"/>
  <c r="I255" i="3"/>
  <c r="B256" i="3" s="1"/>
  <c r="G256" i="3" s="1"/>
  <c r="H255" i="3"/>
  <c r="H257" i="2"/>
  <c r="I257" i="2" s="1"/>
  <c r="B258" i="2" s="1"/>
  <c r="G258" i="2" s="1"/>
  <c r="H256" i="7" l="1"/>
  <c r="I256" i="7" s="1"/>
  <c r="B257" i="7" s="1"/>
  <c r="G257" i="7" s="1"/>
  <c r="H256" i="6"/>
  <c r="I256" i="6" s="1"/>
  <c r="B257" i="6" s="1"/>
  <c r="G257" i="6" s="1"/>
  <c r="H257" i="5"/>
  <c r="I257" i="5" s="1"/>
  <c r="B258" i="5" s="1"/>
  <c r="G258" i="5" s="1"/>
  <c r="H256" i="4"/>
  <c r="I256" i="4" s="1"/>
  <c r="B257" i="4" s="1"/>
  <c r="G257" i="4" s="1"/>
  <c r="I256" i="3"/>
  <c r="B257" i="3" s="1"/>
  <c r="G257" i="3" s="1"/>
  <c r="H256" i="3"/>
  <c r="H258" i="2"/>
  <c r="I258" i="2"/>
  <c r="B259" i="2" s="1"/>
  <c r="G259" i="2" s="1"/>
  <c r="I257" i="7" l="1"/>
  <c r="B258" i="7" s="1"/>
  <c r="G258" i="7" s="1"/>
  <c r="H257" i="7"/>
  <c r="H257" i="6"/>
  <c r="I257" i="6" s="1"/>
  <c r="B258" i="6" s="1"/>
  <c r="G258" i="6" s="1"/>
  <c r="H258" i="5"/>
  <c r="I258" i="5" s="1"/>
  <c r="B259" i="5" s="1"/>
  <c r="G259" i="5" s="1"/>
  <c r="H257" i="4"/>
  <c r="I257" i="4" s="1"/>
  <c r="B258" i="4" s="1"/>
  <c r="G258" i="4" s="1"/>
  <c r="H257" i="3"/>
  <c r="I257" i="3" s="1"/>
  <c r="B258" i="3" s="1"/>
  <c r="G258" i="3" s="1"/>
  <c r="H259" i="2"/>
  <c r="I259" i="2"/>
  <c r="B260" i="2" s="1"/>
  <c r="G260" i="2" s="1"/>
  <c r="H258" i="7" l="1"/>
  <c r="I258" i="7" s="1"/>
  <c r="B259" i="7" s="1"/>
  <c r="G259" i="7" s="1"/>
  <c r="I258" i="6"/>
  <c r="B259" i="6" s="1"/>
  <c r="G259" i="6" s="1"/>
  <c r="H258" i="6"/>
  <c r="H259" i="5"/>
  <c r="I259" i="5" s="1"/>
  <c r="B260" i="5" s="1"/>
  <c r="G260" i="5" s="1"/>
  <c r="H258" i="4"/>
  <c r="I258" i="4" s="1"/>
  <c r="B259" i="4" s="1"/>
  <c r="G259" i="4" s="1"/>
  <c r="I258" i="3"/>
  <c r="B259" i="3" s="1"/>
  <c r="G259" i="3" s="1"/>
  <c r="H258" i="3"/>
  <c r="H260" i="2"/>
  <c r="I260" i="2"/>
  <c r="B261" i="2" s="1"/>
  <c r="G261" i="2" s="1"/>
  <c r="H259" i="7" l="1"/>
  <c r="I259" i="7" s="1"/>
  <c r="B260" i="7" s="1"/>
  <c r="G260" i="7" s="1"/>
  <c r="H259" i="6"/>
  <c r="I259" i="6" s="1"/>
  <c r="B260" i="6" s="1"/>
  <c r="G260" i="6" s="1"/>
  <c r="H260" i="5"/>
  <c r="I260" i="5"/>
  <c r="B261" i="5" s="1"/>
  <c r="G261" i="5" s="1"/>
  <c r="I259" i="4"/>
  <c r="B260" i="4" s="1"/>
  <c r="G260" i="4" s="1"/>
  <c r="H259" i="4"/>
  <c r="I259" i="3"/>
  <c r="B260" i="3" s="1"/>
  <c r="G260" i="3" s="1"/>
  <c r="H259" i="3"/>
  <c r="H261" i="2"/>
  <c r="I261" i="2" s="1"/>
  <c r="B262" i="2" s="1"/>
  <c r="G262" i="2" s="1"/>
  <c r="I260" i="7" l="1"/>
  <c r="B261" i="7" s="1"/>
  <c r="G261" i="7" s="1"/>
  <c r="H260" i="7"/>
  <c r="H260" i="6"/>
  <c r="I260" i="6" s="1"/>
  <c r="B261" i="6" s="1"/>
  <c r="G261" i="6" s="1"/>
  <c r="H261" i="5"/>
  <c r="I261" i="5" s="1"/>
  <c r="B262" i="5" s="1"/>
  <c r="G262" i="5" s="1"/>
  <c r="H260" i="4"/>
  <c r="I260" i="4"/>
  <c r="B261" i="4" s="1"/>
  <c r="G261" i="4" s="1"/>
  <c r="H260" i="3"/>
  <c r="I260" i="3" s="1"/>
  <c r="B261" i="3" s="1"/>
  <c r="G261" i="3" s="1"/>
  <c r="H262" i="2"/>
  <c r="I262" i="2"/>
  <c r="B263" i="2" s="1"/>
  <c r="G263" i="2" s="1"/>
  <c r="H261" i="7" l="1"/>
  <c r="I261" i="7" s="1"/>
  <c r="B262" i="7" s="1"/>
  <c r="G262" i="7" s="1"/>
  <c r="H261" i="6"/>
  <c r="I261" i="6"/>
  <c r="B262" i="6" s="1"/>
  <c r="G262" i="6" s="1"/>
  <c r="H262" i="5"/>
  <c r="I262" i="5" s="1"/>
  <c r="B263" i="5" s="1"/>
  <c r="G263" i="5" s="1"/>
  <c r="H261" i="4"/>
  <c r="I261" i="4"/>
  <c r="B262" i="4" s="1"/>
  <c r="G262" i="4" s="1"/>
  <c r="H261" i="3"/>
  <c r="I261" i="3"/>
  <c r="B262" i="3" s="1"/>
  <c r="G262" i="3" s="1"/>
  <c r="H263" i="2"/>
  <c r="I263" i="2"/>
  <c r="B264" i="2" s="1"/>
  <c r="G264" i="2" s="1"/>
  <c r="H262" i="7" l="1"/>
  <c r="I262" i="7" s="1"/>
  <c r="B263" i="7" s="1"/>
  <c r="G263" i="7" s="1"/>
  <c r="H262" i="6"/>
  <c r="I262" i="6" s="1"/>
  <c r="B263" i="6" s="1"/>
  <c r="G263" i="6" s="1"/>
  <c r="H263" i="5"/>
  <c r="I263" i="5" s="1"/>
  <c r="B264" i="5" s="1"/>
  <c r="G264" i="5" s="1"/>
  <c r="H262" i="4"/>
  <c r="I262" i="4" s="1"/>
  <c r="B263" i="4" s="1"/>
  <c r="G263" i="4" s="1"/>
  <c r="I262" i="3"/>
  <c r="B263" i="3" s="1"/>
  <c r="G263" i="3" s="1"/>
  <c r="H262" i="3"/>
  <c r="H264" i="2"/>
  <c r="I264" i="2"/>
  <c r="B265" i="2" s="1"/>
  <c r="G265" i="2" s="1"/>
  <c r="H263" i="7" l="1"/>
  <c r="I263" i="7" s="1"/>
  <c r="B264" i="7" s="1"/>
  <c r="G264" i="7" s="1"/>
  <c r="H263" i="6"/>
  <c r="I263" i="6" s="1"/>
  <c r="B264" i="6" s="1"/>
  <c r="G264" i="6" s="1"/>
  <c r="H264" i="5"/>
  <c r="I264" i="5" s="1"/>
  <c r="B265" i="5" s="1"/>
  <c r="G265" i="5" s="1"/>
  <c r="I263" i="4"/>
  <c r="B264" i="4" s="1"/>
  <c r="G264" i="4" s="1"/>
  <c r="H263" i="4"/>
  <c r="H263" i="3"/>
  <c r="I263" i="3" s="1"/>
  <c r="B264" i="3" s="1"/>
  <c r="G264" i="3" s="1"/>
  <c r="H265" i="2"/>
  <c r="I265" i="2"/>
  <c r="B266" i="2" s="1"/>
  <c r="G266" i="2" s="1"/>
  <c r="H264" i="7" l="1"/>
  <c r="I264" i="7" s="1"/>
  <c r="B265" i="7" s="1"/>
  <c r="G265" i="7" s="1"/>
  <c r="H264" i="6"/>
  <c r="I264" i="6" s="1"/>
  <c r="B265" i="6" s="1"/>
  <c r="G265" i="6" s="1"/>
  <c r="H265" i="5"/>
  <c r="I265" i="5" s="1"/>
  <c r="B266" i="5" s="1"/>
  <c r="G266" i="5" s="1"/>
  <c r="H264" i="4"/>
  <c r="I264" i="4" s="1"/>
  <c r="B265" i="4" s="1"/>
  <c r="G265" i="4" s="1"/>
  <c r="I264" i="3"/>
  <c r="B265" i="3" s="1"/>
  <c r="G265" i="3" s="1"/>
  <c r="H264" i="3"/>
  <c r="H266" i="2"/>
  <c r="I266" i="2" s="1"/>
  <c r="B267" i="2" s="1"/>
  <c r="G267" i="2" s="1"/>
  <c r="H265" i="7" l="1"/>
  <c r="I265" i="7" s="1"/>
  <c r="B266" i="7" s="1"/>
  <c r="G266" i="7" s="1"/>
  <c r="I265" i="6"/>
  <c r="B266" i="6" s="1"/>
  <c r="G266" i="6" s="1"/>
  <c r="H265" i="6"/>
  <c r="H266" i="5"/>
  <c r="I266" i="5" s="1"/>
  <c r="B267" i="5" s="1"/>
  <c r="G267" i="5" s="1"/>
  <c r="I265" i="4"/>
  <c r="B266" i="4" s="1"/>
  <c r="G266" i="4" s="1"/>
  <c r="H265" i="4"/>
  <c r="H265" i="3"/>
  <c r="I265" i="3"/>
  <c r="B266" i="3" s="1"/>
  <c r="G266" i="3" s="1"/>
  <c r="H267" i="2"/>
  <c r="I267" i="2"/>
  <c r="B268" i="2" s="1"/>
  <c r="G268" i="2" s="1"/>
  <c r="H266" i="7" l="1"/>
  <c r="I266" i="7" s="1"/>
  <c r="B267" i="7" s="1"/>
  <c r="G267" i="7" s="1"/>
  <c r="H266" i="6"/>
  <c r="I266" i="6" s="1"/>
  <c r="B267" i="6" s="1"/>
  <c r="G267" i="6" s="1"/>
  <c r="H267" i="5"/>
  <c r="I267" i="5" s="1"/>
  <c r="B268" i="5" s="1"/>
  <c r="G268" i="5" s="1"/>
  <c r="H266" i="4"/>
  <c r="I266" i="4" s="1"/>
  <c r="B267" i="4" s="1"/>
  <c r="G267" i="4" s="1"/>
  <c r="H266" i="3"/>
  <c r="I266" i="3" s="1"/>
  <c r="B267" i="3" s="1"/>
  <c r="G267" i="3" s="1"/>
  <c r="H268" i="2"/>
  <c r="I268" i="2"/>
  <c r="B269" i="2" s="1"/>
  <c r="G269" i="2" s="1"/>
  <c r="I267" i="7" l="1"/>
  <c r="B268" i="7" s="1"/>
  <c r="G268" i="7" s="1"/>
  <c r="H267" i="7"/>
  <c r="H267" i="6"/>
  <c r="I267" i="6"/>
  <c r="B268" i="6" s="1"/>
  <c r="G268" i="6" s="1"/>
  <c r="H268" i="5"/>
  <c r="I268" i="5" s="1"/>
  <c r="B269" i="5" s="1"/>
  <c r="G269" i="5" s="1"/>
  <c r="H267" i="4"/>
  <c r="I267" i="4" s="1"/>
  <c r="B268" i="4" s="1"/>
  <c r="G268" i="4" s="1"/>
  <c r="H267" i="3"/>
  <c r="I267" i="3" s="1"/>
  <c r="B268" i="3" s="1"/>
  <c r="G268" i="3" s="1"/>
  <c r="H269" i="2"/>
  <c r="I269" i="2"/>
  <c r="B270" i="2" s="1"/>
  <c r="G270" i="2" s="1"/>
  <c r="H268" i="7" l="1"/>
  <c r="I268" i="7" s="1"/>
  <c r="B269" i="7" s="1"/>
  <c r="G269" i="7" s="1"/>
  <c r="H268" i="6"/>
  <c r="I268" i="6" s="1"/>
  <c r="B269" i="6" s="1"/>
  <c r="G269" i="6" s="1"/>
  <c r="H269" i="5"/>
  <c r="I269" i="5" s="1"/>
  <c r="B270" i="5" s="1"/>
  <c r="G270" i="5" s="1"/>
  <c r="H268" i="4"/>
  <c r="I268" i="4" s="1"/>
  <c r="B269" i="4" s="1"/>
  <c r="G269" i="4" s="1"/>
  <c r="H268" i="3"/>
  <c r="I268" i="3" s="1"/>
  <c r="B269" i="3" s="1"/>
  <c r="G269" i="3" s="1"/>
  <c r="H270" i="2"/>
  <c r="I270" i="2"/>
  <c r="B271" i="2" s="1"/>
  <c r="G271" i="2" s="1"/>
  <c r="H269" i="7" l="1"/>
  <c r="I269" i="7" s="1"/>
  <c r="B270" i="7" s="1"/>
  <c r="G270" i="7" s="1"/>
  <c r="H269" i="6"/>
  <c r="I269" i="6" s="1"/>
  <c r="B270" i="6" s="1"/>
  <c r="G270" i="6" s="1"/>
  <c r="H270" i="5"/>
  <c r="I270" i="5" s="1"/>
  <c r="B271" i="5" s="1"/>
  <c r="G271" i="5" s="1"/>
  <c r="H269" i="4"/>
  <c r="I269" i="4" s="1"/>
  <c r="B270" i="4" s="1"/>
  <c r="G270" i="4" s="1"/>
  <c r="H269" i="3"/>
  <c r="I269" i="3" s="1"/>
  <c r="B270" i="3" s="1"/>
  <c r="G270" i="3" s="1"/>
  <c r="H271" i="2"/>
  <c r="I271" i="2" s="1"/>
  <c r="B272" i="2" s="1"/>
  <c r="G272" i="2" s="1"/>
  <c r="I270" i="7" l="1"/>
  <c r="B271" i="7" s="1"/>
  <c r="G271" i="7" s="1"/>
  <c r="H270" i="7"/>
  <c r="I270" i="6"/>
  <c r="B271" i="6" s="1"/>
  <c r="G271" i="6" s="1"/>
  <c r="H270" i="6"/>
  <c r="H271" i="5"/>
  <c r="I271" i="5" s="1"/>
  <c r="B272" i="5" s="1"/>
  <c r="G272" i="5" s="1"/>
  <c r="I270" i="4"/>
  <c r="B271" i="4" s="1"/>
  <c r="G271" i="4" s="1"/>
  <c r="H270" i="4"/>
  <c r="H270" i="3"/>
  <c r="I270" i="3" s="1"/>
  <c r="B271" i="3" s="1"/>
  <c r="G271" i="3" s="1"/>
  <c r="H272" i="2"/>
  <c r="I272" i="2"/>
  <c r="B273" i="2" s="1"/>
  <c r="G273" i="2" s="1"/>
  <c r="H271" i="7" l="1"/>
  <c r="I271" i="7" s="1"/>
  <c r="B272" i="7" s="1"/>
  <c r="G272" i="7" s="1"/>
  <c r="H271" i="6"/>
  <c r="I271" i="6" s="1"/>
  <c r="B272" i="6" s="1"/>
  <c r="G272" i="6" s="1"/>
  <c r="H272" i="5"/>
  <c r="I272" i="5" s="1"/>
  <c r="B273" i="5" s="1"/>
  <c r="G273" i="5" s="1"/>
  <c r="H271" i="4"/>
  <c r="I271" i="4" s="1"/>
  <c r="B272" i="4" s="1"/>
  <c r="G272" i="4" s="1"/>
  <c r="H271" i="3"/>
  <c r="I271" i="3" s="1"/>
  <c r="B272" i="3" s="1"/>
  <c r="G272" i="3" s="1"/>
  <c r="H273" i="2"/>
  <c r="I273" i="2"/>
  <c r="B274" i="2" s="1"/>
  <c r="G274" i="2" s="1"/>
  <c r="H272" i="7" l="1"/>
  <c r="I272" i="7" s="1"/>
  <c r="B273" i="7" s="1"/>
  <c r="G273" i="7" s="1"/>
  <c r="H272" i="6"/>
  <c r="I272" i="6" s="1"/>
  <c r="B273" i="6" s="1"/>
  <c r="G273" i="6" s="1"/>
  <c r="H273" i="5"/>
  <c r="I273" i="5" s="1"/>
  <c r="B274" i="5" s="1"/>
  <c r="G274" i="5" s="1"/>
  <c r="H272" i="4"/>
  <c r="I272" i="4"/>
  <c r="B273" i="4" s="1"/>
  <c r="G273" i="4" s="1"/>
  <c r="H272" i="3"/>
  <c r="I272" i="3" s="1"/>
  <c r="B273" i="3" s="1"/>
  <c r="G273" i="3" s="1"/>
  <c r="H274" i="2"/>
  <c r="I274" i="2"/>
  <c r="B275" i="2" s="1"/>
  <c r="G275" i="2" s="1"/>
  <c r="H273" i="7" l="1"/>
  <c r="I273" i="7" s="1"/>
  <c r="B274" i="7" s="1"/>
  <c r="G274" i="7" s="1"/>
  <c r="H273" i="6"/>
  <c r="I273" i="6"/>
  <c r="B274" i="6" s="1"/>
  <c r="G274" i="6" s="1"/>
  <c r="H274" i="5"/>
  <c r="I274" i="5" s="1"/>
  <c r="B275" i="5" s="1"/>
  <c r="G275" i="5" s="1"/>
  <c r="H273" i="4"/>
  <c r="I273" i="4"/>
  <c r="B274" i="4" s="1"/>
  <c r="G274" i="4" s="1"/>
  <c r="H273" i="3"/>
  <c r="I273" i="3" s="1"/>
  <c r="B274" i="3" s="1"/>
  <c r="G274" i="3" s="1"/>
  <c r="H275" i="2"/>
  <c r="I275" i="2"/>
  <c r="B276" i="2" s="1"/>
  <c r="G276" i="2" s="1"/>
  <c r="H274" i="7" l="1"/>
  <c r="I274" i="7" s="1"/>
  <c r="B275" i="7" s="1"/>
  <c r="G275" i="7" s="1"/>
  <c r="H274" i="6"/>
  <c r="I274" i="6" s="1"/>
  <c r="B275" i="6" s="1"/>
  <c r="G275" i="6" s="1"/>
  <c r="H275" i="5"/>
  <c r="I275" i="5"/>
  <c r="B276" i="5" s="1"/>
  <c r="G276" i="5" s="1"/>
  <c r="H274" i="4"/>
  <c r="I274" i="4" s="1"/>
  <c r="B275" i="4" s="1"/>
  <c r="G275" i="4" s="1"/>
  <c r="H274" i="3"/>
  <c r="I274" i="3" s="1"/>
  <c r="B275" i="3" s="1"/>
  <c r="G275" i="3" s="1"/>
  <c r="H276" i="2"/>
  <c r="I276" i="2"/>
  <c r="B277" i="2" s="1"/>
  <c r="G277" i="2" s="1"/>
  <c r="H275" i="7" l="1"/>
  <c r="I275" i="7" s="1"/>
  <c r="B276" i="7" s="1"/>
  <c r="G276" i="7" s="1"/>
  <c r="H275" i="6"/>
  <c r="I275" i="6" s="1"/>
  <c r="B276" i="6" s="1"/>
  <c r="G276" i="6" s="1"/>
  <c r="H276" i="5"/>
  <c r="I276" i="5" s="1"/>
  <c r="B277" i="5" s="1"/>
  <c r="G277" i="5" s="1"/>
  <c r="H275" i="4"/>
  <c r="I275" i="4" s="1"/>
  <c r="B276" i="4" s="1"/>
  <c r="G276" i="4" s="1"/>
  <c r="H275" i="3"/>
  <c r="I275" i="3" s="1"/>
  <c r="B276" i="3" s="1"/>
  <c r="G276" i="3" s="1"/>
  <c r="H277" i="2"/>
  <c r="I277" i="2"/>
  <c r="B278" i="2" s="1"/>
  <c r="G278" i="2" s="1"/>
  <c r="H276" i="7" l="1"/>
  <c r="I276" i="7" s="1"/>
  <c r="B277" i="7" s="1"/>
  <c r="G277" i="7" s="1"/>
  <c r="H276" i="6"/>
  <c r="I276" i="6" s="1"/>
  <c r="B277" i="6" s="1"/>
  <c r="G277" i="6" s="1"/>
  <c r="H277" i="5"/>
  <c r="I277" i="5" s="1"/>
  <c r="B278" i="5" s="1"/>
  <c r="G278" i="5" s="1"/>
  <c r="H276" i="4"/>
  <c r="I276" i="4" s="1"/>
  <c r="B277" i="4" s="1"/>
  <c r="G277" i="4" s="1"/>
  <c r="H276" i="3"/>
  <c r="I276" i="3" s="1"/>
  <c r="B277" i="3" s="1"/>
  <c r="G277" i="3" s="1"/>
  <c r="H278" i="2"/>
  <c r="I278" i="2" s="1"/>
  <c r="B279" i="2" s="1"/>
  <c r="G279" i="2" s="1"/>
  <c r="H277" i="7" l="1"/>
  <c r="I277" i="7" s="1"/>
  <c r="B278" i="7" s="1"/>
  <c r="G278" i="7" s="1"/>
  <c r="H277" i="6"/>
  <c r="I277" i="6" s="1"/>
  <c r="B278" i="6" s="1"/>
  <c r="G278" i="6" s="1"/>
  <c r="H278" i="5"/>
  <c r="I278" i="5" s="1"/>
  <c r="B279" i="5" s="1"/>
  <c r="G279" i="5" s="1"/>
  <c r="H277" i="4"/>
  <c r="I277" i="4" s="1"/>
  <c r="B278" i="4" s="1"/>
  <c r="G278" i="4" s="1"/>
  <c r="H277" i="3"/>
  <c r="I277" i="3"/>
  <c r="B278" i="3" s="1"/>
  <c r="G278" i="3" s="1"/>
  <c r="H279" i="2"/>
  <c r="I279" i="2"/>
  <c r="B280" i="2" s="1"/>
  <c r="G280" i="2" s="1"/>
  <c r="H278" i="7" l="1"/>
  <c r="I278" i="7" s="1"/>
  <c r="B279" i="7" s="1"/>
  <c r="G279" i="7" s="1"/>
  <c r="H278" i="6"/>
  <c r="I278" i="6"/>
  <c r="B279" i="6" s="1"/>
  <c r="G279" i="6" s="1"/>
  <c r="H279" i="5"/>
  <c r="I279" i="5" s="1"/>
  <c r="B280" i="5" s="1"/>
  <c r="G280" i="5" s="1"/>
  <c r="I278" i="4"/>
  <c r="B279" i="4" s="1"/>
  <c r="G279" i="4" s="1"/>
  <c r="H278" i="4"/>
  <c r="H278" i="3"/>
  <c r="I278" i="3" s="1"/>
  <c r="B279" i="3" s="1"/>
  <c r="G279" i="3" s="1"/>
  <c r="H280" i="2"/>
  <c r="I280" i="2"/>
  <c r="B281" i="2" s="1"/>
  <c r="G281" i="2" s="1"/>
  <c r="I279" i="7" l="1"/>
  <c r="B280" i="7" s="1"/>
  <c r="G280" i="7" s="1"/>
  <c r="H279" i="7"/>
  <c r="H279" i="6"/>
  <c r="I279" i="6"/>
  <c r="B280" i="6" s="1"/>
  <c r="G280" i="6" s="1"/>
  <c r="H280" i="5"/>
  <c r="I280" i="5" s="1"/>
  <c r="B281" i="5" s="1"/>
  <c r="G281" i="5" s="1"/>
  <c r="I279" i="4"/>
  <c r="B280" i="4" s="1"/>
  <c r="G280" i="4" s="1"/>
  <c r="H279" i="4"/>
  <c r="H279" i="3"/>
  <c r="I279" i="3" s="1"/>
  <c r="B280" i="3" s="1"/>
  <c r="G280" i="3" s="1"/>
  <c r="H281" i="2"/>
  <c r="I281" i="2"/>
  <c r="B282" i="2" s="1"/>
  <c r="G282" i="2" s="1"/>
  <c r="H280" i="7" l="1"/>
  <c r="I280" i="7"/>
  <c r="B281" i="7" s="1"/>
  <c r="G281" i="7" s="1"/>
  <c r="H280" i="6"/>
  <c r="I280" i="6" s="1"/>
  <c r="B281" i="6" s="1"/>
  <c r="G281" i="6" s="1"/>
  <c r="H281" i="5"/>
  <c r="I281" i="5" s="1"/>
  <c r="B282" i="5" s="1"/>
  <c r="G282" i="5" s="1"/>
  <c r="H280" i="4"/>
  <c r="I280" i="4" s="1"/>
  <c r="B281" i="4" s="1"/>
  <c r="G281" i="4" s="1"/>
  <c r="I280" i="3"/>
  <c r="B281" i="3" s="1"/>
  <c r="G281" i="3" s="1"/>
  <c r="H280" i="3"/>
  <c r="H282" i="2"/>
  <c r="I282" i="2" s="1"/>
  <c r="B283" i="2" s="1"/>
  <c r="G283" i="2" s="1"/>
  <c r="H281" i="7" l="1"/>
  <c r="I281" i="7"/>
  <c r="B282" i="7" s="1"/>
  <c r="G282" i="7" s="1"/>
  <c r="H281" i="6"/>
  <c r="I281" i="6" s="1"/>
  <c r="B282" i="6" s="1"/>
  <c r="G282" i="6" s="1"/>
  <c r="H282" i="5"/>
  <c r="I282" i="5" s="1"/>
  <c r="B283" i="5" s="1"/>
  <c r="G283" i="5" s="1"/>
  <c r="H281" i="4"/>
  <c r="I281" i="4" s="1"/>
  <c r="B282" i="4" s="1"/>
  <c r="G282" i="4" s="1"/>
  <c r="I281" i="3"/>
  <c r="B282" i="3" s="1"/>
  <c r="G282" i="3" s="1"/>
  <c r="H281" i="3"/>
  <c r="H283" i="2"/>
  <c r="I283" i="2"/>
  <c r="B284" i="2" s="1"/>
  <c r="G284" i="2" s="1"/>
  <c r="H282" i="7" l="1"/>
  <c r="I282" i="7" s="1"/>
  <c r="B283" i="7" s="1"/>
  <c r="G283" i="7" s="1"/>
  <c r="H282" i="6"/>
  <c r="I282" i="6" s="1"/>
  <c r="B283" i="6" s="1"/>
  <c r="G283" i="6" s="1"/>
  <c r="H283" i="5"/>
  <c r="I283" i="5" s="1"/>
  <c r="B284" i="5" s="1"/>
  <c r="G284" i="5" s="1"/>
  <c r="I282" i="4"/>
  <c r="B283" i="4" s="1"/>
  <c r="G283" i="4" s="1"/>
  <c r="H282" i="4"/>
  <c r="H282" i="3"/>
  <c r="I282" i="3" s="1"/>
  <c r="B283" i="3" s="1"/>
  <c r="G283" i="3" s="1"/>
  <c r="H284" i="2"/>
  <c r="I284" i="2"/>
  <c r="B285" i="2" s="1"/>
  <c r="G285" i="2" s="1"/>
  <c r="H283" i="7" l="1"/>
  <c r="I283" i="7" s="1"/>
  <c r="B284" i="7" s="1"/>
  <c r="G284" i="7" s="1"/>
  <c r="I283" i="6"/>
  <c r="B284" i="6" s="1"/>
  <c r="G284" i="6" s="1"/>
  <c r="H283" i="6"/>
  <c r="H284" i="5"/>
  <c r="I284" i="5" s="1"/>
  <c r="B285" i="5" s="1"/>
  <c r="G285" i="5" s="1"/>
  <c r="H283" i="4"/>
  <c r="I283" i="4" s="1"/>
  <c r="B284" i="4" s="1"/>
  <c r="G284" i="4" s="1"/>
  <c r="H283" i="3"/>
  <c r="I283" i="3"/>
  <c r="B284" i="3" s="1"/>
  <c r="G284" i="3" s="1"/>
  <c r="H285" i="2"/>
  <c r="I285" i="2"/>
  <c r="B286" i="2" s="1"/>
  <c r="G286" i="2" s="1"/>
  <c r="H284" i="7" l="1"/>
  <c r="I284" i="7" s="1"/>
  <c r="B285" i="7" s="1"/>
  <c r="G285" i="7" s="1"/>
  <c r="H284" i="6"/>
  <c r="I284" i="6" s="1"/>
  <c r="B285" i="6" s="1"/>
  <c r="G285" i="6" s="1"/>
  <c r="H285" i="5"/>
  <c r="I285" i="5" s="1"/>
  <c r="B286" i="5" s="1"/>
  <c r="G286" i="5" s="1"/>
  <c r="H284" i="4"/>
  <c r="I284" i="4"/>
  <c r="B285" i="4" s="1"/>
  <c r="G285" i="4" s="1"/>
  <c r="H284" i="3"/>
  <c r="I284" i="3" s="1"/>
  <c r="B285" i="3" s="1"/>
  <c r="G285" i="3" s="1"/>
  <c r="H286" i="2"/>
  <c r="I286" i="2"/>
  <c r="B287" i="2" s="1"/>
  <c r="G287" i="2" s="1"/>
  <c r="I285" i="7" l="1"/>
  <c r="B286" i="7" s="1"/>
  <c r="G286" i="7" s="1"/>
  <c r="H285" i="7"/>
  <c r="H285" i="6"/>
  <c r="I285" i="6"/>
  <c r="B286" i="6" s="1"/>
  <c r="G286" i="6" s="1"/>
  <c r="H286" i="5"/>
  <c r="I286" i="5" s="1"/>
  <c r="B287" i="5" s="1"/>
  <c r="G287" i="5" s="1"/>
  <c r="H285" i="4"/>
  <c r="I285" i="4" s="1"/>
  <c r="B286" i="4" s="1"/>
  <c r="G286" i="4" s="1"/>
  <c r="H285" i="3"/>
  <c r="I285" i="3" s="1"/>
  <c r="B286" i="3" s="1"/>
  <c r="G286" i="3" s="1"/>
  <c r="H287" i="2"/>
  <c r="I287" i="2"/>
  <c r="B288" i="2" s="1"/>
  <c r="G288" i="2" s="1"/>
  <c r="H286" i="7" l="1"/>
  <c r="I286" i="7" s="1"/>
  <c r="B287" i="7" s="1"/>
  <c r="G287" i="7" s="1"/>
  <c r="H286" i="6"/>
  <c r="I286" i="6" s="1"/>
  <c r="B287" i="6" s="1"/>
  <c r="G287" i="6" s="1"/>
  <c r="H287" i="5"/>
  <c r="I287" i="5"/>
  <c r="B288" i="5" s="1"/>
  <c r="G288" i="5" s="1"/>
  <c r="H286" i="4"/>
  <c r="I286" i="4" s="1"/>
  <c r="B287" i="4" s="1"/>
  <c r="G287" i="4" s="1"/>
  <c r="H286" i="3"/>
  <c r="I286" i="3" s="1"/>
  <c r="B287" i="3" s="1"/>
  <c r="G287" i="3" s="1"/>
  <c r="H288" i="2"/>
  <c r="I288" i="2"/>
  <c r="B289" i="2" s="1"/>
  <c r="G289" i="2" s="1"/>
  <c r="H287" i="7" l="1"/>
  <c r="I287" i="7"/>
  <c r="B288" i="7" s="1"/>
  <c r="G288" i="7" s="1"/>
  <c r="H287" i="6"/>
  <c r="I287" i="6" s="1"/>
  <c r="B288" i="6" s="1"/>
  <c r="G288" i="6" s="1"/>
  <c r="H288" i="5"/>
  <c r="I288" i="5"/>
  <c r="B289" i="5" s="1"/>
  <c r="G289" i="5" s="1"/>
  <c r="H287" i="4"/>
  <c r="I287" i="4" s="1"/>
  <c r="B288" i="4" s="1"/>
  <c r="G288" i="4" s="1"/>
  <c r="H287" i="3"/>
  <c r="I287" i="3" s="1"/>
  <c r="B288" i="3" s="1"/>
  <c r="G288" i="3" s="1"/>
  <c r="H289" i="2"/>
  <c r="I289" i="2"/>
  <c r="B290" i="2" s="1"/>
  <c r="G290" i="2" s="1"/>
  <c r="H288" i="7" l="1"/>
  <c r="I288" i="7" s="1"/>
  <c r="B289" i="7" s="1"/>
  <c r="G289" i="7" s="1"/>
  <c r="H288" i="6"/>
  <c r="I288" i="6" s="1"/>
  <c r="B289" i="6" s="1"/>
  <c r="G289" i="6" s="1"/>
  <c r="H289" i="5"/>
  <c r="I289" i="5"/>
  <c r="B290" i="5" s="1"/>
  <c r="G290" i="5" s="1"/>
  <c r="I288" i="4"/>
  <c r="B289" i="4" s="1"/>
  <c r="G289" i="4" s="1"/>
  <c r="H288" i="4"/>
  <c r="H288" i="3"/>
  <c r="I288" i="3" s="1"/>
  <c r="B289" i="3" s="1"/>
  <c r="G289" i="3" s="1"/>
  <c r="H290" i="2"/>
  <c r="I290" i="2"/>
  <c r="B291" i="2" s="1"/>
  <c r="G291" i="2" s="1"/>
  <c r="H289" i="7" l="1"/>
  <c r="I289" i="7" s="1"/>
  <c r="B290" i="7" s="1"/>
  <c r="G290" i="7" s="1"/>
  <c r="H289" i="6"/>
  <c r="I289" i="6" s="1"/>
  <c r="B290" i="6" s="1"/>
  <c r="G290" i="6" s="1"/>
  <c r="H290" i="5"/>
  <c r="I290" i="5" s="1"/>
  <c r="B291" i="5" s="1"/>
  <c r="G291" i="5" s="1"/>
  <c r="I289" i="4"/>
  <c r="B290" i="4" s="1"/>
  <c r="G290" i="4" s="1"/>
  <c r="H289" i="4"/>
  <c r="H289" i="3"/>
  <c r="I289" i="3"/>
  <c r="B290" i="3" s="1"/>
  <c r="G290" i="3" s="1"/>
  <c r="H291" i="2"/>
  <c r="I291" i="2"/>
  <c r="B292" i="2" s="1"/>
  <c r="G292" i="2" s="1"/>
  <c r="H290" i="7" l="1"/>
  <c r="I290" i="7" s="1"/>
  <c r="B291" i="7" s="1"/>
  <c r="G291" i="7" s="1"/>
  <c r="H290" i="6"/>
  <c r="I290" i="6"/>
  <c r="B291" i="6" s="1"/>
  <c r="G291" i="6" s="1"/>
  <c r="H291" i="5"/>
  <c r="I291" i="5" s="1"/>
  <c r="B292" i="5" s="1"/>
  <c r="G292" i="5" s="1"/>
  <c r="I290" i="4"/>
  <c r="B291" i="4" s="1"/>
  <c r="G291" i="4" s="1"/>
  <c r="H290" i="4"/>
  <c r="H290" i="3"/>
  <c r="I290" i="3" s="1"/>
  <c r="B291" i="3" s="1"/>
  <c r="G291" i="3" s="1"/>
  <c r="H292" i="2"/>
  <c r="I292" i="2"/>
  <c r="B293" i="2" s="1"/>
  <c r="G293" i="2" s="1"/>
  <c r="H291" i="7" l="1"/>
  <c r="I291" i="7" s="1"/>
  <c r="B292" i="7" s="1"/>
  <c r="G292" i="7" s="1"/>
  <c r="H291" i="6"/>
  <c r="I291" i="6" s="1"/>
  <c r="B292" i="6" s="1"/>
  <c r="G292" i="6" s="1"/>
  <c r="H292" i="5"/>
  <c r="I292" i="5" s="1"/>
  <c r="B293" i="5" s="1"/>
  <c r="G293" i="5" s="1"/>
  <c r="H291" i="4"/>
  <c r="I291" i="4" s="1"/>
  <c r="B292" i="4" s="1"/>
  <c r="G292" i="4" s="1"/>
  <c r="H291" i="3"/>
  <c r="I291" i="3" s="1"/>
  <c r="B292" i="3" s="1"/>
  <c r="G292" i="3" s="1"/>
  <c r="H293" i="2"/>
  <c r="I293" i="2"/>
  <c r="B294" i="2" s="1"/>
  <c r="G294" i="2" s="1"/>
  <c r="H292" i="7" l="1"/>
  <c r="I292" i="7"/>
  <c r="B293" i="7" s="1"/>
  <c r="G293" i="7" s="1"/>
  <c r="H292" i="6"/>
  <c r="I292" i="6" s="1"/>
  <c r="B293" i="6" s="1"/>
  <c r="G293" i="6" s="1"/>
  <c r="H293" i="5"/>
  <c r="I293" i="5" s="1"/>
  <c r="B294" i="5" s="1"/>
  <c r="G294" i="5" s="1"/>
  <c r="H292" i="4"/>
  <c r="I292" i="4" s="1"/>
  <c r="B293" i="4" s="1"/>
  <c r="G293" i="4" s="1"/>
  <c r="H292" i="3"/>
  <c r="I292" i="3" s="1"/>
  <c r="B293" i="3" s="1"/>
  <c r="G293" i="3" s="1"/>
  <c r="H294" i="2"/>
  <c r="I294" i="2"/>
  <c r="B295" i="2" s="1"/>
  <c r="G295" i="2" s="1"/>
  <c r="H293" i="7" l="1"/>
  <c r="I293" i="7"/>
  <c r="B294" i="7" s="1"/>
  <c r="G294" i="7" s="1"/>
  <c r="H293" i="6"/>
  <c r="I293" i="6" s="1"/>
  <c r="B294" i="6" s="1"/>
  <c r="G294" i="6" s="1"/>
  <c r="H294" i="5"/>
  <c r="I294" i="5" s="1"/>
  <c r="B295" i="5" s="1"/>
  <c r="G295" i="5" s="1"/>
  <c r="H293" i="4"/>
  <c r="I293" i="4" s="1"/>
  <c r="B294" i="4" s="1"/>
  <c r="G294" i="4" s="1"/>
  <c r="H293" i="3"/>
  <c r="I293" i="3" s="1"/>
  <c r="B294" i="3" s="1"/>
  <c r="G294" i="3" s="1"/>
  <c r="H295" i="2"/>
  <c r="I295" i="2"/>
  <c r="B296" i="2" s="1"/>
  <c r="G296" i="2" s="1"/>
  <c r="H294" i="7" l="1"/>
  <c r="I294" i="7" s="1"/>
  <c r="B295" i="7" s="1"/>
  <c r="G295" i="7" s="1"/>
  <c r="H294" i="6"/>
  <c r="I294" i="6" s="1"/>
  <c r="B295" i="6" s="1"/>
  <c r="G295" i="6" s="1"/>
  <c r="H295" i="5"/>
  <c r="I295" i="5" s="1"/>
  <c r="B296" i="5" s="1"/>
  <c r="G296" i="5" s="1"/>
  <c r="H294" i="4"/>
  <c r="I294" i="4" s="1"/>
  <c r="B295" i="4" s="1"/>
  <c r="G295" i="4" s="1"/>
  <c r="H294" i="3"/>
  <c r="I294" i="3" s="1"/>
  <c r="B295" i="3" s="1"/>
  <c r="G295" i="3" s="1"/>
  <c r="H296" i="2"/>
  <c r="I296" i="2" s="1"/>
  <c r="B297" i="2" s="1"/>
  <c r="G297" i="2" s="1"/>
  <c r="H295" i="7" l="1"/>
  <c r="I295" i="7" s="1"/>
  <c r="B296" i="7" s="1"/>
  <c r="G296" i="7" s="1"/>
  <c r="H295" i="6"/>
  <c r="I295" i="6" s="1"/>
  <c r="B296" i="6" s="1"/>
  <c r="G296" i="6" s="1"/>
  <c r="H296" i="5"/>
  <c r="I296" i="5" s="1"/>
  <c r="B297" i="5" s="1"/>
  <c r="G297" i="5" s="1"/>
  <c r="H295" i="4"/>
  <c r="I295" i="4" s="1"/>
  <c r="B296" i="4" s="1"/>
  <c r="G296" i="4" s="1"/>
  <c r="I295" i="3"/>
  <c r="B296" i="3" s="1"/>
  <c r="G296" i="3" s="1"/>
  <c r="H295" i="3"/>
  <c r="H297" i="2"/>
  <c r="I297" i="2"/>
  <c r="B298" i="2" s="1"/>
  <c r="G298" i="2" s="1"/>
  <c r="H296" i="7" l="1"/>
  <c r="I296" i="7" s="1"/>
  <c r="B297" i="7" s="1"/>
  <c r="G297" i="7" s="1"/>
  <c r="H296" i="6"/>
  <c r="I296" i="6"/>
  <c r="B297" i="6" s="1"/>
  <c r="G297" i="6" s="1"/>
  <c r="H297" i="5"/>
  <c r="I297" i="5" s="1"/>
  <c r="B298" i="5" s="1"/>
  <c r="G298" i="5" s="1"/>
  <c r="H296" i="4"/>
  <c r="I296" i="4" s="1"/>
  <c r="B297" i="4" s="1"/>
  <c r="G297" i="4" s="1"/>
  <c r="H296" i="3"/>
  <c r="I296" i="3" s="1"/>
  <c r="B297" i="3" s="1"/>
  <c r="G297" i="3" s="1"/>
  <c r="H298" i="2"/>
  <c r="I298" i="2"/>
  <c r="B299" i="2" s="1"/>
  <c r="G299" i="2" s="1"/>
  <c r="I297" i="7" l="1"/>
  <c r="B298" i="7" s="1"/>
  <c r="G298" i="7" s="1"/>
  <c r="H297" i="7"/>
  <c r="H297" i="6"/>
  <c r="I297" i="6" s="1"/>
  <c r="B298" i="6" s="1"/>
  <c r="G298" i="6" s="1"/>
  <c r="H298" i="5"/>
  <c r="I298" i="5" s="1"/>
  <c r="B299" i="5" s="1"/>
  <c r="G299" i="5" s="1"/>
  <c r="H297" i="4"/>
  <c r="I297" i="4"/>
  <c r="B298" i="4" s="1"/>
  <c r="G298" i="4" s="1"/>
  <c r="H297" i="3"/>
  <c r="I297" i="3"/>
  <c r="B298" i="3" s="1"/>
  <c r="G298" i="3" s="1"/>
  <c r="H299" i="2"/>
  <c r="I299" i="2"/>
  <c r="B300" i="2" s="1"/>
  <c r="G300" i="2" s="1"/>
  <c r="H298" i="7" l="1"/>
  <c r="I298" i="7" s="1"/>
  <c r="B299" i="7" s="1"/>
  <c r="G299" i="7" s="1"/>
  <c r="H298" i="6"/>
  <c r="I298" i="6" s="1"/>
  <c r="B299" i="6" s="1"/>
  <c r="G299" i="6" s="1"/>
  <c r="H299" i="5"/>
  <c r="I299" i="5"/>
  <c r="B300" i="5" s="1"/>
  <c r="G300" i="5" s="1"/>
  <c r="H298" i="4"/>
  <c r="I298" i="4" s="1"/>
  <c r="B299" i="4" s="1"/>
  <c r="G299" i="4" s="1"/>
  <c r="H298" i="3"/>
  <c r="I298" i="3" s="1"/>
  <c r="B299" i="3" s="1"/>
  <c r="G299" i="3" s="1"/>
  <c r="H300" i="2"/>
  <c r="I300" i="2"/>
  <c r="B301" i="2" s="1"/>
  <c r="G301" i="2" s="1"/>
  <c r="H299" i="7" l="1"/>
  <c r="I299" i="7" s="1"/>
  <c r="B300" i="7" s="1"/>
  <c r="G300" i="7" s="1"/>
  <c r="H299" i="6"/>
  <c r="I299" i="6" s="1"/>
  <c r="B300" i="6" s="1"/>
  <c r="G300" i="6" s="1"/>
  <c r="H300" i="5"/>
  <c r="I300" i="5" s="1"/>
  <c r="B301" i="5" s="1"/>
  <c r="G301" i="5" s="1"/>
  <c r="H299" i="4"/>
  <c r="I299" i="4" s="1"/>
  <c r="B300" i="4" s="1"/>
  <c r="G300" i="4" s="1"/>
  <c r="H299" i="3"/>
  <c r="I299" i="3" s="1"/>
  <c r="B300" i="3" s="1"/>
  <c r="G300" i="3" s="1"/>
  <c r="H301" i="2"/>
  <c r="I301" i="2"/>
  <c r="B302" i="2" s="1"/>
  <c r="G302" i="2" s="1"/>
  <c r="H300" i="7" l="1"/>
  <c r="I300" i="7" s="1"/>
  <c r="B301" i="7" s="1"/>
  <c r="G301" i="7" s="1"/>
  <c r="H300" i="6"/>
  <c r="I300" i="6" s="1"/>
  <c r="B301" i="6" s="1"/>
  <c r="G301" i="6" s="1"/>
  <c r="H301" i="5"/>
  <c r="I301" i="5"/>
  <c r="B302" i="5" s="1"/>
  <c r="G302" i="5" s="1"/>
  <c r="H300" i="4"/>
  <c r="I300" i="4"/>
  <c r="B301" i="4" s="1"/>
  <c r="G301" i="4" s="1"/>
  <c r="I300" i="3"/>
  <c r="B301" i="3" s="1"/>
  <c r="G301" i="3" s="1"/>
  <c r="H300" i="3"/>
  <c r="H302" i="2"/>
  <c r="I302" i="2"/>
  <c r="B303" i="2" s="1"/>
  <c r="G303" i="2" s="1"/>
  <c r="H301" i="7" l="1"/>
  <c r="I301" i="7" s="1"/>
  <c r="B302" i="7" s="1"/>
  <c r="G302" i="7" s="1"/>
  <c r="H301" i="6"/>
  <c r="I301" i="6" s="1"/>
  <c r="B302" i="6" s="1"/>
  <c r="G302" i="6" s="1"/>
  <c r="H302" i="5"/>
  <c r="I302" i="5"/>
  <c r="B303" i="5" s="1"/>
  <c r="G303" i="5" s="1"/>
  <c r="H301" i="4"/>
  <c r="I301" i="4"/>
  <c r="B302" i="4" s="1"/>
  <c r="G302" i="4" s="1"/>
  <c r="H301" i="3"/>
  <c r="I301" i="3"/>
  <c r="B302" i="3" s="1"/>
  <c r="G302" i="3" s="1"/>
  <c r="H303" i="2"/>
  <c r="I303" i="2"/>
  <c r="B304" i="2" s="1"/>
  <c r="G304" i="2" s="1"/>
  <c r="I302" i="7" l="1"/>
  <c r="B303" i="7" s="1"/>
  <c r="G303" i="7" s="1"/>
  <c r="H302" i="7"/>
  <c r="H302" i="6"/>
  <c r="I302" i="6" s="1"/>
  <c r="B303" i="6" s="1"/>
  <c r="G303" i="6" s="1"/>
  <c r="H303" i="5"/>
  <c r="I303" i="5" s="1"/>
  <c r="B304" i="5" s="1"/>
  <c r="G304" i="5" s="1"/>
  <c r="H302" i="4"/>
  <c r="I302" i="4" s="1"/>
  <c r="B303" i="4" s="1"/>
  <c r="G303" i="4" s="1"/>
  <c r="H302" i="3"/>
  <c r="I302" i="3" s="1"/>
  <c r="B303" i="3" s="1"/>
  <c r="G303" i="3" s="1"/>
  <c r="H304" i="2"/>
  <c r="I304" i="2"/>
  <c r="B305" i="2" s="1"/>
  <c r="G305" i="2" s="1"/>
  <c r="H303" i="7" l="1"/>
  <c r="I303" i="7" s="1"/>
  <c r="B304" i="7" s="1"/>
  <c r="G304" i="7" s="1"/>
  <c r="H303" i="6"/>
  <c r="I303" i="6" s="1"/>
  <c r="B304" i="6" s="1"/>
  <c r="G304" i="6" s="1"/>
  <c r="H304" i="5"/>
  <c r="I304" i="5" s="1"/>
  <c r="B305" i="5" s="1"/>
  <c r="G305" i="5" s="1"/>
  <c r="I303" i="4"/>
  <c r="B304" i="4" s="1"/>
  <c r="G304" i="4" s="1"/>
  <c r="H303" i="4"/>
  <c r="H303" i="3"/>
  <c r="I303" i="3" s="1"/>
  <c r="B304" i="3" s="1"/>
  <c r="G304" i="3" s="1"/>
  <c r="H305" i="2"/>
  <c r="I305" i="2"/>
  <c r="B306" i="2" s="1"/>
  <c r="G306" i="2" s="1"/>
  <c r="H304" i="7" l="1"/>
  <c r="I304" i="7"/>
  <c r="B305" i="7" s="1"/>
  <c r="G305" i="7" s="1"/>
  <c r="H304" i="6"/>
  <c r="I304" i="6" s="1"/>
  <c r="B305" i="6" s="1"/>
  <c r="G305" i="6" s="1"/>
  <c r="H305" i="5"/>
  <c r="I305" i="5" s="1"/>
  <c r="B306" i="5" s="1"/>
  <c r="G306" i="5" s="1"/>
  <c r="H304" i="4"/>
  <c r="I304" i="4" s="1"/>
  <c r="B305" i="4" s="1"/>
  <c r="G305" i="4" s="1"/>
  <c r="H304" i="3"/>
  <c r="I304" i="3" s="1"/>
  <c r="B305" i="3" s="1"/>
  <c r="G305" i="3" s="1"/>
  <c r="H306" i="2"/>
  <c r="I306" i="2" s="1"/>
  <c r="B307" i="2" s="1"/>
  <c r="G307" i="2" s="1"/>
  <c r="H305" i="7" l="1"/>
  <c r="I305" i="7"/>
  <c r="B306" i="7" s="1"/>
  <c r="G306" i="7" s="1"/>
  <c r="I305" i="6"/>
  <c r="B306" i="6" s="1"/>
  <c r="G306" i="6" s="1"/>
  <c r="H305" i="6"/>
  <c r="H306" i="5"/>
  <c r="I306" i="5" s="1"/>
  <c r="B307" i="5" s="1"/>
  <c r="G307" i="5" s="1"/>
  <c r="H305" i="4"/>
  <c r="I305" i="4" s="1"/>
  <c r="B306" i="4" s="1"/>
  <c r="G306" i="4" s="1"/>
  <c r="H305" i="3"/>
  <c r="I305" i="3" s="1"/>
  <c r="B306" i="3" s="1"/>
  <c r="G306" i="3" s="1"/>
  <c r="H307" i="2"/>
  <c r="I307" i="2"/>
  <c r="B308" i="2" s="1"/>
  <c r="G308" i="2" s="1"/>
  <c r="H306" i="7" l="1"/>
  <c r="I306" i="7" s="1"/>
  <c r="B307" i="7" s="1"/>
  <c r="G307" i="7" s="1"/>
  <c r="H306" i="6"/>
  <c r="I306" i="6" s="1"/>
  <c r="B307" i="6" s="1"/>
  <c r="G307" i="6" s="1"/>
  <c r="H307" i="5"/>
  <c r="I307" i="5" s="1"/>
  <c r="B308" i="5" s="1"/>
  <c r="G308" i="5" s="1"/>
  <c r="I306" i="4"/>
  <c r="B307" i="4" s="1"/>
  <c r="G307" i="4" s="1"/>
  <c r="H306" i="4"/>
  <c r="H306" i="3"/>
  <c r="I306" i="3" s="1"/>
  <c r="B307" i="3" s="1"/>
  <c r="G307" i="3" s="1"/>
  <c r="H308" i="2"/>
  <c r="I308" i="2" s="1"/>
  <c r="B309" i="2" s="1"/>
  <c r="G309" i="2" s="1"/>
  <c r="H307" i="7" l="1"/>
  <c r="I307" i="7" s="1"/>
  <c r="B308" i="7" s="1"/>
  <c r="G308" i="7" s="1"/>
  <c r="I307" i="6"/>
  <c r="B308" i="6" s="1"/>
  <c r="G308" i="6" s="1"/>
  <c r="H307" i="6"/>
  <c r="H308" i="5"/>
  <c r="I308" i="5" s="1"/>
  <c r="B309" i="5" s="1"/>
  <c r="G309" i="5" s="1"/>
  <c r="H307" i="4"/>
  <c r="I307" i="4" s="1"/>
  <c r="B308" i="4" s="1"/>
  <c r="G308" i="4" s="1"/>
  <c r="H307" i="3"/>
  <c r="I307" i="3" s="1"/>
  <c r="B308" i="3" s="1"/>
  <c r="G308" i="3" s="1"/>
  <c r="H309" i="2"/>
  <c r="I309" i="2"/>
  <c r="B310" i="2" s="1"/>
  <c r="G310" i="2" s="1"/>
  <c r="H308" i="7" l="1"/>
  <c r="I308" i="7" s="1"/>
  <c r="B309" i="7" s="1"/>
  <c r="G309" i="7" s="1"/>
  <c r="H308" i="6"/>
  <c r="I308" i="6" s="1"/>
  <c r="B309" i="6" s="1"/>
  <c r="G309" i="6" s="1"/>
  <c r="H309" i="5"/>
  <c r="I309" i="5" s="1"/>
  <c r="B310" i="5" s="1"/>
  <c r="G310" i="5" s="1"/>
  <c r="H308" i="4"/>
  <c r="I308" i="4" s="1"/>
  <c r="B309" i="4" s="1"/>
  <c r="G309" i="4" s="1"/>
  <c r="I308" i="3"/>
  <c r="B309" i="3" s="1"/>
  <c r="G309" i="3" s="1"/>
  <c r="H308" i="3"/>
  <c r="H310" i="2"/>
  <c r="I310" i="2"/>
  <c r="B311" i="2" s="1"/>
  <c r="G311" i="2" s="1"/>
  <c r="H309" i="7" l="1"/>
  <c r="I309" i="7" s="1"/>
  <c r="B310" i="7" s="1"/>
  <c r="G310" i="7" s="1"/>
  <c r="H309" i="6"/>
  <c r="I309" i="6"/>
  <c r="B310" i="6" s="1"/>
  <c r="G310" i="6" s="1"/>
  <c r="H310" i="5"/>
  <c r="I310" i="5" s="1"/>
  <c r="B311" i="5" s="1"/>
  <c r="G311" i="5" s="1"/>
  <c r="H309" i="4"/>
  <c r="I309" i="4"/>
  <c r="B310" i="4" s="1"/>
  <c r="G310" i="4" s="1"/>
  <c r="I309" i="3"/>
  <c r="B310" i="3" s="1"/>
  <c r="G310" i="3" s="1"/>
  <c r="H309" i="3"/>
  <c r="H311" i="2"/>
  <c r="I311" i="2"/>
  <c r="B312" i="2" s="1"/>
  <c r="G312" i="2" s="1"/>
  <c r="H310" i="7" l="1"/>
  <c r="I310" i="7" s="1"/>
  <c r="B311" i="7" s="1"/>
  <c r="G311" i="7" s="1"/>
  <c r="H310" i="6"/>
  <c r="I310" i="6" s="1"/>
  <c r="B311" i="6" s="1"/>
  <c r="G311" i="6" s="1"/>
  <c r="H311" i="5"/>
  <c r="I311" i="5"/>
  <c r="B312" i="5" s="1"/>
  <c r="G312" i="5" s="1"/>
  <c r="H310" i="4"/>
  <c r="I310" i="4" s="1"/>
  <c r="B311" i="4" s="1"/>
  <c r="G311" i="4" s="1"/>
  <c r="I310" i="3"/>
  <c r="B311" i="3" s="1"/>
  <c r="G311" i="3" s="1"/>
  <c r="H310" i="3"/>
  <c r="H312" i="2"/>
  <c r="I312" i="2"/>
  <c r="B313" i="2" s="1"/>
  <c r="G313" i="2" s="1"/>
  <c r="H311" i="7" l="1"/>
  <c r="I311" i="7"/>
  <c r="B312" i="7" s="1"/>
  <c r="G312" i="7" s="1"/>
  <c r="H311" i="6"/>
  <c r="I311" i="6" s="1"/>
  <c r="B312" i="6" s="1"/>
  <c r="G312" i="6" s="1"/>
  <c r="H312" i="5"/>
  <c r="I312" i="5" s="1"/>
  <c r="B313" i="5" s="1"/>
  <c r="G313" i="5" s="1"/>
  <c r="H311" i="4"/>
  <c r="I311" i="4" s="1"/>
  <c r="B312" i="4" s="1"/>
  <c r="G312" i="4" s="1"/>
  <c r="I311" i="3"/>
  <c r="B312" i="3" s="1"/>
  <c r="G312" i="3" s="1"/>
  <c r="H311" i="3"/>
  <c r="H313" i="2"/>
  <c r="I313" i="2"/>
  <c r="B314" i="2" s="1"/>
  <c r="G314" i="2" s="1"/>
  <c r="H312" i="7" l="1"/>
  <c r="I312" i="7" s="1"/>
  <c r="B313" i="7" s="1"/>
  <c r="G313" i="7" s="1"/>
  <c r="H312" i="6"/>
  <c r="I312" i="6" s="1"/>
  <c r="B313" i="6" s="1"/>
  <c r="G313" i="6" s="1"/>
  <c r="H313" i="5"/>
  <c r="I313" i="5"/>
  <c r="B314" i="5" s="1"/>
  <c r="G314" i="5" s="1"/>
  <c r="H312" i="4"/>
  <c r="I312" i="4"/>
  <c r="B313" i="4" s="1"/>
  <c r="G313" i="4" s="1"/>
  <c r="H312" i="3"/>
  <c r="I312" i="3" s="1"/>
  <c r="B313" i="3" s="1"/>
  <c r="G313" i="3" s="1"/>
  <c r="H314" i="2"/>
  <c r="I314" i="2"/>
  <c r="B315" i="2" s="1"/>
  <c r="G315" i="2" s="1"/>
  <c r="H313" i="7" l="1"/>
  <c r="I313" i="7" s="1"/>
  <c r="B314" i="7" s="1"/>
  <c r="G314" i="7" s="1"/>
  <c r="H313" i="6"/>
  <c r="I313" i="6" s="1"/>
  <c r="B314" i="6" s="1"/>
  <c r="G314" i="6" s="1"/>
  <c r="H314" i="5"/>
  <c r="I314" i="5" s="1"/>
  <c r="B315" i="5" s="1"/>
  <c r="G315" i="5" s="1"/>
  <c r="H313" i="4"/>
  <c r="I313" i="4"/>
  <c r="B314" i="4" s="1"/>
  <c r="G314" i="4" s="1"/>
  <c r="H313" i="3"/>
  <c r="I313" i="3"/>
  <c r="B314" i="3" s="1"/>
  <c r="G314" i="3" s="1"/>
  <c r="H315" i="2"/>
  <c r="I315" i="2"/>
  <c r="B316" i="2" s="1"/>
  <c r="G316" i="2" s="1"/>
  <c r="H314" i="7" l="1"/>
  <c r="I314" i="7" s="1"/>
  <c r="B315" i="7" s="1"/>
  <c r="G315" i="7" s="1"/>
  <c r="H314" i="6"/>
  <c r="I314" i="6" s="1"/>
  <c r="B315" i="6" s="1"/>
  <c r="G315" i="6" s="1"/>
  <c r="H315" i="5"/>
  <c r="I315" i="5" s="1"/>
  <c r="B316" i="5" s="1"/>
  <c r="G316" i="5" s="1"/>
  <c r="H314" i="4"/>
  <c r="I314" i="4" s="1"/>
  <c r="B315" i="4" s="1"/>
  <c r="G315" i="4" s="1"/>
  <c r="H314" i="3"/>
  <c r="I314" i="3" s="1"/>
  <c r="B315" i="3" s="1"/>
  <c r="G315" i="3" s="1"/>
  <c r="H316" i="2"/>
  <c r="I316" i="2"/>
  <c r="B317" i="2" s="1"/>
  <c r="G317" i="2" s="1"/>
  <c r="I315" i="7" l="1"/>
  <c r="B316" i="7" s="1"/>
  <c r="G316" i="7" s="1"/>
  <c r="H315" i="7"/>
  <c r="I315" i="6"/>
  <c r="B316" i="6" s="1"/>
  <c r="G316" i="6" s="1"/>
  <c r="H315" i="6"/>
  <c r="H316" i="5"/>
  <c r="I316" i="5" s="1"/>
  <c r="B317" i="5" s="1"/>
  <c r="G317" i="5" s="1"/>
  <c r="H315" i="4"/>
  <c r="I315" i="4" s="1"/>
  <c r="B316" i="4" s="1"/>
  <c r="G316" i="4" s="1"/>
  <c r="H315" i="3"/>
  <c r="I315" i="3" s="1"/>
  <c r="B316" i="3" s="1"/>
  <c r="G316" i="3" s="1"/>
  <c r="H317" i="2"/>
  <c r="I317" i="2"/>
  <c r="B318" i="2" s="1"/>
  <c r="G318" i="2" s="1"/>
  <c r="H316" i="7" l="1"/>
  <c r="I316" i="7" s="1"/>
  <c r="B317" i="7" s="1"/>
  <c r="G317" i="7" s="1"/>
  <c r="H316" i="6"/>
  <c r="I316" i="6" s="1"/>
  <c r="B317" i="6" s="1"/>
  <c r="G317" i="6" s="1"/>
  <c r="H317" i="5"/>
  <c r="I317" i="5" s="1"/>
  <c r="B318" i="5" s="1"/>
  <c r="G318" i="5" s="1"/>
  <c r="H316" i="4"/>
  <c r="I316" i="4" s="1"/>
  <c r="B317" i="4" s="1"/>
  <c r="G317" i="4" s="1"/>
  <c r="H316" i="3"/>
  <c r="I316" i="3" s="1"/>
  <c r="B317" i="3" s="1"/>
  <c r="G317" i="3" s="1"/>
  <c r="H318" i="2"/>
  <c r="I318" i="2"/>
  <c r="B319" i="2" s="1"/>
  <c r="G319" i="2" s="1"/>
  <c r="H317" i="7" l="1"/>
  <c r="I317" i="7"/>
  <c r="B318" i="7" s="1"/>
  <c r="G318" i="7" s="1"/>
  <c r="H317" i="6"/>
  <c r="I317" i="6" s="1"/>
  <c r="B318" i="6" s="1"/>
  <c r="G318" i="6" s="1"/>
  <c r="H318" i="5"/>
  <c r="I318" i="5" s="1"/>
  <c r="B319" i="5" s="1"/>
  <c r="G319" i="5" s="1"/>
  <c r="H317" i="4"/>
  <c r="I317" i="4" s="1"/>
  <c r="B318" i="4" s="1"/>
  <c r="G318" i="4" s="1"/>
  <c r="H317" i="3"/>
  <c r="I317" i="3" s="1"/>
  <c r="B318" i="3" s="1"/>
  <c r="G318" i="3" s="1"/>
  <c r="H319" i="2"/>
  <c r="I319" i="2"/>
  <c r="B320" i="2" s="1"/>
  <c r="G320" i="2" s="1"/>
  <c r="I318" i="7" l="1"/>
  <c r="B319" i="7" s="1"/>
  <c r="G319" i="7" s="1"/>
  <c r="H318" i="7"/>
  <c r="H318" i="6"/>
  <c r="I318" i="6" s="1"/>
  <c r="B319" i="6" s="1"/>
  <c r="G319" i="6" s="1"/>
  <c r="H319" i="5"/>
  <c r="I319" i="5" s="1"/>
  <c r="B320" i="5" s="1"/>
  <c r="G320" i="5" s="1"/>
  <c r="H318" i="4"/>
  <c r="I318" i="4" s="1"/>
  <c r="B319" i="4" s="1"/>
  <c r="G319" i="4" s="1"/>
  <c r="H318" i="3"/>
  <c r="I318" i="3" s="1"/>
  <c r="B319" i="3" s="1"/>
  <c r="G319" i="3" s="1"/>
  <c r="H320" i="2"/>
  <c r="I320" i="2"/>
  <c r="B321" i="2" s="1"/>
  <c r="G321" i="2" s="1"/>
  <c r="H319" i="7" l="1"/>
  <c r="I319" i="7" s="1"/>
  <c r="B320" i="7" s="1"/>
  <c r="G320" i="7" s="1"/>
  <c r="H319" i="6"/>
  <c r="I319" i="6" s="1"/>
  <c r="B320" i="6" s="1"/>
  <c r="G320" i="6" s="1"/>
  <c r="H320" i="5"/>
  <c r="I320" i="5" s="1"/>
  <c r="B321" i="5" s="1"/>
  <c r="G321" i="5" s="1"/>
  <c r="I319" i="4"/>
  <c r="B320" i="4" s="1"/>
  <c r="G320" i="4" s="1"/>
  <c r="H319" i="4"/>
  <c r="I319" i="3"/>
  <c r="B320" i="3" s="1"/>
  <c r="G320" i="3" s="1"/>
  <c r="H319" i="3"/>
  <c r="H321" i="2"/>
  <c r="I321" i="2"/>
  <c r="B322" i="2" s="1"/>
  <c r="G322" i="2" s="1"/>
  <c r="H320" i="7" l="1"/>
  <c r="I320" i="7" s="1"/>
  <c r="B321" i="7" s="1"/>
  <c r="G321" i="7" s="1"/>
  <c r="H320" i="6"/>
  <c r="I320" i="6" s="1"/>
  <c r="B321" i="6" s="1"/>
  <c r="G321" i="6" s="1"/>
  <c r="H321" i="5"/>
  <c r="I321" i="5" s="1"/>
  <c r="B322" i="5" s="1"/>
  <c r="G322" i="5" s="1"/>
  <c r="H320" i="4"/>
  <c r="I320" i="4" s="1"/>
  <c r="B321" i="4" s="1"/>
  <c r="G321" i="4" s="1"/>
  <c r="H320" i="3"/>
  <c r="I320" i="3" s="1"/>
  <c r="B321" i="3" s="1"/>
  <c r="G321" i="3" s="1"/>
  <c r="H322" i="2"/>
  <c r="I322" i="2"/>
  <c r="B323" i="2" s="1"/>
  <c r="G323" i="2" s="1"/>
  <c r="H321" i="7" l="1"/>
  <c r="I321" i="7" s="1"/>
  <c r="B322" i="7" s="1"/>
  <c r="G322" i="7" s="1"/>
  <c r="H321" i="6"/>
  <c r="I321" i="6"/>
  <c r="B322" i="6" s="1"/>
  <c r="G322" i="6" s="1"/>
  <c r="H322" i="5"/>
  <c r="I322" i="5" s="1"/>
  <c r="B323" i="5" s="1"/>
  <c r="G323" i="5" s="1"/>
  <c r="H321" i="4"/>
  <c r="I321" i="4" s="1"/>
  <c r="B322" i="4" s="1"/>
  <c r="G322" i="4" s="1"/>
  <c r="H321" i="3"/>
  <c r="I321" i="3" s="1"/>
  <c r="B322" i="3" s="1"/>
  <c r="G322" i="3" s="1"/>
  <c r="H323" i="2"/>
  <c r="I323" i="2"/>
  <c r="B324" i="2" s="1"/>
  <c r="G324" i="2" s="1"/>
  <c r="H322" i="7" l="1"/>
  <c r="I322" i="7" s="1"/>
  <c r="B323" i="7" s="1"/>
  <c r="G323" i="7" s="1"/>
  <c r="H322" i="6"/>
  <c r="I322" i="6" s="1"/>
  <c r="B323" i="6" s="1"/>
  <c r="G323" i="6" s="1"/>
  <c r="H323" i="5"/>
  <c r="I323" i="5"/>
  <c r="B324" i="5" s="1"/>
  <c r="G324" i="5" s="1"/>
  <c r="H322" i="4"/>
  <c r="I322" i="4" s="1"/>
  <c r="B323" i="4" s="1"/>
  <c r="G323" i="4" s="1"/>
  <c r="H322" i="3"/>
  <c r="I322" i="3" s="1"/>
  <c r="B323" i="3" s="1"/>
  <c r="G323" i="3" s="1"/>
  <c r="H324" i="2"/>
  <c r="I324" i="2"/>
  <c r="B325" i="2" s="1"/>
  <c r="G325" i="2" s="1"/>
  <c r="H323" i="7" l="1"/>
  <c r="I323" i="7"/>
  <c r="B324" i="7" s="1"/>
  <c r="G324" i="7" s="1"/>
  <c r="I323" i="6"/>
  <c r="B324" i="6" s="1"/>
  <c r="G324" i="6" s="1"/>
  <c r="H323" i="6"/>
  <c r="H324" i="5"/>
  <c r="I324" i="5" s="1"/>
  <c r="B325" i="5" s="1"/>
  <c r="G325" i="5" s="1"/>
  <c r="I323" i="4"/>
  <c r="B324" i="4" s="1"/>
  <c r="G324" i="4" s="1"/>
  <c r="H323" i="4"/>
  <c r="H323" i="3"/>
  <c r="I323" i="3" s="1"/>
  <c r="B324" i="3" s="1"/>
  <c r="G324" i="3" s="1"/>
  <c r="H325" i="2"/>
  <c r="I325" i="2"/>
  <c r="B326" i="2" s="1"/>
  <c r="G326" i="2" s="1"/>
  <c r="H324" i="7" l="1"/>
  <c r="I324" i="7" s="1"/>
  <c r="B325" i="7" s="1"/>
  <c r="G325" i="7" s="1"/>
  <c r="I324" i="6"/>
  <c r="B325" i="6" s="1"/>
  <c r="G325" i="6" s="1"/>
  <c r="H324" i="6"/>
  <c r="H325" i="5"/>
  <c r="I325" i="5" s="1"/>
  <c r="B326" i="5" s="1"/>
  <c r="G326" i="5" s="1"/>
  <c r="H324" i="4"/>
  <c r="I324" i="4"/>
  <c r="B325" i="4" s="1"/>
  <c r="G325" i="4" s="1"/>
  <c r="H324" i="3"/>
  <c r="I324" i="3" s="1"/>
  <c r="B325" i="3" s="1"/>
  <c r="G325" i="3" s="1"/>
  <c r="H326" i="2"/>
  <c r="I326" i="2" s="1"/>
  <c r="B327" i="2" s="1"/>
  <c r="G327" i="2" s="1"/>
  <c r="H325" i="7" l="1"/>
  <c r="I325" i="7" s="1"/>
  <c r="B326" i="7" s="1"/>
  <c r="G326" i="7" s="1"/>
  <c r="I325" i="6"/>
  <c r="B326" i="6" s="1"/>
  <c r="G326" i="6" s="1"/>
  <c r="H325" i="6"/>
  <c r="H326" i="5"/>
  <c r="I326" i="5" s="1"/>
  <c r="B327" i="5" s="1"/>
  <c r="G327" i="5" s="1"/>
  <c r="H325" i="4"/>
  <c r="I325" i="4" s="1"/>
  <c r="B326" i="4" s="1"/>
  <c r="G326" i="4" s="1"/>
  <c r="H325" i="3"/>
  <c r="I325" i="3"/>
  <c r="B326" i="3" s="1"/>
  <c r="G326" i="3" s="1"/>
  <c r="H327" i="2"/>
  <c r="I327" i="2"/>
  <c r="B328" i="2" s="1"/>
  <c r="G328" i="2" s="1"/>
  <c r="H326" i="7" l="1"/>
  <c r="I326" i="7" s="1"/>
  <c r="B327" i="7" s="1"/>
  <c r="G327" i="7" s="1"/>
  <c r="H326" i="6"/>
  <c r="I326" i="6" s="1"/>
  <c r="B327" i="6" s="1"/>
  <c r="G327" i="6" s="1"/>
  <c r="H327" i="5"/>
  <c r="I327" i="5" s="1"/>
  <c r="B328" i="5" s="1"/>
  <c r="G328" i="5" s="1"/>
  <c r="H326" i="4"/>
  <c r="I326" i="4"/>
  <c r="B327" i="4" s="1"/>
  <c r="G327" i="4" s="1"/>
  <c r="H326" i="3"/>
  <c r="I326" i="3" s="1"/>
  <c r="B327" i="3" s="1"/>
  <c r="G327" i="3" s="1"/>
  <c r="H328" i="2"/>
  <c r="I328" i="2"/>
  <c r="B329" i="2" s="1"/>
  <c r="G329" i="2" s="1"/>
  <c r="H327" i="7" l="1"/>
  <c r="I327" i="7" s="1"/>
  <c r="B328" i="7" s="1"/>
  <c r="G328" i="7" s="1"/>
  <c r="I327" i="6"/>
  <c r="B328" i="6" s="1"/>
  <c r="G328" i="6" s="1"/>
  <c r="H327" i="6"/>
  <c r="H328" i="5"/>
  <c r="I328" i="5" s="1"/>
  <c r="B329" i="5" s="1"/>
  <c r="G329" i="5" s="1"/>
  <c r="H327" i="4"/>
  <c r="I327" i="4" s="1"/>
  <c r="B328" i="4" s="1"/>
  <c r="G328" i="4" s="1"/>
  <c r="H327" i="3"/>
  <c r="I327" i="3" s="1"/>
  <c r="B328" i="3" s="1"/>
  <c r="G328" i="3" s="1"/>
  <c r="H329" i="2"/>
  <c r="I329" i="2"/>
  <c r="B330" i="2" s="1"/>
  <c r="G330" i="2" s="1"/>
  <c r="H328" i="7" l="1"/>
  <c r="I328" i="7"/>
  <c r="B329" i="7" s="1"/>
  <c r="G329" i="7" s="1"/>
  <c r="H328" i="6"/>
  <c r="I328" i="6" s="1"/>
  <c r="B329" i="6" s="1"/>
  <c r="G329" i="6" s="1"/>
  <c r="H329" i="5"/>
  <c r="I329" i="5" s="1"/>
  <c r="B330" i="5" s="1"/>
  <c r="G330" i="5" s="1"/>
  <c r="H328" i="4"/>
  <c r="I328" i="4" s="1"/>
  <c r="B329" i="4" s="1"/>
  <c r="G329" i="4" s="1"/>
  <c r="H328" i="3"/>
  <c r="I328" i="3" s="1"/>
  <c r="B329" i="3" s="1"/>
  <c r="G329" i="3" s="1"/>
  <c r="H330" i="2"/>
  <c r="I330" i="2"/>
  <c r="B331" i="2" s="1"/>
  <c r="G331" i="2" s="1"/>
  <c r="H329" i="7" l="1"/>
  <c r="I329" i="7" s="1"/>
  <c r="B330" i="7" s="1"/>
  <c r="G330" i="7" s="1"/>
  <c r="H329" i="6"/>
  <c r="I329" i="6" s="1"/>
  <c r="B330" i="6" s="1"/>
  <c r="G330" i="6" s="1"/>
  <c r="H330" i="5"/>
  <c r="I330" i="5" s="1"/>
  <c r="B331" i="5" s="1"/>
  <c r="G331" i="5" s="1"/>
  <c r="H329" i="4"/>
  <c r="I329" i="4" s="1"/>
  <c r="B330" i="4" s="1"/>
  <c r="G330" i="4" s="1"/>
  <c r="H329" i="3"/>
  <c r="I329" i="3" s="1"/>
  <c r="B330" i="3" s="1"/>
  <c r="G330" i="3" s="1"/>
  <c r="H331" i="2"/>
  <c r="I331" i="2" s="1"/>
  <c r="B332" i="2" s="1"/>
  <c r="G332" i="2" s="1"/>
  <c r="I330" i="7" l="1"/>
  <c r="B331" i="7" s="1"/>
  <c r="G331" i="7" s="1"/>
  <c r="H330" i="7"/>
  <c r="H330" i="6"/>
  <c r="I330" i="6" s="1"/>
  <c r="B331" i="6" s="1"/>
  <c r="G331" i="6" s="1"/>
  <c r="H331" i="5"/>
  <c r="I331" i="5" s="1"/>
  <c r="B332" i="5" s="1"/>
  <c r="G332" i="5" s="1"/>
  <c r="H330" i="4"/>
  <c r="I330" i="4" s="1"/>
  <c r="B331" i="4" s="1"/>
  <c r="G331" i="4" s="1"/>
  <c r="I330" i="3"/>
  <c r="B331" i="3" s="1"/>
  <c r="G331" i="3" s="1"/>
  <c r="H330" i="3"/>
  <c r="H332" i="2"/>
  <c r="I332" i="2"/>
  <c r="B333" i="2" s="1"/>
  <c r="G333" i="2" s="1"/>
  <c r="H331" i="7" l="1"/>
  <c r="I331" i="7" s="1"/>
  <c r="B332" i="7" s="1"/>
  <c r="G332" i="7" s="1"/>
  <c r="H331" i="6"/>
  <c r="I331" i="6" s="1"/>
  <c r="B332" i="6" s="1"/>
  <c r="G332" i="6" s="1"/>
  <c r="H332" i="5"/>
  <c r="I332" i="5" s="1"/>
  <c r="B333" i="5" s="1"/>
  <c r="G333" i="5" s="1"/>
  <c r="H331" i="4"/>
  <c r="I331" i="4" s="1"/>
  <c r="B332" i="4" s="1"/>
  <c r="G332" i="4" s="1"/>
  <c r="H331" i="3"/>
  <c r="I331" i="3" s="1"/>
  <c r="B332" i="3" s="1"/>
  <c r="G332" i="3" s="1"/>
  <c r="H333" i="2"/>
  <c r="I333" i="2"/>
  <c r="B334" i="2" s="1"/>
  <c r="G334" i="2" s="1"/>
  <c r="H332" i="7" l="1"/>
  <c r="I332" i="7" s="1"/>
  <c r="B333" i="7" s="1"/>
  <c r="G333" i="7" s="1"/>
  <c r="H332" i="6"/>
  <c r="I332" i="6" s="1"/>
  <c r="B333" i="6" s="1"/>
  <c r="G333" i="6" s="1"/>
  <c r="H333" i="5"/>
  <c r="I333" i="5" s="1"/>
  <c r="B334" i="5" s="1"/>
  <c r="G334" i="5" s="1"/>
  <c r="H332" i="4"/>
  <c r="I332" i="4" s="1"/>
  <c r="B333" i="4" s="1"/>
  <c r="G333" i="4" s="1"/>
  <c r="H332" i="3"/>
  <c r="I332" i="3" s="1"/>
  <c r="B333" i="3" s="1"/>
  <c r="G333" i="3" s="1"/>
  <c r="H334" i="2"/>
  <c r="I334" i="2" s="1"/>
  <c r="B335" i="2" s="1"/>
  <c r="G335" i="2" s="1"/>
  <c r="H333" i="7" l="1"/>
  <c r="I333" i="7" s="1"/>
  <c r="B334" i="7" s="1"/>
  <c r="G334" i="7" s="1"/>
  <c r="H333" i="6"/>
  <c r="I333" i="6"/>
  <c r="B334" i="6" s="1"/>
  <c r="G334" i="6" s="1"/>
  <c r="H334" i="5"/>
  <c r="I334" i="5" s="1"/>
  <c r="B335" i="5" s="1"/>
  <c r="G335" i="5" s="1"/>
  <c r="H333" i="4"/>
  <c r="I333" i="4" s="1"/>
  <c r="B334" i="4" s="1"/>
  <c r="G334" i="4" s="1"/>
  <c r="H333" i="3"/>
  <c r="I333" i="3" s="1"/>
  <c r="B334" i="3" s="1"/>
  <c r="G334" i="3" s="1"/>
  <c r="H335" i="2"/>
  <c r="I335" i="2" s="1"/>
  <c r="B336" i="2" s="1"/>
  <c r="G336" i="2" s="1"/>
  <c r="H334" i="7" l="1"/>
  <c r="I334" i="7" s="1"/>
  <c r="B335" i="7" s="1"/>
  <c r="G335" i="7" s="1"/>
  <c r="I334" i="6"/>
  <c r="B335" i="6" s="1"/>
  <c r="G335" i="6" s="1"/>
  <c r="H334" i="6"/>
  <c r="H335" i="5"/>
  <c r="I335" i="5"/>
  <c r="B336" i="5" s="1"/>
  <c r="G336" i="5" s="1"/>
  <c r="H334" i="4"/>
  <c r="I334" i="4" s="1"/>
  <c r="B335" i="4" s="1"/>
  <c r="G335" i="4" s="1"/>
  <c r="H334" i="3"/>
  <c r="I334" i="3" s="1"/>
  <c r="B335" i="3" s="1"/>
  <c r="G335" i="3" s="1"/>
  <c r="H336" i="2"/>
  <c r="I336" i="2"/>
  <c r="B337" i="2" s="1"/>
  <c r="G337" i="2" s="1"/>
  <c r="H335" i="7" l="1"/>
  <c r="I335" i="7"/>
  <c r="B336" i="7" s="1"/>
  <c r="G336" i="7" s="1"/>
  <c r="H335" i="6"/>
  <c r="I335" i="6" s="1"/>
  <c r="B336" i="6" s="1"/>
  <c r="G336" i="6" s="1"/>
  <c r="H336" i="5"/>
  <c r="I336" i="5" s="1"/>
  <c r="B337" i="5" s="1"/>
  <c r="G337" i="5" s="1"/>
  <c r="H335" i="4"/>
  <c r="I335" i="4" s="1"/>
  <c r="B336" i="4" s="1"/>
  <c r="G336" i="4" s="1"/>
  <c r="H335" i="3"/>
  <c r="I335" i="3" s="1"/>
  <c r="B336" i="3" s="1"/>
  <c r="G336" i="3" s="1"/>
  <c r="H337" i="2"/>
  <c r="I337" i="2" s="1"/>
  <c r="B338" i="2" s="1"/>
  <c r="G338" i="2" s="1"/>
  <c r="H336" i="7" l="1"/>
  <c r="I336" i="7" s="1"/>
  <c r="B337" i="7" s="1"/>
  <c r="G337" i="7" s="1"/>
  <c r="H336" i="6"/>
  <c r="I336" i="6" s="1"/>
  <c r="B337" i="6" s="1"/>
  <c r="G337" i="6" s="1"/>
  <c r="H337" i="5"/>
  <c r="I337" i="5" s="1"/>
  <c r="B338" i="5" s="1"/>
  <c r="G338" i="5" s="1"/>
  <c r="H336" i="4"/>
  <c r="I336" i="4"/>
  <c r="B337" i="4" s="1"/>
  <c r="G337" i="4" s="1"/>
  <c r="I336" i="3"/>
  <c r="B337" i="3" s="1"/>
  <c r="G337" i="3" s="1"/>
  <c r="H336" i="3"/>
  <c r="H338" i="2"/>
  <c r="I338" i="2"/>
  <c r="B339" i="2" s="1"/>
  <c r="G339" i="2" s="1"/>
  <c r="H337" i="7" l="1"/>
  <c r="I337" i="7" s="1"/>
  <c r="B338" i="7" s="1"/>
  <c r="G338" i="7" s="1"/>
  <c r="H337" i="6"/>
  <c r="I337" i="6" s="1"/>
  <c r="B338" i="6" s="1"/>
  <c r="G338" i="6" s="1"/>
  <c r="H338" i="5"/>
  <c r="I338" i="5"/>
  <c r="B339" i="5" s="1"/>
  <c r="G339" i="5" s="1"/>
  <c r="H337" i="4"/>
  <c r="I337" i="4"/>
  <c r="B338" i="4" s="1"/>
  <c r="G338" i="4" s="1"/>
  <c r="H337" i="3"/>
  <c r="I337" i="3"/>
  <c r="B338" i="3" s="1"/>
  <c r="G338" i="3" s="1"/>
  <c r="H339" i="2"/>
  <c r="I339" i="2"/>
  <c r="B340" i="2" s="1"/>
  <c r="G340" i="2" s="1"/>
  <c r="H338" i="7" l="1"/>
  <c r="I338" i="7" s="1"/>
  <c r="B339" i="7" s="1"/>
  <c r="G339" i="7" s="1"/>
  <c r="H338" i="6"/>
  <c r="I338" i="6"/>
  <c r="B339" i="6" s="1"/>
  <c r="G339" i="6" s="1"/>
  <c r="H339" i="5"/>
  <c r="I339" i="5" s="1"/>
  <c r="B340" i="5" s="1"/>
  <c r="G340" i="5" s="1"/>
  <c r="H338" i="4"/>
  <c r="I338" i="4" s="1"/>
  <c r="B339" i="4" s="1"/>
  <c r="G339" i="4" s="1"/>
  <c r="H338" i="3"/>
  <c r="I338" i="3" s="1"/>
  <c r="B339" i="3" s="1"/>
  <c r="G339" i="3" s="1"/>
  <c r="H340" i="2"/>
  <c r="I340" i="2"/>
  <c r="B341" i="2" s="1"/>
  <c r="G341" i="2" s="1"/>
  <c r="H339" i="7" l="1"/>
  <c r="I339" i="7" s="1"/>
  <c r="B340" i="7" s="1"/>
  <c r="G340" i="7" s="1"/>
  <c r="H339" i="6"/>
  <c r="I339" i="6" s="1"/>
  <c r="B340" i="6" s="1"/>
  <c r="G340" i="6" s="1"/>
  <c r="H340" i="5"/>
  <c r="I340" i="5" s="1"/>
  <c r="B341" i="5" s="1"/>
  <c r="G341" i="5" s="1"/>
  <c r="H339" i="4"/>
  <c r="I339" i="4" s="1"/>
  <c r="B340" i="4" s="1"/>
  <c r="G340" i="4" s="1"/>
  <c r="H339" i="3"/>
  <c r="I339" i="3" s="1"/>
  <c r="B340" i="3" s="1"/>
  <c r="G340" i="3" s="1"/>
  <c r="H341" i="2"/>
  <c r="I341" i="2" s="1"/>
  <c r="B342" i="2" s="1"/>
  <c r="G342" i="2" s="1"/>
  <c r="H340" i="7" l="1"/>
  <c r="I340" i="7"/>
  <c r="B341" i="7" s="1"/>
  <c r="G341" i="7" s="1"/>
  <c r="H340" i="6"/>
  <c r="I340" i="6" s="1"/>
  <c r="B341" i="6" s="1"/>
  <c r="G341" i="6" s="1"/>
  <c r="H341" i="5"/>
  <c r="I341" i="5" s="1"/>
  <c r="B342" i="5" s="1"/>
  <c r="G342" i="5" s="1"/>
  <c r="H340" i="4"/>
  <c r="I340" i="4" s="1"/>
  <c r="B341" i="4" s="1"/>
  <c r="G341" i="4" s="1"/>
  <c r="H340" i="3"/>
  <c r="I340" i="3" s="1"/>
  <c r="B341" i="3" s="1"/>
  <c r="G341" i="3" s="1"/>
  <c r="H342" i="2"/>
  <c r="I342" i="2"/>
  <c r="B343" i="2" s="1"/>
  <c r="G343" i="2" s="1"/>
  <c r="H341" i="7" l="1"/>
  <c r="I341" i="7" s="1"/>
  <c r="B342" i="7" s="1"/>
  <c r="G342" i="7" s="1"/>
  <c r="H341" i="6"/>
  <c r="I341" i="6" s="1"/>
  <c r="B342" i="6" s="1"/>
  <c r="G342" i="6" s="1"/>
  <c r="H342" i="5"/>
  <c r="I342" i="5" s="1"/>
  <c r="B343" i="5" s="1"/>
  <c r="G343" i="5" s="1"/>
  <c r="H341" i="4"/>
  <c r="I341" i="4" s="1"/>
  <c r="B342" i="4" s="1"/>
  <c r="G342" i="4" s="1"/>
  <c r="H341" i="3"/>
  <c r="I341" i="3" s="1"/>
  <c r="B342" i="3" s="1"/>
  <c r="G342" i="3" s="1"/>
  <c r="H343" i="2"/>
  <c r="I343" i="2"/>
  <c r="B344" i="2" s="1"/>
  <c r="G344" i="2" s="1"/>
  <c r="H342" i="7" l="1"/>
  <c r="I342" i="7" s="1"/>
  <c r="B343" i="7" s="1"/>
  <c r="G343" i="7" s="1"/>
  <c r="H342" i="6"/>
  <c r="I342" i="6" s="1"/>
  <c r="B343" i="6" s="1"/>
  <c r="G343" i="6" s="1"/>
  <c r="H343" i="5"/>
  <c r="I343" i="5" s="1"/>
  <c r="B344" i="5" s="1"/>
  <c r="G344" i="5" s="1"/>
  <c r="H342" i="4"/>
  <c r="I342" i="4" s="1"/>
  <c r="B343" i="4" s="1"/>
  <c r="G343" i="4" s="1"/>
  <c r="I342" i="3"/>
  <c r="B343" i="3" s="1"/>
  <c r="G343" i="3" s="1"/>
  <c r="H342" i="3"/>
  <c r="H344" i="2"/>
  <c r="I344" i="2"/>
  <c r="B345" i="2" s="1"/>
  <c r="G345" i="2" s="1"/>
  <c r="I343" i="7" l="1"/>
  <c r="B344" i="7" s="1"/>
  <c r="G344" i="7" s="1"/>
  <c r="H343" i="7"/>
  <c r="H343" i="6"/>
  <c r="I343" i="6" s="1"/>
  <c r="B344" i="6" s="1"/>
  <c r="G344" i="6" s="1"/>
  <c r="H344" i="5"/>
  <c r="I344" i="5" s="1"/>
  <c r="B345" i="5" s="1"/>
  <c r="G345" i="5" s="1"/>
  <c r="H343" i="4"/>
  <c r="I343" i="4" s="1"/>
  <c r="B344" i="4" s="1"/>
  <c r="G344" i="4" s="1"/>
  <c r="I343" i="3"/>
  <c r="B344" i="3" s="1"/>
  <c r="G344" i="3" s="1"/>
  <c r="H343" i="3"/>
  <c r="H345" i="2"/>
  <c r="I345" i="2"/>
  <c r="B346" i="2" s="1"/>
  <c r="G346" i="2" s="1"/>
  <c r="H344" i="7" l="1"/>
  <c r="I344" i="7" s="1"/>
  <c r="B345" i="7" s="1"/>
  <c r="G345" i="7" s="1"/>
  <c r="H344" i="6"/>
  <c r="I344" i="6" s="1"/>
  <c r="B345" i="6" s="1"/>
  <c r="G345" i="6" s="1"/>
  <c r="H345" i="5"/>
  <c r="I345" i="5" s="1"/>
  <c r="B346" i="5" s="1"/>
  <c r="G346" i="5" s="1"/>
  <c r="I344" i="4"/>
  <c r="B345" i="4" s="1"/>
  <c r="G345" i="4" s="1"/>
  <c r="H344" i="4"/>
  <c r="H344" i="3"/>
  <c r="I344" i="3" s="1"/>
  <c r="B345" i="3" s="1"/>
  <c r="G345" i="3" s="1"/>
  <c r="H346" i="2"/>
  <c r="I346" i="2"/>
  <c r="B347" i="2" s="1"/>
  <c r="G347" i="2" s="1"/>
  <c r="H345" i="7" l="1"/>
  <c r="I345" i="7" s="1"/>
  <c r="B346" i="7" s="1"/>
  <c r="G346" i="7" s="1"/>
  <c r="H345" i="6"/>
  <c r="I345" i="6"/>
  <c r="B346" i="6" s="1"/>
  <c r="G346" i="6" s="1"/>
  <c r="H346" i="5"/>
  <c r="I346" i="5" s="1"/>
  <c r="B347" i="5" s="1"/>
  <c r="G347" i="5" s="1"/>
  <c r="H345" i="4"/>
  <c r="I345" i="4" s="1"/>
  <c r="B346" i="4" s="1"/>
  <c r="G346" i="4" s="1"/>
  <c r="H345" i="3"/>
  <c r="I345" i="3"/>
  <c r="B346" i="3" s="1"/>
  <c r="G346" i="3" s="1"/>
  <c r="H347" i="2"/>
  <c r="I347" i="2"/>
  <c r="B348" i="2" s="1"/>
  <c r="G348" i="2" s="1"/>
  <c r="H346" i="7" l="1"/>
  <c r="I346" i="7" s="1"/>
  <c r="B347" i="7" s="1"/>
  <c r="G347" i="7" s="1"/>
  <c r="H346" i="6"/>
  <c r="I346" i="6" s="1"/>
  <c r="B347" i="6" s="1"/>
  <c r="G347" i="6" s="1"/>
  <c r="H347" i="5"/>
  <c r="I347" i="5" s="1"/>
  <c r="B348" i="5" s="1"/>
  <c r="G348" i="5" s="1"/>
  <c r="H346" i="4"/>
  <c r="I346" i="4" s="1"/>
  <c r="B347" i="4" s="1"/>
  <c r="G347" i="4" s="1"/>
  <c r="H346" i="3"/>
  <c r="I346" i="3" s="1"/>
  <c r="B347" i="3" s="1"/>
  <c r="G347" i="3" s="1"/>
  <c r="H348" i="2"/>
  <c r="I348" i="2" s="1"/>
  <c r="B349" i="2" s="1"/>
  <c r="G349" i="2" s="1"/>
  <c r="H347" i="7" l="1"/>
  <c r="I347" i="7"/>
  <c r="B348" i="7" s="1"/>
  <c r="G348" i="7" s="1"/>
  <c r="H347" i="6"/>
  <c r="I347" i="6" s="1"/>
  <c r="B348" i="6" s="1"/>
  <c r="G348" i="6" s="1"/>
  <c r="H348" i="5"/>
  <c r="I348" i="5" s="1"/>
  <c r="B349" i="5" s="1"/>
  <c r="G349" i="5" s="1"/>
  <c r="H347" i="4"/>
  <c r="I347" i="4" s="1"/>
  <c r="B348" i="4" s="1"/>
  <c r="G348" i="4" s="1"/>
  <c r="H347" i="3"/>
  <c r="I347" i="3" s="1"/>
  <c r="B348" i="3" s="1"/>
  <c r="G348" i="3" s="1"/>
  <c r="H349" i="2"/>
  <c r="I349" i="2"/>
  <c r="B350" i="2" s="1"/>
  <c r="G350" i="2" s="1"/>
  <c r="H348" i="7" l="1"/>
  <c r="I348" i="7" s="1"/>
  <c r="B349" i="7" s="1"/>
  <c r="G349" i="7" s="1"/>
  <c r="H348" i="6"/>
  <c r="I348" i="6" s="1"/>
  <c r="B349" i="6" s="1"/>
  <c r="G349" i="6" s="1"/>
  <c r="H349" i="5"/>
  <c r="I349" i="5" s="1"/>
  <c r="B350" i="5" s="1"/>
  <c r="G350" i="5" s="1"/>
  <c r="H348" i="4"/>
  <c r="I348" i="4"/>
  <c r="B349" i="4" s="1"/>
  <c r="G349" i="4" s="1"/>
  <c r="H348" i="3"/>
  <c r="I348" i="3" s="1"/>
  <c r="B349" i="3" s="1"/>
  <c r="G349" i="3" s="1"/>
  <c r="H350" i="2"/>
  <c r="I350" i="2" s="1"/>
  <c r="B351" i="2" s="1"/>
  <c r="G351" i="2" s="1"/>
  <c r="H349" i="7" l="1"/>
  <c r="I349" i="7" s="1"/>
  <c r="B350" i="7" s="1"/>
  <c r="G350" i="7" s="1"/>
  <c r="H349" i="6"/>
  <c r="I349" i="6" s="1"/>
  <c r="B350" i="6" s="1"/>
  <c r="G350" i="6" s="1"/>
  <c r="H350" i="5"/>
  <c r="I350" i="5" s="1"/>
  <c r="B351" i="5" s="1"/>
  <c r="G351" i="5" s="1"/>
  <c r="H349" i="4"/>
  <c r="I349" i="4"/>
  <c r="B350" i="4" s="1"/>
  <c r="G350" i="4" s="1"/>
  <c r="H349" i="3"/>
  <c r="I349" i="3" s="1"/>
  <c r="B350" i="3" s="1"/>
  <c r="G350" i="3" s="1"/>
  <c r="H351" i="2"/>
  <c r="I351" i="2" s="1"/>
  <c r="B352" i="2" s="1"/>
  <c r="G352" i="2" s="1"/>
  <c r="I350" i="7" l="1"/>
  <c r="B351" i="7" s="1"/>
  <c r="G351" i="7" s="1"/>
  <c r="H350" i="7"/>
  <c r="H350" i="6"/>
  <c r="I350" i="6" s="1"/>
  <c r="B351" i="6" s="1"/>
  <c r="G351" i="6" s="1"/>
  <c r="H351" i="5"/>
  <c r="I351" i="5" s="1"/>
  <c r="B352" i="5" s="1"/>
  <c r="G352" i="5" s="1"/>
  <c r="H350" i="4"/>
  <c r="I350" i="4" s="1"/>
  <c r="B351" i="4" s="1"/>
  <c r="G351" i="4" s="1"/>
  <c r="H350" i="3"/>
  <c r="I350" i="3" s="1"/>
  <c r="B351" i="3" s="1"/>
  <c r="G351" i="3" s="1"/>
  <c r="H352" i="2"/>
  <c r="I352" i="2" s="1"/>
  <c r="B353" i="2" s="1"/>
  <c r="G353" i="2" s="1"/>
  <c r="I351" i="7" l="1"/>
  <c r="B352" i="7" s="1"/>
  <c r="G352" i="7" s="1"/>
  <c r="H351" i="7"/>
  <c r="I351" i="6"/>
  <c r="B352" i="6" s="1"/>
  <c r="G352" i="6" s="1"/>
  <c r="H351" i="6"/>
  <c r="H352" i="5"/>
  <c r="I352" i="5" s="1"/>
  <c r="B353" i="5" s="1"/>
  <c r="G353" i="5" s="1"/>
  <c r="H351" i="4"/>
  <c r="I351" i="4" s="1"/>
  <c r="B352" i="4" s="1"/>
  <c r="G352" i="4" s="1"/>
  <c r="H351" i="3"/>
  <c r="I351" i="3" s="1"/>
  <c r="B352" i="3" s="1"/>
  <c r="G352" i="3" s="1"/>
  <c r="H353" i="2"/>
  <c r="I353" i="2"/>
  <c r="B354" i="2" s="1"/>
  <c r="G354" i="2" s="1"/>
  <c r="H352" i="7" l="1"/>
  <c r="I352" i="7" s="1"/>
  <c r="B353" i="7" s="1"/>
  <c r="G353" i="7" s="1"/>
  <c r="H352" i="6"/>
  <c r="I352" i="6" s="1"/>
  <c r="B353" i="6" s="1"/>
  <c r="G353" i="6" s="1"/>
  <c r="H353" i="5"/>
  <c r="I353" i="5" s="1"/>
  <c r="B354" i="5" s="1"/>
  <c r="G354" i="5" s="1"/>
  <c r="I352" i="4"/>
  <c r="B353" i="4" s="1"/>
  <c r="G353" i="4" s="1"/>
  <c r="H352" i="4"/>
  <c r="H352" i="3"/>
  <c r="I352" i="3" s="1"/>
  <c r="B353" i="3" s="1"/>
  <c r="G353" i="3" s="1"/>
  <c r="H354" i="2"/>
  <c r="I354" i="2" s="1"/>
  <c r="B355" i="2" s="1"/>
  <c r="G355" i="2" s="1"/>
  <c r="I353" i="7" l="1"/>
  <c r="B354" i="7" s="1"/>
  <c r="G354" i="7" s="1"/>
  <c r="H353" i="7"/>
  <c r="H353" i="6"/>
  <c r="I353" i="6" s="1"/>
  <c r="B354" i="6" s="1"/>
  <c r="G354" i="6" s="1"/>
  <c r="H354" i="5"/>
  <c r="I354" i="5" s="1"/>
  <c r="B355" i="5" s="1"/>
  <c r="G355" i="5" s="1"/>
  <c r="H353" i="4"/>
  <c r="I353" i="4" s="1"/>
  <c r="B354" i="4" s="1"/>
  <c r="G354" i="4" s="1"/>
  <c r="H353" i="3"/>
  <c r="I353" i="3" s="1"/>
  <c r="B354" i="3" s="1"/>
  <c r="G354" i="3" s="1"/>
  <c r="H355" i="2"/>
  <c r="I355" i="2"/>
  <c r="B356" i="2" s="1"/>
  <c r="G356" i="2" s="1"/>
  <c r="H354" i="7" l="1"/>
  <c r="I354" i="7" s="1"/>
  <c r="B355" i="7" s="1"/>
  <c r="G355" i="7" s="1"/>
  <c r="H354" i="6"/>
  <c r="I354" i="6" s="1"/>
  <c r="B355" i="6" s="1"/>
  <c r="G355" i="6" s="1"/>
  <c r="H355" i="5"/>
  <c r="I355" i="5" s="1"/>
  <c r="B356" i="5" s="1"/>
  <c r="G356" i="5" s="1"/>
  <c r="H354" i="4"/>
  <c r="I354" i="4" s="1"/>
  <c r="B355" i="4" s="1"/>
  <c r="G355" i="4" s="1"/>
  <c r="H354" i="3"/>
  <c r="I354" i="3" s="1"/>
  <c r="B355" i="3" s="1"/>
  <c r="G355" i="3" s="1"/>
  <c r="H356" i="2"/>
  <c r="I356" i="2"/>
  <c r="B357" i="2" s="1"/>
  <c r="G357" i="2" s="1"/>
  <c r="H355" i="7" l="1"/>
  <c r="I355" i="7" s="1"/>
  <c r="B356" i="7" s="1"/>
  <c r="G356" i="7" s="1"/>
  <c r="I355" i="6"/>
  <c r="B356" i="6" s="1"/>
  <c r="G356" i="6" s="1"/>
  <c r="H355" i="6"/>
  <c r="H356" i="5"/>
  <c r="I356" i="5" s="1"/>
  <c r="B357" i="5" s="1"/>
  <c r="G357" i="5" s="1"/>
  <c r="H355" i="4"/>
  <c r="I355" i="4" s="1"/>
  <c r="B356" i="4" s="1"/>
  <c r="G356" i="4" s="1"/>
  <c r="I355" i="3"/>
  <c r="B356" i="3" s="1"/>
  <c r="G356" i="3" s="1"/>
  <c r="H355" i="3"/>
  <c r="H357" i="2"/>
  <c r="I357" i="2" s="1"/>
  <c r="B358" i="2" s="1"/>
  <c r="G358" i="2" s="1"/>
  <c r="H356" i="7" l="1"/>
  <c r="I356" i="7" s="1"/>
  <c r="B357" i="7" s="1"/>
  <c r="G357" i="7" s="1"/>
  <c r="I356" i="6"/>
  <c r="B357" i="6" s="1"/>
  <c r="G357" i="6" s="1"/>
  <c r="H356" i="6"/>
  <c r="H357" i="5"/>
  <c r="I357" i="5" s="1"/>
  <c r="B358" i="5" s="1"/>
  <c r="G358" i="5" s="1"/>
  <c r="H356" i="4"/>
  <c r="I356" i="4" s="1"/>
  <c r="B357" i="4" s="1"/>
  <c r="G357" i="4" s="1"/>
  <c r="H356" i="3"/>
  <c r="I356" i="3" s="1"/>
  <c r="B357" i="3" s="1"/>
  <c r="G357" i="3" s="1"/>
  <c r="H358" i="2"/>
  <c r="I358" i="2" s="1"/>
  <c r="B359" i="2" s="1"/>
  <c r="G359" i="2" s="1"/>
  <c r="H357" i="7" l="1"/>
  <c r="I357" i="7" s="1"/>
  <c r="B358" i="7" s="1"/>
  <c r="G358" i="7" s="1"/>
  <c r="H357" i="6"/>
  <c r="I357" i="6"/>
  <c r="B358" i="6" s="1"/>
  <c r="G358" i="6" s="1"/>
  <c r="H358" i="5"/>
  <c r="I358" i="5"/>
  <c r="B359" i="5" s="1"/>
  <c r="G359" i="5" s="1"/>
  <c r="H357" i="4"/>
  <c r="I357" i="4"/>
  <c r="B358" i="4" s="1"/>
  <c r="G358" i="4" s="1"/>
  <c r="H357" i="3"/>
  <c r="I357" i="3" s="1"/>
  <c r="B358" i="3" s="1"/>
  <c r="G358" i="3" s="1"/>
  <c r="H359" i="2"/>
  <c r="I359" i="2" s="1"/>
  <c r="B360" i="2" s="1"/>
  <c r="G360" i="2" s="1"/>
  <c r="I358" i="7" l="1"/>
  <c r="B359" i="7" s="1"/>
  <c r="G359" i="7" s="1"/>
  <c r="H358" i="7"/>
  <c r="H358" i="6"/>
  <c r="I358" i="6" s="1"/>
  <c r="B359" i="6" s="1"/>
  <c r="G359" i="6" s="1"/>
  <c r="H359" i="5"/>
  <c r="I359" i="5"/>
  <c r="B360" i="5" s="1"/>
  <c r="G360" i="5" s="1"/>
  <c r="H358" i="4"/>
  <c r="I358" i="4" s="1"/>
  <c r="B359" i="4" s="1"/>
  <c r="G359" i="4" s="1"/>
  <c r="H358" i="3"/>
  <c r="I358" i="3" s="1"/>
  <c r="B359" i="3" s="1"/>
  <c r="G359" i="3" s="1"/>
  <c r="H360" i="2"/>
  <c r="I360" i="2" s="1"/>
  <c r="B361" i="2" s="1"/>
  <c r="G361" i="2" s="1"/>
  <c r="H359" i="7" l="1"/>
  <c r="I359" i="7" s="1"/>
  <c r="B360" i="7" s="1"/>
  <c r="G360" i="7" s="1"/>
  <c r="H359" i="6"/>
  <c r="I359" i="6" s="1"/>
  <c r="B360" i="6" s="1"/>
  <c r="G360" i="6" s="1"/>
  <c r="H360" i="5"/>
  <c r="I360" i="5" s="1"/>
  <c r="B361" i="5" s="1"/>
  <c r="G361" i="5" s="1"/>
  <c r="I359" i="4"/>
  <c r="B360" i="4" s="1"/>
  <c r="G360" i="4" s="1"/>
  <c r="H359" i="4"/>
  <c r="H359" i="3"/>
  <c r="I359" i="3" s="1"/>
  <c r="B360" i="3" s="1"/>
  <c r="G360" i="3" s="1"/>
  <c r="H361" i="2"/>
  <c r="I361" i="2" s="1"/>
  <c r="B362" i="2" s="1"/>
  <c r="G362" i="2" s="1"/>
  <c r="I360" i="7" l="1"/>
  <c r="B361" i="7" s="1"/>
  <c r="G361" i="7" s="1"/>
  <c r="H360" i="7"/>
  <c r="I360" i="6"/>
  <c r="B361" i="6" s="1"/>
  <c r="G361" i="6" s="1"/>
  <c r="H360" i="6"/>
  <c r="H361" i="5"/>
  <c r="I361" i="5" s="1"/>
  <c r="B362" i="5" s="1"/>
  <c r="G362" i="5" s="1"/>
  <c r="H360" i="4"/>
  <c r="I360" i="4"/>
  <c r="B361" i="4" s="1"/>
  <c r="G361" i="4" s="1"/>
  <c r="H360" i="3"/>
  <c r="I360" i="3" s="1"/>
  <c r="B361" i="3" s="1"/>
  <c r="G361" i="3" s="1"/>
  <c r="H362" i="2"/>
  <c r="I362" i="2"/>
  <c r="B363" i="2" s="1"/>
  <c r="G363" i="2" s="1"/>
  <c r="H361" i="7" l="1"/>
  <c r="I361" i="7" s="1"/>
  <c r="B362" i="7" s="1"/>
  <c r="G362" i="7" s="1"/>
  <c r="I361" i="6"/>
  <c r="B362" i="6" s="1"/>
  <c r="G362" i="6" s="1"/>
  <c r="H361" i="6"/>
  <c r="H362" i="5"/>
  <c r="I362" i="5" s="1"/>
  <c r="B363" i="5" s="1"/>
  <c r="G363" i="5" s="1"/>
  <c r="H361" i="4"/>
  <c r="I361" i="4"/>
  <c r="B362" i="4" s="1"/>
  <c r="G362" i="4" s="1"/>
  <c r="H361" i="3"/>
  <c r="I361" i="3"/>
  <c r="B362" i="3" s="1"/>
  <c r="G362" i="3" s="1"/>
  <c r="H363" i="2"/>
  <c r="I363" i="2"/>
  <c r="B364" i="2" s="1"/>
  <c r="G364" i="2" s="1"/>
  <c r="H362" i="7" l="1"/>
  <c r="I362" i="7" s="1"/>
  <c r="B363" i="7" s="1"/>
  <c r="G363" i="7" s="1"/>
  <c r="H362" i="6"/>
  <c r="I362" i="6"/>
  <c r="B363" i="6" s="1"/>
  <c r="G363" i="6" s="1"/>
  <c r="H363" i="5"/>
  <c r="I363" i="5" s="1"/>
  <c r="B364" i="5" s="1"/>
  <c r="G364" i="5" s="1"/>
  <c r="H362" i="4"/>
  <c r="I362" i="4"/>
  <c r="B363" i="4" s="1"/>
  <c r="G363" i="4" s="1"/>
  <c r="H362" i="3"/>
  <c r="I362" i="3" s="1"/>
  <c r="B363" i="3" s="1"/>
  <c r="G363" i="3" s="1"/>
  <c r="H364" i="2"/>
  <c r="I364" i="2"/>
  <c r="B365" i="2" s="1"/>
  <c r="G365" i="2" s="1"/>
  <c r="I363" i="7" l="1"/>
  <c r="B364" i="7" s="1"/>
  <c r="G364" i="7" s="1"/>
  <c r="H363" i="7"/>
  <c r="H363" i="6"/>
  <c r="I363" i="6" s="1"/>
  <c r="B364" i="6" s="1"/>
  <c r="G364" i="6" s="1"/>
  <c r="H364" i="5"/>
  <c r="I364" i="5" s="1"/>
  <c r="B365" i="5" s="1"/>
  <c r="G365" i="5" s="1"/>
  <c r="H363" i="4"/>
  <c r="I363" i="4" s="1"/>
  <c r="B364" i="4" s="1"/>
  <c r="G364" i="4" s="1"/>
  <c r="H363" i="3"/>
  <c r="I363" i="3" s="1"/>
  <c r="B364" i="3" s="1"/>
  <c r="G364" i="3" s="1"/>
  <c r="H365" i="2"/>
  <c r="I365" i="2"/>
  <c r="B366" i="2" s="1"/>
  <c r="G366" i="2" s="1"/>
  <c r="H364" i="7" l="1"/>
  <c r="I364" i="7"/>
  <c r="B365" i="7" s="1"/>
  <c r="G365" i="7" s="1"/>
  <c r="H364" i="6"/>
  <c r="I364" i="6" s="1"/>
  <c r="B365" i="6" s="1"/>
  <c r="G365" i="6" s="1"/>
  <c r="H365" i="5"/>
  <c r="I365" i="5" s="1"/>
  <c r="B366" i="5" s="1"/>
  <c r="G366" i="5" s="1"/>
  <c r="H364" i="4"/>
  <c r="I364" i="4" s="1"/>
  <c r="B365" i="4" s="1"/>
  <c r="G365" i="4" s="1"/>
  <c r="H364" i="3"/>
  <c r="I364" i="3" s="1"/>
  <c r="B365" i="3" s="1"/>
  <c r="G365" i="3" s="1"/>
  <c r="H366" i="2"/>
  <c r="I366" i="2"/>
  <c r="B367" i="2" s="1"/>
  <c r="G367" i="2" s="1"/>
  <c r="H365" i="7" l="1"/>
  <c r="I365" i="7" s="1"/>
  <c r="B366" i="7" s="1"/>
  <c r="G366" i="7" s="1"/>
  <c r="H365" i="6"/>
  <c r="I365" i="6" s="1"/>
  <c r="B366" i="6" s="1"/>
  <c r="G366" i="6" s="1"/>
  <c r="H366" i="5"/>
  <c r="I366" i="5" s="1"/>
  <c r="B367" i="5" s="1"/>
  <c r="G367" i="5" s="1"/>
  <c r="H365" i="4"/>
  <c r="I365" i="4" s="1"/>
  <c r="B366" i="4" s="1"/>
  <c r="G366" i="4" s="1"/>
  <c r="H365" i="3"/>
  <c r="I365" i="3" s="1"/>
  <c r="B366" i="3" s="1"/>
  <c r="G366" i="3" s="1"/>
  <c r="H367" i="2"/>
  <c r="I367" i="2"/>
  <c r="B368" i="2" s="1"/>
  <c r="G368" i="2" s="1"/>
  <c r="H366" i="7" l="1"/>
  <c r="I366" i="7" s="1"/>
  <c r="B367" i="7" s="1"/>
  <c r="G367" i="7" s="1"/>
  <c r="H366" i="6"/>
  <c r="I366" i="6" s="1"/>
  <c r="B367" i="6" s="1"/>
  <c r="G367" i="6" s="1"/>
  <c r="H367" i="5"/>
  <c r="I367" i="5" s="1"/>
  <c r="B368" i="5" s="1"/>
  <c r="G368" i="5" s="1"/>
  <c r="H366" i="4"/>
  <c r="I366" i="4" s="1"/>
  <c r="B367" i="4" s="1"/>
  <c r="G367" i="4" s="1"/>
  <c r="H366" i="3"/>
  <c r="I366" i="3" s="1"/>
  <c r="B367" i="3" s="1"/>
  <c r="G367" i="3" s="1"/>
  <c r="H368" i="2"/>
  <c r="I368" i="2"/>
  <c r="B369" i="2" s="1"/>
  <c r="G369" i="2" s="1"/>
  <c r="H367" i="7" l="1"/>
  <c r="I367" i="7" s="1"/>
  <c r="B368" i="7" s="1"/>
  <c r="G368" i="7" s="1"/>
  <c r="H367" i="6"/>
  <c r="I367" i="6" s="1"/>
  <c r="B368" i="6" s="1"/>
  <c r="G368" i="6" s="1"/>
  <c r="H368" i="5"/>
  <c r="I368" i="5" s="1"/>
  <c r="B369" i="5" s="1"/>
  <c r="G369" i="5" s="1"/>
  <c r="H367" i="4"/>
  <c r="I367" i="4" s="1"/>
  <c r="B368" i="4" s="1"/>
  <c r="G368" i="4" s="1"/>
  <c r="I367" i="3"/>
  <c r="B368" i="3" s="1"/>
  <c r="G368" i="3" s="1"/>
  <c r="H367" i="3"/>
  <c r="H369" i="2"/>
  <c r="I369" i="2" s="1"/>
  <c r="B370" i="2" s="1"/>
  <c r="G370" i="2" s="1"/>
  <c r="H368" i="7" l="1"/>
  <c r="I368" i="7" s="1"/>
  <c r="B369" i="7" s="1"/>
  <c r="G369" i="7" s="1"/>
  <c r="H368" i="6"/>
  <c r="I368" i="6" s="1"/>
  <c r="B369" i="6" s="1"/>
  <c r="G369" i="6" s="1"/>
  <c r="H369" i="5"/>
  <c r="I369" i="5" s="1"/>
  <c r="B370" i="5" s="1"/>
  <c r="G370" i="5" s="1"/>
  <c r="H368" i="4"/>
  <c r="I368" i="4" s="1"/>
  <c r="B369" i="4" s="1"/>
  <c r="G369" i="4" s="1"/>
  <c r="I368" i="3"/>
  <c r="B369" i="3" s="1"/>
  <c r="G369" i="3" s="1"/>
  <c r="H368" i="3"/>
  <c r="H370" i="2"/>
  <c r="I370" i="2"/>
  <c r="B371" i="2" s="1"/>
  <c r="G371" i="2" s="1"/>
  <c r="I369" i="7" l="1"/>
  <c r="B370" i="7" s="1"/>
  <c r="G370" i="7" s="1"/>
  <c r="H369" i="7"/>
  <c r="H369" i="6"/>
  <c r="I369" i="6"/>
  <c r="B370" i="6" s="1"/>
  <c r="G370" i="6" s="1"/>
  <c r="H370" i="5"/>
  <c r="I370" i="5" s="1"/>
  <c r="B371" i="5" s="1"/>
  <c r="G371" i="5" s="1"/>
  <c r="H369" i="4"/>
  <c r="I369" i="4"/>
  <c r="B370" i="4" s="1"/>
  <c r="G370" i="4" s="1"/>
  <c r="H369" i="3"/>
  <c r="I369" i="3" s="1"/>
  <c r="B370" i="3" s="1"/>
  <c r="G370" i="3" s="1"/>
  <c r="H371" i="2"/>
  <c r="I371" i="2" s="1"/>
  <c r="B372" i="2" s="1"/>
  <c r="G372" i="2" s="1"/>
  <c r="I370" i="7" l="1"/>
  <c r="B371" i="7" s="1"/>
  <c r="G371" i="7" s="1"/>
  <c r="H370" i="7"/>
  <c r="H370" i="6"/>
  <c r="I370" i="6" s="1"/>
  <c r="B371" i="6" s="1"/>
  <c r="G371" i="6" s="1"/>
  <c r="H371" i="5"/>
  <c r="I371" i="5"/>
  <c r="B372" i="5" s="1"/>
  <c r="G372" i="5" s="1"/>
  <c r="H370" i="4"/>
  <c r="I370" i="4" s="1"/>
  <c r="B371" i="4" s="1"/>
  <c r="G371" i="4" s="1"/>
  <c r="H370" i="3"/>
  <c r="I370" i="3" s="1"/>
  <c r="B371" i="3" s="1"/>
  <c r="G371" i="3" s="1"/>
  <c r="H372" i="2"/>
  <c r="I372" i="2"/>
  <c r="B373" i="2" s="1"/>
  <c r="G373" i="2" s="1"/>
  <c r="H371" i="7" l="1"/>
  <c r="I371" i="7" s="1"/>
  <c r="B372" i="7" s="1"/>
  <c r="G372" i="7" s="1"/>
  <c r="H371" i="6"/>
  <c r="I371" i="6" s="1"/>
  <c r="B372" i="6" s="1"/>
  <c r="G372" i="6" s="1"/>
  <c r="H372" i="5"/>
  <c r="I372" i="5" s="1"/>
  <c r="B373" i="5" s="1"/>
  <c r="G373" i="5" s="1"/>
  <c r="I371" i="4"/>
  <c r="B372" i="4" s="1"/>
  <c r="G372" i="4" s="1"/>
  <c r="H371" i="4"/>
  <c r="H371" i="3"/>
  <c r="I371" i="3" s="1"/>
  <c r="B372" i="3" s="1"/>
  <c r="G372" i="3" s="1"/>
  <c r="H373" i="2"/>
  <c r="I373" i="2"/>
  <c r="B374" i="2" s="1"/>
  <c r="G374" i="2" s="1"/>
  <c r="H372" i="7" l="1"/>
  <c r="I372" i="7" s="1"/>
  <c r="B373" i="7" s="1"/>
  <c r="G373" i="7" s="1"/>
  <c r="H372" i="6"/>
  <c r="I372" i="6" s="1"/>
  <c r="B373" i="6" s="1"/>
  <c r="G373" i="6" s="1"/>
  <c r="H373" i="5"/>
  <c r="I373" i="5" s="1"/>
  <c r="B374" i="5" s="1"/>
  <c r="G374" i="5" s="1"/>
  <c r="H372" i="4"/>
  <c r="I372" i="4"/>
  <c r="B373" i="4" s="1"/>
  <c r="G373" i="4" s="1"/>
  <c r="H372" i="3"/>
  <c r="I372" i="3" s="1"/>
  <c r="B373" i="3" s="1"/>
  <c r="G373" i="3" s="1"/>
  <c r="H374" i="2"/>
  <c r="I374" i="2"/>
  <c r="B375" i="2" s="1"/>
  <c r="G375" i="2" s="1"/>
  <c r="H373" i="7" l="1"/>
  <c r="I373" i="7" s="1"/>
  <c r="B374" i="7" s="1"/>
  <c r="G374" i="7" s="1"/>
  <c r="H373" i="6"/>
  <c r="I373" i="6" s="1"/>
  <c r="B374" i="6" s="1"/>
  <c r="G374" i="6" s="1"/>
  <c r="H374" i="5"/>
  <c r="I374" i="5" s="1"/>
  <c r="B375" i="5" s="1"/>
  <c r="G375" i="5" s="1"/>
  <c r="H373" i="4"/>
  <c r="I373" i="4" s="1"/>
  <c r="B374" i="4" s="1"/>
  <c r="G374" i="4" s="1"/>
  <c r="H373" i="3"/>
  <c r="I373" i="3"/>
  <c r="B374" i="3" s="1"/>
  <c r="G374" i="3" s="1"/>
  <c r="H375" i="2"/>
  <c r="I375" i="2"/>
  <c r="B376" i="2" s="1"/>
  <c r="G376" i="2" s="1"/>
  <c r="H374" i="7" l="1"/>
  <c r="I374" i="7" s="1"/>
  <c r="B375" i="7" s="1"/>
  <c r="G375" i="7" s="1"/>
  <c r="H374" i="6"/>
  <c r="I374" i="6"/>
  <c r="B375" i="6" s="1"/>
  <c r="G375" i="6" s="1"/>
  <c r="H375" i="5"/>
  <c r="I375" i="5" s="1"/>
  <c r="B376" i="5" s="1"/>
  <c r="G376" i="5" s="1"/>
  <c r="H374" i="4"/>
  <c r="I374" i="4" s="1"/>
  <c r="B375" i="4" s="1"/>
  <c r="G375" i="4" s="1"/>
  <c r="H374" i="3"/>
  <c r="I374" i="3" s="1"/>
  <c r="B375" i="3" s="1"/>
  <c r="G375" i="3" s="1"/>
  <c r="H376" i="2"/>
  <c r="I376" i="2"/>
  <c r="B377" i="2" s="1"/>
  <c r="G377" i="2" s="1"/>
  <c r="H375" i="7" l="1"/>
  <c r="I375" i="7" s="1"/>
  <c r="B376" i="7" s="1"/>
  <c r="G376" i="7" s="1"/>
  <c r="I375" i="6"/>
  <c r="B376" i="6" s="1"/>
  <c r="G376" i="6" s="1"/>
  <c r="H375" i="6"/>
  <c r="H376" i="5"/>
  <c r="I376" i="5" s="1"/>
  <c r="B377" i="5" s="1"/>
  <c r="G377" i="5" s="1"/>
  <c r="I375" i="4"/>
  <c r="B376" i="4" s="1"/>
  <c r="G376" i="4" s="1"/>
  <c r="H375" i="4"/>
  <c r="H375" i="3"/>
  <c r="I375" i="3" s="1"/>
  <c r="B376" i="3" s="1"/>
  <c r="G376" i="3" s="1"/>
  <c r="H377" i="2"/>
  <c r="I377" i="2"/>
  <c r="B378" i="2" s="1"/>
  <c r="G378" i="2" s="1"/>
  <c r="H376" i="7" l="1"/>
  <c r="I376" i="7"/>
  <c r="B377" i="7" s="1"/>
  <c r="G377" i="7" s="1"/>
  <c r="H376" i="6"/>
  <c r="I376" i="6" s="1"/>
  <c r="B377" i="6" s="1"/>
  <c r="G377" i="6" s="1"/>
  <c r="H377" i="5"/>
  <c r="I377" i="5" s="1"/>
  <c r="B378" i="5" s="1"/>
  <c r="G378" i="5" s="1"/>
  <c r="I376" i="4"/>
  <c r="B377" i="4" s="1"/>
  <c r="G377" i="4" s="1"/>
  <c r="H376" i="4"/>
  <c r="H376" i="3"/>
  <c r="I376" i="3" s="1"/>
  <c r="B377" i="3" s="1"/>
  <c r="G377" i="3" s="1"/>
  <c r="H378" i="2"/>
  <c r="I378" i="2"/>
  <c r="B379" i="2" s="1"/>
  <c r="G379" i="2" s="1"/>
  <c r="H377" i="7" l="1"/>
  <c r="I377" i="7" s="1"/>
  <c r="B378" i="7" s="1"/>
  <c r="G378" i="7" s="1"/>
  <c r="H377" i="6"/>
  <c r="I377" i="6" s="1"/>
  <c r="B378" i="6" s="1"/>
  <c r="G378" i="6" s="1"/>
  <c r="H378" i="5"/>
  <c r="I378" i="5" s="1"/>
  <c r="B379" i="5" s="1"/>
  <c r="G379" i="5" s="1"/>
  <c r="H377" i="4"/>
  <c r="I377" i="4" s="1"/>
  <c r="B378" i="4" s="1"/>
  <c r="G378" i="4" s="1"/>
  <c r="I377" i="3"/>
  <c r="B378" i="3" s="1"/>
  <c r="G378" i="3" s="1"/>
  <c r="H377" i="3"/>
  <c r="H379" i="2"/>
  <c r="I379" i="2"/>
  <c r="B380" i="2" s="1"/>
  <c r="G380" i="2" s="1"/>
  <c r="I378" i="7" l="1"/>
  <c r="B379" i="7" s="1"/>
  <c r="G379" i="7" s="1"/>
  <c r="H378" i="7"/>
  <c r="H378" i="6"/>
  <c r="I378" i="6" s="1"/>
  <c r="B379" i="6" s="1"/>
  <c r="G379" i="6" s="1"/>
  <c r="H379" i="5"/>
  <c r="I379" i="5" s="1"/>
  <c r="B380" i="5" s="1"/>
  <c r="G380" i="5" s="1"/>
  <c r="H378" i="4"/>
  <c r="I378" i="4" s="1"/>
  <c r="B379" i="4" s="1"/>
  <c r="G379" i="4" s="1"/>
  <c r="I378" i="3"/>
  <c r="B379" i="3" s="1"/>
  <c r="G379" i="3" s="1"/>
  <c r="H378" i="3"/>
  <c r="H380" i="2"/>
  <c r="I380" i="2"/>
  <c r="B381" i="2" s="1"/>
  <c r="G381" i="2" s="1"/>
  <c r="I379" i="7" l="1"/>
  <c r="B380" i="7" s="1"/>
  <c r="G380" i="7" s="1"/>
  <c r="H379" i="7"/>
  <c r="H379" i="6"/>
  <c r="I379" i="6" s="1"/>
  <c r="B380" i="6" s="1"/>
  <c r="G380" i="6" s="1"/>
  <c r="H380" i="5"/>
  <c r="I380" i="5" s="1"/>
  <c r="B381" i="5" s="1"/>
  <c r="G381" i="5" s="1"/>
  <c r="H379" i="4"/>
  <c r="I379" i="4" s="1"/>
  <c r="B380" i="4" s="1"/>
  <c r="G380" i="4" s="1"/>
  <c r="H379" i="3"/>
  <c r="I379" i="3" s="1"/>
  <c r="B380" i="3" s="1"/>
  <c r="G380" i="3" s="1"/>
  <c r="H381" i="2"/>
  <c r="I381" i="2" s="1"/>
  <c r="B382" i="2" s="1"/>
  <c r="G382" i="2" s="1"/>
  <c r="I380" i="7" l="1"/>
  <c r="B381" i="7" s="1"/>
  <c r="G381" i="7" s="1"/>
  <c r="H380" i="7"/>
  <c r="H380" i="6"/>
  <c r="I380" i="6" s="1"/>
  <c r="B381" i="6" s="1"/>
  <c r="G381" i="6" s="1"/>
  <c r="H381" i="5"/>
  <c r="I381" i="5" s="1"/>
  <c r="B382" i="5" s="1"/>
  <c r="G382" i="5" s="1"/>
  <c r="I380" i="4"/>
  <c r="B381" i="4" s="1"/>
  <c r="G381" i="4" s="1"/>
  <c r="H380" i="4"/>
  <c r="H380" i="3"/>
  <c r="I380" i="3" s="1"/>
  <c r="B381" i="3" s="1"/>
  <c r="G381" i="3" s="1"/>
  <c r="H382" i="2"/>
  <c r="I382" i="2" s="1"/>
  <c r="B383" i="2" s="1"/>
  <c r="G383" i="2" s="1"/>
  <c r="I381" i="7" l="1"/>
  <c r="B382" i="7" s="1"/>
  <c r="G382" i="7" s="1"/>
  <c r="H381" i="7"/>
  <c r="H381" i="6"/>
  <c r="I381" i="6"/>
  <c r="B382" i="6" s="1"/>
  <c r="G382" i="6" s="1"/>
  <c r="H382" i="5"/>
  <c r="I382" i="5" s="1"/>
  <c r="B383" i="5" s="1"/>
  <c r="G383" i="5" s="1"/>
  <c r="H381" i="4"/>
  <c r="I381" i="4" s="1"/>
  <c r="B382" i="4" s="1"/>
  <c r="G382" i="4" s="1"/>
  <c r="H381" i="3"/>
  <c r="I381" i="3" s="1"/>
  <c r="B382" i="3" s="1"/>
  <c r="G382" i="3" s="1"/>
  <c r="H383" i="2"/>
  <c r="I383" i="2" s="1"/>
  <c r="B384" i="2" s="1"/>
  <c r="G384" i="2" s="1"/>
  <c r="I382" i="7" l="1"/>
  <c r="B383" i="7" s="1"/>
  <c r="G383" i="7" s="1"/>
  <c r="H382" i="7"/>
  <c r="H382" i="6"/>
  <c r="I382" i="6"/>
  <c r="B383" i="6" s="1"/>
  <c r="G383" i="6" s="1"/>
  <c r="H383" i="5"/>
  <c r="I383" i="5" s="1"/>
  <c r="B384" i="5" s="1"/>
  <c r="G384" i="5" s="1"/>
  <c r="I382" i="4"/>
  <c r="B383" i="4" s="1"/>
  <c r="G383" i="4" s="1"/>
  <c r="H382" i="4"/>
  <c r="I382" i="3"/>
  <c r="B383" i="3" s="1"/>
  <c r="G383" i="3" s="1"/>
  <c r="H382" i="3"/>
  <c r="H384" i="2"/>
  <c r="I384" i="2"/>
  <c r="B385" i="2" s="1"/>
  <c r="G385" i="2" s="1"/>
  <c r="H383" i="7" l="1"/>
  <c r="I383" i="7" s="1"/>
  <c r="B384" i="7" s="1"/>
  <c r="G384" i="7" s="1"/>
  <c r="H383" i="6"/>
  <c r="I383" i="6" s="1"/>
  <c r="B384" i="6" s="1"/>
  <c r="G384" i="6" s="1"/>
  <c r="H384" i="5"/>
  <c r="I384" i="5" s="1"/>
  <c r="B385" i="5" s="1"/>
  <c r="G385" i="5" s="1"/>
  <c r="I383" i="4"/>
  <c r="B384" i="4" s="1"/>
  <c r="G384" i="4" s="1"/>
  <c r="H383" i="4"/>
  <c r="H383" i="3"/>
  <c r="I383" i="3" s="1"/>
  <c r="B384" i="3" s="1"/>
  <c r="G384" i="3" s="1"/>
  <c r="H385" i="2"/>
  <c r="I385" i="2"/>
  <c r="B386" i="2" s="1"/>
  <c r="G386" i="2" s="1"/>
  <c r="I384" i="7" l="1"/>
  <c r="B385" i="7" s="1"/>
  <c r="G385" i="7" s="1"/>
  <c r="H384" i="7"/>
  <c r="H384" i="6"/>
  <c r="I384" i="6" s="1"/>
  <c r="B385" i="6" s="1"/>
  <c r="G385" i="6" s="1"/>
  <c r="H385" i="5"/>
  <c r="I385" i="5" s="1"/>
  <c r="B386" i="5" s="1"/>
  <c r="G386" i="5" s="1"/>
  <c r="H384" i="4"/>
  <c r="I384" i="4" s="1"/>
  <c r="B385" i="4" s="1"/>
  <c r="G385" i="4" s="1"/>
  <c r="I384" i="3"/>
  <c r="B385" i="3" s="1"/>
  <c r="G385" i="3" s="1"/>
  <c r="H384" i="3"/>
  <c r="H386" i="2"/>
  <c r="I386" i="2"/>
  <c r="B387" i="2" s="1"/>
  <c r="G387" i="2" s="1"/>
  <c r="H385" i="7" l="1"/>
  <c r="I385" i="7" s="1"/>
  <c r="B386" i="7" s="1"/>
  <c r="G386" i="7" s="1"/>
  <c r="I385" i="6"/>
  <c r="B386" i="6" s="1"/>
  <c r="G386" i="6" s="1"/>
  <c r="H385" i="6"/>
  <c r="H386" i="5"/>
  <c r="I386" i="5" s="1"/>
  <c r="B387" i="5" s="1"/>
  <c r="G387" i="5" s="1"/>
  <c r="H385" i="4"/>
  <c r="I385" i="4"/>
  <c r="B386" i="4" s="1"/>
  <c r="G386" i="4" s="1"/>
  <c r="H385" i="3"/>
  <c r="I385" i="3"/>
  <c r="B386" i="3" s="1"/>
  <c r="G386" i="3" s="1"/>
  <c r="H387" i="2"/>
  <c r="I387" i="2" s="1"/>
  <c r="B388" i="2" s="1"/>
  <c r="G388" i="2" s="1"/>
  <c r="H386" i="7" l="1"/>
  <c r="I386" i="7" s="1"/>
  <c r="B387" i="7" s="1"/>
  <c r="G387" i="7" s="1"/>
  <c r="I386" i="6"/>
  <c r="B387" i="6" s="1"/>
  <c r="G387" i="6" s="1"/>
  <c r="H386" i="6"/>
  <c r="H387" i="5"/>
  <c r="I387" i="5" s="1"/>
  <c r="B388" i="5" s="1"/>
  <c r="G388" i="5" s="1"/>
  <c r="H386" i="4"/>
  <c r="I386" i="4" s="1"/>
  <c r="B387" i="4" s="1"/>
  <c r="G387" i="4" s="1"/>
  <c r="H386" i="3"/>
  <c r="I386" i="3" s="1"/>
  <c r="B387" i="3" s="1"/>
  <c r="G387" i="3" s="1"/>
  <c r="H388" i="2"/>
  <c r="I388" i="2" s="1"/>
  <c r="B389" i="2" s="1"/>
  <c r="G389" i="2" s="1"/>
  <c r="I387" i="7" l="1"/>
  <c r="B388" i="7" s="1"/>
  <c r="G388" i="7" s="1"/>
  <c r="H387" i="7"/>
  <c r="H387" i="6"/>
  <c r="I387" i="6" s="1"/>
  <c r="B388" i="6" s="1"/>
  <c r="G388" i="6" s="1"/>
  <c r="H388" i="5"/>
  <c r="I388" i="5" s="1"/>
  <c r="B389" i="5" s="1"/>
  <c r="G389" i="5" s="1"/>
  <c r="H387" i="4"/>
  <c r="I387" i="4" s="1"/>
  <c r="B388" i="4" s="1"/>
  <c r="G388" i="4" s="1"/>
  <c r="I387" i="3"/>
  <c r="B388" i="3" s="1"/>
  <c r="G388" i="3" s="1"/>
  <c r="H387" i="3"/>
  <c r="H389" i="2"/>
  <c r="I389" i="2" s="1"/>
  <c r="B390" i="2" s="1"/>
  <c r="G390" i="2" s="1"/>
  <c r="H388" i="7" l="1"/>
  <c r="I388" i="7"/>
  <c r="B389" i="7" s="1"/>
  <c r="G389" i="7" s="1"/>
  <c r="H388" i="6"/>
  <c r="I388" i="6" s="1"/>
  <c r="B389" i="6" s="1"/>
  <c r="G389" i="6" s="1"/>
  <c r="H389" i="5"/>
  <c r="I389" i="5" s="1"/>
  <c r="B390" i="5" s="1"/>
  <c r="G390" i="5" s="1"/>
  <c r="H388" i="4"/>
  <c r="I388" i="4" s="1"/>
  <c r="B389" i="4" s="1"/>
  <c r="G389" i="4" s="1"/>
  <c r="H388" i="3"/>
  <c r="I388" i="3" s="1"/>
  <c r="B389" i="3" s="1"/>
  <c r="G389" i="3" s="1"/>
  <c r="H390" i="2"/>
  <c r="I390" i="2" s="1"/>
  <c r="B391" i="2" s="1"/>
  <c r="G391" i="2" s="1"/>
  <c r="H389" i="7" l="1"/>
  <c r="I389" i="7" s="1"/>
  <c r="B390" i="7" s="1"/>
  <c r="G390" i="7" s="1"/>
  <c r="H389" i="6"/>
  <c r="I389" i="6" s="1"/>
  <c r="B390" i="6" s="1"/>
  <c r="G390" i="6" s="1"/>
  <c r="H390" i="5"/>
  <c r="I390" i="5" s="1"/>
  <c r="B391" i="5" s="1"/>
  <c r="G391" i="5" s="1"/>
  <c r="H389" i="4"/>
  <c r="I389" i="4" s="1"/>
  <c r="B390" i="4" s="1"/>
  <c r="G390" i="4" s="1"/>
  <c r="H389" i="3"/>
  <c r="I389" i="3" s="1"/>
  <c r="B390" i="3" s="1"/>
  <c r="G390" i="3" s="1"/>
  <c r="H391" i="2"/>
  <c r="I391" i="2" s="1"/>
  <c r="B392" i="2" s="1"/>
  <c r="G392" i="2" s="1"/>
  <c r="H390" i="7" l="1"/>
  <c r="I390" i="7" s="1"/>
  <c r="B391" i="7" s="1"/>
  <c r="G391" i="7" s="1"/>
  <c r="H390" i="6"/>
  <c r="I390" i="6" s="1"/>
  <c r="B391" i="6" s="1"/>
  <c r="G391" i="6" s="1"/>
  <c r="H391" i="5"/>
  <c r="I391" i="5" s="1"/>
  <c r="B392" i="5" s="1"/>
  <c r="G392" i="5" s="1"/>
  <c r="H390" i="4"/>
  <c r="I390" i="4" s="1"/>
  <c r="B391" i="4" s="1"/>
  <c r="G391" i="4" s="1"/>
  <c r="H390" i="3"/>
  <c r="I390" i="3" s="1"/>
  <c r="B391" i="3" s="1"/>
  <c r="G391" i="3" s="1"/>
  <c r="H392" i="2"/>
  <c r="I392" i="2"/>
  <c r="B393" i="2" s="1"/>
  <c r="G393" i="2" s="1"/>
  <c r="H391" i="7" l="1"/>
  <c r="I391" i="7" s="1"/>
  <c r="B392" i="7" s="1"/>
  <c r="G392" i="7" s="1"/>
  <c r="H391" i="6"/>
  <c r="I391" i="6" s="1"/>
  <c r="B392" i="6" s="1"/>
  <c r="G392" i="6" s="1"/>
  <c r="H392" i="5"/>
  <c r="I392" i="5" s="1"/>
  <c r="B393" i="5" s="1"/>
  <c r="G393" i="5" s="1"/>
  <c r="H391" i="4"/>
  <c r="I391" i="4" s="1"/>
  <c r="B392" i="4" s="1"/>
  <c r="G392" i="4" s="1"/>
  <c r="I391" i="3"/>
  <c r="B392" i="3" s="1"/>
  <c r="G392" i="3" s="1"/>
  <c r="H391" i="3"/>
  <c r="H393" i="2"/>
  <c r="I393" i="2" s="1"/>
  <c r="B394" i="2" s="1"/>
  <c r="G394" i="2" s="1"/>
  <c r="H392" i="7" l="1"/>
  <c r="I392" i="7" s="1"/>
  <c r="B393" i="7" s="1"/>
  <c r="G393" i="7" s="1"/>
  <c r="H392" i="6"/>
  <c r="I392" i="6" s="1"/>
  <c r="B393" i="6" s="1"/>
  <c r="G393" i="6" s="1"/>
  <c r="H393" i="5"/>
  <c r="I393" i="5" s="1"/>
  <c r="B394" i="5" s="1"/>
  <c r="G394" i="5" s="1"/>
  <c r="H392" i="4"/>
  <c r="I392" i="4" s="1"/>
  <c r="B393" i="4" s="1"/>
  <c r="G393" i="4" s="1"/>
  <c r="H392" i="3"/>
  <c r="I392" i="3" s="1"/>
  <c r="B393" i="3" s="1"/>
  <c r="G393" i="3" s="1"/>
  <c r="H394" i="2"/>
  <c r="I394" i="2" s="1"/>
  <c r="B395" i="2" s="1"/>
  <c r="G395" i="2" s="1"/>
  <c r="H393" i="7" l="1"/>
  <c r="I393" i="7" s="1"/>
  <c r="B394" i="7" s="1"/>
  <c r="G394" i="7" s="1"/>
  <c r="H393" i="6"/>
  <c r="I393" i="6" s="1"/>
  <c r="B394" i="6" s="1"/>
  <c r="G394" i="6" s="1"/>
  <c r="H394" i="5"/>
  <c r="I394" i="5" s="1"/>
  <c r="B395" i="5" s="1"/>
  <c r="G395" i="5" s="1"/>
  <c r="H393" i="4"/>
  <c r="I393" i="4" s="1"/>
  <c r="B394" i="4" s="1"/>
  <c r="G394" i="4" s="1"/>
  <c r="H393" i="3"/>
  <c r="I393" i="3" s="1"/>
  <c r="B394" i="3" s="1"/>
  <c r="G394" i="3" s="1"/>
  <c r="H395" i="2"/>
  <c r="I395" i="2" s="1"/>
  <c r="B396" i="2" s="1"/>
  <c r="G396" i="2" s="1"/>
  <c r="H394" i="7" l="1"/>
  <c r="I394" i="7" s="1"/>
  <c r="B395" i="7" s="1"/>
  <c r="G395" i="7" s="1"/>
  <c r="H394" i="6"/>
  <c r="I394" i="6" s="1"/>
  <c r="B395" i="6" s="1"/>
  <c r="G395" i="6" s="1"/>
  <c r="H395" i="5"/>
  <c r="I395" i="5" s="1"/>
  <c r="B396" i="5" s="1"/>
  <c r="G396" i="5" s="1"/>
  <c r="H394" i="4"/>
  <c r="I394" i="4" s="1"/>
  <c r="B395" i="4" s="1"/>
  <c r="G395" i="4" s="1"/>
  <c r="H394" i="3"/>
  <c r="I394" i="3" s="1"/>
  <c r="B395" i="3" s="1"/>
  <c r="G395" i="3" s="1"/>
  <c r="H396" i="2"/>
  <c r="I396" i="2" s="1"/>
  <c r="B397" i="2" s="1"/>
  <c r="G397" i="2" s="1"/>
  <c r="H395" i="7" l="1"/>
  <c r="I395" i="7"/>
  <c r="B396" i="7" s="1"/>
  <c r="G396" i="7" s="1"/>
  <c r="H395" i="6"/>
  <c r="I395" i="6" s="1"/>
  <c r="B396" i="6" s="1"/>
  <c r="G396" i="6" s="1"/>
  <c r="H396" i="5"/>
  <c r="I396" i="5" s="1"/>
  <c r="B397" i="5" s="1"/>
  <c r="G397" i="5" s="1"/>
  <c r="H395" i="4"/>
  <c r="I395" i="4" s="1"/>
  <c r="B396" i="4" s="1"/>
  <c r="G396" i="4" s="1"/>
  <c r="H395" i="3"/>
  <c r="I395" i="3" s="1"/>
  <c r="B396" i="3" s="1"/>
  <c r="G396" i="3" s="1"/>
  <c r="H397" i="2"/>
  <c r="I397" i="2"/>
  <c r="B398" i="2" s="1"/>
  <c r="G398" i="2" s="1"/>
  <c r="H396" i="7" l="1"/>
  <c r="I396" i="7" s="1"/>
  <c r="B397" i="7" s="1"/>
  <c r="G397" i="7" s="1"/>
  <c r="I396" i="6"/>
  <c r="B397" i="6" s="1"/>
  <c r="G397" i="6" s="1"/>
  <c r="H396" i="6"/>
  <c r="H397" i="5"/>
  <c r="I397" i="5" s="1"/>
  <c r="B398" i="5" s="1"/>
  <c r="G398" i="5" s="1"/>
  <c r="H396" i="4"/>
  <c r="I396" i="4" s="1"/>
  <c r="B397" i="4" s="1"/>
  <c r="G397" i="4" s="1"/>
  <c r="H396" i="3"/>
  <c r="I396" i="3" s="1"/>
  <c r="B397" i="3" s="1"/>
  <c r="G397" i="3" s="1"/>
  <c r="H398" i="2"/>
  <c r="I398" i="2" s="1"/>
  <c r="B399" i="2" s="1"/>
  <c r="G399" i="2" s="1"/>
  <c r="H397" i="7" l="1"/>
  <c r="I397" i="7" s="1"/>
  <c r="B398" i="7" s="1"/>
  <c r="G398" i="7" s="1"/>
  <c r="H397" i="6"/>
  <c r="I397" i="6" s="1"/>
  <c r="B398" i="6" s="1"/>
  <c r="G398" i="6" s="1"/>
  <c r="H398" i="5"/>
  <c r="I398" i="5" s="1"/>
  <c r="B399" i="5" s="1"/>
  <c r="G399" i="5" s="1"/>
  <c r="H397" i="4"/>
  <c r="I397" i="4"/>
  <c r="B398" i="4" s="1"/>
  <c r="G398" i="4" s="1"/>
  <c r="H397" i="3"/>
  <c r="I397" i="3"/>
  <c r="B398" i="3" s="1"/>
  <c r="G398" i="3" s="1"/>
  <c r="H399" i="2"/>
  <c r="I399" i="2"/>
  <c r="B400" i="2" s="1"/>
  <c r="G400" i="2" s="1"/>
  <c r="H398" i="7" l="1"/>
  <c r="I398" i="7" s="1"/>
  <c r="B399" i="7" s="1"/>
  <c r="G399" i="7" s="1"/>
  <c r="H398" i="6"/>
  <c r="I398" i="6" s="1"/>
  <c r="B399" i="6" s="1"/>
  <c r="G399" i="6" s="1"/>
  <c r="H399" i="5"/>
  <c r="I399" i="5" s="1"/>
  <c r="B400" i="5" s="1"/>
  <c r="G400" i="5" s="1"/>
  <c r="H398" i="4"/>
  <c r="I398" i="4"/>
  <c r="B399" i="4" s="1"/>
  <c r="G399" i="4" s="1"/>
  <c r="H398" i="3"/>
  <c r="I398" i="3" s="1"/>
  <c r="B399" i="3" s="1"/>
  <c r="G399" i="3" s="1"/>
  <c r="H400" i="2"/>
  <c r="I400" i="2" s="1"/>
  <c r="B401" i="2" s="1"/>
  <c r="G401" i="2" s="1"/>
  <c r="H399" i="7" l="1"/>
  <c r="I399" i="7" s="1"/>
  <c r="B400" i="7" s="1"/>
  <c r="G400" i="7" s="1"/>
  <c r="H399" i="6"/>
  <c r="I399" i="6" s="1"/>
  <c r="B400" i="6" s="1"/>
  <c r="G400" i="6" s="1"/>
  <c r="H400" i="5"/>
  <c r="I400" i="5" s="1"/>
  <c r="B401" i="5" s="1"/>
  <c r="G401" i="5" s="1"/>
  <c r="H399" i="4"/>
  <c r="I399" i="4" s="1"/>
  <c r="B400" i="4" s="1"/>
  <c r="G400" i="4" s="1"/>
  <c r="H399" i="3"/>
  <c r="I399" i="3" s="1"/>
  <c r="B400" i="3" s="1"/>
  <c r="G400" i="3" s="1"/>
  <c r="H401" i="2"/>
  <c r="I401" i="2"/>
  <c r="B402" i="2" s="1"/>
  <c r="G402" i="2" s="1"/>
  <c r="H400" i="7" l="1"/>
  <c r="I400" i="7"/>
  <c r="B401" i="7" s="1"/>
  <c r="G401" i="7" s="1"/>
  <c r="H400" i="6"/>
  <c r="I400" i="6" s="1"/>
  <c r="B401" i="6" s="1"/>
  <c r="G401" i="6" s="1"/>
  <c r="H401" i="5"/>
  <c r="I401" i="5" s="1"/>
  <c r="B402" i="5" s="1"/>
  <c r="G402" i="5" s="1"/>
  <c r="H400" i="4"/>
  <c r="I400" i="4" s="1"/>
  <c r="B401" i="4" s="1"/>
  <c r="G401" i="4" s="1"/>
  <c r="H400" i="3"/>
  <c r="I400" i="3" s="1"/>
  <c r="B401" i="3" s="1"/>
  <c r="G401" i="3" s="1"/>
  <c r="H402" i="2"/>
  <c r="I402" i="2"/>
  <c r="B403" i="2" s="1"/>
  <c r="G403" i="2" s="1"/>
  <c r="H401" i="7" l="1"/>
  <c r="I401" i="7" s="1"/>
  <c r="B402" i="7" s="1"/>
  <c r="G402" i="7" s="1"/>
  <c r="H401" i="6"/>
  <c r="I401" i="6" s="1"/>
  <c r="B402" i="6" s="1"/>
  <c r="G402" i="6" s="1"/>
  <c r="H402" i="5"/>
  <c r="I402" i="5" s="1"/>
  <c r="B403" i="5" s="1"/>
  <c r="G403" i="5" s="1"/>
  <c r="H401" i="4"/>
  <c r="I401" i="4" s="1"/>
  <c r="B402" i="4" s="1"/>
  <c r="G402" i="4" s="1"/>
  <c r="H401" i="3"/>
  <c r="I401" i="3" s="1"/>
  <c r="B402" i="3" s="1"/>
  <c r="G402" i="3" s="1"/>
  <c r="H403" i="2"/>
  <c r="I403" i="2"/>
  <c r="B404" i="2" s="1"/>
  <c r="G404" i="2" s="1"/>
  <c r="I402" i="7" l="1"/>
  <c r="B403" i="7" s="1"/>
  <c r="G403" i="7" s="1"/>
  <c r="H402" i="7"/>
  <c r="H402" i="6"/>
  <c r="I402" i="6"/>
  <c r="B403" i="6" s="1"/>
  <c r="G403" i="6" s="1"/>
  <c r="H403" i="5"/>
  <c r="I403" i="5" s="1"/>
  <c r="B404" i="5" s="1"/>
  <c r="G404" i="5" s="1"/>
  <c r="H402" i="4"/>
  <c r="I402" i="4" s="1"/>
  <c r="B403" i="4" s="1"/>
  <c r="G403" i="4" s="1"/>
  <c r="H402" i="3"/>
  <c r="I402" i="3" s="1"/>
  <c r="B403" i="3" s="1"/>
  <c r="G403" i="3" s="1"/>
  <c r="H404" i="2"/>
  <c r="I404" i="2"/>
  <c r="B405" i="2" s="1"/>
  <c r="G405" i="2" s="1"/>
  <c r="I403" i="7" l="1"/>
  <c r="B404" i="7" s="1"/>
  <c r="G404" i="7" s="1"/>
  <c r="H403" i="7"/>
  <c r="H403" i="6"/>
  <c r="I403" i="6" s="1"/>
  <c r="B404" i="6" s="1"/>
  <c r="G404" i="6" s="1"/>
  <c r="H404" i="5"/>
  <c r="I404" i="5" s="1"/>
  <c r="B405" i="5" s="1"/>
  <c r="G405" i="5" s="1"/>
  <c r="H403" i="4"/>
  <c r="I403" i="4" s="1"/>
  <c r="B404" i="4" s="1"/>
  <c r="G404" i="4" s="1"/>
  <c r="H403" i="3"/>
  <c r="I403" i="3" s="1"/>
  <c r="B404" i="3" s="1"/>
  <c r="G404" i="3" s="1"/>
  <c r="H405" i="2"/>
  <c r="I405" i="2" s="1"/>
  <c r="B406" i="2" s="1"/>
  <c r="G406" i="2" s="1"/>
  <c r="H404" i="7" l="1"/>
  <c r="I404" i="7" s="1"/>
  <c r="B405" i="7" s="1"/>
  <c r="G405" i="7" s="1"/>
  <c r="H404" i="6"/>
  <c r="I404" i="6" s="1"/>
  <c r="B405" i="6" s="1"/>
  <c r="G405" i="6" s="1"/>
  <c r="H405" i="5"/>
  <c r="I405" i="5" s="1"/>
  <c r="B406" i="5" s="1"/>
  <c r="G406" i="5" s="1"/>
  <c r="I404" i="4"/>
  <c r="B405" i="4" s="1"/>
  <c r="G405" i="4" s="1"/>
  <c r="H404" i="4"/>
  <c r="H404" i="3"/>
  <c r="I404" i="3" s="1"/>
  <c r="B405" i="3" s="1"/>
  <c r="G405" i="3" s="1"/>
  <c r="H406" i="2"/>
  <c r="I406" i="2" s="1"/>
  <c r="B407" i="2" s="1"/>
  <c r="G407" i="2" s="1"/>
  <c r="H405" i="7" l="1"/>
  <c r="I405" i="7" s="1"/>
  <c r="B406" i="7" s="1"/>
  <c r="G406" i="7" s="1"/>
  <c r="H405" i="6"/>
  <c r="I405" i="6" s="1"/>
  <c r="B406" i="6" s="1"/>
  <c r="G406" i="6" s="1"/>
  <c r="H406" i="5"/>
  <c r="I406" i="5" s="1"/>
  <c r="B407" i="5" s="1"/>
  <c r="G407" i="5" s="1"/>
  <c r="H405" i="4"/>
  <c r="I405" i="4"/>
  <c r="B406" i="4" s="1"/>
  <c r="G406" i="4" s="1"/>
  <c r="H405" i="3"/>
  <c r="I405" i="3" s="1"/>
  <c r="B406" i="3" s="1"/>
  <c r="G406" i="3" s="1"/>
  <c r="H407" i="2"/>
  <c r="I407" i="2"/>
  <c r="B408" i="2" s="1"/>
  <c r="G408" i="2" s="1"/>
  <c r="H406" i="7" l="1"/>
  <c r="I406" i="7" s="1"/>
  <c r="B407" i="7" s="1"/>
  <c r="G407" i="7" s="1"/>
  <c r="H406" i="6"/>
  <c r="I406" i="6"/>
  <c r="B407" i="6" s="1"/>
  <c r="G407" i="6" s="1"/>
  <c r="H407" i="5"/>
  <c r="I407" i="5"/>
  <c r="B408" i="5" s="1"/>
  <c r="G408" i="5" s="1"/>
  <c r="H406" i="4"/>
  <c r="I406" i="4" s="1"/>
  <c r="B407" i="4" s="1"/>
  <c r="G407" i="4" s="1"/>
  <c r="H406" i="3"/>
  <c r="I406" i="3" s="1"/>
  <c r="B407" i="3" s="1"/>
  <c r="G407" i="3" s="1"/>
  <c r="H408" i="2"/>
  <c r="I408" i="2"/>
  <c r="B409" i="2" s="1"/>
  <c r="G409" i="2" s="1"/>
  <c r="H407" i="7" l="1"/>
  <c r="I407" i="7"/>
  <c r="B408" i="7" s="1"/>
  <c r="G408" i="7" s="1"/>
  <c r="H407" i="6"/>
  <c r="I407" i="6"/>
  <c r="B408" i="6" s="1"/>
  <c r="G408" i="6" s="1"/>
  <c r="H408" i="5"/>
  <c r="I408" i="5" s="1"/>
  <c r="B409" i="5" s="1"/>
  <c r="G409" i="5" s="1"/>
  <c r="H407" i="4"/>
  <c r="I407" i="4" s="1"/>
  <c r="B408" i="4" s="1"/>
  <c r="G408" i="4" s="1"/>
  <c r="I407" i="3"/>
  <c r="B408" i="3" s="1"/>
  <c r="G408" i="3" s="1"/>
  <c r="H407" i="3"/>
  <c r="H409" i="2"/>
  <c r="I409" i="2"/>
  <c r="B410" i="2" s="1"/>
  <c r="G410" i="2" s="1"/>
  <c r="H408" i="7" l="1"/>
  <c r="I408" i="7" s="1"/>
  <c r="B409" i="7" s="1"/>
  <c r="G409" i="7" s="1"/>
  <c r="H408" i="6"/>
  <c r="I408" i="6" s="1"/>
  <c r="B409" i="6" s="1"/>
  <c r="G409" i="6" s="1"/>
  <c r="H409" i="5"/>
  <c r="I409" i="5" s="1"/>
  <c r="B410" i="5" s="1"/>
  <c r="G410" i="5" s="1"/>
  <c r="H408" i="4"/>
  <c r="I408" i="4"/>
  <c r="B409" i="4" s="1"/>
  <c r="G409" i="4" s="1"/>
  <c r="H408" i="3"/>
  <c r="I408" i="3" s="1"/>
  <c r="B409" i="3" s="1"/>
  <c r="G409" i="3" s="1"/>
  <c r="H410" i="2"/>
  <c r="I410" i="2" s="1"/>
  <c r="B411" i="2" s="1"/>
  <c r="G411" i="2" s="1"/>
  <c r="H409" i="7" l="1"/>
  <c r="I409" i="7" s="1"/>
  <c r="B410" i="7" s="1"/>
  <c r="G410" i="7" s="1"/>
  <c r="H409" i="6"/>
  <c r="I409" i="6" s="1"/>
  <c r="B410" i="6" s="1"/>
  <c r="G410" i="6" s="1"/>
  <c r="H410" i="5"/>
  <c r="I410" i="5" s="1"/>
  <c r="B411" i="5" s="1"/>
  <c r="G411" i="5" s="1"/>
  <c r="H409" i="4"/>
  <c r="I409" i="4" s="1"/>
  <c r="B410" i="4" s="1"/>
  <c r="G410" i="4" s="1"/>
  <c r="H409" i="3"/>
  <c r="I409" i="3" s="1"/>
  <c r="B410" i="3" s="1"/>
  <c r="G410" i="3" s="1"/>
  <c r="H411" i="2"/>
  <c r="I411" i="2"/>
  <c r="B412" i="2" s="1"/>
  <c r="G412" i="2" s="1"/>
  <c r="I410" i="7" l="1"/>
  <c r="B411" i="7" s="1"/>
  <c r="G411" i="7" s="1"/>
  <c r="H410" i="7"/>
  <c r="H410" i="6"/>
  <c r="I410" i="6" s="1"/>
  <c r="B411" i="6" s="1"/>
  <c r="G411" i="6" s="1"/>
  <c r="H411" i="5"/>
  <c r="I411" i="5" s="1"/>
  <c r="B412" i="5" s="1"/>
  <c r="G412" i="5" s="1"/>
  <c r="H410" i="4"/>
  <c r="I410" i="4" s="1"/>
  <c r="B411" i="4" s="1"/>
  <c r="G411" i="4" s="1"/>
  <c r="H410" i="3"/>
  <c r="I410" i="3" s="1"/>
  <c r="B411" i="3" s="1"/>
  <c r="G411" i="3" s="1"/>
  <c r="H412" i="2"/>
  <c r="I412" i="2" s="1"/>
  <c r="B413" i="2" s="1"/>
  <c r="G413" i="2" s="1"/>
  <c r="H411" i="7" l="1"/>
  <c r="I411" i="7" s="1"/>
  <c r="B412" i="7" s="1"/>
  <c r="G412" i="7" s="1"/>
  <c r="I411" i="6"/>
  <c r="B412" i="6" s="1"/>
  <c r="G412" i="6" s="1"/>
  <c r="H411" i="6"/>
  <c r="H412" i="5"/>
  <c r="I412" i="5" s="1"/>
  <c r="B413" i="5" s="1"/>
  <c r="G413" i="5" s="1"/>
  <c r="H411" i="4"/>
  <c r="I411" i="4" s="1"/>
  <c r="B412" i="4" s="1"/>
  <c r="G412" i="4" s="1"/>
  <c r="H411" i="3"/>
  <c r="I411" i="3" s="1"/>
  <c r="B412" i="3" s="1"/>
  <c r="G412" i="3" s="1"/>
  <c r="H413" i="2"/>
  <c r="I413" i="2" s="1"/>
  <c r="B414" i="2" s="1"/>
  <c r="G414" i="2" s="1"/>
  <c r="H412" i="7" l="1"/>
  <c r="I412" i="7" s="1"/>
  <c r="B413" i="7" s="1"/>
  <c r="G413" i="7" s="1"/>
  <c r="H412" i="6"/>
  <c r="I412" i="6"/>
  <c r="B413" i="6" s="1"/>
  <c r="G413" i="6" s="1"/>
  <c r="H413" i="5"/>
  <c r="I413" i="5" s="1"/>
  <c r="B414" i="5" s="1"/>
  <c r="G414" i="5" s="1"/>
  <c r="I412" i="4"/>
  <c r="B413" i="4" s="1"/>
  <c r="G413" i="4" s="1"/>
  <c r="H412" i="4"/>
  <c r="H412" i="3"/>
  <c r="I412" i="3" s="1"/>
  <c r="B413" i="3" s="1"/>
  <c r="G413" i="3" s="1"/>
  <c r="H414" i="2"/>
  <c r="I414" i="2" s="1"/>
  <c r="B415" i="2" s="1"/>
  <c r="G415" i="2" s="1"/>
  <c r="I413" i="7" l="1"/>
  <c r="B414" i="7" s="1"/>
  <c r="G414" i="7" s="1"/>
  <c r="H413" i="7"/>
  <c r="H413" i="6"/>
  <c r="I413" i="6" s="1"/>
  <c r="B414" i="6" s="1"/>
  <c r="G414" i="6" s="1"/>
  <c r="H414" i="5"/>
  <c r="I414" i="5" s="1"/>
  <c r="B415" i="5" s="1"/>
  <c r="G415" i="5" s="1"/>
  <c r="H413" i="4"/>
  <c r="I413" i="4" s="1"/>
  <c r="B414" i="4" s="1"/>
  <c r="G414" i="4" s="1"/>
  <c r="H413" i="3"/>
  <c r="I413" i="3" s="1"/>
  <c r="B414" i="3" s="1"/>
  <c r="G414" i="3" s="1"/>
  <c r="H415" i="2"/>
  <c r="I415" i="2"/>
  <c r="B416" i="2" s="1"/>
  <c r="G416" i="2" s="1"/>
  <c r="H414" i="7" l="1"/>
  <c r="I414" i="7" s="1"/>
  <c r="B415" i="7" s="1"/>
  <c r="G415" i="7" s="1"/>
  <c r="H414" i="6"/>
  <c r="I414" i="6" s="1"/>
  <c r="B415" i="6" s="1"/>
  <c r="G415" i="6" s="1"/>
  <c r="H415" i="5"/>
  <c r="I415" i="5" s="1"/>
  <c r="B416" i="5" s="1"/>
  <c r="G416" i="5" s="1"/>
  <c r="H414" i="4"/>
  <c r="I414" i="4" s="1"/>
  <c r="B415" i="4" s="1"/>
  <c r="G415" i="4" s="1"/>
  <c r="H414" i="3"/>
  <c r="I414" i="3" s="1"/>
  <c r="B415" i="3" s="1"/>
  <c r="G415" i="3" s="1"/>
  <c r="H416" i="2"/>
  <c r="I416" i="2"/>
  <c r="B417" i="2" s="1"/>
  <c r="G417" i="2" s="1"/>
  <c r="I415" i="7" l="1"/>
  <c r="B416" i="7" s="1"/>
  <c r="G416" i="7" s="1"/>
  <c r="H415" i="7"/>
  <c r="H415" i="6"/>
  <c r="I415" i="6" s="1"/>
  <c r="B416" i="6" s="1"/>
  <c r="G416" i="6" s="1"/>
  <c r="H416" i="5"/>
  <c r="I416" i="5" s="1"/>
  <c r="B417" i="5" s="1"/>
  <c r="G417" i="5" s="1"/>
  <c r="H415" i="4"/>
  <c r="I415" i="4" s="1"/>
  <c r="B416" i="4" s="1"/>
  <c r="G416" i="4" s="1"/>
  <c r="H415" i="3"/>
  <c r="I415" i="3" s="1"/>
  <c r="B416" i="3" s="1"/>
  <c r="G416" i="3" s="1"/>
  <c r="H417" i="2"/>
  <c r="I417" i="2"/>
  <c r="B418" i="2" s="1"/>
  <c r="G418" i="2" s="1"/>
  <c r="H416" i="7" l="1"/>
  <c r="I416" i="7" s="1"/>
  <c r="B417" i="7" s="1"/>
  <c r="G417" i="7" s="1"/>
  <c r="H416" i="6"/>
  <c r="I416" i="6" s="1"/>
  <c r="B417" i="6" s="1"/>
  <c r="G417" i="6" s="1"/>
  <c r="H417" i="5"/>
  <c r="I417" i="5" s="1"/>
  <c r="B418" i="5" s="1"/>
  <c r="G418" i="5" s="1"/>
  <c r="H416" i="4"/>
  <c r="I416" i="4" s="1"/>
  <c r="B417" i="4" s="1"/>
  <c r="G417" i="4" s="1"/>
  <c r="H416" i="3"/>
  <c r="I416" i="3" s="1"/>
  <c r="B417" i="3" s="1"/>
  <c r="G417" i="3" s="1"/>
  <c r="H418" i="2"/>
  <c r="I418" i="2"/>
  <c r="B419" i="2" s="1"/>
  <c r="G419" i="2" s="1"/>
  <c r="H417" i="7" l="1"/>
  <c r="I417" i="7" s="1"/>
  <c r="B418" i="7" s="1"/>
  <c r="G418" i="7" s="1"/>
  <c r="I417" i="6"/>
  <c r="B418" i="6" s="1"/>
  <c r="G418" i="6" s="1"/>
  <c r="H417" i="6"/>
  <c r="H418" i="5"/>
  <c r="I418" i="5" s="1"/>
  <c r="B419" i="5" s="1"/>
  <c r="G419" i="5" s="1"/>
  <c r="H417" i="4"/>
  <c r="I417" i="4" s="1"/>
  <c r="B418" i="4" s="1"/>
  <c r="G418" i="4" s="1"/>
  <c r="H417" i="3"/>
  <c r="I417" i="3" s="1"/>
  <c r="B418" i="3" s="1"/>
  <c r="G418" i="3" s="1"/>
  <c r="H419" i="2"/>
  <c r="I419" i="2"/>
  <c r="B420" i="2" s="1"/>
  <c r="G420" i="2" s="1"/>
  <c r="I418" i="7" l="1"/>
  <c r="B419" i="7" s="1"/>
  <c r="G419" i="7" s="1"/>
  <c r="H418" i="7"/>
  <c r="H418" i="6"/>
  <c r="I418" i="6"/>
  <c r="B419" i="6" s="1"/>
  <c r="G419" i="6" s="1"/>
  <c r="H419" i="5"/>
  <c r="I419" i="5" s="1"/>
  <c r="B420" i="5" s="1"/>
  <c r="G420" i="5" s="1"/>
  <c r="I418" i="4"/>
  <c r="B419" i="4" s="1"/>
  <c r="G419" i="4" s="1"/>
  <c r="H418" i="4"/>
  <c r="H418" i="3"/>
  <c r="I418" i="3" s="1"/>
  <c r="B419" i="3" s="1"/>
  <c r="G419" i="3" s="1"/>
  <c r="H420" i="2"/>
  <c r="I420" i="2"/>
  <c r="B421" i="2" s="1"/>
  <c r="G421" i="2" s="1"/>
  <c r="H419" i="7" l="1"/>
  <c r="I419" i="7" s="1"/>
  <c r="B420" i="7" s="1"/>
  <c r="G420" i="7" s="1"/>
  <c r="H419" i="6"/>
  <c r="I419" i="6" s="1"/>
  <c r="B420" i="6" s="1"/>
  <c r="G420" i="6" s="1"/>
  <c r="H420" i="5"/>
  <c r="I420" i="5" s="1"/>
  <c r="B421" i="5" s="1"/>
  <c r="G421" i="5" s="1"/>
  <c r="H419" i="4"/>
  <c r="I419" i="4" s="1"/>
  <c r="B420" i="4" s="1"/>
  <c r="G420" i="4" s="1"/>
  <c r="H419" i="3"/>
  <c r="I419" i="3" s="1"/>
  <c r="B420" i="3" s="1"/>
  <c r="G420" i="3" s="1"/>
  <c r="H421" i="2"/>
  <c r="I421" i="2"/>
  <c r="B422" i="2" s="1"/>
  <c r="G422" i="2" s="1"/>
  <c r="H420" i="7" l="1"/>
  <c r="I420" i="7" s="1"/>
  <c r="B421" i="7" s="1"/>
  <c r="G421" i="7" s="1"/>
  <c r="H420" i="6"/>
  <c r="I420" i="6" s="1"/>
  <c r="B421" i="6" s="1"/>
  <c r="G421" i="6" s="1"/>
  <c r="H421" i="5"/>
  <c r="I421" i="5" s="1"/>
  <c r="B422" i="5" s="1"/>
  <c r="G422" i="5" s="1"/>
  <c r="H420" i="4"/>
  <c r="I420" i="4"/>
  <c r="B421" i="4" s="1"/>
  <c r="G421" i="4" s="1"/>
  <c r="H420" i="3"/>
  <c r="I420" i="3" s="1"/>
  <c r="B421" i="3" s="1"/>
  <c r="G421" i="3" s="1"/>
  <c r="H422" i="2"/>
  <c r="I422" i="2"/>
  <c r="B423" i="2" s="1"/>
  <c r="G423" i="2" s="1"/>
  <c r="I421" i="7" l="1"/>
  <c r="B422" i="7" s="1"/>
  <c r="G422" i="7" s="1"/>
  <c r="H421" i="7"/>
  <c r="H421" i="6"/>
  <c r="I421" i="6" s="1"/>
  <c r="B422" i="6" s="1"/>
  <c r="G422" i="6" s="1"/>
  <c r="H422" i="5"/>
  <c r="I422" i="5" s="1"/>
  <c r="B423" i="5" s="1"/>
  <c r="G423" i="5" s="1"/>
  <c r="I421" i="4"/>
  <c r="B422" i="4" s="1"/>
  <c r="G422" i="4" s="1"/>
  <c r="H421" i="4"/>
  <c r="H421" i="3"/>
  <c r="I421" i="3"/>
  <c r="B422" i="3" s="1"/>
  <c r="G422" i="3" s="1"/>
  <c r="H423" i="2"/>
  <c r="I423" i="2"/>
  <c r="B424" i="2" s="1"/>
  <c r="G424" i="2" s="1"/>
  <c r="I422" i="7" l="1"/>
  <c r="B423" i="7" s="1"/>
  <c r="G423" i="7" s="1"/>
  <c r="H422" i="7"/>
  <c r="H422" i="6"/>
  <c r="I422" i="6" s="1"/>
  <c r="B423" i="6" s="1"/>
  <c r="G423" i="6" s="1"/>
  <c r="H423" i="5"/>
  <c r="I423" i="5" s="1"/>
  <c r="B424" i="5" s="1"/>
  <c r="G424" i="5" s="1"/>
  <c r="H422" i="4"/>
  <c r="I422" i="4"/>
  <c r="B423" i="4" s="1"/>
  <c r="G423" i="4" s="1"/>
  <c r="H422" i="3"/>
  <c r="I422" i="3" s="1"/>
  <c r="B423" i="3" s="1"/>
  <c r="G423" i="3" s="1"/>
  <c r="H424" i="2"/>
  <c r="I424" i="2"/>
  <c r="B425" i="2" s="1"/>
  <c r="G425" i="2" s="1"/>
  <c r="I423" i="7" l="1"/>
  <c r="B424" i="7" s="1"/>
  <c r="G424" i="7" s="1"/>
  <c r="H423" i="7"/>
  <c r="H423" i="6"/>
  <c r="I423" i="6" s="1"/>
  <c r="B424" i="6" s="1"/>
  <c r="G424" i="6" s="1"/>
  <c r="H424" i="5"/>
  <c r="I424" i="5" s="1"/>
  <c r="B425" i="5" s="1"/>
  <c r="G425" i="5" s="1"/>
  <c r="H423" i="4"/>
  <c r="I423" i="4" s="1"/>
  <c r="B424" i="4" s="1"/>
  <c r="G424" i="4" s="1"/>
  <c r="H423" i="3"/>
  <c r="I423" i="3" s="1"/>
  <c r="B424" i="3" s="1"/>
  <c r="G424" i="3" s="1"/>
  <c r="H425" i="2"/>
  <c r="I425" i="2"/>
  <c r="B426" i="2" s="1"/>
  <c r="G426" i="2" s="1"/>
  <c r="H424" i="7" l="1"/>
  <c r="I424" i="7" s="1"/>
  <c r="B425" i="7" s="1"/>
  <c r="G425" i="7" s="1"/>
  <c r="H424" i="6"/>
  <c r="I424" i="6" s="1"/>
  <c r="B425" i="6" s="1"/>
  <c r="G425" i="6" s="1"/>
  <c r="H425" i="5"/>
  <c r="I425" i="5" s="1"/>
  <c r="B426" i="5" s="1"/>
  <c r="G426" i="5" s="1"/>
  <c r="H424" i="4"/>
  <c r="I424" i="4" s="1"/>
  <c r="B425" i="4" s="1"/>
  <c r="G425" i="4" s="1"/>
  <c r="H424" i="3"/>
  <c r="I424" i="3" s="1"/>
  <c r="B425" i="3" s="1"/>
  <c r="G425" i="3" s="1"/>
  <c r="H426" i="2"/>
  <c r="I426" i="2"/>
  <c r="B427" i="2" s="1"/>
  <c r="G427" i="2" s="1"/>
  <c r="I425" i="7" l="1"/>
  <c r="B426" i="7" s="1"/>
  <c r="G426" i="7" s="1"/>
  <c r="H425" i="7"/>
  <c r="H425" i="6"/>
  <c r="I425" i="6" s="1"/>
  <c r="B426" i="6" s="1"/>
  <c r="G426" i="6" s="1"/>
  <c r="H426" i="5"/>
  <c r="I426" i="5" s="1"/>
  <c r="B427" i="5" s="1"/>
  <c r="G427" i="5" s="1"/>
  <c r="H425" i="4"/>
  <c r="I425" i="4" s="1"/>
  <c r="B426" i="4" s="1"/>
  <c r="G426" i="4" s="1"/>
  <c r="H425" i="3"/>
  <c r="I425" i="3" s="1"/>
  <c r="B426" i="3" s="1"/>
  <c r="G426" i="3" s="1"/>
  <c r="H427" i="2"/>
  <c r="I427" i="2" s="1"/>
  <c r="B428" i="2" s="1"/>
  <c r="G428" i="2" s="1"/>
  <c r="I426" i="7" l="1"/>
  <c r="B427" i="7" s="1"/>
  <c r="G427" i="7" s="1"/>
  <c r="H426" i="7"/>
  <c r="I426" i="6"/>
  <c r="B427" i="6" s="1"/>
  <c r="G427" i="6" s="1"/>
  <c r="H426" i="6"/>
  <c r="H427" i="5"/>
  <c r="I427" i="5" s="1"/>
  <c r="B428" i="5" s="1"/>
  <c r="G428" i="5" s="1"/>
  <c r="H426" i="4"/>
  <c r="I426" i="4" s="1"/>
  <c r="B427" i="4" s="1"/>
  <c r="G427" i="4" s="1"/>
  <c r="H426" i="3"/>
  <c r="I426" i="3" s="1"/>
  <c r="B427" i="3" s="1"/>
  <c r="G427" i="3" s="1"/>
  <c r="H428" i="2"/>
  <c r="I428" i="2" s="1"/>
  <c r="B429" i="2" s="1"/>
  <c r="G429" i="2" s="1"/>
  <c r="I427" i="7" l="1"/>
  <c r="B428" i="7" s="1"/>
  <c r="G428" i="7" s="1"/>
  <c r="H427" i="7"/>
  <c r="H427" i="6"/>
  <c r="I427" i="6"/>
  <c r="B428" i="6" s="1"/>
  <c r="G428" i="6" s="1"/>
  <c r="H428" i="5"/>
  <c r="I428" i="5" s="1"/>
  <c r="B429" i="5" s="1"/>
  <c r="G429" i="5" s="1"/>
  <c r="H427" i="4"/>
  <c r="I427" i="4" s="1"/>
  <c r="B428" i="4" s="1"/>
  <c r="G428" i="4" s="1"/>
  <c r="I427" i="3"/>
  <c r="B428" i="3" s="1"/>
  <c r="G428" i="3" s="1"/>
  <c r="H427" i="3"/>
  <c r="H429" i="2"/>
  <c r="I429" i="2"/>
  <c r="B430" i="2" s="1"/>
  <c r="G430" i="2" s="1"/>
  <c r="I428" i="7" l="1"/>
  <c r="B429" i="7" s="1"/>
  <c r="G429" i="7" s="1"/>
  <c r="H428" i="7"/>
  <c r="H428" i="6"/>
  <c r="I428" i="6" s="1"/>
  <c r="B429" i="6" s="1"/>
  <c r="G429" i="6" s="1"/>
  <c r="H429" i="5"/>
  <c r="I429" i="5" s="1"/>
  <c r="B430" i="5" s="1"/>
  <c r="G430" i="5" s="1"/>
  <c r="I428" i="4"/>
  <c r="B429" i="4" s="1"/>
  <c r="G429" i="4" s="1"/>
  <c r="H428" i="4"/>
  <c r="I428" i="3"/>
  <c r="B429" i="3" s="1"/>
  <c r="G429" i="3" s="1"/>
  <c r="H428" i="3"/>
  <c r="H430" i="2"/>
  <c r="I430" i="2"/>
  <c r="B431" i="2" s="1"/>
  <c r="G431" i="2" s="1"/>
  <c r="H429" i="7" l="1"/>
  <c r="I429" i="7" s="1"/>
  <c r="B430" i="7" s="1"/>
  <c r="G430" i="7" s="1"/>
  <c r="I429" i="6"/>
  <c r="B430" i="6" s="1"/>
  <c r="G430" i="6" s="1"/>
  <c r="H429" i="6"/>
  <c r="H430" i="5"/>
  <c r="I430" i="5" s="1"/>
  <c r="B431" i="5" s="1"/>
  <c r="G431" i="5" s="1"/>
  <c r="H429" i="4"/>
  <c r="I429" i="4"/>
  <c r="B430" i="4" s="1"/>
  <c r="G430" i="4" s="1"/>
  <c r="H429" i="3"/>
  <c r="I429" i="3" s="1"/>
  <c r="B430" i="3" s="1"/>
  <c r="G430" i="3" s="1"/>
  <c r="H431" i="2"/>
  <c r="I431" i="2"/>
  <c r="B432" i="2" s="1"/>
  <c r="G432" i="2" s="1"/>
  <c r="H430" i="7" l="1"/>
  <c r="I430" i="7" s="1"/>
  <c r="B431" i="7" s="1"/>
  <c r="G431" i="7" s="1"/>
  <c r="H430" i="6"/>
  <c r="I430" i="6"/>
  <c r="B431" i="6" s="1"/>
  <c r="G431" i="6" s="1"/>
  <c r="H431" i="5"/>
  <c r="I431" i="5"/>
  <c r="B432" i="5" s="1"/>
  <c r="G432" i="5" s="1"/>
  <c r="I430" i="4"/>
  <c r="B431" i="4" s="1"/>
  <c r="G431" i="4" s="1"/>
  <c r="H430" i="4"/>
  <c r="H430" i="3"/>
  <c r="I430" i="3" s="1"/>
  <c r="B431" i="3" s="1"/>
  <c r="G431" i="3" s="1"/>
  <c r="H432" i="2"/>
  <c r="I432" i="2"/>
  <c r="B433" i="2" s="1"/>
  <c r="G433" i="2" s="1"/>
  <c r="H431" i="7" l="1"/>
  <c r="I431" i="7"/>
  <c r="B432" i="7" s="1"/>
  <c r="G432" i="7" s="1"/>
  <c r="I431" i="6"/>
  <c r="B432" i="6" s="1"/>
  <c r="G432" i="6" s="1"/>
  <c r="H431" i="6"/>
  <c r="H432" i="5"/>
  <c r="I432" i="5" s="1"/>
  <c r="B433" i="5" s="1"/>
  <c r="G433" i="5" s="1"/>
  <c r="H431" i="4"/>
  <c r="I431" i="4" s="1"/>
  <c r="B432" i="4" s="1"/>
  <c r="G432" i="4" s="1"/>
  <c r="H431" i="3"/>
  <c r="I431" i="3" s="1"/>
  <c r="B432" i="3" s="1"/>
  <c r="G432" i="3" s="1"/>
  <c r="H433" i="2"/>
  <c r="I433" i="2" s="1"/>
  <c r="B434" i="2" s="1"/>
  <c r="G434" i="2" s="1"/>
  <c r="I432" i="7" l="1"/>
  <c r="B433" i="7" s="1"/>
  <c r="G433" i="7" s="1"/>
  <c r="H432" i="7"/>
  <c r="I432" i="6"/>
  <c r="B433" i="6" s="1"/>
  <c r="G433" i="6" s="1"/>
  <c r="H432" i="6"/>
  <c r="H433" i="5"/>
  <c r="I433" i="5" s="1"/>
  <c r="B434" i="5" s="1"/>
  <c r="G434" i="5" s="1"/>
  <c r="H432" i="4"/>
  <c r="I432" i="4"/>
  <c r="B433" i="4" s="1"/>
  <c r="G433" i="4" s="1"/>
  <c r="H432" i="3"/>
  <c r="I432" i="3" s="1"/>
  <c r="B433" i="3" s="1"/>
  <c r="G433" i="3" s="1"/>
  <c r="H434" i="2"/>
  <c r="I434" i="2"/>
  <c r="B435" i="2" s="1"/>
  <c r="G435" i="2" s="1"/>
  <c r="I433" i="7" l="1"/>
  <c r="B434" i="7" s="1"/>
  <c r="G434" i="7" s="1"/>
  <c r="H433" i="7"/>
  <c r="I433" i="6"/>
  <c r="B434" i="6" s="1"/>
  <c r="G434" i="6" s="1"/>
  <c r="H433" i="6"/>
  <c r="H434" i="5"/>
  <c r="I434" i="5" s="1"/>
  <c r="B435" i="5" s="1"/>
  <c r="G435" i="5" s="1"/>
  <c r="H433" i="4"/>
  <c r="I433" i="4" s="1"/>
  <c r="B434" i="4" s="1"/>
  <c r="G434" i="4" s="1"/>
  <c r="H433" i="3"/>
  <c r="I433" i="3"/>
  <c r="B434" i="3" s="1"/>
  <c r="G434" i="3" s="1"/>
  <c r="H435" i="2"/>
  <c r="I435" i="2"/>
  <c r="B436" i="2" s="1"/>
  <c r="G436" i="2" s="1"/>
  <c r="H434" i="7" l="1"/>
  <c r="I434" i="7" s="1"/>
  <c r="B435" i="7" s="1"/>
  <c r="G435" i="7" s="1"/>
  <c r="H434" i="6"/>
  <c r="I434" i="6" s="1"/>
  <c r="B435" i="6" s="1"/>
  <c r="G435" i="6" s="1"/>
  <c r="H435" i="5"/>
  <c r="I435" i="5" s="1"/>
  <c r="B436" i="5" s="1"/>
  <c r="G436" i="5" s="1"/>
  <c r="H434" i="4"/>
  <c r="I434" i="4"/>
  <c r="B435" i="4" s="1"/>
  <c r="G435" i="4" s="1"/>
  <c r="I434" i="3"/>
  <c r="B435" i="3" s="1"/>
  <c r="G435" i="3" s="1"/>
  <c r="H434" i="3"/>
  <c r="H436" i="2"/>
  <c r="I436" i="2"/>
  <c r="B437" i="2" s="1"/>
  <c r="G437" i="2" s="1"/>
  <c r="H435" i="7" l="1"/>
  <c r="I435" i="7" s="1"/>
  <c r="B436" i="7" s="1"/>
  <c r="G436" i="7" s="1"/>
  <c r="H435" i="6"/>
  <c r="I435" i="6" s="1"/>
  <c r="B436" i="6" s="1"/>
  <c r="G436" i="6" s="1"/>
  <c r="H436" i="5"/>
  <c r="I436" i="5" s="1"/>
  <c r="B437" i="5" s="1"/>
  <c r="G437" i="5" s="1"/>
  <c r="I435" i="4"/>
  <c r="B436" i="4" s="1"/>
  <c r="G436" i="4" s="1"/>
  <c r="H435" i="4"/>
  <c r="I435" i="3"/>
  <c r="B436" i="3" s="1"/>
  <c r="G436" i="3" s="1"/>
  <c r="H435" i="3"/>
  <c r="H437" i="2"/>
  <c r="I437" i="2" s="1"/>
  <c r="B438" i="2" s="1"/>
  <c r="G438" i="2" s="1"/>
  <c r="H436" i="7" l="1"/>
  <c r="I436" i="7"/>
  <c r="B437" i="7" s="1"/>
  <c r="G437" i="7" s="1"/>
  <c r="H436" i="6"/>
  <c r="I436" i="6" s="1"/>
  <c r="B437" i="6" s="1"/>
  <c r="G437" i="6" s="1"/>
  <c r="H437" i="5"/>
  <c r="I437" i="5" s="1"/>
  <c r="B438" i="5" s="1"/>
  <c r="G438" i="5" s="1"/>
  <c r="I436" i="4"/>
  <c r="B437" i="4" s="1"/>
  <c r="G437" i="4" s="1"/>
  <c r="H436" i="4"/>
  <c r="H436" i="3"/>
  <c r="I436" i="3" s="1"/>
  <c r="B437" i="3" s="1"/>
  <c r="G437" i="3" s="1"/>
  <c r="H438" i="2"/>
  <c r="I438" i="2" s="1"/>
  <c r="B439" i="2" s="1"/>
  <c r="G439" i="2" s="1"/>
  <c r="H437" i="7" l="1"/>
  <c r="I437" i="7" s="1"/>
  <c r="B438" i="7" s="1"/>
  <c r="G438" i="7" s="1"/>
  <c r="I437" i="6"/>
  <c r="B438" i="6" s="1"/>
  <c r="G438" i="6" s="1"/>
  <c r="H437" i="6"/>
  <c r="H438" i="5"/>
  <c r="I438" i="5" s="1"/>
  <c r="B439" i="5" s="1"/>
  <c r="G439" i="5" s="1"/>
  <c r="H437" i="4"/>
  <c r="I437" i="4" s="1"/>
  <c r="B438" i="4" s="1"/>
  <c r="G438" i="4" s="1"/>
  <c r="H437" i="3"/>
  <c r="I437" i="3" s="1"/>
  <c r="B438" i="3" s="1"/>
  <c r="G438" i="3" s="1"/>
  <c r="H439" i="2"/>
  <c r="I439" i="2"/>
  <c r="B440" i="2" s="1"/>
  <c r="G440" i="2" s="1"/>
  <c r="I438" i="7" l="1"/>
  <c r="B439" i="7" s="1"/>
  <c r="G439" i="7" s="1"/>
  <c r="H438" i="7"/>
  <c r="H438" i="6"/>
  <c r="I438" i="6" s="1"/>
  <c r="B439" i="6" s="1"/>
  <c r="G439" i="6" s="1"/>
  <c r="H439" i="5"/>
  <c r="I439" i="5" s="1"/>
  <c r="B440" i="5" s="1"/>
  <c r="G440" i="5" s="1"/>
  <c r="H438" i="4"/>
  <c r="I438" i="4" s="1"/>
  <c r="B439" i="4" s="1"/>
  <c r="G439" i="4" s="1"/>
  <c r="I438" i="3"/>
  <c r="B439" i="3" s="1"/>
  <c r="G439" i="3" s="1"/>
  <c r="H438" i="3"/>
  <c r="H440" i="2"/>
  <c r="I440" i="2" s="1"/>
  <c r="B441" i="2" s="1"/>
  <c r="G441" i="2" s="1"/>
  <c r="I439" i="7" l="1"/>
  <c r="B440" i="7" s="1"/>
  <c r="G440" i="7" s="1"/>
  <c r="H439" i="7"/>
  <c r="H439" i="6"/>
  <c r="I439" i="6"/>
  <c r="B440" i="6" s="1"/>
  <c r="G440" i="6" s="1"/>
  <c r="H440" i="5"/>
  <c r="I440" i="5" s="1"/>
  <c r="B441" i="5" s="1"/>
  <c r="G441" i="5" s="1"/>
  <c r="H439" i="4"/>
  <c r="I439" i="4" s="1"/>
  <c r="B440" i="4" s="1"/>
  <c r="G440" i="4" s="1"/>
  <c r="H439" i="3"/>
  <c r="I439" i="3" s="1"/>
  <c r="B440" i="3" s="1"/>
  <c r="G440" i="3" s="1"/>
  <c r="H441" i="2"/>
  <c r="I441" i="2" s="1"/>
  <c r="B442" i="2" s="1"/>
  <c r="G442" i="2" s="1"/>
  <c r="I440" i="7" l="1"/>
  <c r="B441" i="7" s="1"/>
  <c r="G441" i="7" s="1"/>
  <c r="H440" i="7"/>
  <c r="H440" i="6"/>
  <c r="I440" i="6" s="1"/>
  <c r="B441" i="6" s="1"/>
  <c r="G441" i="6" s="1"/>
  <c r="H441" i="5"/>
  <c r="I441" i="5" s="1"/>
  <c r="B442" i="5" s="1"/>
  <c r="G442" i="5" s="1"/>
  <c r="H440" i="4"/>
  <c r="I440" i="4" s="1"/>
  <c r="B441" i="4" s="1"/>
  <c r="G441" i="4" s="1"/>
  <c r="H440" i="3"/>
  <c r="I440" i="3" s="1"/>
  <c r="B441" i="3" s="1"/>
  <c r="G441" i="3" s="1"/>
  <c r="H442" i="2"/>
  <c r="I442" i="2" s="1"/>
  <c r="B443" i="2" s="1"/>
  <c r="G443" i="2" s="1"/>
  <c r="H441" i="7" l="1"/>
  <c r="I441" i="7" s="1"/>
  <c r="B442" i="7" s="1"/>
  <c r="G442" i="7" s="1"/>
  <c r="H441" i="6"/>
  <c r="I441" i="6" s="1"/>
  <c r="B442" i="6" s="1"/>
  <c r="G442" i="6" s="1"/>
  <c r="H442" i="5"/>
  <c r="I442" i="5" s="1"/>
  <c r="B443" i="5" s="1"/>
  <c r="G443" i="5" s="1"/>
  <c r="H441" i="4"/>
  <c r="I441" i="4"/>
  <c r="B442" i="4" s="1"/>
  <c r="G442" i="4" s="1"/>
  <c r="H441" i="3"/>
  <c r="I441" i="3" s="1"/>
  <c r="B442" i="3" s="1"/>
  <c r="G442" i="3" s="1"/>
  <c r="H443" i="2"/>
  <c r="I443" i="2" s="1"/>
  <c r="B444" i="2" s="1"/>
  <c r="G444" i="2" s="1"/>
  <c r="H442" i="7" l="1"/>
  <c r="I442" i="7" s="1"/>
  <c r="B443" i="7" s="1"/>
  <c r="G443" i="7" s="1"/>
  <c r="H442" i="6"/>
  <c r="I442" i="6"/>
  <c r="B443" i="6" s="1"/>
  <c r="G443" i="6" s="1"/>
  <c r="H443" i="5"/>
  <c r="I443" i="5" s="1"/>
  <c r="B444" i="5" s="1"/>
  <c r="G444" i="5" s="1"/>
  <c r="H442" i="4"/>
  <c r="I442" i="4" s="1"/>
  <c r="B443" i="4" s="1"/>
  <c r="G443" i="4" s="1"/>
  <c r="H442" i="3"/>
  <c r="I442" i="3" s="1"/>
  <c r="B443" i="3" s="1"/>
  <c r="G443" i="3" s="1"/>
  <c r="H444" i="2"/>
  <c r="I444" i="2"/>
  <c r="B445" i="2" s="1"/>
  <c r="G445" i="2" s="1"/>
  <c r="H443" i="7" l="1"/>
  <c r="I443" i="7" s="1"/>
  <c r="B444" i="7" s="1"/>
  <c r="G444" i="7" s="1"/>
  <c r="H443" i="6"/>
  <c r="I443" i="6" s="1"/>
  <c r="B444" i="6" s="1"/>
  <c r="G444" i="6" s="1"/>
  <c r="H444" i="5"/>
  <c r="I444" i="5" s="1"/>
  <c r="B445" i="5" s="1"/>
  <c r="G445" i="5" s="1"/>
  <c r="H443" i="4"/>
  <c r="I443" i="4" s="1"/>
  <c r="B444" i="4" s="1"/>
  <c r="G444" i="4" s="1"/>
  <c r="H443" i="3"/>
  <c r="I443" i="3" s="1"/>
  <c r="B444" i="3" s="1"/>
  <c r="G444" i="3" s="1"/>
  <c r="H445" i="2"/>
  <c r="I445" i="2"/>
  <c r="B446" i="2" s="1"/>
  <c r="G446" i="2" s="1"/>
  <c r="H444" i="7" l="1"/>
  <c r="I444" i="7" s="1"/>
  <c r="B445" i="7" s="1"/>
  <c r="G445" i="7" s="1"/>
  <c r="H444" i="6"/>
  <c r="I444" i="6" s="1"/>
  <c r="B445" i="6" s="1"/>
  <c r="G445" i="6" s="1"/>
  <c r="H445" i="5"/>
  <c r="I445" i="5" s="1"/>
  <c r="B446" i="5" s="1"/>
  <c r="G446" i="5" s="1"/>
  <c r="H444" i="4"/>
  <c r="I444" i="4"/>
  <c r="B445" i="4" s="1"/>
  <c r="G445" i="4" s="1"/>
  <c r="H444" i="3"/>
  <c r="I444" i="3" s="1"/>
  <c r="B445" i="3" s="1"/>
  <c r="G445" i="3" s="1"/>
  <c r="H446" i="2"/>
  <c r="I446" i="2" s="1"/>
  <c r="B447" i="2" s="1"/>
  <c r="G447" i="2" s="1"/>
  <c r="H445" i="7" l="1"/>
  <c r="I445" i="7" s="1"/>
  <c r="B446" i="7" s="1"/>
  <c r="G446" i="7" s="1"/>
  <c r="H445" i="6"/>
  <c r="I445" i="6" s="1"/>
  <c r="B446" i="6" s="1"/>
  <c r="G446" i="6" s="1"/>
  <c r="H446" i="5"/>
  <c r="I446" i="5" s="1"/>
  <c r="B447" i="5" s="1"/>
  <c r="G447" i="5" s="1"/>
  <c r="H445" i="4"/>
  <c r="I445" i="4" s="1"/>
  <c r="B446" i="4" s="1"/>
  <c r="G446" i="4" s="1"/>
  <c r="H445" i="3"/>
  <c r="I445" i="3"/>
  <c r="B446" i="3" s="1"/>
  <c r="G446" i="3" s="1"/>
  <c r="H447" i="2"/>
  <c r="I447" i="2" s="1"/>
  <c r="B448" i="2" s="1"/>
  <c r="G448" i="2" s="1"/>
  <c r="H446" i="7" l="1"/>
  <c r="I446" i="7" s="1"/>
  <c r="B447" i="7" s="1"/>
  <c r="G447" i="7" s="1"/>
  <c r="H446" i="6"/>
  <c r="I446" i="6" s="1"/>
  <c r="B447" i="6" s="1"/>
  <c r="G447" i="6" s="1"/>
  <c r="H447" i="5"/>
  <c r="I447" i="5" s="1"/>
  <c r="B448" i="5" s="1"/>
  <c r="G448" i="5" s="1"/>
  <c r="H446" i="4"/>
  <c r="I446" i="4" s="1"/>
  <c r="B447" i="4" s="1"/>
  <c r="G447" i="4" s="1"/>
  <c r="H446" i="3"/>
  <c r="I446" i="3" s="1"/>
  <c r="B447" i="3" s="1"/>
  <c r="G447" i="3" s="1"/>
  <c r="H448" i="2"/>
  <c r="I448" i="2" s="1"/>
  <c r="B449" i="2" s="1"/>
  <c r="G449" i="2" s="1"/>
  <c r="H447" i="7" l="1"/>
  <c r="I447" i="7" s="1"/>
  <c r="B448" i="7" s="1"/>
  <c r="G448" i="7" s="1"/>
  <c r="H447" i="6"/>
  <c r="I447" i="6" s="1"/>
  <c r="B448" i="6" s="1"/>
  <c r="G448" i="6" s="1"/>
  <c r="H448" i="5"/>
  <c r="I448" i="5" s="1"/>
  <c r="B449" i="5" s="1"/>
  <c r="G449" i="5" s="1"/>
  <c r="H447" i="4"/>
  <c r="I447" i="4" s="1"/>
  <c r="B448" i="4" s="1"/>
  <c r="G448" i="4" s="1"/>
  <c r="H447" i="3"/>
  <c r="I447" i="3" s="1"/>
  <c r="B448" i="3" s="1"/>
  <c r="G448" i="3" s="1"/>
  <c r="H449" i="2"/>
  <c r="I449" i="2" s="1"/>
  <c r="B450" i="2" s="1"/>
  <c r="G450" i="2" s="1"/>
  <c r="H448" i="7" l="1"/>
  <c r="I448" i="7"/>
  <c r="B449" i="7" s="1"/>
  <c r="G449" i="7" s="1"/>
  <c r="I448" i="6"/>
  <c r="B449" i="6" s="1"/>
  <c r="G449" i="6" s="1"/>
  <c r="H448" i="6"/>
  <c r="H449" i="5"/>
  <c r="I449" i="5" s="1"/>
  <c r="B450" i="5" s="1"/>
  <c r="G450" i="5" s="1"/>
  <c r="I448" i="4"/>
  <c r="B449" i="4" s="1"/>
  <c r="G449" i="4" s="1"/>
  <c r="H448" i="4"/>
  <c r="H448" i="3"/>
  <c r="I448" i="3" s="1"/>
  <c r="B449" i="3" s="1"/>
  <c r="G449" i="3" s="1"/>
  <c r="H450" i="2"/>
  <c r="I450" i="2"/>
  <c r="B451" i="2" s="1"/>
  <c r="G451" i="2" s="1"/>
  <c r="H449" i="7" l="1"/>
  <c r="I449" i="7"/>
  <c r="B450" i="7" s="1"/>
  <c r="G450" i="7" s="1"/>
  <c r="H449" i="6"/>
  <c r="I449" i="6" s="1"/>
  <c r="B450" i="6" s="1"/>
  <c r="G450" i="6" s="1"/>
  <c r="H450" i="5"/>
  <c r="I450" i="5" s="1"/>
  <c r="B451" i="5" s="1"/>
  <c r="G451" i="5" s="1"/>
  <c r="I449" i="4"/>
  <c r="B450" i="4" s="1"/>
  <c r="G450" i="4" s="1"/>
  <c r="H449" i="4"/>
  <c r="I449" i="3"/>
  <c r="B450" i="3" s="1"/>
  <c r="G450" i="3" s="1"/>
  <c r="H449" i="3"/>
  <c r="H451" i="2"/>
  <c r="I451" i="2" s="1"/>
  <c r="B452" i="2" s="1"/>
  <c r="G452" i="2" s="1"/>
  <c r="H450" i="7" l="1"/>
  <c r="I450" i="7" s="1"/>
  <c r="B451" i="7" s="1"/>
  <c r="G451" i="7" s="1"/>
  <c r="H450" i="6"/>
  <c r="I450" i="6" s="1"/>
  <c r="B451" i="6" s="1"/>
  <c r="G451" i="6" s="1"/>
  <c r="H451" i="5"/>
  <c r="I451" i="5" s="1"/>
  <c r="B452" i="5" s="1"/>
  <c r="G452" i="5" s="1"/>
  <c r="I450" i="4"/>
  <c r="B451" i="4" s="1"/>
  <c r="G451" i="4" s="1"/>
  <c r="H450" i="4"/>
  <c r="I450" i="3"/>
  <c r="B451" i="3" s="1"/>
  <c r="G451" i="3" s="1"/>
  <c r="H450" i="3"/>
  <c r="H452" i="2"/>
  <c r="I452" i="2"/>
  <c r="B453" i="2" s="1"/>
  <c r="G453" i="2" s="1"/>
  <c r="H451" i="7" l="1"/>
  <c r="I451" i="7" s="1"/>
  <c r="B452" i="7" s="1"/>
  <c r="G452" i="7" s="1"/>
  <c r="H451" i="6"/>
  <c r="I451" i="6"/>
  <c r="B452" i="6" s="1"/>
  <c r="G452" i="6" s="1"/>
  <c r="H452" i="5"/>
  <c r="I452" i="5" s="1"/>
  <c r="B453" i="5" s="1"/>
  <c r="G453" i="5" s="1"/>
  <c r="I451" i="4"/>
  <c r="B452" i="4" s="1"/>
  <c r="G452" i="4" s="1"/>
  <c r="H451" i="4"/>
  <c r="I451" i="3"/>
  <c r="B452" i="3" s="1"/>
  <c r="G452" i="3" s="1"/>
  <c r="H451" i="3"/>
  <c r="H453" i="2"/>
  <c r="I453" i="2"/>
  <c r="B454" i="2" s="1"/>
  <c r="G454" i="2" s="1"/>
  <c r="H452" i="7" l="1"/>
  <c r="I452" i="7" s="1"/>
  <c r="B453" i="7" s="1"/>
  <c r="G453" i="7" s="1"/>
  <c r="H452" i="6"/>
  <c r="I452" i="6" s="1"/>
  <c r="B453" i="6" s="1"/>
  <c r="G453" i="6" s="1"/>
  <c r="H453" i="5"/>
  <c r="I453" i="5" s="1"/>
  <c r="B454" i="5" s="1"/>
  <c r="G454" i="5" s="1"/>
  <c r="H452" i="4"/>
  <c r="I452" i="4" s="1"/>
  <c r="B453" i="4" s="1"/>
  <c r="G453" i="4" s="1"/>
  <c r="I452" i="3"/>
  <c r="B453" i="3" s="1"/>
  <c r="G453" i="3" s="1"/>
  <c r="H452" i="3"/>
  <c r="H454" i="2"/>
  <c r="I454" i="2" s="1"/>
  <c r="B455" i="2" s="1"/>
  <c r="G455" i="2" s="1"/>
  <c r="H453" i="7" l="1"/>
  <c r="I453" i="7" s="1"/>
  <c r="B454" i="7" s="1"/>
  <c r="G454" i="7" s="1"/>
  <c r="H453" i="6"/>
  <c r="I453" i="6" s="1"/>
  <c r="B454" i="6" s="1"/>
  <c r="G454" i="6" s="1"/>
  <c r="H454" i="5"/>
  <c r="I454" i="5"/>
  <c r="B455" i="5" s="1"/>
  <c r="G455" i="5" s="1"/>
  <c r="H453" i="4"/>
  <c r="I453" i="4"/>
  <c r="B454" i="4" s="1"/>
  <c r="G454" i="4" s="1"/>
  <c r="H453" i="3"/>
  <c r="I453" i="3" s="1"/>
  <c r="B454" i="3" s="1"/>
  <c r="G454" i="3" s="1"/>
  <c r="H455" i="2"/>
  <c r="I455" i="2" s="1"/>
  <c r="B456" i="2" s="1"/>
  <c r="G456" i="2" s="1"/>
  <c r="H454" i="7" l="1"/>
  <c r="I454" i="7" s="1"/>
  <c r="B455" i="7" s="1"/>
  <c r="G455" i="7" s="1"/>
  <c r="H454" i="6"/>
  <c r="I454" i="6" s="1"/>
  <c r="B455" i="6" s="1"/>
  <c r="G455" i="6" s="1"/>
  <c r="H455" i="5"/>
  <c r="I455" i="5" s="1"/>
  <c r="B456" i="5" s="1"/>
  <c r="G456" i="5" s="1"/>
  <c r="H454" i="4"/>
  <c r="I454" i="4" s="1"/>
  <c r="B455" i="4" s="1"/>
  <c r="G455" i="4" s="1"/>
  <c r="H454" i="3"/>
  <c r="I454" i="3" s="1"/>
  <c r="B455" i="3" s="1"/>
  <c r="G455" i="3" s="1"/>
  <c r="H456" i="2"/>
  <c r="I456" i="2"/>
  <c r="B457" i="2" s="1"/>
  <c r="G457" i="2" s="1"/>
  <c r="H455" i="7" l="1"/>
  <c r="I455" i="7" s="1"/>
  <c r="B456" i="7" s="1"/>
  <c r="G456" i="7" s="1"/>
  <c r="H455" i="6"/>
  <c r="I455" i="6" s="1"/>
  <c r="B456" i="6" s="1"/>
  <c r="G456" i="6" s="1"/>
  <c r="H456" i="5"/>
  <c r="I456" i="5" s="1"/>
  <c r="B457" i="5" s="1"/>
  <c r="G457" i="5" s="1"/>
  <c r="H455" i="4"/>
  <c r="I455" i="4" s="1"/>
  <c r="B456" i="4" s="1"/>
  <c r="G456" i="4" s="1"/>
  <c r="H455" i="3"/>
  <c r="I455" i="3" s="1"/>
  <c r="B456" i="3" s="1"/>
  <c r="G456" i="3" s="1"/>
  <c r="H457" i="2"/>
  <c r="I457" i="2" s="1"/>
  <c r="B458" i="2" s="1"/>
  <c r="G458" i="2" s="1"/>
  <c r="I456" i="7" l="1"/>
  <c r="B457" i="7" s="1"/>
  <c r="G457" i="7" s="1"/>
  <c r="H456" i="7"/>
  <c r="H456" i="6"/>
  <c r="I456" i="6"/>
  <c r="B457" i="6" s="1"/>
  <c r="G457" i="6" s="1"/>
  <c r="H457" i="5"/>
  <c r="I457" i="5" s="1"/>
  <c r="B458" i="5" s="1"/>
  <c r="G458" i="5" s="1"/>
  <c r="H456" i="4"/>
  <c r="I456" i="4" s="1"/>
  <c r="B457" i="4" s="1"/>
  <c r="G457" i="4" s="1"/>
  <c r="H456" i="3"/>
  <c r="I456" i="3" s="1"/>
  <c r="B457" i="3" s="1"/>
  <c r="G457" i="3" s="1"/>
  <c r="H458" i="2"/>
  <c r="I458" i="2"/>
  <c r="B459" i="2" s="1"/>
  <c r="G459" i="2" s="1"/>
  <c r="H457" i="7" l="1"/>
  <c r="I457" i="7" s="1"/>
  <c r="B458" i="7" s="1"/>
  <c r="G458" i="7" s="1"/>
  <c r="H457" i="6"/>
  <c r="I457" i="6" s="1"/>
  <c r="B458" i="6" s="1"/>
  <c r="G458" i="6" s="1"/>
  <c r="H458" i="5"/>
  <c r="I458" i="5" s="1"/>
  <c r="B459" i="5" s="1"/>
  <c r="G459" i="5" s="1"/>
  <c r="H457" i="4"/>
  <c r="I457" i="4" s="1"/>
  <c r="B458" i="4" s="1"/>
  <c r="G458" i="4" s="1"/>
  <c r="H457" i="3"/>
  <c r="I457" i="3"/>
  <c r="B458" i="3" s="1"/>
  <c r="G458" i="3" s="1"/>
  <c r="H459" i="2"/>
  <c r="I459" i="2"/>
  <c r="B460" i="2" s="1"/>
  <c r="G460" i="2" s="1"/>
  <c r="I458" i="7" l="1"/>
  <c r="B459" i="7" s="1"/>
  <c r="G459" i="7" s="1"/>
  <c r="H458" i="7"/>
  <c r="H458" i="6"/>
  <c r="I458" i="6" s="1"/>
  <c r="B459" i="6" s="1"/>
  <c r="G459" i="6" s="1"/>
  <c r="H459" i="5"/>
  <c r="I459" i="5" s="1"/>
  <c r="B460" i="5" s="1"/>
  <c r="G460" i="5" s="1"/>
  <c r="H458" i="4"/>
  <c r="I458" i="4"/>
  <c r="B459" i="4" s="1"/>
  <c r="G459" i="4" s="1"/>
  <c r="H458" i="3"/>
  <c r="I458" i="3" s="1"/>
  <c r="B459" i="3" s="1"/>
  <c r="G459" i="3" s="1"/>
  <c r="H460" i="2"/>
  <c r="I460" i="2"/>
  <c r="B461" i="2" s="1"/>
  <c r="G461" i="2" s="1"/>
  <c r="H459" i="7" l="1"/>
  <c r="I459" i="7" s="1"/>
  <c r="B460" i="7" s="1"/>
  <c r="G460" i="7" s="1"/>
  <c r="H459" i="6"/>
  <c r="I459" i="6" s="1"/>
  <c r="B460" i="6" s="1"/>
  <c r="G460" i="6" s="1"/>
  <c r="H460" i="5"/>
  <c r="I460" i="5" s="1"/>
  <c r="B461" i="5" s="1"/>
  <c r="G461" i="5" s="1"/>
  <c r="H459" i="4"/>
  <c r="I459" i="4" s="1"/>
  <c r="B460" i="4" s="1"/>
  <c r="G460" i="4" s="1"/>
  <c r="H459" i="3"/>
  <c r="I459" i="3" s="1"/>
  <c r="B460" i="3" s="1"/>
  <c r="G460" i="3" s="1"/>
  <c r="H461" i="2"/>
  <c r="I461" i="2" s="1"/>
  <c r="B462" i="2" s="1"/>
  <c r="G462" i="2" s="1"/>
  <c r="H460" i="7" l="1"/>
  <c r="I460" i="7" s="1"/>
  <c r="B461" i="7" s="1"/>
  <c r="G461" i="7" s="1"/>
  <c r="H460" i="6"/>
  <c r="I460" i="6"/>
  <c r="B461" i="6" s="1"/>
  <c r="G461" i="6" s="1"/>
  <c r="H461" i="5"/>
  <c r="I461" i="5" s="1"/>
  <c r="B462" i="5" s="1"/>
  <c r="G462" i="5" s="1"/>
  <c r="H460" i="4"/>
  <c r="I460" i="4"/>
  <c r="B461" i="4" s="1"/>
  <c r="G461" i="4" s="1"/>
  <c r="H460" i="3"/>
  <c r="I460" i="3" s="1"/>
  <c r="B461" i="3" s="1"/>
  <c r="G461" i="3" s="1"/>
  <c r="H462" i="2"/>
  <c r="I462" i="2"/>
  <c r="B463" i="2" s="1"/>
  <c r="G463" i="2" s="1"/>
  <c r="H461" i="7" l="1"/>
  <c r="I461" i="7"/>
  <c r="B462" i="7" s="1"/>
  <c r="G462" i="7" s="1"/>
  <c r="H461" i="6"/>
  <c r="I461" i="6" s="1"/>
  <c r="B462" i="6" s="1"/>
  <c r="G462" i="6" s="1"/>
  <c r="H462" i="5"/>
  <c r="I462" i="5" s="1"/>
  <c r="B463" i="5" s="1"/>
  <c r="G463" i="5" s="1"/>
  <c r="H461" i="4"/>
  <c r="I461" i="4"/>
  <c r="B462" i="4" s="1"/>
  <c r="G462" i="4" s="1"/>
  <c r="H461" i="3"/>
  <c r="I461" i="3" s="1"/>
  <c r="B462" i="3" s="1"/>
  <c r="G462" i="3" s="1"/>
  <c r="H463" i="2"/>
  <c r="I463" i="2"/>
  <c r="B464" i="2" s="1"/>
  <c r="G464" i="2" s="1"/>
  <c r="H462" i="7" l="1"/>
  <c r="I462" i="7" s="1"/>
  <c r="B463" i="7" s="1"/>
  <c r="G463" i="7" s="1"/>
  <c r="H462" i="6"/>
  <c r="I462" i="6" s="1"/>
  <c r="B463" i="6" s="1"/>
  <c r="G463" i="6" s="1"/>
  <c r="H463" i="5"/>
  <c r="I463" i="5" s="1"/>
  <c r="B464" i="5" s="1"/>
  <c r="G464" i="5" s="1"/>
  <c r="H462" i="4"/>
  <c r="I462" i="4" s="1"/>
  <c r="B463" i="4" s="1"/>
  <c r="G463" i="4" s="1"/>
  <c r="H462" i="3"/>
  <c r="I462" i="3" s="1"/>
  <c r="B463" i="3" s="1"/>
  <c r="G463" i="3" s="1"/>
  <c r="H464" i="2"/>
  <c r="I464" i="2"/>
  <c r="B465" i="2" s="1"/>
  <c r="G465" i="2" s="1"/>
  <c r="H463" i="7" l="1"/>
  <c r="I463" i="7" s="1"/>
  <c r="B464" i="7" s="1"/>
  <c r="G464" i="7" s="1"/>
  <c r="I463" i="6"/>
  <c r="B464" i="6" s="1"/>
  <c r="G464" i="6" s="1"/>
  <c r="H463" i="6"/>
  <c r="H464" i="5"/>
  <c r="I464" i="5" s="1"/>
  <c r="B465" i="5" s="1"/>
  <c r="G465" i="5" s="1"/>
  <c r="H463" i="4"/>
  <c r="I463" i="4"/>
  <c r="B464" i="4" s="1"/>
  <c r="G464" i="4" s="1"/>
  <c r="H463" i="3"/>
  <c r="I463" i="3" s="1"/>
  <c r="B464" i="3" s="1"/>
  <c r="G464" i="3" s="1"/>
  <c r="H465" i="2"/>
  <c r="I465" i="2"/>
  <c r="B466" i="2" s="1"/>
  <c r="G466" i="2" s="1"/>
  <c r="H464" i="7" l="1"/>
  <c r="I464" i="7" s="1"/>
  <c r="B465" i="7" s="1"/>
  <c r="G465" i="7" s="1"/>
  <c r="H464" i="6"/>
  <c r="I464" i="6" s="1"/>
  <c r="B465" i="6" s="1"/>
  <c r="G465" i="6" s="1"/>
  <c r="H465" i="5"/>
  <c r="I465" i="5" s="1"/>
  <c r="B466" i="5" s="1"/>
  <c r="G466" i="5" s="1"/>
  <c r="I464" i="4"/>
  <c r="B465" i="4" s="1"/>
  <c r="G465" i="4" s="1"/>
  <c r="H464" i="4"/>
  <c r="I464" i="3"/>
  <c r="B465" i="3" s="1"/>
  <c r="G465" i="3" s="1"/>
  <c r="H464" i="3"/>
  <c r="H466" i="2"/>
  <c r="I466" i="2" s="1"/>
  <c r="B467" i="2" s="1"/>
  <c r="G467" i="2" s="1"/>
  <c r="I465" i="7" l="1"/>
  <c r="B466" i="7" s="1"/>
  <c r="G466" i="7" s="1"/>
  <c r="H465" i="7"/>
  <c r="I465" i="6"/>
  <c r="B466" i="6" s="1"/>
  <c r="G466" i="6" s="1"/>
  <c r="H465" i="6"/>
  <c r="H466" i="5"/>
  <c r="I466" i="5" s="1"/>
  <c r="B467" i="5" s="1"/>
  <c r="G467" i="5" s="1"/>
  <c r="H465" i="4"/>
  <c r="I465" i="4" s="1"/>
  <c r="B466" i="4" s="1"/>
  <c r="G466" i="4" s="1"/>
  <c r="H465" i="3"/>
  <c r="I465" i="3" s="1"/>
  <c r="B466" i="3" s="1"/>
  <c r="G466" i="3" s="1"/>
  <c r="H467" i="2"/>
  <c r="I467" i="2"/>
  <c r="B468" i="2" s="1"/>
  <c r="G468" i="2" s="1"/>
  <c r="H466" i="7" l="1"/>
  <c r="I466" i="7" s="1"/>
  <c r="B467" i="7" s="1"/>
  <c r="G467" i="7" s="1"/>
  <c r="H466" i="6"/>
  <c r="I466" i="6" s="1"/>
  <c r="B467" i="6" s="1"/>
  <c r="G467" i="6" s="1"/>
  <c r="H467" i="5"/>
  <c r="I467" i="5" s="1"/>
  <c r="B468" i="5" s="1"/>
  <c r="G468" i="5" s="1"/>
  <c r="H466" i="4"/>
  <c r="I466" i="4" s="1"/>
  <c r="B467" i="4" s="1"/>
  <c r="G467" i="4" s="1"/>
  <c r="H466" i="3"/>
  <c r="I466" i="3" s="1"/>
  <c r="B467" i="3" s="1"/>
  <c r="G467" i="3" s="1"/>
  <c r="H468" i="2"/>
  <c r="I468" i="2" s="1"/>
  <c r="B469" i="2" s="1"/>
  <c r="G469" i="2" s="1"/>
  <c r="I467" i="7" l="1"/>
  <c r="B468" i="7" s="1"/>
  <c r="G468" i="7" s="1"/>
  <c r="H467" i="7"/>
  <c r="H467" i="6"/>
  <c r="I467" i="6" s="1"/>
  <c r="B468" i="6" s="1"/>
  <c r="G468" i="6" s="1"/>
  <c r="H468" i="5"/>
  <c r="I468" i="5"/>
  <c r="B469" i="5" s="1"/>
  <c r="G469" i="5" s="1"/>
  <c r="I467" i="4"/>
  <c r="B468" i="4" s="1"/>
  <c r="G468" i="4" s="1"/>
  <c r="H467" i="4"/>
  <c r="H467" i="3"/>
  <c r="I467" i="3" s="1"/>
  <c r="B468" i="3" s="1"/>
  <c r="G468" i="3" s="1"/>
  <c r="H469" i="2"/>
  <c r="I469" i="2"/>
  <c r="B470" i="2" s="1"/>
  <c r="G470" i="2" s="1"/>
  <c r="H468" i="7" l="1"/>
  <c r="I468" i="7" s="1"/>
  <c r="B469" i="7" s="1"/>
  <c r="G469" i="7" s="1"/>
  <c r="H468" i="6"/>
  <c r="I468" i="6"/>
  <c r="B469" i="6" s="1"/>
  <c r="G469" i="6" s="1"/>
  <c r="H469" i="5"/>
  <c r="I469" i="5" s="1"/>
  <c r="B470" i="5" s="1"/>
  <c r="G470" i="5" s="1"/>
  <c r="I468" i="4"/>
  <c r="B469" i="4" s="1"/>
  <c r="G469" i="4" s="1"/>
  <c r="H468" i="4"/>
  <c r="H468" i="3"/>
  <c r="I468" i="3" s="1"/>
  <c r="B469" i="3" s="1"/>
  <c r="G469" i="3" s="1"/>
  <c r="H470" i="2"/>
  <c r="I470" i="2"/>
  <c r="B471" i="2" s="1"/>
  <c r="G471" i="2" s="1"/>
  <c r="H469" i="7" l="1"/>
  <c r="I469" i="7" s="1"/>
  <c r="B470" i="7" s="1"/>
  <c r="G470" i="7" s="1"/>
  <c r="H469" i="6"/>
  <c r="I469" i="6" s="1"/>
  <c r="B470" i="6" s="1"/>
  <c r="G470" i="6" s="1"/>
  <c r="H470" i="5"/>
  <c r="I470" i="5" s="1"/>
  <c r="B471" i="5" s="1"/>
  <c r="G471" i="5" s="1"/>
  <c r="I469" i="4"/>
  <c r="B470" i="4" s="1"/>
  <c r="G470" i="4" s="1"/>
  <c r="H469" i="4"/>
  <c r="H469" i="3"/>
  <c r="I469" i="3"/>
  <c r="B470" i="3" s="1"/>
  <c r="G470" i="3" s="1"/>
  <c r="H471" i="2"/>
  <c r="I471" i="2"/>
  <c r="B472" i="2" s="1"/>
  <c r="G472" i="2" s="1"/>
  <c r="H470" i="7" l="1"/>
  <c r="I470" i="7" s="1"/>
  <c r="B471" i="7" s="1"/>
  <c r="G471" i="7" s="1"/>
  <c r="I470" i="6"/>
  <c r="B471" i="6" s="1"/>
  <c r="G471" i="6" s="1"/>
  <c r="H470" i="6"/>
  <c r="H471" i="5"/>
  <c r="I471" i="5" s="1"/>
  <c r="B472" i="5" s="1"/>
  <c r="G472" i="5" s="1"/>
  <c r="H470" i="4"/>
  <c r="I470" i="4" s="1"/>
  <c r="B471" i="4" s="1"/>
  <c r="G471" i="4" s="1"/>
  <c r="H470" i="3"/>
  <c r="I470" i="3" s="1"/>
  <c r="B471" i="3" s="1"/>
  <c r="G471" i="3" s="1"/>
  <c r="H472" i="2"/>
  <c r="I472" i="2"/>
  <c r="B473" i="2" s="1"/>
  <c r="G473" i="2" s="1"/>
  <c r="H471" i="7" l="1"/>
  <c r="I471" i="7" s="1"/>
  <c r="B472" i="7" s="1"/>
  <c r="G472" i="7" s="1"/>
  <c r="H471" i="6"/>
  <c r="I471" i="6" s="1"/>
  <c r="B472" i="6" s="1"/>
  <c r="G472" i="6" s="1"/>
  <c r="H472" i="5"/>
  <c r="I472" i="5" s="1"/>
  <c r="B473" i="5" s="1"/>
  <c r="G473" i="5" s="1"/>
  <c r="H471" i="4"/>
  <c r="I471" i="4" s="1"/>
  <c r="B472" i="4" s="1"/>
  <c r="G472" i="4" s="1"/>
  <c r="H471" i="3"/>
  <c r="I471" i="3" s="1"/>
  <c r="B472" i="3" s="1"/>
  <c r="G472" i="3" s="1"/>
  <c r="H473" i="2"/>
  <c r="I473" i="2" s="1"/>
  <c r="B474" i="2" s="1"/>
  <c r="G474" i="2" s="1"/>
  <c r="H472" i="7" l="1"/>
  <c r="I472" i="7" s="1"/>
  <c r="B473" i="7" s="1"/>
  <c r="G473" i="7" s="1"/>
  <c r="H472" i="6"/>
  <c r="I472" i="6" s="1"/>
  <c r="B473" i="6" s="1"/>
  <c r="G473" i="6" s="1"/>
  <c r="H473" i="5"/>
  <c r="I473" i="5" s="1"/>
  <c r="B474" i="5" s="1"/>
  <c r="G474" i="5" s="1"/>
  <c r="H472" i="4"/>
  <c r="I472" i="4"/>
  <c r="B473" i="4" s="1"/>
  <c r="G473" i="4" s="1"/>
  <c r="H472" i="3"/>
  <c r="I472" i="3" s="1"/>
  <c r="B473" i="3" s="1"/>
  <c r="G473" i="3" s="1"/>
  <c r="H474" i="2"/>
  <c r="I474" i="2" s="1"/>
  <c r="B475" i="2" s="1"/>
  <c r="G475" i="2" s="1"/>
  <c r="H473" i="7" l="1"/>
  <c r="I473" i="7" s="1"/>
  <c r="B474" i="7" s="1"/>
  <c r="G474" i="7" s="1"/>
  <c r="H473" i="6"/>
  <c r="I473" i="6" s="1"/>
  <c r="B474" i="6" s="1"/>
  <c r="G474" i="6" s="1"/>
  <c r="H474" i="5"/>
  <c r="I474" i="5" s="1"/>
  <c r="B475" i="5" s="1"/>
  <c r="G475" i="5" s="1"/>
  <c r="H473" i="4"/>
  <c r="I473" i="4" s="1"/>
  <c r="B474" i="4" s="1"/>
  <c r="G474" i="4" s="1"/>
  <c r="H473" i="3"/>
  <c r="I473" i="3" s="1"/>
  <c r="B474" i="3" s="1"/>
  <c r="G474" i="3" s="1"/>
  <c r="H475" i="2"/>
  <c r="I475" i="2"/>
  <c r="B476" i="2" s="1"/>
  <c r="G476" i="2" s="1"/>
  <c r="H474" i="7" l="1"/>
  <c r="I474" i="7"/>
  <c r="B475" i="7" s="1"/>
  <c r="G475" i="7" s="1"/>
  <c r="H474" i="6"/>
  <c r="I474" i="6" s="1"/>
  <c r="B475" i="6" s="1"/>
  <c r="G475" i="6" s="1"/>
  <c r="H475" i="5"/>
  <c r="I475" i="5" s="1"/>
  <c r="B476" i="5" s="1"/>
  <c r="G476" i="5" s="1"/>
  <c r="H474" i="4"/>
  <c r="I474" i="4" s="1"/>
  <c r="B475" i="4" s="1"/>
  <c r="G475" i="4" s="1"/>
  <c r="H474" i="3"/>
  <c r="I474" i="3" s="1"/>
  <c r="B475" i="3" s="1"/>
  <c r="G475" i="3" s="1"/>
  <c r="H476" i="2"/>
  <c r="I476" i="2"/>
  <c r="B477" i="2" s="1"/>
  <c r="G477" i="2" s="1"/>
  <c r="H475" i="7" l="1"/>
  <c r="I475" i="7" s="1"/>
  <c r="B476" i="7" s="1"/>
  <c r="G476" i="7" s="1"/>
  <c r="I475" i="6"/>
  <c r="B476" i="6" s="1"/>
  <c r="G476" i="6" s="1"/>
  <c r="H475" i="6"/>
  <c r="H476" i="5"/>
  <c r="I476" i="5" s="1"/>
  <c r="B477" i="5" s="1"/>
  <c r="G477" i="5" s="1"/>
  <c r="H475" i="4"/>
  <c r="I475" i="4" s="1"/>
  <c r="B476" i="4" s="1"/>
  <c r="G476" i="4" s="1"/>
  <c r="H475" i="3"/>
  <c r="I475" i="3" s="1"/>
  <c r="B476" i="3" s="1"/>
  <c r="G476" i="3" s="1"/>
  <c r="H477" i="2"/>
  <c r="I477" i="2"/>
  <c r="B478" i="2" s="1"/>
  <c r="G478" i="2" s="1"/>
  <c r="I476" i="7" l="1"/>
  <c r="B477" i="7" s="1"/>
  <c r="G477" i="7" s="1"/>
  <c r="H476" i="7"/>
  <c r="I476" i="6"/>
  <c r="B477" i="6" s="1"/>
  <c r="G477" i="6" s="1"/>
  <c r="H476" i="6"/>
  <c r="H477" i="5"/>
  <c r="I477" i="5" s="1"/>
  <c r="B478" i="5" s="1"/>
  <c r="G478" i="5" s="1"/>
  <c r="H476" i="4"/>
  <c r="I476" i="4"/>
  <c r="B477" i="4" s="1"/>
  <c r="G477" i="4" s="1"/>
  <c r="H476" i="3"/>
  <c r="I476" i="3" s="1"/>
  <c r="B477" i="3" s="1"/>
  <c r="G477" i="3" s="1"/>
  <c r="H478" i="2"/>
  <c r="I478" i="2"/>
  <c r="B479" i="2" s="1"/>
  <c r="G479" i="2" s="1"/>
  <c r="H477" i="7" l="1"/>
  <c r="I477" i="7"/>
  <c r="B478" i="7" s="1"/>
  <c r="G478" i="7" s="1"/>
  <c r="H477" i="6"/>
  <c r="I477" i="6" s="1"/>
  <c r="B478" i="6" s="1"/>
  <c r="G478" i="6" s="1"/>
  <c r="H478" i="5"/>
  <c r="I478" i="5" s="1"/>
  <c r="B479" i="5" s="1"/>
  <c r="G479" i="5" s="1"/>
  <c r="H477" i="4"/>
  <c r="I477" i="4" s="1"/>
  <c r="B478" i="4" s="1"/>
  <c r="G478" i="4" s="1"/>
  <c r="H477" i="3"/>
  <c r="I477" i="3" s="1"/>
  <c r="B478" i="3" s="1"/>
  <c r="G478" i="3" s="1"/>
  <c r="H479" i="2"/>
  <c r="I479" i="2"/>
  <c r="B480" i="2" s="1"/>
  <c r="G480" i="2" s="1"/>
  <c r="H478" i="7" l="1"/>
  <c r="I478" i="7"/>
  <c r="B479" i="7" s="1"/>
  <c r="G479" i="7" s="1"/>
  <c r="H478" i="6"/>
  <c r="I478" i="6" s="1"/>
  <c r="B479" i="6" s="1"/>
  <c r="G479" i="6" s="1"/>
  <c r="H479" i="5"/>
  <c r="I479" i="5" s="1"/>
  <c r="B480" i="5" s="1"/>
  <c r="G480" i="5" s="1"/>
  <c r="H478" i="4"/>
  <c r="I478" i="4" s="1"/>
  <c r="B479" i="4" s="1"/>
  <c r="G479" i="4" s="1"/>
  <c r="H478" i="3"/>
  <c r="I478" i="3" s="1"/>
  <c r="B479" i="3" s="1"/>
  <c r="G479" i="3" s="1"/>
  <c r="H480" i="2"/>
  <c r="I480" i="2"/>
  <c r="B481" i="2" s="1"/>
  <c r="G481" i="2" s="1"/>
  <c r="H479" i="7" l="1"/>
  <c r="I479" i="7" s="1"/>
  <c r="B480" i="7" s="1"/>
  <c r="G480" i="7" s="1"/>
  <c r="H479" i="6"/>
  <c r="I479" i="6" s="1"/>
  <c r="B480" i="6" s="1"/>
  <c r="G480" i="6" s="1"/>
  <c r="H480" i="5"/>
  <c r="I480" i="5"/>
  <c r="B481" i="5" s="1"/>
  <c r="G481" i="5" s="1"/>
  <c r="H479" i="4"/>
  <c r="I479" i="4" s="1"/>
  <c r="B480" i="4" s="1"/>
  <c r="G480" i="4" s="1"/>
  <c r="H479" i="3"/>
  <c r="I479" i="3" s="1"/>
  <c r="B480" i="3" s="1"/>
  <c r="G480" i="3" s="1"/>
  <c r="H481" i="2"/>
  <c r="I481" i="2"/>
  <c r="B482" i="2" s="1"/>
  <c r="G482" i="2" s="1"/>
  <c r="I480" i="7" l="1"/>
  <c r="B481" i="7" s="1"/>
  <c r="G481" i="7" s="1"/>
  <c r="H480" i="7"/>
  <c r="H480" i="6"/>
  <c r="I480" i="6" s="1"/>
  <c r="B481" i="6" s="1"/>
  <c r="G481" i="6" s="1"/>
  <c r="H481" i="5"/>
  <c r="I481" i="5" s="1"/>
  <c r="B482" i="5" s="1"/>
  <c r="G482" i="5" s="1"/>
  <c r="I480" i="4"/>
  <c r="B481" i="4" s="1"/>
  <c r="G481" i="4" s="1"/>
  <c r="H480" i="4"/>
  <c r="H480" i="3"/>
  <c r="I480" i="3" s="1"/>
  <c r="B481" i="3" s="1"/>
  <c r="G481" i="3" s="1"/>
  <c r="H482" i="2"/>
  <c r="I482" i="2"/>
  <c r="B483" i="2" s="1"/>
  <c r="G483" i="2" s="1"/>
  <c r="H481" i="7" l="1"/>
  <c r="I481" i="7"/>
  <c r="B482" i="7" s="1"/>
  <c r="G482" i="7" s="1"/>
  <c r="H481" i="6"/>
  <c r="I481" i="6"/>
  <c r="B482" i="6" s="1"/>
  <c r="G482" i="6" s="1"/>
  <c r="H482" i="5"/>
  <c r="I482" i="5" s="1"/>
  <c r="B483" i="5" s="1"/>
  <c r="G483" i="5" s="1"/>
  <c r="H481" i="4"/>
  <c r="I481" i="4" s="1"/>
  <c r="B482" i="4" s="1"/>
  <c r="G482" i="4" s="1"/>
  <c r="H481" i="3"/>
  <c r="I481" i="3"/>
  <c r="B482" i="3" s="1"/>
  <c r="G482" i="3" s="1"/>
  <c r="H483" i="2"/>
  <c r="I483" i="2"/>
  <c r="B484" i="2" s="1"/>
  <c r="G484" i="2" s="1"/>
  <c r="H482" i="7" l="1"/>
  <c r="I482" i="7" s="1"/>
  <c r="B483" i="7" s="1"/>
  <c r="G483" i="7" s="1"/>
  <c r="H482" i="6"/>
  <c r="I482" i="6" s="1"/>
  <c r="B483" i="6" s="1"/>
  <c r="G483" i="6" s="1"/>
  <c r="H483" i="5"/>
  <c r="I483" i="5" s="1"/>
  <c r="B484" i="5" s="1"/>
  <c r="G484" i="5" s="1"/>
  <c r="H482" i="4"/>
  <c r="I482" i="4" s="1"/>
  <c r="B483" i="4" s="1"/>
  <c r="G483" i="4" s="1"/>
  <c r="I482" i="3"/>
  <c r="B483" i="3" s="1"/>
  <c r="G483" i="3" s="1"/>
  <c r="H482" i="3"/>
  <c r="H484" i="2"/>
  <c r="I484" i="2"/>
  <c r="B485" i="2" s="1"/>
  <c r="G485" i="2" s="1"/>
  <c r="H483" i="7" l="1"/>
  <c r="I483" i="7" s="1"/>
  <c r="B484" i="7" s="1"/>
  <c r="G484" i="7" s="1"/>
  <c r="H483" i="6"/>
  <c r="I483" i="6" s="1"/>
  <c r="B484" i="6" s="1"/>
  <c r="G484" i="6" s="1"/>
  <c r="H484" i="5"/>
  <c r="I484" i="5" s="1"/>
  <c r="B485" i="5" s="1"/>
  <c r="G485" i="5" s="1"/>
  <c r="H483" i="4"/>
  <c r="I483" i="4" s="1"/>
  <c r="B484" i="4" s="1"/>
  <c r="G484" i="4" s="1"/>
  <c r="H483" i="3"/>
  <c r="I483" i="3" s="1"/>
  <c r="B484" i="3" s="1"/>
  <c r="G484" i="3" s="1"/>
  <c r="H485" i="2"/>
  <c r="I485" i="2"/>
  <c r="B486" i="2" s="1"/>
  <c r="G486" i="2" s="1"/>
  <c r="H484" i="7" l="1"/>
  <c r="I484" i="7" s="1"/>
  <c r="B485" i="7" s="1"/>
  <c r="G485" i="7" s="1"/>
  <c r="H484" i="6"/>
  <c r="I484" i="6" s="1"/>
  <c r="B485" i="6" s="1"/>
  <c r="G485" i="6" s="1"/>
  <c r="H485" i="5"/>
  <c r="I485" i="5"/>
  <c r="B486" i="5" s="1"/>
  <c r="G486" i="5" s="1"/>
  <c r="H484" i="4"/>
  <c r="I484" i="4"/>
  <c r="B485" i="4" s="1"/>
  <c r="G485" i="4" s="1"/>
  <c r="H484" i="3"/>
  <c r="I484" i="3" s="1"/>
  <c r="B485" i="3" s="1"/>
  <c r="G485" i="3" s="1"/>
  <c r="H486" i="2"/>
  <c r="I486" i="2" s="1"/>
  <c r="B487" i="2" s="1"/>
  <c r="G487" i="2" s="1"/>
  <c r="H485" i="7" l="1"/>
  <c r="I485" i="7" s="1"/>
  <c r="B486" i="7" s="1"/>
  <c r="G486" i="7" s="1"/>
  <c r="H485" i="6"/>
  <c r="I485" i="6" s="1"/>
  <c r="B486" i="6" s="1"/>
  <c r="G486" i="6" s="1"/>
  <c r="H486" i="5"/>
  <c r="I486" i="5" s="1"/>
  <c r="B487" i="5" s="1"/>
  <c r="G487" i="5" s="1"/>
  <c r="I485" i="4"/>
  <c r="B486" i="4" s="1"/>
  <c r="G486" i="4" s="1"/>
  <c r="H485" i="4"/>
  <c r="H485" i="3"/>
  <c r="I485" i="3" s="1"/>
  <c r="B486" i="3" s="1"/>
  <c r="G486" i="3" s="1"/>
  <c r="H487" i="2"/>
  <c r="I487" i="2"/>
  <c r="B488" i="2" s="1"/>
  <c r="G488" i="2" s="1"/>
  <c r="I486" i="7" l="1"/>
  <c r="B487" i="7" s="1"/>
  <c r="G487" i="7" s="1"/>
  <c r="H486" i="7"/>
  <c r="H486" i="6"/>
  <c r="I486" i="6"/>
  <c r="B487" i="6" s="1"/>
  <c r="G487" i="6" s="1"/>
  <c r="H487" i="5"/>
  <c r="I487" i="5" s="1"/>
  <c r="B488" i="5" s="1"/>
  <c r="G488" i="5" s="1"/>
  <c r="H486" i="4"/>
  <c r="I486" i="4"/>
  <c r="B487" i="4" s="1"/>
  <c r="G487" i="4" s="1"/>
  <c r="H486" i="3"/>
  <c r="I486" i="3" s="1"/>
  <c r="B487" i="3" s="1"/>
  <c r="G487" i="3" s="1"/>
  <c r="H488" i="2"/>
  <c r="I488" i="2"/>
  <c r="B489" i="2" s="1"/>
  <c r="G489" i="2" s="1"/>
  <c r="H487" i="7" l="1"/>
  <c r="I487" i="7" s="1"/>
  <c r="B488" i="7" s="1"/>
  <c r="G488" i="7" s="1"/>
  <c r="H487" i="6"/>
  <c r="I487" i="6" s="1"/>
  <c r="B488" i="6" s="1"/>
  <c r="G488" i="6" s="1"/>
  <c r="H488" i="5"/>
  <c r="I488" i="5" s="1"/>
  <c r="B489" i="5" s="1"/>
  <c r="G489" i="5" s="1"/>
  <c r="H487" i="4"/>
  <c r="I487" i="4" s="1"/>
  <c r="B488" i="4" s="1"/>
  <c r="G488" i="4" s="1"/>
  <c r="H487" i="3"/>
  <c r="I487" i="3" s="1"/>
  <c r="B488" i="3" s="1"/>
  <c r="G488" i="3" s="1"/>
  <c r="H489" i="2"/>
  <c r="I489" i="2"/>
  <c r="B490" i="2" s="1"/>
  <c r="G490" i="2" s="1"/>
  <c r="I488" i="7" l="1"/>
  <c r="B489" i="7" s="1"/>
  <c r="G489" i="7" s="1"/>
  <c r="H488" i="7"/>
  <c r="H488" i="6"/>
  <c r="I488" i="6" s="1"/>
  <c r="B489" i="6" s="1"/>
  <c r="G489" i="6" s="1"/>
  <c r="H489" i="5"/>
  <c r="I489" i="5" s="1"/>
  <c r="B490" i="5" s="1"/>
  <c r="G490" i="5" s="1"/>
  <c r="H488" i="4"/>
  <c r="I488" i="4" s="1"/>
  <c r="B489" i="4" s="1"/>
  <c r="G489" i="4" s="1"/>
  <c r="H488" i="3"/>
  <c r="I488" i="3" s="1"/>
  <c r="B489" i="3" s="1"/>
  <c r="G489" i="3" s="1"/>
  <c r="H490" i="2"/>
  <c r="I490" i="2"/>
  <c r="B491" i="2" s="1"/>
  <c r="G491" i="2" s="1"/>
  <c r="H489" i="7" l="1"/>
  <c r="I489" i="7" s="1"/>
  <c r="B490" i="7" s="1"/>
  <c r="G490" i="7" s="1"/>
  <c r="H489" i="6"/>
  <c r="I489" i="6" s="1"/>
  <c r="B490" i="6" s="1"/>
  <c r="G490" i="6" s="1"/>
  <c r="H490" i="5"/>
  <c r="I490" i="5"/>
  <c r="B491" i="5" s="1"/>
  <c r="G491" i="5" s="1"/>
  <c r="H489" i="4"/>
  <c r="I489" i="4" s="1"/>
  <c r="B490" i="4" s="1"/>
  <c r="G490" i="4" s="1"/>
  <c r="H489" i="3"/>
  <c r="I489" i="3" s="1"/>
  <c r="B490" i="3" s="1"/>
  <c r="G490" i="3" s="1"/>
  <c r="H491" i="2"/>
  <c r="I491" i="2"/>
  <c r="B492" i="2" s="1"/>
  <c r="G492" i="2" s="1"/>
  <c r="H490" i="7" l="1"/>
  <c r="I490" i="7"/>
  <c r="B491" i="7" s="1"/>
  <c r="G491" i="7" s="1"/>
  <c r="H490" i="6"/>
  <c r="I490" i="6" s="1"/>
  <c r="B491" i="6" s="1"/>
  <c r="G491" i="6" s="1"/>
  <c r="H491" i="5"/>
  <c r="I491" i="5" s="1"/>
  <c r="B492" i="5" s="1"/>
  <c r="G492" i="5" s="1"/>
  <c r="H490" i="4"/>
  <c r="I490" i="4" s="1"/>
  <c r="B491" i="4" s="1"/>
  <c r="G491" i="4" s="1"/>
  <c r="I490" i="3"/>
  <c r="B491" i="3" s="1"/>
  <c r="G491" i="3" s="1"/>
  <c r="H490" i="3"/>
  <c r="H492" i="2"/>
  <c r="I492" i="2" s="1"/>
  <c r="B493" i="2" s="1"/>
  <c r="G493" i="2" s="1"/>
  <c r="I491" i="7" l="1"/>
  <c r="B492" i="7" s="1"/>
  <c r="G492" i="7" s="1"/>
  <c r="H491" i="7"/>
  <c r="I491" i="6"/>
  <c r="B492" i="6" s="1"/>
  <c r="G492" i="6" s="1"/>
  <c r="H491" i="6"/>
  <c r="H492" i="5"/>
  <c r="I492" i="5" s="1"/>
  <c r="B493" i="5" s="1"/>
  <c r="G493" i="5" s="1"/>
  <c r="H491" i="4"/>
  <c r="I491" i="4" s="1"/>
  <c r="B492" i="4" s="1"/>
  <c r="G492" i="4" s="1"/>
  <c r="H491" i="3"/>
  <c r="I491" i="3" s="1"/>
  <c r="B492" i="3" s="1"/>
  <c r="G492" i="3" s="1"/>
  <c r="H493" i="2"/>
  <c r="I493" i="2"/>
  <c r="B494" i="2" s="1"/>
  <c r="G494" i="2" s="1"/>
  <c r="H492" i="7" l="1"/>
  <c r="I492" i="7" s="1"/>
  <c r="B493" i="7" s="1"/>
  <c r="G493" i="7" s="1"/>
  <c r="H492" i="6"/>
  <c r="I492" i="6" s="1"/>
  <c r="B493" i="6" s="1"/>
  <c r="G493" i="6" s="1"/>
  <c r="H493" i="5"/>
  <c r="I493" i="5" s="1"/>
  <c r="B494" i="5" s="1"/>
  <c r="G494" i="5" s="1"/>
  <c r="H492" i="4"/>
  <c r="I492" i="4" s="1"/>
  <c r="B493" i="4" s="1"/>
  <c r="G493" i="4" s="1"/>
  <c r="H492" i="3"/>
  <c r="I492" i="3" s="1"/>
  <c r="B493" i="3" s="1"/>
  <c r="G493" i="3" s="1"/>
  <c r="H494" i="2"/>
  <c r="I494" i="2"/>
  <c r="B495" i="2" s="1"/>
  <c r="G495" i="2" s="1"/>
  <c r="H493" i="7" l="1"/>
  <c r="I493" i="7"/>
  <c r="B494" i="7" s="1"/>
  <c r="G494" i="7" s="1"/>
  <c r="H493" i="6"/>
  <c r="I493" i="6"/>
  <c r="B494" i="6" s="1"/>
  <c r="G494" i="6" s="1"/>
  <c r="H494" i="5"/>
  <c r="I494" i="5" s="1"/>
  <c r="B495" i="5" s="1"/>
  <c r="G495" i="5" s="1"/>
  <c r="H493" i="4"/>
  <c r="I493" i="4" s="1"/>
  <c r="B494" i="4" s="1"/>
  <c r="G494" i="4" s="1"/>
  <c r="H493" i="3"/>
  <c r="I493" i="3"/>
  <c r="B494" i="3" s="1"/>
  <c r="G494" i="3" s="1"/>
  <c r="H495" i="2"/>
  <c r="I495" i="2"/>
  <c r="B496" i="2" s="1"/>
  <c r="G496" i="2" s="1"/>
  <c r="H494" i="7" l="1"/>
  <c r="I494" i="7" s="1"/>
  <c r="B495" i="7" s="1"/>
  <c r="G495" i="7" s="1"/>
  <c r="H494" i="6"/>
  <c r="I494" i="6" s="1"/>
  <c r="B495" i="6" s="1"/>
  <c r="G495" i="6" s="1"/>
  <c r="H495" i="5"/>
  <c r="I495" i="5" s="1"/>
  <c r="B496" i="5" s="1"/>
  <c r="G496" i="5" s="1"/>
  <c r="H494" i="4"/>
  <c r="I494" i="4" s="1"/>
  <c r="B495" i="4" s="1"/>
  <c r="G495" i="4" s="1"/>
  <c r="I494" i="3"/>
  <c r="B495" i="3" s="1"/>
  <c r="G495" i="3" s="1"/>
  <c r="H494" i="3"/>
  <c r="H496" i="2"/>
  <c r="I496" i="2"/>
  <c r="B497" i="2" s="1"/>
  <c r="G497" i="2" s="1"/>
  <c r="H495" i="7" l="1"/>
  <c r="I495" i="7" s="1"/>
  <c r="B496" i="7" s="1"/>
  <c r="G496" i="7" s="1"/>
  <c r="H495" i="6"/>
  <c r="I495" i="6" s="1"/>
  <c r="B496" i="6" s="1"/>
  <c r="G496" i="6" s="1"/>
  <c r="H496" i="5"/>
  <c r="I496" i="5" s="1"/>
  <c r="B497" i="5" s="1"/>
  <c r="G497" i="5" s="1"/>
  <c r="H495" i="4"/>
  <c r="I495" i="4" s="1"/>
  <c r="B496" i="4" s="1"/>
  <c r="G496" i="4" s="1"/>
  <c r="H495" i="3"/>
  <c r="I495" i="3" s="1"/>
  <c r="B496" i="3" s="1"/>
  <c r="G496" i="3" s="1"/>
  <c r="H497" i="2"/>
  <c r="I497" i="2"/>
  <c r="B498" i="2" s="1"/>
  <c r="G498" i="2" s="1"/>
  <c r="H496" i="7" l="1"/>
  <c r="I496" i="7" s="1"/>
  <c r="B497" i="7" s="1"/>
  <c r="G497" i="7" s="1"/>
  <c r="I496" i="6"/>
  <c r="B497" i="6" s="1"/>
  <c r="G497" i="6" s="1"/>
  <c r="H496" i="6"/>
  <c r="H497" i="5"/>
  <c r="I497" i="5" s="1"/>
  <c r="B498" i="5" s="1"/>
  <c r="G498" i="5" s="1"/>
  <c r="H496" i="4"/>
  <c r="I496" i="4" s="1"/>
  <c r="B497" i="4" s="1"/>
  <c r="G497" i="4" s="1"/>
  <c r="H496" i="3"/>
  <c r="I496" i="3" s="1"/>
  <c r="B497" i="3" s="1"/>
  <c r="G497" i="3" s="1"/>
  <c r="H498" i="2"/>
  <c r="I498" i="2"/>
  <c r="B499" i="2" s="1"/>
  <c r="G499" i="2" s="1"/>
  <c r="H497" i="7" l="1"/>
  <c r="I497" i="7" s="1"/>
  <c r="B498" i="7" s="1"/>
  <c r="G498" i="7" s="1"/>
  <c r="H497" i="6"/>
  <c r="I497" i="6" s="1"/>
  <c r="B498" i="6" s="1"/>
  <c r="G498" i="6" s="1"/>
  <c r="H498" i="5"/>
  <c r="I498" i="5" s="1"/>
  <c r="B499" i="5" s="1"/>
  <c r="G499" i="5" s="1"/>
  <c r="H497" i="4"/>
  <c r="I497" i="4"/>
  <c r="B498" i="4" s="1"/>
  <c r="G498" i="4" s="1"/>
  <c r="H497" i="3"/>
  <c r="I497" i="3" s="1"/>
  <c r="B498" i="3" s="1"/>
  <c r="G498" i="3" s="1"/>
  <c r="H499" i="2"/>
  <c r="I499" i="2"/>
  <c r="B500" i="2" s="1"/>
  <c r="G500" i="2" s="1"/>
  <c r="H498" i="7" l="1"/>
  <c r="I498" i="7" s="1"/>
  <c r="B499" i="7" s="1"/>
  <c r="G499" i="7" s="1"/>
  <c r="H498" i="6"/>
  <c r="I498" i="6" s="1"/>
  <c r="B499" i="6" s="1"/>
  <c r="G499" i="6" s="1"/>
  <c r="H499" i="5"/>
  <c r="I499" i="5" s="1"/>
  <c r="B500" i="5" s="1"/>
  <c r="G500" i="5" s="1"/>
  <c r="H498" i="4"/>
  <c r="I498" i="4"/>
  <c r="B499" i="4" s="1"/>
  <c r="G499" i="4" s="1"/>
  <c r="H498" i="3"/>
  <c r="I498" i="3" s="1"/>
  <c r="B499" i="3" s="1"/>
  <c r="G499" i="3" s="1"/>
  <c r="H500" i="2"/>
  <c r="I500" i="2"/>
  <c r="B501" i="2" s="1"/>
  <c r="G501" i="2" s="1"/>
  <c r="H499" i="7" l="1"/>
  <c r="I499" i="7" s="1"/>
  <c r="B500" i="7" s="1"/>
  <c r="G500" i="7" s="1"/>
  <c r="H499" i="6"/>
  <c r="I499" i="6" s="1"/>
  <c r="B500" i="6" s="1"/>
  <c r="G500" i="6" s="1"/>
  <c r="H500" i="5"/>
  <c r="I500" i="5" s="1"/>
  <c r="B501" i="5" s="1"/>
  <c r="G501" i="5" s="1"/>
  <c r="H499" i="4"/>
  <c r="I499" i="4" s="1"/>
  <c r="B500" i="4" s="1"/>
  <c r="G500" i="4" s="1"/>
  <c r="H499" i="3"/>
  <c r="I499" i="3" s="1"/>
  <c r="B500" i="3" s="1"/>
  <c r="G500" i="3" s="1"/>
  <c r="H501" i="2"/>
  <c r="I501" i="2"/>
  <c r="B502" i="2" s="1"/>
  <c r="G502" i="2" s="1"/>
  <c r="H500" i="7" l="1"/>
  <c r="I500" i="7" s="1"/>
  <c r="B501" i="7" s="1"/>
  <c r="G501" i="7" s="1"/>
  <c r="H500" i="6"/>
  <c r="I500" i="6" s="1"/>
  <c r="B501" i="6" s="1"/>
  <c r="G501" i="6" s="1"/>
  <c r="H501" i="5"/>
  <c r="I501" i="5" s="1"/>
  <c r="B502" i="5" s="1"/>
  <c r="G502" i="5" s="1"/>
  <c r="H500" i="4"/>
  <c r="I500" i="4" s="1"/>
  <c r="B501" i="4" s="1"/>
  <c r="G501" i="4" s="1"/>
  <c r="H500" i="3"/>
  <c r="I500" i="3" s="1"/>
  <c r="B501" i="3" s="1"/>
  <c r="G501" i="3" s="1"/>
  <c r="H502" i="2"/>
  <c r="I502" i="2"/>
  <c r="B503" i="2" s="1"/>
  <c r="G503" i="2" s="1"/>
  <c r="H501" i="7" l="1"/>
  <c r="I501" i="7"/>
  <c r="B502" i="7" s="1"/>
  <c r="G502" i="7" s="1"/>
  <c r="I501" i="6"/>
  <c r="B502" i="6" s="1"/>
  <c r="G502" i="6" s="1"/>
  <c r="H501" i="6"/>
  <c r="H502" i="5"/>
  <c r="I502" i="5" s="1"/>
  <c r="B503" i="5" s="1"/>
  <c r="G503" i="5" s="1"/>
  <c r="I501" i="4"/>
  <c r="B502" i="4" s="1"/>
  <c r="G502" i="4" s="1"/>
  <c r="H501" i="4"/>
  <c r="I501" i="3"/>
  <c r="B502" i="3" s="1"/>
  <c r="G502" i="3" s="1"/>
  <c r="H501" i="3"/>
  <c r="H503" i="2"/>
  <c r="I503" i="2" s="1"/>
  <c r="B504" i="2" s="1"/>
  <c r="G504" i="2" s="1"/>
  <c r="H502" i="7" l="1"/>
  <c r="I502" i="7"/>
  <c r="B503" i="7" s="1"/>
  <c r="G503" i="7" s="1"/>
  <c r="H502" i="6"/>
  <c r="I502" i="6"/>
  <c r="B503" i="6" s="1"/>
  <c r="G503" i="6" s="1"/>
  <c r="H503" i="5"/>
  <c r="I503" i="5" s="1"/>
  <c r="B504" i="5" s="1"/>
  <c r="G504" i="5" s="1"/>
  <c r="H502" i="4"/>
  <c r="I502" i="4" s="1"/>
  <c r="B503" i="4" s="1"/>
  <c r="G503" i="4" s="1"/>
  <c r="H502" i="3"/>
  <c r="I502" i="3" s="1"/>
  <c r="B503" i="3" s="1"/>
  <c r="G503" i="3" s="1"/>
  <c r="H504" i="2"/>
  <c r="I504" i="2"/>
  <c r="B505" i="2" s="1"/>
  <c r="G505" i="2" s="1"/>
  <c r="H503" i="7" l="1"/>
  <c r="I503" i="7" s="1"/>
  <c r="B504" i="7" s="1"/>
  <c r="G504" i="7" s="1"/>
  <c r="I503" i="6"/>
  <c r="B504" i="6" s="1"/>
  <c r="G504" i="6" s="1"/>
  <c r="H503" i="6"/>
  <c r="H504" i="5"/>
  <c r="I504" i="5" s="1"/>
  <c r="B505" i="5" s="1"/>
  <c r="G505" i="5" s="1"/>
  <c r="I503" i="4"/>
  <c r="B504" i="4" s="1"/>
  <c r="G504" i="4" s="1"/>
  <c r="H503" i="4"/>
  <c r="H503" i="3"/>
  <c r="I503" i="3" s="1"/>
  <c r="B504" i="3" s="1"/>
  <c r="G504" i="3" s="1"/>
  <c r="H505" i="2"/>
  <c r="I505" i="2"/>
  <c r="B506" i="2" s="1"/>
  <c r="G506" i="2" s="1"/>
  <c r="H504" i="7" l="1"/>
  <c r="I504" i="7" s="1"/>
  <c r="B505" i="7" s="1"/>
  <c r="G505" i="7" s="1"/>
  <c r="I504" i="6"/>
  <c r="B505" i="6" s="1"/>
  <c r="G505" i="6" s="1"/>
  <c r="H504" i="6"/>
  <c r="H505" i="5"/>
  <c r="I505" i="5" s="1"/>
  <c r="B506" i="5" s="1"/>
  <c r="G506" i="5" s="1"/>
  <c r="H504" i="4"/>
  <c r="I504" i="4" s="1"/>
  <c r="B505" i="4" s="1"/>
  <c r="G505" i="4" s="1"/>
  <c r="H504" i="3"/>
  <c r="I504" i="3" s="1"/>
  <c r="B505" i="3" s="1"/>
  <c r="G505" i="3" s="1"/>
  <c r="H506" i="2"/>
  <c r="I506" i="2" s="1"/>
  <c r="B507" i="2" s="1"/>
  <c r="G507" i="2" s="1"/>
  <c r="H505" i="7" l="1"/>
  <c r="I505" i="7"/>
  <c r="B506" i="7" s="1"/>
  <c r="G506" i="7" s="1"/>
  <c r="H505" i="6"/>
  <c r="I505" i="6" s="1"/>
  <c r="B506" i="6" s="1"/>
  <c r="G506" i="6" s="1"/>
  <c r="H506" i="5"/>
  <c r="I506" i="5" s="1"/>
  <c r="B507" i="5" s="1"/>
  <c r="G507" i="5" s="1"/>
  <c r="H505" i="4"/>
  <c r="I505" i="4" s="1"/>
  <c r="B506" i="4" s="1"/>
  <c r="G506" i="4" s="1"/>
  <c r="H505" i="3"/>
  <c r="I505" i="3"/>
  <c r="B506" i="3" s="1"/>
  <c r="G506" i="3" s="1"/>
  <c r="H507" i="2"/>
  <c r="I507" i="2"/>
  <c r="B508" i="2" s="1"/>
  <c r="G508" i="2" s="1"/>
  <c r="H506" i="7" l="1"/>
  <c r="I506" i="7" s="1"/>
  <c r="B507" i="7" s="1"/>
  <c r="G507" i="7" s="1"/>
  <c r="H506" i="6"/>
  <c r="I506" i="6" s="1"/>
  <c r="B507" i="6" s="1"/>
  <c r="G507" i="6" s="1"/>
  <c r="H507" i="5"/>
  <c r="I507" i="5" s="1"/>
  <c r="B508" i="5" s="1"/>
  <c r="G508" i="5" s="1"/>
  <c r="H506" i="4"/>
  <c r="I506" i="4"/>
  <c r="B507" i="4" s="1"/>
  <c r="G507" i="4" s="1"/>
  <c r="H506" i="3"/>
  <c r="I506" i="3" s="1"/>
  <c r="B507" i="3" s="1"/>
  <c r="G507" i="3" s="1"/>
  <c r="H508" i="2"/>
  <c r="I508" i="2"/>
  <c r="B509" i="2" s="1"/>
  <c r="G509" i="2" s="1"/>
  <c r="H507" i="7" l="1"/>
  <c r="I507" i="7" s="1"/>
  <c r="B508" i="7" s="1"/>
  <c r="G508" i="7" s="1"/>
  <c r="H507" i="6"/>
  <c r="I507" i="6"/>
  <c r="B508" i="6" s="1"/>
  <c r="G508" i="6" s="1"/>
  <c r="H508" i="5"/>
  <c r="I508" i="5"/>
  <c r="B509" i="5" s="1"/>
  <c r="G509" i="5" s="1"/>
  <c r="H507" i="4"/>
  <c r="I507" i="4" s="1"/>
  <c r="B508" i="4" s="1"/>
  <c r="G508" i="4" s="1"/>
  <c r="H507" i="3"/>
  <c r="I507" i="3" s="1"/>
  <c r="B508" i="3" s="1"/>
  <c r="G508" i="3" s="1"/>
  <c r="H509" i="2"/>
  <c r="I509" i="2"/>
  <c r="B510" i="2" s="1"/>
  <c r="G510" i="2" s="1"/>
  <c r="I508" i="7" l="1"/>
  <c r="B509" i="7" s="1"/>
  <c r="G509" i="7" s="1"/>
  <c r="H508" i="7"/>
  <c r="H508" i="6"/>
  <c r="I508" i="6" s="1"/>
  <c r="B509" i="6" s="1"/>
  <c r="G509" i="6" s="1"/>
  <c r="H509" i="5"/>
  <c r="I509" i="5" s="1"/>
  <c r="B510" i="5" s="1"/>
  <c r="G510" i="5" s="1"/>
  <c r="H508" i="4"/>
  <c r="I508" i="4"/>
  <c r="B509" i="4" s="1"/>
  <c r="G509" i="4" s="1"/>
  <c r="H508" i="3"/>
  <c r="I508" i="3" s="1"/>
  <c r="B509" i="3" s="1"/>
  <c r="G509" i="3" s="1"/>
  <c r="H510" i="2"/>
  <c r="I510" i="2"/>
  <c r="B511" i="2" s="1"/>
  <c r="G511" i="2" s="1"/>
  <c r="I509" i="7" l="1"/>
  <c r="B510" i="7" s="1"/>
  <c r="G510" i="7" s="1"/>
  <c r="H509" i="7"/>
  <c r="H509" i="6"/>
  <c r="I509" i="6" s="1"/>
  <c r="B510" i="6" s="1"/>
  <c r="G510" i="6" s="1"/>
  <c r="H510" i="5"/>
  <c r="I510" i="5" s="1"/>
  <c r="B511" i="5" s="1"/>
  <c r="G511" i="5" s="1"/>
  <c r="H509" i="4"/>
  <c r="I509" i="4" s="1"/>
  <c r="B510" i="4" s="1"/>
  <c r="G510" i="4" s="1"/>
  <c r="H509" i="3"/>
  <c r="I509" i="3" s="1"/>
  <c r="B510" i="3" s="1"/>
  <c r="G510" i="3" s="1"/>
  <c r="H511" i="2"/>
  <c r="I511" i="2" s="1"/>
  <c r="B512" i="2" s="1"/>
  <c r="G512" i="2" s="1"/>
  <c r="H510" i="7" l="1"/>
  <c r="I510" i="7" s="1"/>
  <c r="B511" i="7" s="1"/>
  <c r="G511" i="7" s="1"/>
  <c r="H510" i="6"/>
  <c r="I510" i="6" s="1"/>
  <c r="B511" i="6" s="1"/>
  <c r="G511" i="6" s="1"/>
  <c r="H511" i="5"/>
  <c r="I511" i="5" s="1"/>
  <c r="B512" i="5" s="1"/>
  <c r="G512" i="5" s="1"/>
  <c r="H510" i="4"/>
  <c r="I510" i="4" s="1"/>
  <c r="B511" i="4" s="1"/>
  <c r="G511" i="4" s="1"/>
  <c r="H510" i="3"/>
  <c r="I510" i="3" s="1"/>
  <c r="B511" i="3" s="1"/>
  <c r="G511" i="3" s="1"/>
  <c r="H512" i="2"/>
  <c r="I512" i="2"/>
  <c r="B513" i="2" s="1"/>
  <c r="G513" i="2" s="1"/>
  <c r="H511" i="7" l="1"/>
  <c r="I511" i="7" s="1"/>
  <c r="B512" i="7" s="1"/>
  <c r="G512" i="7" s="1"/>
  <c r="I511" i="6"/>
  <c r="B512" i="6" s="1"/>
  <c r="G512" i="6" s="1"/>
  <c r="H511" i="6"/>
  <c r="H512" i="5"/>
  <c r="I512" i="5" s="1"/>
  <c r="B513" i="5" s="1"/>
  <c r="G513" i="5" s="1"/>
  <c r="H511" i="4"/>
  <c r="I511" i="4"/>
  <c r="B512" i="4" s="1"/>
  <c r="G512" i="4" s="1"/>
  <c r="H511" i="3"/>
  <c r="I511" i="3" s="1"/>
  <c r="B512" i="3" s="1"/>
  <c r="G512" i="3" s="1"/>
  <c r="H513" i="2"/>
  <c r="I513" i="2" s="1"/>
  <c r="B514" i="2" s="1"/>
  <c r="G514" i="2" s="1"/>
  <c r="H512" i="7" l="1"/>
  <c r="I512" i="7" s="1"/>
  <c r="B513" i="7" s="1"/>
  <c r="G513" i="7" s="1"/>
  <c r="H512" i="6"/>
  <c r="I512" i="6" s="1"/>
  <c r="B513" i="6" s="1"/>
  <c r="G513" i="6" s="1"/>
  <c r="H513" i="5"/>
  <c r="I513" i="5" s="1"/>
  <c r="B514" i="5" s="1"/>
  <c r="G514" i="5" s="1"/>
  <c r="H512" i="4"/>
  <c r="I512" i="4" s="1"/>
  <c r="B513" i="4" s="1"/>
  <c r="G513" i="4" s="1"/>
  <c r="I512" i="3"/>
  <c r="B513" i="3" s="1"/>
  <c r="G513" i="3" s="1"/>
  <c r="H512" i="3"/>
  <c r="H514" i="2"/>
  <c r="I514" i="2" s="1"/>
  <c r="B515" i="2" s="1"/>
  <c r="G515" i="2" s="1"/>
  <c r="H513" i="7" l="1"/>
  <c r="I513" i="7"/>
  <c r="B514" i="7" s="1"/>
  <c r="G514" i="7" s="1"/>
  <c r="I513" i="6"/>
  <c r="B514" i="6" s="1"/>
  <c r="G514" i="6" s="1"/>
  <c r="H513" i="6"/>
  <c r="H514" i="5"/>
  <c r="I514" i="5" s="1"/>
  <c r="B515" i="5" s="1"/>
  <c r="G515" i="5" s="1"/>
  <c r="H513" i="4"/>
  <c r="I513" i="4" s="1"/>
  <c r="B514" i="4" s="1"/>
  <c r="G514" i="4" s="1"/>
  <c r="H513" i="3"/>
  <c r="I513" i="3" s="1"/>
  <c r="B514" i="3" s="1"/>
  <c r="G514" i="3" s="1"/>
  <c r="H515" i="2"/>
  <c r="I515" i="2"/>
  <c r="B516" i="2" s="1"/>
  <c r="G516" i="2" s="1"/>
  <c r="H514" i="7" l="1"/>
  <c r="I514" i="7"/>
  <c r="B515" i="7" s="1"/>
  <c r="G515" i="7" s="1"/>
  <c r="H514" i="6"/>
  <c r="I514" i="6" s="1"/>
  <c r="B515" i="6" s="1"/>
  <c r="G515" i="6" s="1"/>
  <c r="H515" i="5"/>
  <c r="I515" i="5" s="1"/>
  <c r="B516" i="5" s="1"/>
  <c r="G516" i="5" s="1"/>
  <c r="H514" i="4"/>
  <c r="I514" i="4" s="1"/>
  <c r="B515" i="4" s="1"/>
  <c r="G515" i="4" s="1"/>
  <c r="H514" i="3"/>
  <c r="I514" i="3" s="1"/>
  <c r="B515" i="3" s="1"/>
  <c r="G515" i="3" s="1"/>
  <c r="H516" i="2"/>
  <c r="I516" i="2"/>
  <c r="B517" i="2" s="1"/>
  <c r="G517" i="2" s="1"/>
  <c r="I515" i="7" l="1"/>
  <c r="B516" i="7" s="1"/>
  <c r="G516" i="7" s="1"/>
  <c r="H515" i="7"/>
  <c r="H515" i="6"/>
  <c r="I515" i="6" s="1"/>
  <c r="B516" i="6" s="1"/>
  <c r="G516" i="6" s="1"/>
  <c r="H516" i="5"/>
  <c r="I516" i="5"/>
  <c r="B517" i="5" s="1"/>
  <c r="G517" i="5" s="1"/>
  <c r="H515" i="4"/>
  <c r="I515" i="4" s="1"/>
  <c r="B516" i="4" s="1"/>
  <c r="G516" i="4" s="1"/>
  <c r="H515" i="3"/>
  <c r="I515" i="3" s="1"/>
  <c r="B516" i="3" s="1"/>
  <c r="G516" i="3" s="1"/>
  <c r="H517" i="2"/>
  <c r="I517" i="2"/>
  <c r="B518" i="2" s="1"/>
  <c r="G518" i="2" s="1"/>
  <c r="H516" i="7" l="1"/>
  <c r="I516" i="7" s="1"/>
  <c r="B517" i="7" s="1"/>
  <c r="G517" i="7" s="1"/>
  <c r="H516" i="6"/>
  <c r="I516" i="6" s="1"/>
  <c r="B517" i="6" s="1"/>
  <c r="G517" i="6" s="1"/>
  <c r="H517" i="5"/>
  <c r="I517" i="5" s="1"/>
  <c r="B518" i="5" s="1"/>
  <c r="G518" i="5" s="1"/>
  <c r="H516" i="4"/>
  <c r="I516" i="4" s="1"/>
  <c r="B517" i="4" s="1"/>
  <c r="G517" i="4" s="1"/>
  <c r="H516" i="3"/>
  <c r="I516" i="3" s="1"/>
  <c r="B517" i="3" s="1"/>
  <c r="G517" i="3" s="1"/>
  <c r="H518" i="2"/>
  <c r="I518" i="2" s="1"/>
  <c r="B519" i="2" s="1"/>
  <c r="G519" i="2" s="1"/>
  <c r="H517" i="7" l="1"/>
  <c r="I517" i="7"/>
  <c r="B518" i="7" s="1"/>
  <c r="G518" i="7" s="1"/>
  <c r="H517" i="6"/>
  <c r="I517" i="6" s="1"/>
  <c r="B518" i="6" s="1"/>
  <c r="G518" i="6" s="1"/>
  <c r="H518" i="5"/>
  <c r="I518" i="5" s="1"/>
  <c r="B519" i="5" s="1"/>
  <c r="G519" i="5" s="1"/>
  <c r="H517" i="4"/>
  <c r="I517" i="4" s="1"/>
  <c r="B518" i="4" s="1"/>
  <c r="G518" i="4" s="1"/>
  <c r="H517" i="3"/>
  <c r="I517" i="3"/>
  <c r="B518" i="3" s="1"/>
  <c r="G518" i="3" s="1"/>
  <c r="H519" i="2"/>
  <c r="I519" i="2" s="1"/>
  <c r="B520" i="2" s="1"/>
  <c r="G520" i="2" s="1"/>
  <c r="I518" i="7" l="1"/>
  <c r="B519" i="7" s="1"/>
  <c r="G519" i="7" s="1"/>
  <c r="H518" i="7"/>
  <c r="H518" i="6"/>
  <c r="I518" i="6" s="1"/>
  <c r="B519" i="6" s="1"/>
  <c r="G519" i="6" s="1"/>
  <c r="H519" i="5"/>
  <c r="I519" i="5" s="1"/>
  <c r="B520" i="5" s="1"/>
  <c r="G520" i="5" s="1"/>
  <c r="I518" i="4"/>
  <c r="B519" i="4" s="1"/>
  <c r="G519" i="4" s="1"/>
  <c r="H518" i="4"/>
  <c r="H518" i="3"/>
  <c r="I518" i="3" s="1"/>
  <c r="B519" i="3" s="1"/>
  <c r="G519" i="3" s="1"/>
  <c r="H520" i="2"/>
  <c r="I520" i="2"/>
  <c r="B521" i="2" s="1"/>
  <c r="G521" i="2" s="1"/>
  <c r="H519" i="7" l="1"/>
  <c r="I519" i="7" s="1"/>
  <c r="B520" i="7" s="1"/>
  <c r="G520" i="7" s="1"/>
  <c r="H519" i="6"/>
  <c r="I519" i="6" s="1"/>
  <c r="B520" i="6" s="1"/>
  <c r="G520" i="6" s="1"/>
  <c r="H520" i="5"/>
  <c r="I520" i="5" s="1"/>
  <c r="B521" i="5" s="1"/>
  <c r="G521" i="5" s="1"/>
  <c r="H519" i="4"/>
  <c r="I519" i="4"/>
  <c r="B520" i="4" s="1"/>
  <c r="G520" i="4" s="1"/>
  <c r="H519" i="3"/>
  <c r="I519" i="3" s="1"/>
  <c r="B520" i="3" s="1"/>
  <c r="G520" i="3" s="1"/>
  <c r="H521" i="2"/>
  <c r="I521" i="2" s="1"/>
  <c r="B522" i="2" s="1"/>
  <c r="G522" i="2" s="1"/>
  <c r="I520" i="7" l="1"/>
  <c r="B521" i="7" s="1"/>
  <c r="G521" i="7" s="1"/>
  <c r="H520" i="7"/>
  <c r="H520" i="6"/>
  <c r="I520" i="6" s="1"/>
  <c r="B521" i="6" s="1"/>
  <c r="G521" i="6" s="1"/>
  <c r="H521" i="5"/>
  <c r="I521" i="5" s="1"/>
  <c r="B522" i="5" s="1"/>
  <c r="G522" i="5" s="1"/>
  <c r="H520" i="4"/>
  <c r="I520" i="4" s="1"/>
  <c r="B521" i="4" s="1"/>
  <c r="G521" i="4" s="1"/>
  <c r="H520" i="3"/>
  <c r="I520" i="3" s="1"/>
  <c r="B521" i="3" s="1"/>
  <c r="G521" i="3" s="1"/>
  <c r="H522" i="2"/>
  <c r="I522" i="2"/>
  <c r="B523" i="2" s="1"/>
  <c r="G523" i="2" s="1"/>
  <c r="I521" i="7" l="1"/>
  <c r="B522" i="7" s="1"/>
  <c r="G522" i="7" s="1"/>
  <c r="H521" i="7"/>
  <c r="H521" i="6"/>
  <c r="I521" i="6" s="1"/>
  <c r="B522" i="6" s="1"/>
  <c r="G522" i="6" s="1"/>
  <c r="H522" i="5"/>
  <c r="I522" i="5" s="1"/>
  <c r="B523" i="5" s="1"/>
  <c r="G523" i="5" s="1"/>
  <c r="H521" i="4"/>
  <c r="I521" i="4" s="1"/>
  <c r="B522" i="4" s="1"/>
  <c r="G522" i="4" s="1"/>
  <c r="H521" i="3"/>
  <c r="I521" i="3" s="1"/>
  <c r="B522" i="3" s="1"/>
  <c r="G522" i="3" s="1"/>
  <c r="H523" i="2"/>
  <c r="I523" i="2" s="1"/>
  <c r="B524" i="2" s="1"/>
  <c r="G524" i="2" s="1"/>
  <c r="H522" i="7" l="1"/>
  <c r="I522" i="7"/>
  <c r="B523" i="7" s="1"/>
  <c r="G523" i="7" s="1"/>
  <c r="H522" i="6"/>
  <c r="I522" i="6" s="1"/>
  <c r="B523" i="6" s="1"/>
  <c r="G523" i="6" s="1"/>
  <c r="H523" i="5"/>
  <c r="I523" i="5" s="1"/>
  <c r="B524" i="5" s="1"/>
  <c r="G524" i="5" s="1"/>
  <c r="H522" i="4"/>
  <c r="I522" i="4"/>
  <c r="B523" i="4" s="1"/>
  <c r="G523" i="4" s="1"/>
  <c r="H522" i="3"/>
  <c r="I522" i="3" s="1"/>
  <c r="B523" i="3" s="1"/>
  <c r="G523" i="3" s="1"/>
  <c r="H524" i="2"/>
  <c r="I524" i="2" s="1"/>
  <c r="B525" i="2" s="1"/>
  <c r="G525" i="2" s="1"/>
  <c r="H523" i="7" l="1"/>
  <c r="I523" i="7" s="1"/>
  <c r="B524" i="7" s="1"/>
  <c r="G524" i="7" s="1"/>
  <c r="H523" i="6"/>
  <c r="I523" i="6" s="1"/>
  <c r="B524" i="6" s="1"/>
  <c r="G524" i="6" s="1"/>
  <c r="H524" i="5"/>
  <c r="I524" i="5" s="1"/>
  <c r="B525" i="5" s="1"/>
  <c r="G525" i="5" s="1"/>
  <c r="H523" i="4"/>
  <c r="I523" i="4" s="1"/>
  <c r="B524" i="4" s="1"/>
  <c r="G524" i="4" s="1"/>
  <c r="I523" i="3"/>
  <c r="B524" i="3" s="1"/>
  <c r="G524" i="3" s="1"/>
  <c r="H523" i="3"/>
  <c r="H525" i="2"/>
  <c r="I525" i="2" s="1"/>
  <c r="B526" i="2" s="1"/>
  <c r="G526" i="2" s="1"/>
  <c r="H524" i="7" l="1"/>
  <c r="I524" i="7" s="1"/>
  <c r="B525" i="7" s="1"/>
  <c r="G525" i="7" s="1"/>
  <c r="H524" i="6"/>
  <c r="I524" i="6" s="1"/>
  <c r="B525" i="6" s="1"/>
  <c r="G525" i="6" s="1"/>
  <c r="H525" i="5"/>
  <c r="I525" i="5" s="1"/>
  <c r="B526" i="5" s="1"/>
  <c r="G526" i="5" s="1"/>
  <c r="H524" i="4"/>
  <c r="I524" i="4" s="1"/>
  <c r="B525" i="4" s="1"/>
  <c r="G525" i="4" s="1"/>
  <c r="H524" i="3"/>
  <c r="I524" i="3" s="1"/>
  <c r="B525" i="3" s="1"/>
  <c r="G525" i="3" s="1"/>
  <c r="H526" i="2"/>
  <c r="I526" i="2" s="1"/>
  <c r="B527" i="2" s="1"/>
  <c r="G527" i="2" s="1"/>
  <c r="H525" i="7" l="1"/>
  <c r="I525" i="7" s="1"/>
  <c r="B526" i="7" s="1"/>
  <c r="G526" i="7" s="1"/>
  <c r="H525" i="6"/>
  <c r="I525" i="6" s="1"/>
  <c r="B526" i="6" s="1"/>
  <c r="G526" i="6" s="1"/>
  <c r="H526" i="5"/>
  <c r="I526" i="5" s="1"/>
  <c r="B527" i="5" s="1"/>
  <c r="G527" i="5" s="1"/>
  <c r="H525" i="4"/>
  <c r="I525" i="4" s="1"/>
  <c r="B526" i="4" s="1"/>
  <c r="G526" i="4" s="1"/>
  <c r="H525" i="3"/>
  <c r="I525" i="3" s="1"/>
  <c r="B526" i="3" s="1"/>
  <c r="G526" i="3" s="1"/>
  <c r="H527" i="2"/>
  <c r="I527" i="2" s="1"/>
  <c r="B528" i="2" s="1"/>
  <c r="G528" i="2" s="1"/>
  <c r="H526" i="7" l="1"/>
  <c r="I526" i="7"/>
  <c r="B527" i="7" s="1"/>
  <c r="G527" i="7" s="1"/>
  <c r="H526" i="6"/>
  <c r="I526" i="6"/>
  <c r="B527" i="6" s="1"/>
  <c r="G527" i="6" s="1"/>
  <c r="H527" i="5"/>
  <c r="I527" i="5" s="1"/>
  <c r="B528" i="5" s="1"/>
  <c r="G528" i="5" s="1"/>
  <c r="H526" i="4"/>
  <c r="I526" i="4" s="1"/>
  <c r="B527" i="4" s="1"/>
  <c r="G527" i="4" s="1"/>
  <c r="H526" i="3"/>
  <c r="I526" i="3" s="1"/>
  <c r="B527" i="3" s="1"/>
  <c r="G527" i="3" s="1"/>
  <c r="H528" i="2"/>
  <c r="I528" i="2"/>
  <c r="B529" i="2" s="1"/>
  <c r="G529" i="2" s="1"/>
  <c r="H527" i="7" l="1"/>
  <c r="I527" i="7" s="1"/>
  <c r="B528" i="7" s="1"/>
  <c r="G528" i="7" s="1"/>
  <c r="H527" i="6"/>
  <c r="I527" i="6" s="1"/>
  <c r="B528" i="6" s="1"/>
  <c r="G528" i="6" s="1"/>
  <c r="H528" i="5"/>
  <c r="I528" i="5"/>
  <c r="B529" i="5" s="1"/>
  <c r="G529" i="5" s="1"/>
  <c r="H527" i="4"/>
  <c r="I527" i="4" s="1"/>
  <c r="B528" i="4" s="1"/>
  <c r="G528" i="4" s="1"/>
  <c r="H527" i="3"/>
  <c r="I527" i="3" s="1"/>
  <c r="B528" i="3" s="1"/>
  <c r="G528" i="3" s="1"/>
  <c r="H529" i="2"/>
  <c r="I529" i="2"/>
  <c r="B530" i="2" s="1"/>
  <c r="G530" i="2" s="1"/>
  <c r="H528" i="7" l="1"/>
  <c r="I528" i="7" s="1"/>
  <c r="B529" i="7" s="1"/>
  <c r="G529" i="7" s="1"/>
  <c r="I528" i="6"/>
  <c r="B529" i="6" s="1"/>
  <c r="G529" i="6" s="1"/>
  <c r="H528" i="6"/>
  <c r="H529" i="5"/>
  <c r="I529" i="5" s="1"/>
  <c r="B530" i="5" s="1"/>
  <c r="G530" i="5" s="1"/>
  <c r="I528" i="4"/>
  <c r="B529" i="4" s="1"/>
  <c r="G529" i="4" s="1"/>
  <c r="H528" i="4"/>
  <c r="I528" i="3"/>
  <c r="B529" i="3" s="1"/>
  <c r="G529" i="3" s="1"/>
  <c r="H528" i="3"/>
  <c r="H530" i="2"/>
  <c r="I530" i="2"/>
  <c r="B531" i="2" s="1"/>
  <c r="G531" i="2" s="1"/>
  <c r="H529" i="7" l="1"/>
  <c r="I529" i="7" s="1"/>
  <c r="B530" i="7" s="1"/>
  <c r="G530" i="7" s="1"/>
  <c r="I529" i="6"/>
  <c r="B530" i="6" s="1"/>
  <c r="G530" i="6" s="1"/>
  <c r="H529" i="6"/>
  <c r="H530" i="5"/>
  <c r="I530" i="5" s="1"/>
  <c r="B531" i="5" s="1"/>
  <c r="G531" i="5" s="1"/>
  <c r="H529" i="4"/>
  <c r="I529" i="4" s="1"/>
  <c r="B530" i="4" s="1"/>
  <c r="G530" i="4" s="1"/>
  <c r="H529" i="3"/>
  <c r="I529" i="3"/>
  <c r="B530" i="3" s="1"/>
  <c r="G530" i="3" s="1"/>
  <c r="H531" i="2"/>
  <c r="I531" i="2"/>
  <c r="B532" i="2" s="1"/>
  <c r="G532" i="2" s="1"/>
  <c r="H530" i="7" l="1"/>
  <c r="I530" i="7" s="1"/>
  <c r="B531" i="7" s="1"/>
  <c r="G531" i="7" s="1"/>
  <c r="I530" i="6"/>
  <c r="B531" i="6" s="1"/>
  <c r="G531" i="6" s="1"/>
  <c r="H530" i="6"/>
  <c r="H531" i="5"/>
  <c r="I531" i="5" s="1"/>
  <c r="B532" i="5" s="1"/>
  <c r="G532" i="5" s="1"/>
  <c r="I530" i="4"/>
  <c r="B531" i="4" s="1"/>
  <c r="G531" i="4" s="1"/>
  <c r="H530" i="4"/>
  <c r="I530" i="3"/>
  <c r="B531" i="3" s="1"/>
  <c r="G531" i="3" s="1"/>
  <c r="H530" i="3"/>
  <c r="H532" i="2"/>
  <c r="I532" i="2" s="1"/>
  <c r="B533" i="2" s="1"/>
  <c r="G533" i="2" s="1"/>
  <c r="H531" i="7" l="1"/>
  <c r="I531" i="7" s="1"/>
  <c r="B532" i="7" s="1"/>
  <c r="G532" i="7" s="1"/>
  <c r="I531" i="6"/>
  <c r="B532" i="6" s="1"/>
  <c r="G532" i="6" s="1"/>
  <c r="H531" i="6"/>
  <c r="H532" i="5"/>
  <c r="I532" i="5" s="1"/>
  <c r="B533" i="5" s="1"/>
  <c r="G533" i="5" s="1"/>
  <c r="I531" i="4"/>
  <c r="B532" i="4" s="1"/>
  <c r="G532" i="4" s="1"/>
  <c r="H531" i="4"/>
  <c r="H531" i="3"/>
  <c r="I531" i="3" s="1"/>
  <c r="B532" i="3" s="1"/>
  <c r="G532" i="3" s="1"/>
  <c r="H533" i="2"/>
  <c r="I533" i="2"/>
  <c r="B534" i="2" s="1"/>
  <c r="G534" i="2" s="1"/>
  <c r="H532" i="7" l="1"/>
  <c r="I532" i="7" s="1"/>
  <c r="B533" i="7" s="1"/>
  <c r="G533" i="7" s="1"/>
  <c r="I532" i="6"/>
  <c r="B533" i="6" s="1"/>
  <c r="G533" i="6" s="1"/>
  <c r="H532" i="6"/>
  <c r="H533" i="5"/>
  <c r="I533" i="5" s="1"/>
  <c r="B534" i="5" s="1"/>
  <c r="G534" i="5" s="1"/>
  <c r="H532" i="4"/>
  <c r="I532" i="4" s="1"/>
  <c r="B533" i="4" s="1"/>
  <c r="G533" i="4" s="1"/>
  <c r="H532" i="3"/>
  <c r="I532" i="3" s="1"/>
  <c r="B533" i="3" s="1"/>
  <c r="G533" i="3" s="1"/>
  <c r="H534" i="2"/>
  <c r="I534" i="2" s="1"/>
  <c r="B535" i="2" s="1"/>
  <c r="G535" i="2" s="1"/>
  <c r="H533" i="7" l="1"/>
  <c r="I533" i="7" s="1"/>
  <c r="B534" i="7" s="1"/>
  <c r="G534" i="7" s="1"/>
  <c r="H533" i="6"/>
  <c r="I533" i="6" s="1"/>
  <c r="B534" i="6" s="1"/>
  <c r="G534" i="6" s="1"/>
  <c r="H534" i="5"/>
  <c r="I534" i="5" s="1"/>
  <c r="B535" i="5" s="1"/>
  <c r="G535" i="5" s="1"/>
  <c r="H533" i="4"/>
  <c r="I533" i="4"/>
  <c r="B534" i="4" s="1"/>
  <c r="G534" i="4" s="1"/>
  <c r="H533" i="3"/>
  <c r="I533" i="3" s="1"/>
  <c r="B534" i="3" s="1"/>
  <c r="G534" i="3" s="1"/>
  <c r="H535" i="2"/>
  <c r="I535" i="2" s="1"/>
  <c r="B536" i="2" s="1"/>
  <c r="G536" i="2" s="1"/>
  <c r="I534" i="7" l="1"/>
  <c r="B535" i="7" s="1"/>
  <c r="G535" i="7" s="1"/>
  <c r="H534" i="7"/>
  <c r="H534" i="6"/>
  <c r="I534" i="6" s="1"/>
  <c r="B535" i="6" s="1"/>
  <c r="G535" i="6" s="1"/>
  <c r="H535" i="5"/>
  <c r="I535" i="5" s="1"/>
  <c r="B536" i="5" s="1"/>
  <c r="G536" i="5" s="1"/>
  <c r="H534" i="4"/>
  <c r="I534" i="4"/>
  <c r="B535" i="4" s="1"/>
  <c r="G535" i="4" s="1"/>
  <c r="H534" i="3"/>
  <c r="I534" i="3" s="1"/>
  <c r="B535" i="3" s="1"/>
  <c r="G535" i="3" s="1"/>
  <c r="H536" i="2"/>
  <c r="I536" i="2"/>
  <c r="B537" i="2" s="1"/>
  <c r="G537" i="2" s="1"/>
  <c r="I535" i="7" l="1"/>
  <c r="B536" i="7" s="1"/>
  <c r="G536" i="7" s="1"/>
  <c r="H535" i="7"/>
  <c r="H535" i="6"/>
  <c r="I535" i="6" s="1"/>
  <c r="B536" i="6" s="1"/>
  <c r="G536" i="6" s="1"/>
  <c r="H536" i="5"/>
  <c r="I536" i="5" s="1"/>
  <c r="B537" i="5" s="1"/>
  <c r="G537" i="5" s="1"/>
  <c r="H535" i="4"/>
  <c r="I535" i="4" s="1"/>
  <c r="B536" i="4" s="1"/>
  <c r="G536" i="4" s="1"/>
  <c r="H535" i="3"/>
  <c r="I535" i="3"/>
  <c r="B536" i="3" s="1"/>
  <c r="G536" i="3" s="1"/>
  <c r="H537" i="2"/>
  <c r="I537" i="2" s="1"/>
  <c r="B538" i="2" s="1"/>
  <c r="G538" i="2" s="1"/>
  <c r="H536" i="7" l="1"/>
  <c r="I536" i="7" s="1"/>
  <c r="B537" i="7" s="1"/>
  <c r="G537" i="7" s="1"/>
  <c r="H536" i="6"/>
  <c r="I536" i="6" s="1"/>
  <c r="B537" i="6" s="1"/>
  <c r="G537" i="6" s="1"/>
  <c r="H537" i="5"/>
  <c r="I537" i="5" s="1"/>
  <c r="B538" i="5" s="1"/>
  <c r="G538" i="5" s="1"/>
  <c r="H536" i="4"/>
  <c r="I536" i="4" s="1"/>
  <c r="B537" i="4" s="1"/>
  <c r="G537" i="4" s="1"/>
  <c r="H536" i="3"/>
  <c r="I536" i="3" s="1"/>
  <c r="B537" i="3" s="1"/>
  <c r="G537" i="3" s="1"/>
  <c r="H538" i="2"/>
  <c r="I538" i="2"/>
  <c r="B539" i="2" s="1"/>
  <c r="G539" i="2" s="1"/>
  <c r="H537" i="7" l="1"/>
  <c r="I537" i="7" s="1"/>
  <c r="B538" i="7" s="1"/>
  <c r="G538" i="7" s="1"/>
  <c r="H537" i="6"/>
  <c r="I537" i="6" s="1"/>
  <c r="B538" i="6" s="1"/>
  <c r="G538" i="6" s="1"/>
  <c r="H538" i="5"/>
  <c r="I538" i="5" s="1"/>
  <c r="B539" i="5" s="1"/>
  <c r="G539" i="5" s="1"/>
  <c r="H537" i="4"/>
  <c r="I537" i="4" s="1"/>
  <c r="B538" i="4" s="1"/>
  <c r="G538" i="4" s="1"/>
  <c r="H537" i="3"/>
  <c r="I537" i="3" s="1"/>
  <c r="B538" i="3" s="1"/>
  <c r="G538" i="3" s="1"/>
  <c r="H539" i="2"/>
  <c r="I539" i="2"/>
  <c r="B540" i="2" s="1"/>
  <c r="G540" i="2" s="1"/>
  <c r="H538" i="7" l="1"/>
  <c r="I538" i="7"/>
  <c r="B539" i="7" s="1"/>
  <c r="G539" i="7" s="1"/>
  <c r="H538" i="6"/>
  <c r="I538" i="6"/>
  <c r="B539" i="6" s="1"/>
  <c r="G539" i="6" s="1"/>
  <c r="H539" i="5"/>
  <c r="I539" i="5" s="1"/>
  <c r="B540" i="5" s="1"/>
  <c r="G540" i="5" s="1"/>
  <c r="H538" i="4"/>
  <c r="I538" i="4" s="1"/>
  <c r="B539" i="4" s="1"/>
  <c r="G539" i="4" s="1"/>
  <c r="H538" i="3"/>
  <c r="I538" i="3" s="1"/>
  <c r="B539" i="3" s="1"/>
  <c r="G539" i="3" s="1"/>
  <c r="H540" i="2"/>
  <c r="I540" i="2" s="1"/>
  <c r="B541" i="2" s="1"/>
  <c r="G541" i="2" s="1"/>
  <c r="H539" i="7" l="1"/>
  <c r="I539" i="7" s="1"/>
  <c r="B540" i="7" s="1"/>
  <c r="G540" i="7" s="1"/>
  <c r="H539" i="6"/>
  <c r="I539" i="6" s="1"/>
  <c r="B540" i="6" s="1"/>
  <c r="G540" i="6" s="1"/>
  <c r="H540" i="5"/>
  <c r="I540" i="5"/>
  <c r="B541" i="5" s="1"/>
  <c r="G541" i="5" s="1"/>
  <c r="H539" i="4"/>
  <c r="I539" i="4" s="1"/>
  <c r="B540" i="4" s="1"/>
  <c r="G540" i="4" s="1"/>
  <c r="H539" i="3"/>
  <c r="I539" i="3"/>
  <c r="B540" i="3" s="1"/>
  <c r="G540" i="3" s="1"/>
  <c r="H541" i="2"/>
  <c r="I541" i="2"/>
  <c r="B542" i="2" s="1"/>
  <c r="G542" i="2" s="1"/>
  <c r="H540" i="7" l="1"/>
  <c r="I540" i="7" s="1"/>
  <c r="B541" i="7" s="1"/>
  <c r="G541" i="7" s="1"/>
  <c r="H540" i="6"/>
  <c r="I540" i="6" s="1"/>
  <c r="B541" i="6" s="1"/>
  <c r="G541" i="6" s="1"/>
  <c r="H541" i="5"/>
  <c r="I541" i="5" s="1"/>
  <c r="B542" i="5" s="1"/>
  <c r="G542" i="5" s="1"/>
  <c r="I540" i="4"/>
  <c r="B541" i="4" s="1"/>
  <c r="G541" i="4" s="1"/>
  <c r="H540" i="4"/>
  <c r="H540" i="3"/>
  <c r="I540" i="3"/>
  <c r="B541" i="3" s="1"/>
  <c r="G541" i="3" s="1"/>
  <c r="H542" i="2"/>
  <c r="I542" i="2" s="1"/>
  <c r="B543" i="2" s="1"/>
  <c r="G543" i="2" s="1"/>
  <c r="H541" i="7" l="1"/>
  <c r="I541" i="7" s="1"/>
  <c r="B542" i="7" s="1"/>
  <c r="G542" i="7" s="1"/>
  <c r="H541" i="6"/>
  <c r="I541" i="6" s="1"/>
  <c r="B542" i="6" s="1"/>
  <c r="G542" i="6" s="1"/>
  <c r="H542" i="5"/>
  <c r="I542" i="5" s="1"/>
  <c r="B543" i="5" s="1"/>
  <c r="G543" i="5" s="1"/>
  <c r="H541" i="4"/>
  <c r="I541" i="4" s="1"/>
  <c r="B542" i="4" s="1"/>
  <c r="G542" i="4" s="1"/>
  <c r="I541" i="3"/>
  <c r="B542" i="3" s="1"/>
  <c r="G542" i="3" s="1"/>
  <c r="H541" i="3"/>
  <c r="H543" i="2"/>
  <c r="I543" i="2" s="1"/>
  <c r="B544" i="2" s="1"/>
  <c r="G544" i="2" s="1"/>
  <c r="H542" i="7" l="1"/>
  <c r="I542" i="7" s="1"/>
  <c r="B543" i="7" s="1"/>
  <c r="G543" i="7" s="1"/>
  <c r="H542" i="6"/>
  <c r="I542" i="6" s="1"/>
  <c r="B543" i="6" s="1"/>
  <c r="G543" i="6" s="1"/>
  <c r="H543" i="5"/>
  <c r="I543" i="5" s="1"/>
  <c r="B544" i="5" s="1"/>
  <c r="G544" i="5" s="1"/>
  <c r="I542" i="4"/>
  <c r="B543" i="4" s="1"/>
  <c r="G543" i="4" s="1"/>
  <c r="H542" i="4"/>
  <c r="H542" i="3"/>
  <c r="I542" i="3" s="1"/>
  <c r="B543" i="3" s="1"/>
  <c r="G543" i="3" s="1"/>
  <c r="H544" i="2"/>
  <c r="I544" i="2"/>
  <c r="B545" i="2" s="1"/>
  <c r="G545" i="2" s="1"/>
  <c r="H543" i="7" l="1"/>
  <c r="I543" i="7" s="1"/>
  <c r="B544" i="7" s="1"/>
  <c r="G544" i="7" s="1"/>
  <c r="H543" i="6"/>
  <c r="I543" i="6" s="1"/>
  <c r="B544" i="6" s="1"/>
  <c r="G544" i="6" s="1"/>
  <c r="H544" i="5"/>
  <c r="I544" i="5" s="1"/>
  <c r="B545" i="5" s="1"/>
  <c r="G545" i="5" s="1"/>
  <c r="H543" i="4"/>
  <c r="I543" i="4" s="1"/>
  <c r="B544" i="4" s="1"/>
  <c r="G544" i="4" s="1"/>
  <c r="H543" i="3"/>
  <c r="I543" i="3" s="1"/>
  <c r="B544" i="3" s="1"/>
  <c r="G544" i="3" s="1"/>
  <c r="H545" i="2"/>
  <c r="I545" i="2"/>
  <c r="B546" i="2" s="1"/>
  <c r="G546" i="2" s="1"/>
  <c r="H544" i="7" l="1"/>
  <c r="I544" i="7" s="1"/>
  <c r="B545" i="7" s="1"/>
  <c r="G545" i="7" s="1"/>
  <c r="H544" i="6"/>
  <c r="I544" i="6" s="1"/>
  <c r="B545" i="6" s="1"/>
  <c r="G545" i="6" s="1"/>
  <c r="H545" i="5"/>
  <c r="I545" i="5" s="1"/>
  <c r="B546" i="5" s="1"/>
  <c r="G546" i="5" s="1"/>
  <c r="H544" i="4"/>
  <c r="I544" i="4" s="1"/>
  <c r="B545" i="4" s="1"/>
  <c r="G545" i="4" s="1"/>
  <c r="H544" i="3"/>
  <c r="I544" i="3" s="1"/>
  <c r="B545" i="3" s="1"/>
  <c r="G545" i="3" s="1"/>
  <c r="H546" i="2"/>
  <c r="I546" i="2"/>
  <c r="B547" i="2" s="1"/>
  <c r="G547" i="2" s="1"/>
  <c r="I545" i="7" l="1"/>
  <c r="B546" i="7" s="1"/>
  <c r="G546" i="7" s="1"/>
  <c r="H545" i="7"/>
  <c r="H545" i="6"/>
  <c r="I545" i="6" s="1"/>
  <c r="B546" i="6" s="1"/>
  <c r="G546" i="6" s="1"/>
  <c r="H546" i="5"/>
  <c r="I546" i="5" s="1"/>
  <c r="B547" i="5" s="1"/>
  <c r="G547" i="5" s="1"/>
  <c r="H545" i="4"/>
  <c r="I545" i="4" s="1"/>
  <c r="B546" i="4" s="1"/>
  <c r="G546" i="4" s="1"/>
  <c r="H545" i="3"/>
  <c r="I545" i="3" s="1"/>
  <c r="B546" i="3" s="1"/>
  <c r="G546" i="3" s="1"/>
  <c r="H547" i="2"/>
  <c r="I547" i="2"/>
  <c r="B548" i="2" s="1"/>
  <c r="G548" i="2" s="1"/>
  <c r="H546" i="7" l="1"/>
  <c r="I546" i="7" s="1"/>
  <c r="B547" i="7" s="1"/>
  <c r="G547" i="7" s="1"/>
  <c r="H546" i="6"/>
  <c r="I546" i="6" s="1"/>
  <c r="B547" i="6" s="1"/>
  <c r="G547" i="6" s="1"/>
  <c r="H547" i="5"/>
  <c r="I547" i="5" s="1"/>
  <c r="B548" i="5" s="1"/>
  <c r="G548" i="5" s="1"/>
  <c r="H546" i="4"/>
  <c r="I546" i="4"/>
  <c r="B547" i="4" s="1"/>
  <c r="G547" i="4" s="1"/>
  <c r="H546" i="3"/>
  <c r="I546" i="3" s="1"/>
  <c r="B547" i="3" s="1"/>
  <c r="G547" i="3" s="1"/>
  <c r="H548" i="2"/>
  <c r="I548" i="2" s="1"/>
  <c r="B549" i="2" s="1"/>
  <c r="G549" i="2" s="1"/>
  <c r="H547" i="7" l="1"/>
  <c r="I547" i="7" s="1"/>
  <c r="B548" i="7" s="1"/>
  <c r="G548" i="7" s="1"/>
  <c r="H547" i="6"/>
  <c r="I547" i="6" s="1"/>
  <c r="B548" i="6" s="1"/>
  <c r="G548" i="6" s="1"/>
  <c r="H548" i="5"/>
  <c r="I548" i="5" s="1"/>
  <c r="B549" i="5" s="1"/>
  <c r="G549" i="5" s="1"/>
  <c r="H547" i="4"/>
  <c r="I547" i="4"/>
  <c r="B548" i="4" s="1"/>
  <c r="G548" i="4" s="1"/>
  <c r="H547" i="3"/>
  <c r="I547" i="3" s="1"/>
  <c r="B548" i="3" s="1"/>
  <c r="G548" i="3" s="1"/>
  <c r="H549" i="2"/>
  <c r="I549" i="2"/>
  <c r="B550" i="2" s="1"/>
  <c r="G550" i="2" s="1"/>
  <c r="H548" i="7" l="1"/>
  <c r="I548" i="7" s="1"/>
  <c r="B549" i="7" s="1"/>
  <c r="G549" i="7" s="1"/>
  <c r="H548" i="6"/>
  <c r="I548" i="6" s="1"/>
  <c r="B549" i="6" s="1"/>
  <c r="G549" i="6" s="1"/>
  <c r="H549" i="5"/>
  <c r="I549" i="5"/>
  <c r="B550" i="5" s="1"/>
  <c r="G550" i="5" s="1"/>
  <c r="I548" i="4"/>
  <c r="B549" i="4" s="1"/>
  <c r="G549" i="4" s="1"/>
  <c r="H548" i="4"/>
  <c r="I548" i="3"/>
  <c r="B549" i="3" s="1"/>
  <c r="G549" i="3" s="1"/>
  <c r="H548" i="3"/>
  <c r="H550" i="2"/>
  <c r="I550" i="2"/>
  <c r="B551" i="2" s="1"/>
  <c r="G551" i="2" s="1"/>
  <c r="H549" i="7" l="1"/>
  <c r="I549" i="7" s="1"/>
  <c r="B550" i="7" s="1"/>
  <c r="G550" i="7" s="1"/>
  <c r="H549" i="6"/>
  <c r="I549" i="6" s="1"/>
  <c r="B550" i="6" s="1"/>
  <c r="G550" i="6" s="1"/>
  <c r="H550" i="5"/>
  <c r="I550" i="5" s="1"/>
  <c r="B551" i="5" s="1"/>
  <c r="G551" i="5" s="1"/>
  <c r="H549" i="4"/>
  <c r="I549" i="4" s="1"/>
  <c r="B550" i="4" s="1"/>
  <c r="G550" i="4" s="1"/>
  <c r="H549" i="3"/>
  <c r="I549" i="3" s="1"/>
  <c r="B550" i="3" s="1"/>
  <c r="G550" i="3" s="1"/>
  <c r="H551" i="2"/>
  <c r="I551" i="2"/>
  <c r="B552" i="2" s="1"/>
  <c r="G552" i="2" s="1"/>
  <c r="H550" i="7" l="1"/>
  <c r="I550" i="7"/>
  <c r="B551" i="7" s="1"/>
  <c r="G551" i="7" s="1"/>
  <c r="H550" i="6"/>
  <c r="I550" i="6"/>
  <c r="B551" i="6" s="1"/>
  <c r="G551" i="6" s="1"/>
  <c r="H551" i="5"/>
  <c r="I551" i="5" s="1"/>
  <c r="B552" i="5" s="1"/>
  <c r="G552" i="5" s="1"/>
  <c r="H550" i="4"/>
  <c r="I550" i="4" s="1"/>
  <c r="B551" i="4" s="1"/>
  <c r="G551" i="4" s="1"/>
  <c r="I550" i="3"/>
  <c r="B551" i="3" s="1"/>
  <c r="G551" i="3" s="1"/>
  <c r="H550" i="3"/>
  <c r="H552" i="2"/>
  <c r="I552" i="2" s="1"/>
  <c r="B553" i="2" s="1"/>
  <c r="G553" i="2" s="1"/>
  <c r="H551" i="7" l="1"/>
  <c r="I551" i="7" s="1"/>
  <c r="B552" i="7" s="1"/>
  <c r="G552" i="7" s="1"/>
  <c r="I551" i="6"/>
  <c r="B552" i="6" s="1"/>
  <c r="G552" i="6" s="1"/>
  <c r="H551" i="6"/>
  <c r="H552" i="5"/>
  <c r="I552" i="5"/>
  <c r="B553" i="5" s="1"/>
  <c r="G553" i="5" s="1"/>
  <c r="H551" i="4"/>
  <c r="I551" i="4" s="1"/>
  <c r="B552" i="4" s="1"/>
  <c r="G552" i="4" s="1"/>
  <c r="H551" i="3"/>
  <c r="I551" i="3" s="1"/>
  <c r="B552" i="3" s="1"/>
  <c r="G552" i="3" s="1"/>
  <c r="H553" i="2"/>
  <c r="I553" i="2"/>
  <c r="B554" i="2" s="1"/>
  <c r="G554" i="2" s="1"/>
  <c r="H552" i="7" l="1"/>
  <c r="I552" i="7" s="1"/>
  <c r="B553" i="7" s="1"/>
  <c r="G553" i="7" s="1"/>
  <c r="H552" i="6"/>
  <c r="I552" i="6" s="1"/>
  <c r="B553" i="6" s="1"/>
  <c r="G553" i="6" s="1"/>
  <c r="H553" i="5"/>
  <c r="I553" i="5" s="1"/>
  <c r="B554" i="5" s="1"/>
  <c r="G554" i="5" s="1"/>
  <c r="H552" i="4"/>
  <c r="I552" i="4" s="1"/>
  <c r="B553" i="4" s="1"/>
  <c r="G553" i="4" s="1"/>
  <c r="H552" i="3"/>
  <c r="I552" i="3"/>
  <c r="B553" i="3" s="1"/>
  <c r="G553" i="3" s="1"/>
  <c r="H554" i="2"/>
  <c r="I554" i="2"/>
  <c r="B555" i="2" s="1"/>
  <c r="G555" i="2" s="1"/>
  <c r="H553" i="7" l="1"/>
  <c r="I553" i="7" s="1"/>
  <c r="B554" i="7" s="1"/>
  <c r="G554" i="7" s="1"/>
  <c r="H553" i="6"/>
  <c r="I553" i="6" s="1"/>
  <c r="B554" i="6" s="1"/>
  <c r="G554" i="6" s="1"/>
  <c r="H554" i="5"/>
  <c r="I554" i="5" s="1"/>
  <c r="B555" i="5" s="1"/>
  <c r="G555" i="5" s="1"/>
  <c r="H553" i="4"/>
  <c r="I553" i="4" s="1"/>
  <c r="B554" i="4" s="1"/>
  <c r="G554" i="4" s="1"/>
  <c r="H553" i="3"/>
  <c r="I553" i="3"/>
  <c r="B554" i="3" s="1"/>
  <c r="G554" i="3" s="1"/>
  <c r="H555" i="2"/>
  <c r="I555" i="2"/>
  <c r="B556" i="2" s="1"/>
  <c r="G556" i="2" s="1"/>
  <c r="H554" i="7" l="1"/>
  <c r="I554" i="7" s="1"/>
  <c r="B555" i="7" s="1"/>
  <c r="G555" i="7" s="1"/>
  <c r="H554" i="6"/>
  <c r="I554" i="6" s="1"/>
  <c r="B555" i="6" s="1"/>
  <c r="G555" i="6" s="1"/>
  <c r="H555" i="5"/>
  <c r="I555" i="5" s="1"/>
  <c r="B556" i="5" s="1"/>
  <c r="G556" i="5" s="1"/>
  <c r="H554" i="4"/>
  <c r="I554" i="4" s="1"/>
  <c r="B555" i="4" s="1"/>
  <c r="G555" i="4" s="1"/>
  <c r="H554" i="3"/>
  <c r="I554" i="3" s="1"/>
  <c r="B555" i="3" s="1"/>
  <c r="G555" i="3" s="1"/>
  <c r="H556" i="2"/>
  <c r="I556" i="2"/>
  <c r="B557" i="2" s="1"/>
  <c r="G557" i="2" s="1"/>
  <c r="H555" i="7" l="1"/>
  <c r="I555" i="7" s="1"/>
  <c r="B556" i="7" s="1"/>
  <c r="G556" i="7" s="1"/>
  <c r="H555" i="6"/>
  <c r="I555" i="6" s="1"/>
  <c r="B556" i="6" s="1"/>
  <c r="G556" i="6" s="1"/>
  <c r="H556" i="5"/>
  <c r="I556" i="5" s="1"/>
  <c r="B557" i="5" s="1"/>
  <c r="G557" i="5" s="1"/>
  <c r="H555" i="4"/>
  <c r="I555" i="4" s="1"/>
  <c r="B556" i="4" s="1"/>
  <c r="G556" i="4" s="1"/>
  <c r="H555" i="3"/>
  <c r="I555" i="3" s="1"/>
  <c r="B556" i="3" s="1"/>
  <c r="G556" i="3" s="1"/>
  <c r="H557" i="2"/>
  <c r="I557" i="2" s="1"/>
  <c r="B558" i="2" s="1"/>
  <c r="G558" i="2" s="1"/>
  <c r="H556" i="7" l="1"/>
  <c r="I556" i="7" s="1"/>
  <c r="B557" i="7" s="1"/>
  <c r="G557" i="7" s="1"/>
  <c r="H556" i="6"/>
  <c r="I556" i="6" s="1"/>
  <c r="B557" i="6" s="1"/>
  <c r="G557" i="6" s="1"/>
  <c r="H557" i="5"/>
  <c r="I557" i="5" s="1"/>
  <c r="B558" i="5" s="1"/>
  <c r="G558" i="5" s="1"/>
  <c r="H556" i="4"/>
  <c r="I556" i="4"/>
  <c r="B557" i="4" s="1"/>
  <c r="G557" i="4" s="1"/>
  <c r="H556" i="3"/>
  <c r="I556" i="3" s="1"/>
  <c r="B557" i="3" s="1"/>
  <c r="G557" i="3" s="1"/>
  <c r="H558" i="2"/>
  <c r="I558" i="2" s="1"/>
  <c r="B559" i="2" s="1"/>
  <c r="G559" i="2" s="1"/>
  <c r="I557" i="7" l="1"/>
  <c r="B558" i="7" s="1"/>
  <c r="G558" i="7" s="1"/>
  <c r="H557" i="7"/>
  <c r="H557" i="6"/>
  <c r="I557" i="6" s="1"/>
  <c r="B558" i="6" s="1"/>
  <c r="G558" i="6" s="1"/>
  <c r="H558" i="5"/>
  <c r="I558" i="5" s="1"/>
  <c r="B559" i="5" s="1"/>
  <c r="G559" i="5" s="1"/>
  <c r="H557" i="4"/>
  <c r="I557" i="4" s="1"/>
  <c r="B558" i="4" s="1"/>
  <c r="G558" i="4" s="1"/>
  <c r="H557" i="3"/>
  <c r="I557" i="3" s="1"/>
  <c r="B558" i="3" s="1"/>
  <c r="G558" i="3" s="1"/>
  <c r="H559" i="2"/>
  <c r="I559" i="2"/>
  <c r="B560" i="2" s="1"/>
  <c r="G560" i="2" s="1"/>
  <c r="H558" i="7" l="1"/>
  <c r="I558" i="7" s="1"/>
  <c r="B559" i="7" s="1"/>
  <c r="G559" i="7" s="1"/>
  <c r="H558" i="6"/>
  <c r="I558" i="6" s="1"/>
  <c r="B559" i="6" s="1"/>
  <c r="G559" i="6" s="1"/>
  <c r="H559" i="5"/>
  <c r="I559" i="5" s="1"/>
  <c r="B560" i="5" s="1"/>
  <c r="G560" i="5" s="1"/>
  <c r="I558" i="4"/>
  <c r="B559" i="4" s="1"/>
  <c r="G559" i="4" s="1"/>
  <c r="H558" i="4"/>
  <c r="H558" i="3"/>
  <c r="I558" i="3" s="1"/>
  <c r="B559" i="3" s="1"/>
  <c r="G559" i="3" s="1"/>
  <c r="H560" i="2"/>
  <c r="I560" i="2" s="1"/>
  <c r="B561" i="2" s="1"/>
  <c r="G561" i="2" s="1"/>
  <c r="H559" i="7" l="1"/>
  <c r="I559" i="7" s="1"/>
  <c r="B560" i="7" s="1"/>
  <c r="G560" i="7" s="1"/>
  <c r="H559" i="6"/>
  <c r="I559" i="6" s="1"/>
  <c r="B560" i="6" s="1"/>
  <c r="G560" i="6" s="1"/>
  <c r="H560" i="5"/>
  <c r="I560" i="5" s="1"/>
  <c r="B561" i="5" s="1"/>
  <c r="G561" i="5" s="1"/>
  <c r="H559" i="4"/>
  <c r="I559" i="4"/>
  <c r="B560" i="4" s="1"/>
  <c r="G560" i="4" s="1"/>
  <c r="H559" i="3"/>
  <c r="I559" i="3" s="1"/>
  <c r="B560" i="3" s="1"/>
  <c r="G560" i="3" s="1"/>
  <c r="H561" i="2"/>
  <c r="I561" i="2"/>
  <c r="B562" i="2" s="1"/>
  <c r="G562" i="2" s="1"/>
  <c r="I560" i="7" l="1"/>
  <c r="B561" i="7" s="1"/>
  <c r="G561" i="7" s="1"/>
  <c r="H560" i="7"/>
  <c r="H560" i="6"/>
  <c r="I560" i="6" s="1"/>
  <c r="B561" i="6" s="1"/>
  <c r="G561" i="6" s="1"/>
  <c r="H561" i="5"/>
  <c r="I561" i="5" s="1"/>
  <c r="B562" i="5" s="1"/>
  <c r="G562" i="5" s="1"/>
  <c r="H560" i="4"/>
  <c r="I560" i="4"/>
  <c r="B561" i="4" s="1"/>
  <c r="G561" i="4" s="1"/>
  <c r="H560" i="3"/>
  <c r="I560" i="3" s="1"/>
  <c r="B561" i="3" s="1"/>
  <c r="G561" i="3" s="1"/>
  <c r="H562" i="2"/>
  <c r="I562" i="2"/>
  <c r="B563" i="2" s="1"/>
  <c r="G563" i="2" s="1"/>
  <c r="H561" i="7" l="1"/>
  <c r="I561" i="7" s="1"/>
  <c r="B562" i="7" s="1"/>
  <c r="G562" i="7" s="1"/>
  <c r="I561" i="6"/>
  <c r="B562" i="6" s="1"/>
  <c r="G562" i="6" s="1"/>
  <c r="H561" i="6"/>
  <c r="H562" i="5"/>
  <c r="I562" i="5" s="1"/>
  <c r="B563" i="5" s="1"/>
  <c r="G563" i="5" s="1"/>
  <c r="I561" i="4"/>
  <c r="B562" i="4" s="1"/>
  <c r="G562" i="4" s="1"/>
  <c r="H561" i="4"/>
  <c r="H561" i="3"/>
  <c r="I561" i="3" s="1"/>
  <c r="B562" i="3" s="1"/>
  <c r="G562" i="3" s="1"/>
  <c r="H563" i="2"/>
  <c r="I563" i="2"/>
  <c r="B564" i="2" s="1"/>
  <c r="G564" i="2" s="1"/>
  <c r="H562" i="7" l="1"/>
  <c r="I562" i="7"/>
  <c r="B563" i="7" s="1"/>
  <c r="G563" i="7" s="1"/>
  <c r="H562" i="6"/>
  <c r="I562" i="6"/>
  <c r="B563" i="6" s="1"/>
  <c r="G563" i="6" s="1"/>
  <c r="H563" i="5"/>
  <c r="I563" i="5" s="1"/>
  <c r="B564" i="5" s="1"/>
  <c r="G564" i="5" s="1"/>
  <c r="H562" i="4"/>
  <c r="I562" i="4"/>
  <c r="B563" i="4" s="1"/>
  <c r="G563" i="4" s="1"/>
  <c r="H562" i="3"/>
  <c r="I562" i="3" s="1"/>
  <c r="B563" i="3" s="1"/>
  <c r="G563" i="3" s="1"/>
  <c r="H564" i="2"/>
  <c r="I564" i="2"/>
  <c r="B565" i="2" s="1"/>
  <c r="G565" i="2" s="1"/>
  <c r="H563" i="7" l="1"/>
  <c r="I563" i="7" s="1"/>
  <c r="B564" i="7" s="1"/>
  <c r="G564" i="7" s="1"/>
  <c r="H563" i="6"/>
  <c r="I563" i="6" s="1"/>
  <c r="B564" i="6" s="1"/>
  <c r="G564" i="6" s="1"/>
  <c r="H564" i="5"/>
  <c r="I564" i="5"/>
  <c r="B565" i="5" s="1"/>
  <c r="G565" i="5" s="1"/>
  <c r="H563" i="4"/>
  <c r="I563" i="4" s="1"/>
  <c r="B564" i="4" s="1"/>
  <c r="G564" i="4" s="1"/>
  <c r="I563" i="3"/>
  <c r="B564" i="3" s="1"/>
  <c r="G564" i="3" s="1"/>
  <c r="H563" i="3"/>
  <c r="H565" i="2"/>
  <c r="I565" i="2" s="1"/>
  <c r="B566" i="2" s="1"/>
  <c r="G566" i="2" s="1"/>
  <c r="H564" i="7" l="1"/>
  <c r="I564" i="7" s="1"/>
  <c r="B565" i="7" s="1"/>
  <c r="G565" i="7" s="1"/>
  <c r="H564" i="6"/>
  <c r="I564" i="6" s="1"/>
  <c r="B565" i="6" s="1"/>
  <c r="G565" i="6" s="1"/>
  <c r="H565" i="5"/>
  <c r="I565" i="5" s="1"/>
  <c r="B566" i="5" s="1"/>
  <c r="G566" i="5" s="1"/>
  <c r="H564" i="4"/>
  <c r="I564" i="4" s="1"/>
  <c r="B565" i="4" s="1"/>
  <c r="G565" i="4" s="1"/>
  <c r="H564" i="3"/>
  <c r="I564" i="3"/>
  <c r="B565" i="3" s="1"/>
  <c r="G565" i="3" s="1"/>
  <c r="H566" i="2"/>
  <c r="I566" i="2" s="1"/>
  <c r="B567" i="2" s="1"/>
  <c r="G567" i="2" s="1"/>
  <c r="H565" i="7" l="1"/>
  <c r="I565" i="7" s="1"/>
  <c r="B566" i="7" s="1"/>
  <c r="G566" i="7" s="1"/>
  <c r="I565" i="6"/>
  <c r="B566" i="6" s="1"/>
  <c r="G566" i="6" s="1"/>
  <c r="H565" i="6"/>
  <c r="H566" i="5"/>
  <c r="I566" i="5" s="1"/>
  <c r="B567" i="5" s="1"/>
  <c r="G567" i="5" s="1"/>
  <c r="I565" i="4"/>
  <c r="B566" i="4" s="1"/>
  <c r="G566" i="4" s="1"/>
  <c r="H565" i="4"/>
  <c r="H565" i="3"/>
  <c r="I565" i="3" s="1"/>
  <c r="B566" i="3" s="1"/>
  <c r="G566" i="3" s="1"/>
  <c r="H567" i="2"/>
  <c r="I567" i="2" s="1"/>
  <c r="B568" i="2" s="1"/>
  <c r="G568" i="2" s="1"/>
  <c r="H566" i="7" l="1"/>
  <c r="I566" i="7" s="1"/>
  <c r="B567" i="7" s="1"/>
  <c r="G567" i="7" s="1"/>
  <c r="H566" i="6"/>
  <c r="I566" i="6" s="1"/>
  <c r="B567" i="6" s="1"/>
  <c r="G567" i="6" s="1"/>
  <c r="H567" i="5"/>
  <c r="I567" i="5" s="1"/>
  <c r="B568" i="5" s="1"/>
  <c r="G568" i="5" s="1"/>
  <c r="H566" i="4"/>
  <c r="I566" i="4"/>
  <c r="B567" i="4" s="1"/>
  <c r="G567" i="4" s="1"/>
  <c r="H566" i="3"/>
  <c r="I566" i="3" s="1"/>
  <c r="B567" i="3" s="1"/>
  <c r="G567" i="3" s="1"/>
  <c r="H568" i="2"/>
  <c r="I568" i="2" s="1"/>
  <c r="B569" i="2" s="1"/>
  <c r="G569" i="2" s="1"/>
  <c r="H567" i="7" l="1"/>
  <c r="I567" i="7" s="1"/>
  <c r="B568" i="7" s="1"/>
  <c r="G568" i="7" s="1"/>
  <c r="H567" i="6"/>
  <c r="I567" i="6" s="1"/>
  <c r="B568" i="6" s="1"/>
  <c r="G568" i="6" s="1"/>
  <c r="H568" i="5"/>
  <c r="I568" i="5" s="1"/>
  <c r="B569" i="5" s="1"/>
  <c r="G569" i="5" s="1"/>
  <c r="H567" i="4"/>
  <c r="I567" i="4" s="1"/>
  <c r="B568" i="4" s="1"/>
  <c r="G568" i="4" s="1"/>
  <c r="H567" i="3"/>
  <c r="I567" i="3"/>
  <c r="B568" i="3" s="1"/>
  <c r="G568" i="3" s="1"/>
  <c r="H569" i="2"/>
  <c r="I569" i="2"/>
  <c r="B570" i="2" s="1"/>
  <c r="G570" i="2" s="1"/>
  <c r="H568" i="7" l="1"/>
  <c r="I568" i="7" s="1"/>
  <c r="B569" i="7" s="1"/>
  <c r="G569" i="7" s="1"/>
  <c r="I568" i="6"/>
  <c r="B569" i="6" s="1"/>
  <c r="G569" i="6" s="1"/>
  <c r="H568" i="6"/>
  <c r="H569" i="5"/>
  <c r="I569" i="5" s="1"/>
  <c r="B570" i="5" s="1"/>
  <c r="G570" i="5" s="1"/>
  <c r="H568" i="4"/>
  <c r="I568" i="4"/>
  <c r="B569" i="4" s="1"/>
  <c r="G569" i="4" s="1"/>
  <c r="H568" i="3"/>
  <c r="I568" i="3" s="1"/>
  <c r="B569" i="3" s="1"/>
  <c r="G569" i="3" s="1"/>
  <c r="H570" i="2"/>
  <c r="I570" i="2"/>
  <c r="B571" i="2" s="1"/>
  <c r="G571" i="2" s="1"/>
  <c r="H569" i="7" l="1"/>
  <c r="I569" i="7" s="1"/>
  <c r="B570" i="7" s="1"/>
  <c r="G570" i="7" s="1"/>
  <c r="H569" i="6"/>
  <c r="I569" i="6" s="1"/>
  <c r="B570" i="6" s="1"/>
  <c r="G570" i="6" s="1"/>
  <c r="H570" i="5"/>
  <c r="I570" i="5"/>
  <c r="B571" i="5" s="1"/>
  <c r="G571" i="5" s="1"/>
  <c r="H569" i="4"/>
  <c r="I569" i="4" s="1"/>
  <c r="B570" i="4" s="1"/>
  <c r="G570" i="4" s="1"/>
  <c r="H569" i="3"/>
  <c r="I569" i="3" s="1"/>
  <c r="B570" i="3" s="1"/>
  <c r="G570" i="3" s="1"/>
  <c r="H571" i="2"/>
  <c r="I571" i="2"/>
  <c r="B572" i="2" s="1"/>
  <c r="G572" i="2" s="1"/>
  <c r="H570" i="7" l="1"/>
  <c r="I570" i="7" s="1"/>
  <c r="B571" i="7" s="1"/>
  <c r="G571" i="7" s="1"/>
  <c r="I570" i="6"/>
  <c r="B571" i="6" s="1"/>
  <c r="G571" i="6" s="1"/>
  <c r="H570" i="6"/>
  <c r="H571" i="5"/>
  <c r="I571" i="5" s="1"/>
  <c r="B572" i="5" s="1"/>
  <c r="G572" i="5" s="1"/>
  <c r="H570" i="4"/>
  <c r="I570" i="4" s="1"/>
  <c r="B571" i="4" s="1"/>
  <c r="G571" i="4" s="1"/>
  <c r="H570" i="3"/>
  <c r="I570" i="3" s="1"/>
  <c r="B571" i="3" s="1"/>
  <c r="G571" i="3" s="1"/>
  <c r="H572" i="2"/>
  <c r="I572" i="2" s="1"/>
  <c r="B573" i="2" s="1"/>
  <c r="G573" i="2" s="1"/>
  <c r="H571" i="7" l="1"/>
  <c r="I571" i="7" s="1"/>
  <c r="B572" i="7" s="1"/>
  <c r="G572" i="7" s="1"/>
  <c r="H571" i="6"/>
  <c r="I571" i="6" s="1"/>
  <c r="B572" i="6" s="1"/>
  <c r="G572" i="6" s="1"/>
  <c r="H572" i="5"/>
  <c r="I572" i="5" s="1"/>
  <c r="B573" i="5" s="1"/>
  <c r="G573" i="5" s="1"/>
  <c r="H571" i="4"/>
  <c r="I571" i="4" s="1"/>
  <c r="B572" i="4" s="1"/>
  <c r="G572" i="4" s="1"/>
  <c r="H571" i="3"/>
  <c r="I571" i="3" s="1"/>
  <c r="B572" i="3" s="1"/>
  <c r="G572" i="3" s="1"/>
  <c r="H573" i="2"/>
  <c r="I573" i="2" s="1"/>
  <c r="B574" i="2" s="1"/>
  <c r="G574" i="2" s="1"/>
  <c r="H572" i="7" l="1"/>
  <c r="I572" i="7" s="1"/>
  <c r="B573" i="7" s="1"/>
  <c r="G573" i="7" s="1"/>
  <c r="H572" i="6"/>
  <c r="I572" i="6" s="1"/>
  <c r="B573" i="6" s="1"/>
  <c r="G573" i="6" s="1"/>
  <c r="H573" i="5"/>
  <c r="I573" i="5" s="1"/>
  <c r="B574" i="5" s="1"/>
  <c r="G574" i="5" s="1"/>
  <c r="H572" i="4"/>
  <c r="I572" i="4" s="1"/>
  <c r="B573" i="4" s="1"/>
  <c r="G573" i="4" s="1"/>
  <c r="H572" i="3"/>
  <c r="I572" i="3" s="1"/>
  <c r="B573" i="3" s="1"/>
  <c r="G573" i="3" s="1"/>
  <c r="H574" i="2"/>
  <c r="I574" i="2"/>
  <c r="B575" i="2" s="1"/>
  <c r="G575" i="2" s="1"/>
  <c r="I573" i="7" l="1"/>
  <c r="B574" i="7" s="1"/>
  <c r="G574" i="7" s="1"/>
  <c r="H573" i="7"/>
  <c r="I573" i="6"/>
  <c r="B574" i="6" s="1"/>
  <c r="G574" i="6" s="1"/>
  <c r="H573" i="6"/>
  <c r="H574" i="5"/>
  <c r="I574" i="5" s="1"/>
  <c r="B575" i="5" s="1"/>
  <c r="G575" i="5" s="1"/>
  <c r="H573" i="4"/>
  <c r="I573" i="4" s="1"/>
  <c r="B574" i="4" s="1"/>
  <c r="G574" i="4" s="1"/>
  <c r="H573" i="3"/>
  <c r="I573" i="3" s="1"/>
  <c r="B574" i="3" s="1"/>
  <c r="G574" i="3" s="1"/>
  <c r="H575" i="2"/>
  <c r="I575" i="2"/>
  <c r="B576" i="2" s="1"/>
  <c r="G576" i="2" s="1"/>
  <c r="H574" i="7" l="1"/>
  <c r="I574" i="7"/>
  <c r="B575" i="7" s="1"/>
  <c r="G575" i="7" s="1"/>
  <c r="H574" i="6"/>
  <c r="I574" i="6" s="1"/>
  <c r="B575" i="6" s="1"/>
  <c r="G575" i="6" s="1"/>
  <c r="H575" i="5"/>
  <c r="I575" i="5" s="1"/>
  <c r="B576" i="5" s="1"/>
  <c r="G576" i="5" s="1"/>
  <c r="H574" i="4"/>
  <c r="I574" i="4" s="1"/>
  <c r="B575" i="4" s="1"/>
  <c r="G575" i="4" s="1"/>
  <c r="H574" i="3"/>
  <c r="I574" i="3" s="1"/>
  <c r="B575" i="3" s="1"/>
  <c r="G575" i="3" s="1"/>
  <c r="H576" i="2"/>
  <c r="I576" i="2"/>
  <c r="B577" i="2" s="1"/>
  <c r="G577" i="2" s="1"/>
  <c r="H575" i="7" l="1"/>
  <c r="I575" i="7" s="1"/>
  <c r="B576" i="7" s="1"/>
  <c r="G576" i="7" s="1"/>
  <c r="I575" i="6"/>
  <c r="B576" i="6" s="1"/>
  <c r="G576" i="6" s="1"/>
  <c r="H575" i="6"/>
  <c r="H576" i="5"/>
  <c r="I576" i="5" s="1"/>
  <c r="B577" i="5" s="1"/>
  <c r="G577" i="5" s="1"/>
  <c r="I575" i="4"/>
  <c r="B576" i="4" s="1"/>
  <c r="G576" i="4" s="1"/>
  <c r="H575" i="4"/>
  <c r="H575" i="3"/>
  <c r="I575" i="3"/>
  <c r="B576" i="3" s="1"/>
  <c r="G576" i="3" s="1"/>
  <c r="H577" i="2"/>
  <c r="I577" i="2"/>
  <c r="B578" i="2" s="1"/>
  <c r="G578" i="2" s="1"/>
  <c r="H576" i="7" l="1"/>
  <c r="I576" i="7" s="1"/>
  <c r="B577" i="7" s="1"/>
  <c r="G577" i="7" s="1"/>
  <c r="H576" i="6"/>
  <c r="I576" i="6" s="1"/>
  <c r="B577" i="6" s="1"/>
  <c r="G577" i="6" s="1"/>
  <c r="H577" i="5"/>
  <c r="I577" i="5" s="1"/>
  <c r="B578" i="5" s="1"/>
  <c r="G578" i="5" s="1"/>
  <c r="H576" i="4"/>
  <c r="I576" i="4" s="1"/>
  <c r="B577" i="4" s="1"/>
  <c r="G577" i="4" s="1"/>
  <c r="H576" i="3"/>
  <c r="I576" i="3"/>
  <c r="B577" i="3" s="1"/>
  <c r="G577" i="3" s="1"/>
  <c r="H578" i="2"/>
  <c r="I578" i="2" s="1"/>
  <c r="B579" i="2" s="1"/>
  <c r="G579" i="2" s="1"/>
  <c r="I577" i="7" l="1"/>
  <c r="B578" i="7" s="1"/>
  <c r="G578" i="7" s="1"/>
  <c r="H577" i="7"/>
  <c r="H577" i="6"/>
  <c r="I577" i="6" s="1"/>
  <c r="B578" i="6" s="1"/>
  <c r="G578" i="6" s="1"/>
  <c r="H578" i="5"/>
  <c r="I578" i="5" s="1"/>
  <c r="B579" i="5" s="1"/>
  <c r="G579" i="5" s="1"/>
  <c r="H577" i="4"/>
  <c r="I577" i="4" s="1"/>
  <c r="B578" i="4" s="1"/>
  <c r="G578" i="4" s="1"/>
  <c r="H577" i="3"/>
  <c r="I577" i="3" s="1"/>
  <c r="B578" i="3" s="1"/>
  <c r="G578" i="3" s="1"/>
  <c r="H579" i="2"/>
  <c r="I579" i="2"/>
  <c r="B580" i="2" s="1"/>
  <c r="G580" i="2" s="1"/>
  <c r="H578" i="7" l="1"/>
  <c r="I578" i="7" s="1"/>
  <c r="B579" i="7" s="1"/>
  <c r="G579" i="7" s="1"/>
  <c r="H578" i="6"/>
  <c r="I578" i="6" s="1"/>
  <c r="B579" i="6" s="1"/>
  <c r="G579" i="6" s="1"/>
  <c r="H579" i="5"/>
  <c r="I579" i="5" s="1"/>
  <c r="B580" i="5" s="1"/>
  <c r="G580" i="5" s="1"/>
  <c r="I578" i="4"/>
  <c r="B579" i="4" s="1"/>
  <c r="G579" i="4" s="1"/>
  <c r="H578" i="4"/>
  <c r="H578" i="3"/>
  <c r="I578" i="3" s="1"/>
  <c r="B579" i="3" s="1"/>
  <c r="G579" i="3" s="1"/>
  <c r="H580" i="2"/>
  <c r="I580" i="2"/>
  <c r="B581" i="2" s="1"/>
  <c r="G581" i="2" s="1"/>
  <c r="H579" i="7" l="1"/>
  <c r="I579" i="7" s="1"/>
  <c r="B580" i="7" s="1"/>
  <c r="G580" i="7" s="1"/>
  <c r="H579" i="6"/>
  <c r="I579" i="6" s="1"/>
  <c r="B580" i="6" s="1"/>
  <c r="G580" i="6" s="1"/>
  <c r="H580" i="5"/>
  <c r="I580" i="5" s="1"/>
  <c r="B581" i="5" s="1"/>
  <c r="G581" i="5" s="1"/>
  <c r="H579" i="4"/>
  <c r="I579" i="4" s="1"/>
  <c r="B580" i="4" s="1"/>
  <c r="G580" i="4" s="1"/>
  <c r="I579" i="3"/>
  <c r="B580" i="3" s="1"/>
  <c r="G580" i="3" s="1"/>
  <c r="H579" i="3"/>
  <c r="H581" i="2"/>
  <c r="I581" i="2" s="1"/>
  <c r="B582" i="2" s="1"/>
  <c r="G582" i="2" s="1"/>
  <c r="H580" i="7" l="1"/>
  <c r="I580" i="7" s="1"/>
  <c r="B581" i="7" s="1"/>
  <c r="G581" i="7" s="1"/>
  <c r="I580" i="6"/>
  <c r="B581" i="6" s="1"/>
  <c r="G581" i="6" s="1"/>
  <c r="H580" i="6"/>
  <c r="H581" i="5"/>
  <c r="I581" i="5" s="1"/>
  <c r="B582" i="5" s="1"/>
  <c r="G582" i="5" s="1"/>
  <c r="H580" i="4"/>
  <c r="I580" i="4"/>
  <c r="B581" i="4" s="1"/>
  <c r="G581" i="4" s="1"/>
  <c r="I580" i="3"/>
  <c r="B581" i="3" s="1"/>
  <c r="G581" i="3" s="1"/>
  <c r="H580" i="3"/>
  <c r="H582" i="2"/>
  <c r="I582" i="2" s="1"/>
  <c r="B583" i="2" s="1"/>
  <c r="G583" i="2" s="1"/>
  <c r="H581" i="7" l="1"/>
  <c r="I581" i="7" s="1"/>
  <c r="B582" i="7" s="1"/>
  <c r="G582" i="7" s="1"/>
  <c r="H581" i="6"/>
  <c r="I581" i="6" s="1"/>
  <c r="B582" i="6" s="1"/>
  <c r="G582" i="6" s="1"/>
  <c r="H582" i="5"/>
  <c r="I582" i="5"/>
  <c r="B583" i="5" s="1"/>
  <c r="G583" i="5" s="1"/>
  <c r="H581" i="4"/>
  <c r="I581" i="4"/>
  <c r="B582" i="4" s="1"/>
  <c r="G582" i="4" s="1"/>
  <c r="H581" i="3"/>
  <c r="I581" i="3" s="1"/>
  <c r="B582" i="3" s="1"/>
  <c r="G582" i="3" s="1"/>
  <c r="H583" i="2"/>
  <c r="I583" i="2"/>
  <c r="B584" i="2" s="1"/>
  <c r="G584" i="2" s="1"/>
  <c r="H582" i="7" l="1"/>
  <c r="I582" i="7" s="1"/>
  <c r="B583" i="7" s="1"/>
  <c r="G583" i="7" s="1"/>
  <c r="H582" i="6"/>
  <c r="I582" i="6" s="1"/>
  <c r="B583" i="6" s="1"/>
  <c r="G583" i="6" s="1"/>
  <c r="H583" i="5"/>
  <c r="I583" i="5" s="1"/>
  <c r="B584" i="5" s="1"/>
  <c r="G584" i="5" s="1"/>
  <c r="H582" i="4"/>
  <c r="I582" i="4" s="1"/>
  <c r="B583" i="4" s="1"/>
  <c r="G583" i="4" s="1"/>
  <c r="I582" i="3"/>
  <c r="B583" i="3" s="1"/>
  <c r="G583" i="3" s="1"/>
  <c r="H582" i="3"/>
  <c r="H584" i="2"/>
  <c r="I584" i="2"/>
  <c r="B585" i="2" s="1"/>
  <c r="G585" i="2" s="1"/>
  <c r="H583" i="7" l="1"/>
  <c r="I583" i="7" s="1"/>
  <c r="B584" i="7" s="1"/>
  <c r="G584" i="7" s="1"/>
  <c r="H583" i="6"/>
  <c r="I583" i="6" s="1"/>
  <c r="B584" i="6" s="1"/>
  <c r="G584" i="6" s="1"/>
  <c r="H584" i="5"/>
  <c r="I584" i="5" s="1"/>
  <c r="B585" i="5" s="1"/>
  <c r="G585" i="5" s="1"/>
  <c r="H583" i="4"/>
  <c r="I583" i="4" s="1"/>
  <c r="B584" i="4" s="1"/>
  <c r="G584" i="4" s="1"/>
  <c r="H583" i="3"/>
  <c r="I583" i="3" s="1"/>
  <c r="B584" i="3" s="1"/>
  <c r="G584" i="3" s="1"/>
  <c r="H585" i="2"/>
  <c r="I585" i="2"/>
  <c r="B586" i="2" s="1"/>
  <c r="G586" i="2" s="1"/>
  <c r="H584" i="7" l="1"/>
  <c r="I584" i="7" s="1"/>
  <c r="B585" i="7" s="1"/>
  <c r="G585" i="7" s="1"/>
  <c r="I584" i="6"/>
  <c r="B585" i="6" s="1"/>
  <c r="G585" i="6" s="1"/>
  <c r="H584" i="6"/>
  <c r="H585" i="5"/>
  <c r="I585" i="5" s="1"/>
  <c r="B586" i="5" s="1"/>
  <c r="G586" i="5" s="1"/>
  <c r="H584" i="4"/>
  <c r="I584" i="4" s="1"/>
  <c r="B585" i="4" s="1"/>
  <c r="G585" i="4" s="1"/>
  <c r="I584" i="3"/>
  <c r="B585" i="3" s="1"/>
  <c r="G585" i="3" s="1"/>
  <c r="H584" i="3"/>
  <c r="H586" i="2"/>
  <c r="I586" i="2"/>
  <c r="B587" i="2" s="1"/>
  <c r="G587" i="2" s="1"/>
  <c r="H585" i="7" l="1"/>
  <c r="I585" i="7" s="1"/>
  <c r="B586" i="7" s="1"/>
  <c r="G586" i="7" s="1"/>
  <c r="H585" i="6"/>
  <c r="I585" i="6" s="1"/>
  <c r="B586" i="6" s="1"/>
  <c r="G586" i="6" s="1"/>
  <c r="H586" i="5"/>
  <c r="I586" i="5" s="1"/>
  <c r="B587" i="5" s="1"/>
  <c r="G587" i="5" s="1"/>
  <c r="H585" i="4"/>
  <c r="I585" i="4"/>
  <c r="B586" i="4" s="1"/>
  <c r="G586" i="4" s="1"/>
  <c r="H585" i="3"/>
  <c r="I585" i="3" s="1"/>
  <c r="B586" i="3" s="1"/>
  <c r="G586" i="3" s="1"/>
  <c r="H587" i="2"/>
  <c r="I587" i="2" s="1"/>
  <c r="B588" i="2" s="1"/>
  <c r="G588" i="2" s="1"/>
  <c r="H586" i="7" l="1"/>
  <c r="I586" i="7"/>
  <c r="B587" i="7" s="1"/>
  <c r="G587" i="7" s="1"/>
  <c r="H586" i="6"/>
  <c r="I586" i="6" s="1"/>
  <c r="B587" i="6" s="1"/>
  <c r="G587" i="6" s="1"/>
  <c r="H587" i="5"/>
  <c r="I587" i="5" s="1"/>
  <c r="B588" i="5" s="1"/>
  <c r="G588" i="5" s="1"/>
  <c r="H586" i="4"/>
  <c r="I586" i="4" s="1"/>
  <c r="B587" i="4" s="1"/>
  <c r="G587" i="4" s="1"/>
  <c r="H586" i="3"/>
  <c r="I586" i="3" s="1"/>
  <c r="B587" i="3" s="1"/>
  <c r="G587" i="3" s="1"/>
  <c r="H588" i="2"/>
  <c r="I588" i="2"/>
  <c r="B589" i="2" s="1"/>
  <c r="G589" i="2" s="1"/>
  <c r="H587" i="7" l="1"/>
  <c r="I587" i="7" s="1"/>
  <c r="B588" i="7" s="1"/>
  <c r="G588" i="7" s="1"/>
  <c r="I587" i="6"/>
  <c r="B588" i="6" s="1"/>
  <c r="G588" i="6" s="1"/>
  <c r="H587" i="6"/>
  <c r="H588" i="5"/>
  <c r="I588" i="5" s="1"/>
  <c r="B589" i="5" s="1"/>
  <c r="G589" i="5" s="1"/>
  <c r="H587" i="4"/>
  <c r="I587" i="4" s="1"/>
  <c r="B588" i="4" s="1"/>
  <c r="G588" i="4" s="1"/>
  <c r="H587" i="3"/>
  <c r="I587" i="3" s="1"/>
  <c r="B588" i="3" s="1"/>
  <c r="G588" i="3" s="1"/>
  <c r="H589" i="2"/>
  <c r="I589" i="2"/>
  <c r="B590" i="2" s="1"/>
  <c r="G590" i="2" s="1"/>
  <c r="H588" i="7" l="1"/>
  <c r="I588" i="7" s="1"/>
  <c r="B589" i="7" s="1"/>
  <c r="G589" i="7" s="1"/>
  <c r="H588" i="6"/>
  <c r="I588" i="6" s="1"/>
  <c r="B589" i="6" s="1"/>
  <c r="G589" i="6" s="1"/>
  <c r="H589" i="5"/>
  <c r="I589" i="5" s="1"/>
  <c r="B590" i="5" s="1"/>
  <c r="G590" i="5" s="1"/>
  <c r="H588" i="4"/>
  <c r="I588" i="4" s="1"/>
  <c r="B589" i="4" s="1"/>
  <c r="G589" i="4" s="1"/>
  <c r="H588" i="3"/>
  <c r="I588" i="3"/>
  <c r="B589" i="3" s="1"/>
  <c r="G589" i="3" s="1"/>
  <c r="H590" i="2"/>
  <c r="I590" i="2" s="1"/>
  <c r="B591" i="2" s="1"/>
  <c r="G591" i="2" s="1"/>
  <c r="H589" i="7" l="1"/>
  <c r="I589" i="7" s="1"/>
  <c r="B590" i="7" s="1"/>
  <c r="G590" i="7" s="1"/>
  <c r="H589" i="6"/>
  <c r="I589" i="6" s="1"/>
  <c r="B590" i="6" s="1"/>
  <c r="G590" i="6" s="1"/>
  <c r="H590" i="5"/>
  <c r="I590" i="5" s="1"/>
  <c r="B591" i="5" s="1"/>
  <c r="G591" i="5" s="1"/>
  <c r="H589" i="4"/>
  <c r="I589" i="4" s="1"/>
  <c r="B590" i="4" s="1"/>
  <c r="G590" i="4" s="1"/>
  <c r="H589" i="3"/>
  <c r="I589" i="3"/>
  <c r="B590" i="3" s="1"/>
  <c r="G590" i="3" s="1"/>
  <c r="H591" i="2"/>
  <c r="I591" i="2"/>
  <c r="B592" i="2" s="1"/>
  <c r="G592" i="2" s="1"/>
  <c r="H590" i="7" l="1"/>
  <c r="I590" i="7" s="1"/>
  <c r="B591" i="7" s="1"/>
  <c r="G591" i="7" s="1"/>
  <c r="H590" i="6"/>
  <c r="I590" i="6" s="1"/>
  <c r="B591" i="6" s="1"/>
  <c r="G591" i="6" s="1"/>
  <c r="H591" i="5"/>
  <c r="I591" i="5" s="1"/>
  <c r="B592" i="5" s="1"/>
  <c r="G592" i="5" s="1"/>
  <c r="H590" i="4"/>
  <c r="I590" i="4" s="1"/>
  <c r="B591" i="4" s="1"/>
  <c r="G591" i="4" s="1"/>
  <c r="H590" i="3"/>
  <c r="I590" i="3" s="1"/>
  <c r="B591" i="3" s="1"/>
  <c r="G591" i="3" s="1"/>
  <c r="H592" i="2"/>
  <c r="I592" i="2"/>
  <c r="B593" i="2" s="1"/>
  <c r="G593" i="2" s="1"/>
  <c r="I591" i="7" l="1"/>
  <c r="B592" i="7" s="1"/>
  <c r="G592" i="7" s="1"/>
  <c r="H591" i="7"/>
  <c r="H591" i="6"/>
  <c r="I591" i="6" s="1"/>
  <c r="B592" i="6" s="1"/>
  <c r="G592" i="6" s="1"/>
  <c r="H592" i="5"/>
  <c r="I592" i="5" s="1"/>
  <c r="B593" i="5" s="1"/>
  <c r="G593" i="5" s="1"/>
  <c r="H591" i="4"/>
  <c r="I591" i="4" s="1"/>
  <c r="B592" i="4" s="1"/>
  <c r="G592" i="4" s="1"/>
  <c r="H591" i="3"/>
  <c r="I591" i="3" s="1"/>
  <c r="B592" i="3" s="1"/>
  <c r="G592" i="3" s="1"/>
  <c r="H593" i="2"/>
  <c r="I593" i="2" s="1"/>
  <c r="B594" i="2" s="1"/>
  <c r="G594" i="2" s="1"/>
  <c r="I592" i="7" l="1"/>
  <c r="B593" i="7" s="1"/>
  <c r="G593" i="7" s="1"/>
  <c r="H592" i="7"/>
  <c r="H592" i="6"/>
  <c r="I592" i="6" s="1"/>
  <c r="B593" i="6" s="1"/>
  <c r="G593" i="6" s="1"/>
  <c r="H593" i="5"/>
  <c r="I593" i="5" s="1"/>
  <c r="B594" i="5" s="1"/>
  <c r="G594" i="5" s="1"/>
  <c r="H592" i="4"/>
  <c r="I592" i="4"/>
  <c r="B593" i="4" s="1"/>
  <c r="G593" i="4" s="1"/>
  <c r="I592" i="3"/>
  <c r="B593" i="3" s="1"/>
  <c r="G593" i="3" s="1"/>
  <c r="H592" i="3"/>
  <c r="H594" i="2"/>
  <c r="I594" i="2" s="1"/>
  <c r="B595" i="2" s="1"/>
  <c r="G595" i="2" s="1"/>
  <c r="I593" i="7" l="1"/>
  <c r="B594" i="7" s="1"/>
  <c r="G594" i="7" s="1"/>
  <c r="H593" i="7"/>
  <c r="I593" i="6"/>
  <c r="B594" i="6" s="1"/>
  <c r="G594" i="6" s="1"/>
  <c r="H593" i="6"/>
  <c r="H594" i="5"/>
  <c r="I594" i="5" s="1"/>
  <c r="B595" i="5" s="1"/>
  <c r="G595" i="5" s="1"/>
  <c r="H593" i="4"/>
  <c r="I593" i="4" s="1"/>
  <c r="B594" i="4" s="1"/>
  <c r="G594" i="4" s="1"/>
  <c r="H593" i="3"/>
  <c r="I593" i="3" s="1"/>
  <c r="B594" i="3" s="1"/>
  <c r="G594" i="3" s="1"/>
  <c r="H595" i="2"/>
  <c r="I595" i="2"/>
  <c r="B596" i="2" s="1"/>
  <c r="G596" i="2" s="1"/>
  <c r="I594" i="7" l="1"/>
  <c r="B595" i="7" s="1"/>
  <c r="G595" i="7" s="1"/>
  <c r="H594" i="7"/>
  <c r="H594" i="6"/>
  <c r="I594" i="6" s="1"/>
  <c r="B595" i="6" s="1"/>
  <c r="G595" i="6" s="1"/>
  <c r="H595" i="5"/>
  <c r="I595" i="5" s="1"/>
  <c r="B596" i="5" s="1"/>
  <c r="G596" i="5" s="1"/>
  <c r="H594" i="4"/>
  <c r="I594" i="4" s="1"/>
  <c r="B595" i="4" s="1"/>
  <c r="G595" i="4" s="1"/>
  <c r="H594" i="3"/>
  <c r="I594" i="3" s="1"/>
  <c r="B595" i="3" s="1"/>
  <c r="G595" i="3" s="1"/>
  <c r="H596" i="2"/>
  <c r="I596" i="2" s="1"/>
  <c r="B597" i="2" s="1"/>
  <c r="G597" i="2" s="1"/>
  <c r="I595" i="7" l="1"/>
  <c r="B596" i="7" s="1"/>
  <c r="G596" i="7" s="1"/>
  <c r="H595" i="7"/>
  <c r="H595" i="6"/>
  <c r="I595" i="6" s="1"/>
  <c r="B596" i="6" s="1"/>
  <c r="G596" i="6" s="1"/>
  <c r="H596" i="5"/>
  <c r="I596" i="5" s="1"/>
  <c r="B597" i="5" s="1"/>
  <c r="G597" i="5" s="1"/>
  <c r="H595" i="4"/>
  <c r="I595" i="4" s="1"/>
  <c r="B596" i="4" s="1"/>
  <c r="G596" i="4" s="1"/>
  <c r="H595" i="3"/>
  <c r="I595" i="3" s="1"/>
  <c r="B596" i="3" s="1"/>
  <c r="G596" i="3" s="1"/>
  <c r="H597" i="2"/>
  <c r="I597" i="2"/>
  <c r="B598" i="2" s="1"/>
  <c r="G598" i="2" s="1"/>
  <c r="I596" i="7" l="1"/>
  <c r="B597" i="7" s="1"/>
  <c r="G597" i="7" s="1"/>
  <c r="H596" i="7"/>
  <c r="H596" i="6"/>
  <c r="I596" i="6" s="1"/>
  <c r="B597" i="6" s="1"/>
  <c r="G597" i="6" s="1"/>
  <c r="H597" i="5"/>
  <c r="I597" i="5" s="1"/>
  <c r="B598" i="5" s="1"/>
  <c r="G598" i="5" s="1"/>
  <c r="H596" i="4"/>
  <c r="I596" i="4" s="1"/>
  <c r="B597" i="4" s="1"/>
  <c r="G597" i="4" s="1"/>
  <c r="H596" i="3"/>
  <c r="I596" i="3" s="1"/>
  <c r="B597" i="3" s="1"/>
  <c r="G597" i="3" s="1"/>
  <c r="H598" i="2"/>
  <c r="I598" i="2"/>
  <c r="B599" i="2" s="1"/>
  <c r="G599" i="2" s="1"/>
  <c r="H597" i="7" l="1"/>
  <c r="I597" i="7" s="1"/>
  <c r="B598" i="7" s="1"/>
  <c r="G598" i="7" s="1"/>
  <c r="I597" i="6"/>
  <c r="B598" i="6" s="1"/>
  <c r="G598" i="6" s="1"/>
  <c r="H597" i="6"/>
  <c r="H598" i="5"/>
  <c r="I598" i="5"/>
  <c r="B599" i="5" s="1"/>
  <c r="G599" i="5" s="1"/>
  <c r="H597" i="4"/>
  <c r="I597" i="4"/>
  <c r="B598" i="4" s="1"/>
  <c r="G598" i="4" s="1"/>
  <c r="I597" i="3"/>
  <c r="B598" i="3" s="1"/>
  <c r="G598" i="3" s="1"/>
  <c r="H597" i="3"/>
  <c r="H599" i="2"/>
  <c r="I599" i="2"/>
  <c r="B600" i="2" s="1"/>
  <c r="G600" i="2" s="1"/>
  <c r="H598" i="7" l="1"/>
  <c r="I598" i="7"/>
  <c r="B599" i="7" s="1"/>
  <c r="G599" i="7" s="1"/>
  <c r="H598" i="6"/>
  <c r="I598" i="6"/>
  <c r="B599" i="6" s="1"/>
  <c r="G599" i="6" s="1"/>
  <c r="H599" i="5"/>
  <c r="I599" i="5" s="1"/>
  <c r="B600" i="5" s="1"/>
  <c r="G600" i="5" s="1"/>
  <c r="H598" i="4"/>
  <c r="I598" i="4" s="1"/>
  <c r="B599" i="4" s="1"/>
  <c r="G599" i="4" s="1"/>
  <c r="H598" i="3"/>
  <c r="I598" i="3" s="1"/>
  <c r="B599" i="3" s="1"/>
  <c r="G599" i="3" s="1"/>
  <c r="H600" i="2"/>
  <c r="I600" i="2" s="1"/>
  <c r="B601" i="2" s="1"/>
  <c r="G601" i="2" s="1"/>
  <c r="H599" i="7" l="1"/>
  <c r="I599" i="7" s="1"/>
  <c r="B600" i="7" s="1"/>
  <c r="G600" i="7" s="1"/>
  <c r="H599" i="6"/>
  <c r="I599" i="6" s="1"/>
  <c r="B600" i="6" s="1"/>
  <c r="G600" i="6" s="1"/>
  <c r="H600" i="5"/>
  <c r="I600" i="5" s="1"/>
  <c r="B601" i="5" s="1"/>
  <c r="G601" i="5" s="1"/>
  <c r="I599" i="4"/>
  <c r="B600" i="4" s="1"/>
  <c r="G600" i="4" s="1"/>
  <c r="H599" i="4"/>
  <c r="H599" i="3"/>
  <c r="I599" i="3" s="1"/>
  <c r="B600" i="3" s="1"/>
  <c r="G600" i="3" s="1"/>
  <c r="H601" i="2"/>
  <c r="I601" i="2"/>
  <c r="B602" i="2" s="1"/>
  <c r="G602" i="2" s="1"/>
  <c r="H600" i="7" l="1"/>
  <c r="I600" i="7" s="1"/>
  <c r="B601" i="7" s="1"/>
  <c r="G601" i="7" s="1"/>
  <c r="I600" i="6"/>
  <c r="B601" i="6" s="1"/>
  <c r="G601" i="6" s="1"/>
  <c r="H600" i="6"/>
  <c r="H601" i="5"/>
  <c r="I601" i="5" s="1"/>
  <c r="B602" i="5" s="1"/>
  <c r="G602" i="5" s="1"/>
  <c r="H600" i="4"/>
  <c r="I600" i="4" s="1"/>
  <c r="B601" i="4" s="1"/>
  <c r="G601" i="4" s="1"/>
  <c r="H600" i="3"/>
  <c r="I600" i="3"/>
  <c r="B601" i="3" s="1"/>
  <c r="G601" i="3" s="1"/>
  <c r="H602" i="2"/>
  <c r="I602" i="2"/>
  <c r="B603" i="2" s="1"/>
  <c r="G603" i="2" s="1"/>
  <c r="H601" i="7" l="1"/>
  <c r="I601" i="7" s="1"/>
  <c r="B602" i="7" s="1"/>
  <c r="G602" i="7" s="1"/>
  <c r="H601" i="6"/>
  <c r="I601" i="6" s="1"/>
  <c r="B602" i="6" s="1"/>
  <c r="G602" i="6" s="1"/>
  <c r="H602" i="5"/>
  <c r="I602" i="5" s="1"/>
  <c r="B603" i="5" s="1"/>
  <c r="G603" i="5" s="1"/>
  <c r="H601" i="4"/>
  <c r="I601" i="4" s="1"/>
  <c r="B602" i="4" s="1"/>
  <c r="G602" i="4" s="1"/>
  <c r="H601" i="3"/>
  <c r="I601" i="3" s="1"/>
  <c r="B602" i="3" s="1"/>
  <c r="G602" i="3" s="1"/>
  <c r="H603" i="2"/>
  <c r="I603" i="2"/>
  <c r="B604" i="2" s="1"/>
  <c r="G604" i="2" s="1"/>
  <c r="H602" i="7" l="1"/>
  <c r="I602" i="7" s="1"/>
  <c r="B603" i="7" s="1"/>
  <c r="G603" i="7" s="1"/>
  <c r="H602" i="6"/>
  <c r="I602" i="6" s="1"/>
  <c r="B603" i="6" s="1"/>
  <c r="G603" i="6" s="1"/>
  <c r="H603" i="5"/>
  <c r="I603" i="5" s="1"/>
  <c r="B604" i="5" s="1"/>
  <c r="G604" i="5" s="1"/>
  <c r="H602" i="4"/>
  <c r="I602" i="4" s="1"/>
  <c r="B603" i="4" s="1"/>
  <c r="G603" i="4" s="1"/>
  <c r="H602" i="3"/>
  <c r="I602" i="3" s="1"/>
  <c r="B603" i="3" s="1"/>
  <c r="G603" i="3" s="1"/>
  <c r="H604" i="2"/>
  <c r="I604" i="2" s="1"/>
  <c r="B605" i="2" s="1"/>
  <c r="G605" i="2" s="1"/>
  <c r="H603" i="7" l="1"/>
  <c r="I603" i="7" s="1"/>
  <c r="B604" i="7" s="1"/>
  <c r="G604" i="7" s="1"/>
  <c r="H603" i="6"/>
  <c r="I603" i="6" s="1"/>
  <c r="B604" i="6" s="1"/>
  <c r="G604" i="6" s="1"/>
  <c r="H604" i="5"/>
  <c r="I604" i="5" s="1"/>
  <c r="B605" i="5" s="1"/>
  <c r="G605" i="5" s="1"/>
  <c r="H603" i="4"/>
  <c r="I603" i="4" s="1"/>
  <c r="B604" i="4" s="1"/>
  <c r="G604" i="4" s="1"/>
  <c r="H603" i="3"/>
  <c r="I603" i="3" s="1"/>
  <c r="B604" i="3" s="1"/>
  <c r="G604" i="3" s="1"/>
  <c r="H605" i="2"/>
  <c r="I605" i="2" s="1"/>
  <c r="B606" i="2" s="1"/>
  <c r="G606" i="2" s="1"/>
  <c r="I604" i="7" l="1"/>
  <c r="B605" i="7" s="1"/>
  <c r="G605" i="7" s="1"/>
  <c r="H604" i="7"/>
  <c r="H604" i="6"/>
  <c r="I604" i="6" s="1"/>
  <c r="B605" i="6" s="1"/>
  <c r="G605" i="6" s="1"/>
  <c r="H605" i="5"/>
  <c r="I605" i="5" s="1"/>
  <c r="B606" i="5" s="1"/>
  <c r="G606" i="5" s="1"/>
  <c r="H604" i="4"/>
  <c r="I604" i="4"/>
  <c r="B605" i="4" s="1"/>
  <c r="G605" i="4" s="1"/>
  <c r="H604" i="3"/>
  <c r="I604" i="3" s="1"/>
  <c r="B605" i="3" s="1"/>
  <c r="G605" i="3" s="1"/>
  <c r="H606" i="2"/>
  <c r="I606" i="2" s="1"/>
  <c r="B607" i="2" s="1"/>
  <c r="G607" i="2" s="1"/>
  <c r="I605" i="7" l="1"/>
  <c r="B606" i="7" s="1"/>
  <c r="G606" i="7" s="1"/>
  <c r="H605" i="7"/>
  <c r="H605" i="6"/>
  <c r="I605" i="6" s="1"/>
  <c r="B606" i="6" s="1"/>
  <c r="G606" i="6" s="1"/>
  <c r="H606" i="5"/>
  <c r="I606" i="5" s="1"/>
  <c r="B607" i="5" s="1"/>
  <c r="G607" i="5" s="1"/>
  <c r="H605" i="4"/>
  <c r="I605" i="4"/>
  <c r="B606" i="4" s="1"/>
  <c r="G606" i="4" s="1"/>
  <c r="I605" i="3"/>
  <c r="B606" i="3" s="1"/>
  <c r="G606" i="3" s="1"/>
  <c r="H605" i="3"/>
  <c r="H607" i="2"/>
  <c r="I607" i="2" s="1"/>
  <c r="B608" i="2" s="1"/>
  <c r="G608" i="2" s="1"/>
  <c r="H606" i="7" l="1"/>
  <c r="I606" i="7" s="1"/>
  <c r="B607" i="7" s="1"/>
  <c r="G607" i="7" s="1"/>
  <c r="H606" i="6"/>
  <c r="I606" i="6" s="1"/>
  <c r="B607" i="6" s="1"/>
  <c r="G607" i="6" s="1"/>
  <c r="H607" i="5"/>
  <c r="I607" i="5" s="1"/>
  <c r="B608" i="5" s="1"/>
  <c r="G608" i="5" s="1"/>
  <c r="H606" i="4"/>
  <c r="I606" i="4" s="1"/>
  <c r="B607" i="4" s="1"/>
  <c r="G607" i="4" s="1"/>
  <c r="H606" i="3"/>
  <c r="I606" i="3" s="1"/>
  <c r="B607" i="3" s="1"/>
  <c r="G607" i="3" s="1"/>
  <c r="H608" i="2"/>
  <c r="I608" i="2"/>
  <c r="B609" i="2" s="1"/>
  <c r="G609" i="2" s="1"/>
  <c r="H607" i="7" l="1"/>
  <c r="I607" i="7" s="1"/>
  <c r="B608" i="7" s="1"/>
  <c r="G608" i="7" s="1"/>
  <c r="H607" i="6"/>
  <c r="I607" i="6" s="1"/>
  <c r="B608" i="6" s="1"/>
  <c r="G608" i="6" s="1"/>
  <c r="H608" i="5"/>
  <c r="I608" i="5" s="1"/>
  <c r="B609" i="5" s="1"/>
  <c r="G609" i="5" s="1"/>
  <c r="H607" i="4"/>
  <c r="I607" i="4" s="1"/>
  <c r="B608" i="4" s="1"/>
  <c r="G608" i="4" s="1"/>
  <c r="I607" i="3"/>
  <c r="B608" i="3" s="1"/>
  <c r="G608" i="3" s="1"/>
  <c r="H607" i="3"/>
  <c r="H609" i="2"/>
  <c r="I609" i="2" s="1"/>
  <c r="B610" i="2" s="1"/>
  <c r="G610" i="2" s="1"/>
  <c r="H608" i="7" l="1"/>
  <c r="I608" i="7" s="1"/>
  <c r="B609" i="7" s="1"/>
  <c r="G609" i="7" s="1"/>
  <c r="H608" i="6"/>
  <c r="I608" i="6" s="1"/>
  <c r="B609" i="6" s="1"/>
  <c r="G609" i="6" s="1"/>
  <c r="H609" i="5"/>
  <c r="I609" i="5" s="1"/>
  <c r="B610" i="5" s="1"/>
  <c r="G610" i="5" s="1"/>
  <c r="H608" i="4"/>
  <c r="I608" i="4" s="1"/>
  <c r="B609" i="4" s="1"/>
  <c r="G609" i="4" s="1"/>
  <c r="H608" i="3"/>
  <c r="I608" i="3" s="1"/>
  <c r="B609" i="3" s="1"/>
  <c r="G609" i="3" s="1"/>
  <c r="H610" i="2"/>
  <c r="I610" i="2" s="1"/>
  <c r="B611" i="2" s="1"/>
  <c r="G611" i="2" s="1"/>
  <c r="H609" i="7" l="1"/>
  <c r="I609" i="7" s="1"/>
  <c r="B610" i="7" s="1"/>
  <c r="G610" i="7" s="1"/>
  <c r="H609" i="6"/>
  <c r="I609" i="6" s="1"/>
  <c r="B610" i="6" s="1"/>
  <c r="G610" i="6" s="1"/>
  <c r="H610" i="5"/>
  <c r="I610" i="5" s="1"/>
  <c r="B611" i="5" s="1"/>
  <c r="G611" i="5" s="1"/>
  <c r="H609" i="4"/>
  <c r="I609" i="4" s="1"/>
  <c r="B610" i="4" s="1"/>
  <c r="G610" i="4" s="1"/>
  <c r="H609" i="3"/>
  <c r="I609" i="3" s="1"/>
  <c r="B610" i="3" s="1"/>
  <c r="G610" i="3" s="1"/>
  <c r="H611" i="2"/>
  <c r="I611" i="2" s="1"/>
  <c r="B612" i="2" s="1"/>
  <c r="G612" i="2" s="1"/>
  <c r="H610" i="7" l="1"/>
  <c r="I610" i="7"/>
  <c r="B611" i="7" s="1"/>
  <c r="G611" i="7" s="1"/>
  <c r="H610" i="6"/>
  <c r="I610" i="6" s="1"/>
  <c r="B611" i="6" s="1"/>
  <c r="G611" i="6" s="1"/>
  <c r="H611" i="5"/>
  <c r="I611" i="5" s="1"/>
  <c r="B612" i="5" s="1"/>
  <c r="G612" i="5" s="1"/>
  <c r="H610" i="4"/>
  <c r="I610" i="4" s="1"/>
  <c r="B611" i="4" s="1"/>
  <c r="G611" i="4" s="1"/>
  <c r="H610" i="3"/>
  <c r="I610" i="3" s="1"/>
  <c r="B611" i="3" s="1"/>
  <c r="G611" i="3" s="1"/>
  <c r="H612" i="2"/>
  <c r="I612" i="2"/>
  <c r="B613" i="2" s="1"/>
  <c r="G613" i="2" s="1"/>
  <c r="I611" i="7" l="1"/>
  <c r="B612" i="7" s="1"/>
  <c r="G612" i="7" s="1"/>
  <c r="H611" i="7"/>
  <c r="H611" i="6"/>
  <c r="I611" i="6" s="1"/>
  <c r="B612" i="6" s="1"/>
  <c r="G612" i="6" s="1"/>
  <c r="H612" i="5"/>
  <c r="I612" i="5" s="1"/>
  <c r="B613" i="5" s="1"/>
  <c r="G613" i="5" s="1"/>
  <c r="H611" i="4"/>
  <c r="I611" i="4" s="1"/>
  <c r="B612" i="4" s="1"/>
  <c r="G612" i="4" s="1"/>
  <c r="H611" i="3"/>
  <c r="I611" i="3" s="1"/>
  <c r="B612" i="3" s="1"/>
  <c r="G612" i="3" s="1"/>
  <c r="H613" i="2"/>
  <c r="I613" i="2" s="1"/>
  <c r="B614" i="2" s="1"/>
  <c r="G614" i="2" s="1"/>
  <c r="H612" i="7" l="1"/>
  <c r="I612" i="7" s="1"/>
  <c r="B613" i="7" s="1"/>
  <c r="G613" i="7" s="1"/>
  <c r="H612" i="6"/>
  <c r="I612" i="6" s="1"/>
  <c r="B613" i="6" s="1"/>
  <c r="G613" i="6" s="1"/>
  <c r="H613" i="5"/>
  <c r="I613" i="5" s="1"/>
  <c r="B614" i="5" s="1"/>
  <c r="G614" i="5" s="1"/>
  <c r="H612" i="4"/>
  <c r="I612" i="4" s="1"/>
  <c r="B613" i="4" s="1"/>
  <c r="G613" i="4" s="1"/>
  <c r="H612" i="3"/>
  <c r="I612" i="3"/>
  <c r="B613" i="3" s="1"/>
  <c r="G613" i="3" s="1"/>
  <c r="H614" i="2"/>
  <c r="I614" i="2" s="1"/>
  <c r="B615" i="2" s="1"/>
  <c r="G615" i="2" s="1"/>
  <c r="I613" i="7" l="1"/>
  <c r="B614" i="7" s="1"/>
  <c r="G614" i="7" s="1"/>
  <c r="H613" i="7"/>
  <c r="H613" i="6"/>
  <c r="I613" i="6" s="1"/>
  <c r="B614" i="6" s="1"/>
  <c r="G614" i="6" s="1"/>
  <c r="H614" i="5"/>
  <c r="I614" i="5" s="1"/>
  <c r="B615" i="5" s="1"/>
  <c r="G615" i="5" s="1"/>
  <c r="H613" i="4"/>
  <c r="I613" i="4" s="1"/>
  <c r="B614" i="4" s="1"/>
  <c r="G614" i="4" s="1"/>
  <c r="H613" i="3"/>
  <c r="I613" i="3" s="1"/>
  <c r="B614" i="3" s="1"/>
  <c r="G614" i="3" s="1"/>
  <c r="H615" i="2"/>
  <c r="I615" i="2"/>
  <c r="B616" i="2" s="1"/>
  <c r="G616" i="2" s="1"/>
  <c r="H614" i="7" l="1"/>
  <c r="I614" i="7" s="1"/>
  <c r="B615" i="7" s="1"/>
  <c r="G615" i="7" s="1"/>
  <c r="I614" i="6"/>
  <c r="B615" i="6" s="1"/>
  <c r="G615" i="6" s="1"/>
  <c r="H614" i="6"/>
  <c r="H615" i="5"/>
  <c r="I615" i="5" s="1"/>
  <c r="B616" i="5" s="1"/>
  <c r="G616" i="5" s="1"/>
  <c r="H614" i="4"/>
  <c r="I614" i="4" s="1"/>
  <c r="B615" i="4" s="1"/>
  <c r="G615" i="4" s="1"/>
  <c r="H614" i="3"/>
  <c r="I614" i="3" s="1"/>
  <c r="B615" i="3" s="1"/>
  <c r="G615" i="3" s="1"/>
  <c r="H616" i="2"/>
  <c r="I616" i="2" s="1"/>
  <c r="B617" i="2" s="1"/>
  <c r="G617" i="2" s="1"/>
  <c r="H615" i="7" l="1"/>
  <c r="I615" i="7" s="1"/>
  <c r="B616" i="7" s="1"/>
  <c r="G616" i="7" s="1"/>
  <c r="H615" i="6"/>
  <c r="I615" i="6" s="1"/>
  <c r="B616" i="6" s="1"/>
  <c r="G616" i="6" s="1"/>
  <c r="H616" i="5"/>
  <c r="I616" i="5" s="1"/>
  <c r="B617" i="5" s="1"/>
  <c r="G617" i="5" s="1"/>
  <c r="H615" i="4"/>
  <c r="I615" i="4" s="1"/>
  <c r="B616" i="4" s="1"/>
  <c r="G616" i="4" s="1"/>
  <c r="H615" i="3"/>
  <c r="I615" i="3" s="1"/>
  <c r="B616" i="3" s="1"/>
  <c r="G616" i="3" s="1"/>
  <c r="H617" i="2"/>
  <c r="I617" i="2"/>
  <c r="B618" i="2" s="1"/>
  <c r="G618" i="2" s="1"/>
  <c r="H616" i="7" l="1"/>
  <c r="I616" i="7" s="1"/>
  <c r="B617" i="7" s="1"/>
  <c r="G617" i="7" s="1"/>
  <c r="H616" i="6"/>
  <c r="I616" i="6" s="1"/>
  <c r="B617" i="6" s="1"/>
  <c r="G617" i="6" s="1"/>
  <c r="H617" i="5"/>
  <c r="I617" i="5" s="1"/>
  <c r="B618" i="5" s="1"/>
  <c r="G618" i="5" s="1"/>
  <c r="H616" i="4"/>
  <c r="I616" i="4"/>
  <c r="B617" i="4" s="1"/>
  <c r="G617" i="4" s="1"/>
  <c r="I616" i="3"/>
  <c r="B617" i="3" s="1"/>
  <c r="G617" i="3" s="1"/>
  <c r="H616" i="3"/>
  <c r="H618" i="2"/>
  <c r="I618" i="2" s="1"/>
  <c r="B619" i="2" s="1"/>
  <c r="G619" i="2" s="1"/>
  <c r="H617" i="7" l="1"/>
  <c r="I617" i="7" s="1"/>
  <c r="B618" i="7" s="1"/>
  <c r="G618" i="7" s="1"/>
  <c r="H617" i="6"/>
  <c r="I617" i="6" s="1"/>
  <c r="B618" i="6" s="1"/>
  <c r="G618" i="6" s="1"/>
  <c r="H618" i="5"/>
  <c r="I618" i="5" s="1"/>
  <c r="B619" i="5" s="1"/>
  <c r="G619" i="5" s="1"/>
  <c r="H617" i="4"/>
  <c r="I617" i="4"/>
  <c r="B618" i="4" s="1"/>
  <c r="G618" i="4" s="1"/>
  <c r="H617" i="3"/>
  <c r="I617" i="3" s="1"/>
  <c r="B618" i="3" s="1"/>
  <c r="G618" i="3" s="1"/>
  <c r="H619" i="2"/>
  <c r="I619" i="2"/>
  <c r="B620" i="2" s="1"/>
  <c r="G620" i="2" s="1"/>
  <c r="H618" i="7" l="1"/>
  <c r="I618" i="7" s="1"/>
  <c r="B619" i="7" s="1"/>
  <c r="G619" i="7" s="1"/>
  <c r="H618" i="6"/>
  <c r="I618" i="6" s="1"/>
  <c r="B619" i="6" s="1"/>
  <c r="G619" i="6" s="1"/>
  <c r="H619" i="5"/>
  <c r="I619" i="5" s="1"/>
  <c r="B620" i="5" s="1"/>
  <c r="G620" i="5" s="1"/>
  <c r="H618" i="4"/>
  <c r="I618" i="4" s="1"/>
  <c r="B619" i="4" s="1"/>
  <c r="G619" i="4" s="1"/>
  <c r="I618" i="3"/>
  <c r="B619" i="3" s="1"/>
  <c r="G619" i="3" s="1"/>
  <c r="H618" i="3"/>
  <c r="H620" i="2"/>
  <c r="I620" i="2"/>
  <c r="B621" i="2" s="1"/>
  <c r="G621" i="2" s="1"/>
  <c r="H619" i="7" l="1"/>
  <c r="I619" i="7" s="1"/>
  <c r="B620" i="7" s="1"/>
  <c r="G620" i="7" s="1"/>
  <c r="H619" i="6"/>
  <c r="I619" i="6" s="1"/>
  <c r="B620" i="6" s="1"/>
  <c r="G620" i="6" s="1"/>
  <c r="H620" i="5"/>
  <c r="I620" i="5" s="1"/>
  <c r="B621" i="5" s="1"/>
  <c r="G621" i="5" s="1"/>
  <c r="I619" i="4"/>
  <c r="B620" i="4" s="1"/>
  <c r="G620" i="4" s="1"/>
  <c r="H619" i="4"/>
  <c r="I619" i="3"/>
  <c r="B620" i="3" s="1"/>
  <c r="G620" i="3" s="1"/>
  <c r="H619" i="3"/>
  <c r="H621" i="2"/>
  <c r="I621" i="2" s="1"/>
  <c r="B622" i="2" s="1"/>
  <c r="G622" i="2" s="1"/>
  <c r="H620" i="7" l="1"/>
  <c r="I620" i="7" s="1"/>
  <c r="B621" i="7" s="1"/>
  <c r="G621" i="7" s="1"/>
  <c r="H620" i="6"/>
  <c r="I620" i="6" s="1"/>
  <c r="B621" i="6" s="1"/>
  <c r="G621" i="6" s="1"/>
  <c r="H621" i="5"/>
  <c r="I621" i="5" s="1"/>
  <c r="B622" i="5" s="1"/>
  <c r="G622" i="5" s="1"/>
  <c r="H620" i="4"/>
  <c r="I620" i="4" s="1"/>
  <c r="B621" i="4" s="1"/>
  <c r="G621" i="4" s="1"/>
  <c r="H620" i="3"/>
  <c r="I620" i="3" s="1"/>
  <c r="B621" i="3" s="1"/>
  <c r="G621" i="3" s="1"/>
  <c r="H622" i="2"/>
  <c r="I622" i="2" s="1"/>
  <c r="B623" i="2" s="1"/>
  <c r="G623" i="2" s="1"/>
  <c r="H621" i="7" l="1"/>
  <c r="I621" i="7" s="1"/>
  <c r="B622" i="7" s="1"/>
  <c r="G622" i="7" s="1"/>
  <c r="H621" i="6"/>
  <c r="I621" i="6" s="1"/>
  <c r="B622" i="6" s="1"/>
  <c r="G622" i="6" s="1"/>
  <c r="H622" i="5"/>
  <c r="I622" i="5" s="1"/>
  <c r="B623" i="5" s="1"/>
  <c r="G623" i="5" s="1"/>
  <c r="I621" i="4"/>
  <c r="B622" i="4" s="1"/>
  <c r="G622" i="4" s="1"/>
  <c r="H621" i="4"/>
  <c r="H621" i="3"/>
  <c r="I621" i="3" s="1"/>
  <c r="B622" i="3" s="1"/>
  <c r="G622" i="3" s="1"/>
  <c r="H623" i="2"/>
  <c r="I623" i="2" s="1"/>
  <c r="B624" i="2" s="1"/>
  <c r="G624" i="2" s="1"/>
  <c r="H622" i="7" l="1"/>
  <c r="I622" i="7"/>
  <c r="B623" i="7" s="1"/>
  <c r="G623" i="7" s="1"/>
  <c r="H622" i="6"/>
  <c r="I622" i="6"/>
  <c r="B623" i="6" s="1"/>
  <c r="G623" i="6" s="1"/>
  <c r="H623" i="5"/>
  <c r="I623" i="5" s="1"/>
  <c r="B624" i="5" s="1"/>
  <c r="G624" i="5" s="1"/>
  <c r="H622" i="4"/>
  <c r="I622" i="4" s="1"/>
  <c r="B623" i="4" s="1"/>
  <c r="G623" i="4" s="1"/>
  <c r="H622" i="3"/>
  <c r="I622" i="3" s="1"/>
  <c r="B623" i="3" s="1"/>
  <c r="G623" i="3" s="1"/>
  <c r="H624" i="2"/>
  <c r="I624" i="2" s="1"/>
  <c r="B625" i="2" s="1"/>
  <c r="G625" i="2" s="1"/>
  <c r="H623" i="7" l="1"/>
  <c r="I623" i="7" s="1"/>
  <c r="B624" i="7" s="1"/>
  <c r="G624" i="7" s="1"/>
  <c r="H623" i="6"/>
  <c r="I623" i="6" s="1"/>
  <c r="B624" i="6" s="1"/>
  <c r="G624" i="6" s="1"/>
  <c r="H624" i="5"/>
  <c r="I624" i="5"/>
  <c r="B625" i="5" s="1"/>
  <c r="G625" i="5" s="1"/>
  <c r="H623" i="4"/>
  <c r="I623" i="4" s="1"/>
  <c r="B624" i="4" s="1"/>
  <c r="G624" i="4" s="1"/>
  <c r="H623" i="3"/>
  <c r="I623" i="3" s="1"/>
  <c r="B624" i="3" s="1"/>
  <c r="G624" i="3" s="1"/>
  <c r="H625" i="2"/>
  <c r="I625" i="2"/>
  <c r="B626" i="2" s="1"/>
  <c r="G626" i="2" s="1"/>
  <c r="H624" i="7" l="1"/>
  <c r="I624" i="7" s="1"/>
  <c r="B625" i="7" s="1"/>
  <c r="G625" i="7" s="1"/>
  <c r="H624" i="6"/>
  <c r="I624" i="6" s="1"/>
  <c r="B625" i="6" s="1"/>
  <c r="G625" i="6" s="1"/>
  <c r="H625" i="5"/>
  <c r="I625" i="5" s="1"/>
  <c r="B626" i="5" s="1"/>
  <c r="G626" i="5" s="1"/>
  <c r="H624" i="4"/>
  <c r="I624" i="4" s="1"/>
  <c r="B625" i="4" s="1"/>
  <c r="G625" i="4" s="1"/>
  <c r="H624" i="3"/>
  <c r="I624" i="3"/>
  <c r="B625" i="3" s="1"/>
  <c r="G625" i="3" s="1"/>
  <c r="H626" i="2"/>
  <c r="I626" i="2"/>
  <c r="B627" i="2" s="1"/>
  <c r="G627" i="2" s="1"/>
  <c r="H625" i="7" l="1"/>
  <c r="I625" i="7" s="1"/>
  <c r="B626" i="7" s="1"/>
  <c r="G626" i="7" s="1"/>
  <c r="H625" i="6"/>
  <c r="I625" i="6" s="1"/>
  <c r="B626" i="6" s="1"/>
  <c r="G626" i="6" s="1"/>
  <c r="H626" i="5"/>
  <c r="I626" i="5" s="1"/>
  <c r="B627" i="5" s="1"/>
  <c r="G627" i="5" s="1"/>
  <c r="H625" i="4"/>
  <c r="I625" i="4" s="1"/>
  <c r="B626" i="4" s="1"/>
  <c r="G626" i="4" s="1"/>
  <c r="H625" i="3"/>
  <c r="I625" i="3" s="1"/>
  <c r="B626" i="3" s="1"/>
  <c r="G626" i="3" s="1"/>
  <c r="H627" i="2"/>
  <c r="I627" i="2" s="1"/>
  <c r="B628" i="2" s="1"/>
  <c r="G628" i="2" s="1"/>
  <c r="H626" i="7" l="1"/>
  <c r="I626" i="7" s="1"/>
  <c r="B627" i="7" s="1"/>
  <c r="G627" i="7" s="1"/>
  <c r="H626" i="6"/>
  <c r="I626" i="6"/>
  <c r="B627" i="6" s="1"/>
  <c r="G627" i="6" s="1"/>
  <c r="H627" i="5"/>
  <c r="I627" i="5" s="1"/>
  <c r="B628" i="5" s="1"/>
  <c r="G628" i="5" s="1"/>
  <c r="H626" i="4"/>
  <c r="I626" i="4" s="1"/>
  <c r="B627" i="4" s="1"/>
  <c r="G627" i="4" s="1"/>
  <c r="H626" i="3"/>
  <c r="I626" i="3" s="1"/>
  <c r="B627" i="3" s="1"/>
  <c r="G627" i="3" s="1"/>
  <c r="H628" i="2"/>
  <c r="I628" i="2" s="1"/>
  <c r="B629" i="2" s="1"/>
  <c r="G629" i="2" s="1"/>
  <c r="H627" i="7" l="1"/>
  <c r="I627" i="7" s="1"/>
  <c r="B628" i="7" s="1"/>
  <c r="G628" i="7" s="1"/>
  <c r="H627" i="6"/>
  <c r="I627" i="6"/>
  <c r="B628" i="6" s="1"/>
  <c r="G628" i="6" s="1"/>
  <c r="H628" i="5"/>
  <c r="I628" i="5" s="1"/>
  <c r="B629" i="5" s="1"/>
  <c r="G629" i="5" s="1"/>
  <c r="H627" i="4"/>
  <c r="I627" i="4" s="1"/>
  <c r="B628" i="4" s="1"/>
  <c r="G628" i="4" s="1"/>
  <c r="H627" i="3"/>
  <c r="I627" i="3" s="1"/>
  <c r="B628" i="3" s="1"/>
  <c r="G628" i="3" s="1"/>
  <c r="H629" i="2"/>
  <c r="I629" i="2"/>
  <c r="B630" i="2" s="1"/>
  <c r="G630" i="2" s="1"/>
  <c r="H628" i="7" l="1"/>
  <c r="I628" i="7" s="1"/>
  <c r="B629" i="7" s="1"/>
  <c r="G629" i="7" s="1"/>
  <c r="I628" i="6"/>
  <c r="B629" i="6" s="1"/>
  <c r="G629" i="6" s="1"/>
  <c r="H628" i="6"/>
  <c r="H629" i="5"/>
  <c r="I629" i="5" s="1"/>
  <c r="B630" i="5" s="1"/>
  <c r="G630" i="5" s="1"/>
  <c r="H628" i="4"/>
  <c r="I628" i="4" s="1"/>
  <c r="B629" i="4" s="1"/>
  <c r="G629" i="4" s="1"/>
  <c r="H628" i="3"/>
  <c r="I628" i="3" s="1"/>
  <c r="B629" i="3" s="1"/>
  <c r="G629" i="3" s="1"/>
  <c r="H630" i="2"/>
  <c r="I630" i="2" s="1"/>
  <c r="B631" i="2" s="1"/>
  <c r="G631" i="2" s="1"/>
  <c r="H629" i="7" l="1"/>
  <c r="I629" i="7" s="1"/>
  <c r="B630" i="7" s="1"/>
  <c r="G630" i="7" s="1"/>
  <c r="H629" i="6"/>
  <c r="I629" i="6" s="1"/>
  <c r="B630" i="6" s="1"/>
  <c r="G630" i="6" s="1"/>
  <c r="H630" i="5"/>
  <c r="I630" i="5" s="1"/>
  <c r="B631" i="5" s="1"/>
  <c r="G631" i="5" s="1"/>
  <c r="H629" i="4"/>
  <c r="I629" i="4"/>
  <c r="B630" i="4" s="1"/>
  <c r="G630" i="4" s="1"/>
  <c r="H629" i="3"/>
  <c r="I629" i="3" s="1"/>
  <c r="B630" i="3" s="1"/>
  <c r="G630" i="3" s="1"/>
  <c r="H631" i="2"/>
  <c r="I631" i="2" s="1"/>
  <c r="B632" i="2" s="1"/>
  <c r="G632" i="2" s="1"/>
  <c r="H630" i="7" l="1"/>
  <c r="I630" i="7" s="1"/>
  <c r="B631" i="7" s="1"/>
  <c r="G631" i="7" s="1"/>
  <c r="H630" i="6"/>
  <c r="I630" i="6" s="1"/>
  <c r="B631" i="6" s="1"/>
  <c r="G631" i="6" s="1"/>
  <c r="H631" i="5"/>
  <c r="I631" i="5" s="1"/>
  <c r="B632" i="5" s="1"/>
  <c r="G632" i="5" s="1"/>
  <c r="H630" i="4"/>
  <c r="I630" i="4" s="1"/>
  <c r="B631" i="4" s="1"/>
  <c r="G631" i="4" s="1"/>
  <c r="I630" i="3"/>
  <c r="B631" i="3" s="1"/>
  <c r="G631" i="3" s="1"/>
  <c r="H630" i="3"/>
  <c r="H632" i="2"/>
  <c r="I632" i="2"/>
  <c r="B633" i="2" s="1"/>
  <c r="G633" i="2" s="1"/>
  <c r="I631" i="7" l="1"/>
  <c r="B632" i="7" s="1"/>
  <c r="G632" i="7" s="1"/>
  <c r="H631" i="7"/>
  <c r="H631" i="6"/>
  <c r="I631" i="6" s="1"/>
  <c r="B632" i="6" s="1"/>
  <c r="G632" i="6" s="1"/>
  <c r="H632" i="5"/>
  <c r="I632" i="5" s="1"/>
  <c r="B633" i="5" s="1"/>
  <c r="G633" i="5" s="1"/>
  <c r="H631" i="4"/>
  <c r="I631" i="4" s="1"/>
  <c r="B632" i="4" s="1"/>
  <c r="G632" i="4" s="1"/>
  <c r="H631" i="3"/>
  <c r="I631" i="3" s="1"/>
  <c r="B632" i="3" s="1"/>
  <c r="G632" i="3" s="1"/>
  <c r="H633" i="2"/>
  <c r="I633" i="2"/>
  <c r="B634" i="2" s="1"/>
  <c r="G634" i="2" s="1"/>
  <c r="H632" i="7" l="1"/>
  <c r="I632" i="7" s="1"/>
  <c r="B633" i="7" s="1"/>
  <c r="G633" i="7" s="1"/>
  <c r="H632" i="6"/>
  <c r="I632" i="6" s="1"/>
  <c r="B633" i="6" s="1"/>
  <c r="G633" i="6" s="1"/>
  <c r="H633" i="5"/>
  <c r="I633" i="5" s="1"/>
  <c r="B634" i="5" s="1"/>
  <c r="G634" i="5" s="1"/>
  <c r="I632" i="4"/>
  <c r="B633" i="4" s="1"/>
  <c r="G633" i="4" s="1"/>
  <c r="H632" i="4"/>
  <c r="H632" i="3"/>
  <c r="I632" i="3" s="1"/>
  <c r="B633" i="3" s="1"/>
  <c r="G633" i="3" s="1"/>
  <c r="H634" i="2"/>
  <c r="I634" i="2" s="1"/>
  <c r="B635" i="2" s="1"/>
  <c r="G635" i="2" s="1"/>
  <c r="H633" i="7" l="1"/>
  <c r="I633" i="7" s="1"/>
  <c r="B634" i="7" s="1"/>
  <c r="G634" i="7" s="1"/>
  <c r="I633" i="6"/>
  <c r="B634" i="6" s="1"/>
  <c r="G634" i="6" s="1"/>
  <c r="H633" i="6"/>
  <c r="H634" i="5"/>
  <c r="I634" i="5" s="1"/>
  <c r="B635" i="5" s="1"/>
  <c r="G635" i="5" s="1"/>
  <c r="H633" i="4"/>
  <c r="I633" i="4" s="1"/>
  <c r="B634" i="4" s="1"/>
  <c r="G634" i="4" s="1"/>
  <c r="H633" i="3"/>
  <c r="I633" i="3" s="1"/>
  <c r="B634" i="3" s="1"/>
  <c r="G634" i="3" s="1"/>
  <c r="H635" i="2"/>
  <c r="I635" i="2"/>
  <c r="B636" i="2" s="1"/>
  <c r="G636" i="2" s="1"/>
  <c r="H634" i="7" l="1"/>
  <c r="I634" i="7"/>
  <c r="B635" i="7" s="1"/>
  <c r="G635" i="7" s="1"/>
  <c r="H634" i="6"/>
  <c r="I634" i="6" s="1"/>
  <c r="B635" i="6" s="1"/>
  <c r="G635" i="6" s="1"/>
  <c r="H635" i="5"/>
  <c r="I635" i="5" s="1"/>
  <c r="B636" i="5" s="1"/>
  <c r="G636" i="5" s="1"/>
  <c r="H634" i="4"/>
  <c r="I634" i="4"/>
  <c r="B635" i="4" s="1"/>
  <c r="G635" i="4" s="1"/>
  <c r="I634" i="3"/>
  <c r="B635" i="3" s="1"/>
  <c r="G635" i="3" s="1"/>
  <c r="H634" i="3"/>
  <c r="H636" i="2"/>
  <c r="I636" i="2"/>
  <c r="B637" i="2" s="1"/>
  <c r="G637" i="2" s="1"/>
  <c r="H635" i="7" l="1"/>
  <c r="I635" i="7" s="1"/>
  <c r="B636" i="7" s="1"/>
  <c r="G636" i="7" s="1"/>
  <c r="H635" i="6"/>
  <c r="I635" i="6"/>
  <c r="B636" i="6" s="1"/>
  <c r="G636" i="6" s="1"/>
  <c r="H636" i="5"/>
  <c r="I636" i="5"/>
  <c r="B637" i="5" s="1"/>
  <c r="G637" i="5" s="1"/>
  <c r="H635" i="4"/>
  <c r="I635" i="4" s="1"/>
  <c r="B636" i="4" s="1"/>
  <c r="G636" i="4" s="1"/>
  <c r="H635" i="3"/>
  <c r="I635" i="3" s="1"/>
  <c r="B636" i="3" s="1"/>
  <c r="G636" i="3" s="1"/>
  <c r="H637" i="2"/>
  <c r="I637" i="2" s="1"/>
  <c r="B638" i="2" s="1"/>
  <c r="G638" i="2" s="1"/>
  <c r="H636" i="7" l="1"/>
  <c r="I636" i="7" s="1"/>
  <c r="B637" i="7" s="1"/>
  <c r="G637" i="7" s="1"/>
  <c r="H636" i="6"/>
  <c r="I636" i="6" s="1"/>
  <c r="B637" i="6" s="1"/>
  <c r="G637" i="6" s="1"/>
  <c r="H637" i="5"/>
  <c r="I637" i="5" s="1"/>
  <c r="B638" i="5" s="1"/>
  <c r="G638" i="5" s="1"/>
  <c r="H636" i="4"/>
  <c r="I636" i="4" s="1"/>
  <c r="B637" i="4" s="1"/>
  <c r="G637" i="4" s="1"/>
  <c r="H636" i="3"/>
  <c r="I636" i="3"/>
  <c r="B637" i="3" s="1"/>
  <c r="G637" i="3" s="1"/>
  <c r="H638" i="2"/>
  <c r="I638" i="2"/>
  <c r="B639" i="2" s="1"/>
  <c r="G639" i="2" s="1"/>
  <c r="H637" i="7" l="1"/>
  <c r="I637" i="7" s="1"/>
  <c r="B638" i="7" s="1"/>
  <c r="G638" i="7" s="1"/>
  <c r="H637" i="6"/>
  <c r="I637" i="6" s="1"/>
  <c r="B638" i="6" s="1"/>
  <c r="G638" i="6" s="1"/>
  <c r="H638" i="5"/>
  <c r="I638" i="5" s="1"/>
  <c r="B639" i="5" s="1"/>
  <c r="G639" i="5" s="1"/>
  <c r="I637" i="4"/>
  <c r="B638" i="4" s="1"/>
  <c r="G638" i="4" s="1"/>
  <c r="H637" i="4"/>
  <c r="H637" i="3"/>
  <c r="I637" i="3" s="1"/>
  <c r="B638" i="3" s="1"/>
  <c r="G638" i="3" s="1"/>
  <c r="H639" i="2"/>
  <c r="I639" i="2" s="1"/>
  <c r="B640" i="2" s="1"/>
  <c r="G640" i="2" s="1"/>
  <c r="H638" i="7" l="1"/>
  <c r="I638" i="7" s="1"/>
  <c r="B639" i="7" s="1"/>
  <c r="G639" i="7" s="1"/>
  <c r="H638" i="6"/>
  <c r="I638" i="6"/>
  <c r="B639" i="6" s="1"/>
  <c r="G639" i="6" s="1"/>
  <c r="H639" i="5"/>
  <c r="I639" i="5" s="1"/>
  <c r="B640" i="5" s="1"/>
  <c r="G640" i="5" s="1"/>
  <c r="H638" i="4"/>
  <c r="I638" i="4" s="1"/>
  <c r="B639" i="4" s="1"/>
  <c r="G639" i="4" s="1"/>
  <c r="H638" i="3"/>
  <c r="I638" i="3" s="1"/>
  <c r="B639" i="3" s="1"/>
  <c r="G639" i="3" s="1"/>
  <c r="H640" i="2"/>
  <c r="I640" i="2" s="1"/>
  <c r="B641" i="2" s="1"/>
  <c r="G641" i="2" s="1"/>
  <c r="I639" i="7" l="1"/>
  <c r="B640" i="7" s="1"/>
  <c r="G640" i="7" s="1"/>
  <c r="H639" i="7"/>
  <c r="I639" i="6"/>
  <c r="B640" i="6" s="1"/>
  <c r="G640" i="6" s="1"/>
  <c r="H639" i="6"/>
  <c r="H640" i="5"/>
  <c r="I640" i="5" s="1"/>
  <c r="B641" i="5" s="1"/>
  <c r="G641" i="5" s="1"/>
  <c r="H639" i="4"/>
  <c r="I639" i="4" s="1"/>
  <c r="B640" i="4" s="1"/>
  <c r="G640" i="4" s="1"/>
  <c r="H639" i="3"/>
  <c r="I639" i="3" s="1"/>
  <c r="B640" i="3" s="1"/>
  <c r="G640" i="3" s="1"/>
  <c r="H641" i="2"/>
  <c r="I641" i="2"/>
  <c r="B642" i="2" s="1"/>
  <c r="G642" i="2" s="1"/>
  <c r="H640" i="7" l="1"/>
  <c r="I640" i="7" s="1"/>
  <c r="B641" i="7" s="1"/>
  <c r="G641" i="7" s="1"/>
  <c r="H640" i="6"/>
  <c r="I640" i="6" s="1"/>
  <c r="B641" i="6" s="1"/>
  <c r="G641" i="6" s="1"/>
  <c r="H641" i="5"/>
  <c r="I641" i="5" s="1"/>
  <c r="B642" i="5" s="1"/>
  <c r="G642" i="5" s="1"/>
  <c r="H640" i="4"/>
  <c r="I640" i="4"/>
  <c r="B641" i="4" s="1"/>
  <c r="G641" i="4" s="1"/>
  <c r="H640" i="3"/>
  <c r="I640" i="3" s="1"/>
  <c r="B641" i="3" s="1"/>
  <c r="G641" i="3" s="1"/>
  <c r="H642" i="2"/>
  <c r="I642" i="2"/>
  <c r="B643" i="2" s="1"/>
  <c r="G643" i="2" s="1"/>
  <c r="I641" i="7" l="1"/>
  <c r="B642" i="7" s="1"/>
  <c r="G642" i="7" s="1"/>
  <c r="H641" i="7"/>
  <c r="H641" i="6"/>
  <c r="I641" i="6" s="1"/>
  <c r="B642" i="6" s="1"/>
  <c r="G642" i="6" s="1"/>
  <c r="H642" i="5"/>
  <c r="I642" i="5" s="1"/>
  <c r="B643" i="5" s="1"/>
  <c r="G643" i="5" s="1"/>
  <c r="H641" i="4"/>
  <c r="I641" i="4"/>
  <c r="B642" i="4" s="1"/>
  <c r="G642" i="4" s="1"/>
  <c r="H641" i="3"/>
  <c r="I641" i="3" s="1"/>
  <c r="B642" i="3" s="1"/>
  <c r="G642" i="3" s="1"/>
  <c r="H643" i="2"/>
  <c r="I643" i="2"/>
  <c r="B644" i="2" s="1"/>
  <c r="G644" i="2" s="1"/>
  <c r="H642" i="7" l="1"/>
  <c r="I642" i="7" s="1"/>
  <c r="B643" i="7" s="1"/>
  <c r="G643" i="7" s="1"/>
  <c r="I642" i="6"/>
  <c r="B643" i="6" s="1"/>
  <c r="G643" i="6" s="1"/>
  <c r="H642" i="6"/>
  <c r="H643" i="5"/>
  <c r="I643" i="5" s="1"/>
  <c r="B644" i="5" s="1"/>
  <c r="G644" i="5" s="1"/>
  <c r="H642" i="4"/>
  <c r="I642" i="4" s="1"/>
  <c r="B643" i="4" s="1"/>
  <c r="G643" i="4" s="1"/>
  <c r="H642" i="3"/>
  <c r="I642" i="3" s="1"/>
  <c r="B643" i="3" s="1"/>
  <c r="G643" i="3" s="1"/>
  <c r="H644" i="2"/>
  <c r="I644" i="2" s="1"/>
  <c r="B645" i="2" s="1"/>
  <c r="G645" i="2" s="1"/>
  <c r="H643" i="7" l="1"/>
  <c r="I643" i="7" s="1"/>
  <c r="B644" i="7" s="1"/>
  <c r="G644" i="7" s="1"/>
  <c r="H643" i="6"/>
  <c r="I643" i="6" s="1"/>
  <c r="B644" i="6" s="1"/>
  <c r="G644" i="6" s="1"/>
  <c r="H644" i="5"/>
  <c r="I644" i="5" s="1"/>
  <c r="B645" i="5" s="1"/>
  <c r="G645" i="5" s="1"/>
  <c r="I643" i="4"/>
  <c r="B644" i="4" s="1"/>
  <c r="G644" i="4" s="1"/>
  <c r="H643" i="4"/>
  <c r="H643" i="3"/>
  <c r="I643" i="3" s="1"/>
  <c r="B644" i="3" s="1"/>
  <c r="G644" i="3" s="1"/>
  <c r="H645" i="2"/>
  <c r="I645" i="2" s="1"/>
  <c r="B646" i="2" s="1"/>
  <c r="G646" i="2" s="1"/>
  <c r="H644" i="7" l="1"/>
  <c r="I644" i="7" s="1"/>
  <c r="B645" i="7" s="1"/>
  <c r="G645" i="7" s="1"/>
  <c r="H644" i="6"/>
  <c r="I644" i="6" s="1"/>
  <c r="B645" i="6" s="1"/>
  <c r="G645" i="6" s="1"/>
  <c r="H645" i="5"/>
  <c r="I645" i="5" s="1"/>
  <c r="B646" i="5" s="1"/>
  <c r="G646" i="5" s="1"/>
  <c r="H644" i="4"/>
  <c r="I644" i="4" s="1"/>
  <c r="B645" i="4" s="1"/>
  <c r="G645" i="4" s="1"/>
  <c r="H644" i="3"/>
  <c r="I644" i="3" s="1"/>
  <c r="B645" i="3" s="1"/>
  <c r="G645" i="3" s="1"/>
  <c r="H646" i="2"/>
  <c r="I646" i="2"/>
  <c r="B647" i="2" s="1"/>
  <c r="G647" i="2" s="1"/>
  <c r="H645" i="7" l="1"/>
  <c r="I645" i="7" s="1"/>
  <c r="B646" i="7" s="1"/>
  <c r="G646" i="7" s="1"/>
  <c r="H645" i="6"/>
  <c r="I645" i="6" s="1"/>
  <c r="B646" i="6" s="1"/>
  <c r="G646" i="6" s="1"/>
  <c r="H646" i="5"/>
  <c r="I646" i="5" s="1"/>
  <c r="B647" i="5" s="1"/>
  <c r="G647" i="5" s="1"/>
  <c r="H645" i="4"/>
  <c r="I645" i="4" s="1"/>
  <c r="B646" i="4" s="1"/>
  <c r="G646" i="4" s="1"/>
  <c r="H645" i="3"/>
  <c r="I645" i="3" s="1"/>
  <c r="B646" i="3" s="1"/>
  <c r="G646" i="3" s="1"/>
  <c r="H647" i="2"/>
  <c r="I647" i="2" s="1"/>
  <c r="B648" i="2" s="1"/>
  <c r="G648" i="2" s="1"/>
  <c r="I646" i="7" l="1"/>
  <c r="B647" i="7" s="1"/>
  <c r="G647" i="7" s="1"/>
  <c r="H646" i="7"/>
  <c r="H646" i="6"/>
  <c r="I646" i="6" s="1"/>
  <c r="B647" i="6" s="1"/>
  <c r="G647" i="6" s="1"/>
  <c r="H647" i="5"/>
  <c r="I647" i="5" s="1"/>
  <c r="B648" i="5" s="1"/>
  <c r="G648" i="5" s="1"/>
  <c r="H646" i="4"/>
  <c r="I646" i="4"/>
  <c r="B647" i="4" s="1"/>
  <c r="G647" i="4" s="1"/>
  <c r="I646" i="3"/>
  <c r="B647" i="3" s="1"/>
  <c r="G647" i="3" s="1"/>
  <c r="H646" i="3"/>
  <c r="H648" i="2"/>
  <c r="I648" i="2" s="1"/>
  <c r="B649" i="2" s="1"/>
  <c r="G649" i="2" s="1"/>
  <c r="I647" i="7" l="1"/>
  <c r="B648" i="7" s="1"/>
  <c r="G648" i="7" s="1"/>
  <c r="H647" i="7"/>
  <c r="H647" i="6"/>
  <c r="I647" i="6" s="1"/>
  <c r="B648" i="6" s="1"/>
  <c r="G648" i="6" s="1"/>
  <c r="H648" i="5"/>
  <c r="I648" i="5"/>
  <c r="B649" i="5" s="1"/>
  <c r="G649" i="5" s="1"/>
  <c r="H647" i="4"/>
  <c r="I647" i="4" s="1"/>
  <c r="B648" i="4" s="1"/>
  <c r="G648" i="4" s="1"/>
  <c r="I647" i="3"/>
  <c r="B648" i="3" s="1"/>
  <c r="G648" i="3" s="1"/>
  <c r="H647" i="3"/>
  <c r="H649" i="2"/>
  <c r="I649" i="2" s="1"/>
  <c r="B650" i="2" s="1"/>
  <c r="G650" i="2" s="1"/>
  <c r="I648" i="7" l="1"/>
  <c r="B649" i="7" s="1"/>
  <c r="G649" i="7" s="1"/>
  <c r="H648" i="7"/>
  <c r="H648" i="6"/>
  <c r="I648" i="6" s="1"/>
  <c r="B649" i="6" s="1"/>
  <c r="G649" i="6" s="1"/>
  <c r="H649" i="5"/>
  <c r="I649" i="5" s="1"/>
  <c r="B650" i="5" s="1"/>
  <c r="G650" i="5" s="1"/>
  <c r="I648" i="4"/>
  <c r="B649" i="4" s="1"/>
  <c r="G649" i="4" s="1"/>
  <c r="H648" i="4"/>
  <c r="H648" i="3"/>
  <c r="I648" i="3" s="1"/>
  <c r="B649" i="3" s="1"/>
  <c r="G649" i="3" s="1"/>
  <c r="H650" i="2"/>
  <c r="I650" i="2"/>
  <c r="B651" i="2" s="1"/>
  <c r="G651" i="2" s="1"/>
  <c r="H649" i="7" l="1"/>
  <c r="I649" i="7" s="1"/>
  <c r="B650" i="7" s="1"/>
  <c r="G650" i="7" s="1"/>
  <c r="H649" i="6"/>
  <c r="I649" i="6" s="1"/>
  <c r="B650" i="6" s="1"/>
  <c r="G650" i="6" s="1"/>
  <c r="H650" i="5"/>
  <c r="I650" i="5" s="1"/>
  <c r="B651" i="5" s="1"/>
  <c r="G651" i="5" s="1"/>
  <c r="I649" i="4"/>
  <c r="B650" i="4" s="1"/>
  <c r="G650" i="4" s="1"/>
  <c r="H649" i="4"/>
  <c r="H649" i="3"/>
  <c r="I649" i="3" s="1"/>
  <c r="B650" i="3" s="1"/>
  <c r="G650" i="3" s="1"/>
  <c r="H651" i="2"/>
  <c r="I651" i="2" s="1"/>
  <c r="B652" i="2" s="1"/>
  <c r="G652" i="2" s="1"/>
  <c r="H650" i="7" l="1"/>
  <c r="I650" i="7" s="1"/>
  <c r="B651" i="7" s="1"/>
  <c r="G651" i="7" s="1"/>
  <c r="H650" i="6"/>
  <c r="I650" i="6"/>
  <c r="B651" i="6" s="1"/>
  <c r="G651" i="6" s="1"/>
  <c r="H651" i="5"/>
  <c r="I651" i="5" s="1"/>
  <c r="B652" i="5" s="1"/>
  <c r="G652" i="5" s="1"/>
  <c r="H650" i="4"/>
  <c r="I650" i="4" s="1"/>
  <c r="B651" i="4" s="1"/>
  <c r="G651" i="4" s="1"/>
  <c r="H650" i="3"/>
  <c r="I650" i="3" s="1"/>
  <c r="B651" i="3" s="1"/>
  <c r="G651" i="3" s="1"/>
  <c r="H652" i="2"/>
  <c r="I652" i="2"/>
  <c r="B653" i="2" s="1"/>
  <c r="G653" i="2" s="1"/>
  <c r="H651" i="7" l="1"/>
  <c r="I651" i="7" s="1"/>
  <c r="B652" i="7" s="1"/>
  <c r="G652" i="7" s="1"/>
  <c r="H651" i="6"/>
  <c r="I651" i="6" s="1"/>
  <c r="B652" i="6" s="1"/>
  <c r="G652" i="6" s="1"/>
  <c r="H652" i="5"/>
  <c r="I652" i="5" s="1"/>
  <c r="B653" i="5" s="1"/>
  <c r="G653" i="5" s="1"/>
  <c r="H651" i="4"/>
  <c r="I651" i="4" s="1"/>
  <c r="B652" i="4" s="1"/>
  <c r="G652" i="4" s="1"/>
  <c r="H651" i="3"/>
  <c r="I651" i="3" s="1"/>
  <c r="B652" i="3" s="1"/>
  <c r="G652" i="3" s="1"/>
  <c r="H653" i="2"/>
  <c r="I653" i="2" s="1"/>
  <c r="B654" i="2" s="1"/>
  <c r="G654" i="2" s="1"/>
  <c r="H652" i="7" l="1"/>
  <c r="I652" i="7" s="1"/>
  <c r="B653" i="7" s="1"/>
  <c r="G653" i="7" s="1"/>
  <c r="H652" i="6"/>
  <c r="I652" i="6" s="1"/>
  <c r="B653" i="6" s="1"/>
  <c r="G653" i="6" s="1"/>
  <c r="H653" i="5"/>
  <c r="I653" i="5" s="1"/>
  <c r="B654" i="5" s="1"/>
  <c r="G654" i="5" s="1"/>
  <c r="H652" i="4"/>
  <c r="I652" i="4"/>
  <c r="B653" i="4" s="1"/>
  <c r="G653" i="4" s="1"/>
  <c r="H652" i="3"/>
  <c r="I652" i="3" s="1"/>
  <c r="B653" i="3" s="1"/>
  <c r="G653" i="3" s="1"/>
  <c r="H654" i="2"/>
  <c r="I654" i="2" s="1"/>
  <c r="B655" i="2" s="1"/>
  <c r="G655" i="2" s="1"/>
  <c r="H653" i="7" l="1"/>
  <c r="I653" i="7" s="1"/>
  <c r="B654" i="7" s="1"/>
  <c r="G654" i="7" s="1"/>
  <c r="I653" i="6"/>
  <c r="B654" i="6" s="1"/>
  <c r="G654" i="6" s="1"/>
  <c r="H653" i="6"/>
  <c r="H654" i="5"/>
  <c r="I654" i="5" s="1"/>
  <c r="B655" i="5" s="1"/>
  <c r="G655" i="5" s="1"/>
  <c r="H653" i="4"/>
  <c r="I653" i="4"/>
  <c r="B654" i="4" s="1"/>
  <c r="G654" i="4" s="1"/>
  <c r="H653" i="3"/>
  <c r="I653" i="3" s="1"/>
  <c r="B654" i="3" s="1"/>
  <c r="G654" i="3" s="1"/>
  <c r="H655" i="2"/>
  <c r="I655" i="2" s="1"/>
  <c r="B656" i="2" s="1"/>
  <c r="G656" i="2" s="1"/>
  <c r="H654" i="7" l="1"/>
  <c r="I654" i="7" s="1"/>
  <c r="B655" i="7" s="1"/>
  <c r="G655" i="7" s="1"/>
  <c r="I654" i="6"/>
  <c r="B655" i="6" s="1"/>
  <c r="G655" i="6" s="1"/>
  <c r="H654" i="6"/>
  <c r="H655" i="5"/>
  <c r="I655" i="5" s="1"/>
  <c r="B656" i="5" s="1"/>
  <c r="G656" i="5" s="1"/>
  <c r="H654" i="4"/>
  <c r="I654" i="4" s="1"/>
  <c r="B655" i="4" s="1"/>
  <c r="G655" i="4" s="1"/>
  <c r="I654" i="3"/>
  <c r="B655" i="3" s="1"/>
  <c r="G655" i="3" s="1"/>
  <c r="H654" i="3"/>
  <c r="H656" i="2"/>
  <c r="I656" i="2" s="1"/>
  <c r="B657" i="2" s="1"/>
  <c r="G657" i="2" s="1"/>
  <c r="H655" i="7" l="1"/>
  <c r="I655" i="7" s="1"/>
  <c r="B656" i="7" s="1"/>
  <c r="G656" i="7" s="1"/>
  <c r="H655" i="6"/>
  <c r="I655" i="6" s="1"/>
  <c r="B656" i="6" s="1"/>
  <c r="G656" i="6" s="1"/>
  <c r="H656" i="5"/>
  <c r="I656" i="5" s="1"/>
  <c r="B657" i="5" s="1"/>
  <c r="G657" i="5" s="1"/>
  <c r="H655" i="4"/>
  <c r="I655" i="4" s="1"/>
  <c r="B656" i="4" s="1"/>
  <c r="G656" i="4" s="1"/>
  <c r="I655" i="3"/>
  <c r="B656" i="3" s="1"/>
  <c r="G656" i="3" s="1"/>
  <c r="H655" i="3"/>
  <c r="H657" i="2"/>
  <c r="I657" i="2" s="1"/>
  <c r="B658" i="2" s="1"/>
  <c r="G658" i="2" s="1"/>
  <c r="I656" i="7" l="1"/>
  <c r="B657" i="7" s="1"/>
  <c r="G657" i="7" s="1"/>
  <c r="H656" i="7"/>
  <c r="H656" i="6"/>
  <c r="I656" i="6" s="1"/>
  <c r="B657" i="6" s="1"/>
  <c r="G657" i="6" s="1"/>
  <c r="H657" i="5"/>
  <c r="I657" i="5" s="1"/>
  <c r="B658" i="5" s="1"/>
  <c r="G658" i="5" s="1"/>
  <c r="H656" i="4"/>
  <c r="I656" i="4" s="1"/>
  <c r="B657" i="4" s="1"/>
  <c r="G657" i="4" s="1"/>
  <c r="H656" i="3"/>
  <c r="I656" i="3" s="1"/>
  <c r="B657" i="3" s="1"/>
  <c r="G657" i="3" s="1"/>
  <c r="H658" i="2"/>
  <c r="I658" i="2"/>
  <c r="B659" i="2" s="1"/>
  <c r="G659" i="2" s="1"/>
  <c r="H657" i="7" l="1"/>
  <c r="I657" i="7"/>
  <c r="B658" i="7" s="1"/>
  <c r="G658" i="7" s="1"/>
  <c r="H657" i="6"/>
  <c r="I657" i="6" s="1"/>
  <c r="B658" i="6" s="1"/>
  <c r="G658" i="6" s="1"/>
  <c r="H658" i="5"/>
  <c r="I658" i="5" s="1"/>
  <c r="B659" i="5" s="1"/>
  <c r="G659" i="5" s="1"/>
  <c r="H657" i="4"/>
  <c r="I657" i="4"/>
  <c r="B658" i="4" s="1"/>
  <c r="G658" i="4" s="1"/>
  <c r="H657" i="3"/>
  <c r="I657" i="3" s="1"/>
  <c r="B658" i="3" s="1"/>
  <c r="G658" i="3" s="1"/>
  <c r="H659" i="2"/>
  <c r="I659" i="2"/>
  <c r="B660" i="2" s="1"/>
  <c r="G660" i="2" s="1"/>
  <c r="H658" i="7" l="1"/>
  <c r="I658" i="7" s="1"/>
  <c r="B659" i="7" s="1"/>
  <c r="G659" i="7" s="1"/>
  <c r="H658" i="6"/>
  <c r="I658" i="6" s="1"/>
  <c r="B659" i="6" s="1"/>
  <c r="G659" i="6" s="1"/>
  <c r="H659" i="5"/>
  <c r="I659" i="5" s="1"/>
  <c r="B660" i="5" s="1"/>
  <c r="G660" i="5" s="1"/>
  <c r="H658" i="4"/>
  <c r="I658" i="4"/>
  <c r="B659" i="4" s="1"/>
  <c r="G659" i="4" s="1"/>
  <c r="H658" i="3"/>
  <c r="I658" i="3" s="1"/>
  <c r="B659" i="3" s="1"/>
  <c r="G659" i="3" s="1"/>
  <c r="H660" i="2"/>
  <c r="I660" i="2"/>
  <c r="B661" i="2" s="1"/>
  <c r="G661" i="2" s="1"/>
  <c r="H659" i="7" l="1"/>
  <c r="I659" i="7" s="1"/>
  <c r="B660" i="7" s="1"/>
  <c r="G660" i="7" s="1"/>
  <c r="H659" i="6"/>
  <c r="I659" i="6" s="1"/>
  <c r="B660" i="6" s="1"/>
  <c r="G660" i="6" s="1"/>
  <c r="H660" i="5"/>
  <c r="I660" i="5" s="1"/>
  <c r="B661" i="5" s="1"/>
  <c r="G661" i="5" s="1"/>
  <c r="H659" i="4"/>
  <c r="I659" i="4" s="1"/>
  <c r="B660" i="4" s="1"/>
  <c r="G660" i="4" s="1"/>
  <c r="H659" i="3"/>
  <c r="I659" i="3" s="1"/>
  <c r="B660" i="3" s="1"/>
  <c r="G660" i="3" s="1"/>
  <c r="H661" i="2"/>
  <c r="I661" i="2"/>
  <c r="B662" i="2" s="1"/>
  <c r="G662" i="2" s="1"/>
  <c r="H660" i="7" l="1"/>
  <c r="I660" i="7" s="1"/>
  <c r="B661" i="7" s="1"/>
  <c r="G661" i="7" s="1"/>
  <c r="H660" i="6"/>
  <c r="I660" i="6" s="1"/>
  <c r="B661" i="6" s="1"/>
  <c r="G661" i="6" s="1"/>
  <c r="H661" i="5"/>
  <c r="I661" i="5" s="1"/>
  <c r="B662" i="5" s="1"/>
  <c r="G662" i="5" s="1"/>
  <c r="H660" i="4"/>
  <c r="I660" i="4" s="1"/>
  <c r="B661" i="4" s="1"/>
  <c r="G661" i="4" s="1"/>
  <c r="H660" i="3"/>
  <c r="I660" i="3" s="1"/>
  <c r="B661" i="3" s="1"/>
  <c r="G661" i="3" s="1"/>
  <c r="H662" i="2"/>
  <c r="I662" i="2" s="1"/>
  <c r="B663" i="2" s="1"/>
  <c r="G663" i="2" s="1"/>
  <c r="H661" i="7" l="1"/>
  <c r="I661" i="7" s="1"/>
  <c r="B662" i="7" s="1"/>
  <c r="G662" i="7" s="1"/>
  <c r="H661" i="6"/>
  <c r="I661" i="6" s="1"/>
  <c r="B662" i="6" s="1"/>
  <c r="G662" i="6" s="1"/>
  <c r="H662" i="5"/>
  <c r="I662" i="5" s="1"/>
  <c r="B663" i="5" s="1"/>
  <c r="G663" i="5" s="1"/>
  <c r="H661" i="4"/>
  <c r="I661" i="4" s="1"/>
  <c r="B662" i="4" s="1"/>
  <c r="G662" i="4" s="1"/>
  <c r="I661" i="3"/>
  <c r="B662" i="3" s="1"/>
  <c r="G662" i="3" s="1"/>
  <c r="H661" i="3"/>
  <c r="H663" i="2"/>
  <c r="I663" i="2"/>
  <c r="B664" i="2" s="1"/>
  <c r="G664" i="2" s="1"/>
  <c r="H662" i="7" l="1"/>
  <c r="I662" i="7" s="1"/>
  <c r="B663" i="7" s="1"/>
  <c r="G663" i="7" s="1"/>
  <c r="H662" i="6"/>
  <c r="I662" i="6"/>
  <c r="B663" i="6" s="1"/>
  <c r="G663" i="6" s="1"/>
  <c r="H663" i="5"/>
  <c r="I663" i="5" s="1"/>
  <c r="B664" i="5" s="1"/>
  <c r="G664" i="5" s="1"/>
  <c r="H662" i="4"/>
  <c r="I662" i="4"/>
  <c r="B663" i="4" s="1"/>
  <c r="G663" i="4" s="1"/>
  <c r="H662" i="3"/>
  <c r="I662" i="3" s="1"/>
  <c r="B663" i="3" s="1"/>
  <c r="G663" i="3" s="1"/>
  <c r="H664" i="2"/>
  <c r="I664" i="2"/>
  <c r="B665" i="2" s="1"/>
  <c r="G665" i="2" s="1"/>
  <c r="H663" i="7" l="1"/>
  <c r="I663" i="7"/>
  <c r="B664" i="7" s="1"/>
  <c r="G664" i="7" s="1"/>
  <c r="H663" i="6"/>
  <c r="I663" i="6"/>
  <c r="B664" i="6" s="1"/>
  <c r="G664" i="6" s="1"/>
  <c r="H664" i="5"/>
  <c r="I664" i="5" s="1"/>
  <c r="B665" i="5" s="1"/>
  <c r="G665" i="5" s="1"/>
  <c r="H663" i="4"/>
  <c r="I663" i="4" s="1"/>
  <c r="B664" i="4" s="1"/>
  <c r="G664" i="4" s="1"/>
  <c r="I663" i="3"/>
  <c r="B664" i="3" s="1"/>
  <c r="G664" i="3" s="1"/>
  <c r="H663" i="3"/>
  <c r="H665" i="2"/>
  <c r="I665" i="2"/>
  <c r="B666" i="2" s="1"/>
  <c r="G666" i="2" s="1"/>
  <c r="H664" i="7" l="1"/>
  <c r="I664" i="7" s="1"/>
  <c r="B665" i="7" s="1"/>
  <c r="G665" i="7" s="1"/>
  <c r="I664" i="6"/>
  <c r="B665" i="6" s="1"/>
  <c r="G665" i="6" s="1"/>
  <c r="H664" i="6"/>
  <c r="H665" i="5"/>
  <c r="I665" i="5" s="1"/>
  <c r="B666" i="5" s="1"/>
  <c r="G666" i="5" s="1"/>
  <c r="H664" i="4"/>
  <c r="I664" i="4" s="1"/>
  <c r="B665" i="4" s="1"/>
  <c r="G665" i="4" s="1"/>
  <c r="I664" i="3"/>
  <c r="B665" i="3" s="1"/>
  <c r="G665" i="3" s="1"/>
  <c r="H664" i="3"/>
  <c r="H666" i="2"/>
  <c r="I666" i="2" s="1"/>
  <c r="B667" i="2" s="1"/>
  <c r="G667" i="2" s="1"/>
  <c r="H665" i="7" l="1"/>
  <c r="I665" i="7" s="1"/>
  <c r="B666" i="7" s="1"/>
  <c r="G666" i="7" s="1"/>
  <c r="H665" i="6"/>
  <c r="I665" i="6" s="1"/>
  <c r="B666" i="6" s="1"/>
  <c r="G666" i="6" s="1"/>
  <c r="H666" i="5"/>
  <c r="I666" i="5" s="1"/>
  <c r="B667" i="5" s="1"/>
  <c r="G667" i="5" s="1"/>
  <c r="I665" i="4"/>
  <c r="B666" i="4" s="1"/>
  <c r="G666" i="4" s="1"/>
  <c r="H665" i="4"/>
  <c r="H665" i="3"/>
  <c r="I665" i="3" s="1"/>
  <c r="B666" i="3" s="1"/>
  <c r="G666" i="3" s="1"/>
  <c r="H667" i="2"/>
  <c r="I667" i="2"/>
  <c r="B668" i="2" s="1"/>
  <c r="G668" i="2" s="1"/>
  <c r="H666" i="7" l="1"/>
  <c r="I666" i="7"/>
  <c r="B667" i="7" s="1"/>
  <c r="G667" i="7" s="1"/>
  <c r="I666" i="6"/>
  <c r="B667" i="6" s="1"/>
  <c r="G667" i="6" s="1"/>
  <c r="H666" i="6"/>
  <c r="H667" i="5"/>
  <c r="I667" i="5" s="1"/>
  <c r="B668" i="5" s="1"/>
  <c r="G668" i="5" s="1"/>
  <c r="I666" i="4"/>
  <c r="B667" i="4" s="1"/>
  <c r="G667" i="4" s="1"/>
  <c r="H666" i="4"/>
  <c r="H666" i="3"/>
  <c r="I666" i="3" s="1"/>
  <c r="B667" i="3" s="1"/>
  <c r="G667" i="3" s="1"/>
  <c r="H668" i="2"/>
  <c r="I668" i="2"/>
  <c r="B669" i="2" s="1"/>
  <c r="G669" i="2" s="1"/>
  <c r="H667" i="7" l="1"/>
  <c r="I667" i="7" s="1"/>
  <c r="B668" i="7" s="1"/>
  <c r="G668" i="7" s="1"/>
  <c r="I667" i="6"/>
  <c r="B668" i="6" s="1"/>
  <c r="G668" i="6" s="1"/>
  <c r="H667" i="6"/>
  <c r="H668" i="5"/>
  <c r="I668" i="5" s="1"/>
  <c r="B669" i="5" s="1"/>
  <c r="G669" i="5" s="1"/>
  <c r="H667" i="4"/>
  <c r="I667" i="4" s="1"/>
  <c r="B668" i="4" s="1"/>
  <c r="G668" i="4" s="1"/>
  <c r="H667" i="3"/>
  <c r="I667" i="3" s="1"/>
  <c r="B668" i="3" s="1"/>
  <c r="G668" i="3" s="1"/>
  <c r="H669" i="2"/>
  <c r="I669" i="2" s="1"/>
  <c r="B670" i="2" s="1"/>
  <c r="G670" i="2" s="1"/>
  <c r="H668" i="7" l="1"/>
  <c r="I668" i="7" s="1"/>
  <c r="B669" i="7" s="1"/>
  <c r="G669" i="7" s="1"/>
  <c r="I668" i="6"/>
  <c r="B669" i="6" s="1"/>
  <c r="G669" i="6" s="1"/>
  <c r="H668" i="6"/>
  <c r="H669" i="5"/>
  <c r="I669" i="5" s="1"/>
  <c r="B670" i="5" s="1"/>
  <c r="G670" i="5" s="1"/>
  <c r="I668" i="4"/>
  <c r="B669" i="4" s="1"/>
  <c r="G669" i="4" s="1"/>
  <c r="H668" i="4"/>
  <c r="H668" i="3"/>
  <c r="I668" i="3" s="1"/>
  <c r="B669" i="3" s="1"/>
  <c r="G669" i="3" s="1"/>
  <c r="H670" i="2"/>
  <c r="I670" i="2" s="1"/>
  <c r="B671" i="2" s="1"/>
  <c r="G671" i="2" s="1"/>
  <c r="H669" i="7" l="1"/>
  <c r="I669" i="7"/>
  <c r="B670" i="7" s="1"/>
  <c r="G670" i="7" s="1"/>
  <c r="H669" i="6"/>
  <c r="I669" i="6" s="1"/>
  <c r="B670" i="6" s="1"/>
  <c r="G670" i="6" s="1"/>
  <c r="H670" i="5"/>
  <c r="I670" i="5" s="1"/>
  <c r="B671" i="5" s="1"/>
  <c r="G671" i="5" s="1"/>
  <c r="H669" i="4"/>
  <c r="I669" i="4"/>
  <c r="B670" i="4" s="1"/>
  <c r="G670" i="4" s="1"/>
  <c r="H669" i="3"/>
  <c r="I669" i="3" s="1"/>
  <c r="B670" i="3" s="1"/>
  <c r="G670" i="3" s="1"/>
  <c r="H671" i="2"/>
  <c r="I671" i="2"/>
  <c r="B672" i="2" s="1"/>
  <c r="G672" i="2" s="1"/>
  <c r="H670" i="7" l="1"/>
  <c r="I670" i="7" s="1"/>
  <c r="B671" i="7" s="1"/>
  <c r="G671" i="7" s="1"/>
  <c r="H670" i="6"/>
  <c r="I670" i="6" s="1"/>
  <c r="B671" i="6" s="1"/>
  <c r="G671" i="6" s="1"/>
  <c r="H671" i="5"/>
  <c r="I671" i="5" s="1"/>
  <c r="B672" i="5" s="1"/>
  <c r="G672" i="5" s="1"/>
  <c r="I670" i="4"/>
  <c r="B671" i="4" s="1"/>
  <c r="G671" i="4" s="1"/>
  <c r="H670" i="4"/>
  <c r="H670" i="3"/>
  <c r="I670" i="3" s="1"/>
  <c r="B671" i="3" s="1"/>
  <c r="G671" i="3" s="1"/>
  <c r="H672" i="2"/>
  <c r="I672" i="2"/>
  <c r="B673" i="2" s="1"/>
  <c r="G673" i="2" s="1"/>
  <c r="H671" i="7" l="1"/>
  <c r="I671" i="7" s="1"/>
  <c r="B672" i="7" s="1"/>
  <c r="G672" i="7" s="1"/>
  <c r="I671" i="6"/>
  <c r="B672" i="6" s="1"/>
  <c r="G672" i="6" s="1"/>
  <c r="H671" i="6"/>
  <c r="H672" i="5"/>
  <c r="I672" i="5" s="1"/>
  <c r="B673" i="5" s="1"/>
  <c r="G673" i="5" s="1"/>
  <c r="H671" i="4"/>
  <c r="I671" i="4" s="1"/>
  <c r="B672" i="4" s="1"/>
  <c r="G672" i="4" s="1"/>
  <c r="I671" i="3"/>
  <c r="B672" i="3" s="1"/>
  <c r="G672" i="3" s="1"/>
  <c r="H671" i="3"/>
  <c r="H673" i="2"/>
  <c r="I673" i="2"/>
  <c r="B674" i="2" s="1"/>
  <c r="G674" i="2" s="1"/>
  <c r="I672" i="7" l="1"/>
  <c r="B673" i="7" s="1"/>
  <c r="G673" i="7" s="1"/>
  <c r="H672" i="7"/>
  <c r="H672" i="6"/>
  <c r="I672" i="6" s="1"/>
  <c r="B673" i="6" s="1"/>
  <c r="G673" i="6" s="1"/>
  <c r="H673" i="5"/>
  <c r="I673" i="5" s="1"/>
  <c r="B674" i="5" s="1"/>
  <c r="G674" i="5" s="1"/>
  <c r="H672" i="4"/>
  <c r="I672" i="4"/>
  <c r="B673" i="4" s="1"/>
  <c r="G673" i="4" s="1"/>
  <c r="H672" i="3"/>
  <c r="I672" i="3"/>
  <c r="B673" i="3" s="1"/>
  <c r="G673" i="3" s="1"/>
  <c r="H674" i="2"/>
  <c r="I674" i="2"/>
  <c r="B675" i="2" s="1"/>
  <c r="G675" i="2" s="1"/>
  <c r="H673" i="7" l="1"/>
  <c r="I673" i="7" s="1"/>
  <c r="B674" i="7" s="1"/>
  <c r="G674" i="7" s="1"/>
  <c r="H673" i="6"/>
  <c r="I673" i="6" s="1"/>
  <c r="B674" i="6" s="1"/>
  <c r="G674" i="6" s="1"/>
  <c r="H674" i="5"/>
  <c r="I674" i="5" s="1"/>
  <c r="B675" i="5" s="1"/>
  <c r="G675" i="5" s="1"/>
  <c r="H673" i="4"/>
  <c r="I673" i="4"/>
  <c r="B674" i="4" s="1"/>
  <c r="G674" i="4" s="1"/>
  <c r="I673" i="3"/>
  <c r="B674" i="3" s="1"/>
  <c r="G674" i="3" s="1"/>
  <c r="H673" i="3"/>
  <c r="H675" i="2"/>
  <c r="I675" i="2"/>
  <c r="B676" i="2" s="1"/>
  <c r="G676" i="2" s="1"/>
  <c r="I674" i="7" l="1"/>
  <c r="B675" i="7" s="1"/>
  <c r="G675" i="7" s="1"/>
  <c r="H674" i="7"/>
  <c r="H674" i="6"/>
  <c r="I674" i="6"/>
  <c r="B675" i="6" s="1"/>
  <c r="G675" i="6" s="1"/>
  <c r="H675" i="5"/>
  <c r="I675" i="5" s="1"/>
  <c r="B676" i="5" s="1"/>
  <c r="G676" i="5" s="1"/>
  <c r="H674" i="4"/>
  <c r="I674" i="4" s="1"/>
  <c r="B675" i="4" s="1"/>
  <c r="G675" i="4" s="1"/>
  <c r="I674" i="3"/>
  <c r="B675" i="3" s="1"/>
  <c r="G675" i="3" s="1"/>
  <c r="H674" i="3"/>
  <c r="H676" i="2"/>
  <c r="I676" i="2"/>
  <c r="B677" i="2" s="1"/>
  <c r="G677" i="2" s="1"/>
  <c r="H675" i="7" l="1"/>
  <c r="I675" i="7"/>
  <c r="B676" i="7" s="1"/>
  <c r="G676" i="7" s="1"/>
  <c r="H675" i="6"/>
  <c r="I675" i="6" s="1"/>
  <c r="B676" i="6" s="1"/>
  <c r="G676" i="6" s="1"/>
  <c r="H676" i="5"/>
  <c r="I676" i="5" s="1"/>
  <c r="B677" i="5" s="1"/>
  <c r="G677" i="5" s="1"/>
  <c r="H675" i="4"/>
  <c r="I675" i="4" s="1"/>
  <c r="B676" i="4" s="1"/>
  <c r="G676" i="4" s="1"/>
  <c r="I675" i="3"/>
  <c r="B676" i="3" s="1"/>
  <c r="G676" i="3" s="1"/>
  <c r="H675" i="3"/>
  <c r="H677" i="2"/>
  <c r="I677" i="2"/>
  <c r="B678" i="2" s="1"/>
  <c r="G678" i="2" s="1"/>
  <c r="H676" i="7" l="1"/>
  <c r="I676" i="7" s="1"/>
  <c r="B677" i="7" s="1"/>
  <c r="G677" i="7" s="1"/>
  <c r="I676" i="6"/>
  <c r="B677" i="6" s="1"/>
  <c r="G677" i="6" s="1"/>
  <c r="H676" i="6"/>
  <c r="H677" i="5"/>
  <c r="I677" i="5" s="1"/>
  <c r="B678" i="5" s="1"/>
  <c r="G678" i="5" s="1"/>
  <c r="H676" i="4"/>
  <c r="I676" i="4" s="1"/>
  <c r="B677" i="4" s="1"/>
  <c r="G677" i="4" s="1"/>
  <c r="I676" i="3"/>
  <c r="B677" i="3" s="1"/>
  <c r="G677" i="3" s="1"/>
  <c r="H676" i="3"/>
  <c r="H678" i="2"/>
  <c r="I678" i="2"/>
  <c r="B679" i="2" s="1"/>
  <c r="G679" i="2" s="1"/>
  <c r="H677" i="7" l="1"/>
  <c r="I677" i="7" s="1"/>
  <c r="B678" i="7" s="1"/>
  <c r="G678" i="7" s="1"/>
  <c r="I677" i="6"/>
  <c r="B678" i="6" s="1"/>
  <c r="G678" i="6" s="1"/>
  <c r="H677" i="6"/>
  <c r="H678" i="5"/>
  <c r="I678" i="5" s="1"/>
  <c r="B679" i="5" s="1"/>
  <c r="G679" i="5" s="1"/>
  <c r="H677" i="4"/>
  <c r="I677" i="4"/>
  <c r="B678" i="4" s="1"/>
  <c r="G678" i="4" s="1"/>
  <c r="I677" i="3"/>
  <c r="B678" i="3" s="1"/>
  <c r="G678" i="3" s="1"/>
  <c r="H677" i="3"/>
  <c r="H679" i="2"/>
  <c r="I679" i="2" s="1"/>
  <c r="B680" i="2" s="1"/>
  <c r="G680" i="2" s="1"/>
  <c r="H678" i="7" l="1"/>
  <c r="I678" i="7"/>
  <c r="B679" i="7" s="1"/>
  <c r="G679" i="7" s="1"/>
  <c r="H678" i="6"/>
  <c r="I678" i="6" s="1"/>
  <c r="B679" i="6" s="1"/>
  <c r="G679" i="6" s="1"/>
  <c r="H679" i="5"/>
  <c r="I679" i="5" s="1"/>
  <c r="B680" i="5" s="1"/>
  <c r="G680" i="5" s="1"/>
  <c r="H678" i="4"/>
  <c r="I678" i="4" s="1"/>
  <c r="B679" i="4" s="1"/>
  <c r="G679" i="4" s="1"/>
  <c r="I678" i="3"/>
  <c r="B679" i="3" s="1"/>
  <c r="G679" i="3" s="1"/>
  <c r="H678" i="3"/>
  <c r="H680" i="2"/>
  <c r="I680" i="2"/>
  <c r="B681" i="2" s="1"/>
  <c r="G681" i="2" s="1"/>
  <c r="H679" i="7" l="1"/>
  <c r="I679" i="7" s="1"/>
  <c r="B680" i="7" s="1"/>
  <c r="G680" i="7" s="1"/>
  <c r="H679" i="6"/>
  <c r="I679" i="6" s="1"/>
  <c r="B680" i="6" s="1"/>
  <c r="G680" i="6" s="1"/>
  <c r="H680" i="5"/>
  <c r="I680" i="5" s="1"/>
  <c r="B681" i="5" s="1"/>
  <c r="G681" i="5" s="1"/>
  <c r="H679" i="4"/>
  <c r="I679" i="4" s="1"/>
  <c r="B680" i="4" s="1"/>
  <c r="G680" i="4" s="1"/>
  <c r="H679" i="3"/>
  <c r="I679" i="3" s="1"/>
  <c r="B680" i="3" s="1"/>
  <c r="G680" i="3" s="1"/>
  <c r="H681" i="2"/>
  <c r="I681" i="2"/>
  <c r="B682" i="2" s="1"/>
  <c r="G682" i="2" s="1"/>
  <c r="H680" i="7" l="1"/>
  <c r="I680" i="7" s="1"/>
  <c r="B681" i="7" s="1"/>
  <c r="G681" i="7" s="1"/>
  <c r="I680" i="6"/>
  <c r="B681" i="6" s="1"/>
  <c r="G681" i="6" s="1"/>
  <c r="H680" i="6"/>
  <c r="H681" i="5"/>
  <c r="I681" i="5" s="1"/>
  <c r="B682" i="5" s="1"/>
  <c r="G682" i="5" s="1"/>
  <c r="H680" i="4"/>
  <c r="I680" i="4" s="1"/>
  <c r="B681" i="4" s="1"/>
  <c r="G681" i="4" s="1"/>
  <c r="H680" i="3"/>
  <c r="I680" i="3" s="1"/>
  <c r="B681" i="3" s="1"/>
  <c r="G681" i="3" s="1"/>
  <c r="H682" i="2"/>
  <c r="I682" i="2"/>
  <c r="B683" i="2" s="1"/>
  <c r="G683" i="2" s="1"/>
  <c r="H681" i="7" l="1"/>
  <c r="I681" i="7"/>
  <c r="B682" i="7" s="1"/>
  <c r="G682" i="7" s="1"/>
  <c r="H681" i="6"/>
  <c r="I681" i="6" s="1"/>
  <c r="B682" i="6" s="1"/>
  <c r="G682" i="6" s="1"/>
  <c r="H682" i="5"/>
  <c r="I682" i="5" s="1"/>
  <c r="B683" i="5" s="1"/>
  <c r="G683" i="5" s="1"/>
  <c r="H681" i="4"/>
  <c r="I681" i="4"/>
  <c r="B682" i="4" s="1"/>
  <c r="G682" i="4" s="1"/>
  <c r="H681" i="3"/>
  <c r="I681" i="3" s="1"/>
  <c r="B682" i="3" s="1"/>
  <c r="G682" i="3" s="1"/>
  <c r="H683" i="2"/>
  <c r="I683" i="2"/>
  <c r="B684" i="2" s="1"/>
  <c r="G684" i="2" s="1"/>
  <c r="H682" i="7" l="1"/>
  <c r="I682" i="7" s="1"/>
  <c r="B683" i="7" s="1"/>
  <c r="G683" i="7" s="1"/>
  <c r="H682" i="6"/>
  <c r="I682" i="6" s="1"/>
  <c r="B683" i="6" s="1"/>
  <c r="G683" i="6" s="1"/>
  <c r="H683" i="5"/>
  <c r="I683" i="5" s="1"/>
  <c r="B684" i="5" s="1"/>
  <c r="G684" i="5" s="1"/>
  <c r="I682" i="4"/>
  <c r="B683" i="4" s="1"/>
  <c r="G683" i="4" s="1"/>
  <c r="H682" i="4"/>
  <c r="H682" i="3"/>
  <c r="I682" i="3" s="1"/>
  <c r="B683" i="3" s="1"/>
  <c r="G683" i="3" s="1"/>
  <c r="H684" i="2"/>
  <c r="I684" i="2" s="1"/>
  <c r="B685" i="2" s="1"/>
  <c r="G685" i="2" s="1"/>
  <c r="H683" i="7" l="1"/>
  <c r="I683" i="7" s="1"/>
  <c r="B684" i="7" s="1"/>
  <c r="G684" i="7" s="1"/>
  <c r="H683" i="6"/>
  <c r="I683" i="6" s="1"/>
  <c r="B684" i="6" s="1"/>
  <c r="G684" i="6" s="1"/>
  <c r="H684" i="5"/>
  <c r="I684" i="5" s="1"/>
  <c r="B685" i="5" s="1"/>
  <c r="G685" i="5" s="1"/>
  <c r="H683" i="4"/>
  <c r="I683" i="4" s="1"/>
  <c r="B684" i="4" s="1"/>
  <c r="G684" i="4" s="1"/>
  <c r="H683" i="3"/>
  <c r="I683" i="3" s="1"/>
  <c r="B684" i="3" s="1"/>
  <c r="G684" i="3" s="1"/>
  <c r="H685" i="2"/>
  <c r="I685" i="2" s="1"/>
  <c r="B686" i="2" s="1"/>
  <c r="G686" i="2" s="1"/>
  <c r="H684" i="7" l="1"/>
  <c r="I684" i="7" s="1"/>
  <c r="B685" i="7" s="1"/>
  <c r="G685" i="7" s="1"/>
  <c r="H684" i="6"/>
  <c r="I684" i="6" s="1"/>
  <c r="B685" i="6" s="1"/>
  <c r="G685" i="6" s="1"/>
  <c r="H685" i="5"/>
  <c r="I685" i="5" s="1"/>
  <c r="B686" i="5" s="1"/>
  <c r="G686" i="5" s="1"/>
  <c r="H684" i="4"/>
  <c r="I684" i="4" s="1"/>
  <c r="B685" i="4" s="1"/>
  <c r="G685" i="4" s="1"/>
  <c r="H684" i="3"/>
  <c r="I684" i="3"/>
  <c r="B685" i="3" s="1"/>
  <c r="G685" i="3" s="1"/>
  <c r="H686" i="2"/>
  <c r="I686" i="2" s="1"/>
  <c r="B687" i="2" s="1"/>
  <c r="G687" i="2" s="1"/>
  <c r="H685" i="7" l="1"/>
  <c r="I685" i="7" s="1"/>
  <c r="B686" i="7" s="1"/>
  <c r="G686" i="7" s="1"/>
  <c r="H685" i="6"/>
  <c r="I685" i="6" s="1"/>
  <c r="B686" i="6" s="1"/>
  <c r="G686" i="6" s="1"/>
  <c r="H686" i="5"/>
  <c r="I686" i="5" s="1"/>
  <c r="B687" i="5" s="1"/>
  <c r="G687" i="5" s="1"/>
  <c r="H685" i="4"/>
  <c r="I685" i="4" s="1"/>
  <c r="B686" i="4" s="1"/>
  <c r="G686" i="4" s="1"/>
  <c r="H685" i="3"/>
  <c r="I685" i="3" s="1"/>
  <c r="B686" i="3" s="1"/>
  <c r="G686" i="3" s="1"/>
  <c r="H687" i="2"/>
  <c r="I687" i="2"/>
  <c r="B688" i="2" s="1"/>
  <c r="G688" i="2" s="1"/>
  <c r="H686" i="7" l="1"/>
  <c r="I686" i="7" s="1"/>
  <c r="B687" i="7" s="1"/>
  <c r="G687" i="7" s="1"/>
  <c r="H686" i="6"/>
  <c r="I686" i="6"/>
  <c r="B687" i="6" s="1"/>
  <c r="G687" i="6" s="1"/>
  <c r="H687" i="5"/>
  <c r="I687" i="5" s="1"/>
  <c r="B688" i="5" s="1"/>
  <c r="G688" i="5" s="1"/>
  <c r="H686" i="4"/>
  <c r="I686" i="4" s="1"/>
  <c r="B687" i="4" s="1"/>
  <c r="G687" i="4" s="1"/>
  <c r="I686" i="3"/>
  <c r="B687" i="3" s="1"/>
  <c r="G687" i="3" s="1"/>
  <c r="H686" i="3"/>
  <c r="H688" i="2"/>
  <c r="I688" i="2"/>
  <c r="B689" i="2" s="1"/>
  <c r="G689" i="2" s="1"/>
  <c r="H687" i="7" l="1"/>
  <c r="I687" i="7" s="1"/>
  <c r="B688" i="7" s="1"/>
  <c r="G688" i="7" s="1"/>
  <c r="H687" i="6"/>
  <c r="I687" i="6" s="1"/>
  <c r="B688" i="6" s="1"/>
  <c r="G688" i="6" s="1"/>
  <c r="H688" i="5"/>
  <c r="I688" i="5" s="1"/>
  <c r="B689" i="5" s="1"/>
  <c r="G689" i="5" s="1"/>
  <c r="I687" i="4"/>
  <c r="B688" i="4" s="1"/>
  <c r="G688" i="4" s="1"/>
  <c r="H687" i="4"/>
  <c r="H687" i="3"/>
  <c r="I687" i="3" s="1"/>
  <c r="B688" i="3" s="1"/>
  <c r="G688" i="3" s="1"/>
  <c r="H689" i="2"/>
  <c r="I689" i="2"/>
  <c r="B690" i="2" s="1"/>
  <c r="G690" i="2" s="1"/>
  <c r="H688" i="7" l="1"/>
  <c r="I688" i="7" s="1"/>
  <c r="B689" i="7" s="1"/>
  <c r="G689" i="7" s="1"/>
  <c r="H688" i="6"/>
  <c r="I688" i="6" s="1"/>
  <c r="B689" i="6" s="1"/>
  <c r="G689" i="6" s="1"/>
  <c r="H689" i="5"/>
  <c r="I689" i="5" s="1"/>
  <c r="B690" i="5" s="1"/>
  <c r="G690" i="5" s="1"/>
  <c r="H688" i="4"/>
  <c r="I688" i="4" s="1"/>
  <c r="B689" i="4" s="1"/>
  <c r="G689" i="4" s="1"/>
  <c r="I688" i="3"/>
  <c r="B689" i="3" s="1"/>
  <c r="G689" i="3" s="1"/>
  <c r="H688" i="3"/>
  <c r="H690" i="2"/>
  <c r="I690" i="2" s="1"/>
  <c r="B691" i="2" s="1"/>
  <c r="G691" i="2" s="1"/>
  <c r="H689" i="7" l="1"/>
  <c r="I689" i="7"/>
  <c r="B690" i="7" s="1"/>
  <c r="G690" i="7" s="1"/>
  <c r="H689" i="6"/>
  <c r="I689" i="6"/>
  <c r="B690" i="6" s="1"/>
  <c r="G690" i="6" s="1"/>
  <c r="H690" i="5"/>
  <c r="I690" i="5" s="1"/>
  <c r="B691" i="5" s="1"/>
  <c r="G691" i="5" s="1"/>
  <c r="H689" i="4"/>
  <c r="I689" i="4"/>
  <c r="B690" i="4" s="1"/>
  <c r="G690" i="4" s="1"/>
  <c r="H689" i="3"/>
  <c r="I689" i="3" s="1"/>
  <c r="B690" i="3" s="1"/>
  <c r="G690" i="3" s="1"/>
  <c r="H691" i="2"/>
  <c r="I691" i="2"/>
  <c r="B692" i="2" s="1"/>
  <c r="G692" i="2" s="1"/>
  <c r="H690" i="7" l="1"/>
  <c r="I690" i="7"/>
  <c r="B691" i="7" s="1"/>
  <c r="G691" i="7" s="1"/>
  <c r="H690" i="6"/>
  <c r="I690" i="6" s="1"/>
  <c r="B691" i="6" s="1"/>
  <c r="G691" i="6" s="1"/>
  <c r="H691" i="5"/>
  <c r="I691" i="5" s="1"/>
  <c r="B692" i="5" s="1"/>
  <c r="G692" i="5" s="1"/>
  <c r="H690" i="4"/>
  <c r="I690" i="4" s="1"/>
  <c r="B691" i="4" s="1"/>
  <c r="G691" i="4" s="1"/>
  <c r="I690" i="3"/>
  <c r="B691" i="3" s="1"/>
  <c r="G691" i="3" s="1"/>
  <c r="H690" i="3"/>
  <c r="H692" i="2"/>
  <c r="I692" i="2" s="1"/>
  <c r="B693" i="2" s="1"/>
  <c r="G693" i="2" s="1"/>
  <c r="I691" i="7" l="1"/>
  <c r="B692" i="7" s="1"/>
  <c r="G692" i="7" s="1"/>
  <c r="H691" i="7"/>
  <c r="H691" i="6"/>
  <c r="I691" i="6" s="1"/>
  <c r="B692" i="6" s="1"/>
  <c r="G692" i="6" s="1"/>
  <c r="H692" i="5"/>
  <c r="I692" i="5" s="1"/>
  <c r="B693" i="5" s="1"/>
  <c r="G693" i="5" s="1"/>
  <c r="H691" i="4"/>
  <c r="I691" i="4"/>
  <c r="B692" i="4" s="1"/>
  <c r="G692" i="4" s="1"/>
  <c r="H691" i="3"/>
  <c r="I691" i="3" s="1"/>
  <c r="B692" i="3" s="1"/>
  <c r="G692" i="3" s="1"/>
  <c r="H693" i="2"/>
  <c r="I693" i="2"/>
  <c r="B694" i="2" s="1"/>
  <c r="G694" i="2" s="1"/>
  <c r="H692" i="7" l="1"/>
  <c r="I692" i="7" s="1"/>
  <c r="B693" i="7" s="1"/>
  <c r="G693" i="7" s="1"/>
  <c r="I692" i="6"/>
  <c r="B693" i="6" s="1"/>
  <c r="G693" i="6" s="1"/>
  <c r="H692" i="6"/>
  <c r="H693" i="5"/>
  <c r="I693" i="5" s="1"/>
  <c r="B694" i="5" s="1"/>
  <c r="G694" i="5" s="1"/>
  <c r="I692" i="4"/>
  <c r="B693" i="4" s="1"/>
  <c r="G693" i="4" s="1"/>
  <c r="H692" i="4"/>
  <c r="H692" i="3"/>
  <c r="I692" i="3" s="1"/>
  <c r="B693" i="3" s="1"/>
  <c r="G693" i="3" s="1"/>
  <c r="H694" i="2"/>
  <c r="I694" i="2"/>
  <c r="B695" i="2" s="1"/>
  <c r="G695" i="2" s="1"/>
  <c r="H693" i="7" l="1"/>
  <c r="I693" i="7"/>
  <c r="B694" i="7" s="1"/>
  <c r="G694" i="7" s="1"/>
  <c r="H693" i="6"/>
  <c r="I693" i="6" s="1"/>
  <c r="B694" i="6" s="1"/>
  <c r="G694" i="6" s="1"/>
  <c r="H694" i="5"/>
  <c r="I694" i="5" s="1"/>
  <c r="B695" i="5" s="1"/>
  <c r="G695" i="5" s="1"/>
  <c r="H693" i="4"/>
  <c r="I693" i="4"/>
  <c r="B694" i="4" s="1"/>
  <c r="G694" i="4" s="1"/>
  <c r="H693" i="3"/>
  <c r="I693" i="3" s="1"/>
  <c r="B694" i="3" s="1"/>
  <c r="G694" i="3" s="1"/>
  <c r="H695" i="2"/>
  <c r="I695" i="2" s="1"/>
  <c r="B696" i="2" s="1"/>
  <c r="G696" i="2" s="1"/>
  <c r="H694" i="7" l="1"/>
  <c r="I694" i="7" s="1"/>
  <c r="B695" i="7" s="1"/>
  <c r="G695" i="7" s="1"/>
  <c r="I694" i="6"/>
  <c r="B695" i="6" s="1"/>
  <c r="G695" i="6" s="1"/>
  <c r="H694" i="6"/>
  <c r="H695" i="5"/>
  <c r="I695" i="5" s="1"/>
  <c r="B696" i="5" s="1"/>
  <c r="G696" i="5" s="1"/>
  <c r="H694" i="4"/>
  <c r="I694" i="4" s="1"/>
  <c r="B695" i="4" s="1"/>
  <c r="G695" i="4" s="1"/>
  <c r="H694" i="3"/>
  <c r="I694" i="3" s="1"/>
  <c r="B695" i="3" s="1"/>
  <c r="G695" i="3" s="1"/>
  <c r="H696" i="2"/>
  <c r="I696" i="2"/>
  <c r="B697" i="2" s="1"/>
  <c r="G697" i="2" s="1"/>
  <c r="H695" i="7" l="1"/>
  <c r="I695" i="7" s="1"/>
  <c r="B696" i="7" s="1"/>
  <c r="G696" i="7" s="1"/>
  <c r="H695" i="6"/>
  <c r="I695" i="6" s="1"/>
  <c r="B696" i="6" s="1"/>
  <c r="G696" i="6" s="1"/>
  <c r="H696" i="5"/>
  <c r="I696" i="5"/>
  <c r="B697" i="5" s="1"/>
  <c r="G697" i="5" s="1"/>
  <c r="H695" i="4"/>
  <c r="I695" i="4" s="1"/>
  <c r="B696" i="4" s="1"/>
  <c r="G696" i="4" s="1"/>
  <c r="H695" i="3"/>
  <c r="I695" i="3" s="1"/>
  <c r="B696" i="3" s="1"/>
  <c r="G696" i="3" s="1"/>
  <c r="H697" i="2"/>
  <c r="I697" i="2"/>
  <c r="B698" i="2" s="1"/>
  <c r="G698" i="2" s="1"/>
  <c r="I696" i="7" l="1"/>
  <c r="B697" i="7" s="1"/>
  <c r="G697" i="7" s="1"/>
  <c r="H696" i="7"/>
  <c r="I696" i="6"/>
  <c r="B697" i="6" s="1"/>
  <c r="G697" i="6" s="1"/>
  <c r="H696" i="6"/>
  <c r="H697" i="5"/>
  <c r="I697" i="5" s="1"/>
  <c r="B698" i="5" s="1"/>
  <c r="G698" i="5" s="1"/>
  <c r="H696" i="4"/>
  <c r="I696" i="4" s="1"/>
  <c r="B697" i="4" s="1"/>
  <c r="G697" i="4" s="1"/>
  <c r="H696" i="3"/>
  <c r="I696" i="3"/>
  <c r="B697" i="3" s="1"/>
  <c r="G697" i="3" s="1"/>
  <c r="H698" i="2"/>
  <c r="I698" i="2"/>
  <c r="B699" i="2" s="1"/>
  <c r="G699" i="2" s="1"/>
  <c r="I697" i="7" l="1"/>
  <c r="B698" i="7" s="1"/>
  <c r="G698" i="7" s="1"/>
  <c r="H697" i="7"/>
  <c r="H697" i="6"/>
  <c r="I697" i="6" s="1"/>
  <c r="B698" i="6" s="1"/>
  <c r="G698" i="6" s="1"/>
  <c r="H698" i="5"/>
  <c r="I698" i="5" s="1"/>
  <c r="B699" i="5" s="1"/>
  <c r="G699" i="5" s="1"/>
  <c r="H697" i="4"/>
  <c r="I697" i="4"/>
  <c r="B698" i="4" s="1"/>
  <c r="G698" i="4" s="1"/>
  <c r="I697" i="3"/>
  <c r="B698" i="3" s="1"/>
  <c r="G698" i="3" s="1"/>
  <c r="H697" i="3"/>
  <c r="H699" i="2"/>
  <c r="I699" i="2" s="1"/>
  <c r="B700" i="2" s="1"/>
  <c r="G700" i="2" s="1"/>
  <c r="H698" i="7" l="1"/>
  <c r="I698" i="7" s="1"/>
  <c r="B699" i="7" s="1"/>
  <c r="G699" i="7" s="1"/>
  <c r="H698" i="6"/>
  <c r="I698" i="6"/>
  <c r="B699" i="6" s="1"/>
  <c r="G699" i="6" s="1"/>
  <c r="H699" i="5"/>
  <c r="I699" i="5" s="1"/>
  <c r="B700" i="5" s="1"/>
  <c r="G700" i="5" s="1"/>
  <c r="H698" i="4"/>
  <c r="I698" i="4" s="1"/>
  <c r="B699" i="4" s="1"/>
  <c r="G699" i="4" s="1"/>
  <c r="H698" i="3"/>
  <c r="I698" i="3" s="1"/>
  <c r="B699" i="3" s="1"/>
  <c r="G699" i="3" s="1"/>
  <c r="H700" i="2"/>
  <c r="I700" i="2" s="1"/>
  <c r="B701" i="2" s="1"/>
  <c r="G701" i="2" s="1"/>
  <c r="H699" i="7" l="1"/>
  <c r="I699" i="7" s="1"/>
  <c r="B700" i="7" s="1"/>
  <c r="G700" i="7" s="1"/>
  <c r="I699" i="6"/>
  <c r="B700" i="6" s="1"/>
  <c r="G700" i="6" s="1"/>
  <c r="H699" i="6"/>
  <c r="H700" i="5"/>
  <c r="I700" i="5" s="1"/>
  <c r="B701" i="5" s="1"/>
  <c r="G701" i="5" s="1"/>
  <c r="H699" i="4"/>
  <c r="I699" i="4" s="1"/>
  <c r="B700" i="4" s="1"/>
  <c r="G700" i="4" s="1"/>
  <c r="I699" i="3"/>
  <c r="B700" i="3" s="1"/>
  <c r="G700" i="3" s="1"/>
  <c r="H699" i="3"/>
  <c r="H701" i="2"/>
  <c r="I701" i="2" s="1"/>
  <c r="B702" i="2" s="1"/>
  <c r="G702" i="2" s="1"/>
  <c r="H700" i="7" l="1"/>
  <c r="I700" i="7" s="1"/>
  <c r="B701" i="7" s="1"/>
  <c r="G701" i="7" s="1"/>
  <c r="H700" i="6"/>
  <c r="I700" i="6" s="1"/>
  <c r="B701" i="6" s="1"/>
  <c r="G701" i="6" s="1"/>
  <c r="H701" i="5"/>
  <c r="I701" i="5" s="1"/>
  <c r="B702" i="5" s="1"/>
  <c r="G702" i="5" s="1"/>
  <c r="H700" i="4"/>
  <c r="I700" i="4" s="1"/>
  <c r="B701" i="4" s="1"/>
  <c r="G701" i="4" s="1"/>
  <c r="H700" i="3"/>
  <c r="I700" i="3" s="1"/>
  <c r="B701" i="3" s="1"/>
  <c r="G701" i="3" s="1"/>
  <c r="H702" i="2"/>
  <c r="I702" i="2" s="1"/>
  <c r="B703" i="2" s="1"/>
  <c r="G703" i="2" s="1"/>
  <c r="H701" i="7" l="1"/>
  <c r="I701" i="7"/>
  <c r="B702" i="7" s="1"/>
  <c r="G702" i="7" s="1"/>
  <c r="I701" i="6"/>
  <c r="B702" i="6" s="1"/>
  <c r="G702" i="6" s="1"/>
  <c r="H701" i="6"/>
  <c r="H702" i="5"/>
  <c r="I702" i="5" s="1"/>
  <c r="B703" i="5" s="1"/>
  <c r="G703" i="5" s="1"/>
  <c r="H701" i="4"/>
  <c r="I701" i="4"/>
  <c r="B702" i="4" s="1"/>
  <c r="G702" i="4" s="1"/>
  <c r="H701" i="3"/>
  <c r="I701" i="3" s="1"/>
  <c r="B702" i="3" s="1"/>
  <c r="G702" i="3" s="1"/>
  <c r="H703" i="2"/>
  <c r="I703" i="2"/>
  <c r="B704" i="2" s="1"/>
  <c r="G704" i="2" s="1"/>
  <c r="H702" i="7" l="1"/>
  <c r="I702" i="7"/>
  <c r="B703" i="7" s="1"/>
  <c r="G703" i="7" s="1"/>
  <c r="I702" i="6"/>
  <c r="B703" i="6" s="1"/>
  <c r="G703" i="6" s="1"/>
  <c r="H702" i="6"/>
  <c r="H703" i="5"/>
  <c r="I703" i="5" s="1"/>
  <c r="B704" i="5" s="1"/>
  <c r="G704" i="5" s="1"/>
  <c r="H702" i="4"/>
  <c r="I702" i="4" s="1"/>
  <c r="B703" i="4" s="1"/>
  <c r="G703" i="4" s="1"/>
  <c r="H702" i="3"/>
  <c r="I702" i="3" s="1"/>
  <c r="B703" i="3" s="1"/>
  <c r="G703" i="3" s="1"/>
  <c r="H704" i="2"/>
  <c r="I704" i="2"/>
  <c r="B705" i="2" s="1"/>
  <c r="G705" i="2" s="1"/>
  <c r="I703" i="7" l="1"/>
  <c r="B704" i="7" s="1"/>
  <c r="G704" i="7" s="1"/>
  <c r="H703" i="7"/>
  <c r="H703" i="6"/>
  <c r="I703" i="6" s="1"/>
  <c r="B704" i="6" s="1"/>
  <c r="G704" i="6" s="1"/>
  <c r="H704" i="5"/>
  <c r="I704" i="5" s="1"/>
  <c r="B705" i="5" s="1"/>
  <c r="G705" i="5" s="1"/>
  <c r="H703" i="4"/>
  <c r="I703" i="4" s="1"/>
  <c r="B704" i="4" s="1"/>
  <c r="G704" i="4" s="1"/>
  <c r="H703" i="3"/>
  <c r="I703" i="3" s="1"/>
  <c r="B704" i="3" s="1"/>
  <c r="G704" i="3" s="1"/>
  <c r="H705" i="2"/>
  <c r="I705" i="2"/>
  <c r="B706" i="2" s="1"/>
  <c r="G706" i="2" s="1"/>
  <c r="H704" i="7" l="1"/>
  <c r="I704" i="7" s="1"/>
  <c r="B705" i="7" s="1"/>
  <c r="G705" i="7" s="1"/>
  <c r="I704" i="6"/>
  <c r="B705" i="6" s="1"/>
  <c r="G705" i="6" s="1"/>
  <c r="H704" i="6"/>
  <c r="H705" i="5"/>
  <c r="I705" i="5" s="1"/>
  <c r="B706" i="5" s="1"/>
  <c r="G706" i="5" s="1"/>
  <c r="H704" i="4"/>
  <c r="I704" i="4" s="1"/>
  <c r="B705" i="4" s="1"/>
  <c r="G705" i="4" s="1"/>
  <c r="H704" i="3"/>
  <c r="I704" i="3" s="1"/>
  <c r="B705" i="3" s="1"/>
  <c r="G705" i="3" s="1"/>
  <c r="H706" i="2"/>
  <c r="I706" i="2" s="1"/>
  <c r="B707" i="2" s="1"/>
  <c r="G707" i="2" s="1"/>
  <c r="H705" i="7" l="1"/>
  <c r="I705" i="7" s="1"/>
  <c r="B706" i="7" s="1"/>
  <c r="G706" i="7" s="1"/>
  <c r="H705" i="6"/>
  <c r="I705" i="6" s="1"/>
  <c r="B706" i="6" s="1"/>
  <c r="G706" i="6" s="1"/>
  <c r="H706" i="5"/>
  <c r="I706" i="5" s="1"/>
  <c r="B707" i="5" s="1"/>
  <c r="G707" i="5" s="1"/>
  <c r="H705" i="4"/>
  <c r="I705" i="4" s="1"/>
  <c r="B706" i="4" s="1"/>
  <c r="G706" i="4" s="1"/>
  <c r="H705" i="3"/>
  <c r="I705" i="3" s="1"/>
  <c r="B706" i="3" s="1"/>
  <c r="G706" i="3" s="1"/>
  <c r="H707" i="2"/>
  <c r="I707" i="2"/>
  <c r="B708" i="2" s="1"/>
  <c r="G708" i="2" s="1"/>
  <c r="I706" i="7" l="1"/>
  <c r="B707" i="7" s="1"/>
  <c r="G707" i="7" s="1"/>
  <c r="H706" i="7"/>
  <c r="H706" i="6"/>
  <c r="I706" i="6"/>
  <c r="B707" i="6" s="1"/>
  <c r="G707" i="6" s="1"/>
  <c r="H707" i="5"/>
  <c r="I707" i="5" s="1"/>
  <c r="B708" i="5" s="1"/>
  <c r="G708" i="5" s="1"/>
  <c r="H706" i="4"/>
  <c r="I706" i="4" s="1"/>
  <c r="B707" i="4" s="1"/>
  <c r="G707" i="4" s="1"/>
  <c r="H706" i="3"/>
  <c r="I706" i="3" s="1"/>
  <c r="B707" i="3" s="1"/>
  <c r="G707" i="3" s="1"/>
  <c r="H708" i="2"/>
  <c r="I708" i="2" s="1"/>
  <c r="B709" i="2" s="1"/>
  <c r="G709" i="2" s="1"/>
  <c r="I707" i="7" l="1"/>
  <c r="B708" i="7" s="1"/>
  <c r="G708" i="7" s="1"/>
  <c r="H707" i="7"/>
  <c r="H707" i="6"/>
  <c r="I707" i="6" s="1"/>
  <c r="B708" i="6" s="1"/>
  <c r="G708" i="6" s="1"/>
  <c r="H708" i="5"/>
  <c r="I708" i="5"/>
  <c r="B709" i="5" s="1"/>
  <c r="G709" i="5" s="1"/>
  <c r="I707" i="4"/>
  <c r="B708" i="4" s="1"/>
  <c r="G708" i="4" s="1"/>
  <c r="H707" i="4"/>
  <c r="H707" i="3"/>
  <c r="I707" i="3" s="1"/>
  <c r="B708" i="3" s="1"/>
  <c r="G708" i="3" s="1"/>
  <c r="H709" i="2"/>
  <c r="I709" i="2" s="1"/>
  <c r="B710" i="2" s="1"/>
  <c r="G710" i="2" s="1"/>
  <c r="H708" i="7" l="1"/>
  <c r="I708" i="7" s="1"/>
  <c r="B709" i="7" s="1"/>
  <c r="G709" i="7" s="1"/>
  <c r="I708" i="6"/>
  <c r="B709" i="6" s="1"/>
  <c r="G709" i="6" s="1"/>
  <c r="H708" i="6"/>
  <c r="H709" i="5"/>
  <c r="I709" i="5" s="1"/>
  <c r="B710" i="5" s="1"/>
  <c r="G710" i="5" s="1"/>
  <c r="I708" i="4"/>
  <c r="B709" i="4" s="1"/>
  <c r="G709" i="4" s="1"/>
  <c r="H708" i="4"/>
  <c r="H708" i="3"/>
  <c r="I708" i="3"/>
  <c r="B709" i="3" s="1"/>
  <c r="G709" i="3" s="1"/>
  <c r="H710" i="2"/>
  <c r="I710" i="2"/>
  <c r="B711" i="2" s="1"/>
  <c r="G711" i="2" s="1"/>
  <c r="I709" i="7" l="1"/>
  <c r="B710" i="7" s="1"/>
  <c r="G710" i="7" s="1"/>
  <c r="H709" i="7"/>
  <c r="H709" i="6"/>
  <c r="I709" i="6" s="1"/>
  <c r="B710" i="6" s="1"/>
  <c r="G710" i="6" s="1"/>
  <c r="H710" i="5"/>
  <c r="I710" i="5" s="1"/>
  <c r="B711" i="5" s="1"/>
  <c r="G711" i="5" s="1"/>
  <c r="H709" i="4"/>
  <c r="I709" i="4" s="1"/>
  <c r="B710" i="4" s="1"/>
  <c r="G710" i="4" s="1"/>
  <c r="H709" i="3"/>
  <c r="I709" i="3" s="1"/>
  <c r="B710" i="3" s="1"/>
  <c r="G710" i="3" s="1"/>
  <c r="H711" i="2"/>
  <c r="I711" i="2" s="1"/>
  <c r="B712" i="2" s="1"/>
  <c r="G712" i="2" s="1"/>
  <c r="H710" i="7" l="1"/>
  <c r="I710" i="7" s="1"/>
  <c r="B711" i="7" s="1"/>
  <c r="G711" i="7" s="1"/>
  <c r="H710" i="6"/>
  <c r="I710" i="6"/>
  <c r="B711" i="6" s="1"/>
  <c r="G711" i="6" s="1"/>
  <c r="H711" i="5"/>
  <c r="I711" i="5" s="1"/>
  <c r="B712" i="5" s="1"/>
  <c r="G712" i="5" s="1"/>
  <c r="H710" i="4"/>
  <c r="I710" i="4" s="1"/>
  <c r="B711" i="4" s="1"/>
  <c r="G711" i="4" s="1"/>
  <c r="I710" i="3"/>
  <c r="B711" i="3" s="1"/>
  <c r="G711" i="3" s="1"/>
  <c r="H710" i="3"/>
  <c r="H712" i="2"/>
  <c r="I712" i="2" s="1"/>
  <c r="B713" i="2" s="1"/>
  <c r="G713" i="2" s="1"/>
  <c r="H711" i="7" l="1"/>
  <c r="I711" i="7" s="1"/>
  <c r="B712" i="7" s="1"/>
  <c r="G712" i="7" s="1"/>
  <c r="H711" i="6"/>
  <c r="I711" i="6" s="1"/>
  <c r="B712" i="6" s="1"/>
  <c r="G712" i="6" s="1"/>
  <c r="H712" i="5"/>
  <c r="I712" i="5" s="1"/>
  <c r="B713" i="5" s="1"/>
  <c r="G713" i="5" s="1"/>
  <c r="H711" i="4"/>
  <c r="I711" i="4" s="1"/>
  <c r="B712" i="4" s="1"/>
  <c r="G712" i="4" s="1"/>
  <c r="H711" i="3"/>
  <c r="I711" i="3" s="1"/>
  <c r="B712" i="3" s="1"/>
  <c r="G712" i="3" s="1"/>
  <c r="H713" i="2"/>
  <c r="I713" i="2" s="1"/>
  <c r="B714" i="2" s="1"/>
  <c r="G714" i="2" s="1"/>
  <c r="H712" i="7" l="1"/>
  <c r="I712" i="7" s="1"/>
  <c r="B713" i="7" s="1"/>
  <c r="G713" i="7" s="1"/>
  <c r="H712" i="6"/>
  <c r="I712" i="6" s="1"/>
  <c r="B713" i="6" s="1"/>
  <c r="G713" i="6" s="1"/>
  <c r="H713" i="5"/>
  <c r="I713" i="5" s="1"/>
  <c r="B714" i="5" s="1"/>
  <c r="G714" i="5" s="1"/>
  <c r="H712" i="4"/>
  <c r="I712" i="4" s="1"/>
  <c r="B713" i="4" s="1"/>
  <c r="G713" i="4" s="1"/>
  <c r="H712" i="3"/>
  <c r="I712" i="3" s="1"/>
  <c r="B713" i="3" s="1"/>
  <c r="G713" i="3" s="1"/>
  <c r="H714" i="2"/>
  <c r="I714" i="2"/>
  <c r="B715" i="2" s="1"/>
  <c r="G715" i="2" s="1"/>
  <c r="H713" i="7" l="1"/>
  <c r="I713" i="7" s="1"/>
  <c r="B714" i="7" s="1"/>
  <c r="G714" i="7" s="1"/>
  <c r="H713" i="6"/>
  <c r="I713" i="6"/>
  <c r="B714" i="6" s="1"/>
  <c r="G714" i="6" s="1"/>
  <c r="H714" i="5"/>
  <c r="I714" i="5" s="1"/>
  <c r="B715" i="5" s="1"/>
  <c r="G715" i="5" s="1"/>
  <c r="H713" i="4"/>
  <c r="I713" i="4"/>
  <c r="B714" i="4" s="1"/>
  <c r="G714" i="4" s="1"/>
  <c r="H713" i="3"/>
  <c r="I713" i="3" s="1"/>
  <c r="B714" i="3" s="1"/>
  <c r="G714" i="3" s="1"/>
  <c r="H715" i="2"/>
  <c r="I715" i="2" s="1"/>
  <c r="B716" i="2" s="1"/>
  <c r="G716" i="2" s="1"/>
  <c r="H714" i="7" l="1"/>
  <c r="I714" i="7"/>
  <c r="B715" i="7" s="1"/>
  <c r="G715" i="7" s="1"/>
  <c r="H714" i="6"/>
  <c r="I714" i="6" s="1"/>
  <c r="B715" i="6" s="1"/>
  <c r="G715" i="6" s="1"/>
  <c r="H715" i="5"/>
  <c r="I715" i="5" s="1"/>
  <c r="B716" i="5" s="1"/>
  <c r="G716" i="5" s="1"/>
  <c r="I714" i="4"/>
  <c r="B715" i="4" s="1"/>
  <c r="G715" i="4" s="1"/>
  <c r="H714" i="4"/>
  <c r="I714" i="3"/>
  <c r="B715" i="3" s="1"/>
  <c r="G715" i="3" s="1"/>
  <c r="H714" i="3"/>
  <c r="H716" i="2"/>
  <c r="I716" i="2"/>
  <c r="B717" i="2" s="1"/>
  <c r="G717" i="2" s="1"/>
  <c r="I715" i="7" l="1"/>
  <c r="B716" i="7" s="1"/>
  <c r="G716" i="7" s="1"/>
  <c r="H715" i="7"/>
  <c r="H715" i="6"/>
  <c r="I715" i="6" s="1"/>
  <c r="B716" i="6" s="1"/>
  <c r="G716" i="6" s="1"/>
  <c r="H716" i="5"/>
  <c r="I716" i="5" s="1"/>
  <c r="B717" i="5" s="1"/>
  <c r="G717" i="5" s="1"/>
  <c r="H715" i="4"/>
  <c r="I715" i="4"/>
  <c r="B716" i="4" s="1"/>
  <c r="G716" i="4" s="1"/>
  <c r="H715" i="3"/>
  <c r="I715" i="3" s="1"/>
  <c r="B716" i="3" s="1"/>
  <c r="G716" i="3" s="1"/>
  <c r="H717" i="2"/>
  <c r="I717" i="2"/>
  <c r="B718" i="2" s="1"/>
  <c r="G718" i="2" s="1"/>
  <c r="H716" i="7" l="1"/>
  <c r="I716" i="7" s="1"/>
  <c r="B717" i="7" s="1"/>
  <c r="G717" i="7" s="1"/>
  <c r="H716" i="6"/>
  <c r="I716" i="6" s="1"/>
  <c r="B717" i="6" s="1"/>
  <c r="G717" i="6" s="1"/>
  <c r="H717" i="5"/>
  <c r="I717" i="5" s="1"/>
  <c r="B718" i="5" s="1"/>
  <c r="G718" i="5" s="1"/>
  <c r="H716" i="4"/>
  <c r="I716" i="4" s="1"/>
  <c r="B717" i="4" s="1"/>
  <c r="G717" i="4" s="1"/>
  <c r="H716" i="3"/>
  <c r="I716" i="3" s="1"/>
  <c r="B717" i="3" s="1"/>
  <c r="G717" i="3" s="1"/>
  <c r="H718" i="2"/>
  <c r="I718" i="2"/>
  <c r="B719" i="2" s="1"/>
  <c r="G719" i="2" s="1"/>
  <c r="H717" i="7" l="1"/>
  <c r="I717" i="7"/>
  <c r="B718" i="7" s="1"/>
  <c r="G718" i="7" s="1"/>
  <c r="I717" i="6"/>
  <c r="B718" i="6" s="1"/>
  <c r="G718" i="6" s="1"/>
  <c r="H717" i="6"/>
  <c r="H718" i="5"/>
  <c r="I718" i="5" s="1"/>
  <c r="B719" i="5" s="1"/>
  <c r="G719" i="5" s="1"/>
  <c r="H717" i="4"/>
  <c r="I717" i="4"/>
  <c r="B718" i="4" s="1"/>
  <c r="G718" i="4" s="1"/>
  <c r="H717" i="3"/>
  <c r="I717" i="3" s="1"/>
  <c r="B718" i="3" s="1"/>
  <c r="G718" i="3" s="1"/>
  <c r="H719" i="2"/>
  <c r="I719" i="2"/>
  <c r="B720" i="2" s="1"/>
  <c r="G720" i="2" s="1"/>
  <c r="H718" i="7" l="1"/>
  <c r="I718" i="7" s="1"/>
  <c r="B719" i="7" s="1"/>
  <c r="G719" i="7" s="1"/>
  <c r="H718" i="6"/>
  <c r="I718" i="6" s="1"/>
  <c r="B719" i="6" s="1"/>
  <c r="G719" i="6" s="1"/>
  <c r="H719" i="5"/>
  <c r="I719" i="5" s="1"/>
  <c r="B720" i="5" s="1"/>
  <c r="G720" i="5" s="1"/>
  <c r="H718" i="4"/>
  <c r="I718" i="4" s="1"/>
  <c r="B719" i="4" s="1"/>
  <c r="G719" i="4" s="1"/>
  <c r="H718" i="3"/>
  <c r="I718" i="3" s="1"/>
  <c r="B719" i="3" s="1"/>
  <c r="G719" i="3" s="1"/>
  <c r="H720" i="2"/>
  <c r="I720" i="2" s="1"/>
  <c r="B721" i="2" s="1"/>
  <c r="G721" i="2" s="1"/>
  <c r="H719" i="7" l="1"/>
  <c r="I719" i="7" s="1"/>
  <c r="B720" i="7" s="1"/>
  <c r="G720" i="7" s="1"/>
  <c r="I719" i="6"/>
  <c r="B720" i="6" s="1"/>
  <c r="G720" i="6" s="1"/>
  <c r="H719" i="6"/>
  <c r="H720" i="5"/>
  <c r="I720" i="5" s="1"/>
  <c r="B721" i="5" s="1"/>
  <c r="G721" i="5" s="1"/>
  <c r="H719" i="4"/>
  <c r="I719" i="4" s="1"/>
  <c r="B720" i="4" s="1"/>
  <c r="G720" i="4" s="1"/>
  <c r="H719" i="3"/>
  <c r="I719" i="3" s="1"/>
  <c r="B720" i="3" s="1"/>
  <c r="G720" i="3" s="1"/>
  <c r="H721" i="2"/>
  <c r="I721" i="2"/>
  <c r="B722" i="2" s="1"/>
  <c r="G722" i="2" s="1"/>
  <c r="H720" i="7" l="1"/>
  <c r="I720" i="7" s="1"/>
  <c r="B721" i="7" s="1"/>
  <c r="G721" i="7" s="1"/>
  <c r="H720" i="6"/>
  <c r="I720" i="6" s="1"/>
  <c r="B721" i="6" s="1"/>
  <c r="G721" i="6" s="1"/>
  <c r="H721" i="5"/>
  <c r="I721" i="5" s="1"/>
  <c r="B722" i="5" s="1"/>
  <c r="G722" i="5" s="1"/>
  <c r="I720" i="4"/>
  <c r="B721" i="4" s="1"/>
  <c r="G721" i="4" s="1"/>
  <c r="H720" i="4"/>
  <c r="H720" i="3"/>
  <c r="I720" i="3" s="1"/>
  <c r="B721" i="3" s="1"/>
  <c r="G721" i="3" s="1"/>
  <c r="H722" i="2"/>
  <c r="I722" i="2"/>
  <c r="B723" i="2" s="1"/>
  <c r="G723" i="2" s="1"/>
  <c r="I721" i="7" l="1"/>
  <c r="B722" i="7" s="1"/>
  <c r="G722" i="7" s="1"/>
  <c r="H721" i="7"/>
  <c r="H721" i="6"/>
  <c r="I721" i="6" s="1"/>
  <c r="B722" i="6" s="1"/>
  <c r="G722" i="6" s="1"/>
  <c r="H722" i="5"/>
  <c r="I722" i="5" s="1"/>
  <c r="B723" i="5" s="1"/>
  <c r="G723" i="5" s="1"/>
  <c r="H721" i="4"/>
  <c r="I721" i="4" s="1"/>
  <c r="B722" i="4" s="1"/>
  <c r="G722" i="4" s="1"/>
  <c r="H721" i="3"/>
  <c r="I721" i="3" s="1"/>
  <c r="B722" i="3" s="1"/>
  <c r="G722" i="3" s="1"/>
  <c r="H723" i="2"/>
  <c r="I723" i="2"/>
  <c r="B724" i="2" s="1"/>
  <c r="G724" i="2" s="1"/>
  <c r="H722" i="7" l="1"/>
  <c r="I722" i="7" s="1"/>
  <c r="B723" i="7" s="1"/>
  <c r="G723" i="7" s="1"/>
  <c r="H722" i="6"/>
  <c r="I722" i="6"/>
  <c r="B723" i="6" s="1"/>
  <c r="G723" i="6" s="1"/>
  <c r="H723" i="5"/>
  <c r="I723" i="5" s="1"/>
  <c r="B724" i="5" s="1"/>
  <c r="G724" i="5" s="1"/>
  <c r="H722" i="4"/>
  <c r="I722" i="4" s="1"/>
  <c r="B723" i="4" s="1"/>
  <c r="G723" i="4" s="1"/>
  <c r="H722" i="3"/>
  <c r="I722" i="3" s="1"/>
  <c r="B723" i="3" s="1"/>
  <c r="G723" i="3" s="1"/>
  <c r="H724" i="2"/>
  <c r="I724" i="2"/>
  <c r="B725" i="2" s="1"/>
  <c r="G725" i="2" s="1"/>
  <c r="H723" i="7" l="1"/>
  <c r="I723" i="7" s="1"/>
  <c r="B724" i="7" s="1"/>
  <c r="G724" i="7" s="1"/>
  <c r="H723" i="6"/>
  <c r="I723" i="6"/>
  <c r="B724" i="6" s="1"/>
  <c r="G724" i="6" s="1"/>
  <c r="H724" i="5"/>
  <c r="I724" i="5" s="1"/>
  <c r="B725" i="5" s="1"/>
  <c r="G725" i="5" s="1"/>
  <c r="H723" i="4"/>
  <c r="I723" i="4" s="1"/>
  <c r="B724" i="4" s="1"/>
  <c r="G724" i="4" s="1"/>
  <c r="H723" i="3"/>
  <c r="I723" i="3" s="1"/>
  <c r="B724" i="3" s="1"/>
  <c r="G724" i="3" s="1"/>
  <c r="H725" i="2"/>
  <c r="I725" i="2" s="1"/>
  <c r="B726" i="2" s="1"/>
  <c r="G726" i="2" s="1"/>
  <c r="H724" i="7" l="1"/>
  <c r="I724" i="7" s="1"/>
  <c r="B725" i="7" s="1"/>
  <c r="G725" i="7" s="1"/>
  <c r="H724" i="6"/>
  <c r="I724" i="6" s="1"/>
  <c r="B725" i="6" s="1"/>
  <c r="G725" i="6" s="1"/>
  <c r="H725" i="5"/>
  <c r="I725" i="5" s="1"/>
  <c r="B726" i="5" s="1"/>
  <c r="G726" i="5" s="1"/>
  <c r="H724" i="4"/>
  <c r="I724" i="4" s="1"/>
  <c r="B725" i="4" s="1"/>
  <c r="G725" i="4" s="1"/>
  <c r="H724" i="3"/>
  <c r="I724" i="3" s="1"/>
  <c r="B725" i="3" s="1"/>
  <c r="G725" i="3" s="1"/>
  <c r="H726" i="2"/>
  <c r="I726" i="2"/>
  <c r="B727" i="2" s="1"/>
  <c r="G727" i="2" s="1"/>
  <c r="I725" i="7" l="1"/>
  <c r="B726" i="7" s="1"/>
  <c r="G726" i="7" s="1"/>
  <c r="H725" i="7"/>
  <c r="H725" i="6"/>
  <c r="I725" i="6"/>
  <c r="B726" i="6" s="1"/>
  <c r="G726" i="6" s="1"/>
  <c r="H726" i="5"/>
  <c r="I726" i="5" s="1"/>
  <c r="B727" i="5" s="1"/>
  <c r="G727" i="5" s="1"/>
  <c r="H725" i="4"/>
  <c r="I725" i="4"/>
  <c r="B726" i="4" s="1"/>
  <c r="G726" i="4" s="1"/>
  <c r="H725" i="3"/>
  <c r="I725" i="3" s="1"/>
  <c r="B726" i="3" s="1"/>
  <c r="G726" i="3" s="1"/>
  <c r="H727" i="2"/>
  <c r="I727" i="2"/>
  <c r="B728" i="2" s="1"/>
  <c r="G728" i="2" s="1"/>
  <c r="H726" i="7" l="1"/>
  <c r="I726" i="7"/>
  <c r="B727" i="7" s="1"/>
  <c r="G727" i="7" s="1"/>
  <c r="H726" i="6"/>
  <c r="I726" i="6" s="1"/>
  <c r="B727" i="6" s="1"/>
  <c r="G727" i="6" s="1"/>
  <c r="H727" i="5"/>
  <c r="I727" i="5" s="1"/>
  <c r="B728" i="5" s="1"/>
  <c r="G728" i="5" s="1"/>
  <c r="H726" i="4"/>
  <c r="I726" i="4" s="1"/>
  <c r="B727" i="4" s="1"/>
  <c r="G727" i="4" s="1"/>
  <c r="H726" i="3"/>
  <c r="I726" i="3" s="1"/>
  <c r="B727" i="3" s="1"/>
  <c r="G727" i="3" s="1"/>
  <c r="H728" i="2"/>
  <c r="I728" i="2"/>
  <c r="B729" i="2" s="1"/>
  <c r="G729" i="2" s="1"/>
  <c r="H727" i="7" l="1"/>
  <c r="I727" i="7" s="1"/>
  <c r="B728" i="7" s="1"/>
  <c r="G728" i="7" s="1"/>
  <c r="H727" i="6"/>
  <c r="I727" i="6" s="1"/>
  <c r="B728" i="6" s="1"/>
  <c r="G728" i="6" s="1"/>
  <c r="H728" i="5"/>
  <c r="I728" i="5"/>
  <c r="B729" i="5" s="1"/>
  <c r="G729" i="5" s="1"/>
  <c r="H727" i="4"/>
  <c r="I727" i="4"/>
  <c r="B728" i="4" s="1"/>
  <c r="G728" i="4" s="1"/>
  <c r="H727" i="3"/>
  <c r="I727" i="3" s="1"/>
  <c r="B728" i="3" s="1"/>
  <c r="G728" i="3" s="1"/>
  <c r="H729" i="2"/>
  <c r="I729" i="2"/>
  <c r="B730" i="2" s="1"/>
  <c r="G730" i="2" s="1"/>
  <c r="I728" i="7" l="1"/>
  <c r="B729" i="7" s="1"/>
  <c r="G729" i="7" s="1"/>
  <c r="H728" i="7"/>
  <c r="H728" i="6"/>
  <c r="I728" i="6" s="1"/>
  <c r="B729" i="6" s="1"/>
  <c r="G729" i="6" s="1"/>
  <c r="H729" i="5"/>
  <c r="I729" i="5" s="1"/>
  <c r="B730" i="5" s="1"/>
  <c r="G730" i="5" s="1"/>
  <c r="H728" i="4"/>
  <c r="I728" i="4" s="1"/>
  <c r="B729" i="4" s="1"/>
  <c r="G729" i="4" s="1"/>
  <c r="H728" i="3"/>
  <c r="I728" i="3" s="1"/>
  <c r="B729" i="3" s="1"/>
  <c r="G729" i="3" s="1"/>
  <c r="H730" i="2"/>
  <c r="I730" i="2"/>
  <c r="B731" i="2" s="1"/>
  <c r="G731" i="2" s="1"/>
  <c r="H729" i="7" l="1"/>
  <c r="I729" i="7"/>
  <c r="B730" i="7" s="1"/>
  <c r="G730" i="7" s="1"/>
  <c r="H729" i="6"/>
  <c r="I729" i="6" s="1"/>
  <c r="B730" i="6" s="1"/>
  <c r="G730" i="6" s="1"/>
  <c r="H730" i="5"/>
  <c r="I730" i="5" s="1"/>
  <c r="B731" i="5" s="1"/>
  <c r="G731" i="5" s="1"/>
  <c r="H729" i="4"/>
  <c r="I729" i="4"/>
  <c r="B730" i="4" s="1"/>
  <c r="G730" i="4" s="1"/>
  <c r="H729" i="3"/>
  <c r="I729" i="3" s="1"/>
  <c r="B730" i="3" s="1"/>
  <c r="G730" i="3" s="1"/>
  <c r="H731" i="2"/>
  <c r="I731" i="2" s="1"/>
  <c r="B732" i="2" s="1"/>
  <c r="G732" i="2" s="1"/>
  <c r="I730" i="7" l="1"/>
  <c r="B731" i="7" s="1"/>
  <c r="G731" i="7" s="1"/>
  <c r="H730" i="7"/>
  <c r="I730" i="6"/>
  <c r="B731" i="6" s="1"/>
  <c r="G731" i="6" s="1"/>
  <c r="H730" i="6"/>
  <c r="H731" i="5"/>
  <c r="I731" i="5" s="1"/>
  <c r="B732" i="5" s="1"/>
  <c r="G732" i="5" s="1"/>
  <c r="H730" i="4"/>
  <c r="I730" i="4" s="1"/>
  <c r="B731" i="4" s="1"/>
  <c r="G731" i="4" s="1"/>
  <c r="H730" i="3"/>
  <c r="I730" i="3" s="1"/>
  <c r="B731" i="3" s="1"/>
  <c r="G731" i="3" s="1"/>
  <c r="H732" i="2"/>
  <c r="I732" i="2" s="1"/>
  <c r="B733" i="2" s="1"/>
  <c r="G733" i="2" s="1"/>
  <c r="H731" i="7" l="1"/>
  <c r="I731" i="7" s="1"/>
  <c r="B732" i="7" s="1"/>
  <c r="G732" i="7" s="1"/>
  <c r="I731" i="6"/>
  <c r="B732" i="6" s="1"/>
  <c r="G732" i="6" s="1"/>
  <c r="H731" i="6"/>
  <c r="H732" i="5"/>
  <c r="I732" i="5" s="1"/>
  <c r="B733" i="5" s="1"/>
  <c r="G733" i="5" s="1"/>
  <c r="H731" i="4"/>
  <c r="I731" i="4" s="1"/>
  <c r="B732" i="4" s="1"/>
  <c r="G732" i="4" s="1"/>
  <c r="H731" i="3"/>
  <c r="I731" i="3" s="1"/>
  <c r="B732" i="3" s="1"/>
  <c r="G732" i="3" s="1"/>
  <c r="H733" i="2"/>
  <c r="I733" i="2" s="1"/>
  <c r="B734" i="2" s="1"/>
  <c r="G734" i="2" s="1"/>
  <c r="H732" i="7" l="1"/>
  <c r="I732" i="7" s="1"/>
  <c r="B733" i="7" s="1"/>
  <c r="G733" i="7" s="1"/>
  <c r="H732" i="6"/>
  <c r="I732" i="6" s="1"/>
  <c r="B733" i="6" s="1"/>
  <c r="G733" i="6" s="1"/>
  <c r="H733" i="5"/>
  <c r="I733" i="5" s="1"/>
  <c r="B734" i="5" s="1"/>
  <c r="G734" i="5" s="1"/>
  <c r="H732" i="4"/>
  <c r="I732" i="4" s="1"/>
  <c r="B733" i="4" s="1"/>
  <c r="G733" i="4" s="1"/>
  <c r="H732" i="3"/>
  <c r="I732" i="3" s="1"/>
  <c r="B733" i="3" s="1"/>
  <c r="G733" i="3" s="1"/>
  <c r="H734" i="2"/>
  <c r="I734" i="2"/>
  <c r="B735" i="2" s="1"/>
  <c r="G735" i="2" s="1"/>
  <c r="H733" i="7" l="1"/>
  <c r="I733" i="7" s="1"/>
  <c r="B734" i="7" s="1"/>
  <c r="G734" i="7" s="1"/>
  <c r="H733" i="6"/>
  <c r="I733" i="6" s="1"/>
  <c r="B734" i="6" s="1"/>
  <c r="G734" i="6" s="1"/>
  <c r="H734" i="5"/>
  <c r="I734" i="5" s="1"/>
  <c r="B735" i="5" s="1"/>
  <c r="G735" i="5" s="1"/>
  <c r="I733" i="4"/>
  <c r="B734" i="4" s="1"/>
  <c r="G734" i="4" s="1"/>
  <c r="H733" i="4"/>
  <c r="H733" i="3"/>
  <c r="I733" i="3" s="1"/>
  <c r="B734" i="3" s="1"/>
  <c r="G734" i="3" s="1"/>
  <c r="H735" i="2"/>
  <c r="I735" i="2"/>
  <c r="B736" i="2" s="1"/>
  <c r="G736" i="2" s="1"/>
  <c r="H734" i="7" l="1"/>
  <c r="I734" i="7" s="1"/>
  <c r="B735" i="7" s="1"/>
  <c r="G735" i="7" s="1"/>
  <c r="H734" i="6"/>
  <c r="I734" i="6"/>
  <c r="B735" i="6" s="1"/>
  <c r="G735" i="6" s="1"/>
  <c r="H735" i="5"/>
  <c r="I735" i="5" s="1"/>
  <c r="B736" i="5" s="1"/>
  <c r="G736" i="5" s="1"/>
  <c r="H734" i="4"/>
  <c r="I734" i="4" s="1"/>
  <c r="B735" i="4" s="1"/>
  <c r="G735" i="4" s="1"/>
  <c r="H734" i="3"/>
  <c r="I734" i="3" s="1"/>
  <c r="B735" i="3" s="1"/>
  <c r="G735" i="3" s="1"/>
  <c r="H736" i="2"/>
  <c r="I736" i="2"/>
  <c r="B737" i="2" s="1"/>
  <c r="G737" i="2" s="1"/>
  <c r="H735" i="7" l="1"/>
  <c r="I735" i="7" s="1"/>
  <c r="B736" i="7" s="1"/>
  <c r="G736" i="7" s="1"/>
  <c r="H735" i="6"/>
  <c r="I735" i="6" s="1"/>
  <c r="B736" i="6" s="1"/>
  <c r="G736" i="6" s="1"/>
  <c r="I736" i="5"/>
  <c r="B737" i="5" s="1"/>
  <c r="G737" i="5" s="1"/>
  <c r="H736" i="5"/>
  <c r="H735" i="4"/>
  <c r="I735" i="4" s="1"/>
  <c r="B736" i="4" s="1"/>
  <c r="G736" i="4" s="1"/>
  <c r="H735" i="3"/>
  <c r="I735" i="3" s="1"/>
  <c r="B736" i="3" s="1"/>
  <c r="G736" i="3" s="1"/>
  <c r="H737" i="2"/>
  <c r="I737" i="2"/>
  <c r="B738" i="2" s="1"/>
  <c r="G738" i="2" s="1"/>
  <c r="H736" i="7" l="1"/>
  <c r="I736" i="7" s="1"/>
  <c r="B737" i="7" s="1"/>
  <c r="G737" i="7" s="1"/>
  <c r="H736" i="6"/>
  <c r="I736" i="6" s="1"/>
  <c r="B737" i="6" s="1"/>
  <c r="G737" i="6" s="1"/>
  <c r="H737" i="5"/>
  <c r="I737" i="5" s="1"/>
  <c r="B738" i="5" s="1"/>
  <c r="G738" i="5" s="1"/>
  <c r="H736" i="4"/>
  <c r="I736" i="4" s="1"/>
  <c r="B737" i="4" s="1"/>
  <c r="G737" i="4" s="1"/>
  <c r="H736" i="3"/>
  <c r="I736" i="3" s="1"/>
  <c r="B737" i="3" s="1"/>
  <c r="G737" i="3" s="1"/>
  <c r="H738" i="2"/>
  <c r="I738" i="2"/>
  <c r="B739" i="2" s="1"/>
  <c r="G739" i="2" s="1"/>
  <c r="H737" i="7" l="1"/>
  <c r="I737" i="7" s="1"/>
  <c r="B738" i="7" s="1"/>
  <c r="G738" i="7" s="1"/>
  <c r="H737" i="6"/>
  <c r="I737" i="6" s="1"/>
  <c r="B738" i="6" s="1"/>
  <c r="G738" i="6" s="1"/>
  <c r="H738" i="5"/>
  <c r="I738" i="5" s="1"/>
  <c r="B739" i="5" s="1"/>
  <c r="G739" i="5" s="1"/>
  <c r="H737" i="4"/>
  <c r="I737" i="4"/>
  <c r="B738" i="4" s="1"/>
  <c r="G738" i="4" s="1"/>
  <c r="H737" i="3"/>
  <c r="I737" i="3" s="1"/>
  <c r="B738" i="3" s="1"/>
  <c r="G738" i="3" s="1"/>
  <c r="H739" i="2"/>
  <c r="I739" i="2"/>
  <c r="B740" i="2" s="1"/>
  <c r="G740" i="2" s="1"/>
  <c r="H738" i="7" l="1"/>
  <c r="I738" i="7"/>
  <c r="B739" i="7" s="1"/>
  <c r="G739" i="7" s="1"/>
  <c r="H738" i="6"/>
  <c r="I738" i="6" s="1"/>
  <c r="B739" i="6" s="1"/>
  <c r="G739" i="6" s="1"/>
  <c r="H739" i="5"/>
  <c r="I739" i="5" s="1"/>
  <c r="B740" i="5" s="1"/>
  <c r="G740" i="5" s="1"/>
  <c r="H738" i="4"/>
  <c r="I738" i="4" s="1"/>
  <c r="B739" i="4" s="1"/>
  <c r="G739" i="4" s="1"/>
  <c r="H738" i="3"/>
  <c r="I738" i="3" s="1"/>
  <c r="B739" i="3" s="1"/>
  <c r="G739" i="3" s="1"/>
  <c r="H740" i="2"/>
  <c r="I740" i="2"/>
  <c r="B741" i="2" s="1"/>
  <c r="G741" i="2" s="1"/>
  <c r="H739" i="7" l="1"/>
  <c r="I739" i="7" s="1"/>
  <c r="B740" i="7" s="1"/>
  <c r="G740" i="7" s="1"/>
  <c r="H739" i="6"/>
  <c r="I739" i="6" s="1"/>
  <c r="B740" i="6" s="1"/>
  <c r="G740" i="6" s="1"/>
  <c r="H740" i="5"/>
  <c r="I740" i="5" s="1"/>
  <c r="B741" i="5" s="1"/>
  <c r="G741" i="5" s="1"/>
  <c r="H739" i="4"/>
  <c r="I739" i="4" s="1"/>
  <c r="B740" i="4" s="1"/>
  <c r="G740" i="4" s="1"/>
  <c r="I739" i="3"/>
  <c r="B740" i="3" s="1"/>
  <c r="G740" i="3" s="1"/>
  <c r="H739" i="3"/>
  <c r="H741" i="2"/>
  <c r="I741" i="2" s="1"/>
  <c r="B742" i="2" s="1"/>
  <c r="G742" i="2" s="1"/>
  <c r="H740" i="7" l="1"/>
  <c r="I740" i="7" s="1"/>
  <c r="B741" i="7" s="1"/>
  <c r="G741" i="7" s="1"/>
  <c r="H740" i="6"/>
  <c r="I740" i="6" s="1"/>
  <c r="B741" i="6" s="1"/>
  <c r="G741" i="6" s="1"/>
  <c r="H741" i="5"/>
  <c r="I741" i="5" s="1"/>
  <c r="B742" i="5" s="1"/>
  <c r="G742" i="5" s="1"/>
  <c r="H740" i="4"/>
  <c r="I740" i="4" s="1"/>
  <c r="B741" i="4" s="1"/>
  <c r="G741" i="4" s="1"/>
  <c r="I740" i="3"/>
  <c r="B741" i="3" s="1"/>
  <c r="G741" i="3" s="1"/>
  <c r="H740" i="3"/>
  <c r="H742" i="2"/>
  <c r="I742" i="2"/>
  <c r="B743" i="2" s="1"/>
  <c r="G743" i="2" s="1"/>
  <c r="H741" i="7" l="1"/>
  <c r="I741" i="7"/>
  <c r="B742" i="7" s="1"/>
  <c r="G742" i="7" s="1"/>
  <c r="H741" i="6"/>
  <c r="I741" i="6" s="1"/>
  <c r="B742" i="6" s="1"/>
  <c r="G742" i="6" s="1"/>
  <c r="H742" i="5"/>
  <c r="I742" i="5" s="1"/>
  <c r="B743" i="5" s="1"/>
  <c r="G743" i="5" s="1"/>
  <c r="H741" i="4"/>
  <c r="I741" i="4"/>
  <c r="B742" i="4" s="1"/>
  <c r="G742" i="4" s="1"/>
  <c r="H741" i="3"/>
  <c r="I741" i="3" s="1"/>
  <c r="B742" i="3" s="1"/>
  <c r="G742" i="3" s="1"/>
  <c r="H743" i="2"/>
  <c r="I743" i="2"/>
  <c r="B744" i="2" s="1"/>
  <c r="G744" i="2" s="1"/>
  <c r="H742" i="7" l="1"/>
  <c r="I742" i="7" s="1"/>
  <c r="B743" i="7" s="1"/>
  <c r="G743" i="7" s="1"/>
  <c r="H742" i="6"/>
  <c r="I742" i="6" s="1"/>
  <c r="B743" i="6" s="1"/>
  <c r="G743" i="6" s="1"/>
  <c r="H743" i="5"/>
  <c r="I743" i="5" s="1"/>
  <c r="B744" i="5" s="1"/>
  <c r="G744" i="5" s="1"/>
  <c r="I742" i="4"/>
  <c r="B743" i="4" s="1"/>
  <c r="G743" i="4" s="1"/>
  <c r="H742" i="4"/>
  <c r="H742" i="3"/>
  <c r="I742" i="3" s="1"/>
  <c r="B743" i="3" s="1"/>
  <c r="G743" i="3" s="1"/>
  <c r="H744" i="2"/>
  <c r="I744" i="2"/>
  <c r="B745" i="2" s="1"/>
  <c r="G745" i="2" s="1"/>
  <c r="H743" i="7" l="1"/>
  <c r="I743" i="7" s="1"/>
  <c r="B744" i="7" s="1"/>
  <c r="G744" i="7" s="1"/>
  <c r="H743" i="6"/>
  <c r="I743" i="6" s="1"/>
  <c r="B744" i="6" s="1"/>
  <c r="G744" i="6" s="1"/>
  <c r="H744" i="5"/>
  <c r="I744" i="5" s="1"/>
  <c r="B745" i="5" s="1"/>
  <c r="G745" i="5" s="1"/>
  <c r="H743" i="4"/>
  <c r="I743" i="4" s="1"/>
  <c r="B744" i="4" s="1"/>
  <c r="G744" i="4" s="1"/>
  <c r="I743" i="3"/>
  <c r="B744" i="3" s="1"/>
  <c r="G744" i="3" s="1"/>
  <c r="H743" i="3"/>
  <c r="H745" i="2"/>
  <c r="I745" i="2" s="1"/>
  <c r="B746" i="2" s="1"/>
  <c r="G746" i="2" s="1"/>
  <c r="H744" i="7" l="1"/>
  <c r="I744" i="7" s="1"/>
  <c r="B745" i="7" s="1"/>
  <c r="G745" i="7" s="1"/>
  <c r="H744" i="6"/>
  <c r="I744" i="6" s="1"/>
  <c r="B745" i="6" s="1"/>
  <c r="G745" i="6" s="1"/>
  <c r="H745" i="5"/>
  <c r="I745" i="5" s="1"/>
  <c r="B746" i="5" s="1"/>
  <c r="G746" i="5" s="1"/>
  <c r="H744" i="4"/>
  <c r="I744" i="4" s="1"/>
  <c r="B745" i="4" s="1"/>
  <c r="G745" i="4" s="1"/>
  <c r="H744" i="3"/>
  <c r="I744" i="3" s="1"/>
  <c r="B745" i="3" s="1"/>
  <c r="G745" i="3" s="1"/>
  <c r="H746" i="2"/>
  <c r="I746" i="2" s="1"/>
  <c r="B747" i="2" s="1"/>
  <c r="G747" i="2" s="1"/>
  <c r="H745" i="7" l="1"/>
  <c r="I745" i="7" s="1"/>
  <c r="B746" i="7" s="1"/>
  <c r="G746" i="7" s="1"/>
  <c r="H745" i="6"/>
  <c r="I745" i="6" s="1"/>
  <c r="B746" i="6" s="1"/>
  <c r="G746" i="6" s="1"/>
  <c r="H746" i="5"/>
  <c r="I746" i="5" s="1"/>
  <c r="B747" i="5" s="1"/>
  <c r="G747" i="5" s="1"/>
  <c r="H745" i="4"/>
  <c r="I745" i="4" s="1"/>
  <c r="B746" i="4" s="1"/>
  <c r="G746" i="4" s="1"/>
  <c r="H745" i="3"/>
  <c r="I745" i="3" s="1"/>
  <c r="B746" i="3" s="1"/>
  <c r="G746" i="3" s="1"/>
  <c r="H747" i="2"/>
  <c r="I747" i="2" s="1"/>
  <c r="B748" i="2" s="1"/>
  <c r="G748" i="2" s="1"/>
  <c r="H746" i="7" l="1"/>
  <c r="I746" i="7" s="1"/>
  <c r="B747" i="7" s="1"/>
  <c r="G747" i="7" s="1"/>
  <c r="H746" i="6"/>
  <c r="I746" i="6"/>
  <c r="B747" i="6" s="1"/>
  <c r="G747" i="6" s="1"/>
  <c r="H747" i="5"/>
  <c r="I747" i="5" s="1"/>
  <c r="B748" i="5" s="1"/>
  <c r="G748" i="5" s="1"/>
  <c r="H746" i="4"/>
  <c r="I746" i="4" s="1"/>
  <c r="B747" i="4" s="1"/>
  <c r="G747" i="4" s="1"/>
  <c r="I746" i="3"/>
  <c r="B747" i="3" s="1"/>
  <c r="G747" i="3" s="1"/>
  <c r="H746" i="3"/>
  <c r="H748" i="2"/>
  <c r="I748" i="2"/>
  <c r="B749" i="2" s="1"/>
  <c r="G749" i="2" s="1"/>
  <c r="I747" i="7" l="1"/>
  <c r="B748" i="7" s="1"/>
  <c r="G748" i="7" s="1"/>
  <c r="H747" i="7"/>
  <c r="H747" i="6"/>
  <c r="I747" i="6" s="1"/>
  <c r="B748" i="6" s="1"/>
  <c r="G748" i="6" s="1"/>
  <c r="H748" i="5"/>
  <c r="I748" i="5" s="1"/>
  <c r="B749" i="5" s="1"/>
  <c r="G749" i="5" s="1"/>
  <c r="H747" i="4"/>
  <c r="I747" i="4" s="1"/>
  <c r="B748" i="4" s="1"/>
  <c r="G748" i="4" s="1"/>
  <c r="H747" i="3"/>
  <c r="I747" i="3" s="1"/>
  <c r="B748" i="3" s="1"/>
  <c r="G748" i="3" s="1"/>
  <c r="H749" i="2"/>
  <c r="I749" i="2"/>
  <c r="B750" i="2" s="1"/>
  <c r="G750" i="2" s="1"/>
  <c r="H748" i="7" l="1"/>
  <c r="I748" i="7" s="1"/>
  <c r="B749" i="7" s="1"/>
  <c r="G749" i="7" s="1"/>
  <c r="H748" i="6"/>
  <c r="I748" i="6" s="1"/>
  <c r="B749" i="6" s="1"/>
  <c r="G749" i="6" s="1"/>
  <c r="H749" i="5"/>
  <c r="I749" i="5" s="1"/>
  <c r="B750" i="5" s="1"/>
  <c r="G750" i="5" s="1"/>
  <c r="H748" i="4"/>
  <c r="I748" i="4" s="1"/>
  <c r="B749" i="4" s="1"/>
  <c r="G749" i="4" s="1"/>
  <c r="H748" i="3"/>
  <c r="I748" i="3" s="1"/>
  <c r="B749" i="3" s="1"/>
  <c r="G749" i="3" s="1"/>
  <c r="H750" i="2"/>
  <c r="I750" i="2" s="1"/>
  <c r="B751" i="2" s="1"/>
  <c r="G751" i="2" s="1"/>
  <c r="H749" i="7" l="1"/>
  <c r="I749" i="7" s="1"/>
  <c r="B750" i="7" s="1"/>
  <c r="G750" i="7" s="1"/>
  <c r="H749" i="6"/>
  <c r="I749" i="6" s="1"/>
  <c r="B750" i="6" s="1"/>
  <c r="G750" i="6" s="1"/>
  <c r="H750" i="5"/>
  <c r="I750" i="5" s="1"/>
  <c r="B751" i="5" s="1"/>
  <c r="G751" i="5" s="1"/>
  <c r="H749" i="4"/>
  <c r="I749" i="4"/>
  <c r="B750" i="4" s="1"/>
  <c r="G750" i="4" s="1"/>
  <c r="H749" i="3"/>
  <c r="I749" i="3" s="1"/>
  <c r="B750" i="3" s="1"/>
  <c r="G750" i="3" s="1"/>
  <c r="H751" i="2"/>
  <c r="I751" i="2" s="1"/>
  <c r="B752" i="2" s="1"/>
  <c r="G752" i="2" s="1"/>
  <c r="H750" i="7" l="1"/>
  <c r="I750" i="7"/>
  <c r="B751" i="7" s="1"/>
  <c r="G751" i="7" s="1"/>
  <c r="H750" i="6"/>
  <c r="I750" i="6" s="1"/>
  <c r="B751" i="6" s="1"/>
  <c r="G751" i="6" s="1"/>
  <c r="H751" i="5"/>
  <c r="I751" i="5" s="1"/>
  <c r="B752" i="5" s="1"/>
  <c r="G752" i="5" s="1"/>
  <c r="H750" i="4"/>
  <c r="I750" i="4" s="1"/>
  <c r="B751" i="4" s="1"/>
  <c r="G751" i="4" s="1"/>
  <c r="H750" i="3"/>
  <c r="I750" i="3" s="1"/>
  <c r="B751" i="3" s="1"/>
  <c r="G751" i="3" s="1"/>
  <c r="H752" i="2"/>
  <c r="I752" i="2"/>
  <c r="B753" i="2" s="1"/>
  <c r="G753" i="2" s="1"/>
  <c r="I751" i="7" l="1"/>
  <c r="B752" i="7" s="1"/>
  <c r="G752" i="7" s="1"/>
  <c r="H751" i="7"/>
  <c r="H751" i="6"/>
  <c r="I751" i="6" s="1"/>
  <c r="B752" i="6" s="1"/>
  <c r="G752" i="6" s="1"/>
  <c r="H752" i="5"/>
  <c r="I752" i="5" s="1"/>
  <c r="B753" i="5" s="1"/>
  <c r="G753" i="5" s="1"/>
  <c r="H751" i="4"/>
  <c r="I751" i="4"/>
  <c r="B752" i="4" s="1"/>
  <c r="G752" i="4" s="1"/>
  <c r="H751" i="3"/>
  <c r="I751" i="3" s="1"/>
  <c r="B752" i="3" s="1"/>
  <c r="G752" i="3" s="1"/>
  <c r="H753" i="2"/>
  <c r="I753" i="2"/>
  <c r="B754" i="2" s="1"/>
  <c r="G754" i="2" s="1"/>
  <c r="H752" i="7" l="1"/>
  <c r="I752" i="7" s="1"/>
  <c r="B753" i="7" s="1"/>
  <c r="G753" i="7" s="1"/>
  <c r="I752" i="6"/>
  <c r="B753" i="6" s="1"/>
  <c r="G753" i="6" s="1"/>
  <c r="H752" i="6"/>
  <c r="H753" i="5"/>
  <c r="I753" i="5" s="1"/>
  <c r="B754" i="5" s="1"/>
  <c r="G754" i="5" s="1"/>
  <c r="H752" i="4"/>
  <c r="I752" i="4" s="1"/>
  <c r="B753" i="4" s="1"/>
  <c r="G753" i="4" s="1"/>
  <c r="H752" i="3"/>
  <c r="I752" i="3" s="1"/>
  <c r="B753" i="3" s="1"/>
  <c r="G753" i="3" s="1"/>
  <c r="H754" i="2"/>
  <c r="I754" i="2" s="1"/>
  <c r="B755" i="2" s="1"/>
  <c r="G755" i="2" s="1"/>
  <c r="H753" i="7" l="1"/>
  <c r="I753" i="7"/>
  <c r="B754" i="7" s="1"/>
  <c r="G754" i="7" s="1"/>
  <c r="H753" i="6"/>
  <c r="I753" i="6" s="1"/>
  <c r="B754" i="6" s="1"/>
  <c r="G754" i="6" s="1"/>
  <c r="H754" i="5"/>
  <c r="I754" i="5" s="1"/>
  <c r="B755" i="5" s="1"/>
  <c r="G755" i="5" s="1"/>
  <c r="H753" i="4"/>
  <c r="I753" i="4"/>
  <c r="B754" i="4" s="1"/>
  <c r="G754" i="4" s="1"/>
  <c r="I753" i="3"/>
  <c r="B754" i="3" s="1"/>
  <c r="G754" i="3" s="1"/>
  <c r="H753" i="3"/>
  <c r="H755" i="2"/>
  <c r="I755" i="2" s="1"/>
  <c r="B756" i="2" s="1"/>
  <c r="G756" i="2" s="1"/>
  <c r="H754" i="7" l="1"/>
  <c r="I754" i="7" s="1"/>
  <c r="B755" i="7" s="1"/>
  <c r="G755" i="7" s="1"/>
  <c r="H754" i="6"/>
  <c r="I754" i="6" s="1"/>
  <c r="B755" i="6" s="1"/>
  <c r="G755" i="6" s="1"/>
  <c r="H755" i="5"/>
  <c r="I755" i="5" s="1"/>
  <c r="B756" i="5" s="1"/>
  <c r="G756" i="5" s="1"/>
  <c r="H754" i="4"/>
  <c r="I754" i="4"/>
  <c r="B755" i="4" s="1"/>
  <c r="G755" i="4" s="1"/>
  <c r="H754" i="3"/>
  <c r="I754" i="3" s="1"/>
  <c r="B755" i="3" s="1"/>
  <c r="G755" i="3" s="1"/>
  <c r="H756" i="2"/>
  <c r="I756" i="2" s="1"/>
  <c r="B757" i="2" s="1"/>
  <c r="G757" i="2" s="1"/>
  <c r="H755" i="7" l="1"/>
  <c r="I755" i="7" s="1"/>
  <c r="B756" i="7" s="1"/>
  <c r="G756" i="7" s="1"/>
  <c r="H755" i="6"/>
  <c r="I755" i="6" s="1"/>
  <c r="B756" i="6" s="1"/>
  <c r="G756" i="6" s="1"/>
  <c r="H756" i="5"/>
  <c r="I756" i="5" s="1"/>
  <c r="B757" i="5" s="1"/>
  <c r="G757" i="5" s="1"/>
  <c r="H755" i="4"/>
  <c r="I755" i="4" s="1"/>
  <c r="B756" i="4" s="1"/>
  <c r="G756" i="4" s="1"/>
  <c r="I755" i="3"/>
  <c r="B756" i="3" s="1"/>
  <c r="G756" i="3" s="1"/>
  <c r="H755" i="3"/>
  <c r="H757" i="2"/>
  <c r="I757" i="2"/>
  <c r="B758" i="2" s="1"/>
  <c r="G758" i="2" s="1"/>
  <c r="H756" i="7" l="1"/>
  <c r="I756" i="7" s="1"/>
  <c r="B757" i="7" s="1"/>
  <c r="G757" i="7" s="1"/>
  <c r="H756" i="6"/>
  <c r="I756" i="6" s="1"/>
  <c r="B757" i="6" s="1"/>
  <c r="G757" i="6" s="1"/>
  <c r="H757" i="5"/>
  <c r="I757" i="5" s="1"/>
  <c r="B758" i="5" s="1"/>
  <c r="G758" i="5" s="1"/>
  <c r="H756" i="4"/>
  <c r="I756" i="4" s="1"/>
  <c r="B757" i="4" s="1"/>
  <c r="G757" i="4" s="1"/>
  <c r="H756" i="3"/>
  <c r="I756" i="3" s="1"/>
  <c r="B757" i="3" s="1"/>
  <c r="G757" i="3" s="1"/>
  <c r="H758" i="2"/>
  <c r="I758" i="2"/>
  <c r="B759" i="2" s="1"/>
  <c r="G759" i="2" s="1"/>
  <c r="H757" i="7" l="1"/>
  <c r="I757" i="7" s="1"/>
  <c r="B758" i="7" s="1"/>
  <c r="G758" i="7" s="1"/>
  <c r="I757" i="6"/>
  <c r="B758" i="6" s="1"/>
  <c r="G758" i="6" s="1"/>
  <c r="H757" i="6"/>
  <c r="H758" i="5"/>
  <c r="I758" i="5" s="1"/>
  <c r="B759" i="5" s="1"/>
  <c r="G759" i="5" s="1"/>
  <c r="H757" i="4"/>
  <c r="I757" i="4"/>
  <c r="B758" i="4" s="1"/>
  <c r="G758" i="4" s="1"/>
  <c r="H757" i="3"/>
  <c r="I757" i="3" s="1"/>
  <c r="B758" i="3" s="1"/>
  <c r="G758" i="3" s="1"/>
  <c r="H759" i="2"/>
  <c r="I759" i="2"/>
  <c r="B760" i="2" s="1"/>
  <c r="G760" i="2" s="1"/>
  <c r="H758" i="7" l="1"/>
  <c r="I758" i="7" s="1"/>
  <c r="B759" i="7" s="1"/>
  <c r="G759" i="7" s="1"/>
  <c r="H758" i="6"/>
  <c r="I758" i="6" s="1"/>
  <c r="B759" i="6" s="1"/>
  <c r="G759" i="6" s="1"/>
  <c r="H759" i="5"/>
  <c r="I759" i="5" s="1"/>
  <c r="B760" i="5" s="1"/>
  <c r="G760" i="5" s="1"/>
  <c r="H758" i="4"/>
  <c r="I758" i="4" s="1"/>
  <c r="B759" i="4" s="1"/>
  <c r="G759" i="4" s="1"/>
  <c r="I758" i="3"/>
  <c r="B759" i="3" s="1"/>
  <c r="G759" i="3" s="1"/>
  <c r="H758" i="3"/>
  <c r="H760" i="2"/>
  <c r="I760" i="2"/>
  <c r="B761" i="2" s="1"/>
  <c r="G761" i="2" s="1"/>
  <c r="H759" i="7" l="1"/>
  <c r="I759" i="7" s="1"/>
  <c r="B760" i="7" s="1"/>
  <c r="G760" i="7" s="1"/>
  <c r="H759" i="6"/>
  <c r="I759" i="6" s="1"/>
  <c r="B760" i="6" s="1"/>
  <c r="G760" i="6" s="1"/>
  <c r="H760" i="5"/>
  <c r="I760" i="5" s="1"/>
  <c r="B761" i="5" s="1"/>
  <c r="G761" i="5" s="1"/>
  <c r="H759" i="4"/>
  <c r="I759" i="4" s="1"/>
  <c r="B760" i="4" s="1"/>
  <c r="G760" i="4" s="1"/>
  <c r="H759" i="3"/>
  <c r="I759" i="3" s="1"/>
  <c r="B760" i="3" s="1"/>
  <c r="G760" i="3" s="1"/>
  <c r="H761" i="2"/>
  <c r="I761" i="2"/>
  <c r="B762" i="2" s="1"/>
  <c r="G762" i="2" s="1"/>
  <c r="H760" i="7" l="1"/>
  <c r="I760" i="7" s="1"/>
  <c r="B761" i="7" s="1"/>
  <c r="G761" i="7" s="1"/>
  <c r="H760" i="6"/>
  <c r="I760" i="6" s="1"/>
  <c r="B761" i="6" s="1"/>
  <c r="G761" i="6" s="1"/>
  <c r="H761" i="5"/>
  <c r="I761" i="5" s="1"/>
  <c r="B762" i="5" s="1"/>
  <c r="G762" i="5" s="1"/>
  <c r="H760" i="4"/>
  <c r="I760" i="4" s="1"/>
  <c r="B761" i="4" s="1"/>
  <c r="G761" i="4" s="1"/>
  <c r="I760" i="3"/>
  <c r="B761" i="3" s="1"/>
  <c r="G761" i="3" s="1"/>
  <c r="H760" i="3"/>
  <c r="H762" i="2"/>
  <c r="I762" i="2"/>
  <c r="B763" i="2" s="1"/>
  <c r="G763" i="2" s="1"/>
  <c r="H761" i="7" l="1"/>
  <c r="I761" i="7" s="1"/>
  <c r="B762" i="7" s="1"/>
  <c r="G762" i="7" s="1"/>
  <c r="H761" i="6"/>
  <c r="I761" i="6" s="1"/>
  <c r="B762" i="6" s="1"/>
  <c r="G762" i="6" s="1"/>
  <c r="H762" i="5"/>
  <c r="I762" i="5" s="1"/>
  <c r="B763" i="5" s="1"/>
  <c r="G763" i="5" s="1"/>
  <c r="H761" i="4"/>
  <c r="I761" i="4"/>
  <c r="B762" i="4" s="1"/>
  <c r="G762" i="4" s="1"/>
  <c r="I761" i="3"/>
  <c r="B762" i="3" s="1"/>
  <c r="G762" i="3" s="1"/>
  <c r="H761" i="3"/>
  <c r="H763" i="2"/>
  <c r="I763" i="2" s="1"/>
  <c r="B764" i="2" s="1"/>
  <c r="G764" i="2" s="1"/>
  <c r="H762" i="7" l="1"/>
  <c r="I762" i="7" s="1"/>
  <c r="B763" i="7" s="1"/>
  <c r="G763" i="7" s="1"/>
  <c r="H762" i="6"/>
  <c r="I762" i="6" s="1"/>
  <c r="B763" i="6" s="1"/>
  <c r="G763" i="6" s="1"/>
  <c r="H763" i="5"/>
  <c r="I763" i="5" s="1"/>
  <c r="B764" i="5" s="1"/>
  <c r="G764" i="5" s="1"/>
  <c r="H762" i="4"/>
  <c r="I762" i="4" s="1"/>
  <c r="B763" i="4" s="1"/>
  <c r="G763" i="4" s="1"/>
  <c r="I762" i="3"/>
  <c r="B763" i="3" s="1"/>
  <c r="G763" i="3" s="1"/>
  <c r="H762" i="3"/>
  <c r="H764" i="2"/>
  <c r="I764" i="2"/>
  <c r="B765" i="2" s="1"/>
  <c r="G765" i="2" s="1"/>
  <c r="H763" i="7" l="1"/>
  <c r="I763" i="7" s="1"/>
  <c r="B764" i="7" s="1"/>
  <c r="G764" i="7" s="1"/>
  <c r="H763" i="6"/>
  <c r="I763" i="6"/>
  <c r="B764" i="6" s="1"/>
  <c r="G764" i="6" s="1"/>
  <c r="H764" i="5"/>
  <c r="I764" i="5" s="1"/>
  <c r="B765" i="5" s="1"/>
  <c r="G765" i="5" s="1"/>
  <c r="H763" i="4"/>
  <c r="I763" i="4" s="1"/>
  <c r="B764" i="4" s="1"/>
  <c r="G764" i="4" s="1"/>
  <c r="H763" i="3"/>
  <c r="I763" i="3" s="1"/>
  <c r="B764" i="3" s="1"/>
  <c r="G764" i="3" s="1"/>
  <c r="H765" i="2"/>
  <c r="I765" i="2"/>
  <c r="B766" i="2" s="1"/>
  <c r="G766" i="2" s="1"/>
  <c r="H764" i="7" l="1"/>
  <c r="I764" i="7" s="1"/>
  <c r="B765" i="7" s="1"/>
  <c r="G765" i="7" s="1"/>
  <c r="H764" i="6"/>
  <c r="I764" i="6" s="1"/>
  <c r="B765" i="6" s="1"/>
  <c r="G765" i="6" s="1"/>
  <c r="H765" i="5"/>
  <c r="I765" i="5" s="1"/>
  <c r="B766" i="5" s="1"/>
  <c r="G766" i="5" s="1"/>
  <c r="H764" i="4"/>
  <c r="I764" i="4" s="1"/>
  <c r="B765" i="4" s="1"/>
  <c r="G765" i="4" s="1"/>
  <c r="H764" i="3"/>
  <c r="I764" i="3" s="1"/>
  <c r="B765" i="3" s="1"/>
  <c r="G765" i="3" s="1"/>
  <c r="H766" i="2"/>
  <c r="I766" i="2" s="1"/>
  <c r="B767" i="2" s="1"/>
  <c r="G767" i="2" s="1"/>
  <c r="H765" i="7" l="1"/>
  <c r="I765" i="7"/>
  <c r="B766" i="7" s="1"/>
  <c r="G766" i="7" s="1"/>
  <c r="H765" i="6"/>
  <c r="I765" i="6" s="1"/>
  <c r="B766" i="6" s="1"/>
  <c r="G766" i="6" s="1"/>
  <c r="H766" i="5"/>
  <c r="I766" i="5" s="1"/>
  <c r="B767" i="5" s="1"/>
  <c r="G767" i="5" s="1"/>
  <c r="H765" i="4"/>
  <c r="I765" i="4"/>
  <c r="B766" i="4" s="1"/>
  <c r="G766" i="4" s="1"/>
  <c r="H765" i="3"/>
  <c r="I765" i="3" s="1"/>
  <c r="B766" i="3" s="1"/>
  <c r="G766" i="3" s="1"/>
  <c r="H767" i="2"/>
  <c r="I767" i="2"/>
  <c r="B768" i="2" s="1"/>
  <c r="G768" i="2" s="1"/>
  <c r="H766" i="7" l="1"/>
  <c r="I766" i="7" s="1"/>
  <c r="B767" i="7" s="1"/>
  <c r="G767" i="7" s="1"/>
  <c r="H766" i="6"/>
  <c r="I766" i="6" s="1"/>
  <c r="B767" i="6" s="1"/>
  <c r="G767" i="6" s="1"/>
  <c r="H767" i="5"/>
  <c r="I767" i="5" s="1"/>
  <c r="B768" i="5" s="1"/>
  <c r="G768" i="5" s="1"/>
  <c r="H766" i="4"/>
  <c r="I766" i="4"/>
  <c r="B767" i="4" s="1"/>
  <c r="G767" i="4" s="1"/>
  <c r="H766" i="3"/>
  <c r="I766" i="3" s="1"/>
  <c r="B767" i="3" s="1"/>
  <c r="G767" i="3" s="1"/>
  <c r="H768" i="2"/>
  <c r="I768" i="2" s="1"/>
  <c r="B769" i="2" s="1"/>
  <c r="G769" i="2" s="1"/>
  <c r="I767" i="7" l="1"/>
  <c r="B768" i="7" s="1"/>
  <c r="G768" i="7" s="1"/>
  <c r="H767" i="7"/>
  <c r="I767" i="6"/>
  <c r="B768" i="6" s="1"/>
  <c r="G768" i="6" s="1"/>
  <c r="H767" i="6"/>
  <c r="H768" i="5"/>
  <c r="I768" i="5"/>
  <c r="B769" i="5" s="1"/>
  <c r="G769" i="5" s="1"/>
  <c r="H767" i="4"/>
  <c r="I767" i="4" s="1"/>
  <c r="B768" i="4" s="1"/>
  <c r="G768" i="4" s="1"/>
  <c r="H767" i="3"/>
  <c r="I767" i="3" s="1"/>
  <c r="B768" i="3" s="1"/>
  <c r="G768" i="3" s="1"/>
  <c r="H769" i="2"/>
  <c r="I769" i="2"/>
  <c r="B770" i="2" s="1"/>
  <c r="G770" i="2" s="1"/>
  <c r="H768" i="7" l="1"/>
  <c r="I768" i="7" s="1"/>
  <c r="B769" i="7" s="1"/>
  <c r="G769" i="7" s="1"/>
  <c r="I768" i="6"/>
  <c r="B769" i="6" s="1"/>
  <c r="G769" i="6" s="1"/>
  <c r="H768" i="6"/>
  <c r="H769" i="5"/>
  <c r="I769" i="5"/>
  <c r="B770" i="5" s="1"/>
  <c r="G770" i="5" s="1"/>
  <c r="H768" i="4"/>
  <c r="I768" i="4" s="1"/>
  <c r="B769" i="4" s="1"/>
  <c r="G769" i="4" s="1"/>
  <c r="H768" i="3"/>
  <c r="I768" i="3" s="1"/>
  <c r="B769" i="3" s="1"/>
  <c r="G769" i="3" s="1"/>
  <c r="H770" i="2"/>
  <c r="I770" i="2"/>
  <c r="B771" i="2" s="1"/>
  <c r="G771" i="2" s="1"/>
  <c r="I769" i="7" l="1"/>
  <c r="B770" i="7" s="1"/>
  <c r="G770" i="7" s="1"/>
  <c r="H769" i="7"/>
  <c r="H769" i="6"/>
  <c r="I769" i="6" s="1"/>
  <c r="B770" i="6" s="1"/>
  <c r="G770" i="6" s="1"/>
  <c r="H770" i="5"/>
  <c r="I770" i="5" s="1"/>
  <c r="B771" i="5" s="1"/>
  <c r="G771" i="5" s="1"/>
  <c r="H769" i="4"/>
  <c r="I769" i="4"/>
  <c r="B770" i="4" s="1"/>
  <c r="G770" i="4" s="1"/>
  <c r="H769" i="3"/>
  <c r="I769" i="3" s="1"/>
  <c r="B770" i="3" s="1"/>
  <c r="G770" i="3" s="1"/>
  <c r="H771" i="2"/>
  <c r="I771" i="2" s="1"/>
  <c r="B772" i="2" s="1"/>
  <c r="G772" i="2" s="1"/>
  <c r="H770" i="7" l="1"/>
  <c r="I770" i="7" s="1"/>
  <c r="B771" i="7" s="1"/>
  <c r="G771" i="7" s="1"/>
  <c r="H770" i="6"/>
  <c r="I770" i="6" s="1"/>
  <c r="B771" i="6" s="1"/>
  <c r="G771" i="6" s="1"/>
  <c r="H771" i="5"/>
  <c r="I771" i="5" s="1"/>
  <c r="B772" i="5" s="1"/>
  <c r="G772" i="5" s="1"/>
  <c r="H770" i="4"/>
  <c r="I770" i="4" s="1"/>
  <c r="B771" i="4" s="1"/>
  <c r="G771" i="4" s="1"/>
  <c r="H770" i="3"/>
  <c r="I770" i="3" s="1"/>
  <c r="B771" i="3" s="1"/>
  <c r="G771" i="3" s="1"/>
  <c r="H772" i="2"/>
  <c r="I772" i="2"/>
  <c r="B773" i="2" s="1"/>
  <c r="G773" i="2" s="1"/>
  <c r="H771" i="7" l="1"/>
  <c r="I771" i="7" s="1"/>
  <c r="B772" i="7" s="1"/>
  <c r="G772" i="7" s="1"/>
  <c r="H771" i="6"/>
  <c r="I771" i="6" s="1"/>
  <c r="B772" i="6" s="1"/>
  <c r="G772" i="6" s="1"/>
  <c r="H772" i="5"/>
  <c r="I772" i="5" s="1"/>
  <c r="B773" i="5" s="1"/>
  <c r="G773" i="5" s="1"/>
  <c r="H771" i="4"/>
  <c r="I771" i="4" s="1"/>
  <c r="B772" i="4" s="1"/>
  <c r="G772" i="4" s="1"/>
  <c r="H771" i="3"/>
  <c r="I771" i="3" s="1"/>
  <c r="B772" i="3" s="1"/>
  <c r="G772" i="3" s="1"/>
  <c r="H773" i="2"/>
  <c r="I773" i="2"/>
  <c r="B774" i="2" s="1"/>
  <c r="G774" i="2" s="1"/>
  <c r="H772" i="7" l="1"/>
  <c r="I772" i="7" s="1"/>
  <c r="B773" i="7" s="1"/>
  <c r="G773" i="7" s="1"/>
  <c r="H772" i="6"/>
  <c r="I772" i="6" s="1"/>
  <c r="B773" i="6" s="1"/>
  <c r="G773" i="6" s="1"/>
  <c r="H773" i="5"/>
  <c r="I773" i="5" s="1"/>
  <c r="B774" i="5" s="1"/>
  <c r="G774" i="5" s="1"/>
  <c r="I772" i="4"/>
  <c r="B773" i="4" s="1"/>
  <c r="G773" i="4" s="1"/>
  <c r="H772" i="4"/>
  <c r="H772" i="3"/>
  <c r="I772" i="3" s="1"/>
  <c r="B773" i="3" s="1"/>
  <c r="G773" i="3" s="1"/>
  <c r="H774" i="2"/>
  <c r="I774" i="2"/>
  <c r="B775" i="2" s="1"/>
  <c r="G775" i="2" s="1"/>
  <c r="H773" i="7" l="1"/>
  <c r="I773" i="7" s="1"/>
  <c r="B774" i="7" s="1"/>
  <c r="G774" i="7" s="1"/>
  <c r="H773" i="6"/>
  <c r="I773" i="6" s="1"/>
  <c r="B774" i="6" s="1"/>
  <c r="G774" i="6" s="1"/>
  <c r="H774" i="5"/>
  <c r="I774" i="5" s="1"/>
  <c r="B775" i="5" s="1"/>
  <c r="G775" i="5" s="1"/>
  <c r="H773" i="4"/>
  <c r="I773" i="4"/>
  <c r="B774" i="4" s="1"/>
  <c r="G774" i="4" s="1"/>
  <c r="H773" i="3"/>
  <c r="I773" i="3" s="1"/>
  <c r="B774" i="3" s="1"/>
  <c r="G774" i="3" s="1"/>
  <c r="H775" i="2"/>
  <c r="I775" i="2" s="1"/>
  <c r="B776" i="2" s="1"/>
  <c r="G776" i="2" s="1"/>
  <c r="H774" i="7" l="1"/>
  <c r="I774" i="7" s="1"/>
  <c r="B775" i="7" s="1"/>
  <c r="G775" i="7" s="1"/>
  <c r="H774" i="6"/>
  <c r="I774" i="6" s="1"/>
  <c r="B775" i="6" s="1"/>
  <c r="G775" i="6" s="1"/>
  <c r="H775" i="5"/>
  <c r="I775" i="5" s="1"/>
  <c r="B776" i="5" s="1"/>
  <c r="G776" i="5" s="1"/>
  <c r="H774" i="4"/>
  <c r="I774" i="4" s="1"/>
  <c r="B775" i="4" s="1"/>
  <c r="G775" i="4" s="1"/>
  <c r="H774" i="3"/>
  <c r="I774" i="3" s="1"/>
  <c r="B775" i="3" s="1"/>
  <c r="G775" i="3" s="1"/>
  <c r="H776" i="2"/>
  <c r="I776" i="2"/>
  <c r="B777" i="2" s="1"/>
  <c r="G777" i="2" s="1"/>
  <c r="H775" i="7" l="1"/>
  <c r="I775" i="7" s="1"/>
  <c r="B776" i="7" s="1"/>
  <c r="G776" i="7" s="1"/>
  <c r="H775" i="6"/>
  <c r="I775" i="6" s="1"/>
  <c r="B776" i="6" s="1"/>
  <c r="G776" i="6" s="1"/>
  <c r="H776" i="5"/>
  <c r="I776" i="5" s="1"/>
  <c r="B777" i="5" s="1"/>
  <c r="G777" i="5" s="1"/>
  <c r="H775" i="4"/>
  <c r="I775" i="4"/>
  <c r="B776" i="4" s="1"/>
  <c r="G776" i="4" s="1"/>
  <c r="H775" i="3"/>
  <c r="I775" i="3" s="1"/>
  <c r="B776" i="3" s="1"/>
  <c r="G776" i="3" s="1"/>
  <c r="H777" i="2"/>
  <c r="I777" i="2"/>
  <c r="B778" i="2" s="1"/>
  <c r="G778" i="2" s="1"/>
  <c r="H776" i="7" l="1"/>
  <c r="I776" i="7" s="1"/>
  <c r="B777" i="7" s="1"/>
  <c r="G777" i="7" s="1"/>
  <c r="H776" i="6"/>
  <c r="I776" i="6" s="1"/>
  <c r="B777" i="6" s="1"/>
  <c r="G777" i="6" s="1"/>
  <c r="H777" i="5"/>
  <c r="I777" i="5" s="1"/>
  <c r="B778" i="5" s="1"/>
  <c r="G778" i="5" s="1"/>
  <c r="H776" i="4"/>
  <c r="I776" i="4" s="1"/>
  <c r="B777" i="4" s="1"/>
  <c r="G777" i="4" s="1"/>
  <c r="H776" i="3"/>
  <c r="I776" i="3" s="1"/>
  <c r="B777" i="3" s="1"/>
  <c r="G777" i="3" s="1"/>
  <c r="H778" i="2"/>
  <c r="I778" i="2" s="1"/>
  <c r="B779" i="2" s="1"/>
  <c r="G779" i="2" s="1"/>
  <c r="H777" i="7" l="1"/>
  <c r="I777" i="7"/>
  <c r="B778" i="7" s="1"/>
  <c r="G778" i="7" s="1"/>
  <c r="H777" i="6"/>
  <c r="I777" i="6" s="1"/>
  <c r="B778" i="6" s="1"/>
  <c r="G778" i="6" s="1"/>
  <c r="H778" i="5"/>
  <c r="I778" i="5" s="1"/>
  <c r="B779" i="5" s="1"/>
  <c r="G779" i="5" s="1"/>
  <c r="H777" i="4"/>
  <c r="I777" i="4"/>
  <c r="B778" i="4" s="1"/>
  <c r="G778" i="4" s="1"/>
  <c r="H777" i="3"/>
  <c r="I777" i="3" s="1"/>
  <c r="B778" i="3" s="1"/>
  <c r="G778" i="3" s="1"/>
  <c r="H779" i="2"/>
  <c r="I779" i="2" s="1"/>
  <c r="B780" i="2" s="1"/>
  <c r="G780" i="2" s="1"/>
  <c r="H778" i="7" l="1"/>
  <c r="I778" i="7" s="1"/>
  <c r="B779" i="7" s="1"/>
  <c r="G779" i="7" s="1"/>
  <c r="H778" i="6"/>
  <c r="I778" i="6" s="1"/>
  <c r="B779" i="6" s="1"/>
  <c r="G779" i="6" s="1"/>
  <c r="H779" i="5"/>
  <c r="I779" i="5" s="1"/>
  <c r="B780" i="5" s="1"/>
  <c r="G780" i="5" s="1"/>
  <c r="I778" i="4"/>
  <c r="B779" i="4" s="1"/>
  <c r="G779" i="4" s="1"/>
  <c r="H778" i="4"/>
  <c r="H778" i="3"/>
  <c r="I778" i="3" s="1"/>
  <c r="B779" i="3" s="1"/>
  <c r="G779" i="3" s="1"/>
  <c r="H780" i="2"/>
  <c r="I780" i="2" s="1"/>
  <c r="B781" i="2" s="1"/>
  <c r="G781" i="2" s="1"/>
  <c r="H779" i="7" l="1"/>
  <c r="I779" i="7" s="1"/>
  <c r="B780" i="7" s="1"/>
  <c r="G780" i="7" s="1"/>
  <c r="H779" i="6"/>
  <c r="I779" i="6" s="1"/>
  <c r="B780" i="6" s="1"/>
  <c r="G780" i="6" s="1"/>
  <c r="H780" i="5"/>
  <c r="I780" i="5" s="1"/>
  <c r="B781" i="5" s="1"/>
  <c r="G781" i="5" s="1"/>
  <c r="I779" i="4"/>
  <c r="B780" i="4" s="1"/>
  <c r="G780" i="4" s="1"/>
  <c r="H779" i="4"/>
  <c r="H779" i="3"/>
  <c r="I779" i="3" s="1"/>
  <c r="B780" i="3" s="1"/>
  <c r="G780" i="3" s="1"/>
  <c r="H781" i="2"/>
  <c r="I781" i="2" s="1"/>
  <c r="B782" i="2" s="1"/>
  <c r="G782" i="2" s="1"/>
  <c r="H780" i="7" l="1"/>
  <c r="I780" i="7"/>
  <c r="B781" i="7" s="1"/>
  <c r="G781" i="7" s="1"/>
  <c r="H780" i="6"/>
  <c r="I780" i="6" s="1"/>
  <c r="B781" i="6" s="1"/>
  <c r="G781" i="6" s="1"/>
  <c r="H781" i="5"/>
  <c r="I781" i="5" s="1"/>
  <c r="B782" i="5" s="1"/>
  <c r="G782" i="5" s="1"/>
  <c r="H780" i="4"/>
  <c r="I780" i="4" s="1"/>
  <c r="B781" i="4" s="1"/>
  <c r="G781" i="4" s="1"/>
  <c r="H780" i="3"/>
  <c r="I780" i="3"/>
  <c r="B781" i="3" s="1"/>
  <c r="G781" i="3" s="1"/>
  <c r="H782" i="2"/>
  <c r="I782" i="2"/>
  <c r="B783" i="2" s="1"/>
  <c r="G783" i="2" s="1"/>
  <c r="H781" i="7" l="1"/>
  <c r="I781" i="7" s="1"/>
  <c r="B782" i="7" s="1"/>
  <c r="G782" i="7" s="1"/>
  <c r="H781" i="6"/>
  <c r="I781" i="6" s="1"/>
  <c r="B782" i="6" s="1"/>
  <c r="G782" i="6" s="1"/>
  <c r="H782" i="5"/>
  <c r="I782" i="5" s="1"/>
  <c r="B783" i="5" s="1"/>
  <c r="G783" i="5" s="1"/>
  <c r="H781" i="4"/>
  <c r="I781" i="4"/>
  <c r="B782" i="4" s="1"/>
  <c r="G782" i="4" s="1"/>
  <c r="I781" i="3"/>
  <c r="B782" i="3" s="1"/>
  <c r="G782" i="3" s="1"/>
  <c r="H781" i="3"/>
  <c r="H783" i="2"/>
  <c r="I783" i="2" s="1"/>
  <c r="B784" i="2" s="1"/>
  <c r="G784" i="2" s="1"/>
  <c r="H782" i="7" l="1"/>
  <c r="I782" i="7" s="1"/>
  <c r="B783" i="7" s="1"/>
  <c r="G783" i="7" s="1"/>
  <c r="H782" i="6"/>
  <c r="I782" i="6" s="1"/>
  <c r="B783" i="6" s="1"/>
  <c r="G783" i="6" s="1"/>
  <c r="H783" i="5"/>
  <c r="I783" i="5" s="1"/>
  <c r="B784" i="5" s="1"/>
  <c r="G784" i="5" s="1"/>
  <c r="H782" i="4"/>
  <c r="I782" i="4" s="1"/>
  <c r="B783" i="4" s="1"/>
  <c r="G783" i="4" s="1"/>
  <c r="H782" i="3"/>
  <c r="I782" i="3" s="1"/>
  <c r="B783" i="3" s="1"/>
  <c r="G783" i="3" s="1"/>
  <c r="H784" i="2"/>
  <c r="I784" i="2" s="1"/>
  <c r="B785" i="2" s="1"/>
  <c r="G785" i="2" s="1"/>
  <c r="H783" i="7" l="1"/>
  <c r="I783" i="7" s="1"/>
  <c r="B784" i="7" s="1"/>
  <c r="G784" i="7" s="1"/>
  <c r="H783" i="6"/>
  <c r="I783" i="6" s="1"/>
  <c r="B784" i="6" s="1"/>
  <c r="G784" i="6" s="1"/>
  <c r="H784" i="5"/>
  <c r="I784" i="5" s="1"/>
  <c r="B785" i="5" s="1"/>
  <c r="G785" i="5" s="1"/>
  <c r="I783" i="4"/>
  <c r="B784" i="4" s="1"/>
  <c r="G784" i="4" s="1"/>
  <c r="H783" i="4"/>
  <c r="H783" i="3"/>
  <c r="I783" i="3" s="1"/>
  <c r="B784" i="3" s="1"/>
  <c r="G784" i="3" s="1"/>
  <c r="H785" i="2"/>
  <c r="I785" i="2" s="1"/>
  <c r="B786" i="2" s="1"/>
  <c r="G786" i="2" s="1"/>
  <c r="H784" i="7" l="1"/>
  <c r="I784" i="7" s="1"/>
  <c r="B785" i="7" s="1"/>
  <c r="G785" i="7" s="1"/>
  <c r="H784" i="6"/>
  <c r="I784" i="6" s="1"/>
  <c r="B785" i="6" s="1"/>
  <c r="G785" i="6" s="1"/>
  <c r="H785" i="5"/>
  <c r="I785" i="5" s="1"/>
  <c r="B786" i="5" s="1"/>
  <c r="G786" i="5" s="1"/>
  <c r="H784" i="4"/>
  <c r="I784" i="4" s="1"/>
  <c r="B785" i="4" s="1"/>
  <c r="G785" i="4" s="1"/>
  <c r="I784" i="3"/>
  <c r="B785" i="3" s="1"/>
  <c r="G785" i="3" s="1"/>
  <c r="H784" i="3"/>
  <c r="H786" i="2"/>
  <c r="I786" i="2"/>
  <c r="B787" i="2" s="1"/>
  <c r="G787" i="2" s="1"/>
  <c r="I785" i="7" l="1"/>
  <c r="B786" i="7" s="1"/>
  <c r="G786" i="7" s="1"/>
  <c r="H785" i="7"/>
  <c r="H785" i="6"/>
  <c r="I785" i="6" s="1"/>
  <c r="B786" i="6" s="1"/>
  <c r="G786" i="6" s="1"/>
  <c r="H786" i="5"/>
  <c r="I786" i="5" s="1"/>
  <c r="B787" i="5" s="1"/>
  <c r="G787" i="5" s="1"/>
  <c r="H785" i="4"/>
  <c r="I785" i="4" s="1"/>
  <c r="B786" i="4" s="1"/>
  <c r="G786" i="4" s="1"/>
  <c r="H785" i="3"/>
  <c r="I785" i="3" s="1"/>
  <c r="B786" i="3" s="1"/>
  <c r="G786" i="3" s="1"/>
  <c r="H787" i="2"/>
  <c r="I787" i="2"/>
  <c r="B788" i="2" s="1"/>
  <c r="G788" i="2" s="1"/>
  <c r="H786" i="7" l="1"/>
  <c r="I786" i="7" s="1"/>
  <c r="B787" i="7" s="1"/>
  <c r="G787" i="7" s="1"/>
  <c r="I786" i="6"/>
  <c r="B787" i="6" s="1"/>
  <c r="G787" i="6" s="1"/>
  <c r="H786" i="6"/>
  <c r="H787" i="5"/>
  <c r="I787" i="5" s="1"/>
  <c r="B788" i="5" s="1"/>
  <c r="G788" i="5" s="1"/>
  <c r="H786" i="4"/>
  <c r="I786" i="4" s="1"/>
  <c r="B787" i="4" s="1"/>
  <c r="G787" i="4" s="1"/>
  <c r="H786" i="3"/>
  <c r="I786" i="3" s="1"/>
  <c r="B787" i="3" s="1"/>
  <c r="G787" i="3" s="1"/>
  <c r="H788" i="2"/>
  <c r="I788" i="2"/>
  <c r="B789" i="2" s="1"/>
  <c r="G789" i="2" s="1"/>
  <c r="H787" i="7" l="1"/>
  <c r="I787" i="7" s="1"/>
  <c r="B788" i="7" s="1"/>
  <c r="G788" i="7" s="1"/>
  <c r="H787" i="6"/>
  <c r="I787" i="6" s="1"/>
  <c r="B788" i="6" s="1"/>
  <c r="G788" i="6" s="1"/>
  <c r="H788" i="5"/>
  <c r="I788" i="5" s="1"/>
  <c r="B789" i="5" s="1"/>
  <c r="G789" i="5" s="1"/>
  <c r="H787" i="4"/>
  <c r="I787" i="4"/>
  <c r="B788" i="4" s="1"/>
  <c r="G788" i="4" s="1"/>
  <c r="I787" i="3"/>
  <c r="B788" i="3" s="1"/>
  <c r="G788" i="3" s="1"/>
  <c r="H787" i="3"/>
  <c r="H789" i="2"/>
  <c r="I789" i="2"/>
  <c r="B790" i="2" s="1"/>
  <c r="G790" i="2" s="1"/>
  <c r="H788" i="7" l="1"/>
  <c r="I788" i="7" s="1"/>
  <c r="B789" i="7" s="1"/>
  <c r="G789" i="7" s="1"/>
  <c r="H788" i="6"/>
  <c r="I788" i="6" s="1"/>
  <c r="B789" i="6" s="1"/>
  <c r="G789" i="6" s="1"/>
  <c r="H789" i="5"/>
  <c r="I789" i="5" s="1"/>
  <c r="B790" i="5" s="1"/>
  <c r="G790" i="5" s="1"/>
  <c r="H788" i="4"/>
  <c r="I788" i="4" s="1"/>
  <c r="B789" i="4" s="1"/>
  <c r="G789" i="4" s="1"/>
  <c r="I788" i="3"/>
  <c r="B789" i="3" s="1"/>
  <c r="G789" i="3" s="1"/>
  <c r="H788" i="3"/>
  <c r="H790" i="2"/>
  <c r="I790" i="2"/>
  <c r="B791" i="2" s="1"/>
  <c r="G791" i="2" s="1"/>
  <c r="H789" i="7" l="1"/>
  <c r="I789" i="7"/>
  <c r="B790" i="7" s="1"/>
  <c r="G790" i="7" s="1"/>
  <c r="H789" i="6"/>
  <c r="I789" i="6" s="1"/>
  <c r="B790" i="6" s="1"/>
  <c r="G790" i="6" s="1"/>
  <c r="H790" i="5"/>
  <c r="I790" i="5" s="1"/>
  <c r="B791" i="5" s="1"/>
  <c r="G791" i="5" s="1"/>
  <c r="H789" i="4"/>
  <c r="I789" i="4"/>
  <c r="B790" i="4" s="1"/>
  <c r="G790" i="4" s="1"/>
  <c r="I789" i="3"/>
  <c r="B790" i="3" s="1"/>
  <c r="G790" i="3" s="1"/>
  <c r="H789" i="3"/>
  <c r="H791" i="2"/>
  <c r="I791" i="2"/>
  <c r="B792" i="2" s="1"/>
  <c r="G792" i="2" s="1"/>
  <c r="H790" i="7" l="1"/>
  <c r="I790" i="7" s="1"/>
  <c r="B791" i="7" s="1"/>
  <c r="G791" i="7" s="1"/>
  <c r="H790" i="6"/>
  <c r="I790" i="6" s="1"/>
  <c r="B791" i="6" s="1"/>
  <c r="G791" i="6" s="1"/>
  <c r="H791" i="5"/>
  <c r="I791" i="5" s="1"/>
  <c r="B792" i="5" s="1"/>
  <c r="G792" i="5" s="1"/>
  <c r="H790" i="4"/>
  <c r="I790" i="4" s="1"/>
  <c r="B791" i="4" s="1"/>
  <c r="G791" i="4" s="1"/>
  <c r="H790" i="3"/>
  <c r="I790" i="3"/>
  <c r="B791" i="3" s="1"/>
  <c r="G791" i="3" s="1"/>
  <c r="H792" i="2"/>
  <c r="I792" i="2"/>
  <c r="B793" i="2" s="1"/>
  <c r="G793" i="2" s="1"/>
  <c r="H791" i="7" l="1"/>
  <c r="I791" i="7" s="1"/>
  <c r="B792" i="7" s="1"/>
  <c r="G792" i="7" s="1"/>
  <c r="H791" i="6"/>
  <c r="I791" i="6" s="1"/>
  <c r="B792" i="6" s="1"/>
  <c r="G792" i="6" s="1"/>
  <c r="H792" i="5"/>
  <c r="I792" i="5" s="1"/>
  <c r="B793" i="5" s="1"/>
  <c r="G793" i="5" s="1"/>
  <c r="H791" i="4"/>
  <c r="I791" i="4" s="1"/>
  <c r="B792" i="4" s="1"/>
  <c r="G792" i="4" s="1"/>
  <c r="I791" i="3"/>
  <c r="B792" i="3" s="1"/>
  <c r="G792" i="3" s="1"/>
  <c r="H791" i="3"/>
  <c r="H793" i="2"/>
  <c r="I793" i="2" s="1"/>
  <c r="B794" i="2" s="1"/>
  <c r="G794" i="2" s="1"/>
  <c r="H792" i="7" l="1"/>
  <c r="I792" i="7" s="1"/>
  <c r="B793" i="7" s="1"/>
  <c r="G793" i="7" s="1"/>
  <c r="H792" i="6"/>
  <c r="I792" i="6" s="1"/>
  <c r="B793" i="6" s="1"/>
  <c r="G793" i="6" s="1"/>
  <c r="H793" i="5"/>
  <c r="I793" i="5" s="1"/>
  <c r="B794" i="5" s="1"/>
  <c r="G794" i="5" s="1"/>
  <c r="H792" i="4"/>
  <c r="I792" i="4" s="1"/>
  <c r="B793" i="4" s="1"/>
  <c r="G793" i="4" s="1"/>
  <c r="H792" i="3"/>
  <c r="I792" i="3" s="1"/>
  <c r="B793" i="3" s="1"/>
  <c r="G793" i="3" s="1"/>
  <c r="H794" i="2"/>
  <c r="I794" i="2" s="1"/>
  <c r="B795" i="2" s="1"/>
  <c r="G795" i="2" s="1"/>
  <c r="H793" i="7" l="1"/>
  <c r="I793" i="7" s="1"/>
  <c r="B794" i="7" s="1"/>
  <c r="G794" i="7" s="1"/>
  <c r="H793" i="6"/>
  <c r="I793" i="6" s="1"/>
  <c r="B794" i="6" s="1"/>
  <c r="G794" i="6" s="1"/>
  <c r="H794" i="5"/>
  <c r="I794" i="5" s="1"/>
  <c r="B795" i="5" s="1"/>
  <c r="G795" i="5" s="1"/>
  <c r="H793" i="4"/>
  <c r="I793" i="4" s="1"/>
  <c r="B794" i="4" s="1"/>
  <c r="G794" i="4" s="1"/>
  <c r="H793" i="3"/>
  <c r="I793" i="3" s="1"/>
  <c r="B794" i="3" s="1"/>
  <c r="G794" i="3" s="1"/>
  <c r="H795" i="2"/>
  <c r="I795" i="2" s="1"/>
  <c r="B796" i="2" s="1"/>
  <c r="G796" i="2" s="1"/>
  <c r="H794" i="7" l="1"/>
  <c r="I794" i="7" s="1"/>
  <c r="B795" i="7" s="1"/>
  <c r="G795" i="7" s="1"/>
  <c r="H794" i="6"/>
  <c r="I794" i="6"/>
  <c r="B795" i="6" s="1"/>
  <c r="G795" i="6" s="1"/>
  <c r="H795" i="5"/>
  <c r="I795" i="5" s="1"/>
  <c r="B796" i="5" s="1"/>
  <c r="G796" i="5" s="1"/>
  <c r="I794" i="4"/>
  <c r="B795" i="4" s="1"/>
  <c r="G795" i="4" s="1"/>
  <c r="H794" i="4"/>
  <c r="H794" i="3"/>
  <c r="I794" i="3" s="1"/>
  <c r="B795" i="3" s="1"/>
  <c r="G795" i="3" s="1"/>
  <c r="H796" i="2"/>
  <c r="I796" i="2"/>
  <c r="B797" i="2" s="1"/>
  <c r="G797" i="2" s="1"/>
  <c r="H795" i="7" l="1"/>
  <c r="I795" i="7" s="1"/>
  <c r="B796" i="7" s="1"/>
  <c r="G796" i="7" s="1"/>
  <c r="H795" i="6"/>
  <c r="I795" i="6" s="1"/>
  <c r="B796" i="6" s="1"/>
  <c r="G796" i="6" s="1"/>
  <c r="H796" i="5"/>
  <c r="I796" i="5" s="1"/>
  <c r="B797" i="5" s="1"/>
  <c r="G797" i="5" s="1"/>
  <c r="H795" i="4"/>
  <c r="I795" i="4" s="1"/>
  <c r="B796" i="4" s="1"/>
  <c r="G796" i="4" s="1"/>
  <c r="H795" i="3"/>
  <c r="I795" i="3"/>
  <c r="B796" i="3" s="1"/>
  <c r="G796" i="3" s="1"/>
  <c r="H797" i="2"/>
  <c r="I797" i="2"/>
  <c r="B798" i="2" s="1"/>
  <c r="G798" i="2" s="1"/>
  <c r="I796" i="7" l="1"/>
  <c r="B797" i="7" s="1"/>
  <c r="G797" i="7" s="1"/>
  <c r="H796" i="7"/>
  <c r="H796" i="6"/>
  <c r="I796" i="6" s="1"/>
  <c r="B797" i="6" s="1"/>
  <c r="G797" i="6" s="1"/>
  <c r="H797" i="5"/>
  <c r="I797" i="5" s="1"/>
  <c r="B798" i="5" s="1"/>
  <c r="G798" i="5" s="1"/>
  <c r="I796" i="4"/>
  <c r="B797" i="4" s="1"/>
  <c r="G797" i="4" s="1"/>
  <c r="H796" i="4"/>
  <c r="I796" i="3"/>
  <c r="B797" i="3" s="1"/>
  <c r="G797" i="3" s="1"/>
  <c r="H796" i="3"/>
  <c r="H798" i="2"/>
  <c r="I798" i="2"/>
  <c r="B799" i="2" s="1"/>
  <c r="G799" i="2" s="1"/>
  <c r="I797" i="7" l="1"/>
  <c r="B798" i="7" s="1"/>
  <c r="G798" i="7" s="1"/>
  <c r="H797" i="7"/>
  <c r="H797" i="6"/>
  <c r="I797" i="6" s="1"/>
  <c r="B798" i="6" s="1"/>
  <c r="G798" i="6" s="1"/>
  <c r="H798" i="5"/>
  <c r="I798" i="5" s="1"/>
  <c r="B799" i="5" s="1"/>
  <c r="G799" i="5" s="1"/>
  <c r="H797" i="4"/>
  <c r="I797" i="4" s="1"/>
  <c r="B798" i="4" s="1"/>
  <c r="G798" i="4" s="1"/>
  <c r="H797" i="3"/>
  <c r="I797" i="3" s="1"/>
  <c r="B798" i="3" s="1"/>
  <c r="G798" i="3" s="1"/>
  <c r="H799" i="2"/>
  <c r="I799" i="2"/>
  <c r="B800" i="2" s="1"/>
  <c r="G800" i="2" s="1"/>
  <c r="I798" i="7" l="1"/>
  <c r="B799" i="7" s="1"/>
  <c r="G799" i="7" s="1"/>
  <c r="H798" i="7"/>
  <c r="H798" i="6"/>
  <c r="I798" i="6" s="1"/>
  <c r="B799" i="6" s="1"/>
  <c r="G799" i="6" s="1"/>
  <c r="H799" i="5"/>
  <c r="I799" i="5" s="1"/>
  <c r="B800" i="5" s="1"/>
  <c r="G800" i="5" s="1"/>
  <c r="H798" i="4"/>
  <c r="I798" i="4" s="1"/>
  <c r="B799" i="4" s="1"/>
  <c r="G799" i="4" s="1"/>
  <c r="H798" i="3"/>
  <c r="I798" i="3" s="1"/>
  <c r="B799" i="3" s="1"/>
  <c r="G799" i="3" s="1"/>
  <c r="H800" i="2"/>
  <c r="I800" i="2" s="1"/>
  <c r="B801" i="2" s="1"/>
  <c r="G801" i="2" s="1"/>
  <c r="H799" i="7" l="1"/>
  <c r="I799" i="7" s="1"/>
  <c r="B800" i="7" s="1"/>
  <c r="G800" i="7" s="1"/>
  <c r="H799" i="6"/>
  <c r="I799" i="6"/>
  <c r="B800" i="6" s="1"/>
  <c r="G800" i="6" s="1"/>
  <c r="H800" i="5"/>
  <c r="I800" i="5" s="1"/>
  <c r="B801" i="5" s="1"/>
  <c r="G801" i="5" s="1"/>
  <c r="I799" i="4"/>
  <c r="B800" i="4" s="1"/>
  <c r="G800" i="4" s="1"/>
  <c r="H799" i="4"/>
  <c r="H799" i="3"/>
  <c r="I799" i="3" s="1"/>
  <c r="B800" i="3" s="1"/>
  <c r="G800" i="3" s="1"/>
  <c r="H801" i="2"/>
  <c r="I801" i="2" s="1"/>
  <c r="B802" i="2" s="1"/>
  <c r="G802" i="2" s="1"/>
  <c r="H800" i="7" l="1"/>
  <c r="I800" i="7" s="1"/>
  <c r="B801" i="7" s="1"/>
  <c r="G801" i="7" s="1"/>
  <c r="H800" i="6"/>
  <c r="I800" i="6" s="1"/>
  <c r="B801" i="6" s="1"/>
  <c r="G801" i="6" s="1"/>
  <c r="H801" i="5"/>
  <c r="I801" i="5" s="1"/>
  <c r="B802" i="5" s="1"/>
  <c r="G802" i="5" s="1"/>
  <c r="H800" i="4"/>
  <c r="I800" i="4" s="1"/>
  <c r="B801" i="4" s="1"/>
  <c r="G801" i="4" s="1"/>
  <c r="H800" i="3"/>
  <c r="I800" i="3"/>
  <c r="B801" i="3" s="1"/>
  <c r="G801" i="3" s="1"/>
  <c r="H802" i="2"/>
  <c r="I802" i="2" s="1"/>
  <c r="B803" i="2" s="1"/>
  <c r="G803" i="2" s="1"/>
  <c r="H801" i="7" l="1"/>
  <c r="I801" i="7"/>
  <c r="B802" i="7" s="1"/>
  <c r="G802" i="7" s="1"/>
  <c r="I801" i="6"/>
  <c r="B802" i="6" s="1"/>
  <c r="G802" i="6" s="1"/>
  <c r="H801" i="6"/>
  <c r="H802" i="5"/>
  <c r="I802" i="5" s="1"/>
  <c r="B803" i="5" s="1"/>
  <c r="G803" i="5" s="1"/>
  <c r="H801" i="4"/>
  <c r="I801" i="4"/>
  <c r="B802" i="4" s="1"/>
  <c r="G802" i="4" s="1"/>
  <c r="H801" i="3"/>
  <c r="I801" i="3" s="1"/>
  <c r="B802" i="3" s="1"/>
  <c r="G802" i="3" s="1"/>
  <c r="H803" i="2"/>
  <c r="I803" i="2"/>
  <c r="B804" i="2" s="1"/>
  <c r="G804" i="2" s="1"/>
  <c r="I802" i="7" l="1"/>
  <c r="B803" i="7" s="1"/>
  <c r="G803" i="7" s="1"/>
  <c r="H802" i="7"/>
  <c r="H802" i="6"/>
  <c r="I802" i="6" s="1"/>
  <c r="B803" i="6" s="1"/>
  <c r="G803" i="6" s="1"/>
  <c r="H803" i="5"/>
  <c r="I803" i="5" s="1"/>
  <c r="B804" i="5" s="1"/>
  <c r="G804" i="5" s="1"/>
  <c r="H802" i="4"/>
  <c r="I802" i="4" s="1"/>
  <c r="B803" i="4" s="1"/>
  <c r="G803" i="4" s="1"/>
  <c r="H802" i="3"/>
  <c r="I802" i="3"/>
  <c r="B803" i="3" s="1"/>
  <c r="G803" i="3" s="1"/>
  <c r="H804" i="2"/>
  <c r="I804" i="2"/>
  <c r="B805" i="2" s="1"/>
  <c r="G805" i="2" s="1"/>
  <c r="H803" i="7" l="1"/>
  <c r="I803" i="7" s="1"/>
  <c r="B804" i="7" s="1"/>
  <c r="G804" i="7" s="1"/>
  <c r="H803" i="6"/>
  <c r="I803" i="6" s="1"/>
  <c r="B804" i="6" s="1"/>
  <c r="G804" i="6" s="1"/>
  <c r="H804" i="5"/>
  <c r="I804" i="5"/>
  <c r="B805" i="5" s="1"/>
  <c r="G805" i="5" s="1"/>
  <c r="H803" i="4"/>
  <c r="I803" i="4" s="1"/>
  <c r="B804" i="4" s="1"/>
  <c r="G804" i="4" s="1"/>
  <c r="H803" i="3"/>
  <c r="I803" i="3" s="1"/>
  <c r="B804" i="3" s="1"/>
  <c r="G804" i="3" s="1"/>
  <c r="H805" i="2"/>
  <c r="I805" i="2" s="1"/>
  <c r="B806" i="2" s="1"/>
  <c r="G806" i="2" s="1"/>
  <c r="H804" i="7" l="1"/>
  <c r="I804" i="7" s="1"/>
  <c r="B805" i="7" s="1"/>
  <c r="G805" i="7" s="1"/>
  <c r="H804" i="6"/>
  <c r="I804" i="6" s="1"/>
  <c r="B805" i="6" s="1"/>
  <c r="G805" i="6" s="1"/>
  <c r="H805" i="5"/>
  <c r="I805" i="5" s="1"/>
  <c r="B806" i="5" s="1"/>
  <c r="G806" i="5" s="1"/>
  <c r="I804" i="4"/>
  <c r="B805" i="4" s="1"/>
  <c r="G805" i="4" s="1"/>
  <c r="H804" i="4"/>
  <c r="H804" i="3"/>
  <c r="I804" i="3" s="1"/>
  <c r="B805" i="3" s="1"/>
  <c r="G805" i="3" s="1"/>
  <c r="H806" i="2"/>
  <c r="I806" i="2" s="1"/>
  <c r="B807" i="2" s="1"/>
  <c r="G807" i="2" s="1"/>
  <c r="H805" i="7" l="1"/>
  <c r="I805" i="7" s="1"/>
  <c r="B806" i="7" s="1"/>
  <c r="G806" i="7" s="1"/>
  <c r="H805" i="6"/>
  <c r="I805" i="6" s="1"/>
  <c r="B806" i="6" s="1"/>
  <c r="G806" i="6" s="1"/>
  <c r="H806" i="5"/>
  <c r="I806" i="5" s="1"/>
  <c r="B807" i="5" s="1"/>
  <c r="G807" i="5" s="1"/>
  <c r="H805" i="4"/>
  <c r="I805" i="4" s="1"/>
  <c r="B806" i="4" s="1"/>
  <c r="G806" i="4" s="1"/>
  <c r="I805" i="3"/>
  <c r="B806" i="3" s="1"/>
  <c r="G806" i="3" s="1"/>
  <c r="H805" i="3"/>
  <c r="H807" i="2"/>
  <c r="I807" i="2" s="1"/>
  <c r="B808" i="2" s="1"/>
  <c r="G808" i="2" s="1"/>
  <c r="H806" i="7" l="1"/>
  <c r="I806" i="7"/>
  <c r="B807" i="7" s="1"/>
  <c r="G807" i="7" s="1"/>
  <c r="H806" i="6"/>
  <c r="I806" i="6"/>
  <c r="B807" i="6" s="1"/>
  <c r="G807" i="6" s="1"/>
  <c r="H807" i="5"/>
  <c r="I807" i="5" s="1"/>
  <c r="B808" i="5" s="1"/>
  <c r="G808" i="5" s="1"/>
  <c r="H806" i="4"/>
  <c r="I806" i="4" s="1"/>
  <c r="B807" i="4" s="1"/>
  <c r="G807" i="4" s="1"/>
  <c r="H806" i="3"/>
  <c r="I806" i="3" s="1"/>
  <c r="B807" i="3" s="1"/>
  <c r="G807" i="3" s="1"/>
  <c r="H808" i="2"/>
  <c r="I808" i="2" s="1"/>
  <c r="B809" i="2" s="1"/>
  <c r="G809" i="2" s="1"/>
  <c r="I807" i="7" l="1"/>
  <c r="B808" i="7" s="1"/>
  <c r="G808" i="7" s="1"/>
  <c r="H807" i="7"/>
  <c r="H807" i="6"/>
  <c r="I807" i="6" s="1"/>
  <c r="B808" i="6" s="1"/>
  <c r="G808" i="6" s="1"/>
  <c r="H808" i="5"/>
  <c r="I808" i="5" s="1"/>
  <c r="B809" i="5" s="1"/>
  <c r="G809" i="5" s="1"/>
  <c r="H807" i="4"/>
  <c r="I807" i="4" s="1"/>
  <c r="B808" i="4" s="1"/>
  <c r="G808" i="4" s="1"/>
  <c r="I807" i="3"/>
  <c r="B808" i="3" s="1"/>
  <c r="G808" i="3" s="1"/>
  <c r="H807" i="3"/>
  <c r="H809" i="2"/>
  <c r="I809" i="2"/>
  <c r="B810" i="2" s="1"/>
  <c r="G810" i="2" s="1"/>
  <c r="I808" i="7" l="1"/>
  <c r="B809" i="7" s="1"/>
  <c r="G809" i="7" s="1"/>
  <c r="H808" i="7"/>
  <c r="I808" i="6"/>
  <c r="B809" i="6" s="1"/>
  <c r="G809" i="6" s="1"/>
  <c r="H808" i="6"/>
  <c r="H809" i="5"/>
  <c r="I809" i="5" s="1"/>
  <c r="B810" i="5" s="1"/>
  <c r="G810" i="5" s="1"/>
  <c r="H808" i="4"/>
  <c r="I808" i="4" s="1"/>
  <c r="B809" i="4" s="1"/>
  <c r="G809" i="4" s="1"/>
  <c r="H808" i="3"/>
  <c r="I808" i="3" s="1"/>
  <c r="B809" i="3" s="1"/>
  <c r="G809" i="3" s="1"/>
  <c r="H810" i="2"/>
  <c r="I810" i="2"/>
  <c r="B811" i="2" s="1"/>
  <c r="G811" i="2" s="1"/>
  <c r="H809" i="7" l="1"/>
  <c r="I809" i="7" s="1"/>
  <c r="B810" i="7" s="1"/>
  <c r="G810" i="7" s="1"/>
  <c r="H809" i="6"/>
  <c r="I809" i="6" s="1"/>
  <c r="B810" i="6" s="1"/>
  <c r="G810" i="6" s="1"/>
  <c r="H810" i="5"/>
  <c r="I810" i="5"/>
  <c r="B811" i="5" s="1"/>
  <c r="G811" i="5" s="1"/>
  <c r="H809" i="4"/>
  <c r="I809" i="4"/>
  <c r="B810" i="4" s="1"/>
  <c r="G810" i="4" s="1"/>
  <c r="H809" i="3"/>
  <c r="I809" i="3" s="1"/>
  <c r="B810" i="3" s="1"/>
  <c r="G810" i="3" s="1"/>
  <c r="H811" i="2"/>
  <c r="I811" i="2"/>
  <c r="B812" i="2" s="1"/>
  <c r="G812" i="2" s="1"/>
  <c r="H810" i="7" l="1"/>
  <c r="I810" i="7" s="1"/>
  <c r="B811" i="7" s="1"/>
  <c r="G811" i="7" s="1"/>
  <c r="H810" i="6"/>
  <c r="I810" i="6" s="1"/>
  <c r="B811" i="6" s="1"/>
  <c r="G811" i="6" s="1"/>
  <c r="H811" i="5"/>
  <c r="I811" i="5" s="1"/>
  <c r="B812" i="5" s="1"/>
  <c r="G812" i="5" s="1"/>
  <c r="H810" i="4"/>
  <c r="I810" i="4" s="1"/>
  <c r="B811" i="4" s="1"/>
  <c r="G811" i="4" s="1"/>
  <c r="H810" i="3"/>
  <c r="I810" i="3" s="1"/>
  <c r="B811" i="3" s="1"/>
  <c r="G811" i="3" s="1"/>
  <c r="H812" i="2"/>
  <c r="I812" i="2" s="1"/>
  <c r="B813" i="2" s="1"/>
  <c r="G813" i="2" s="1"/>
  <c r="H811" i="7" l="1"/>
  <c r="I811" i="7" s="1"/>
  <c r="B812" i="7" s="1"/>
  <c r="G812" i="7" s="1"/>
  <c r="H811" i="6"/>
  <c r="I811" i="6" s="1"/>
  <c r="B812" i="6" s="1"/>
  <c r="G812" i="6" s="1"/>
  <c r="H812" i="5"/>
  <c r="I812" i="5" s="1"/>
  <c r="B813" i="5" s="1"/>
  <c r="G813" i="5" s="1"/>
  <c r="H811" i="4"/>
  <c r="I811" i="4" s="1"/>
  <c r="B812" i="4" s="1"/>
  <c r="G812" i="4" s="1"/>
  <c r="H811" i="3"/>
  <c r="I811" i="3" s="1"/>
  <c r="B812" i="3" s="1"/>
  <c r="G812" i="3" s="1"/>
  <c r="H813" i="2"/>
  <c r="I813" i="2"/>
  <c r="B814" i="2" s="1"/>
  <c r="G814" i="2" s="1"/>
  <c r="H812" i="7" l="1"/>
  <c r="I812" i="7" s="1"/>
  <c r="B813" i="7" s="1"/>
  <c r="G813" i="7" s="1"/>
  <c r="H812" i="6"/>
  <c r="I812" i="6" s="1"/>
  <c r="B813" i="6" s="1"/>
  <c r="G813" i="6" s="1"/>
  <c r="H813" i="5"/>
  <c r="I813" i="5"/>
  <c r="B814" i="5" s="1"/>
  <c r="G814" i="5" s="1"/>
  <c r="H812" i="4"/>
  <c r="I812" i="4" s="1"/>
  <c r="B813" i="4" s="1"/>
  <c r="G813" i="4" s="1"/>
  <c r="H812" i="3"/>
  <c r="I812" i="3" s="1"/>
  <c r="B813" i="3" s="1"/>
  <c r="G813" i="3" s="1"/>
  <c r="H814" i="2"/>
  <c r="I814" i="2" s="1"/>
  <c r="B815" i="2" s="1"/>
  <c r="G815" i="2" s="1"/>
  <c r="H813" i="7" l="1"/>
  <c r="I813" i="7" s="1"/>
  <c r="B814" i="7" s="1"/>
  <c r="G814" i="7" s="1"/>
  <c r="H813" i="6"/>
  <c r="I813" i="6" s="1"/>
  <c r="B814" i="6" s="1"/>
  <c r="G814" i="6" s="1"/>
  <c r="H814" i="5"/>
  <c r="I814" i="5" s="1"/>
  <c r="B815" i="5" s="1"/>
  <c r="G815" i="5" s="1"/>
  <c r="H813" i="4"/>
  <c r="I813" i="4"/>
  <c r="B814" i="4" s="1"/>
  <c r="G814" i="4" s="1"/>
  <c r="H813" i="3"/>
  <c r="I813" i="3" s="1"/>
  <c r="B814" i="3" s="1"/>
  <c r="G814" i="3" s="1"/>
  <c r="H815" i="2"/>
  <c r="I815" i="2"/>
  <c r="B816" i="2" s="1"/>
  <c r="G816" i="2" s="1"/>
  <c r="H814" i="7" l="1"/>
  <c r="I814" i="7" s="1"/>
  <c r="B815" i="7" s="1"/>
  <c r="G815" i="7" s="1"/>
  <c r="H814" i="6"/>
  <c r="I814" i="6" s="1"/>
  <c r="B815" i="6" s="1"/>
  <c r="G815" i="6" s="1"/>
  <c r="H815" i="5"/>
  <c r="I815" i="5" s="1"/>
  <c r="B816" i="5" s="1"/>
  <c r="G816" i="5" s="1"/>
  <c r="H814" i="4"/>
  <c r="I814" i="4" s="1"/>
  <c r="B815" i="4" s="1"/>
  <c r="G815" i="4" s="1"/>
  <c r="H814" i="3"/>
  <c r="I814" i="3"/>
  <c r="B815" i="3" s="1"/>
  <c r="G815" i="3" s="1"/>
  <c r="H816" i="2"/>
  <c r="I816" i="2" s="1"/>
  <c r="B817" i="2" s="1"/>
  <c r="G817" i="2" s="1"/>
  <c r="H815" i="7" l="1"/>
  <c r="I815" i="7" s="1"/>
  <c r="B816" i="7" s="1"/>
  <c r="G816" i="7" s="1"/>
  <c r="H815" i="6"/>
  <c r="I815" i="6" s="1"/>
  <c r="B816" i="6" s="1"/>
  <c r="G816" i="6" s="1"/>
  <c r="H816" i="5"/>
  <c r="I816" i="5"/>
  <c r="B817" i="5" s="1"/>
  <c r="G817" i="5" s="1"/>
  <c r="H815" i="4"/>
  <c r="I815" i="4" s="1"/>
  <c r="B816" i="4" s="1"/>
  <c r="G816" i="4" s="1"/>
  <c r="H815" i="3"/>
  <c r="I815" i="3" s="1"/>
  <c r="B816" i="3" s="1"/>
  <c r="G816" i="3" s="1"/>
  <c r="H817" i="2"/>
  <c r="I817" i="2"/>
  <c r="B818" i="2" s="1"/>
  <c r="G818" i="2" s="1"/>
  <c r="I816" i="7" l="1"/>
  <c r="B817" i="7" s="1"/>
  <c r="G817" i="7" s="1"/>
  <c r="H816" i="7"/>
  <c r="H816" i="6"/>
  <c r="I816" i="6" s="1"/>
  <c r="B817" i="6" s="1"/>
  <c r="G817" i="6" s="1"/>
  <c r="H817" i="5"/>
  <c r="I817" i="5" s="1"/>
  <c r="B818" i="5" s="1"/>
  <c r="G818" i="5" s="1"/>
  <c r="H816" i="4"/>
  <c r="I816" i="4" s="1"/>
  <c r="B817" i="4" s="1"/>
  <c r="G817" i="4" s="1"/>
  <c r="H816" i="3"/>
  <c r="I816" i="3" s="1"/>
  <c r="B817" i="3" s="1"/>
  <c r="G817" i="3" s="1"/>
  <c r="H818" i="2"/>
  <c r="I818" i="2"/>
  <c r="B819" i="2" s="1"/>
  <c r="G819" i="2" s="1"/>
  <c r="I817" i="7" l="1"/>
  <c r="B818" i="7" s="1"/>
  <c r="G818" i="7" s="1"/>
  <c r="H817" i="7"/>
  <c r="H817" i="6"/>
  <c r="I817" i="6" s="1"/>
  <c r="B818" i="6" s="1"/>
  <c r="G818" i="6" s="1"/>
  <c r="H818" i="5"/>
  <c r="I818" i="5" s="1"/>
  <c r="B819" i="5" s="1"/>
  <c r="G819" i="5" s="1"/>
  <c r="H817" i="4"/>
  <c r="I817" i="4" s="1"/>
  <c r="B818" i="4" s="1"/>
  <c r="G818" i="4" s="1"/>
  <c r="H817" i="3"/>
  <c r="I817" i="3" s="1"/>
  <c r="B818" i="3" s="1"/>
  <c r="G818" i="3" s="1"/>
  <c r="H819" i="2"/>
  <c r="I819" i="2"/>
  <c r="B820" i="2" s="1"/>
  <c r="G820" i="2" s="1"/>
  <c r="H818" i="7" l="1"/>
  <c r="I818" i="7" s="1"/>
  <c r="B819" i="7" s="1"/>
  <c r="G819" i="7" s="1"/>
  <c r="H818" i="6"/>
  <c r="I818" i="6"/>
  <c r="B819" i="6" s="1"/>
  <c r="G819" i="6" s="1"/>
  <c r="H819" i="5"/>
  <c r="I819" i="5" s="1"/>
  <c r="B820" i="5" s="1"/>
  <c r="G820" i="5" s="1"/>
  <c r="H818" i="4"/>
  <c r="I818" i="4" s="1"/>
  <c r="B819" i="4" s="1"/>
  <c r="G819" i="4" s="1"/>
  <c r="H818" i="3"/>
  <c r="I818" i="3" s="1"/>
  <c r="B819" i="3" s="1"/>
  <c r="G819" i="3" s="1"/>
  <c r="H820" i="2"/>
  <c r="I820" i="2" s="1"/>
  <c r="B821" i="2" s="1"/>
  <c r="G821" i="2" s="1"/>
  <c r="H819" i="7" l="1"/>
  <c r="I819" i="7" s="1"/>
  <c r="B820" i="7" s="1"/>
  <c r="G820" i="7" s="1"/>
  <c r="I819" i="6"/>
  <c r="B820" i="6" s="1"/>
  <c r="G820" i="6" s="1"/>
  <c r="H819" i="6"/>
  <c r="H820" i="5"/>
  <c r="I820" i="5" s="1"/>
  <c r="B821" i="5" s="1"/>
  <c r="G821" i="5" s="1"/>
  <c r="H819" i="4"/>
  <c r="I819" i="4"/>
  <c r="B820" i="4" s="1"/>
  <c r="G820" i="4" s="1"/>
  <c r="H819" i="3"/>
  <c r="I819" i="3" s="1"/>
  <c r="B820" i="3" s="1"/>
  <c r="G820" i="3" s="1"/>
  <c r="H821" i="2"/>
  <c r="I821" i="2"/>
  <c r="B822" i="2" s="1"/>
  <c r="G822" i="2" s="1"/>
  <c r="H820" i="7" l="1"/>
  <c r="I820" i="7" s="1"/>
  <c r="B821" i="7" s="1"/>
  <c r="G821" i="7" s="1"/>
  <c r="H820" i="6"/>
  <c r="I820" i="6" s="1"/>
  <c r="B821" i="6" s="1"/>
  <c r="G821" i="6" s="1"/>
  <c r="H821" i="5"/>
  <c r="I821" i="5" s="1"/>
  <c r="B822" i="5" s="1"/>
  <c r="G822" i="5" s="1"/>
  <c r="H820" i="4"/>
  <c r="I820" i="4" s="1"/>
  <c r="B821" i="4" s="1"/>
  <c r="G821" i="4" s="1"/>
  <c r="H820" i="3"/>
  <c r="I820" i="3" s="1"/>
  <c r="B821" i="3" s="1"/>
  <c r="G821" i="3" s="1"/>
  <c r="H822" i="2"/>
  <c r="I822" i="2"/>
  <c r="B823" i="2" s="1"/>
  <c r="G823" i="2" s="1"/>
  <c r="H821" i="7" l="1"/>
  <c r="I821" i="7" s="1"/>
  <c r="B822" i="7" s="1"/>
  <c r="G822" i="7" s="1"/>
  <c r="H821" i="6"/>
  <c r="I821" i="6" s="1"/>
  <c r="B822" i="6" s="1"/>
  <c r="G822" i="6" s="1"/>
  <c r="H822" i="5"/>
  <c r="I822" i="5" s="1"/>
  <c r="B823" i="5" s="1"/>
  <c r="G823" i="5" s="1"/>
  <c r="H821" i="4"/>
  <c r="I821" i="4"/>
  <c r="B822" i="4" s="1"/>
  <c r="G822" i="4" s="1"/>
  <c r="H821" i="3"/>
  <c r="I821" i="3" s="1"/>
  <c r="B822" i="3" s="1"/>
  <c r="G822" i="3" s="1"/>
  <c r="H823" i="2"/>
  <c r="I823" i="2"/>
  <c r="B824" i="2" s="1"/>
  <c r="G824" i="2" s="1"/>
  <c r="H822" i="7" l="1"/>
  <c r="I822" i="7"/>
  <c r="B823" i="7" s="1"/>
  <c r="G823" i="7" s="1"/>
  <c r="H822" i="6"/>
  <c r="I822" i="6" s="1"/>
  <c r="B823" i="6" s="1"/>
  <c r="G823" i="6" s="1"/>
  <c r="H823" i="5"/>
  <c r="I823" i="5" s="1"/>
  <c r="B824" i="5" s="1"/>
  <c r="G824" i="5" s="1"/>
  <c r="H822" i="4"/>
  <c r="I822" i="4" s="1"/>
  <c r="B823" i="4" s="1"/>
  <c r="G823" i="4" s="1"/>
  <c r="H822" i="3"/>
  <c r="I822" i="3" s="1"/>
  <c r="B823" i="3" s="1"/>
  <c r="G823" i="3" s="1"/>
  <c r="H824" i="2"/>
  <c r="I824" i="2"/>
  <c r="B825" i="2" s="1"/>
  <c r="G825" i="2" s="1"/>
  <c r="H823" i="7" l="1"/>
  <c r="I823" i="7" s="1"/>
  <c r="B824" i="7" s="1"/>
  <c r="G824" i="7" s="1"/>
  <c r="H823" i="6"/>
  <c r="I823" i="6"/>
  <c r="B824" i="6" s="1"/>
  <c r="G824" i="6" s="1"/>
  <c r="H824" i="5"/>
  <c r="I824" i="5" s="1"/>
  <c r="B825" i="5" s="1"/>
  <c r="G825" i="5" s="1"/>
  <c r="H823" i="4"/>
  <c r="I823" i="4" s="1"/>
  <c r="B824" i="4" s="1"/>
  <c r="G824" i="4" s="1"/>
  <c r="H823" i="3"/>
  <c r="I823" i="3" s="1"/>
  <c r="B824" i="3" s="1"/>
  <c r="G824" i="3" s="1"/>
  <c r="H825" i="2"/>
  <c r="I825" i="2" s="1"/>
  <c r="B826" i="2" s="1"/>
  <c r="G826" i="2" s="1"/>
  <c r="H824" i="7" l="1"/>
  <c r="I824" i="7" s="1"/>
  <c r="B825" i="7" s="1"/>
  <c r="G825" i="7" s="1"/>
  <c r="H824" i="6"/>
  <c r="I824" i="6"/>
  <c r="B825" i="6" s="1"/>
  <c r="G825" i="6" s="1"/>
  <c r="H825" i="5"/>
  <c r="I825" i="5" s="1"/>
  <c r="B826" i="5" s="1"/>
  <c r="G826" i="5" s="1"/>
  <c r="H824" i="4"/>
  <c r="I824" i="4" s="1"/>
  <c r="B825" i="4" s="1"/>
  <c r="G825" i="4" s="1"/>
  <c r="H824" i="3"/>
  <c r="I824" i="3" s="1"/>
  <c r="B825" i="3" s="1"/>
  <c r="G825" i="3" s="1"/>
  <c r="H826" i="2"/>
  <c r="I826" i="2"/>
  <c r="B827" i="2" s="1"/>
  <c r="G827" i="2" s="1"/>
  <c r="H825" i="7" l="1"/>
  <c r="I825" i="7" s="1"/>
  <c r="B826" i="7" s="1"/>
  <c r="G826" i="7" s="1"/>
  <c r="H825" i="6"/>
  <c r="I825" i="6" s="1"/>
  <c r="B826" i="6" s="1"/>
  <c r="G826" i="6" s="1"/>
  <c r="H826" i="5"/>
  <c r="I826" i="5" s="1"/>
  <c r="B827" i="5" s="1"/>
  <c r="G827" i="5" s="1"/>
  <c r="H825" i="4"/>
  <c r="I825" i="4"/>
  <c r="B826" i="4" s="1"/>
  <c r="G826" i="4" s="1"/>
  <c r="H825" i="3"/>
  <c r="I825" i="3" s="1"/>
  <c r="B826" i="3" s="1"/>
  <c r="G826" i="3" s="1"/>
  <c r="H827" i="2"/>
  <c r="I827" i="2"/>
  <c r="B828" i="2" s="1"/>
  <c r="G828" i="2" s="1"/>
  <c r="H826" i="7" l="1"/>
  <c r="I826" i="7" s="1"/>
  <c r="B827" i="7" s="1"/>
  <c r="G827" i="7" s="1"/>
  <c r="H826" i="6"/>
  <c r="I826" i="6" s="1"/>
  <c r="B827" i="6" s="1"/>
  <c r="G827" i="6" s="1"/>
  <c r="H827" i="5"/>
  <c r="I827" i="5" s="1"/>
  <c r="B828" i="5" s="1"/>
  <c r="G828" i="5" s="1"/>
  <c r="H826" i="4"/>
  <c r="I826" i="4" s="1"/>
  <c r="B827" i="4" s="1"/>
  <c r="G827" i="4" s="1"/>
  <c r="H826" i="3"/>
  <c r="I826" i="3"/>
  <c r="B827" i="3" s="1"/>
  <c r="G827" i="3" s="1"/>
  <c r="H828" i="2"/>
  <c r="I828" i="2"/>
  <c r="B829" i="2" s="1"/>
  <c r="G829" i="2" s="1"/>
  <c r="H827" i="7" l="1"/>
  <c r="I827" i="7" s="1"/>
  <c r="B828" i="7" s="1"/>
  <c r="G828" i="7" s="1"/>
  <c r="H827" i="6"/>
  <c r="I827" i="6" s="1"/>
  <c r="B828" i="6" s="1"/>
  <c r="G828" i="6" s="1"/>
  <c r="H828" i="5"/>
  <c r="I828" i="5" s="1"/>
  <c r="B829" i="5" s="1"/>
  <c r="G829" i="5" s="1"/>
  <c r="I827" i="4"/>
  <c r="B828" i="4" s="1"/>
  <c r="G828" i="4" s="1"/>
  <c r="H827" i="4"/>
  <c r="H827" i="3"/>
  <c r="I827" i="3" s="1"/>
  <c r="B828" i="3" s="1"/>
  <c r="G828" i="3" s="1"/>
  <c r="H829" i="2"/>
  <c r="I829" i="2" s="1"/>
  <c r="B830" i="2" s="1"/>
  <c r="G830" i="2" s="1"/>
  <c r="H828" i="7" l="1"/>
  <c r="I828" i="7" s="1"/>
  <c r="B829" i="7" s="1"/>
  <c r="G829" i="7" s="1"/>
  <c r="H828" i="6"/>
  <c r="I828" i="6" s="1"/>
  <c r="B829" i="6" s="1"/>
  <c r="G829" i="6" s="1"/>
  <c r="H829" i="5"/>
  <c r="I829" i="5" s="1"/>
  <c r="B830" i="5" s="1"/>
  <c r="G830" i="5" s="1"/>
  <c r="I828" i="4"/>
  <c r="B829" i="4" s="1"/>
  <c r="G829" i="4" s="1"/>
  <c r="H828" i="4"/>
  <c r="H828" i="3"/>
  <c r="I828" i="3" s="1"/>
  <c r="B829" i="3" s="1"/>
  <c r="G829" i="3" s="1"/>
  <c r="H830" i="2"/>
  <c r="I830" i="2" s="1"/>
  <c r="B831" i="2" s="1"/>
  <c r="G831" i="2" s="1"/>
  <c r="H829" i="7" l="1"/>
  <c r="I829" i="7" s="1"/>
  <c r="B830" i="7" s="1"/>
  <c r="G830" i="7" s="1"/>
  <c r="I829" i="6"/>
  <c r="B830" i="6" s="1"/>
  <c r="G830" i="6" s="1"/>
  <c r="H829" i="6"/>
  <c r="H830" i="5"/>
  <c r="I830" i="5" s="1"/>
  <c r="B831" i="5" s="1"/>
  <c r="G831" i="5" s="1"/>
  <c r="H829" i="4"/>
  <c r="I829" i="4" s="1"/>
  <c r="B830" i="4" s="1"/>
  <c r="G830" i="4" s="1"/>
  <c r="H829" i="3"/>
  <c r="I829" i="3" s="1"/>
  <c r="B830" i="3" s="1"/>
  <c r="G830" i="3" s="1"/>
  <c r="H831" i="2"/>
  <c r="I831" i="2" s="1"/>
  <c r="B832" i="2" s="1"/>
  <c r="G832" i="2" s="1"/>
  <c r="H830" i="7" l="1"/>
  <c r="I830" i="7" s="1"/>
  <c r="B831" i="7" s="1"/>
  <c r="G831" i="7" s="1"/>
  <c r="H830" i="6"/>
  <c r="I830" i="6" s="1"/>
  <c r="B831" i="6" s="1"/>
  <c r="G831" i="6" s="1"/>
  <c r="H831" i="5"/>
  <c r="I831" i="5" s="1"/>
  <c r="B832" i="5" s="1"/>
  <c r="G832" i="5" s="1"/>
  <c r="H830" i="4"/>
  <c r="I830" i="4" s="1"/>
  <c r="B831" i="4" s="1"/>
  <c r="G831" i="4" s="1"/>
  <c r="H830" i="3"/>
  <c r="I830" i="3" s="1"/>
  <c r="B831" i="3" s="1"/>
  <c r="G831" i="3" s="1"/>
  <c r="H832" i="2"/>
  <c r="I832" i="2"/>
  <c r="B833" i="2" s="1"/>
  <c r="G833" i="2" s="1"/>
  <c r="H831" i="7" l="1"/>
  <c r="I831" i="7"/>
  <c r="B832" i="7" s="1"/>
  <c r="G832" i="7" s="1"/>
  <c r="H831" i="6"/>
  <c r="I831" i="6" s="1"/>
  <c r="B832" i="6" s="1"/>
  <c r="G832" i="6" s="1"/>
  <c r="H832" i="5"/>
  <c r="I832" i="5" s="1"/>
  <c r="B833" i="5" s="1"/>
  <c r="G833" i="5" s="1"/>
  <c r="H831" i="4"/>
  <c r="I831" i="4"/>
  <c r="B832" i="4" s="1"/>
  <c r="G832" i="4" s="1"/>
  <c r="H831" i="3"/>
  <c r="I831" i="3" s="1"/>
  <c r="B832" i="3" s="1"/>
  <c r="G832" i="3" s="1"/>
  <c r="H833" i="2"/>
  <c r="I833" i="2"/>
  <c r="B834" i="2" s="1"/>
  <c r="G834" i="2" s="1"/>
  <c r="H832" i="7" l="1"/>
  <c r="I832" i="7" s="1"/>
  <c r="B833" i="7" s="1"/>
  <c r="G833" i="7" s="1"/>
  <c r="H832" i="6"/>
  <c r="I832" i="6" s="1"/>
  <c r="B833" i="6" s="1"/>
  <c r="G833" i="6" s="1"/>
  <c r="H833" i="5"/>
  <c r="I833" i="5" s="1"/>
  <c r="B834" i="5" s="1"/>
  <c r="G834" i="5" s="1"/>
  <c r="H832" i="4"/>
  <c r="I832" i="4" s="1"/>
  <c r="B833" i="4" s="1"/>
  <c r="G833" i="4" s="1"/>
  <c r="H832" i="3"/>
  <c r="I832" i="3" s="1"/>
  <c r="B833" i="3" s="1"/>
  <c r="G833" i="3" s="1"/>
  <c r="H834" i="2"/>
  <c r="I834" i="2" s="1"/>
  <c r="B835" i="2" s="1"/>
  <c r="G835" i="2" s="1"/>
  <c r="I833" i="7" l="1"/>
  <c r="B834" i="7" s="1"/>
  <c r="G834" i="7" s="1"/>
  <c r="H833" i="7"/>
  <c r="H833" i="6"/>
  <c r="I833" i="6" s="1"/>
  <c r="B834" i="6" s="1"/>
  <c r="G834" i="6" s="1"/>
  <c r="H834" i="5"/>
  <c r="I834" i="5" s="1"/>
  <c r="B835" i="5" s="1"/>
  <c r="G835" i="5" s="1"/>
  <c r="H833" i="4"/>
  <c r="I833" i="4"/>
  <c r="B834" i="4" s="1"/>
  <c r="G834" i="4" s="1"/>
  <c r="H833" i="3"/>
  <c r="I833" i="3" s="1"/>
  <c r="B834" i="3" s="1"/>
  <c r="G834" i="3" s="1"/>
  <c r="H835" i="2"/>
  <c r="I835" i="2"/>
  <c r="B836" i="2" s="1"/>
  <c r="G836" i="2" s="1"/>
  <c r="H834" i="7" l="1"/>
  <c r="I834" i="7"/>
  <c r="B835" i="7" s="1"/>
  <c r="G835" i="7" s="1"/>
  <c r="H834" i="6"/>
  <c r="I834" i="6" s="1"/>
  <c r="B835" i="6" s="1"/>
  <c r="G835" i="6" s="1"/>
  <c r="H835" i="5"/>
  <c r="I835" i="5" s="1"/>
  <c r="B836" i="5" s="1"/>
  <c r="G836" i="5" s="1"/>
  <c r="H834" i="4"/>
  <c r="I834" i="4" s="1"/>
  <c r="B835" i="4" s="1"/>
  <c r="G835" i="4" s="1"/>
  <c r="H834" i="3"/>
  <c r="I834" i="3" s="1"/>
  <c r="B835" i="3" s="1"/>
  <c r="G835" i="3" s="1"/>
  <c r="H836" i="2"/>
  <c r="I836" i="2" s="1"/>
  <c r="B837" i="2" s="1"/>
  <c r="G837" i="2" s="1"/>
  <c r="H835" i="7" l="1"/>
  <c r="I835" i="7" s="1"/>
  <c r="B836" i="7" s="1"/>
  <c r="G836" i="7" s="1"/>
  <c r="H835" i="6"/>
  <c r="I835" i="6" s="1"/>
  <c r="B836" i="6" s="1"/>
  <c r="G836" i="6" s="1"/>
  <c r="H836" i="5"/>
  <c r="I836" i="5" s="1"/>
  <c r="B837" i="5" s="1"/>
  <c r="G837" i="5" s="1"/>
  <c r="H835" i="4"/>
  <c r="I835" i="4" s="1"/>
  <c r="B836" i="4" s="1"/>
  <c r="G836" i="4" s="1"/>
  <c r="H835" i="3"/>
  <c r="I835" i="3" s="1"/>
  <c r="B836" i="3" s="1"/>
  <c r="G836" i="3" s="1"/>
  <c r="H837" i="2"/>
  <c r="I837" i="2"/>
  <c r="B838" i="2" s="1"/>
  <c r="G838" i="2" s="1"/>
  <c r="H836" i="7" l="1"/>
  <c r="I836" i="7" s="1"/>
  <c r="B837" i="7" s="1"/>
  <c r="G837" i="7" s="1"/>
  <c r="H836" i="6"/>
  <c r="I836" i="6" s="1"/>
  <c r="B837" i="6" s="1"/>
  <c r="G837" i="6" s="1"/>
  <c r="H837" i="5"/>
  <c r="I837" i="5" s="1"/>
  <c r="B838" i="5" s="1"/>
  <c r="G838" i="5" s="1"/>
  <c r="I836" i="4"/>
  <c r="B837" i="4" s="1"/>
  <c r="G837" i="4" s="1"/>
  <c r="H836" i="4"/>
  <c r="H836" i="3"/>
  <c r="I836" i="3" s="1"/>
  <c r="B837" i="3" s="1"/>
  <c r="G837" i="3" s="1"/>
  <c r="H838" i="2"/>
  <c r="I838" i="2"/>
  <c r="B839" i="2" s="1"/>
  <c r="G839" i="2" s="1"/>
  <c r="H837" i="7" l="1"/>
  <c r="I837" i="7" s="1"/>
  <c r="B838" i="7" s="1"/>
  <c r="G838" i="7" s="1"/>
  <c r="I837" i="6"/>
  <c r="B838" i="6" s="1"/>
  <c r="G838" i="6" s="1"/>
  <c r="H837" i="6"/>
  <c r="H838" i="5"/>
  <c r="I838" i="5" s="1"/>
  <c r="B839" i="5" s="1"/>
  <c r="G839" i="5" s="1"/>
  <c r="H837" i="4"/>
  <c r="I837" i="4" s="1"/>
  <c r="B838" i="4" s="1"/>
  <c r="G838" i="4" s="1"/>
  <c r="H837" i="3"/>
  <c r="I837" i="3" s="1"/>
  <c r="B838" i="3" s="1"/>
  <c r="G838" i="3" s="1"/>
  <c r="H839" i="2"/>
  <c r="I839" i="2"/>
  <c r="B840" i="2" s="1"/>
  <c r="G840" i="2" s="1"/>
  <c r="H838" i="7" l="1"/>
  <c r="I838" i="7" s="1"/>
  <c r="B839" i="7" s="1"/>
  <c r="G839" i="7" s="1"/>
  <c r="H838" i="6"/>
  <c r="I838" i="6" s="1"/>
  <c r="B839" i="6" s="1"/>
  <c r="G839" i="6" s="1"/>
  <c r="H839" i="5"/>
  <c r="I839" i="5" s="1"/>
  <c r="B840" i="5" s="1"/>
  <c r="G840" i="5" s="1"/>
  <c r="H838" i="4"/>
  <c r="I838" i="4"/>
  <c r="B839" i="4" s="1"/>
  <c r="G839" i="4" s="1"/>
  <c r="H838" i="3"/>
  <c r="I838" i="3"/>
  <c r="B839" i="3" s="1"/>
  <c r="G839" i="3" s="1"/>
  <c r="H840" i="2"/>
  <c r="I840" i="2"/>
  <c r="B841" i="2" s="1"/>
  <c r="G841" i="2" s="1"/>
  <c r="H839" i="7" l="1"/>
  <c r="I839" i="7" s="1"/>
  <c r="B840" i="7" s="1"/>
  <c r="G840" i="7" s="1"/>
  <c r="H839" i="6"/>
  <c r="I839" i="6" s="1"/>
  <c r="B840" i="6" s="1"/>
  <c r="G840" i="6" s="1"/>
  <c r="H840" i="5"/>
  <c r="I840" i="5"/>
  <c r="B841" i="5" s="1"/>
  <c r="G841" i="5" s="1"/>
  <c r="H839" i="4"/>
  <c r="I839" i="4" s="1"/>
  <c r="B840" i="4" s="1"/>
  <c r="G840" i="4" s="1"/>
  <c r="H839" i="3"/>
  <c r="I839" i="3" s="1"/>
  <c r="B840" i="3" s="1"/>
  <c r="G840" i="3" s="1"/>
  <c r="H841" i="2"/>
  <c r="I841" i="2"/>
  <c r="B842" i="2" s="1"/>
  <c r="G842" i="2" s="1"/>
  <c r="I840" i="7" l="1"/>
  <c r="B841" i="7" s="1"/>
  <c r="G841" i="7" s="1"/>
  <c r="H840" i="7"/>
  <c r="H840" i="6"/>
  <c r="I840" i="6" s="1"/>
  <c r="B841" i="6" s="1"/>
  <c r="G841" i="6" s="1"/>
  <c r="H841" i="5"/>
  <c r="I841" i="5" s="1"/>
  <c r="B842" i="5" s="1"/>
  <c r="G842" i="5" s="1"/>
  <c r="H840" i="4"/>
  <c r="I840" i="4" s="1"/>
  <c r="B841" i="4" s="1"/>
  <c r="G841" i="4" s="1"/>
  <c r="H840" i="3"/>
  <c r="I840" i="3" s="1"/>
  <c r="B841" i="3" s="1"/>
  <c r="G841" i="3" s="1"/>
  <c r="H842" i="2"/>
  <c r="I842" i="2"/>
  <c r="B843" i="2" s="1"/>
  <c r="G843" i="2" s="1"/>
  <c r="H841" i="7" l="1"/>
  <c r="I841" i="7" s="1"/>
  <c r="B842" i="7" s="1"/>
  <c r="G842" i="7" s="1"/>
  <c r="H841" i="6"/>
  <c r="I841" i="6" s="1"/>
  <c r="B842" i="6" s="1"/>
  <c r="G842" i="6" s="1"/>
  <c r="H842" i="5"/>
  <c r="I842" i="5" s="1"/>
  <c r="B843" i="5" s="1"/>
  <c r="G843" i="5" s="1"/>
  <c r="H841" i="4"/>
  <c r="I841" i="4" s="1"/>
  <c r="B842" i="4" s="1"/>
  <c r="G842" i="4" s="1"/>
  <c r="H841" i="3"/>
  <c r="I841" i="3" s="1"/>
  <c r="B842" i="3" s="1"/>
  <c r="G842" i="3" s="1"/>
  <c r="H843" i="2"/>
  <c r="I843" i="2"/>
  <c r="B844" i="2" s="1"/>
  <c r="G844" i="2" s="1"/>
  <c r="H842" i="7" l="1"/>
  <c r="I842" i="7" s="1"/>
  <c r="B843" i="7" s="1"/>
  <c r="G843" i="7" s="1"/>
  <c r="I842" i="6"/>
  <c r="B843" i="6" s="1"/>
  <c r="G843" i="6" s="1"/>
  <c r="H842" i="6"/>
  <c r="H843" i="5"/>
  <c r="I843" i="5" s="1"/>
  <c r="B844" i="5" s="1"/>
  <c r="G844" i="5" s="1"/>
  <c r="H842" i="4"/>
  <c r="I842" i="4" s="1"/>
  <c r="B843" i="4" s="1"/>
  <c r="G843" i="4" s="1"/>
  <c r="H842" i="3"/>
  <c r="I842" i="3" s="1"/>
  <c r="B843" i="3" s="1"/>
  <c r="G843" i="3" s="1"/>
  <c r="H844" i="2"/>
  <c r="I844" i="2" s="1"/>
  <c r="B845" i="2" s="1"/>
  <c r="G845" i="2" s="1"/>
  <c r="H843" i="7" l="1"/>
  <c r="I843" i="7" s="1"/>
  <c r="B844" i="7" s="1"/>
  <c r="G844" i="7" s="1"/>
  <c r="H843" i="6"/>
  <c r="I843" i="6" s="1"/>
  <c r="B844" i="6" s="1"/>
  <c r="G844" i="6" s="1"/>
  <c r="H844" i="5"/>
  <c r="I844" i="5" s="1"/>
  <c r="B845" i="5" s="1"/>
  <c r="G845" i="5" s="1"/>
  <c r="H843" i="4"/>
  <c r="I843" i="4"/>
  <c r="B844" i="4" s="1"/>
  <c r="G844" i="4" s="1"/>
  <c r="H843" i="3"/>
  <c r="I843" i="3"/>
  <c r="B844" i="3" s="1"/>
  <c r="G844" i="3" s="1"/>
  <c r="H845" i="2"/>
  <c r="I845" i="2"/>
  <c r="B846" i="2" s="1"/>
  <c r="G846" i="2" s="1"/>
  <c r="H844" i="7" l="1"/>
  <c r="I844" i="7" s="1"/>
  <c r="B845" i="7" s="1"/>
  <c r="G845" i="7" s="1"/>
  <c r="H844" i="6"/>
  <c r="I844" i="6" s="1"/>
  <c r="B845" i="6" s="1"/>
  <c r="G845" i="6" s="1"/>
  <c r="H845" i="5"/>
  <c r="I845" i="5" s="1"/>
  <c r="B846" i="5" s="1"/>
  <c r="G846" i="5" s="1"/>
  <c r="H844" i="4"/>
  <c r="I844" i="4" s="1"/>
  <c r="B845" i="4" s="1"/>
  <c r="G845" i="4" s="1"/>
  <c r="H844" i="3"/>
  <c r="I844" i="3" s="1"/>
  <c r="B845" i="3" s="1"/>
  <c r="G845" i="3" s="1"/>
  <c r="H846" i="2"/>
  <c r="I846" i="2" s="1"/>
  <c r="B847" i="2" s="1"/>
  <c r="G847" i="2" s="1"/>
  <c r="H845" i="7" l="1"/>
  <c r="I845" i="7" s="1"/>
  <c r="B846" i="7" s="1"/>
  <c r="G846" i="7" s="1"/>
  <c r="H845" i="6"/>
  <c r="I845" i="6" s="1"/>
  <c r="B846" i="6" s="1"/>
  <c r="G846" i="6" s="1"/>
  <c r="H846" i="5"/>
  <c r="I846" i="5" s="1"/>
  <c r="B847" i="5" s="1"/>
  <c r="G847" i="5" s="1"/>
  <c r="H845" i="4"/>
  <c r="I845" i="4"/>
  <c r="B846" i="4" s="1"/>
  <c r="G846" i="4" s="1"/>
  <c r="H845" i="3"/>
  <c r="I845" i="3" s="1"/>
  <c r="B846" i="3" s="1"/>
  <c r="G846" i="3" s="1"/>
  <c r="H847" i="2"/>
  <c r="I847" i="2" s="1"/>
  <c r="B848" i="2" s="1"/>
  <c r="G848" i="2" s="1"/>
  <c r="I846" i="7" l="1"/>
  <c r="B847" i="7" s="1"/>
  <c r="G847" i="7" s="1"/>
  <c r="H846" i="7"/>
  <c r="H846" i="6"/>
  <c r="I846" i="6" s="1"/>
  <c r="B847" i="6" s="1"/>
  <c r="G847" i="6" s="1"/>
  <c r="H847" i="5"/>
  <c r="I847" i="5" s="1"/>
  <c r="B848" i="5" s="1"/>
  <c r="G848" i="5" s="1"/>
  <c r="H846" i="4"/>
  <c r="I846" i="4" s="1"/>
  <c r="B847" i="4" s="1"/>
  <c r="G847" i="4" s="1"/>
  <c r="H846" i="3"/>
  <c r="I846" i="3" s="1"/>
  <c r="B847" i="3" s="1"/>
  <c r="G847" i="3" s="1"/>
  <c r="H848" i="2"/>
  <c r="I848" i="2"/>
  <c r="B849" i="2" s="1"/>
  <c r="G849" i="2" s="1"/>
  <c r="H847" i="7" l="1"/>
  <c r="I847" i="7" s="1"/>
  <c r="B848" i="7" s="1"/>
  <c r="G848" i="7" s="1"/>
  <c r="H847" i="6"/>
  <c r="I847" i="6" s="1"/>
  <c r="B848" i="6" s="1"/>
  <c r="G848" i="6" s="1"/>
  <c r="H848" i="5"/>
  <c r="I848" i="5" s="1"/>
  <c r="B849" i="5" s="1"/>
  <c r="G849" i="5" s="1"/>
  <c r="H847" i="4"/>
  <c r="I847" i="4" s="1"/>
  <c r="B848" i="4" s="1"/>
  <c r="G848" i="4" s="1"/>
  <c r="H847" i="3"/>
  <c r="I847" i="3" s="1"/>
  <c r="B848" i="3" s="1"/>
  <c r="G848" i="3" s="1"/>
  <c r="H849" i="2"/>
  <c r="I849" i="2" s="1"/>
  <c r="B850" i="2" s="1"/>
  <c r="G850" i="2" s="1"/>
  <c r="I848" i="7" l="1"/>
  <c r="B849" i="7" s="1"/>
  <c r="G849" i="7" s="1"/>
  <c r="H848" i="7"/>
  <c r="H848" i="6"/>
  <c r="I848" i="6" s="1"/>
  <c r="B849" i="6" s="1"/>
  <c r="G849" i="6" s="1"/>
  <c r="H849" i="5"/>
  <c r="I849" i="5" s="1"/>
  <c r="B850" i="5" s="1"/>
  <c r="G850" i="5" s="1"/>
  <c r="I848" i="4"/>
  <c r="B849" i="4" s="1"/>
  <c r="G849" i="4" s="1"/>
  <c r="H848" i="4"/>
  <c r="H848" i="3"/>
  <c r="I848" i="3" s="1"/>
  <c r="B849" i="3" s="1"/>
  <c r="G849" i="3" s="1"/>
  <c r="H850" i="2"/>
  <c r="I850" i="2"/>
  <c r="B851" i="2" s="1"/>
  <c r="G851" i="2" s="1"/>
  <c r="H849" i="7" l="1"/>
  <c r="I849" i="7" s="1"/>
  <c r="B850" i="7" s="1"/>
  <c r="G850" i="7" s="1"/>
  <c r="I849" i="6"/>
  <c r="B850" i="6" s="1"/>
  <c r="G850" i="6" s="1"/>
  <c r="H849" i="6"/>
  <c r="H850" i="5"/>
  <c r="I850" i="5" s="1"/>
  <c r="B851" i="5" s="1"/>
  <c r="G851" i="5" s="1"/>
  <c r="H849" i="4"/>
  <c r="I849" i="4" s="1"/>
  <c r="B850" i="4" s="1"/>
  <c r="G850" i="4" s="1"/>
  <c r="H849" i="3"/>
  <c r="I849" i="3" s="1"/>
  <c r="B850" i="3" s="1"/>
  <c r="G850" i="3" s="1"/>
  <c r="H851" i="2"/>
  <c r="I851" i="2"/>
  <c r="B852" i="2" s="1"/>
  <c r="G852" i="2" s="1"/>
  <c r="H850" i="7" l="1"/>
  <c r="I850" i="7" s="1"/>
  <c r="B851" i="7" s="1"/>
  <c r="G851" i="7" s="1"/>
  <c r="H850" i="6"/>
  <c r="I850" i="6" s="1"/>
  <c r="B851" i="6" s="1"/>
  <c r="G851" i="6" s="1"/>
  <c r="H851" i="5"/>
  <c r="I851" i="5" s="1"/>
  <c r="B852" i="5" s="1"/>
  <c r="G852" i="5" s="1"/>
  <c r="H850" i="4"/>
  <c r="I850" i="4"/>
  <c r="B851" i="4" s="1"/>
  <c r="G851" i="4" s="1"/>
  <c r="H850" i="3"/>
  <c r="I850" i="3"/>
  <c r="B851" i="3" s="1"/>
  <c r="G851" i="3" s="1"/>
  <c r="H852" i="2"/>
  <c r="I852" i="2" s="1"/>
  <c r="B853" i="2" s="1"/>
  <c r="G853" i="2" s="1"/>
  <c r="H851" i="7" l="1"/>
  <c r="I851" i="7" s="1"/>
  <c r="B852" i="7" s="1"/>
  <c r="G852" i="7" s="1"/>
  <c r="H851" i="6"/>
  <c r="I851" i="6" s="1"/>
  <c r="B852" i="6" s="1"/>
  <c r="G852" i="6" s="1"/>
  <c r="H852" i="5"/>
  <c r="I852" i="5" s="1"/>
  <c r="B853" i="5" s="1"/>
  <c r="G853" i="5" s="1"/>
  <c r="H851" i="4"/>
  <c r="I851" i="4" s="1"/>
  <c r="B852" i="4" s="1"/>
  <c r="G852" i="4" s="1"/>
  <c r="I851" i="3"/>
  <c r="B852" i="3" s="1"/>
  <c r="G852" i="3" s="1"/>
  <c r="H851" i="3"/>
  <c r="H853" i="2"/>
  <c r="I853" i="2"/>
  <c r="B854" i="2" s="1"/>
  <c r="G854" i="2" s="1"/>
  <c r="H852" i="7" l="1"/>
  <c r="I852" i="7"/>
  <c r="B853" i="7" s="1"/>
  <c r="G853" i="7" s="1"/>
  <c r="H852" i="6"/>
  <c r="I852" i="6" s="1"/>
  <c r="B853" i="6" s="1"/>
  <c r="G853" i="6" s="1"/>
  <c r="H853" i="5"/>
  <c r="I853" i="5" s="1"/>
  <c r="B854" i="5" s="1"/>
  <c r="G854" i="5" s="1"/>
  <c r="I852" i="4"/>
  <c r="B853" i="4" s="1"/>
  <c r="G853" i="4" s="1"/>
  <c r="H852" i="4"/>
  <c r="I852" i="3"/>
  <c r="B853" i="3" s="1"/>
  <c r="G853" i="3" s="1"/>
  <c r="H852" i="3"/>
  <c r="H854" i="2"/>
  <c r="I854" i="2"/>
  <c r="B855" i="2" s="1"/>
  <c r="G855" i="2" s="1"/>
  <c r="I853" i="7" l="1"/>
  <c r="B854" i="7" s="1"/>
  <c r="G854" i="7" s="1"/>
  <c r="H853" i="7"/>
  <c r="I853" i="6"/>
  <c r="B854" i="6" s="1"/>
  <c r="G854" i="6" s="1"/>
  <c r="H853" i="6"/>
  <c r="H854" i="5"/>
  <c r="I854" i="5" s="1"/>
  <c r="B855" i="5" s="1"/>
  <c r="G855" i="5" s="1"/>
  <c r="H853" i="4"/>
  <c r="I853" i="4" s="1"/>
  <c r="B854" i="4" s="1"/>
  <c r="G854" i="4" s="1"/>
  <c r="H853" i="3"/>
  <c r="I853" i="3" s="1"/>
  <c r="B854" i="3" s="1"/>
  <c r="G854" i="3" s="1"/>
  <c r="H855" i="2"/>
  <c r="I855" i="2" s="1"/>
  <c r="B856" i="2" s="1"/>
  <c r="G856" i="2" s="1"/>
  <c r="I854" i="7" l="1"/>
  <c r="B855" i="7" s="1"/>
  <c r="G855" i="7" s="1"/>
  <c r="H854" i="7"/>
  <c r="H854" i="6"/>
  <c r="I854" i="6" s="1"/>
  <c r="B855" i="6" s="1"/>
  <c r="G855" i="6" s="1"/>
  <c r="H855" i="5"/>
  <c r="I855" i="5" s="1"/>
  <c r="B856" i="5" s="1"/>
  <c r="G856" i="5" s="1"/>
  <c r="H854" i="4"/>
  <c r="I854" i="4" s="1"/>
  <c r="B855" i="4" s="1"/>
  <c r="G855" i="4" s="1"/>
  <c r="H854" i="3"/>
  <c r="I854" i="3" s="1"/>
  <c r="B855" i="3" s="1"/>
  <c r="G855" i="3" s="1"/>
  <c r="H856" i="2"/>
  <c r="I856" i="2" s="1"/>
  <c r="B857" i="2" s="1"/>
  <c r="G857" i="2" s="1"/>
  <c r="H855" i="7" l="1"/>
  <c r="I855" i="7" s="1"/>
  <c r="B856" i="7" s="1"/>
  <c r="G856" i="7" s="1"/>
  <c r="I855" i="6"/>
  <c r="B856" i="6" s="1"/>
  <c r="G856" i="6" s="1"/>
  <c r="H855" i="6"/>
  <c r="H856" i="5"/>
  <c r="I856" i="5" s="1"/>
  <c r="B857" i="5" s="1"/>
  <c r="G857" i="5" s="1"/>
  <c r="H855" i="4"/>
  <c r="I855" i="4" s="1"/>
  <c r="B856" i="4" s="1"/>
  <c r="G856" i="4" s="1"/>
  <c r="H855" i="3"/>
  <c r="I855" i="3" s="1"/>
  <c r="B856" i="3" s="1"/>
  <c r="G856" i="3" s="1"/>
  <c r="H857" i="2"/>
  <c r="I857" i="2"/>
  <c r="B858" i="2" s="1"/>
  <c r="G858" i="2" s="1"/>
  <c r="H856" i="7" l="1"/>
  <c r="I856" i="7" s="1"/>
  <c r="B857" i="7" s="1"/>
  <c r="G857" i="7" s="1"/>
  <c r="H856" i="6"/>
  <c r="I856" i="6" s="1"/>
  <c r="B857" i="6" s="1"/>
  <c r="G857" i="6" s="1"/>
  <c r="H857" i="5"/>
  <c r="I857" i="5" s="1"/>
  <c r="B858" i="5" s="1"/>
  <c r="G858" i="5" s="1"/>
  <c r="I856" i="4"/>
  <c r="B857" i="4" s="1"/>
  <c r="G857" i="4" s="1"/>
  <c r="H856" i="4"/>
  <c r="H856" i="3"/>
  <c r="I856" i="3" s="1"/>
  <c r="B857" i="3" s="1"/>
  <c r="G857" i="3" s="1"/>
  <c r="H858" i="2"/>
  <c r="I858" i="2" s="1"/>
  <c r="B859" i="2" s="1"/>
  <c r="G859" i="2" s="1"/>
  <c r="H857" i="7" l="1"/>
  <c r="I857" i="7" s="1"/>
  <c r="B858" i="7" s="1"/>
  <c r="G858" i="7" s="1"/>
  <c r="H857" i="6"/>
  <c r="I857" i="6" s="1"/>
  <c r="B858" i="6" s="1"/>
  <c r="G858" i="6" s="1"/>
  <c r="H858" i="5"/>
  <c r="I858" i="5" s="1"/>
  <c r="B859" i="5" s="1"/>
  <c r="G859" i="5" s="1"/>
  <c r="H857" i="4"/>
  <c r="I857" i="4"/>
  <c r="B858" i="4" s="1"/>
  <c r="G858" i="4" s="1"/>
  <c r="H857" i="3"/>
  <c r="I857" i="3" s="1"/>
  <c r="B858" i="3" s="1"/>
  <c r="G858" i="3" s="1"/>
  <c r="H859" i="2"/>
  <c r="I859" i="2"/>
  <c r="B860" i="2" s="1"/>
  <c r="G860" i="2" s="1"/>
  <c r="H858" i="7" l="1"/>
  <c r="I858" i="7" s="1"/>
  <c r="B859" i="7" s="1"/>
  <c r="G859" i="7" s="1"/>
  <c r="H858" i="6"/>
  <c r="I858" i="6" s="1"/>
  <c r="B859" i="6" s="1"/>
  <c r="G859" i="6" s="1"/>
  <c r="H859" i="5"/>
  <c r="I859" i="5" s="1"/>
  <c r="B860" i="5" s="1"/>
  <c r="G860" i="5" s="1"/>
  <c r="I858" i="4"/>
  <c r="B859" i="4" s="1"/>
  <c r="G859" i="4" s="1"/>
  <c r="H858" i="4"/>
  <c r="I858" i="3"/>
  <c r="B859" i="3" s="1"/>
  <c r="G859" i="3" s="1"/>
  <c r="H858" i="3"/>
  <c r="H860" i="2"/>
  <c r="I860" i="2"/>
  <c r="B861" i="2" s="1"/>
  <c r="G861" i="2" s="1"/>
  <c r="I859" i="7" l="1"/>
  <c r="B860" i="7" s="1"/>
  <c r="G860" i="7" s="1"/>
  <c r="H859" i="7"/>
  <c r="H859" i="6"/>
  <c r="I859" i="6" s="1"/>
  <c r="B860" i="6" s="1"/>
  <c r="G860" i="6" s="1"/>
  <c r="H860" i="5"/>
  <c r="I860" i="5" s="1"/>
  <c r="B861" i="5" s="1"/>
  <c r="G861" i="5" s="1"/>
  <c r="H859" i="4"/>
  <c r="I859" i="4" s="1"/>
  <c r="B860" i="4" s="1"/>
  <c r="G860" i="4" s="1"/>
  <c r="H859" i="3"/>
  <c r="I859" i="3" s="1"/>
  <c r="B860" i="3" s="1"/>
  <c r="G860" i="3" s="1"/>
  <c r="H861" i="2"/>
  <c r="I861" i="2" s="1"/>
  <c r="B862" i="2" s="1"/>
  <c r="G862" i="2" s="1"/>
  <c r="I860" i="7" l="1"/>
  <c r="B861" i="7" s="1"/>
  <c r="G861" i="7" s="1"/>
  <c r="H860" i="7"/>
  <c r="H860" i="6"/>
  <c r="I860" i="6" s="1"/>
  <c r="B861" i="6" s="1"/>
  <c r="G861" i="6" s="1"/>
  <c r="H861" i="5"/>
  <c r="I861" i="5" s="1"/>
  <c r="B862" i="5" s="1"/>
  <c r="G862" i="5" s="1"/>
  <c r="I860" i="4"/>
  <c r="B861" i="4" s="1"/>
  <c r="G861" i="4" s="1"/>
  <c r="H860" i="4"/>
  <c r="I860" i="3"/>
  <c r="B861" i="3" s="1"/>
  <c r="G861" i="3" s="1"/>
  <c r="H860" i="3"/>
  <c r="H862" i="2"/>
  <c r="I862" i="2"/>
  <c r="B863" i="2" s="1"/>
  <c r="G863" i="2" s="1"/>
  <c r="H861" i="7" l="1"/>
  <c r="I861" i="7" s="1"/>
  <c r="B862" i="7" s="1"/>
  <c r="G862" i="7" s="1"/>
  <c r="H861" i="6"/>
  <c r="I861" i="6" s="1"/>
  <c r="B862" i="6" s="1"/>
  <c r="G862" i="6" s="1"/>
  <c r="H862" i="5"/>
  <c r="I862" i="5"/>
  <c r="B863" i="5" s="1"/>
  <c r="G863" i="5" s="1"/>
  <c r="H861" i="4"/>
  <c r="I861" i="4" s="1"/>
  <c r="B862" i="4" s="1"/>
  <c r="G862" i="4" s="1"/>
  <c r="H861" i="3"/>
  <c r="I861" i="3" s="1"/>
  <c r="B862" i="3" s="1"/>
  <c r="G862" i="3" s="1"/>
  <c r="H863" i="2"/>
  <c r="I863" i="2"/>
  <c r="B864" i="2" s="1"/>
  <c r="G864" i="2" s="1"/>
  <c r="H862" i="7" l="1"/>
  <c r="I862" i="7" s="1"/>
  <c r="B863" i="7" s="1"/>
  <c r="G863" i="7" s="1"/>
  <c r="H862" i="6"/>
  <c r="I862" i="6" s="1"/>
  <c r="B863" i="6" s="1"/>
  <c r="G863" i="6" s="1"/>
  <c r="H863" i="5"/>
  <c r="I863" i="5" s="1"/>
  <c r="B864" i="5" s="1"/>
  <c r="G864" i="5" s="1"/>
  <c r="H862" i="4"/>
  <c r="I862" i="4"/>
  <c r="B863" i="4" s="1"/>
  <c r="G863" i="4" s="1"/>
  <c r="H862" i="3"/>
  <c r="I862" i="3"/>
  <c r="B863" i="3" s="1"/>
  <c r="G863" i="3" s="1"/>
  <c r="H864" i="2"/>
  <c r="I864" i="2" s="1"/>
  <c r="B865" i="2" s="1"/>
  <c r="G865" i="2" s="1"/>
  <c r="H863" i="7" l="1"/>
  <c r="I863" i="7"/>
  <c r="B864" i="7" s="1"/>
  <c r="G864" i="7" s="1"/>
  <c r="H863" i="6"/>
  <c r="I863" i="6" s="1"/>
  <c r="B864" i="6" s="1"/>
  <c r="G864" i="6" s="1"/>
  <c r="H864" i="5"/>
  <c r="I864" i="5"/>
  <c r="B865" i="5" s="1"/>
  <c r="G865" i="5" s="1"/>
  <c r="H863" i="4"/>
  <c r="I863" i="4" s="1"/>
  <c r="B864" i="4" s="1"/>
  <c r="G864" i="4" s="1"/>
  <c r="H863" i="3"/>
  <c r="I863" i="3" s="1"/>
  <c r="B864" i="3" s="1"/>
  <c r="G864" i="3" s="1"/>
  <c r="H865" i="2"/>
  <c r="I865" i="2" s="1"/>
  <c r="B866" i="2" s="1"/>
  <c r="G866" i="2" s="1"/>
  <c r="I864" i="7" l="1"/>
  <c r="B865" i="7" s="1"/>
  <c r="G865" i="7" s="1"/>
  <c r="H864" i="7"/>
  <c r="H864" i="6"/>
  <c r="I864" i="6" s="1"/>
  <c r="B865" i="6" s="1"/>
  <c r="G865" i="6" s="1"/>
  <c r="H865" i="5"/>
  <c r="I865" i="5" s="1"/>
  <c r="B866" i="5" s="1"/>
  <c r="G866" i="5" s="1"/>
  <c r="I864" i="4"/>
  <c r="B865" i="4" s="1"/>
  <c r="G865" i="4" s="1"/>
  <c r="H864" i="4"/>
  <c r="H864" i="3"/>
  <c r="I864" i="3" s="1"/>
  <c r="B865" i="3" s="1"/>
  <c r="G865" i="3" s="1"/>
  <c r="H866" i="2"/>
  <c r="I866" i="2" s="1"/>
  <c r="B867" i="2" s="1"/>
  <c r="G867" i="2" s="1"/>
  <c r="I865" i="7" l="1"/>
  <c r="B866" i="7" s="1"/>
  <c r="G866" i="7" s="1"/>
  <c r="H865" i="7"/>
  <c r="I865" i="6"/>
  <c r="B866" i="6" s="1"/>
  <c r="G866" i="6" s="1"/>
  <c r="H865" i="6"/>
  <c r="H866" i="5"/>
  <c r="I866" i="5" s="1"/>
  <c r="B867" i="5" s="1"/>
  <c r="G867" i="5" s="1"/>
  <c r="H865" i="4"/>
  <c r="I865" i="4" s="1"/>
  <c r="B866" i="4" s="1"/>
  <c r="G866" i="4" s="1"/>
  <c r="I865" i="3"/>
  <c r="B866" i="3" s="1"/>
  <c r="G866" i="3" s="1"/>
  <c r="H865" i="3"/>
  <c r="H867" i="2"/>
  <c r="I867" i="2" s="1"/>
  <c r="B868" i="2" s="1"/>
  <c r="G868" i="2" s="1"/>
  <c r="H866" i="7" l="1"/>
  <c r="I866" i="7"/>
  <c r="B867" i="7" s="1"/>
  <c r="G867" i="7" s="1"/>
  <c r="H866" i="6"/>
  <c r="I866" i="6" s="1"/>
  <c r="B867" i="6" s="1"/>
  <c r="G867" i="6" s="1"/>
  <c r="H867" i="5"/>
  <c r="I867" i="5" s="1"/>
  <c r="B868" i="5" s="1"/>
  <c r="G868" i="5" s="1"/>
  <c r="I866" i="4"/>
  <c r="B867" i="4" s="1"/>
  <c r="G867" i="4" s="1"/>
  <c r="H866" i="4"/>
  <c r="I866" i="3"/>
  <c r="B867" i="3" s="1"/>
  <c r="G867" i="3" s="1"/>
  <c r="H866" i="3"/>
  <c r="H868" i="2"/>
  <c r="I868" i="2"/>
  <c r="B869" i="2" s="1"/>
  <c r="G869" i="2" s="1"/>
  <c r="H867" i="7" l="1"/>
  <c r="I867" i="7" s="1"/>
  <c r="B868" i="7" s="1"/>
  <c r="G868" i="7" s="1"/>
  <c r="H867" i="6"/>
  <c r="I867" i="6" s="1"/>
  <c r="B868" i="6" s="1"/>
  <c r="G868" i="6" s="1"/>
  <c r="H868" i="5"/>
  <c r="I868" i="5" s="1"/>
  <c r="B869" i="5" s="1"/>
  <c r="G869" i="5" s="1"/>
  <c r="H867" i="4"/>
  <c r="I867" i="4"/>
  <c r="B868" i="4" s="1"/>
  <c r="G868" i="4" s="1"/>
  <c r="H867" i="3"/>
  <c r="I867" i="3" s="1"/>
  <c r="B868" i="3" s="1"/>
  <c r="G868" i="3" s="1"/>
  <c r="H869" i="2"/>
  <c r="I869" i="2" s="1"/>
  <c r="B870" i="2" s="1"/>
  <c r="G870" i="2" s="1"/>
  <c r="H868" i="7" l="1"/>
  <c r="I868" i="7" s="1"/>
  <c r="B869" i="7" s="1"/>
  <c r="G869" i="7" s="1"/>
  <c r="H868" i="6"/>
  <c r="I868" i="6" s="1"/>
  <c r="B869" i="6" s="1"/>
  <c r="G869" i="6" s="1"/>
  <c r="H869" i="5"/>
  <c r="I869" i="5" s="1"/>
  <c r="B870" i="5" s="1"/>
  <c r="G870" i="5" s="1"/>
  <c r="H868" i="4"/>
  <c r="I868" i="4" s="1"/>
  <c r="B869" i="4" s="1"/>
  <c r="G869" i="4" s="1"/>
  <c r="H868" i="3"/>
  <c r="I868" i="3" s="1"/>
  <c r="B869" i="3" s="1"/>
  <c r="G869" i="3" s="1"/>
  <c r="H870" i="2"/>
  <c r="I870" i="2" s="1"/>
  <c r="B871" i="2" s="1"/>
  <c r="G871" i="2" s="1"/>
  <c r="I869" i="7" l="1"/>
  <c r="B870" i="7" s="1"/>
  <c r="G870" i="7" s="1"/>
  <c r="H869" i="7"/>
  <c r="H869" i="6"/>
  <c r="I869" i="6" s="1"/>
  <c r="B870" i="6" s="1"/>
  <c r="G870" i="6" s="1"/>
  <c r="H870" i="5"/>
  <c r="I870" i="5" s="1"/>
  <c r="B871" i="5" s="1"/>
  <c r="G871" i="5" s="1"/>
  <c r="H869" i="4"/>
  <c r="I869" i="4" s="1"/>
  <c r="B870" i="4" s="1"/>
  <c r="G870" i="4" s="1"/>
  <c r="I869" i="3"/>
  <c r="B870" i="3" s="1"/>
  <c r="G870" i="3" s="1"/>
  <c r="H869" i="3"/>
  <c r="H871" i="2"/>
  <c r="I871" i="2" s="1"/>
  <c r="B872" i="2" s="1"/>
  <c r="G872" i="2" s="1"/>
  <c r="H870" i="7" l="1"/>
  <c r="I870" i="7" s="1"/>
  <c r="B871" i="7" s="1"/>
  <c r="G871" i="7" s="1"/>
  <c r="I870" i="6"/>
  <c r="B871" i="6" s="1"/>
  <c r="G871" i="6" s="1"/>
  <c r="H870" i="6"/>
  <c r="H871" i="5"/>
  <c r="I871" i="5" s="1"/>
  <c r="B872" i="5" s="1"/>
  <c r="G872" i="5" s="1"/>
  <c r="H870" i="4"/>
  <c r="I870" i="4" s="1"/>
  <c r="B871" i="4" s="1"/>
  <c r="G871" i="4" s="1"/>
  <c r="H870" i="3"/>
  <c r="I870" i="3" s="1"/>
  <c r="B871" i="3" s="1"/>
  <c r="G871" i="3" s="1"/>
  <c r="H872" i="2"/>
  <c r="I872" i="2" s="1"/>
  <c r="B873" i="2" s="1"/>
  <c r="G873" i="2" s="1"/>
  <c r="H871" i="7" l="1"/>
  <c r="I871" i="7" s="1"/>
  <c r="B872" i="7" s="1"/>
  <c r="G872" i="7" s="1"/>
  <c r="H871" i="6"/>
  <c r="I871" i="6" s="1"/>
  <c r="B872" i="6" s="1"/>
  <c r="G872" i="6" s="1"/>
  <c r="H872" i="5"/>
  <c r="I872" i="5" s="1"/>
  <c r="B873" i="5" s="1"/>
  <c r="G873" i="5" s="1"/>
  <c r="H871" i="4"/>
  <c r="I871" i="4" s="1"/>
  <c r="B872" i="4" s="1"/>
  <c r="G872" i="4" s="1"/>
  <c r="H871" i="3"/>
  <c r="I871" i="3" s="1"/>
  <c r="B872" i="3" s="1"/>
  <c r="G872" i="3" s="1"/>
  <c r="H873" i="2"/>
  <c r="I873" i="2" s="1"/>
  <c r="B874" i="2" s="1"/>
  <c r="G874" i="2" s="1"/>
  <c r="H872" i="7" l="1"/>
  <c r="I872" i="7" s="1"/>
  <c r="B873" i="7" s="1"/>
  <c r="G873" i="7" s="1"/>
  <c r="H872" i="6"/>
  <c r="I872" i="6"/>
  <c r="B873" i="6" s="1"/>
  <c r="G873" i="6" s="1"/>
  <c r="H873" i="5"/>
  <c r="I873" i="5" s="1"/>
  <c r="B874" i="5" s="1"/>
  <c r="G874" i="5" s="1"/>
  <c r="H872" i="4"/>
  <c r="I872" i="4" s="1"/>
  <c r="B873" i="4" s="1"/>
  <c r="G873" i="4" s="1"/>
  <c r="H872" i="3"/>
  <c r="I872" i="3" s="1"/>
  <c r="B873" i="3" s="1"/>
  <c r="G873" i="3" s="1"/>
  <c r="H874" i="2"/>
  <c r="I874" i="2"/>
  <c r="B875" i="2" s="1"/>
  <c r="G875" i="2" s="1"/>
  <c r="H873" i="7" l="1"/>
  <c r="I873" i="7" s="1"/>
  <c r="B874" i="7" s="1"/>
  <c r="G874" i="7" s="1"/>
  <c r="H873" i="6"/>
  <c r="I873" i="6" s="1"/>
  <c r="B874" i="6" s="1"/>
  <c r="G874" i="6" s="1"/>
  <c r="H874" i="5"/>
  <c r="I874" i="5" s="1"/>
  <c r="B875" i="5" s="1"/>
  <c r="G875" i="5" s="1"/>
  <c r="H873" i="4"/>
  <c r="I873" i="4"/>
  <c r="B874" i="4" s="1"/>
  <c r="G874" i="4" s="1"/>
  <c r="H873" i="3"/>
  <c r="I873" i="3" s="1"/>
  <c r="B874" i="3" s="1"/>
  <c r="G874" i="3" s="1"/>
  <c r="H875" i="2"/>
  <c r="I875" i="2" s="1"/>
  <c r="B876" i="2" s="1"/>
  <c r="G876" i="2" s="1"/>
  <c r="H874" i="7" l="1"/>
  <c r="I874" i="7"/>
  <c r="B875" i="7" s="1"/>
  <c r="G875" i="7" s="1"/>
  <c r="I874" i="6"/>
  <c r="B875" i="6" s="1"/>
  <c r="G875" i="6" s="1"/>
  <c r="H874" i="6"/>
  <c r="H875" i="5"/>
  <c r="I875" i="5" s="1"/>
  <c r="B876" i="5" s="1"/>
  <c r="G876" i="5" s="1"/>
  <c r="H874" i="4"/>
  <c r="I874" i="4"/>
  <c r="B875" i="4" s="1"/>
  <c r="G875" i="4" s="1"/>
  <c r="H874" i="3"/>
  <c r="I874" i="3"/>
  <c r="B875" i="3" s="1"/>
  <c r="G875" i="3" s="1"/>
  <c r="H876" i="2"/>
  <c r="I876" i="2" s="1"/>
  <c r="B877" i="2" s="1"/>
  <c r="G877" i="2" s="1"/>
  <c r="H875" i="7" l="1"/>
  <c r="I875" i="7"/>
  <c r="B876" i="7" s="1"/>
  <c r="G876" i="7" s="1"/>
  <c r="I875" i="6"/>
  <c r="B876" i="6" s="1"/>
  <c r="G876" i="6" s="1"/>
  <c r="H875" i="6"/>
  <c r="H876" i="5"/>
  <c r="I876" i="5" s="1"/>
  <c r="B877" i="5" s="1"/>
  <c r="G877" i="5" s="1"/>
  <c r="H875" i="4"/>
  <c r="I875" i="4" s="1"/>
  <c r="B876" i="4" s="1"/>
  <c r="G876" i="4" s="1"/>
  <c r="H875" i="3"/>
  <c r="I875" i="3" s="1"/>
  <c r="B876" i="3" s="1"/>
  <c r="G876" i="3" s="1"/>
  <c r="H877" i="2"/>
  <c r="I877" i="2" s="1"/>
  <c r="B878" i="2" s="1"/>
  <c r="G878" i="2" s="1"/>
  <c r="H876" i="7" l="1"/>
  <c r="I876" i="7" s="1"/>
  <c r="B877" i="7" s="1"/>
  <c r="G877" i="7" s="1"/>
  <c r="H876" i="6"/>
  <c r="I876" i="6" s="1"/>
  <c r="B877" i="6" s="1"/>
  <c r="G877" i="6" s="1"/>
  <c r="H877" i="5"/>
  <c r="I877" i="5" s="1"/>
  <c r="B878" i="5" s="1"/>
  <c r="G878" i="5" s="1"/>
  <c r="H876" i="4"/>
  <c r="I876" i="4" s="1"/>
  <c r="B877" i="4" s="1"/>
  <c r="G877" i="4" s="1"/>
  <c r="H876" i="3"/>
  <c r="I876" i="3" s="1"/>
  <c r="B877" i="3" s="1"/>
  <c r="G877" i="3" s="1"/>
  <c r="H878" i="2"/>
  <c r="I878" i="2" s="1"/>
  <c r="B879" i="2" s="1"/>
  <c r="G879" i="2" s="1"/>
  <c r="I877" i="7" l="1"/>
  <c r="B878" i="7" s="1"/>
  <c r="G878" i="7" s="1"/>
  <c r="H877" i="7"/>
  <c r="H877" i="6"/>
  <c r="I877" i="6" s="1"/>
  <c r="B878" i="6" s="1"/>
  <c r="G878" i="6" s="1"/>
  <c r="H878" i="5"/>
  <c r="I878" i="5" s="1"/>
  <c r="B879" i="5" s="1"/>
  <c r="G879" i="5" s="1"/>
  <c r="H877" i="4"/>
  <c r="I877" i="4" s="1"/>
  <c r="B878" i="4" s="1"/>
  <c r="G878" i="4" s="1"/>
  <c r="H877" i="3"/>
  <c r="I877" i="3" s="1"/>
  <c r="B878" i="3" s="1"/>
  <c r="G878" i="3" s="1"/>
  <c r="H879" i="2"/>
  <c r="I879" i="2"/>
  <c r="B880" i="2" s="1"/>
  <c r="G880" i="2" s="1"/>
  <c r="H878" i="7" l="1"/>
  <c r="I878" i="7" s="1"/>
  <c r="B879" i="7" s="1"/>
  <c r="G879" i="7" s="1"/>
  <c r="H878" i="6"/>
  <c r="I878" i="6" s="1"/>
  <c r="B879" i="6" s="1"/>
  <c r="G879" i="6" s="1"/>
  <c r="H879" i="5"/>
  <c r="I879" i="5" s="1"/>
  <c r="B880" i="5" s="1"/>
  <c r="G880" i="5" s="1"/>
  <c r="H878" i="4"/>
  <c r="I878" i="4" s="1"/>
  <c r="B879" i="4" s="1"/>
  <c r="G879" i="4" s="1"/>
  <c r="H878" i="3"/>
  <c r="I878" i="3" s="1"/>
  <c r="B879" i="3" s="1"/>
  <c r="G879" i="3" s="1"/>
  <c r="H880" i="2"/>
  <c r="I880" i="2" s="1"/>
  <c r="B881" i="2" s="1"/>
  <c r="G881" i="2" s="1"/>
  <c r="H879" i="7" l="1"/>
  <c r="I879" i="7" s="1"/>
  <c r="B880" i="7" s="1"/>
  <c r="G880" i="7" s="1"/>
  <c r="H879" i="6"/>
  <c r="I879" i="6" s="1"/>
  <c r="B880" i="6" s="1"/>
  <c r="G880" i="6" s="1"/>
  <c r="H880" i="5"/>
  <c r="I880" i="5" s="1"/>
  <c r="B881" i="5" s="1"/>
  <c r="G881" i="5" s="1"/>
  <c r="H879" i="4"/>
  <c r="I879" i="4"/>
  <c r="B880" i="4" s="1"/>
  <c r="G880" i="4" s="1"/>
  <c r="H879" i="3"/>
  <c r="I879" i="3" s="1"/>
  <c r="B880" i="3" s="1"/>
  <c r="G880" i="3" s="1"/>
  <c r="H881" i="2"/>
  <c r="I881" i="2"/>
  <c r="B882" i="2" s="1"/>
  <c r="G882" i="2" s="1"/>
  <c r="H880" i="7" l="1"/>
  <c r="I880" i="7"/>
  <c r="B881" i="7" s="1"/>
  <c r="G881" i="7" s="1"/>
  <c r="H880" i="6"/>
  <c r="I880" i="6" s="1"/>
  <c r="B881" i="6" s="1"/>
  <c r="G881" i="6" s="1"/>
  <c r="H881" i="5"/>
  <c r="I881" i="5" s="1"/>
  <c r="B882" i="5" s="1"/>
  <c r="G882" i="5" s="1"/>
  <c r="H880" i="4"/>
  <c r="I880" i="4" s="1"/>
  <c r="B881" i="4" s="1"/>
  <c r="G881" i="4" s="1"/>
  <c r="I880" i="3"/>
  <c r="B881" i="3" s="1"/>
  <c r="G881" i="3" s="1"/>
  <c r="H880" i="3"/>
  <c r="H882" i="2"/>
  <c r="I882" i="2"/>
  <c r="B883" i="2" s="1"/>
  <c r="G883" i="2" s="1"/>
  <c r="H881" i="7" l="1"/>
  <c r="I881" i="7" s="1"/>
  <c r="B882" i="7" s="1"/>
  <c r="G882" i="7" s="1"/>
  <c r="H881" i="6"/>
  <c r="I881" i="6" s="1"/>
  <c r="B882" i="6" s="1"/>
  <c r="G882" i="6" s="1"/>
  <c r="H882" i="5"/>
  <c r="I882" i="5" s="1"/>
  <c r="B883" i="5" s="1"/>
  <c r="G883" i="5" s="1"/>
  <c r="H881" i="4"/>
  <c r="I881" i="4"/>
  <c r="B882" i="4" s="1"/>
  <c r="G882" i="4" s="1"/>
  <c r="I881" i="3"/>
  <c r="B882" i="3" s="1"/>
  <c r="G882" i="3" s="1"/>
  <c r="H881" i="3"/>
  <c r="H883" i="2"/>
  <c r="I883" i="2" s="1"/>
  <c r="B884" i="2" s="1"/>
  <c r="G884" i="2" s="1"/>
  <c r="H882" i="7" l="1"/>
  <c r="I882" i="7" s="1"/>
  <c r="B883" i="7" s="1"/>
  <c r="G883" i="7" s="1"/>
  <c r="H882" i="6"/>
  <c r="I882" i="6" s="1"/>
  <c r="B883" i="6" s="1"/>
  <c r="G883" i="6" s="1"/>
  <c r="H883" i="5"/>
  <c r="I883" i="5" s="1"/>
  <c r="B884" i="5" s="1"/>
  <c r="G884" i="5" s="1"/>
  <c r="I882" i="4"/>
  <c r="B883" i="4" s="1"/>
  <c r="G883" i="4" s="1"/>
  <c r="H882" i="4"/>
  <c r="H882" i="3"/>
  <c r="I882" i="3" s="1"/>
  <c r="B883" i="3" s="1"/>
  <c r="G883" i="3" s="1"/>
  <c r="H884" i="2"/>
  <c r="I884" i="2"/>
  <c r="B885" i="2" s="1"/>
  <c r="G885" i="2" s="1"/>
  <c r="H883" i="7" l="1"/>
  <c r="I883" i="7" s="1"/>
  <c r="B884" i="7" s="1"/>
  <c r="G884" i="7" s="1"/>
  <c r="I883" i="6"/>
  <c r="B884" i="6" s="1"/>
  <c r="G884" i="6" s="1"/>
  <c r="H883" i="6"/>
  <c r="H884" i="5"/>
  <c r="I884" i="5" s="1"/>
  <c r="B885" i="5" s="1"/>
  <c r="G885" i="5" s="1"/>
  <c r="H883" i="4"/>
  <c r="I883" i="4" s="1"/>
  <c r="B884" i="4" s="1"/>
  <c r="G884" i="4" s="1"/>
  <c r="H883" i="3"/>
  <c r="I883" i="3" s="1"/>
  <c r="B884" i="3" s="1"/>
  <c r="G884" i="3" s="1"/>
  <c r="H885" i="2"/>
  <c r="I885" i="2"/>
  <c r="B886" i="2" s="1"/>
  <c r="G886" i="2" s="1"/>
  <c r="H884" i="7" l="1"/>
  <c r="I884" i="7" s="1"/>
  <c r="B885" i="7" s="1"/>
  <c r="G885" i="7" s="1"/>
  <c r="H884" i="6"/>
  <c r="I884" i="6"/>
  <c r="B885" i="6" s="1"/>
  <c r="G885" i="6" s="1"/>
  <c r="H885" i="5"/>
  <c r="I885" i="5" s="1"/>
  <c r="B886" i="5" s="1"/>
  <c r="G886" i="5" s="1"/>
  <c r="I884" i="4"/>
  <c r="B885" i="4" s="1"/>
  <c r="G885" i="4" s="1"/>
  <c r="H884" i="4"/>
  <c r="H884" i="3"/>
  <c r="I884" i="3" s="1"/>
  <c r="B885" i="3" s="1"/>
  <c r="G885" i="3" s="1"/>
  <c r="H886" i="2"/>
  <c r="I886" i="2" s="1"/>
  <c r="B887" i="2" s="1"/>
  <c r="G887" i="2" s="1"/>
  <c r="H885" i="7" l="1"/>
  <c r="I885" i="7" s="1"/>
  <c r="B886" i="7" s="1"/>
  <c r="G886" i="7" s="1"/>
  <c r="H885" i="6"/>
  <c r="I885" i="6" s="1"/>
  <c r="B886" i="6" s="1"/>
  <c r="G886" i="6" s="1"/>
  <c r="H886" i="5"/>
  <c r="I886" i="5" s="1"/>
  <c r="B887" i="5" s="1"/>
  <c r="G887" i="5" s="1"/>
  <c r="H885" i="4"/>
  <c r="I885" i="4"/>
  <c r="B886" i="4" s="1"/>
  <c r="G886" i="4" s="1"/>
  <c r="H885" i="3"/>
  <c r="I885" i="3" s="1"/>
  <c r="B886" i="3" s="1"/>
  <c r="G886" i="3" s="1"/>
  <c r="H887" i="2"/>
  <c r="I887" i="2"/>
  <c r="B888" i="2" s="1"/>
  <c r="G888" i="2" s="1"/>
  <c r="H886" i="7" l="1"/>
  <c r="I886" i="7" s="1"/>
  <c r="B887" i="7" s="1"/>
  <c r="G887" i="7" s="1"/>
  <c r="H886" i="6"/>
  <c r="I886" i="6" s="1"/>
  <c r="B887" i="6" s="1"/>
  <c r="G887" i="6" s="1"/>
  <c r="H887" i="5"/>
  <c r="I887" i="5" s="1"/>
  <c r="B888" i="5" s="1"/>
  <c r="G888" i="5" s="1"/>
  <c r="H886" i="4"/>
  <c r="I886" i="4"/>
  <c r="B887" i="4" s="1"/>
  <c r="G887" i="4" s="1"/>
  <c r="H886" i="3"/>
  <c r="I886" i="3"/>
  <c r="B887" i="3" s="1"/>
  <c r="G887" i="3" s="1"/>
  <c r="H888" i="2"/>
  <c r="I888" i="2" s="1"/>
  <c r="B889" i="2" s="1"/>
  <c r="G889" i="2" s="1"/>
  <c r="H887" i="7" l="1"/>
  <c r="I887" i="7"/>
  <c r="B888" i="7" s="1"/>
  <c r="G888" i="7" s="1"/>
  <c r="H887" i="6"/>
  <c r="I887" i="6" s="1"/>
  <c r="B888" i="6" s="1"/>
  <c r="G888" i="6" s="1"/>
  <c r="H888" i="5"/>
  <c r="I888" i="5" s="1"/>
  <c r="B889" i="5" s="1"/>
  <c r="G889" i="5" s="1"/>
  <c r="H887" i="4"/>
  <c r="I887" i="4" s="1"/>
  <c r="B888" i="4" s="1"/>
  <c r="G888" i="4" s="1"/>
  <c r="H887" i="3"/>
  <c r="I887" i="3" s="1"/>
  <c r="B888" i="3" s="1"/>
  <c r="G888" i="3" s="1"/>
  <c r="H889" i="2"/>
  <c r="I889" i="2"/>
  <c r="B890" i="2" s="1"/>
  <c r="G890" i="2" s="1"/>
  <c r="H888" i="7" l="1"/>
  <c r="I888" i="7" s="1"/>
  <c r="B889" i="7" s="1"/>
  <c r="G889" i="7" s="1"/>
  <c r="H888" i="6"/>
  <c r="I888" i="6" s="1"/>
  <c r="B889" i="6" s="1"/>
  <c r="G889" i="6" s="1"/>
  <c r="H889" i="5"/>
  <c r="I889" i="5" s="1"/>
  <c r="B890" i="5" s="1"/>
  <c r="G890" i="5" s="1"/>
  <c r="H888" i="4"/>
  <c r="I888" i="4" s="1"/>
  <c r="B889" i="4" s="1"/>
  <c r="G889" i="4" s="1"/>
  <c r="H888" i="3"/>
  <c r="I888" i="3" s="1"/>
  <c r="B889" i="3" s="1"/>
  <c r="G889" i="3" s="1"/>
  <c r="H890" i="2"/>
  <c r="I890" i="2"/>
  <c r="B891" i="2" s="1"/>
  <c r="G891" i="2" s="1"/>
  <c r="H889" i="7" l="1"/>
  <c r="I889" i="7" s="1"/>
  <c r="B890" i="7" s="1"/>
  <c r="G890" i="7" s="1"/>
  <c r="H889" i="6"/>
  <c r="I889" i="6" s="1"/>
  <c r="B890" i="6" s="1"/>
  <c r="G890" i="6" s="1"/>
  <c r="H890" i="5"/>
  <c r="I890" i="5" s="1"/>
  <c r="B891" i="5" s="1"/>
  <c r="G891" i="5" s="1"/>
  <c r="H889" i="4"/>
  <c r="I889" i="4" s="1"/>
  <c r="B890" i="4" s="1"/>
  <c r="G890" i="4" s="1"/>
  <c r="H889" i="3"/>
  <c r="I889" i="3" s="1"/>
  <c r="B890" i="3" s="1"/>
  <c r="G890" i="3" s="1"/>
  <c r="H891" i="2"/>
  <c r="I891" i="2" s="1"/>
  <c r="B892" i="2" s="1"/>
  <c r="G892" i="2" s="1"/>
  <c r="H890" i="7" l="1"/>
  <c r="I890" i="7" s="1"/>
  <c r="B891" i="7" s="1"/>
  <c r="G891" i="7" s="1"/>
  <c r="H890" i="6"/>
  <c r="I890" i="6"/>
  <c r="B891" i="6" s="1"/>
  <c r="G891" i="6" s="1"/>
  <c r="H891" i="5"/>
  <c r="I891" i="5" s="1"/>
  <c r="B892" i="5" s="1"/>
  <c r="G892" i="5" s="1"/>
  <c r="H890" i="4"/>
  <c r="I890" i="4" s="1"/>
  <c r="B891" i="4" s="1"/>
  <c r="G891" i="4" s="1"/>
  <c r="H890" i="3"/>
  <c r="I890" i="3" s="1"/>
  <c r="B891" i="3" s="1"/>
  <c r="G891" i="3" s="1"/>
  <c r="H892" i="2"/>
  <c r="I892" i="2"/>
  <c r="B893" i="2" s="1"/>
  <c r="G893" i="2" s="1"/>
  <c r="H891" i="7" l="1"/>
  <c r="I891" i="7" s="1"/>
  <c r="B892" i="7" s="1"/>
  <c r="G892" i="7" s="1"/>
  <c r="H891" i="6"/>
  <c r="I891" i="6" s="1"/>
  <c r="B892" i="6" s="1"/>
  <c r="G892" i="6" s="1"/>
  <c r="H892" i="5"/>
  <c r="I892" i="5" s="1"/>
  <c r="B893" i="5" s="1"/>
  <c r="G893" i="5" s="1"/>
  <c r="H891" i="4"/>
  <c r="I891" i="4"/>
  <c r="B892" i="4" s="1"/>
  <c r="G892" i="4" s="1"/>
  <c r="H891" i="3"/>
  <c r="I891" i="3" s="1"/>
  <c r="B892" i="3" s="1"/>
  <c r="G892" i="3" s="1"/>
  <c r="H893" i="2"/>
  <c r="I893" i="2"/>
  <c r="B894" i="2" s="1"/>
  <c r="G894" i="2" s="1"/>
  <c r="H892" i="7" l="1"/>
  <c r="I892" i="7" s="1"/>
  <c r="B893" i="7" s="1"/>
  <c r="G893" i="7" s="1"/>
  <c r="H892" i="6"/>
  <c r="I892" i="6" s="1"/>
  <c r="B893" i="6" s="1"/>
  <c r="G893" i="6" s="1"/>
  <c r="H893" i="5"/>
  <c r="I893" i="5" s="1"/>
  <c r="B894" i="5" s="1"/>
  <c r="G894" i="5" s="1"/>
  <c r="H892" i="4"/>
  <c r="I892" i="4" s="1"/>
  <c r="B893" i="4" s="1"/>
  <c r="G893" i="4" s="1"/>
  <c r="H892" i="3"/>
  <c r="I892" i="3" s="1"/>
  <c r="B893" i="3" s="1"/>
  <c r="G893" i="3" s="1"/>
  <c r="H894" i="2"/>
  <c r="I894" i="2"/>
  <c r="B895" i="2" s="1"/>
  <c r="G895" i="2" s="1"/>
  <c r="H893" i="7" l="1"/>
  <c r="I893" i="7" s="1"/>
  <c r="B894" i="7" s="1"/>
  <c r="G894" i="7" s="1"/>
  <c r="I893" i="6"/>
  <c r="B894" i="6" s="1"/>
  <c r="G894" i="6" s="1"/>
  <c r="H893" i="6"/>
  <c r="H894" i="5"/>
  <c r="I894" i="5" s="1"/>
  <c r="B895" i="5" s="1"/>
  <c r="G895" i="5" s="1"/>
  <c r="H893" i="4"/>
  <c r="I893" i="4" s="1"/>
  <c r="B894" i="4" s="1"/>
  <c r="G894" i="4" s="1"/>
  <c r="H893" i="3"/>
  <c r="I893" i="3" s="1"/>
  <c r="B894" i="3" s="1"/>
  <c r="G894" i="3" s="1"/>
  <c r="H895" i="2"/>
  <c r="I895" i="2" s="1"/>
  <c r="B896" i="2" s="1"/>
  <c r="G896" i="2" s="1"/>
  <c r="H894" i="7" l="1"/>
  <c r="I894" i="7" s="1"/>
  <c r="B895" i="7" s="1"/>
  <c r="G895" i="7" s="1"/>
  <c r="H894" i="6"/>
  <c r="I894" i="6" s="1"/>
  <c r="B895" i="6" s="1"/>
  <c r="G895" i="6" s="1"/>
  <c r="H895" i="5"/>
  <c r="I895" i="5" s="1"/>
  <c r="B896" i="5" s="1"/>
  <c r="G896" i="5" s="1"/>
  <c r="H894" i="4"/>
  <c r="I894" i="4" s="1"/>
  <c r="B895" i="4" s="1"/>
  <c r="G895" i="4" s="1"/>
  <c r="H894" i="3"/>
  <c r="I894" i="3" s="1"/>
  <c r="B895" i="3" s="1"/>
  <c r="G895" i="3" s="1"/>
  <c r="H896" i="2"/>
  <c r="I896" i="2" s="1"/>
  <c r="B897" i="2" s="1"/>
  <c r="G897" i="2" s="1"/>
  <c r="H895" i="7" l="1"/>
  <c r="I895" i="7"/>
  <c r="B896" i="7" s="1"/>
  <c r="G896" i="7" s="1"/>
  <c r="H895" i="6"/>
  <c r="I895" i="6"/>
  <c r="B896" i="6" s="1"/>
  <c r="G896" i="6" s="1"/>
  <c r="H896" i="5"/>
  <c r="I896" i="5" s="1"/>
  <c r="B897" i="5" s="1"/>
  <c r="G897" i="5" s="1"/>
  <c r="I895" i="4"/>
  <c r="B896" i="4" s="1"/>
  <c r="G896" i="4" s="1"/>
  <c r="H895" i="4"/>
  <c r="H895" i="3"/>
  <c r="I895" i="3" s="1"/>
  <c r="B896" i="3" s="1"/>
  <c r="G896" i="3" s="1"/>
  <c r="H897" i="2"/>
  <c r="I897" i="2"/>
  <c r="B898" i="2" s="1"/>
  <c r="G898" i="2" s="1"/>
  <c r="H896" i="7" l="1"/>
  <c r="I896" i="7" s="1"/>
  <c r="B897" i="7" s="1"/>
  <c r="G897" i="7" s="1"/>
  <c r="H896" i="6"/>
  <c r="I896" i="6"/>
  <c r="B897" i="6" s="1"/>
  <c r="G897" i="6" s="1"/>
  <c r="H897" i="5"/>
  <c r="I897" i="5" s="1"/>
  <c r="B898" i="5" s="1"/>
  <c r="G898" i="5" s="1"/>
  <c r="H896" i="4"/>
  <c r="I896" i="4" s="1"/>
  <c r="B897" i="4" s="1"/>
  <c r="G897" i="4" s="1"/>
  <c r="H896" i="3"/>
  <c r="I896" i="3" s="1"/>
  <c r="B897" i="3" s="1"/>
  <c r="G897" i="3" s="1"/>
  <c r="H898" i="2"/>
  <c r="I898" i="2" s="1"/>
  <c r="B899" i="2" s="1"/>
  <c r="G899" i="2" s="1"/>
  <c r="H897" i="7" l="1"/>
  <c r="I897" i="7"/>
  <c r="B898" i="7" s="1"/>
  <c r="G898" i="7" s="1"/>
  <c r="H897" i="6"/>
  <c r="I897" i="6" s="1"/>
  <c r="B898" i="6" s="1"/>
  <c r="G898" i="6" s="1"/>
  <c r="H898" i="5"/>
  <c r="I898" i="5" s="1"/>
  <c r="B899" i="5" s="1"/>
  <c r="G899" i="5" s="1"/>
  <c r="H897" i="4"/>
  <c r="I897" i="4" s="1"/>
  <c r="B898" i="4" s="1"/>
  <c r="G898" i="4" s="1"/>
  <c r="H897" i="3"/>
  <c r="I897" i="3" s="1"/>
  <c r="B898" i="3" s="1"/>
  <c r="G898" i="3" s="1"/>
  <c r="H899" i="2"/>
  <c r="I899" i="2" s="1"/>
  <c r="B900" i="2" s="1"/>
  <c r="G900" i="2" s="1"/>
  <c r="H898" i="7" l="1"/>
  <c r="I898" i="7" s="1"/>
  <c r="B899" i="7" s="1"/>
  <c r="G899" i="7" s="1"/>
  <c r="H898" i="6"/>
  <c r="I898" i="6" s="1"/>
  <c r="B899" i="6" s="1"/>
  <c r="G899" i="6" s="1"/>
  <c r="H899" i="5"/>
  <c r="I899" i="5" s="1"/>
  <c r="B900" i="5" s="1"/>
  <c r="G900" i="5" s="1"/>
  <c r="H898" i="4"/>
  <c r="I898" i="4"/>
  <c r="B899" i="4" s="1"/>
  <c r="G899" i="4" s="1"/>
  <c r="H898" i="3"/>
  <c r="I898" i="3"/>
  <c r="B899" i="3" s="1"/>
  <c r="G899" i="3" s="1"/>
  <c r="H900" i="2"/>
  <c r="I900" i="2"/>
  <c r="B901" i="2" s="1"/>
  <c r="G901" i="2" s="1"/>
  <c r="H899" i="7" l="1"/>
  <c r="I899" i="7" s="1"/>
  <c r="B900" i="7" s="1"/>
  <c r="G900" i="7" s="1"/>
  <c r="H899" i="6"/>
  <c r="I899" i="6" s="1"/>
  <c r="B900" i="6" s="1"/>
  <c r="G900" i="6" s="1"/>
  <c r="H900" i="5"/>
  <c r="I900" i="5"/>
  <c r="B901" i="5" s="1"/>
  <c r="G901" i="5" s="1"/>
  <c r="H899" i="4"/>
  <c r="I899" i="4" s="1"/>
  <c r="B900" i="4" s="1"/>
  <c r="G900" i="4" s="1"/>
  <c r="H899" i="3"/>
  <c r="I899" i="3"/>
  <c r="B900" i="3" s="1"/>
  <c r="G900" i="3" s="1"/>
  <c r="H901" i="2"/>
  <c r="I901" i="2" s="1"/>
  <c r="B902" i="2" s="1"/>
  <c r="G902" i="2" s="1"/>
  <c r="I900" i="7" l="1"/>
  <c r="B901" i="7" s="1"/>
  <c r="G901" i="7" s="1"/>
  <c r="H900" i="7"/>
  <c r="H900" i="6"/>
  <c r="I900" i="6" s="1"/>
  <c r="B901" i="6" s="1"/>
  <c r="G901" i="6" s="1"/>
  <c r="H901" i="5"/>
  <c r="I901" i="5" s="1"/>
  <c r="B902" i="5" s="1"/>
  <c r="G902" i="5" s="1"/>
  <c r="H900" i="4"/>
  <c r="I900" i="4" s="1"/>
  <c r="B901" i="4" s="1"/>
  <c r="G901" i="4" s="1"/>
  <c r="H900" i="3"/>
  <c r="I900" i="3" s="1"/>
  <c r="B901" i="3" s="1"/>
  <c r="G901" i="3" s="1"/>
  <c r="H902" i="2"/>
  <c r="I902" i="2" s="1"/>
  <c r="B903" i="2" s="1"/>
  <c r="G903" i="2" s="1"/>
  <c r="I901" i="7" l="1"/>
  <c r="B902" i="7" s="1"/>
  <c r="G902" i="7" s="1"/>
  <c r="H901" i="7"/>
  <c r="H901" i="6"/>
  <c r="I901" i="6" s="1"/>
  <c r="B902" i="6" s="1"/>
  <c r="G902" i="6" s="1"/>
  <c r="H902" i="5"/>
  <c r="I902" i="5" s="1"/>
  <c r="B903" i="5" s="1"/>
  <c r="G903" i="5" s="1"/>
  <c r="H901" i="4"/>
  <c r="I901" i="4" s="1"/>
  <c r="B902" i="4" s="1"/>
  <c r="G902" i="4" s="1"/>
  <c r="H901" i="3"/>
  <c r="I901" i="3" s="1"/>
  <c r="B902" i="3" s="1"/>
  <c r="G902" i="3" s="1"/>
  <c r="H903" i="2"/>
  <c r="I903" i="2" s="1"/>
  <c r="B904" i="2" s="1"/>
  <c r="G904" i="2" s="1"/>
  <c r="H902" i="7" l="1"/>
  <c r="I902" i="7" s="1"/>
  <c r="B903" i="7" s="1"/>
  <c r="G903" i="7" s="1"/>
  <c r="H902" i="6"/>
  <c r="I902" i="6" s="1"/>
  <c r="B903" i="6" s="1"/>
  <c r="G903" i="6" s="1"/>
  <c r="H903" i="5"/>
  <c r="I903" i="5" s="1"/>
  <c r="B904" i="5" s="1"/>
  <c r="G904" i="5" s="1"/>
  <c r="H902" i="4"/>
  <c r="I902" i="4" s="1"/>
  <c r="B903" i="4" s="1"/>
  <c r="G903" i="4" s="1"/>
  <c r="H902" i="3"/>
  <c r="I902" i="3" s="1"/>
  <c r="B903" i="3" s="1"/>
  <c r="G903" i="3" s="1"/>
  <c r="H904" i="2"/>
  <c r="I904" i="2" s="1"/>
  <c r="B905" i="2" s="1"/>
  <c r="G905" i="2" s="1"/>
  <c r="I903" i="7" l="1"/>
  <c r="B904" i="7" s="1"/>
  <c r="G904" i="7" s="1"/>
  <c r="H903" i="7"/>
  <c r="H903" i="6"/>
  <c r="I903" i="6" s="1"/>
  <c r="B904" i="6" s="1"/>
  <c r="G904" i="6" s="1"/>
  <c r="H904" i="5"/>
  <c r="I904" i="5" s="1"/>
  <c r="B905" i="5" s="1"/>
  <c r="G905" i="5" s="1"/>
  <c r="H903" i="4"/>
  <c r="I903" i="4"/>
  <c r="B904" i="4" s="1"/>
  <c r="G904" i="4" s="1"/>
  <c r="H903" i="3"/>
  <c r="I903" i="3" s="1"/>
  <c r="B904" i="3" s="1"/>
  <c r="G904" i="3" s="1"/>
  <c r="H905" i="2"/>
  <c r="I905" i="2" s="1"/>
  <c r="B906" i="2" s="1"/>
  <c r="G906" i="2" s="1"/>
  <c r="H904" i="7" l="1"/>
  <c r="I904" i="7" s="1"/>
  <c r="B905" i="7" s="1"/>
  <c r="G905" i="7" s="1"/>
  <c r="H904" i="6"/>
  <c r="I904" i="6" s="1"/>
  <c r="B905" i="6" s="1"/>
  <c r="G905" i="6" s="1"/>
  <c r="H905" i="5"/>
  <c r="I905" i="5" s="1"/>
  <c r="B906" i="5" s="1"/>
  <c r="G906" i="5" s="1"/>
  <c r="H904" i="4"/>
  <c r="I904" i="4" s="1"/>
  <c r="B905" i="4" s="1"/>
  <c r="G905" i="4" s="1"/>
  <c r="H904" i="3"/>
  <c r="I904" i="3" s="1"/>
  <c r="B905" i="3" s="1"/>
  <c r="G905" i="3" s="1"/>
  <c r="H906" i="2"/>
  <c r="I906" i="2" s="1"/>
  <c r="B907" i="2" s="1"/>
  <c r="G907" i="2" s="1"/>
  <c r="H905" i="7" l="1"/>
  <c r="I905" i="7"/>
  <c r="B906" i="7" s="1"/>
  <c r="G906" i="7" s="1"/>
  <c r="H905" i="6"/>
  <c r="I905" i="6"/>
  <c r="B906" i="6" s="1"/>
  <c r="G906" i="6" s="1"/>
  <c r="H906" i="5"/>
  <c r="I906" i="5" s="1"/>
  <c r="B907" i="5" s="1"/>
  <c r="G907" i="5" s="1"/>
  <c r="H905" i="4"/>
  <c r="I905" i="4"/>
  <c r="B906" i="4" s="1"/>
  <c r="G906" i="4" s="1"/>
  <c r="H905" i="3"/>
  <c r="I905" i="3" s="1"/>
  <c r="B906" i="3" s="1"/>
  <c r="G906" i="3" s="1"/>
  <c r="H907" i="2"/>
  <c r="I907" i="2" s="1"/>
  <c r="B908" i="2" s="1"/>
  <c r="G908" i="2" s="1"/>
  <c r="H906" i="7" l="1"/>
  <c r="I906" i="7" s="1"/>
  <c r="B907" i="7" s="1"/>
  <c r="G907" i="7" s="1"/>
  <c r="H906" i="6"/>
  <c r="I906" i="6" s="1"/>
  <c r="B907" i="6" s="1"/>
  <c r="G907" i="6" s="1"/>
  <c r="H907" i="5"/>
  <c r="I907" i="5" s="1"/>
  <c r="B908" i="5" s="1"/>
  <c r="G908" i="5" s="1"/>
  <c r="H906" i="4"/>
  <c r="I906" i="4" s="1"/>
  <c r="B907" i="4" s="1"/>
  <c r="G907" i="4" s="1"/>
  <c r="H906" i="3"/>
  <c r="I906" i="3" s="1"/>
  <c r="B907" i="3" s="1"/>
  <c r="G907" i="3" s="1"/>
  <c r="H908" i="2"/>
  <c r="I908" i="2"/>
  <c r="B909" i="2" s="1"/>
  <c r="G909" i="2" s="1"/>
  <c r="H907" i="7" l="1"/>
  <c r="I907" i="7" s="1"/>
  <c r="B908" i="7" s="1"/>
  <c r="G908" i="7" s="1"/>
  <c r="H907" i="6"/>
  <c r="I907" i="6"/>
  <c r="B908" i="6" s="1"/>
  <c r="G908" i="6" s="1"/>
  <c r="H908" i="5"/>
  <c r="I908" i="5" s="1"/>
  <c r="B909" i="5" s="1"/>
  <c r="G909" i="5" s="1"/>
  <c r="H907" i="4"/>
  <c r="I907" i="4" s="1"/>
  <c r="B908" i="4" s="1"/>
  <c r="G908" i="4" s="1"/>
  <c r="H907" i="3"/>
  <c r="I907" i="3" s="1"/>
  <c r="B908" i="3" s="1"/>
  <c r="G908" i="3" s="1"/>
  <c r="H909" i="2"/>
  <c r="I909" i="2" s="1"/>
  <c r="B910" i="2" s="1"/>
  <c r="G910" i="2" s="1"/>
  <c r="H908" i="7" l="1"/>
  <c r="I908" i="7" s="1"/>
  <c r="B909" i="7" s="1"/>
  <c r="G909" i="7" s="1"/>
  <c r="H908" i="6"/>
  <c r="I908" i="6"/>
  <c r="B909" i="6" s="1"/>
  <c r="G909" i="6" s="1"/>
  <c r="H909" i="5"/>
  <c r="I909" i="5" s="1"/>
  <c r="B910" i="5" s="1"/>
  <c r="G910" i="5" s="1"/>
  <c r="H908" i="4"/>
  <c r="I908" i="4" s="1"/>
  <c r="B909" i="4" s="1"/>
  <c r="G909" i="4" s="1"/>
  <c r="I908" i="3"/>
  <c r="B909" i="3" s="1"/>
  <c r="G909" i="3" s="1"/>
  <c r="H908" i="3"/>
  <c r="H910" i="2"/>
  <c r="I910" i="2" s="1"/>
  <c r="B911" i="2" s="1"/>
  <c r="G911" i="2" s="1"/>
  <c r="H909" i="7" l="1"/>
  <c r="I909" i="7" s="1"/>
  <c r="B910" i="7" s="1"/>
  <c r="G910" i="7" s="1"/>
  <c r="I909" i="6"/>
  <c r="B910" i="6" s="1"/>
  <c r="G910" i="6" s="1"/>
  <c r="H909" i="6"/>
  <c r="H910" i="5"/>
  <c r="I910" i="5" s="1"/>
  <c r="B911" i="5" s="1"/>
  <c r="G911" i="5" s="1"/>
  <c r="H909" i="4"/>
  <c r="I909" i="4" s="1"/>
  <c r="B910" i="4" s="1"/>
  <c r="G910" i="4" s="1"/>
  <c r="H909" i="3"/>
  <c r="I909" i="3" s="1"/>
  <c r="B910" i="3" s="1"/>
  <c r="G910" i="3" s="1"/>
  <c r="H911" i="2"/>
  <c r="I911" i="2" s="1"/>
  <c r="B912" i="2" s="1"/>
  <c r="G912" i="2" s="1"/>
  <c r="H910" i="7" l="1"/>
  <c r="I910" i="7" s="1"/>
  <c r="B911" i="7" s="1"/>
  <c r="G911" i="7" s="1"/>
  <c r="H910" i="6"/>
  <c r="I910" i="6" s="1"/>
  <c r="B911" i="6" s="1"/>
  <c r="G911" i="6" s="1"/>
  <c r="H911" i="5"/>
  <c r="I911" i="5" s="1"/>
  <c r="B912" i="5" s="1"/>
  <c r="G912" i="5" s="1"/>
  <c r="H910" i="4"/>
  <c r="I910" i="4"/>
  <c r="B911" i="4" s="1"/>
  <c r="G911" i="4" s="1"/>
  <c r="H910" i="3"/>
  <c r="I910" i="3"/>
  <c r="B911" i="3" s="1"/>
  <c r="G911" i="3" s="1"/>
  <c r="H912" i="2"/>
  <c r="I912" i="2" s="1"/>
  <c r="B913" i="2" s="1"/>
  <c r="G913" i="2" s="1"/>
  <c r="I911" i="7" l="1"/>
  <c r="B912" i="7" s="1"/>
  <c r="G912" i="7" s="1"/>
  <c r="H911" i="7"/>
  <c r="H911" i="6"/>
  <c r="I911" i="6" s="1"/>
  <c r="B912" i="6" s="1"/>
  <c r="G912" i="6" s="1"/>
  <c r="H912" i="5"/>
  <c r="I912" i="5"/>
  <c r="B913" i="5" s="1"/>
  <c r="G913" i="5" s="1"/>
  <c r="H911" i="4"/>
  <c r="I911" i="4" s="1"/>
  <c r="B912" i="4" s="1"/>
  <c r="G912" i="4" s="1"/>
  <c r="H911" i="3"/>
  <c r="I911" i="3"/>
  <c r="B912" i="3" s="1"/>
  <c r="G912" i="3" s="1"/>
  <c r="H913" i="2"/>
  <c r="I913" i="2"/>
  <c r="B914" i="2" s="1"/>
  <c r="G914" i="2" s="1"/>
  <c r="H912" i="7" l="1"/>
  <c r="I912" i="7" s="1"/>
  <c r="B913" i="7" s="1"/>
  <c r="G913" i="7" s="1"/>
  <c r="H912" i="6"/>
  <c r="I912" i="6" s="1"/>
  <c r="B913" i="6" s="1"/>
  <c r="G913" i="6" s="1"/>
  <c r="H913" i="5"/>
  <c r="I913" i="5" s="1"/>
  <c r="B914" i="5" s="1"/>
  <c r="G914" i="5" s="1"/>
  <c r="H912" i="4"/>
  <c r="I912" i="4" s="1"/>
  <c r="B913" i="4" s="1"/>
  <c r="G913" i="4" s="1"/>
  <c r="H912" i="3"/>
  <c r="I912" i="3" s="1"/>
  <c r="B913" i="3" s="1"/>
  <c r="G913" i="3" s="1"/>
  <c r="H914" i="2"/>
  <c r="I914" i="2" s="1"/>
  <c r="B915" i="2" s="1"/>
  <c r="G915" i="2" s="1"/>
  <c r="H913" i="7" l="1"/>
  <c r="I913" i="7" s="1"/>
  <c r="B914" i="7" s="1"/>
  <c r="G914" i="7" s="1"/>
  <c r="H913" i="6"/>
  <c r="I913" i="6" s="1"/>
  <c r="B914" i="6" s="1"/>
  <c r="G914" i="6" s="1"/>
  <c r="H914" i="5"/>
  <c r="I914" i="5" s="1"/>
  <c r="B915" i="5" s="1"/>
  <c r="G915" i="5" s="1"/>
  <c r="H913" i="4"/>
  <c r="I913" i="4" s="1"/>
  <c r="B914" i="4" s="1"/>
  <c r="G914" i="4" s="1"/>
  <c r="H913" i="3"/>
  <c r="I913" i="3" s="1"/>
  <c r="B914" i="3" s="1"/>
  <c r="G914" i="3" s="1"/>
  <c r="H915" i="2"/>
  <c r="I915" i="2"/>
  <c r="B916" i="2" s="1"/>
  <c r="G916" i="2" s="1"/>
  <c r="H914" i="7" l="1"/>
  <c r="I914" i="7" s="1"/>
  <c r="B915" i="7" s="1"/>
  <c r="G915" i="7" s="1"/>
  <c r="H914" i="6"/>
  <c r="I914" i="6" s="1"/>
  <c r="B915" i="6" s="1"/>
  <c r="G915" i="6" s="1"/>
  <c r="H915" i="5"/>
  <c r="I915" i="5" s="1"/>
  <c r="B916" i="5" s="1"/>
  <c r="G916" i="5" s="1"/>
  <c r="H914" i="4"/>
  <c r="I914" i="4" s="1"/>
  <c r="B915" i="4" s="1"/>
  <c r="G915" i="4" s="1"/>
  <c r="H914" i="3"/>
  <c r="I914" i="3" s="1"/>
  <c r="B915" i="3" s="1"/>
  <c r="G915" i="3" s="1"/>
  <c r="H916" i="2"/>
  <c r="I916" i="2"/>
  <c r="B917" i="2" s="1"/>
  <c r="G917" i="2" s="1"/>
  <c r="H915" i="7" l="1"/>
  <c r="I915" i="7" s="1"/>
  <c r="B916" i="7" s="1"/>
  <c r="G916" i="7" s="1"/>
  <c r="H915" i="6"/>
  <c r="I915" i="6" s="1"/>
  <c r="B916" i="6" s="1"/>
  <c r="G916" i="6" s="1"/>
  <c r="H916" i="5"/>
  <c r="I916" i="5" s="1"/>
  <c r="B917" i="5" s="1"/>
  <c r="G917" i="5" s="1"/>
  <c r="H915" i="4"/>
  <c r="I915" i="4"/>
  <c r="B916" i="4" s="1"/>
  <c r="G916" i="4" s="1"/>
  <c r="H915" i="3"/>
  <c r="I915" i="3"/>
  <c r="B916" i="3" s="1"/>
  <c r="G916" i="3" s="1"/>
  <c r="H917" i="2"/>
  <c r="I917" i="2"/>
  <c r="B918" i="2" s="1"/>
  <c r="G918" i="2" s="1"/>
  <c r="I916" i="7" l="1"/>
  <c r="B917" i="7" s="1"/>
  <c r="G917" i="7" s="1"/>
  <c r="H916" i="7"/>
  <c r="H916" i="6"/>
  <c r="I916" i="6" s="1"/>
  <c r="B917" i="6" s="1"/>
  <c r="G917" i="6" s="1"/>
  <c r="H917" i="5"/>
  <c r="I917" i="5" s="1"/>
  <c r="B918" i="5" s="1"/>
  <c r="G918" i="5" s="1"/>
  <c r="H916" i="4"/>
  <c r="I916" i="4" s="1"/>
  <c r="B917" i="4" s="1"/>
  <c r="G917" i="4" s="1"/>
  <c r="H916" i="3"/>
  <c r="I916" i="3" s="1"/>
  <c r="B917" i="3" s="1"/>
  <c r="G917" i="3" s="1"/>
  <c r="H918" i="2"/>
  <c r="I918" i="2"/>
  <c r="B919" i="2" s="1"/>
  <c r="G919" i="2" s="1"/>
  <c r="H917" i="7" l="1"/>
  <c r="I917" i="7" s="1"/>
  <c r="B918" i="7" s="1"/>
  <c r="G918" i="7" s="1"/>
  <c r="H917" i="6"/>
  <c r="I917" i="6"/>
  <c r="B918" i="6" s="1"/>
  <c r="G918" i="6" s="1"/>
  <c r="H918" i="5"/>
  <c r="I918" i="5" s="1"/>
  <c r="B919" i="5" s="1"/>
  <c r="G919" i="5" s="1"/>
  <c r="H917" i="4"/>
  <c r="I917" i="4"/>
  <c r="B918" i="4" s="1"/>
  <c r="G918" i="4" s="1"/>
  <c r="H917" i="3"/>
  <c r="I917" i="3" s="1"/>
  <c r="B918" i="3" s="1"/>
  <c r="G918" i="3" s="1"/>
  <c r="H919" i="2"/>
  <c r="I919" i="2"/>
  <c r="B920" i="2" s="1"/>
  <c r="G920" i="2" s="1"/>
  <c r="I918" i="7" l="1"/>
  <c r="B919" i="7" s="1"/>
  <c r="G919" i="7" s="1"/>
  <c r="H918" i="7"/>
  <c r="H918" i="6"/>
  <c r="I918" i="6" s="1"/>
  <c r="B919" i="6" s="1"/>
  <c r="G919" i="6" s="1"/>
  <c r="H919" i="5"/>
  <c r="I919" i="5" s="1"/>
  <c r="B920" i="5" s="1"/>
  <c r="G920" i="5" s="1"/>
  <c r="H918" i="4"/>
  <c r="I918" i="4" s="1"/>
  <c r="B919" i="4" s="1"/>
  <c r="G919" i="4" s="1"/>
  <c r="H918" i="3"/>
  <c r="I918" i="3" s="1"/>
  <c r="B919" i="3" s="1"/>
  <c r="G919" i="3" s="1"/>
  <c r="H920" i="2"/>
  <c r="I920" i="2" s="1"/>
  <c r="B921" i="2" s="1"/>
  <c r="G921" i="2" s="1"/>
  <c r="I919" i="7" l="1"/>
  <c r="B920" i="7" s="1"/>
  <c r="G920" i="7" s="1"/>
  <c r="H919" i="7"/>
  <c r="H919" i="6"/>
  <c r="I919" i="6" s="1"/>
  <c r="B920" i="6" s="1"/>
  <c r="G920" i="6" s="1"/>
  <c r="H920" i="5"/>
  <c r="I920" i="5" s="1"/>
  <c r="B921" i="5" s="1"/>
  <c r="G921" i="5" s="1"/>
  <c r="I919" i="4"/>
  <c r="B920" i="4" s="1"/>
  <c r="G920" i="4" s="1"/>
  <c r="H919" i="4"/>
  <c r="H919" i="3"/>
  <c r="I919" i="3" s="1"/>
  <c r="B920" i="3" s="1"/>
  <c r="G920" i="3" s="1"/>
  <c r="H921" i="2"/>
  <c r="I921" i="2"/>
  <c r="B922" i="2" s="1"/>
  <c r="G922" i="2" s="1"/>
  <c r="H920" i="7" l="1"/>
  <c r="I920" i="7" s="1"/>
  <c r="B921" i="7" s="1"/>
  <c r="G921" i="7" s="1"/>
  <c r="H920" i="6"/>
  <c r="I920" i="6"/>
  <c r="B921" i="6" s="1"/>
  <c r="G921" i="6" s="1"/>
  <c r="H921" i="5"/>
  <c r="I921" i="5" s="1"/>
  <c r="B922" i="5" s="1"/>
  <c r="G922" i="5" s="1"/>
  <c r="I920" i="4"/>
  <c r="B921" i="4" s="1"/>
  <c r="G921" i="4" s="1"/>
  <c r="H920" i="4"/>
  <c r="H920" i="3"/>
  <c r="I920" i="3" s="1"/>
  <c r="B921" i="3" s="1"/>
  <c r="G921" i="3" s="1"/>
  <c r="H922" i="2"/>
  <c r="I922" i="2" s="1"/>
  <c r="B923" i="2" s="1"/>
  <c r="G923" i="2" s="1"/>
  <c r="H921" i="7" l="1"/>
  <c r="I921" i="7"/>
  <c r="B922" i="7" s="1"/>
  <c r="G922" i="7" s="1"/>
  <c r="H921" i="6"/>
  <c r="I921" i="6" s="1"/>
  <c r="B922" i="6" s="1"/>
  <c r="G922" i="6" s="1"/>
  <c r="H922" i="5"/>
  <c r="I922" i="5" s="1"/>
  <c r="B923" i="5" s="1"/>
  <c r="G923" i="5" s="1"/>
  <c r="H921" i="4"/>
  <c r="I921" i="4" s="1"/>
  <c r="B922" i="4" s="1"/>
  <c r="G922" i="4" s="1"/>
  <c r="H921" i="3"/>
  <c r="I921" i="3" s="1"/>
  <c r="B922" i="3" s="1"/>
  <c r="G922" i="3" s="1"/>
  <c r="H923" i="2"/>
  <c r="I923" i="2" s="1"/>
  <c r="B924" i="2" s="1"/>
  <c r="G924" i="2" s="1"/>
  <c r="H922" i="7" l="1"/>
  <c r="I922" i="7" s="1"/>
  <c r="B923" i="7" s="1"/>
  <c r="G923" i="7" s="1"/>
  <c r="H922" i="6"/>
  <c r="I922" i="6" s="1"/>
  <c r="B923" i="6" s="1"/>
  <c r="G923" i="6" s="1"/>
  <c r="H923" i="5"/>
  <c r="I923" i="5"/>
  <c r="B924" i="5" s="1"/>
  <c r="G924" i="5" s="1"/>
  <c r="H922" i="4"/>
  <c r="I922" i="4"/>
  <c r="B923" i="4" s="1"/>
  <c r="G923" i="4" s="1"/>
  <c r="H922" i="3"/>
  <c r="I922" i="3" s="1"/>
  <c r="B923" i="3" s="1"/>
  <c r="G923" i="3" s="1"/>
  <c r="H924" i="2"/>
  <c r="I924" i="2"/>
  <c r="B925" i="2" s="1"/>
  <c r="G925" i="2" s="1"/>
  <c r="H923" i="7" l="1"/>
  <c r="I923" i="7" s="1"/>
  <c r="B924" i="7" s="1"/>
  <c r="G924" i="7" s="1"/>
  <c r="H923" i="6"/>
  <c r="I923" i="6" s="1"/>
  <c r="B924" i="6" s="1"/>
  <c r="G924" i="6" s="1"/>
  <c r="H924" i="5"/>
  <c r="I924" i="5" s="1"/>
  <c r="B925" i="5" s="1"/>
  <c r="G925" i="5" s="1"/>
  <c r="H923" i="4"/>
  <c r="I923" i="4" s="1"/>
  <c r="B924" i="4" s="1"/>
  <c r="G924" i="4" s="1"/>
  <c r="H923" i="3"/>
  <c r="I923" i="3" s="1"/>
  <c r="B924" i="3" s="1"/>
  <c r="G924" i="3" s="1"/>
  <c r="H925" i="2"/>
  <c r="I925" i="2"/>
  <c r="B926" i="2" s="1"/>
  <c r="G926" i="2" s="1"/>
  <c r="H924" i="7" l="1"/>
  <c r="I924" i="7" s="1"/>
  <c r="B925" i="7" s="1"/>
  <c r="G925" i="7" s="1"/>
  <c r="H924" i="6"/>
  <c r="I924" i="6" s="1"/>
  <c r="B925" i="6" s="1"/>
  <c r="G925" i="6" s="1"/>
  <c r="H925" i="5"/>
  <c r="I925" i="5" s="1"/>
  <c r="B926" i="5" s="1"/>
  <c r="G926" i="5" s="1"/>
  <c r="H924" i="4"/>
  <c r="I924" i="4" s="1"/>
  <c r="B925" i="4" s="1"/>
  <c r="G925" i="4" s="1"/>
  <c r="I924" i="3"/>
  <c r="B925" i="3" s="1"/>
  <c r="G925" i="3" s="1"/>
  <c r="H924" i="3"/>
  <c r="H926" i="2"/>
  <c r="I926" i="2"/>
  <c r="B927" i="2" s="1"/>
  <c r="G927" i="2" s="1"/>
  <c r="H925" i="7" l="1"/>
  <c r="I925" i="7" s="1"/>
  <c r="B926" i="7" s="1"/>
  <c r="G926" i="7" s="1"/>
  <c r="I925" i="6"/>
  <c r="B926" i="6" s="1"/>
  <c r="G926" i="6" s="1"/>
  <c r="H925" i="6"/>
  <c r="H926" i="5"/>
  <c r="I926" i="5" s="1"/>
  <c r="B927" i="5" s="1"/>
  <c r="G927" i="5" s="1"/>
  <c r="I925" i="4"/>
  <c r="B926" i="4" s="1"/>
  <c r="G926" i="4" s="1"/>
  <c r="H925" i="4"/>
  <c r="H925" i="3"/>
  <c r="I925" i="3" s="1"/>
  <c r="B926" i="3" s="1"/>
  <c r="G926" i="3" s="1"/>
  <c r="H927" i="2"/>
  <c r="I927" i="2"/>
  <c r="B928" i="2" s="1"/>
  <c r="G928" i="2" s="1"/>
  <c r="H926" i="7" l="1"/>
  <c r="I926" i="7" s="1"/>
  <c r="B927" i="7" s="1"/>
  <c r="G927" i="7" s="1"/>
  <c r="H926" i="6"/>
  <c r="I926" i="6" s="1"/>
  <c r="B927" i="6" s="1"/>
  <c r="G927" i="6" s="1"/>
  <c r="H927" i="5"/>
  <c r="I927" i="5" s="1"/>
  <c r="B928" i="5" s="1"/>
  <c r="G928" i="5" s="1"/>
  <c r="H926" i="4"/>
  <c r="I926" i="4" s="1"/>
  <c r="B927" i="4" s="1"/>
  <c r="G927" i="4" s="1"/>
  <c r="H926" i="3"/>
  <c r="I926" i="3" s="1"/>
  <c r="B927" i="3" s="1"/>
  <c r="G927" i="3" s="1"/>
  <c r="H928" i="2"/>
  <c r="I928" i="2"/>
  <c r="B929" i="2" s="1"/>
  <c r="G929" i="2" s="1"/>
  <c r="H927" i="7" l="1"/>
  <c r="I927" i="7" s="1"/>
  <c r="B928" i="7" s="1"/>
  <c r="G928" i="7" s="1"/>
  <c r="H927" i="6"/>
  <c r="I927" i="6" s="1"/>
  <c r="B928" i="6" s="1"/>
  <c r="G928" i="6" s="1"/>
  <c r="H928" i="5"/>
  <c r="I928" i="5" s="1"/>
  <c r="B929" i="5" s="1"/>
  <c r="G929" i="5" s="1"/>
  <c r="H927" i="4"/>
  <c r="I927" i="4" s="1"/>
  <c r="B928" i="4" s="1"/>
  <c r="G928" i="4" s="1"/>
  <c r="I927" i="3"/>
  <c r="B928" i="3" s="1"/>
  <c r="G928" i="3" s="1"/>
  <c r="H927" i="3"/>
  <c r="H929" i="2"/>
  <c r="I929" i="2"/>
  <c r="B930" i="2" s="1"/>
  <c r="G930" i="2" s="1"/>
  <c r="I928" i="7" l="1"/>
  <c r="B929" i="7" s="1"/>
  <c r="G929" i="7" s="1"/>
  <c r="H928" i="7"/>
  <c r="H928" i="6"/>
  <c r="I928" i="6" s="1"/>
  <c r="B929" i="6" s="1"/>
  <c r="G929" i="6" s="1"/>
  <c r="H929" i="5"/>
  <c r="I929" i="5" s="1"/>
  <c r="B930" i="5" s="1"/>
  <c r="G930" i="5" s="1"/>
  <c r="H928" i="4"/>
  <c r="I928" i="4" s="1"/>
  <c r="B929" i="4" s="1"/>
  <c r="G929" i="4" s="1"/>
  <c r="I928" i="3"/>
  <c r="B929" i="3" s="1"/>
  <c r="G929" i="3" s="1"/>
  <c r="H928" i="3"/>
  <c r="H930" i="2"/>
  <c r="I930" i="2"/>
  <c r="B931" i="2" s="1"/>
  <c r="G931" i="2" s="1"/>
  <c r="H929" i="7" l="1"/>
  <c r="I929" i="7" s="1"/>
  <c r="B930" i="7" s="1"/>
  <c r="G930" i="7" s="1"/>
  <c r="H929" i="6"/>
  <c r="I929" i="6"/>
  <c r="B930" i="6" s="1"/>
  <c r="G930" i="6" s="1"/>
  <c r="H930" i="5"/>
  <c r="I930" i="5" s="1"/>
  <c r="B931" i="5" s="1"/>
  <c r="G931" i="5" s="1"/>
  <c r="H929" i="4"/>
  <c r="I929" i="4"/>
  <c r="B930" i="4" s="1"/>
  <c r="G930" i="4" s="1"/>
  <c r="H929" i="3"/>
  <c r="I929" i="3" s="1"/>
  <c r="B930" i="3" s="1"/>
  <c r="G930" i="3" s="1"/>
  <c r="H931" i="2"/>
  <c r="I931" i="2" s="1"/>
  <c r="B932" i="2" s="1"/>
  <c r="G932" i="2" s="1"/>
  <c r="H930" i="7" l="1"/>
  <c r="I930" i="7" s="1"/>
  <c r="B931" i="7" s="1"/>
  <c r="G931" i="7" s="1"/>
  <c r="H930" i="6"/>
  <c r="I930" i="6"/>
  <c r="B931" i="6" s="1"/>
  <c r="G931" i="6" s="1"/>
  <c r="H931" i="5"/>
  <c r="I931" i="5" s="1"/>
  <c r="B932" i="5" s="1"/>
  <c r="G932" i="5" s="1"/>
  <c r="H930" i="4"/>
  <c r="I930" i="4" s="1"/>
  <c r="B931" i="4" s="1"/>
  <c r="G931" i="4" s="1"/>
  <c r="H930" i="3"/>
  <c r="I930" i="3" s="1"/>
  <c r="B931" i="3" s="1"/>
  <c r="G931" i="3" s="1"/>
  <c r="H932" i="2"/>
  <c r="I932" i="2"/>
  <c r="B933" i="2" s="1"/>
  <c r="G933" i="2" s="1"/>
  <c r="H931" i="7" l="1"/>
  <c r="I931" i="7" s="1"/>
  <c r="B932" i="7" s="1"/>
  <c r="G932" i="7" s="1"/>
  <c r="H931" i="6"/>
  <c r="I931" i="6" s="1"/>
  <c r="B932" i="6" s="1"/>
  <c r="G932" i="6" s="1"/>
  <c r="H932" i="5"/>
  <c r="I932" i="5" s="1"/>
  <c r="B933" i="5" s="1"/>
  <c r="G933" i="5" s="1"/>
  <c r="H931" i="4"/>
  <c r="I931" i="4" s="1"/>
  <c r="B932" i="4" s="1"/>
  <c r="G932" i="4" s="1"/>
  <c r="H931" i="3"/>
  <c r="I931" i="3" s="1"/>
  <c r="B932" i="3" s="1"/>
  <c r="G932" i="3" s="1"/>
  <c r="H933" i="2"/>
  <c r="I933" i="2" s="1"/>
  <c r="B934" i="2" s="1"/>
  <c r="G934" i="2" s="1"/>
  <c r="H932" i="7" l="1"/>
  <c r="I932" i="7" s="1"/>
  <c r="B933" i="7" s="1"/>
  <c r="G933" i="7" s="1"/>
  <c r="H932" i="6"/>
  <c r="I932" i="6"/>
  <c r="B933" i="6" s="1"/>
  <c r="G933" i="6" s="1"/>
  <c r="H933" i="5"/>
  <c r="I933" i="5" s="1"/>
  <c r="B934" i="5" s="1"/>
  <c r="G934" i="5" s="1"/>
  <c r="H932" i="4"/>
  <c r="I932" i="4" s="1"/>
  <c r="B933" i="4" s="1"/>
  <c r="G933" i="4" s="1"/>
  <c r="H932" i="3"/>
  <c r="I932" i="3" s="1"/>
  <c r="B933" i="3" s="1"/>
  <c r="G933" i="3" s="1"/>
  <c r="H934" i="2"/>
  <c r="I934" i="2" s="1"/>
  <c r="B935" i="2" s="1"/>
  <c r="G935" i="2" s="1"/>
  <c r="H933" i="7" l="1"/>
  <c r="I933" i="7"/>
  <c r="B934" i="7" s="1"/>
  <c r="G934" i="7" s="1"/>
  <c r="I933" i="6"/>
  <c r="B934" i="6" s="1"/>
  <c r="G934" i="6" s="1"/>
  <c r="H933" i="6"/>
  <c r="H934" i="5"/>
  <c r="I934" i="5" s="1"/>
  <c r="B935" i="5" s="1"/>
  <c r="G935" i="5" s="1"/>
  <c r="H933" i="4"/>
  <c r="I933" i="4" s="1"/>
  <c r="B934" i="4" s="1"/>
  <c r="G934" i="4" s="1"/>
  <c r="H933" i="3"/>
  <c r="I933" i="3" s="1"/>
  <c r="B934" i="3" s="1"/>
  <c r="G934" i="3" s="1"/>
  <c r="H935" i="2"/>
  <c r="I935" i="2" s="1"/>
  <c r="B936" i="2" s="1"/>
  <c r="G936" i="2" s="1"/>
  <c r="H934" i="7" l="1"/>
  <c r="I934" i="7" s="1"/>
  <c r="B935" i="7" s="1"/>
  <c r="G935" i="7" s="1"/>
  <c r="H934" i="6"/>
  <c r="I934" i="6" s="1"/>
  <c r="B935" i="6" s="1"/>
  <c r="G935" i="6" s="1"/>
  <c r="H935" i="5"/>
  <c r="I935" i="5"/>
  <c r="B936" i="5" s="1"/>
  <c r="G936" i="5" s="1"/>
  <c r="H934" i="4"/>
  <c r="I934" i="4"/>
  <c r="B935" i="4" s="1"/>
  <c r="G935" i="4" s="1"/>
  <c r="H934" i="3"/>
  <c r="I934" i="3"/>
  <c r="B935" i="3" s="1"/>
  <c r="G935" i="3" s="1"/>
  <c r="H936" i="2"/>
  <c r="I936" i="2"/>
  <c r="B937" i="2" s="1"/>
  <c r="G937" i="2" s="1"/>
  <c r="H935" i="7" l="1"/>
  <c r="I935" i="7" s="1"/>
  <c r="B936" i="7" s="1"/>
  <c r="G936" i="7" s="1"/>
  <c r="H935" i="6"/>
  <c r="I935" i="6" s="1"/>
  <c r="B936" i="6" s="1"/>
  <c r="G936" i="6" s="1"/>
  <c r="H936" i="5"/>
  <c r="I936" i="5" s="1"/>
  <c r="B937" i="5" s="1"/>
  <c r="G937" i="5" s="1"/>
  <c r="I935" i="4"/>
  <c r="B936" i="4" s="1"/>
  <c r="G936" i="4" s="1"/>
  <c r="H935" i="4"/>
  <c r="H935" i="3"/>
  <c r="I935" i="3"/>
  <c r="B936" i="3" s="1"/>
  <c r="G936" i="3" s="1"/>
  <c r="H937" i="2"/>
  <c r="I937" i="2" s="1"/>
  <c r="B938" i="2" s="1"/>
  <c r="G938" i="2" s="1"/>
  <c r="H936" i="7" l="1"/>
  <c r="I936" i="7"/>
  <c r="B937" i="7" s="1"/>
  <c r="G937" i="7" s="1"/>
  <c r="H936" i="6"/>
  <c r="I936" i="6" s="1"/>
  <c r="B937" i="6" s="1"/>
  <c r="G937" i="6" s="1"/>
  <c r="H937" i="5"/>
  <c r="I937" i="5" s="1"/>
  <c r="B938" i="5" s="1"/>
  <c r="G938" i="5" s="1"/>
  <c r="H936" i="4"/>
  <c r="I936" i="4" s="1"/>
  <c r="B937" i="4" s="1"/>
  <c r="G937" i="4" s="1"/>
  <c r="H936" i="3"/>
  <c r="I936" i="3" s="1"/>
  <c r="B937" i="3" s="1"/>
  <c r="G937" i="3" s="1"/>
  <c r="H938" i="2"/>
  <c r="I938" i="2"/>
  <c r="B939" i="2" s="1"/>
  <c r="G939" i="2" s="1"/>
  <c r="H937" i="7" l="1"/>
  <c r="I937" i="7" s="1"/>
  <c r="B938" i="7" s="1"/>
  <c r="G938" i="7" s="1"/>
  <c r="H937" i="6"/>
  <c r="I937" i="6"/>
  <c r="B938" i="6" s="1"/>
  <c r="G938" i="6" s="1"/>
  <c r="H938" i="5"/>
  <c r="I938" i="5" s="1"/>
  <c r="B939" i="5" s="1"/>
  <c r="G939" i="5" s="1"/>
  <c r="H937" i="4"/>
  <c r="I937" i="4" s="1"/>
  <c r="B938" i="4" s="1"/>
  <c r="G938" i="4" s="1"/>
  <c r="H937" i="3"/>
  <c r="I937" i="3" s="1"/>
  <c r="B938" i="3" s="1"/>
  <c r="G938" i="3" s="1"/>
  <c r="H939" i="2"/>
  <c r="I939" i="2"/>
  <c r="B940" i="2" s="1"/>
  <c r="G940" i="2" s="1"/>
  <c r="I938" i="7" l="1"/>
  <c r="B939" i="7" s="1"/>
  <c r="G939" i="7" s="1"/>
  <c r="H938" i="7"/>
  <c r="I938" i="6"/>
  <c r="B939" i="6" s="1"/>
  <c r="G939" i="6" s="1"/>
  <c r="H938" i="6"/>
  <c r="H939" i="5"/>
  <c r="I939" i="5" s="1"/>
  <c r="B940" i="5" s="1"/>
  <c r="G940" i="5" s="1"/>
  <c r="H938" i="4"/>
  <c r="I938" i="4" s="1"/>
  <c r="B939" i="4" s="1"/>
  <c r="G939" i="4" s="1"/>
  <c r="H938" i="3"/>
  <c r="I938" i="3" s="1"/>
  <c r="B939" i="3" s="1"/>
  <c r="G939" i="3" s="1"/>
  <c r="H940" i="2"/>
  <c r="I940" i="2"/>
  <c r="B941" i="2" s="1"/>
  <c r="G941" i="2" s="1"/>
  <c r="I939" i="7" l="1"/>
  <c r="B940" i="7" s="1"/>
  <c r="G940" i="7" s="1"/>
  <c r="H939" i="7"/>
  <c r="H939" i="6"/>
  <c r="I939" i="6" s="1"/>
  <c r="B940" i="6" s="1"/>
  <c r="G940" i="6" s="1"/>
  <c r="H940" i="5"/>
  <c r="I940" i="5" s="1"/>
  <c r="B941" i="5" s="1"/>
  <c r="G941" i="5" s="1"/>
  <c r="H939" i="4"/>
  <c r="I939" i="4" s="1"/>
  <c r="B940" i="4" s="1"/>
  <c r="G940" i="4" s="1"/>
  <c r="H939" i="3"/>
  <c r="I939" i="3" s="1"/>
  <c r="B940" i="3" s="1"/>
  <c r="G940" i="3" s="1"/>
  <c r="H941" i="2"/>
  <c r="I941" i="2" s="1"/>
  <c r="B942" i="2" s="1"/>
  <c r="G942" i="2" s="1"/>
  <c r="I940" i="7" l="1"/>
  <c r="B941" i="7" s="1"/>
  <c r="G941" i="7" s="1"/>
  <c r="H940" i="7"/>
  <c r="H940" i="6"/>
  <c r="I940" i="6"/>
  <c r="B941" i="6" s="1"/>
  <c r="G941" i="6" s="1"/>
  <c r="H941" i="5"/>
  <c r="I941" i="5" s="1"/>
  <c r="B942" i="5" s="1"/>
  <c r="G942" i="5" s="1"/>
  <c r="H940" i="4"/>
  <c r="I940" i="4" s="1"/>
  <c r="B941" i="4" s="1"/>
  <c r="G941" i="4" s="1"/>
  <c r="H940" i="3"/>
  <c r="I940" i="3" s="1"/>
  <c r="B941" i="3" s="1"/>
  <c r="G941" i="3" s="1"/>
  <c r="H942" i="2"/>
  <c r="I942" i="2" s="1"/>
  <c r="B943" i="2" s="1"/>
  <c r="G943" i="2" s="1"/>
  <c r="H941" i="7" l="1"/>
  <c r="I941" i="7" s="1"/>
  <c r="B942" i="7" s="1"/>
  <c r="G942" i="7" s="1"/>
  <c r="H941" i="6"/>
  <c r="I941" i="6"/>
  <c r="B942" i="6" s="1"/>
  <c r="G942" i="6" s="1"/>
  <c r="H942" i="5"/>
  <c r="I942" i="5" s="1"/>
  <c r="B943" i="5" s="1"/>
  <c r="G943" i="5" s="1"/>
  <c r="H941" i="4"/>
  <c r="I941" i="4"/>
  <c r="B942" i="4" s="1"/>
  <c r="G942" i="4" s="1"/>
  <c r="H941" i="3"/>
  <c r="I941" i="3" s="1"/>
  <c r="B942" i="3" s="1"/>
  <c r="G942" i="3" s="1"/>
  <c r="H943" i="2"/>
  <c r="I943" i="2"/>
  <c r="B944" i="2" s="1"/>
  <c r="G944" i="2" s="1"/>
  <c r="H942" i="7" l="1"/>
  <c r="I942" i="7" s="1"/>
  <c r="B943" i="7" s="1"/>
  <c r="G943" i="7" s="1"/>
  <c r="H942" i="6"/>
  <c r="I942" i="6" s="1"/>
  <c r="B943" i="6" s="1"/>
  <c r="G943" i="6" s="1"/>
  <c r="H943" i="5"/>
  <c r="I943" i="5" s="1"/>
  <c r="B944" i="5" s="1"/>
  <c r="G944" i="5" s="1"/>
  <c r="H942" i="4"/>
  <c r="I942" i="4" s="1"/>
  <c r="B943" i="4" s="1"/>
  <c r="G943" i="4" s="1"/>
  <c r="H942" i="3"/>
  <c r="I942" i="3" s="1"/>
  <c r="B943" i="3" s="1"/>
  <c r="G943" i="3" s="1"/>
  <c r="H944" i="2"/>
  <c r="I944" i="2"/>
  <c r="B945" i="2" s="1"/>
  <c r="G945" i="2" s="1"/>
  <c r="H943" i="7" l="1"/>
  <c r="I943" i="7" s="1"/>
  <c r="B944" i="7" s="1"/>
  <c r="G944" i="7" s="1"/>
  <c r="I943" i="6"/>
  <c r="B944" i="6" s="1"/>
  <c r="G944" i="6" s="1"/>
  <c r="H943" i="6"/>
  <c r="H944" i="5"/>
  <c r="I944" i="5" s="1"/>
  <c r="B945" i="5" s="1"/>
  <c r="G945" i="5" s="1"/>
  <c r="I943" i="4"/>
  <c r="B944" i="4" s="1"/>
  <c r="G944" i="4" s="1"/>
  <c r="H943" i="4"/>
  <c r="H943" i="3"/>
  <c r="I943" i="3" s="1"/>
  <c r="B944" i="3" s="1"/>
  <c r="G944" i="3" s="1"/>
  <c r="H945" i="2"/>
  <c r="I945" i="2"/>
  <c r="B946" i="2" s="1"/>
  <c r="G946" i="2" s="1"/>
  <c r="H944" i="7" l="1"/>
  <c r="I944" i="7" s="1"/>
  <c r="B945" i="7" s="1"/>
  <c r="G945" i="7" s="1"/>
  <c r="H944" i="6"/>
  <c r="I944" i="6"/>
  <c r="B945" i="6" s="1"/>
  <c r="G945" i="6" s="1"/>
  <c r="H945" i="5"/>
  <c r="I945" i="5" s="1"/>
  <c r="B946" i="5" s="1"/>
  <c r="G946" i="5" s="1"/>
  <c r="H944" i="4"/>
  <c r="I944" i="4" s="1"/>
  <c r="B945" i="4" s="1"/>
  <c r="G945" i="4" s="1"/>
  <c r="I944" i="3"/>
  <c r="B945" i="3" s="1"/>
  <c r="G945" i="3" s="1"/>
  <c r="H944" i="3"/>
  <c r="H946" i="2"/>
  <c r="I946" i="2"/>
  <c r="B947" i="2" s="1"/>
  <c r="G947" i="2" s="1"/>
  <c r="H945" i="7" l="1"/>
  <c r="I945" i="7"/>
  <c r="B946" i="7" s="1"/>
  <c r="G946" i="7" s="1"/>
  <c r="I945" i="6"/>
  <c r="B946" i="6" s="1"/>
  <c r="G946" i="6" s="1"/>
  <c r="H945" i="6"/>
  <c r="H946" i="5"/>
  <c r="I946" i="5" s="1"/>
  <c r="B947" i="5" s="1"/>
  <c r="G947" i="5" s="1"/>
  <c r="H945" i="4"/>
  <c r="I945" i="4" s="1"/>
  <c r="B946" i="4" s="1"/>
  <c r="G946" i="4" s="1"/>
  <c r="H945" i="3"/>
  <c r="I945" i="3" s="1"/>
  <c r="B946" i="3" s="1"/>
  <c r="G946" i="3" s="1"/>
  <c r="H947" i="2"/>
  <c r="I947" i="2"/>
  <c r="B948" i="2" s="1"/>
  <c r="G948" i="2" s="1"/>
  <c r="H946" i="7" l="1"/>
  <c r="I946" i="7" s="1"/>
  <c r="B947" i="7" s="1"/>
  <c r="G947" i="7" s="1"/>
  <c r="H946" i="6"/>
  <c r="I946" i="6" s="1"/>
  <c r="B947" i="6" s="1"/>
  <c r="G947" i="6" s="1"/>
  <c r="H947" i="5"/>
  <c r="I947" i="5"/>
  <c r="B948" i="5" s="1"/>
  <c r="G948" i="5" s="1"/>
  <c r="H946" i="4"/>
  <c r="I946" i="4"/>
  <c r="B947" i="4" s="1"/>
  <c r="G947" i="4" s="1"/>
  <c r="H946" i="3"/>
  <c r="I946" i="3"/>
  <c r="B947" i="3" s="1"/>
  <c r="G947" i="3" s="1"/>
  <c r="H948" i="2"/>
  <c r="I948" i="2"/>
  <c r="B949" i="2" s="1"/>
  <c r="G949" i="2" s="1"/>
  <c r="H947" i="7" l="1"/>
  <c r="I947" i="7" s="1"/>
  <c r="B948" i="7" s="1"/>
  <c r="G948" i="7" s="1"/>
  <c r="H947" i="6"/>
  <c r="I947" i="6" s="1"/>
  <c r="B948" i="6" s="1"/>
  <c r="G948" i="6" s="1"/>
  <c r="H948" i="5"/>
  <c r="I948" i="5" s="1"/>
  <c r="B949" i="5" s="1"/>
  <c r="G949" i="5" s="1"/>
  <c r="H947" i="4"/>
  <c r="I947" i="4" s="1"/>
  <c r="B948" i="4" s="1"/>
  <c r="G948" i="4" s="1"/>
  <c r="H947" i="3"/>
  <c r="I947" i="3"/>
  <c r="B948" i="3" s="1"/>
  <c r="G948" i="3" s="1"/>
  <c r="H949" i="2"/>
  <c r="I949" i="2"/>
  <c r="B950" i="2" s="1"/>
  <c r="G950" i="2" s="1"/>
  <c r="H948" i="7" l="1"/>
  <c r="I948" i="7"/>
  <c r="B949" i="7" s="1"/>
  <c r="G949" i="7" s="1"/>
  <c r="H948" i="6"/>
  <c r="I948" i="6" s="1"/>
  <c r="B949" i="6" s="1"/>
  <c r="G949" i="6" s="1"/>
  <c r="H949" i="5"/>
  <c r="I949" i="5" s="1"/>
  <c r="B950" i="5" s="1"/>
  <c r="G950" i="5" s="1"/>
  <c r="H948" i="4"/>
  <c r="I948" i="4" s="1"/>
  <c r="B949" i="4" s="1"/>
  <c r="G949" i="4" s="1"/>
  <c r="H948" i="3"/>
  <c r="I948" i="3" s="1"/>
  <c r="B949" i="3" s="1"/>
  <c r="G949" i="3" s="1"/>
  <c r="H950" i="2"/>
  <c r="I950" i="2" s="1"/>
  <c r="B951" i="2" s="1"/>
  <c r="G951" i="2" s="1"/>
  <c r="H949" i="7" l="1"/>
  <c r="I949" i="7" s="1"/>
  <c r="B950" i="7" s="1"/>
  <c r="G950" i="7" s="1"/>
  <c r="H949" i="6"/>
  <c r="I949" i="6" s="1"/>
  <c r="B950" i="6" s="1"/>
  <c r="G950" i="6" s="1"/>
  <c r="H950" i="5"/>
  <c r="I950" i="5" s="1"/>
  <c r="B951" i="5" s="1"/>
  <c r="G951" i="5" s="1"/>
  <c r="H949" i="4"/>
  <c r="I949" i="4" s="1"/>
  <c r="B950" i="4" s="1"/>
  <c r="G950" i="4" s="1"/>
  <c r="H949" i="3"/>
  <c r="I949" i="3" s="1"/>
  <c r="B950" i="3" s="1"/>
  <c r="G950" i="3" s="1"/>
  <c r="H951" i="2"/>
  <c r="I951" i="2"/>
  <c r="B952" i="2" s="1"/>
  <c r="G952" i="2" s="1"/>
  <c r="H950" i="7" l="1"/>
  <c r="I950" i="7" s="1"/>
  <c r="B951" i="7" s="1"/>
  <c r="G951" i="7" s="1"/>
  <c r="H950" i="6"/>
  <c r="I950" i="6" s="1"/>
  <c r="B951" i="6" s="1"/>
  <c r="G951" i="6" s="1"/>
  <c r="H951" i="5"/>
  <c r="I951" i="5" s="1"/>
  <c r="B952" i="5" s="1"/>
  <c r="G952" i="5" s="1"/>
  <c r="I950" i="4"/>
  <c r="B951" i="4" s="1"/>
  <c r="G951" i="4" s="1"/>
  <c r="H950" i="4"/>
  <c r="H950" i="3"/>
  <c r="I950" i="3" s="1"/>
  <c r="B951" i="3" s="1"/>
  <c r="G951" i="3" s="1"/>
  <c r="H952" i="2"/>
  <c r="I952" i="2" s="1"/>
  <c r="B953" i="2" s="1"/>
  <c r="G953" i="2" s="1"/>
  <c r="H951" i="7" l="1"/>
  <c r="I951" i="7" s="1"/>
  <c r="B952" i="7" s="1"/>
  <c r="G952" i="7" s="1"/>
  <c r="H951" i="6"/>
  <c r="I951" i="6" s="1"/>
  <c r="B952" i="6" s="1"/>
  <c r="G952" i="6" s="1"/>
  <c r="H952" i="5"/>
  <c r="I952" i="5" s="1"/>
  <c r="B953" i="5" s="1"/>
  <c r="G953" i="5" s="1"/>
  <c r="H951" i="4"/>
  <c r="I951" i="4" s="1"/>
  <c r="B952" i="4" s="1"/>
  <c r="G952" i="4" s="1"/>
  <c r="H951" i="3"/>
  <c r="I951" i="3" s="1"/>
  <c r="B952" i="3" s="1"/>
  <c r="G952" i="3" s="1"/>
  <c r="H953" i="2"/>
  <c r="I953" i="2"/>
  <c r="B954" i="2" s="1"/>
  <c r="G954" i="2" s="1"/>
  <c r="H952" i="7" l="1"/>
  <c r="I952" i="7" s="1"/>
  <c r="B953" i="7" s="1"/>
  <c r="G953" i="7" s="1"/>
  <c r="H952" i="6"/>
  <c r="I952" i="6" s="1"/>
  <c r="B953" i="6" s="1"/>
  <c r="G953" i="6" s="1"/>
  <c r="H953" i="5"/>
  <c r="I953" i="5" s="1"/>
  <c r="B954" i="5" s="1"/>
  <c r="G954" i="5" s="1"/>
  <c r="I952" i="4"/>
  <c r="B953" i="4" s="1"/>
  <c r="G953" i="4" s="1"/>
  <c r="H952" i="4"/>
  <c r="I952" i="3"/>
  <c r="B953" i="3" s="1"/>
  <c r="G953" i="3" s="1"/>
  <c r="H952" i="3"/>
  <c r="H954" i="2"/>
  <c r="I954" i="2"/>
  <c r="B955" i="2" s="1"/>
  <c r="G955" i="2" s="1"/>
  <c r="I953" i="7" l="1"/>
  <c r="B954" i="7" s="1"/>
  <c r="G954" i="7" s="1"/>
  <c r="H953" i="7"/>
  <c r="H953" i="6"/>
  <c r="I953" i="6"/>
  <c r="B954" i="6" s="1"/>
  <c r="G954" i="6" s="1"/>
  <c r="H954" i="5"/>
  <c r="I954" i="5" s="1"/>
  <c r="B955" i="5" s="1"/>
  <c r="G955" i="5" s="1"/>
  <c r="H953" i="4"/>
  <c r="I953" i="4"/>
  <c r="B954" i="4" s="1"/>
  <c r="G954" i="4" s="1"/>
  <c r="H953" i="3"/>
  <c r="I953" i="3" s="1"/>
  <c r="B954" i="3" s="1"/>
  <c r="G954" i="3" s="1"/>
  <c r="H955" i="2"/>
  <c r="I955" i="2"/>
  <c r="B956" i="2" s="1"/>
  <c r="G956" i="2" s="1"/>
  <c r="I954" i="7" l="1"/>
  <c r="B955" i="7" s="1"/>
  <c r="G955" i="7" s="1"/>
  <c r="H954" i="7"/>
  <c r="H954" i="6"/>
  <c r="I954" i="6"/>
  <c r="B955" i="6" s="1"/>
  <c r="G955" i="6" s="1"/>
  <c r="H955" i="5"/>
  <c r="I955" i="5" s="1"/>
  <c r="B956" i="5" s="1"/>
  <c r="G956" i="5" s="1"/>
  <c r="H954" i="4"/>
  <c r="I954" i="4" s="1"/>
  <c r="B955" i="4" s="1"/>
  <c r="G955" i="4" s="1"/>
  <c r="H954" i="3"/>
  <c r="I954" i="3" s="1"/>
  <c r="B955" i="3" s="1"/>
  <c r="G955" i="3" s="1"/>
  <c r="H956" i="2"/>
  <c r="I956" i="2"/>
  <c r="B957" i="2" s="1"/>
  <c r="G957" i="2" s="1"/>
  <c r="H955" i="7" l="1"/>
  <c r="I955" i="7" s="1"/>
  <c r="B956" i="7" s="1"/>
  <c r="G956" i="7" s="1"/>
  <c r="H955" i="6"/>
  <c r="I955" i="6" s="1"/>
  <c r="B956" i="6" s="1"/>
  <c r="G956" i="6" s="1"/>
  <c r="H956" i="5"/>
  <c r="I956" i="5" s="1"/>
  <c r="B957" i="5" s="1"/>
  <c r="G957" i="5" s="1"/>
  <c r="H955" i="4"/>
  <c r="I955" i="4" s="1"/>
  <c r="B956" i="4" s="1"/>
  <c r="G956" i="4" s="1"/>
  <c r="H955" i="3"/>
  <c r="I955" i="3" s="1"/>
  <c r="B956" i="3" s="1"/>
  <c r="G956" i="3" s="1"/>
  <c r="H957" i="2"/>
  <c r="I957" i="2"/>
  <c r="B958" i="2" s="1"/>
  <c r="G958" i="2" s="1"/>
  <c r="H956" i="7" l="1"/>
  <c r="I956" i="7" s="1"/>
  <c r="B957" i="7" s="1"/>
  <c r="G957" i="7" s="1"/>
  <c r="H956" i="6"/>
  <c r="I956" i="6" s="1"/>
  <c r="B957" i="6" s="1"/>
  <c r="G957" i="6" s="1"/>
  <c r="H957" i="5"/>
  <c r="I957" i="5" s="1"/>
  <c r="B958" i="5" s="1"/>
  <c r="G958" i="5" s="1"/>
  <c r="H956" i="4"/>
  <c r="I956" i="4" s="1"/>
  <c r="B957" i="4" s="1"/>
  <c r="G957" i="4" s="1"/>
  <c r="H956" i="3"/>
  <c r="I956" i="3" s="1"/>
  <c r="B957" i="3" s="1"/>
  <c r="G957" i="3" s="1"/>
  <c r="H958" i="2"/>
  <c r="I958" i="2"/>
  <c r="B959" i="2" s="1"/>
  <c r="G959" i="2" s="1"/>
  <c r="H957" i="7" l="1"/>
  <c r="I957" i="7"/>
  <c r="B958" i="7" s="1"/>
  <c r="G958" i="7" s="1"/>
  <c r="H957" i="6"/>
  <c r="I957" i="6" s="1"/>
  <c r="B958" i="6" s="1"/>
  <c r="G958" i="6" s="1"/>
  <c r="H958" i="5"/>
  <c r="I958" i="5" s="1"/>
  <c r="B959" i="5" s="1"/>
  <c r="G959" i="5" s="1"/>
  <c r="H957" i="4"/>
  <c r="I957" i="4" s="1"/>
  <c r="B958" i="4" s="1"/>
  <c r="G958" i="4" s="1"/>
  <c r="H957" i="3"/>
  <c r="I957" i="3" s="1"/>
  <c r="B958" i="3" s="1"/>
  <c r="G958" i="3" s="1"/>
  <c r="H959" i="2"/>
  <c r="I959" i="2" s="1"/>
  <c r="B960" i="2" s="1"/>
  <c r="G960" i="2" s="1"/>
  <c r="I958" i="7" l="1"/>
  <c r="B959" i="7" s="1"/>
  <c r="G959" i="7" s="1"/>
  <c r="H958" i="7"/>
  <c r="H958" i="6"/>
  <c r="I958" i="6" s="1"/>
  <c r="B959" i="6" s="1"/>
  <c r="G959" i="6" s="1"/>
  <c r="H959" i="5"/>
  <c r="I959" i="5"/>
  <c r="B960" i="5" s="1"/>
  <c r="G960" i="5" s="1"/>
  <c r="H958" i="4"/>
  <c r="I958" i="4"/>
  <c r="B959" i="4" s="1"/>
  <c r="G959" i="4" s="1"/>
  <c r="H958" i="3"/>
  <c r="I958" i="3" s="1"/>
  <c r="B959" i="3" s="1"/>
  <c r="G959" i="3" s="1"/>
  <c r="H960" i="2"/>
  <c r="I960" i="2" s="1"/>
  <c r="B961" i="2" s="1"/>
  <c r="G961" i="2" s="1"/>
  <c r="H959" i="7" l="1"/>
  <c r="I959" i="7" s="1"/>
  <c r="B960" i="7" s="1"/>
  <c r="G960" i="7" s="1"/>
  <c r="H959" i="6"/>
  <c r="I959" i="6" s="1"/>
  <c r="B960" i="6" s="1"/>
  <c r="G960" i="6" s="1"/>
  <c r="H960" i="5"/>
  <c r="I960" i="5" s="1"/>
  <c r="B961" i="5" s="1"/>
  <c r="G961" i="5" s="1"/>
  <c r="H959" i="4"/>
  <c r="I959" i="4" s="1"/>
  <c r="B960" i="4" s="1"/>
  <c r="G960" i="4" s="1"/>
  <c r="H959" i="3"/>
  <c r="I959" i="3"/>
  <c r="B960" i="3" s="1"/>
  <c r="G960" i="3" s="1"/>
  <c r="H961" i="2"/>
  <c r="I961" i="2"/>
  <c r="B962" i="2" s="1"/>
  <c r="G962" i="2" s="1"/>
  <c r="H960" i="7" l="1"/>
  <c r="I960" i="7"/>
  <c r="B961" i="7" s="1"/>
  <c r="G961" i="7" s="1"/>
  <c r="H960" i="6"/>
  <c r="I960" i="6" s="1"/>
  <c r="B961" i="6" s="1"/>
  <c r="G961" i="6" s="1"/>
  <c r="H961" i="5"/>
  <c r="I961" i="5" s="1"/>
  <c r="B962" i="5" s="1"/>
  <c r="G962" i="5" s="1"/>
  <c r="H960" i="4"/>
  <c r="I960" i="4" s="1"/>
  <c r="B961" i="4" s="1"/>
  <c r="G961" i="4" s="1"/>
  <c r="H960" i="3"/>
  <c r="I960" i="3" s="1"/>
  <c r="B961" i="3" s="1"/>
  <c r="G961" i="3" s="1"/>
  <c r="H962" i="2"/>
  <c r="I962" i="2"/>
  <c r="B963" i="2" s="1"/>
  <c r="G963" i="2" s="1"/>
  <c r="H961" i="7" l="1"/>
  <c r="I961" i="7" s="1"/>
  <c r="B962" i="7" s="1"/>
  <c r="G962" i="7" s="1"/>
  <c r="H961" i="6"/>
  <c r="I961" i="6" s="1"/>
  <c r="B962" i="6" s="1"/>
  <c r="G962" i="6" s="1"/>
  <c r="H962" i="5"/>
  <c r="I962" i="5" s="1"/>
  <c r="B963" i="5" s="1"/>
  <c r="G963" i="5" s="1"/>
  <c r="H961" i="4"/>
  <c r="I961" i="4" s="1"/>
  <c r="B962" i="4" s="1"/>
  <c r="G962" i="4" s="1"/>
  <c r="H961" i="3"/>
  <c r="I961" i="3" s="1"/>
  <c r="B962" i="3" s="1"/>
  <c r="G962" i="3" s="1"/>
  <c r="H963" i="2"/>
  <c r="I963" i="2"/>
  <c r="B964" i="2" s="1"/>
  <c r="G964" i="2" s="1"/>
  <c r="H962" i="7" l="1"/>
  <c r="I962" i="7" s="1"/>
  <c r="B963" i="7" s="1"/>
  <c r="G963" i="7" s="1"/>
  <c r="I962" i="6"/>
  <c r="B963" i="6" s="1"/>
  <c r="G963" i="6" s="1"/>
  <c r="H962" i="6"/>
  <c r="H963" i="5"/>
  <c r="I963" i="5" s="1"/>
  <c r="B964" i="5" s="1"/>
  <c r="G964" i="5" s="1"/>
  <c r="H962" i="4"/>
  <c r="I962" i="4" s="1"/>
  <c r="B963" i="4" s="1"/>
  <c r="G963" i="4" s="1"/>
  <c r="H962" i="3"/>
  <c r="I962" i="3" s="1"/>
  <c r="B963" i="3" s="1"/>
  <c r="G963" i="3" s="1"/>
  <c r="H964" i="2"/>
  <c r="I964" i="2" s="1"/>
  <c r="B965" i="2" s="1"/>
  <c r="G965" i="2" s="1"/>
  <c r="I963" i="7" l="1"/>
  <c r="B964" i="7" s="1"/>
  <c r="G964" i="7" s="1"/>
  <c r="H963" i="7"/>
  <c r="H963" i="6"/>
  <c r="I963" i="6" s="1"/>
  <c r="B964" i="6" s="1"/>
  <c r="G964" i="6" s="1"/>
  <c r="H964" i="5"/>
  <c r="I964" i="5" s="1"/>
  <c r="B965" i="5" s="1"/>
  <c r="G965" i="5" s="1"/>
  <c r="H963" i="4"/>
  <c r="I963" i="4" s="1"/>
  <c r="B964" i="4" s="1"/>
  <c r="G964" i="4" s="1"/>
  <c r="I963" i="3"/>
  <c r="B964" i="3" s="1"/>
  <c r="G964" i="3" s="1"/>
  <c r="H963" i="3"/>
  <c r="H965" i="2"/>
  <c r="I965" i="2"/>
  <c r="B966" i="2" s="1"/>
  <c r="G966" i="2" s="1"/>
  <c r="I964" i="7" l="1"/>
  <c r="B965" i="7" s="1"/>
  <c r="G965" i="7" s="1"/>
  <c r="H964" i="7"/>
  <c r="H964" i="6"/>
  <c r="I964" i="6" s="1"/>
  <c r="B965" i="6" s="1"/>
  <c r="G965" i="6" s="1"/>
  <c r="H965" i="5"/>
  <c r="I965" i="5" s="1"/>
  <c r="B966" i="5" s="1"/>
  <c r="G966" i="5" s="1"/>
  <c r="I964" i="4"/>
  <c r="B965" i="4" s="1"/>
  <c r="G965" i="4" s="1"/>
  <c r="H964" i="4"/>
  <c r="H964" i="3"/>
  <c r="I964" i="3" s="1"/>
  <c r="B965" i="3" s="1"/>
  <c r="G965" i="3" s="1"/>
  <c r="H966" i="2"/>
  <c r="I966" i="2"/>
  <c r="B967" i="2" s="1"/>
  <c r="G967" i="2" s="1"/>
  <c r="I965" i="7" l="1"/>
  <c r="B966" i="7" s="1"/>
  <c r="G966" i="7" s="1"/>
  <c r="H965" i="7"/>
  <c r="H965" i="6"/>
  <c r="I965" i="6"/>
  <c r="B966" i="6" s="1"/>
  <c r="G966" i="6" s="1"/>
  <c r="H966" i="5"/>
  <c r="I966" i="5" s="1"/>
  <c r="B967" i="5" s="1"/>
  <c r="G967" i="5" s="1"/>
  <c r="H965" i="4"/>
  <c r="I965" i="4" s="1"/>
  <c r="B966" i="4" s="1"/>
  <c r="G966" i="4" s="1"/>
  <c r="H965" i="3"/>
  <c r="I965" i="3" s="1"/>
  <c r="B966" i="3" s="1"/>
  <c r="G966" i="3" s="1"/>
  <c r="H967" i="2"/>
  <c r="I967" i="2"/>
  <c r="B968" i="2" s="1"/>
  <c r="G968" i="2" s="1"/>
  <c r="H966" i="7" l="1"/>
  <c r="I966" i="7" s="1"/>
  <c r="B967" i="7" s="1"/>
  <c r="G967" i="7" s="1"/>
  <c r="H966" i="6"/>
  <c r="I966" i="6" s="1"/>
  <c r="B967" i="6" s="1"/>
  <c r="G967" i="6" s="1"/>
  <c r="H967" i="5"/>
  <c r="I967" i="5" s="1"/>
  <c r="B968" i="5" s="1"/>
  <c r="G968" i="5" s="1"/>
  <c r="H966" i="4"/>
  <c r="I966" i="4" s="1"/>
  <c r="B967" i="4" s="1"/>
  <c r="G967" i="4" s="1"/>
  <c r="H966" i="3"/>
  <c r="I966" i="3" s="1"/>
  <c r="B967" i="3" s="1"/>
  <c r="G967" i="3" s="1"/>
  <c r="H968" i="2"/>
  <c r="I968" i="2"/>
  <c r="B969" i="2" s="1"/>
  <c r="G969" i="2" s="1"/>
  <c r="H967" i="7" l="1"/>
  <c r="I967" i="7" s="1"/>
  <c r="B968" i="7" s="1"/>
  <c r="G968" i="7" s="1"/>
  <c r="I967" i="6"/>
  <c r="B968" i="6" s="1"/>
  <c r="G968" i="6" s="1"/>
  <c r="H967" i="6"/>
  <c r="H968" i="5"/>
  <c r="I968" i="5"/>
  <c r="B969" i="5" s="1"/>
  <c r="G969" i="5" s="1"/>
  <c r="H967" i="4"/>
  <c r="I967" i="4" s="1"/>
  <c r="B968" i="4" s="1"/>
  <c r="G968" i="4" s="1"/>
  <c r="H967" i="3"/>
  <c r="I967" i="3" s="1"/>
  <c r="B968" i="3" s="1"/>
  <c r="G968" i="3" s="1"/>
  <c r="H969" i="2"/>
  <c r="I969" i="2" s="1"/>
  <c r="B970" i="2" s="1"/>
  <c r="G970" i="2" s="1"/>
  <c r="H968" i="7" l="1"/>
  <c r="I968" i="7" s="1"/>
  <c r="B969" i="7" s="1"/>
  <c r="G969" i="7" s="1"/>
  <c r="H968" i="6"/>
  <c r="I968" i="6"/>
  <c r="B969" i="6" s="1"/>
  <c r="G969" i="6" s="1"/>
  <c r="H969" i="5"/>
  <c r="I969" i="5" s="1"/>
  <c r="B970" i="5" s="1"/>
  <c r="G970" i="5" s="1"/>
  <c r="H968" i="4"/>
  <c r="I968" i="4"/>
  <c r="B969" i="4" s="1"/>
  <c r="G969" i="4" s="1"/>
  <c r="H968" i="3"/>
  <c r="I968" i="3" s="1"/>
  <c r="B969" i="3" s="1"/>
  <c r="G969" i="3" s="1"/>
  <c r="H970" i="2"/>
  <c r="I970" i="2"/>
  <c r="B971" i="2" s="1"/>
  <c r="G971" i="2" s="1"/>
  <c r="H969" i="7" l="1"/>
  <c r="I969" i="7"/>
  <c r="B970" i="7" s="1"/>
  <c r="G970" i="7" s="1"/>
  <c r="I969" i="6"/>
  <c r="B970" i="6" s="1"/>
  <c r="G970" i="6" s="1"/>
  <c r="H969" i="6"/>
  <c r="H970" i="5"/>
  <c r="I970" i="5" s="1"/>
  <c r="B971" i="5" s="1"/>
  <c r="G971" i="5" s="1"/>
  <c r="H969" i="4"/>
  <c r="I969" i="4" s="1"/>
  <c r="B970" i="4" s="1"/>
  <c r="G970" i="4" s="1"/>
  <c r="H969" i="3"/>
  <c r="I969" i="3" s="1"/>
  <c r="B970" i="3" s="1"/>
  <c r="G970" i="3" s="1"/>
  <c r="H971" i="2"/>
  <c r="I971" i="2"/>
  <c r="B972" i="2" s="1"/>
  <c r="G972" i="2" s="1"/>
  <c r="I970" i="7" l="1"/>
  <c r="B971" i="7" s="1"/>
  <c r="G971" i="7" s="1"/>
  <c r="H970" i="7"/>
  <c r="H970" i="6"/>
  <c r="I970" i="6" s="1"/>
  <c r="B971" i="6" s="1"/>
  <c r="G971" i="6" s="1"/>
  <c r="H971" i="5"/>
  <c r="I971" i="5" s="1"/>
  <c r="B972" i="5" s="1"/>
  <c r="G972" i="5" s="1"/>
  <c r="H970" i="4"/>
  <c r="I970" i="4"/>
  <c r="B971" i="4" s="1"/>
  <c r="G971" i="4" s="1"/>
  <c r="H970" i="3"/>
  <c r="I970" i="3" s="1"/>
  <c r="B971" i="3" s="1"/>
  <c r="G971" i="3" s="1"/>
  <c r="H972" i="2"/>
  <c r="I972" i="2"/>
  <c r="B973" i="2" s="1"/>
  <c r="G973" i="2" s="1"/>
  <c r="H971" i="7" l="1"/>
  <c r="I971" i="7" s="1"/>
  <c r="B972" i="7" s="1"/>
  <c r="G972" i="7" s="1"/>
  <c r="H971" i="6"/>
  <c r="I971" i="6"/>
  <c r="B972" i="6" s="1"/>
  <c r="G972" i="6" s="1"/>
  <c r="H972" i="5"/>
  <c r="I972" i="5" s="1"/>
  <c r="B973" i="5" s="1"/>
  <c r="G973" i="5" s="1"/>
  <c r="H971" i="4"/>
  <c r="I971" i="4" s="1"/>
  <c r="B972" i="4" s="1"/>
  <c r="G972" i="4" s="1"/>
  <c r="H971" i="3"/>
  <c r="I971" i="3"/>
  <c r="B972" i="3" s="1"/>
  <c r="G972" i="3" s="1"/>
  <c r="H973" i="2"/>
  <c r="I973" i="2"/>
  <c r="B974" i="2" s="1"/>
  <c r="G974" i="2" s="1"/>
  <c r="H972" i="7" l="1"/>
  <c r="I972" i="7" s="1"/>
  <c r="B973" i="7" s="1"/>
  <c r="G973" i="7" s="1"/>
  <c r="H972" i="6"/>
  <c r="I972" i="6" s="1"/>
  <c r="B973" i="6" s="1"/>
  <c r="G973" i="6" s="1"/>
  <c r="H973" i="5"/>
  <c r="I973" i="5"/>
  <c r="B974" i="5" s="1"/>
  <c r="G974" i="5" s="1"/>
  <c r="H972" i="4"/>
  <c r="I972" i="4" s="1"/>
  <c r="B973" i="4" s="1"/>
  <c r="G973" i="4" s="1"/>
  <c r="H972" i="3"/>
  <c r="I972" i="3" s="1"/>
  <c r="B973" i="3" s="1"/>
  <c r="G973" i="3" s="1"/>
  <c r="H974" i="2"/>
  <c r="I974" i="2" s="1"/>
  <c r="B975" i="2" s="1"/>
  <c r="G975" i="2" s="1"/>
  <c r="I973" i="7" l="1"/>
  <c r="B974" i="7" s="1"/>
  <c r="G974" i="7" s="1"/>
  <c r="H973" i="7"/>
  <c r="I973" i="6"/>
  <c r="B974" i="6" s="1"/>
  <c r="G974" i="6" s="1"/>
  <c r="H973" i="6"/>
  <c r="H974" i="5"/>
  <c r="I974" i="5" s="1"/>
  <c r="B975" i="5" s="1"/>
  <c r="G975" i="5" s="1"/>
  <c r="H973" i="4"/>
  <c r="I973" i="4"/>
  <c r="B974" i="4" s="1"/>
  <c r="G974" i="4" s="1"/>
  <c r="H973" i="3"/>
  <c r="I973" i="3" s="1"/>
  <c r="B974" i="3" s="1"/>
  <c r="G974" i="3" s="1"/>
  <c r="H975" i="2"/>
  <c r="I975" i="2" s="1"/>
  <c r="B976" i="2" s="1"/>
  <c r="G976" i="2" s="1"/>
  <c r="H974" i="7" l="1"/>
  <c r="I974" i="7"/>
  <c r="B975" i="7" s="1"/>
  <c r="G975" i="7" s="1"/>
  <c r="H974" i="6"/>
  <c r="I974" i="6" s="1"/>
  <c r="B975" i="6" s="1"/>
  <c r="G975" i="6" s="1"/>
  <c r="H975" i="5"/>
  <c r="I975" i="5" s="1"/>
  <c r="B976" i="5" s="1"/>
  <c r="G976" i="5" s="1"/>
  <c r="I974" i="4"/>
  <c r="B975" i="4" s="1"/>
  <c r="G975" i="4" s="1"/>
  <c r="H974" i="4"/>
  <c r="H974" i="3"/>
  <c r="I974" i="3" s="1"/>
  <c r="B975" i="3" s="1"/>
  <c r="G975" i="3" s="1"/>
  <c r="H976" i="2"/>
  <c r="I976" i="2"/>
  <c r="B977" i="2" s="1"/>
  <c r="G977" i="2" s="1"/>
  <c r="H975" i="7" l="1"/>
  <c r="I975" i="7" s="1"/>
  <c r="B976" i="7" s="1"/>
  <c r="G976" i="7" s="1"/>
  <c r="I975" i="6"/>
  <c r="B976" i="6" s="1"/>
  <c r="G976" i="6" s="1"/>
  <c r="H975" i="6"/>
  <c r="H976" i="5"/>
  <c r="I976" i="5" s="1"/>
  <c r="B977" i="5" s="1"/>
  <c r="G977" i="5" s="1"/>
  <c r="H975" i="4"/>
  <c r="I975" i="4" s="1"/>
  <c r="B976" i="4" s="1"/>
  <c r="G976" i="4" s="1"/>
  <c r="H975" i="3"/>
  <c r="I975" i="3" s="1"/>
  <c r="B976" i="3" s="1"/>
  <c r="G976" i="3" s="1"/>
  <c r="H977" i="2"/>
  <c r="I977" i="2"/>
  <c r="B978" i="2" s="1"/>
  <c r="G978" i="2" s="1"/>
  <c r="I976" i="7" l="1"/>
  <c r="B977" i="7" s="1"/>
  <c r="G977" i="7" s="1"/>
  <c r="H976" i="7"/>
  <c r="H976" i="6"/>
  <c r="I976" i="6" s="1"/>
  <c r="B977" i="6" s="1"/>
  <c r="G977" i="6" s="1"/>
  <c r="H977" i="5"/>
  <c r="I977" i="5" s="1"/>
  <c r="B978" i="5" s="1"/>
  <c r="G978" i="5" s="1"/>
  <c r="H976" i="4"/>
  <c r="I976" i="4" s="1"/>
  <c r="B977" i="4" s="1"/>
  <c r="G977" i="4" s="1"/>
  <c r="H976" i="3"/>
  <c r="I976" i="3" s="1"/>
  <c r="B977" i="3" s="1"/>
  <c r="G977" i="3" s="1"/>
  <c r="H978" i="2"/>
  <c r="I978" i="2"/>
  <c r="B979" i="2" s="1"/>
  <c r="G979" i="2" s="1"/>
  <c r="I977" i="7" l="1"/>
  <c r="B978" i="7" s="1"/>
  <c r="G978" i="7" s="1"/>
  <c r="H977" i="7"/>
  <c r="H977" i="6"/>
  <c r="I977" i="6" s="1"/>
  <c r="B978" i="6" s="1"/>
  <c r="G978" i="6" s="1"/>
  <c r="H978" i="5"/>
  <c r="I978" i="5" s="1"/>
  <c r="B979" i="5" s="1"/>
  <c r="G979" i="5" s="1"/>
  <c r="H977" i="4"/>
  <c r="I977" i="4" s="1"/>
  <c r="B978" i="4" s="1"/>
  <c r="G978" i="4" s="1"/>
  <c r="H977" i="3"/>
  <c r="I977" i="3" s="1"/>
  <c r="B978" i="3" s="1"/>
  <c r="G978" i="3" s="1"/>
  <c r="H979" i="2"/>
  <c r="I979" i="2" s="1"/>
  <c r="B980" i="2" s="1"/>
  <c r="G980" i="2" s="1"/>
  <c r="H978" i="7" l="1"/>
  <c r="I978" i="7" s="1"/>
  <c r="B979" i="7" s="1"/>
  <c r="G979" i="7" s="1"/>
  <c r="I978" i="6"/>
  <c r="B979" i="6" s="1"/>
  <c r="G979" i="6" s="1"/>
  <c r="H978" i="6"/>
  <c r="H979" i="5"/>
  <c r="I979" i="5" s="1"/>
  <c r="B980" i="5" s="1"/>
  <c r="G980" i="5" s="1"/>
  <c r="H978" i="4"/>
  <c r="I978" i="4"/>
  <c r="B979" i="4" s="1"/>
  <c r="G979" i="4" s="1"/>
  <c r="I978" i="3"/>
  <c r="B979" i="3" s="1"/>
  <c r="G979" i="3" s="1"/>
  <c r="H978" i="3"/>
  <c r="H980" i="2"/>
  <c r="I980" i="2"/>
  <c r="B981" i="2" s="1"/>
  <c r="G981" i="2" s="1"/>
  <c r="H979" i="7" l="1"/>
  <c r="I979" i="7" s="1"/>
  <c r="B980" i="7" s="1"/>
  <c r="G980" i="7" s="1"/>
  <c r="H979" i="6"/>
  <c r="I979" i="6" s="1"/>
  <c r="B980" i="6" s="1"/>
  <c r="G980" i="6" s="1"/>
  <c r="H980" i="5"/>
  <c r="I980" i="5" s="1"/>
  <c r="B981" i="5" s="1"/>
  <c r="G981" i="5" s="1"/>
  <c r="H979" i="4"/>
  <c r="I979" i="4" s="1"/>
  <c r="B980" i="4" s="1"/>
  <c r="G980" i="4" s="1"/>
  <c r="H979" i="3"/>
  <c r="I979" i="3" s="1"/>
  <c r="B980" i="3" s="1"/>
  <c r="G980" i="3" s="1"/>
  <c r="H981" i="2"/>
  <c r="I981" i="2" s="1"/>
  <c r="B982" i="2" s="1"/>
  <c r="G982" i="2" s="1"/>
  <c r="H980" i="7" l="1"/>
  <c r="I980" i="7" s="1"/>
  <c r="B981" i="7" s="1"/>
  <c r="G981" i="7" s="1"/>
  <c r="H980" i="6"/>
  <c r="I980" i="6"/>
  <c r="B981" i="6" s="1"/>
  <c r="G981" i="6" s="1"/>
  <c r="H981" i="5"/>
  <c r="I981" i="5" s="1"/>
  <c r="B982" i="5" s="1"/>
  <c r="G982" i="5" s="1"/>
  <c r="H980" i="4"/>
  <c r="I980" i="4" s="1"/>
  <c r="B981" i="4" s="1"/>
  <c r="G981" i="4" s="1"/>
  <c r="I980" i="3"/>
  <c r="B981" i="3" s="1"/>
  <c r="G981" i="3" s="1"/>
  <c r="H980" i="3"/>
  <c r="H982" i="2"/>
  <c r="I982" i="2" s="1"/>
  <c r="B983" i="2" s="1"/>
  <c r="G983" i="2" s="1"/>
  <c r="H981" i="7" l="1"/>
  <c r="I981" i="7" s="1"/>
  <c r="B982" i="7" s="1"/>
  <c r="G982" i="7" s="1"/>
  <c r="I981" i="6"/>
  <c r="B982" i="6" s="1"/>
  <c r="G982" i="6" s="1"/>
  <c r="H981" i="6"/>
  <c r="H982" i="5"/>
  <c r="I982" i="5" s="1"/>
  <c r="B983" i="5" s="1"/>
  <c r="G983" i="5" s="1"/>
  <c r="H981" i="4"/>
  <c r="I981" i="4" s="1"/>
  <c r="B982" i="4" s="1"/>
  <c r="G982" i="4" s="1"/>
  <c r="H981" i="3"/>
  <c r="I981" i="3" s="1"/>
  <c r="B982" i="3" s="1"/>
  <c r="G982" i="3" s="1"/>
  <c r="H983" i="2"/>
  <c r="I983" i="2" s="1"/>
  <c r="B984" i="2" s="1"/>
  <c r="G984" i="2" s="1"/>
  <c r="I982" i="7" l="1"/>
  <c r="B983" i="7" s="1"/>
  <c r="G983" i="7" s="1"/>
  <c r="H982" i="7"/>
  <c r="H982" i="6"/>
  <c r="I982" i="6" s="1"/>
  <c r="B983" i="6" s="1"/>
  <c r="G983" i="6" s="1"/>
  <c r="H983" i="5"/>
  <c r="I983" i="5" s="1"/>
  <c r="B984" i="5" s="1"/>
  <c r="G984" i="5" s="1"/>
  <c r="H982" i="4"/>
  <c r="I982" i="4" s="1"/>
  <c r="B983" i="4" s="1"/>
  <c r="G983" i="4" s="1"/>
  <c r="H982" i="3"/>
  <c r="I982" i="3"/>
  <c r="B983" i="3" s="1"/>
  <c r="G983" i="3" s="1"/>
  <c r="H984" i="2"/>
  <c r="I984" i="2" s="1"/>
  <c r="B985" i="2" s="1"/>
  <c r="G985" i="2" s="1"/>
  <c r="I983" i="7" l="1"/>
  <c r="B984" i="7" s="1"/>
  <c r="G984" i="7" s="1"/>
  <c r="H983" i="7"/>
  <c r="H983" i="6"/>
  <c r="I983" i="6" s="1"/>
  <c r="B984" i="6" s="1"/>
  <c r="G984" i="6" s="1"/>
  <c r="H984" i="5"/>
  <c r="I984" i="5" s="1"/>
  <c r="B985" i="5" s="1"/>
  <c r="G985" i="5" s="1"/>
  <c r="H983" i="4"/>
  <c r="I983" i="4" s="1"/>
  <c r="B984" i="4" s="1"/>
  <c r="G984" i="4" s="1"/>
  <c r="H983" i="3"/>
  <c r="I983" i="3"/>
  <c r="B984" i="3" s="1"/>
  <c r="G984" i="3" s="1"/>
  <c r="H985" i="2"/>
  <c r="I985" i="2"/>
  <c r="B986" i="2" s="1"/>
  <c r="G986" i="2" s="1"/>
  <c r="H984" i="7" l="1"/>
  <c r="I984" i="7"/>
  <c r="B985" i="7" s="1"/>
  <c r="G985" i="7" s="1"/>
  <c r="I984" i="6"/>
  <c r="B985" i="6" s="1"/>
  <c r="G985" i="6" s="1"/>
  <c r="H984" i="6"/>
  <c r="H985" i="5"/>
  <c r="I985" i="5" s="1"/>
  <c r="B986" i="5" s="1"/>
  <c r="G986" i="5" s="1"/>
  <c r="H984" i="4"/>
  <c r="I984" i="4" s="1"/>
  <c r="B985" i="4" s="1"/>
  <c r="G985" i="4" s="1"/>
  <c r="H984" i="3"/>
  <c r="I984" i="3" s="1"/>
  <c r="B985" i="3" s="1"/>
  <c r="G985" i="3" s="1"/>
  <c r="H986" i="2"/>
  <c r="I986" i="2" s="1"/>
  <c r="B987" i="2" s="1"/>
  <c r="G987" i="2" s="1"/>
  <c r="H985" i="7" l="1"/>
  <c r="I985" i="7" s="1"/>
  <c r="B986" i="7" s="1"/>
  <c r="G986" i="7" s="1"/>
  <c r="H985" i="6"/>
  <c r="I985" i="6" s="1"/>
  <c r="B986" i="6" s="1"/>
  <c r="G986" i="6" s="1"/>
  <c r="H986" i="5"/>
  <c r="I986" i="5"/>
  <c r="B987" i="5" s="1"/>
  <c r="G987" i="5" s="1"/>
  <c r="H985" i="4"/>
  <c r="I985" i="4" s="1"/>
  <c r="B986" i="4" s="1"/>
  <c r="G986" i="4" s="1"/>
  <c r="H985" i="3"/>
  <c r="I985" i="3" s="1"/>
  <c r="B986" i="3" s="1"/>
  <c r="G986" i="3" s="1"/>
  <c r="H987" i="2"/>
  <c r="I987" i="2"/>
  <c r="B988" i="2" s="1"/>
  <c r="G988" i="2" s="1"/>
  <c r="H986" i="7" l="1"/>
  <c r="I986" i="7" s="1"/>
  <c r="B987" i="7" s="1"/>
  <c r="G987" i="7" s="1"/>
  <c r="H986" i="6"/>
  <c r="I986" i="6" s="1"/>
  <c r="B987" i="6" s="1"/>
  <c r="G987" i="6" s="1"/>
  <c r="H987" i="5"/>
  <c r="I987" i="5" s="1"/>
  <c r="B988" i="5" s="1"/>
  <c r="G988" i="5" s="1"/>
  <c r="H986" i="4"/>
  <c r="I986" i="4" s="1"/>
  <c r="B987" i="4" s="1"/>
  <c r="G987" i="4" s="1"/>
  <c r="H986" i="3"/>
  <c r="I986" i="3" s="1"/>
  <c r="B987" i="3" s="1"/>
  <c r="G987" i="3" s="1"/>
  <c r="H988" i="2"/>
  <c r="I988" i="2"/>
  <c r="B989" i="2" s="1"/>
  <c r="G989" i="2" s="1"/>
  <c r="H987" i="7" l="1"/>
  <c r="I987" i="7" s="1"/>
  <c r="B988" i="7" s="1"/>
  <c r="G988" i="7" s="1"/>
  <c r="H987" i="6"/>
  <c r="I987" i="6" s="1"/>
  <c r="B988" i="6" s="1"/>
  <c r="G988" i="6" s="1"/>
  <c r="H988" i="5"/>
  <c r="I988" i="5" s="1"/>
  <c r="B989" i="5" s="1"/>
  <c r="G989" i="5" s="1"/>
  <c r="H987" i="4"/>
  <c r="I987" i="4" s="1"/>
  <c r="B988" i="4" s="1"/>
  <c r="G988" i="4" s="1"/>
  <c r="I987" i="3"/>
  <c r="B988" i="3" s="1"/>
  <c r="G988" i="3" s="1"/>
  <c r="H987" i="3"/>
  <c r="H989" i="2"/>
  <c r="I989" i="2"/>
  <c r="B990" i="2" s="1"/>
  <c r="G990" i="2" s="1"/>
  <c r="H988" i="7" l="1"/>
  <c r="I988" i="7" s="1"/>
  <c r="B989" i="7" s="1"/>
  <c r="G989" i="7" s="1"/>
  <c r="H988" i="6"/>
  <c r="I988" i="6" s="1"/>
  <c r="B989" i="6" s="1"/>
  <c r="G989" i="6" s="1"/>
  <c r="H989" i="5"/>
  <c r="I989" i="5" s="1"/>
  <c r="B990" i="5" s="1"/>
  <c r="G990" i="5" s="1"/>
  <c r="H988" i="4"/>
  <c r="I988" i="4" s="1"/>
  <c r="B989" i="4" s="1"/>
  <c r="G989" i="4" s="1"/>
  <c r="H988" i="3"/>
  <c r="I988" i="3" s="1"/>
  <c r="B989" i="3" s="1"/>
  <c r="G989" i="3" s="1"/>
  <c r="H990" i="2"/>
  <c r="I990" i="2"/>
  <c r="B991" i="2" s="1"/>
  <c r="G991" i="2" s="1"/>
  <c r="H989" i="7" l="1"/>
  <c r="I989" i="7" s="1"/>
  <c r="B990" i="7" s="1"/>
  <c r="G990" i="7" s="1"/>
  <c r="H989" i="6"/>
  <c r="I989" i="6"/>
  <c r="B990" i="6" s="1"/>
  <c r="G990" i="6" s="1"/>
  <c r="H990" i="5"/>
  <c r="I990" i="5" s="1"/>
  <c r="B991" i="5" s="1"/>
  <c r="G991" i="5" s="1"/>
  <c r="H989" i="4"/>
  <c r="I989" i="4" s="1"/>
  <c r="B990" i="4" s="1"/>
  <c r="G990" i="4" s="1"/>
  <c r="H989" i="3"/>
  <c r="I989" i="3" s="1"/>
  <c r="B990" i="3" s="1"/>
  <c r="G990" i="3" s="1"/>
  <c r="H991" i="2"/>
  <c r="I991" i="2" s="1"/>
  <c r="B992" i="2" s="1"/>
  <c r="G992" i="2" s="1"/>
  <c r="H990" i="7" l="1"/>
  <c r="I990" i="7" s="1"/>
  <c r="B991" i="7" s="1"/>
  <c r="G991" i="7" s="1"/>
  <c r="H990" i="6"/>
  <c r="I990" i="6" s="1"/>
  <c r="B991" i="6" s="1"/>
  <c r="G991" i="6" s="1"/>
  <c r="H991" i="5"/>
  <c r="I991" i="5" s="1"/>
  <c r="B992" i="5" s="1"/>
  <c r="G992" i="5" s="1"/>
  <c r="H990" i="4"/>
  <c r="I990" i="4" s="1"/>
  <c r="B991" i="4" s="1"/>
  <c r="G991" i="4" s="1"/>
  <c r="H990" i="3"/>
  <c r="I990" i="3" s="1"/>
  <c r="B991" i="3" s="1"/>
  <c r="G991" i="3" s="1"/>
  <c r="H992" i="2"/>
  <c r="I992" i="2" s="1"/>
  <c r="B993" i="2" s="1"/>
  <c r="G993" i="2" s="1"/>
  <c r="I991" i="7" l="1"/>
  <c r="B992" i="7" s="1"/>
  <c r="G992" i="7" s="1"/>
  <c r="H991" i="7"/>
  <c r="H991" i="6"/>
  <c r="I991" i="6" s="1"/>
  <c r="B992" i="6" s="1"/>
  <c r="G992" i="6" s="1"/>
  <c r="H992" i="5"/>
  <c r="I992" i="5" s="1"/>
  <c r="B993" i="5" s="1"/>
  <c r="G993" i="5" s="1"/>
  <c r="H991" i="4"/>
  <c r="I991" i="4"/>
  <c r="B992" i="4" s="1"/>
  <c r="G992" i="4" s="1"/>
  <c r="H991" i="3"/>
  <c r="I991" i="3" s="1"/>
  <c r="B992" i="3" s="1"/>
  <c r="G992" i="3" s="1"/>
  <c r="H993" i="2"/>
  <c r="I993" i="2"/>
  <c r="B994" i="2" s="1"/>
  <c r="G994" i="2" s="1"/>
  <c r="H992" i="7" l="1"/>
  <c r="I992" i="7" s="1"/>
  <c r="B993" i="7" s="1"/>
  <c r="G993" i="7" s="1"/>
  <c r="H992" i="6"/>
  <c r="I992" i="6"/>
  <c r="B993" i="6" s="1"/>
  <c r="G993" i="6" s="1"/>
  <c r="H993" i="5"/>
  <c r="I993" i="5" s="1"/>
  <c r="B994" i="5" s="1"/>
  <c r="G994" i="5" s="1"/>
  <c r="H992" i="4"/>
  <c r="I992" i="4" s="1"/>
  <c r="B993" i="4" s="1"/>
  <c r="G993" i="4" s="1"/>
  <c r="H992" i="3"/>
  <c r="I992" i="3" s="1"/>
  <c r="B993" i="3" s="1"/>
  <c r="G993" i="3" s="1"/>
  <c r="H994" i="2"/>
  <c r="I994" i="2" s="1"/>
  <c r="B995" i="2" s="1"/>
  <c r="G995" i="2" s="1"/>
  <c r="H993" i="7" l="1"/>
  <c r="I993" i="7" s="1"/>
  <c r="B994" i="7" s="1"/>
  <c r="G994" i="7" s="1"/>
  <c r="I993" i="6"/>
  <c r="B994" i="6" s="1"/>
  <c r="G994" i="6" s="1"/>
  <c r="H993" i="6"/>
  <c r="H994" i="5"/>
  <c r="I994" i="5" s="1"/>
  <c r="B995" i="5" s="1"/>
  <c r="G995" i="5" s="1"/>
  <c r="H993" i="4"/>
  <c r="I993" i="4" s="1"/>
  <c r="B994" i="4" s="1"/>
  <c r="G994" i="4" s="1"/>
  <c r="H993" i="3"/>
  <c r="I993" i="3" s="1"/>
  <c r="B994" i="3" s="1"/>
  <c r="G994" i="3" s="1"/>
  <c r="H995" i="2"/>
  <c r="I995" i="2"/>
  <c r="B996" i="2" s="1"/>
  <c r="G996" i="2" s="1"/>
  <c r="H994" i="7" l="1"/>
  <c r="I994" i="7" s="1"/>
  <c r="B995" i="7" s="1"/>
  <c r="G995" i="7" s="1"/>
  <c r="H994" i="6"/>
  <c r="I994" i="6" s="1"/>
  <c r="B995" i="6" s="1"/>
  <c r="G995" i="6" s="1"/>
  <c r="H995" i="5"/>
  <c r="I995" i="5"/>
  <c r="B996" i="5" s="1"/>
  <c r="G996" i="5" s="1"/>
  <c r="H994" i="4"/>
  <c r="I994" i="4" s="1"/>
  <c r="B995" i="4" s="1"/>
  <c r="G995" i="4" s="1"/>
  <c r="H994" i="3"/>
  <c r="I994" i="3"/>
  <c r="B995" i="3" s="1"/>
  <c r="G995" i="3" s="1"/>
  <c r="H996" i="2"/>
  <c r="I996" i="2"/>
  <c r="B997" i="2" s="1"/>
  <c r="G997" i="2" s="1"/>
  <c r="H995" i="7" l="1"/>
  <c r="I995" i="7" s="1"/>
  <c r="B996" i="7" s="1"/>
  <c r="G996" i="7" s="1"/>
  <c r="I995" i="6"/>
  <c r="B996" i="6" s="1"/>
  <c r="G996" i="6" s="1"/>
  <c r="H995" i="6"/>
  <c r="H996" i="5"/>
  <c r="I996" i="5" s="1"/>
  <c r="B997" i="5" s="1"/>
  <c r="G997" i="5" s="1"/>
  <c r="H995" i="4"/>
  <c r="I995" i="4" s="1"/>
  <c r="B996" i="4" s="1"/>
  <c r="G996" i="4" s="1"/>
  <c r="H995" i="3"/>
  <c r="I995" i="3"/>
  <c r="B996" i="3" s="1"/>
  <c r="G996" i="3" s="1"/>
  <c r="H997" i="2"/>
  <c r="I997" i="2"/>
  <c r="B998" i="2" s="1"/>
  <c r="G998" i="2" s="1"/>
  <c r="H996" i="7" l="1"/>
  <c r="I996" i="7"/>
  <c r="B997" i="7" s="1"/>
  <c r="G997" i="7" s="1"/>
  <c r="I996" i="6"/>
  <c r="B997" i="6" s="1"/>
  <c r="G997" i="6" s="1"/>
  <c r="H996" i="6"/>
  <c r="H997" i="5"/>
  <c r="I997" i="5" s="1"/>
  <c r="B998" i="5" s="1"/>
  <c r="G998" i="5" s="1"/>
  <c r="H996" i="4"/>
  <c r="I996" i="4"/>
  <c r="B997" i="4" s="1"/>
  <c r="G997" i="4" s="1"/>
  <c r="H996" i="3"/>
  <c r="I996" i="3" s="1"/>
  <c r="B997" i="3" s="1"/>
  <c r="G997" i="3" s="1"/>
  <c r="H998" i="2"/>
  <c r="I998" i="2"/>
  <c r="B999" i="2" s="1"/>
  <c r="G999" i="2" s="1"/>
  <c r="H997" i="7" l="1"/>
  <c r="I997" i="7" s="1"/>
  <c r="B998" i="7" s="1"/>
  <c r="G998" i="7" s="1"/>
  <c r="I997" i="6"/>
  <c r="B998" i="6" s="1"/>
  <c r="G998" i="6" s="1"/>
  <c r="H997" i="6"/>
  <c r="H998" i="5"/>
  <c r="I998" i="5" s="1"/>
  <c r="B999" i="5" s="1"/>
  <c r="G999" i="5" s="1"/>
  <c r="H997" i="4"/>
  <c r="I997" i="4" s="1"/>
  <c r="B998" i="4" s="1"/>
  <c r="G998" i="4" s="1"/>
  <c r="H997" i="3"/>
  <c r="I997" i="3" s="1"/>
  <c r="B998" i="3" s="1"/>
  <c r="G998" i="3" s="1"/>
  <c r="H999" i="2"/>
  <c r="I999" i="2"/>
  <c r="B1000" i="2" s="1"/>
  <c r="G1000" i="2" s="1"/>
  <c r="H998" i="7" l="1"/>
  <c r="I998" i="7"/>
  <c r="B999" i="7" s="1"/>
  <c r="G999" i="7" s="1"/>
  <c r="H998" i="6"/>
  <c r="I998" i="6" s="1"/>
  <c r="B999" i="6" s="1"/>
  <c r="G999" i="6" s="1"/>
  <c r="H999" i="5"/>
  <c r="I999" i="5" s="1"/>
  <c r="B1000" i="5" s="1"/>
  <c r="G1000" i="5" s="1"/>
  <c r="H998" i="4"/>
  <c r="I998" i="4" s="1"/>
  <c r="B999" i="4" s="1"/>
  <c r="G999" i="4" s="1"/>
  <c r="H998" i="3"/>
  <c r="I998" i="3" s="1"/>
  <c r="B999" i="3" s="1"/>
  <c r="G999" i="3" s="1"/>
  <c r="H1000" i="2"/>
  <c r="I1000" i="2"/>
  <c r="B1001" i="2" s="1"/>
  <c r="G1001" i="2" s="1"/>
  <c r="I999" i="7" l="1"/>
  <c r="B1000" i="7" s="1"/>
  <c r="G1000" i="7" s="1"/>
  <c r="H999" i="7"/>
  <c r="I999" i="6"/>
  <c r="B1000" i="6" s="1"/>
  <c r="G1000" i="6" s="1"/>
  <c r="H999" i="6"/>
  <c r="H1000" i="5"/>
  <c r="I1000" i="5" s="1"/>
  <c r="B1001" i="5" s="1"/>
  <c r="G1001" i="5" s="1"/>
  <c r="H999" i="4"/>
  <c r="I999" i="4" s="1"/>
  <c r="B1000" i="4" s="1"/>
  <c r="G1000" i="4" s="1"/>
  <c r="H999" i="3"/>
  <c r="I999" i="3" s="1"/>
  <c r="B1000" i="3" s="1"/>
  <c r="G1000" i="3" s="1"/>
  <c r="H1001" i="2"/>
  <c r="I1001" i="2" s="1"/>
  <c r="B1002" i="2" s="1"/>
  <c r="G1002" i="2" s="1"/>
  <c r="H1000" i="7" l="1"/>
  <c r="I1000" i="7" s="1"/>
  <c r="B1001" i="7" s="1"/>
  <c r="G1001" i="7" s="1"/>
  <c r="H1000" i="6"/>
  <c r="I1000" i="6" s="1"/>
  <c r="B1001" i="6" s="1"/>
  <c r="G1001" i="6" s="1"/>
  <c r="H1001" i="5"/>
  <c r="I1001" i="5" s="1"/>
  <c r="B1002" i="5" s="1"/>
  <c r="G1002" i="5" s="1"/>
  <c r="H1000" i="4"/>
  <c r="I1000" i="4" s="1"/>
  <c r="B1001" i="4" s="1"/>
  <c r="G1001" i="4" s="1"/>
  <c r="H1000" i="3"/>
  <c r="I1000" i="3" s="1"/>
  <c r="B1001" i="3" s="1"/>
  <c r="G1001" i="3" s="1"/>
  <c r="H1002" i="2"/>
  <c r="I1002" i="2"/>
  <c r="B1003" i="2" s="1"/>
  <c r="G1003" i="2" s="1"/>
  <c r="H1001" i="7" l="1"/>
  <c r="I1001" i="7" s="1"/>
  <c r="B1002" i="7" s="1"/>
  <c r="G1002" i="7" s="1"/>
  <c r="H1001" i="6"/>
  <c r="I1001" i="6" s="1"/>
  <c r="B1002" i="6" s="1"/>
  <c r="G1002" i="6" s="1"/>
  <c r="H1002" i="5"/>
  <c r="I1002" i="5" s="1"/>
  <c r="B1003" i="5" s="1"/>
  <c r="G1003" i="5" s="1"/>
  <c r="H1001" i="4"/>
  <c r="I1001" i="4" s="1"/>
  <c r="B1002" i="4" s="1"/>
  <c r="G1002" i="4" s="1"/>
  <c r="H1001" i="3"/>
  <c r="I1001" i="3" s="1"/>
  <c r="B1002" i="3" s="1"/>
  <c r="G1002" i="3" s="1"/>
  <c r="H1003" i="2"/>
  <c r="I1003" i="2"/>
  <c r="B1004" i="2" s="1"/>
  <c r="G1004" i="2" s="1"/>
  <c r="H1002" i="7" l="1"/>
  <c r="I1002" i="7" s="1"/>
  <c r="B1003" i="7" s="1"/>
  <c r="G1003" i="7" s="1"/>
  <c r="H1002" i="6"/>
  <c r="I1002" i="6" s="1"/>
  <c r="B1003" i="6" s="1"/>
  <c r="G1003" i="6" s="1"/>
  <c r="H1003" i="5"/>
  <c r="I1003" i="5" s="1"/>
  <c r="B1004" i="5" s="1"/>
  <c r="G1004" i="5" s="1"/>
  <c r="H1002" i="4"/>
  <c r="I1002" i="4" s="1"/>
  <c r="B1003" i="4" s="1"/>
  <c r="G1003" i="4" s="1"/>
  <c r="H1002" i="3"/>
  <c r="I1002" i="3" s="1"/>
  <c r="B1003" i="3" s="1"/>
  <c r="G1003" i="3" s="1"/>
  <c r="H1004" i="2"/>
  <c r="I1004" i="2" s="1"/>
  <c r="B1005" i="2" s="1"/>
  <c r="G1005" i="2" s="1"/>
  <c r="H1003" i="7" l="1"/>
  <c r="I1003" i="7" s="1"/>
  <c r="B1004" i="7" s="1"/>
  <c r="G1004" i="7" s="1"/>
  <c r="H1003" i="6"/>
  <c r="I1003" i="6" s="1"/>
  <c r="B1004" i="6" s="1"/>
  <c r="G1004" i="6" s="1"/>
  <c r="H1004" i="5"/>
  <c r="I1004" i="5" s="1"/>
  <c r="B1005" i="5" s="1"/>
  <c r="G1005" i="5" s="1"/>
  <c r="H1003" i="4"/>
  <c r="I1003" i="4"/>
  <c r="B1004" i="4" s="1"/>
  <c r="G1004" i="4" s="1"/>
  <c r="H1003" i="3"/>
  <c r="I1003" i="3" s="1"/>
  <c r="B1004" i="3" s="1"/>
  <c r="G1004" i="3" s="1"/>
  <c r="H1005" i="2"/>
  <c r="I1005" i="2" s="1"/>
  <c r="B1006" i="2" s="1"/>
  <c r="G1006" i="2" s="1"/>
  <c r="I1004" i="7" l="1"/>
  <c r="B1005" i="7" s="1"/>
  <c r="G1005" i="7" s="1"/>
  <c r="H1004" i="7"/>
  <c r="H1004" i="6"/>
  <c r="I1004" i="6" s="1"/>
  <c r="B1005" i="6" s="1"/>
  <c r="G1005" i="6" s="1"/>
  <c r="H1005" i="5"/>
  <c r="I1005" i="5" s="1"/>
  <c r="B1006" i="5" s="1"/>
  <c r="G1006" i="5" s="1"/>
  <c r="H1004" i="4"/>
  <c r="I1004" i="4" s="1"/>
  <c r="B1005" i="4" s="1"/>
  <c r="G1005" i="4" s="1"/>
  <c r="H1004" i="3"/>
  <c r="I1004" i="3" s="1"/>
  <c r="B1005" i="3" s="1"/>
  <c r="G1005" i="3" s="1"/>
  <c r="H1006" i="2"/>
  <c r="I1006" i="2" s="1"/>
  <c r="B1007" i="2" s="1"/>
  <c r="G1007" i="2" s="1"/>
  <c r="H1005" i="7" l="1"/>
  <c r="I1005" i="7" s="1"/>
  <c r="B1006" i="7" s="1"/>
  <c r="G1006" i="7" s="1"/>
  <c r="H1005" i="6"/>
  <c r="I1005" i="6" s="1"/>
  <c r="B1006" i="6" s="1"/>
  <c r="G1006" i="6" s="1"/>
  <c r="H1006" i="5"/>
  <c r="I1006" i="5" s="1"/>
  <c r="B1007" i="5" s="1"/>
  <c r="G1007" i="5" s="1"/>
  <c r="H1005" i="4"/>
  <c r="I1005" i="4" s="1"/>
  <c r="B1006" i="4" s="1"/>
  <c r="G1006" i="4" s="1"/>
  <c r="H1005" i="3"/>
  <c r="I1005" i="3" s="1"/>
  <c r="B1006" i="3" s="1"/>
  <c r="G1006" i="3" s="1"/>
  <c r="H1007" i="2"/>
  <c r="I1007" i="2" s="1"/>
  <c r="B1008" i="2" s="1"/>
  <c r="G1008" i="2" s="1"/>
  <c r="H1006" i="7" l="1"/>
  <c r="I1006" i="7" s="1"/>
  <c r="B1007" i="7" s="1"/>
  <c r="G1007" i="7" s="1"/>
  <c r="H1006" i="6"/>
  <c r="I1006" i="6" s="1"/>
  <c r="B1007" i="6" s="1"/>
  <c r="G1007" i="6" s="1"/>
  <c r="H1007" i="5"/>
  <c r="I1007" i="5" s="1"/>
  <c r="B1008" i="5" s="1"/>
  <c r="G1008" i="5" s="1"/>
  <c r="H1006" i="4"/>
  <c r="I1006" i="4" s="1"/>
  <c r="B1007" i="4" s="1"/>
  <c r="G1007" i="4" s="1"/>
  <c r="H1006" i="3"/>
  <c r="I1006" i="3"/>
  <c r="B1007" i="3" s="1"/>
  <c r="G1007" i="3" s="1"/>
  <c r="H1008" i="2"/>
  <c r="I1008" i="2"/>
  <c r="B1009" i="2" s="1"/>
  <c r="G1009" i="2" s="1"/>
  <c r="I1007" i="7" l="1"/>
  <c r="B1008" i="7" s="1"/>
  <c r="G1008" i="7" s="1"/>
  <c r="H1007" i="7"/>
  <c r="I1007" i="6"/>
  <c r="B1008" i="6" s="1"/>
  <c r="G1008" i="6" s="1"/>
  <c r="H1007" i="6"/>
  <c r="H1008" i="5"/>
  <c r="I1008" i="5" s="1"/>
  <c r="B1009" i="5" s="1"/>
  <c r="G1009" i="5" s="1"/>
  <c r="H1007" i="4"/>
  <c r="I1007" i="4"/>
  <c r="B1008" i="4" s="1"/>
  <c r="G1008" i="4" s="1"/>
  <c r="H1007" i="3"/>
  <c r="I1007" i="3" s="1"/>
  <c r="B1008" i="3" s="1"/>
  <c r="G1008" i="3" s="1"/>
  <c r="H1009" i="2"/>
  <c r="I1009" i="2"/>
  <c r="B1010" i="2" s="1"/>
  <c r="G1010" i="2" s="1"/>
  <c r="H1008" i="7" l="1"/>
  <c r="I1008" i="7"/>
  <c r="B1009" i="7" s="1"/>
  <c r="G1009" i="7" s="1"/>
  <c r="H1008" i="6"/>
  <c r="I1008" i="6" s="1"/>
  <c r="B1009" i="6" s="1"/>
  <c r="G1009" i="6" s="1"/>
  <c r="H1009" i="5"/>
  <c r="I1009" i="5" s="1"/>
  <c r="B1010" i="5" s="1"/>
  <c r="G1010" i="5" s="1"/>
  <c r="H1008" i="4"/>
  <c r="I1008" i="4" s="1"/>
  <c r="B1009" i="4" s="1"/>
  <c r="G1009" i="4" s="1"/>
  <c r="I1008" i="3"/>
  <c r="B1009" i="3" s="1"/>
  <c r="G1009" i="3" s="1"/>
  <c r="H1008" i="3"/>
  <c r="H1010" i="2"/>
  <c r="I1010" i="2"/>
  <c r="B1011" i="2" s="1"/>
  <c r="G1011" i="2" s="1"/>
  <c r="H1009" i="7" l="1"/>
  <c r="I1009" i="7" s="1"/>
  <c r="B1010" i="7" s="1"/>
  <c r="G1010" i="7" s="1"/>
  <c r="H1009" i="6"/>
  <c r="I1009" i="6" s="1"/>
  <c r="B1010" i="6" s="1"/>
  <c r="G1010" i="6" s="1"/>
  <c r="H1010" i="5"/>
  <c r="I1010" i="5" s="1"/>
  <c r="B1011" i="5" s="1"/>
  <c r="G1011" i="5" s="1"/>
  <c r="H1009" i="4"/>
  <c r="I1009" i="4" s="1"/>
  <c r="B1010" i="4" s="1"/>
  <c r="G1010" i="4" s="1"/>
  <c r="H1009" i="3"/>
  <c r="I1009" i="3" s="1"/>
  <c r="B1010" i="3" s="1"/>
  <c r="G1010" i="3" s="1"/>
  <c r="H1011" i="2"/>
  <c r="I1011" i="2"/>
  <c r="B1012" i="2" s="1"/>
  <c r="G1012" i="2" s="1"/>
  <c r="H1010" i="7" l="1"/>
  <c r="I1010" i="7"/>
  <c r="B1011" i="7" s="1"/>
  <c r="G1011" i="7" s="1"/>
  <c r="H1010" i="6"/>
  <c r="I1010" i="6" s="1"/>
  <c r="B1011" i="6" s="1"/>
  <c r="G1011" i="6" s="1"/>
  <c r="H1011" i="5"/>
  <c r="I1011" i="5" s="1"/>
  <c r="B1012" i="5" s="1"/>
  <c r="G1012" i="5" s="1"/>
  <c r="H1010" i="4"/>
  <c r="I1010" i="4" s="1"/>
  <c r="B1011" i="4" s="1"/>
  <c r="G1011" i="4" s="1"/>
  <c r="H1010" i="3"/>
  <c r="I1010" i="3" s="1"/>
  <c r="B1011" i="3" s="1"/>
  <c r="G1011" i="3" s="1"/>
  <c r="H1012" i="2"/>
  <c r="I1012" i="2" s="1"/>
  <c r="B1013" i="2" s="1"/>
  <c r="G1013" i="2" s="1"/>
  <c r="I1011" i="7" l="1"/>
  <c r="B1012" i="7" s="1"/>
  <c r="G1012" i="7" s="1"/>
  <c r="H1011" i="7"/>
  <c r="H1011" i="6"/>
  <c r="I1011" i="6" s="1"/>
  <c r="B1012" i="6" s="1"/>
  <c r="G1012" i="6" s="1"/>
  <c r="H1012" i="5"/>
  <c r="I1012" i="5" s="1"/>
  <c r="B1013" i="5" s="1"/>
  <c r="G1013" i="5" s="1"/>
  <c r="H1011" i="4"/>
  <c r="I1011" i="4" s="1"/>
  <c r="B1012" i="4" s="1"/>
  <c r="G1012" i="4" s="1"/>
  <c r="H1011" i="3"/>
  <c r="I1011" i="3" s="1"/>
  <c r="B1012" i="3" s="1"/>
  <c r="G1012" i="3" s="1"/>
  <c r="H1013" i="2"/>
  <c r="I1013" i="2"/>
  <c r="B1014" i="2" s="1"/>
  <c r="G1014" i="2" s="1"/>
  <c r="I1012" i="7" l="1"/>
  <c r="B1013" i="7" s="1"/>
  <c r="G1013" i="7" s="1"/>
  <c r="H1012" i="7"/>
  <c r="H1012" i="6"/>
  <c r="I1012" i="6" s="1"/>
  <c r="B1013" i="6" s="1"/>
  <c r="G1013" i="6" s="1"/>
  <c r="H1013" i="5"/>
  <c r="I1013" i="5" s="1"/>
  <c r="B1014" i="5" s="1"/>
  <c r="G1014" i="5" s="1"/>
  <c r="H1012" i="4"/>
  <c r="I1012" i="4" s="1"/>
  <c r="B1013" i="4" s="1"/>
  <c r="G1013" i="4" s="1"/>
  <c r="H1012" i="3"/>
  <c r="I1012" i="3" s="1"/>
  <c r="B1013" i="3" s="1"/>
  <c r="G1013" i="3" s="1"/>
  <c r="H1014" i="2"/>
  <c r="I1014" i="2"/>
  <c r="B1015" i="2" s="1"/>
  <c r="G1015" i="2" s="1"/>
  <c r="H1013" i="7" l="1"/>
  <c r="I1013" i="7" s="1"/>
  <c r="B1014" i="7" s="1"/>
  <c r="G1014" i="7" s="1"/>
  <c r="H1013" i="6"/>
  <c r="I1013" i="6" s="1"/>
  <c r="B1014" i="6" s="1"/>
  <c r="G1014" i="6" s="1"/>
  <c r="H1014" i="5"/>
  <c r="I1014" i="5" s="1"/>
  <c r="B1015" i="5" s="1"/>
  <c r="G1015" i="5" s="1"/>
  <c r="H1013" i="4"/>
  <c r="I1013" i="4" s="1"/>
  <c r="B1014" i="4" s="1"/>
  <c r="G1014" i="4" s="1"/>
  <c r="H1013" i="3"/>
  <c r="I1013" i="3" s="1"/>
  <c r="B1014" i="3" s="1"/>
  <c r="G1014" i="3" s="1"/>
  <c r="H1015" i="2"/>
  <c r="I1015" i="2"/>
  <c r="B1016" i="2" s="1"/>
  <c r="G1016" i="2" s="1"/>
  <c r="I1014" i="7" l="1"/>
  <c r="B1015" i="7" s="1"/>
  <c r="G1015" i="7" s="1"/>
  <c r="H1014" i="7"/>
  <c r="H1014" i="6"/>
  <c r="I1014" i="6" s="1"/>
  <c r="B1015" i="6" s="1"/>
  <c r="G1015" i="6" s="1"/>
  <c r="H1015" i="5"/>
  <c r="I1015" i="5" s="1"/>
  <c r="B1016" i="5" s="1"/>
  <c r="G1016" i="5" s="1"/>
  <c r="H1014" i="4"/>
  <c r="I1014" i="4" s="1"/>
  <c r="B1015" i="4" s="1"/>
  <c r="G1015" i="4" s="1"/>
  <c r="H1014" i="3"/>
  <c r="I1014" i="3" s="1"/>
  <c r="B1015" i="3" s="1"/>
  <c r="G1015" i="3" s="1"/>
  <c r="H1016" i="2"/>
  <c r="I1016" i="2"/>
  <c r="B1017" i="2" s="1"/>
  <c r="G1017" i="2" s="1"/>
  <c r="H1015" i="7" l="1"/>
  <c r="I1015" i="7" s="1"/>
  <c r="B1016" i="7" s="1"/>
  <c r="G1016" i="7" s="1"/>
  <c r="H1015" i="6"/>
  <c r="I1015" i="6" s="1"/>
  <c r="B1016" i="6" s="1"/>
  <c r="G1016" i="6" s="1"/>
  <c r="H1016" i="5"/>
  <c r="I1016" i="5"/>
  <c r="B1017" i="5" s="1"/>
  <c r="G1017" i="5" s="1"/>
  <c r="H1015" i="4"/>
  <c r="I1015" i="4" s="1"/>
  <c r="B1016" i="4" s="1"/>
  <c r="G1016" i="4" s="1"/>
  <c r="H1015" i="3"/>
  <c r="I1015" i="3" s="1"/>
  <c r="B1016" i="3" s="1"/>
  <c r="G1016" i="3" s="1"/>
  <c r="H1017" i="2"/>
  <c r="I1017" i="2" s="1"/>
  <c r="B1018" i="2" s="1"/>
  <c r="G1018" i="2" s="1"/>
  <c r="I1016" i="7" l="1"/>
  <c r="B1017" i="7" s="1"/>
  <c r="G1017" i="7" s="1"/>
  <c r="H1016" i="7"/>
  <c r="H1016" i="6"/>
  <c r="I1016" i="6"/>
  <c r="B1017" i="6" s="1"/>
  <c r="G1017" i="6" s="1"/>
  <c r="H1017" i="5"/>
  <c r="I1017" i="5" s="1"/>
  <c r="B1018" i="5" s="1"/>
  <c r="G1018" i="5" s="1"/>
  <c r="H1016" i="4"/>
  <c r="I1016" i="4" s="1"/>
  <c r="B1017" i="4" s="1"/>
  <c r="G1017" i="4" s="1"/>
  <c r="H1016" i="3"/>
  <c r="I1016" i="3" s="1"/>
  <c r="B1017" i="3" s="1"/>
  <c r="G1017" i="3" s="1"/>
  <c r="H1018" i="2"/>
  <c r="I1018" i="2" s="1"/>
  <c r="B1019" i="2" s="1"/>
  <c r="G1019" i="2" s="1"/>
  <c r="H1017" i="7" l="1"/>
  <c r="I1017" i="7" s="1"/>
  <c r="B1018" i="7" s="1"/>
  <c r="G1018" i="7" s="1"/>
  <c r="H1017" i="6"/>
  <c r="I1017" i="6"/>
  <c r="B1018" i="6" s="1"/>
  <c r="G1018" i="6" s="1"/>
  <c r="H1018" i="5"/>
  <c r="I1018" i="5" s="1"/>
  <c r="B1019" i="5" s="1"/>
  <c r="G1019" i="5" s="1"/>
  <c r="H1017" i="4"/>
  <c r="I1017" i="4" s="1"/>
  <c r="B1018" i="4" s="1"/>
  <c r="G1018" i="4" s="1"/>
  <c r="H1017" i="3"/>
  <c r="I1017" i="3" s="1"/>
  <c r="B1018" i="3" s="1"/>
  <c r="G1018" i="3" s="1"/>
  <c r="H1019" i="2"/>
  <c r="I1019" i="2" s="1"/>
  <c r="B1020" i="2" s="1"/>
  <c r="G1020" i="2" s="1"/>
  <c r="H1018" i="7" l="1"/>
  <c r="I1018" i="7" s="1"/>
  <c r="B1019" i="7" s="1"/>
  <c r="G1019" i="7" s="1"/>
  <c r="I1018" i="6"/>
  <c r="B1019" i="6" s="1"/>
  <c r="G1019" i="6" s="1"/>
  <c r="H1018" i="6"/>
  <c r="H1019" i="5"/>
  <c r="I1019" i="5"/>
  <c r="B1020" i="5" s="1"/>
  <c r="G1020" i="5" s="1"/>
  <c r="I1018" i="4"/>
  <c r="B1019" i="4" s="1"/>
  <c r="G1019" i="4" s="1"/>
  <c r="H1018" i="4"/>
  <c r="H1018" i="3"/>
  <c r="I1018" i="3"/>
  <c r="B1019" i="3" s="1"/>
  <c r="G1019" i="3" s="1"/>
  <c r="H1020" i="2"/>
  <c r="I1020" i="2"/>
  <c r="B1021" i="2" s="1"/>
  <c r="G1021" i="2" s="1"/>
  <c r="H1019" i="7" l="1"/>
  <c r="I1019" i="7" s="1"/>
  <c r="B1020" i="7" s="1"/>
  <c r="G1020" i="7" s="1"/>
  <c r="H1019" i="6"/>
  <c r="I1019" i="6" s="1"/>
  <c r="B1020" i="6" s="1"/>
  <c r="G1020" i="6" s="1"/>
  <c r="H1020" i="5"/>
  <c r="I1020" i="5" s="1"/>
  <c r="B1021" i="5" s="1"/>
  <c r="G1021" i="5" s="1"/>
  <c r="H1019" i="4"/>
  <c r="I1019" i="4"/>
  <c r="B1020" i="4" s="1"/>
  <c r="G1020" i="4" s="1"/>
  <c r="H1019" i="3"/>
  <c r="I1019" i="3"/>
  <c r="B1020" i="3" s="1"/>
  <c r="G1020" i="3" s="1"/>
  <c r="H1021" i="2"/>
  <c r="I1021" i="2"/>
  <c r="B1022" i="2" s="1"/>
  <c r="G1022" i="2" s="1"/>
  <c r="H1020" i="7" l="1"/>
  <c r="I1020" i="7"/>
  <c r="B1021" i="7" s="1"/>
  <c r="G1021" i="7" s="1"/>
  <c r="H1020" i="6"/>
  <c r="I1020" i="6" s="1"/>
  <c r="B1021" i="6" s="1"/>
  <c r="G1021" i="6" s="1"/>
  <c r="H1021" i="5"/>
  <c r="I1021" i="5" s="1"/>
  <c r="B1022" i="5" s="1"/>
  <c r="G1022" i="5" s="1"/>
  <c r="H1020" i="4"/>
  <c r="I1020" i="4" s="1"/>
  <c r="B1021" i="4" s="1"/>
  <c r="G1021" i="4" s="1"/>
  <c r="H1020" i="3"/>
  <c r="I1020" i="3" s="1"/>
  <c r="B1021" i="3" s="1"/>
  <c r="G1021" i="3" s="1"/>
  <c r="H1022" i="2"/>
  <c r="I1022" i="2"/>
  <c r="B1023" i="2" s="1"/>
  <c r="G1023" i="2" s="1"/>
  <c r="H1021" i="7" l="1"/>
  <c r="I1021" i="7" s="1"/>
  <c r="B1022" i="7" s="1"/>
  <c r="G1022" i="7" s="1"/>
  <c r="H1021" i="6"/>
  <c r="I1021" i="6" s="1"/>
  <c r="B1022" i="6" s="1"/>
  <c r="G1022" i="6" s="1"/>
  <c r="H1022" i="5"/>
  <c r="I1022" i="5" s="1"/>
  <c r="B1023" i="5" s="1"/>
  <c r="G1023" i="5" s="1"/>
  <c r="H1021" i="4"/>
  <c r="I1021" i="4" s="1"/>
  <c r="B1022" i="4" s="1"/>
  <c r="G1022" i="4" s="1"/>
  <c r="H1021" i="3"/>
  <c r="I1021" i="3" s="1"/>
  <c r="B1022" i="3" s="1"/>
  <c r="G1022" i="3" s="1"/>
  <c r="H1023" i="2"/>
  <c r="I1023" i="2"/>
  <c r="B1024" i="2" s="1"/>
  <c r="G1024" i="2" s="1"/>
  <c r="H1022" i="7" l="1"/>
  <c r="I1022" i="7" s="1"/>
  <c r="B1023" i="7" s="1"/>
  <c r="G1023" i="7" s="1"/>
  <c r="H1022" i="6"/>
  <c r="I1022" i="6" s="1"/>
  <c r="B1023" i="6" s="1"/>
  <c r="G1023" i="6" s="1"/>
  <c r="H1023" i="5"/>
  <c r="I1023" i="5" s="1"/>
  <c r="B1024" i="5" s="1"/>
  <c r="G1024" i="5" s="1"/>
  <c r="H1022" i="4"/>
  <c r="I1022" i="4" s="1"/>
  <c r="B1023" i="4" s="1"/>
  <c r="G1023" i="4" s="1"/>
  <c r="H1022" i="3"/>
  <c r="I1022" i="3" s="1"/>
  <c r="B1023" i="3" s="1"/>
  <c r="G1023" i="3" s="1"/>
  <c r="H1024" i="2"/>
  <c r="I1024" i="2"/>
  <c r="B1025" i="2" s="1"/>
  <c r="G1025" i="2" s="1"/>
  <c r="H1023" i="7" l="1"/>
  <c r="I1023" i="7" s="1"/>
  <c r="B1024" i="7" s="1"/>
  <c r="G1024" i="7" s="1"/>
  <c r="H1023" i="6"/>
  <c r="I1023" i="6" s="1"/>
  <c r="B1024" i="6" s="1"/>
  <c r="G1024" i="6" s="1"/>
  <c r="H1024" i="5"/>
  <c r="I1024" i="5" s="1"/>
  <c r="B1025" i="5" s="1"/>
  <c r="G1025" i="5" s="1"/>
  <c r="H1023" i="4"/>
  <c r="I1023" i="4"/>
  <c r="B1024" i="4" s="1"/>
  <c r="G1024" i="4" s="1"/>
  <c r="H1023" i="3"/>
  <c r="I1023" i="3" s="1"/>
  <c r="B1024" i="3" s="1"/>
  <c r="G1024" i="3" s="1"/>
  <c r="H1025" i="2"/>
  <c r="I1025" i="2"/>
  <c r="B1026" i="2" s="1"/>
  <c r="G1026" i="2" s="1"/>
  <c r="H1024" i="7" l="1"/>
  <c r="I1024" i="7" s="1"/>
  <c r="B1025" i="7" s="1"/>
  <c r="G1025" i="7" s="1"/>
  <c r="H1024" i="6"/>
  <c r="I1024" i="6" s="1"/>
  <c r="B1025" i="6" s="1"/>
  <c r="G1025" i="6" s="1"/>
  <c r="H1025" i="5"/>
  <c r="I1025" i="5" s="1"/>
  <c r="B1026" i="5" s="1"/>
  <c r="G1026" i="5" s="1"/>
  <c r="H1024" i="4"/>
  <c r="I1024" i="4" s="1"/>
  <c r="B1025" i="4" s="1"/>
  <c r="G1025" i="4" s="1"/>
  <c r="H1024" i="3"/>
  <c r="I1024" i="3" s="1"/>
  <c r="B1025" i="3" s="1"/>
  <c r="G1025" i="3" s="1"/>
  <c r="H1026" i="2"/>
  <c r="I1026" i="2" s="1"/>
  <c r="B1027" i="2" s="1"/>
  <c r="G1027" i="2" s="1"/>
  <c r="H1025" i="7" l="1"/>
  <c r="I1025" i="7" s="1"/>
  <c r="B1026" i="7" s="1"/>
  <c r="G1026" i="7" s="1"/>
  <c r="I1025" i="6"/>
  <c r="B1026" i="6" s="1"/>
  <c r="G1026" i="6" s="1"/>
  <c r="H1025" i="6"/>
  <c r="H1026" i="5"/>
  <c r="I1026" i="5" s="1"/>
  <c r="B1027" i="5" s="1"/>
  <c r="G1027" i="5" s="1"/>
  <c r="H1025" i="4"/>
  <c r="I1025" i="4" s="1"/>
  <c r="B1026" i="4" s="1"/>
  <c r="G1026" i="4" s="1"/>
  <c r="H1025" i="3"/>
  <c r="I1025" i="3" s="1"/>
  <c r="B1026" i="3" s="1"/>
  <c r="G1026" i="3" s="1"/>
  <c r="H1027" i="2"/>
  <c r="I1027" i="2"/>
  <c r="B1028" i="2" s="1"/>
  <c r="G1028" i="2" s="1"/>
  <c r="H1026" i="7" l="1"/>
  <c r="I1026" i="7" s="1"/>
  <c r="B1027" i="7" s="1"/>
  <c r="G1027" i="7" s="1"/>
  <c r="H1026" i="6"/>
  <c r="I1026" i="6"/>
  <c r="B1027" i="6" s="1"/>
  <c r="G1027" i="6" s="1"/>
  <c r="H1027" i="5"/>
  <c r="I1027" i="5" s="1"/>
  <c r="B1028" i="5" s="1"/>
  <c r="G1028" i="5" s="1"/>
  <c r="H1026" i="4"/>
  <c r="I1026" i="4" s="1"/>
  <c r="B1027" i="4" s="1"/>
  <c r="G1027" i="4" s="1"/>
  <c r="I1026" i="3"/>
  <c r="B1027" i="3" s="1"/>
  <c r="G1027" i="3" s="1"/>
  <c r="H1026" i="3"/>
  <c r="H1028" i="2"/>
  <c r="I1028" i="2"/>
  <c r="B1029" i="2" s="1"/>
  <c r="G1029" i="2" s="1"/>
  <c r="H1027" i="7" l="1"/>
  <c r="I1027" i="7" s="1"/>
  <c r="B1028" i="7" s="1"/>
  <c r="G1028" i="7" s="1"/>
  <c r="H1027" i="6"/>
  <c r="I1027" i="6" s="1"/>
  <c r="B1028" i="6" s="1"/>
  <c r="G1028" i="6" s="1"/>
  <c r="H1028" i="5"/>
  <c r="I1028" i="5" s="1"/>
  <c r="B1029" i="5" s="1"/>
  <c r="G1029" i="5" s="1"/>
  <c r="H1027" i="4"/>
  <c r="I1027" i="4" s="1"/>
  <c r="B1028" i="4" s="1"/>
  <c r="G1028" i="4" s="1"/>
  <c r="I1027" i="3"/>
  <c r="B1028" i="3" s="1"/>
  <c r="G1028" i="3" s="1"/>
  <c r="H1027" i="3"/>
  <c r="H1029" i="2"/>
  <c r="I1029" i="2"/>
  <c r="B1030" i="2" s="1"/>
  <c r="G1030" i="2" s="1"/>
  <c r="H1028" i="7" l="1"/>
  <c r="I1028" i="7" s="1"/>
  <c r="B1029" i="7" s="1"/>
  <c r="G1029" i="7" s="1"/>
  <c r="H1028" i="6"/>
  <c r="I1028" i="6"/>
  <c r="B1029" i="6" s="1"/>
  <c r="G1029" i="6" s="1"/>
  <c r="H1029" i="5"/>
  <c r="I1029" i="5" s="1"/>
  <c r="B1030" i="5" s="1"/>
  <c r="G1030" i="5" s="1"/>
  <c r="I1028" i="4"/>
  <c r="B1029" i="4" s="1"/>
  <c r="G1029" i="4" s="1"/>
  <c r="H1028" i="4"/>
  <c r="H1028" i="3"/>
  <c r="I1028" i="3" s="1"/>
  <c r="B1029" i="3" s="1"/>
  <c r="G1029" i="3" s="1"/>
  <c r="H1030" i="2"/>
  <c r="I1030" i="2" s="1"/>
  <c r="B1031" i="2" s="1"/>
  <c r="G1031" i="2" s="1"/>
  <c r="H1029" i="7" l="1"/>
  <c r="I1029" i="7" s="1"/>
  <c r="B1030" i="7" s="1"/>
  <c r="G1030" i="7" s="1"/>
  <c r="H1029" i="6"/>
  <c r="I1029" i="6"/>
  <c r="B1030" i="6" s="1"/>
  <c r="G1030" i="6" s="1"/>
  <c r="H1030" i="5"/>
  <c r="I1030" i="5" s="1"/>
  <c r="B1031" i="5" s="1"/>
  <c r="G1031" i="5" s="1"/>
  <c r="I1029" i="4"/>
  <c r="B1030" i="4" s="1"/>
  <c r="G1030" i="4" s="1"/>
  <c r="H1029" i="4"/>
  <c r="H1029" i="3"/>
  <c r="I1029" i="3" s="1"/>
  <c r="B1030" i="3" s="1"/>
  <c r="G1030" i="3" s="1"/>
  <c r="H1031" i="2"/>
  <c r="I1031" i="2"/>
  <c r="B1032" i="2" s="1"/>
  <c r="G1032" i="2" s="1"/>
  <c r="H1030" i="7" l="1"/>
  <c r="I1030" i="7" s="1"/>
  <c r="B1031" i="7" s="1"/>
  <c r="G1031" i="7" s="1"/>
  <c r="I1030" i="6"/>
  <c r="B1031" i="6" s="1"/>
  <c r="G1031" i="6" s="1"/>
  <c r="H1030" i="6"/>
  <c r="H1031" i="5"/>
  <c r="I1031" i="5" s="1"/>
  <c r="B1032" i="5" s="1"/>
  <c r="G1032" i="5" s="1"/>
  <c r="I1030" i="4"/>
  <c r="B1031" i="4" s="1"/>
  <c r="G1031" i="4" s="1"/>
  <c r="H1030" i="4"/>
  <c r="H1030" i="3"/>
  <c r="I1030" i="3" s="1"/>
  <c r="B1031" i="3" s="1"/>
  <c r="G1031" i="3" s="1"/>
  <c r="H1032" i="2"/>
  <c r="I1032" i="2" s="1"/>
  <c r="B1033" i="2" s="1"/>
  <c r="G1033" i="2" s="1"/>
  <c r="H1031" i="7" l="1"/>
  <c r="I1031" i="7" s="1"/>
  <c r="B1032" i="7" s="1"/>
  <c r="G1032" i="7" s="1"/>
  <c r="H1031" i="6"/>
  <c r="I1031" i="6" s="1"/>
  <c r="B1032" i="6" s="1"/>
  <c r="G1032" i="6" s="1"/>
  <c r="H1032" i="5"/>
  <c r="I1032" i="5" s="1"/>
  <c r="B1033" i="5" s="1"/>
  <c r="G1033" i="5" s="1"/>
  <c r="H1031" i="4"/>
  <c r="I1031" i="4" s="1"/>
  <c r="B1032" i="4" s="1"/>
  <c r="G1032" i="4" s="1"/>
  <c r="I1031" i="3"/>
  <c r="B1032" i="3" s="1"/>
  <c r="G1032" i="3" s="1"/>
  <c r="H1031" i="3"/>
  <c r="H1033" i="2"/>
  <c r="I1033" i="2"/>
  <c r="B1034" i="2" s="1"/>
  <c r="G1034" i="2" s="1"/>
  <c r="H1032" i="7" l="1"/>
  <c r="I1032" i="7"/>
  <c r="B1033" i="7" s="1"/>
  <c r="G1033" i="7" s="1"/>
  <c r="H1032" i="6"/>
  <c r="I1032" i="6" s="1"/>
  <c r="B1033" i="6" s="1"/>
  <c r="G1033" i="6" s="1"/>
  <c r="H1033" i="5"/>
  <c r="I1033" i="5" s="1"/>
  <c r="B1034" i="5" s="1"/>
  <c r="G1034" i="5" s="1"/>
  <c r="H1032" i="4"/>
  <c r="I1032" i="4" s="1"/>
  <c r="B1033" i="4" s="1"/>
  <c r="G1033" i="4" s="1"/>
  <c r="H1032" i="3"/>
  <c r="I1032" i="3" s="1"/>
  <c r="B1033" i="3" s="1"/>
  <c r="G1033" i="3" s="1"/>
  <c r="H1034" i="2"/>
  <c r="I1034" i="2" s="1"/>
  <c r="B1035" i="2" s="1"/>
  <c r="G1035" i="2" s="1"/>
  <c r="H1033" i="7" l="1"/>
  <c r="I1033" i="7" s="1"/>
  <c r="B1034" i="7" s="1"/>
  <c r="G1034" i="7" s="1"/>
  <c r="I1033" i="6"/>
  <c r="B1034" i="6" s="1"/>
  <c r="G1034" i="6" s="1"/>
  <c r="H1033" i="6"/>
  <c r="H1034" i="5"/>
  <c r="I1034" i="5" s="1"/>
  <c r="B1035" i="5" s="1"/>
  <c r="G1035" i="5" s="1"/>
  <c r="I1033" i="4"/>
  <c r="B1034" i="4" s="1"/>
  <c r="G1034" i="4" s="1"/>
  <c r="H1033" i="4"/>
  <c r="H1033" i="3"/>
  <c r="I1033" i="3" s="1"/>
  <c r="B1034" i="3" s="1"/>
  <c r="G1034" i="3" s="1"/>
  <c r="H1035" i="2"/>
  <c r="I1035" i="2"/>
  <c r="B1036" i="2" s="1"/>
  <c r="G1036" i="2" s="1"/>
  <c r="H1034" i="7" l="1"/>
  <c r="I1034" i="7"/>
  <c r="B1035" i="7" s="1"/>
  <c r="G1035" i="7" s="1"/>
  <c r="H1034" i="6"/>
  <c r="I1034" i="6" s="1"/>
  <c r="B1035" i="6" s="1"/>
  <c r="G1035" i="6" s="1"/>
  <c r="H1035" i="5"/>
  <c r="I1035" i="5" s="1"/>
  <c r="B1036" i="5" s="1"/>
  <c r="G1036" i="5" s="1"/>
  <c r="H1034" i="4"/>
  <c r="I1034" i="4" s="1"/>
  <c r="B1035" i="4" s="1"/>
  <c r="G1035" i="4" s="1"/>
  <c r="H1034" i="3"/>
  <c r="I1034" i="3" s="1"/>
  <c r="B1035" i="3" s="1"/>
  <c r="G1035" i="3" s="1"/>
  <c r="H1036" i="2"/>
  <c r="I1036" i="2" s="1"/>
  <c r="B1037" i="2" s="1"/>
  <c r="G1037" i="2" s="1"/>
  <c r="H1035" i="7" l="1"/>
  <c r="I1035" i="7" s="1"/>
  <c r="B1036" i="7" s="1"/>
  <c r="G1036" i="7" s="1"/>
  <c r="H1035" i="6"/>
  <c r="I1035" i="6" s="1"/>
  <c r="B1036" i="6" s="1"/>
  <c r="G1036" i="6" s="1"/>
  <c r="H1036" i="5"/>
  <c r="I1036" i="5" s="1"/>
  <c r="B1037" i="5" s="1"/>
  <c r="G1037" i="5" s="1"/>
  <c r="H1035" i="4"/>
  <c r="I1035" i="4" s="1"/>
  <c r="B1036" i="4" s="1"/>
  <c r="G1036" i="4" s="1"/>
  <c r="H1035" i="3"/>
  <c r="I1035" i="3" s="1"/>
  <c r="B1036" i="3" s="1"/>
  <c r="G1036" i="3" s="1"/>
  <c r="H1037" i="2"/>
  <c r="I1037" i="2"/>
  <c r="B1038" i="2" s="1"/>
  <c r="G1038" i="2" s="1"/>
  <c r="I1036" i="7" l="1"/>
  <c r="B1037" i="7" s="1"/>
  <c r="G1037" i="7" s="1"/>
  <c r="H1036" i="7"/>
  <c r="I1036" i="6"/>
  <c r="B1037" i="6" s="1"/>
  <c r="G1037" i="6" s="1"/>
  <c r="H1036" i="6"/>
  <c r="H1037" i="5"/>
  <c r="I1037" i="5" s="1"/>
  <c r="B1038" i="5" s="1"/>
  <c r="G1038" i="5" s="1"/>
  <c r="H1036" i="4"/>
  <c r="I1036" i="4" s="1"/>
  <c r="B1037" i="4" s="1"/>
  <c r="G1037" i="4" s="1"/>
  <c r="H1036" i="3"/>
  <c r="I1036" i="3" s="1"/>
  <c r="B1037" i="3" s="1"/>
  <c r="G1037" i="3" s="1"/>
  <c r="H1038" i="2"/>
  <c r="I1038" i="2" s="1"/>
  <c r="B1039" i="2" s="1"/>
  <c r="G1039" i="2" s="1"/>
  <c r="H1037" i="7" l="1"/>
  <c r="I1037" i="7" s="1"/>
  <c r="B1038" i="7" s="1"/>
  <c r="G1038" i="7" s="1"/>
  <c r="I1037" i="6"/>
  <c r="B1038" i="6" s="1"/>
  <c r="G1038" i="6" s="1"/>
  <c r="H1037" i="6"/>
  <c r="H1038" i="5"/>
  <c r="I1038" i="5" s="1"/>
  <c r="B1039" i="5" s="1"/>
  <c r="G1039" i="5" s="1"/>
  <c r="H1037" i="4"/>
  <c r="I1037" i="4" s="1"/>
  <c r="B1038" i="4" s="1"/>
  <c r="G1038" i="4" s="1"/>
  <c r="H1037" i="3"/>
  <c r="I1037" i="3" s="1"/>
  <c r="B1038" i="3" s="1"/>
  <c r="G1038" i="3" s="1"/>
  <c r="H1039" i="2"/>
  <c r="I1039" i="2"/>
  <c r="B1040" i="2" s="1"/>
  <c r="G1040" i="2" s="1"/>
  <c r="H1038" i="7" l="1"/>
  <c r="I1038" i="7" s="1"/>
  <c r="B1039" i="7" s="1"/>
  <c r="G1039" i="7" s="1"/>
  <c r="H1038" i="6"/>
  <c r="I1038" i="6" s="1"/>
  <c r="B1039" i="6" s="1"/>
  <c r="G1039" i="6" s="1"/>
  <c r="H1039" i="5"/>
  <c r="I1039" i="5" s="1"/>
  <c r="B1040" i="5" s="1"/>
  <c r="G1040" i="5" s="1"/>
  <c r="I1038" i="4"/>
  <c r="B1039" i="4" s="1"/>
  <c r="G1039" i="4" s="1"/>
  <c r="H1038" i="4"/>
  <c r="H1038" i="3"/>
  <c r="I1038" i="3"/>
  <c r="B1039" i="3" s="1"/>
  <c r="G1039" i="3" s="1"/>
  <c r="H1040" i="2"/>
  <c r="I1040" i="2" s="1"/>
  <c r="B1041" i="2" s="1"/>
  <c r="G1041" i="2" s="1"/>
  <c r="H1039" i="7" l="1"/>
  <c r="I1039" i="7" s="1"/>
  <c r="B1040" i="7" s="1"/>
  <c r="G1040" i="7" s="1"/>
  <c r="H1039" i="6"/>
  <c r="I1039" i="6" s="1"/>
  <c r="B1040" i="6" s="1"/>
  <c r="G1040" i="6" s="1"/>
  <c r="H1040" i="5"/>
  <c r="I1040" i="5" s="1"/>
  <c r="B1041" i="5" s="1"/>
  <c r="G1041" i="5" s="1"/>
  <c r="I1039" i="4"/>
  <c r="B1040" i="4" s="1"/>
  <c r="G1040" i="4" s="1"/>
  <c r="H1039" i="4"/>
  <c r="H1039" i="3"/>
  <c r="I1039" i="3" s="1"/>
  <c r="B1040" i="3" s="1"/>
  <c r="G1040" i="3" s="1"/>
  <c r="H1041" i="2"/>
  <c r="I1041" i="2" s="1"/>
  <c r="B1042" i="2" s="1"/>
  <c r="G1042" i="2" s="1"/>
  <c r="H1040" i="7" l="1"/>
  <c r="I1040" i="7" s="1"/>
  <c r="B1041" i="7" s="1"/>
  <c r="G1041" i="7" s="1"/>
  <c r="H1040" i="6"/>
  <c r="I1040" i="6"/>
  <c r="B1041" i="6" s="1"/>
  <c r="G1041" i="6" s="1"/>
  <c r="H1041" i="5"/>
  <c r="I1041" i="5" s="1"/>
  <c r="B1042" i="5" s="1"/>
  <c r="G1042" i="5" s="1"/>
  <c r="H1040" i="4"/>
  <c r="I1040" i="4" s="1"/>
  <c r="B1041" i="4" s="1"/>
  <c r="G1041" i="4" s="1"/>
  <c r="I1040" i="3"/>
  <c r="B1041" i="3" s="1"/>
  <c r="G1041" i="3" s="1"/>
  <c r="H1040" i="3"/>
  <c r="H1042" i="2"/>
  <c r="I1042" i="2"/>
  <c r="B1043" i="2" s="1"/>
  <c r="G1043" i="2" s="1"/>
  <c r="H1041" i="7" l="1"/>
  <c r="I1041" i="7" s="1"/>
  <c r="B1042" i="7" s="1"/>
  <c r="G1042" i="7" s="1"/>
  <c r="H1041" i="6"/>
  <c r="I1041" i="6"/>
  <c r="B1042" i="6" s="1"/>
  <c r="G1042" i="6" s="1"/>
  <c r="H1042" i="5"/>
  <c r="I1042" i="5" s="1"/>
  <c r="B1043" i="5" s="1"/>
  <c r="G1043" i="5" s="1"/>
  <c r="H1041" i="4"/>
  <c r="I1041" i="4"/>
  <c r="B1042" i="4" s="1"/>
  <c r="G1042" i="4" s="1"/>
  <c r="I1041" i="3"/>
  <c r="B1042" i="3" s="1"/>
  <c r="G1042" i="3" s="1"/>
  <c r="H1041" i="3"/>
  <c r="H1043" i="2"/>
  <c r="I1043" i="2" s="1"/>
  <c r="B1044" i="2" s="1"/>
  <c r="G1044" i="2" s="1"/>
  <c r="H1042" i="7" l="1"/>
  <c r="I1042" i="7" s="1"/>
  <c r="B1043" i="7" s="1"/>
  <c r="G1043" i="7" s="1"/>
  <c r="H1042" i="6"/>
  <c r="I1042" i="6" s="1"/>
  <c r="B1043" i="6" s="1"/>
  <c r="G1043" i="6" s="1"/>
  <c r="H1043" i="5"/>
  <c r="I1043" i="5" s="1"/>
  <c r="B1044" i="5" s="1"/>
  <c r="G1044" i="5" s="1"/>
  <c r="H1042" i="4"/>
  <c r="I1042" i="4" s="1"/>
  <c r="B1043" i="4" s="1"/>
  <c r="G1043" i="4" s="1"/>
  <c r="H1042" i="3"/>
  <c r="I1042" i="3" s="1"/>
  <c r="B1043" i="3" s="1"/>
  <c r="G1043" i="3" s="1"/>
  <c r="H1044" i="2"/>
  <c r="I1044" i="2" s="1"/>
  <c r="B1045" i="2" s="1"/>
  <c r="G1045" i="2" s="1"/>
  <c r="H1043" i="7" l="1"/>
  <c r="I1043" i="7" s="1"/>
  <c r="B1044" i="7" s="1"/>
  <c r="G1044" i="7" s="1"/>
  <c r="H1043" i="6"/>
  <c r="I1043" i="6" s="1"/>
  <c r="B1044" i="6" s="1"/>
  <c r="G1044" i="6" s="1"/>
  <c r="H1044" i="5"/>
  <c r="I1044" i="5"/>
  <c r="B1045" i="5" s="1"/>
  <c r="G1045" i="5" s="1"/>
  <c r="H1043" i="4"/>
  <c r="I1043" i="4"/>
  <c r="B1044" i="4" s="1"/>
  <c r="G1044" i="4" s="1"/>
  <c r="H1043" i="3"/>
  <c r="I1043" i="3" s="1"/>
  <c r="B1044" i="3" s="1"/>
  <c r="G1044" i="3" s="1"/>
  <c r="H1045" i="2"/>
  <c r="I1045" i="2"/>
  <c r="B1046" i="2" s="1"/>
  <c r="G1046" i="2" s="1"/>
  <c r="H1044" i="7" l="1"/>
  <c r="I1044" i="7"/>
  <c r="B1045" i="7" s="1"/>
  <c r="G1045" i="7" s="1"/>
  <c r="I1044" i="6"/>
  <c r="B1045" i="6" s="1"/>
  <c r="G1045" i="6" s="1"/>
  <c r="H1044" i="6"/>
  <c r="H1045" i="5"/>
  <c r="I1045" i="5" s="1"/>
  <c r="B1046" i="5" s="1"/>
  <c r="G1046" i="5" s="1"/>
  <c r="H1044" i="4"/>
  <c r="I1044" i="4" s="1"/>
  <c r="B1045" i="4" s="1"/>
  <c r="G1045" i="4" s="1"/>
  <c r="H1044" i="3"/>
  <c r="I1044" i="3"/>
  <c r="B1045" i="3" s="1"/>
  <c r="G1045" i="3" s="1"/>
  <c r="H1046" i="2"/>
  <c r="I1046" i="2"/>
  <c r="B1047" i="2" s="1"/>
  <c r="G1047" i="2" s="1"/>
  <c r="H1045" i="7" l="1"/>
  <c r="I1045" i="7" s="1"/>
  <c r="B1046" i="7" s="1"/>
  <c r="G1046" i="7" s="1"/>
  <c r="I1045" i="6"/>
  <c r="B1046" i="6" s="1"/>
  <c r="G1046" i="6" s="1"/>
  <c r="H1045" i="6"/>
  <c r="H1046" i="5"/>
  <c r="I1046" i="5" s="1"/>
  <c r="B1047" i="5" s="1"/>
  <c r="G1047" i="5" s="1"/>
  <c r="H1045" i="4"/>
  <c r="I1045" i="4" s="1"/>
  <c r="B1046" i="4" s="1"/>
  <c r="G1046" i="4" s="1"/>
  <c r="H1045" i="3"/>
  <c r="I1045" i="3" s="1"/>
  <c r="B1046" i="3" s="1"/>
  <c r="G1046" i="3" s="1"/>
  <c r="H1047" i="2"/>
  <c r="I1047" i="2"/>
  <c r="B1048" i="2" s="1"/>
  <c r="G1048" i="2" s="1"/>
  <c r="H1046" i="7" l="1"/>
  <c r="I1046" i="7" s="1"/>
  <c r="B1047" i="7" s="1"/>
  <c r="G1047" i="7" s="1"/>
  <c r="I1046" i="6"/>
  <c r="B1047" i="6" s="1"/>
  <c r="G1047" i="6" s="1"/>
  <c r="H1046" i="6"/>
  <c r="H1047" i="5"/>
  <c r="I1047" i="5" s="1"/>
  <c r="B1048" i="5" s="1"/>
  <c r="G1048" i="5" s="1"/>
  <c r="H1046" i="4"/>
  <c r="I1046" i="4" s="1"/>
  <c r="B1047" i="4" s="1"/>
  <c r="G1047" i="4" s="1"/>
  <c r="I1046" i="3"/>
  <c r="B1047" i="3" s="1"/>
  <c r="G1047" i="3" s="1"/>
  <c r="H1046" i="3"/>
  <c r="H1048" i="2"/>
  <c r="I1048" i="2"/>
  <c r="B1049" i="2" s="1"/>
  <c r="G1049" i="2" s="1"/>
  <c r="H1047" i="7" l="1"/>
  <c r="I1047" i="7" s="1"/>
  <c r="B1048" i="7" s="1"/>
  <c r="G1048" i="7" s="1"/>
  <c r="H1047" i="6"/>
  <c r="I1047" i="6" s="1"/>
  <c r="B1048" i="6" s="1"/>
  <c r="G1048" i="6" s="1"/>
  <c r="H1048" i="5"/>
  <c r="I1048" i="5" s="1"/>
  <c r="B1049" i="5" s="1"/>
  <c r="G1049" i="5" s="1"/>
  <c r="H1047" i="4"/>
  <c r="I1047" i="4"/>
  <c r="B1048" i="4" s="1"/>
  <c r="G1048" i="4" s="1"/>
  <c r="H1047" i="3"/>
  <c r="I1047" i="3" s="1"/>
  <c r="B1048" i="3" s="1"/>
  <c r="G1048" i="3" s="1"/>
  <c r="H1049" i="2"/>
  <c r="I1049" i="2"/>
  <c r="B1050" i="2" s="1"/>
  <c r="G1050" i="2" s="1"/>
  <c r="H1048" i="7" l="1"/>
  <c r="I1048" i="7" s="1"/>
  <c r="B1049" i="7" s="1"/>
  <c r="G1049" i="7" s="1"/>
  <c r="H1048" i="6"/>
  <c r="I1048" i="6" s="1"/>
  <c r="B1049" i="6" s="1"/>
  <c r="G1049" i="6" s="1"/>
  <c r="H1049" i="5"/>
  <c r="I1049" i="5" s="1"/>
  <c r="B1050" i="5" s="1"/>
  <c r="G1050" i="5" s="1"/>
  <c r="I1048" i="4"/>
  <c r="B1049" i="4" s="1"/>
  <c r="G1049" i="4" s="1"/>
  <c r="H1048" i="4"/>
  <c r="H1048" i="3"/>
  <c r="I1048" i="3"/>
  <c r="B1049" i="3" s="1"/>
  <c r="G1049" i="3" s="1"/>
  <c r="H1050" i="2"/>
  <c r="I1050" i="2"/>
  <c r="B1051" i="2" s="1"/>
  <c r="G1051" i="2" s="1"/>
  <c r="H1049" i="7" l="1"/>
  <c r="I1049" i="7"/>
  <c r="B1050" i="7" s="1"/>
  <c r="G1050" i="7" s="1"/>
  <c r="H1049" i="6"/>
  <c r="I1049" i="6" s="1"/>
  <c r="B1050" i="6" s="1"/>
  <c r="G1050" i="6" s="1"/>
  <c r="H1050" i="5"/>
  <c r="I1050" i="5" s="1"/>
  <c r="B1051" i="5" s="1"/>
  <c r="G1051" i="5" s="1"/>
  <c r="I1049" i="4"/>
  <c r="B1050" i="4" s="1"/>
  <c r="G1050" i="4" s="1"/>
  <c r="H1049" i="4"/>
  <c r="H1049" i="3"/>
  <c r="I1049" i="3" s="1"/>
  <c r="B1050" i="3" s="1"/>
  <c r="G1050" i="3" s="1"/>
  <c r="H1051" i="2"/>
  <c r="I1051" i="2" s="1"/>
  <c r="B1052" i="2" s="1"/>
  <c r="G1052" i="2" s="1"/>
  <c r="H1050" i="7" l="1"/>
  <c r="I1050" i="7" s="1"/>
  <c r="B1051" i="7" s="1"/>
  <c r="G1051" i="7" s="1"/>
  <c r="H1050" i="6"/>
  <c r="I1050" i="6" s="1"/>
  <c r="B1051" i="6" s="1"/>
  <c r="G1051" i="6" s="1"/>
  <c r="H1051" i="5"/>
  <c r="I1051" i="5" s="1"/>
  <c r="B1052" i="5" s="1"/>
  <c r="G1052" i="5" s="1"/>
  <c r="I1050" i="4"/>
  <c r="B1051" i="4" s="1"/>
  <c r="G1051" i="4" s="1"/>
  <c r="H1050" i="4"/>
  <c r="H1050" i="3"/>
  <c r="I1050" i="3" s="1"/>
  <c r="B1051" i="3" s="1"/>
  <c r="G1051" i="3" s="1"/>
  <c r="H1052" i="2"/>
  <c r="I1052" i="2"/>
  <c r="B1053" i="2" s="1"/>
  <c r="G1053" i="2" s="1"/>
  <c r="H1051" i="7" l="1"/>
  <c r="I1051" i="7"/>
  <c r="B1052" i="7" s="1"/>
  <c r="G1052" i="7" s="1"/>
  <c r="H1051" i="6"/>
  <c r="I1051" i="6"/>
  <c r="B1052" i="6" s="1"/>
  <c r="G1052" i="6" s="1"/>
  <c r="H1052" i="5"/>
  <c r="I1052" i="5" s="1"/>
  <c r="B1053" i="5" s="1"/>
  <c r="G1053" i="5" s="1"/>
  <c r="H1051" i="4"/>
  <c r="I1051" i="4" s="1"/>
  <c r="B1052" i="4" s="1"/>
  <c r="G1052" i="4" s="1"/>
  <c r="H1051" i="3"/>
  <c r="I1051" i="3" s="1"/>
  <c r="B1052" i="3" s="1"/>
  <c r="G1052" i="3" s="1"/>
  <c r="H1053" i="2"/>
  <c r="I1053" i="2" s="1"/>
  <c r="B1054" i="2" s="1"/>
  <c r="G1054" i="2" s="1"/>
  <c r="H1052" i="7" l="1"/>
  <c r="I1052" i="7" s="1"/>
  <c r="B1053" i="7" s="1"/>
  <c r="G1053" i="7" s="1"/>
  <c r="H1052" i="6"/>
  <c r="I1052" i="6" s="1"/>
  <c r="B1053" i="6" s="1"/>
  <c r="G1053" i="6" s="1"/>
  <c r="H1053" i="5"/>
  <c r="I1053" i="5" s="1"/>
  <c r="B1054" i="5" s="1"/>
  <c r="G1054" i="5" s="1"/>
  <c r="H1052" i="4"/>
  <c r="I1052" i="4"/>
  <c r="B1053" i="4" s="1"/>
  <c r="G1053" i="4" s="1"/>
  <c r="H1052" i="3"/>
  <c r="I1052" i="3" s="1"/>
  <c r="B1053" i="3" s="1"/>
  <c r="G1053" i="3" s="1"/>
  <c r="H1054" i="2"/>
  <c r="I1054" i="2" s="1"/>
  <c r="B1055" i="2" s="1"/>
  <c r="G1055" i="2" s="1"/>
  <c r="I1053" i="7" l="1"/>
  <c r="B1054" i="7" s="1"/>
  <c r="G1054" i="7" s="1"/>
  <c r="H1053" i="7"/>
  <c r="H1053" i="6"/>
  <c r="I1053" i="6" s="1"/>
  <c r="B1054" i="6" s="1"/>
  <c r="G1054" i="6" s="1"/>
  <c r="H1054" i="5"/>
  <c r="I1054" i="5" s="1"/>
  <c r="B1055" i="5" s="1"/>
  <c r="G1055" i="5" s="1"/>
  <c r="H1053" i="4"/>
  <c r="I1053" i="4" s="1"/>
  <c r="B1054" i="4" s="1"/>
  <c r="G1054" i="4" s="1"/>
  <c r="H1053" i="3"/>
  <c r="I1053" i="3" s="1"/>
  <c r="B1054" i="3" s="1"/>
  <c r="G1054" i="3" s="1"/>
  <c r="H1055" i="2"/>
  <c r="I1055" i="2" s="1"/>
  <c r="B1056" i="2" s="1"/>
  <c r="G1056" i="2" s="1"/>
  <c r="H1054" i="7" l="1"/>
  <c r="I1054" i="7" s="1"/>
  <c r="B1055" i="7" s="1"/>
  <c r="G1055" i="7" s="1"/>
  <c r="H1054" i="6"/>
  <c r="I1054" i="6" s="1"/>
  <c r="B1055" i="6" s="1"/>
  <c r="G1055" i="6" s="1"/>
  <c r="H1055" i="5"/>
  <c r="I1055" i="5"/>
  <c r="B1056" i="5" s="1"/>
  <c r="G1056" i="5" s="1"/>
  <c r="H1054" i="4"/>
  <c r="I1054" i="4" s="1"/>
  <c r="B1055" i="4" s="1"/>
  <c r="G1055" i="4" s="1"/>
  <c r="H1054" i="3"/>
  <c r="I1054" i="3" s="1"/>
  <c r="B1055" i="3" s="1"/>
  <c r="G1055" i="3" s="1"/>
  <c r="H1056" i="2"/>
  <c r="I1056" i="2" s="1"/>
  <c r="B1057" i="2" s="1"/>
  <c r="G1057" i="2" s="1"/>
  <c r="H1055" i="7" l="1"/>
  <c r="I1055" i="7" s="1"/>
  <c r="B1056" i="7" s="1"/>
  <c r="G1056" i="7" s="1"/>
  <c r="I1055" i="6"/>
  <c r="B1056" i="6" s="1"/>
  <c r="G1056" i="6" s="1"/>
  <c r="H1055" i="6"/>
  <c r="H1056" i="5"/>
  <c r="I1056" i="5" s="1"/>
  <c r="B1057" i="5" s="1"/>
  <c r="G1057" i="5" s="1"/>
  <c r="H1055" i="4"/>
  <c r="I1055" i="4"/>
  <c r="B1056" i="4" s="1"/>
  <c r="G1056" i="4" s="1"/>
  <c r="H1055" i="3"/>
  <c r="I1055" i="3" s="1"/>
  <c r="B1056" i="3" s="1"/>
  <c r="G1056" i="3" s="1"/>
  <c r="H1057" i="2"/>
  <c r="I1057" i="2" s="1"/>
  <c r="B1058" i="2" s="1"/>
  <c r="G1058" i="2" s="1"/>
  <c r="I1056" i="7" l="1"/>
  <c r="B1057" i="7" s="1"/>
  <c r="G1057" i="7" s="1"/>
  <c r="H1056" i="7"/>
  <c r="H1056" i="6"/>
  <c r="I1056" i="6" s="1"/>
  <c r="B1057" i="6" s="1"/>
  <c r="G1057" i="6" s="1"/>
  <c r="H1057" i="5"/>
  <c r="I1057" i="5" s="1"/>
  <c r="B1058" i="5" s="1"/>
  <c r="G1058" i="5" s="1"/>
  <c r="H1056" i="4"/>
  <c r="I1056" i="4" s="1"/>
  <c r="B1057" i="4" s="1"/>
  <c r="G1057" i="4" s="1"/>
  <c r="H1056" i="3"/>
  <c r="I1056" i="3" s="1"/>
  <c r="B1057" i="3" s="1"/>
  <c r="G1057" i="3" s="1"/>
  <c r="H1058" i="2"/>
  <c r="I1058" i="2"/>
  <c r="B1059" i="2" s="1"/>
  <c r="G1059" i="2" s="1"/>
  <c r="I1057" i="7" l="1"/>
  <c r="B1058" i="7" s="1"/>
  <c r="G1058" i="7" s="1"/>
  <c r="H1057" i="7"/>
  <c r="H1057" i="6"/>
  <c r="I1057" i="6" s="1"/>
  <c r="B1058" i="6" s="1"/>
  <c r="G1058" i="6" s="1"/>
  <c r="H1058" i="5"/>
  <c r="I1058" i="5" s="1"/>
  <c r="B1059" i="5" s="1"/>
  <c r="G1059" i="5" s="1"/>
  <c r="I1057" i="4"/>
  <c r="B1058" i="4" s="1"/>
  <c r="G1058" i="4" s="1"/>
  <c r="H1057" i="4"/>
  <c r="H1057" i="3"/>
  <c r="I1057" i="3" s="1"/>
  <c r="B1058" i="3" s="1"/>
  <c r="G1058" i="3" s="1"/>
  <c r="H1059" i="2"/>
  <c r="I1059" i="2"/>
  <c r="B1060" i="2" s="1"/>
  <c r="G1060" i="2" s="1"/>
  <c r="I1058" i="7" l="1"/>
  <c r="B1059" i="7" s="1"/>
  <c r="G1059" i="7" s="1"/>
  <c r="H1058" i="7"/>
  <c r="I1058" i="6"/>
  <c r="B1059" i="6" s="1"/>
  <c r="G1059" i="6" s="1"/>
  <c r="H1058" i="6"/>
  <c r="H1059" i="5"/>
  <c r="I1059" i="5" s="1"/>
  <c r="B1060" i="5" s="1"/>
  <c r="G1060" i="5" s="1"/>
  <c r="H1058" i="4"/>
  <c r="I1058" i="4" s="1"/>
  <c r="B1059" i="4" s="1"/>
  <c r="G1059" i="4" s="1"/>
  <c r="H1058" i="3"/>
  <c r="I1058" i="3"/>
  <c r="B1059" i="3" s="1"/>
  <c r="G1059" i="3" s="1"/>
  <c r="H1060" i="2"/>
  <c r="I1060" i="2" s="1"/>
  <c r="B1061" i="2" s="1"/>
  <c r="G1061" i="2" s="1"/>
  <c r="H1059" i="7" l="1"/>
  <c r="I1059" i="7"/>
  <c r="B1060" i="7" s="1"/>
  <c r="G1060" i="7" s="1"/>
  <c r="H1059" i="6"/>
  <c r="I1059" i="6" s="1"/>
  <c r="B1060" i="6" s="1"/>
  <c r="G1060" i="6" s="1"/>
  <c r="H1060" i="5"/>
  <c r="I1060" i="5" s="1"/>
  <c r="B1061" i="5" s="1"/>
  <c r="G1061" i="5" s="1"/>
  <c r="H1059" i="4"/>
  <c r="I1059" i="4"/>
  <c r="B1060" i="4" s="1"/>
  <c r="G1060" i="4" s="1"/>
  <c r="H1059" i="3"/>
  <c r="I1059" i="3"/>
  <c r="B1060" i="3" s="1"/>
  <c r="G1060" i="3" s="1"/>
  <c r="H1061" i="2"/>
  <c r="I1061" i="2"/>
  <c r="B1062" i="2" s="1"/>
  <c r="G1062" i="2" s="1"/>
  <c r="H1060" i="7" l="1"/>
  <c r="I1060" i="7" s="1"/>
  <c r="B1061" i="7" s="1"/>
  <c r="G1061" i="7" s="1"/>
  <c r="H1060" i="6"/>
  <c r="I1060" i="6" s="1"/>
  <c r="B1061" i="6" s="1"/>
  <c r="G1061" i="6" s="1"/>
  <c r="H1061" i="5"/>
  <c r="I1061" i="5" s="1"/>
  <c r="B1062" i="5" s="1"/>
  <c r="G1062" i="5" s="1"/>
  <c r="H1060" i="4"/>
  <c r="I1060" i="4" s="1"/>
  <c r="B1061" i="4" s="1"/>
  <c r="G1061" i="4" s="1"/>
  <c r="H1060" i="3"/>
  <c r="I1060" i="3" s="1"/>
  <c r="B1061" i="3" s="1"/>
  <c r="G1061" i="3" s="1"/>
  <c r="H1062" i="2"/>
  <c r="I1062" i="2" s="1"/>
  <c r="B1063" i="2" s="1"/>
  <c r="G1063" i="2" s="1"/>
  <c r="H1061" i="7" l="1"/>
  <c r="I1061" i="7" s="1"/>
  <c r="B1062" i="7" s="1"/>
  <c r="G1062" i="7" s="1"/>
  <c r="H1061" i="6"/>
  <c r="I1061" i="6" s="1"/>
  <c r="B1062" i="6" s="1"/>
  <c r="G1062" i="6" s="1"/>
  <c r="H1062" i="5"/>
  <c r="I1062" i="5" s="1"/>
  <c r="B1063" i="5" s="1"/>
  <c r="G1063" i="5" s="1"/>
  <c r="H1061" i="4"/>
  <c r="I1061" i="4" s="1"/>
  <c r="B1062" i="4" s="1"/>
  <c r="G1062" i="4" s="1"/>
  <c r="H1061" i="3"/>
  <c r="I1061" i="3" s="1"/>
  <c r="B1062" i="3" s="1"/>
  <c r="G1062" i="3" s="1"/>
  <c r="H1063" i="2"/>
  <c r="I1063" i="2" s="1"/>
  <c r="B1064" i="2" s="1"/>
  <c r="G1064" i="2" s="1"/>
  <c r="I1062" i="7" l="1"/>
  <c r="B1063" i="7" s="1"/>
  <c r="G1063" i="7" s="1"/>
  <c r="H1062" i="7"/>
  <c r="H1062" i="6"/>
  <c r="I1062" i="6" s="1"/>
  <c r="B1063" i="6" s="1"/>
  <c r="G1063" i="6" s="1"/>
  <c r="H1063" i="5"/>
  <c r="I1063" i="5" s="1"/>
  <c r="B1064" i="5" s="1"/>
  <c r="G1064" i="5" s="1"/>
  <c r="H1062" i="4"/>
  <c r="I1062" i="4" s="1"/>
  <c r="B1063" i="4" s="1"/>
  <c r="G1063" i="4" s="1"/>
  <c r="H1062" i="3"/>
  <c r="I1062" i="3" s="1"/>
  <c r="B1063" i="3" s="1"/>
  <c r="G1063" i="3" s="1"/>
  <c r="H1064" i="2"/>
  <c r="I1064" i="2" s="1"/>
  <c r="B1065" i="2" s="1"/>
  <c r="G1065" i="2" s="1"/>
  <c r="H1063" i="7" l="1"/>
  <c r="I1063" i="7"/>
  <c r="B1064" i="7" s="1"/>
  <c r="G1064" i="7" s="1"/>
  <c r="H1063" i="6"/>
  <c r="I1063" i="6"/>
  <c r="B1064" i="6" s="1"/>
  <c r="G1064" i="6" s="1"/>
  <c r="H1064" i="5"/>
  <c r="I1064" i="5" s="1"/>
  <c r="B1065" i="5" s="1"/>
  <c r="G1065" i="5" s="1"/>
  <c r="I1063" i="4"/>
  <c r="B1064" i="4" s="1"/>
  <c r="G1064" i="4" s="1"/>
  <c r="H1063" i="4"/>
  <c r="H1063" i="3"/>
  <c r="I1063" i="3" s="1"/>
  <c r="B1064" i="3" s="1"/>
  <c r="G1064" i="3" s="1"/>
  <c r="H1065" i="2"/>
  <c r="I1065" i="2"/>
  <c r="B1066" i="2" s="1"/>
  <c r="G1066" i="2" s="1"/>
  <c r="H1064" i="7" l="1"/>
  <c r="I1064" i="7"/>
  <c r="B1065" i="7" s="1"/>
  <c r="G1065" i="7" s="1"/>
  <c r="I1064" i="6"/>
  <c r="B1065" i="6" s="1"/>
  <c r="G1065" i="6" s="1"/>
  <c r="H1064" i="6"/>
  <c r="H1065" i="5"/>
  <c r="I1065" i="5" s="1"/>
  <c r="B1066" i="5" s="1"/>
  <c r="G1066" i="5" s="1"/>
  <c r="I1064" i="4"/>
  <c r="B1065" i="4" s="1"/>
  <c r="G1065" i="4" s="1"/>
  <c r="H1064" i="4"/>
  <c r="H1064" i="3"/>
  <c r="I1064" i="3" s="1"/>
  <c r="B1065" i="3" s="1"/>
  <c r="G1065" i="3" s="1"/>
  <c r="H1066" i="2"/>
  <c r="I1066" i="2"/>
  <c r="B1067" i="2" s="1"/>
  <c r="G1067" i="2" s="1"/>
  <c r="H1065" i="7" l="1"/>
  <c r="I1065" i="7" s="1"/>
  <c r="B1066" i="7" s="1"/>
  <c r="G1066" i="7" s="1"/>
  <c r="H1065" i="6"/>
  <c r="I1065" i="6" s="1"/>
  <c r="B1066" i="6" s="1"/>
  <c r="G1066" i="6" s="1"/>
  <c r="H1066" i="5"/>
  <c r="I1066" i="5" s="1"/>
  <c r="B1067" i="5" s="1"/>
  <c r="G1067" i="5" s="1"/>
  <c r="H1065" i="4"/>
  <c r="I1065" i="4"/>
  <c r="B1066" i="4" s="1"/>
  <c r="G1066" i="4" s="1"/>
  <c r="H1065" i="3"/>
  <c r="I1065" i="3" s="1"/>
  <c r="B1066" i="3" s="1"/>
  <c r="G1066" i="3" s="1"/>
  <c r="H1067" i="2"/>
  <c r="I1067" i="2"/>
  <c r="B1068" i="2" s="1"/>
  <c r="G1068" i="2" s="1"/>
  <c r="H1066" i="7" l="1"/>
  <c r="I1066" i="7" s="1"/>
  <c r="B1067" i="7" s="1"/>
  <c r="G1067" i="7" s="1"/>
  <c r="I1066" i="6"/>
  <c r="B1067" i="6" s="1"/>
  <c r="G1067" i="6" s="1"/>
  <c r="H1066" i="6"/>
  <c r="H1067" i="5"/>
  <c r="I1067" i="5"/>
  <c r="B1068" i="5" s="1"/>
  <c r="G1068" i="5" s="1"/>
  <c r="H1066" i="4"/>
  <c r="I1066" i="4" s="1"/>
  <c r="B1067" i="4" s="1"/>
  <c r="G1067" i="4" s="1"/>
  <c r="H1066" i="3"/>
  <c r="I1066" i="3" s="1"/>
  <c r="B1067" i="3" s="1"/>
  <c r="G1067" i="3" s="1"/>
  <c r="H1068" i="2"/>
  <c r="I1068" i="2" s="1"/>
  <c r="B1069" i="2" s="1"/>
  <c r="G1069" i="2" s="1"/>
  <c r="I1067" i="7" l="1"/>
  <c r="B1068" i="7" s="1"/>
  <c r="G1068" i="7" s="1"/>
  <c r="H1067" i="7"/>
  <c r="H1067" i="6"/>
  <c r="I1067" i="6"/>
  <c r="B1068" i="6" s="1"/>
  <c r="G1068" i="6" s="1"/>
  <c r="H1068" i="5"/>
  <c r="I1068" i="5" s="1"/>
  <c r="B1069" i="5" s="1"/>
  <c r="G1069" i="5" s="1"/>
  <c r="H1067" i="4"/>
  <c r="I1067" i="4" s="1"/>
  <c r="B1068" i="4" s="1"/>
  <c r="G1068" i="4" s="1"/>
  <c r="I1067" i="3"/>
  <c r="B1068" i="3" s="1"/>
  <c r="G1068" i="3" s="1"/>
  <c r="H1067" i="3"/>
  <c r="H1069" i="2"/>
  <c r="I1069" i="2"/>
  <c r="B1070" i="2" s="1"/>
  <c r="G1070" i="2" s="1"/>
  <c r="H1068" i="7" l="1"/>
  <c r="I1068" i="7" s="1"/>
  <c r="B1069" i="7" s="1"/>
  <c r="G1069" i="7" s="1"/>
  <c r="I1068" i="6"/>
  <c r="B1069" i="6" s="1"/>
  <c r="G1069" i="6" s="1"/>
  <c r="H1068" i="6"/>
  <c r="H1069" i="5"/>
  <c r="I1069" i="5" s="1"/>
  <c r="B1070" i="5" s="1"/>
  <c r="G1070" i="5" s="1"/>
  <c r="H1068" i="4"/>
  <c r="I1068" i="4" s="1"/>
  <c r="B1069" i="4" s="1"/>
  <c r="G1069" i="4" s="1"/>
  <c r="I1068" i="3"/>
  <c r="B1069" i="3" s="1"/>
  <c r="G1069" i="3" s="1"/>
  <c r="H1068" i="3"/>
  <c r="H1070" i="2"/>
  <c r="I1070" i="2"/>
  <c r="B1071" i="2" s="1"/>
  <c r="G1071" i="2" s="1"/>
  <c r="I1069" i="7" l="1"/>
  <c r="B1070" i="7" s="1"/>
  <c r="G1070" i="7" s="1"/>
  <c r="H1069" i="7"/>
  <c r="H1069" i="6"/>
  <c r="I1069" i="6"/>
  <c r="B1070" i="6" s="1"/>
  <c r="G1070" i="6" s="1"/>
  <c r="H1070" i="5"/>
  <c r="I1070" i="5" s="1"/>
  <c r="B1071" i="5" s="1"/>
  <c r="G1071" i="5" s="1"/>
  <c r="H1069" i="4"/>
  <c r="I1069" i="4" s="1"/>
  <c r="B1070" i="4" s="1"/>
  <c r="G1070" i="4" s="1"/>
  <c r="H1069" i="3"/>
  <c r="I1069" i="3" s="1"/>
  <c r="B1070" i="3" s="1"/>
  <c r="G1070" i="3" s="1"/>
  <c r="H1071" i="2"/>
  <c r="I1071" i="2" s="1"/>
  <c r="B1072" i="2" s="1"/>
  <c r="G1072" i="2" s="1"/>
  <c r="I1070" i="7" l="1"/>
  <c r="B1071" i="7" s="1"/>
  <c r="G1071" i="7" s="1"/>
  <c r="H1070" i="7"/>
  <c r="H1070" i="6"/>
  <c r="I1070" i="6" s="1"/>
  <c r="B1071" i="6" s="1"/>
  <c r="G1071" i="6" s="1"/>
  <c r="H1071" i="5"/>
  <c r="I1071" i="5" s="1"/>
  <c r="B1072" i="5" s="1"/>
  <c r="G1072" i="5" s="1"/>
  <c r="H1070" i="4"/>
  <c r="I1070" i="4" s="1"/>
  <c r="B1071" i="4" s="1"/>
  <c r="G1071" i="4" s="1"/>
  <c r="H1070" i="3"/>
  <c r="I1070" i="3" s="1"/>
  <c r="B1071" i="3" s="1"/>
  <c r="G1071" i="3" s="1"/>
  <c r="H1072" i="2"/>
  <c r="I1072" i="2" s="1"/>
  <c r="B1073" i="2" s="1"/>
  <c r="G1073" i="2" s="1"/>
  <c r="H1071" i="7" l="1"/>
  <c r="I1071" i="7" s="1"/>
  <c r="B1072" i="7" s="1"/>
  <c r="G1072" i="7" s="1"/>
  <c r="I1071" i="6"/>
  <c r="B1072" i="6" s="1"/>
  <c r="G1072" i="6" s="1"/>
  <c r="H1071" i="6"/>
  <c r="H1072" i="5"/>
  <c r="I1072" i="5" s="1"/>
  <c r="B1073" i="5" s="1"/>
  <c r="G1073" i="5" s="1"/>
  <c r="H1071" i="4"/>
  <c r="I1071" i="4"/>
  <c r="B1072" i="4" s="1"/>
  <c r="G1072" i="4" s="1"/>
  <c r="H1071" i="3"/>
  <c r="I1071" i="3" s="1"/>
  <c r="B1072" i="3" s="1"/>
  <c r="G1072" i="3" s="1"/>
  <c r="H1073" i="2"/>
  <c r="I1073" i="2" s="1"/>
  <c r="B1074" i="2" s="1"/>
  <c r="G1074" i="2" s="1"/>
  <c r="H1072" i="7" l="1"/>
  <c r="I1072" i="7" s="1"/>
  <c r="B1073" i="7" s="1"/>
  <c r="G1073" i="7" s="1"/>
  <c r="H1072" i="6"/>
  <c r="I1072" i="6" s="1"/>
  <c r="B1073" i="6" s="1"/>
  <c r="G1073" i="6" s="1"/>
  <c r="H1073" i="5"/>
  <c r="I1073" i="5" s="1"/>
  <c r="B1074" i="5" s="1"/>
  <c r="G1074" i="5" s="1"/>
  <c r="H1072" i="4"/>
  <c r="I1072" i="4" s="1"/>
  <c r="B1073" i="4" s="1"/>
  <c r="G1073" i="4" s="1"/>
  <c r="H1072" i="3"/>
  <c r="I1072" i="3" s="1"/>
  <c r="B1073" i="3" s="1"/>
  <c r="G1073" i="3" s="1"/>
  <c r="H1074" i="2"/>
  <c r="I1074" i="2"/>
  <c r="B1075" i="2" s="1"/>
  <c r="G1075" i="2" s="1"/>
  <c r="H1073" i="7" l="1"/>
  <c r="I1073" i="7" s="1"/>
  <c r="B1074" i="7" s="1"/>
  <c r="G1074" i="7" s="1"/>
  <c r="H1073" i="6"/>
  <c r="I1073" i="6" s="1"/>
  <c r="B1074" i="6" s="1"/>
  <c r="G1074" i="6" s="1"/>
  <c r="H1074" i="5"/>
  <c r="I1074" i="5" s="1"/>
  <c r="B1075" i="5" s="1"/>
  <c r="G1075" i="5" s="1"/>
  <c r="H1073" i="4"/>
  <c r="I1073" i="4" s="1"/>
  <c r="B1074" i="4" s="1"/>
  <c r="G1074" i="4" s="1"/>
  <c r="H1073" i="3"/>
  <c r="I1073" i="3" s="1"/>
  <c r="B1074" i="3" s="1"/>
  <c r="G1074" i="3" s="1"/>
  <c r="H1075" i="2"/>
  <c r="I1075" i="2"/>
  <c r="B1076" i="2" s="1"/>
  <c r="G1076" i="2" s="1"/>
  <c r="H1074" i="7" l="1"/>
  <c r="I1074" i="7" s="1"/>
  <c r="B1075" i="7" s="1"/>
  <c r="G1075" i="7" s="1"/>
  <c r="H1074" i="6"/>
  <c r="I1074" i="6"/>
  <c r="B1075" i="6" s="1"/>
  <c r="G1075" i="6" s="1"/>
  <c r="H1075" i="5"/>
  <c r="I1075" i="5" s="1"/>
  <c r="B1076" i="5" s="1"/>
  <c r="G1076" i="5" s="1"/>
  <c r="H1074" i="4"/>
  <c r="I1074" i="4" s="1"/>
  <c r="B1075" i="4" s="1"/>
  <c r="G1075" i="4" s="1"/>
  <c r="H1074" i="3"/>
  <c r="I1074" i="3"/>
  <c r="B1075" i="3" s="1"/>
  <c r="G1075" i="3" s="1"/>
  <c r="H1076" i="2"/>
  <c r="I1076" i="2" s="1"/>
  <c r="B1077" i="2" s="1"/>
  <c r="G1077" i="2" s="1"/>
  <c r="H1075" i="7" l="1"/>
  <c r="I1075" i="7"/>
  <c r="B1076" i="7" s="1"/>
  <c r="G1076" i="7" s="1"/>
  <c r="H1075" i="6"/>
  <c r="I1075" i="6"/>
  <c r="B1076" i="6" s="1"/>
  <c r="G1076" i="6" s="1"/>
  <c r="H1076" i="5"/>
  <c r="I1076" i="5" s="1"/>
  <c r="B1077" i="5" s="1"/>
  <c r="G1077" i="5" s="1"/>
  <c r="I1075" i="4"/>
  <c r="B1076" i="4" s="1"/>
  <c r="G1076" i="4" s="1"/>
  <c r="H1075" i="4"/>
  <c r="H1075" i="3"/>
  <c r="I1075" i="3" s="1"/>
  <c r="B1076" i="3" s="1"/>
  <c r="G1076" i="3" s="1"/>
  <c r="H1077" i="2"/>
  <c r="I1077" i="2" s="1"/>
  <c r="B1078" i="2" s="1"/>
  <c r="G1078" i="2" s="1"/>
  <c r="H1076" i="7" l="1"/>
  <c r="I1076" i="7" s="1"/>
  <c r="B1077" i="7" s="1"/>
  <c r="G1077" i="7" s="1"/>
  <c r="H1076" i="6"/>
  <c r="I1076" i="6" s="1"/>
  <c r="B1077" i="6" s="1"/>
  <c r="G1077" i="6" s="1"/>
  <c r="H1077" i="5"/>
  <c r="I1077" i="5" s="1"/>
  <c r="B1078" i="5" s="1"/>
  <c r="G1078" i="5" s="1"/>
  <c r="H1076" i="4"/>
  <c r="I1076" i="4"/>
  <c r="B1077" i="4" s="1"/>
  <c r="G1077" i="4" s="1"/>
  <c r="H1076" i="3"/>
  <c r="I1076" i="3" s="1"/>
  <c r="B1077" i="3" s="1"/>
  <c r="G1077" i="3" s="1"/>
  <c r="H1078" i="2"/>
  <c r="I1078" i="2"/>
  <c r="B1079" i="2" s="1"/>
  <c r="G1079" i="2" s="1"/>
  <c r="H1077" i="7" l="1"/>
  <c r="I1077" i="7" s="1"/>
  <c r="B1078" i="7" s="1"/>
  <c r="G1078" i="7" s="1"/>
  <c r="H1077" i="6"/>
  <c r="I1077" i="6" s="1"/>
  <c r="B1078" i="6" s="1"/>
  <c r="G1078" i="6" s="1"/>
  <c r="H1078" i="5"/>
  <c r="I1078" i="5" s="1"/>
  <c r="B1079" i="5" s="1"/>
  <c r="G1079" i="5" s="1"/>
  <c r="H1077" i="4"/>
  <c r="I1077" i="4" s="1"/>
  <c r="B1078" i="4" s="1"/>
  <c r="G1078" i="4" s="1"/>
  <c r="H1077" i="3"/>
  <c r="I1077" i="3" s="1"/>
  <c r="B1078" i="3" s="1"/>
  <c r="G1078" i="3" s="1"/>
  <c r="H1079" i="2"/>
  <c r="I1079" i="2"/>
  <c r="B1080" i="2" s="1"/>
  <c r="G1080" i="2" s="1"/>
  <c r="I1078" i="7" l="1"/>
  <c r="B1079" i="7" s="1"/>
  <c r="G1079" i="7" s="1"/>
  <c r="H1078" i="7"/>
  <c r="H1078" i="6"/>
  <c r="I1078" i="6" s="1"/>
  <c r="B1079" i="6" s="1"/>
  <c r="G1079" i="6" s="1"/>
  <c r="H1079" i="5"/>
  <c r="I1079" i="5"/>
  <c r="B1080" i="5" s="1"/>
  <c r="G1080" i="5" s="1"/>
  <c r="H1078" i="4"/>
  <c r="I1078" i="4" s="1"/>
  <c r="B1079" i="4" s="1"/>
  <c r="G1079" i="4" s="1"/>
  <c r="H1078" i="3"/>
  <c r="I1078" i="3" s="1"/>
  <c r="B1079" i="3" s="1"/>
  <c r="G1079" i="3" s="1"/>
  <c r="H1080" i="2"/>
  <c r="I1080" i="2"/>
  <c r="B1081" i="2" s="1"/>
  <c r="G1081" i="2" s="1"/>
  <c r="H1079" i="7" l="1"/>
  <c r="I1079" i="7" s="1"/>
  <c r="B1080" i="7" s="1"/>
  <c r="G1080" i="7" s="1"/>
  <c r="H1079" i="6"/>
  <c r="I1079" i="6" s="1"/>
  <c r="B1080" i="6" s="1"/>
  <c r="G1080" i="6" s="1"/>
  <c r="H1080" i="5"/>
  <c r="I1080" i="5" s="1"/>
  <c r="B1081" i="5" s="1"/>
  <c r="G1081" i="5" s="1"/>
  <c r="H1079" i="4"/>
  <c r="I1079" i="4" s="1"/>
  <c r="B1080" i="4" s="1"/>
  <c r="G1080" i="4" s="1"/>
  <c r="H1079" i="3"/>
  <c r="I1079" i="3" s="1"/>
  <c r="B1080" i="3" s="1"/>
  <c r="G1080" i="3" s="1"/>
  <c r="H1081" i="2"/>
  <c r="I1081" i="2" s="1"/>
  <c r="B1082" i="2" s="1"/>
  <c r="G1082" i="2" s="1"/>
  <c r="H1080" i="7" l="1"/>
  <c r="I1080" i="7" s="1"/>
  <c r="B1081" i="7" s="1"/>
  <c r="G1081" i="7" s="1"/>
  <c r="H1080" i="6"/>
  <c r="I1080" i="6" s="1"/>
  <c r="B1081" i="6" s="1"/>
  <c r="G1081" i="6" s="1"/>
  <c r="H1081" i="5"/>
  <c r="I1081" i="5" s="1"/>
  <c r="B1082" i="5" s="1"/>
  <c r="G1082" i="5" s="1"/>
  <c r="H1080" i="4"/>
  <c r="I1080" i="4" s="1"/>
  <c r="B1081" i="4" s="1"/>
  <c r="G1081" i="4" s="1"/>
  <c r="H1080" i="3"/>
  <c r="I1080" i="3"/>
  <c r="B1081" i="3" s="1"/>
  <c r="G1081" i="3" s="1"/>
  <c r="H1082" i="2"/>
  <c r="I1082" i="2" s="1"/>
  <c r="B1083" i="2" s="1"/>
  <c r="G1083" i="2" s="1"/>
  <c r="H1081" i="7" l="1"/>
  <c r="I1081" i="7" s="1"/>
  <c r="B1082" i="7" s="1"/>
  <c r="G1082" i="7" s="1"/>
  <c r="H1081" i="6"/>
  <c r="I1081" i="6"/>
  <c r="B1082" i="6" s="1"/>
  <c r="G1082" i="6" s="1"/>
  <c r="H1082" i="5"/>
  <c r="I1082" i="5" s="1"/>
  <c r="B1083" i="5" s="1"/>
  <c r="G1083" i="5" s="1"/>
  <c r="H1081" i="4"/>
  <c r="I1081" i="4" s="1"/>
  <c r="B1082" i="4" s="1"/>
  <c r="G1082" i="4" s="1"/>
  <c r="H1081" i="3"/>
  <c r="I1081" i="3" s="1"/>
  <c r="B1082" i="3" s="1"/>
  <c r="G1082" i="3" s="1"/>
  <c r="H1083" i="2"/>
  <c r="I1083" i="2"/>
  <c r="B1084" i="2" s="1"/>
  <c r="G1084" i="2" s="1"/>
  <c r="I1082" i="7" l="1"/>
  <c r="B1083" i="7" s="1"/>
  <c r="G1083" i="7" s="1"/>
  <c r="H1082" i="7"/>
  <c r="H1082" i="6"/>
  <c r="I1082" i="6" s="1"/>
  <c r="B1083" i="6" s="1"/>
  <c r="G1083" i="6" s="1"/>
  <c r="H1083" i="5"/>
  <c r="I1083" i="5" s="1"/>
  <c r="B1084" i="5" s="1"/>
  <c r="G1084" i="5" s="1"/>
  <c r="H1082" i="4"/>
  <c r="I1082" i="4" s="1"/>
  <c r="B1083" i="4" s="1"/>
  <c r="G1083" i="4" s="1"/>
  <c r="H1082" i="3"/>
  <c r="I1082" i="3" s="1"/>
  <c r="B1083" i="3" s="1"/>
  <c r="G1083" i="3" s="1"/>
  <c r="H1084" i="2"/>
  <c r="I1084" i="2" s="1"/>
  <c r="B1085" i="2" s="1"/>
  <c r="G1085" i="2" s="1"/>
  <c r="H1083" i="7" l="1"/>
  <c r="I1083" i="7" s="1"/>
  <c r="B1084" i="7" s="1"/>
  <c r="G1084" i="7" s="1"/>
  <c r="H1083" i="6"/>
  <c r="I1083" i="6" s="1"/>
  <c r="B1084" i="6" s="1"/>
  <c r="G1084" i="6" s="1"/>
  <c r="H1084" i="5"/>
  <c r="I1084" i="5" s="1"/>
  <c r="B1085" i="5" s="1"/>
  <c r="G1085" i="5" s="1"/>
  <c r="H1083" i="4"/>
  <c r="I1083" i="4"/>
  <c r="B1084" i="4" s="1"/>
  <c r="G1084" i="4" s="1"/>
  <c r="H1083" i="3"/>
  <c r="I1083" i="3" s="1"/>
  <c r="B1084" i="3" s="1"/>
  <c r="G1084" i="3" s="1"/>
  <c r="H1085" i="2"/>
  <c r="I1085" i="2" s="1"/>
  <c r="B1086" i="2" s="1"/>
  <c r="G1086" i="2" s="1"/>
  <c r="H1084" i="7" l="1"/>
  <c r="I1084" i="7" s="1"/>
  <c r="B1085" i="7" s="1"/>
  <c r="G1085" i="7" s="1"/>
  <c r="I1084" i="6"/>
  <c r="B1085" i="6" s="1"/>
  <c r="G1085" i="6" s="1"/>
  <c r="H1084" i="6"/>
  <c r="H1085" i="5"/>
  <c r="I1085" i="5" s="1"/>
  <c r="B1086" i="5" s="1"/>
  <c r="G1086" i="5" s="1"/>
  <c r="H1084" i="4"/>
  <c r="I1084" i="4" s="1"/>
  <c r="B1085" i="4" s="1"/>
  <c r="G1085" i="4" s="1"/>
  <c r="H1084" i="3"/>
  <c r="I1084" i="3" s="1"/>
  <c r="B1085" i="3" s="1"/>
  <c r="G1085" i="3" s="1"/>
  <c r="H1086" i="2"/>
  <c r="I1086" i="2" s="1"/>
  <c r="B1087" i="2" s="1"/>
  <c r="G1087" i="2" s="1"/>
  <c r="H1085" i="7" l="1"/>
  <c r="I1085" i="7" s="1"/>
  <c r="B1086" i="7" s="1"/>
  <c r="G1086" i="7" s="1"/>
  <c r="H1085" i="6"/>
  <c r="I1085" i="6" s="1"/>
  <c r="B1086" i="6" s="1"/>
  <c r="G1086" i="6" s="1"/>
  <c r="H1086" i="5"/>
  <c r="I1086" i="5" s="1"/>
  <c r="B1087" i="5" s="1"/>
  <c r="G1087" i="5" s="1"/>
  <c r="H1085" i="4"/>
  <c r="I1085" i="4" s="1"/>
  <c r="B1086" i="4" s="1"/>
  <c r="G1086" i="4" s="1"/>
  <c r="H1085" i="3"/>
  <c r="I1085" i="3" s="1"/>
  <c r="B1086" i="3" s="1"/>
  <c r="G1086" i="3" s="1"/>
  <c r="H1087" i="2"/>
  <c r="I1087" i="2" s="1"/>
  <c r="B1088" i="2" s="1"/>
  <c r="G1088" i="2" s="1"/>
  <c r="H1086" i="7" l="1"/>
  <c r="I1086" i="7" s="1"/>
  <c r="B1087" i="7" s="1"/>
  <c r="G1087" i="7" s="1"/>
  <c r="H1086" i="6"/>
  <c r="I1086" i="6"/>
  <c r="B1087" i="6" s="1"/>
  <c r="G1087" i="6" s="1"/>
  <c r="H1087" i="5"/>
  <c r="I1087" i="5" s="1"/>
  <c r="B1088" i="5" s="1"/>
  <c r="G1088" i="5" s="1"/>
  <c r="H1086" i="4"/>
  <c r="I1086" i="4" s="1"/>
  <c r="B1087" i="4" s="1"/>
  <c r="G1087" i="4" s="1"/>
  <c r="H1086" i="3"/>
  <c r="I1086" i="3" s="1"/>
  <c r="B1087" i="3" s="1"/>
  <c r="G1087" i="3" s="1"/>
  <c r="H1088" i="2"/>
  <c r="I1088" i="2" s="1"/>
  <c r="B1089" i="2" s="1"/>
  <c r="G1089" i="2" s="1"/>
  <c r="H1087" i="7" l="1"/>
  <c r="I1087" i="7"/>
  <c r="B1088" i="7" s="1"/>
  <c r="G1088" i="7" s="1"/>
  <c r="H1087" i="6"/>
  <c r="I1087" i="6"/>
  <c r="B1088" i="6" s="1"/>
  <c r="G1088" i="6" s="1"/>
  <c r="H1088" i="5"/>
  <c r="I1088" i="5" s="1"/>
  <c r="B1089" i="5" s="1"/>
  <c r="G1089" i="5" s="1"/>
  <c r="I1087" i="4"/>
  <c r="B1088" i="4" s="1"/>
  <c r="G1088" i="4" s="1"/>
  <c r="H1087" i="4"/>
  <c r="I1087" i="3"/>
  <c r="B1088" i="3" s="1"/>
  <c r="G1088" i="3" s="1"/>
  <c r="H1087" i="3"/>
  <c r="H1089" i="2"/>
  <c r="I1089" i="2" s="1"/>
  <c r="B1090" i="2" s="1"/>
  <c r="G1090" i="2" s="1"/>
  <c r="H1088" i="7" l="1"/>
  <c r="I1088" i="7" s="1"/>
  <c r="B1089" i="7" s="1"/>
  <c r="G1089" i="7" s="1"/>
  <c r="I1088" i="6"/>
  <c r="B1089" i="6" s="1"/>
  <c r="G1089" i="6" s="1"/>
  <c r="H1088" i="6"/>
  <c r="H1089" i="5"/>
  <c r="I1089" i="5" s="1"/>
  <c r="B1090" i="5" s="1"/>
  <c r="G1090" i="5" s="1"/>
  <c r="H1088" i="4"/>
  <c r="I1088" i="4"/>
  <c r="B1089" i="4" s="1"/>
  <c r="G1089" i="4" s="1"/>
  <c r="H1088" i="3"/>
  <c r="I1088" i="3" s="1"/>
  <c r="B1089" i="3" s="1"/>
  <c r="G1089" i="3" s="1"/>
  <c r="H1090" i="2"/>
  <c r="I1090" i="2" s="1"/>
  <c r="B1091" i="2" s="1"/>
  <c r="G1091" i="2" s="1"/>
  <c r="H1089" i="7" l="1"/>
  <c r="I1089" i="7" s="1"/>
  <c r="B1090" i="7" s="1"/>
  <c r="G1090" i="7" s="1"/>
  <c r="H1089" i="6"/>
  <c r="I1089" i="6" s="1"/>
  <c r="B1090" i="6" s="1"/>
  <c r="G1090" i="6" s="1"/>
  <c r="H1090" i="5"/>
  <c r="I1090" i="5" s="1"/>
  <c r="B1091" i="5" s="1"/>
  <c r="G1091" i="5" s="1"/>
  <c r="H1089" i="4"/>
  <c r="I1089" i="4" s="1"/>
  <c r="B1090" i="4" s="1"/>
  <c r="G1090" i="4" s="1"/>
  <c r="H1089" i="3"/>
  <c r="I1089" i="3" s="1"/>
  <c r="B1090" i="3" s="1"/>
  <c r="G1090" i="3" s="1"/>
  <c r="H1091" i="2"/>
  <c r="I1091" i="2"/>
  <c r="B1092" i="2" s="1"/>
  <c r="G1092" i="2" s="1"/>
  <c r="I1090" i="7" l="1"/>
  <c r="B1091" i="7" s="1"/>
  <c r="G1091" i="7" s="1"/>
  <c r="H1090" i="7"/>
  <c r="H1090" i="6"/>
  <c r="I1090" i="6" s="1"/>
  <c r="B1091" i="6" s="1"/>
  <c r="G1091" i="6" s="1"/>
  <c r="H1091" i="5"/>
  <c r="I1091" i="5" s="1"/>
  <c r="B1092" i="5" s="1"/>
  <c r="G1092" i="5" s="1"/>
  <c r="H1090" i="4"/>
  <c r="I1090" i="4" s="1"/>
  <c r="B1091" i="4" s="1"/>
  <c r="G1091" i="4" s="1"/>
  <c r="H1090" i="3"/>
  <c r="I1090" i="3" s="1"/>
  <c r="B1091" i="3" s="1"/>
  <c r="G1091" i="3" s="1"/>
  <c r="H1092" i="2"/>
  <c r="I1092" i="2"/>
  <c r="B1093" i="2" s="1"/>
  <c r="G1093" i="2" s="1"/>
  <c r="I1091" i="7" l="1"/>
  <c r="B1092" i="7" s="1"/>
  <c r="G1092" i="7" s="1"/>
  <c r="H1091" i="7"/>
  <c r="H1091" i="6"/>
  <c r="I1091" i="6" s="1"/>
  <c r="B1092" i="6" s="1"/>
  <c r="G1092" i="6" s="1"/>
  <c r="H1092" i="5"/>
  <c r="I1092" i="5" s="1"/>
  <c r="B1093" i="5" s="1"/>
  <c r="G1093" i="5" s="1"/>
  <c r="H1091" i="4"/>
  <c r="I1091" i="4" s="1"/>
  <c r="B1092" i="4" s="1"/>
  <c r="G1092" i="4" s="1"/>
  <c r="H1091" i="3"/>
  <c r="I1091" i="3" s="1"/>
  <c r="B1092" i="3" s="1"/>
  <c r="G1092" i="3" s="1"/>
  <c r="H1093" i="2"/>
  <c r="I1093" i="2" s="1"/>
  <c r="B1094" i="2" s="1"/>
  <c r="G1094" i="2" s="1"/>
  <c r="H1092" i="7" l="1"/>
  <c r="I1092" i="7" s="1"/>
  <c r="B1093" i="7" s="1"/>
  <c r="G1093" i="7" s="1"/>
  <c r="H1092" i="6"/>
  <c r="I1092" i="6"/>
  <c r="B1093" i="6" s="1"/>
  <c r="G1093" i="6" s="1"/>
  <c r="H1093" i="5"/>
  <c r="I1093" i="5" s="1"/>
  <c r="B1094" i="5" s="1"/>
  <c r="G1094" i="5" s="1"/>
  <c r="H1092" i="4"/>
  <c r="I1092" i="4" s="1"/>
  <c r="B1093" i="4" s="1"/>
  <c r="G1093" i="4" s="1"/>
  <c r="H1092" i="3"/>
  <c r="I1092" i="3" s="1"/>
  <c r="B1093" i="3" s="1"/>
  <c r="G1093" i="3" s="1"/>
  <c r="H1094" i="2"/>
  <c r="I1094" i="2"/>
  <c r="B1095" i="2" s="1"/>
  <c r="G1095" i="2" s="1"/>
  <c r="H1093" i="7" l="1"/>
  <c r="I1093" i="7" s="1"/>
  <c r="B1094" i="7" s="1"/>
  <c r="G1094" i="7" s="1"/>
  <c r="H1093" i="6"/>
  <c r="I1093" i="6"/>
  <c r="B1094" i="6" s="1"/>
  <c r="G1094" i="6" s="1"/>
  <c r="H1094" i="5"/>
  <c r="I1094" i="5" s="1"/>
  <c r="B1095" i="5" s="1"/>
  <c r="G1095" i="5" s="1"/>
  <c r="H1093" i="4"/>
  <c r="I1093" i="4" s="1"/>
  <c r="B1094" i="4" s="1"/>
  <c r="G1094" i="4" s="1"/>
  <c r="H1093" i="3"/>
  <c r="I1093" i="3" s="1"/>
  <c r="B1094" i="3" s="1"/>
  <c r="G1094" i="3" s="1"/>
  <c r="H1095" i="2"/>
  <c r="I1095" i="2" s="1"/>
  <c r="B1096" i="2" s="1"/>
  <c r="G1096" i="2" s="1"/>
  <c r="H1094" i="7" l="1"/>
  <c r="I1094" i="7" s="1"/>
  <c r="B1095" i="7" s="1"/>
  <c r="G1095" i="7" s="1"/>
  <c r="H1094" i="6"/>
  <c r="I1094" i="6" s="1"/>
  <c r="B1095" i="6" s="1"/>
  <c r="G1095" i="6" s="1"/>
  <c r="H1095" i="5"/>
  <c r="I1095" i="5" s="1"/>
  <c r="B1096" i="5" s="1"/>
  <c r="G1096" i="5" s="1"/>
  <c r="H1094" i="4"/>
  <c r="I1094" i="4" s="1"/>
  <c r="B1095" i="4" s="1"/>
  <c r="G1095" i="4" s="1"/>
  <c r="H1094" i="3"/>
  <c r="I1094" i="3" s="1"/>
  <c r="B1095" i="3" s="1"/>
  <c r="G1095" i="3" s="1"/>
  <c r="H1096" i="2"/>
  <c r="I1096" i="2" s="1"/>
  <c r="B1097" i="2" s="1"/>
  <c r="G1097" i="2" s="1"/>
  <c r="H1095" i="7" l="1"/>
  <c r="I1095" i="7"/>
  <c r="B1096" i="7" s="1"/>
  <c r="G1096" i="7" s="1"/>
  <c r="H1095" i="6"/>
  <c r="I1095" i="6" s="1"/>
  <c r="B1096" i="6" s="1"/>
  <c r="G1096" i="6" s="1"/>
  <c r="H1096" i="5"/>
  <c r="I1096" i="5" s="1"/>
  <c r="B1097" i="5" s="1"/>
  <c r="G1097" i="5" s="1"/>
  <c r="H1095" i="4"/>
  <c r="I1095" i="4"/>
  <c r="B1096" i="4" s="1"/>
  <c r="G1096" i="4" s="1"/>
  <c r="H1095" i="3"/>
  <c r="I1095" i="3" s="1"/>
  <c r="B1096" i="3" s="1"/>
  <c r="G1096" i="3" s="1"/>
  <c r="H1097" i="2"/>
  <c r="I1097" i="2" s="1"/>
  <c r="B1098" i="2" s="1"/>
  <c r="G1098" i="2" s="1"/>
  <c r="H1096" i="7" l="1"/>
  <c r="I1096" i="7" s="1"/>
  <c r="B1097" i="7" s="1"/>
  <c r="G1097" i="7" s="1"/>
  <c r="H1096" i="6"/>
  <c r="I1096" i="6" s="1"/>
  <c r="B1097" i="6" s="1"/>
  <c r="G1097" i="6" s="1"/>
  <c r="H1097" i="5"/>
  <c r="I1097" i="5" s="1"/>
  <c r="B1098" i="5" s="1"/>
  <c r="G1098" i="5" s="1"/>
  <c r="H1096" i="4"/>
  <c r="I1096" i="4" s="1"/>
  <c r="B1097" i="4" s="1"/>
  <c r="G1097" i="4" s="1"/>
  <c r="I1096" i="3"/>
  <c r="B1097" i="3" s="1"/>
  <c r="G1097" i="3" s="1"/>
  <c r="H1096" i="3"/>
  <c r="H1098" i="2"/>
  <c r="I1098" i="2"/>
  <c r="B1099" i="2" s="1"/>
  <c r="G1099" i="2" s="1"/>
  <c r="H1097" i="7" l="1"/>
  <c r="I1097" i="7" s="1"/>
  <c r="B1098" i="7" s="1"/>
  <c r="G1098" i="7" s="1"/>
  <c r="H1097" i="6"/>
  <c r="I1097" i="6"/>
  <c r="B1098" i="6" s="1"/>
  <c r="G1098" i="6" s="1"/>
  <c r="H1098" i="5"/>
  <c r="I1098" i="5" s="1"/>
  <c r="B1099" i="5" s="1"/>
  <c r="G1099" i="5" s="1"/>
  <c r="H1097" i="4"/>
  <c r="I1097" i="4" s="1"/>
  <c r="B1098" i="4" s="1"/>
  <c r="G1098" i="4" s="1"/>
  <c r="H1097" i="3"/>
  <c r="I1097" i="3" s="1"/>
  <c r="B1098" i="3" s="1"/>
  <c r="G1098" i="3" s="1"/>
  <c r="H1099" i="2"/>
  <c r="I1099" i="2"/>
  <c r="B1100" i="2" s="1"/>
  <c r="G1100" i="2" s="1"/>
  <c r="H1098" i="7" l="1"/>
  <c r="I1098" i="7" s="1"/>
  <c r="B1099" i="7" s="1"/>
  <c r="G1099" i="7" s="1"/>
  <c r="H1098" i="6"/>
  <c r="I1098" i="6" s="1"/>
  <c r="B1099" i="6" s="1"/>
  <c r="G1099" i="6" s="1"/>
  <c r="H1099" i="5"/>
  <c r="I1099" i="5" s="1"/>
  <c r="B1100" i="5" s="1"/>
  <c r="G1100" i="5" s="1"/>
  <c r="H1098" i="4"/>
  <c r="I1098" i="4" s="1"/>
  <c r="B1099" i="4" s="1"/>
  <c r="G1099" i="4" s="1"/>
  <c r="H1098" i="3"/>
  <c r="I1098" i="3" s="1"/>
  <c r="B1099" i="3" s="1"/>
  <c r="G1099" i="3" s="1"/>
  <c r="H1100" i="2"/>
  <c r="I1100" i="2"/>
  <c r="B1101" i="2" s="1"/>
  <c r="G1101" i="2" s="1"/>
  <c r="H1099" i="7" l="1"/>
  <c r="I1099" i="7"/>
  <c r="B1100" i="7" s="1"/>
  <c r="G1100" i="7" s="1"/>
  <c r="H1099" i="6"/>
  <c r="I1099" i="6"/>
  <c r="B1100" i="6" s="1"/>
  <c r="G1100" i="6" s="1"/>
  <c r="H1100" i="5"/>
  <c r="I1100" i="5" s="1"/>
  <c r="B1101" i="5" s="1"/>
  <c r="G1101" i="5" s="1"/>
  <c r="I1099" i="4"/>
  <c r="B1100" i="4" s="1"/>
  <c r="G1100" i="4" s="1"/>
  <c r="H1099" i="4"/>
  <c r="I1099" i="3"/>
  <c r="B1100" i="3" s="1"/>
  <c r="G1100" i="3" s="1"/>
  <c r="H1099" i="3"/>
  <c r="H1101" i="2"/>
  <c r="I1101" i="2" s="1"/>
  <c r="B1102" i="2" s="1"/>
  <c r="G1102" i="2" s="1"/>
  <c r="H1100" i="7" l="1"/>
  <c r="I1100" i="7"/>
  <c r="B1101" i="7" s="1"/>
  <c r="G1101" i="7" s="1"/>
  <c r="I1100" i="6"/>
  <c r="B1101" i="6" s="1"/>
  <c r="G1101" i="6" s="1"/>
  <c r="H1100" i="6"/>
  <c r="H1101" i="5"/>
  <c r="I1101" i="5" s="1"/>
  <c r="B1102" i="5" s="1"/>
  <c r="G1102" i="5" s="1"/>
  <c r="H1100" i="4"/>
  <c r="I1100" i="4"/>
  <c r="B1101" i="4" s="1"/>
  <c r="G1101" i="4" s="1"/>
  <c r="I1100" i="3"/>
  <c r="B1101" i="3" s="1"/>
  <c r="G1101" i="3" s="1"/>
  <c r="H1100" i="3"/>
  <c r="H1102" i="2"/>
  <c r="I1102" i="2"/>
  <c r="B1103" i="2" s="1"/>
  <c r="G1103" i="2" s="1"/>
  <c r="H1101" i="7" l="1"/>
  <c r="I1101" i="7"/>
  <c r="B1102" i="7" s="1"/>
  <c r="G1102" i="7" s="1"/>
  <c r="H1101" i="6"/>
  <c r="I1101" i="6" s="1"/>
  <c r="B1102" i="6" s="1"/>
  <c r="G1102" i="6" s="1"/>
  <c r="H1102" i="5"/>
  <c r="I1102" i="5" s="1"/>
  <c r="B1103" i="5" s="1"/>
  <c r="G1103" i="5" s="1"/>
  <c r="H1101" i="4"/>
  <c r="I1101" i="4" s="1"/>
  <c r="B1102" i="4" s="1"/>
  <c r="G1102" i="4" s="1"/>
  <c r="H1101" i="3"/>
  <c r="I1101" i="3" s="1"/>
  <c r="B1102" i="3" s="1"/>
  <c r="G1102" i="3" s="1"/>
  <c r="H1103" i="2"/>
  <c r="I1103" i="2" s="1"/>
  <c r="B1104" i="2" s="1"/>
  <c r="G1104" i="2" s="1"/>
  <c r="H1102" i="7" l="1"/>
  <c r="I1102" i="7" s="1"/>
  <c r="B1103" i="7" s="1"/>
  <c r="G1103" i="7" s="1"/>
  <c r="H1102" i="6"/>
  <c r="I1102" i="6" s="1"/>
  <c r="B1103" i="6" s="1"/>
  <c r="G1103" i="6" s="1"/>
  <c r="H1103" i="5"/>
  <c r="I1103" i="5"/>
  <c r="B1104" i="5" s="1"/>
  <c r="G1104" i="5" s="1"/>
  <c r="H1102" i="4"/>
  <c r="I1102" i="4" s="1"/>
  <c r="B1103" i="4" s="1"/>
  <c r="G1103" i="4" s="1"/>
  <c r="H1102" i="3"/>
  <c r="I1102" i="3" s="1"/>
  <c r="B1103" i="3" s="1"/>
  <c r="G1103" i="3" s="1"/>
  <c r="H1104" i="2"/>
  <c r="I1104" i="2"/>
  <c r="B1105" i="2" s="1"/>
  <c r="G1105" i="2" s="1"/>
  <c r="I1103" i="7" l="1"/>
  <c r="B1104" i="7" s="1"/>
  <c r="G1104" i="7" s="1"/>
  <c r="H1103" i="7"/>
  <c r="H1103" i="6"/>
  <c r="I1103" i="6" s="1"/>
  <c r="B1104" i="6" s="1"/>
  <c r="G1104" i="6" s="1"/>
  <c r="H1104" i="5"/>
  <c r="I1104" i="5" s="1"/>
  <c r="B1105" i="5" s="1"/>
  <c r="G1105" i="5" s="1"/>
  <c r="H1103" i="4"/>
  <c r="I1103" i="4" s="1"/>
  <c r="B1104" i="4" s="1"/>
  <c r="G1104" i="4" s="1"/>
  <c r="I1103" i="3"/>
  <c r="B1104" i="3" s="1"/>
  <c r="G1104" i="3" s="1"/>
  <c r="H1103" i="3"/>
  <c r="H1105" i="2"/>
  <c r="I1105" i="2"/>
  <c r="B1106" i="2" s="1"/>
  <c r="G1106" i="2" s="1"/>
  <c r="I1104" i="7" l="1"/>
  <c r="B1105" i="7" s="1"/>
  <c r="G1105" i="7" s="1"/>
  <c r="H1104" i="7"/>
  <c r="I1104" i="6"/>
  <c r="B1105" i="6" s="1"/>
  <c r="G1105" i="6" s="1"/>
  <c r="H1104" i="6"/>
  <c r="H1105" i="5"/>
  <c r="I1105" i="5" s="1"/>
  <c r="B1106" i="5" s="1"/>
  <c r="G1106" i="5" s="1"/>
  <c r="H1104" i="4"/>
  <c r="I1104" i="4" s="1"/>
  <c r="B1105" i="4" s="1"/>
  <c r="G1105" i="4" s="1"/>
  <c r="H1104" i="3"/>
  <c r="I1104" i="3" s="1"/>
  <c r="B1105" i="3" s="1"/>
  <c r="G1105" i="3" s="1"/>
  <c r="H1106" i="2"/>
  <c r="I1106" i="2"/>
  <c r="B1107" i="2" s="1"/>
  <c r="G1107" i="2" s="1"/>
  <c r="H1105" i="7" l="1"/>
  <c r="I1105" i="7" s="1"/>
  <c r="B1106" i="7" s="1"/>
  <c r="G1106" i="7" s="1"/>
  <c r="H1105" i="6"/>
  <c r="I1105" i="6" s="1"/>
  <c r="B1106" i="6" s="1"/>
  <c r="G1106" i="6" s="1"/>
  <c r="H1106" i="5"/>
  <c r="I1106" i="5" s="1"/>
  <c r="B1107" i="5" s="1"/>
  <c r="G1107" i="5" s="1"/>
  <c r="H1105" i="4"/>
  <c r="I1105" i="4" s="1"/>
  <c r="B1106" i="4" s="1"/>
  <c r="G1106" i="4" s="1"/>
  <c r="H1105" i="3"/>
  <c r="I1105" i="3" s="1"/>
  <c r="B1106" i="3" s="1"/>
  <c r="G1106" i="3" s="1"/>
  <c r="H1107" i="2"/>
  <c r="I1107" i="2"/>
  <c r="B1108" i="2" s="1"/>
  <c r="G1108" i="2" s="1"/>
  <c r="H1106" i="7" l="1"/>
  <c r="I1106" i="7" s="1"/>
  <c r="B1107" i="7" s="1"/>
  <c r="G1107" i="7" s="1"/>
  <c r="I1106" i="6"/>
  <c r="B1107" i="6" s="1"/>
  <c r="G1107" i="6" s="1"/>
  <c r="H1106" i="6"/>
  <c r="H1107" i="5"/>
  <c r="I1107" i="5" s="1"/>
  <c r="B1108" i="5" s="1"/>
  <c r="G1108" i="5" s="1"/>
  <c r="H1106" i="4"/>
  <c r="I1106" i="4" s="1"/>
  <c r="B1107" i="4" s="1"/>
  <c r="G1107" i="4" s="1"/>
  <c r="H1106" i="3"/>
  <c r="I1106" i="3" s="1"/>
  <c r="B1107" i="3" s="1"/>
  <c r="G1107" i="3" s="1"/>
  <c r="H1108" i="2"/>
  <c r="I1108" i="2"/>
  <c r="B1109" i="2" s="1"/>
  <c r="G1109" i="2" s="1"/>
  <c r="H1107" i="7" l="1"/>
  <c r="I1107" i="7" s="1"/>
  <c r="B1108" i="7" s="1"/>
  <c r="G1108" i="7" s="1"/>
  <c r="H1107" i="6"/>
  <c r="I1107" i="6" s="1"/>
  <c r="B1108" i="6" s="1"/>
  <c r="G1108" i="6" s="1"/>
  <c r="H1108" i="5"/>
  <c r="I1108" i="5" s="1"/>
  <c r="B1109" i="5" s="1"/>
  <c r="G1109" i="5" s="1"/>
  <c r="H1107" i="4"/>
  <c r="I1107" i="4"/>
  <c r="B1108" i="4" s="1"/>
  <c r="G1108" i="4" s="1"/>
  <c r="H1107" i="3"/>
  <c r="I1107" i="3" s="1"/>
  <c r="B1108" i="3" s="1"/>
  <c r="G1108" i="3" s="1"/>
  <c r="H1109" i="2"/>
  <c r="I1109" i="2"/>
  <c r="B1110" i="2" s="1"/>
  <c r="G1110" i="2" s="1"/>
  <c r="H1108" i="7" l="1"/>
  <c r="I1108" i="7" s="1"/>
  <c r="B1109" i="7" s="1"/>
  <c r="G1109" i="7" s="1"/>
  <c r="H1108" i="6"/>
  <c r="I1108" i="6" s="1"/>
  <c r="B1109" i="6" s="1"/>
  <c r="G1109" i="6" s="1"/>
  <c r="H1109" i="5"/>
  <c r="I1109" i="5" s="1"/>
  <c r="B1110" i="5" s="1"/>
  <c r="G1110" i="5" s="1"/>
  <c r="H1108" i="4"/>
  <c r="I1108" i="4" s="1"/>
  <c r="B1109" i="4" s="1"/>
  <c r="G1109" i="4" s="1"/>
  <c r="H1108" i="3"/>
  <c r="I1108" i="3" s="1"/>
  <c r="B1109" i="3" s="1"/>
  <c r="G1109" i="3" s="1"/>
  <c r="H1110" i="2"/>
  <c r="I1110" i="2" s="1"/>
  <c r="B1111" i="2" s="1"/>
  <c r="G1111" i="2" s="1"/>
  <c r="H1109" i="7" l="1"/>
  <c r="I1109" i="7" s="1"/>
  <c r="B1110" i="7" s="1"/>
  <c r="G1110" i="7" s="1"/>
  <c r="H1109" i="6"/>
  <c r="I1109" i="6" s="1"/>
  <c r="B1110" i="6" s="1"/>
  <c r="G1110" i="6" s="1"/>
  <c r="H1110" i="5"/>
  <c r="I1110" i="5" s="1"/>
  <c r="B1111" i="5" s="1"/>
  <c r="G1111" i="5" s="1"/>
  <c r="I1109" i="4"/>
  <c r="B1110" i="4" s="1"/>
  <c r="G1110" i="4" s="1"/>
  <c r="H1109" i="4"/>
  <c r="H1109" i="3"/>
  <c r="I1109" i="3" s="1"/>
  <c r="B1110" i="3" s="1"/>
  <c r="G1110" i="3" s="1"/>
  <c r="H1111" i="2"/>
  <c r="I1111" i="2" s="1"/>
  <c r="B1112" i="2" s="1"/>
  <c r="G1112" i="2" s="1"/>
  <c r="H1110" i="7" l="1"/>
  <c r="I1110" i="7" s="1"/>
  <c r="B1111" i="7" s="1"/>
  <c r="G1111" i="7" s="1"/>
  <c r="H1110" i="6"/>
  <c r="I1110" i="6" s="1"/>
  <c r="B1111" i="6" s="1"/>
  <c r="G1111" i="6" s="1"/>
  <c r="H1111" i="5"/>
  <c r="I1111" i="5" s="1"/>
  <c r="B1112" i="5" s="1"/>
  <c r="G1112" i="5" s="1"/>
  <c r="H1110" i="4"/>
  <c r="I1110" i="4" s="1"/>
  <c r="B1111" i="4" s="1"/>
  <c r="G1111" i="4" s="1"/>
  <c r="H1110" i="3"/>
  <c r="I1110" i="3"/>
  <c r="B1111" i="3" s="1"/>
  <c r="G1111" i="3" s="1"/>
  <c r="H1112" i="2"/>
  <c r="I1112" i="2" s="1"/>
  <c r="B1113" i="2" s="1"/>
  <c r="G1113" i="2" s="1"/>
  <c r="H1111" i="7" l="1"/>
  <c r="I1111" i="7"/>
  <c r="B1112" i="7" s="1"/>
  <c r="G1112" i="7" s="1"/>
  <c r="H1111" i="6"/>
  <c r="I1111" i="6"/>
  <c r="B1112" i="6" s="1"/>
  <c r="G1112" i="6" s="1"/>
  <c r="H1112" i="5"/>
  <c r="I1112" i="5" s="1"/>
  <c r="B1113" i="5" s="1"/>
  <c r="G1113" i="5" s="1"/>
  <c r="H1111" i="4"/>
  <c r="I1111" i="4" s="1"/>
  <c r="B1112" i="4" s="1"/>
  <c r="G1112" i="4" s="1"/>
  <c r="H1111" i="3"/>
  <c r="I1111" i="3" s="1"/>
  <c r="B1112" i="3" s="1"/>
  <c r="G1112" i="3" s="1"/>
  <c r="H1113" i="2"/>
  <c r="I1113" i="2"/>
  <c r="B1114" i="2" s="1"/>
  <c r="G1114" i="2" s="1"/>
  <c r="H1112" i="7" l="1"/>
  <c r="I1112" i="7" s="1"/>
  <c r="B1113" i="7" s="1"/>
  <c r="G1113" i="7" s="1"/>
  <c r="H1112" i="6"/>
  <c r="I1112" i="6" s="1"/>
  <c r="B1113" i="6" s="1"/>
  <c r="G1113" i="6" s="1"/>
  <c r="H1113" i="5"/>
  <c r="I1113" i="5" s="1"/>
  <c r="B1114" i="5" s="1"/>
  <c r="G1114" i="5" s="1"/>
  <c r="H1112" i="4"/>
  <c r="I1112" i="4"/>
  <c r="B1113" i="4" s="1"/>
  <c r="G1113" i="4" s="1"/>
  <c r="I1112" i="3"/>
  <c r="B1113" i="3" s="1"/>
  <c r="G1113" i="3" s="1"/>
  <c r="H1112" i="3"/>
  <c r="H1114" i="2"/>
  <c r="I1114" i="2"/>
  <c r="B1115" i="2" s="1"/>
  <c r="G1115" i="2" s="1"/>
  <c r="H1113" i="7" l="1"/>
  <c r="I1113" i="7" s="1"/>
  <c r="B1114" i="7" s="1"/>
  <c r="G1114" i="7" s="1"/>
  <c r="H1113" i="6"/>
  <c r="I1113" i="6" s="1"/>
  <c r="B1114" i="6" s="1"/>
  <c r="G1114" i="6" s="1"/>
  <c r="H1114" i="5"/>
  <c r="I1114" i="5" s="1"/>
  <c r="B1115" i="5" s="1"/>
  <c r="G1115" i="5" s="1"/>
  <c r="H1113" i="4"/>
  <c r="I1113" i="4" s="1"/>
  <c r="B1114" i="4" s="1"/>
  <c r="G1114" i="4" s="1"/>
  <c r="I1113" i="3"/>
  <c r="B1114" i="3" s="1"/>
  <c r="G1114" i="3" s="1"/>
  <c r="H1113" i="3"/>
  <c r="H1115" i="2"/>
  <c r="I1115" i="2" s="1"/>
  <c r="B1116" i="2" s="1"/>
  <c r="G1116" i="2" s="1"/>
  <c r="H1114" i="7" l="1"/>
  <c r="I1114" i="7"/>
  <c r="B1115" i="7" s="1"/>
  <c r="G1115" i="7" s="1"/>
  <c r="H1114" i="6"/>
  <c r="I1114" i="6" s="1"/>
  <c r="B1115" i="6" s="1"/>
  <c r="G1115" i="6" s="1"/>
  <c r="H1115" i="5"/>
  <c r="I1115" i="5"/>
  <c r="B1116" i="5" s="1"/>
  <c r="G1116" i="5" s="1"/>
  <c r="H1114" i="4"/>
  <c r="I1114" i="4" s="1"/>
  <c r="B1115" i="4" s="1"/>
  <c r="G1115" i="4" s="1"/>
  <c r="I1114" i="3"/>
  <c r="B1115" i="3" s="1"/>
  <c r="G1115" i="3" s="1"/>
  <c r="H1114" i="3"/>
  <c r="H1116" i="2"/>
  <c r="I1116" i="2" s="1"/>
  <c r="B1117" i="2" s="1"/>
  <c r="G1117" i="2" s="1"/>
  <c r="H1115" i="7" l="1"/>
  <c r="I1115" i="7" s="1"/>
  <c r="B1116" i="7" s="1"/>
  <c r="G1116" i="7" s="1"/>
  <c r="I1115" i="6"/>
  <c r="B1116" i="6" s="1"/>
  <c r="G1116" i="6" s="1"/>
  <c r="H1115" i="6"/>
  <c r="H1116" i="5"/>
  <c r="I1116" i="5" s="1"/>
  <c r="B1117" i="5" s="1"/>
  <c r="G1117" i="5" s="1"/>
  <c r="H1115" i="4"/>
  <c r="I1115" i="4" s="1"/>
  <c r="B1116" i="4" s="1"/>
  <c r="G1116" i="4" s="1"/>
  <c r="I1115" i="3"/>
  <c r="B1116" i="3" s="1"/>
  <c r="G1116" i="3" s="1"/>
  <c r="H1115" i="3"/>
  <c r="H1117" i="2"/>
  <c r="I1117" i="2"/>
  <c r="B1118" i="2" s="1"/>
  <c r="G1118" i="2" s="1"/>
  <c r="H1116" i="7" l="1"/>
  <c r="I1116" i="7" s="1"/>
  <c r="B1117" i="7" s="1"/>
  <c r="G1117" i="7" s="1"/>
  <c r="I1116" i="6"/>
  <c r="B1117" i="6" s="1"/>
  <c r="G1117" i="6" s="1"/>
  <c r="H1116" i="6"/>
  <c r="H1117" i="5"/>
  <c r="I1117" i="5" s="1"/>
  <c r="B1118" i="5" s="1"/>
  <c r="G1118" i="5" s="1"/>
  <c r="H1116" i="4"/>
  <c r="I1116" i="4" s="1"/>
  <c r="B1117" i="4" s="1"/>
  <c r="G1117" i="4" s="1"/>
  <c r="H1116" i="3"/>
  <c r="I1116" i="3" s="1"/>
  <c r="B1117" i="3" s="1"/>
  <c r="G1117" i="3" s="1"/>
  <c r="H1118" i="2"/>
  <c r="I1118" i="2" s="1"/>
  <c r="B1119" i="2" s="1"/>
  <c r="G1119" i="2" s="1"/>
  <c r="H1117" i="7" l="1"/>
  <c r="I1117" i="7" s="1"/>
  <c r="B1118" i="7" s="1"/>
  <c r="G1118" i="7" s="1"/>
  <c r="H1117" i="6"/>
  <c r="I1117" i="6"/>
  <c r="B1118" i="6" s="1"/>
  <c r="G1118" i="6" s="1"/>
  <c r="H1118" i="5"/>
  <c r="I1118" i="5" s="1"/>
  <c r="B1119" i="5" s="1"/>
  <c r="G1119" i="5" s="1"/>
  <c r="H1117" i="4"/>
  <c r="I1117" i="4" s="1"/>
  <c r="B1118" i="4" s="1"/>
  <c r="G1118" i="4" s="1"/>
  <c r="I1117" i="3"/>
  <c r="B1118" i="3" s="1"/>
  <c r="G1118" i="3" s="1"/>
  <c r="H1117" i="3"/>
  <c r="H1119" i="2"/>
  <c r="I1119" i="2"/>
  <c r="B1120" i="2" s="1"/>
  <c r="G1120" i="2" s="1"/>
  <c r="H1118" i="7" l="1"/>
  <c r="I1118" i="7" s="1"/>
  <c r="B1119" i="7" s="1"/>
  <c r="G1119" i="7" s="1"/>
  <c r="H1118" i="6"/>
  <c r="I1118" i="6" s="1"/>
  <c r="B1119" i="6" s="1"/>
  <c r="G1119" i="6" s="1"/>
  <c r="H1119" i="5"/>
  <c r="I1119" i="5" s="1"/>
  <c r="B1120" i="5" s="1"/>
  <c r="G1120" i="5" s="1"/>
  <c r="H1118" i="4"/>
  <c r="I1118" i="4" s="1"/>
  <c r="B1119" i="4" s="1"/>
  <c r="G1119" i="4" s="1"/>
  <c r="H1118" i="3"/>
  <c r="I1118" i="3" s="1"/>
  <c r="B1119" i="3" s="1"/>
  <c r="G1119" i="3" s="1"/>
  <c r="H1120" i="2"/>
  <c r="I1120" i="2"/>
  <c r="B1121" i="2" s="1"/>
  <c r="G1121" i="2" s="1"/>
  <c r="H1119" i="7" l="1"/>
  <c r="I1119" i="7" s="1"/>
  <c r="B1120" i="7" s="1"/>
  <c r="G1120" i="7" s="1"/>
  <c r="H1119" i="6"/>
  <c r="I1119" i="6" s="1"/>
  <c r="B1120" i="6" s="1"/>
  <c r="G1120" i="6" s="1"/>
  <c r="H1120" i="5"/>
  <c r="I1120" i="5" s="1"/>
  <c r="B1121" i="5" s="1"/>
  <c r="G1121" i="5" s="1"/>
  <c r="H1119" i="4"/>
  <c r="I1119" i="4"/>
  <c r="B1120" i="4" s="1"/>
  <c r="G1120" i="4" s="1"/>
  <c r="H1119" i="3"/>
  <c r="I1119" i="3" s="1"/>
  <c r="B1120" i="3" s="1"/>
  <c r="G1120" i="3" s="1"/>
  <c r="H1121" i="2"/>
  <c r="I1121" i="2"/>
  <c r="B1122" i="2" s="1"/>
  <c r="G1122" i="2" s="1"/>
  <c r="H1120" i="7" l="1"/>
  <c r="I1120" i="7" s="1"/>
  <c r="B1121" i="7" s="1"/>
  <c r="G1121" i="7" s="1"/>
  <c r="H1120" i="6"/>
  <c r="I1120" i="6" s="1"/>
  <c r="B1121" i="6" s="1"/>
  <c r="G1121" i="6" s="1"/>
  <c r="H1121" i="5"/>
  <c r="I1121" i="5" s="1"/>
  <c r="B1122" i="5" s="1"/>
  <c r="G1122" i="5" s="1"/>
  <c r="I1120" i="4"/>
  <c r="B1121" i="4" s="1"/>
  <c r="G1121" i="4" s="1"/>
  <c r="H1120" i="4"/>
  <c r="H1120" i="3"/>
  <c r="I1120" i="3" s="1"/>
  <c r="B1121" i="3" s="1"/>
  <c r="G1121" i="3" s="1"/>
  <c r="H1122" i="2"/>
  <c r="I1122" i="2" s="1"/>
  <c r="B1123" i="2" s="1"/>
  <c r="G1123" i="2" s="1"/>
  <c r="H1121" i="7" l="1"/>
  <c r="I1121" i="7" s="1"/>
  <c r="B1122" i="7" s="1"/>
  <c r="G1122" i="7" s="1"/>
  <c r="H1121" i="6"/>
  <c r="I1121" i="6"/>
  <c r="B1122" i="6" s="1"/>
  <c r="G1122" i="6" s="1"/>
  <c r="H1122" i="5"/>
  <c r="I1122" i="5" s="1"/>
  <c r="B1123" i="5" s="1"/>
  <c r="G1123" i="5" s="1"/>
  <c r="H1121" i="4"/>
  <c r="I1121" i="4" s="1"/>
  <c r="B1122" i="4" s="1"/>
  <c r="G1122" i="4" s="1"/>
  <c r="H1121" i="3"/>
  <c r="I1121" i="3" s="1"/>
  <c r="B1122" i="3" s="1"/>
  <c r="G1122" i="3" s="1"/>
  <c r="H1123" i="2"/>
  <c r="I1123" i="2"/>
  <c r="B1124" i="2" s="1"/>
  <c r="G1124" i="2" s="1"/>
  <c r="H1122" i="7" l="1"/>
  <c r="I1122" i="7" s="1"/>
  <c r="B1123" i="7" s="1"/>
  <c r="G1123" i="7" s="1"/>
  <c r="I1122" i="6"/>
  <c r="B1123" i="6" s="1"/>
  <c r="G1123" i="6" s="1"/>
  <c r="H1122" i="6"/>
  <c r="H1123" i="5"/>
  <c r="I1123" i="5" s="1"/>
  <c r="B1124" i="5" s="1"/>
  <c r="G1124" i="5" s="1"/>
  <c r="H1122" i="4"/>
  <c r="I1122" i="4" s="1"/>
  <c r="B1123" i="4" s="1"/>
  <c r="G1123" i="4" s="1"/>
  <c r="H1122" i="3"/>
  <c r="I1122" i="3"/>
  <c r="B1123" i="3" s="1"/>
  <c r="G1123" i="3" s="1"/>
  <c r="H1124" i="2"/>
  <c r="I1124" i="2"/>
  <c r="B1125" i="2" s="1"/>
  <c r="G1125" i="2" s="1"/>
  <c r="H1123" i="7" l="1"/>
  <c r="I1123" i="7" s="1"/>
  <c r="B1124" i="7" s="1"/>
  <c r="G1124" i="7" s="1"/>
  <c r="H1123" i="6"/>
  <c r="I1123" i="6" s="1"/>
  <c r="B1124" i="6" s="1"/>
  <c r="G1124" i="6" s="1"/>
  <c r="H1124" i="5"/>
  <c r="I1124" i="5" s="1"/>
  <c r="B1125" i="5" s="1"/>
  <c r="G1125" i="5" s="1"/>
  <c r="H1123" i="4"/>
  <c r="I1123" i="4" s="1"/>
  <c r="B1124" i="4" s="1"/>
  <c r="G1124" i="4" s="1"/>
  <c r="H1123" i="3"/>
  <c r="I1123" i="3" s="1"/>
  <c r="B1124" i="3" s="1"/>
  <c r="G1124" i="3" s="1"/>
  <c r="H1125" i="2"/>
  <c r="I1125" i="2"/>
  <c r="B1126" i="2" s="1"/>
  <c r="G1126" i="2" s="1"/>
  <c r="H1124" i="7" l="1"/>
  <c r="I1124" i="7" s="1"/>
  <c r="B1125" i="7" s="1"/>
  <c r="G1125" i="7" s="1"/>
  <c r="I1124" i="6"/>
  <c r="B1125" i="6" s="1"/>
  <c r="G1125" i="6" s="1"/>
  <c r="H1124" i="6"/>
  <c r="H1125" i="5"/>
  <c r="I1125" i="5" s="1"/>
  <c r="B1126" i="5" s="1"/>
  <c r="G1126" i="5" s="1"/>
  <c r="H1124" i="4"/>
  <c r="I1124" i="4" s="1"/>
  <c r="B1125" i="4" s="1"/>
  <c r="G1125" i="4" s="1"/>
  <c r="H1124" i="3"/>
  <c r="I1124" i="3" s="1"/>
  <c r="B1125" i="3" s="1"/>
  <c r="G1125" i="3" s="1"/>
  <c r="H1126" i="2"/>
  <c r="I1126" i="2" s="1"/>
  <c r="B1127" i="2" s="1"/>
  <c r="G1127" i="2" s="1"/>
  <c r="H1125" i="7" l="1"/>
  <c r="I1125" i="7" s="1"/>
  <c r="B1126" i="7" s="1"/>
  <c r="G1126" i="7" s="1"/>
  <c r="H1125" i="6"/>
  <c r="I1125" i="6" s="1"/>
  <c r="B1126" i="6" s="1"/>
  <c r="G1126" i="6" s="1"/>
  <c r="H1126" i="5"/>
  <c r="I1126" i="5" s="1"/>
  <c r="B1127" i="5" s="1"/>
  <c r="G1127" i="5" s="1"/>
  <c r="H1125" i="4"/>
  <c r="I1125" i="4" s="1"/>
  <c r="B1126" i="4" s="1"/>
  <c r="G1126" i="4" s="1"/>
  <c r="H1125" i="3"/>
  <c r="I1125" i="3" s="1"/>
  <c r="B1126" i="3" s="1"/>
  <c r="G1126" i="3" s="1"/>
  <c r="H1127" i="2"/>
  <c r="I1127" i="2"/>
  <c r="B1128" i="2" s="1"/>
  <c r="G1128" i="2" s="1"/>
  <c r="I1126" i="7" l="1"/>
  <c r="B1127" i="7" s="1"/>
  <c r="G1127" i="7" s="1"/>
  <c r="H1126" i="7"/>
  <c r="I1126" i="6"/>
  <c r="B1127" i="6" s="1"/>
  <c r="G1127" i="6" s="1"/>
  <c r="H1126" i="6"/>
  <c r="H1127" i="5"/>
  <c r="I1127" i="5" s="1"/>
  <c r="B1128" i="5" s="1"/>
  <c r="G1128" i="5" s="1"/>
  <c r="H1126" i="4"/>
  <c r="I1126" i="4" s="1"/>
  <c r="B1127" i="4" s="1"/>
  <c r="G1127" i="4" s="1"/>
  <c r="H1126" i="3"/>
  <c r="I1126" i="3" s="1"/>
  <c r="B1127" i="3" s="1"/>
  <c r="G1127" i="3" s="1"/>
  <c r="H1128" i="2"/>
  <c r="I1128" i="2" s="1"/>
  <c r="B1129" i="2" s="1"/>
  <c r="G1129" i="2" s="1"/>
  <c r="I1127" i="7" l="1"/>
  <c r="B1128" i="7" s="1"/>
  <c r="G1128" i="7" s="1"/>
  <c r="H1127" i="7"/>
  <c r="H1127" i="6"/>
  <c r="I1127" i="6" s="1"/>
  <c r="B1128" i="6" s="1"/>
  <c r="G1128" i="6" s="1"/>
  <c r="H1128" i="5"/>
  <c r="I1128" i="5" s="1"/>
  <c r="B1129" i="5" s="1"/>
  <c r="G1129" i="5" s="1"/>
  <c r="I1127" i="4"/>
  <c r="B1128" i="4" s="1"/>
  <c r="G1128" i="4" s="1"/>
  <c r="H1127" i="4"/>
  <c r="H1127" i="3"/>
  <c r="I1127" i="3" s="1"/>
  <c r="B1128" i="3" s="1"/>
  <c r="G1128" i="3" s="1"/>
  <c r="H1129" i="2"/>
  <c r="I1129" i="2" s="1"/>
  <c r="B1130" i="2" s="1"/>
  <c r="G1130" i="2" s="1"/>
  <c r="H1128" i="7" l="1"/>
  <c r="I1128" i="7" s="1"/>
  <c r="B1129" i="7" s="1"/>
  <c r="G1129" i="7" s="1"/>
  <c r="H1128" i="6"/>
  <c r="I1128" i="6" s="1"/>
  <c r="B1129" i="6" s="1"/>
  <c r="G1129" i="6" s="1"/>
  <c r="H1129" i="5"/>
  <c r="I1129" i="5" s="1"/>
  <c r="B1130" i="5" s="1"/>
  <c r="G1130" i="5" s="1"/>
  <c r="H1128" i="4"/>
  <c r="I1128" i="4" s="1"/>
  <c r="B1129" i="4" s="1"/>
  <c r="G1129" i="4" s="1"/>
  <c r="H1128" i="3"/>
  <c r="I1128" i="3" s="1"/>
  <c r="B1129" i="3" s="1"/>
  <c r="G1129" i="3" s="1"/>
  <c r="H1130" i="2"/>
  <c r="I1130" i="2" s="1"/>
  <c r="B1131" i="2" s="1"/>
  <c r="G1131" i="2" s="1"/>
  <c r="H1129" i="7" l="1"/>
  <c r="I1129" i="7" s="1"/>
  <c r="B1130" i="7" s="1"/>
  <c r="G1130" i="7" s="1"/>
  <c r="H1129" i="6"/>
  <c r="I1129" i="6"/>
  <c r="B1130" i="6" s="1"/>
  <c r="G1130" i="6" s="1"/>
  <c r="H1130" i="5"/>
  <c r="I1130" i="5" s="1"/>
  <c r="B1131" i="5" s="1"/>
  <c r="G1131" i="5" s="1"/>
  <c r="H1129" i="4"/>
  <c r="I1129" i="4" s="1"/>
  <c r="B1130" i="4" s="1"/>
  <c r="G1130" i="4" s="1"/>
  <c r="H1129" i="3"/>
  <c r="I1129" i="3" s="1"/>
  <c r="B1130" i="3" s="1"/>
  <c r="G1130" i="3" s="1"/>
  <c r="H1131" i="2"/>
  <c r="I1131" i="2"/>
  <c r="B1132" i="2" s="1"/>
  <c r="G1132" i="2" s="1"/>
  <c r="H1130" i="7" l="1"/>
  <c r="I1130" i="7" s="1"/>
  <c r="B1131" i="7" s="1"/>
  <c r="G1131" i="7" s="1"/>
  <c r="H1130" i="6"/>
  <c r="I1130" i="6" s="1"/>
  <c r="B1131" i="6" s="1"/>
  <c r="G1131" i="6" s="1"/>
  <c r="H1131" i="5"/>
  <c r="I1131" i="5" s="1"/>
  <c r="B1132" i="5" s="1"/>
  <c r="G1132" i="5" s="1"/>
  <c r="H1130" i="4"/>
  <c r="I1130" i="4" s="1"/>
  <c r="B1131" i="4" s="1"/>
  <c r="G1131" i="4" s="1"/>
  <c r="H1130" i="3"/>
  <c r="I1130" i="3" s="1"/>
  <c r="B1131" i="3" s="1"/>
  <c r="G1131" i="3" s="1"/>
  <c r="H1132" i="2"/>
  <c r="I1132" i="2" s="1"/>
  <c r="B1133" i="2" s="1"/>
  <c r="G1133" i="2" s="1"/>
  <c r="H1131" i="7" l="1"/>
  <c r="I1131" i="7" s="1"/>
  <c r="B1132" i="7" s="1"/>
  <c r="G1132" i="7" s="1"/>
  <c r="H1131" i="6"/>
  <c r="I1131" i="6" s="1"/>
  <c r="B1132" i="6" s="1"/>
  <c r="G1132" i="6" s="1"/>
  <c r="H1132" i="5"/>
  <c r="I1132" i="5" s="1"/>
  <c r="B1133" i="5" s="1"/>
  <c r="G1133" i="5" s="1"/>
  <c r="H1131" i="4"/>
  <c r="I1131" i="4"/>
  <c r="B1132" i="4" s="1"/>
  <c r="G1132" i="4" s="1"/>
  <c r="H1131" i="3"/>
  <c r="I1131" i="3" s="1"/>
  <c r="B1132" i="3" s="1"/>
  <c r="G1132" i="3" s="1"/>
  <c r="H1133" i="2"/>
  <c r="I1133" i="2"/>
  <c r="B1134" i="2" s="1"/>
  <c r="G1134" i="2" s="1"/>
  <c r="H1132" i="7" l="1"/>
  <c r="I1132" i="7" s="1"/>
  <c r="B1133" i="7" s="1"/>
  <c r="G1133" i="7" s="1"/>
  <c r="H1132" i="6"/>
  <c r="I1132" i="6" s="1"/>
  <c r="B1133" i="6" s="1"/>
  <c r="G1133" i="6" s="1"/>
  <c r="H1133" i="5"/>
  <c r="I1133" i="5" s="1"/>
  <c r="B1134" i="5" s="1"/>
  <c r="G1134" i="5" s="1"/>
  <c r="H1132" i="4"/>
  <c r="I1132" i="4" s="1"/>
  <c r="B1133" i="4" s="1"/>
  <c r="G1133" i="4" s="1"/>
  <c r="H1132" i="3"/>
  <c r="I1132" i="3" s="1"/>
  <c r="B1133" i="3" s="1"/>
  <c r="G1133" i="3" s="1"/>
  <c r="H1134" i="2"/>
  <c r="I1134" i="2"/>
  <c r="B1135" i="2" s="1"/>
  <c r="G1135" i="2" s="1"/>
  <c r="H1133" i="7" l="1"/>
  <c r="I1133" i="7" s="1"/>
  <c r="B1134" i="7" s="1"/>
  <c r="G1134" i="7" s="1"/>
  <c r="H1133" i="6"/>
  <c r="I1133" i="6" s="1"/>
  <c r="B1134" i="6" s="1"/>
  <c r="G1134" i="6" s="1"/>
  <c r="H1134" i="5"/>
  <c r="I1134" i="5" s="1"/>
  <c r="B1135" i="5" s="1"/>
  <c r="G1135" i="5" s="1"/>
  <c r="H1133" i="4"/>
  <c r="I1133" i="4" s="1"/>
  <c r="B1134" i="4" s="1"/>
  <c r="G1134" i="4" s="1"/>
  <c r="I1133" i="3"/>
  <c r="B1134" i="3" s="1"/>
  <c r="G1134" i="3" s="1"/>
  <c r="H1133" i="3"/>
  <c r="H1135" i="2"/>
  <c r="I1135" i="2"/>
  <c r="B1136" i="2" s="1"/>
  <c r="G1136" i="2" s="1"/>
  <c r="H1134" i="7" l="1"/>
  <c r="I1134" i="7" s="1"/>
  <c r="B1135" i="7" s="1"/>
  <c r="G1135" i="7" s="1"/>
  <c r="I1134" i="6"/>
  <c r="B1135" i="6" s="1"/>
  <c r="G1135" i="6" s="1"/>
  <c r="H1134" i="6"/>
  <c r="H1135" i="5"/>
  <c r="I1135" i="5" s="1"/>
  <c r="B1136" i="5" s="1"/>
  <c r="G1136" i="5" s="1"/>
  <c r="H1134" i="4"/>
  <c r="I1134" i="4" s="1"/>
  <c r="B1135" i="4" s="1"/>
  <c r="G1135" i="4" s="1"/>
  <c r="H1134" i="3"/>
  <c r="I1134" i="3"/>
  <c r="B1135" i="3" s="1"/>
  <c r="G1135" i="3" s="1"/>
  <c r="H1136" i="2"/>
  <c r="I1136" i="2" s="1"/>
  <c r="B1137" i="2" s="1"/>
  <c r="G1137" i="2" s="1"/>
  <c r="H1135" i="7" l="1"/>
  <c r="I1135" i="7"/>
  <c r="B1136" i="7" s="1"/>
  <c r="G1136" i="7" s="1"/>
  <c r="H1135" i="6"/>
  <c r="I1135" i="6" s="1"/>
  <c r="B1136" i="6" s="1"/>
  <c r="G1136" i="6" s="1"/>
  <c r="H1136" i="5"/>
  <c r="I1136" i="5" s="1"/>
  <c r="B1137" i="5" s="1"/>
  <c r="G1137" i="5" s="1"/>
  <c r="H1135" i="4"/>
  <c r="I1135" i="4" s="1"/>
  <c r="B1136" i="4" s="1"/>
  <c r="G1136" i="4" s="1"/>
  <c r="H1135" i="3"/>
  <c r="I1135" i="3" s="1"/>
  <c r="B1136" i="3" s="1"/>
  <c r="G1136" i="3" s="1"/>
  <c r="H1137" i="2"/>
  <c r="I1137" i="2"/>
  <c r="B1138" i="2" s="1"/>
  <c r="G1138" i="2" s="1"/>
  <c r="H1136" i="7" l="1"/>
  <c r="I1136" i="7" s="1"/>
  <c r="B1137" i="7" s="1"/>
  <c r="G1137" i="7" s="1"/>
  <c r="H1136" i="6"/>
  <c r="I1136" i="6" s="1"/>
  <c r="B1137" i="6" s="1"/>
  <c r="G1137" i="6" s="1"/>
  <c r="H1137" i="5"/>
  <c r="I1137" i="5" s="1"/>
  <c r="B1138" i="5" s="1"/>
  <c r="G1138" i="5" s="1"/>
  <c r="H1136" i="4"/>
  <c r="I1136" i="4" s="1"/>
  <c r="B1137" i="4" s="1"/>
  <c r="G1137" i="4" s="1"/>
  <c r="H1136" i="3"/>
  <c r="I1136" i="3" s="1"/>
  <c r="B1137" i="3" s="1"/>
  <c r="G1137" i="3" s="1"/>
  <c r="H1138" i="2"/>
  <c r="I1138" i="2"/>
  <c r="B1139" i="2" s="1"/>
  <c r="G1139" i="2" s="1"/>
  <c r="H1137" i="7" l="1"/>
  <c r="I1137" i="7" s="1"/>
  <c r="B1138" i="7" s="1"/>
  <c r="G1138" i="7" s="1"/>
  <c r="H1137" i="6"/>
  <c r="I1137" i="6" s="1"/>
  <c r="B1138" i="6" s="1"/>
  <c r="G1138" i="6" s="1"/>
  <c r="H1138" i="5"/>
  <c r="I1138" i="5" s="1"/>
  <c r="B1139" i="5" s="1"/>
  <c r="G1139" i="5" s="1"/>
  <c r="H1137" i="4"/>
  <c r="I1137" i="4" s="1"/>
  <c r="B1138" i="4" s="1"/>
  <c r="G1138" i="4" s="1"/>
  <c r="H1137" i="3"/>
  <c r="I1137" i="3" s="1"/>
  <c r="B1138" i="3" s="1"/>
  <c r="G1138" i="3" s="1"/>
  <c r="H1139" i="2"/>
  <c r="I1139" i="2"/>
  <c r="B1140" i="2" s="1"/>
  <c r="G1140" i="2" s="1"/>
  <c r="H1138" i="7" l="1"/>
  <c r="I1138" i="7" s="1"/>
  <c r="B1139" i="7" s="1"/>
  <c r="G1139" i="7" s="1"/>
  <c r="I1138" i="6"/>
  <c r="B1139" i="6" s="1"/>
  <c r="G1139" i="6" s="1"/>
  <c r="H1138" i="6"/>
  <c r="H1139" i="5"/>
  <c r="I1139" i="5" s="1"/>
  <c r="B1140" i="5" s="1"/>
  <c r="G1140" i="5" s="1"/>
  <c r="H1138" i="4"/>
  <c r="I1138" i="4" s="1"/>
  <c r="B1139" i="4" s="1"/>
  <c r="G1139" i="4" s="1"/>
  <c r="H1138" i="3"/>
  <c r="I1138" i="3" s="1"/>
  <c r="B1139" i="3" s="1"/>
  <c r="G1139" i="3" s="1"/>
  <c r="H1140" i="2"/>
  <c r="I1140" i="2"/>
  <c r="B1141" i="2" s="1"/>
  <c r="G1141" i="2" s="1"/>
  <c r="H1139" i="7" l="1"/>
  <c r="I1139" i="7" s="1"/>
  <c r="B1140" i="7" s="1"/>
  <c r="G1140" i="7" s="1"/>
  <c r="H1139" i="6"/>
  <c r="I1139" i="6" s="1"/>
  <c r="B1140" i="6" s="1"/>
  <c r="G1140" i="6" s="1"/>
  <c r="H1140" i="5"/>
  <c r="I1140" i="5" s="1"/>
  <c r="B1141" i="5" s="1"/>
  <c r="G1141" i="5" s="1"/>
  <c r="H1139" i="4"/>
  <c r="I1139" i="4" s="1"/>
  <c r="B1140" i="4" s="1"/>
  <c r="G1140" i="4" s="1"/>
  <c r="I1139" i="3"/>
  <c r="B1140" i="3" s="1"/>
  <c r="G1140" i="3" s="1"/>
  <c r="H1139" i="3"/>
  <c r="H1141" i="2"/>
  <c r="I1141" i="2"/>
  <c r="B1142" i="2" s="1"/>
  <c r="G1142" i="2" s="1"/>
  <c r="H1140" i="7" l="1"/>
  <c r="I1140" i="7" s="1"/>
  <c r="B1141" i="7" s="1"/>
  <c r="G1141" i="7" s="1"/>
  <c r="H1140" i="6"/>
  <c r="I1140" i="6" s="1"/>
  <c r="B1141" i="6" s="1"/>
  <c r="G1141" i="6" s="1"/>
  <c r="H1141" i="5"/>
  <c r="I1141" i="5" s="1"/>
  <c r="B1142" i="5" s="1"/>
  <c r="G1142" i="5" s="1"/>
  <c r="H1140" i="4"/>
  <c r="I1140" i="4" s="1"/>
  <c r="B1141" i="4" s="1"/>
  <c r="G1141" i="4" s="1"/>
  <c r="I1140" i="3"/>
  <c r="B1141" i="3" s="1"/>
  <c r="G1141" i="3" s="1"/>
  <c r="H1140" i="3"/>
  <c r="H1142" i="2"/>
  <c r="I1142" i="2"/>
  <c r="B1143" i="2" s="1"/>
  <c r="G1143" i="2" s="1"/>
  <c r="I1141" i="7" l="1"/>
  <c r="B1142" i="7" s="1"/>
  <c r="G1142" i="7" s="1"/>
  <c r="H1141" i="7"/>
  <c r="H1141" i="6"/>
  <c r="I1141" i="6"/>
  <c r="B1142" i="6" s="1"/>
  <c r="G1142" i="6" s="1"/>
  <c r="H1142" i="5"/>
  <c r="I1142" i="5" s="1"/>
  <c r="B1143" i="5" s="1"/>
  <c r="G1143" i="5" s="1"/>
  <c r="H1141" i="4"/>
  <c r="I1141" i="4" s="1"/>
  <c r="B1142" i="4" s="1"/>
  <c r="G1142" i="4" s="1"/>
  <c r="H1141" i="3"/>
  <c r="I1141" i="3" s="1"/>
  <c r="B1142" i="3" s="1"/>
  <c r="G1142" i="3" s="1"/>
  <c r="H1143" i="2"/>
  <c r="I1143" i="2"/>
  <c r="B1144" i="2" s="1"/>
  <c r="G1144" i="2" s="1"/>
  <c r="H1142" i="7" l="1"/>
  <c r="I1142" i="7" s="1"/>
  <c r="B1143" i="7" s="1"/>
  <c r="G1143" i="7" s="1"/>
  <c r="H1142" i="6"/>
  <c r="I1142" i="6" s="1"/>
  <c r="B1143" i="6" s="1"/>
  <c r="G1143" i="6" s="1"/>
  <c r="H1143" i="5"/>
  <c r="I1143" i="5" s="1"/>
  <c r="B1144" i="5" s="1"/>
  <c r="G1144" i="5" s="1"/>
  <c r="H1142" i="4"/>
  <c r="I1142" i="4" s="1"/>
  <c r="B1143" i="4" s="1"/>
  <c r="G1143" i="4" s="1"/>
  <c r="H1142" i="3"/>
  <c r="I1142" i="3" s="1"/>
  <c r="B1143" i="3" s="1"/>
  <c r="G1143" i="3" s="1"/>
  <c r="H1144" i="2"/>
  <c r="I1144" i="2"/>
  <c r="B1145" i="2" s="1"/>
  <c r="G1145" i="2" s="1"/>
  <c r="H1143" i="7" l="1"/>
  <c r="I1143" i="7" s="1"/>
  <c r="B1144" i="7" s="1"/>
  <c r="G1144" i="7" s="1"/>
  <c r="H1143" i="6"/>
  <c r="I1143" i="6" s="1"/>
  <c r="B1144" i="6" s="1"/>
  <c r="G1144" i="6" s="1"/>
  <c r="H1144" i="5"/>
  <c r="I1144" i="5" s="1"/>
  <c r="B1145" i="5" s="1"/>
  <c r="G1145" i="5" s="1"/>
  <c r="H1143" i="4"/>
  <c r="I1143" i="4"/>
  <c r="B1144" i="4" s="1"/>
  <c r="G1144" i="4" s="1"/>
  <c r="I1143" i="3"/>
  <c r="B1144" i="3" s="1"/>
  <c r="G1144" i="3" s="1"/>
  <c r="H1143" i="3"/>
  <c r="H1145" i="2"/>
  <c r="I1145" i="2"/>
  <c r="B1146" i="2" s="1"/>
  <c r="G1146" i="2" s="1"/>
  <c r="I1144" i="7" l="1"/>
  <c r="B1145" i="7" s="1"/>
  <c r="G1145" i="7" s="1"/>
  <c r="H1144" i="7"/>
  <c r="H1144" i="6"/>
  <c r="I1144" i="6" s="1"/>
  <c r="B1145" i="6" s="1"/>
  <c r="G1145" i="6" s="1"/>
  <c r="H1145" i="5"/>
  <c r="I1145" i="5" s="1"/>
  <c r="B1146" i="5" s="1"/>
  <c r="G1146" i="5" s="1"/>
  <c r="H1144" i="4"/>
  <c r="I1144" i="4" s="1"/>
  <c r="B1145" i="4" s="1"/>
  <c r="G1145" i="4" s="1"/>
  <c r="H1144" i="3"/>
  <c r="I1144" i="3" s="1"/>
  <c r="B1145" i="3" s="1"/>
  <c r="G1145" i="3" s="1"/>
  <c r="H1146" i="2"/>
  <c r="I1146" i="2"/>
  <c r="B1147" i="2" s="1"/>
  <c r="G1147" i="2" s="1"/>
  <c r="I1145" i="7" l="1"/>
  <c r="B1146" i="7" s="1"/>
  <c r="G1146" i="7" s="1"/>
  <c r="H1145" i="7"/>
  <c r="H1145" i="6"/>
  <c r="I1145" i="6" s="1"/>
  <c r="B1146" i="6" s="1"/>
  <c r="G1146" i="6" s="1"/>
  <c r="H1146" i="5"/>
  <c r="I1146" i="5" s="1"/>
  <c r="B1147" i="5" s="1"/>
  <c r="G1147" i="5" s="1"/>
  <c r="H1145" i="4"/>
  <c r="I1145" i="4" s="1"/>
  <c r="B1146" i="4" s="1"/>
  <c r="G1146" i="4" s="1"/>
  <c r="H1145" i="3"/>
  <c r="I1145" i="3" s="1"/>
  <c r="B1146" i="3" s="1"/>
  <c r="G1146" i="3" s="1"/>
  <c r="H1147" i="2"/>
  <c r="I1147" i="2" s="1"/>
  <c r="B1148" i="2" s="1"/>
  <c r="G1148" i="2" s="1"/>
  <c r="I1146" i="7" l="1"/>
  <c r="B1147" i="7" s="1"/>
  <c r="G1147" i="7" s="1"/>
  <c r="H1146" i="7"/>
  <c r="H1146" i="6"/>
  <c r="I1146" i="6" s="1"/>
  <c r="B1147" i="6" s="1"/>
  <c r="G1147" i="6" s="1"/>
  <c r="H1147" i="5"/>
  <c r="I1147" i="5" s="1"/>
  <c r="B1148" i="5" s="1"/>
  <c r="G1148" i="5" s="1"/>
  <c r="H1146" i="4"/>
  <c r="I1146" i="4" s="1"/>
  <c r="B1147" i="4" s="1"/>
  <c r="G1147" i="4" s="1"/>
  <c r="H1146" i="3"/>
  <c r="I1146" i="3"/>
  <c r="B1147" i="3" s="1"/>
  <c r="G1147" i="3" s="1"/>
  <c r="H1148" i="2"/>
  <c r="I1148" i="2" s="1"/>
  <c r="B1149" i="2" s="1"/>
  <c r="G1149" i="2" s="1"/>
  <c r="H1147" i="7" l="1"/>
  <c r="I1147" i="7"/>
  <c r="B1148" i="7" s="1"/>
  <c r="G1148" i="7" s="1"/>
  <c r="H1147" i="6"/>
  <c r="I1147" i="6" s="1"/>
  <c r="B1148" i="6" s="1"/>
  <c r="G1148" i="6" s="1"/>
  <c r="H1148" i="5"/>
  <c r="I1148" i="5" s="1"/>
  <c r="B1149" i="5" s="1"/>
  <c r="G1149" i="5" s="1"/>
  <c r="H1147" i="4"/>
  <c r="I1147" i="4" s="1"/>
  <c r="B1148" i="4" s="1"/>
  <c r="G1148" i="4" s="1"/>
  <c r="H1147" i="3"/>
  <c r="I1147" i="3" s="1"/>
  <c r="B1148" i="3" s="1"/>
  <c r="G1148" i="3" s="1"/>
  <c r="H1149" i="2"/>
  <c r="I1149" i="2"/>
  <c r="B1150" i="2" s="1"/>
  <c r="G1150" i="2" s="1"/>
  <c r="H1148" i="7" l="1"/>
  <c r="I1148" i="7" s="1"/>
  <c r="B1149" i="7" s="1"/>
  <c r="G1149" i="7" s="1"/>
  <c r="H1148" i="6"/>
  <c r="I1148" i="6" s="1"/>
  <c r="B1149" i="6" s="1"/>
  <c r="G1149" i="6" s="1"/>
  <c r="H1149" i="5"/>
  <c r="I1149" i="5" s="1"/>
  <c r="B1150" i="5" s="1"/>
  <c r="G1150" i="5" s="1"/>
  <c r="H1148" i="4"/>
  <c r="I1148" i="4"/>
  <c r="B1149" i="4" s="1"/>
  <c r="G1149" i="4" s="1"/>
  <c r="I1148" i="3"/>
  <c r="B1149" i="3" s="1"/>
  <c r="G1149" i="3" s="1"/>
  <c r="H1148" i="3"/>
  <c r="H1150" i="2"/>
  <c r="I1150" i="2" s="1"/>
  <c r="B1151" i="2" s="1"/>
  <c r="G1151" i="2" s="1"/>
  <c r="H1149" i="7" l="1"/>
  <c r="I1149" i="7" s="1"/>
  <c r="B1150" i="7" s="1"/>
  <c r="G1150" i="7" s="1"/>
  <c r="H1149" i="6"/>
  <c r="I1149" i="6" s="1"/>
  <c r="B1150" i="6" s="1"/>
  <c r="G1150" i="6" s="1"/>
  <c r="H1150" i="5"/>
  <c r="I1150" i="5" s="1"/>
  <c r="B1151" i="5" s="1"/>
  <c r="G1151" i="5" s="1"/>
  <c r="H1149" i="4"/>
  <c r="I1149" i="4" s="1"/>
  <c r="B1150" i="4" s="1"/>
  <c r="G1150" i="4" s="1"/>
  <c r="H1149" i="3"/>
  <c r="I1149" i="3" s="1"/>
  <c r="B1150" i="3" s="1"/>
  <c r="G1150" i="3" s="1"/>
  <c r="H1151" i="2"/>
  <c r="I1151" i="2"/>
  <c r="B1152" i="2" s="1"/>
  <c r="G1152" i="2" s="1"/>
  <c r="H1150" i="7" l="1"/>
  <c r="I1150" i="7" s="1"/>
  <c r="B1151" i="7" s="1"/>
  <c r="G1151" i="7" s="1"/>
  <c r="I1150" i="6"/>
  <c r="B1151" i="6" s="1"/>
  <c r="G1151" i="6" s="1"/>
  <c r="H1150" i="6"/>
  <c r="H1151" i="5"/>
  <c r="I1151" i="5" s="1"/>
  <c r="B1152" i="5" s="1"/>
  <c r="G1152" i="5" s="1"/>
  <c r="H1150" i="4"/>
  <c r="I1150" i="4" s="1"/>
  <c r="B1151" i="4" s="1"/>
  <c r="G1151" i="4" s="1"/>
  <c r="H1150" i="3"/>
  <c r="I1150" i="3" s="1"/>
  <c r="B1151" i="3" s="1"/>
  <c r="G1151" i="3" s="1"/>
  <c r="H1152" i="2"/>
  <c r="I1152" i="2"/>
  <c r="B1153" i="2" s="1"/>
  <c r="G1153" i="2" s="1"/>
  <c r="H1151" i="7" l="1"/>
  <c r="I1151" i="7" s="1"/>
  <c r="B1152" i="7" s="1"/>
  <c r="G1152" i="7" s="1"/>
  <c r="H1151" i="6"/>
  <c r="I1151" i="6" s="1"/>
  <c r="B1152" i="6" s="1"/>
  <c r="G1152" i="6" s="1"/>
  <c r="H1152" i="5"/>
  <c r="I1152" i="5" s="1"/>
  <c r="B1153" i="5" s="1"/>
  <c r="G1153" i="5" s="1"/>
  <c r="H1151" i="4"/>
  <c r="I1151" i="4" s="1"/>
  <c r="B1152" i="4" s="1"/>
  <c r="G1152" i="4" s="1"/>
  <c r="H1151" i="3"/>
  <c r="I1151" i="3" s="1"/>
  <c r="B1152" i="3" s="1"/>
  <c r="G1152" i="3" s="1"/>
  <c r="H1153" i="2"/>
  <c r="I1153" i="2"/>
  <c r="B1154" i="2" s="1"/>
  <c r="G1154" i="2" s="1"/>
  <c r="H1152" i="7" l="1"/>
  <c r="I1152" i="7" s="1"/>
  <c r="B1153" i="7" s="1"/>
  <c r="G1153" i="7" s="1"/>
  <c r="I1152" i="6"/>
  <c r="B1153" i="6" s="1"/>
  <c r="G1153" i="6" s="1"/>
  <c r="H1152" i="6"/>
  <c r="H1153" i="5"/>
  <c r="I1153" i="5" s="1"/>
  <c r="B1154" i="5" s="1"/>
  <c r="G1154" i="5" s="1"/>
  <c r="H1152" i="4"/>
  <c r="I1152" i="4" s="1"/>
  <c r="B1153" i="4" s="1"/>
  <c r="G1153" i="4" s="1"/>
  <c r="H1152" i="3"/>
  <c r="I1152" i="3" s="1"/>
  <c r="B1153" i="3" s="1"/>
  <c r="G1153" i="3" s="1"/>
  <c r="H1154" i="2"/>
  <c r="I1154" i="2"/>
  <c r="B1155" i="2" s="1"/>
  <c r="G1155" i="2" s="1"/>
  <c r="H1153" i="7" l="1"/>
  <c r="I1153" i="7" s="1"/>
  <c r="B1154" i="7" s="1"/>
  <c r="G1154" i="7" s="1"/>
  <c r="H1153" i="6"/>
  <c r="I1153" i="6"/>
  <c r="B1154" i="6" s="1"/>
  <c r="G1154" i="6" s="1"/>
  <c r="H1154" i="5"/>
  <c r="I1154" i="5" s="1"/>
  <c r="B1155" i="5" s="1"/>
  <c r="G1155" i="5" s="1"/>
  <c r="H1153" i="4"/>
  <c r="I1153" i="4" s="1"/>
  <c r="B1154" i="4" s="1"/>
  <c r="G1154" i="4" s="1"/>
  <c r="H1153" i="3"/>
  <c r="I1153" i="3" s="1"/>
  <c r="B1154" i="3" s="1"/>
  <c r="G1154" i="3" s="1"/>
  <c r="H1155" i="2"/>
  <c r="I1155" i="2"/>
  <c r="B1156" i="2" s="1"/>
  <c r="G1156" i="2" s="1"/>
  <c r="H1154" i="7" l="1"/>
  <c r="I1154" i="7" s="1"/>
  <c r="B1155" i="7" s="1"/>
  <c r="G1155" i="7" s="1"/>
  <c r="I1154" i="6"/>
  <c r="B1155" i="6" s="1"/>
  <c r="G1155" i="6" s="1"/>
  <c r="H1154" i="6"/>
  <c r="H1155" i="5"/>
  <c r="I1155" i="5" s="1"/>
  <c r="B1156" i="5" s="1"/>
  <c r="G1156" i="5" s="1"/>
  <c r="H1154" i="4"/>
  <c r="I1154" i="4" s="1"/>
  <c r="B1155" i="4" s="1"/>
  <c r="G1155" i="4" s="1"/>
  <c r="H1154" i="3"/>
  <c r="I1154" i="3" s="1"/>
  <c r="B1155" i="3" s="1"/>
  <c r="G1155" i="3" s="1"/>
  <c r="H1156" i="2"/>
  <c r="I1156" i="2" s="1"/>
  <c r="B1157" i="2" s="1"/>
  <c r="G1157" i="2" s="1"/>
  <c r="H1155" i="7" l="1"/>
  <c r="I1155" i="7" s="1"/>
  <c r="B1156" i="7" s="1"/>
  <c r="G1156" i="7" s="1"/>
  <c r="H1155" i="6"/>
  <c r="I1155" i="6" s="1"/>
  <c r="B1156" i="6" s="1"/>
  <c r="G1156" i="6" s="1"/>
  <c r="H1156" i="5"/>
  <c r="I1156" i="5" s="1"/>
  <c r="B1157" i="5" s="1"/>
  <c r="G1157" i="5" s="1"/>
  <c r="H1155" i="4"/>
  <c r="I1155" i="4"/>
  <c r="B1156" i="4" s="1"/>
  <c r="G1156" i="4" s="1"/>
  <c r="H1155" i="3"/>
  <c r="I1155" i="3" s="1"/>
  <c r="B1156" i="3" s="1"/>
  <c r="G1156" i="3" s="1"/>
  <c r="H1157" i="2"/>
  <c r="I1157" i="2" s="1"/>
  <c r="B1158" i="2" s="1"/>
  <c r="G1158" i="2" s="1"/>
  <c r="H1156" i="7" l="1"/>
  <c r="I1156" i="7" s="1"/>
  <c r="B1157" i="7" s="1"/>
  <c r="G1157" i="7" s="1"/>
  <c r="H1156" i="6"/>
  <c r="I1156" i="6" s="1"/>
  <c r="B1157" i="6" s="1"/>
  <c r="G1157" i="6" s="1"/>
  <c r="H1157" i="5"/>
  <c r="I1157" i="5" s="1"/>
  <c r="B1158" i="5" s="1"/>
  <c r="G1158" i="5" s="1"/>
  <c r="H1156" i="4"/>
  <c r="I1156" i="4" s="1"/>
  <c r="B1157" i="4" s="1"/>
  <c r="G1157" i="4" s="1"/>
  <c r="H1156" i="3"/>
  <c r="I1156" i="3" s="1"/>
  <c r="B1157" i="3" s="1"/>
  <c r="G1157" i="3" s="1"/>
  <c r="H1158" i="2"/>
  <c r="I1158" i="2"/>
  <c r="B1159" i="2" s="1"/>
  <c r="G1159" i="2" s="1"/>
  <c r="H1157" i="7" l="1"/>
  <c r="I1157" i="7"/>
  <c r="B1158" i="7" s="1"/>
  <c r="G1158" i="7" s="1"/>
  <c r="H1157" i="6"/>
  <c r="I1157" i="6" s="1"/>
  <c r="B1158" i="6" s="1"/>
  <c r="G1158" i="6" s="1"/>
  <c r="H1158" i="5"/>
  <c r="I1158" i="5" s="1"/>
  <c r="B1159" i="5" s="1"/>
  <c r="G1159" i="5" s="1"/>
  <c r="I1157" i="4"/>
  <c r="B1158" i="4" s="1"/>
  <c r="G1158" i="4" s="1"/>
  <c r="H1157" i="4"/>
  <c r="H1157" i="3"/>
  <c r="I1157" i="3" s="1"/>
  <c r="B1158" i="3" s="1"/>
  <c r="G1158" i="3" s="1"/>
  <c r="H1159" i="2"/>
  <c r="I1159" i="2"/>
  <c r="B1160" i="2" s="1"/>
  <c r="G1160" i="2" s="1"/>
  <c r="H1158" i="7" l="1"/>
  <c r="I1158" i="7" s="1"/>
  <c r="B1159" i="7" s="1"/>
  <c r="G1159" i="7" s="1"/>
  <c r="I1158" i="6"/>
  <c r="B1159" i="6" s="1"/>
  <c r="G1159" i="6" s="1"/>
  <c r="H1158" i="6"/>
  <c r="H1159" i="5"/>
  <c r="I1159" i="5" s="1"/>
  <c r="B1160" i="5" s="1"/>
  <c r="G1160" i="5" s="1"/>
  <c r="H1158" i="4"/>
  <c r="I1158" i="4" s="1"/>
  <c r="B1159" i="4" s="1"/>
  <c r="G1159" i="4" s="1"/>
  <c r="H1158" i="3"/>
  <c r="I1158" i="3" s="1"/>
  <c r="B1159" i="3" s="1"/>
  <c r="G1159" i="3" s="1"/>
  <c r="H1160" i="2"/>
  <c r="I1160" i="2" s="1"/>
  <c r="B1161" i="2" s="1"/>
  <c r="G1161" i="2" s="1"/>
  <c r="H1159" i="7" l="1"/>
  <c r="I1159" i="7"/>
  <c r="B1160" i="7" s="1"/>
  <c r="G1160" i="7" s="1"/>
  <c r="H1159" i="6"/>
  <c r="I1159" i="6" s="1"/>
  <c r="B1160" i="6" s="1"/>
  <c r="G1160" i="6" s="1"/>
  <c r="H1160" i="5"/>
  <c r="I1160" i="5" s="1"/>
  <c r="B1161" i="5" s="1"/>
  <c r="G1161" i="5" s="1"/>
  <c r="H1159" i="4"/>
  <c r="I1159" i="4" s="1"/>
  <c r="B1160" i="4" s="1"/>
  <c r="G1160" i="4" s="1"/>
  <c r="H1159" i="3"/>
  <c r="I1159" i="3" s="1"/>
  <c r="B1160" i="3" s="1"/>
  <c r="G1160" i="3" s="1"/>
  <c r="H1161" i="2"/>
  <c r="I1161" i="2"/>
  <c r="B1162" i="2" s="1"/>
  <c r="G1162" i="2" s="1"/>
  <c r="H1160" i="7" l="1"/>
  <c r="I1160" i="7" s="1"/>
  <c r="B1161" i="7" s="1"/>
  <c r="G1161" i="7" s="1"/>
  <c r="H1160" i="6"/>
  <c r="I1160" i="6" s="1"/>
  <c r="B1161" i="6" s="1"/>
  <c r="G1161" i="6" s="1"/>
  <c r="H1161" i="5"/>
  <c r="I1161" i="5" s="1"/>
  <c r="B1162" i="5" s="1"/>
  <c r="G1162" i="5" s="1"/>
  <c r="H1160" i="4"/>
  <c r="I1160" i="4" s="1"/>
  <c r="B1161" i="4" s="1"/>
  <c r="G1161" i="4" s="1"/>
  <c r="H1160" i="3"/>
  <c r="I1160" i="3" s="1"/>
  <c r="B1161" i="3" s="1"/>
  <c r="G1161" i="3" s="1"/>
  <c r="H1162" i="2"/>
  <c r="I1162" i="2" s="1"/>
  <c r="B1163" i="2" s="1"/>
  <c r="G1163" i="2" s="1"/>
  <c r="H1161" i="7" l="1"/>
  <c r="I1161" i="7" s="1"/>
  <c r="B1162" i="7" s="1"/>
  <c r="G1162" i="7" s="1"/>
  <c r="I1161" i="6"/>
  <c r="B1162" i="6" s="1"/>
  <c r="G1162" i="6" s="1"/>
  <c r="H1161" i="6"/>
  <c r="H1162" i="5"/>
  <c r="I1162" i="5" s="1"/>
  <c r="B1163" i="5" s="1"/>
  <c r="G1163" i="5" s="1"/>
  <c r="H1161" i="4"/>
  <c r="I1161" i="4" s="1"/>
  <c r="B1162" i="4" s="1"/>
  <c r="G1162" i="4" s="1"/>
  <c r="I1161" i="3"/>
  <c r="B1162" i="3" s="1"/>
  <c r="G1162" i="3" s="1"/>
  <c r="H1161" i="3"/>
  <c r="H1163" i="2"/>
  <c r="I1163" i="2" s="1"/>
  <c r="B1164" i="2" s="1"/>
  <c r="G1164" i="2" s="1"/>
  <c r="H1162" i="7" l="1"/>
  <c r="I1162" i="7" s="1"/>
  <c r="B1163" i="7" s="1"/>
  <c r="G1163" i="7" s="1"/>
  <c r="H1162" i="6"/>
  <c r="I1162" i="6" s="1"/>
  <c r="B1163" i="6" s="1"/>
  <c r="G1163" i="6" s="1"/>
  <c r="H1163" i="5"/>
  <c r="I1163" i="5"/>
  <c r="B1164" i="5" s="1"/>
  <c r="G1164" i="5" s="1"/>
  <c r="H1162" i="4"/>
  <c r="I1162" i="4" s="1"/>
  <c r="B1163" i="4" s="1"/>
  <c r="G1163" i="4" s="1"/>
  <c r="H1162" i="3"/>
  <c r="I1162" i="3" s="1"/>
  <c r="B1163" i="3" s="1"/>
  <c r="G1163" i="3" s="1"/>
  <c r="H1164" i="2"/>
  <c r="I1164" i="2" s="1"/>
  <c r="B1165" i="2" s="1"/>
  <c r="G1165" i="2" s="1"/>
  <c r="H1163" i="7" l="1"/>
  <c r="I1163" i="7" s="1"/>
  <c r="B1164" i="7" s="1"/>
  <c r="G1164" i="7" s="1"/>
  <c r="H1163" i="6"/>
  <c r="I1163" i="6" s="1"/>
  <c r="B1164" i="6" s="1"/>
  <c r="G1164" i="6" s="1"/>
  <c r="H1164" i="5"/>
  <c r="I1164" i="5" s="1"/>
  <c r="B1165" i="5" s="1"/>
  <c r="G1165" i="5" s="1"/>
  <c r="H1163" i="4"/>
  <c r="I1163" i="4"/>
  <c r="B1164" i="4" s="1"/>
  <c r="G1164" i="4" s="1"/>
  <c r="H1163" i="3"/>
  <c r="I1163" i="3" s="1"/>
  <c r="B1164" i="3" s="1"/>
  <c r="G1164" i="3" s="1"/>
  <c r="H1165" i="2"/>
  <c r="I1165" i="2" s="1"/>
  <c r="B1166" i="2" s="1"/>
  <c r="G1166" i="2" s="1"/>
  <c r="H1164" i="7" l="1"/>
  <c r="I1164" i="7" s="1"/>
  <c r="B1165" i="7" s="1"/>
  <c r="G1165" i="7" s="1"/>
  <c r="H1164" i="6"/>
  <c r="I1164" i="6" s="1"/>
  <c r="B1165" i="6" s="1"/>
  <c r="G1165" i="6" s="1"/>
  <c r="H1165" i="5"/>
  <c r="I1165" i="5" s="1"/>
  <c r="B1166" i="5" s="1"/>
  <c r="G1166" i="5" s="1"/>
  <c r="H1164" i="4"/>
  <c r="I1164" i="4" s="1"/>
  <c r="B1165" i="4" s="1"/>
  <c r="G1165" i="4" s="1"/>
  <c r="H1164" i="3"/>
  <c r="I1164" i="3" s="1"/>
  <c r="B1165" i="3" s="1"/>
  <c r="G1165" i="3" s="1"/>
  <c r="H1166" i="2"/>
  <c r="I1166" i="2"/>
  <c r="B1167" i="2" s="1"/>
  <c r="G1167" i="2" s="1"/>
  <c r="H1165" i="7" l="1"/>
  <c r="I1165" i="7" s="1"/>
  <c r="B1166" i="7" s="1"/>
  <c r="G1166" i="7" s="1"/>
  <c r="H1165" i="6"/>
  <c r="I1165" i="6" s="1"/>
  <c r="B1166" i="6" s="1"/>
  <c r="G1166" i="6" s="1"/>
  <c r="H1166" i="5"/>
  <c r="I1166" i="5" s="1"/>
  <c r="B1167" i="5" s="1"/>
  <c r="G1167" i="5" s="1"/>
  <c r="I1165" i="4"/>
  <c r="B1166" i="4" s="1"/>
  <c r="G1166" i="4" s="1"/>
  <c r="H1165" i="4"/>
  <c r="H1165" i="3"/>
  <c r="I1165" i="3" s="1"/>
  <c r="B1166" i="3" s="1"/>
  <c r="G1166" i="3" s="1"/>
  <c r="H1167" i="2"/>
  <c r="I1167" i="2" s="1"/>
  <c r="B1168" i="2" s="1"/>
  <c r="G1168" i="2" s="1"/>
  <c r="I1166" i="7" l="1"/>
  <c r="B1167" i="7" s="1"/>
  <c r="G1167" i="7" s="1"/>
  <c r="H1166" i="7"/>
  <c r="H1166" i="6"/>
  <c r="I1166" i="6" s="1"/>
  <c r="B1167" i="6" s="1"/>
  <c r="G1167" i="6" s="1"/>
  <c r="H1167" i="5"/>
  <c r="I1167" i="5" s="1"/>
  <c r="B1168" i="5" s="1"/>
  <c r="G1168" i="5" s="1"/>
  <c r="I1166" i="4"/>
  <c r="B1167" i="4" s="1"/>
  <c r="G1167" i="4" s="1"/>
  <c r="H1166" i="4"/>
  <c r="I1166" i="3"/>
  <c r="B1167" i="3" s="1"/>
  <c r="G1167" i="3" s="1"/>
  <c r="H1166" i="3"/>
  <c r="H1168" i="2"/>
  <c r="I1168" i="2"/>
  <c r="B1169" i="2" s="1"/>
  <c r="G1169" i="2" s="1"/>
  <c r="H1167" i="7" l="1"/>
  <c r="I1167" i="7" s="1"/>
  <c r="B1168" i="7" s="1"/>
  <c r="G1168" i="7" s="1"/>
  <c r="I1167" i="6"/>
  <c r="B1168" i="6" s="1"/>
  <c r="G1168" i="6" s="1"/>
  <c r="H1167" i="6"/>
  <c r="H1168" i="5"/>
  <c r="I1168" i="5" s="1"/>
  <c r="B1169" i="5" s="1"/>
  <c r="G1169" i="5" s="1"/>
  <c r="H1167" i="4"/>
  <c r="I1167" i="4" s="1"/>
  <c r="B1168" i="4" s="1"/>
  <c r="G1168" i="4" s="1"/>
  <c r="I1167" i="3"/>
  <c r="B1168" i="3" s="1"/>
  <c r="G1168" i="3" s="1"/>
  <c r="H1167" i="3"/>
  <c r="H1169" i="2"/>
  <c r="I1169" i="2" s="1"/>
  <c r="B1170" i="2" s="1"/>
  <c r="G1170" i="2" s="1"/>
  <c r="H1168" i="7" l="1"/>
  <c r="I1168" i="7" s="1"/>
  <c r="B1169" i="7" s="1"/>
  <c r="G1169" i="7" s="1"/>
  <c r="H1168" i="6"/>
  <c r="I1168" i="6" s="1"/>
  <c r="B1169" i="6" s="1"/>
  <c r="G1169" i="6" s="1"/>
  <c r="H1169" i="5"/>
  <c r="I1169" i="5" s="1"/>
  <c r="B1170" i="5" s="1"/>
  <c r="G1170" i="5" s="1"/>
  <c r="H1168" i="4"/>
  <c r="I1168" i="4"/>
  <c r="B1169" i="4" s="1"/>
  <c r="G1169" i="4" s="1"/>
  <c r="H1168" i="3"/>
  <c r="I1168" i="3" s="1"/>
  <c r="B1169" i="3" s="1"/>
  <c r="G1169" i="3" s="1"/>
  <c r="H1170" i="2"/>
  <c r="I1170" i="2"/>
  <c r="B1171" i="2" s="1"/>
  <c r="G1171" i="2" s="1"/>
  <c r="H1169" i="7" l="1"/>
  <c r="I1169" i="7" s="1"/>
  <c r="B1170" i="7" s="1"/>
  <c r="G1170" i="7" s="1"/>
  <c r="H1169" i="6"/>
  <c r="I1169" i="6" s="1"/>
  <c r="B1170" i="6" s="1"/>
  <c r="G1170" i="6" s="1"/>
  <c r="H1170" i="5"/>
  <c r="I1170" i="5" s="1"/>
  <c r="B1171" i="5" s="1"/>
  <c r="G1171" i="5" s="1"/>
  <c r="H1169" i="4"/>
  <c r="I1169" i="4" s="1"/>
  <c r="B1170" i="4" s="1"/>
  <c r="G1170" i="4" s="1"/>
  <c r="H1169" i="3"/>
  <c r="I1169" i="3" s="1"/>
  <c r="B1170" i="3" s="1"/>
  <c r="G1170" i="3" s="1"/>
  <c r="H1171" i="2"/>
  <c r="I1171" i="2"/>
  <c r="B1172" i="2" s="1"/>
  <c r="G1172" i="2" s="1"/>
  <c r="H1170" i="7" l="1"/>
  <c r="I1170" i="7" s="1"/>
  <c r="B1171" i="7" s="1"/>
  <c r="G1171" i="7" s="1"/>
  <c r="H1170" i="6"/>
  <c r="I1170" i="6"/>
  <c r="B1171" i="6" s="1"/>
  <c r="G1171" i="6" s="1"/>
  <c r="H1171" i="5"/>
  <c r="I1171" i="5" s="1"/>
  <c r="B1172" i="5" s="1"/>
  <c r="G1172" i="5" s="1"/>
  <c r="H1170" i="4"/>
  <c r="I1170" i="4" s="1"/>
  <c r="B1171" i="4" s="1"/>
  <c r="G1171" i="4" s="1"/>
  <c r="H1170" i="3"/>
  <c r="I1170" i="3"/>
  <c r="B1171" i="3" s="1"/>
  <c r="G1171" i="3" s="1"/>
  <c r="H1172" i="2"/>
  <c r="I1172" i="2"/>
  <c r="B1173" i="2" s="1"/>
  <c r="G1173" i="2" s="1"/>
  <c r="H1171" i="7" l="1"/>
  <c r="I1171" i="7" s="1"/>
  <c r="B1172" i="7" s="1"/>
  <c r="G1172" i="7" s="1"/>
  <c r="H1171" i="6"/>
  <c r="I1171" i="6" s="1"/>
  <c r="B1172" i="6" s="1"/>
  <c r="G1172" i="6" s="1"/>
  <c r="H1172" i="5"/>
  <c r="I1172" i="5" s="1"/>
  <c r="B1173" i="5" s="1"/>
  <c r="G1173" i="5" s="1"/>
  <c r="H1171" i="4"/>
  <c r="I1171" i="4" s="1"/>
  <c r="B1172" i="4" s="1"/>
  <c r="G1172" i="4" s="1"/>
  <c r="H1171" i="3"/>
  <c r="I1171" i="3" s="1"/>
  <c r="B1172" i="3" s="1"/>
  <c r="G1172" i="3" s="1"/>
  <c r="H1173" i="2"/>
  <c r="I1173" i="2"/>
  <c r="B1174" i="2" s="1"/>
  <c r="G1174" i="2" s="1"/>
  <c r="I1172" i="7" l="1"/>
  <c r="B1173" i="7" s="1"/>
  <c r="G1173" i="7" s="1"/>
  <c r="H1172" i="7"/>
  <c r="H1172" i="6"/>
  <c r="I1172" i="6" s="1"/>
  <c r="B1173" i="6" s="1"/>
  <c r="G1173" i="6" s="1"/>
  <c r="H1173" i="5"/>
  <c r="I1173" i="5" s="1"/>
  <c r="B1174" i="5" s="1"/>
  <c r="G1174" i="5" s="1"/>
  <c r="H1172" i="4"/>
  <c r="I1172" i="4" s="1"/>
  <c r="B1173" i="4" s="1"/>
  <c r="G1173" i="4" s="1"/>
  <c r="H1172" i="3"/>
  <c r="I1172" i="3" s="1"/>
  <c r="B1173" i="3" s="1"/>
  <c r="G1173" i="3" s="1"/>
  <c r="H1174" i="2"/>
  <c r="I1174" i="2" s="1"/>
  <c r="B1175" i="2" s="1"/>
  <c r="G1175" i="2" s="1"/>
  <c r="H1173" i="7" l="1"/>
  <c r="I1173" i="7" s="1"/>
  <c r="B1174" i="7" s="1"/>
  <c r="G1174" i="7" s="1"/>
  <c r="H1173" i="6"/>
  <c r="I1173" i="6" s="1"/>
  <c r="B1174" i="6" s="1"/>
  <c r="G1174" i="6" s="1"/>
  <c r="H1174" i="5"/>
  <c r="I1174" i="5" s="1"/>
  <c r="B1175" i="5" s="1"/>
  <c r="G1175" i="5" s="1"/>
  <c r="H1173" i="4"/>
  <c r="I1173" i="4" s="1"/>
  <c r="B1174" i="4" s="1"/>
  <c r="G1174" i="4" s="1"/>
  <c r="H1173" i="3"/>
  <c r="I1173" i="3" s="1"/>
  <c r="B1174" i="3" s="1"/>
  <c r="G1174" i="3" s="1"/>
  <c r="H1175" i="2"/>
  <c r="I1175" i="2" s="1"/>
  <c r="B1176" i="2" s="1"/>
  <c r="G1176" i="2" s="1"/>
  <c r="H1174" i="7" l="1"/>
  <c r="I1174" i="7"/>
  <c r="B1175" i="7" s="1"/>
  <c r="G1175" i="7" s="1"/>
  <c r="H1174" i="6"/>
  <c r="I1174" i="6" s="1"/>
  <c r="B1175" i="6" s="1"/>
  <c r="G1175" i="6" s="1"/>
  <c r="H1175" i="5"/>
  <c r="I1175" i="5"/>
  <c r="B1176" i="5" s="1"/>
  <c r="G1176" i="5" s="1"/>
  <c r="I1174" i="4"/>
  <c r="B1175" i="4" s="1"/>
  <c r="G1175" i="4" s="1"/>
  <c r="H1174" i="4"/>
  <c r="I1174" i="3"/>
  <c r="B1175" i="3" s="1"/>
  <c r="G1175" i="3" s="1"/>
  <c r="H1174" i="3"/>
  <c r="H1176" i="2"/>
  <c r="I1176" i="2"/>
  <c r="B1177" i="2" s="1"/>
  <c r="G1177" i="2" s="1"/>
  <c r="H1175" i="7" l="1"/>
  <c r="I1175" i="7" s="1"/>
  <c r="B1176" i="7" s="1"/>
  <c r="G1176" i="7" s="1"/>
  <c r="H1175" i="6"/>
  <c r="I1175" i="6" s="1"/>
  <c r="B1176" i="6" s="1"/>
  <c r="G1176" i="6" s="1"/>
  <c r="H1176" i="5"/>
  <c r="I1176" i="5" s="1"/>
  <c r="B1177" i="5" s="1"/>
  <c r="G1177" i="5" s="1"/>
  <c r="H1175" i="4"/>
  <c r="I1175" i="4" s="1"/>
  <c r="B1176" i="4" s="1"/>
  <c r="G1176" i="4" s="1"/>
  <c r="H1175" i="3"/>
  <c r="I1175" i="3" s="1"/>
  <c r="B1176" i="3" s="1"/>
  <c r="G1176" i="3" s="1"/>
  <c r="H1177" i="2"/>
  <c r="I1177" i="2"/>
  <c r="B1178" i="2" s="1"/>
  <c r="G1178" i="2" s="1"/>
  <c r="H1176" i="7" l="1"/>
  <c r="I1176" i="7" s="1"/>
  <c r="B1177" i="7" s="1"/>
  <c r="G1177" i="7" s="1"/>
  <c r="H1176" i="6"/>
  <c r="I1176" i="6" s="1"/>
  <c r="B1177" i="6" s="1"/>
  <c r="G1177" i="6" s="1"/>
  <c r="H1177" i="5"/>
  <c r="I1177" i="5" s="1"/>
  <c r="B1178" i="5" s="1"/>
  <c r="G1178" i="5" s="1"/>
  <c r="H1176" i="4"/>
  <c r="I1176" i="4" s="1"/>
  <c r="B1177" i="4" s="1"/>
  <c r="G1177" i="4" s="1"/>
  <c r="H1176" i="3"/>
  <c r="I1176" i="3" s="1"/>
  <c r="B1177" i="3" s="1"/>
  <c r="G1177" i="3" s="1"/>
  <c r="H1178" i="2"/>
  <c r="I1178" i="2"/>
  <c r="B1179" i="2" s="1"/>
  <c r="G1179" i="2" s="1"/>
  <c r="H1177" i="7" l="1"/>
  <c r="I1177" i="7" s="1"/>
  <c r="B1178" i="7" s="1"/>
  <c r="G1178" i="7" s="1"/>
  <c r="H1177" i="6"/>
  <c r="I1177" i="6" s="1"/>
  <c r="B1178" i="6" s="1"/>
  <c r="G1178" i="6" s="1"/>
  <c r="H1178" i="5"/>
  <c r="I1178" i="5" s="1"/>
  <c r="B1179" i="5" s="1"/>
  <c r="G1179" i="5" s="1"/>
  <c r="H1177" i="4"/>
  <c r="I1177" i="4"/>
  <c r="B1178" i="4" s="1"/>
  <c r="G1178" i="4" s="1"/>
  <c r="H1177" i="3"/>
  <c r="I1177" i="3" s="1"/>
  <c r="B1178" i="3" s="1"/>
  <c r="G1178" i="3" s="1"/>
  <c r="H1179" i="2"/>
  <c r="I1179" i="2"/>
  <c r="B1180" i="2" s="1"/>
  <c r="G1180" i="2" s="1"/>
  <c r="H1178" i="7" l="1"/>
  <c r="I1178" i="7" s="1"/>
  <c r="B1179" i="7" s="1"/>
  <c r="G1179" i="7" s="1"/>
  <c r="H1178" i="6"/>
  <c r="I1178" i="6" s="1"/>
  <c r="B1179" i="6" s="1"/>
  <c r="G1179" i="6" s="1"/>
  <c r="H1179" i="5"/>
  <c r="I1179" i="5" s="1"/>
  <c r="B1180" i="5" s="1"/>
  <c r="G1180" i="5" s="1"/>
  <c r="H1178" i="4"/>
  <c r="I1178" i="4" s="1"/>
  <c r="B1179" i="4" s="1"/>
  <c r="G1179" i="4" s="1"/>
  <c r="H1178" i="3"/>
  <c r="I1178" i="3" s="1"/>
  <c r="B1179" i="3" s="1"/>
  <c r="G1179" i="3" s="1"/>
  <c r="H1180" i="2"/>
  <c r="I1180" i="2"/>
  <c r="B1181" i="2" s="1"/>
  <c r="G1181" i="2" s="1"/>
  <c r="H1179" i="7" l="1"/>
  <c r="I1179" i="7" s="1"/>
  <c r="B1180" i="7" s="1"/>
  <c r="G1180" i="7" s="1"/>
  <c r="I1179" i="6"/>
  <c r="B1180" i="6" s="1"/>
  <c r="G1180" i="6" s="1"/>
  <c r="H1179" i="6"/>
  <c r="H1180" i="5"/>
  <c r="I1180" i="5" s="1"/>
  <c r="B1181" i="5" s="1"/>
  <c r="G1181" i="5" s="1"/>
  <c r="H1179" i="4"/>
  <c r="I1179" i="4"/>
  <c r="B1180" i="4" s="1"/>
  <c r="G1180" i="4" s="1"/>
  <c r="I1179" i="3"/>
  <c r="B1180" i="3" s="1"/>
  <c r="G1180" i="3" s="1"/>
  <c r="H1179" i="3"/>
  <c r="H1181" i="2"/>
  <c r="I1181" i="2"/>
  <c r="B1182" i="2" s="1"/>
  <c r="G1182" i="2" s="1"/>
  <c r="H1180" i="7" l="1"/>
  <c r="I1180" i="7" s="1"/>
  <c r="B1181" i="7" s="1"/>
  <c r="G1181" i="7" s="1"/>
  <c r="H1180" i="6"/>
  <c r="I1180" i="6" s="1"/>
  <c r="B1181" i="6" s="1"/>
  <c r="G1181" i="6" s="1"/>
  <c r="H1181" i="5"/>
  <c r="I1181" i="5" s="1"/>
  <c r="B1182" i="5" s="1"/>
  <c r="G1182" i="5" s="1"/>
  <c r="H1180" i="4"/>
  <c r="I1180" i="4" s="1"/>
  <c r="B1181" i="4" s="1"/>
  <c r="G1181" i="4" s="1"/>
  <c r="H1180" i="3"/>
  <c r="I1180" i="3" s="1"/>
  <c r="B1181" i="3" s="1"/>
  <c r="G1181" i="3" s="1"/>
  <c r="H1182" i="2"/>
  <c r="I1182" i="2"/>
  <c r="B1183" i="2" s="1"/>
  <c r="G1183" i="2" s="1"/>
  <c r="H1181" i="7" l="1"/>
  <c r="I1181" i="7" s="1"/>
  <c r="B1182" i="7" s="1"/>
  <c r="G1182" i="7" s="1"/>
  <c r="H1181" i="6"/>
  <c r="I1181" i="6" s="1"/>
  <c r="B1182" i="6" s="1"/>
  <c r="G1182" i="6" s="1"/>
  <c r="H1182" i="5"/>
  <c r="I1182" i="5" s="1"/>
  <c r="B1183" i="5" s="1"/>
  <c r="G1183" i="5" s="1"/>
  <c r="H1181" i="4"/>
  <c r="I1181" i="4" s="1"/>
  <c r="B1182" i="4" s="1"/>
  <c r="G1182" i="4" s="1"/>
  <c r="H1181" i="3"/>
  <c r="I1181" i="3" s="1"/>
  <c r="B1182" i="3" s="1"/>
  <c r="G1182" i="3" s="1"/>
  <c r="H1183" i="2"/>
  <c r="I1183" i="2" s="1"/>
  <c r="B1184" i="2" s="1"/>
  <c r="G1184" i="2" s="1"/>
  <c r="I1182" i="7" l="1"/>
  <c r="B1183" i="7" s="1"/>
  <c r="G1183" i="7" s="1"/>
  <c r="H1182" i="7"/>
  <c r="H1182" i="6"/>
  <c r="I1182" i="6"/>
  <c r="B1183" i="6" s="1"/>
  <c r="G1183" i="6" s="1"/>
  <c r="H1183" i="5"/>
  <c r="I1183" i="5" s="1"/>
  <c r="B1184" i="5" s="1"/>
  <c r="G1184" i="5" s="1"/>
  <c r="H1182" i="4"/>
  <c r="I1182" i="4" s="1"/>
  <c r="B1183" i="4" s="1"/>
  <c r="G1183" i="4" s="1"/>
  <c r="H1182" i="3"/>
  <c r="I1182" i="3"/>
  <c r="B1183" i="3" s="1"/>
  <c r="G1183" i="3" s="1"/>
  <c r="H1184" i="2"/>
  <c r="I1184" i="2"/>
  <c r="B1185" i="2" s="1"/>
  <c r="G1185" i="2" s="1"/>
  <c r="H1183" i="7" l="1"/>
  <c r="I1183" i="7"/>
  <c r="B1184" i="7" s="1"/>
  <c r="G1184" i="7" s="1"/>
  <c r="H1183" i="6"/>
  <c r="I1183" i="6" s="1"/>
  <c r="B1184" i="6" s="1"/>
  <c r="G1184" i="6" s="1"/>
  <c r="H1184" i="5"/>
  <c r="I1184" i="5" s="1"/>
  <c r="B1185" i="5" s="1"/>
  <c r="G1185" i="5" s="1"/>
  <c r="H1183" i="4"/>
  <c r="I1183" i="4"/>
  <c r="B1184" i="4" s="1"/>
  <c r="G1184" i="4" s="1"/>
  <c r="H1183" i="3"/>
  <c r="I1183" i="3" s="1"/>
  <c r="B1184" i="3" s="1"/>
  <c r="G1184" i="3" s="1"/>
  <c r="H1185" i="2"/>
  <c r="I1185" i="2" s="1"/>
  <c r="B1186" i="2" s="1"/>
  <c r="G1186" i="2" s="1"/>
  <c r="H1184" i="7" l="1"/>
  <c r="I1184" i="7" s="1"/>
  <c r="B1185" i="7" s="1"/>
  <c r="G1185" i="7" s="1"/>
  <c r="I1184" i="6"/>
  <c r="B1185" i="6" s="1"/>
  <c r="G1185" i="6" s="1"/>
  <c r="H1184" i="6"/>
  <c r="H1185" i="5"/>
  <c r="I1185" i="5" s="1"/>
  <c r="B1186" i="5" s="1"/>
  <c r="G1186" i="5" s="1"/>
  <c r="H1184" i="4"/>
  <c r="I1184" i="4" s="1"/>
  <c r="B1185" i="4" s="1"/>
  <c r="G1185" i="4" s="1"/>
  <c r="H1184" i="3"/>
  <c r="I1184" i="3" s="1"/>
  <c r="B1185" i="3" s="1"/>
  <c r="G1185" i="3" s="1"/>
  <c r="H1186" i="2"/>
  <c r="I1186" i="2" s="1"/>
  <c r="B1187" i="2" s="1"/>
  <c r="G1187" i="2" s="1"/>
  <c r="H1185" i="7" l="1"/>
  <c r="I1185" i="7" s="1"/>
  <c r="B1186" i="7" s="1"/>
  <c r="G1186" i="7" s="1"/>
  <c r="H1185" i="6"/>
  <c r="I1185" i="6" s="1"/>
  <c r="B1186" i="6" s="1"/>
  <c r="G1186" i="6" s="1"/>
  <c r="H1186" i="5"/>
  <c r="I1186" i="5" s="1"/>
  <c r="B1187" i="5" s="1"/>
  <c r="G1187" i="5" s="1"/>
  <c r="I1185" i="4"/>
  <c r="B1186" i="4" s="1"/>
  <c r="G1186" i="4" s="1"/>
  <c r="H1185" i="4"/>
  <c r="I1185" i="3"/>
  <c r="B1186" i="3" s="1"/>
  <c r="G1186" i="3" s="1"/>
  <c r="H1185" i="3"/>
  <c r="H1187" i="2"/>
  <c r="I1187" i="2" s="1"/>
  <c r="B1188" i="2" s="1"/>
  <c r="G1188" i="2" s="1"/>
  <c r="H1186" i="7" l="1"/>
  <c r="I1186" i="7"/>
  <c r="B1187" i="7" s="1"/>
  <c r="G1187" i="7" s="1"/>
  <c r="H1186" i="6"/>
  <c r="I1186" i="6" s="1"/>
  <c r="B1187" i="6" s="1"/>
  <c r="G1187" i="6" s="1"/>
  <c r="H1187" i="5"/>
  <c r="I1187" i="5"/>
  <c r="B1188" i="5" s="1"/>
  <c r="G1188" i="5" s="1"/>
  <c r="H1186" i="4"/>
  <c r="I1186" i="4" s="1"/>
  <c r="B1187" i="4" s="1"/>
  <c r="G1187" i="4" s="1"/>
  <c r="H1186" i="3"/>
  <c r="I1186" i="3" s="1"/>
  <c r="B1187" i="3" s="1"/>
  <c r="G1187" i="3" s="1"/>
  <c r="H1188" i="2"/>
  <c r="I1188" i="2" s="1"/>
  <c r="B1189" i="2" s="1"/>
  <c r="G1189" i="2" s="1"/>
  <c r="I1187" i="7" l="1"/>
  <c r="B1188" i="7" s="1"/>
  <c r="G1188" i="7" s="1"/>
  <c r="H1187" i="7"/>
  <c r="I1187" i="6"/>
  <c r="B1188" i="6" s="1"/>
  <c r="G1188" i="6" s="1"/>
  <c r="H1187" i="6"/>
  <c r="H1188" i="5"/>
  <c r="I1188" i="5" s="1"/>
  <c r="B1189" i="5" s="1"/>
  <c r="G1189" i="5" s="1"/>
  <c r="I1187" i="4"/>
  <c r="B1188" i="4" s="1"/>
  <c r="G1188" i="4" s="1"/>
  <c r="H1187" i="4"/>
  <c r="H1187" i="3"/>
  <c r="I1187" i="3" s="1"/>
  <c r="B1188" i="3" s="1"/>
  <c r="G1188" i="3" s="1"/>
  <c r="H1189" i="2"/>
  <c r="I1189" i="2"/>
  <c r="B1190" i="2" s="1"/>
  <c r="G1190" i="2" s="1"/>
  <c r="H1188" i="7" l="1"/>
  <c r="I1188" i="7" s="1"/>
  <c r="B1189" i="7" s="1"/>
  <c r="G1189" i="7" s="1"/>
  <c r="I1188" i="6"/>
  <c r="B1189" i="6" s="1"/>
  <c r="G1189" i="6" s="1"/>
  <c r="H1188" i="6"/>
  <c r="H1189" i="5"/>
  <c r="I1189" i="5" s="1"/>
  <c r="B1190" i="5" s="1"/>
  <c r="G1190" i="5" s="1"/>
  <c r="I1188" i="4"/>
  <c r="B1189" i="4" s="1"/>
  <c r="G1189" i="4" s="1"/>
  <c r="H1188" i="4"/>
  <c r="H1188" i="3"/>
  <c r="I1188" i="3" s="1"/>
  <c r="B1189" i="3" s="1"/>
  <c r="G1189" i="3" s="1"/>
  <c r="H1190" i="2"/>
  <c r="I1190" i="2"/>
  <c r="B1191" i="2" s="1"/>
  <c r="G1191" i="2" s="1"/>
  <c r="I1189" i="7" l="1"/>
  <c r="B1190" i="7" s="1"/>
  <c r="G1190" i="7" s="1"/>
  <c r="H1189" i="7"/>
  <c r="H1189" i="6"/>
  <c r="I1189" i="6" s="1"/>
  <c r="B1190" i="6" s="1"/>
  <c r="G1190" i="6" s="1"/>
  <c r="H1190" i="5"/>
  <c r="I1190" i="5" s="1"/>
  <c r="B1191" i="5" s="1"/>
  <c r="G1191" i="5" s="1"/>
  <c r="H1189" i="4"/>
  <c r="I1189" i="4"/>
  <c r="B1190" i="4" s="1"/>
  <c r="G1190" i="4" s="1"/>
  <c r="H1189" i="3"/>
  <c r="I1189" i="3" s="1"/>
  <c r="B1190" i="3" s="1"/>
  <c r="G1190" i="3" s="1"/>
  <c r="H1191" i="2"/>
  <c r="I1191" i="2"/>
  <c r="B1192" i="2" s="1"/>
  <c r="G1192" i="2" s="1"/>
  <c r="H1190" i="7" l="1"/>
  <c r="I1190" i="7" s="1"/>
  <c r="B1191" i="7" s="1"/>
  <c r="G1191" i="7" s="1"/>
  <c r="H1190" i="6"/>
  <c r="I1190" i="6" s="1"/>
  <c r="B1191" i="6" s="1"/>
  <c r="G1191" i="6" s="1"/>
  <c r="H1191" i="5"/>
  <c r="I1191" i="5" s="1"/>
  <c r="B1192" i="5" s="1"/>
  <c r="G1192" i="5" s="1"/>
  <c r="H1190" i="4"/>
  <c r="I1190" i="4" s="1"/>
  <c r="B1191" i="4" s="1"/>
  <c r="G1191" i="4" s="1"/>
  <c r="H1190" i="3"/>
  <c r="I1190" i="3" s="1"/>
  <c r="B1191" i="3" s="1"/>
  <c r="G1191" i="3" s="1"/>
  <c r="H1192" i="2"/>
  <c r="I1192" i="2"/>
  <c r="B1193" i="2" s="1"/>
  <c r="G1193" i="2" s="1"/>
  <c r="H1191" i="7" l="1"/>
  <c r="I1191" i="7" s="1"/>
  <c r="B1192" i="7" s="1"/>
  <c r="G1192" i="7" s="1"/>
  <c r="H1191" i="6"/>
  <c r="I1191" i="6" s="1"/>
  <c r="B1192" i="6" s="1"/>
  <c r="G1192" i="6" s="1"/>
  <c r="H1192" i="5"/>
  <c r="I1192" i="5" s="1"/>
  <c r="B1193" i="5" s="1"/>
  <c r="G1193" i="5" s="1"/>
  <c r="H1191" i="4"/>
  <c r="I1191" i="4"/>
  <c r="B1192" i="4" s="1"/>
  <c r="G1192" i="4" s="1"/>
  <c r="H1191" i="3"/>
  <c r="I1191" i="3" s="1"/>
  <c r="B1192" i="3" s="1"/>
  <c r="G1192" i="3" s="1"/>
  <c r="H1193" i="2"/>
  <c r="I1193" i="2"/>
  <c r="B1194" i="2" s="1"/>
  <c r="G1194" i="2" s="1"/>
  <c r="H1192" i="7" l="1"/>
  <c r="I1192" i="7" s="1"/>
  <c r="B1193" i="7" s="1"/>
  <c r="G1193" i="7" s="1"/>
  <c r="H1192" i="6"/>
  <c r="I1192" i="6"/>
  <c r="B1193" i="6" s="1"/>
  <c r="G1193" i="6" s="1"/>
  <c r="H1193" i="5"/>
  <c r="I1193" i="5" s="1"/>
  <c r="B1194" i="5" s="1"/>
  <c r="G1194" i="5" s="1"/>
  <c r="H1192" i="4"/>
  <c r="I1192" i="4" s="1"/>
  <c r="B1193" i="4" s="1"/>
  <c r="G1193" i="4" s="1"/>
  <c r="H1192" i="3"/>
  <c r="I1192" i="3" s="1"/>
  <c r="B1193" i="3" s="1"/>
  <c r="G1193" i="3" s="1"/>
  <c r="H1194" i="2"/>
  <c r="I1194" i="2"/>
  <c r="B1195" i="2" s="1"/>
  <c r="G1195" i="2" s="1"/>
  <c r="H1193" i="7" l="1"/>
  <c r="I1193" i="7" s="1"/>
  <c r="B1194" i="7" s="1"/>
  <c r="G1194" i="7" s="1"/>
  <c r="H1193" i="6"/>
  <c r="I1193" i="6" s="1"/>
  <c r="B1194" i="6" s="1"/>
  <c r="G1194" i="6" s="1"/>
  <c r="H1194" i="5"/>
  <c r="I1194" i="5" s="1"/>
  <c r="B1195" i="5" s="1"/>
  <c r="G1195" i="5" s="1"/>
  <c r="H1193" i="4"/>
  <c r="I1193" i="4" s="1"/>
  <c r="B1194" i="4" s="1"/>
  <c r="G1194" i="4" s="1"/>
  <c r="H1193" i="3"/>
  <c r="I1193" i="3" s="1"/>
  <c r="B1194" i="3" s="1"/>
  <c r="G1194" i="3" s="1"/>
  <c r="H1195" i="2"/>
  <c r="I1195" i="2"/>
  <c r="B1196" i="2" s="1"/>
  <c r="G1196" i="2" s="1"/>
  <c r="I1194" i="7" l="1"/>
  <c r="B1195" i="7" s="1"/>
  <c r="G1195" i="7" s="1"/>
  <c r="H1194" i="7"/>
  <c r="H1194" i="6"/>
  <c r="I1194" i="6" s="1"/>
  <c r="B1195" i="6" s="1"/>
  <c r="G1195" i="6" s="1"/>
  <c r="H1195" i="5"/>
  <c r="I1195" i="5"/>
  <c r="B1196" i="5" s="1"/>
  <c r="G1196" i="5" s="1"/>
  <c r="H1194" i="4"/>
  <c r="I1194" i="4" s="1"/>
  <c r="B1195" i="4" s="1"/>
  <c r="G1195" i="4" s="1"/>
  <c r="H1194" i="3"/>
  <c r="I1194" i="3"/>
  <c r="B1195" i="3" s="1"/>
  <c r="G1195" i="3" s="1"/>
  <c r="H1196" i="2"/>
  <c r="I1196" i="2"/>
  <c r="B1197" i="2" s="1"/>
  <c r="G1197" i="2" s="1"/>
  <c r="H1195" i="7" l="1"/>
  <c r="I1195" i="7"/>
  <c r="B1196" i="7" s="1"/>
  <c r="G1196" i="7" s="1"/>
  <c r="H1195" i="6"/>
  <c r="I1195" i="6" s="1"/>
  <c r="B1196" i="6" s="1"/>
  <c r="G1196" i="6" s="1"/>
  <c r="H1196" i="5"/>
  <c r="I1196" i="5" s="1"/>
  <c r="B1197" i="5" s="1"/>
  <c r="G1197" i="5" s="1"/>
  <c r="H1195" i="4"/>
  <c r="I1195" i="4" s="1"/>
  <c r="B1196" i="4" s="1"/>
  <c r="G1196" i="4" s="1"/>
  <c r="H1195" i="3"/>
  <c r="I1195" i="3" s="1"/>
  <c r="B1196" i="3" s="1"/>
  <c r="G1196" i="3" s="1"/>
  <c r="H1197" i="2"/>
  <c r="I1197" i="2"/>
  <c r="B1198" i="2" s="1"/>
  <c r="G1198" i="2" s="1"/>
  <c r="H1196" i="7" l="1"/>
  <c r="I1196" i="7" s="1"/>
  <c r="B1197" i="7" s="1"/>
  <c r="G1197" i="7" s="1"/>
  <c r="H1196" i="6"/>
  <c r="I1196" i="6" s="1"/>
  <c r="B1197" i="6" s="1"/>
  <c r="G1197" i="6" s="1"/>
  <c r="H1197" i="5"/>
  <c r="I1197" i="5" s="1"/>
  <c r="B1198" i="5" s="1"/>
  <c r="G1198" i="5" s="1"/>
  <c r="H1196" i="4"/>
  <c r="I1196" i="4" s="1"/>
  <c r="B1197" i="4" s="1"/>
  <c r="G1197" i="4" s="1"/>
  <c r="H1196" i="3"/>
  <c r="I1196" i="3" s="1"/>
  <c r="B1197" i="3" s="1"/>
  <c r="G1197" i="3" s="1"/>
  <c r="H1198" i="2"/>
  <c r="I1198" i="2"/>
  <c r="B1199" i="2" s="1"/>
  <c r="G1199" i="2" s="1"/>
  <c r="H1197" i="7" l="1"/>
  <c r="I1197" i="7" s="1"/>
  <c r="B1198" i="7" s="1"/>
  <c r="G1198" i="7" s="1"/>
  <c r="I1197" i="6"/>
  <c r="B1198" i="6" s="1"/>
  <c r="G1198" i="6" s="1"/>
  <c r="H1197" i="6"/>
  <c r="H1198" i="5"/>
  <c r="I1198" i="5" s="1"/>
  <c r="B1199" i="5" s="1"/>
  <c r="G1199" i="5" s="1"/>
  <c r="H1197" i="4"/>
  <c r="I1197" i="4" s="1"/>
  <c r="B1198" i="4" s="1"/>
  <c r="G1198" i="4" s="1"/>
  <c r="H1197" i="3"/>
  <c r="I1197" i="3" s="1"/>
  <c r="B1198" i="3" s="1"/>
  <c r="G1198" i="3" s="1"/>
  <c r="H1199" i="2"/>
  <c r="I1199" i="2" s="1"/>
  <c r="B1200" i="2" s="1"/>
  <c r="G1200" i="2" s="1"/>
  <c r="H1198" i="7" l="1"/>
  <c r="I1198" i="7" s="1"/>
  <c r="B1199" i="7" s="1"/>
  <c r="G1199" i="7" s="1"/>
  <c r="H1198" i="6"/>
  <c r="I1198" i="6" s="1"/>
  <c r="B1199" i="6" s="1"/>
  <c r="G1199" i="6" s="1"/>
  <c r="H1199" i="5"/>
  <c r="I1199" i="5"/>
  <c r="B1200" i="5" s="1"/>
  <c r="G1200" i="5" s="1"/>
  <c r="H1198" i="4"/>
  <c r="I1198" i="4" s="1"/>
  <c r="B1199" i="4" s="1"/>
  <c r="G1199" i="4" s="1"/>
  <c r="H1198" i="3"/>
  <c r="I1198" i="3" s="1"/>
  <c r="B1199" i="3" s="1"/>
  <c r="G1199" i="3" s="1"/>
  <c r="I1200" i="2"/>
  <c r="B1201" i="2" s="1"/>
  <c r="G1201" i="2" s="1"/>
  <c r="H1200" i="2"/>
  <c r="H1199" i="7" l="1"/>
  <c r="I1199" i="7" s="1"/>
  <c r="B1200" i="7" s="1"/>
  <c r="G1200" i="7" s="1"/>
  <c r="I1199" i="6"/>
  <c r="B1200" i="6" s="1"/>
  <c r="G1200" i="6" s="1"/>
  <c r="H1199" i="6"/>
  <c r="H1200" i="5"/>
  <c r="I1200" i="5"/>
  <c r="B1201" i="5" s="1"/>
  <c r="G1201" i="5" s="1"/>
  <c r="I1199" i="4"/>
  <c r="B1200" i="4" s="1"/>
  <c r="G1200" i="4" s="1"/>
  <c r="H1199" i="4"/>
  <c r="H1199" i="3"/>
  <c r="I1199" i="3" s="1"/>
  <c r="B1200" i="3" s="1"/>
  <c r="G1200" i="3" s="1"/>
  <c r="H1201" i="2"/>
  <c r="I1201" i="2" s="1"/>
  <c r="B1202" i="2" s="1"/>
  <c r="G1202" i="2" s="1"/>
  <c r="H1200" i="7" l="1"/>
  <c r="I1200" i="7" s="1"/>
  <c r="B1201" i="7" s="1"/>
  <c r="G1201" i="7" s="1"/>
  <c r="H1200" i="6"/>
  <c r="I1200" i="6" s="1"/>
  <c r="B1201" i="6" s="1"/>
  <c r="G1201" i="6" s="1"/>
  <c r="H1201" i="5"/>
  <c r="I1201" i="5" s="1"/>
  <c r="B1202" i="5" s="1"/>
  <c r="G1202" i="5" s="1"/>
  <c r="H1200" i="4"/>
  <c r="I1200" i="4" s="1"/>
  <c r="B1201" i="4" s="1"/>
  <c r="G1201" i="4" s="1"/>
  <c r="H1200" i="3"/>
  <c r="I1200" i="3" s="1"/>
  <c r="B1201" i="3" s="1"/>
  <c r="G1201" i="3" s="1"/>
  <c r="H1202" i="2"/>
  <c r="I1202" i="2" s="1"/>
  <c r="B1203" i="2" s="1"/>
  <c r="G1203" i="2" s="1"/>
  <c r="H1201" i="7" l="1"/>
  <c r="I1201" i="7" s="1"/>
  <c r="B1202" i="7" s="1"/>
  <c r="G1202" i="7" s="1"/>
  <c r="H1201" i="6"/>
  <c r="I1201" i="6" s="1"/>
  <c r="B1202" i="6" s="1"/>
  <c r="G1202" i="6" s="1"/>
  <c r="H1202" i="5"/>
  <c r="I1202" i="5" s="1"/>
  <c r="B1203" i="5" s="1"/>
  <c r="G1203" i="5" s="1"/>
  <c r="H1201" i="4"/>
  <c r="I1201" i="4" s="1"/>
  <c r="B1202" i="4" s="1"/>
  <c r="G1202" i="4" s="1"/>
  <c r="H1201" i="3"/>
  <c r="I1201" i="3" s="1"/>
  <c r="B1202" i="3" s="1"/>
  <c r="G1202" i="3" s="1"/>
  <c r="H1203" i="2"/>
  <c r="I1203" i="2"/>
  <c r="B1204" i="2" s="1"/>
  <c r="G1204" i="2" s="1"/>
  <c r="H1202" i="7" l="1"/>
  <c r="I1202" i="7" s="1"/>
  <c r="B1203" i="7" s="1"/>
  <c r="G1203" i="7" s="1"/>
  <c r="H1202" i="6"/>
  <c r="I1202" i="6" s="1"/>
  <c r="B1203" i="6" s="1"/>
  <c r="G1203" i="6" s="1"/>
  <c r="H1203" i="5"/>
  <c r="I1203" i="5" s="1"/>
  <c r="B1204" i="5" s="1"/>
  <c r="G1204" i="5" s="1"/>
  <c r="H1202" i="4"/>
  <c r="I1202" i="4" s="1"/>
  <c r="B1203" i="4" s="1"/>
  <c r="G1203" i="4" s="1"/>
  <c r="H1202" i="3"/>
  <c r="I1202" i="3" s="1"/>
  <c r="B1203" i="3" s="1"/>
  <c r="G1203" i="3" s="1"/>
  <c r="H1204" i="2"/>
  <c r="I1204" i="2" s="1"/>
  <c r="B1205" i="2" s="1"/>
  <c r="G1205" i="2" s="1"/>
  <c r="H1203" i="7" l="1"/>
  <c r="I1203" i="7" s="1"/>
  <c r="B1204" i="7" s="1"/>
  <c r="G1204" i="7" s="1"/>
  <c r="I1203" i="6"/>
  <c r="B1204" i="6" s="1"/>
  <c r="G1204" i="6" s="1"/>
  <c r="H1203" i="6"/>
  <c r="H1204" i="5"/>
  <c r="I1204" i="5" s="1"/>
  <c r="B1205" i="5" s="1"/>
  <c r="G1205" i="5" s="1"/>
  <c r="H1203" i="4"/>
  <c r="I1203" i="4"/>
  <c r="B1204" i="4" s="1"/>
  <c r="G1204" i="4" s="1"/>
  <c r="H1203" i="3"/>
  <c r="I1203" i="3" s="1"/>
  <c r="B1204" i="3" s="1"/>
  <c r="G1204" i="3" s="1"/>
  <c r="H1205" i="2"/>
  <c r="I1205" i="2"/>
  <c r="B1206" i="2" s="1"/>
  <c r="G1206" i="2" s="1"/>
  <c r="H1204" i="7" l="1"/>
  <c r="I1204" i="7" s="1"/>
  <c r="B1205" i="7" s="1"/>
  <c r="G1205" i="7" s="1"/>
  <c r="H1204" i="6"/>
  <c r="I1204" i="6" s="1"/>
  <c r="B1205" i="6" s="1"/>
  <c r="G1205" i="6" s="1"/>
  <c r="H1205" i="5"/>
  <c r="I1205" i="5" s="1"/>
  <c r="B1206" i="5" s="1"/>
  <c r="G1206" i="5" s="1"/>
  <c r="I1204" i="4"/>
  <c r="B1205" i="4" s="1"/>
  <c r="G1205" i="4" s="1"/>
  <c r="H1204" i="4"/>
  <c r="H1204" i="3"/>
  <c r="I1204" i="3" s="1"/>
  <c r="B1205" i="3" s="1"/>
  <c r="G1205" i="3" s="1"/>
  <c r="H1206" i="2"/>
  <c r="I1206" i="2" s="1"/>
  <c r="B1207" i="2" s="1"/>
  <c r="G1207" i="2" s="1"/>
  <c r="H1205" i="7" l="1"/>
  <c r="I1205" i="7" s="1"/>
  <c r="B1206" i="7" s="1"/>
  <c r="G1206" i="7" s="1"/>
  <c r="H1205" i="6"/>
  <c r="I1205" i="6" s="1"/>
  <c r="B1206" i="6" s="1"/>
  <c r="G1206" i="6" s="1"/>
  <c r="H1206" i="5"/>
  <c r="I1206" i="5" s="1"/>
  <c r="B1207" i="5" s="1"/>
  <c r="G1207" i="5" s="1"/>
  <c r="H1205" i="4"/>
  <c r="I1205" i="4" s="1"/>
  <c r="B1206" i="4" s="1"/>
  <c r="G1206" i="4" s="1"/>
  <c r="H1205" i="3"/>
  <c r="I1205" i="3" s="1"/>
  <c r="B1206" i="3" s="1"/>
  <c r="G1206" i="3" s="1"/>
  <c r="H1207" i="2"/>
  <c r="I1207" i="2"/>
  <c r="B1208" i="2" s="1"/>
  <c r="G1208" i="2" s="1"/>
  <c r="H1206" i="7" l="1"/>
  <c r="I1206" i="7" s="1"/>
  <c r="B1207" i="7" s="1"/>
  <c r="G1207" i="7" s="1"/>
  <c r="H1206" i="6"/>
  <c r="I1206" i="6"/>
  <c r="B1207" i="6" s="1"/>
  <c r="G1207" i="6" s="1"/>
  <c r="H1207" i="5"/>
  <c r="I1207" i="5" s="1"/>
  <c r="B1208" i="5" s="1"/>
  <c r="G1208" i="5" s="1"/>
  <c r="H1206" i="4"/>
  <c r="I1206" i="4" s="1"/>
  <c r="B1207" i="4" s="1"/>
  <c r="G1207" i="4" s="1"/>
  <c r="H1206" i="3"/>
  <c r="I1206" i="3"/>
  <c r="B1207" i="3" s="1"/>
  <c r="G1207" i="3" s="1"/>
  <c r="H1208" i="2"/>
  <c r="I1208" i="2"/>
  <c r="B1209" i="2" s="1"/>
  <c r="G1209" i="2" s="1"/>
  <c r="H1207" i="7" l="1"/>
  <c r="I1207" i="7"/>
  <c r="B1208" i="7" s="1"/>
  <c r="G1208" i="7" s="1"/>
  <c r="I1207" i="6"/>
  <c r="B1208" i="6" s="1"/>
  <c r="G1208" i="6" s="1"/>
  <c r="H1207" i="6"/>
  <c r="H1208" i="5"/>
  <c r="I1208" i="5" s="1"/>
  <c r="B1209" i="5" s="1"/>
  <c r="G1209" i="5" s="1"/>
  <c r="H1207" i="4"/>
  <c r="I1207" i="4" s="1"/>
  <c r="B1208" i="4" s="1"/>
  <c r="G1208" i="4" s="1"/>
  <c r="H1207" i="3"/>
  <c r="I1207" i="3" s="1"/>
  <c r="B1208" i="3" s="1"/>
  <c r="G1208" i="3" s="1"/>
  <c r="H1209" i="2"/>
  <c r="I1209" i="2"/>
  <c r="B1210" i="2" s="1"/>
  <c r="G1210" i="2" s="1"/>
  <c r="H1208" i="7" l="1"/>
  <c r="I1208" i="7" s="1"/>
  <c r="B1209" i="7" s="1"/>
  <c r="G1209" i="7" s="1"/>
  <c r="I1208" i="6"/>
  <c r="B1209" i="6" s="1"/>
  <c r="G1209" i="6" s="1"/>
  <c r="H1208" i="6"/>
  <c r="H1209" i="5"/>
  <c r="I1209" i="5" s="1"/>
  <c r="B1210" i="5" s="1"/>
  <c r="G1210" i="5" s="1"/>
  <c r="H1208" i="4"/>
  <c r="I1208" i="4" s="1"/>
  <c r="B1209" i="4" s="1"/>
  <c r="G1209" i="4" s="1"/>
  <c r="H1208" i="3"/>
  <c r="I1208" i="3" s="1"/>
  <c r="B1209" i="3" s="1"/>
  <c r="G1209" i="3" s="1"/>
  <c r="H1210" i="2"/>
  <c r="I1210" i="2"/>
  <c r="B1211" i="2" s="1"/>
  <c r="G1211" i="2" s="1"/>
  <c r="H1209" i="7" l="1"/>
  <c r="I1209" i="7" s="1"/>
  <c r="B1210" i="7" s="1"/>
  <c r="G1210" i="7" s="1"/>
  <c r="H1209" i="6"/>
  <c r="I1209" i="6" s="1"/>
  <c r="B1210" i="6" s="1"/>
  <c r="G1210" i="6" s="1"/>
  <c r="H1210" i="5"/>
  <c r="I1210" i="5" s="1"/>
  <c r="B1211" i="5" s="1"/>
  <c r="G1211" i="5" s="1"/>
  <c r="H1209" i="4"/>
  <c r="I1209" i="4" s="1"/>
  <c r="B1210" i="4" s="1"/>
  <c r="G1210" i="4" s="1"/>
  <c r="H1209" i="3"/>
  <c r="I1209" i="3" s="1"/>
  <c r="B1210" i="3" s="1"/>
  <c r="G1210" i="3" s="1"/>
  <c r="H1211" i="2"/>
  <c r="I1211" i="2" s="1"/>
  <c r="B1212" i="2" s="1"/>
  <c r="G1212" i="2" s="1"/>
  <c r="I1210" i="7" l="1"/>
  <c r="B1211" i="7" s="1"/>
  <c r="G1211" i="7" s="1"/>
  <c r="H1210" i="7"/>
  <c r="I1210" i="6"/>
  <c r="B1211" i="6" s="1"/>
  <c r="G1211" i="6" s="1"/>
  <c r="H1210" i="6"/>
  <c r="H1211" i="5"/>
  <c r="I1211" i="5"/>
  <c r="B1212" i="5" s="1"/>
  <c r="G1212" i="5" s="1"/>
  <c r="I1210" i="4"/>
  <c r="B1211" i="4" s="1"/>
  <c r="G1211" i="4" s="1"/>
  <c r="H1210" i="4"/>
  <c r="H1210" i="3"/>
  <c r="I1210" i="3" s="1"/>
  <c r="B1211" i="3" s="1"/>
  <c r="G1211" i="3" s="1"/>
  <c r="H1212" i="2"/>
  <c r="I1212" i="2"/>
  <c r="B1213" i="2" s="1"/>
  <c r="G1213" i="2" s="1"/>
  <c r="I1211" i="7" l="1"/>
  <c r="B1212" i="7" s="1"/>
  <c r="G1212" i="7" s="1"/>
  <c r="H1211" i="7"/>
  <c r="H1211" i="6"/>
  <c r="I1211" i="6" s="1"/>
  <c r="B1212" i="6" s="1"/>
  <c r="G1212" i="6" s="1"/>
  <c r="H1212" i="5"/>
  <c r="I1212" i="5" s="1"/>
  <c r="B1213" i="5" s="1"/>
  <c r="G1213" i="5" s="1"/>
  <c r="H1211" i="4"/>
  <c r="I1211" i="4" s="1"/>
  <c r="B1212" i="4" s="1"/>
  <c r="G1212" i="4" s="1"/>
  <c r="H1211" i="3"/>
  <c r="I1211" i="3" s="1"/>
  <c r="B1212" i="3" s="1"/>
  <c r="G1212" i="3" s="1"/>
  <c r="H1213" i="2"/>
  <c r="I1213" i="2" s="1"/>
  <c r="B1214" i="2" s="1"/>
  <c r="G1214" i="2" s="1"/>
  <c r="H1212" i="7" l="1"/>
  <c r="I1212" i="7" s="1"/>
  <c r="B1213" i="7" s="1"/>
  <c r="G1213" i="7" s="1"/>
  <c r="H1212" i="6"/>
  <c r="I1212" i="6" s="1"/>
  <c r="B1213" i="6" s="1"/>
  <c r="G1213" i="6" s="1"/>
  <c r="H1213" i="5"/>
  <c r="I1213" i="5" s="1"/>
  <c r="B1214" i="5" s="1"/>
  <c r="G1214" i="5" s="1"/>
  <c r="H1212" i="4"/>
  <c r="I1212" i="4" s="1"/>
  <c r="B1213" i="4" s="1"/>
  <c r="G1213" i="4" s="1"/>
  <c r="H1212" i="3"/>
  <c r="I1212" i="3" s="1"/>
  <c r="B1213" i="3" s="1"/>
  <c r="G1213" i="3" s="1"/>
  <c r="H1214" i="2"/>
  <c r="I1214" i="2" s="1"/>
  <c r="B1215" i="2" s="1"/>
  <c r="G1215" i="2" s="1"/>
  <c r="H1213" i="7" l="1"/>
  <c r="I1213" i="7" s="1"/>
  <c r="B1214" i="7" s="1"/>
  <c r="G1214" i="7" s="1"/>
  <c r="I1213" i="6"/>
  <c r="B1214" i="6" s="1"/>
  <c r="G1214" i="6" s="1"/>
  <c r="H1213" i="6"/>
  <c r="H1214" i="5"/>
  <c r="I1214" i="5" s="1"/>
  <c r="B1215" i="5" s="1"/>
  <c r="G1215" i="5" s="1"/>
  <c r="H1213" i="4"/>
  <c r="I1213" i="4" s="1"/>
  <c r="B1214" i="4" s="1"/>
  <c r="G1214" i="4" s="1"/>
  <c r="H1213" i="3"/>
  <c r="I1213" i="3" s="1"/>
  <c r="B1214" i="3" s="1"/>
  <c r="G1214" i="3" s="1"/>
  <c r="H1215" i="2"/>
  <c r="I1215" i="2"/>
  <c r="B1216" i="2" s="1"/>
  <c r="G1216" i="2" s="1"/>
  <c r="H1214" i="7" l="1"/>
  <c r="I1214" i="7" s="1"/>
  <c r="B1215" i="7" s="1"/>
  <c r="G1215" i="7" s="1"/>
  <c r="H1214" i="6"/>
  <c r="I1214" i="6" s="1"/>
  <c r="B1215" i="6" s="1"/>
  <c r="G1215" i="6" s="1"/>
  <c r="H1215" i="5"/>
  <c r="I1215" i="5" s="1"/>
  <c r="B1216" i="5" s="1"/>
  <c r="G1216" i="5" s="1"/>
  <c r="H1214" i="4"/>
  <c r="I1214" i="4" s="1"/>
  <c r="B1215" i="4" s="1"/>
  <c r="G1215" i="4" s="1"/>
  <c r="H1214" i="3"/>
  <c r="I1214" i="3" s="1"/>
  <c r="B1215" i="3" s="1"/>
  <c r="G1215" i="3" s="1"/>
  <c r="H1216" i="2"/>
  <c r="I1216" i="2"/>
  <c r="B1217" i="2" s="1"/>
  <c r="G1217" i="2" s="1"/>
  <c r="I1215" i="7" l="1"/>
  <c r="B1216" i="7" s="1"/>
  <c r="G1216" i="7" s="1"/>
  <c r="H1215" i="7"/>
  <c r="I1215" i="6"/>
  <c r="B1216" i="6" s="1"/>
  <c r="G1216" i="6" s="1"/>
  <c r="H1215" i="6"/>
  <c r="H1216" i="5"/>
  <c r="I1216" i="5" s="1"/>
  <c r="B1217" i="5" s="1"/>
  <c r="G1217" i="5" s="1"/>
  <c r="H1215" i="4"/>
  <c r="I1215" i="4" s="1"/>
  <c r="B1216" i="4" s="1"/>
  <c r="G1216" i="4" s="1"/>
  <c r="H1215" i="3"/>
  <c r="I1215" i="3" s="1"/>
  <c r="B1216" i="3" s="1"/>
  <c r="G1216" i="3" s="1"/>
  <c r="H1217" i="2"/>
  <c r="I1217" i="2"/>
  <c r="B1218" i="2" s="1"/>
  <c r="G1218" i="2" s="1"/>
  <c r="H1216" i="7" l="1"/>
  <c r="I1216" i="7" s="1"/>
  <c r="B1217" i="7" s="1"/>
  <c r="G1217" i="7" s="1"/>
  <c r="H1216" i="6"/>
  <c r="I1216" i="6" s="1"/>
  <c r="B1217" i="6" s="1"/>
  <c r="G1217" i="6" s="1"/>
  <c r="H1217" i="5"/>
  <c r="I1217" i="5" s="1"/>
  <c r="B1218" i="5" s="1"/>
  <c r="G1218" i="5" s="1"/>
  <c r="H1216" i="4"/>
  <c r="I1216" i="4" s="1"/>
  <c r="B1217" i="4" s="1"/>
  <c r="G1217" i="4" s="1"/>
  <c r="H1216" i="3"/>
  <c r="I1216" i="3" s="1"/>
  <c r="B1217" i="3" s="1"/>
  <c r="G1217" i="3" s="1"/>
  <c r="H1218" i="2"/>
  <c r="I1218" i="2"/>
  <c r="B1219" i="2" s="1"/>
  <c r="G1219" i="2" s="1"/>
  <c r="H1217" i="7" l="1"/>
  <c r="I1217" i="7" s="1"/>
  <c r="B1218" i="7" s="1"/>
  <c r="G1218" i="7" s="1"/>
  <c r="H1217" i="6"/>
  <c r="I1217" i="6" s="1"/>
  <c r="B1218" i="6" s="1"/>
  <c r="G1218" i="6" s="1"/>
  <c r="H1218" i="5"/>
  <c r="I1218" i="5" s="1"/>
  <c r="B1219" i="5" s="1"/>
  <c r="G1219" i="5" s="1"/>
  <c r="H1217" i="4"/>
  <c r="I1217" i="4" s="1"/>
  <c r="B1218" i="4" s="1"/>
  <c r="G1218" i="4" s="1"/>
  <c r="H1217" i="3"/>
  <c r="I1217" i="3" s="1"/>
  <c r="B1218" i="3" s="1"/>
  <c r="G1218" i="3" s="1"/>
  <c r="H1219" i="2"/>
  <c r="I1219" i="2"/>
  <c r="B1220" i="2" s="1"/>
  <c r="G1220" i="2" s="1"/>
  <c r="H1218" i="7" l="1"/>
  <c r="I1218" i="7" s="1"/>
  <c r="B1219" i="7" s="1"/>
  <c r="G1219" i="7" s="1"/>
  <c r="H1218" i="6"/>
  <c r="I1218" i="6"/>
  <c r="B1219" i="6" s="1"/>
  <c r="G1219" i="6" s="1"/>
  <c r="H1219" i="5"/>
  <c r="I1219" i="5" s="1"/>
  <c r="B1220" i="5" s="1"/>
  <c r="G1220" i="5" s="1"/>
  <c r="H1218" i="4"/>
  <c r="I1218" i="4" s="1"/>
  <c r="B1219" i="4" s="1"/>
  <c r="G1219" i="4" s="1"/>
  <c r="H1218" i="3"/>
  <c r="I1218" i="3"/>
  <c r="B1219" i="3" s="1"/>
  <c r="G1219" i="3" s="1"/>
  <c r="H1220" i="2"/>
  <c r="I1220" i="2"/>
  <c r="B1221" i="2" s="1"/>
  <c r="G1221" i="2" s="1"/>
  <c r="H1219" i="7" l="1"/>
  <c r="I1219" i="7" s="1"/>
  <c r="B1220" i="7" s="1"/>
  <c r="G1220" i="7" s="1"/>
  <c r="H1219" i="6"/>
  <c r="I1219" i="6" s="1"/>
  <c r="B1220" i="6" s="1"/>
  <c r="G1220" i="6" s="1"/>
  <c r="H1220" i="5"/>
  <c r="I1220" i="5" s="1"/>
  <c r="B1221" i="5" s="1"/>
  <c r="G1221" i="5" s="1"/>
  <c r="H1219" i="4"/>
  <c r="I1219" i="4"/>
  <c r="B1220" i="4" s="1"/>
  <c r="G1220" i="4" s="1"/>
  <c r="H1219" i="3"/>
  <c r="I1219" i="3" s="1"/>
  <c r="B1220" i="3" s="1"/>
  <c r="G1220" i="3" s="1"/>
  <c r="H1221" i="2"/>
  <c r="I1221" i="2"/>
  <c r="B1222" i="2" s="1"/>
  <c r="G1222" i="2" s="1"/>
  <c r="H1220" i="7" l="1"/>
  <c r="I1220" i="7" s="1"/>
  <c r="B1221" i="7" s="1"/>
  <c r="G1221" i="7" s="1"/>
  <c r="H1220" i="6"/>
  <c r="I1220" i="6" s="1"/>
  <c r="B1221" i="6" s="1"/>
  <c r="G1221" i="6" s="1"/>
  <c r="H1221" i="5"/>
  <c r="I1221" i="5" s="1"/>
  <c r="B1222" i="5" s="1"/>
  <c r="G1222" i="5" s="1"/>
  <c r="I1220" i="4"/>
  <c r="B1221" i="4" s="1"/>
  <c r="G1221" i="4" s="1"/>
  <c r="H1220" i="4"/>
  <c r="H1220" i="3"/>
  <c r="I1220" i="3" s="1"/>
  <c r="B1221" i="3" s="1"/>
  <c r="G1221" i="3" s="1"/>
  <c r="H1222" i="2"/>
  <c r="I1222" i="2" s="1"/>
  <c r="B1223" i="2" s="1"/>
  <c r="G1223" i="2" s="1"/>
  <c r="H1221" i="7" l="1"/>
  <c r="I1221" i="7" s="1"/>
  <c r="B1222" i="7" s="1"/>
  <c r="G1222" i="7" s="1"/>
  <c r="H1221" i="6"/>
  <c r="I1221" i="6" s="1"/>
  <c r="B1222" i="6" s="1"/>
  <c r="G1222" i="6" s="1"/>
  <c r="H1222" i="5"/>
  <c r="I1222" i="5" s="1"/>
  <c r="B1223" i="5" s="1"/>
  <c r="G1223" i="5" s="1"/>
  <c r="I1221" i="4"/>
  <c r="B1222" i="4" s="1"/>
  <c r="G1222" i="4" s="1"/>
  <c r="H1221" i="4"/>
  <c r="H1221" i="3"/>
  <c r="I1221" i="3" s="1"/>
  <c r="B1222" i="3" s="1"/>
  <c r="G1222" i="3" s="1"/>
  <c r="H1223" i="2"/>
  <c r="I1223" i="2" s="1"/>
  <c r="B1224" i="2" s="1"/>
  <c r="G1224" i="2" s="1"/>
  <c r="H1222" i="7" l="1"/>
  <c r="I1222" i="7" s="1"/>
  <c r="B1223" i="7" s="1"/>
  <c r="G1223" i="7" s="1"/>
  <c r="H1222" i="6"/>
  <c r="I1222" i="6"/>
  <c r="B1223" i="6" s="1"/>
  <c r="G1223" i="6" s="1"/>
  <c r="H1223" i="5"/>
  <c r="I1223" i="5"/>
  <c r="B1224" i="5" s="1"/>
  <c r="G1224" i="5" s="1"/>
  <c r="H1222" i="4"/>
  <c r="I1222" i="4" s="1"/>
  <c r="B1223" i="4" s="1"/>
  <c r="G1223" i="4" s="1"/>
  <c r="H1222" i="3"/>
  <c r="I1222" i="3" s="1"/>
  <c r="B1223" i="3" s="1"/>
  <c r="G1223" i="3" s="1"/>
  <c r="H1224" i="2"/>
  <c r="I1224" i="2" s="1"/>
  <c r="B1225" i="2" s="1"/>
  <c r="G1225" i="2" s="1"/>
  <c r="H1223" i="7" l="1"/>
  <c r="I1223" i="7" s="1"/>
  <c r="B1224" i="7" s="1"/>
  <c r="G1224" i="7" s="1"/>
  <c r="H1223" i="6"/>
  <c r="I1223" i="6" s="1"/>
  <c r="B1224" i="6" s="1"/>
  <c r="G1224" i="6" s="1"/>
  <c r="H1224" i="5"/>
  <c r="I1224" i="5" s="1"/>
  <c r="B1225" i="5" s="1"/>
  <c r="G1225" i="5" s="1"/>
  <c r="H1223" i="4"/>
  <c r="I1223" i="4" s="1"/>
  <c r="B1224" i="4" s="1"/>
  <c r="G1224" i="4" s="1"/>
  <c r="H1223" i="3"/>
  <c r="I1223" i="3" s="1"/>
  <c r="B1224" i="3" s="1"/>
  <c r="G1224" i="3" s="1"/>
  <c r="H1225" i="2"/>
  <c r="I1225" i="2"/>
  <c r="B1226" i="2" s="1"/>
  <c r="G1226" i="2" s="1"/>
  <c r="H1224" i="7" l="1"/>
  <c r="I1224" i="7"/>
  <c r="B1225" i="7" s="1"/>
  <c r="G1225" i="7" s="1"/>
  <c r="H1224" i="6"/>
  <c r="I1224" i="6"/>
  <c r="B1225" i="6" s="1"/>
  <c r="G1225" i="6" s="1"/>
  <c r="H1225" i="5"/>
  <c r="I1225" i="5" s="1"/>
  <c r="B1226" i="5" s="1"/>
  <c r="G1226" i="5" s="1"/>
  <c r="H1224" i="4"/>
  <c r="I1224" i="4" s="1"/>
  <c r="B1225" i="4" s="1"/>
  <c r="G1225" i="4" s="1"/>
  <c r="H1224" i="3"/>
  <c r="I1224" i="3" s="1"/>
  <c r="B1225" i="3" s="1"/>
  <c r="G1225" i="3" s="1"/>
  <c r="H1226" i="2"/>
  <c r="I1226" i="2" s="1"/>
  <c r="B1227" i="2" s="1"/>
  <c r="G1227" i="2" s="1"/>
  <c r="H1225" i="7" l="1"/>
  <c r="I1225" i="7" s="1"/>
  <c r="B1226" i="7" s="1"/>
  <c r="G1226" i="7" s="1"/>
  <c r="H1225" i="6"/>
  <c r="I1225" i="6" s="1"/>
  <c r="B1226" i="6" s="1"/>
  <c r="G1226" i="6" s="1"/>
  <c r="H1226" i="5"/>
  <c r="I1226" i="5"/>
  <c r="B1227" i="5" s="1"/>
  <c r="G1227" i="5" s="1"/>
  <c r="H1225" i="4"/>
  <c r="I1225" i="4" s="1"/>
  <c r="B1226" i="4" s="1"/>
  <c r="G1226" i="4" s="1"/>
  <c r="I1225" i="3"/>
  <c r="B1226" i="3" s="1"/>
  <c r="G1226" i="3" s="1"/>
  <c r="H1225" i="3"/>
  <c r="H1227" i="2"/>
  <c r="I1227" i="2"/>
  <c r="B1228" i="2" s="1"/>
  <c r="G1228" i="2" s="1"/>
  <c r="H1226" i="7" l="1"/>
  <c r="I1226" i="7" s="1"/>
  <c r="B1227" i="7" s="1"/>
  <c r="G1227" i="7" s="1"/>
  <c r="H1226" i="6"/>
  <c r="I1226" i="6" s="1"/>
  <c r="B1227" i="6" s="1"/>
  <c r="G1227" i="6" s="1"/>
  <c r="H1227" i="5"/>
  <c r="I1227" i="5" s="1"/>
  <c r="B1228" i="5" s="1"/>
  <c r="G1228" i="5" s="1"/>
  <c r="I1226" i="4"/>
  <c r="B1227" i="4" s="1"/>
  <c r="G1227" i="4" s="1"/>
  <c r="H1226" i="4"/>
  <c r="I1226" i="3"/>
  <c r="B1227" i="3" s="1"/>
  <c r="G1227" i="3" s="1"/>
  <c r="H1226" i="3"/>
  <c r="H1228" i="2"/>
  <c r="I1228" i="2"/>
  <c r="B1229" i="2" s="1"/>
  <c r="G1229" i="2" s="1"/>
  <c r="H1227" i="7" l="1"/>
  <c r="I1227" i="7" s="1"/>
  <c r="B1228" i="7" s="1"/>
  <c r="G1228" i="7" s="1"/>
  <c r="I1227" i="6"/>
  <c r="B1228" i="6" s="1"/>
  <c r="G1228" i="6" s="1"/>
  <c r="H1227" i="6"/>
  <c r="H1228" i="5"/>
  <c r="I1228" i="5" s="1"/>
  <c r="B1229" i="5" s="1"/>
  <c r="G1229" i="5" s="1"/>
  <c r="H1227" i="4"/>
  <c r="I1227" i="4"/>
  <c r="B1228" i="4" s="1"/>
  <c r="G1228" i="4" s="1"/>
  <c r="I1227" i="3"/>
  <c r="B1228" i="3" s="1"/>
  <c r="G1228" i="3" s="1"/>
  <c r="H1227" i="3"/>
  <c r="H1229" i="2"/>
  <c r="I1229" i="2" s="1"/>
  <c r="B1230" i="2" s="1"/>
  <c r="G1230" i="2" s="1"/>
  <c r="H1228" i="7" l="1"/>
  <c r="I1228" i="7" s="1"/>
  <c r="B1229" i="7" s="1"/>
  <c r="G1229" i="7" s="1"/>
  <c r="I1228" i="6"/>
  <c r="B1229" i="6" s="1"/>
  <c r="G1229" i="6" s="1"/>
  <c r="H1228" i="6"/>
  <c r="H1229" i="5"/>
  <c r="I1229" i="5" s="1"/>
  <c r="B1230" i="5" s="1"/>
  <c r="G1230" i="5" s="1"/>
  <c r="I1228" i="4"/>
  <c r="B1229" i="4" s="1"/>
  <c r="G1229" i="4" s="1"/>
  <c r="H1228" i="4"/>
  <c r="I1228" i="3"/>
  <c r="B1229" i="3" s="1"/>
  <c r="G1229" i="3" s="1"/>
  <c r="H1228" i="3"/>
  <c r="H1230" i="2"/>
  <c r="I1230" i="2"/>
  <c r="B1231" i="2" s="1"/>
  <c r="G1231" i="2" s="1"/>
  <c r="H1229" i="7" l="1"/>
  <c r="I1229" i="7" s="1"/>
  <c r="B1230" i="7" s="1"/>
  <c r="G1230" i="7" s="1"/>
  <c r="H1229" i="6"/>
  <c r="I1229" i="6" s="1"/>
  <c r="B1230" i="6" s="1"/>
  <c r="G1230" i="6" s="1"/>
  <c r="H1230" i="5"/>
  <c r="I1230" i="5" s="1"/>
  <c r="B1231" i="5" s="1"/>
  <c r="G1231" i="5" s="1"/>
  <c r="H1229" i="4"/>
  <c r="I1229" i="4" s="1"/>
  <c r="B1230" i="4" s="1"/>
  <c r="G1230" i="4" s="1"/>
  <c r="I1229" i="3"/>
  <c r="B1230" i="3" s="1"/>
  <c r="G1230" i="3" s="1"/>
  <c r="H1229" i="3"/>
  <c r="H1231" i="2"/>
  <c r="I1231" i="2"/>
  <c r="B1232" i="2" s="1"/>
  <c r="G1232" i="2" s="1"/>
  <c r="H1230" i="7" l="1"/>
  <c r="I1230" i="7" s="1"/>
  <c r="B1231" i="7" s="1"/>
  <c r="G1231" i="7" s="1"/>
  <c r="H1230" i="6"/>
  <c r="I1230" i="6"/>
  <c r="B1231" i="6" s="1"/>
  <c r="G1231" i="6" s="1"/>
  <c r="H1231" i="5"/>
  <c r="I1231" i="5" s="1"/>
  <c r="B1232" i="5" s="1"/>
  <c r="G1232" i="5" s="1"/>
  <c r="H1230" i="4"/>
  <c r="I1230" i="4" s="1"/>
  <c r="B1231" i="4" s="1"/>
  <c r="G1231" i="4" s="1"/>
  <c r="H1230" i="3"/>
  <c r="I1230" i="3" s="1"/>
  <c r="B1231" i="3" s="1"/>
  <c r="G1231" i="3" s="1"/>
  <c r="H1232" i="2"/>
  <c r="I1232" i="2" s="1"/>
  <c r="B1233" i="2" s="1"/>
  <c r="G1233" i="2" s="1"/>
  <c r="H1231" i="7" l="1"/>
  <c r="I1231" i="7"/>
  <c r="B1232" i="7" s="1"/>
  <c r="G1232" i="7" s="1"/>
  <c r="H1231" i="6"/>
  <c r="I1231" i="6" s="1"/>
  <c r="B1232" i="6" s="1"/>
  <c r="G1232" i="6" s="1"/>
  <c r="H1232" i="5"/>
  <c r="I1232" i="5" s="1"/>
  <c r="B1233" i="5" s="1"/>
  <c r="G1233" i="5" s="1"/>
  <c r="H1231" i="4"/>
  <c r="I1231" i="4" s="1"/>
  <c r="B1232" i="4" s="1"/>
  <c r="G1232" i="4" s="1"/>
  <c r="H1231" i="3"/>
  <c r="I1231" i="3" s="1"/>
  <c r="B1232" i="3" s="1"/>
  <c r="G1232" i="3" s="1"/>
  <c r="H1233" i="2"/>
  <c r="I1233" i="2"/>
  <c r="B1234" i="2" s="1"/>
  <c r="G1234" i="2" s="1"/>
  <c r="H1232" i="7" l="1"/>
  <c r="I1232" i="7" s="1"/>
  <c r="B1233" i="7" s="1"/>
  <c r="G1233" i="7" s="1"/>
  <c r="H1232" i="6"/>
  <c r="I1232" i="6" s="1"/>
  <c r="B1233" i="6" s="1"/>
  <c r="G1233" i="6" s="1"/>
  <c r="H1233" i="5"/>
  <c r="I1233" i="5" s="1"/>
  <c r="B1234" i="5" s="1"/>
  <c r="G1234" i="5" s="1"/>
  <c r="H1232" i="4"/>
  <c r="I1232" i="4" s="1"/>
  <c r="B1233" i="4" s="1"/>
  <c r="G1233" i="4" s="1"/>
  <c r="H1232" i="3"/>
  <c r="I1232" i="3" s="1"/>
  <c r="B1233" i="3" s="1"/>
  <c r="G1233" i="3" s="1"/>
  <c r="H1234" i="2"/>
  <c r="I1234" i="2"/>
  <c r="B1235" i="2" s="1"/>
  <c r="G1235" i="2" s="1"/>
  <c r="H1233" i="7" l="1"/>
  <c r="I1233" i="7" s="1"/>
  <c r="B1234" i="7" s="1"/>
  <c r="G1234" i="7" s="1"/>
  <c r="H1233" i="6"/>
  <c r="I1233" i="6" s="1"/>
  <c r="B1234" i="6" s="1"/>
  <c r="G1234" i="6" s="1"/>
  <c r="H1234" i="5"/>
  <c r="I1234" i="5" s="1"/>
  <c r="B1235" i="5" s="1"/>
  <c r="G1235" i="5" s="1"/>
  <c r="H1233" i="4"/>
  <c r="I1233" i="4" s="1"/>
  <c r="B1234" i="4" s="1"/>
  <c r="G1234" i="4" s="1"/>
  <c r="I1233" i="3"/>
  <c r="B1234" i="3" s="1"/>
  <c r="G1234" i="3" s="1"/>
  <c r="H1233" i="3"/>
  <c r="H1235" i="2"/>
  <c r="I1235" i="2" s="1"/>
  <c r="B1236" i="2" s="1"/>
  <c r="G1236" i="2" s="1"/>
  <c r="H1234" i="7" l="1"/>
  <c r="I1234" i="7" s="1"/>
  <c r="B1235" i="7" s="1"/>
  <c r="G1235" i="7" s="1"/>
  <c r="H1234" i="6"/>
  <c r="I1234" i="6" s="1"/>
  <c r="B1235" i="6" s="1"/>
  <c r="G1235" i="6" s="1"/>
  <c r="H1235" i="5"/>
  <c r="I1235" i="5" s="1"/>
  <c r="B1236" i="5" s="1"/>
  <c r="G1236" i="5" s="1"/>
  <c r="H1234" i="4"/>
  <c r="I1234" i="4" s="1"/>
  <c r="B1235" i="4" s="1"/>
  <c r="G1235" i="4" s="1"/>
  <c r="I1234" i="3"/>
  <c r="B1235" i="3" s="1"/>
  <c r="G1235" i="3" s="1"/>
  <c r="H1234" i="3"/>
  <c r="H1236" i="2"/>
  <c r="I1236" i="2" s="1"/>
  <c r="B1237" i="2" s="1"/>
  <c r="G1237" i="2" s="1"/>
  <c r="H1235" i="7" l="1"/>
  <c r="I1235" i="7" s="1"/>
  <c r="B1236" i="7" s="1"/>
  <c r="G1236" i="7" s="1"/>
  <c r="H1235" i="6"/>
  <c r="I1235" i="6" s="1"/>
  <c r="B1236" i="6" s="1"/>
  <c r="G1236" i="6" s="1"/>
  <c r="H1236" i="5"/>
  <c r="I1236" i="5" s="1"/>
  <c r="B1237" i="5" s="1"/>
  <c r="G1237" i="5" s="1"/>
  <c r="I1235" i="4"/>
  <c r="B1236" i="4" s="1"/>
  <c r="G1236" i="4" s="1"/>
  <c r="H1235" i="4"/>
  <c r="H1235" i="3"/>
  <c r="I1235" i="3" s="1"/>
  <c r="B1236" i="3" s="1"/>
  <c r="G1236" i="3" s="1"/>
  <c r="H1237" i="2"/>
  <c r="I1237" i="2"/>
  <c r="B1238" i="2" s="1"/>
  <c r="G1238" i="2" s="1"/>
  <c r="H1236" i="7" l="1"/>
  <c r="I1236" i="7"/>
  <c r="B1237" i="7" s="1"/>
  <c r="G1237" i="7" s="1"/>
  <c r="H1236" i="6"/>
  <c r="I1236" i="6"/>
  <c r="B1237" i="6" s="1"/>
  <c r="G1237" i="6" s="1"/>
  <c r="H1237" i="5"/>
  <c r="I1237" i="5" s="1"/>
  <c r="B1238" i="5" s="1"/>
  <c r="G1238" i="5" s="1"/>
  <c r="I1236" i="4"/>
  <c r="B1237" i="4" s="1"/>
  <c r="G1237" i="4" s="1"/>
  <c r="H1236" i="4"/>
  <c r="H1236" i="3"/>
  <c r="I1236" i="3" s="1"/>
  <c r="B1237" i="3" s="1"/>
  <c r="G1237" i="3" s="1"/>
  <c r="H1238" i="2"/>
  <c r="I1238" i="2"/>
  <c r="B1239" i="2" s="1"/>
  <c r="G1239" i="2" s="1"/>
  <c r="H1237" i="7" l="1"/>
  <c r="I1237" i="7" s="1"/>
  <c r="B1238" i="7" s="1"/>
  <c r="G1238" i="7" s="1"/>
  <c r="H1237" i="6"/>
  <c r="I1237" i="6" s="1"/>
  <c r="B1238" i="6" s="1"/>
  <c r="G1238" i="6" s="1"/>
  <c r="H1238" i="5"/>
  <c r="I1238" i="5" s="1"/>
  <c r="B1239" i="5" s="1"/>
  <c r="G1239" i="5" s="1"/>
  <c r="H1237" i="4"/>
  <c r="I1237" i="4" s="1"/>
  <c r="B1238" i="4" s="1"/>
  <c r="G1238" i="4" s="1"/>
  <c r="H1237" i="3"/>
  <c r="I1237" i="3" s="1"/>
  <c r="B1238" i="3" s="1"/>
  <c r="G1238" i="3" s="1"/>
  <c r="H1239" i="2"/>
  <c r="I1239" i="2" s="1"/>
  <c r="B1240" i="2" s="1"/>
  <c r="G1240" i="2" s="1"/>
  <c r="H1238" i="7" l="1"/>
  <c r="I1238" i="7" s="1"/>
  <c r="B1239" i="7" s="1"/>
  <c r="G1239" i="7" s="1"/>
  <c r="H1238" i="6"/>
  <c r="I1238" i="6" s="1"/>
  <c r="B1239" i="6" s="1"/>
  <c r="G1239" i="6" s="1"/>
  <c r="H1239" i="5"/>
  <c r="I1239" i="5" s="1"/>
  <c r="B1240" i="5" s="1"/>
  <c r="G1240" i="5" s="1"/>
  <c r="I1238" i="4"/>
  <c r="B1239" i="4" s="1"/>
  <c r="G1239" i="4" s="1"/>
  <c r="H1238" i="4"/>
  <c r="H1238" i="3"/>
  <c r="I1238" i="3" s="1"/>
  <c r="B1239" i="3" s="1"/>
  <c r="G1239" i="3" s="1"/>
  <c r="H1240" i="2"/>
  <c r="I1240" i="2"/>
  <c r="B1241" i="2" s="1"/>
  <c r="G1241" i="2" s="1"/>
  <c r="I1239" i="7" l="1"/>
  <c r="B1240" i="7" s="1"/>
  <c r="G1240" i="7" s="1"/>
  <c r="H1239" i="7"/>
  <c r="H1239" i="6"/>
  <c r="I1239" i="6" s="1"/>
  <c r="B1240" i="6" s="1"/>
  <c r="G1240" i="6" s="1"/>
  <c r="H1240" i="5"/>
  <c r="I1240" i="5" s="1"/>
  <c r="B1241" i="5" s="1"/>
  <c r="G1241" i="5" s="1"/>
  <c r="I1239" i="4"/>
  <c r="B1240" i="4" s="1"/>
  <c r="G1240" i="4" s="1"/>
  <c r="H1239" i="4"/>
  <c r="I1239" i="3"/>
  <c r="B1240" i="3" s="1"/>
  <c r="G1240" i="3" s="1"/>
  <c r="H1239" i="3"/>
  <c r="H1241" i="2"/>
  <c r="I1241" i="2"/>
  <c r="B1242" i="2" s="1"/>
  <c r="G1242" i="2" s="1"/>
  <c r="H1240" i="7" l="1"/>
  <c r="I1240" i="7" s="1"/>
  <c r="B1241" i="7" s="1"/>
  <c r="G1241" i="7" s="1"/>
  <c r="H1240" i="6"/>
  <c r="I1240" i="6" s="1"/>
  <c r="B1241" i="6" s="1"/>
  <c r="G1241" i="6" s="1"/>
  <c r="H1241" i="5"/>
  <c r="I1241" i="5" s="1"/>
  <c r="B1242" i="5" s="1"/>
  <c r="G1242" i="5" s="1"/>
  <c r="I1240" i="4"/>
  <c r="B1241" i="4" s="1"/>
  <c r="G1241" i="4" s="1"/>
  <c r="H1240" i="4"/>
  <c r="H1240" i="3"/>
  <c r="I1240" i="3" s="1"/>
  <c r="B1241" i="3" s="1"/>
  <c r="G1241" i="3" s="1"/>
  <c r="H1242" i="2"/>
  <c r="I1242" i="2"/>
  <c r="B1243" i="2" s="1"/>
  <c r="G1243" i="2" s="1"/>
  <c r="H1241" i="7" l="1"/>
  <c r="I1241" i="7" s="1"/>
  <c r="B1242" i="7" s="1"/>
  <c r="G1242" i="7" s="1"/>
  <c r="H1241" i="6"/>
  <c r="I1241" i="6" s="1"/>
  <c r="B1242" i="6" s="1"/>
  <c r="G1242" i="6" s="1"/>
  <c r="H1242" i="5"/>
  <c r="I1242" i="5" s="1"/>
  <c r="B1243" i="5" s="1"/>
  <c r="G1243" i="5" s="1"/>
  <c r="H1241" i="4"/>
  <c r="I1241" i="4" s="1"/>
  <c r="B1242" i="4" s="1"/>
  <c r="G1242" i="4" s="1"/>
  <c r="H1241" i="3"/>
  <c r="I1241" i="3" s="1"/>
  <c r="B1242" i="3" s="1"/>
  <c r="G1242" i="3" s="1"/>
  <c r="H1243" i="2"/>
  <c r="I1243" i="2"/>
  <c r="B1244" i="2" s="1"/>
  <c r="G1244" i="2" s="1"/>
  <c r="I1242" i="7" l="1"/>
  <c r="B1243" i="7" s="1"/>
  <c r="G1243" i="7" s="1"/>
  <c r="H1242" i="7"/>
  <c r="H1242" i="6"/>
  <c r="I1242" i="6"/>
  <c r="B1243" i="6" s="1"/>
  <c r="G1243" i="6" s="1"/>
  <c r="H1243" i="5"/>
  <c r="I1243" i="5" s="1"/>
  <c r="B1244" i="5" s="1"/>
  <c r="G1244" i="5" s="1"/>
  <c r="I1242" i="4"/>
  <c r="B1243" i="4" s="1"/>
  <c r="G1243" i="4" s="1"/>
  <c r="H1242" i="4"/>
  <c r="H1242" i="3"/>
  <c r="I1242" i="3"/>
  <c r="B1243" i="3" s="1"/>
  <c r="G1243" i="3" s="1"/>
  <c r="H1244" i="2"/>
  <c r="I1244" i="2"/>
  <c r="B1245" i="2" s="1"/>
  <c r="G1245" i="2" s="1"/>
  <c r="H1243" i="7" l="1"/>
  <c r="I1243" i="7"/>
  <c r="B1244" i="7" s="1"/>
  <c r="G1244" i="7" s="1"/>
  <c r="H1243" i="6"/>
  <c r="I1243" i="6" s="1"/>
  <c r="B1244" i="6" s="1"/>
  <c r="G1244" i="6" s="1"/>
  <c r="H1244" i="5"/>
  <c r="I1244" i="5" s="1"/>
  <c r="B1245" i="5" s="1"/>
  <c r="G1245" i="5" s="1"/>
  <c r="H1243" i="4"/>
  <c r="I1243" i="4" s="1"/>
  <c r="B1244" i="4" s="1"/>
  <c r="G1244" i="4" s="1"/>
  <c r="I1243" i="3"/>
  <c r="B1244" i="3" s="1"/>
  <c r="G1244" i="3" s="1"/>
  <c r="H1243" i="3"/>
  <c r="H1245" i="2"/>
  <c r="I1245" i="2"/>
  <c r="B1246" i="2" s="1"/>
  <c r="G1246" i="2" s="1"/>
  <c r="H1244" i="7" l="1"/>
  <c r="I1244" i="7" s="1"/>
  <c r="B1245" i="7" s="1"/>
  <c r="G1245" i="7" s="1"/>
  <c r="H1244" i="6"/>
  <c r="I1244" i="6" s="1"/>
  <c r="B1245" i="6" s="1"/>
  <c r="G1245" i="6" s="1"/>
  <c r="H1245" i="5"/>
  <c r="I1245" i="5" s="1"/>
  <c r="B1246" i="5" s="1"/>
  <c r="G1246" i="5" s="1"/>
  <c r="I1244" i="4"/>
  <c r="B1245" i="4" s="1"/>
  <c r="G1245" i="4" s="1"/>
  <c r="H1244" i="4"/>
  <c r="I1244" i="3"/>
  <c r="B1245" i="3" s="1"/>
  <c r="G1245" i="3" s="1"/>
  <c r="H1244" i="3"/>
  <c r="H1246" i="2"/>
  <c r="I1246" i="2" s="1"/>
  <c r="B1247" i="2" s="1"/>
  <c r="G1247" i="2" s="1"/>
  <c r="H1245" i="7" l="1"/>
  <c r="I1245" i="7" s="1"/>
  <c r="B1246" i="7" s="1"/>
  <c r="G1246" i="7" s="1"/>
  <c r="H1245" i="6"/>
  <c r="I1245" i="6" s="1"/>
  <c r="B1246" i="6" s="1"/>
  <c r="G1246" i="6" s="1"/>
  <c r="H1246" i="5"/>
  <c r="I1246" i="5" s="1"/>
  <c r="B1247" i="5" s="1"/>
  <c r="G1247" i="5" s="1"/>
  <c r="H1245" i="4"/>
  <c r="I1245" i="4" s="1"/>
  <c r="B1246" i="4" s="1"/>
  <c r="G1246" i="4" s="1"/>
  <c r="I1245" i="3"/>
  <c r="B1246" i="3" s="1"/>
  <c r="G1246" i="3" s="1"/>
  <c r="H1245" i="3"/>
  <c r="H1247" i="2"/>
  <c r="I1247" i="2"/>
  <c r="B1248" i="2" s="1"/>
  <c r="G1248" i="2" s="1"/>
  <c r="H1246" i="7" l="1"/>
  <c r="I1246" i="7" s="1"/>
  <c r="B1247" i="7" s="1"/>
  <c r="G1247" i="7" s="1"/>
  <c r="H1246" i="6"/>
  <c r="I1246" i="6" s="1"/>
  <c r="B1247" i="6" s="1"/>
  <c r="G1247" i="6" s="1"/>
  <c r="H1247" i="5"/>
  <c r="I1247" i="5"/>
  <c r="B1248" i="5" s="1"/>
  <c r="G1248" i="5" s="1"/>
  <c r="H1246" i="4"/>
  <c r="I1246" i="4" s="1"/>
  <c r="B1247" i="4" s="1"/>
  <c r="G1247" i="4" s="1"/>
  <c r="I1246" i="3"/>
  <c r="B1247" i="3" s="1"/>
  <c r="G1247" i="3" s="1"/>
  <c r="H1246" i="3"/>
  <c r="H1248" i="2"/>
  <c r="I1248" i="2" s="1"/>
  <c r="B1249" i="2" s="1"/>
  <c r="G1249" i="2" s="1"/>
  <c r="I1247" i="7" l="1"/>
  <c r="B1248" i="7" s="1"/>
  <c r="G1248" i="7" s="1"/>
  <c r="H1247" i="7"/>
  <c r="H1247" i="6"/>
  <c r="I1247" i="6" s="1"/>
  <c r="B1248" i="6" s="1"/>
  <c r="G1248" i="6" s="1"/>
  <c r="H1248" i="5"/>
  <c r="I1248" i="5" s="1"/>
  <c r="B1249" i="5" s="1"/>
  <c r="G1249" i="5" s="1"/>
  <c r="H1247" i="4"/>
  <c r="I1247" i="4" s="1"/>
  <c r="B1248" i="4" s="1"/>
  <c r="G1248" i="4" s="1"/>
  <c r="H1247" i="3"/>
  <c r="I1247" i="3" s="1"/>
  <c r="B1248" i="3" s="1"/>
  <c r="G1248" i="3" s="1"/>
  <c r="H1249" i="2"/>
  <c r="I1249" i="2" s="1"/>
  <c r="B1250" i="2" s="1"/>
  <c r="G1250" i="2" s="1"/>
  <c r="H1248" i="7" l="1"/>
  <c r="I1248" i="7"/>
  <c r="B1249" i="7" s="1"/>
  <c r="G1249" i="7" s="1"/>
  <c r="H1248" i="6"/>
  <c r="I1248" i="6" s="1"/>
  <c r="B1249" i="6" s="1"/>
  <c r="G1249" i="6" s="1"/>
  <c r="H1249" i="5"/>
  <c r="I1249" i="5"/>
  <c r="B1250" i="5" s="1"/>
  <c r="G1250" i="5" s="1"/>
  <c r="H1248" i="4"/>
  <c r="I1248" i="4" s="1"/>
  <c r="B1249" i="4" s="1"/>
  <c r="G1249" i="4" s="1"/>
  <c r="H1248" i="3"/>
  <c r="I1248" i="3" s="1"/>
  <c r="B1249" i="3" s="1"/>
  <c r="G1249" i="3" s="1"/>
  <c r="H1250" i="2"/>
  <c r="I1250" i="2" s="1"/>
  <c r="B1251" i="2" s="1"/>
  <c r="G1251" i="2" s="1"/>
  <c r="I1249" i="7" l="1"/>
  <c r="B1250" i="7" s="1"/>
  <c r="G1250" i="7" s="1"/>
  <c r="H1249" i="7"/>
  <c r="H1249" i="6"/>
  <c r="I1249" i="6" s="1"/>
  <c r="B1250" i="6" s="1"/>
  <c r="G1250" i="6" s="1"/>
  <c r="H1250" i="5"/>
  <c r="I1250" i="5" s="1"/>
  <c r="B1251" i="5" s="1"/>
  <c r="G1251" i="5" s="1"/>
  <c r="H1249" i="4"/>
  <c r="I1249" i="4"/>
  <c r="B1250" i="4" s="1"/>
  <c r="G1250" i="4" s="1"/>
  <c r="H1249" i="3"/>
  <c r="I1249" i="3" s="1"/>
  <c r="B1250" i="3" s="1"/>
  <c r="G1250" i="3" s="1"/>
  <c r="H1251" i="2"/>
  <c r="I1251" i="2"/>
  <c r="B1252" i="2" s="1"/>
  <c r="G1252" i="2" s="1"/>
  <c r="I1250" i="7" l="1"/>
  <c r="B1251" i="7" s="1"/>
  <c r="G1251" i="7" s="1"/>
  <c r="H1250" i="7"/>
  <c r="H1250" i="6"/>
  <c r="I1250" i="6" s="1"/>
  <c r="B1251" i="6" s="1"/>
  <c r="G1251" i="6" s="1"/>
  <c r="H1251" i="5"/>
  <c r="I1251" i="5" s="1"/>
  <c r="B1252" i="5" s="1"/>
  <c r="G1252" i="5" s="1"/>
  <c r="H1250" i="4"/>
  <c r="I1250" i="4"/>
  <c r="B1251" i="4" s="1"/>
  <c r="G1251" i="4" s="1"/>
  <c r="H1250" i="3"/>
  <c r="I1250" i="3" s="1"/>
  <c r="B1251" i="3" s="1"/>
  <c r="G1251" i="3" s="1"/>
  <c r="H1252" i="2"/>
  <c r="I1252" i="2"/>
  <c r="B1253" i="2" s="1"/>
  <c r="G1253" i="2" s="1"/>
  <c r="I1251" i="7" l="1"/>
  <c r="B1252" i="7" s="1"/>
  <c r="G1252" i="7" s="1"/>
  <c r="H1251" i="7"/>
  <c r="H1251" i="6"/>
  <c r="I1251" i="6" s="1"/>
  <c r="B1252" i="6" s="1"/>
  <c r="G1252" i="6" s="1"/>
  <c r="H1252" i="5"/>
  <c r="I1252" i="5" s="1"/>
  <c r="B1253" i="5" s="1"/>
  <c r="G1253" i="5" s="1"/>
  <c r="H1251" i="4"/>
  <c r="I1251" i="4" s="1"/>
  <c r="B1252" i="4" s="1"/>
  <c r="G1252" i="4" s="1"/>
  <c r="H1251" i="3"/>
  <c r="I1251" i="3" s="1"/>
  <c r="B1252" i="3" s="1"/>
  <c r="G1252" i="3" s="1"/>
  <c r="H1253" i="2"/>
  <c r="I1253" i="2" s="1"/>
  <c r="B1254" i="2" s="1"/>
  <c r="G1254" i="2" s="1"/>
  <c r="H1252" i="7" l="1"/>
  <c r="I1252" i="7" s="1"/>
  <c r="B1253" i="7" s="1"/>
  <c r="G1253" i="7" s="1"/>
  <c r="H1252" i="6"/>
  <c r="I1252" i="6" s="1"/>
  <c r="B1253" i="6" s="1"/>
  <c r="G1253" i="6" s="1"/>
  <c r="H1253" i="5"/>
  <c r="I1253" i="5" s="1"/>
  <c r="B1254" i="5" s="1"/>
  <c r="G1254" i="5" s="1"/>
  <c r="H1252" i="4"/>
  <c r="I1252" i="4" s="1"/>
  <c r="B1253" i="4" s="1"/>
  <c r="G1253" i="4" s="1"/>
  <c r="I1252" i="3"/>
  <c r="B1253" i="3" s="1"/>
  <c r="G1253" i="3" s="1"/>
  <c r="H1252" i="3"/>
  <c r="H1254" i="2"/>
  <c r="I1254" i="2" s="1"/>
  <c r="B1255" i="2" s="1"/>
  <c r="G1255" i="2" s="1"/>
  <c r="H1253" i="7" l="1"/>
  <c r="I1253" i="7" s="1"/>
  <c r="B1254" i="7" s="1"/>
  <c r="G1254" i="7" s="1"/>
  <c r="H1253" i="6"/>
  <c r="I1253" i="6" s="1"/>
  <c r="B1254" i="6" s="1"/>
  <c r="G1254" i="6" s="1"/>
  <c r="H1254" i="5"/>
  <c r="I1254" i="5" s="1"/>
  <c r="B1255" i="5" s="1"/>
  <c r="G1255" i="5" s="1"/>
  <c r="H1253" i="4"/>
  <c r="I1253" i="4" s="1"/>
  <c r="B1254" i="4" s="1"/>
  <c r="G1254" i="4" s="1"/>
  <c r="I1253" i="3"/>
  <c r="B1254" i="3" s="1"/>
  <c r="G1254" i="3" s="1"/>
  <c r="H1253" i="3"/>
  <c r="H1255" i="2"/>
  <c r="I1255" i="2" s="1"/>
  <c r="B1256" i="2" s="1"/>
  <c r="G1256" i="2" s="1"/>
  <c r="H1254" i="7" l="1"/>
  <c r="I1254" i="7" s="1"/>
  <c r="B1255" i="7" s="1"/>
  <c r="G1255" i="7" s="1"/>
  <c r="H1254" i="6"/>
  <c r="I1254" i="6"/>
  <c r="B1255" i="6" s="1"/>
  <c r="G1255" i="6" s="1"/>
  <c r="H1255" i="5"/>
  <c r="I1255" i="5" s="1"/>
  <c r="B1256" i="5" s="1"/>
  <c r="G1256" i="5" s="1"/>
  <c r="H1254" i="4"/>
  <c r="I1254" i="4" s="1"/>
  <c r="B1255" i="4" s="1"/>
  <c r="G1255" i="4" s="1"/>
  <c r="H1254" i="3"/>
  <c r="I1254" i="3" s="1"/>
  <c r="B1255" i="3" s="1"/>
  <c r="G1255" i="3" s="1"/>
  <c r="H1256" i="2"/>
  <c r="I1256" i="2"/>
  <c r="B1257" i="2" s="1"/>
  <c r="G1257" i="2" s="1"/>
  <c r="H1255" i="7" l="1"/>
  <c r="I1255" i="7" s="1"/>
  <c r="B1256" i="7" s="1"/>
  <c r="G1256" i="7" s="1"/>
  <c r="H1255" i="6"/>
  <c r="I1255" i="6" s="1"/>
  <c r="B1256" i="6" s="1"/>
  <c r="G1256" i="6" s="1"/>
  <c r="H1256" i="5"/>
  <c r="I1256" i="5" s="1"/>
  <c r="B1257" i="5" s="1"/>
  <c r="G1257" i="5" s="1"/>
  <c r="H1255" i="4"/>
  <c r="I1255" i="4" s="1"/>
  <c r="B1256" i="4" s="1"/>
  <c r="G1256" i="4" s="1"/>
  <c r="H1255" i="3"/>
  <c r="I1255" i="3" s="1"/>
  <c r="B1256" i="3" s="1"/>
  <c r="G1256" i="3" s="1"/>
  <c r="H1257" i="2"/>
  <c r="I1257" i="2"/>
  <c r="B1258" i="2" s="1"/>
  <c r="G1258" i="2" s="1"/>
  <c r="H1256" i="7" l="1"/>
  <c r="I1256" i="7" s="1"/>
  <c r="B1257" i="7" s="1"/>
  <c r="G1257" i="7" s="1"/>
  <c r="I1256" i="6"/>
  <c r="B1257" i="6" s="1"/>
  <c r="G1257" i="6" s="1"/>
  <c r="H1256" i="6"/>
  <c r="H1257" i="5"/>
  <c r="I1257" i="5" s="1"/>
  <c r="B1258" i="5" s="1"/>
  <c r="G1258" i="5" s="1"/>
  <c r="H1256" i="4"/>
  <c r="I1256" i="4" s="1"/>
  <c r="B1257" i="4" s="1"/>
  <c r="G1257" i="4" s="1"/>
  <c r="H1256" i="3"/>
  <c r="I1256" i="3" s="1"/>
  <c r="B1257" i="3" s="1"/>
  <c r="G1257" i="3" s="1"/>
  <c r="H1258" i="2"/>
  <c r="I1258" i="2"/>
  <c r="B1259" i="2" s="1"/>
  <c r="G1259" i="2" s="1"/>
  <c r="I1257" i="7" l="1"/>
  <c r="B1258" i="7" s="1"/>
  <c r="G1258" i="7" s="1"/>
  <c r="H1257" i="7"/>
  <c r="H1257" i="6"/>
  <c r="I1257" i="6" s="1"/>
  <c r="B1258" i="6" s="1"/>
  <c r="G1258" i="6" s="1"/>
  <c r="H1258" i="5"/>
  <c r="I1258" i="5" s="1"/>
  <c r="B1259" i="5" s="1"/>
  <c r="G1259" i="5" s="1"/>
  <c r="H1257" i="4"/>
  <c r="I1257" i="4" s="1"/>
  <c r="B1258" i="4" s="1"/>
  <c r="G1258" i="4" s="1"/>
  <c r="H1257" i="3"/>
  <c r="I1257" i="3"/>
  <c r="B1258" i="3" s="1"/>
  <c r="G1258" i="3" s="1"/>
  <c r="H1259" i="2"/>
  <c r="I1259" i="2"/>
  <c r="B1260" i="2" s="1"/>
  <c r="G1260" i="2" s="1"/>
  <c r="I1258" i="7" l="1"/>
  <c r="B1259" i="7" s="1"/>
  <c r="G1259" i="7" s="1"/>
  <c r="H1258" i="7"/>
  <c r="H1258" i="6"/>
  <c r="I1258" i="6" s="1"/>
  <c r="B1259" i="6" s="1"/>
  <c r="G1259" i="6" s="1"/>
  <c r="H1259" i="5"/>
  <c r="I1259" i="5"/>
  <c r="B1260" i="5" s="1"/>
  <c r="G1260" i="5" s="1"/>
  <c r="H1258" i="4"/>
  <c r="I1258" i="4" s="1"/>
  <c r="B1259" i="4" s="1"/>
  <c r="G1259" i="4" s="1"/>
  <c r="H1258" i="3"/>
  <c r="I1258" i="3" s="1"/>
  <c r="B1259" i="3" s="1"/>
  <c r="G1259" i="3" s="1"/>
  <c r="H1260" i="2"/>
  <c r="I1260" i="2"/>
  <c r="B1261" i="2" s="1"/>
  <c r="G1261" i="2" s="1"/>
  <c r="H1259" i="7" l="1"/>
  <c r="I1259" i="7" s="1"/>
  <c r="B1260" i="7" s="1"/>
  <c r="G1260" i="7" s="1"/>
  <c r="H1259" i="6"/>
  <c r="I1259" i="6" s="1"/>
  <c r="B1260" i="6" s="1"/>
  <c r="G1260" i="6" s="1"/>
  <c r="H1260" i="5"/>
  <c r="I1260" i="5" s="1"/>
  <c r="B1261" i="5" s="1"/>
  <c r="G1261" i="5" s="1"/>
  <c r="H1259" i="4"/>
  <c r="I1259" i="4" s="1"/>
  <c r="B1260" i="4" s="1"/>
  <c r="G1260" i="4" s="1"/>
  <c r="I1259" i="3"/>
  <c r="B1260" i="3" s="1"/>
  <c r="G1260" i="3" s="1"/>
  <c r="H1259" i="3"/>
  <c r="H1261" i="2"/>
  <c r="I1261" i="2"/>
  <c r="B1262" i="2" s="1"/>
  <c r="G1262" i="2" s="1"/>
  <c r="H1260" i="7" l="1"/>
  <c r="I1260" i="7" s="1"/>
  <c r="B1261" i="7" s="1"/>
  <c r="G1261" i="7" s="1"/>
  <c r="H1260" i="6"/>
  <c r="I1260" i="6"/>
  <c r="B1261" i="6" s="1"/>
  <c r="G1261" i="6" s="1"/>
  <c r="H1261" i="5"/>
  <c r="I1261" i="5" s="1"/>
  <c r="B1262" i="5" s="1"/>
  <c r="G1262" i="5" s="1"/>
  <c r="I1260" i="4"/>
  <c r="B1261" i="4" s="1"/>
  <c r="G1261" i="4" s="1"/>
  <c r="H1260" i="4"/>
  <c r="H1260" i="3"/>
  <c r="I1260" i="3"/>
  <c r="B1261" i="3" s="1"/>
  <c r="G1261" i="3" s="1"/>
  <c r="H1262" i="2"/>
  <c r="I1262" i="2"/>
  <c r="B1263" i="2" s="1"/>
  <c r="G1263" i="2" s="1"/>
  <c r="I1261" i="7" l="1"/>
  <c r="B1262" i="7" s="1"/>
  <c r="G1262" i="7" s="1"/>
  <c r="H1261" i="7"/>
  <c r="H1261" i="6"/>
  <c r="I1261" i="6" s="1"/>
  <c r="B1262" i="6" s="1"/>
  <c r="G1262" i="6" s="1"/>
  <c r="H1262" i="5"/>
  <c r="I1262" i="5" s="1"/>
  <c r="B1263" i="5" s="1"/>
  <c r="G1263" i="5" s="1"/>
  <c r="H1261" i="4"/>
  <c r="I1261" i="4"/>
  <c r="B1262" i="4" s="1"/>
  <c r="G1262" i="4" s="1"/>
  <c r="H1261" i="3"/>
  <c r="I1261" i="3" s="1"/>
  <c r="B1262" i="3" s="1"/>
  <c r="G1262" i="3" s="1"/>
  <c r="H1263" i="2"/>
  <c r="I1263" i="2"/>
  <c r="B1264" i="2" s="1"/>
  <c r="G1264" i="2" s="1"/>
  <c r="H1262" i="7" l="1"/>
  <c r="I1262" i="7" s="1"/>
  <c r="B1263" i="7" s="1"/>
  <c r="G1263" i="7" s="1"/>
  <c r="H1262" i="6"/>
  <c r="I1262" i="6" s="1"/>
  <c r="B1263" i="6" s="1"/>
  <c r="G1263" i="6" s="1"/>
  <c r="H1263" i="5"/>
  <c r="I1263" i="5" s="1"/>
  <c r="B1264" i="5" s="1"/>
  <c r="G1264" i="5" s="1"/>
  <c r="H1262" i="4"/>
  <c r="I1262" i="4"/>
  <c r="B1263" i="4" s="1"/>
  <c r="G1263" i="4" s="1"/>
  <c r="H1262" i="3"/>
  <c r="I1262" i="3"/>
  <c r="B1263" i="3" s="1"/>
  <c r="G1263" i="3" s="1"/>
  <c r="H1264" i="2"/>
  <c r="I1264" i="2"/>
  <c r="B1265" i="2" s="1"/>
  <c r="G1265" i="2" s="1"/>
  <c r="I1263" i="7" l="1"/>
  <c r="B1264" i="7" s="1"/>
  <c r="G1264" i="7" s="1"/>
  <c r="H1263" i="7"/>
  <c r="H1263" i="6"/>
  <c r="I1263" i="6" s="1"/>
  <c r="B1264" i="6" s="1"/>
  <c r="G1264" i="6" s="1"/>
  <c r="H1264" i="5"/>
  <c r="I1264" i="5" s="1"/>
  <c r="B1265" i="5" s="1"/>
  <c r="G1265" i="5" s="1"/>
  <c r="H1263" i="4"/>
  <c r="I1263" i="4" s="1"/>
  <c r="B1264" i="4" s="1"/>
  <c r="G1264" i="4" s="1"/>
  <c r="H1263" i="3"/>
  <c r="I1263" i="3" s="1"/>
  <c r="B1264" i="3" s="1"/>
  <c r="G1264" i="3" s="1"/>
  <c r="H1265" i="2"/>
  <c r="I1265" i="2" s="1"/>
  <c r="B1266" i="2" s="1"/>
  <c r="G1266" i="2" s="1"/>
  <c r="I1264" i="7" l="1"/>
  <c r="B1265" i="7" s="1"/>
  <c r="G1265" i="7" s="1"/>
  <c r="H1264" i="7"/>
  <c r="H1264" i="6"/>
  <c r="I1264" i="6" s="1"/>
  <c r="B1265" i="6" s="1"/>
  <c r="G1265" i="6" s="1"/>
  <c r="H1265" i="5"/>
  <c r="I1265" i="5" s="1"/>
  <c r="B1266" i="5" s="1"/>
  <c r="G1266" i="5" s="1"/>
  <c r="H1264" i="4"/>
  <c r="I1264" i="4" s="1"/>
  <c r="B1265" i="4" s="1"/>
  <c r="G1265" i="4" s="1"/>
  <c r="H1264" i="3"/>
  <c r="I1264" i="3" s="1"/>
  <c r="B1265" i="3" s="1"/>
  <c r="G1265" i="3" s="1"/>
  <c r="H1266" i="2"/>
  <c r="I1266" i="2"/>
  <c r="B1267" i="2" s="1"/>
  <c r="G1267" i="2" s="1"/>
  <c r="I1265" i="7" l="1"/>
  <c r="B1266" i="7" s="1"/>
  <c r="G1266" i="7" s="1"/>
  <c r="H1265" i="7"/>
  <c r="H1265" i="6"/>
  <c r="I1265" i="6" s="1"/>
  <c r="B1266" i="6" s="1"/>
  <c r="G1266" i="6" s="1"/>
  <c r="H1266" i="5"/>
  <c r="I1266" i="5" s="1"/>
  <c r="B1267" i="5" s="1"/>
  <c r="G1267" i="5" s="1"/>
  <c r="H1265" i="4"/>
  <c r="I1265" i="4" s="1"/>
  <c r="B1266" i="4" s="1"/>
  <c r="G1266" i="4" s="1"/>
  <c r="H1265" i="3"/>
  <c r="I1265" i="3" s="1"/>
  <c r="B1266" i="3" s="1"/>
  <c r="G1266" i="3" s="1"/>
  <c r="H1267" i="2"/>
  <c r="I1267" i="2" s="1"/>
  <c r="B1268" i="2" s="1"/>
  <c r="G1268" i="2" s="1"/>
  <c r="H1266" i="7" l="1"/>
  <c r="I1266" i="7" s="1"/>
  <c r="B1267" i="7" s="1"/>
  <c r="G1267" i="7" s="1"/>
  <c r="H1266" i="6"/>
  <c r="I1266" i="6"/>
  <c r="B1267" i="6" s="1"/>
  <c r="G1267" i="6" s="1"/>
  <c r="H1267" i="5"/>
  <c r="I1267" i="5" s="1"/>
  <c r="B1268" i="5" s="1"/>
  <c r="G1268" i="5" s="1"/>
  <c r="H1266" i="4"/>
  <c r="I1266" i="4" s="1"/>
  <c r="B1267" i="4" s="1"/>
  <c r="G1267" i="4" s="1"/>
  <c r="H1266" i="3"/>
  <c r="I1266" i="3" s="1"/>
  <c r="B1267" i="3" s="1"/>
  <c r="G1267" i="3" s="1"/>
  <c r="H1268" i="2"/>
  <c r="I1268" i="2" s="1"/>
  <c r="B1269" i="2" s="1"/>
  <c r="G1269" i="2" s="1"/>
  <c r="H1267" i="7" l="1"/>
  <c r="I1267" i="7"/>
  <c r="B1268" i="7" s="1"/>
  <c r="G1268" i="7" s="1"/>
  <c r="H1267" i="6"/>
  <c r="I1267" i="6" s="1"/>
  <c r="B1268" i="6" s="1"/>
  <c r="G1268" i="6" s="1"/>
  <c r="H1268" i="5"/>
  <c r="I1268" i="5" s="1"/>
  <c r="B1269" i="5" s="1"/>
  <c r="G1269" i="5" s="1"/>
  <c r="H1267" i="4"/>
  <c r="I1267" i="4" s="1"/>
  <c r="B1268" i="4" s="1"/>
  <c r="G1268" i="4" s="1"/>
  <c r="H1267" i="3"/>
  <c r="I1267" i="3" s="1"/>
  <c r="B1268" i="3" s="1"/>
  <c r="G1268" i="3" s="1"/>
  <c r="H1269" i="2"/>
  <c r="I1269" i="2" s="1"/>
  <c r="B1270" i="2" s="1"/>
  <c r="G1270" i="2" s="1"/>
  <c r="H1268" i="7" l="1"/>
  <c r="I1268" i="7" s="1"/>
  <c r="B1269" i="7" s="1"/>
  <c r="G1269" i="7" s="1"/>
  <c r="I1268" i="6"/>
  <c r="B1269" i="6" s="1"/>
  <c r="G1269" i="6" s="1"/>
  <c r="H1268" i="6"/>
  <c r="H1269" i="5"/>
  <c r="I1269" i="5" s="1"/>
  <c r="B1270" i="5" s="1"/>
  <c r="G1270" i="5" s="1"/>
  <c r="H1268" i="4"/>
  <c r="I1268" i="4" s="1"/>
  <c r="B1269" i="4" s="1"/>
  <c r="G1269" i="4" s="1"/>
  <c r="H1268" i="3"/>
  <c r="I1268" i="3" s="1"/>
  <c r="B1269" i="3" s="1"/>
  <c r="G1269" i="3" s="1"/>
  <c r="H1270" i="2"/>
  <c r="I1270" i="2" s="1"/>
  <c r="B1271" i="2" s="1"/>
  <c r="G1271" i="2" s="1"/>
  <c r="H1269" i="7" l="1"/>
  <c r="I1269" i="7" s="1"/>
  <c r="B1270" i="7" s="1"/>
  <c r="G1270" i="7" s="1"/>
  <c r="H1269" i="6"/>
  <c r="I1269" i="6" s="1"/>
  <c r="B1270" i="6" s="1"/>
  <c r="G1270" i="6" s="1"/>
  <c r="H1270" i="5"/>
  <c r="I1270" i="5" s="1"/>
  <c r="B1271" i="5" s="1"/>
  <c r="G1271" i="5" s="1"/>
  <c r="H1269" i="4"/>
  <c r="I1269" i="4" s="1"/>
  <c r="B1270" i="4" s="1"/>
  <c r="G1270" i="4" s="1"/>
  <c r="H1269" i="3"/>
  <c r="I1269" i="3" s="1"/>
  <c r="B1270" i="3" s="1"/>
  <c r="G1270" i="3" s="1"/>
  <c r="H1271" i="2"/>
  <c r="I1271" i="2"/>
  <c r="B1272" i="2" s="1"/>
  <c r="G1272" i="2" s="1"/>
  <c r="I1270" i="7" l="1"/>
  <c r="B1271" i="7" s="1"/>
  <c r="G1271" i="7" s="1"/>
  <c r="H1270" i="7"/>
  <c r="H1270" i="6"/>
  <c r="I1270" i="6" s="1"/>
  <c r="B1271" i="6" s="1"/>
  <c r="G1271" i="6" s="1"/>
  <c r="H1271" i="5"/>
  <c r="I1271" i="5" s="1"/>
  <c r="B1272" i="5" s="1"/>
  <c r="G1272" i="5" s="1"/>
  <c r="H1270" i="4"/>
  <c r="I1270" i="4" s="1"/>
  <c r="B1271" i="4" s="1"/>
  <c r="G1271" i="4" s="1"/>
  <c r="I1270" i="3"/>
  <c r="B1271" i="3" s="1"/>
  <c r="G1271" i="3" s="1"/>
  <c r="H1270" i="3"/>
  <c r="H1272" i="2"/>
  <c r="I1272" i="2" s="1"/>
  <c r="B1273" i="2" s="1"/>
  <c r="G1273" i="2" s="1"/>
  <c r="H1271" i="7" l="1"/>
  <c r="I1271" i="7" s="1"/>
  <c r="B1272" i="7" s="1"/>
  <c r="G1272" i="7" s="1"/>
  <c r="H1271" i="6"/>
  <c r="I1271" i="6" s="1"/>
  <c r="B1272" i="6" s="1"/>
  <c r="G1272" i="6" s="1"/>
  <c r="H1272" i="5"/>
  <c r="I1272" i="5" s="1"/>
  <c r="B1273" i="5" s="1"/>
  <c r="G1273" i="5" s="1"/>
  <c r="H1271" i="4"/>
  <c r="I1271" i="4" s="1"/>
  <c r="B1272" i="4" s="1"/>
  <c r="G1272" i="4" s="1"/>
  <c r="H1271" i="3"/>
  <c r="I1271" i="3" s="1"/>
  <c r="B1272" i="3" s="1"/>
  <c r="G1272" i="3" s="1"/>
  <c r="H1273" i="2"/>
  <c r="I1273" i="2" s="1"/>
  <c r="B1274" i="2" s="1"/>
  <c r="G1274" i="2" s="1"/>
  <c r="H1272" i="7" l="1"/>
  <c r="I1272" i="7" s="1"/>
  <c r="B1273" i="7" s="1"/>
  <c r="G1273" i="7" s="1"/>
  <c r="H1272" i="6"/>
  <c r="I1272" i="6"/>
  <c r="B1273" i="6" s="1"/>
  <c r="G1273" i="6" s="1"/>
  <c r="H1273" i="5"/>
  <c r="I1273" i="5" s="1"/>
  <c r="B1274" i="5" s="1"/>
  <c r="G1274" i="5" s="1"/>
  <c r="H1272" i="4"/>
  <c r="I1272" i="4" s="1"/>
  <c r="B1273" i="4" s="1"/>
  <c r="G1273" i="4" s="1"/>
  <c r="H1272" i="3"/>
  <c r="I1272" i="3"/>
  <c r="B1273" i="3" s="1"/>
  <c r="G1273" i="3" s="1"/>
  <c r="H1274" i="2"/>
  <c r="I1274" i="2" s="1"/>
  <c r="B1275" i="2" s="1"/>
  <c r="G1275" i="2" s="1"/>
  <c r="I1273" i="7" l="1"/>
  <c r="B1274" i="7" s="1"/>
  <c r="G1274" i="7" s="1"/>
  <c r="H1273" i="7"/>
  <c r="H1273" i="6"/>
  <c r="I1273" i="6" s="1"/>
  <c r="B1274" i="6" s="1"/>
  <c r="G1274" i="6" s="1"/>
  <c r="H1274" i="5"/>
  <c r="I1274" i="5" s="1"/>
  <c r="B1275" i="5" s="1"/>
  <c r="G1275" i="5" s="1"/>
  <c r="H1273" i="4"/>
  <c r="I1273" i="4"/>
  <c r="B1274" i="4" s="1"/>
  <c r="G1274" i="4" s="1"/>
  <c r="H1273" i="3"/>
  <c r="I1273" i="3" s="1"/>
  <c r="B1274" i="3" s="1"/>
  <c r="G1274" i="3" s="1"/>
  <c r="H1275" i="2"/>
  <c r="I1275" i="2"/>
  <c r="B1276" i="2" s="1"/>
  <c r="G1276" i="2" s="1"/>
  <c r="H1274" i="7" l="1"/>
  <c r="I1274" i="7" s="1"/>
  <c r="B1275" i="7" s="1"/>
  <c r="G1275" i="7" s="1"/>
  <c r="H1274" i="6"/>
  <c r="I1274" i="6" s="1"/>
  <c r="B1275" i="6" s="1"/>
  <c r="G1275" i="6" s="1"/>
  <c r="H1275" i="5"/>
  <c r="I1275" i="5" s="1"/>
  <c r="B1276" i="5" s="1"/>
  <c r="G1276" i="5" s="1"/>
  <c r="H1274" i="4"/>
  <c r="I1274" i="4" s="1"/>
  <c r="B1275" i="4" s="1"/>
  <c r="G1275" i="4" s="1"/>
  <c r="H1274" i="3"/>
  <c r="I1274" i="3" s="1"/>
  <c r="B1275" i="3" s="1"/>
  <c r="G1275" i="3" s="1"/>
  <c r="H1276" i="2"/>
  <c r="I1276" i="2" s="1"/>
  <c r="B1277" i="2" s="1"/>
  <c r="G1277" i="2" s="1"/>
  <c r="H1275" i="7" l="1"/>
  <c r="I1275" i="7" s="1"/>
  <c r="B1276" i="7" s="1"/>
  <c r="G1276" i="7" s="1"/>
  <c r="H1275" i="6"/>
  <c r="I1275" i="6" s="1"/>
  <c r="B1276" i="6" s="1"/>
  <c r="G1276" i="6" s="1"/>
  <c r="H1276" i="5"/>
  <c r="I1276" i="5" s="1"/>
  <c r="B1277" i="5" s="1"/>
  <c r="G1277" i="5" s="1"/>
  <c r="I1275" i="4"/>
  <c r="B1276" i="4" s="1"/>
  <c r="G1276" i="4" s="1"/>
  <c r="H1275" i="4"/>
  <c r="H1275" i="3"/>
  <c r="I1275" i="3"/>
  <c r="B1276" i="3" s="1"/>
  <c r="G1276" i="3" s="1"/>
  <c r="H1277" i="2"/>
  <c r="I1277" i="2"/>
  <c r="B1278" i="2" s="1"/>
  <c r="G1278" i="2" s="1"/>
  <c r="I1276" i="7" l="1"/>
  <c r="B1277" i="7" s="1"/>
  <c r="G1277" i="7" s="1"/>
  <c r="H1276" i="7"/>
  <c r="I1276" i="6"/>
  <c r="B1277" i="6" s="1"/>
  <c r="G1277" i="6" s="1"/>
  <c r="H1276" i="6"/>
  <c r="H1277" i="5"/>
  <c r="I1277" i="5" s="1"/>
  <c r="B1278" i="5" s="1"/>
  <c r="G1278" i="5" s="1"/>
  <c r="H1276" i="4"/>
  <c r="I1276" i="4" s="1"/>
  <c r="B1277" i="4" s="1"/>
  <c r="G1277" i="4" s="1"/>
  <c r="H1276" i="3"/>
  <c r="I1276" i="3" s="1"/>
  <c r="B1277" i="3" s="1"/>
  <c r="G1277" i="3" s="1"/>
  <c r="H1278" i="2"/>
  <c r="I1278" i="2" s="1"/>
  <c r="B1279" i="2" s="1"/>
  <c r="G1279" i="2" s="1"/>
  <c r="I1277" i="7" l="1"/>
  <c r="B1278" i="7" s="1"/>
  <c r="G1278" i="7" s="1"/>
  <c r="H1277" i="7"/>
  <c r="I1277" i="6"/>
  <c r="B1278" i="6" s="1"/>
  <c r="G1278" i="6" s="1"/>
  <c r="H1277" i="6"/>
  <c r="I1278" i="5"/>
  <c r="B1279" i="5" s="1"/>
  <c r="G1279" i="5" s="1"/>
  <c r="H1278" i="5"/>
  <c r="H1277" i="4"/>
  <c r="I1277" i="4" s="1"/>
  <c r="B1278" i="4" s="1"/>
  <c r="G1278" i="4" s="1"/>
  <c r="H1277" i="3"/>
  <c r="I1277" i="3" s="1"/>
  <c r="B1278" i="3" s="1"/>
  <c r="G1278" i="3" s="1"/>
  <c r="H1279" i="2"/>
  <c r="I1279" i="2" s="1"/>
  <c r="B1280" i="2" s="1"/>
  <c r="G1280" i="2" s="1"/>
  <c r="H1278" i="7" l="1"/>
  <c r="I1278" i="7" s="1"/>
  <c r="B1279" i="7" s="1"/>
  <c r="G1279" i="7" s="1"/>
  <c r="H1278" i="6"/>
  <c r="I1278" i="6" s="1"/>
  <c r="B1279" i="6" s="1"/>
  <c r="G1279" i="6" s="1"/>
  <c r="H1279" i="5"/>
  <c r="I1279" i="5" s="1"/>
  <c r="B1280" i="5" s="1"/>
  <c r="G1280" i="5" s="1"/>
  <c r="H1278" i="4"/>
  <c r="I1278" i="4" s="1"/>
  <c r="B1279" i="4" s="1"/>
  <c r="G1279" i="4" s="1"/>
  <c r="H1278" i="3"/>
  <c r="I1278" i="3" s="1"/>
  <c r="B1279" i="3" s="1"/>
  <c r="G1279" i="3" s="1"/>
  <c r="H1280" i="2"/>
  <c r="I1280" i="2"/>
  <c r="B1281" i="2" s="1"/>
  <c r="G1281" i="2" s="1"/>
  <c r="H1279" i="7" l="1"/>
  <c r="I1279" i="7" s="1"/>
  <c r="B1280" i="7" s="1"/>
  <c r="G1280" i="7" s="1"/>
  <c r="H1279" i="6"/>
  <c r="I1279" i="6" s="1"/>
  <c r="B1280" i="6" s="1"/>
  <c r="G1280" i="6" s="1"/>
  <c r="H1280" i="5"/>
  <c r="I1280" i="5" s="1"/>
  <c r="B1281" i="5" s="1"/>
  <c r="G1281" i="5" s="1"/>
  <c r="H1279" i="4"/>
  <c r="I1279" i="4" s="1"/>
  <c r="B1280" i="4" s="1"/>
  <c r="G1280" i="4" s="1"/>
  <c r="H1279" i="3"/>
  <c r="I1279" i="3" s="1"/>
  <c r="B1280" i="3" s="1"/>
  <c r="G1280" i="3" s="1"/>
  <c r="H1281" i="2"/>
  <c r="I1281" i="2" s="1"/>
  <c r="B1282" i="2" s="1"/>
  <c r="G1282" i="2" s="1"/>
  <c r="H1280" i="7" l="1"/>
  <c r="I1280" i="7" s="1"/>
  <c r="B1281" i="7" s="1"/>
  <c r="G1281" i="7" s="1"/>
  <c r="H1280" i="6"/>
  <c r="I1280" i="6" s="1"/>
  <c r="B1281" i="6" s="1"/>
  <c r="G1281" i="6" s="1"/>
  <c r="H1281" i="5"/>
  <c r="I1281" i="5" s="1"/>
  <c r="B1282" i="5" s="1"/>
  <c r="G1282" i="5" s="1"/>
  <c r="I1280" i="4"/>
  <c r="B1281" i="4" s="1"/>
  <c r="G1281" i="4" s="1"/>
  <c r="H1280" i="4"/>
  <c r="H1280" i="3"/>
  <c r="I1280" i="3" s="1"/>
  <c r="B1281" i="3" s="1"/>
  <c r="G1281" i="3" s="1"/>
  <c r="H1282" i="2"/>
  <c r="I1282" i="2" s="1"/>
  <c r="B1283" i="2" s="1"/>
  <c r="G1283" i="2" s="1"/>
  <c r="H1281" i="7" l="1"/>
  <c r="I1281" i="7" s="1"/>
  <c r="B1282" i="7" s="1"/>
  <c r="G1282" i="7" s="1"/>
  <c r="H1281" i="6"/>
  <c r="I1281" i="6" s="1"/>
  <c r="B1282" i="6" s="1"/>
  <c r="G1282" i="6" s="1"/>
  <c r="H1282" i="5"/>
  <c r="I1282" i="5" s="1"/>
  <c r="B1283" i="5" s="1"/>
  <c r="G1283" i="5" s="1"/>
  <c r="H1281" i="4"/>
  <c r="I1281" i="4" s="1"/>
  <c r="B1282" i="4" s="1"/>
  <c r="G1282" i="4" s="1"/>
  <c r="H1281" i="3"/>
  <c r="I1281" i="3" s="1"/>
  <c r="B1282" i="3" s="1"/>
  <c r="G1282" i="3" s="1"/>
  <c r="H1283" i="2"/>
  <c r="I1283" i="2" s="1"/>
  <c r="B1284" i="2" s="1"/>
  <c r="G1284" i="2" s="1"/>
  <c r="H1282" i="7" l="1"/>
  <c r="I1282" i="7"/>
  <c r="B1283" i="7" s="1"/>
  <c r="G1283" i="7" s="1"/>
  <c r="H1282" i="6"/>
  <c r="I1282" i="6" s="1"/>
  <c r="B1283" i="6" s="1"/>
  <c r="G1283" i="6" s="1"/>
  <c r="H1283" i="5"/>
  <c r="I1283" i="5" s="1"/>
  <c r="B1284" i="5" s="1"/>
  <c r="G1284" i="5" s="1"/>
  <c r="I1282" i="4"/>
  <c r="B1283" i="4" s="1"/>
  <c r="G1283" i="4" s="1"/>
  <c r="H1282" i="4"/>
  <c r="H1282" i="3"/>
  <c r="I1282" i="3" s="1"/>
  <c r="B1283" i="3" s="1"/>
  <c r="G1283" i="3" s="1"/>
  <c r="H1284" i="2"/>
  <c r="I1284" i="2"/>
  <c r="B1285" i="2" s="1"/>
  <c r="G1285" i="2" s="1"/>
  <c r="I1283" i="7" l="1"/>
  <c r="B1284" i="7" s="1"/>
  <c r="G1284" i="7" s="1"/>
  <c r="H1283" i="7"/>
  <c r="H1283" i="6"/>
  <c r="I1283" i="6" s="1"/>
  <c r="B1284" i="6" s="1"/>
  <c r="G1284" i="6" s="1"/>
  <c r="H1284" i="5"/>
  <c r="I1284" i="5" s="1"/>
  <c r="B1285" i="5" s="1"/>
  <c r="G1285" i="5" s="1"/>
  <c r="I1283" i="4"/>
  <c r="B1284" i="4" s="1"/>
  <c r="G1284" i="4" s="1"/>
  <c r="H1283" i="4"/>
  <c r="H1283" i="3"/>
  <c r="I1283" i="3" s="1"/>
  <c r="B1284" i="3" s="1"/>
  <c r="G1284" i="3" s="1"/>
  <c r="H1285" i="2"/>
  <c r="I1285" i="2" s="1"/>
  <c r="B1286" i="2" s="1"/>
  <c r="G1286" i="2" s="1"/>
  <c r="H1284" i="7" l="1"/>
  <c r="I1284" i="7" s="1"/>
  <c r="B1285" i="7" s="1"/>
  <c r="G1285" i="7" s="1"/>
  <c r="H1284" i="6"/>
  <c r="I1284" i="6"/>
  <c r="B1285" i="6" s="1"/>
  <c r="G1285" i="6" s="1"/>
  <c r="H1285" i="5"/>
  <c r="I1285" i="5" s="1"/>
  <c r="B1286" i="5" s="1"/>
  <c r="G1286" i="5" s="1"/>
  <c r="H1284" i="4"/>
  <c r="I1284" i="4" s="1"/>
  <c r="B1285" i="4" s="1"/>
  <c r="G1285" i="4" s="1"/>
  <c r="H1284" i="3"/>
  <c r="I1284" i="3" s="1"/>
  <c r="B1285" i="3" s="1"/>
  <c r="G1285" i="3" s="1"/>
  <c r="H1286" i="2"/>
  <c r="I1286" i="2"/>
  <c r="B1287" i="2" s="1"/>
  <c r="G1287" i="2" s="1"/>
  <c r="H1285" i="7" l="1"/>
  <c r="I1285" i="7" s="1"/>
  <c r="B1286" i="7" s="1"/>
  <c r="G1286" i="7" s="1"/>
  <c r="H1285" i="6"/>
  <c r="I1285" i="6" s="1"/>
  <c r="B1286" i="6" s="1"/>
  <c r="G1286" i="6" s="1"/>
  <c r="H1286" i="5"/>
  <c r="I1286" i="5" s="1"/>
  <c r="B1287" i="5" s="1"/>
  <c r="G1287" i="5" s="1"/>
  <c r="H1285" i="4"/>
  <c r="I1285" i="4"/>
  <c r="B1286" i="4" s="1"/>
  <c r="G1286" i="4" s="1"/>
  <c r="H1285" i="3"/>
  <c r="I1285" i="3" s="1"/>
  <c r="B1286" i="3" s="1"/>
  <c r="G1286" i="3" s="1"/>
  <c r="H1287" i="2"/>
  <c r="I1287" i="2"/>
  <c r="B1288" i="2" s="1"/>
  <c r="G1288" i="2" s="1"/>
  <c r="H1286" i="7" l="1"/>
  <c r="I1286" i="7" s="1"/>
  <c r="B1287" i="7" s="1"/>
  <c r="G1287" i="7" s="1"/>
  <c r="H1286" i="6"/>
  <c r="I1286" i="6" s="1"/>
  <c r="B1287" i="6" s="1"/>
  <c r="G1287" i="6" s="1"/>
  <c r="H1287" i="5"/>
  <c r="I1287" i="5" s="1"/>
  <c r="B1288" i="5" s="1"/>
  <c r="G1288" i="5" s="1"/>
  <c r="H1286" i="4"/>
  <c r="I1286" i="4" s="1"/>
  <c r="B1287" i="4" s="1"/>
  <c r="G1287" i="4" s="1"/>
  <c r="H1286" i="3"/>
  <c r="I1286" i="3" s="1"/>
  <c r="B1287" i="3" s="1"/>
  <c r="G1287" i="3" s="1"/>
  <c r="H1288" i="2"/>
  <c r="I1288" i="2" s="1"/>
  <c r="B1289" i="2" s="1"/>
  <c r="G1289" i="2" s="1"/>
  <c r="H1287" i="7" l="1"/>
  <c r="I1287" i="7"/>
  <c r="B1288" i="7" s="1"/>
  <c r="G1288" i="7" s="1"/>
  <c r="H1287" i="6"/>
  <c r="I1287" i="6" s="1"/>
  <c r="B1288" i="6" s="1"/>
  <c r="G1288" i="6" s="1"/>
  <c r="H1288" i="5"/>
  <c r="I1288" i="5" s="1"/>
  <c r="B1289" i="5" s="1"/>
  <c r="G1289" i="5" s="1"/>
  <c r="I1287" i="4"/>
  <c r="B1288" i="4" s="1"/>
  <c r="G1288" i="4" s="1"/>
  <c r="H1287" i="4"/>
  <c r="H1287" i="3"/>
  <c r="I1287" i="3" s="1"/>
  <c r="B1288" i="3" s="1"/>
  <c r="G1288" i="3" s="1"/>
  <c r="H1289" i="2"/>
  <c r="I1289" i="2"/>
  <c r="B1290" i="2" s="1"/>
  <c r="G1290" i="2" s="1"/>
  <c r="H1288" i="7" l="1"/>
  <c r="I1288" i="7" s="1"/>
  <c r="B1289" i="7" s="1"/>
  <c r="G1289" i="7" s="1"/>
  <c r="H1288" i="6"/>
  <c r="I1288" i="6" s="1"/>
  <c r="B1289" i="6" s="1"/>
  <c r="G1289" i="6" s="1"/>
  <c r="H1289" i="5"/>
  <c r="I1289" i="5" s="1"/>
  <c r="B1290" i="5" s="1"/>
  <c r="G1290" i="5" s="1"/>
  <c r="H1288" i="4"/>
  <c r="I1288" i="4" s="1"/>
  <c r="B1289" i="4" s="1"/>
  <c r="G1289" i="4" s="1"/>
  <c r="I1288" i="3"/>
  <c r="B1289" i="3" s="1"/>
  <c r="G1289" i="3" s="1"/>
  <c r="H1288" i="3"/>
  <c r="H1290" i="2"/>
  <c r="I1290" i="2" s="1"/>
  <c r="B1291" i="2" s="1"/>
  <c r="G1291" i="2" s="1"/>
  <c r="H1289" i="7" l="1"/>
  <c r="I1289" i="7" s="1"/>
  <c r="B1290" i="7" s="1"/>
  <c r="G1290" i="7" s="1"/>
  <c r="H1289" i="6"/>
  <c r="I1289" i="6" s="1"/>
  <c r="B1290" i="6" s="1"/>
  <c r="G1290" i="6" s="1"/>
  <c r="H1290" i="5"/>
  <c r="I1290" i="5" s="1"/>
  <c r="B1291" i="5" s="1"/>
  <c r="G1291" i="5" s="1"/>
  <c r="H1289" i="4"/>
  <c r="I1289" i="4" s="1"/>
  <c r="B1290" i="4" s="1"/>
  <c r="G1290" i="4" s="1"/>
  <c r="H1289" i="3"/>
  <c r="I1289" i="3" s="1"/>
  <c r="B1290" i="3" s="1"/>
  <c r="G1290" i="3" s="1"/>
  <c r="H1291" i="2"/>
  <c r="I1291" i="2" s="1"/>
  <c r="B1292" i="2" s="1"/>
  <c r="G1292" i="2" s="1"/>
  <c r="H1290" i="7" l="1"/>
  <c r="I1290" i="7" s="1"/>
  <c r="B1291" i="7" s="1"/>
  <c r="G1291" i="7" s="1"/>
  <c r="H1290" i="6"/>
  <c r="I1290" i="6"/>
  <c r="B1291" i="6" s="1"/>
  <c r="G1291" i="6" s="1"/>
  <c r="H1291" i="5"/>
  <c r="I1291" i="5" s="1"/>
  <c r="B1292" i="5" s="1"/>
  <c r="G1292" i="5" s="1"/>
  <c r="H1290" i="4"/>
  <c r="I1290" i="4" s="1"/>
  <c r="B1291" i="4" s="1"/>
  <c r="G1291" i="4" s="1"/>
  <c r="H1290" i="3"/>
  <c r="I1290" i="3" s="1"/>
  <c r="B1291" i="3" s="1"/>
  <c r="G1291" i="3" s="1"/>
  <c r="H1292" i="2"/>
  <c r="I1292" i="2"/>
  <c r="B1293" i="2" s="1"/>
  <c r="G1293" i="2" s="1"/>
  <c r="I1291" i="7" l="1"/>
  <c r="B1292" i="7" s="1"/>
  <c r="G1292" i="7" s="1"/>
  <c r="H1291" i="7"/>
  <c r="H1291" i="6"/>
  <c r="I1291" i="6" s="1"/>
  <c r="B1292" i="6" s="1"/>
  <c r="G1292" i="6" s="1"/>
  <c r="H1292" i="5"/>
  <c r="I1292" i="5" s="1"/>
  <c r="B1293" i="5" s="1"/>
  <c r="G1293" i="5" s="1"/>
  <c r="H1291" i="4"/>
  <c r="I1291" i="4" s="1"/>
  <c r="B1292" i="4" s="1"/>
  <c r="G1292" i="4" s="1"/>
  <c r="H1291" i="3"/>
  <c r="I1291" i="3" s="1"/>
  <c r="B1292" i="3" s="1"/>
  <c r="G1292" i="3" s="1"/>
  <c r="H1293" i="2"/>
  <c r="I1293" i="2" s="1"/>
  <c r="B1294" i="2" s="1"/>
  <c r="G1294" i="2" s="1"/>
  <c r="H1292" i="7" l="1"/>
  <c r="I1292" i="7" s="1"/>
  <c r="B1293" i="7" s="1"/>
  <c r="G1293" i="7" s="1"/>
  <c r="H1292" i="6"/>
  <c r="I1292" i="6" s="1"/>
  <c r="B1293" i="6" s="1"/>
  <c r="G1293" i="6" s="1"/>
  <c r="H1293" i="5"/>
  <c r="I1293" i="5" s="1"/>
  <c r="B1294" i="5" s="1"/>
  <c r="G1294" i="5" s="1"/>
  <c r="H1292" i="4"/>
  <c r="I1292" i="4" s="1"/>
  <c r="B1293" i="4" s="1"/>
  <c r="G1293" i="4" s="1"/>
  <c r="H1292" i="3"/>
  <c r="I1292" i="3" s="1"/>
  <c r="B1293" i="3" s="1"/>
  <c r="G1293" i="3" s="1"/>
  <c r="H1294" i="2"/>
  <c r="I1294" i="2" s="1"/>
  <c r="B1295" i="2" s="1"/>
  <c r="G1295" i="2" s="1"/>
  <c r="H1293" i="7" l="1"/>
  <c r="I1293" i="7" s="1"/>
  <c r="B1294" i="7" s="1"/>
  <c r="G1294" i="7" s="1"/>
  <c r="H1293" i="6"/>
  <c r="I1293" i="6" s="1"/>
  <c r="B1294" i="6" s="1"/>
  <c r="G1294" i="6" s="1"/>
  <c r="H1294" i="5"/>
  <c r="I1294" i="5" s="1"/>
  <c r="B1295" i="5" s="1"/>
  <c r="G1295" i="5" s="1"/>
  <c r="H1293" i="4"/>
  <c r="I1293" i="4" s="1"/>
  <c r="B1294" i="4" s="1"/>
  <c r="G1294" i="4" s="1"/>
  <c r="H1293" i="3"/>
  <c r="I1293" i="3"/>
  <c r="B1294" i="3" s="1"/>
  <c r="G1294" i="3" s="1"/>
  <c r="H1295" i="2"/>
  <c r="I1295" i="2"/>
  <c r="B1296" i="2" s="1"/>
  <c r="G1296" i="2" s="1"/>
  <c r="H1294" i="7" l="1"/>
  <c r="I1294" i="7"/>
  <c r="B1295" i="7" s="1"/>
  <c r="G1295" i="7" s="1"/>
  <c r="H1294" i="6"/>
  <c r="I1294" i="6" s="1"/>
  <c r="B1295" i="6" s="1"/>
  <c r="G1295" i="6" s="1"/>
  <c r="H1295" i="5"/>
  <c r="I1295" i="5"/>
  <c r="B1296" i="5" s="1"/>
  <c r="G1296" i="5" s="1"/>
  <c r="H1294" i="4"/>
  <c r="I1294" i="4" s="1"/>
  <c r="B1295" i="4" s="1"/>
  <c r="G1295" i="4" s="1"/>
  <c r="H1294" i="3"/>
  <c r="I1294" i="3" s="1"/>
  <c r="B1295" i="3" s="1"/>
  <c r="G1295" i="3" s="1"/>
  <c r="H1296" i="2"/>
  <c r="I1296" i="2" s="1"/>
  <c r="B1297" i="2" s="1"/>
  <c r="G1297" i="2" s="1"/>
  <c r="H1295" i="7" l="1"/>
  <c r="I1295" i="7" s="1"/>
  <c r="B1296" i="7" s="1"/>
  <c r="G1296" i="7" s="1"/>
  <c r="H1295" i="6"/>
  <c r="I1295" i="6" s="1"/>
  <c r="B1296" i="6" s="1"/>
  <c r="G1296" i="6" s="1"/>
  <c r="H1296" i="5"/>
  <c r="I1296" i="5" s="1"/>
  <c r="B1297" i="5" s="1"/>
  <c r="G1297" i="5" s="1"/>
  <c r="H1295" i="4"/>
  <c r="I1295" i="4" s="1"/>
  <c r="B1296" i="4" s="1"/>
  <c r="G1296" i="4" s="1"/>
  <c r="H1295" i="3"/>
  <c r="I1295" i="3" s="1"/>
  <c r="B1296" i="3" s="1"/>
  <c r="G1296" i="3" s="1"/>
  <c r="H1297" i="2"/>
  <c r="I1297" i="2" s="1"/>
  <c r="B1298" i="2" s="1"/>
  <c r="G1298" i="2" s="1"/>
  <c r="H1296" i="7" l="1"/>
  <c r="I1296" i="7" s="1"/>
  <c r="B1297" i="7" s="1"/>
  <c r="G1297" i="7" s="1"/>
  <c r="H1296" i="6"/>
  <c r="I1296" i="6"/>
  <c r="B1297" i="6" s="1"/>
  <c r="G1297" i="6" s="1"/>
  <c r="H1297" i="5"/>
  <c r="I1297" i="5" s="1"/>
  <c r="B1298" i="5" s="1"/>
  <c r="G1298" i="5" s="1"/>
  <c r="H1296" i="4"/>
  <c r="I1296" i="4" s="1"/>
  <c r="B1297" i="4" s="1"/>
  <c r="G1297" i="4" s="1"/>
  <c r="H1296" i="3"/>
  <c r="I1296" i="3"/>
  <c r="B1297" i="3" s="1"/>
  <c r="G1297" i="3" s="1"/>
  <c r="H1298" i="2"/>
  <c r="I1298" i="2"/>
  <c r="B1299" i="2" s="1"/>
  <c r="G1299" i="2" s="1"/>
  <c r="H1297" i="7" l="1"/>
  <c r="I1297" i="7" s="1"/>
  <c r="B1298" i="7" s="1"/>
  <c r="G1298" i="7" s="1"/>
  <c r="H1297" i="6"/>
  <c r="I1297" i="6" s="1"/>
  <c r="B1298" i="6" s="1"/>
  <c r="G1298" i="6" s="1"/>
  <c r="H1298" i="5"/>
  <c r="I1298" i="5" s="1"/>
  <c r="B1299" i="5" s="1"/>
  <c r="G1299" i="5" s="1"/>
  <c r="H1297" i="4"/>
  <c r="I1297" i="4"/>
  <c r="B1298" i="4" s="1"/>
  <c r="G1298" i="4" s="1"/>
  <c r="H1297" i="3"/>
  <c r="I1297" i="3" s="1"/>
  <c r="B1298" i="3" s="1"/>
  <c r="G1298" i="3" s="1"/>
  <c r="H1299" i="2"/>
  <c r="I1299" i="2"/>
  <c r="B1300" i="2" s="1"/>
  <c r="G1300" i="2" s="1"/>
  <c r="H1298" i="7" l="1"/>
  <c r="I1298" i="7" s="1"/>
  <c r="B1299" i="7" s="1"/>
  <c r="G1299" i="7" s="1"/>
  <c r="H1298" i="6"/>
  <c r="I1298" i="6" s="1"/>
  <c r="B1299" i="6" s="1"/>
  <c r="G1299" i="6" s="1"/>
  <c r="H1299" i="5"/>
  <c r="I1299" i="5" s="1"/>
  <c r="B1300" i="5" s="1"/>
  <c r="G1300" i="5" s="1"/>
  <c r="I1298" i="4"/>
  <c r="B1299" i="4" s="1"/>
  <c r="G1299" i="4" s="1"/>
  <c r="H1298" i="4"/>
  <c r="H1298" i="3"/>
  <c r="I1298" i="3" s="1"/>
  <c r="B1299" i="3" s="1"/>
  <c r="G1299" i="3" s="1"/>
  <c r="H1300" i="2"/>
  <c r="I1300" i="2"/>
  <c r="B1301" i="2" s="1"/>
  <c r="G1301" i="2" s="1"/>
  <c r="H1299" i="7" l="1"/>
  <c r="I1299" i="7" s="1"/>
  <c r="B1300" i="7" s="1"/>
  <c r="G1300" i="7" s="1"/>
  <c r="H1299" i="6"/>
  <c r="I1299" i="6" s="1"/>
  <c r="B1300" i="6" s="1"/>
  <c r="G1300" i="6" s="1"/>
  <c r="H1300" i="5"/>
  <c r="I1300" i="5" s="1"/>
  <c r="B1301" i="5" s="1"/>
  <c r="G1301" i="5" s="1"/>
  <c r="H1299" i="4"/>
  <c r="I1299" i="4" s="1"/>
  <c r="B1300" i="4" s="1"/>
  <c r="G1300" i="4" s="1"/>
  <c r="H1299" i="3"/>
  <c r="I1299" i="3" s="1"/>
  <c r="B1300" i="3" s="1"/>
  <c r="G1300" i="3" s="1"/>
  <c r="H1301" i="2"/>
  <c r="I1301" i="2"/>
  <c r="B1302" i="2" s="1"/>
  <c r="G1302" i="2" s="1"/>
  <c r="H1300" i="7" l="1"/>
  <c r="I1300" i="7" s="1"/>
  <c r="B1301" i="7" s="1"/>
  <c r="G1301" i="7" s="1"/>
  <c r="H1300" i="6"/>
  <c r="I1300" i="6" s="1"/>
  <c r="B1301" i="6" s="1"/>
  <c r="G1301" i="6" s="1"/>
  <c r="H1301" i="5"/>
  <c r="I1301" i="5" s="1"/>
  <c r="B1302" i="5" s="1"/>
  <c r="G1302" i="5" s="1"/>
  <c r="H1300" i="4"/>
  <c r="I1300" i="4" s="1"/>
  <c r="B1301" i="4" s="1"/>
  <c r="G1301" i="4" s="1"/>
  <c r="H1300" i="3"/>
  <c r="I1300" i="3" s="1"/>
  <c r="B1301" i="3" s="1"/>
  <c r="G1301" i="3" s="1"/>
  <c r="H1302" i="2"/>
  <c r="I1302" i="2" s="1"/>
  <c r="B1303" i="2" s="1"/>
  <c r="G1303" i="2" s="1"/>
  <c r="I1301" i="7" l="1"/>
  <c r="B1302" i="7" s="1"/>
  <c r="G1302" i="7" s="1"/>
  <c r="H1301" i="7"/>
  <c r="H1301" i="6"/>
  <c r="I1301" i="6" s="1"/>
  <c r="B1302" i="6" s="1"/>
  <c r="G1302" i="6" s="1"/>
  <c r="H1302" i="5"/>
  <c r="I1302" i="5" s="1"/>
  <c r="B1303" i="5" s="1"/>
  <c r="G1303" i="5" s="1"/>
  <c r="H1301" i="4"/>
  <c r="I1301" i="4" s="1"/>
  <c r="B1302" i="4" s="1"/>
  <c r="G1302" i="4" s="1"/>
  <c r="H1301" i="3"/>
  <c r="I1301" i="3" s="1"/>
  <c r="B1302" i="3" s="1"/>
  <c r="G1302" i="3" s="1"/>
  <c r="H1303" i="2"/>
  <c r="I1303" i="2"/>
  <c r="B1304" i="2" s="1"/>
  <c r="G1304" i="2" s="1"/>
  <c r="H1302" i="7" l="1"/>
  <c r="I1302" i="7" s="1"/>
  <c r="B1303" i="7" s="1"/>
  <c r="G1303" i="7" s="1"/>
  <c r="H1302" i="6"/>
  <c r="I1302" i="6" s="1"/>
  <c r="B1303" i="6" s="1"/>
  <c r="G1303" i="6" s="1"/>
  <c r="H1303" i="5"/>
  <c r="I1303" i="5" s="1"/>
  <c r="B1304" i="5" s="1"/>
  <c r="G1304" i="5" s="1"/>
  <c r="H1302" i="4"/>
  <c r="I1302" i="4" s="1"/>
  <c r="B1303" i="4" s="1"/>
  <c r="G1303" i="4" s="1"/>
  <c r="H1302" i="3"/>
  <c r="I1302" i="3" s="1"/>
  <c r="B1303" i="3" s="1"/>
  <c r="G1303" i="3" s="1"/>
  <c r="H1304" i="2"/>
  <c r="I1304" i="2" s="1"/>
  <c r="B1305" i="2" s="1"/>
  <c r="G1305" i="2" s="1"/>
  <c r="H1303" i="7" l="1"/>
  <c r="I1303" i="7" s="1"/>
  <c r="B1304" i="7" s="1"/>
  <c r="G1304" i="7" s="1"/>
  <c r="H1303" i="6"/>
  <c r="I1303" i="6" s="1"/>
  <c r="B1304" i="6" s="1"/>
  <c r="G1304" i="6" s="1"/>
  <c r="H1304" i="5"/>
  <c r="I1304" i="5" s="1"/>
  <c r="B1305" i="5" s="1"/>
  <c r="G1305" i="5" s="1"/>
  <c r="H1303" i="4"/>
  <c r="I1303" i="4" s="1"/>
  <c r="B1304" i="4" s="1"/>
  <c r="G1304" i="4" s="1"/>
  <c r="H1303" i="3"/>
  <c r="I1303" i="3" s="1"/>
  <c r="B1304" i="3" s="1"/>
  <c r="G1304" i="3" s="1"/>
  <c r="H1305" i="2"/>
  <c r="I1305" i="2"/>
  <c r="B1306" i="2" s="1"/>
  <c r="G1306" i="2" s="1"/>
  <c r="H1304" i="7" l="1"/>
  <c r="I1304" i="7" s="1"/>
  <c r="B1305" i="7" s="1"/>
  <c r="G1305" i="7" s="1"/>
  <c r="H1304" i="6"/>
  <c r="I1304" i="6" s="1"/>
  <c r="B1305" i="6" s="1"/>
  <c r="G1305" i="6" s="1"/>
  <c r="H1305" i="5"/>
  <c r="I1305" i="5" s="1"/>
  <c r="B1306" i="5" s="1"/>
  <c r="G1306" i="5" s="1"/>
  <c r="H1304" i="4"/>
  <c r="I1304" i="4"/>
  <c r="B1305" i="4" s="1"/>
  <c r="G1305" i="4" s="1"/>
  <c r="H1304" i="3"/>
  <c r="I1304" i="3" s="1"/>
  <c r="B1305" i="3" s="1"/>
  <c r="G1305" i="3" s="1"/>
  <c r="H1306" i="2"/>
  <c r="I1306" i="2" s="1"/>
  <c r="B1307" i="2" s="1"/>
  <c r="G1307" i="2" s="1"/>
  <c r="H1305" i="7" l="1"/>
  <c r="I1305" i="7"/>
  <c r="B1306" i="7" s="1"/>
  <c r="G1306" i="7" s="1"/>
  <c r="H1305" i="6"/>
  <c r="I1305" i="6" s="1"/>
  <c r="B1306" i="6" s="1"/>
  <c r="G1306" i="6" s="1"/>
  <c r="H1306" i="5"/>
  <c r="I1306" i="5" s="1"/>
  <c r="B1307" i="5" s="1"/>
  <c r="G1307" i="5" s="1"/>
  <c r="H1305" i="4"/>
  <c r="I1305" i="4" s="1"/>
  <c r="B1306" i="4" s="1"/>
  <c r="G1306" i="4" s="1"/>
  <c r="H1305" i="3"/>
  <c r="I1305" i="3"/>
  <c r="B1306" i="3" s="1"/>
  <c r="G1306" i="3" s="1"/>
  <c r="H1307" i="2"/>
  <c r="I1307" i="2"/>
  <c r="B1308" i="2" s="1"/>
  <c r="G1308" i="2" s="1"/>
  <c r="H1306" i="7" l="1"/>
  <c r="I1306" i="7"/>
  <c r="B1307" i="7" s="1"/>
  <c r="G1307" i="7" s="1"/>
  <c r="H1306" i="6"/>
  <c r="I1306" i="6" s="1"/>
  <c r="B1307" i="6" s="1"/>
  <c r="G1307" i="6" s="1"/>
  <c r="H1307" i="5"/>
  <c r="I1307" i="5"/>
  <c r="B1308" i="5" s="1"/>
  <c r="G1308" i="5" s="1"/>
  <c r="I1306" i="4"/>
  <c r="B1307" i="4" s="1"/>
  <c r="G1307" i="4" s="1"/>
  <c r="H1306" i="4"/>
  <c r="H1306" i="3"/>
  <c r="I1306" i="3" s="1"/>
  <c r="B1307" i="3" s="1"/>
  <c r="G1307" i="3" s="1"/>
  <c r="H1308" i="2"/>
  <c r="I1308" i="2"/>
  <c r="B1309" i="2" s="1"/>
  <c r="G1309" i="2" s="1"/>
  <c r="H1307" i="7" l="1"/>
  <c r="I1307" i="7" s="1"/>
  <c r="B1308" i="7" s="1"/>
  <c r="G1308" i="7" s="1"/>
  <c r="H1307" i="6"/>
  <c r="I1307" i="6" s="1"/>
  <c r="B1308" i="6" s="1"/>
  <c r="G1308" i="6" s="1"/>
  <c r="H1308" i="5"/>
  <c r="I1308" i="5" s="1"/>
  <c r="B1309" i="5" s="1"/>
  <c r="G1309" i="5" s="1"/>
  <c r="H1307" i="4"/>
  <c r="I1307" i="4"/>
  <c r="B1308" i="4" s="1"/>
  <c r="G1308" i="4" s="1"/>
  <c r="H1307" i="3"/>
  <c r="I1307" i="3" s="1"/>
  <c r="B1308" i="3" s="1"/>
  <c r="G1308" i="3" s="1"/>
  <c r="H1309" i="2"/>
  <c r="I1309" i="2"/>
  <c r="B1310" i="2" s="1"/>
  <c r="G1310" i="2" s="1"/>
  <c r="H1308" i="7" l="1"/>
  <c r="I1308" i="7" s="1"/>
  <c r="B1309" i="7" s="1"/>
  <c r="G1309" i="7" s="1"/>
  <c r="H1308" i="6"/>
  <c r="I1308" i="6" s="1"/>
  <c r="B1309" i="6" s="1"/>
  <c r="G1309" i="6" s="1"/>
  <c r="H1309" i="5"/>
  <c r="I1309" i="5" s="1"/>
  <c r="B1310" i="5" s="1"/>
  <c r="G1310" i="5" s="1"/>
  <c r="H1308" i="4"/>
  <c r="I1308" i="4" s="1"/>
  <c r="B1309" i="4" s="1"/>
  <c r="G1309" i="4" s="1"/>
  <c r="H1308" i="3"/>
  <c r="I1308" i="3"/>
  <c r="B1309" i="3" s="1"/>
  <c r="G1309" i="3" s="1"/>
  <c r="H1310" i="2"/>
  <c r="I1310" i="2"/>
  <c r="B1311" i="2" s="1"/>
  <c r="G1311" i="2" s="1"/>
  <c r="H1309" i="7" l="1"/>
  <c r="I1309" i="7" s="1"/>
  <c r="B1310" i="7" s="1"/>
  <c r="G1310" i="7" s="1"/>
  <c r="H1309" i="6"/>
  <c r="I1309" i="6"/>
  <c r="B1310" i="6" s="1"/>
  <c r="G1310" i="6" s="1"/>
  <c r="H1310" i="5"/>
  <c r="I1310" i="5" s="1"/>
  <c r="B1311" i="5" s="1"/>
  <c r="G1311" i="5" s="1"/>
  <c r="H1309" i="4"/>
  <c r="I1309" i="4" s="1"/>
  <c r="B1310" i="4" s="1"/>
  <c r="G1310" i="4" s="1"/>
  <c r="I1309" i="3"/>
  <c r="B1310" i="3" s="1"/>
  <c r="G1310" i="3" s="1"/>
  <c r="H1309" i="3"/>
  <c r="H1311" i="2"/>
  <c r="I1311" i="2"/>
  <c r="B1312" i="2" s="1"/>
  <c r="G1312" i="2" s="1"/>
  <c r="H1310" i="7" l="1"/>
  <c r="I1310" i="7" s="1"/>
  <c r="B1311" i="7" s="1"/>
  <c r="G1311" i="7" s="1"/>
  <c r="H1310" i="6"/>
  <c r="I1310" i="6" s="1"/>
  <c r="B1311" i="6" s="1"/>
  <c r="G1311" i="6" s="1"/>
  <c r="H1311" i="5"/>
  <c r="I1311" i="5" s="1"/>
  <c r="B1312" i="5" s="1"/>
  <c r="G1312" i="5" s="1"/>
  <c r="H1310" i="4"/>
  <c r="I1310" i="4"/>
  <c r="B1311" i="4" s="1"/>
  <c r="G1311" i="4" s="1"/>
  <c r="I1310" i="3"/>
  <c r="B1311" i="3" s="1"/>
  <c r="G1311" i="3" s="1"/>
  <c r="H1310" i="3"/>
  <c r="H1312" i="2"/>
  <c r="I1312" i="2" s="1"/>
  <c r="B1313" i="2" s="1"/>
  <c r="G1313" i="2" s="1"/>
  <c r="H1311" i="7" l="1"/>
  <c r="I1311" i="7"/>
  <c r="B1312" i="7" s="1"/>
  <c r="G1312" i="7" s="1"/>
  <c r="H1311" i="6"/>
  <c r="I1311" i="6"/>
  <c r="B1312" i="6" s="1"/>
  <c r="G1312" i="6" s="1"/>
  <c r="H1312" i="5"/>
  <c r="I1312" i="5" s="1"/>
  <c r="B1313" i="5" s="1"/>
  <c r="G1313" i="5" s="1"/>
  <c r="H1311" i="4"/>
  <c r="I1311" i="4" s="1"/>
  <c r="B1312" i="4" s="1"/>
  <c r="G1312" i="4" s="1"/>
  <c r="H1311" i="3"/>
  <c r="I1311" i="3" s="1"/>
  <c r="B1312" i="3" s="1"/>
  <c r="G1312" i="3" s="1"/>
  <c r="H1313" i="2"/>
  <c r="I1313" i="2" s="1"/>
  <c r="B1314" i="2" s="1"/>
  <c r="G1314" i="2" s="1"/>
  <c r="H1312" i="7" l="1"/>
  <c r="I1312" i="7" s="1"/>
  <c r="B1313" i="7" s="1"/>
  <c r="G1313" i="7" s="1"/>
  <c r="H1312" i="6"/>
  <c r="I1312" i="6" s="1"/>
  <c r="B1313" i="6" s="1"/>
  <c r="G1313" i="6" s="1"/>
  <c r="H1313" i="5"/>
  <c r="I1313" i="5" s="1"/>
  <c r="B1314" i="5" s="1"/>
  <c r="G1314" i="5" s="1"/>
  <c r="H1312" i="4"/>
  <c r="I1312" i="4" s="1"/>
  <c r="B1313" i="4" s="1"/>
  <c r="G1313" i="4" s="1"/>
  <c r="H1312" i="3"/>
  <c r="I1312" i="3" s="1"/>
  <c r="B1313" i="3" s="1"/>
  <c r="G1313" i="3" s="1"/>
  <c r="H1314" i="2"/>
  <c r="I1314" i="2"/>
  <c r="B1315" i="2" s="1"/>
  <c r="G1315" i="2" s="1"/>
  <c r="H1313" i="7" l="1"/>
  <c r="I1313" i="7" s="1"/>
  <c r="B1314" i="7" s="1"/>
  <c r="G1314" i="7" s="1"/>
  <c r="H1313" i="6"/>
  <c r="I1313" i="6"/>
  <c r="B1314" i="6" s="1"/>
  <c r="G1314" i="6" s="1"/>
  <c r="H1314" i="5"/>
  <c r="I1314" i="5" s="1"/>
  <c r="B1315" i="5" s="1"/>
  <c r="G1315" i="5" s="1"/>
  <c r="H1313" i="4"/>
  <c r="I1313" i="4" s="1"/>
  <c r="B1314" i="4" s="1"/>
  <c r="G1314" i="4" s="1"/>
  <c r="H1313" i="3"/>
  <c r="I1313" i="3" s="1"/>
  <c r="B1314" i="3" s="1"/>
  <c r="G1314" i="3" s="1"/>
  <c r="H1315" i="2"/>
  <c r="I1315" i="2"/>
  <c r="B1316" i="2" s="1"/>
  <c r="G1316" i="2" s="1"/>
  <c r="H1314" i="7" l="1"/>
  <c r="I1314" i="7" s="1"/>
  <c r="B1315" i="7" s="1"/>
  <c r="G1315" i="7" s="1"/>
  <c r="H1314" i="6"/>
  <c r="I1314" i="6" s="1"/>
  <c r="B1315" i="6" s="1"/>
  <c r="G1315" i="6" s="1"/>
  <c r="H1315" i="5"/>
  <c r="I1315" i="5" s="1"/>
  <c r="B1316" i="5" s="1"/>
  <c r="G1316" i="5" s="1"/>
  <c r="H1314" i="4"/>
  <c r="I1314" i="4" s="1"/>
  <c r="B1315" i="4" s="1"/>
  <c r="G1315" i="4" s="1"/>
  <c r="I1314" i="3"/>
  <c r="B1315" i="3" s="1"/>
  <c r="G1315" i="3" s="1"/>
  <c r="H1314" i="3"/>
  <c r="H1316" i="2"/>
  <c r="I1316" i="2"/>
  <c r="B1317" i="2" s="1"/>
  <c r="G1317" i="2" s="1"/>
  <c r="H1315" i="7" l="1"/>
  <c r="I1315" i="7" s="1"/>
  <c r="B1316" i="7" s="1"/>
  <c r="G1316" i="7" s="1"/>
  <c r="H1315" i="6"/>
  <c r="I1315" i="6" s="1"/>
  <c r="B1316" i="6" s="1"/>
  <c r="G1316" i="6" s="1"/>
  <c r="H1316" i="5"/>
  <c r="I1316" i="5" s="1"/>
  <c r="B1317" i="5" s="1"/>
  <c r="G1317" i="5" s="1"/>
  <c r="H1315" i="4"/>
  <c r="I1315" i="4" s="1"/>
  <c r="B1316" i="4" s="1"/>
  <c r="G1316" i="4" s="1"/>
  <c r="H1315" i="3"/>
  <c r="I1315" i="3" s="1"/>
  <c r="B1316" i="3" s="1"/>
  <c r="G1316" i="3" s="1"/>
  <c r="H1317" i="2"/>
  <c r="I1317" i="2" s="1"/>
  <c r="B1318" i="2" s="1"/>
  <c r="G1318" i="2" s="1"/>
  <c r="H1316" i="7" l="1"/>
  <c r="I1316" i="7" s="1"/>
  <c r="B1317" i="7" s="1"/>
  <c r="G1317" i="7" s="1"/>
  <c r="H1316" i="6"/>
  <c r="I1316" i="6"/>
  <c r="B1317" i="6" s="1"/>
  <c r="G1317" i="6" s="1"/>
  <c r="H1317" i="5"/>
  <c r="I1317" i="5" s="1"/>
  <c r="B1318" i="5" s="1"/>
  <c r="G1318" i="5" s="1"/>
  <c r="H1316" i="4"/>
  <c r="I1316" i="4"/>
  <c r="B1317" i="4" s="1"/>
  <c r="G1317" i="4" s="1"/>
  <c r="H1316" i="3"/>
  <c r="I1316" i="3" s="1"/>
  <c r="B1317" i="3" s="1"/>
  <c r="G1317" i="3" s="1"/>
  <c r="H1318" i="2"/>
  <c r="I1318" i="2"/>
  <c r="B1319" i="2" s="1"/>
  <c r="G1319" i="2" s="1"/>
  <c r="H1317" i="7" l="1"/>
  <c r="I1317" i="7" s="1"/>
  <c r="B1318" i="7" s="1"/>
  <c r="G1318" i="7" s="1"/>
  <c r="H1317" i="6"/>
  <c r="I1317" i="6" s="1"/>
  <c r="B1318" i="6" s="1"/>
  <c r="G1318" i="6" s="1"/>
  <c r="H1318" i="5"/>
  <c r="I1318" i="5" s="1"/>
  <c r="B1319" i="5" s="1"/>
  <c r="G1319" i="5" s="1"/>
  <c r="H1317" i="4"/>
  <c r="I1317" i="4" s="1"/>
  <c r="B1318" i="4" s="1"/>
  <c r="G1318" i="4" s="1"/>
  <c r="H1317" i="3"/>
  <c r="I1317" i="3"/>
  <c r="B1318" i="3" s="1"/>
  <c r="G1318" i="3" s="1"/>
  <c r="H1319" i="2"/>
  <c r="I1319" i="2"/>
  <c r="B1320" i="2" s="1"/>
  <c r="G1320" i="2" s="1"/>
  <c r="H1318" i="7" l="1"/>
  <c r="I1318" i="7"/>
  <c r="B1319" i="7" s="1"/>
  <c r="G1319" i="7" s="1"/>
  <c r="H1318" i="6"/>
  <c r="I1318" i="6" s="1"/>
  <c r="B1319" i="6" s="1"/>
  <c r="G1319" i="6" s="1"/>
  <c r="H1319" i="5"/>
  <c r="I1319" i="5" s="1"/>
  <c r="B1320" i="5" s="1"/>
  <c r="G1320" i="5" s="1"/>
  <c r="I1318" i="4"/>
  <c r="B1319" i="4" s="1"/>
  <c r="G1319" i="4" s="1"/>
  <c r="H1318" i="4"/>
  <c r="H1318" i="3"/>
  <c r="I1318" i="3" s="1"/>
  <c r="B1319" i="3" s="1"/>
  <c r="G1319" i="3" s="1"/>
  <c r="H1320" i="2"/>
  <c r="I1320" i="2" s="1"/>
  <c r="B1321" i="2" s="1"/>
  <c r="G1321" i="2" s="1"/>
  <c r="H1319" i="7" l="1"/>
  <c r="I1319" i="7"/>
  <c r="B1320" i="7" s="1"/>
  <c r="G1320" i="7" s="1"/>
  <c r="H1319" i="6"/>
  <c r="I1319" i="6" s="1"/>
  <c r="B1320" i="6" s="1"/>
  <c r="G1320" i="6" s="1"/>
  <c r="H1320" i="5"/>
  <c r="I1320" i="5" s="1"/>
  <c r="B1321" i="5" s="1"/>
  <c r="G1321" i="5" s="1"/>
  <c r="H1319" i="4"/>
  <c r="I1319" i="4" s="1"/>
  <c r="B1320" i="4" s="1"/>
  <c r="G1320" i="4" s="1"/>
  <c r="H1319" i="3"/>
  <c r="I1319" i="3" s="1"/>
  <c r="B1320" i="3" s="1"/>
  <c r="G1320" i="3" s="1"/>
  <c r="H1321" i="2"/>
  <c r="I1321" i="2"/>
  <c r="B1322" i="2" s="1"/>
  <c r="G1322" i="2" s="1"/>
  <c r="H1320" i="7" l="1"/>
  <c r="I1320" i="7" s="1"/>
  <c r="B1321" i="7" s="1"/>
  <c r="G1321" i="7" s="1"/>
  <c r="H1320" i="6"/>
  <c r="I1320" i="6" s="1"/>
  <c r="B1321" i="6" s="1"/>
  <c r="G1321" i="6" s="1"/>
  <c r="H1321" i="5"/>
  <c r="I1321" i="5" s="1"/>
  <c r="B1322" i="5" s="1"/>
  <c r="G1322" i="5" s="1"/>
  <c r="H1320" i="4"/>
  <c r="I1320" i="4" s="1"/>
  <c r="B1321" i="4" s="1"/>
  <c r="G1321" i="4" s="1"/>
  <c r="H1320" i="3"/>
  <c r="I1320" i="3"/>
  <c r="B1321" i="3" s="1"/>
  <c r="G1321" i="3" s="1"/>
  <c r="H1322" i="2"/>
  <c r="I1322" i="2" s="1"/>
  <c r="B1323" i="2" s="1"/>
  <c r="G1323" i="2" s="1"/>
  <c r="H1321" i="7" l="1"/>
  <c r="I1321" i="7" s="1"/>
  <c r="B1322" i="7" s="1"/>
  <c r="G1322" i="7" s="1"/>
  <c r="H1321" i="6"/>
  <c r="I1321" i="6" s="1"/>
  <c r="B1322" i="6" s="1"/>
  <c r="G1322" i="6" s="1"/>
  <c r="H1322" i="5"/>
  <c r="I1322" i="5" s="1"/>
  <c r="B1323" i="5" s="1"/>
  <c r="G1323" i="5" s="1"/>
  <c r="H1321" i="4"/>
  <c r="I1321" i="4" s="1"/>
  <c r="B1322" i="4" s="1"/>
  <c r="G1322" i="4" s="1"/>
  <c r="I1321" i="3"/>
  <c r="B1322" i="3" s="1"/>
  <c r="G1322" i="3" s="1"/>
  <c r="H1321" i="3"/>
  <c r="H1323" i="2"/>
  <c r="I1323" i="2" s="1"/>
  <c r="B1324" i="2" s="1"/>
  <c r="G1324" i="2" s="1"/>
  <c r="H1322" i="7" l="1"/>
  <c r="I1322" i="7"/>
  <c r="B1323" i="7" s="1"/>
  <c r="G1323" i="7" s="1"/>
  <c r="I1322" i="6"/>
  <c r="B1323" i="6" s="1"/>
  <c r="G1323" i="6" s="1"/>
  <c r="H1322" i="6"/>
  <c r="H1323" i="5"/>
  <c r="I1323" i="5" s="1"/>
  <c r="B1324" i="5" s="1"/>
  <c r="G1324" i="5" s="1"/>
  <c r="H1322" i="4"/>
  <c r="I1322" i="4" s="1"/>
  <c r="B1323" i="4" s="1"/>
  <c r="G1323" i="4" s="1"/>
  <c r="H1322" i="3"/>
  <c r="I1322" i="3" s="1"/>
  <c r="B1323" i="3" s="1"/>
  <c r="G1323" i="3" s="1"/>
  <c r="H1324" i="2"/>
  <c r="I1324" i="2" s="1"/>
  <c r="B1325" i="2" s="1"/>
  <c r="G1325" i="2" s="1"/>
  <c r="H1323" i="7" l="1"/>
  <c r="I1323" i="7" s="1"/>
  <c r="B1324" i="7" s="1"/>
  <c r="G1324" i="7" s="1"/>
  <c r="H1323" i="6"/>
  <c r="I1323" i="6" s="1"/>
  <c r="B1324" i="6" s="1"/>
  <c r="G1324" i="6" s="1"/>
  <c r="H1324" i="5"/>
  <c r="I1324" i="5" s="1"/>
  <c r="B1325" i="5" s="1"/>
  <c r="G1325" i="5" s="1"/>
  <c r="H1323" i="4"/>
  <c r="I1323" i="4" s="1"/>
  <c r="B1324" i="4" s="1"/>
  <c r="G1324" i="4" s="1"/>
  <c r="H1323" i="3"/>
  <c r="I1323" i="3" s="1"/>
  <c r="B1324" i="3" s="1"/>
  <c r="G1324" i="3" s="1"/>
  <c r="H1325" i="2"/>
  <c r="I1325" i="2"/>
  <c r="B1326" i="2" s="1"/>
  <c r="G1326" i="2" s="1"/>
  <c r="H1324" i="7" l="1"/>
  <c r="I1324" i="7" s="1"/>
  <c r="B1325" i="7" s="1"/>
  <c r="G1325" i="7" s="1"/>
  <c r="H1324" i="6"/>
  <c r="I1324" i="6"/>
  <c r="B1325" i="6" s="1"/>
  <c r="G1325" i="6" s="1"/>
  <c r="H1325" i="5"/>
  <c r="I1325" i="5" s="1"/>
  <c r="B1326" i="5" s="1"/>
  <c r="G1326" i="5" s="1"/>
  <c r="H1324" i="4"/>
  <c r="I1324" i="4" s="1"/>
  <c r="B1325" i="4" s="1"/>
  <c r="G1325" i="4" s="1"/>
  <c r="H1324" i="3"/>
  <c r="I1324" i="3" s="1"/>
  <c r="B1325" i="3" s="1"/>
  <c r="G1325" i="3" s="1"/>
  <c r="H1326" i="2"/>
  <c r="I1326" i="2"/>
  <c r="B1327" i="2" s="1"/>
  <c r="G1327" i="2" s="1"/>
  <c r="H1325" i="7" l="1"/>
  <c r="I1325" i="7" s="1"/>
  <c r="B1326" i="7" s="1"/>
  <c r="G1326" i="7" s="1"/>
  <c r="H1325" i="6"/>
  <c r="I1325" i="6"/>
  <c r="B1326" i="6" s="1"/>
  <c r="G1326" i="6" s="1"/>
  <c r="H1326" i="5"/>
  <c r="I1326" i="5" s="1"/>
  <c r="B1327" i="5" s="1"/>
  <c r="G1327" i="5" s="1"/>
  <c r="H1325" i="4"/>
  <c r="I1325" i="4" s="1"/>
  <c r="B1326" i="4" s="1"/>
  <c r="G1326" i="4" s="1"/>
  <c r="H1325" i="3"/>
  <c r="I1325" i="3" s="1"/>
  <c r="B1326" i="3" s="1"/>
  <c r="G1326" i="3" s="1"/>
  <c r="H1327" i="2"/>
  <c r="I1327" i="2"/>
  <c r="B1328" i="2" s="1"/>
  <c r="G1328" i="2" s="1"/>
  <c r="H1326" i="7" l="1"/>
  <c r="I1326" i="7" s="1"/>
  <c r="B1327" i="7" s="1"/>
  <c r="G1327" i="7" s="1"/>
  <c r="I1326" i="6"/>
  <c r="B1327" i="6" s="1"/>
  <c r="G1327" i="6" s="1"/>
  <c r="H1326" i="6"/>
  <c r="H1327" i="5"/>
  <c r="I1327" i="5" s="1"/>
  <c r="B1328" i="5" s="1"/>
  <c r="G1328" i="5" s="1"/>
  <c r="H1326" i="4"/>
  <c r="I1326" i="4" s="1"/>
  <c r="B1327" i="4" s="1"/>
  <c r="G1327" i="4" s="1"/>
  <c r="H1326" i="3"/>
  <c r="I1326" i="3" s="1"/>
  <c r="B1327" i="3" s="1"/>
  <c r="G1327" i="3" s="1"/>
  <c r="H1328" i="2"/>
  <c r="I1328" i="2" s="1"/>
  <c r="B1329" i="2" s="1"/>
  <c r="G1329" i="2" s="1"/>
  <c r="I1327" i="7" l="1"/>
  <c r="B1328" i="7" s="1"/>
  <c r="G1328" i="7" s="1"/>
  <c r="H1327" i="7"/>
  <c r="H1327" i="6"/>
  <c r="I1327" i="6" s="1"/>
  <c r="B1328" i="6" s="1"/>
  <c r="G1328" i="6" s="1"/>
  <c r="H1328" i="5"/>
  <c r="I1328" i="5" s="1"/>
  <c r="B1329" i="5" s="1"/>
  <c r="G1329" i="5" s="1"/>
  <c r="H1327" i="4"/>
  <c r="I1327" i="4" s="1"/>
  <c r="B1328" i="4" s="1"/>
  <c r="G1328" i="4" s="1"/>
  <c r="H1327" i="3"/>
  <c r="I1327" i="3" s="1"/>
  <c r="B1328" i="3" s="1"/>
  <c r="G1328" i="3" s="1"/>
  <c r="H1329" i="2"/>
  <c r="I1329" i="2"/>
  <c r="B1330" i="2" s="1"/>
  <c r="G1330" i="2" s="1"/>
  <c r="H1328" i="7" l="1"/>
  <c r="I1328" i="7" s="1"/>
  <c r="B1329" i="7" s="1"/>
  <c r="G1329" i="7" s="1"/>
  <c r="H1328" i="6"/>
  <c r="I1328" i="6" s="1"/>
  <c r="B1329" i="6" s="1"/>
  <c r="G1329" i="6" s="1"/>
  <c r="H1329" i="5"/>
  <c r="I1329" i="5" s="1"/>
  <c r="B1330" i="5" s="1"/>
  <c r="G1330" i="5" s="1"/>
  <c r="H1328" i="4"/>
  <c r="I1328" i="4" s="1"/>
  <c r="B1329" i="4" s="1"/>
  <c r="G1329" i="4" s="1"/>
  <c r="H1328" i="3"/>
  <c r="I1328" i="3" s="1"/>
  <c r="B1329" i="3" s="1"/>
  <c r="G1329" i="3" s="1"/>
  <c r="H1330" i="2"/>
  <c r="I1330" i="2"/>
  <c r="B1331" i="2" s="1"/>
  <c r="G1331" i="2" s="1"/>
  <c r="H1329" i="7" l="1"/>
  <c r="I1329" i="7" s="1"/>
  <c r="B1330" i="7" s="1"/>
  <c r="G1330" i="7" s="1"/>
  <c r="H1329" i="6"/>
  <c r="I1329" i="6" s="1"/>
  <c r="B1330" i="6" s="1"/>
  <c r="G1330" i="6" s="1"/>
  <c r="H1330" i="5"/>
  <c r="I1330" i="5" s="1"/>
  <c r="B1331" i="5" s="1"/>
  <c r="G1331" i="5" s="1"/>
  <c r="I1329" i="4"/>
  <c r="B1330" i="4" s="1"/>
  <c r="G1330" i="4" s="1"/>
  <c r="H1329" i="4"/>
  <c r="H1329" i="3"/>
  <c r="I1329" i="3"/>
  <c r="B1330" i="3" s="1"/>
  <c r="G1330" i="3" s="1"/>
  <c r="H1331" i="2"/>
  <c r="I1331" i="2"/>
  <c r="B1332" i="2" s="1"/>
  <c r="G1332" i="2" s="1"/>
  <c r="H1330" i="7" l="1"/>
  <c r="I1330" i="7"/>
  <c r="B1331" i="7" s="1"/>
  <c r="G1331" i="7" s="1"/>
  <c r="H1330" i="6"/>
  <c r="I1330" i="6" s="1"/>
  <c r="B1331" i="6" s="1"/>
  <c r="G1331" i="6" s="1"/>
  <c r="H1331" i="5"/>
  <c r="I1331" i="5"/>
  <c r="B1332" i="5" s="1"/>
  <c r="G1332" i="5" s="1"/>
  <c r="H1330" i="4"/>
  <c r="I1330" i="4"/>
  <c r="B1331" i="4" s="1"/>
  <c r="G1331" i="4" s="1"/>
  <c r="H1330" i="3"/>
  <c r="I1330" i="3" s="1"/>
  <c r="B1331" i="3" s="1"/>
  <c r="G1331" i="3" s="1"/>
  <c r="H1332" i="2"/>
  <c r="I1332" i="2"/>
  <c r="B1333" i="2" s="1"/>
  <c r="G1333" i="2" s="1"/>
  <c r="H1331" i="7" l="1"/>
  <c r="I1331" i="7" s="1"/>
  <c r="B1332" i="7" s="1"/>
  <c r="G1332" i="7" s="1"/>
  <c r="H1331" i="6"/>
  <c r="I1331" i="6" s="1"/>
  <c r="B1332" i="6" s="1"/>
  <c r="G1332" i="6" s="1"/>
  <c r="H1332" i="5"/>
  <c r="I1332" i="5" s="1"/>
  <c r="B1333" i="5" s="1"/>
  <c r="G1333" i="5" s="1"/>
  <c r="H1331" i="4"/>
  <c r="I1331" i="4"/>
  <c r="B1332" i="4" s="1"/>
  <c r="G1332" i="4" s="1"/>
  <c r="H1331" i="3"/>
  <c r="I1331" i="3" s="1"/>
  <c r="B1332" i="3" s="1"/>
  <c r="G1332" i="3" s="1"/>
  <c r="H1333" i="2"/>
  <c r="I1333" i="2"/>
  <c r="B1334" i="2" s="1"/>
  <c r="G1334" i="2" s="1"/>
  <c r="H1332" i="7" l="1"/>
  <c r="I1332" i="7" s="1"/>
  <c r="B1333" i="7" s="1"/>
  <c r="G1333" i="7" s="1"/>
  <c r="I1332" i="6"/>
  <c r="B1333" i="6" s="1"/>
  <c r="G1333" i="6" s="1"/>
  <c r="H1332" i="6"/>
  <c r="H1333" i="5"/>
  <c r="I1333" i="5" s="1"/>
  <c r="B1334" i="5" s="1"/>
  <c r="G1334" i="5" s="1"/>
  <c r="H1332" i="4"/>
  <c r="I1332" i="4" s="1"/>
  <c r="B1333" i="4" s="1"/>
  <c r="G1333" i="4" s="1"/>
  <c r="H1332" i="3"/>
  <c r="I1332" i="3"/>
  <c r="B1333" i="3" s="1"/>
  <c r="G1333" i="3" s="1"/>
  <c r="H1334" i="2"/>
  <c r="I1334" i="2" s="1"/>
  <c r="B1335" i="2" s="1"/>
  <c r="G1335" i="2" s="1"/>
  <c r="I1333" i="7" l="1"/>
  <c r="B1334" i="7" s="1"/>
  <c r="G1334" i="7" s="1"/>
  <c r="H1333" i="7"/>
  <c r="H1333" i="6"/>
  <c r="I1333" i="6" s="1"/>
  <c r="B1334" i="6" s="1"/>
  <c r="G1334" i="6" s="1"/>
  <c r="H1334" i="5"/>
  <c r="I1334" i="5" s="1"/>
  <c r="B1335" i="5" s="1"/>
  <c r="G1335" i="5" s="1"/>
  <c r="H1333" i="4"/>
  <c r="I1333" i="4" s="1"/>
  <c r="B1334" i="4" s="1"/>
  <c r="G1334" i="4" s="1"/>
  <c r="H1333" i="3"/>
  <c r="I1333" i="3"/>
  <c r="B1334" i="3" s="1"/>
  <c r="G1334" i="3" s="1"/>
  <c r="H1335" i="2"/>
  <c r="I1335" i="2"/>
  <c r="B1336" i="2" s="1"/>
  <c r="G1336" i="2" s="1"/>
  <c r="H1334" i="7" l="1"/>
  <c r="I1334" i="7" s="1"/>
  <c r="B1335" i="7" s="1"/>
  <c r="G1335" i="7" s="1"/>
  <c r="H1334" i="6"/>
  <c r="I1334" i="6" s="1"/>
  <c r="B1335" i="6" s="1"/>
  <c r="G1335" i="6" s="1"/>
  <c r="H1335" i="5"/>
  <c r="I1335" i="5" s="1"/>
  <c r="B1336" i="5" s="1"/>
  <c r="G1336" i="5" s="1"/>
  <c r="I1334" i="4"/>
  <c r="B1335" i="4" s="1"/>
  <c r="G1335" i="4" s="1"/>
  <c r="H1334" i="4"/>
  <c r="H1334" i="3"/>
  <c r="I1334" i="3" s="1"/>
  <c r="B1335" i="3" s="1"/>
  <c r="G1335" i="3" s="1"/>
  <c r="H1336" i="2"/>
  <c r="I1336" i="2"/>
  <c r="B1337" i="2" s="1"/>
  <c r="G1337" i="2" s="1"/>
  <c r="H1335" i="7" l="1"/>
  <c r="I1335" i="7" s="1"/>
  <c r="B1336" i="7" s="1"/>
  <c r="G1336" i="7" s="1"/>
  <c r="H1335" i="6"/>
  <c r="I1335" i="6"/>
  <c r="B1336" i="6" s="1"/>
  <c r="G1336" i="6" s="1"/>
  <c r="H1336" i="5"/>
  <c r="I1336" i="5" s="1"/>
  <c r="B1337" i="5" s="1"/>
  <c r="G1337" i="5" s="1"/>
  <c r="I1335" i="4"/>
  <c r="B1336" i="4" s="1"/>
  <c r="G1336" i="4" s="1"/>
  <c r="H1335" i="4"/>
  <c r="I1335" i="3"/>
  <c r="B1336" i="3" s="1"/>
  <c r="G1336" i="3" s="1"/>
  <c r="H1335" i="3"/>
  <c r="H1337" i="2"/>
  <c r="I1337" i="2"/>
  <c r="B1338" i="2" s="1"/>
  <c r="G1338" i="2" s="1"/>
  <c r="H1336" i="7" l="1"/>
  <c r="I1336" i="7" s="1"/>
  <c r="B1337" i="7" s="1"/>
  <c r="G1337" i="7" s="1"/>
  <c r="H1336" i="6"/>
  <c r="I1336" i="6" s="1"/>
  <c r="B1337" i="6" s="1"/>
  <c r="G1337" i="6" s="1"/>
  <c r="H1337" i="5"/>
  <c r="I1337" i="5" s="1"/>
  <c r="B1338" i="5" s="1"/>
  <c r="G1338" i="5" s="1"/>
  <c r="H1336" i="4"/>
  <c r="I1336" i="4" s="1"/>
  <c r="B1337" i="4" s="1"/>
  <c r="G1337" i="4" s="1"/>
  <c r="H1336" i="3"/>
  <c r="I1336" i="3" s="1"/>
  <c r="B1337" i="3" s="1"/>
  <c r="G1337" i="3" s="1"/>
  <c r="H1338" i="2"/>
  <c r="I1338" i="2"/>
  <c r="B1339" i="2" s="1"/>
  <c r="G1339" i="2" s="1"/>
  <c r="H1337" i="7" l="1"/>
  <c r="I1337" i="7" s="1"/>
  <c r="B1338" i="7" s="1"/>
  <c r="G1338" i="7" s="1"/>
  <c r="H1337" i="6"/>
  <c r="I1337" i="6"/>
  <c r="B1338" i="6" s="1"/>
  <c r="G1338" i="6" s="1"/>
  <c r="H1338" i="5"/>
  <c r="I1338" i="5" s="1"/>
  <c r="B1339" i="5" s="1"/>
  <c r="G1339" i="5" s="1"/>
  <c r="H1337" i="4"/>
  <c r="I1337" i="4" s="1"/>
  <c r="B1338" i="4" s="1"/>
  <c r="G1338" i="4" s="1"/>
  <c r="I1337" i="3"/>
  <c r="B1338" i="3" s="1"/>
  <c r="G1338" i="3" s="1"/>
  <c r="H1337" i="3"/>
  <c r="H1339" i="2"/>
  <c r="I1339" i="2"/>
  <c r="B1340" i="2" s="1"/>
  <c r="G1340" i="2" s="1"/>
  <c r="H1338" i="7" l="1"/>
  <c r="I1338" i="7" s="1"/>
  <c r="B1339" i="7" s="1"/>
  <c r="G1339" i="7" s="1"/>
  <c r="H1338" i="6"/>
  <c r="I1338" i="6"/>
  <c r="B1339" i="6" s="1"/>
  <c r="G1339" i="6" s="1"/>
  <c r="H1339" i="5"/>
  <c r="I1339" i="5" s="1"/>
  <c r="B1340" i="5" s="1"/>
  <c r="G1340" i="5" s="1"/>
  <c r="H1338" i="4"/>
  <c r="I1338" i="4" s="1"/>
  <c r="B1339" i="4" s="1"/>
  <c r="G1339" i="4" s="1"/>
  <c r="H1338" i="3"/>
  <c r="I1338" i="3" s="1"/>
  <c r="B1339" i="3" s="1"/>
  <c r="G1339" i="3" s="1"/>
  <c r="H1340" i="2"/>
  <c r="I1340" i="2"/>
  <c r="B1341" i="2" s="1"/>
  <c r="G1341" i="2" s="1"/>
  <c r="H1339" i="7" l="1"/>
  <c r="I1339" i="7"/>
  <c r="B1340" i="7" s="1"/>
  <c r="G1340" i="7" s="1"/>
  <c r="H1339" i="6"/>
  <c r="I1339" i="6" s="1"/>
  <c r="B1340" i="6" s="1"/>
  <c r="G1340" i="6" s="1"/>
  <c r="H1340" i="5"/>
  <c r="I1340" i="5" s="1"/>
  <c r="B1341" i="5" s="1"/>
  <c r="G1341" i="5" s="1"/>
  <c r="H1339" i="4"/>
  <c r="I1339" i="4"/>
  <c r="B1340" i="4" s="1"/>
  <c r="G1340" i="4" s="1"/>
  <c r="I1339" i="3"/>
  <c r="B1340" i="3" s="1"/>
  <c r="G1340" i="3" s="1"/>
  <c r="H1339" i="3"/>
  <c r="H1341" i="2"/>
  <c r="I1341" i="2"/>
  <c r="B1342" i="2" s="1"/>
  <c r="G1342" i="2" s="1"/>
  <c r="H1340" i="7" l="1"/>
  <c r="I1340" i="7" s="1"/>
  <c r="B1341" i="7" s="1"/>
  <c r="G1341" i="7" s="1"/>
  <c r="I1340" i="6"/>
  <c r="B1341" i="6" s="1"/>
  <c r="G1341" i="6" s="1"/>
  <c r="H1340" i="6"/>
  <c r="H1341" i="5"/>
  <c r="I1341" i="5" s="1"/>
  <c r="B1342" i="5" s="1"/>
  <c r="G1342" i="5" s="1"/>
  <c r="H1340" i="4"/>
  <c r="I1340" i="4"/>
  <c r="B1341" i="4" s="1"/>
  <c r="G1341" i="4" s="1"/>
  <c r="I1340" i="3"/>
  <c r="B1341" i="3" s="1"/>
  <c r="G1341" i="3" s="1"/>
  <c r="H1340" i="3"/>
  <c r="H1342" i="2"/>
  <c r="I1342" i="2"/>
  <c r="B1343" i="2" s="1"/>
  <c r="G1343" i="2" s="1"/>
  <c r="H1341" i="7" l="1"/>
  <c r="I1341" i="7" s="1"/>
  <c r="B1342" i="7" s="1"/>
  <c r="G1342" i="7" s="1"/>
  <c r="H1341" i="6"/>
  <c r="I1341" i="6" s="1"/>
  <c r="B1342" i="6" s="1"/>
  <c r="G1342" i="6" s="1"/>
  <c r="H1342" i="5"/>
  <c r="I1342" i="5" s="1"/>
  <c r="B1343" i="5" s="1"/>
  <c r="G1343" i="5" s="1"/>
  <c r="H1341" i="4"/>
  <c r="I1341" i="4" s="1"/>
  <c r="B1342" i="4" s="1"/>
  <c r="G1342" i="4" s="1"/>
  <c r="I1341" i="3"/>
  <c r="B1342" i="3" s="1"/>
  <c r="G1342" i="3" s="1"/>
  <c r="H1341" i="3"/>
  <c r="H1343" i="2"/>
  <c r="I1343" i="2" s="1"/>
  <c r="B1344" i="2" s="1"/>
  <c r="G1344" i="2" s="1"/>
  <c r="H1342" i="7" l="1"/>
  <c r="I1342" i="7"/>
  <c r="B1343" i="7" s="1"/>
  <c r="G1343" i="7" s="1"/>
  <c r="H1342" i="6"/>
  <c r="I1342" i="6" s="1"/>
  <c r="B1343" i="6" s="1"/>
  <c r="G1343" i="6" s="1"/>
  <c r="H1343" i="5"/>
  <c r="I1343" i="5"/>
  <c r="B1344" i="5" s="1"/>
  <c r="G1344" i="5" s="1"/>
  <c r="H1342" i="4"/>
  <c r="I1342" i="4"/>
  <c r="B1343" i="4" s="1"/>
  <c r="G1343" i="4" s="1"/>
  <c r="H1342" i="3"/>
  <c r="I1342" i="3" s="1"/>
  <c r="B1343" i="3" s="1"/>
  <c r="G1343" i="3" s="1"/>
  <c r="H1344" i="2"/>
  <c r="I1344" i="2"/>
  <c r="B1345" i="2" s="1"/>
  <c r="G1345" i="2" s="1"/>
  <c r="H1343" i="7" l="1"/>
  <c r="I1343" i="7" s="1"/>
  <c r="B1344" i="7" s="1"/>
  <c r="G1344" i="7" s="1"/>
  <c r="I1343" i="6"/>
  <c r="B1344" i="6" s="1"/>
  <c r="G1344" i="6" s="1"/>
  <c r="H1343" i="6"/>
  <c r="H1344" i="5"/>
  <c r="I1344" i="5" s="1"/>
  <c r="B1345" i="5" s="1"/>
  <c r="G1345" i="5" s="1"/>
  <c r="I1343" i="4"/>
  <c r="B1344" i="4" s="1"/>
  <c r="G1344" i="4" s="1"/>
  <c r="H1343" i="4"/>
  <c r="H1343" i="3"/>
  <c r="I1343" i="3" s="1"/>
  <c r="B1344" i="3" s="1"/>
  <c r="G1344" i="3" s="1"/>
  <c r="H1345" i="2"/>
  <c r="I1345" i="2" s="1"/>
  <c r="B1346" i="2" s="1"/>
  <c r="G1346" i="2" s="1"/>
  <c r="H1344" i="7" l="1"/>
  <c r="I1344" i="7" s="1"/>
  <c r="B1345" i="7" s="1"/>
  <c r="G1345" i="7" s="1"/>
  <c r="I1344" i="6"/>
  <c r="B1345" i="6" s="1"/>
  <c r="G1345" i="6" s="1"/>
  <c r="H1344" i="6"/>
  <c r="H1345" i="5"/>
  <c r="I1345" i="5" s="1"/>
  <c r="B1346" i="5" s="1"/>
  <c r="G1346" i="5" s="1"/>
  <c r="H1344" i="4"/>
  <c r="I1344" i="4"/>
  <c r="B1345" i="4" s="1"/>
  <c r="G1345" i="4" s="1"/>
  <c r="H1344" i="3"/>
  <c r="I1344" i="3"/>
  <c r="B1345" i="3" s="1"/>
  <c r="G1345" i="3" s="1"/>
  <c r="H1346" i="2"/>
  <c r="I1346" i="2"/>
  <c r="B1347" i="2" s="1"/>
  <c r="G1347" i="2" s="1"/>
  <c r="H1345" i="7" l="1"/>
  <c r="I1345" i="7" s="1"/>
  <c r="B1346" i="7" s="1"/>
  <c r="G1346" i="7" s="1"/>
  <c r="I1345" i="6"/>
  <c r="B1346" i="6" s="1"/>
  <c r="G1346" i="6" s="1"/>
  <c r="H1345" i="6"/>
  <c r="H1346" i="5"/>
  <c r="I1346" i="5" s="1"/>
  <c r="B1347" i="5" s="1"/>
  <c r="G1347" i="5" s="1"/>
  <c r="H1345" i="4"/>
  <c r="I1345" i="4"/>
  <c r="B1346" i="4" s="1"/>
  <c r="G1346" i="4" s="1"/>
  <c r="H1345" i="3"/>
  <c r="I1345" i="3"/>
  <c r="B1346" i="3" s="1"/>
  <c r="G1346" i="3" s="1"/>
  <c r="H1347" i="2"/>
  <c r="I1347" i="2" s="1"/>
  <c r="B1348" i="2" s="1"/>
  <c r="G1348" i="2" s="1"/>
  <c r="H1346" i="7" l="1"/>
  <c r="I1346" i="7" s="1"/>
  <c r="B1347" i="7" s="1"/>
  <c r="G1347" i="7" s="1"/>
  <c r="H1346" i="6"/>
  <c r="I1346" i="6" s="1"/>
  <c r="B1347" i="6" s="1"/>
  <c r="G1347" i="6" s="1"/>
  <c r="H1347" i="5"/>
  <c r="I1347" i="5" s="1"/>
  <c r="B1348" i="5" s="1"/>
  <c r="G1348" i="5" s="1"/>
  <c r="I1346" i="4"/>
  <c r="B1347" i="4" s="1"/>
  <c r="G1347" i="4" s="1"/>
  <c r="H1346" i="4"/>
  <c r="I1346" i="3"/>
  <c r="B1347" i="3" s="1"/>
  <c r="G1347" i="3" s="1"/>
  <c r="H1346" i="3"/>
  <c r="H1348" i="2"/>
  <c r="I1348" i="2"/>
  <c r="B1349" i="2" s="1"/>
  <c r="G1349" i="2" s="1"/>
  <c r="H1347" i="7" l="1"/>
  <c r="I1347" i="7" s="1"/>
  <c r="B1348" i="7" s="1"/>
  <c r="G1348" i="7" s="1"/>
  <c r="H1347" i="6"/>
  <c r="I1347" i="6"/>
  <c r="B1348" i="6" s="1"/>
  <c r="G1348" i="6" s="1"/>
  <c r="H1348" i="5"/>
  <c r="I1348" i="5" s="1"/>
  <c r="B1349" i="5" s="1"/>
  <c r="G1349" i="5" s="1"/>
  <c r="H1347" i="4"/>
  <c r="I1347" i="4" s="1"/>
  <c r="B1348" i="4" s="1"/>
  <c r="G1348" i="4" s="1"/>
  <c r="H1347" i="3"/>
  <c r="I1347" i="3" s="1"/>
  <c r="B1348" i="3" s="1"/>
  <c r="G1348" i="3" s="1"/>
  <c r="H1349" i="2"/>
  <c r="I1349" i="2"/>
  <c r="B1350" i="2" s="1"/>
  <c r="G1350" i="2" s="1"/>
  <c r="I1348" i="7" l="1"/>
  <c r="B1349" i="7" s="1"/>
  <c r="G1349" i="7" s="1"/>
  <c r="H1348" i="7"/>
  <c r="H1348" i="6"/>
  <c r="I1348" i="6" s="1"/>
  <c r="B1349" i="6" s="1"/>
  <c r="G1349" i="6" s="1"/>
  <c r="H1349" i="5"/>
  <c r="I1349" i="5" s="1"/>
  <c r="B1350" i="5" s="1"/>
  <c r="G1350" i="5" s="1"/>
  <c r="H1348" i="4"/>
  <c r="I1348" i="4"/>
  <c r="B1349" i="4" s="1"/>
  <c r="G1349" i="4" s="1"/>
  <c r="H1348" i="3"/>
  <c r="I1348" i="3" s="1"/>
  <c r="B1349" i="3" s="1"/>
  <c r="G1349" i="3" s="1"/>
  <c r="H1350" i="2"/>
  <c r="I1350" i="2"/>
  <c r="B1351" i="2" s="1"/>
  <c r="G1351" i="2" s="1"/>
  <c r="H1349" i="7" l="1"/>
  <c r="I1349" i="7" s="1"/>
  <c r="B1350" i="7" s="1"/>
  <c r="G1350" i="7" s="1"/>
  <c r="H1349" i="6"/>
  <c r="I1349" i="6"/>
  <c r="B1350" i="6" s="1"/>
  <c r="G1350" i="6" s="1"/>
  <c r="H1350" i="5"/>
  <c r="I1350" i="5" s="1"/>
  <c r="B1351" i="5" s="1"/>
  <c r="G1351" i="5" s="1"/>
  <c r="H1349" i="4"/>
  <c r="I1349" i="4" s="1"/>
  <c r="B1350" i="4" s="1"/>
  <c r="G1350" i="4" s="1"/>
  <c r="H1349" i="3"/>
  <c r="I1349" i="3" s="1"/>
  <c r="B1350" i="3" s="1"/>
  <c r="G1350" i="3" s="1"/>
  <c r="H1351" i="2"/>
  <c r="I1351" i="2" s="1"/>
  <c r="B1352" i="2" s="1"/>
  <c r="G1352" i="2" s="1"/>
  <c r="H1350" i="7" l="1"/>
  <c r="I1350" i="7" s="1"/>
  <c r="B1351" i="7" s="1"/>
  <c r="G1351" i="7" s="1"/>
  <c r="H1350" i="6"/>
  <c r="I1350" i="6"/>
  <c r="B1351" i="6" s="1"/>
  <c r="G1351" i="6" s="1"/>
  <c r="H1351" i="5"/>
  <c r="I1351" i="5" s="1"/>
  <c r="B1352" i="5" s="1"/>
  <c r="G1352" i="5" s="1"/>
  <c r="H1350" i="4"/>
  <c r="I1350" i="4" s="1"/>
  <c r="B1351" i="4" s="1"/>
  <c r="G1351" i="4" s="1"/>
  <c r="H1350" i="3"/>
  <c r="I1350" i="3" s="1"/>
  <c r="B1351" i="3" s="1"/>
  <c r="G1351" i="3" s="1"/>
  <c r="H1352" i="2"/>
  <c r="I1352" i="2" s="1"/>
  <c r="B1353" i="2" s="1"/>
  <c r="G1353" i="2" s="1"/>
  <c r="H1351" i="7" l="1"/>
  <c r="I1351" i="7"/>
  <c r="B1352" i="7" s="1"/>
  <c r="G1352" i="7" s="1"/>
  <c r="H1351" i="6"/>
  <c r="I1351" i="6" s="1"/>
  <c r="B1352" i="6" s="1"/>
  <c r="G1352" i="6" s="1"/>
  <c r="H1352" i="5"/>
  <c r="I1352" i="5" s="1"/>
  <c r="B1353" i="5" s="1"/>
  <c r="G1353" i="5" s="1"/>
  <c r="I1351" i="4"/>
  <c r="B1352" i="4" s="1"/>
  <c r="G1352" i="4" s="1"/>
  <c r="H1351" i="4"/>
  <c r="H1351" i="3"/>
  <c r="I1351" i="3" s="1"/>
  <c r="B1352" i="3" s="1"/>
  <c r="G1352" i="3" s="1"/>
  <c r="H1353" i="2"/>
  <c r="I1353" i="2"/>
  <c r="B1354" i="2" s="1"/>
  <c r="G1354" i="2" s="1"/>
  <c r="I1352" i="7" l="1"/>
  <c r="B1353" i="7" s="1"/>
  <c r="G1353" i="7" s="1"/>
  <c r="H1352" i="7"/>
  <c r="H1352" i="6"/>
  <c r="I1352" i="6" s="1"/>
  <c r="B1353" i="6" s="1"/>
  <c r="G1353" i="6" s="1"/>
  <c r="H1353" i="5"/>
  <c r="I1353" i="5" s="1"/>
  <c r="B1354" i="5" s="1"/>
  <c r="G1354" i="5" s="1"/>
  <c r="H1352" i="4"/>
  <c r="I1352" i="4"/>
  <c r="B1353" i="4" s="1"/>
  <c r="G1353" i="4" s="1"/>
  <c r="H1352" i="3"/>
  <c r="I1352" i="3" s="1"/>
  <c r="B1353" i="3" s="1"/>
  <c r="G1353" i="3" s="1"/>
  <c r="H1354" i="2"/>
  <c r="I1354" i="2"/>
  <c r="B1355" i="2" s="1"/>
  <c r="G1355" i="2" s="1"/>
  <c r="I1353" i="7" l="1"/>
  <c r="B1354" i="7" s="1"/>
  <c r="G1354" i="7" s="1"/>
  <c r="H1353" i="7"/>
  <c r="I1353" i="6"/>
  <c r="B1354" i="6" s="1"/>
  <c r="G1354" i="6" s="1"/>
  <c r="H1353" i="6"/>
  <c r="H1354" i="5"/>
  <c r="I1354" i="5" s="1"/>
  <c r="B1355" i="5" s="1"/>
  <c r="G1355" i="5" s="1"/>
  <c r="H1353" i="4"/>
  <c r="I1353" i="4" s="1"/>
  <c r="B1354" i="4" s="1"/>
  <c r="G1354" i="4" s="1"/>
  <c r="H1353" i="3"/>
  <c r="I1353" i="3" s="1"/>
  <c r="B1354" i="3" s="1"/>
  <c r="G1354" i="3" s="1"/>
  <c r="H1355" i="2"/>
  <c r="I1355" i="2"/>
  <c r="B1356" i="2" s="1"/>
  <c r="G1356" i="2" s="1"/>
  <c r="H1354" i="7" l="1"/>
  <c r="I1354" i="7" s="1"/>
  <c r="B1355" i="7" s="1"/>
  <c r="G1355" i="7" s="1"/>
  <c r="I1354" i="6"/>
  <c r="B1355" i="6" s="1"/>
  <c r="G1355" i="6" s="1"/>
  <c r="H1354" i="6"/>
  <c r="H1355" i="5"/>
  <c r="I1355" i="5"/>
  <c r="B1356" i="5" s="1"/>
  <c r="G1356" i="5" s="1"/>
  <c r="H1354" i="4"/>
  <c r="I1354" i="4"/>
  <c r="B1355" i="4" s="1"/>
  <c r="G1355" i="4" s="1"/>
  <c r="H1354" i="3"/>
  <c r="I1354" i="3" s="1"/>
  <c r="B1355" i="3" s="1"/>
  <c r="G1355" i="3" s="1"/>
  <c r="H1356" i="2"/>
  <c r="I1356" i="2" s="1"/>
  <c r="B1357" i="2" s="1"/>
  <c r="G1357" i="2" s="1"/>
  <c r="I1355" i="7" l="1"/>
  <c r="B1356" i="7" s="1"/>
  <c r="G1356" i="7" s="1"/>
  <c r="H1355" i="7"/>
  <c r="H1355" i="6"/>
  <c r="I1355" i="6"/>
  <c r="B1356" i="6" s="1"/>
  <c r="G1356" i="6" s="1"/>
  <c r="H1356" i="5"/>
  <c r="I1356" i="5" s="1"/>
  <c r="B1357" i="5" s="1"/>
  <c r="G1357" i="5" s="1"/>
  <c r="H1355" i="4"/>
  <c r="I1355" i="4"/>
  <c r="B1356" i="4" s="1"/>
  <c r="G1356" i="4" s="1"/>
  <c r="H1355" i="3"/>
  <c r="I1355" i="3" s="1"/>
  <c r="B1356" i="3" s="1"/>
  <c r="G1356" i="3" s="1"/>
  <c r="H1357" i="2"/>
  <c r="I1357" i="2"/>
  <c r="B1358" i="2" s="1"/>
  <c r="G1358" i="2" s="1"/>
  <c r="I1356" i="7" l="1"/>
  <c r="B1357" i="7" s="1"/>
  <c r="G1357" i="7" s="1"/>
  <c r="H1356" i="7"/>
  <c r="H1356" i="6"/>
  <c r="I1356" i="6" s="1"/>
  <c r="B1357" i="6" s="1"/>
  <c r="G1357" i="6" s="1"/>
  <c r="H1357" i="5"/>
  <c r="I1357" i="5" s="1"/>
  <c r="B1358" i="5" s="1"/>
  <c r="G1358" i="5" s="1"/>
  <c r="I1356" i="4"/>
  <c r="B1357" i="4" s="1"/>
  <c r="G1357" i="4" s="1"/>
  <c r="H1356" i="4"/>
  <c r="H1356" i="3"/>
  <c r="I1356" i="3"/>
  <c r="B1357" i="3" s="1"/>
  <c r="G1357" i="3" s="1"/>
  <c r="H1358" i="2"/>
  <c r="I1358" i="2"/>
  <c r="B1359" i="2" s="1"/>
  <c r="G1359" i="2" s="1"/>
  <c r="H1357" i="7" l="1"/>
  <c r="I1357" i="7" s="1"/>
  <c r="B1358" i="7" s="1"/>
  <c r="G1358" i="7" s="1"/>
  <c r="H1357" i="6"/>
  <c r="I1357" i="6" s="1"/>
  <c r="B1358" i="6" s="1"/>
  <c r="G1358" i="6" s="1"/>
  <c r="H1358" i="5"/>
  <c r="I1358" i="5" s="1"/>
  <c r="B1359" i="5" s="1"/>
  <c r="G1359" i="5" s="1"/>
  <c r="H1357" i="4"/>
  <c r="I1357" i="4" s="1"/>
  <c r="B1358" i="4" s="1"/>
  <c r="G1358" i="4" s="1"/>
  <c r="H1357" i="3"/>
  <c r="I1357" i="3" s="1"/>
  <c r="B1358" i="3" s="1"/>
  <c r="G1358" i="3" s="1"/>
  <c r="H1359" i="2"/>
  <c r="I1359" i="2"/>
  <c r="B1360" i="2" s="1"/>
  <c r="G1360" i="2" s="1"/>
  <c r="H1358" i="7" l="1"/>
  <c r="I1358" i="7" s="1"/>
  <c r="B1359" i="7" s="1"/>
  <c r="G1359" i="7" s="1"/>
  <c r="H1358" i="6"/>
  <c r="I1358" i="6" s="1"/>
  <c r="B1359" i="6" s="1"/>
  <c r="G1359" i="6" s="1"/>
  <c r="H1359" i="5"/>
  <c r="I1359" i="5" s="1"/>
  <c r="B1360" i="5" s="1"/>
  <c r="G1360" i="5" s="1"/>
  <c r="H1358" i="4"/>
  <c r="I1358" i="4" s="1"/>
  <c r="B1359" i="4" s="1"/>
  <c r="G1359" i="4" s="1"/>
  <c r="H1358" i="3"/>
  <c r="I1358" i="3" s="1"/>
  <c r="B1359" i="3" s="1"/>
  <c r="G1359" i="3" s="1"/>
  <c r="H1360" i="2"/>
  <c r="I1360" i="2" s="1"/>
  <c r="B1361" i="2" s="1"/>
  <c r="G1361" i="2" s="1"/>
  <c r="H1359" i="7" l="1"/>
  <c r="I1359" i="7"/>
  <c r="B1360" i="7" s="1"/>
  <c r="G1360" i="7" s="1"/>
  <c r="H1359" i="6"/>
  <c r="I1359" i="6"/>
  <c r="B1360" i="6" s="1"/>
  <c r="G1360" i="6" s="1"/>
  <c r="H1360" i="5"/>
  <c r="I1360" i="5" s="1"/>
  <c r="B1361" i="5" s="1"/>
  <c r="G1361" i="5" s="1"/>
  <c r="H1359" i="4"/>
  <c r="I1359" i="4" s="1"/>
  <c r="B1360" i="4" s="1"/>
  <c r="G1360" i="4" s="1"/>
  <c r="I1359" i="3"/>
  <c r="B1360" i="3" s="1"/>
  <c r="G1360" i="3" s="1"/>
  <c r="H1359" i="3"/>
  <c r="H1361" i="2"/>
  <c r="I1361" i="2"/>
  <c r="B1362" i="2" s="1"/>
  <c r="G1362" i="2" s="1"/>
  <c r="H1360" i="7" l="1"/>
  <c r="I1360" i="7" s="1"/>
  <c r="B1361" i="7" s="1"/>
  <c r="G1361" i="7" s="1"/>
  <c r="H1360" i="6"/>
  <c r="I1360" i="6"/>
  <c r="B1361" i="6" s="1"/>
  <c r="G1361" i="6" s="1"/>
  <c r="H1361" i="5"/>
  <c r="I1361" i="5" s="1"/>
  <c r="B1362" i="5" s="1"/>
  <c r="G1362" i="5" s="1"/>
  <c r="H1360" i="4"/>
  <c r="I1360" i="4" s="1"/>
  <c r="B1361" i="4" s="1"/>
  <c r="G1361" i="4" s="1"/>
  <c r="H1360" i="3"/>
  <c r="I1360" i="3" s="1"/>
  <c r="B1361" i="3" s="1"/>
  <c r="G1361" i="3" s="1"/>
  <c r="H1362" i="2"/>
  <c r="I1362" i="2"/>
  <c r="B1363" i="2" s="1"/>
  <c r="G1363" i="2" s="1"/>
  <c r="H1361" i="7" l="1"/>
  <c r="I1361" i="7" s="1"/>
  <c r="B1362" i="7" s="1"/>
  <c r="G1362" i="7" s="1"/>
  <c r="H1361" i="6"/>
  <c r="I1361" i="6"/>
  <c r="B1362" i="6" s="1"/>
  <c r="G1362" i="6" s="1"/>
  <c r="H1362" i="5"/>
  <c r="I1362" i="5" s="1"/>
  <c r="B1363" i="5" s="1"/>
  <c r="G1363" i="5" s="1"/>
  <c r="H1361" i="4"/>
  <c r="I1361" i="4" s="1"/>
  <c r="B1362" i="4" s="1"/>
  <c r="G1362" i="4" s="1"/>
  <c r="H1361" i="3"/>
  <c r="I1361" i="3"/>
  <c r="B1362" i="3" s="1"/>
  <c r="G1362" i="3" s="1"/>
  <c r="H1363" i="2"/>
  <c r="I1363" i="2"/>
  <c r="B1364" i="2" s="1"/>
  <c r="G1364" i="2" s="1"/>
  <c r="H1362" i="7" l="1"/>
  <c r="I1362" i="7" s="1"/>
  <c r="B1363" i="7" s="1"/>
  <c r="G1363" i="7" s="1"/>
  <c r="I1362" i="6"/>
  <c r="B1363" i="6" s="1"/>
  <c r="G1363" i="6" s="1"/>
  <c r="H1362" i="6"/>
  <c r="H1363" i="5"/>
  <c r="I1363" i="5" s="1"/>
  <c r="B1364" i="5" s="1"/>
  <c r="G1364" i="5" s="1"/>
  <c r="H1362" i="4"/>
  <c r="I1362" i="4" s="1"/>
  <c r="B1363" i="4" s="1"/>
  <c r="G1363" i="4" s="1"/>
  <c r="H1362" i="3"/>
  <c r="I1362" i="3" s="1"/>
  <c r="B1363" i="3" s="1"/>
  <c r="G1363" i="3" s="1"/>
  <c r="H1364" i="2"/>
  <c r="I1364" i="2" s="1"/>
  <c r="B1365" i="2" s="1"/>
  <c r="G1365" i="2" s="1"/>
  <c r="H1363" i="7" l="1"/>
  <c r="I1363" i="7" s="1"/>
  <c r="B1364" i="7" s="1"/>
  <c r="G1364" i="7" s="1"/>
  <c r="H1363" i="6"/>
  <c r="I1363" i="6"/>
  <c r="B1364" i="6" s="1"/>
  <c r="G1364" i="6" s="1"/>
  <c r="H1364" i="5"/>
  <c r="I1364" i="5" s="1"/>
  <c r="B1365" i="5" s="1"/>
  <c r="G1365" i="5" s="1"/>
  <c r="H1363" i="4"/>
  <c r="I1363" i="4" s="1"/>
  <c r="B1364" i="4" s="1"/>
  <c r="G1364" i="4" s="1"/>
  <c r="H1363" i="3"/>
  <c r="I1363" i="3" s="1"/>
  <c r="B1364" i="3" s="1"/>
  <c r="G1364" i="3" s="1"/>
  <c r="H1365" i="2"/>
  <c r="I1365" i="2"/>
  <c r="B1366" i="2" s="1"/>
  <c r="G1366" i="2" s="1"/>
  <c r="H1364" i="7" l="1"/>
  <c r="I1364" i="7" s="1"/>
  <c r="B1365" i="7" s="1"/>
  <c r="G1365" i="7" s="1"/>
  <c r="H1364" i="6"/>
  <c r="I1364" i="6" s="1"/>
  <c r="B1365" i="6" s="1"/>
  <c r="G1365" i="6" s="1"/>
  <c r="H1365" i="5"/>
  <c r="I1365" i="5" s="1"/>
  <c r="B1366" i="5" s="1"/>
  <c r="G1366" i="5" s="1"/>
  <c r="H1364" i="4"/>
  <c r="I1364" i="4"/>
  <c r="B1365" i="4" s="1"/>
  <c r="G1365" i="4" s="1"/>
  <c r="H1364" i="3"/>
  <c r="I1364" i="3"/>
  <c r="B1365" i="3" s="1"/>
  <c r="G1365" i="3" s="1"/>
  <c r="H1366" i="2"/>
  <c r="I1366" i="2"/>
  <c r="B1367" i="2" s="1"/>
  <c r="G1367" i="2" s="1"/>
  <c r="H1365" i="7" l="1"/>
  <c r="I1365" i="7" s="1"/>
  <c r="B1366" i="7" s="1"/>
  <c r="G1366" i="7" s="1"/>
  <c r="H1365" i="6"/>
  <c r="I1365" i="6" s="1"/>
  <c r="B1366" i="6" s="1"/>
  <c r="G1366" i="6" s="1"/>
  <c r="H1366" i="5"/>
  <c r="I1366" i="5" s="1"/>
  <c r="B1367" i="5" s="1"/>
  <c r="G1367" i="5" s="1"/>
  <c r="H1365" i="4"/>
  <c r="I1365" i="4" s="1"/>
  <c r="B1366" i="4" s="1"/>
  <c r="G1366" i="4" s="1"/>
  <c r="H1365" i="3"/>
  <c r="I1365" i="3" s="1"/>
  <c r="B1366" i="3" s="1"/>
  <c r="G1366" i="3" s="1"/>
  <c r="H1367" i="2"/>
  <c r="I1367" i="2"/>
  <c r="B1368" i="2" s="1"/>
  <c r="G1368" i="2" s="1"/>
  <c r="H1366" i="7" l="1"/>
  <c r="I1366" i="7"/>
  <c r="B1367" i="7" s="1"/>
  <c r="G1367" i="7" s="1"/>
  <c r="H1366" i="6"/>
  <c r="I1366" i="6" s="1"/>
  <c r="B1367" i="6" s="1"/>
  <c r="G1367" i="6" s="1"/>
  <c r="H1367" i="5"/>
  <c r="I1367" i="5" s="1"/>
  <c r="B1368" i="5" s="1"/>
  <c r="G1368" i="5" s="1"/>
  <c r="H1366" i="4"/>
  <c r="I1366" i="4"/>
  <c r="B1367" i="4" s="1"/>
  <c r="G1367" i="4" s="1"/>
  <c r="H1366" i="3"/>
  <c r="I1366" i="3" s="1"/>
  <c r="B1367" i="3" s="1"/>
  <c r="G1367" i="3" s="1"/>
  <c r="H1368" i="2"/>
  <c r="I1368" i="2"/>
  <c r="B1369" i="2" s="1"/>
  <c r="G1369" i="2" s="1"/>
  <c r="H1367" i="7" l="1"/>
  <c r="I1367" i="7" s="1"/>
  <c r="B1368" i="7" s="1"/>
  <c r="G1368" i="7" s="1"/>
  <c r="I1367" i="6"/>
  <c r="B1368" i="6" s="1"/>
  <c r="G1368" i="6" s="1"/>
  <c r="H1367" i="6"/>
  <c r="H1368" i="5"/>
  <c r="I1368" i="5" s="1"/>
  <c r="B1369" i="5" s="1"/>
  <c r="G1369" i="5" s="1"/>
  <c r="H1367" i="4"/>
  <c r="I1367" i="4" s="1"/>
  <c r="B1368" i="4" s="1"/>
  <c r="G1368" i="4" s="1"/>
  <c r="H1367" i="3"/>
  <c r="I1367" i="3" s="1"/>
  <c r="B1368" i="3" s="1"/>
  <c r="G1368" i="3" s="1"/>
  <c r="H1369" i="2"/>
  <c r="I1369" i="2"/>
  <c r="B1370" i="2" s="1"/>
  <c r="G1370" i="2" s="1"/>
  <c r="I1368" i="7" l="1"/>
  <c r="B1369" i="7" s="1"/>
  <c r="G1369" i="7" s="1"/>
  <c r="H1368" i="7"/>
  <c r="H1368" i="6"/>
  <c r="I1368" i="6" s="1"/>
  <c r="B1369" i="6" s="1"/>
  <c r="G1369" i="6" s="1"/>
  <c r="H1369" i="5"/>
  <c r="I1369" i="5" s="1"/>
  <c r="B1370" i="5" s="1"/>
  <c r="G1370" i="5" s="1"/>
  <c r="H1368" i="4"/>
  <c r="I1368" i="4" s="1"/>
  <c r="B1369" i="4" s="1"/>
  <c r="G1369" i="4" s="1"/>
  <c r="H1368" i="3"/>
  <c r="I1368" i="3"/>
  <c r="B1369" i="3" s="1"/>
  <c r="G1369" i="3" s="1"/>
  <c r="H1370" i="2"/>
  <c r="I1370" i="2"/>
  <c r="B1371" i="2" s="1"/>
  <c r="G1371" i="2" s="1"/>
  <c r="H1369" i="7" l="1"/>
  <c r="I1369" i="7"/>
  <c r="B1370" i="7" s="1"/>
  <c r="G1370" i="7" s="1"/>
  <c r="H1369" i="6"/>
  <c r="I1369" i="6" s="1"/>
  <c r="B1370" i="6" s="1"/>
  <c r="G1370" i="6" s="1"/>
  <c r="H1370" i="5"/>
  <c r="I1370" i="5" s="1"/>
  <c r="B1371" i="5" s="1"/>
  <c r="G1371" i="5" s="1"/>
  <c r="H1369" i="4"/>
  <c r="I1369" i="4" s="1"/>
  <c r="B1370" i="4" s="1"/>
  <c r="G1370" i="4" s="1"/>
  <c r="H1369" i="3"/>
  <c r="I1369" i="3" s="1"/>
  <c r="B1370" i="3" s="1"/>
  <c r="G1370" i="3" s="1"/>
  <c r="H1371" i="2"/>
  <c r="I1371" i="2" s="1"/>
  <c r="B1372" i="2" s="1"/>
  <c r="G1372" i="2" s="1"/>
  <c r="H1370" i="7" l="1"/>
  <c r="I1370" i="7" s="1"/>
  <c r="B1371" i="7" s="1"/>
  <c r="G1371" i="7" s="1"/>
  <c r="I1370" i="6"/>
  <c r="B1371" i="6" s="1"/>
  <c r="G1371" i="6" s="1"/>
  <c r="H1370" i="6"/>
  <c r="H1371" i="5"/>
  <c r="I1371" i="5" s="1"/>
  <c r="B1372" i="5" s="1"/>
  <c r="G1372" i="5" s="1"/>
  <c r="H1370" i="4"/>
  <c r="I1370" i="4" s="1"/>
  <c r="B1371" i="4" s="1"/>
  <c r="G1371" i="4" s="1"/>
  <c r="H1370" i="3"/>
  <c r="I1370" i="3" s="1"/>
  <c r="B1371" i="3" s="1"/>
  <c r="G1371" i="3" s="1"/>
  <c r="H1372" i="2"/>
  <c r="I1372" i="2"/>
  <c r="B1373" i="2" s="1"/>
  <c r="G1373" i="2" s="1"/>
  <c r="I1371" i="7" l="1"/>
  <c r="B1372" i="7" s="1"/>
  <c r="G1372" i="7" s="1"/>
  <c r="H1371" i="7"/>
  <c r="H1371" i="6"/>
  <c r="I1371" i="6"/>
  <c r="B1372" i="6" s="1"/>
  <c r="G1372" i="6" s="1"/>
  <c r="H1372" i="5"/>
  <c r="I1372" i="5" s="1"/>
  <c r="B1373" i="5" s="1"/>
  <c r="G1373" i="5" s="1"/>
  <c r="H1371" i="4"/>
  <c r="I1371" i="4" s="1"/>
  <c r="B1372" i="4" s="1"/>
  <c r="G1372" i="4" s="1"/>
  <c r="H1371" i="3"/>
  <c r="I1371" i="3" s="1"/>
  <c r="B1372" i="3" s="1"/>
  <c r="G1372" i="3" s="1"/>
  <c r="H1373" i="2"/>
  <c r="I1373" i="2"/>
  <c r="B1374" i="2" s="1"/>
  <c r="G1374" i="2" s="1"/>
  <c r="H1372" i="7" l="1"/>
  <c r="I1372" i="7" s="1"/>
  <c r="B1373" i="7" s="1"/>
  <c r="G1373" i="7" s="1"/>
  <c r="H1372" i="6"/>
  <c r="I1372" i="6"/>
  <c r="B1373" i="6" s="1"/>
  <c r="G1373" i="6" s="1"/>
  <c r="H1373" i="5"/>
  <c r="I1373" i="5" s="1"/>
  <c r="B1374" i="5" s="1"/>
  <c r="G1374" i="5" s="1"/>
  <c r="H1372" i="4"/>
  <c r="I1372" i="4" s="1"/>
  <c r="B1373" i="4" s="1"/>
  <c r="G1373" i="4" s="1"/>
  <c r="H1372" i="3"/>
  <c r="I1372" i="3" s="1"/>
  <c r="B1373" i="3" s="1"/>
  <c r="G1373" i="3" s="1"/>
  <c r="H1374" i="2"/>
  <c r="I1374" i="2" s="1"/>
  <c r="B1375" i="2" s="1"/>
  <c r="G1375" i="2" s="1"/>
  <c r="H1373" i="7" l="1"/>
  <c r="I1373" i="7" s="1"/>
  <c r="B1374" i="7" s="1"/>
  <c r="G1374" i="7" s="1"/>
  <c r="H1373" i="6"/>
  <c r="I1373" i="6"/>
  <c r="B1374" i="6" s="1"/>
  <c r="G1374" i="6" s="1"/>
  <c r="H1374" i="5"/>
  <c r="I1374" i="5" s="1"/>
  <c r="B1375" i="5" s="1"/>
  <c r="G1375" i="5" s="1"/>
  <c r="H1373" i="4"/>
  <c r="I1373" i="4" s="1"/>
  <c r="B1374" i="4" s="1"/>
  <c r="G1374" i="4" s="1"/>
  <c r="H1373" i="3"/>
  <c r="I1373" i="3" s="1"/>
  <c r="B1374" i="3" s="1"/>
  <c r="G1374" i="3" s="1"/>
  <c r="H1375" i="2"/>
  <c r="I1375" i="2"/>
  <c r="B1376" i="2" s="1"/>
  <c r="G1376" i="2" s="1"/>
  <c r="I1374" i="7" l="1"/>
  <c r="B1375" i="7" s="1"/>
  <c r="G1375" i="7" s="1"/>
  <c r="H1374" i="7"/>
  <c r="H1374" i="6"/>
  <c r="I1374" i="6"/>
  <c r="B1375" i="6" s="1"/>
  <c r="G1375" i="6" s="1"/>
  <c r="H1375" i="5"/>
  <c r="I1375" i="5" s="1"/>
  <c r="B1376" i="5" s="1"/>
  <c r="G1376" i="5" s="1"/>
  <c r="H1374" i="4"/>
  <c r="I1374" i="4" s="1"/>
  <c r="B1375" i="4" s="1"/>
  <c r="G1375" i="4" s="1"/>
  <c r="H1374" i="3"/>
  <c r="I1374" i="3" s="1"/>
  <c r="B1375" i="3" s="1"/>
  <c r="G1375" i="3" s="1"/>
  <c r="H1376" i="2"/>
  <c r="I1376" i="2"/>
  <c r="B1377" i="2" s="1"/>
  <c r="G1377" i="2" s="1"/>
  <c r="H1375" i="7" l="1"/>
  <c r="I1375" i="7" s="1"/>
  <c r="B1376" i="7" s="1"/>
  <c r="G1376" i="7" s="1"/>
  <c r="H1375" i="6"/>
  <c r="I1375" i="6" s="1"/>
  <c r="B1376" i="6" s="1"/>
  <c r="G1376" i="6" s="1"/>
  <c r="H1376" i="5"/>
  <c r="I1376" i="5" s="1"/>
  <c r="B1377" i="5" s="1"/>
  <c r="G1377" i="5" s="1"/>
  <c r="H1375" i="4"/>
  <c r="I1375" i="4" s="1"/>
  <c r="B1376" i="4" s="1"/>
  <c r="G1376" i="4" s="1"/>
  <c r="H1375" i="3"/>
  <c r="I1375" i="3" s="1"/>
  <c r="B1376" i="3" s="1"/>
  <c r="G1376" i="3" s="1"/>
  <c r="H1377" i="2"/>
  <c r="I1377" i="2" s="1"/>
  <c r="B1378" i="2" s="1"/>
  <c r="G1378" i="2" s="1"/>
  <c r="H1376" i="7" l="1"/>
  <c r="I1376" i="7" s="1"/>
  <c r="B1377" i="7" s="1"/>
  <c r="G1377" i="7" s="1"/>
  <c r="H1376" i="6"/>
  <c r="I1376" i="6" s="1"/>
  <c r="B1377" i="6" s="1"/>
  <c r="G1377" i="6" s="1"/>
  <c r="H1377" i="5"/>
  <c r="I1377" i="5" s="1"/>
  <c r="B1378" i="5" s="1"/>
  <c r="G1378" i="5" s="1"/>
  <c r="H1376" i="4"/>
  <c r="I1376" i="4" s="1"/>
  <c r="B1377" i="4" s="1"/>
  <c r="G1377" i="4" s="1"/>
  <c r="H1376" i="3"/>
  <c r="I1376" i="3" s="1"/>
  <c r="B1377" i="3" s="1"/>
  <c r="G1377" i="3" s="1"/>
  <c r="H1378" i="2"/>
  <c r="I1378" i="2"/>
  <c r="B1379" i="2" s="1"/>
  <c r="G1379" i="2" s="1"/>
  <c r="H1377" i="7" l="1"/>
  <c r="I1377" i="7" s="1"/>
  <c r="B1378" i="7" s="1"/>
  <c r="G1378" i="7" s="1"/>
  <c r="H1377" i="6"/>
  <c r="I1377" i="6" s="1"/>
  <c r="B1378" i="6" s="1"/>
  <c r="G1378" i="6" s="1"/>
  <c r="H1378" i="5"/>
  <c r="I1378" i="5" s="1"/>
  <c r="B1379" i="5" s="1"/>
  <c r="G1379" i="5" s="1"/>
  <c r="H1377" i="4"/>
  <c r="I1377" i="4"/>
  <c r="B1378" i="4" s="1"/>
  <c r="G1378" i="4" s="1"/>
  <c r="H1377" i="3"/>
  <c r="I1377" i="3" s="1"/>
  <c r="B1378" i="3" s="1"/>
  <c r="G1378" i="3" s="1"/>
  <c r="H1379" i="2"/>
  <c r="I1379" i="2" s="1"/>
  <c r="B1380" i="2" s="1"/>
  <c r="G1380" i="2" s="1"/>
  <c r="H1378" i="7" l="1"/>
  <c r="I1378" i="7"/>
  <c r="B1379" i="7" s="1"/>
  <c r="G1379" i="7" s="1"/>
  <c r="H1378" i="6"/>
  <c r="I1378" i="6" s="1"/>
  <c r="B1379" i="6" s="1"/>
  <c r="G1379" i="6" s="1"/>
  <c r="H1379" i="5"/>
  <c r="I1379" i="5" s="1"/>
  <c r="B1380" i="5" s="1"/>
  <c r="G1380" i="5" s="1"/>
  <c r="H1378" i="4"/>
  <c r="I1378" i="4" s="1"/>
  <c r="B1379" i="4" s="1"/>
  <c r="G1379" i="4" s="1"/>
  <c r="H1378" i="3"/>
  <c r="I1378" i="3" s="1"/>
  <c r="B1379" i="3" s="1"/>
  <c r="G1379" i="3" s="1"/>
  <c r="H1380" i="2"/>
  <c r="I1380" i="2" s="1"/>
  <c r="B1381" i="2" s="1"/>
  <c r="G1381" i="2" s="1"/>
  <c r="H1379" i="7" l="1"/>
  <c r="I1379" i="7"/>
  <c r="B1380" i="7" s="1"/>
  <c r="G1380" i="7" s="1"/>
  <c r="H1379" i="6"/>
  <c r="I1379" i="6" s="1"/>
  <c r="B1380" i="6" s="1"/>
  <c r="G1380" i="6" s="1"/>
  <c r="H1380" i="5"/>
  <c r="I1380" i="5" s="1"/>
  <c r="B1381" i="5" s="1"/>
  <c r="G1381" i="5" s="1"/>
  <c r="H1379" i="4"/>
  <c r="I1379" i="4" s="1"/>
  <c r="B1380" i="4" s="1"/>
  <c r="G1380" i="4" s="1"/>
  <c r="H1379" i="3"/>
  <c r="I1379" i="3" s="1"/>
  <c r="B1380" i="3" s="1"/>
  <c r="G1380" i="3" s="1"/>
  <c r="H1381" i="2"/>
  <c r="I1381" i="2"/>
  <c r="B1382" i="2" s="1"/>
  <c r="G1382" i="2" s="1"/>
  <c r="H1380" i="7" l="1"/>
  <c r="I1380" i="7" s="1"/>
  <c r="B1381" i="7" s="1"/>
  <c r="G1381" i="7" s="1"/>
  <c r="H1380" i="6"/>
  <c r="I1380" i="6" s="1"/>
  <c r="B1381" i="6" s="1"/>
  <c r="G1381" i="6" s="1"/>
  <c r="H1381" i="5"/>
  <c r="I1381" i="5" s="1"/>
  <c r="B1382" i="5" s="1"/>
  <c r="G1382" i="5" s="1"/>
  <c r="H1380" i="4"/>
  <c r="I1380" i="4" s="1"/>
  <c r="B1381" i="4" s="1"/>
  <c r="G1381" i="4" s="1"/>
  <c r="H1380" i="3"/>
  <c r="I1380" i="3"/>
  <c r="B1381" i="3" s="1"/>
  <c r="G1381" i="3" s="1"/>
  <c r="H1382" i="2"/>
  <c r="I1382" i="2"/>
  <c r="B1383" i="2" s="1"/>
  <c r="G1383" i="2" s="1"/>
  <c r="I1381" i="7" l="1"/>
  <c r="B1382" i="7" s="1"/>
  <c r="G1382" i="7" s="1"/>
  <c r="H1381" i="7"/>
  <c r="H1381" i="6"/>
  <c r="I1381" i="6" s="1"/>
  <c r="B1382" i="6" s="1"/>
  <c r="G1382" i="6" s="1"/>
  <c r="H1382" i="5"/>
  <c r="I1382" i="5" s="1"/>
  <c r="B1383" i="5" s="1"/>
  <c r="G1383" i="5" s="1"/>
  <c r="H1381" i="4"/>
  <c r="I1381" i="4" s="1"/>
  <c r="B1382" i="4" s="1"/>
  <c r="G1382" i="4" s="1"/>
  <c r="I1381" i="3"/>
  <c r="B1382" i="3" s="1"/>
  <c r="G1382" i="3" s="1"/>
  <c r="H1381" i="3"/>
  <c r="H1383" i="2"/>
  <c r="I1383" i="2" s="1"/>
  <c r="B1384" i="2" s="1"/>
  <c r="G1384" i="2" s="1"/>
  <c r="I1382" i="7" l="1"/>
  <c r="B1383" i="7" s="1"/>
  <c r="G1383" i="7" s="1"/>
  <c r="H1382" i="7"/>
  <c r="H1382" i="6"/>
  <c r="I1382" i="6" s="1"/>
  <c r="B1383" i="6" s="1"/>
  <c r="G1383" i="6" s="1"/>
  <c r="H1383" i="5"/>
  <c r="I1383" i="5" s="1"/>
  <c r="B1384" i="5" s="1"/>
  <c r="G1384" i="5" s="1"/>
  <c r="H1382" i="4"/>
  <c r="I1382" i="4" s="1"/>
  <c r="B1383" i="4" s="1"/>
  <c r="G1383" i="4" s="1"/>
  <c r="H1382" i="3"/>
  <c r="I1382" i="3" s="1"/>
  <c r="B1383" i="3" s="1"/>
  <c r="G1383" i="3" s="1"/>
  <c r="H1384" i="2"/>
  <c r="I1384" i="2" s="1"/>
  <c r="B1385" i="2" s="1"/>
  <c r="G1385" i="2" s="1"/>
  <c r="H1383" i="7" l="1"/>
  <c r="I1383" i="7" s="1"/>
  <c r="B1384" i="7" s="1"/>
  <c r="G1384" i="7" s="1"/>
  <c r="H1383" i="6"/>
  <c r="I1383" i="6"/>
  <c r="B1384" i="6" s="1"/>
  <c r="G1384" i="6" s="1"/>
  <c r="H1384" i="5"/>
  <c r="I1384" i="5" s="1"/>
  <c r="B1385" i="5" s="1"/>
  <c r="G1385" i="5" s="1"/>
  <c r="H1383" i="4"/>
  <c r="I1383" i="4" s="1"/>
  <c r="B1384" i="4" s="1"/>
  <c r="G1384" i="4" s="1"/>
  <c r="H1383" i="3"/>
  <c r="I1383" i="3" s="1"/>
  <c r="B1384" i="3" s="1"/>
  <c r="G1384" i="3" s="1"/>
  <c r="H1385" i="2"/>
  <c r="I1385" i="2"/>
  <c r="B1386" i="2" s="1"/>
  <c r="G1386" i="2" s="1"/>
  <c r="H1384" i="7" l="1"/>
  <c r="I1384" i="7" s="1"/>
  <c r="B1385" i="7" s="1"/>
  <c r="G1385" i="7" s="1"/>
  <c r="H1384" i="6"/>
  <c r="I1384" i="6" s="1"/>
  <c r="B1385" i="6" s="1"/>
  <c r="G1385" i="6" s="1"/>
  <c r="H1385" i="5"/>
  <c r="I1385" i="5" s="1"/>
  <c r="B1386" i="5" s="1"/>
  <c r="G1386" i="5" s="1"/>
  <c r="I1384" i="4"/>
  <c r="B1385" i="4" s="1"/>
  <c r="G1385" i="4" s="1"/>
  <c r="H1384" i="4"/>
  <c r="I1384" i="3"/>
  <c r="B1385" i="3" s="1"/>
  <c r="G1385" i="3" s="1"/>
  <c r="H1384" i="3"/>
  <c r="H1386" i="2"/>
  <c r="I1386" i="2"/>
  <c r="B1387" i="2" s="1"/>
  <c r="G1387" i="2" s="1"/>
  <c r="I1385" i="7" l="1"/>
  <c r="B1386" i="7" s="1"/>
  <c r="G1386" i="7" s="1"/>
  <c r="H1385" i="7"/>
  <c r="H1385" i="6"/>
  <c r="I1385" i="6"/>
  <c r="B1386" i="6" s="1"/>
  <c r="G1386" i="6" s="1"/>
  <c r="H1386" i="5"/>
  <c r="I1386" i="5" s="1"/>
  <c r="B1387" i="5" s="1"/>
  <c r="G1387" i="5" s="1"/>
  <c r="H1385" i="4"/>
  <c r="I1385" i="4" s="1"/>
  <c r="B1386" i="4" s="1"/>
  <c r="G1386" i="4" s="1"/>
  <c r="H1385" i="3"/>
  <c r="I1385" i="3"/>
  <c r="B1386" i="3" s="1"/>
  <c r="G1386" i="3" s="1"/>
  <c r="H1387" i="2"/>
  <c r="I1387" i="2" s="1"/>
  <c r="B1388" i="2" s="1"/>
  <c r="G1388" i="2" s="1"/>
  <c r="H1386" i="7" l="1"/>
  <c r="I1386" i="7" s="1"/>
  <c r="B1387" i="7" s="1"/>
  <c r="G1387" i="7" s="1"/>
  <c r="H1386" i="6"/>
  <c r="I1386" i="6" s="1"/>
  <c r="B1387" i="6" s="1"/>
  <c r="G1387" i="6" s="1"/>
  <c r="H1387" i="5"/>
  <c r="I1387" i="5" s="1"/>
  <c r="B1388" i="5" s="1"/>
  <c r="G1388" i="5" s="1"/>
  <c r="H1386" i="4"/>
  <c r="I1386" i="4" s="1"/>
  <c r="B1387" i="4" s="1"/>
  <c r="G1387" i="4" s="1"/>
  <c r="H1386" i="3"/>
  <c r="I1386" i="3" s="1"/>
  <c r="B1387" i="3" s="1"/>
  <c r="G1387" i="3" s="1"/>
  <c r="H1388" i="2"/>
  <c r="I1388" i="2"/>
  <c r="B1389" i="2" s="1"/>
  <c r="G1389" i="2" s="1"/>
  <c r="I1387" i="7" l="1"/>
  <c r="B1388" i="7" s="1"/>
  <c r="G1388" i="7" s="1"/>
  <c r="H1387" i="7"/>
  <c r="I1387" i="6"/>
  <c r="B1388" i="6" s="1"/>
  <c r="G1388" i="6" s="1"/>
  <c r="H1387" i="6"/>
  <c r="H1388" i="5"/>
  <c r="I1388" i="5" s="1"/>
  <c r="B1389" i="5" s="1"/>
  <c r="G1389" i="5" s="1"/>
  <c r="H1387" i="4"/>
  <c r="I1387" i="4" s="1"/>
  <c r="B1388" i="4" s="1"/>
  <c r="G1388" i="4" s="1"/>
  <c r="H1387" i="3"/>
  <c r="I1387" i="3" s="1"/>
  <c r="B1388" i="3" s="1"/>
  <c r="G1388" i="3" s="1"/>
  <c r="H1389" i="2"/>
  <c r="I1389" i="2"/>
  <c r="B1390" i="2" s="1"/>
  <c r="G1390" i="2" s="1"/>
  <c r="I1388" i="7" l="1"/>
  <c r="B1389" i="7" s="1"/>
  <c r="G1389" i="7" s="1"/>
  <c r="H1388" i="7"/>
  <c r="I1388" i="6"/>
  <c r="B1389" i="6" s="1"/>
  <c r="G1389" i="6" s="1"/>
  <c r="H1388" i="6"/>
  <c r="H1389" i="5"/>
  <c r="I1389" i="5" s="1"/>
  <c r="B1390" i="5" s="1"/>
  <c r="G1390" i="5" s="1"/>
  <c r="H1388" i="4"/>
  <c r="I1388" i="4" s="1"/>
  <c r="B1389" i="4" s="1"/>
  <c r="G1389" i="4" s="1"/>
  <c r="H1388" i="3"/>
  <c r="I1388" i="3" s="1"/>
  <c r="B1389" i="3" s="1"/>
  <c r="G1389" i="3" s="1"/>
  <c r="H1390" i="2"/>
  <c r="I1390" i="2"/>
  <c r="B1391" i="2" s="1"/>
  <c r="G1391" i="2" s="1"/>
  <c r="H1389" i="7" l="1"/>
  <c r="I1389" i="7" s="1"/>
  <c r="B1390" i="7" s="1"/>
  <c r="G1390" i="7" s="1"/>
  <c r="H1389" i="6"/>
  <c r="I1389" i="6"/>
  <c r="B1390" i="6" s="1"/>
  <c r="G1390" i="6" s="1"/>
  <c r="H1390" i="5"/>
  <c r="I1390" i="5" s="1"/>
  <c r="B1391" i="5" s="1"/>
  <c r="G1391" i="5" s="1"/>
  <c r="H1389" i="4"/>
  <c r="I1389" i="4" s="1"/>
  <c r="B1390" i="4" s="1"/>
  <c r="G1390" i="4" s="1"/>
  <c r="H1389" i="3"/>
  <c r="I1389" i="3" s="1"/>
  <c r="B1390" i="3" s="1"/>
  <c r="G1390" i="3" s="1"/>
  <c r="H1391" i="2"/>
  <c r="I1391" i="2"/>
  <c r="B1392" i="2" s="1"/>
  <c r="G1392" i="2" s="1"/>
  <c r="H1390" i="7" l="1"/>
  <c r="I1390" i="7"/>
  <c r="B1391" i="7" s="1"/>
  <c r="G1391" i="7" s="1"/>
  <c r="H1390" i="6"/>
  <c r="I1390" i="6" s="1"/>
  <c r="B1391" i="6" s="1"/>
  <c r="G1391" i="6" s="1"/>
  <c r="H1391" i="5"/>
  <c r="I1391" i="5" s="1"/>
  <c r="B1392" i="5" s="1"/>
  <c r="G1392" i="5" s="1"/>
  <c r="I1390" i="4"/>
  <c r="B1391" i="4" s="1"/>
  <c r="G1391" i="4" s="1"/>
  <c r="H1390" i="4"/>
  <c r="H1390" i="3"/>
  <c r="I1390" i="3" s="1"/>
  <c r="B1391" i="3" s="1"/>
  <c r="G1391" i="3" s="1"/>
  <c r="H1392" i="2"/>
  <c r="I1392" i="2" s="1"/>
  <c r="B1393" i="2" s="1"/>
  <c r="G1393" i="2" s="1"/>
  <c r="H1391" i="7" l="1"/>
  <c r="I1391" i="7" s="1"/>
  <c r="B1392" i="7" s="1"/>
  <c r="G1392" i="7" s="1"/>
  <c r="H1391" i="6"/>
  <c r="I1391" i="6" s="1"/>
  <c r="B1392" i="6" s="1"/>
  <c r="G1392" i="6" s="1"/>
  <c r="H1392" i="5"/>
  <c r="I1392" i="5" s="1"/>
  <c r="B1393" i="5" s="1"/>
  <c r="G1393" i="5" s="1"/>
  <c r="H1391" i="4"/>
  <c r="I1391" i="4" s="1"/>
  <c r="B1392" i="4" s="1"/>
  <c r="G1392" i="4" s="1"/>
  <c r="H1391" i="3"/>
  <c r="I1391" i="3" s="1"/>
  <c r="B1392" i="3" s="1"/>
  <c r="G1392" i="3" s="1"/>
  <c r="H1393" i="2"/>
  <c r="I1393" i="2" s="1"/>
  <c r="B1394" i="2" s="1"/>
  <c r="G1394" i="2" s="1"/>
  <c r="H1392" i="7" l="1"/>
  <c r="I1392" i="7" s="1"/>
  <c r="B1393" i="7" s="1"/>
  <c r="G1393" i="7" s="1"/>
  <c r="H1392" i="6"/>
  <c r="I1392" i="6" s="1"/>
  <c r="B1393" i="6" s="1"/>
  <c r="G1393" i="6" s="1"/>
  <c r="H1393" i="5"/>
  <c r="I1393" i="5" s="1"/>
  <c r="B1394" i="5" s="1"/>
  <c r="G1394" i="5" s="1"/>
  <c r="I1392" i="4"/>
  <c r="B1393" i="4" s="1"/>
  <c r="G1393" i="4" s="1"/>
  <c r="H1392" i="4"/>
  <c r="H1392" i="3"/>
  <c r="I1392" i="3"/>
  <c r="B1393" i="3" s="1"/>
  <c r="G1393" i="3" s="1"/>
  <c r="H1394" i="2"/>
  <c r="I1394" i="2"/>
  <c r="B1395" i="2" s="1"/>
  <c r="G1395" i="2" s="1"/>
  <c r="H1393" i="7" l="1"/>
  <c r="I1393" i="7" s="1"/>
  <c r="B1394" i="7" s="1"/>
  <c r="G1394" i="7" s="1"/>
  <c r="H1393" i="6"/>
  <c r="I1393" i="6" s="1"/>
  <c r="B1394" i="6" s="1"/>
  <c r="G1394" i="6" s="1"/>
  <c r="H1394" i="5"/>
  <c r="I1394" i="5"/>
  <c r="B1395" i="5" s="1"/>
  <c r="G1395" i="5" s="1"/>
  <c r="H1393" i="4"/>
  <c r="I1393" i="4" s="1"/>
  <c r="B1394" i="4" s="1"/>
  <c r="G1394" i="4" s="1"/>
  <c r="H1393" i="3"/>
  <c r="I1393" i="3" s="1"/>
  <c r="B1394" i="3" s="1"/>
  <c r="G1394" i="3" s="1"/>
  <c r="H1395" i="2"/>
  <c r="I1395" i="2"/>
  <c r="B1396" i="2" s="1"/>
  <c r="G1396" i="2" s="1"/>
  <c r="H1394" i="7" l="1"/>
  <c r="I1394" i="7" s="1"/>
  <c r="B1395" i="7" s="1"/>
  <c r="G1395" i="7" s="1"/>
  <c r="H1394" i="6"/>
  <c r="I1394" i="6" s="1"/>
  <c r="B1395" i="6" s="1"/>
  <c r="G1395" i="6" s="1"/>
  <c r="H1395" i="5"/>
  <c r="I1395" i="5" s="1"/>
  <c r="B1396" i="5" s="1"/>
  <c r="G1396" i="5" s="1"/>
  <c r="H1394" i="4"/>
  <c r="I1394" i="4" s="1"/>
  <c r="B1395" i="4" s="1"/>
  <c r="G1395" i="4" s="1"/>
  <c r="H1394" i="3"/>
  <c r="I1394" i="3" s="1"/>
  <c r="B1395" i="3" s="1"/>
  <c r="G1395" i="3" s="1"/>
  <c r="H1396" i="2"/>
  <c r="I1396" i="2"/>
  <c r="B1397" i="2" s="1"/>
  <c r="G1397" i="2" s="1"/>
  <c r="H1395" i="7" l="1"/>
  <c r="I1395" i="7"/>
  <c r="B1396" i="7" s="1"/>
  <c r="G1396" i="7" s="1"/>
  <c r="H1395" i="6"/>
  <c r="I1395" i="6" s="1"/>
  <c r="B1396" i="6" s="1"/>
  <c r="G1396" i="6" s="1"/>
  <c r="H1396" i="5"/>
  <c r="I1396" i="5" s="1"/>
  <c r="B1397" i="5" s="1"/>
  <c r="G1397" i="5" s="1"/>
  <c r="H1395" i="4"/>
  <c r="I1395" i="4" s="1"/>
  <c r="B1396" i="4" s="1"/>
  <c r="G1396" i="4" s="1"/>
  <c r="H1395" i="3"/>
  <c r="I1395" i="3" s="1"/>
  <c r="B1396" i="3" s="1"/>
  <c r="G1396" i="3" s="1"/>
  <c r="H1397" i="2"/>
  <c r="I1397" i="2"/>
  <c r="B1398" i="2" s="1"/>
  <c r="G1398" i="2" s="1"/>
  <c r="H1396" i="7" l="1"/>
  <c r="I1396" i="7"/>
  <c r="B1397" i="7" s="1"/>
  <c r="G1397" i="7" s="1"/>
  <c r="H1396" i="6"/>
  <c r="I1396" i="6" s="1"/>
  <c r="B1397" i="6" s="1"/>
  <c r="G1397" i="6" s="1"/>
  <c r="H1397" i="5"/>
  <c r="I1397" i="5" s="1"/>
  <c r="B1398" i="5" s="1"/>
  <c r="G1398" i="5" s="1"/>
  <c r="H1396" i="4"/>
  <c r="I1396" i="4" s="1"/>
  <c r="B1397" i="4" s="1"/>
  <c r="G1397" i="4" s="1"/>
  <c r="H1396" i="3"/>
  <c r="I1396" i="3" s="1"/>
  <c r="B1397" i="3" s="1"/>
  <c r="G1397" i="3" s="1"/>
  <c r="H1398" i="2"/>
  <c r="I1398" i="2"/>
  <c r="B1399" i="2" s="1"/>
  <c r="G1399" i="2" s="1"/>
  <c r="H1397" i="7" l="1"/>
  <c r="I1397" i="7" s="1"/>
  <c r="B1398" i="7" s="1"/>
  <c r="G1398" i="7" s="1"/>
  <c r="H1397" i="6"/>
  <c r="I1397" i="6"/>
  <c r="B1398" i="6" s="1"/>
  <c r="G1398" i="6" s="1"/>
  <c r="H1398" i="5"/>
  <c r="I1398" i="5" s="1"/>
  <c r="B1399" i="5" s="1"/>
  <c r="G1399" i="5" s="1"/>
  <c r="H1397" i="4"/>
  <c r="I1397" i="4" s="1"/>
  <c r="B1398" i="4" s="1"/>
  <c r="G1398" i="4" s="1"/>
  <c r="H1397" i="3"/>
  <c r="I1397" i="3"/>
  <c r="B1398" i="3" s="1"/>
  <c r="G1398" i="3" s="1"/>
  <c r="H1399" i="2"/>
  <c r="I1399" i="2"/>
  <c r="B1400" i="2" s="1"/>
  <c r="G1400" i="2" s="1"/>
  <c r="H1398" i="7" l="1"/>
  <c r="I1398" i="7" s="1"/>
  <c r="B1399" i="7" s="1"/>
  <c r="G1399" i="7" s="1"/>
  <c r="H1398" i="6"/>
  <c r="I1398" i="6"/>
  <c r="B1399" i="6" s="1"/>
  <c r="G1399" i="6" s="1"/>
  <c r="H1399" i="5"/>
  <c r="I1399" i="5"/>
  <c r="B1400" i="5" s="1"/>
  <c r="G1400" i="5" s="1"/>
  <c r="H1398" i="4"/>
  <c r="I1398" i="4" s="1"/>
  <c r="B1399" i="4" s="1"/>
  <c r="G1399" i="4" s="1"/>
  <c r="H1398" i="3"/>
  <c r="I1398" i="3" s="1"/>
  <c r="B1399" i="3" s="1"/>
  <c r="G1399" i="3" s="1"/>
  <c r="H1400" i="2"/>
  <c r="I1400" i="2"/>
  <c r="B1401" i="2" s="1"/>
  <c r="G1401" i="2" s="1"/>
  <c r="I1399" i="7" l="1"/>
  <c r="B1400" i="7" s="1"/>
  <c r="G1400" i="7" s="1"/>
  <c r="H1399" i="7"/>
  <c r="H1399" i="6"/>
  <c r="I1399" i="6" s="1"/>
  <c r="B1400" i="6" s="1"/>
  <c r="G1400" i="6" s="1"/>
  <c r="H1400" i="5"/>
  <c r="I1400" i="5" s="1"/>
  <c r="B1401" i="5" s="1"/>
  <c r="G1401" i="5" s="1"/>
  <c r="H1399" i="4"/>
  <c r="I1399" i="4" s="1"/>
  <c r="B1400" i="4" s="1"/>
  <c r="G1400" i="4" s="1"/>
  <c r="H1399" i="3"/>
  <c r="I1399" i="3" s="1"/>
  <c r="B1400" i="3" s="1"/>
  <c r="G1400" i="3" s="1"/>
  <c r="H1401" i="2"/>
  <c r="I1401" i="2"/>
  <c r="B1402" i="2" s="1"/>
  <c r="G1402" i="2" s="1"/>
  <c r="I1400" i="7" l="1"/>
  <c r="B1401" i="7" s="1"/>
  <c r="G1401" i="7" s="1"/>
  <c r="H1400" i="7"/>
  <c r="H1400" i="6"/>
  <c r="I1400" i="6" s="1"/>
  <c r="B1401" i="6" s="1"/>
  <c r="G1401" i="6" s="1"/>
  <c r="H1401" i="5"/>
  <c r="I1401" i="5" s="1"/>
  <c r="B1402" i="5" s="1"/>
  <c r="G1402" i="5" s="1"/>
  <c r="H1400" i="4"/>
  <c r="I1400" i="4"/>
  <c r="B1401" i="4" s="1"/>
  <c r="G1401" i="4" s="1"/>
  <c r="H1400" i="3"/>
  <c r="I1400" i="3" s="1"/>
  <c r="B1401" i="3" s="1"/>
  <c r="G1401" i="3" s="1"/>
  <c r="H1402" i="2"/>
  <c r="I1402" i="2"/>
  <c r="B1403" i="2" s="1"/>
  <c r="G1403" i="2" s="1"/>
  <c r="H1401" i="7" l="1"/>
  <c r="I1401" i="7" s="1"/>
  <c r="B1402" i="7" s="1"/>
  <c r="G1402" i="7" s="1"/>
  <c r="H1401" i="6"/>
  <c r="I1401" i="6"/>
  <c r="B1402" i="6" s="1"/>
  <c r="G1402" i="6" s="1"/>
  <c r="H1402" i="5"/>
  <c r="I1402" i="5" s="1"/>
  <c r="B1403" i="5" s="1"/>
  <c r="G1403" i="5" s="1"/>
  <c r="H1401" i="4"/>
  <c r="I1401" i="4" s="1"/>
  <c r="B1402" i="4" s="1"/>
  <c r="G1402" i="4" s="1"/>
  <c r="H1401" i="3"/>
  <c r="I1401" i="3" s="1"/>
  <c r="B1402" i="3" s="1"/>
  <c r="G1402" i="3" s="1"/>
  <c r="H1403" i="2"/>
  <c r="I1403" i="2" s="1"/>
  <c r="B1404" i="2" s="1"/>
  <c r="G1404" i="2" s="1"/>
  <c r="H1402" i="7" l="1"/>
  <c r="I1402" i="7" s="1"/>
  <c r="B1403" i="7" s="1"/>
  <c r="G1403" i="7" s="1"/>
  <c r="H1402" i="6"/>
  <c r="I1402" i="6" s="1"/>
  <c r="B1403" i="6" s="1"/>
  <c r="G1403" i="6" s="1"/>
  <c r="H1403" i="5"/>
  <c r="I1403" i="5" s="1"/>
  <c r="B1404" i="5" s="1"/>
  <c r="G1404" i="5" s="1"/>
  <c r="I1402" i="4"/>
  <c r="B1403" i="4" s="1"/>
  <c r="G1403" i="4" s="1"/>
  <c r="H1402" i="4"/>
  <c r="I1402" i="3"/>
  <c r="B1403" i="3" s="1"/>
  <c r="G1403" i="3" s="1"/>
  <c r="H1402" i="3"/>
  <c r="H1404" i="2"/>
  <c r="I1404" i="2"/>
  <c r="B1405" i="2" s="1"/>
  <c r="G1405" i="2" s="1"/>
  <c r="I1403" i="7" l="1"/>
  <c r="B1404" i="7" s="1"/>
  <c r="G1404" i="7" s="1"/>
  <c r="H1403" i="7"/>
  <c r="I1403" i="6"/>
  <c r="B1404" i="6" s="1"/>
  <c r="G1404" i="6" s="1"/>
  <c r="H1403" i="6"/>
  <c r="H1404" i="5"/>
  <c r="I1404" i="5"/>
  <c r="B1405" i="5" s="1"/>
  <c r="G1405" i="5" s="1"/>
  <c r="H1403" i="4"/>
  <c r="I1403" i="4"/>
  <c r="B1404" i="4" s="1"/>
  <c r="G1404" i="4" s="1"/>
  <c r="H1403" i="3"/>
  <c r="I1403" i="3" s="1"/>
  <c r="B1404" i="3" s="1"/>
  <c r="G1404" i="3" s="1"/>
  <c r="H1405" i="2"/>
  <c r="I1405" i="2"/>
  <c r="B1406" i="2" s="1"/>
  <c r="G1406" i="2" s="1"/>
  <c r="I1404" i="7" l="1"/>
  <c r="B1405" i="7" s="1"/>
  <c r="G1405" i="7" s="1"/>
  <c r="H1404" i="7"/>
  <c r="H1404" i="6"/>
  <c r="I1404" i="6" s="1"/>
  <c r="B1405" i="6" s="1"/>
  <c r="G1405" i="6" s="1"/>
  <c r="H1405" i="5"/>
  <c r="I1405" i="5" s="1"/>
  <c r="B1406" i="5" s="1"/>
  <c r="G1406" i="5" s="1"/>
  <c r="H1404" i="4"/>
  <c r="I1404" i="4" s="1"/>
  <c r="B1405" i="4" s="1"/>
  <c r="G1405" i="4" s="1"/>
  <c r="H1404" i="3"/>
  <c r="I1404" i="3" s="1"/>
  <c r="B1405" i="3" s="1"/>
  <c r="G1405" i="3" s="1"/>
  <c r="H1406" i="2"/>
  <c r="I1406" i="2" s="1"/>
  <c r="B1407" i="2" s="1"/>
  <c r="G1407" i="2" s="1"/>
  <c r="I1405" i="7" l="1"/>
  <c r="B1406" i="7" s="1"/>
  <c r="G1406" i="7" s="1"/>
  <c r="H1405" i="7"/>
  <c r="H1405" i="6"/>
  <c r="I1405" i="6"/>
  <c r="B1406" i="6" s="1"/>
  <c r="G1406" i="6" s="1"/>
  <c r="H1406" i="5"/>
  <c r="I1406" i="5"/>
  <c r="B1407" i="5" s="1"/>
  <c r="G1407" i="5" s="1"/>
  <c r="H1405" i="4"/>
  <c r="I1405" i="4" s="1"/>
  <c r="B1406" i="4" s="1"/>
  <c r="G1406" i="4" s="1"/>
  <c r="H1405" i="3"/>
  <c r="I1405" i="3" s="1"/>
  <c r="B1406" i="3" s="1"/>
  <c r="G1406" i="3" s="1"/>
  <c r="H1407" i="2"/>
  <c r="I1407" i="2"/>
  <c r="B1408" i="2" s="1"/>
  <c r="G1408" i="2" s="1"/>
  <c r="I1406" i="7" l="1"/>
  <c r="B1407" i="7" s="1"/>
  <c r="G1407" i="7" s="1"/>
  <c r="H1406" i="7"/>
  <c r="H1406" i="6"/>
  <c r="I1406" i="6" s="1"/>
  <c r="B1407" i="6" s="1"/>
  <c r="G1407" i="6" s="1"/>
  <c r="H1407" i="5"/>
  <c r="I1407" i="5" s="1"/>
  <c r="B1408" i="5" s="1"/>
  <c r="G1408" i="5" s="1"/>
  <c r="I1406" i="4"/>
  <c r="B1407" i="4" s="1"/>
  <c r="G1407" i="4" s="1"/>
  <c r="H1406" i="4"/>
  <c r="H1406" i="3"/>
  <c r="I1406" i="3" s="1"/>
  <c r="B1407" i="3" s="1"/>
  <c r="G1407" i="3" s="1"/>
  <c r="H1408" i="2"/>
  <c r="I1408" i="2"/>
  <c r="B1409" i="2" s="1"/>
  <c r="G1409" i="2" s="1"/>
  <c r="H1407" i="7" l="1"/>
  <c r="I1407" i="7" s="1"/>
  <c r="B1408" i="7" s="1"/>
  <c r="G1408" i="7" s="1"/>
  <c r="H1407" i="6"/>
  <c r="I1407" i="6"/>
  <c r="B1408" i="6" s="1"/>
  <c r="G1408" i="6" s="1"/>
  <c r="H1408" i="5"/>
  <c r="I1408" i="5" s="1"/>
  <c r="B1409" i="5" s="1"/>
  <c r="G1409" i="5" s="1"/>
  <c r="I1407" i="4"/>
  <c r="B1408" i="4" s="1"/>
  <c r="G1408" i="4" s="1"/>
  <c r="H1407" i="4"/>
  <c r="H1407" i="3"/>
  <c r="I1407" i="3" s="1"/>
  <c r="B1408" i="3" s="1"/>
  <c r="G1408" i="3" s="1"/>
  <c r="H1409" i="2"/>
  <c r="I1409" i="2"/>
  <c r="B1410" i="2" s="1"/>
  <c r="G1410" i="2" s="1"/>
  <c r="H1408" i="7" l="1"/>
  <c r="I1408" i="7"/>
  <c r="B1409" i="7" s="1"/>
  <c r="G1409" i="7" s="1"/>
  <c r="H1408" i="6"/>
  <c r="I1408" i="6" s="1"/>
  <c r="B1409" i="6" s="1"/>
  <c r="G1409" i="6" s="1"/>
  <c r="H1409" i="5"/>
  <c r="I1409" i="5" s="1"/>
  <c r="B1410" i="5" s="1"/>
  <c r="G1410" i="5" s="1"/>
  <c r="H1408" i="4"/>
  <c r="I1408" i="4"/>
  <c r="B1409" i="4" s="1"/>
  <c r="G1409" i="4" s="1"/>
  <c r="H1408" i="3"/>
  <c r="I1408" i="3" s="1"/>
  <c r="B1409" i="3" s="1"/>
  <c r="G1409" i="3" s="1"/>
  <c r="H1410" i="2"/>
  <c r="I1410" i="2"/>
  <c r="B1411" i="2" s="1"/>
  <c r="G1411" i="2" s="1"/>
  <c r="H1409" i="7" l="1"/>
  <c r="I1409" i="7" s="1"/>
  <c r="B1410" i="7" s="1"/>
  <c r="G1410" i="7" s="1"/>
  <c r="H1409" i="6"/>
  <c r="I1409" i="6" s="1"/>
  <c r="B1410" i="6" s="1"/>
  <c r="G1410" i="6" s="1"/>
  <c r="H1410" i="5"/>
  <c r="I1410" i="5" s="1"/>
  <c r="B1411" i="5" s="1"/>
  <c r="G1411" i="5" s="1"/>
  <c r="H1409" i="4"/>
  <c r="I1409" i="4" s="1"/>
  <c r="B1410" i="4" s="1"/>
  <c r="G1410" i="4" s="1"/>
  <c r="H1409" i="3"/>
  <c r="I1409" i="3" s="1"/>
  <c r="B1410" i="3" s="1"/>
  <c r="G1410" i="3" s="1"/>
  <c r="H1411" i="2"/>
  <c r="I1411" i="2"/>
  <c r="B1412" i="2" s="1"/>
  <c r="G1412" i="2" s="1"/>
  <c r="H1410" i="7" l="1"/>
  <c r="I1410" i="7" s="1"/>
  <c r="B1411" i="7" s="1"/>
  <c r="G1411" i="7" s="1"/>
  <c r="H1410" i="6"/>
  <c r="I1410" i="6" s="1"/>
  <c r="B1411" i="6" s="1"/>
  <c r="G1411" i="6" s="1"/>
  <c r="H1411" i="5"/>
  <c r="I1411" i="5" s="1"/>
  <c r="B1412" i="5" s="1"/>
  <c r="G1412" i="5" s="1"/>
  <c r="H1410" i="4"/>
  <c r="I1410" i="4" s="1"/>
  <c r="B1411" i="4" s="1"/>
  <c r="G1411" i="4" s="1"/>
  <c r="H1410" i="3"/>
  <c r="I1410" i="3" s="1"/>
  <c r="B1411" i="3" s="1"/>
  <c r="G1411" i="3" s="1"/>
  <c r="H1412" i="2"/>
  <c r="I1412" i="2"/>
  <c r="B1413" i="2" s="1"/>
  <c r="G1413" i="2" s="1"/>
  <c r="I1411" i="7" l="1"/>
  <c r="B1412" i="7" s="1"/>
  <c r="G1412" i="7" s="1"/>
  <c r="H1411" i="7"/>
  <c r="I1411" i="6"/>
  <c r="B1412" i="6" s="1"/>
  <c r="G1412" i="6" s="1"/>
  <c r="H1411" i="6"/>
  <c r="H1412" i="5"/>
  <c r="I1412" i="5" s="1"/>
  <c r="B1413" i="5" s="1"/>
  <c r="G1413" i="5" s="1"/>
  <c r="H1411" i="4"/>
  <c r="I1411" i="4" s="1"/>
  <c r="B1412" i="4" s="1"/>
  <c r="G1412" i="4" s="1"/>
  <c r="H1411" i="3"/>
  <c r="I1411" i="3" s="1"/>
  <c r="B1412" i="3" s="1"/>
  <c r="G1412" i="3" s="1"/>
  <c r="H1413" i="2"/>
  <c r="I1413" i="2" s="1"/>
  <c r="B1414" i="2" s="1"/>
  <c r="G1414" i="2" s="1"/>
  <c r="H1412" i="7" l="1"/>
  <c r="I1412" i="7" s="1"/>
  <c r="B1413" i="7" s="1"/>
  <c r="G1413" i="7" s="1"/>
  <c r="H1412" i="6"/>
  <c r="I1412" i="6" s="1"/>
  <c r="B1413" i="6" s="1"/>
  <c r="G1413" i="6" s="1"/>
  <c r="H1413" i="5"/>
  <c r="I1413" i="5" s="1"/>
  <c r="B1414" i="5" s="1"/>
  <c r="G1414" i="5" s="1"/>
  <c r="H1412" i="4"/>
  <c r="I1412" i="4"/>
  <c r="B1413" i="4" s="1"/>
  <c r="G1413" i="4" s="1"/>
  <c r="H1412" i="3"/>
  <c r="I1412" i="3" s="1"/>
  <c r="B1413" i="3" s="1"/>
  <c r="G1413" i="3" s="1"/>
  <c r="H1414" i="2"/>
  <c r="I1414" i="2" s="1"/>
  <c r="B1415" i="2" s="1"/>
  <c r="G1415" i="2" s="1"/>
  <c r="H1413" i="7" l="1"/>
  <c r="I1413" i="7" s="1"/>
  <c r="B1414" i="7" s="1"/>
  <c r="G1414" i="7" s="1"/>
  <c r="H1413" i="6"/>
  <c r="I1413" i="6" s="1"/>
  <c r="B1414" i="6" s="1"/>
  <c r="G1414" i="6" s="1"/>
  <c r="H1414" i="5"/>
  <c r="I1414" i="5" s="1"/>
  <c r="B1415" i="5" s="1"/>
  <c r="G1415" i="5" s="1"/>
  <c r="H1413" i="4"/>
  <c r="I1413" i="4" s="1"/>
  <c r="B1414" i="4" s="1"/>
  <c r="G1414" i="4" s="1"/>
  <c r="I1413" i="3"/>
  <c r="B1414" i="3" s="1"/>
  <c r="G1414" i="3" s="1"/>
  <c r="H1413" i="3"/>
  <c r="H1415" i="2"/>
  <c r="I1415" i="2"/>
  <c r="B1416" i="2" s="1"/>
  <c r="G1416" i="2" s="1"/>
  <c r="H1414" i="7" l="1"/>
  <c r="I1414" i="7"/>
  <c r="B1415" i="7" s="1"/>
  <c r="G1415" i="7" s="1"/>
  <c r="H1414" i="6"/>
  <c r="I1414" i="6" s="1"/>
  <c r="B1415" i="6" s="1"/>
  <c r="G1415" i="6" s="1"/>
  <c r="H1415" i="5"/>
  <c r="I1415" i="5" s="1"/>
  <c r="B1416" i="5" s="1"/>
  <c r="G1416" i="5" s="1"/>
  <c r="H1414" i="4"/>
  <c r="I1414" i="4" s="1"/>
  <c r="B1415" i="4" s="1"/>
  <c r="G1415" i="4" s="1"/>
  <c r="H1414" i="3"/>
  <c r="I1414" i="3" s="1"/>
  <c r="B1415" i="3" s="1"/>
  <c r="G1415" i="3" s="1"/>
  <c r="H1416" i="2"/>
  <c r="I1416" i="2"/>
  <c r="B1417" i="2" s="1"/>
  <c r="G1417" i="2" s="1"/>
  <c r="H1415" i="7" l="1"/>
  <c r="I1415" i="7" s="1"/>
  <c r="B1416" i="7" s="1"/>
  <c r="G1416" i="7" s="1"/>
  <c r="H1415" i="6"/>
  <c r="I1415" i="6" s="1"/>
  <c r="B1416" i="6" s="1"/>
  <c r="G1416" i="6" s="1"/>
  <c r="H1416" i="5"/>
  <c r="I1416" i="5" s="1"/>
  <c r="B1417" i="5" s="1"/>
  <c r="G1417" i="5" s="1"/>
  <c r="H1415" i="4"/>
  <c r="I1415" i="4"/>
  <c r="B1416" i="4" s="1"/>
  <c r="G1416" i="4" s="1"/>
  <c r="H1415" i="3"/>
  <c r="I1415" i="3" s="1"/>
  <c r="B1416" i="3" s="1"/>
  <c r="G1416" i="3" s="1"/>
  <c r="H1417" i="2"/>
  <c r="I1417" i="2"/>
  <c r="B1418" i="2" s="1"/>
  <c r="G1418" i="2" s="1"/>
  <c r="H1416" i="7" l="1"/>
  <c r="I1416" i="7" s="1"/>
  <c r="B1417" i="7" s="1"/>
  <c r="G1417" i="7" s="1"/>
  <c r="H1416" i="6"/>
  <c r="I1416" i="6" s="1"/>
  <c r="B1417" i="6" s="1"/>
  <c r="G1417" i="6" s="1"/>
  <c r="H1417" i="5"/>
  <c r="I1417" i="5" s="1"/>
  <c r="B1418" i="5" s="1"/>
  <c r="G1418" i="5" s="1"/>
  <c r="I1416" i="4"/>
  <c r="B1417" i="4" s="1"/>
  <c r="G1417" i="4" s="1"/>
  <c r="H1416" i="4"/>
  <c r="H1416" i="3"/>
  <c r="I1416" i="3"/>
  <c r="B1417" i="3" s="1"/>
  <c r="G1417" i="3" s="1"/>
  <c r="H1418" i="2"/>
  <c r="I1418" i="2"/>
  <c r="B1419" i="2" s="1"/>
  <c r="G1419" i="2" s="1"/>
  <c r="I1417" i="7" l="1"/>
  <c r="B1418" i="7" s="1"/>
  <c r="G1418" i="7" s="1"/>
  <c r="H1417" i="7"/>
  <c r="H1417" i="6"/>
  <c r="I1417" i="6" s="1"/>
  <c r="B1418" i="6" s="1"/>
  <c r="G1418" i="6" s="1"/>
  <c r="H1418" i="5"/>
  <c r="I1418" i="5"/>
  <c r="B1419" i="5" s="1"/>
  <c r="G1419" i="5" s="1"/>
  <c r="H1417" i="4"/>
  <c r="I1417" i="4" s="1"/>
  <c r="B1418" i="4" s="1"/>
  <c r="G1418" i="4" s="1"/>
  <c r="H1417" i="3"/>
  <c r="I1417" i="3" s="1"/>
  <c r="B1418" i="3" s="1"/>
  <c r="G1418" i="3" s="1"/>
  <c r="H1419" i="2"/>
  <c r="I1419" i="2"/>
  <c r="B1420" i="2" s="1"/>
  <c r="G1420" i="2" s="1"/>
  <c r="H1418" i="7" l="1"/>
  <c r="I1418" i="7" s="1"/>
  <c r="B1419" i="7" s="1"/>
  <c r="G1419" i="7" s="1"/>
  <c r="I1418" i="6"/>
  <c r="B1419" i="6" s="1"/>
  <c r="G1419" i="6" s="1"/>
  <c r="H1418" i="6"/>
  <c r="H1419" i="5"/>
  <c r="I1419" i="5" s="1"/>
  <c r="B1420" i="5" s="1"/>
  <c r="G1420" i="5" s="1"/>
  <c r="H1418" i="4"/>
  <c r="I1418" i="4" s="1"/>
  <c r="B1419" i="4" s="1"/>
  <c r="G1419" i="4" s="1"/>
  <c r="H1418" i="3"/>
  <c r="I1418" i="3" s="1"/>
  <c r="B1419" i="3" s="1"/>
  <c r="G1419" i="3" s="1"/>
  <c r="H1420" i="2"/>
  <c r="I1420" i="2" s="1"/>
  <c r="B1421" i="2" s="1"/>
  <c r="G1421" i="2" s="1"/>
  <c r="H1419" i="7" l="1"/>
  <c r="I1419" i="7" s="1"/>
  <c r="B1420" i="7" s="1"/>
  <c r="G1420" i="7" s="1"/>
  <c r="H1419" i="6"/>
  <c r="I1419" i="6" s="1"/>
  <c r="B1420" i="6" s="1"/>
  <c r="G1420" i="6" s="1"/>
  <c r="H1420" i="5"/>
  <c r="I1420" i="5" s="1"/>
  <c r="B1421" i="5" s="1"/>
  <c r="G1421" i="5" s="1"/>
  <c r="I1419" i="4"/>
  <c r="B1420" i="4" s="1"/>
  <c r="G1420" i="4" s="1"/>
  <c r="H1419" i="4"/>
  <c r="H1419" i="3"/>
  <c r="I1419" i="3" s="1"/>
  <c r="B1420" i="3" s="1"/>
  <c r="G1420" i="3" s="1"/>
  <c r="H1421" i="2"/>
  <c r="I1421" i="2"/>
  <c r="B1422" i="2" s="1"/>
  <c r="G1422" i="2" s="1"/>
  <c r="H1420" i="7" l="1"/>
  <c r="I1420" i="7"/>
  <c r="B1421" i="7" s="1"/>
  <c r="G1421" i="7" s="1"/>
  <c r="I1420" i="6"/>
  <c r="B1421" i="6" s="1"/>
  <c r="G1421" i="6" s="1"/>
  <c r="H1420" i="6"/>
  <c r="H1421" i="5"/>
  <c r="I1421" i="5" s="1"/>
  <c r="B1422" i="5" s="1"/>
  <c r="G1422" i="5" s="1"/>
  <c r="H1420" i="4"/>
  <c r="I1420" i="4" s="1"/>
  <c r="B1421" i="4" s="1"/>
  <c r="G1421" i="4" s="1"/>
  <c r="H1420" i="3"/>
  <c r="I1420" i="3" s="1"/>
  <c r="B1421" i="3" s="1"/>
  <c r="G1421" i="3" s="1"/>
  <c r="H1422" i="2"/>
  <c r="I1422" i="2" s="1"/>
  <c r="B1423" i="2" s="1"/>
  <c r="G1423" i="2" s="1"/>
  <c r="I1421" i="7" l="1"/>
  <c r="B1422" i="7" s="1"/>
  <c r="G1422" i="7" s="1"/>
  <c r="H1421" i="7"/>
  <c r="I1421" i="6"/>
  <c r="B1422" i="6" s="1"/>
  <c r="G1422" i="6" s="1"/>
  <c r="H1421" i="6"/>
  <c r="H1422" i="5"/>
  <c r="I1422" i="5" s="1"/>
  <c r="B1423" i="5" s="1"/>
  <c r="G1423" i="5" s="1"/>
  <c r="I1421" i="4"/>
  <c r="B1422" i="4" s="1"/>
  <c r="G1422" i="4" s="1"/>
  <c r="H1421" i="4"/>
  <c r="H1421" i="3"/>
  <c r="I1421" i="3"/>
  <c r="B1422" i="3" s="1"/>
  <c r="G1422" i="3" s="1"/>
  <c r="H1423" i="2"/>
  <c r="I1423" i="2"/>
  <c r="B1424" i="2" s="1"/>
  <c r="G1424" i="2" s="1"/>
  <c r="H1422" i="7" l="1"/>
  <c r="I1422" i="7" s="1"/>
  <c r="B1423" i="7" s="1"/>
  <c r="G1423" i="7" s="1"/>
  <c r="H1422" i="6"/>
  <c r="I1422" i="6"/>
  <c r="B1423" i="6" s="1"/>
  <c r="G1423" i="6" s="1"/>
  <c r="H1423" i="5"/>
  <c r="I1423" i="5" s="1"/>
  <c r="B1424" i="5" s="1"/>
  <c r="G1424" i="5" s="1"/>
  <c r="H1422" i="4"/>
  <c r="I1422" i="4" s="1"/>
  <c r="B1423" i="4" s="1"/>
  <c r="G1423" i="4" s="1"/>
  <c r="I1422" i="3"/>
  <c r="B1423" i="3" s="1"/>
  <c r="G1423" i="3" s="1"/>
  <c r="H1422" i="3"/>
  <c r="H1424" i="2"/>
  <c r="I1424" i="2" s="1"/>
  <c r="B1425" i="2" s="1"/>
  <c r="G1425" i="2" s="1"/>
  <c r="H1423" i="7" l="1"/>
  <c r="I1423" i="7" s="1"/>
  <c r="B1424" i="7" s="1"/>
  <c r="G1424" i="7" s="1"/>
  <c r="H1423" i="6"/>
  <c r="I1423" i="6" s="1"/>
  <c r="B1424" i="6" s="1"/>
  <c r="G1424" i="6" s="1"/>
  <c r="H1424" i="5"/>
  <c r="I1424" i="5" s="1"/>
  <c r="B1425" i="5" s="1"/>
  <c r="G1425" i="5" s="1"/>
  <c r="H1423" i="4"/>
  <c r="I1423" i="4" s="1"/>
  <c r="B1424" i="4" s="1"/>
  <c r="G1424" i="4" s="1"/>
  <c r="H1423" i="3"/>
  <c r="I1423" i="3" s="1"/>
  <c r="B1424" i="3" s="1"/>
  <c r="G1424" i="3" s="1"/>
  <c r="H1425" i="2"/>
  <c r="I1425" i="2"/>
  <c r="B1426" i="2" s="1"/>
  <c r="G1426" i="2" s="1"/>
  <c r="H1424" i="7" l="1"/>
  <c r="I1424" i="7" s="1"/>
  <c r="B1425" i="7" s="1"/>
  <c r="G1425" i="7" s="1"/>
  <c r="I1424" i="6"/>
  <c r="B1425" i="6" s="1"/>
  <c r="G1425" i="6" s="1"/>
  <c r="H1424" i="6"/>
  <c r="H1425" i="5"/>
  <c r="I1425" i="5" s="1"/>
  <c r="B1426" i="5" s="1"/>
  <c r="G1426" i="5" s="1"/>
  <c r="H1424" i="4"/>
  <c r="I1424" i="4"/>
  <c r="B1425" i="4" s="1"/>
  <c r="G1425" i="4" s="1"/>
  <c r="H1424" i="3"/>
  <c r="I1424" i="3" s="1"/>
  <c r="B1425" i="3" s="1"/>
  <c r="G1425" i="3" s="1"/>
  <c r="H1426" i="2"/>
  <c r="I1426" i="2" s="1"/>
  <c r="B1427" i="2" s="1"/>
  <c r="G1427" i="2" s="1"/>
  <c r="H1425" i="7" l="1"/>
  <c r="I1425" i="7" s="1"/>
  <c r="B1426" i="7" s="1"/>
  <c r="G1426" i="7" s="1"/>
  <c r="H1425" i="6"/>
  <c r="I1425" i="6"/>
  <c r="B1426" i="6" s="1"/>
  <c r="G1426" i="6" s="1"/>
  <c r="H1426" i="5"/>
  <c r="I1426" i="5" s="1"/>
  <c r="B1427" i="5" s="1"/>
  <c r="G1427" i="5" s="1"/>
  <c r="H1425" i="4"/>
  <c r="I1425" i="4" s="1"/>
  <c r="B1426" i="4" s="1"/>
  <c r="G1426" i="4" s="1"/>
  <c r="H1425" i="3"/>
  <c r="I1425" i="3" s="1"/>
  <c r="B1426" i="3" s="1"/>
  <c r="G1426" i="3" s="1"/>
  <c r="H1427" i="2"/>
  <c r="I1427" i="2" s="1"/>
  <c r="B1428" i="2" s="1"/>
  <c r="G1428" i="2" s="1"/>
  <c r="H1426" i="7" l="1"/>
  <c r="I1426" i="7"/>
  <c r="B1427" i="7" s="1"/>
  <c r="G1427" i="7" s="1"/>
  <c r="H1426" i="6"/>
  <c r="I1426" i="6" s="1"/>
  <c r="B1427" i="6" s="1"/>
  <c r="G1427" i="6" s="1"/>
  <c r="H1427" i="5"/>
  <c r="I1427" i="5" s="1"/>
  <c r="B1428" i="5" s="1"/>
  <c r="G1428" i="5" s="1"/>
  <c r="I1426" i="4"/>
  <c r="B1427" i="4" s="1"/>
  <c r="G1427" i="4" s="1"/>
  <c r="H1426" i="4"/>
  <c r="H1426" i="3"/>
  <c r="I1426" i="3" s="1"/>
  <c r="B1427" i="3" s="1"/>
  <c r="G1427" i="3" s="1"/>
  <c r="H1428" i="2"/>
  <c r="I1428" i="2"/>
  <c r="B1429" i="2" s="1"/>
  <c r="G1429" i="2" s="1"/>
  <c r="I1427" i="7" l="1"/>
  <c r="B1428" i="7" s="1"/>
  <c r="G1428" i="7" s="1"/>
  <c r="H1427" i="7"/>
  <c r="I1427" i="6"/>
  <c r="B1428" i="6" s="1"/>
  <c r="G1428" i="6" s="1"/>
  <c r="H1427" i="6"/>
  <c r="H1428" i="5"/>
  <c r="I1428" i="5" s="1"/>
  <c r="B1429" i="5" s="1"/>
  <c r="G1429" i="5" s="1"/>
  <c r="H1427" i="4"/>
  <c r="I1427" i="4" s="1"/>
  <c r="B1428" i="4" s="1"/>
  <c r="G1428" i="4" s="1"/>
  <c r="H1427" i="3"/>
  <c r="I1427" i="3" s="1"/>
  <c r="B1428" i="3" s="1"/>
  <c r="G1428" i="3" s="1"/>
  <c r="H1429" i="2"/>
  <c r="I1429" i="2"/>
  <c r="B1430" i="2" s="1"/>
  <c r="G1430" i="2" s="1"/>
  <c r="H1428" i="7" l="1"/>
  <c r="I1428" i="7" s="1"/>
  <c r="B1429" i="7" s="1"/>
  <c r="G1429" i="7" s="1"/>
  <c r="H1428" i="6"/>
  <c r="I1428" i="6" s="1"/>
  <c r="B1429" i="6" s="1"/>
  <c r="G1429" i="6" s="1"/>
  <c r="I1429" i="5"/>
  <c r="B1430" i="5" s="1"/>
  <c r="G1430" i="5" s="1"/>
  <c r="H1429" i="5"/>
  <c r="I1428" i="4"/>
  <c r="B1429" i="4" s="1"/>
  <c r="G1429" i="4" s="1"/>
  <c r="H1428" i="4"/>
  <c r="H1428" i="3"/>
  <c r="I1428" i="3"/>
  <c r="B1429" i="3" s="1"/>
  <c r="G1429" i="3" s="1"/>
  <c r="H1430" i="2"/>
  <c r="I1430" i="2" s="1"/>
  <c r="B1431" i="2" s="1"/>
  <c r="G1431" i="2" s="1"/>
  <c r="I1429" i="7" l="1"/>
  <c r="B1430" i="7" s="1"/>
  <c r="G1430" i="7" s="1"/>
  <c r="H1429" i="7"/>
  <c r="H1429" i="6"/>
  <c r="I1429" i="6" s="1"/>
  <c r="B1430" i="6" s="1"/>
  <c r="G1430" i="6" s="1"/>
  <c r="H1430" i="5"/>
  <c r="I1430" i="5" s="1"/>
  <c r="B1431" i="5" s="1"/>
  <c r="G1431" i="5" s="1"/>
  <c r="H1429" i="4"/>
  <c r="I1429" i="4" s="1"/>
  <c r="B1430" i="4" s="1"/>
  <c r="G1430" i="4" s="1"/>
  <c r="H1429" i="3"/>
  <c r="I1429" i="3" s="1"/>
  <c r="B1430" i="3" s="1"/>
  <c r="G1430" i="3" s="1"/>
  <c r="H1431" i="2"/>
  <c r="I1431" i="2"/>
  <c r="B1432" i="2" s="1"/>
  <c r="G1432" i="2" s="1"/>
  <c r="I1430" i="7" l="1"/>
  <c r="B1431" i="7" s="1"/>
  <c r="G1431" i="7" s="1"/>
  <c r="H1430" i="7"/>
  <c r="H1430" i="6"/>
  <c r="I1430" i="6" s="1"/>
  <c r="B1431" i="6" s="1"/>
  <c r="G1431" i="6" s="1"/>
  <c r="H1431" i="5"/>
  <c r="I1431" i="5" s="1"/>
  <c r="B1432" i="5" s="1"/>
  <c r="G1432" i="5" s="1"/>
  <c r="H1430" i="4"/>
  <c r="I1430" i="4" s="1"/>
  <c r="B1431" i="4" s="1"/>
  <c r="G1431" i="4" s="1"/>
  <c r="H1430" i="3"/>
  <c r="I1430" i="3" s="1"/>
  <c r="B1431" i="3" s="1"/>
  <c r="G1431" i="3" s="1"/>
  <c r="H1432" i="2"/>
  <c r="I1432" i="2"/>
  <c r="B1433" i="2" s="1"/>
  <c r="G1433" i="2" s="1"/>
  <c r="H1431" i="7" l="1"/>
  <c r="I1431" i="7" s="1"/>
  <c r="B1432" i="7" s="1"/>
  <c r="G1432" i="7" s="1"/>
  <c r="H1431" i="6"/>
  <c r="I1431" i="6"/>
  <c r="B1432" i="6" s="1"/>
  <c r="G1432" i="6" s="1"/>
  <c r="H1432" i="5"/>
  <c r="I1432" i="5" s="1"/>
  <c r="B1433" i="5" s="1"/>
  <c r="G1433" i="5" s="1"/>
  <c r="H1431" i="4"/>
  <c r="I1431" i="4" s="1"/>
  <c r="B1432" i="4" s="1"/>
  <c r="G1432" i="4" s="1"/>
  <c r="H1431" i="3"/>
  <c r="I1431" i="3" s="1"/>
  <c r="B1432" i="3" s="1"/>
  <c r="G1432" i="3" s="1"/>
  <c r="H1433" i="2"/>
  <c r="I1433" i="2"/>
  <c r="B1434" i="2" s="1"/>
  <c r="G1434" i="2" s="1"/>
  <c r="H1432" i="7" l="1"/>
  <c r="I1432" i="7" s="1"/>
  <c r="B1433" i="7" s="1"/>
  <c r="G1433" i="7" s="1"/>
  <c r="H1432" i="6"/>
  <c r="I1432" i="6" s="1"/>
  <c r="B1433" i="6" s="1"/>
  <c r="G1433" i="6" s="1"/>
  <c r="H1433" i="5"/>
  <c r="I1433" i="5" s="1"/>
  <c r="B1434" i="5" s="1"/>
  <c r="G1434" i="5" s="1"/>
  <c r="H1432" i="4"/>
  <c r="I1432" i="4" s="1"/>
  <c r="B1433" i="4" s="1"/>
  <c r="G1433" i="4" s="1"/>
  <c r="H1432" i="3"/>
  <c r="I1432" i="3" s="1"/>
  <c r="B1433" i="3" s="1"/>
  <c r="G1433" i="3" s="1"/>
  <c r="H1434" i="2"/>
  <c r="I1434" i="2" s="1"/>
  <c r="B1435" i="2" s="1"/>
  <c r="G1435" i="2" s="1"/>
  <c r="H1433" i="7" l="1"/>
  <c r="I1433" i="7" s="1"/>
  <c r="B1434" i="7" s="1"/>
  <c r="G1434" i="7" s="1"/>
  <c r="H1433" i="6"/>
  <c r="I1433" i="6" s="1"/>
  <c r="B1434" i="6" s="1"/>
  <c r="G1434" i="6" s="1"/>
  <c r="H1434" i="5"/>
  <c r="I1434" i="5" s="1"/>
  <c r="B1435" i="5" s="1"/>
  <c r="G1435" i="5" s="1"/>
  <c r="H1433" i="4"/>
  <c r="I1433" i="4" s="1"/>
  <c r="B1434" i="4" s="1"/>
  <c r="G1434" i="4" s="1"/>
  <c r="H1433" i="3"/>
  <c r="I1433" i="3"/>
  <c r="B1434" i="3" s="1"/>
  <c r="G1434" i="3" s="1"/>
  <c r="H1435" i="2"/>
  <c r="I1435" i="2"/>
  <c r="B1436" i="2" s="1"/>
  <c r="G1436" i="2" s="1"/>
  <c r="H1434" i="7" l="1"/>
  <c r="I1434" i="7" s="1"/>
  <c r="B1435" i="7" s="1"/>
  <c r="G1435" i="7" s="1"/>
  <c r="I1434" i="6"/>
  <c r="B1435" i="6" s="1"/>
  <c r="G1435" i="6" s="1"/>
  <c r="H1434" i="6"/>
  <c r="H1435" i="5"/>
  <c r="I1435" i="5" s="1"/>
  <c r="B1436" i="5" s="1"/>
  <c r="G1436" i="5" s="1"/>
  <c r="I1434" i="4"/>
  <c r="B1435" i="4" s="1"/>
  <c r="G1435" i="4" s="1"/>
  <c r="H1434" i="4"/>
  <c r="H1434" i="3"/>
  <c r="I1434" i="3" s="1"/>
  <c r="B1435" i="3" s="1"/>
  <c r="G1435" i="3" s="1"/>
  <c r="H1436" i="2"/>
  <c r="I1436" i="2" s="1"/>
  <c r="B1437" i="2" s="1"/>
  <c r="G1437" i="2" s="1"/>
  <c r="I1435" i="7" l="1"/>
  <c r="B1436" i="7" s="1"/>
  <c r="G1436" i="7" s="1"/>
  <c r="H1435" i="7"/>
  <c r="H1435" i="6"/>
  <c r="I1435" i="6" s="1"/>
  <c r="B1436" i="6" s="1"/>
  <c r="G1436" i="6" s="1"/>
  <c r="H1436" i="5"/>
  <c r="I1436" i="5" s="1"/>
  <c r="B1437" i="5" s="1"/>
  <c r="G1437" i="5" s="1"/>
  <c r="H1435" i="4"/>
  <c r="I1435" i="4" s="1"/>
  <c r="B1436" i="4" s="1"/>
  <c r="G1436" i="4" s="1"/>
  <c r="H1435" i="3"/>
  <c r="I1435" i="3" s="1"/>
  <c r="B1436" i="3" s="1"/>
  <c r="G1436" i="3" s="1"/>
  <c r="H1437" i="2"/>
  <c r="I1437" i="2" s="1"/>
  <c r="B1438" i="2" s="1"/>
  <c r="G1438" i="2" s="1"/>
  <c r="H1436" i="7" l="1"/>
  <c r="I1436" i="7" s="1"/>
  <c r="B1437" i="7" s="1"/>
  <c r="G1437" i="7" s="1"/>
  <c r="H1436" i="6"/>
  <c r="I1436" i="6" s="1"/>
  <c r="B1437" i="6" s="1"/>
  <c r="G1437" i="6" s="1"/>
  <c r="H1437" i="5"/>
  <c r="I1437" i="5" s="1"/>
  <c r="B1438" i="5" s="1"/>
  <c r="G1438" i="5" s="1"/>
  <c r="H1436" i="4"/>
  <c r="I1436" i="4"/>
  <c r="B1437" i="4" s="1"/>
  <c r="G1437" i="4" s="1"/>
  <c r="H1436" i="3"/>
  <c r="I1436" i="3" s="1"/>
  <c r="B1437" i="3" s="1"/>
  <c r="G1437" i="3" s="1"/>
  <c r="H1438" i="2"/>
  <c r="I1438" i="2"/>
  <c r="B1439" i="2" s="1"/>
  <c r="G1439" i="2" s="1"/>
  <c r="H1437" i="7" l="1"/>
  <c r="I1437" i="7" s="1"/>
  <c r="B1438" i="7" s="1"/>
  <c r="G1438" i="7" s="1"/>
  <c r="H1437" i="6"/>
  <c r="I1437" i="6"/>
  <c r="B1438" i="6" s="1"/>
  <c r="G1438" i="6" s="1"/>
  <c r="H1438" i="5"/>
  <c r="I1438" i="5" s="1"/>
  <c r="B1439" i="5" s="1"/>
  <c r="G1439" i="5" s="1"/>
  <c r="H1437" i="4"/>
  <c r="I1437" i="4" s="1"/>
  <c r="B1438" i="4" s="1"/>
  <c r="G1438" i="4" s="1"/>
  <c r="H1437" i="3"/>
  <c r="I1437" i="3" s="1"/>
  <c r="B1438" i="3" s="1"/>
  <c r="G1438" i="3" s="1"/>
  <c r="H1439" i="2"/>
  <c r="I1439" i="2" s="1"/>
  <c r="B1440" i="2" s="1"/>
  <c r="G1440" i="2" s="1"/>
  <c r="H1438" i="7" l="1"/>
  <c r="I1438" i="7"/>
  <c r="B1439" i="7" s="1"/>
  <c r="G1439" i="7" s="1"/>
  <c r="H1438" i="6"/>
  <c r="I1438" i="6" s="1"/>
  <c r="B1439" i="6" s="1"/>
  <c r="G1439" i="6" s="1"/>
  <c r="H1439" i="5"/>
  <c r="I1439" i="5" s="1"/>
  <c r="B1440" i="5" s="1"/>
  <c r="G1440" i="5" s="1"/>
  <c r="I1438" i="4"/>
  <c r="B1439" i="4" s="1"/>
  <c r="G1439" i="4" s="1"/>
  <c r="H1438" i="4"/>
  <c r="H1438" i="3"/>
  <c r="I1438" i="3" s="1"/>
  <c r="B1439" i="3" s="1"/>
  <c r="G1439" i="3" s="1"/>
  <c r="H1440" i="2"/>
  <c r="I1440" i="2" s="1"/>
  <c r="B1441" i="2" s="1"/>
  <c r="G1441" i="2" s="1"/>
  <c r="H1439" i="7" l="1"/>
  <c r="I1439" i="7" s="1"/>
  <c r="B1440" i="7" s="1"/>
  <c r="G1440" i="7" s="1"/>
  <c r="H1439" i="6"/>
  <c r="I1439" i="6" s="1"/>
  <c r="B1440" i="6" s="1"/>
  <c r="G1440" i="6" s="1"/>
  <c r="H1440" i="5"/>
  <c r="I1440" i="5" s="1"/>
  <c r="B1441" i="5" s="1"/>
  <c r="G1441" i="5" s="1"/>
  <c r="H1439" i="4"/>
  <c r="I1439" i="4" s="1"/>
  <c r="B1440" i="4" s="1"/>
  <c r="G1440" i="4" s="1"/>
  <c r="H1439" i="3"/>
  <c r="I1439" i="3" s="1"/>
  <c r="B1440" i="3" s="1"/>
  <c r="G1440" i="3" s="1"/>
  <c r="H1441" i="2"/>
  <c r="I1441" i="2"/>
  <c r="B1442" i="2" s="1"/>
  <c r="G1442" i="2" s="1"/>
  <c r="H1440" i="7" l="1"/>
  <c r="I1440" i="7" s="1"/>
  <c r="B1441" i="7" s="1"/>
  <c r="G1441" i="7" s="1"/>
  <c r="H1440" i="6"/>
  <c r="I1440" i="6"/>
  <c r="B1441" i="6" s="1"/>
  <c r="G1441" i="6" s="1"/>
  <c r="H1441" i="5"/>
  <c r="I1441" i="5" s="1"/>
  <c r="B1442" i="5" s="1"/>
  <c r="G1442" i="5" s="1"/>
  <c r="H1440" i="4"/>
  <c r="I1440" i="4" s="1"/>
  <c r="B1441" i="4" s="1"/>
  <c r="G1441" i="4" s="1"/>
  <c r="H1440" i="3"/>
  <c r="I1440" i="3"/>
  <c r="B1441" i="3" s="1"/>
  <c r="G1441" i="3" s="1"/>
  <c r="H1442" i="2"/>
  <c r="I1442" i="2"/>
  <c r="B1443" i="2" s="1"/>
  <c r="G1443" i="2" s="1"/>
  <c r="I1441" i="7" l="1"/>
  <c r="B1442" i="7" s="1"/>
  <c r="G1442" i="7" s="1"/>
  <c r="H1441" i="7"/>
  <c r="H1441" i="6"/>
  <c r="I1441" i="6"/>
  <c r="B1442" i="6" s="1"/>
  <c r="G1442" i="6" s="1"/>
  <c r="H1442" i="5"/>
  <c r="I1442" i="5" s="1"/>
  <c r="B1443" i="5" s="1"/>
  <c r="G1443" i="5" s="1"/>
  <c r="H1441" i="4"/>
  <c r="I1441" i="4" s="1"/>
  <c r="B1442" i="4" s="1"/>
  <c r="G1442" i="4" s="1"/>
  <c r="H1441" i="3"/>
  <c r="I1441" i="3" s="1"/>
  <c r="B1442" i="3" s="1"/>
  <c r="G1442" i="3" s="1"/>
  <c r="H1443" i="2"/>
  <c r="I1443" i="2"/>
  <c r="B1444" i="2" s="1"/>
  <c r="G1444" i="2" s="1"/>
  <c r="H1442" i="7" l="1"/>
  <c r="I1442" i="7" s="1"/>
  <c r="B1443" i="7" s="1"/>
  <c r="G1443" i="7" s="1"/>
  <c r="H1442" i="6"/>
  <c r="I1442" i="6" s="1"/>
  <c r="B1443" i="6" s="1"/>
  <c r="G1443" i="6" s="1"/>
  <c r="H1443" i="5"/>
  <c r="I1443" i="5" s="1"/>
  <c r="B1444" i="5" s="1"/>
  <c r="G1444" i="5" s="1"/>
  <c r="H1442" i="4"/>
  <c r="I1442" i="4" s="1"/>
  <c r="B1443" i="4" s="1"/>
  <c r="G1443" i="4" s="1"/>
  <c r="H1442" i="3"/>
  <c r="I1442" i="3" s="1"/>
  <c r="B1443" i="3" s="1"/>
  <c r="G1443" i="3" s="1"/>
  <c r="H1444" i="2"/>
  <c r="I1444" i="2"/>
  <c r="B1445" i="2" s="1"/>
  <c r="G1445" i="2" s="1"/>
  <c r="H1443" i="7" l="1"/>
  <c r="I1443" i="7"/>
  <c r="B1444" i="7" s="1"/>
  <c r="G1444" i="7" s="1"/>
  <c r="H1443" i="6"/>
  <c r="I1443" i="6" s="1"/>
  <c r="B1444" i="6" s="1"/>
  <c r="G1444" i="6" s="1"/>
  <c r="H1444" i="5"/>
  <c r="I1444" i="5" s="1"/>
  <c r="B1445" i="5" s="1"/>
  <c r="G1445" i="5" s="1"/>
  <c r="H1443" i="4"/>
  <c r="I1443" i="4" s="1"/>
  <c r="B1444" i="4" s="1"/>
  <c r="G1444" i="4" s="1"/>
  <c r="H1443" i="3"/>
  <c r="I1443" i="3" s="1"/>
  <c r="B1444" i="3" s="1"/>
  <c r="G1444" i="3" s="1"/>
  <c r="H1445" i="2"/>
  <c r="I1445" i="2" s="1"/>
  <c r="B1446" i="2" s="1"/>
  <c r="G1446" i="2" s="1"/>
  <c r="I1444" i="7" l="1"/>
  <c r="B1445" i="7" s="1"/>
  <c r="G1445" i="7" s="1"/>
  <c r="H1444" i="7"/>
  <c r="H1444" i="6"/>
  <c r="I1444" i="6"/>
  <c r="B1445" i="6" s="1"/>
  <c r="G1445" i="6" s="1"/>
  <c r="H1445" i="5"/>
  <c r="I1445" i="5" s="1"/>
  <c r="B1446" i="5" s="1"/>
  <c r="G1446" i="5" s="1"/>
  <c r="H1444" i="4"/>
  <c r="I1444" i="4"/>
  <c r="B1445" i="4" s="1"/>
  <c r="G1445" i="4" s="1"/>
  <c r="H1444" i="3"/>
  <c r="I1444" i="3" s="1"/>
  <c r="B1445" i="3" s="1"/>
  <c r="G1445" i="3" s="1"/>
  <c r="H1446" i="2"/>
  <c r="I1446" i="2"/>
  <c r="B1447" i="2" s="1"/>
  <c r="G1447" i="2" s="1"/>
  <c r="I1445" i="7" l="1"/>
  <c r="B1446" i="7" s="1"/>
  <c r="G1446" i="7" s="1"/>
  <c r="H1445" i="7"/>
  <c r="H1445" i="6"/>
  <c r="I1445" i="6" s="1"/>
  <c r="B1446" i="6" s="1"/>
  <c r="G1446" i="6" s="1"/>
  <c r="H1446" i="5"/>
  <c r="I1446" i="5" s="1"/>
  <c r="B1447" i="5" s="1"/>
  <c r="G1447" i="5" s="1"/>
  <c r="H1445" i="4"/>
  <c r="I1445" i="4" s="1"/>
  <c r="B1446" i="4" s="1"/>
  <c r="G1446" i="4" s="1"/>
  <c r="H1445" i="3"/>
  <c r="I1445" i="3"/>
  <c r="B1446" i="3" s="1"/>
  <c r="G1446" i="3" s="1"/>
  <c r="H1447" i="2"/>
  <c r="I1447" i="2" s="1"/>
  <c r="B1448" i="2" s="1"/>
  <c r="G1448" i="2" s="1"/>
  <c r="H1446" i="7" l="1"/>
  <c r="I1446" i="7" s="1"/>
  <c r="B1447" i="7" s="1"/>
  <c r="G1447" i="7" s="1"/>
  <c r="H1446" i="6"/>
  <c r="I1446" i="6"/>
  <c r="B1447" i="6" s="1"/>
  <c r="G1447" i="6" s="1"/>
  <c r="H1447" i="5"/>
  <c r="I1447" i="5" s="1"/>
  <c r="B1448" i="5" s="1"/>
  <c r="G1448" i="5" s="1"/>
  <c r="H1446" i="4"/>
  <c r="I1446" i="4" s="1"/>
  <c r="B1447" i="4" s="1"/>
  <c r="G1447" i="4" s="1"/>
  <c r="H1446" i="3"/>
  <c r="I1446" i="3" s="1"/>
  <c r="B1447" i="3" s="1"/>
  <c r="G1447" i="3" s="1"/>
  <c r="H1448" i="2"/>
  <c r="I1448" i="2" s="1"/>
  <c r="B1449" i="2" s="1"/>
  <c r="G1449" i="2" s="1"/>
  <c r="H1447" i="7" l="1"/>
  <c r="I1447" i="7" s="1"/>
  <c r="B1448" i="7" s="1"/>
  <c r="G1448" i="7" s="1"/>
  <c r="I1447" i="6"/>
  <c r="B1448" i="6" s="1"/>
  <c r="G1448" i="6" s="1"/>
  <c r="H1447" i="6"/>
  <c r="H1448" i="5"/>
  <c r="I1448" i="5" s="1"/>
  <c r="B1449" i="5" s="1"/>
  <c r="G1449" i="5" s="1"/>
  <c r="H1447" i="4"/>
  <c r="I1447" i="4" s="1"/>
  <c r="B1448" i="4" s="1"/>
  <c r="G1448" i="4" s="1"/>
  <c r="H1447" i="3"/>
  <c r="I1447" i="3" s="1"/>
  <c r="B1448" i="3" s="1"/>
  <c r="G1448" i="3" s="1"/>
  <c r="H1449" i="2"/>
  <c r="I1449" i="2" s="1"/>
  <c r="B1450" i="2" s="1"/>
  <c r="G1450" i="2" s="1"/>
  <c r="H1448" i="7" l="1"/>
  <c r="I1448" i="7" s="1"/>
  <c r="B1449" i="7" s="1"/>
  <c r="G1449" i="7" s="1"/>
  <c r="H1448" i="6"/>
  <c r="I1448" i="6" s="1"/>
  <c r="B1449" i="6" s="1"/>
  <c r="G1449" i="6" s="1"/>
  <c r="H1449" i="5"/>
  <c r="I1449" i="5" s="1"/>
  <c r="B1450" i="5" s="1"/>
  <c r="G1450" i="5" s="1"/>
  <c r="H1448" i="4"/>
  <c r="I1448" i="4" s="1"/>
  <c r="B1449" i="4" s="1"/>
  <c r="G1449" i="4" s="1"/>
  <c r="H1448" i="3"/>
  <c r="I1448" i="3" s="1"/>
  <c r="B1449" i="3" s="1"/>
  <c r="G1449" i="3" s="1"/>
  <c r="H1450" i="2"/>
  <c r="I1450" i="2" s="1"/>
  <c r="B1451" i="2" s="1"/>
  <c r="G1451" i="2" s="1"/>
  <c r="I1449" i="7" l="1"/>
  <c r="B1450" i="7" s="1"/>
  <c r="G1450" i="7" s="1"/>
  <c r="H1449" i="7"/>
  <c r="H1449" i="6"/>
  <c r="I1449" i="6" s="1"/>
  <c r="B1450" i="6" s="1"/>
  <c r="G1450" i="6" s="1"/>
  <c r="H1450" i="5"/>
  <c r="I1450" i="5" s="1"/>
  <c r="B1451" i="5" s="1"/>
  <c r="G1451" i="5" s="1"/>
  <c r="H1449" i="4"/>
  <c r="I1449" i="4" s="1"/>
  <c r="B1450" i="4" s="1"/>
  <c r="G1450" i="4" s="1"/>
  <c r="H1449" i="3"/>
  <c r="I1449" i="3" s="1"/>
  <c r="B1450" i="3" s="1"/>
  <c r="G1450" i="3" s="1"/>
  <c r="H1451" i="2"/>
  <c r="I1451" i="2"/>
  <c r="B1452" i="2" s="1"/>
  <c r="G1452" i="2" s="1"/>
  <c r="H1450" i="7" l="1"/>
  <c r="I1450" i="7"/>
  <c r="B1451" i="7" s="1"/>
  <c r="G1451" i="7" s="1"/>
  <c r="H1450" i="6"/>
  <c r="I1450" i="6" s="1"/>
  <c r="B1451" i="6" s="1"/>
  <c r="G1451" i="6" s="1"/>
  <c r="H1451" i="5"/>
  <c r="I1451" i="5" s="1"/>
  <c r="B1452" i="5" s="1"/>
  <c r="G1452" i="5" s="1"/>
  <c r="I1450" i="4"/>
  <c r="B1451" i="4" s="1"/>
  <c r="G1451" i="4" s="1"/>
  <c r="H1450" i="4"/>
  <c r="I1450" i="3"/>
  <c r="B1451" i="3" s="1"/>
  <c r="G1451" i="3" s="1"/>
  <c r="H1450" i="3"/>
  <c r="H1452" i="2"/>
  <c r="I1452" i="2"/>
  <c r="B1453" i="2" s="1"/>
  <c r="G1453" i="2" s="1"/>
  <c r="I1451" i="7" l="1"/>
  <c r="B1452" i="7" s="1"/>
  <c r="G1452" i="7" s="1"/>
  <c r="H1451" i="7"/>
  <c r="H1451" i="6"/>
  <c r="I1451" i="6"/>
  <c r="B1452" i="6" s="1"/>
  <c r="G1452" i="6" s="1"/>
  <c r="H1452" i="5"/>
  <c r="I1452" i="5" s="1"/>
  <c r="B1453" i="5" s="1"/>
  <c r="G1453" i="5" s="1"/>
  <c r="I1451" i="4"/>
  <c r="B1452" i="4" s="1"/>
  <c r="G1452" i="4" s="1"/>
  <c r="H1451" i="4"/>
  <c r="H1451" i="3"/>
  <c r="I1451" i="3" s="1"/>
  <c r="B1452" i="3" s="1"/>
  <c r="G1452" i="3" s="1"/>
  <c r="H1453" i="2"/>
  <c r="I1453" i="2"/>
  <c r="B1454" i="2" s="1"/>
  <c r="G1454" i="2" s="1"/>
  <c r="H1452" i="7" l="1"/>
  <c r="I1452" i="7" s="1"/>
  <c r="B1453" i="7" s="1"/>
  <c r="G1453" i="7" s="1"/>
  <c r="H1452" i="6"/>
  <c r="I1452" i="6"/>
  <c r="B1453" i="6" s="1"/>
  <c r="G1453" i="6" s="1"/>
  <c r="H1453" i="5"/>
  <c r="I1453" i="5" s="1"/>
  <c r="B1454" i="5" s="1"/>
  <c r="G1454" i="5" s="1"/>
  <c r="H1452" i="4"/>
  <c r="I1452" i="4" s="1"/>
  <c r="B1453" i="4" s="1"/>
  <c r="G1453" i="4" s="1"/>
  <c r="H1452" i="3"/>
  <c r="I1452" i="3"/>
  <c r="B1453" i="3" s="1"/>
  <c r="G1453" i="3" s="1"/>
  <c r="H1454" i="2"/>
  <c r="I1454" i="2"/>
  <c r="B1455" i="2" s="1"/>
  <c r="G1455" i="2" s="1"/>
  <c r="H1453" i="7" l="1"/>
  <c r="I1453" i="7" s="1"/>
  <c r="B1454" i="7" s="1"/>
  <c r="G1454" i="7" s="1"/>
  <c r="H1453" i="6"/>
  <c r="I1453" i="6" s="1"/>
  <c r="B1454" i="6" s="1"/>
  <c r="G1454" i="6" s="1"/>
  <c r="H1454" i="5"/>
  <c r="I1454" i="5"/>
  <c r="B1455" i="5" s="1"/>
  <c r="G1455" i="5" s="1"/>
  <c r="H1453" i="4"/>
  <c r="I1453" i="4" s="1"/>
  <c r="B1454" i="4" s="1"/>
  <c r="G1454" i="4" s="1"/>
  <c r="H1453" i="3"/>
  <c r="I1453" i="3" s="1"/>
  <c r="B1454" i="3" s="1"/>
  <c r="G1454" i="3" s="1"/>
  <c r="H1455" i="2"/>
  <c r="I1455" i="2"/>
  <c r="B1456" i="2" s="1"/>
  <c r="G1456" i="2" s="1"/>
  <c r="H1454" i="7" l="1"/>
  <c r="I1454" i="7" s="1"/>
  <c r="B1455" i="7" s="1"/>
  <c r="G1455" i="7" s="1"/>
  <c r="H1454" i="6"/>
  <c r="I1454" i="6" s="1"/>
  <c r="B1455" i="6" s="1"/>
  <c r="G1455" i="6" s="1"/>
  <c r="H1455" i="5"/>
  <c r="I1455" i="5" s="1"/>
  <c r="B1456" i="5" s="1"/>
  <c r="G1456" i="5" s="1"/>
  <c r="H1454" i="4"/>
  <c r="I1454" i="4" s="1"/>
  <c r="B1455" i="4" s="1"/>
  <c r="G1455" i="4" s="1"/>
  <c r="I1454" i="3"/>
  <c r="B1455" i="3" s="1"/>
  <c r="G1455" i="3" s="1"/>
  <c r="H1454" i="3"/>
  <c r="H1456" i="2"/>
  <c r="I1456" i="2" s="1"/>
  <c r="B1457" i="2" s="1"/>
  <c r="G1457" i="2" s="1"/>
  <c r="H1455" i="7" l="1"/>
  <c r="I1455" i="7"/>
  <c r="B1456" i="7" s="1"/>
  <c r="G1456" i="7" s="1"/>
  <c r="H1455" i="6"/>
  <c r="I1455" i="6" s="1"/>
  <c r="B1456" i="6" s="1"/>
  <c r="G1456" i="6" s="1"/>
  <c r="H1456" i="5"/>
  <c r="I1456" i="5" s="1"/>
  <c r="B1457" i="5" s="1"/>
  <c r="G1457" i="5" s="1"/>
  <c r="H1455" i="4"/>
  <c r="I1455" i="4" s="1"/>
  <c r="B1456" i="4" s="1"/>
  <c r="G1456" i="4" s="1"/>
  <c r="H1455" i="3"/>
  <c r="I1455" i="3" s="1"/>
  <c r="B1456" i="3" s="1"/>
  <c r="G1456" i="3" s="1"/>
  <c r="H1457" i="2"/>
  <c r="I1457" i="2"/>
  <c r="B1458" i="2" s="1"/>
  <c r="G1458" i="2" s="1"/>
  <c r="H1456" i="7" l="1"/>
  <c r="I1456" i="7" s="1"/>
  <c r="B1457" i="7" s="1"/>
  <c r="G1457" i="7" s="1"/>
  <c r="H1456" i="6"/>
  <c r="I1456" i="6" s="1"/>
  <c r="B1457" i="6" s="1"/>
  <c r="G1457" i="6" s="1"/>
  <c r="H1457" i="5"/>
  <c r="I1457" i="5" s="1"/>
  <c r="B1458" i="5" s="1"/>
  <c r="G1458" i="5" s="1"/>
  <c r="H1456" i="4"/>
  <c r="I1456" i="4" s="1"/>
  <c r="B1457" i="4" s="1"/>
  <c r="G1457" i="4" s="1"/>
  <c r="H1456" i="3"/>
  <c r="I1456" i="3" s="1"/>
  <c r="B1457" i="3" s="1"/>
  <c r="G1457" i="3" s="1"/>
  <c r="H1458" i="2"/>
  <c r="I1458" i="2"/>
  <c r="B1459" i="2" s="1"/>
  <c r="G1459" i="2" s="1"/>
  <c r="H1457" i="7" l="1"/>
  <c r="I1457" i="7" s="1"/>
  <c r="B1458" i="7" s="1"/>
  <c r="G1458" i="7" s="1"/>
  <c r="H1457" i="6"/>
  <c r="I1457" i="6"/>
  <c r="B1458" i="6" s="1"/>
  <c r="G1458" i="6" s="1"/>
  <c r="H1458" i="5"/>
  <c r="I1458" i="5" s="1"/>
  <c r="B1459" i="5" s="1"/>
  <c r="G1459" i="5" s="1"/>
  <c r="H1457" i="4"/>
  <c r="I1457" i="4" s="1"/>
  <c r="B1458" i="4" s="1"/>
  <c r="G1458" i="4" s="1"/>
  <c r="H1457" i="3"/>
  <c r="I1457" i="3"/>
  <c r="B1458" i="3" s="1"/>
  <c r="G1458" i="3" s="1"/>
  <c r="H1459" i="2"/>
  <c r="I1459" i="2" s="1"/>
  <c r="B1460" i="2" s="1"/>
  <c r="G1460" i="2" s="1"/>
  <c r="H1458" i="7" l="1"/>
  <c r="I1458" i="7"/>
  <c r="B1459" i="7" s="1"/>
  <c r="G1459" i="7" s="1"/>
  <c r="I1458" i="6"/>
  <c r="B1459" i="6" s="1"/>
  <c r="G1459" i="6" s="1"/>
  <c r="H1458" i="6"/>
  <c r="H1459" i="5"/>
  <c r="I1459" i="5" s="1"/>
  <c r="B1460" i="5" s="1"/>
  <c r="G1460" i="5" s="1"/>
  <c r="H1458" i="4"/>
  <c r="I1458" i="4" s="1"/>
  <c r="B1459" i="4" s="1"/>
  <c r="G1459" i="4" s="1"/>
  <c r="H1458" i="3"/>
  <c r="I1458" i="3" s="1"/>
  <c r="B1459" i="3" s="1"/>
  <c r="G1459" i="3" s="1"/>
  <c r="H1460" i="2"/>
  <c r="I1460" i="2" s="1"/>
  <c r="B1461" i="2" s="1"/>
  <c r="G1461" i="2" s="1"/>
  <c r="H1459" i="7" l="1"/>
  <c r="I1459" i="7" s="1"/>
  <c r="B1460" i="7" s="1"/>
  <c r="G1460" i="7" s="1"/>
  <c r="H1459" i="6"/>
  <c r="I1459" i="6" s="1"/>
  <c r="B1460" i="6" s="1"/>
  <c r="G1460" i="6" s="1"/>
  <c r="H1460" i="5"/>
  <c r="I1460" i="5" s="1"/>
  <c r="B1461" i="5" s="1"/>
  <c r="G1461" i="5" s="1"/>
  <c r="I1459" i="4"/>
  <c r="B1460" i="4" s="1"/>
  <c r="G1460" i="4" s="1"/>
  <c r="H1459" i="4"/>
  <c r="H1459" i="3"/>
  <c r="I1459" i="3" s="1"/>
  <c r="B1460" i="3" s="1"/>
  <c r="G1460" i="3" s="1"/>
  <c r="H1461" i="2"/>
  <c r="I1461" i="2"/>
  <c r="B1462" i="2" s="1"/>
  <c r="G1462" i="2" s="1"/>
  <c r="H1460" i="7" l="1"/>
  <c r="I1460" i="7"/>
  <c r="B1461" i="7" s="1"/>
  <c r="G1461" i="7" s="1"/>
  <c r="H1460" i="6"/>
  <c r="I1460" i="6" s="1"/>
  <c r="B1461" i="6" s="1"/>
  <c r="G1461" i="6" s="1"/>
  <c r="H1461" i="5"/>
  <c r="I1461" i="5" s="1"/>
  <c r="B1462" i="5" s="1"/>
  <c r="G1462" i="5" s="1"/>
  <c r="H1460" i="4"/>
  <c r="I1460" i="4"/>
  <c r="B1461" i="4" s="1"/>
  <c r="G1461" i="4" s="1"/>
  <c r="H1460" i="3"/>
  <c r="I1460" i="3" s="1"/>
  <c r="B1461" i="3" s="1"/>
  <c r="G1461" i="3" s="1"/>
  <c r="H1462" i="2"/>
  <c r="I1462" i="2"/>
  <c r="B1463" i="2" s="1"/>
  <c r="G1463" i="2" s="1"/>
  <c r="H1461" i="7" l="1"/>
  <c r="I1461" i="7" s="1"/>
  <c r="B1462" i="7" s="1"/>
  <c r="G1462" i="7" s="1"/>
  <c r="I1461" i="6"/>
  <c r="B1462" i="6" s="1"/>
  <c r="G1462" i="6" s="1"/>
  <c r="H1461" i="6"/>
  <c r="H1462" i="5"/>
  <c r="I1462" i="5" s="1"/>
  <c r="B1463" i="5" s="1"/>
  <c r="G1463" i="5" s="1"/>
  <c r="H1461" i="4"/>
  <c r="I1461" i="4" s="1"/>
  <c r="B1462" i="4" s="1"/>
  <c r="G1462" i="4" s="1"/>
  <c r="I1461" i="3"/>
  <c r="B1462" i="3" s="1"/>
  <c r="G1462" i="3" s="1"/>
  <c r="H1461" i="3"/>
  <c r="H1463" i="2"/>
  <c r="I1463" i="2" s="1"/>
  <c r="B1464" i="2" s="1"/>
  <c r="G1464" i="2" s="1"/>
  <c r="H1462" i="7" l="1"/>
  <c r="I1462" i="7" s="1"/>
  <c r="B1463" i="7" s="1"/>
  <c r="G1463" i="7" s="1"/>
  <c r="H1462" i="6"/>
  <c r="I1462" i="6" s="1"/>
  <c r="B1463" i="6" s="1"/>
  <c r="G1463" i="6" s="1"/>
  <c r="H1463" i="5"/>
  <c r="I1463" i="5" s="1"/>
  <c r="B1464" i="5" s="1"/>
  <c r="G1464" i="5" s="1"/>
  <c r="H1462" i="4"/>
  <c r="I1462" i="4" s="1"/>
  <c r="B1463" i="4" s="1"/>
  <c r="G1463" i="4" s="1"/>
  <c r="H1462" i="3"/>
  <c r="I1462" i="3" s="1"/>
  <c r="B1463" i="3" s="1"/>
  <c r="G1463" i="3" s="1"/>
  <c r="H1464" i="2"/>
  <c r="I1464" i="2"/>
  <c r="B1465" i="2" s="1"/>
  <c r="G1465" i="2" s="1"/>
  <c r="H1463" i="7" l="1"/>
  <c r="I1463" i="7" s="1"/>
  <c r="B1464" i="7" s="1"/>
  <c r="G1464" i="7" s="1"/>
  <c r="I1463" i="6"/>
  <c r="B1464" i="6" s="1"/>
  <c r="G1464" i="6" s="1"/>
  <c r="H1463" i="6"/>
  <c r="H1464" i="5"/>
  <c r="I1464" i="5" s="1"/>
  <c r="B1465" i="5" s="1"/>
  <c r="G1465" i="5" s="1"/>
  <c r="H1463" i="4"/>
  <c r="I1463" i="4" s="1"/>
  <c r="B1464" i="4" s="1"/>
  <c r="G1464" i="4" s="1"/>
  <c r="H1463" i="3"/>
  <c r="I1463" i="3" s="1"/>
  <c r="B1464" i="3" s="1"/>
  <c r="G1464" i="3" s="1"/>
  <c r="H1465" i="2"/>
  <c r="I1465" i="2" s="1"/>
  <c r="B1466" i="2" s="1"/>
  <c r="G1466" i="2" s="1"/>
  <c r="I1464" i="7" l="1"/>
  <c r="B1465" i="7" s="1"/>
  <c r="G1465" i="7" s="1"/>
  <c r="H1464" i="7"/>
  <c r="H1464" i="6"/>
  <c r="I1464" i="6"/>
  <c r="B1465" i="6" s="1"/>
  <c r="G1465" i="6" s="1"/>
  <c r="H1465" i="5"/>
  <c r="I1465" i="5" s="1"/>
  <c r="B1466" i="5" s="1"/>
  <c r="G1466" i="5" s="1"/>
  <c r="H1464" i="4"/>
  <c r="I1464" i="4" s="1"/>
  <c r="B1465" i="4" s="1"/>
  <c r="G1465" i="4" s="1"/>
  <c r="H1464" i="3"/>
  <c r="I1464" i="3"/>
  <c r="B1465" i="3" s="1"/>
  <c r="G1465" i="3" s="1"/>
  <c r="H1466" i="2"/>
  <c r="I1466" i="2"/>
  <c r="B1467" i="2" s="1"/>
  <c r="G1467" i="2" s="1"/>
  <c r="H1465" i="7" l="1"/>
  <c r="I1465" i="7" s="1"/>
  <c r="B1466" i="7" s="1"/>
  <c r="G1466" i="7" s="1"/>
  <c r="H1465" i="6"/>
  <c r="I1465" i="6" s="1"/>
  <c r="B1466" i="6" s="1"/>
  <c r="G1466" i="6" s="1"/>
  <c r="H1466" i="5"/>
  <c r="I1466" i="5"/>
  <c r="B1467" i="5" s="1"/>
  <c r="G1467" i="5" s="1"/>
  <c r="H1465" i="4"/>
  <c r="I1465" i="4" s="1"/>
  <c r="B1466" i="4" s="1"/>
  <c r="G1466" i="4" s="1"/>
  <c r="H1465" i="3"/>
  <c r="I1465" i="3" s="1"/>
  <c r="B1466" i="3" s="1"/>
  <c r="G1466" i="3" s="1"/>
  <c r="H1467" i="2"/>
  <c r="I1467" i="2"/>
  <c r="B1468" i="2" s="1"/>
  <c r="G1468" i="2" s="1"/>
  <c r="H1466" i="7" l="1"/>
  <c r="I1466" i="7" s="1"/>
  <c r="B1467" i="7" s="1"/>
  <c r="G1467" i="7" s="1"/>
  <c r="H1466" i="6"/>
  <c r="I1466" i="6" s="1"/>
  <c r="B1467" i="6" s="1"/>
  <c r="G1467" i="6" s="1"/>
  <c r="H1467" i="5"/>
  <c r="I1467" i="5"/>
  <c r="B1468" i="5" s="1"/>
  <c r="G1468" i="5" s="1"/>
  <c r="I1466" i="4"/>
  <c r="B1467" i="4" s="1"/>
  <c r="G1467" i="4" s="1"/>
  <c r="H1466" i="4"/>
  <c r="H1466" i="3"/>
  <c r="I1466" i="3" s="1"/>
  <c r="B1467" i="3" s="1"/>
  <c r="G1467" i="3" s="1"/>
  <c r="H1468" i="2"/>
  <c r="I1468" i="2" s="1"/>
  <c r="B1469" i="2" s="1"/>
  <c r="G1469" i="2" s="1"/>
  <c r="H1467" i="7" l="1"/>
  <c r="I1467" i="7" s="1"/>
  <c r="B1468" i="7" s="1"/>
  <c r="G1468" i="7" s="1"/>
  <c r="H1467" i="6"/>
  <c r="I1467" i="6" s="1"/>
  <c r="B1468" i="6" s="1"/>
  <c r="G1468" i="6" s="1"/>
  <c r="H1468" i="5"/>
  <c r="I1468" i="5" s="1"/>
  <c r="B1469" i="5" s="1"/>
  <c r="G1469" i="5" s="1"/>
  <c r="H1467" i="4"/>
  <c r="I1467" i="4" s="1"/>
  <c r="B1468" i="4" s="1"/>
  <c r="G1468" i="4" s="1"/>
  <c r="H1467" i="3"/>
  <c r="I1467" i="3" s="1"/>
  <c r="B1468" i="3" s="1"/>
  <c r="G1468" i="3" s="1"/>
  <c r="H1469" i="2"/>
  <c r="I1469" i="2"/>
  <c r="B1470" i="2" s="1"/>
  <c r="G1470" i="2" s="1"/>
  <c r="H1468" i="7" l="1"/>
  <c r="I1468" i="7" s="1"/>
  <c r="B1469" i="7" s="1"/>
  <c r="G1469" i="7" s="1"/>
  <c r="H1468" i="6"/>
  <c r="I1468" i="6" s="1"/>
  <c r="B1469" i="6" s="1"/>
  <c r="G1469" i="6" s="1"/>
  <c r="H1469" i="5"/>
  <c r="I1469" i="5"/>
  <c r="B1470" i="5" s="1"/>
  <c r="G1470" i="5" s="1"/>
  <c r="H1468" i="4"/>
  <c r="I1468" i="4" s="1"/>
  <c r="B1469" i="4" s="1"/>
  <c r="G1469" i="4" s="1"/>
  <c r="H1468" i="3"/>
  <c r="I1468" i="3" s="1"/>
  <c r="B1469" i="3" s="1"/>
  <c r="G1469" i="3" s="1"/>
  <c r="H1470" i="2"/>
  <c r="I1470" i="2"/>
  <c r="B1471" i="2" s="1"/>
  <c r="G1471" i="2" s="1"/>
  <c r="H1469" i="7" l="1"/>
  <c r="I1469" i="7" s="1"/>
  <c r="B1470" i="7" s="1"/>
  <c r="G1470" i="7" s="1"/>
  <c r="H1469" i="6"/>
  <c r="I1469" i="6" s="1"/>
  <c r="B1470" i="6" s="1"/>
  <c r="G1470" i="6" s="1"/>
  <c r="H1470" i="5"/>
  <c r="I1470" i="5" s="1"/>
  <c r="B1471" i="5" s="1"/>
  <c r="G1471" i="5" s="1"/>
  <c r="H1469" i="4"/>
  <c r="I1469" i="4" s="1"/>
  <c r="B1470" i="4" s="1"/>
  <c r="G1470" i="4" s="1"/>
  <c r="H1469" i="3"/>
  <c r="I1469" i="3"/>
  <c r="B1470" i="3" s="1"/>
  <c r="G1470" i="3" s="1"/>
  <c r="H1471" i="2"/>
  <c r="I1471" i="2" s="1"/>
  <c r="B1472" i="2" s="1"/>
  <c r="G1472" i="2" s="1"/>
  <c r="H1470" i="7" l="1"/>
  <c r="I1470" i="7" s="1"/>
  <c r="B1471" i="7" s="1"/>
  <c r="G1471" i="7" s="1"/>
  <c r="I1470" i="6"/>
  <c r="B1471" i="6" s="1"/>
  <c r="G1471" i="6" s="1"/>
  <c r="H1470" i="6"/>
  <c r="H1471" i="5"/>
  <c r="I1471" i="5" s="1"/>
  <c r="B1472" i="5" s="1"/>
  <c r="G1472" i="5" s="1"/>
  <c r="H1470" i="4"/>
  <c r="I1470" i="4" s="1"/>
  <c r="B1471" i="4" s="1"/>
  <c r="G1471" i="4" s="1"/>
  <c r="H1470" i="3"/>
  <c r="I1470" i="3" s="1"/>
  <c r="B1471" i="3" s="1"/>
  <c r="G1471" i="3" s="1"/>
  <c r="H1472" i="2"/>
  <c r="I1472" i="2" s="1"/>
  <c r="B1473" i="2" s="1"/>
  <c r="G1473" i="2" s="1"/>
  <c r="H1471" i="7" l="1"/>
  <c r="I1471" i="7" s="1"/>
  <c r="B1472" i="7" s="1"/>
  <c r="G1472" i="7" s="1"/>
  <c r="H1471" i="6"/>
  <c r="I1471" i="6" s="1"/>
  <c r="B1472" i="6" s="1"/>
  <c r="G1472" i="6" s="1"/>
  <c r="H1472" i="5"/>
  <c r="I1472" i="5" s="1"/>
  <c r="B1473" i="5" s="1"/>
  <c r="G1473" i="5" s="1"/>
  <c r="H1471" i="4"/>
  <c r="I1471" i="4" s="1"/>
  <c r="B1472" i="4" s="1"/>
  <c r="G1472" i="4" s="1"/>
  <c r="H1471" i="3"/>
  <c r="I1471" i="3" s="1"/>
  <c r="B1472" i="3" s="1"/>
  <c r="G1472" i="3" s="1"/>
  <c r="I1473" i="2"/>
  <c r="B1474" i="2" s="1"/>
  <c r="G1474" i="2" s="1"/>
  <c r="H1473" i="2"/>
  <c r="H1472" i="7" l="1"/>
  <c r="I1472" i="7" s="1"/>
  <c r="B1473" i="7" s="1"/>
  <c r="G1473" i="7" s="1"/>
  <c r="H1472" i="6"/>
  <c r="I1472" i="6" s="1"/>
  <c r="B1473" i="6" s="1"/>
  <c r="G1473" i="6" s="1"/>
  <c r="H1473" i="5"/>
  <c r="I1473" i="5" s="1"/>
  <c r="B1474" i="5" s="1"/>
  <c r="G1474" i="5" s="1"/>
  <c r="H1472" i="4"/>
  <c r="I1472" i="4"/>
  <c r="B1473" i="4" s="1"/>
  <c r="G1473" i="4" s="1"/>
  <c r="H1472" i="3"/>
  <c r="I1472" i="3" s="1"/>
  <c r="B1473" i="3" s="1"/>
  <c r="G1473" i="3" s="1"/>
  <c r="H1474" i="2"/>
  <c r="I1474" i="2" s="1"/>
  <c r="B1475" i="2" s="1"/>
  <c r="G1475" i="2" s="1"/>
  <c r="H1473" i="7" l="1"/>
  <c r="I1473" i="7"/>
  <c r="B1474" i="7" s="1"/>
  <c r="G1474" i="7" s="1"/>
  <c r="H1473" i="6"/>
  <c r="I1473" i="6"/>
  <c r="B1474" i="6" s="1"/>
  <c r="G1474" i="6" s="1"/>
  <c r="H1474" i="5"/>
  <c r="I1474" i="5" s="1"/>
  <c r="B1475" i="5" s="1"/>
  <c r="G1475" i="5" s="1"/>
  <c r="H1473" i="4"/>
  <c r="I1473" i="4" s="1"/>
  <c r="B1474" i="4" s="1"/>
  <c r="G1474" i="4" s="1"/>
  <c r="H1473" i="3"/>
  <c r="I1473" i="3" s="1"/>
  <c r="B1474" i="3" s="1"/>
  <c r="G1474" i="3" s="1"/>
  <c r="H1475" i="2"/>
  <c r="I1475" i="2" s="1"/>
  <c r="B1476" i="2" s="1"/>
  <c r="G1476" i="2" s="1"/>
  <c r="I1474" i="7" l="1"/>
  <c r="B1475" i="7" s="1"/>
  <c r="G1475" i="7" s="1"/>
  <c r="H1474" i="7"/>
  <c r="H1474" i="6"/>
  <c r="I1474" i="6" s="1"/>
  <c r="B1475" i="6" s="1"/>
  <c r="G1475" i="6" s="1"/>
  <c r="H1475" i="5"/>
  <c r="I1475" i="5" s="1"/>
  <c r="B1476" i="5" s="1"/>
  <c r="G1476" i="5" s="1"/>
  <c r="H1474" i="4"/>
  <c r="I1474" i="4" s="1"/>
  <c r="B1475" i="4" s="1"/>
  <c r="G1475" i="4" s="1"/>
  <c r="H1474" i="3"/>
  <c r="I1474" i="3" s="1"/>
  <c r="B1475" i="3" s="1"/>
  <c r="G1475" i="3" s="1"/>
  <c r="H1476" i="2"/>
  <c r="I1476" i="2"/>
  <c r="B1477" i="2" s="1"/>
  <c r="G1477" i="2" s="1"/>
  <c r="H1475" i="7" l="1"/>
  <c r="I1475" i="7" s="1"/>
  <c r="B1476" i="7" s="1"/>
  <c r="G1476" i="7" s="1"/>
  <c r="H1475" i="6"/>
  <c r="I1475" i="6" s="1"/>
  <c r="B1476" i="6" s="1"/>
  <c r="G1476" i="6" s="1"/>
  <c r="H1476" i="5"/>
  <c r="I1476" i="5" s="1"/>
  <c r="B1477" i="5" s="1"/>
  <c r="G1477" i="5" s="1"/>
  <c r="H1475" i="4"/>
  <c r="I1475" i="4" s="1"/>
  <c r="B1476" i="4" s="1"/>
  <c r="G1476" i="4" s="1"/>
  <c r="H1475" i="3"/>
  <c r="I1475" i="3" s="1"/>
  <c r="B1476" i="3" s="1"/>
  <c r="G1476" i="3" s="1"/>
  <c r="H1477" i="2"/>
  <c r="I1477" i="2" s="1"/>
  <c r="B1478" i="2" s="1"/>
  <c r="G1478" i="2" s="1"/>
  <c r="H1476" i="7" l="1"/>
  <c r="I1476" i="7" s="1"/>
  <c r="B1477" i="7" s="1"/>
  <c r="G1477" i="7" s="1"/>
  <c r="H1476" i="6"/>
  <c r="I1476" i="6" s="1"/>
  <c r="B1477" i="6" s="1"/>
  <c r="G1477" i="6" s="1"/>
  <c r="H1477" i="5"/>
  <c r="I1477" i="5" s="1"/>
  <c r="B1478" i="5" s="1"/>
  <c r="G1478" i="5" s="1"/>
  <c r="I1476" i="4"/>
  <c r="B1477" i="4" s="1"/>
  <c r="G1477" i="4" s="1"/>
  <c r="H1476" i="4"/>
  <c r="H1476" i="3"/>
  <c r="I1476" i="3"/>
  <c r="B1477" i="3" s="1"/>
  <c r="G1477" i="3" s="1"/>
  <c r="H1478" i="2"/>
  <c r="I1478" i="2" s="1"/>
  <c r="B1479" i="2" s="1"/>
  <c r="G1479" i="2" s="1"/>
  <c r="I1477" i="7" l="1"/>
  <c r="B1478" i="7" s="1"/>
  <c r="G1478" i="7" s="1"/>
  <c r="H1477" i="7"/>
  <c r="I1477" i="6"/>
  <c r="B1478" i="6" s="1"/>
  <c r="G1478" i="6" s="1"/>
  <c r="H1477" i="6"/>
  <c r="H1478" i="5"/>
  <c r="I1478" i="5" s="1"/>
  <c r="B1479" i="5" s="1"/>
  <c r="G1479" i="5" s="1"/>
  <c r="H1477" i="4"/>
  <c r="I1477" i="4" s="1"/>
  <c r="B1478" i="4" s="1"/>
  <c r="G1478" i="4" s="1"/>
  <c r="H1477" i="3"/>
  <c r="I1477" i="3" s="1"/>
  <c r="B1478" i="3" s="1"/>
  <c r="G1478" i="3" s="1"/>
  <c r="H1479" i="2"/>
  <c r="I1479" i="2"/>
  <c r="B1480" i="2" s="1"/>
  <c r="G1480" i="2" s="1"/>
  <c r="H1478" i="7" l="1"/>
  <c r="I1478" i="7"/>
  <c r="B1479" i="7" s="1"/>
  <c r="G1479" i="7" s="1"/>
  <c r="H1478" i="6"/>
  <c r="I1478" i="6"/>
  <c r="B1479" i="6" s="1"/>
  <c r="G1479" i="6" s="1"/>
  <c r="H1479" i="5"/>
  <c r="I1479" i="5" s="1"/>
  <c r="B1480" i="5" s="1"/>
  <c r="G1480" i="5" s="1"/>
  <c r="H1478" i="4"/>
  <c r="I1478" i="4" s="1"/>
  <c r="B1479" i="4" s="1"/>
  <c r="G1479" i="4" s="1"/>
  <c r="H1478" i="3"/>
  <c r="I1478" i="3" s="1"/>
  <c r="B1479" i="3" s="1"/>
  <c r="G1479" i="3" s="1"/>
  <c r="H1480" i="2"/>
  <c r="I1480" i="2"/>
  <c r="B1481" i="2" s="1"/>
  <c r="G1481" i="2" s="1"/>
  <c r="H1479" i="7" l="1"/>
  <c r="I1479" i="7" s="1"/>
  <c r="B1480" i="7" s="1"/>
  <c r="G1480" i="7" s="1"/>
  <c r="I1479" i="6"/>
  <c r="B1480" i="6" s="1"/>
  <c r="G1480" i="6" s="1"/>
  <c r="H1479" i="6"/>
  <c r="H1480" i="5"/>
  <c r="I1480" i="5" s="1"/>
  <c r="B1481" i="5" s="1"/>
  <c r="G1481" i="5" s="1"/>
  <c r="H1479" i="4"/>
  <c r="I1479" i="4" s="1"/>
  <c r="B1480" i="4" s="1"/>
  <c r="G1480" i="4" s="1"/>
  <c r="H1479" i="3"/>
  <c r="I1479" i="3"/>
  <c r="B1480" i="3" s="1"/>
  <c r="G1480" i="3" s="1"/>
  <c r="H1481" i="2"/>
  <c r="I1481" i="2"/>
  <c r="B1482" i="2" s="1"/>
  <c r="G1482" i="2" s="1"/>
  <c r="I1480" i="7" l="1"/>
  <c r="B1481" i="7" s="1"/>
  <c r="G1481" i="7" s="1"/>
  <c r="H1480" i="7"/>
  <c r="H1480" i="6"/>
  <c r="I1480" i="6" s="1"/>
  <c r="B1481" i="6" s="1"/>
  <c r="G1481" i="6" s="1"/>
  <c r="H1481" i="5"/>
  <c r="I1481" i="5" s="1"/>
  <c r="B1482" i="5" s="1"/>
  <c r="G1482" i="5" s="1"/>
  <c r="H1480" i="4"/>
  <c r="I1480" i="4" s="1"/>
  <c r="B1481" i="4" s="1"/>
  <c r="G1481" i="4" s="1"/>
  <c r="H1480" i="3"/>
  <c r="I1480" i="3" s="1"/>
  <c r="B1481" i="3" s="1"/>
  <c r="G1481" i="3" s="1"/>
  <c r="H1482" i="2"/>
  <c r="I1482" i="2" s="1"/>
  <c r="B1483" i="2" s="1"/>
  <c r="G1483" i="2" s="1"/>
  <c r="I1481" i="7" l="1"/>
  <c r="B1482" i="7" s="1"/>
  <c r="G1482" i="7" s="1"/>
  <c r="H1481" i="7"/>
  <c r="H1481" i="6"/>
  <c r="I1481" i="6" s="1"/>
  <c r="B1482" i="6" s="1"/>
  <c r="G1482" i="6" s="1"/>
  <c r="H1482" i="5"/>
  <c r="I1482" i="5" s="1"/>
  <c r="B1483" i="5" s="1"/>
  <c r="G1483" i="5" s="1"/>
  <c r="H1481" i="4"/>
  <c r="I1481" i="4" s="1"/>
  <c r="B1482" i="4" s="1"/>
  <c r="G1482" i="4" s="1"/>
  <c r="H1481" i="3"/>
  <c r="I1481" i="3"/>
  <c r="B1482" i="3" s="1"/>
  <c r="G1482" i="3" s="1"/>
  <c r="H1483" i="2"/>
  <c r="I1483" i="2"/>
  <c r="B1484" i="2" s="1"/>
  <c r="G1484" i="2" s="1"/>
  <c r="H1482" i="7" l="1"/>
  <c r="I1482" i="7" s="1"/>
  <c r="B1483" i="7" s="1"/>
  <c r="G1483" i="7" s="1"/>
  <c r="H1482" i="6"/>
  <c r="I1482" i="6" s="1"/>
  <c r="B1483" i="6" s="1"/>
  <c r="G1483" i="6" s="1"/>
  <c r="H1483" i="5"/>
  <c r="I1483" i="5" s="1"/>
  <c r="B1484" i="5" s="1"/>
  <c r="G1484" i="5" s="1"/>
  <c r="H1482" i="4"/>
  <c r="I1482" i="4" s="1"/>
  <c r="B1483" i="4" s="1"/>
  <c r="G1483" i="4" s="1"/>
  <c r="H1482" i="3"/>
  <c r="I1482" i="3" s="1"/>
  <c r="B1483" i="3" s="1"/>
  <c r="G1483" i="3" s="1"/>
  <c r="H1484" i="2"/>
  <c r="I1484" i="2"/>
  <c r="B1485" i="2" s="1"/>
  <c r="G1485" i="2" s="1"/>
  <c r="H1483" i="7" l="1"/>
  <c r="I1483" i="7"/>
  <c r="B1484" i="7" s="1"/>
  <c r="G1484" i="7" s="1"/>
  <c r="H1483" i="6"/>
  <c r="I1483" i="6" s="1"/>
  <c r="B1484" i="6" s="1"/>
  <c r="G1484" i="6" s="1"/>
  <c r="H1484" i="5"/>
  <c r="I1484" i="5"/>
  <c r="B1485" i="5" s="1"/>
  <c r="G1485" i="5" s="1"/>
  <c r="H1483" i="4"/>
  <c r="I1483" i="4" s="1"/>
  <c r="B1484" i="4" s="1"/>
  <c r="G1484" i="4" s="1"/>
  <c r="I1483" i="3"/>
  <c r="B1484" i="3" s="1"/>
  <c r="G1484" i="3" s="1"/>
  <c r="H1483" i="3"/>
  <c r="H1485" i="2"/>
  <c r="I1485" i="2" s="1"/>
  <c r="B1486" i="2" s="1"/>
  <c r="G1486" i="2" s="1"/>
  <c r="H1484" i="7" l="1"/>
  <c r="I1484" i="7" s="1"/>
  <c r="B1485" i="7" s="1"/>
  <c r="G1485" i="7" s="1"/>
  <c r="H1484" i="6"/>
  <c r="I1484" i="6" s="1"/>
  <c r="B1485" i="6" s="1"/>
  <c r="G1485" i="6" s="1"/>
  <c r="H1485" i="5"/>
  <c r="I1485" i="5" s="1"/>
  <c r="B1486" i="5" s="1"/>
  <c r="G1486" i="5" s="1"/>
  <c r="H1484" i="4"/>
  <c r="I1484" i="4"/>
  <c r="B1485" i="4" s="1"/>
  <c r="G1485" i="4" s="1"/>
  <c r="H1484" i="3"/>
  <c r="I1484" i="3" s="1"/>
  <c r="B1485" i="3" s="1"/>
  <c r="G1485" i="3" s="1"/>
  <c r="H1486" i="2"/>
  <c r="I1486" i="2" s="1"/>
  <c r="B1487" i="2" s="1"/>
  <c r="G1487" i="2" s="1"/>
  <c r="I1485" i="7" l="1"/>
  <c r="B1486" i="7" s="1"/>
  <c r="G1486" i="7" s="1"/>
  <c r="H1485" i="7"/>
  <c r="H1485" i="6"/>
  <c r="I1485" i="6" s="1"/>
  <c r="B1486" i="6" s="1"/>
  <c r="G1486" i="6" s="1"/>
  <c r="H1486" i="5"/>
  <c r="I1486" i="5" s="1"/>
  <c r="B1487" i="5" s="1"/>
  <c r="G1487" i="5" s="1"/>
  <c r="I1485" i="4"/>
  <c r="B1486" i="4" s="1"/>
  <c r="G1486" i="4" s="1"/>
  <c r="H1485" i="4"/>
  <c r="H1485" i="3"/>
  <c r="I1485" i="3" s="1"/>
  <c r="B1486" i="3" s="1"/>
  <c r="G1486" i="3" s="1"/>
  <c r="H1487" i="2"/>
  <c r="I1487" i="2"/>
  <c r="B1488" i="2" s="1"/>
  <c r="G1488" i="2" s="1"/>
  <c r="H1486" i="7" l="1"/>
  <c r="I1486" i="7" s="1"/>
  <c r="B1487" i="7" s="1"/>
  <c r="G1487" i="7" s="1"/>
  <c r="H1486" i="6"/>
  <c r="I1486" i="6" s="1"/>
  <c r="B1487" i="6" s="1"/>
  <c r="G1487" i="6" s="1"/>
  <c r="H1487" i="5"/>
  <c r="I1487" i="5" s="1"/>
  <c r="B1488" i="5" s="1"/>
  <c r="G1488" i="5" s="1"/>
  <c r="H1486" i="4"/>
  <c r="I1486" i="4" s="1"/>
  <c r="B1487" i="4" s="1"/>
  <c r="G1487" i="4" s="1"/>
  <c r="H1486" i="3"/>
  <c r="I1486" i="3" s="1"/>
  <c r="B1487" i="3" s="1"/>
  <c r="G1487" i="3" s="1"/>
  <c r="H1488" i="2"/>
  <c r="I1488" i="2" s="1"/>
  <c r="B1489" i="2" s="1"/>
  <c r="G1489" i="2" s="1"/>
  <c r="I1487" i="7" l="1"/>
  <c r="B1488" i="7" s="1"/>
  <c r="G1488" i="7" s="1"/>
  <c r="H1487" i="7"/>
  <c r="H1487" i="6"/>
  <c r="I1487" i="6"/>
  <c r="B1488" i="6" s="1"/>
  <c r="G1488" i="6" s="1"/>
  <c r="H1488" i="5"/>
  <c r="I1488" i="5" s="1"/>
  <c r="B1489" i="5" s="1"/>
  <c r="G1489" i="5" s="1"/>
  <c r="H1487" i="4"/>
  <c r="I1487" i="4" s="1"/>
  <c r="B1488" i="4" s="1"/>
  <c r="G1488" i="4" s="1"/>
  <c r="H1487" i="3"/>
  <c r="I1487" i="3" s="1"/>
  <c r="B1488" i="3" s="1"/>
  <c r="G1488" i="3" s="1"/>
  <c r="H1489" i="2"/>
  <c r="I1489" i="2" s="1"/>
  <c r="B1490" i="2" s="1"/>
  <c r="G1490" i="2" s="1"/>
  <c r="I1488" i="7" l="1"/>
  <c r="B1489" i="7" s="1"/>
  <c r="G1489" i="7" s="1"/>
  <c r="H1488" i="7"/>
  <c r="H1488" i="6"/>
  <c r="I1488" i="6"/>
  <c r="B1489" i="6" s="1"/>
  <c r="G1489" i="6" s="1"/>
  <c r="H1489" i="5"/>
  <c r="I1489" i="5" s="1"/>
  <c r="B1490" i="5" s="1"/>
  <c r="G1490" i="5" s="1"/>
  <c r="H1488" i="4"/>
  <c r="I1488" i="4" s="1"/>
  <c r="B1489" i="4" s="1"/>
  <c r="G1489" i="4" s="1"/>
  <c r="I1488" i="3"/>
  <c r="B1489" i="3" s="1"/>
  <c r="G1489" i="3" s="1"/>
  <c r="H1488" i="3"/>
  <c r="H1490" i="2"/>
  <c r="I1490" i="2"/>
  <c r="B1491" i="2" s="1"/>
  <c r="G1491" i="2" s="1"/>
  <c r="I1489" i="7" l="1"/>
  <c r="B1490" i="7" s="1"/>
  <c r="G1490" i="7" s="1"/>
  <c r="H1489" i="7"/>
  <c r="H1489" i="6"/>
  <c r="I1489" i="6" s="1"/>
  <c r="B1490" i="6" s="1"/>
  <c r="G1490" i="6" s="1"/>
  <c r="H1490" i="5"/>
  <c r="I1490" i="5"/>
  <c r="B1491" i="5" s="1"/>
  <c r="G1491" i="5" s="1"/>
  <c r="H1489" i="4"/>
  <c r="I1489" i="4" s="1"/>
  <c r="B1490" i="4" s="1"/>
  <c r="G1490" i="4" s="1"/>
  <c r="I1489" i="3"/>
  <c r="B1490" i="3" s="1"/>
  <c r="G1490" i="3" s="1"/>
  <c r="H1489" i="3"/>
  <c r="H1491" i="2"/>
  <c r="I1491" i="2" s="1"/>
  <c r="B1492" i="2" s="1"/>
  <c r="G1492" i="2" s="1"/>
  <c r="I1490" i="7" l="1"/>
  <c r="B1491" i="7" s="1"/>
  <c r="G1491" i="7" s="1"/>
  <c r="H1490" i="7"/>
  <c r="H1490" i="6"/>
  <c r="I1490" i="6" s="1"/>
  <c r="B1491" i="6" s="1"/>
  <c r="G1491" i="6" s="1"/>
  <c r="H1491" i="5"/>
  <c r="I1491" i="5"/>
  <c r="B1492" i="5" s="1"/>
  <c r="G1492" i="5" s="1"/>
  <c r="H1490" i="4"/>
  <c r="I1490" i="4" s="1"/>
  <c r="B1491" i="4" s="1"/>
  <c r="G1491" i="4" s="1"/>
  <c r="H1490" i="3"/>
  <c r="I1490" i="3"/>
  <c r="B1491" i="3" s="1"/>
  <c r="G1491" i="3" s="1"/>
  <c r="H1492" i="2"/>
  <c r="I1492" i="2" s="1"/>
  <c r="B1493" i="2" s="1"/>
  <c r="G1493" i="2" s="1"/>
  <c r="H1491" i="7" l="1"/>
  <c r="I1491" i="7"/>
  <c r="B1492" i="7" s="1"/>
  <c r="G1492" i="7" s="1"/>
  <c r="H1491" i="6"/>
  <c r="I1491" i="6" s="1"/>
  <c r="B1492" i="6" s="1"/>
  <c r="G1492" i="6" s="1"/>
  <c r="H1492" i="5"/>
  <c r="I1492" i="5" s="1"/>
  <c r="B1493" i="5" s="1"/>
  <c r="G1493" i="5" s="1"/>
  <c r="H1491" i="4"/>
  <c r="I1491" i="4" s="1"/>
  <c r="B1492" i="4" s="1"/>
  <c r="G1492" i="4" s="1"/>
  <c r="H1491" i="3"/>
  <c r="I1491" i="3" s="1"/>
  <c r="B1492" i="3" s="1"/>
  <c r="G1492" i="3" s="1"/>
  <c r="H1493" i="2"/>
  <c r="I1493" i="2" s="1"/>
  <c r="B1494" i="2" s="1"/>
  <c r="G1494" i="2" s="1"/>
  <c r="H1492" i="7" l="1"/>
  <c r="I1492" i="7" s="1"/>
  <c r="B1493" i="7" s="1"/>
  <c r="G1493" i="7" s="1"/>
  <c r="H1492" i="6"/>
  <c r="I1492" i="6" s="1"/>
  <c r="B1493" i="6" s="1"/>
  <c r="G1493" i="6" s="1"/>
  <c r="H1493" i="5"/>
  <c r="I1493" i="5"/>
  <c r="B1494" i="5" s="1"/>
  <c r="G1494" i="5" s="1"/>
  <c r="H1492" i="4"/>
  <c r="I1492" i="4" s="1"/>
  <c r="B1493" i="4" s="1"/>
  <c r="G1493" i="4" s="1"/>
  <c r="H1492" i="3"/>
  <c r="I1492" i="3" s="1"/>
  <c r="B1493" i="3" s="1"/>
  <c r="G1493" i="3" s="1"/>
  <c r="H1494" i="2"/>
  <c r="I1494" i="2"/>
  <c r="B1495" i="2" s="1"/>
  <c r="G1495" i="2" s="1"/>
  <c r="I1493" i="7" l="1"/>
  <c r="B1494" i="7" s="1"/>
  <c r="G1494" i="7" s="1"/>
  <c r="H1493" i="7"/>
  <c r="H1493" i="6"/>
  <c r="I1493" i="6"/>
  <c r="B1494" i="6" s="1"/>
  <c r="G1494" i="6" s="1"/>
  <c r="H1494" i="5"/>
  <c r="I1494" i="5" s="1"/>
  <c r="B1495" i="5" s="1"/>
  <c r="G1495" i="5" s="1"/>
  <c r="H1493" i="4"/>
  <c r="I1493" i="4" s="1"/>
  <c r="B1494" i="4" s="1"/>
  <c r="G1494" i="4" s="1"/>
  <c r="H1493" i="3"/>
  <c r="I1493" i="3"/>
  <c r="B1494" i="3" s="1"/>
  <c r="G1494" i="3" s="1"/>
  <c r="H1495" i="2"/>
  <c r="I1495" i="2" s="1"/>
  <c r="B1496" i="2" s="1"/>
  <c r="G1496" i="2" s="1"/>
  <c r="H1494" i="7" l="1"/>
  <c r="I1494" i="7" s="1"/>
  <c r="B1495" i="7" s="1"/>
  <c r="G1495" i="7" s="1"/>
  <c r="H1494" i="6"/>
  <c r="I1494" i="6" s="1"/>
  <c r="B1495" i="6" s="1"/>
  <c r="G1495" i="6" s="1"/>
  <c r="H1495" i="5"/>
  <c r="I1495" i="5" s="1"/>
  <c r="B1496" i="5" s="1"/>
  <c r="G1496" i="5" s="1"/>
  <c r="H1494" i="4"/>
  <c r="I1494" i="4" s="1"/>
  <c r="B1495" i="4" s="1"/>
  <c r="G1495" i="4" s="1"/>
  <c r="I1494" i="3"/>
  <c r="B1495" i="3" s="1"/>
  <c r="G1495" i="3" s="1"/>
  <c r="H1494" i="3"/>
  <c r="H1496" i="2"/>
  <c r="I1496" i="2" s="1"/>
  <c r="B1497" i="2" s="1"/>
  <c r="G1497" i="2" s="1"/>
  <c r="H1495" i="7" l="1"/>
  <c r="I1495" i="7" s="1"/>
  <c r="B1496" i="7" s="1"/>
  <c r="G1496" i="7" s="1"/>
  <c r="H1495" i="6"/>
  <c r="I1495" i="6" s="1"/>
  <c r="B1496" i="6" s="1"/>
  <c r="G1496" i="6" s="1"/>
  <c r="H1496" i="5"/>
  <c r="I1496" i="5" s="1"/>
  <c r="B1497" i="5" s="1"/>
  <c r="G1497" i="5" s="1"/>
  <c r="I1495" i="4"/>
  <c r="B1496" i="4" s="1"/>
  <c r="G1496" i="4" s="1"/>
  <c r="H1495" i="4"/>
  <c r="I1495" i="3"/>
  <c r="B1496" i="3" s="1"/>
  <c r="G1496" i="3" s="1"/>
  <c r="H1495" i="3"/>
  <c r="H1497" i="2"/>
  <c r="I1497" i="2" s="1"/>
  <c r="B1498" i="2" s="1"/>
  <c r="G1498" i="2" s="1"/>
  <c r="H1496" i="7" l="1"/>
  <c r="I1496" i="7" s="1"/>
  <c r="B1497" i="7" s="1"/>
  <c r="G1497" i="7" s="1"/>
  <c r="H1496" i="6"/>
  <c r="I1496" i="6" s="1"/>
  <c r="B1497" i="6" s="1"/>
  <c r="G1497" i="6" s="1"/>
  <c r="H1497" i="5"/>
  <c r="I1497" i="5" s="1"/>
  <c r="B1498" i="5" s="1"/>
  <c r="G1498" i="5" s="1"/>
  <c r="H1496" i="4"/>
  <c r="I1496" i="4"/>
  <c r="B1497" i="4" s="1"/>
  <c r="G1497" i="4" s="1"/>
  <c r="H1496" i="3"/>
  <c r="I1496" i="3" s="1"/>
  <c r="B1497" i="3" s="1"/>
  <c r="G1497" i="3" s="1"/>
  <c r="H1498" i="2"/>
  <c r="I1498" i="2" s="1"/>
  <c r="B1499" i="2" s="1"/>
  <c r="G1499" i="2" s="1"/>
  <c r="H1497" i="7" l="1"/>
  <c r="I1497" i="7" s="1"/>
  <c r="B1498" i="7" s="1"/>
  <c r="G1498" i="7" s="1"/>
  <c r="H1497" i="6"/>
  <c r="I1497" i="6" s="1"/>
  <c r="B1498" i="6" s="1"/>
  <c r="G1498" i="6" s="1"/>
  <c r="H1498" i="5"/>
  <c r="I1498" i="5" s="1"/>
  <c r="B1499" i="5" s="1"/>
  <c r="G1499" i="5" s="1"/>
  <c r="H1497" i="4"/>
  <c r="I1497" i="4"/>
  <c r="B1498" i="4" s="1"/>
  <c r="G1498" i="4" s="1"/>
  <c r="H1497" i="3"/>
  <c r="I1497" i="3" s="1"/>
  <c r="B1498" i="3" s="1"/>
  <c r="G1498" i="3" s="1"/>
  <c r="H1499" i="2"/>
  <c r="I1499" i="2"/>
  <c r="B1500" i="2" s="1"/>
  <c r="G1500" i="2" s="1"/>
  <c r="H1498" i="7" l="1"/>
  <c r="I1498" i="7" s="1"/>
  <c r="B1499" i="7" s="1"/>
  <c r="G1499" i="7" s="1"/>
  <c r="H1498" i="6"/>
  <c r="I1498" i="6"/>
  <c r="B1499" i="6" s="1"/>
  <c r="G1499" i="6" s="1"/>
  <c r="H1499" i="5"/>
  <c r="I1499" i="5" s="1"/>
  <c r="B1500" i="5" s="1"/>
  <c r="G1500" i="5" s="1"/>
  <c r="H1498" i="4"/>
  <c r="I1498" i="4" s="1"/>
  <c r="B1499" i="4" s="1"/>
  <c r="G1499" i="4" s="1"/>
  <c r="H1498" i="3"/>
  <c r="I1498" i="3"/>
  <c r="B1499" i="3" s="1"/>
  <c r="G1499" i="3" s="1"/>
  <c r="H1500" i="2"/>
  <c r="I1500" i="2" s="1"/>
  <c r="B1501" i="2" s="1"/>
  <c r="G1501" i="2" s="1"/>
  <c r="H1499" i="7" l="1"/>
  <c r="I1499" i="7" s="1"/>
  <c r="B1500" i="7" s="1"/>
  <c r="G1500" i="7" s="1"/>
  <c r="H1499" i="6"/>
  <c r="I1499" i="6" s="1"/>
  <c r="B1500" i="6" s="1"/>
  <c r="G1500" i="6" s="1"/>
  <c r="H1500" i="5"/>
  <c r="I1500" i="5" s="1"/>
  <c r="B1501" i="5" s="1"/>
  <c r="G1501" i="5" s="1"/>
  <c r="H1499" i="4"/>
  <c r="I1499" i="4" s="1"/>
  <c r="B1500" i="4" s="1"/>
  <c r="G1500" i="4" s="1"/>
  <c r="H1499" i="3"/>
  <c r="I1499" i="3" s="1"/>
  <c r="B1500" i="3" s="1"/>
  <c r="G1500" i="3" s="1"/>
  <c r="H1501" i="2"/>
  <c r="I1501" i="2" s="1"/>
  <c r="B1502" i="2" s="1"/>
  <c r="G1502" i="2" s="1"/>
  <c r="H1500" i="7" l="1"/>
  <c r="I1500" i="7" s="1"/>
  <c r="B1501" i="7" s="1"/>
  <c r="G1501" i="7" s="1"/>
  <c r="H1500" i="6"/>
  <c r="I1500" i="6"/>
  <c r="B1501" i="6" s="1"/>
  <c r="G1501" i="6" s="1"/>
  <c r="H1501" i="5"/>
  <c r="I1501" i="5" s="1"/>
  <c r="B1502" i="5" s="1"/>
  <c r="G1502" i="5" s="1"/>
  <c r="H1500" i="4"/>
  <c r="I1500" i="4" s="1"/>
  <c r="B1501" i="4" s="1"/>
  <c r="G1501" i="4" s="1"/>
  <c r="H1500" i="3"/>
  <c r="I1500" i="3" s="1"/>
  <c r="B1501" i="3" s="1"/>
  <c r="G1501" i="3" s="1"/>
  <c r="H1502" i="2"/>
  <c r="I1502" i="2"/>
  <c r="B1503" i="2" s="1"/>
  <c r="G1503" i="2" s="1"/>
  <c r="H1501" i="7" l="1"/>
  <c r="I1501" i="7" s="1"/>
  <c r="B1502" i="7" s="1"/>
  <c r="G1502" i="7" s="1"/>
  <c r="H1501" i="6"/>
  <c r="I1501" i="6" s="1"/>
  <c r="B1502" i="6" s="1"/>
  <c r="G1502" i="6" s="1"/>
  <c r="H1502" i="5"/>
  <c r="I1502" i="5"/>
  <c r="B1503" i="5" s="1"/>
  <c r="G1503" i="5" s="1"/>
  <c r="H1501" i="4"/>
  <c r="I1501" i="4" s="1"/>
  <c r="B1502" i="4" s="1"/>
  <c r="G1502" i="4" s="1"/>
  <c r="H1501" i="3"/>
  <c r="I1501" i="3" s="1"/>
  <c r="B1502" i="3" s="1"/>
  <c r="G1502" i="3" s="1"/>
  <c r="H1503" i="2"/>
  <c r="I1503" i="2"/>
  <c r="B1504" i="2" s="1"/>
  <c r="G1504" i="2" s="1"/>
  <c r="I1502" i="7" l="1"/>
  <c r="B1503" i="7" s="1"/>
  <c r="G1503" i="7" s="1"/>
  <c r="H1502" i="7"/>
  <c r="H1502" i="6"/>
  <c r="I1502" i="6" s="1"/>
  <c r="B1503" i="6" s="1"/>
  <c r="G1503" i="6" s="1"/>
  <c r="H1503" i="5"/>
  <c r="I1503" i="5" s="1"/>
  <c r="B1504" i="5" s="1"/>
  <c r="G1504" i="5" s="1"/>
  <c r="H1502" i="4"/>
  <c r="I1502" i="4"/>
  <c r="B1503" i="4" s="1"/>
  <c r="G1503" i="4" s="1"/>
  <c r="H1502" i="3"/>
  <c r="I1502" i="3" s="1"/>
  <c r="B1503" i="3" s="1"/>
  <c r="G1503" i="3" s="1"/>
  <c r="H1504" i="2"/>
  <c r="I1504" i="2"/>
  <c r="B1505" i="2" s="1"/>
  <c r="G1505" i="2" s="1"/>
  <c r="H1503" i="7" l="1"/>
  <c r="I1503" i="7" s="1"/>
  <c r="B1504" i="7" s="1"/>
  <c r="G1504" i="7" s="1"/>
  <c r="I1503" i="6"/>
  <c r="B1504" i="6" s="1"/>
  <c r="G1504" i="6" s="1"/>
  <c r="H1503" i="6"/>
  <c r="H1504" i="5"/>
  <c r="I1504" i="5" s="1"/>
  <c r="B1505" i="5" s="1"/>
  <c r="G1505" i="5" s="1"/>
  <c r="I1503" i="4"/>
  <c r="B1504" i="4" s="1"/>
  <c r="G1504" i="4" s="1"/>
  <c r="H1503" i="4"/>
  <c r="H1503" i="3"/>
  <c r="I1503" i="3" s="1"/>
  <c r="B1504" i="3" s="1"/>
  <c r="G1504" i="3" s="1"/>
  <c r="H1505" i="2"/>
  <c r="I1505" i="2"/>
  <c r="B1506" i="2" s="1"/>
  <c r="G1506" i="2" s="1"/>
  <c r="H1504" i="7" l="1"/>
  <c r="I1504" i="7" s="1"/>
  <c r="B1505" i="7" s="1"/>
  <c r="G1505" i="7" s="1"/>
  <c r="H1504" i="6"/>
  <c r="I1504" i="6" s="1"/>
  <c r="B1505" i="6" s="1"/>
  <c r="G1505" i="6" s="1"/>
  <c r="H1505" i="5"/>
  <c r="I1505" i="5"/>
  <c r="B1506" i="5" s="1"/>
  <c r="G1506" i="5" s="1"/>
  <c r="H1504" i="4"/>
  <c r="I1504" i="4" s="1"/>
  <c r="B1505" i="4" s="1"/>
  <c r="G1505" i="4" s="1"/>
  <c r="H1504" i="3"/>
  <c r="I1504" i="3" s="1"/>
  <c r="B1505" i="3" s="1"/>
  <c r="G1505" i="3" s="1"/>
  <c r="H1506" i="2"/>
  <c r="I1506" i="2"/>
  <c r="B1507" i="2" s="1"/>
  <c r="G1507" i="2" s="1"/>
  <c r="H1505" i="7" l="1"/>
  <c r="I1505" i="7" s="1"/>
  <c r="B1506" i="7" s="1"/>
  <c r="G1506" i="7" s="1"/>
  <c r="H1505" i="6"/>
  <c r="I1505" i="6" s="1"/>
  <c r="B1506" i="6" s="1"/>
  <c r="G1506" i="6" s="1"/>
  <c r="H1506" i="5"/>
  <c r="I1506" i="5" s="1"/>
  <c r="B1507" i="5" s="1"/>
  <c r="G1507" i="5" s="1"/>
  <c r="H1505" i="4"/>
  <c r="I1505" i="4" s="1"/>
  <c r="B1506" i="4" s="1"/>
  <c r="G1506" i="4" s="1"/>
  <c r="H1505" i="3"/>
  <c r="I1505" i="3" s="1"/>
  <c r="B1506" i="3" s="1"/>
  <c r="G1506" i="3" s="1"/>
  <c r="H1507" i="2"/>
  <c r="I1507" i="2" s="1"/>
  <c r="B1508" i="2" s="1"/>
  <c r="G1508" i="2" s="1"/>
  <c r="H1506" i="7" l="1"/>
  <c r="I1506" i="7"/>
  <c r="B1507" i="7" s="1"/>
  <c r="G1507" i="7" s="1"/>
  <c r="H1506" i="6"/>
  <c r="I1506" i="6" s="1"/>
  <c r="B1507" i="6" s="1"/>
  <c r="G1507" i="6" s="1"/>
  <c r="H1507" i="5"/>
  <c r="I1507" i="5" s="1"/>
  <c r="B1508" i="5" s="1"/>
  <c r="G1508" i="5" s="1"/>
  <c r="I1506" i="4"/>
  <c r="B1507" i="4" s="1"/>
  <c r="G1507" i="4" s="1"/>
  <c r="H1506" i="4"/>
  <c r="H1506" i="3"/>
  <c r="I1506" i="3" s="1"/>
  <c r="B1507" i="3" s="1"/>
  <c r="G1507" i="3" s="1"/>
  <c r="H1508" i="2"/>
  <c r="I1508" i="2"/>
  <c r="B1509" i="2" s="1"/>
  <c r="G1509" i="2" s="1"/>
  <c r="H1507" i="7" l="1"/>
  <c r="I1507" i="7" s="1"/>
  <c r="B1508" i="7" s="1"/>
  <c r="G1508" i="7" s="1"/>
  <c r="H1507" i="6"/>
  <c r="I1507" i="6" s="1"/>
  <c r="B1508" i="6" s="1"/>
  <c r="G1508" i="6" s="1"/>
  <c r="H1508" i="5"/>
  <c r="I1508" i="5" s="1"/>
  <c r="B1509" i="5" s="1"/>
  <c r="G1509" i="5" s="1"/>
  <c r="I1507" i="4"/>
  <c r="B1508" i="4" s="1"/>
  <c r="G1508" i="4" s="1"/>
  <c r="H1507" i="4"/>
  <c r="H1507" i="3"/>
  <c r="I1507" i="3" s="1"/>
  <c r="B1508" i="3" s="1"/>
  <c r="G1508" i="3" s="1"/>
  <c r="H1509" i="2"/>
  <c r="I1509" i="2"/>
  <c r="B1510" i="2" s="1"/>
  <c r="G1510" i="2" s="1"/>
  <c r="H1508" i="7" l="1"/>
  <c r="I1508" i="7" s="1"/>
  <c r="B1509" i="7" s="1"/>
  <c r="G1509" i="7" s="1"/>
  <c r="H1508" i="6"/>
  <c r="I1508" i="6" s="1"/>
  <c r="B1509" i="6" s="1"/>
  <c r="G1509" i="6" s="1"/>
  <c r="H1509" i="5"/>
  <c r="I1509" i="5" s="1"/>
  <c r="B1510" i="5" s="1"/>
  <c r="G1510" i="5" s="1"/>
  <c r="I1508" i="4"/>
  <c r="B1509" i="4" s="1"/>
  <c r="G1509" i="4" s="1"/>
  <c r="H1508" i="4"/>
  <c r="H1508" i="3"/>
  <c r="I1508" i="3" s="1"/>
  <c r="B1509" i="3" s="1"/>
  <c r="G1509" i="3" s="1"/>
  <c r="H1510" i="2"/>
  <c r="I1510" i="2"/>
  <c r="B1511" i="2" s="1"/>
  <c r="G1511" i="2" s="1"/>
  <c r="H1509" i="7" l="1"/>
  <c r="I1509" i="7"/>
  <c r="B1510" i="7" s="1"/>
  <c r="G1510" i="7" s="1"/>
  <c r="H1509" i="6"/>
  <c r="I1509" i="6"/>
  <c r="B1510" i="6" s="1"/>
  <c r="G1510" i="6" s="1"/>
  <c r="H1510" i="5"/>
  <c r="I1510" i="5" s="1"/>
  <c r="B1511" i="5" s="1"/>
  <c r="G1511" i="5" s="1"/>
  <c r="I1509" i="4"/>
  <c r="B1510" i="4" s="1"/>
  <c r="G1510" i="4" s="1"/>
  <c r="H1509" i="4"/>
  <c r="H1509" i="3"/>
  <c r="I1509" i="3" s="1"/>
  <c r="B1510" i="3" s="1"/>
  <c r="G1510" i="3" s="1"/>
  <c r="H1511" i="2"/>
  <c r="I1511" i="2"/>
  <c r="B1512" i="2" s="1"/>
  <c r="G1512" i="2" s="1"/>
  <c r="H1510" i="7" l="1"/>
  <c r="I1510" i="7" s="1"/>
  <c r="B1511" i="7" s="1"/>
  <c r="G1511" i="7" s="1"/>
  <c r="I1510" i="6"/>
  <c r="B1511" i="6" s="1"/>
  <c r="G1511" i="6" s="1"/>
  <c r="H1510" i="6"/>
  <c r="H1511" i="5"/>
  <c r="I1511" i="5" s="1"/>
  <c r="B1512" i="5" s="1"/>
  <c r="G1512" i="5" s="1"/>
  <c r="H1510" i="4"/>
  <c r="I1510" i="4"/>
  <c r="B1511" i="4" s="1"/>
  <c r="G1511" i="4" s="1"/>
  <c r="H1510" i="3"/>
  <c r="I1510" i="3"/>
  <c r="B1511" i="3" s="1"/>
  <c r="G1511" i="3" s="1"/>
  <c r="H1512" i="2"/>
  <c r="I1512" i="2"/>
  <c r="B1513" i="2" s="1"/>
  <c r="G1513" i="2" s="1"/>
  <c r="H1511" i="7" l="1"/>
  <c r="I1511" i="7" s="1"/>
  <c r="B1512" i="7" s="1"/>
  <c r="G1512" i="7" s="1"/>
  <c r="H1511" i="6"/>
  <c r="I1511" i="6" s="1"/>
  <c r="B1512" i="6" s="1"/>
  <c r="G1512" i="6" s="1"/>
  <c r="H1512" i="5"/>
  <c r="I1512" i="5" s="1"/>
  <c r="B1513" i="5" s="1"/>
  <c r="G1513" i="5" s="1"/>
  <c r="H1511" i="4"/>
  <c r="I1511" i="4" s="1"/>
  <c r="B1512" i="4" s="1"/>
  <c r="G1512" i="4" s="1"/>
  <c r="H1511" i="3"/>
  <c r="I1511" i="3" s="1"/>
  <c r="B1512" i="3" s="1"/>
  <c r="G1512" i="3" s="1"/>
  <c r="H1513" i="2"/>
  <c r="I1513" i="2" s="1"/>
  <c r="B1514" i="2" s="1"/>
  <c r="G1514" i="2" s="1"/>
  <c r="H1512" i="7" l="1"/>
  <c r="I1512" i="7" s="1"/>
  <c r="B1513" i="7" s="1"/>
  <c r="G1513" i="7" s="1"/>
  <c r="H1512" i="6"/>
  <c r="I1512" i="6"/>
  <c r="B1513" i="6" s="1"/>
  <c r="G1513" i="6" s="1"/>
  <c r="H1513" i="5"/>
  <c r="I1513" i="5" s="1"/>
  <c r="B1514" i="5" s="1"/>
  <c r="G1514" i="5" s="1"/>
  <c r="H1512" i="4"/>
  <c r="I1512" i="4" s="1"/>
  <c r="B1513" i="4" s="1"/>
  <c r="G1513" i="4" s="1"/>
  <c r="H1512" i="3"/>
  <c r="I1512" i="3" s="1"/>
  <c r="B1513" i="3" s="1"/>
  <c r="G1513" i="3" s="1"/>
  <c r="H1514" i="2"/>
  <c r="I1514" i="2"/>
  <c r="B1515" i="2" s="1"/>
  <c r="G1515" i="2" s="1"/>
  <c r="H1513" i="7" l="1"/>
  <c r="I1513" i="7" s="1"/>
  <c r="B1514" i="7" s="1"/>
  <c r="G1514" i="7" s="1"/>
  <c r="H1513" i="6"/>
  <c r="I1513" i="6" s="1"/>
  <c r="B1514" i="6" s="1"/>
  <c r="G1514" i="6" s="1"/>
  <c r="H1514" i="5"/>
  <c r="I1514" i="5" s="1"/>
  <c r="B1515" i="5" s="1"/>
  <c r="G1515" i="5" s="1"/>
  <c r="H1513" i="4"/>
  <c r="I1513" i="4" s="1"/>
  <c r="B1514" i="4" s="1"/>
  <c r="G1514" i="4" s="1"/>
  <c r="H1513" i="3"/>
  <c r="I1513" i="3" s="1"/>
  <c r="B1514" i="3" s="1"/>
  <c r="G1514" i="3" s="1"/>
  <c r="H1515" i="2"/>
  <c r="I1515" i="2"/>
  <c r="B1516" i="2" s="1"/>
  <c r="G1516" i="2" s="1"/>
  <c r="H1514" i="7" l="1"/>
  <c r="I1514" i="7" s="1"/>
  <c r="B1515" i="7" s="1"/>
  <c r="G1515" i="7" s="1"/>
  <c r="H1514" i="6"/>
  <c r="I1514" i="6" s="1"/>
  <c r="B1515" i="6" s="1"/>
  <c r="G1515" i="6" s="1"/>
  <c r="H1515" i="5"/>
  <c r="I1515" i="5"/>
  <c r="B1516" i="5" s="1"/>
  <c r="G1516" i="5" s="1"/>
  <c r="H1514" i="4"/>
  <c r="I1514" i="4"/>
  <c r="B1515" i="4" s="1"/>
  <c r="G1515" i="4" s="1"/>
  <c r="H1514" i="3"/>
  <c r="I1514" i="3" s="1"/>
  <c r="B1515" i="3" s="1"/>
  <c r="G1515" i="3" s="1"/>
  <c r="H1516" i="2"/>
  <c r="I1516" i="2"/>
  <c r="B1517" i="2" s="1"/>
  <c r="G1517" i="2" s="1"/>
  <c r="H1515" i="7" l="1"/>
  <c r="I1515" i="7" s="1"/>
  <c r="B1516" i="7" s="1"/>
  <c r="G1516" i="7" s="1"/>
  <c r="H1515" i="6"/>
  <c r="I1515" i="6" s="1"/>
  <c r="B1516" i="6" s="1"/>
  <c r="G1516" i="6" s="1"/>
  <c r="H1516" i="5"/>
  <c r="I1516" i="5" s="1"/>
  <c r="B1517" i="5" s="1"/>
  <c r="G1517" i="5" s="1"/>
  <c r="H1515" i="4"/>
  <c r="I1515" i="4" s="1"/>
  <c r="B1516" i="4" s="1"/>
  <c r="G1516" i="4" s="1"/>
  <c r="H1515" i="3"/>
  <c r="I1515" i="3" s="1"/>
  <c r="B1516" i="3" s="1"/>
  <c r="G1516" i="3" s="1"/>
  <c r="H1517" i="2"/>
  <c r="I1517" i="2"/>
  <c r="B1518" i="2" s="1"/>
  <c r="G1518" i="2" s="1"/>
  <c r="H1516" i="7" l="1"/>
  <c r="I1516" i="7" s="1"/>
  <c r="B1517" i="7" s="1"/>
  <c r="G1517" i="7" s="1"/>
  <c r="H1516" i="6"/>
  <c r="I1516" i="6" s="1"/>
  <c r="B1517" i="6" s="1"/>
  <c r="G1517" i="6" s="1"/>
  <c r="H1517" i="5"/>
  <c r="I1517" i="5" s="1"/>
  <c r="B1518" i="5" s="1"/>
  <c r="G1518" i="5" s="1"/>
  <c r="I1516" i="4"/>
  <c r="B1517" i="4" s="1"/>
  <c r="G1517" i="4" s="1"/>
  <c r="H1516" i="4"/>
  <c r="I1516" i="3"/>
  <c r="B1517" i="3" s="1"/>
  <c r="G1517" i="3" s="1"/>
  <c r="H1516" i="3"/>
  <c r="H1518" i="2"/>
  <c r="I1518" i="2"/>
  <c r="B1519" i="2" s="1"/>
  <c r="G1519" i="2" s="1"/>
  <c r="H1517" i="7" l="1"/>
  <c r="I1517" i="7"/>
  <c r="B1518" i="7" s="1"/>
  <c r="G1518" i="7" s="1"/>
  <c r="H1517" i="6"/>
  <c r="I1517" i="6"/>
  <c r="B1518" i="6" s="1"/>
  <c r="G1518" i="6" s="1"/>
  <c r="H1518" i="5"/>
  <c r="I1518" i="5" s="1"/>
  <c r="B1519" i="5" s="1"/>
  <c r="G1519" i="5" s="1"/>
  <c r="I1517" i="4"/>
  <c r="B1518" i="4" s="1"/>
  <c r="G1518" i="4" s="1"/>
  <c r="H1517" i="4"/>
  <c r="I1517" i="3"/>
  <c r="B1518" i="3" s="1"/>
  <c r="G1518" i="3" s="1"/>
  <c r="H1517" i="3"/>
  <c r="H1519" i="2"/>
  <c r="I1519" i="2" s="1"/>
  <c r="B1520" i="2" s="1"/>
  <c r="G1520" i="2" s="1"/>
  <c r="H1518" i="7" l="1"/>
  <c r="I1518" i="7"/>
  <c r="B1519" i="7" s="1"/>
  <c r="G1519" i="7" s="1"/>
  <c r="H1518" i="6"/>
  <c r="I1518" i="6" s="1"/>
  <c r="B1519" i="6" s="1"/>
  <c r="G1519" i="6" s="1"/>
  <c r="H1519" i="5"/>
  <c r="I1519" i="5"/>
  <c r="B1520" i="5" s="1"/>
  <c r="G1520" i="5" s="1"/>
  <c r="I1518" i="4"/>
  <c r="B1519" i="4" s="1"/>
  <c r="G1519" i="4" s="1"/>
  <c r="H1518" i="4"/>
  <c r="H1518" i="3"/>
  <c r="I1518" i="3" s="1"/>
  <c r="B1519" i="3" s="1"/>
  <c r="G1519" i="3" s="1"/>
  <c r="H1520" i="2"/>
  <c r="I1520" i="2" s="1"/>
  <c r="B1521" i="2" s="1"/>
  <c r="G1521" i="2" s="1"/>
  <c r="H1519" i="7" l="1"/>
  <c r="I1519" i="7" s="1"/>
  <c r="B1520" i="7" s="1"/>
  <c r="G1520" i="7" s="1"/>
  <c r="H1519" i="6"/>
  <c r="I1519" i="6" s="1"/>
  <c r="B1520" i="6" s="1"/>
  <c r="G1520" i="6" s="1"/>
  <c r="H1520" i="5"/>
  <c r="I1520" i="5" s="1"/>
  <c r="B1521" i="5" s="1"/>
  <c r="G1521" i="5" s="1"/>
  <c r="H1519" i="4"/>
  <c r="I1519" i="4" s="1"/>
  <c r="B1520" i="4" s="1"/>
  <c r="G1520" i="4" s="1"/>
  <c r="H1519" i="3"/>
  <c r="I1519" i="3" s="1"/>
  <c r="B1520" i="3" s="1"/>
  <c r="G1520" i="3" s="1"/>
  <c r="H1521" i="2"/>
  <c r="I1521" i="2"/>
  <c r="B1522" i="2" s="1"/>
  <c r="G1522" i="2" s="1"/>
  <c r="H1520" i="7" l="1"/>
  <c r="I1520" i="7" s="1"/>
  <c r="B1521" i="7" s="1"/>
  <c r="G1521" i="7" s="1"/>
  <c r="H1520" i="6"/>
  <c r="I1520" i="6" s="1"/>
  <c r="B1521" i="6" s="1"/>
  <c r="G1521" i="6" s="1"/>
  <c r="H1521" i="5"/>
  <c r="I1521" i="5" s="1"/>
  <c r="B1522" i="5" s="1"/>
  <c r="G1522" i="5" s="1"/>
  <c r="H1520" i="4"/>
  <c r="I1520" i="4" s="1"/>
  <c r="B1521" i="4" s="1"/>
  <c r="G1521" i="4" s="1"/>
  <c r="H1520" i="3"/>
  <c r="I1520" i="3" s="1"/>
  <c r="B1521" i="3" s="1"/>
  <c r="G1521" i="3" s="1"/>
  <c r="H1522" i="2"/>
  <c r="I1522" i="2"/>
  <c r="B1523" i="2" s="1"/>
  <c r="G1523" i="2" s="1"/>
  <c r="H1521" i="7" l="1"/>
  <c r="I1521" i="7" s="1"/>
  <c r="B1522" i="7" s="1"/>
  <c r="G1522" i="7" s="1"/>
  <c r="H1521" i="6"/>
  <c r="I1521" i="6"/>
  <c r="B1522" i="6" s="1"/>
  <c r="G1522" i="6" s="1"/>
  <c r="H1522" i="5"/>
  <c r="I1522" i="5" s="1"/>
  <c r="B1523" i="5" s="1"/>
  <c r="G1523" i="5" s="1"/>
  <c r="H1521" i="4"/>
  <c r="I1521" i="4" s="1"/>
  <c r="B1522" i="4" s="1"/>
  <c r="G1522" i="4" s="1"/>
  <c r="H1521" i="3"/>
  <c r="I1521" i="3" s="1"/>
  <c r="B1522" i="3" s="1"/>
  <c r="G1522" i="3" s="1"/>
  <c r="H1523" i="2"/>
  <c r="I1523" i="2"/>
  <c r="B1524" i="2" s="1"/>
  <c r="G1524" i="2" s="1"/>
  <c r="H1522" i="7" l="1"/>
  <c r="I1522" i="7" s="1"/>
  <c r="B1523" i="7" s="1"/>
  <c r="G1523" i="7" s="1"/>
  <c r="H1522" i="6"/>
  <c r="I1522" i="6" s="1"/>
  <c r="B1523" i="6" s="1"/>
  <c r="G1523" i="6" s="1"/>
  <c r="H1523" i="5"/>
  <c r="I1523" i="5" s="1"/>
  <c r="B1524" i="5" s="1"/>
  <c r="G1524" i="5" s="1"/>
  <c r="H1522" i="4"/>
  <c r="I1522" i="4"/>
  <c r="B1523" i="4" s="1"/>
  <c r="G1523" i="4" s="1"/>
  <c r="H1522" i="3"/>
  <c r="I1522" i="3"/>
  <c r="B1523" i="3" s="1"/>
  <c r="G1523" i="3" s="1"/>
  <c r="H1524" i="2"/>
  <c r="I1524" i="2" s="1"/>
  <c r="B1525" i="2" s="1"/>
  <c r="G1525" i="2" s="1"/>
  <c r="H1523" i="7" l="1"/>
  <c r="I1523" i="7" s="1"/>
  <c r="B1524" i="7" s="1"/>
  <c r="G1524" i="7" s="1"/>
  <c r="H1523" i="6"/>
  <c r="I1523" i="6" s="1"/>
  <c r="B1524" i="6" s="1"/>
  <c r="G1524" i="6" s="1"/>
  <c r="H1524" i="5"/>
  <c r="I1524" i="5" s="1"/>
  <c r="B1525" i="5" s="1"/>
  <c r="G1525" i="5" s="1"/>
  <c r="H1523" i="4"/>
  <c r="I1523" i="4" s="1"/>
  <c r="B1524" i="4" s="1"/>
  <c r="G1524" i="4" s="1"/>
  <c r="H1523" i="3"/>
  <c r="I1523" i="3" s="1"/>
  <c r="B1524" i="3" s="1"/>
  <c r="G1524" i="3" s="1"/>
  <c r="H1525" i="2"/>
  <c r="I1525" i="2" s="1"/>
  <c r="B1526" i="2" s="1"/>
  <c r="G1526" i="2" s="1"/>
  <c r="H1524" i="7" l="1"/>
  <c r="I1524" i="7" s="1"/>
  <c r="B1525" i="7" s="1"/>
  <c r="G1525" i="7" s="1"/>
  <c r="H1524" i="6"/>
  <c r="I1524" i="6"/>
  <c r="B1525" i="6" s="1"/>
  <c r="G1525" i="6" s="1"/>
  <c r="H1525" i="5"/>
  <c r="I1525" i="5" s="1"/>
  <c r="B1526" i="5" s="1"/>
  <c r="G1526" i="5" s="1"/>
  <c r="H1524" i="4"/>
  <c r="I1524" i="4"/>
  <c r="B1525" i="4" s="1"/>
  <c r="G1525" i="4" s="1"/>
  <c r="I1524" i="3"/>
  <c r="B1525" i="3" s="1"/>
  <c r="G1525" i="3" s="1"/>
  <c r="H1524" i="3"/>
  <c r="H1526" i="2"/>
  <c r="I1526" i="2"/>
  <c r="B1527" i="2" s="1"/>
  <c r="G1527" i="2" s="1"/>
  <c r="H1525" i="7" l="1"/>
  <c r="I1525" i="7" s="1"/>
  <c r="B1526" i="7" s="1"/>
  <c r="G1526" i="7" s="1"/>
  <c r="H1525" i="6"/>
  <c r="I1525" i="6" s="1"/>
  <c r="B1526" i="6" s="1"/>
  <c r="G1526" i="6" s="1"/>
  <c r="H1526" i="5"/>
  <c r="I1526" i="5"/>
  <c r="B1527" i="5" s="1"/>
  <c r="G1527" i="5" s="1"/>
  <c r="H1525" i="4"/>
  <c r="I1525" i="4"/>
  <c r="B1526" i="4" s="1"/>
  <c r="G1526" i="4" s="1"/>
  <c r="H1525" i="3"/>
  <c r="I1525" i="3" s="1"/>
  <c r="B1526" i="3" s="1"/>
  <c r="G1526" i="3" s="1"/>
  <c r="H1527" i="2"/>
  <c r="I1527" i="2" s="1"/>
  <c r="B1528" i="2" s="1"/>
  <c r="G1528" i="2" s="1"/>
  <c r="H1526" i="7" l="1"/>
  <c r="I1526" i="7" s="1"/>
  <c r="B1527" i="7" s="1"/>
  <c r="G1527" i="7" s="1"/>
  <c r="H1526" i="6"/>
  <c r="I1526" i="6" s="1"/>
  <c r="B1527" i="6" s="1"/>
  <c r="G1527" i="6" s="1"/>
  <c r="H1527" i="5"/>
  <c r="I1527" i="5" s="1"/>
  <c r="B1528" i="5" s="1"/>
  <c r="G1528" i="5" s="1"/>
  <c r="H1526" i="4"/>
  <c r="I1526" i="4"/>
  <c r="B1527" i="4" s="1"/>
  <c r="G1527" i="4" s="1"/>
  <c r="H1526" i="3"/>
  <c r="I1526" i="3" s="1"/>
  <c r="B1527" i="3" s="1"/>
  <c r="G1527" i="3" s="1"/>
  <c r="H1528" i="2"/>
  <c r="I1528" i="2"/>
  <c r="B1529" i="2" s="1"/>
  <c r="G1529" i="2" s="1"/>
  <c r="H1527" i="7" l="1"/>
  <c r="I1527" i="7" s="1"/>
  <c r="B1528" i="7" s="1"/>
  <c r="G1528" i="7" s="1"/>
  <c r="H1527" i="6"/>
  <c r="I1527" i="6" s="1"/>
  <c r="B1528" i="6" s="1"/>
  <c r="G1528" i="6" s="1"/>
  <c r="H1528" i="5"/>
  <c r="I1528" i="5" s="1"/>
  <c r="B1529" i="5" s="1"/>
  <c r="G1529" i="5" s="1"/>
  <c r="H1527" i="4"/>
  <c r="I1527" i="4" s="1"/>
  <c r="B1528" i="4" s="1"/>
  <c r="G1528" i="4" s="1"/>
  <c r="H1527" i="3"/>
  <c r="I1527" i="3" s="1"/>
  <c r="B1528" i="3" s="1"/>
  <c r="G1528" i="3" s="1"/>
  <c r="H1529" i="2"/>
  <c r="I1529" i="2" s="1"/>
  <c r="B1530" i="2" s="1"/>
  <c r="G1530" i="2" s="1"/>
  <c r="H1528" i="7" l="1"/>
  <c r="I1528" i="7" s="1"/>
  <c r="B1529" i="7" s="1"/>
  <c r="G1529" i="7" s="1"/>
  <c r="H1528" i="6"/>
  <c r="I1528" i="6" s="1"/>
  <c r="B1529" i="6" s="1"/>
  <c r="G1529" i="6" s="1"/>
  <c r="H1529" i="5"/>
  <c r="I1529" i="5" s="1"/>
  <c r="B1530" i="5" s="1"/>
  <c r="G1530" i="5" s="1"/>
  <c r="H1528" i="4"/>
  <c r="I1528" i="4" s="1"/>
  <c r="B1529" i="4" s="1"/>
  <c r="G1529" i="4" s="1"/>
  <c r="I1528" i="3"/>
  <c r="B1529" i="3" s="1"/>
  <c r="G1529" i="3" s="1"/>
  <c r="H1528" i="3"/>
  <c r="H1530" i="2"/>
  <c r="I1530" i="2"/>
  <c r="B1531" i="2" s="1"/>
  <c r="G1531" i="2" s="1"/>
  <c r="H1529" i="7" l="1"/>
  <c r="I1529" i="7" s="1"/>
  <c r="B1530" i="7" s="1"/>
  <c r="G1530" i="7" s="1"/>
  <c r="I1529" i="6"/>
  <c r="B1530" i="6" s="1"/>
  <c r="G1530" i="6" s="1"/>
  <c r="H1529" i="6"/>
  <c r="H1530" i="5"/>
  <c r="I1530" i="5" s="1"/>
  <c r="B1531" i="5" s="1"/>
  <c r="G1531" i="5" s="1"/>
  <c r="H1529" i="4"/>
  <c r="I1529" i="4" s="1"/>
  <c r="B1530" i="4" s="1"/>
  <c r="G1530" i="4" s="1"/>
  <c r="H1529" i="3"/>
  <c r="I1529" i="3" s="1"/>
  <c r="B1530" i="3" s="1"/>
  <c r="G1530" i="3" s="1"/>
  <c r="H1531" i="2"/>
  <c r="I1531" i="2"/>
  <c r="B1532" i="2" s="1"/>
  <c r="G1532" i="2" s="1"/>
  <c r="H1530" i="7" l="1"/>
  <c r="I1530" i="7"/>
  <c r="B1531" i="7" s="1"/>
  <c r="G1531" i="7" s="1"/>
  <c r="H1530" i="6"/>
  <c r="I1530" i="6" s="1"/>
  <c r="B1531" i="6" s="1"/>
  <c r="G1531" i="6" s="1"/>
  <c r="H1531" i="5"/>
  <c r="I1531" i="5"/>
  <c r="B1532" i="5" s="1"/>
  <c r="G1532" i="5" s="1"/>
  <c r="H1530" i="4"/>
  <c r="I1530" i="4" s="1"/>
  <c r="B1531" i="4" s="1"/>
  <c r="G1531" i="4" s="1"/>
  <c r="H1530" i="3"/>
  <c r="I1530" i="3" s="1"/>
  <c r="B1531" i="3" s="1"/>
  <c r="G1531" i="3" s="1"/>
  <c r="H1532" i="2"/>
  <c r="I1532" i="2" s="1"/>
  <c r="B1533" i="2" s="1"/>
  <c r="G1533" i="2" s="1"/>
  <c r="H1531" i="7" l="1"/>
  <c r="I1531" i="7" s="1"/>
  <c r="B1532" i="7" s="1"/>
  <c r="G1532" i="7" s="1"/>
  <c r="H1531" i="6"/>
  <c r="I1531" i="6" s="1"/>
  <c r="B1532" i="6" s="1"/>
  <c r="G1532" i="6" s="1"/>
  <c r="H1532" i="5"/>
  <c r="I1532" i="5" s="1"/>
  <c r="B1533" i="5" s="1"/>
  <c r="G1533" i="5" s="1"/>
  <c r="I1531" i="4"/>
  <c r="B1532" i="4" s="1"/>
  <c r="G1532" i="4" s="1"/>
  <c r="H1531" i="4"/>
  <c r="H1531" i="3"/>
  <c r="I1531" i="3" s="1"/>
  <c r="B1532" i="3" s="1"/>
  <c r="G1532" i="3" s="1"/>
  <c r="H1533" i="2"/>
  <c r="I1533" i="2" s="1"/>
  <c r="B1534" i="2" s="1"/>
  <c r="G1534" i="2" s="1"/>
  <c r="H1532" i="7" l="1"/>
  <c r="I1532" i="7" s="1"/>
  <c r="B1533" i="7" s="1"/>
  <c r="G1533" i="7" s="1"/>
  <c r="H1532" i="6"/>
  <c r="I1532" i="6" s="1"/>
  <c r="B1533" i="6" s="1"/>
  <c r="G1533" i="6" s="1"/>
  <c r="H1533" i="5"/>
  <c r="I1533" i="5" s="1"/>
  <c r="B1534" i="5" s="1"/>
  <c r="G1534" i="5" s="1"/>
  <c r="H1532" i="4"/>
  <c r="I1532" i="4" s="1"/>
  <c r="B1533" i="4" s="1"/>
  <c r="G1533" i="4" s="1"/>
  <c r="H1532" i="3"/>
  <c r="I1532" i="3"/>
  <c r="B1533" i="3" s="1"/>
  <c r="G1533" i="3" s="1"/>
  <c r="H1534" i="2"/>
  <c r="I1534" i="2"/>
  <c r="B1535" i="2" s="1"/>
  <c r="G1535" i="2" s="1"/>
  <c r="H1533" i="7" l="1"/>
  <c r="I1533" i="7" s="1"/>
  <c r="B1534" i="7" s="1"/>
  <c r="G1534" i="7" s="1"/>
  <c r="H1533" i="6"/>
  <c r="I1533" i="6"/>
  <c r="B1534" i="6" s="1"/>
  <c r="G1534" i="6" s="1"/>
  <c r="H1534" i="5"/>
  <c r="I1534" i="5" s="1"/>
  <c r="B1535" i="5" s="1"/>
  <c r="G1535" i="5" s="1"/>
  <c r="H1533" i="4"/>
  <c r="I1533" i="4" s="1"/>
  <c r="B1534" i="4" s="1"/>
  <c r="G1534" i="4" s="1"/>
  <c r="H1533" i="3"/>
  <c r="I1533" i="3" s="1"/>
  <c r="B1534" i="3" s="1"/>
  <c r="G1534" i="3" s="1"/>
  <c r="H1535" i="2"/>
  <c r="I1535" i="2" s="1"/>
  <c r="B1536" i="2" s="1"/>
  <c r="G1536" i="2" s="1"/>
  <c r="H1534" i="7" l="1"/>
  <c r="I1534" i="7" s="1"/>
  <c r="B1535" i="7" s="1"/>
  <c r="G1535" i="7" s="1"/>
  <c r="H1534" i="6"/>
  <c r="I1534" i="6" s="1"/>
  <c r="B1535" i="6" s="1"/>
  <c r="G1535" i="6" s="1"/>
  <c r="H1535" i="5"/>
  <c r="I1535" i="5" s="1"/>
  <c r="B1536" i="5" s="1"/>
  <c r="G1536" i="5" s="1"/>
  <c r="H1534" i="4"/>
  <c r="I1534" i="4" s="1"/>
  <c r="B1535" i="4" s="1"/>
  <c r="G1535" i="4" s="1"/>
  <c r="H1534" i="3"/>
  <c r="I1534" i="3" s="1"/>
  <c r="B1535" i="3" s="1"/>
  <c r="G1535" i="3" s="1"/>
  <c r="H1536" i="2"/>
  <c r="I1536" i="2"/>
  <c r="B1537" i="2" s="1"/>
  <c r="G1537" i="2" s="1"/>
  <c r="H1535" i="7" l="1"/>
  <c r="I1535" i="7"/>
  <c r="B1536" i="7" s="1"/>
  <c r="G1536" i="7" s="1"/>
  <c r="H1535" i="6"/>
  <c r="I1535" i="6"/>
  <c r="B1536" i="6" s="1"/>
  <c r="G1536" i="6" s="1"/>
  <c r="H1536" i="5"/>
  <c r="I1536" i="5" s="1"/>
  <c r="B1537" i="5" s="1"/>
  <c r="G1537" i="5" s="1"/>
  <c r="H1535" i="4"/>
  <c r="I1535" i="4"/>
  <c r="B1536" i="4" s="1"/>
  <c r="G1536" i="4" s="1"/>
  <c r="H1535" i="3"/>
  <c r="I1535" i="3" s="1"/>
  <c r="B1536" i="3" s="1"/>
  <c r="G1536" i="3" s="1"/>
  <c r="H1537" i="2"/>
  <c r="I1537" i="2" s="1"/>
  <c r="B1538" i="2" s="1"/>
  <c r="G1538" i="2" s="1"/>
  <c r="H1536" i="7" l="1"/>
  <c r="I1536" i="7" s="1"/>
  <c r="B1537" i="7" s="1"/>
  <c r="G1537" i="7" s="1"/>
  <c r="H1536" i="6"/>
  <c r="I1536" i="6" s="1"/>
  <c r="B1537" i="6" s="1"/>
  <c r="G1537" i="6" s="1"/>
  <c r="H1537" i="5"/>
  <c r="I1537" i="5" s="1"/>
  <c r="B1538" i="5" s="1"/>
  <c r="G1538" i="5" s="1"/>
  <c r="H1536" i="4"/>
  <c r="I1536" i="4"/>
  <c r="B1537" i="4" s="1"/>
  <c r="G1537" i="4" s="1"/>
  <c r="I1536" i="3"/>
  <c r="B1537" i="3" s="1"/>
  <c r="G1537" i="3" s="1"/>
  <c r="H1536" i="3"/>
  <c r="H1538" i="2"/>
  <c r="I1538" i="2" s="1"/>
  <c r="B1539" i="2" s="1"/>
  <c r="G1539" i="2" s="1"/>
  <c r="H1537" i="7" l="1"/>
  <c r="I1537" i="7" s="1"/>
  <c r="B1538" i="7" s="1"/>
  <c r="G1538" i="7" s="1"/>
  <c r="H1537" i="6"/>
  <c r="I1537" i="6" s="1"/>
  <c r="B1538" i="6" s="1"/>
  <c r="G1538" i="6" s="1"/>
  <c r="H1538" i="5"/>
  <c r="I1538" i="5" s="1"/>
  <c r="B1539" i="5" s="1"/>
  <c r="G1539" i="5" s="1"/>
  <c r="H1537" i="4"/>
  <c r="I1537" i="4" s="1"/>
  <c r="B1538" i="4" s="1"/>
  <c r="G1538" i="4" s="1"/>
  <c r="H1537" i="3"/>
  <c r="I1537" i="3" s="1"/>
  <c r="B1538" i="3" s="1"/>
  <c r="G1538" i="3" s="1"/>
  <c r="H1539" i="2"/>
  <c r="I1539" i="2" s="1"/>
  <c r="B1540" i="2" s="1"/>
  <c r="G1540" i="2" s="1"/>
  <c r="H1538" i="7" l="1"/>
  <c r="I1538" i="7"/>
  <c r="B1539" i="7" s="1"/>
  <c r="G1539" i="7" s="1"/>
  <c r="H1538" i="6"/>
  <c r="I1538" i="6" s="1"/>
  <c r="B1539" i="6" s="1"/>
  <c r="G1539" i="6" s="1"/>
  <c r="H1539" i="5"/>
  <c r="I1539" i="5" s="1"/>
  <c r="B1540" i="5" s="1"/>
  <c r="G1540" i="5" s="1"/>
  <c r="H1538" i="4"/>
  <c r="I1538" i="4"/>
  <c r="B1539" i="4" s="1"/>
  <c r="G1539" i="4" s="1"/>
  <c r="I1538" i="3"/>
  <c r="B1539" i="3" s="1"/>
  <c r="G1539" i="3" s="1"/>
  <c r="H1538" i="3"/>
  <c r="H1540" i="2"/>
  <c r="I1540" i="2"/>
  <c r="B1541" i="2" s="1"/>
  <c r="G1541" i="2" s="1"/>
  <c r="H1539" i="7" l="1"/>
  <c r="I1539" i="7" s="1"/>
  <c r="B1540" i="7" s="1"/>
  <c r="G1540" i="7" s="1"/>
  <c r="H1539" i="6"/>
  <c r="I1539" i="6"/>
  <c r="B1540" i="6" s="1"/>
  <c r="G1540" i="6" s="1"/>
  <c r="H1540" i="5"/>
  <c r="I1540" i="5" s="1"/>
  <c r="B1541" i="5" s="1"/>
  <c r="G1541" i="5" s="1"/>
  <c r="H1539" i="4"/>
  <c r="I1539" i="4" s="1"/>
  <c r="B1540" i="4" s="1"/>
  <c r="G1540" i="4" s="1"/>
  <c r="H1539" i="3"/>
  <c r="I1539" i="3" s="1"/>
  <c r="B1540" i="3" s="1"/>
  <c r="G1540" i="3" s="1"/>
  <c r="H1541" i="2"/>
  <c r="I1541" i="2"/>
  <c r="B1542" i="2" s="1"/>
  <c r="G1542" i="2" s="1"/>
  <c r="I1540" i="7" l="1"/>
  <c r="B1541" i="7" s="1"/>
  <c r="G1541" i="7" s="1"/>
  <c r="H1540" i="7"/>
  <c r="H1540" i="6"/>
  <c r="I1540" i="6" s="1"/>
  <c r="B1541" i="6" s="1"/>
  <c r="G1541" i="6" s="1"/>
  <c r="H1541" i="5"/>
  <c r="I1541" i="5" s="1"/>
  <c r="B1542" i="5" s="1"/>
  <c r="G1542" i="5" s="1"/>
  <c r="I1540" i="4"/>
  <c r="B1541" i="4" s="1"/>
  <c r="G1541" i="4" s="1"/>
  <c r="H1540" i="4"/>
  <c r="H1540" i="3"/>
  <c r="I1540" i="3" s="1"/>
  <c r="B1541" i="3" s="1"/>
  <c r="G1541" i="3" s="1"/>
  <c r="H1542" i="2"/>
  <c r="I1542" i="2"/>
  <c r="B1543" i="2" s="1"/>
  <c r="G1543" i="2" s="1"/>
  <c r="H1541" i="7" l="1"/>
  <c r="I1541" i="7"/>
  <c r="B1542" i="7" s="1"/>
  <c r="G1542" i="7" s="1"/>
  <c r="H1541" i="6"/>
  <c r="I1541" i="6" s="1"/>
  <c r="B1542" i="6" s="1"/>
  <c r="G1542" i="6" s="1"/>
  <c r="H1542" i="5"/>
  <c r="I1542" i="5" s="1"/>
  <c r="B1543" i="5" s="1"/>
  <c r="G1543" i="5" s="1"/>
  <c r="H1541" i="4"/>
  <c r="I1541" i="4" s="1"/>
  <c r="B1542" i="4" s="1"/>
  <c r="G1542" i="4" s="1"/>
  <c r="H1541" i="3"/>
  <c r="I1541" i="3" s="1"/>
  <c r="B1542" i="3" s="1"/>
  <c r="G1542" i="3" s="1"/>
  <c r="H1543" i="2"/>
  <c r="I1543" i="2" s="1"/>
  <c r="B1544" i="2" s="1"/>
  <c r="G1544" i="2" s="1"/>
  <c r="H1542" i="7" l="1"/>
  <c r="I1542" i="7"/>
  <c r="B1543" i="7" s="1"/>
  <c r="G1543" i="7" s="1"/>
  <c r="I1542" i="6"/>
  <c r="B1543" i="6" s="1"/>
  <c r="G1543" i="6" s="1"/>
  <c r="H1542" i="6"/>
  <c r="H1543" i="5"/>
  <c r="I1543" i="5"/>
  <c r="B1544" i="5" s="1"/>
  <c r="G1544" i="5" s="1"/>
  <c r="H1542" i="4"/>
  <c r="I1542" i="4" s="1"/>
  <c r="B1543" i="4" s="1"/>
  <c r="G1543" i="4" s="1"/>
  <c r="H1542" i="3"/>
  <c r="I1542" i="3" s="1"/>
  <c r="B1543" i="3" s="1"/>
  <c r="G1543" i="3" s="1"/>
  <c r="H1544" i="2"/>
  <c r="I1544" i="2"/>
  <c r="B1545" i="2" s="1"/>
  <c r="G1545" i="2" s="1"/>
  <c r="H1543" i="7" l="1"/>
  <c r="I1543" i="7" s="1"/>
  <c r="B1544" i="7" s="1"/>
  <c r="G1544" i="7" s="1"/>
  <c r="H1543" i="6"/>
  <c r="I1543" i="6" s="1"/>
  <c r="B1544" i="6" s="1"/>
  <c r="G1544" i="6" s="1"/>
  <c r="H1544" i="5"/>
  <c r="I1544" i="5" s="1"/>
  <c r="B1545" i="5" s="1"/>
  <c r="G1545" i="5" s="1"/>
  <c r="H1543" i="4"/>
  <c r="I1543" i="4" s="1"/>
  <c r="B1544" i="4" s="1"/>
  <c r="G1544" i="4" s="1"/>
  <c r="H1543" i="3"/>
  <c r="I1543" i="3" s="1"/>
  <c r="B1544" i="3" s="1"/>
  <c r="G1544" i="3" s="1"/>
  <c r="H1545" i="2"/>
  <c r="I1545" i="2" s="1"/>
  <c r="B1546" i="2" s="1"/>
  <c r="G1546" i="2" s="1"/>
  <c r="I1544" i="7" l="1"/>
  <c r="B1545" i="7" s="1"/>
  <c r="G1545" i="7" s="1"/>
  <c r="H1544" i="7"/>
  <c r="H1544" i="6"/>
  <c r="I1544" i="6" s="1"/>
  <c r="B1545" i="6" s="1"/>
  <c r="G1545" i="6" s="1"/>
  <c r="H1545" i="5"/>
  <c r="I1545" i="5" s="1"/>
  <c r="B1546" i="5" s="1"/>
  <c r="G1546" i="5" s="1"/>
  <c r="H1544" i="4"/>
  <c r="I1544" i="4" s="1"/>
  <c r="B1545" i="4" s="1"/>
  <c r="G1545" i="4" s="1"/>
  <c r="H1544" i="3"/>
  <c r="I1544" i="3" s="1"/>
  <c r="B1545" i="3" s="1"/>
  <c r="G1545" i="3" s="1"/>
  <c r="H1546" i="2"/>
  <c r="I1546" i="2"/>
  <c r="B1547" i="2" s="1"/>
  <c r="G1547" i="2" s="1"/>
  <c r="H1545" i="7" l="1"/>
  <c r="I1545" i="7" s="1"/>
  <c r="B1546" i="7" s="1"/>
  <c r="G1546" i="7" s="1"/>
  <c r="H1545" i="6"/>
  <c r="I1545" i="6"/>
  <c r="B1546" i="6" s="1"/>
  <c r="G1546" i="6" s="1"/>
  <c r="H1546" i="5"/>
  <c r="I1546" i="5" s="1"/>
  <c r="B1547" i="5" s="1"/>
  <c r="G1547" i="5" s="1"/>
  <c r="H1545" i="4"/>
  <c r="I1545" i="4" s="1"/>
  <c r="B1546" i="4" s="1"/>
  <c r="G1546" i="4" s="1"/>
  <c r="H1545" i="3"/>
  <c r="I1545" i="3" s="1"/>
  <c r="B1546" i="3" s="1"/>
  <c r="G1546" i="3" s="1"/>
  <c r="H1547" i="2"/>
  <c r="I1547" i="2" s="1"/>
  <c r="B1548" i="2" s="1"/>
  <c r="G1548" i="2" s="1"/>
  <c r="I1546" i="7" l="1"/>
  <c r="B1547" i="7" s="1"/>
  <c r="G1547" i="7" s="1"/>
  <c r="H1546" i="7"/>
  <c r="I1546" i="6"/>
  <c r="B1547" i="6" s="1"/>
  <c r="G1547" i="6" s="1"/>
  <c r="H1546" i="6"/>
  <c r="H1547" i="5"/>
  <c r="I1547" i="5" s="1"/>
  <c r="B1548" i="5" s="1"/>
  <c r="G1548" i="5" s="1"/>
  <c r="H1546" i="4"/>
  <c r="I1546" i="4" s="1"/>
  <c r="B1547" i="4" s="1"/>
  <c r="G1547" i="4" s="1"/>
  <c r="H1546" i="3"/>
  <c r="I1546" i="3" s="1"/>
  <c r="B1547" i="3" s="1"/>
  <c r="G1547" i="3" s="1"/>
  <c r="H1548" i="2"/>
  <c r="I1548" i="2" s="1"/>
  <c r="B1549" i="2" s="1"/>
  <c r="G1549" i="2" s="1"/>
  <c r="H1547" i="7" l="1"/>
  <c r="I1547" i="7" s="1"/>
  <c r="B1548" i="7" s="1"/>
  <c r="G1548" i="7" s="1"/>
  <c r="H1547" i="6"/>
  <c r="I1547" i="6"/>
  <c r="B1548" i="6" s="1"/>
  <c r="G1548" i="6" s="1"/>
  <c r="H1548" i="5"/>
  <c r="I1548" i="5" s="1"/>
  <c r="B1549" i="5" s="1"/>
  <c r="G1549" i="5" s="1"/>
  <c r="I1547" i="4"/>
  <c r="B1548" i="4" s="1"/>
  <c r="G1548" i="4" s="1"/>
  <c r="H1547" i="4"/>
  <c r="H1547" i="3"/>
  <c r="I1547" i="3"/>
  <c r="B1548" i="3" s="1"/>
  <c r="G1548" i="3" s="1"/>
  <c r="H1549" i="2"/>
  <c r="I1549" i="2" s="1"/>
  <c r="B1550" i="2" s="1"/>
  <c r="G1550" i="2" s="1"/>
  <c r="H1548" i="7" l="1"/>
  <c r="I1548" i="7"/>
  <c r="B1549" i="7" s="1"/>
  <c r="G1549" i="7" s="1"/>
  <c r="H1548" i="6"/>
  <c r="I1548" i="6"/>
  <c r="B1549" i="6" s="1"/>
  <c r="G1549" i="6" s="1"/>
  <c r="H1549" i="5"/>
  <c r="I1549" i="5" s="1"/>
  <c r="B1550" i="5" s="1"/>
  <c r="G1550" i="5" s="1"/>
  <c r="H1548" i="4"/>
  <c r="I1548" i="4"/>
  <c r="B1549" i="4" s="1"/>
  <c r="G1549" i="4" s="1"/>
  <c r="H1548" i="3"/>
  <c r="I1548" i="3" s="1"/>
  <c r="B1549" i="3" s="1"/>
  <c r="G1549" i="3" s="1"/>
  <c r="H1550" i="2"/>
  <c r="I1550" i="2"/>
  <c r="B1551" i="2" s="1"/>
  <c r="G1551" i="2" s="1"/>
  <c r="H1549" i="7" l="1"/>
  <c r="I1549" i="7" s="1"/>
  <c r="B1550" i="7" s="1"/>
  <c r="G1550" i="7" s="1"/>
  <c r="H1549" i="6"/>
  <c r="I1549" i="6" s="1"/>
  <c r="B1550" i="6" s="1"/>
  <c r="G1550" i="6" s="1"/>
  <c r="H1550" i="5"/>
  <c r="I1550" i="5" s="1"/>
  <c r="B1551" i="5" s="1"/>
  <c r="G1551" i="5" s="1"/>
  <c r="H1549" i="4"/>
  <c r="I1549" i="4" s="1"/>
  <c r="B1550" i="4" s="1"/>
  <c r="G1550" i="4" s="1"/>
  <c r="I1549" i="3"/>
  <c r="B1550" i="3" s="1"/>
  <c r="G1550" i="3" s="1"/>
  <c r="H1549" i="3"/>
  <c r="H1551" i="2"/>
  <c r="I1551" i="2"/>
  <c r="B1552" i="2" s="1"/>
  <c r="G1552" i="2" s="1"/>
  <c r="H1550" i="7" l="1"/>
  <c r="I1550" i="7" s="1"/>
  <c r="B1551" i="7" s="1"/>
  <c r="G1551" i="7" s="1"/>
  <c r="H1550" i="6"/>
  <c r="I1550" i="6" s="1"/>
  <c r="B1551" i="6" s="1"/>
  <c r="G1551" i="6" s="1"/>
  <c r="H1551" i="5"/>
  <c r="I1551" i="5" s="1"/>
  <c r="B1552" i="5" s="1"/>
  <c r="G1552" i="5" s="1"/>
  <c r="H1550" i="4"/>
  <c r="I1550" i="4" s="1"/>
  <c r="B1551" i="4" s="1"/>
  <c r="G1551" i="4" s="1"/>
  <c r="H1550" i="3"/>
  <c r="I1550" i="3" s="1"/>
  <c r="B1551" i="3" s="1"/>
  <c r="G1551" i="3" s="1"/>
  <c r="H1552" i="2"/>
  <c r="I1552" i="2"/>
  <c r="B1553" i="2" s="1"/>
  <c r="G1553" i="2" s="1"/>
  <c r="H1551" i="7" l="1"/>
  <c r="I1551" i="7" s="1"/>
  <c r="B1552" i="7" s="1"/>
  <c r="G1552" i="7" s="1"/>
  <c r="H1551" i="6"/>
  <c r="I1551" i="6"/>
  <c r="B1552" i="6" s="1"/>
  <c r="G1552" i="6" s="1"/>
  <c r="H1552" i="5"/>
  <c r="I1552" i="5" s="1"/>
  <c r="B1553" i="5" s="1"/>
  <c r="G1553" i="5" s="1"/>
  <c r="H1551" i="4"/>
  <c r="I1551" i="4" s="1"/>
  <c r="B1552" i="4" s="1"/>
  <c r="G1552" i="4" s="1"/>
  <c r="H1551" i="3"/>
  <c r="I1551" i="3"/>
  <c r="B1552" i="3" s="1"/>
  <c r="G1552" i="3" s="1"/>
  <c r="H1553" i="2"/>
  <c r="I1553" i="2"/>
  <c r="B1554" i="2" s="1"/>
  <c r="G1554" i="2" s="1"/>
  <c r="H1552" i="7" l="1"/>
  <c r="I1552" i="7" s="1"/>
  <c r="B1553" i="7" s="1"/>
  <c r="G1553" i="7" s="1"/>
  <c r="H1552" i="6"/>
  <c r="I1552" i="6" s="1"/>
  <c r="B1553" i="6" s="1"/>
  <c r="G1553" i="6" s="1"/>
  <c r="H1553" i="5"/>
  <c r="I1553" i="5" s="1"/>
  <c r="B1554" i="5" s="1"/>
  <c r="G1554" i="5" s="1"/>
  <c r="H1552" i="4"/>
  <c r="I1552" i="4" s="1"/>
  <c r="B1553" i="4" s="1"/>
  <c r="G1553" i="4" s="1"/>
  <c r="H1552" i="3"/>
  <c r="I1552" i="3" s="1"/>
  <c r="B1553" i="3" s="1"/>
  <c r="G1553" i="3" s="1"/>
  <c r="H1554" i="2"/>
  <c r="I1554" i="2"/>
  <c r="B1555" i="2" s="1"/>
  <c r="G1555" i="2" s="1"/>
  <c r="H1553" i="7" l="1"/>
  <c r="I1553" i="7" s="1"/>
  <c r="B1554" i="7" s="1"/>
  <c r="G1554" i="7" s="1"/>
  <c r="H1553" i="6"/>
  <c r="I1553" i="6" s="1"/>
  <c r="B1554" i="6" s="1"/>
  <c r="G1554" i="6" s="1"/>
  <c r="H1554" i="5"/>
  <c r="I1554" i="5" s="1"/>
  <c r="B1555" i="5" s="1"/>
  <c r="G1555" i="5" s="1"/>
  <c r="H1553" i="4"/>
  <c r="I1553" i="4" s="1"/>
  <c r="B1554" i="4" s="1"/>
  <c r="G1554" i="4" s="1"/>
  <c r="H1553" i="3"/>
  <c r="I1553" i="3" s="1"/>
  <c r="B1554" i="3" s="1"/>
  <c r="G1554" i="3" s="1"/>
  <c r="H1555" i="2"/>
  <c r="I1555" i="2"/>
  <c r="B1556" i="2" s="1"/>
  <c r="G1556" i="2" s="1"/>
  <c r="H1554" i="7" l="1"/>
  <c r="I1554" i="7" s="1"/>
  <c r="B1555" i="7" s="1"/>
  <c r="G1555" i="7" s="1"/>
  <c r="H1554" i="6"/>
  <c r="I1554" i="6" s="1"/>
  <c r="B1555" i="6" s="1"/>
  <c r="G1555" i="6" s="1"/>
  <c r="H1555" i="5"/>
  <c r="I1555" i="5"/>
  <c r="B1556" i="5" s="1"/>
  <c r="G1556" i="5" s="1"/>
  <c r="H1554" i="4"/>
  <c r="I1554" i="4" s="1"/>
  <c r="B1555" i="4" s="1"/>
  <c r="G1555" i="4" s="1"/>
  <c r="H1554" i="3"/>
  <c r="I1554" i="3" s="1"/>
  <c r="B1555" i="3" s="1"/>
  <c r="G1555" i="3" s="1"/>
  <c r="H1556" i="2"/>
  <c r="I1556" i="2"/>
  <c r="B1557" i="2" s="1"/>
  <c r="G1557" i="2" s="1"/>
  <c r="H1555" i="7" l="1"/>
  <c r="I1555" i="7" s="1"/>
  <c r="B1556" i="7" s="1"/>
  <c r="G1556" i="7" s="1"/>
  <c r="H1555" i="6"/>
  <c r="I1555" i="6" s="1"/>
  <c r="B1556" i="6" s="1"/>
  <c r="G1556" i="6" s="1"/>
  <c r="H1556" i="5"/>
  <c r="I1556" i="5" s="1"/>
  <c r="B1557" i="5" s="1"/>
  <c r="G1557" i="5" s="1"/>
  <c r="H1555" i="4"/>
  <c r="I1555" i="4" s="1"/>
  <c r="B1556" i="4" s="1"/>
  <c r="G1556" i="4" s="1"/>
  <c r="H1555" i="3"/>
  <c r="I1555" i="3" s="1"/>
  <c r="B1556" i="3" s="1"/>
  <c r="G1556" i="3" s="1"/>
  <c r="H1557" i="2"/>
  <c r="I1557" i="2"/>
  <c r="B1558" i="2" s="1"/>
  <c r="G1558" i="2" s="1"/>
  <c r="I1556" i="7" l="1"/>
  <c r="B1557" i="7" s="1"/>
  <c r="G1557" i="7" s="1"/>
  <c r="H1556" i="7"/>
  <c r="I1556" i="6"/>
  <c r="B1557" i="6" s="1"/>
  <c r="G1557" i="6" s="1"/>
  <c r="H1556" i="6"/>
  <c r="H1557" i="5"/>
  <c r="I1557" i="5" s="1"/>
  <c r="B1558" i="5" s="1"/>
  <c r="G1558" i="5" s="1"/>
  <c r="H1556" i="4"/>
  <c r="I1556" i="4" s="1"/>
  <c r="B1557" i="4" s="1"/>
  <c r="G1557" i="4" s="1"/>
  <c r="H1556" i="3"/>
  <c r="I1556" i="3"/>
  <c r="B1557" i="3" s="1"/>
  <c r="G1557" i="3" s="1"/>
  <c r="H1558" i="2"/>
  <c r="I1558" i="2"/>
  <c r="B1559" i="2" s="1"/>
  <c r="G1559" i="2" s="1"/>
  <c r="I1557" i="7" l="1"/>
  <c r="B1558" i="7" s="1"/>
  <c r="G1558" i="7" s="1"/>
  <c r="H1557" i="7"/>
  <c r="H1557" i="6"/>
  <c r="I1557" i="6" s="1"/>
  <c r="B1558" i="6" s="1"/>
  <c r="G1558" i="6" s="1"/>
  <c r="H1558" i="5"/>
  <c r="I1558" i="5" s="1"/>
  <c r="B1559" i="5" s="1"/>
  <c r="G1559" i="5" s="1"/>
  <c r="H1557" i="4"/>
  <c r="I1557" i="4" s="1"/>
  <c r="B1558" i="4" s="1"/>
  <c r="G1558" i="4" s="1"/>
  <c r="H1557" i="3"/>
  <c r="I1557" i="3" s="1"/>
  <c r="B1558" i="3" s="1"/>
  <c r="G1558" i="3" s="1"/>
  <c r="H1559" i="2"/>
  <c r="I1559" i="2"/>
  <c r="B1560" i="2" s="1"/>
  <c r="G1560" i="2" s="1"/>
  <c r="H1558" i="7" l="1"/>
  <c r="I1558" i="7" s="1"/>
  <c r="B1559" i="7" s="1"/>
  <c r="G1559" i="7" s="1"/>
  <c r="H1558" i="6"/>
  <c r="I1558" i="6" s="1"/>
  <c r="B1559" i="6" s="1"/>
  <c r="G1559" i="6" s="1"/>
  <c r="H1559" i="5"/>
  <c r="I1559" i="5" s="1"/>
  <c r="B1560" i="5" s="1"/>
  <c r="G1560" i="5" s="1"/>
  <c r="H1558" i="4"/>
  <c r="I1558" i="4" s="1"/>
  <c r="B1559" i="4" s="1"/>
  <c r="G1559" i="4" s="1"/>
  <c r="I1558" i="3"/>
  <c r="B1559" i="3" s="1"/>
  <c r="G1559" i="3" s="1"/>
  <c r="H1558" i="3"/>
  <c r="H1560" i="2"/>
  <c r="I1560" i="2"/>
  <c r="B1561" i="2" s="1"/>
  <c r="G1561" i="2" s="1"/>
  <c r="H1559" i="7" l="1"/>
  <c r="I1559" i="7" s="1"/>
  <c r="B1560" i="7" s="1"/>
  <c r="G1560" i="7" s="1"/>
  <c r="I1559" i="6"/>
  <c r="B1560" i="6" s="1"/>
  <c r="G1560" i="6" s="1"/>
  <c r="H1559" i="6"/>
  <c r="H1560" i="5"/>
  <c r="I1560" i="5" s="1"/>
  <c r="B1561" i="5" s="1"/>
  <c r="G1561" i="5" s="1"/>
  <c r="H1559" i="4"/>
  <c r="I1559" i="4" s="1"/>
  <c r="B1560" i="4" s="1"/>
  <c r="G1560" i="4" s="1"/>
  <c r="I1559" i="3"/>
  <c r="B1560" i="3" s="1"/>
  <c r="G1560" i="3" s="1"/>
  <c r="H1559" i="3"/>
  <c r="H1561" i="2"/>
  <c r="I1561" i="2"/>
  <c r="B1562" i="2" s="1"/>
  <c r="G1562" i="2" s="1"/>
  <c r="I1560" i="7" l="1"/>
  <c r="B1561" i="7" s="1"/>
  <c r="G1561" i="7" s="1"/>
  <c r="H1560" i="7"/>
  <c r="H1560" i="6"/>
  <c r="I1560" i="6"/>
  <c r="B1561" i="6" s="1"/>
  <c r="G1561" i="6" s="1"/>
  <c r="I1561" i="5"/>
  <c r="B1562" i="5" s="1"/>
  <c r="G1562" i="5" s="1"/>
  <c r="H1561" i="5"/>
  <c r="H1560" i="4"/>
  <c r="I1560" i="4" s="1"/>
  <c r="B1561" i="4" s="1"/>
  <c r="G1561" i="4" s="1"/>
  <c r="I1560" i="3"/>
  <c r="B1561" i="3" s="1"/>
  <c r="G1561" i="3" s="1"/>
  <c r="H1560" i="3"/>
  <c r="H1562" i="2"/>
  <c r="I1562" i="2" s="1"/>
  <c r="B1563" i="2" s="1"/>
  <c r="G1563" i="2" s="1"/>
  <c r="H1561" i="7" l="1"/>
  <c r="I1561" i="7" s="1"/>
  <c r="B1562" i="7" s="1"/>
  <c r="G1562" i="7" s="1"/>
  <c r="H1561" i="6"/>
  <c r="I1561" i="6" s="1"/>
  <c r="B1562" i="6" s="1"/>
  <c r="G1562" i="6" s="1"/>
  <c r="H1562" i="5"/>
  <c r="I1562" i="5" s="1"/>
  <c r="B1563" i="5" s="1"/>
  <c r="G1563" i="5" s="1"/>
  <c r="H1561" i="4"/>
  <c r="I1561" i="4" s="1"/>
  <c r="B1562" i="4" s="1"/>
  <c r="G1562" i="4" s="1"/>
  <c r="H1561" i="3"/>
  <c r="I1561" i="3" s="1"/>
  <c r="B1562" i="3" s="1"/>
  <c r="G1562" i="3" s="1"/>
  <c r="H1563" i="2"/>
  <c r="I1563" i="2"/>
  <c r="B1564" i="2" s="1"/>
  <c r="G1564" i="2" s="1"/>
  <c r="I1562" i="7" l="1"/>
  <c r="B1563" i="7" s="1"/>
  <c r="G1563" i="7" s="1"/>
  <c r="H1562" i="7"/>
  <c r="I1562" i="6"/>
  <c r="B1563" i="6" s="1"/>
  <c r="G1563" i="6" s="1"/>
  <c r="H1562" i="6"/>
  <c r="H1563" i="5"/>
  <c r="I1563" i="5" s="1"/>
  <c r="B1564" i="5" s="1"/>
  <c r="G1564" i="5" s="1"/>
  <c r="H1562" i="4"/>
  <c r="I1562" i="4" s="1"/>
  <c r="B1563" i="4" s="1"/>
  <c r="G1563" i="4" s="1"/>
  <c r="H1562" i="3"/>
  <c r="I1562" i="3" s="1"/>
  <c r="B1563" i="3" s="1"/>
  <c r="G1563" i="3" s="1"/>
  <c r="H1564" i="2"/>
  <c r="I1564" i="2"/>
  <c r="B1565" i="2" s="1"/>
  <c r="G1565" i="2" s="1"/>
  <c r="I1563" i="7" l="1"/>
  <c r="B1564" i="7" s="1"/>
  <c r="G1564" i="7" s="1"/>
  <c r="H1563" i="7"/>
  <c r="H1563" i="6"/>
  <c r="I1563" i="6" s="1"/>
  <c r="B1564" i="6" s="1"/>
  <c r="G1564" i="6" s="1"/>
  <c r="H1564" i="5"/>
  <c r="I1564" i="5" s="1"/>
  <c r="B1565" i="5" s="1"/>
  <c r="G1565" i="5" s="1"/>
  <c r="H1563" i="4"/>
  <c r="I1563" i="4" s="1"/>
  <c r="B1564" i="4" s="1"/>
  <c r="G1564" i="4" s="1"/>
  <c r="H1563" i="3"/>
  <c r="I1563" i="3"/>
  <c r="B1564" i="3" s="1"/>
  <c r="G1564" i="3" s="1"/>
  <c r="H1565" i="2"/>
  <c r="I1565" i="2"/>
  <c r="B1566" i="2" s="1"/>
  <c r="G1566" i="2" s="1"/>
  <c r="I1564" i="7" l="1"/>
  <c r="B1565" i="7" s="1"/>
  <c r="G1565" i="7" s="1"/>
  <c r="H1564" i="7"/>
  <c r="H1564" i="6"/>
  <c r="I1564" i="6" s="1"/>
  <c r="B1565" i="6" s="1"/>
  <c r="G1565" i="6" s="1"/>
  <c r="H1565" i="5"/>
  <c r="I1565" i="5" s="1"/>
  <c r="B1566" i="5" s="1"/>
  <c r="G1566" i="5" s="1"/>
  <c r="H1564" i="4"/>
  <c r="I1564" i="4" s="1"/>
  <c r="B1565" i="4" s="1"/>
  <c r="G1565" i="4" s="1"/>
  <c r="H1564" i="3"/>
  <c r="I1564" i="3" s="1"/>
  <c r="B1565" i="3" s="1"/>
  <c r="G1565" i="3" s="1"/>
  <c r="H1566" i="2"/>
  <c r="I1566" i="2"/>
  <c r="B1567" i="2" s="1"/>
  <c r="G1567" i="2" s="1"/>
  <c r="I1565" i="7" l="1"/>
  <c r="B1566" i="7" s="1"/>
  <c r="G1566" i="7" s="1"/>
  <c r="H1565" i="7"/>
  <c r="H1565" i="6"/>
  <c r="I1565" i="6" s="1"/>
  <c r="B1566" i="6" s="1"/>
  <c r="G1566" i="6" s="1"/>
  <c r="H1566" i="5"/>
  <c r="I1566" i="5" s="1"/>
  <c r="B1567" i="5" s="1"/>
  <c r="G1567" i="5" s="1"/>
  <c r="H1565" i="4"/>
  <c r="I1565" i="4" s="1"/>
  <c r="B1566" i="4" s="1"/>
  <c r="G1566" i="4" s="1"/>
  <c r="H1565" i="3"/>
  <c r="I1565" i="3" s="1"/>
  <c r="B1566" i="3" s="1"/>
  <c r="G1566" i="3" s="1"/>
  <c r="H1567" i="2"/>
  <c r="I1567" i="2"/>
  <c r="B1568" i="2" s="1"/>
  <c r="G1568" i="2" s="1"/>
  <c r="H1566" i="7" l="1"/>
  <c r="I1566" i="7" s="1"/>
  <c r="B1567" i="7" s="1"/>
  <c r="G1567" i="7" s="1"/>
  <c r="I1566" i="6"/>
  <c r="B1567" i="6" s="1"/>
  <c r="G1567" i="6" s="1"/>
  <c r="H1566" i="6"/>
  <c r="H1567" i="5"/>
  <c r="I1567" i="5"/>
  <c r="B1568" i="5" s="1"/>
  <c r="G1568" i="5" s="1"/>
  <c r="H1566" i="4"/>
  <c r="I1566" i="4" s="1"/>
  <c r="B1567" i="4" s="1"/>
  <c r="G1567" i="4" s="1"/>
  <c r="H1566" i="3"/>
  <c r="I1566" i="3" s="1"/>
  <c r="B1567" i="3" s="1"/>
  <c r="G1567" i="3" s="1"/>
  <c r="H1568" i="2"/>
  <c r="I1568" i="2" s="1"/>
  <c r="B1569" i="2" s="1"/>
  <c r="G1569" i="2" s="1"/>
  <c r="I1567" i="7" l="1"/>
  <c r="B1568" i="7" s="1"/>
  <c r="G1568" i="7" s="1"/>
  <c r="H1567" i="7"/>
  <c r="H1567" i="6"/>
  <c r="I1567" i="6" s="1"/>
  <c r="B1568" i="6" s="1"/>
  <c r="G1568" i="6" s="1"/>
  <c r="H1568" i="5"/>
  <c r="I1568" i="5" s="1"/>
  <c r="B1569" i="5" s="1"/>
  <c r="G1569" i="5" s="1"/>
  <c r="I1567" i="4"/>
  <c r="B1568" i="4" s="1"/>
  <c r="G1568" i="4" s="1"/>
  <c r="H1567" i="4"/>
  <c r="H1567" i="3"/>
  <c r="I1567" i="3" s="1"/>
  <c r="B1568" i="3" s="1"/>
  <c r="G1568" i="3" s="1"/>
  <c r="H1569" i="2"/>
  <c r="I1569" i="2" s="1"/>
  <c r="B1570" i="2" s="1"/>
  <c r="G1570" i="2" s="1"/>
  <c r="I1568" i="7" l="1"/>
  <c r="B1569" i="7" s="1"/>
  <c r="G1569" i="7" s="1"/>
  <c r="H1568" i="7"/>
  <c r="H1568" i="6"/>
  <c r="I1568" i="6"/>
  <c r="B1569" i="6" s="1"/>
  <c r="G1569" i="6" s="1"/>
  <c r="H1569" i="5"/>
  <c r="I1569" i="5" s="1"/>
  <c r="B1570" i="5" s="1"/>
  <c r="G1570" i="5" s="1"/>
  <c r="H1568" i="4"/>
  <c r="I1568" i="4" s="1"/>
  <c r="B1569" i="4" s="1"/>
  <c r="G1569" i="4" s="1"/>
  <c r="H1568" i="3"/>
  <c r="I1568" i="3"/>
  <c r="B1569" i="3" s="1"/>
  <c r="G1569" i="3" s="1"/>
  <c r="H1570" i="2"/>
  <c r="I1570" i="2"/>
  <c r="B1571" i="2" s="1"/>
  <c r="G1571" i="2" s="1"/>
  <c r="H1569" i="7" l="1"/>
  <c r="I1569" i="7" s="1"/>
  <c r="B1570" i="7" s="1"/>
  <c r="G1570" i="7" s="1"/>
  <c r="H1569" i="6"/>
  <c r="I1569" i="6" s="1"/>
  <c r="B1570" i="6" s="1"/>
  <c r="G1570" i="6" s="1"/>
  <c r="H1570" i="5"/>
  <c r="I1570" i="5" s="1"/>
  <c r="B1571" i="5" s="1"/>
  <c r="G1571" i="5" s="1"/>
  <c r="H1569" i="4"/>
  <c r="I1569" i="4" s="1"/>
  <c r="B1570" i="4" s="1"/>
  <c r="G1570" i="4" s="1"/>
  <c r="H1569" i="3"/>
  <c r="I1569" i="3" s="1"/>
  <c r="B1570" i="3" s="1"/>
  <c r="G1570" i="3" s="1"/>
  <c r="H1571" i="2"/>
  <c r="I1571" i="2"/>
  <c r="B1572" i="2" s="1"/>
  <c r="G1572" i="2" s="1"/>
  <c r="H1570" i="7" l="1"/>
  <c r="I1570" i="7" s="1"/>
  <c r="B1571" i="7" s="1"/>
  <c r="G1571" i="7" s="1"/>
  <c r="I1570" i="6"/>
  <c r="B1571" i="6" s="1"/>
  <c r="G1571" i="6" s="1"/>
  <c r="H1570" i="6"/>
  <c r="H1571" i="5"/>
  <c r="I1571" i="5" s="1"/>
  <c r="B1572" i="5" s="1"/>
  <c r="G1572" i="5" s="1"/>
  <c r="I1570" i="4"/>
  <c r="B1571" i="4" s="1"/>
  <c r="G1571" i="4" s="1"/>
  <c r="H1570" i="4"/>
  <c r="H1570" i="3"/>
  <c r="I1570" i="3" s="1"/>
  <c r="B1571" i="3" s="1"/>
  <c r="G1571" i="3" s="1"/>
  <c r="H1572" i="2"/>
  <c r="I1572" i="2"/>
  <c r="B1573" i="2" s="1"/>
  <c r="G1573" i="2" s="1"/>
  <c r="H1571" i="7" l="1"/>
  <c r="I1571" i="7" s="1"/>
  <c r="B1572" i="7" s="1"/>
  <c r="G1572" i="7" s="1"/>
  <c r="I1571" i="6"/>
  <c r="B1572" i="6" s="1"/>
  <c r="G1572" i="6" s="1"/>
  <c r="H1571" i="6"/>
  <c r="H1572" i="5"/>
  <c r="I1572" i="5" s="1"/>
  <c r="B1573" i="5" s="1"/>
  <c r="G1573" i="5" s="1"/>
  <c r="H1571" i="4"/>
  <c r="I1571" i="4" s="1"/>
  <c r="B1572" i="4" s="1"/>
  <c r="G1572" i="4" s="1"/>
  <c r="H1571" i="3"/>
  <c r="I1571" i="3"/>
  <c r="B1572" i="3" s="1"/>
  <c r="G1572" i="3" s="1"/>
  <c r="H1573" i="2"/>
  <c r="I1573" i="2"/>
  <c r="B1574" i="2" s="1"/>
  <c r="G1574" i="2" s="1"/>
  <c r="H1572" i="7" l="1"/>
  <c r="I1572" i="7" s="1"/>
  <c r="B1573" i="7" s="1"/>
  <c r="G1573" i="7" s="1"/>
  <c r="H1572" i="6"/>
  <c r="I1572" i="6" s="1"/>
  <c r="B1573" i="6" s="1"/>
  <c r="G1573" i="6" s="1"/>
  <c r="H1573" i="5"/>
  <c r="I1573" i="5" s="1"/>
  <c r="B1574" i="5" s="1"/>
  <c r="G1574" i="5" s="1"/>
  <c r="H1572" i="4"/>
  <c r="I1572" i="4"/>
  <c r="B1573" i="4" s="1"/>
  <c r="G1573" i="4" s="1"/>
  <c r="H1572" i="3"/>
  <c r="I1572" i="3" s="1"/>
  <c r="B1573" i="3" s="1"/>
  <c r="G1573" i="3" s="1"/>
  <c r="H1574" i="2"/>
  <c r="I1574" i="2" s="1"/>
  <c r="B1575" i="2" s="1"/>
  <c r="G1575" i="2" s="1"/>
  <c r="H1573" i="7" l="1"/>
  <c r="I1573" i="7" s="1"/>
  <c r="B1574" i="7" s="1"/>
  <c r="G1574" i="7" s="1"/>
  <c r="H1573" i="6"/>
  <c r="I1573" i="6" s="1"/>
  <c r="B1574" i="6" s="1"/>
  <c r="G1574" i="6" s="1"/>
  <c r="H1574" i="5"/>
  <c r="I1574" i="5" s="1"/>
  <c r="B1575" i="5" s="1"/>
  <c r="G1575" i="5" s="1"/>
  <c r="H1573" i="4"/>
  <c r="I1573" i="4"/>
  <c r="B1574" i="4" s="1"/>
  <c r="G1574" i="4" s="1"/>
  <c r="H1573" i="3"/>
  <c r="I1573" i="3"/>
  <c r="B1574" i="3" s="1"/>
  <c r="G1574" i="3" s="1"/>
  <c r="H1575" i="2"/>
  <c r="I1575" i="2"/>
  <c r="B1576" i="2" s="1"/>
  <c r="G1576" i="2" s="1"/>
  <c r="H1574" i="7" l="1"/>
  <c r="I1574" i="7" s="1"/>
  <c r="B1575" i="7" s="1"/>
  <c r="G1575" i="7" s="1"/>
  <c r="H1574" i="6"/>
  <c r="I1574" i="6" s="1"/>
  <c r="B1575" i="6" s="1"/>
  <c r="G1575" i="6" s="1"/>
  <c r="H1575" i="5"/>
  <c r="I1575" i="5" s="1"/>
  <c r="B1576" i="5" s="1"/>
  <c r="G1576" i="5" s="1"/>
  <c r="H1574" i="4"/>
  <c r="I1574" i="4" s="1"/>
  <c r="B1575" i="4" s="1"/>
  <c r="G1575" i="4" s="1"/>
  <c r="H1574" i="3"/>
  <c r="I1574" i="3" s="1"/>
  <c r="B1575" i="3" s="1"/>
  <c r="G1575" i="3" s="1"/>
  <c r="H1576" i="2"/>
  <c r="I1576" i="2" s="1"/>
  <c r="B1577" i="2" s="1"/>
  <c r="G1577" i="2" s="1"/>
  <c r="H1575" i="7" l="1"/>
  <c r="I1575" i="7" s="1"/>
  <c r="B1576" i="7" s="1"/>
  <c r="G1576" i="7" s="1"/>
  <c r="H1575" i="6"/>
  <c r="I1575" i="6" s="1"/>
  <c r="B1576" i="6" s="1"/>
  <c r="G1576" i="6" s="1"/>
  <c r="H1576" i="5"/>
  <c r="I1576" i="5" s="1"/>
  <c r="B1577" i="5" s="1"/>
  <c r="G1577" i="5" s="1"/>
  <c r="H1575" i="4"/>
  <c r="I1575" i="4" s="1"/>
  <c r="B1576" i="4" s="1"/>
  <c r="G1576" i="4" s="1"/>
  <c r="H1575" i="3"/>
  <c r="I1575" i="3"/>
  <c r="B1576" i="3" s="1"/>
  <c r="G1576" i="3" s="1"/>
  <c r="H1577" i="2"/>
  <c r="I1577" i="2" s="1"/>
  <c r="B1578" i="2" s="1"/>
  <c r="G1578" i="2" s="1"/>
  <c r="H1576" i="7" l="1"/>
  <c r="I1576" i="7" s="1"/>
  <c r="B1577" i="7" s="1"/>
  <c r="G1577" i="7" s="1"/>
  <c r="H1576" i="6"/>
  <c r="I1576" i="6" s="1"/>
  <c r="B1577" i="6" s="1"/>
  <c r="G1577" i="6" s="1"/>
  <c r="H1577" i="5"/>
  <c r="I1577" i="5" s="1"/>
  <c r="B1578" i="5" s="1"/>
  <c r="G1578" i="5" s="1"/>
  <c r="H1576" i="4"/>
  <c r="I1576" i="4" s="1"/>
  <c r="B1577" i="4" s="1"/>
  <c r="G1577" i="4" s="1"/>
  <c r="H1576" i="3"/>
  <c r="I1576" i="3" s="1"/>
  <c r="B1577" i="3" s="1"/>
  <c r="G1577" i="3" s="1"/>
  <c r="H1578" i="2"/>
  <c r="I1578" i="2" s="1"/>
  <c r="B1579" i="2" s="1"/>
  <c r="G1579" i="2" s="1"/>
  <c r="I1577" i="7" l="1"/>
  <c r="B1578" i="7" s="1"/>
  <c r="G1578" i="7" s="1"/>
  <c r="H1577" i="7"/>
  <c r="H1577" i="6"/>
  <c r="I1577" i="6" s="1"/>
  <c r="B1578" i="6" s="1"/>
  <c r="G1578" i="6" s="1"/>
  <c r="H1578" i="5"/>
  <c r="I1578" i="5" s="1"/>
  <c r="B1579" i="5" s="1"/>
  <c r="G1579" i="5" s="1"/>
  <c r="H1577" i="4"/>
  <c r="I1577" i="4" s="1"/>
  <c r="B1578" i="4" s="1"/>
  <c r="G1578" i="4" s="1"/>
  <c r="H1577" i="3"/>
  <c r="I1577" i="3" s="1"/>
  <c r="B1578" i="3" s="1"/>
  <c r="G1578" i="3" s="1"/>
  <c r="H1579" i="2"/>
  <c r="I1579" i="2"/>
  <c r="B1580" i="2" s="1"/>
  <c r="G1580" i="2" s="1"/>
  <c r="H1578" i="7" l="1"/>
  <c r="I1578" i="7"/>
  <c r="B1579" i="7" s="1"/>
  <c r="G1579" i="7" s="1"/>
  <c r="H1578" i="6"/>
  <c r="I1578" i="6" s="1"/>
  <c r="B1579" i="6" s="1"/>
  <c r="G1579" i="6" s="1"/>
  <c r="H1579" i="5"/>
  <c r="I1579" i="5" s="1"/>
  <c r="B1580" i="5" s="1"/>
  <c r="G1580" i="5" s="1"/>
  <c r="H1578" i="4"/>
  <c r="I1578" i="4" s="1"/>
  <c r="B1579" i="4" s="1"/>
  <c r="G1579" i="4" s="1"/>
  <c r="H1578" i="3"/>
  <c r="I1578" i="3" s="1"/>
  <c r="B1579" i="3" s="1"/>
  <c r="G1579" i="3" s="1"/>
  <c r="H1580" i="2"/>
  <c r="I1580" i="2"/>
  <c r="B1581" i="2" s="1"/>
  <c r="G1581" i="2" s="1"/>
  <c r="I1579" i="7" l="1"/>
  <c r="B1580" i="7" s="1"/>
  <c r="G1580" i="7" s="1"/>
  <c r="H1579" i="7"/>
  <c r="H1579" i="6"/>
  <c r="I1579" i="6" s="1"/>
  <c r="B1580" i="6" s="1"/>
  <c r="G1580" i="6" s="1"/>
  <c r="H1580" i="5"/>
  <c r="I1580" i="5" s="1"/>
  <c r="B1581" i="5" s="1"/>
  <c r="G1581" i="5" s="1"/>
  <c r="H1579" i="4"/>
  <c r="I1579" i="4" s="1"/>
  <c r="B1580" i="4" s="1"/>
  <c r="G1580" i="4" s="1"/>
  <c r="I1579" i="3"/>
  <c r="B1580" i="3" s="1"/>
  <c r="G1580" i="3" s="1"/>
  <c r="H1579" i="3"/>
  <c r="H1581" i="2"/>
  <c r="I1581" i="2"/>
  <c r="B1582" i="2" s="1"/>
  <c r="G1582" i="2" s="1"/>
  <c r="H1580" i="7" l="1"/>
  <c r="I1580" i="7" s="1"/>
  <c r="B1581" i="7" s="1"/>
  <c r="G1581" i="7" s="1"/>
  <c r="I1580" i="6"/>
  <c r="B1581" i="6" s="1"/>
  <c r="G1581" i="6" s="1"/>
  <c r="H1580" i="6"/>
  <c r="H1581" i="5"/>
  <c r="I1581" i="5" s="1"/>
  <c r="B1582" i="5" s="1"/>
  <c r="G1582" i="5" s="1"/>
  <c r="H1580" i="4"/>
  <c r="I1580" i="4" s="1"/>
  <c r="B1581" i="4" s="1"/>
  <c r="G1581" i="4" s="1"/>
  <c r="H1580" i="3"/>
  <c r="I1580" i="3" s="1"/>
  <c r="B1581" i="3" s="1"/>
  <c r="G1581" i="3" s="1"/>
  <c r="H1582" i="2"/>
  <c r="I1582" i="2"/>
  <c r="B1583" i="2" s="1"/>
  <c r="G1583" i="2" s="1"/>
  <c r="H1581" i="7" l="1"/>
  <c r="I1581" i="7"/>
  <c r="B1582" i="7" s="1"/>
  <c r="G1582" i="7" s="1"/>
  <c r="H1581" i="6"/>
  <c r="I1581" i="6" s="1"/>
  <c r="B1582" i="6" s="1"/>
  <c r="G1582" i="6" s="1"/>
  <c r="H1582" i="5"/>
  <c r="I1582" i="5" s="1"/>
  <c r="B1583" i="5" s="1"/>
  <c r="G1583" i="5" s="1"/>
  <c r="H1581" i="4"/>
  <c r="I1581" i="4" s="1"/>
  <c r="B1582" i="4" s="1"/>
  <c r="G1582" i="4" s="1"/>
  <c r="H1581" i="3"/>
  <c r="I1581" i="3" s="1"/>
  <c r="B1582" i="3" s="1"/>
  <c r="G1582" i="3" s="1"/>
  <c r="H1583" i="2"/>
  <c r="I1583" i="2"/>
  <c r="B1584" i="2" s="1"/>
  <c r="G1584" i="2" s="1"/>
  <c r="H1582" i="7" l="1"/>
  <c r="I1582" i="7" s="1"/>
  <c r="B1583" i="7" s="1"/>
  <c r="G1583" i="7" s="1"/>
  <c r="H1582" i="6"/>
  <c r="I1582" i="6" s="1"/>
  <c r="B1583" i="6" s="1"/>
  <c r="G1583" i="6" s="1"/>
  <c r="H1583" i="5"/>
  <c r="I1583" i="5" s="1"/>
  <c r="B1584" i="5" s="1"/>
  <c r="G1584" i="5" s="1"/>
  <c r="H1582" i="4"/>
  <c r="I1582" i="4" s="1"/>
  <c r="B1583" i="4" s="1"/>
  <c r="G1583" i="4" s="1"/>
  <c r="H1582" i="3"/>
  <c r="I1582" i="3" s="1"/>
  <c r="B1583" i="3" s="1"/>
  <c r="G1583" i="3" s="1"/>
  <c r="H1584" i="2"/>
  <c r="I1584" i="2" s="1"/>
  <c r="B1585" i="2" s="1"/>
  <c r="G1585" i="2" s="1"/>
  <c r="H1583" i="7" l="1"/>
  <c r="I1583" i="7" s="1"/>
  <c r="B1584" i="7" s="1"/>
  <c r="G1584" i="7" s="1"/>
  <c r="H1583" i="6"/>
  <c r="I1583" i="6" s="1"/>
  <c r="B1584" i="6" s="1"/>
  <c r="G1584" i="6" s="1"/>
  <c r="H1584" i="5"/>
  <c r="I1584" i="5" s="1"/>
  <c r="B1585" i="5" s="1"/>
  <c r="G1585" i="5" s="1"/>
  <c r="H1583" i="4"/>
  <c r="I1583" i="4" s="1"/>
  <c r="B1584" i="4" s="1"/>
  <c r="G1584" i="4" s="1"/>
  <c r="H1583" i="3"/>
  <c r="I1583" i="3" s="1"/>
  <c r="B1584" i="3" s="1"/>
  <c r="G1584" i="3" s="1"/>
  <c r="I1585" i="2"/>
  <c r="B1586" i="2" s="1"/>
  <c r="G1586" i="2" s="1"/>
  <c r="H1585" i="2"/>
  <c r="H1584" i="7" l="1"/>
  <c r="I1584" i="7" s="1"/>
  <c r="B1585" i="7" s="1"/>
  <c r="G1585" i="7" s="1"/>
  <c r="H1584" i="6"/>
  <c r="I1584" i="6"/>
  <c r="B1585" i="6" s="1"/>
  <c r="G1585" i="6" s="1"/>
  <c r="H1585" i="5"/>
  <c r="I1585" i="5" s="1"/>
  <c r="B1586" i="5" s="1"/>
  <c r="G1586" i="5" s="1"/>
  <c r="H1584" i="4"/>
  <c r="I1584" i="4" s="1"/>
  <c r="B1585" i="4" s="1"/>
  <c r="G1585" i="4" s="1"/>
  <c r="H1584" i="3"/>
  <c r="I1584" i="3" s="1"/>
  <c r="B1585" i="3" s="1"/>
  <c r="G1585" i="3" s="1"/>
  <c r="H1586" i="2"/>
  <c r="I1586" i="2"/>
  <c r="B1587" i="2" s="1"/>
  <c r="G1587" i="2" s="1"/>
  <c r="H1585" i="7" l="1"/>
  <c r="I1585" i="7" s="1"/>
  <c r="B1586" i="7" s="1"/>
  <c r="G1586" i="7" s="1"/>
  <c r="H1585" i="6"/>
  <c r="I1585" i="6" s="1"/>
  <c r="B1586" i="6" s="1"/>
  <c r="G1586" i="6" s="1"/>
  <c r="H1586" i="5"/>
  <c r="I1586" i="5" s="1"/>
  <c r="B1587" i="5" s="1"/>
  <c r="G1587" i="5" s="1"/>
  <c r="I1585" i="4"/>
  <c r="B1586" i="4" s="1"/>
  <c r="G1586" i="4" s="1"/>
  <c r="H1585" i="4"/>
  <c r="H1585" i="3"/>
  <c r="I1585" i="3"/>
  <c r="B1586" i="3" s="1"/>
  <c r="G1586" i="3" s="1"/>
  <c r="H1587" i="2"/>
  <c r="I1587" i="2" s="1"/>
  <c r="B1588" i="2" s="1"/>
  <c r="G1588" i="2" s="1"/>
  <c r="H1586" i="7" l="1"/>
  <c r="I1586" i="7"/>
  <c r="B1587" i="7" s="1"/>
  <c r="G1587" i="7" s="1"/>
  <c r="H1586" i="6"/>
  <c r="I1586" i="6" s="1"/>
  <c r="B1587" i="6" s="1"/>
  <c r="G1587" i="6" s="1"/>
  <c r="H1587" i="5"/>
  <c r="I1587" i="5" s="1"/>
  <c r="B1588" i="5" s="1"/>
  <c r="G1588" i="5" s="1"/>
  <c r="H1586" i="4"/>
  <c r="I1586" i="4" s="1"/>
  <c r="B1587" i="4" s="1"/>
  <c r="G1587" i="4" s="1"/>
  <c r="H1586" i="3"/>
  <c r="I1586" i="3" s="1"/>
  <c r="B1587" i="3" s="1"/>
  <c r="G1587" i="3" s="1"/>
  <c r="H1588" i="2"/>
  <c r="I1588" i="2"/>
  <c r="B1589" i="2" s="1"/>
  <c r="G1589" i="2" s="1"/>
  <c r="I1587" i="7" l="1"/>
  <c r="B1588" i="7" s="1"/>
  <c r="G1588" i="7" s="1"/>
  <c r="H1587" i="7"/>
  <c r="H1587" i="6"/>
  <c r="I1587" i="6"/>
  <c r="B1588" i="6" s="1"/>
  <c r="G1588" i="6" s="1"/>
  <c r="H1588" i="5"/>
  <c r="I1588" i="5" s="1"/>
  <c r="B1589" i="5" s="1"/>
  <c r="G1589" i="5" s="1"/>
  <c r="H1587" i="4"/>
  <c r="I1587" i="4"/>
  <c r="B1588" i="4" s="1"/>
  <c r="G1588" i="4" s="1"/>
  <c r="H1587" i="3"/>
  <c r="I1587" i="3"/>
  <c r="B1588" i="3" s="1"/>
  <c r="G1588" i="3" s="1"/>
  <c r="H1589" i="2"/>
  <c r="I1589" i="2"/>
  <c r="B1590" i="2" s="1"/>
  <c r="G1590" i="2" s="1"/>
  <c r="H1588" i="7" l="1"/>
  <c r="I1588" i="7" s="1"/>
  <c r="B1589" i="7" s="1"/>
  <c r="G1589" i="7" s="1"/>
  <c r="I1588" i="6"/>
  <c r="B1589" i="6" s="1"/>
  <c r="G1589" i="6" s="1"/>
  <c r="H1588" i="6"/>
  <c r="H1589" i="5"/>
  <c r="I1589" i="5" s="1"/>
  <c r="B1590" i="5" s="1"/>
  <c r="G1590" i="5" s="1"/>
  <c r="H1588" i="4"/>
  <c r="I1588" i="4" s="1"/>
  <c r="B1589" i="4" s="1"/>
  <c r="G1589" i="4" s="1"/>
  <c r="H1588" i="3"/>
  <c r="I1588" i="3" s="1"/>
  <c r="B1589" i="3" s="1"/>
  <c r="G1589" i="3" s="1"/>
  <c r="H1590" i="2"/>
  <c r="I1590" i="2"/>
  <c r="B1591" i="2" s="1"/>
  <c r="G1591" i="2" s="1"/>
  <c r="H1589" i="7" l="1"/>
  <c r="I1589" i="7" s="1"/>
  <c r="B1590" i="7" s="1"/>
  <c r="G1590" i="7" s="1"/>
  <c r="I1589" i="6"/>
  <c r="B1590" i="6" s="1"/>
  <c r="G1590" i="6" s="1"/>
  <c r="H1589" i="6"/>
  <c r="H1590" i="5"/>
  <c r="I1590" i="5" s="1"/>
  <c r="B1591" i="5" s="1"/>
  <c r="G1591" i="5" s="1"/>
  <c r="H1589" i="4"/>
  <c r="I1589" i="4" s="1"/>
  <c r="B1590" i="4" s="1"/>
  <c r="G1590" i="4" s="1"/>
  <c r="H1589" i="3"/>
  <c r="I1589" i="3" s="1"/>
  <c r="B1590" i="3" s="1"/>
  <c r="G1590" i="3" s="1"/>
  <c r="H1591" i="2"/>
  <c r="I1591" i="2" s="1"/>
  <c r="B1592" i="2" s="1"/>
  <c r="G1592" i="2" s="1"/>
  <c r="H1590" i="7" l="1"/>
  <c r="I1590" i="7"/>
  <c r="B1591" i="7" s="1"/>
  <c r="G1591" i="7" s="1"/>
  <c r="H1590" i="6"/>
  <c r="I1590" i="6" s="1"/>
  <c r="B1591" i="6" s="1"/>
  <c r="G1591" i="6" s="1"/>
  <c r="H1591" i="5"/>
  <c r="I1591" i="5"/>
  <c r="B1592" i="5" s="1"/>
  <c r="G1592" i="5" s="1"/>
  <c r="I1590" i="4"/>
  <c r="B1591" i="4" s="1"/>
  <c r="G1591" i="4" s="1"/>
  <c r="H1590" i="4"/>
  <c r="H1590" i="3"/>
  <c r="I1590" i="3" s="1"/>
  <c r="B1591" i="3" s="1"/>
  <c r="G1591" i="3" s="1"/>
  <c r="H1592" i="2"/>
  <c r="I1592" i="2" s="1"/>
  <c r="B1593" i="2" s="1"/>
  <c r="G1593" i="2" s="1"/>
  <c r="I1591" i="7" l="1"/>
  <c r="B1592" i="7" s="1"/>
  <c r="G1592" i="7" s="1"/>
  <c r="H1591" i="7"/>
  <c r="I1591" i="6"/>
  <c r="B1592" i="6" s="1"/>
  <c r="G1592" i="6" s="1"/>
  <c r="H1591" i="6"/>
  <c r="H1592" i="5"/>
  <c r="I1592" i="5" s="1"/>
  <c r="B1593" i="5" s="1"/>
  <c r="G1593" i="5" s="1"/>
  <c r="I1591" i="4"/>
  <c r="B1592" i="4" s="1"/>
  <c r="G1592" i="4" s="1"/>
  <c r="H1591" i="4"/>
  <c r="H1591" i="3"/>
  <c r="I1591" i="3" s="1"/>
  <c r="B1592" i="3" s="1"/>
  <c r="G1592" i="3" s="1"/>
  <c r="H1593" i="2"/>
  <c r="I1593" i="2"/>
  <c r="B1594" i="2" s="1"/>
  <c r="G1594" i="2" s="1"/>
  <c r="I1592" i="7" l="1"/>
  <c r="B1593" i="7" s="1"/>
  <c r="G1593" i="7" s="1"/>
  <c r="H1592" i="7"/>
  <c r="H1592" i="6"/>
  <c r="I1592" i="6" s="1"/>
  <c r="B1593" i="6" s="1"/>
  <c r="G1593" i="6" s="1"/>
  <c r="H1593" i="5"/>
  <c r="I1593" i="5" s="1"/>
  <c r="B1594" i="5" s="1"/>
  <c r="G1594" i="5" s="1"/>
  <c r="H1592" i="4"/>
  <c r="I1592" i="4"/>
  <c r="B1593" i="4" s="1"/>
  <c r="G1593" i="4" s="1"/>
  <c r="H1592" i="3"/>
  <c r="I1592" i="3" s="1"/>
  <c r="B1593" i="3" s="1"/>
  <c r="G1593" i="3" s="1"/>
  <c r="H1594" i="2"/>
  <c r="I1594" i="2"/>
  <c r="B1595" i="2" s="1"/>
  <c r="G1595" i="2" s="1"/>
  <c r="H1593" i="7" l="1"/>
  <c r="I1593" i="7" s="1"/>
  <c r="B1594" i="7" s="1"/>
  <c r="G1594" i="7" s="1"/>
  <c r="I1593" i="6"/>
  <c r="B1594" i="6" s="1"/>
  <c r="G1594" i="6" s="1"/>
  <c r="H1593" i="6"/>
  <c r="H1594" i="5"/>
  <c r="I1594" i="5" s="1"/>
  <c r="B1595" i="5" s="1"/>
  <c r="G1595" i="5" s="1"/>
  <c r="H1593" i="4"/>
  <c r="I1593" i="4"/>
  <c r="B1594" i="4" s="1"/>
  <c r="G1594" i="4" s="1"/>
  <c r="H1593" i="3"/>
  <c r="I1593" i="3" s="1"/>
  <c r="B1594" i="3" s="1"/>
  <c r="G1594" i="3" s="1"/>
  <c r="H1595" i="2"/>
  <c r="I1595" i="2" s="1"/>
  <c r="B1596" i="2" s="1"/>
  <c r="G1596" i="2" s="1"/>
  <c r="I1594" i="7" l="1"/>
  <c r="B1595" i="7" s="1"/>
  <c r="G1595" i="7" s="1"/>
  <c r="H1594" i="7"/>
  <c r="H1594" i="6"/>
  <c r="I1594" i="6" s="1"/>
  <c r="B1595" i="6" s="1"/>
  <c r="G1595" i="6" s="1"/>
  <c r="H1595" i="5"/>
  <c r="I1595" i="5" s="1"/>
  <c r="B1596" i="5" s="1"/>
  <c r="G1596" i="5" s="1"/>
  <c r="H1594" i="4"/>
  <c r="I1594" i="4" s="1"/>
  <c r="B1595" i="4" s="1"/>
  <c r="G1595" i="4" s="1"/>
  <c r="H1594" i="3"/>
  <c r="I1594" i="3" s="1"/>
  <c r="B1595" i="3" s="1"/>
  <c r="G1595" i="3" s="1"/>
  <c r="H1596" i="2"/>
  <c r="I1596" i="2"/>
  <c r="B1597" i="2" s="1"/>
  <c r="G1597" i="2" s="1"/>
  <c r="H1595" i="7" l="1"/>
  <c r="I1595" i="7" s="1"/>
  <c r="B1596" i="7" s="1"/>
  <c r="G1596" i="7" s="1"/>
  <c r="H1595" i="6"/>
  <c r="I1595" i="6" s="1"/>
  <c r="B1596" i="6" s="1"/>
  <c r="G1596" i="6" s="1"/>
  <c r="H1596" i="5"/>
  <c r="I1596" i="5" s="1"/>
  <c r="B1597" i="5" s="1"/>
  <c r="G1597" i="5" s="1"/>
  <c r="H1595" i="4"/>
  <c r="I1595" i="4" s="1"/>
  <c r="B1596" i="4" s="1"/>
  <c r="G1596" i="4" s="1"/>
  <c r="H1595" i="3"/>
  <c r="I1595" i="3" s="1"/>
  <c r="B1596" i="3" s="1"/>
  <c r="G1596" i="3" s="1"/>
  <c r="H1597" i="2"/>
  <c r="I1597" i="2" s="1"/>
  <c r="B1598" i="2" s="1"/>
  <c r="G1598" i="2" s="1"/>
  <c r="H1596" i="7" l="1"/>
  <c r="I1596" i="7" s="1"/>
  <c r="B1597" i="7" s="1"/>
  <c r="G1597" i="7" s="1"/>
  <c r="H1596" i="6"/>
  <c r="I1596" i="6" s="1"/>
  <c r="B1597" i="6" s="1"/>
  <c r="G1597" i="6" s="1"/>
  <c r="H1597" i="5"/>
  <c r="I1597" i="5" s="1"/>
  <c r="B1598" i="5" s="1"/>
  <c r="G1598" i="5" s="1"/>
  <c r="H1596" i="4"/>
  <c r="I1596" i="4" s="1"/>
  <c r="B1597" i="4" s="1"/>
  <c r="G1597" i="4" s="1"/>
  <c r="H1596" i="3"/>
  <c r="I1596" i="3" s="1"/>
  <c r="B1597" i="3" s="1"/>
  <c r="G1597" i="3" s="1"/>
  <c r="H1598" i="2"/>
  <c r="I1598" i="2"/>
  <c r="B1599" i="2" s="1"/>
  <c r="G1599" i="2" s="1"/>
  <c r="H1597" i="7" l="1"/>
  <c r="I1597" i="7" s="1"/>
  <c r="B1598" i="7" s="1"/>
  <c r="G1598" i="7" s="1"/>
  <c r="H1597" i="6"/>
  <c r="I1597" i="6" s="1"/>
  <c r="B1598" i="6" s="1"/>
  <c r="G1598" i="6" s="1"/>
  <c r="H1598" i="5"/>
  <c r="I1598" i="5" s="1"/>
  <c r="B1599" i="5" s="1"/>
  <c r="G1599" i="5" s="1"/>
  <c r="H1597" i="4"/>
  <c r="I1597" i="4" s="1"/>
  <c r="B1598" i="4" s="1"/>
  <c r="G1598" i="4" s="1"/>
  <c r="H1597" i="3"/>
  <c r="I1597" i="3"/>
  <c r="B1598" i="3" s="1"/>
  <c r="G1598" i="3" s="1"/>
  <c r="H1599" i="2"/>
  <c r="I1599" i="2"/>
  <c r="B1600" i="2" s="1"/>
  <c r="G1600" i="2" s="1"/>
  <c r="H1598" i="7" l="1"/>
  <c r="I1598" i="7" s="1"/>
  <c r="B1599" i="7" s="1"/>
  <c r="G1599" i="7" s="1"/>
  <c r="H1598" i="6"/>
  <c r="I1598" i="6" s="1"/>
  <c r="B1599" i="6" s="1"/>
  <c r="G1599" i="6" s="1"/>
  <c r="H1599" i="5"/>
  <c r="I1599" i="5" s="1"/>
  <c r="B1600" i="5" s="1"/>
  <c r="G1600" i="5" s="1"/>
  <c r="H1598" i="4"/>
  <c r="I1598" i="4" s="1"/>
  <c r="B1599" i="4" s="1"/>
  <c r="G1599" i="4" s="1"/>
  <c r="H1598" i="3"/>
  <c r="I1598" i="3" s="1"/>
  <c r="B1599" i="3" s="1"/>
  <c r="G1599" i="3" s="1"/>
  <c r="H1600" i="2"/>
  <c r="I1600" i="2" s="1"/>
  <c r="B1601" i="2" s="1"/>
  <c r="G1601" i="2" s="1"/>
  <c r="H1599" i="7" l="1"/>
  <c r="I1599" i="7" s="1"/>
  <c r="B1600" i="7" s="1"/>
  <c r="G1600" i="7" s="1"/>
  <c r="H1599" i="6"/>
  <c r="I1599" i="6"/>
  <c r="B1600" i="6" s="1"/>
  <c r="G1600" i="6" s="1"/>
  <c r="H1600" i="5"/>
  <c r="I1600" i="5" s="1"/>
  <c r="B1601" i="5" s="1"/>
  <c r="G1601" i="5" s="1"/>
  <c r="H1599" i="4"/>
  <c r="I1599" i="4" s="1"/>
  <c r="B1600" i="4" s="1"/>
  <c r="G1600" i="4" s="1"/>
  <c r="H1599" i="3"/>
  <c r="I1599" i="3"/>
  <c r="B1600" i="3" s="1"/>
  <c r="G1600" i="3" s="1"/>
  <c r="H1601" i="2"/>
  <c r="I1601" i="2" s="1"/>
  <c r="B1602" i="2" s="1"/>
  <c r="G1602" i="2" s="1"/>
  <c r="H1600" i="7" l="1"/>
  <c r="I1600" i="7" s="1"/>
  <c r="B1601" i="7" s="1"/>
  <c r="G1601" i="7" s="1"/>
  <c r="I1600" i="6"/>
  <c r="B1601" i="6" s="1"/>
  <c r="G1601" i="6" s="1"/>
  <c r="H1600" i="6"/>
  <c r="H1601" i="5"/>
  <c r="I1601" i="5" s="1"/>
  <c r="B1602" i="5" s="1"/>
  <c r="G1602" i="5" s="1"/>
  <c r="H1600" i="4"/>
  <c r="I1600" i="4" s="1"/>
  <c r="B1601" i="4" s="1"/>
  <c r="G1601" i="4" s="1"/>
  <c r="H1600" i="3"/>
  <c r="I1600" i="3" s="1"/>
  <c r="B1601" i="3" s="1"/>
  <c r="G1601" i="3" s="1"/>
  <c r="H1602" i="2"/>
  <c r="I1602" i="2" s="1"/>
  <c r="B1603" i="2" s="1"/>
  <c r="G1603" i="2" s="1"/>
  <c r="H1601" i="7" l="1"/>
  <c r="I1601" i="7" s="1"/>
  <c r="B1602" i="7" s="1"/>
  <c r="G1602" i="7" s="1"/>
  <c r="H1601" i="6"/>
  <c r="I1601" i="6" s="1"/>
  <c r="B1602" i="6" s="1"/>
  <c r="G1602" i="6" s="1"/>
  <c r="H1602" i="5"/>
  <c r="I1602" i="5" s="1"/>
  <c r="B1603" i="5" s="1"/>
  <c r="G1603" i="5" s="1"/>
  <c r="I1601" i="4"/>
  <c r="B1602" i="4" s="1"/>
  <c r="G1602" i="4" s="1"/>
  <c r="H1601" i="4"/>
  <c r="H1601" i="3"/>
  <c r="I1601" i="3" s="1"/>
  <c r="B1602" i="3" s="1"/>
  <c r="G1602" i="3" s="1"/>
  <c r="H1603" i="2"/>
  <c r="I1603" i="2"/>
  <c r="B1604" i="2" s="1"/>
  <c r="G1604" i="2" s="1"/>
  <c r="H1602" i="7" l="1"/>
  <c r="I1602" i="7"/>
  <c r="B1603" i="7" s="1"/>
  <c r="G1603" i="7" s="1"/>
  <c r="I1602" i="6"/>
  <c r="B1603" i="6" s="1"/>
  <c r="G1603" i="6" s="1"/>
  <c r="H1602" i="6"/>
  <c r="H1603" i="5"/>
  <c r="I1603" i="5" s="1"/>
  <c r="B1604" i="5" s="1"/>
  <c r="G1604" i="5" s="1"/>
  <c r="H1602" i="4"/>
  <c r="I1602" i="4" s="1"/>
  <c r="B1603" i="4" s="1"/>
  <c r="G1603" i="4" s="1"/>
  <c r="H1602" i="3"/>
  <c r="I1602" i="3" s="1"/>
  <c r="B1603" i="3" s="1"/>
  <c r="G1603" i="3" s="1"/>
  <c r="H1604" i="2"/>
  <c r="I1604" i="2" s="1"/>
  <c r="B1605" i="2" s="1"/>
  <c r="G1605" i="2" s="1"/>
  <c r="H1603" i="7" l="1"/>
  <c r="I1603" i="7" s="1"/>
  <c r="B1604" i="7" s="1"/>
  <c r="G1604" i="7" s="1"/>
  <c r="H1603" i="6"/>
  <c r="I1603" i="6" s="1"/>
  <c r="B1604" i="6" s="1"/>
  <c r="G1604" i="6" s="1"/>
  <c r="H1604" i="5"/>
  <c r="I1604" i="5" s="1"/>
  <c r="B1605" i="5" s="1"/>
  <c r="G1605" i="5" s="1"/>
  <c r="H1603" i="4"/>
  <c r="I1603" i="4" s="1"/>
  <c r="B1604" i="4" s="1"/>
  <c r="G1604" i="4" s="1"/>
  <c r="H1603" i="3"/>
  <c r="I1603" i="3" s="1"/>
  <c r="B1604" i="3" s="1"/>
  <c r="G1604" i="3" s="1"/>
  <c r="H1605" i="2"/>
  <c r="I1605" i="2" s="1"/>
  <c r="B1606" i="2" s="1"/>
  <c r="G1606" i="2" s="1"/>
  <c r="H1604" i="7" l="1"/>
  <c r="I1604" i="7" s="1"/>
  <c r="B1605" i="7" s="1"/>
  <c r="G1605" i="7" s="1"/>
  <c r="H1604" i="6"/>
  <c r="I1604" i="6" s="1"/>
  <c r="B1605" i="6" s="1"/>
  <c r="G1605" i="6" s="1"/>
  <c r="H1605" i="5"/>
  <c r="I1605" i="5" s="1"/>
  <c r="B1606" i="5" s="1"/>
  <c r="G1606" i="5" s="1"/>
  <c r="H1604" i="4"/>
  <c r="I1604" i="4" s="1"/>
  <c r="B1605" i="4" s="1"/>
  <c r="G1605" i="4" s="1"/>
  <c r="H1604" i="3"/>
  <c r="I1604" i="3" s="1"/>
  <c r="B1605" i="3" s="1"/>
  <c r="G1605" i="3" s="1"/>
  <c r="H1606" i="2"/>
  <c r="I1606" i="2"/>
  <c r="B1607" i="2" s="1"/>
  <c r="G1607" i="2" s="1"/>
  <c r="H1605" i="7" l="1"/>
  <c r="I1605" i="7" s="1"/>
  <c r="B1606" i="7" s="1"/>
  <c r="G1606" i="7" s="1"/>
  <c r="H1605" i="6"/>
  <c r="I1605" i="6" s="1"/>
  <c r="B1606" i="6" s="1"/>
  <c r="G1606" i="6" s="1"/>
  <c r="H1606" i="5"/>
  <c r="I1606" i="5" s="1"/>
  <c r="B1607" i="5" s="1"/>
  <c r="G1607" i="5" s="1"/>
  <c r="H1605" i="4"/>
  <c r="I1605" i="4"/>
  <c r="B1606" i="4" s="1"/>
  <c r="G1606" i="4" s="1"/>
  <c r="H1605" i="3"/>
  <c r="I1605" i="3" s="1"/>
  <c r="B1606" i="3" s="1"/>
  <c r="G1606" i="3" s="1"/>
  <c r="H1607" i="2"/>
  <c r="I1607" i="2" s="1"/>
  <c r="B1608" i="2" s="1"/>
  <c r="G1608" i="2" s="1"/>
  <c r="H1606" i="7" l="1"/>
  <c r="I1606" i="7" s="1"/>
  <c r="B1607" i="7" s="1"/>
  <c r="G1607" i="7" s="1"/>
  <c r="H1606" i="6"/>
  <c r="I1606" i="6" s="1"/>
  <c r="B1607" i="6" s="1"/>
  <c r="G1607" i="6" s="1"/>
  <c r="H1607" i="5"/>
  <c r="I1607" i="5" s="1"/>
  <c r="B1608" i="5" s="1"/>
  <c r="G1608" i="5" s="1"/>
  <c r="H1606" i="4"/>
  <c r="I1606" i="4" s="1"/>
  <c r="B1607" i="4" s="1"/>
  <c r="G1607" i="4" s="1"/>
  <c r="H1606" i="3"/>
  <c r="I1606" i="3" s="1"/>
  <c r="B1607" i="3" s="1"/>
  <c r="G1607" i="3" s="1"/>
  <c r="H1608" i="2"/>
  <c r="I1608" i="2"/>
  <c r="B1609" i="2" s="1"/>
  <c r="G1609" i="2" s="1"/>
  <c r="H1607" i="7" l="1"/>
  <c r="I1607" i="7" s="1"/>
  <c r="B1608" i="7" s="1"/>
  <c r="G1608" i="7" s="1"/>
  <c r="H1607" i="6"/>
  <c r="I1607" i="6" s="1"/>
  <c r="B1608" i="6" s="1"/>
  <c r="G1608" i="6" s="1"/>
  <c r="H1608" i="5"/>
  <c r="I1608" i="5" s="1"/>
  <c r="B1609" i="5" s="1"/>
  <c r="G1609" i="5" s="1"/>
  <c r="H1607" i="4"/>
  <c r="I1607" i="4" s="1"/>
  <c r="B1608" i="4" s="1"/>
  <c r="G1608" i="4" s="1"/>
  <c r="H1607" i="3"/>
  <c r="I1607" i="3" s="1"/>
  <c r="B1608" i="3" s="1"/>
  <c r="G1608" i="3" s="1"/>
  <c r="H1609" i="2"/>
  <c r="I1609" i="2"/>
  <c r="B1610" i="2" s="1"/>
  <c r="G1610" i="2" s="1"/>
  <c r="I1608" i="7" l="1"/>
  <c r="B1609" i="7" s="1"/>
  <c r="G1609" i="7" s="1"/>
  <c r="H1608" i="7"/>
  <c r="H1608" i="6"/>
  <c r="I1608" i="6"/>
  <c r="B1609" i="6" s="1"/>
  <c r="G1609" i="6" s="1"/>
  <c r="H1609" i="5"/>
  <c r="I1609" i="5" s="1"/>
  <c r="B1610" i="5" s="1"/>
  <c r="G1610" i="5" s="1"/>
  <c r="H1608" i="4"/>
  <c r="I1608" i="4" s="1"/>
  <c r="B1609" i="4" s="1"/>
  <c r="G1609" i="4" s="1"/>
  <c r="H1608" i="3"/>
  <c r="I1608" i="3" s="1"/>
  <c r="B1609" i="3" s="1"/>
  <c r="G1609" i="3" s="1"/>
  <c r="H1610" i="2"/>
  <c r="I1610" i="2"/>
  <c r="B1611" i="2" s="1"/>
  <c r="G1611" i="2" s="1"/>
  <c r="H1609" i="7" l="1"/>
  <c r="I1609" i="7" s="1"/>
  <c r="B1610" i="7" s="1"/>
  <c r="G1610" i="7" s="1"/>
  <c r="H1609" i="6"/>
  <c r="I1609" i="6" s="1"/>
  <c r="B1610" i="6" s="1"/>
  <c r="G1610" i="6" s="1"/>
  <c r="H1610" i="5"/>
  <c r="I1610" i="5"/>
  <c r="B1611" i="5" s="1"/>
  <c r="G1611" i="5" s="1"/>
  <c r="H1609" i="4"/>
  <c r="I1609" i="4" s="1"/>
  <c r="B1610" i="4" s="1"/>
  <c r="G1610" i="4" s="1"/>
  <c r="H1609" i="3"/>
  <c r="I1609" i="3" s="1"/>
  <c r="B1610" i="3" s="1"/>
  <c r="G1610" i="3" s="1"/>
  <c r="H1611" i="2"/>
  <c r="I1611" i="2"/>
  <c r="B1612" i="2" s="1"/>
  <c r="G1612" i="2" s="1"/>
  <c r="H1610" i="7" l="1"/>
  <c r="I1610" i="7" s="1"/>
  <c r="B1611" i="7" s="1"/>
  <c r="G1611" i="7" s="1"/>
  <c r="H1610" i="6"/>
  <c r="I1610" i="6" s="1"/>
  <c r="B1611" i="6" s="1"/>
  <c r="G1611" i="6" s="1"/>
  <c r="H1611" i="5"/>
  <c r="I1611" i="5" s="1"/>
  <c r="B1612" i="5" s="1"/>
  <c r="G1612" i="5" s="1"/>
  <c r="I1610" i="4"/>
  <c r="B1611" i="4" s="1"/>
  <c r="G1611" i="4" s="1"/>
  <c r="H1610" i="4"/>
  <c r="H1610" i="3"/>
  <c r="I1610" i="3" s="1"/>
  <c r="B1611" i="3" s="1"/>
  <c r="G1611" i="3" s="1"/>
  <c r="H1612" i="2"/>
  <c r="I1612" i="2"/>
  <c r="B1613" i="2" s="1"/>
  <c r="G1613" i="2" s="1"/>
  <c r="H1611" i="7" l="1"/>
  <c r="I1611" i="7" s="1"/>
  <c r="B1612" i="7" s="1"/>
  <c r="G1612" i="7" s="1"/>
  <c r="H1611" i="6"/>
  <c r="I1611" i="6"/>
  <c r="B1612" i="6" s="1"/>
  <c r="G1612" i="6" s="1"/>
  <c r="H1612" i="5"/>
  <c r="I1612" i="5" s="1"/>
  <c r="B1613" i="5" s="1"/>
  <c r="G1613" i="5" s="1"/>
  <c r="H1611" i="4"/>
  <c r="I1611" i="4" s="1"/>
  <c r="B1612" i="4" s="1"/>
  <c r="G1612" i="4" s="1"/>
  <c r="H1611" i="3"/>
  <c r="I1611" i="3"/>
  <c r="B1612" i="3" s="1"/>
  <c r="G1612" i="3" s="1"/>
  <c r="H1613" i="2"/>
  <c r="I1613" i="2"/>
  <c r="B1614" i="2" s="1"/>
  <c r="G1614" i="2" s="1"/>
  <c r="H1612" i="7" l="1"/>
  <c r="I1612" i="7" s="1"/>
  <c r="B1613" i="7" s="1"/>
  <c r="G1613" i="7" s="1"/>
  <c r="H1612" i="6"/>
  <c r="I1612" i="6" s="1"/>
  <c r="B1613" i="6" s="1"/>
  <c r="G1613" i="6" s="1"/>
  <c r="H1613" i="5"/>
  <c r="I1613" i="5" s="1"/>
  <c r="B1614" i="5" s="1"/>
  <c r="G1614" i="5" s="1"/>
  <c r="H1612" i="4"/>
  <c r="I1612" i="4" s="1"/>
  <c r="B1613" i="4" s="1"/>
  <c r="G1613" i="4" s="1"/>
  <c r="H1612" i="3"/>
  <c r="I1612" i="3" s="1"/>
  <c r="B1613" i="3" s="1"/>
  <c r="G1613" i="3" s="1"/>
  <c r="H1614" i="2"/>
  <c r="I1614" i="2"/>
  <c r="B1615" i="2" s="1"/>
  <c r="G1615" i="2" s="1"/>
  <c r="H1613" i="7" l="1"/>
  <c r="I1613" i="7" s="1"/>
  <c r="B1614" i="7" s="1"/>
  <c r="G1614" i="7" s="1"/>
  <c r="H1613" i="6"/>
  <c r="I1613" i="6" s="1"/>
  <c r="B1614" i="6" s="1"/>
  <c r="G1614" i="6" s="1"/>
  <c r="H1614" i="5"/>
  <c r="I1614" i="5" s="1"/>
  <c r="B1615" i="5" s="1"/>
  <c r="G1615" i="5" s="1"/>
  <c r="H1613" i="4"/>
  <c r="I1613" i="4" s="1"/>
  <c r="B1614" i="4" s="1"/>
  <c r="G1614" i="4" s="1"/>
  <c r="H1613" i="3"/>
  <c r="I1613" i="3" s="1"/>
  <c r="B1614" i="3" s="1"/>
  <c r="G1614" i="3" s="1"/>
  <c r="H1615" i="2"/>
  <c r="I1615" i="2" s="1"/>
  <c r="B1616" i="2" s="1"/>
  <c r="G1616" i="2" s="1"/>
  <c r="H1614" i="7" l="1"/>
  <c r="I1614" i="7" s="1"/>
  <c r="B1615" i="7" s="1"/>
  <c r="G1615" i="7" s="1"/>
  <c r="H1614" i="6"/>
  <c r="I1614" i="6" s="1"/>
  <c r="B1615" i="6" s="1"/>
  <c r="G1615" i="6" s="1"/>
  <c r="H1615" i="5"/>
  <c r="I1615" i="5"/>
  <c r="B1616" i="5" s="1"/>
  <c r="G1616" i="5" s="1"/>
  <c r="H1614" i="4"/>
  <c r="I1614" i="4" s="1"/>
  <c r="B1615" i="4" s="1"/>
  <c r="G1615" i="4" s="1"/>
  <c r="H1614" i="3"/>
  <c r="I1614" i="3" s="1"/>
  <c r="B1615" i="3" s="1"/>
  <c r="G1615" i="3" s="1"/>
  <c r="H1616" i="2"/>
  <c r="I1616" i="2"/>
  <c r="B1617" i="2" s="1"/>
  <c r="G1617" i="2" s="1"/>
  <c r="H1615" i="7" l="1"/>
  <c r="I1615" i="7" s="1"/>
  <c r="B1616" i="7" s="1"/>
  <c r="G1616" i="7" s="1"/>
  <c r="H1615" i="6"/>
  <c r="I1615" i="6" s="1"/>
  <c r="B1616" i="6" s="1"/>
  <c r="G1616" i="6" s="1"/>
  <c r="H1616" i="5"/>
  <c r="I1616" i="5" s="1"/>
  <c r="B1617" i="5" s="1"/>
  <c r="G1617" i="5" s="1"/>
  <c r="H1615" i="4"/>
  <c r="I1615" i="4" s="1"/>
  <c r="B1616" i="4" s="1"/>
  <c r="G1616" i="4" s="1"/>
  <c r="H1615" i="3"/>
  <c r="I1615" i="3" s="1"/>
  <c r="B1616" i="3" s="1"/>
  <c r="G1616" i="3" s="1"/>
  <c r="H1617" i="2"/>
  <c r="I1617" i="2"/>
  <c r="B1618" i="2" s="1"/>
  <c r="G1618" i="2" s="1"/>
  <c r="H1616" i="7" l="1"/>
  <c r="I1616" i="7" s="1"/>
  <c r="B1617" i="7" s="1"/>
  <c r="G1617" i="7" s="1"/>
  <c r="H1616" i="6"/>
  <c r="I1616" i="6" s="1"/>
  <c r="B1617" i="6" s="1"/>
  <c r="G1617" i="6" s="1"/>
  <c r="H1617" i="5"/>
  <c r="I1617" i="5" s="1"/>
  <c r="B1618" i="5" s="1"/>
  <c r="G1618" i="5" s="1"/>
  <c r="H1616" i="4"/>
  <c r="I1616" i="4" s="1"/>
  <c r="B1617" i="4" s="1"/>
  <c r="G1617" i="4" s="1"/>
  <c r="H1616" i="3"/>
  <c r="I1616" i="3" s="1"/>
  <c r="B1617" i="3" s="1"/>
  <c r="G1617" i="3" s="1"/>
  <c r="H1618" i="2"/>
  <c r="I1618" i="2" s="1"/>
  <c r="B1619" i="2" s="1"/>
  <c r="G1619" i="2" s="1"/>
  <c r="I1617" i="7" l="1"/>
  <c r="B1618" i="7" s="1"/>
  <c r="G1618" i="7" s="1"/>
  <c r="H1617" i="7"/>
  <c r="H1617" i="6"/>
  <c r="I1617" i="6" s="1"/>
  <c r="B1618" i="6" s="1"/>
  <c r="G1618" i="6" s="1"/>
  <c r="H1618" i="5"/>
  <c r="I1618" i="5" s="1"/>
  <c r="B1619" i="5" s="1"/>
  <c r="G1619" i="5" s="1"/>
  <c r="H1617" i="4"/>
  <c r="I1617" i="4"/>
  <c r="B1618" i="4" s="1"/>
  <c r="G1618" i="4" s="1"/>
  <c r="H1617" i="3"/>
  <c r="I1617" i="3" s="1"/>
  <c r="B1618" i="3" s="1"/>
  <c r="G1618" i="3" s="1"/>
  <c r="H1619" i="2"/>
  <c r="I1619" i="2"/>
  <c r="B1620" i="2" s="1"/>
  <c r="G1620" i="2" s="1"/>
  <c r="H1618" i="7" l="1"/>
  <c r="I1618" i="7" s="1"/>
  <c r="B1619" i="7" s="1"/>
  <c r="G1619" i="7" s="1"/>
  <c r="H1618" i="6"/>
  <c r="I1618" i="6" s="1"/>
  <c r="B1619" i="6" s="1"/>
  <c r="G1619" i="6" s="1"/>
  <c r="H1619" i="5"/>
  <c r="I1619" i="5" s="1"/>
  <c r="B1620" i="5" s="1"/>
  <c r="G1620" i="5" s="1"/>
  <c r="H1618" i="4"/>
  <c r="I1618" i="4" s="1"/>
  <c r="B1619" i="4" s="1"/>
  <c r="G1619" i="4" s="1"/>
  <c r="H1618" i="3"/>
  <c r="I1618" i="3" s="1"/>
  <c r="B1619" i="3" s="1"/>
  <c r="G1619" i="3" s="1"/>
  <c r="H1620" i="2"/>
  <c r="I1620" i="2" s="1"/>
  <c r="B1621" i="2" s="1"/>
  <c r="G1621" i="2" s="1"/>
  <c r="H1619" i="7" l="1"/>
  <c r="I1619" i="7" s="1"/>
  <c r="B1620" i="7" s="1"/>
  <c r="G1620" i="7" s="1"/>
  <c r="H1619" i="6"/>
  <c r="I1619" i="6" s="1"/>
  <c r="B1620" i="6" s="1"/>
  <c r="G1620" i="6" s="1"/>
  <c r="H1620" i="5"/>
  <c r="I1620" i="5" s="1"/>
  <c r="B1621" i="5" s="1"/>
  <c r="G1621" i="5" s="1"/>
  <c r="I1619" i="4"/>
  <c r="B1620" i="4" s="1"/>
  <c r="G1620" i="4" s="1"/>
  <c r="H1619" i="4"/>
  <c r="I1619" i="3"/>
  <c r="B1620" i="3" s="1"/>
  <c r="G1620" i="3" s="1"/>
  <c r="H1619" i="3"/>
  <c r="H1621" i="2"/>
  <c r="I1621" i="2" s="1"/>
  <c r="B1622" i="2" s="1"/>
  <c r="G1622" i="2" s="1"/>
  <c r="H1620" i="7" l="1"/>
  <c r="I1620" i="7" s="1"/>
  <c r="B1621" i="7" s="1"/>
  <c r="G1621" i="7" s="1"/>
  <c r="H1620" i="6"/>
  <c r="I1620" i="6"/>
  <c r="B1621" i="6" s="1"/>
  <c r="G1621" i="6" s="1"/>
  <c r="H1621" i="5"/>
  <c r="I1621" i="5" s="1"/>
  <c r="B1622" i="5" s="1"/>
  <c r="G1622" i="5" s="1"/>
  <c r="H1620" i="4"/>
  <c r="I1620" i="4" s="1"/>
  <c r="B1621" i="4" s="1"/>
  <c r="G1621" i="4" s="1"/>
  <c r="I1620" i="3"/>
  <c r="B1621" i="3" s="1"/>
  <c r="G1621" i="3" s="1"/>
  <c r="H1620" i="3"/>
  <c r="H1622" i="2"/>
  <c r="I1622" i="2"/>
  <c r="B1623" i="2" s="1"/>
  <c r="G1623" i="2" s="1"/>
  <c r="H1621" i="7" l="1"/>
  <c r="I1621" i="7" s="1"/>
  <c r="B1622" i="7" s="1"/>
  <c r="G1622" i="7" s="1"/>
  <c r="I1621" i="6"/>
  <c r="B1622" i="6" s="1"/>
  <c r="G1622" i="6" s="1"/>
  <c r="H1621" i="6"/>
  <c r="H1622" i="5"/>
  <c r="I1622" i="5" s="1"/>
  <c r="B1623" i="5" s="1"/>
  <c r="G1623" i="5" s="1"/>
  <c r="H1621" i="4"/>
  <c r="I1621" i="4" s="1"/>
  <c r="B1622" i="4" s="1"/>
  <c r="G1622" i="4" s="1"/>
  <c r="H1621" i="3"/>
  <c r="I1621" i="3"/>
  <c r="B1622" i="3" s="1"/>
  <c r="G1622" i="3" s="1"/>
  <c r="H1623" i="2"/>
  <c r="I1623" i="2" s="1"/>
  <c r="B1624" i="2" s="1"/>
  <c r="G1624" i="2" s="1"/>
  <c r="H1622" i="7" l="1"/>
  <c r="I1622" i="7" s="1"/>
  <c r="B1623" i="7" s="1"/>
  <c r="G1623" i="7" s="1"/>
  <c r="H1622" i="6"/>
  <c r="I1622" i="6" s="1"/>
  <c r="B1623" i="6" s="1"/>
  <c r="G1623" i="6" s="1"/>
  <c r="H1623" i="5"/>
  <c r="I1623" i="5" s="1"/>
  <c r="B1624" i="5" s="1"/>
  <c r="G1624" i="5" s="1"/>
  <c r="H1622" i="4"/>
  <c r="I1622" i="4" s="1"/>
  <c r="B1623" i="4" s="1"/>
  <c r="G1623" i="4" s="1"/>
  <c r="I1622" i="3"/>
  <c r="B1623" i="3" s="1"/>
  <c r="G1623" i="3" s="1"/>
  <c r="H1622" i="3"/>
  <c r="H1624" i="2"/>
  <c r="I1624" i="2"/>
  <c r="B1625" i="2" s="1"/>
  <c r="G1625" i="2" s="1"/>
  <c r="H1623" i="7" l="1"/>
  <c r="I1623" i="7" s="1"/>
  <c r="B1624" i="7" s="1"/>
  <c r="G1624" i="7" s="1"/>
  <c r="H1623" i="6"/>
  <c r="I1623" i="6"/>
  <c r="B1624" i="6" s="1"/>
  <c r="G1624" i="6" s="1"/>
  <c r="H1624" i="5"/>
  <c r="I1624" i="5" s="1"/>
  <c r="B1625" i="5" s="1"/>
  <c r="G1625" i="5" s="1"/>
  <c r="H1623" i="4"/>
  <c r="I1623" i="4"/>
  <c r="B1624" i="4" s="1"/>
  <c r="G1624" i="4" s="1"/>
  <c r="H1623" i="3"/>
  <c r="I1623" i="3" s="1"/>
  <c r="B1624" i="3" s="1"/>
  <c r="G1624" i="3" s="1"/>
  <c r="H1625" i="2"/>
  <c r="I1625" i="2" s="1"/>
  <c r="B1626" i="2" s="1"/>
  <c r="G1626" i="2" s="1"/>
  <c r="H1624" i="7" l="1"/>
  <c r="I1624" i="7" s="1"/>
  <c r="B1625" i="7" s="1"/>
  <c r="G1625" i="7" s="1"/>
  <c r="I1624" i="6"/>
  <c r="B1625" i="6" s="1"/>
  <c r="G1625" i="6" s="1"/>
  <c r="H1624" i="6"/>
  <c r="H1625" i="5"/>
  <c r="I1625" i="5"/>
  <c r="B1626" i="5" s="1"/>
  <c r="G1626" i="5" s="1"/>
  <c r="H1624" i="4"/>
  <c r="I1624" i="4" s="1"/>
  <c r="B1625" i="4" s="1"/>
  <c r="G1625" i="4" s="1"/>
  <c r="H1624" i="3"/>
  <c r="I1624" i="3" s="1"/>
  <c r="B1625" i="3" s="1"/>
  <c r="G1625" i="3" s="1"/>
  <c r="H1626" i="2"/>
  <c r="I1626" i="2" s="1"/>
  <c r="B1627" i="2" s="1"/>
  <c r="G1627" i="2" s="1"/>
  <c r="I1625" i="7" l="1"/>
  <c r="B1626" i="7" s="1"/>
  <c r="G1626" i="7" s="1"/>
  <c r="H1625" i="7"/>
  <c r="H1625" i="6"/>
  <c r="I1625" i="6" s="1"/>
  <c r="B1626" i="6" s="1"/>
  <c r="G1626" i="6" s="1"/>
  <c r="H1626" i="5"/>
  <c r="I1626" i="5" s="1"/>
  <c r="B1627" i="5" s="1"/>
  <c r="G1627" i="5" s="1"/>
  <c r="H1625" i="4"/>
  <c r="I1625" i="4" s="1"/>
  <c r="B1626" i="4" s="1"/>
  <c r="G1626" i="4" s="1"/>
  <c r="H1625" i="3"/>
  <c r="I1625" i="3" s="1"/>
  <c r="B1626" i="3" s="1"/>
  <c r="G1626" i="3" s="1"/>
  <c r="H1627" i="2"/>
  <c r="I1627" i="2"/>
  <c r="B1628" i="2" s="1"/>
  <c r="G1628" i="2" s="1"/>
  <c r="H1626" i="7" l="1"/>
  <c r="I1626" i="7"/>
  <c r="B1627" i="7" s="1"/>
  <c r="G1627" i="7" s="1"/>
  <c r="H1626" i="6"/>
  <c r="I1626" i="6" s="1"/>
  <c r="B1627" i="6" s="1"/>
  <c r="G1627" i="6" s="1"/>
  <c r="H1627" i="5"/>
  <c r="I1627" i="5"/>
  <c r="B1628" i="5" s="1"/>
  <c r="G1628" i="5" s="1"/>
  <c r="H1626" i="4"/>
  <c r="I1626" i="4" s="1"/>
  <c r="B1627" i="4" s="1"/>
  <c r="G1627" i="4" s="1"/>
  <c r="H1626" i="3"/>
  <c r="I1626" i="3"/>
  <c r="B1627" i="3" s="1"/>
  <c r="G1627" i="3" s="1"/>
  <c r="H1628" i="2"/>
  <c r="I1628" i="2" s="1"/>
  <c r="B1629" i="2" s="1"/>
  <c r="G1629" i="2" s="1"/>
  <c r="H1627" i="7" l="1"/>
  <c r="I1627" i="7" s="1"/>
  <c r="B1628" i="7" s="1"/>
  <c r="G1628" i="7" s="1"/>
  <c r="H1627" i="6"/>
  <c r="I1627" i="6" s="1"/>
  <c r="B1628" i="6" s="1"/>
  <c r="G1628" i="6" s="1"/>
  <c r="H1628" i="5"/>
  <c r="I1628" i="5" s="1"/>
  <c r="B1629" i="5" s="1"/>
  <c r="G1629" i="5" s="1"/>
  <c r="I1627" i="4"/>
  <c r="B1628" i="4" s="1"/>
  <c r="G1628" i="4" s="1"/>
  <c r="H1627" i="4"/>
  <c r="H1627" i="3"/>
  <c r="I1627" i="3" s="1"/>
  <c r="B1628" i="3" s="1"/>
  <c r="G1628" i="3" s="1"/>
  <c r="H1629" i="2"/>
  <c r="I1629" i="2" s="1"/>
  <c r="B1630" i="2" s="1"/>
  <c r="G1630" i="2" s="1"/>
  <c r="I1628" i="7" l="1"/>
  <c r="B1629" i="7" s="1"/>
  <c r="G1629" i="7" s="1"/>
  <c r="H1628" i="7"/>
  <c r="H1628" i="6"/>
  <c r="I1628" i="6" s="1"/>
  <c r="B1629" i="6" s="1"/>
  <c r="G1629" i="6" s="1"/>
  <c r="H1629" i="5"/>
  <c r="I1629" i="5" s="1"/>
  <c r="B1630" i="5" s="1"/>
  <c r="G1630" i="5" s="1"/>
  <c r="H1628" i="4"/>
  <c r="I1628" i="4"/>
  <c r="B1629" i="4" s="1"/>
  <c r="G1629" i="4" s="1"/>
  <c r="H1628" i="3"/>
  <c r="I1628" i="3" s="1"/>
  <c r="B1629" i="3" s="1"/>
  <c r="G1629" i="3" s="1"/>
  <c r="H1630" i="2"/>
  <c r="I1630" i="2" s="1"/>
  <c r="B1631" i="2" s="1"/>
  <c r="G1631" i="2" s="1"/>
  <c r="H1629" i="7" l="1"/>
  <c r="I1629" i="7" s="1"/>
  <c r="B1630" i="7" s="1"/>
  <c r="G1630" i="7" s="1"/>
  <c r="H1629" i="6"/>
  <c r="I1629" i="6" s="1"/>
  <c r="B1630" i="6" s="1"/>
  <c r="G1630" i="6" s="1"/>
  <c r="H1630" i="5"/>
  <c r="I1630" i="5" s="1"/>
  <c r="B1631" i="5" s="1"/>
  <c r="G1631" i="5" s="1"/>
  <c r="H1629" i="4"/>
  <c r="I1629" i="4"/>
  <c r="B1630" i="4" s="1"/>
  <c r="G1630" i="4" s="1"/>
  <c r="H1629" i="3"/>
  <c r="I1629" i="3" s="1"/>
  <c r="B1630" i="3" s="1"/>
  <c r="G1630" i="3" s="1"/>
  <c r="H1631" i="2"/>
  <c r="I1631" i="2" s="1"/>
  <c r="B1632" i="2" s="1"/>
  <c r="G1632" i="2" s="1"/>
  <c r="H1630" i="7" l="1"/>
  <c r="I1630" i="7" s="1"/>
  <c r="B1631" i="7" s="1"/>
  <c r="G1631" i="7" s="1"/>
  <c r="H1630" i="6"/>
  <c r="I1630" i="6" s="1"/>
  <c r="B1631" i="6" s="1"/>
  <c r="G1631" i="6" s="1"/>
  <c r="H1631" i="5"/>
  <c r="I1631" i="5" s="1"/>
  <c r="B1632" i="5" s="1"/>
  <c r="G1632" i="5" s="1"/>
  <c r="H1630" i="4"/>
  <c r="I1630" i="4" s="1"/>
  <c r="B1631" i="4" s="1"/>
  <c r="G1631" i="4" s="1"/>
  <c r="H1630" i="3"/>
  <c r="I1630" i="3" s="1"/>
  <c r="B1631" i="3" s="1"/>
  <c r="G1631" i="3" s="1"/>
  <c r="H1632" i="2"/>
  <c r="I1632" i="2"/>
  <c r="B1633" i="2" s="1"/>
  <c r="G1633" i="2" s="1"/>
  <c r="H1631" i="7" l="1"/>
  <c r="I1631" i="7"/>
  <c r="B1632" i="7" s="1"/>
  <c r="G1632" i="7" s="1"/>
  <c r="H1631" i="6"/>
  <c r="I1631" i="6" s="1"/>
  <c r="B1632" i="6" s="1"/>
  <c r="G1632" i="6" s="1"/>
  <c r="H1632" i="5"/>
  <c r="I1632" i="5" s="1"/>
  <c r="B1633" i="5" s="1"/>
  <c r="G1633" i="5" s="1"/>
  <c r="H1631" i="4"/>
  <c r="I1631" i="4" s="1"/>
  <c r="B1632" i="4" s="1"/>
  <c r="G1632" i="4" s="1"/>
  <c r="H1631" i="3"/>
  <c r="I1631" i="3"/>
  <c r="B1632" i="3" s="1"/>
  <c r="G1632" i="3" s="1"/>
  <c r="H1633" i="2"/>
  <c r="I1633" i="2" s="1"/>
  <c r="B1634" i="2" s="1"/>
  <c r="G1634" i="2" s="1"/>
  <c r="H1632" i="7" l="1"/>
  <c r="I1632" i="7" s="1"/>
  <c r="B1633" i="7" s="1"/>
  <c r="G1633" i="7" s="1"/>
  <c r="H1632" i="6"/>
  <c r="I1632" i="6"/>
  <c r="B1633" i="6" s="1"/>
  <c r="G1633" i="6" s="1"/>
  <c r="H1633" i="5"/>
  <c r="I1633" i="5" s="1"/>
  <c r="B1634" i="5" s="1"/>
  <c r="G1634" i="5" s="1"/>
  <c r="H1632" i="4"/>
  <c r="I1632" i="4" s="1"/>
  <c r="B1633" i="4" s="1"/>
  <c r="G1633" i="4" s="1"/>
  <c r="H1632" i="3"/>
  <c r="I1632" i="3" s="1"/>
  <c r="B1633" i="3" s="1"/>
  <c r="G1633" i="3" s="1"/>
  <c r="H1634" i="2"/>
  <c r="I1634" i="2"/>
  <c r="B1635" i="2" s="1"/>
  <c r="G1635" i="2" s="1"/>
  <c r="H1633" i="7" l="1"/>
  <c r="I1633" i="7" s="1"/>
  <c r="B1634" i="7" s="1"/>
  <c r="G1634" i="7" s="1"/>
  <c r="H1633" i="6"/>
  <c r="I1633" i="6" s="1"/>
  <c r="B1634" i="6" s="1"/>
  <c r="G1634" i="6" s="1"/>
  <c r="H1634" i="5"/>
  <c r="I1634" i="5" s="1"/>
  <c r="B1635" i="5" s="1"/>
  <c r="G1635" i="5" s="1"/>
  <c r="H1633" i="4"/>
  <c r="I1633" i="4"/>
  <c r="B1634" i="4" s="1"/>
  <c r="G1634" i="4" s="1"/>
  <c r="H1633" i="3"/>
  <c r="I1633" i="3"/>
  <c r="B1634" i="3" s="1"/>
  <c r="G1634" i="3" s="1"/>
  <c r="H1635" i="2"/>
  <c r="I1635" i="2"/>
  <c r="B1636" i="2" s="1"/>
  <c r="G1636" i="2" s="1"/>
  <c r="I1634" i="7" l="1"/>
  <c r="B1635" i="7" s="1"/>
  <c r="G1635" i="7" s="1"/>
  <c r="H1634" i="7"/>
  <c r="H1634" i="6"/>
  <c r="I1634" i="6" s="1"/>
  <c r="B1635" i="6" s="1"/>
  <c r="G1635" i="6" s="1"/>
  <c r="H1635" i="5"/>
  <c r="I1635" i="5" s="1"/>
  <c r="B1636" i="5" s="1"/>
  <c r="G1636" i="5" s="1"/>
  <c r="H1634" i="4"/>
  <c r="I1634" i="4" s="1"/>
  <c r="B1635" i="4" s="1"/>
  <c r="G1635" i="4" s="1"/>
  <c r="H1634" i="3"/>
  <c r="I1634" i="3" s="1"/>
  <c r="B1635" i="3" s="1"/>
  <c r="G1635" i="3" s="1"/>
  <c r="H1636" i="2"/>
  <c r="I1636" i="2" s="1"/>
  <c r="B1637" i="2" s="1"/>
  <c r="G1637" i="2" s="1"/>
  <c r="H1635" i="7" l="1"/>
  <c r="I1635" i="7" s="1"/>
  <c r="B1636" i="7" s="1"/>
  <c r="G1636" i="7" s="1"/>
  <c r="H1635" i="6"/>
  <c r="I1635" i="6"/>
  <c r="B1636" i="6" s="1"/>
  <c r="G1636" i="6" s="1"/>
  <c r="H1636" i="5"/>
  <c r="I1636" i="5" s="1"/>
  <c r="B1637" i="5" s="1"/>
  <c r="G1637" i="5" s="1"/>
  <c r="H1635" i="4"/>
  <c r="I1635" i="4" s="1"/>
  <c r="B1636" i="4" s="1"/>
  <c r="G1636" i="4" s="1"/>
  <c r="H1635" i="3"/>
  <c r="I1635" i="3" s="1"/>
  <c r="B1636" i="3" s="1"/>
  <c r="G1636" i="3" s="1"/>
  <c r="H1637" i="2"/>
  <c r="I1637" i="2" s="1"/>
  <c r="B1638" i="2" s="1"/>
  <c r="G1638" i="2" s="1"/>
  <c r="I1636" i="7" l="1"/>
  <c r="B1637" i="7" s="1"/>
  <c r="G1637" i="7" s="1"/>
  <c r="H1636" i="7"/>
  <c r="H1636" i="6"/>
  <c r="I1636" i="6" s="1"/>
  <c r="B1637" i="6" s="1"/>
  <c r="G1637" i="6" s="1"/>
  <c r="H1637" i="5"/>
  <c r="I1637" i="5" s="1"/>
  <c r="B1638" i="5" s="1"/>
  <c r="G1638" i="5" s="1"/>
  <c r="H1636" i="4"/>
  <c r="I1636" i="4" s="1"/>
  <c r="B1637" i="4" s="1"/>
  <c r="G1637" i="4" s="1"/>
  <c r="H1636" i="3"/>
  <c r="I1636" i="3" s="1"/>
  <c r="B1637" i="3" s="1"/>
  <c r="G1637" i="3" s="1"/>
  <c r="H1638" i="2"/>
  <c r="I1638" i="2" s="1"/>
  <c r="B1639" i="2" s="1"/>
  <c r="G1639" i="2" s="1"/>
  <c r="H1637" i="7" l="1"/>
  <c r="I1637" i="7" s="1"/>
  <c r="B1638" i="7" s="1"/>
  <c r="G1638" i="7" s="1"/>
  <c r="H1637" i="6"/>
  <c r="I1637" i="6" s="1"/>
  <c r="B1638" i="6" s="1"/>
  <c r="G1638" i="6" s="1"/>
  <c r="H1638" i="5"/>
  <c r="I1638" i="5" s="1"/>
  <c r="B1639" i="5" s="1"/>
  <c r="G1639" i="5" s="1"/>
  <c r="H1637" i="4"/>
  <c r="I1637" i="4"/>
  <c r="B1638" i="4" s="1"/>
  <c r="G1638" i="4" s="1"/>
  <c r="H1637" i="3"/>
  <c r="I1637" i="3" s="1"/>
  <c r="B1638" i="3" s="1"/>
  <c r="G1638" i="3" s="1"/>
  <c r="H1639" i="2"/>
  <c r="I1639" i="2" s="1"/>
  <c r="B1640" i="2" s="1"/>
  <c r="G1640" i="2" s="1"/>
  <c r="H1638" i="7" l="1"/>
  <c r="I1638" i="7"/>
  <c r="B1639" i="7" s="1"/>
  <c r="G1639" i="7" s="1"/>
  <c r="H1638" i="6"/>
  <c r="I1638" i="6" s="1"/>
  <c r="B1639" i="6" s="1"/>
  <c r="G1639" i="6" s="1"/>
  <c r="H1639" i="5"/>
  <c r="I1639" i="5" s="1"/>
  <c r="B1640" i="5" s="1"/>
  <c r="G1640" i="5" s="1"/>
  <c r="H1638" i="4"/>
  <c r="I1638" i="4" s="1"/>
  <c r="B1639" i="4" s="1"/>
  <c r="G1639" i="4" s="1"/>
  <c r="H1638" i="3"/>
  <c r="I1638" i="3" s="1"/>
  <c r="B1639" i="3" s="1"/>
  <c r="G1639" i="3" s="1"/>
  <c r="H1640" i="2"/>
  <c r="I1640" i="2" s="1"/>
  <c r="B1641" i="2" s="1"/>
  <c r="G1641" i="2" s="1"/>
  <c r="H1639" i="7" l="1"/>
  <c r="I1639" i="7" s="1"/>
  <c r="B1640" i="7" s="1"/>
  <c r="G1640" i="7" s="1"/>
  <c r="H1639" i="6"/>
  <c r="I1639" i="6" s="1"/>
  <c r="B1640" i="6" s="1"/>
  <c r="G1640" i="6" s="1"/>
  <c r="H1640" i="5"/>
  <c r="I1640" i="5" s="1"/>
  <c r="B1641" i="5" s="1"/>
  <c r="G1641" i="5" s="1"/>
  <c r="H1639" i="4"/>
  <c r="I1639" i="4" s="1"/>
  <c r="B1640" i="4" s="1"/>
  <c r="G1640" i="4" s="1"/>
  <c r="H1639" i="3"/>
  <c r="I1639" i="3" s="1"/>
  <c r="B1640" i="3" s="1"/>
  <c r="G1640" i="3" s="1"/>
  <c r="H1641" i="2"/>
  <c r="I1641" i="2"/>
  <c r="B1642" i="2" s="1"/>
  <c r="G1642" i="2" s="1"/>
  <c r="H1640" i="7" l="1"/>
  <c r="I1640" i="7" s="1"/>
  <c r="B1641" i="7" s="1"/>
  <c r="G1641" i="7" s="1"/>
  <c r="H1640" i="6"/>
  <c r="I1640" i="6"/>
  <c r="B1641" i="6" s="1"/>
  <c r="G1641" i="6" s="1"/>
  <c r="H1641" i="5"/>
  <c r="I1641" i="5" s="1"/>
  <c r="B1642" i="5" s="1"/>
  <c r="G1642" i="5" s="1"/>
  <c r="I1640" i="4"/>
  <c r="B1641" i="4" s="1"/>
  <c r="G1641" i="4" s="1"/>
  <c r="H1640" i="4"/>
  <c r="H1640" i="3"/>
  <c r="I1640" i="3" s="1"/>
  <c r="B1641" i="3" s="1"/>
  <c r="G1641" i="3" s="1"/>
  <c r="H1642" i="2"/>
  <c r="I1642" i="2"/>
  <c r="B1643" i="2" s="1"/>
  <c r="G1643" i="2" s="1"/>
  <c r="H1641" i="7" l="1"/>
  <c r="I1641" i="7" s="1"/>
  <c r="B1642" i="7" s="1"/>
  <c r="G1642" i="7" s="1"/>
  <c r="H1641" i="6"/>
  <c r="I1641" i="6" s="1"/>
  <c r="B1642" i="6" s="1"/>
  <c r="G1642" i="6" s="1"/>
  <c r="H1642" i="5"/>
  <c r="I1642" i="5" s="1"/>
  <c r="B1643" i="5" s="1"/>
  <c r="G1643" i="5" s="1"/>
  <c r="H1641" i="4"/>
  <c r="I1641" i="4"/>
  <c r="B1642" i="4" s="1"/>
  <c r="G1642" i="4" s="1"/>
  <c r="H1641" i="3"/>
  <c r="I1641" i="3" s="1"/>
  <c r="B1642" i="3" s="1"/>
  <c r="G1642" i="3" s="1"/>
  <c r="H1643" i="2"/>
  <c r="I1643" i="2" s="1"/>
  <c r="B1644" i="2" s="1"/>
  <c r="G1644" i="2" s="1"/>
  <c r="H1642" i="7" l="1"/>
  <c r="I1642" i="7" s="1"/>
  <c r="B1643" i="7" s="1"/>
  <c r="G1643" i="7" s="1"/>
  <c r="H1642" i="6"/>
  <c r="I1642" i="6" s="1"/>
  <c r="B1643" i="6" s="1"/>
  <c r="G1643" i="6" s="1"/>
  <c r="H1643" i="5"/>
  <c r="I1643" i="5" s="1"/>
  <c r="B1644" i="5" s="1"/>
  <c r="G1644" i="5" s="1"/>
  <c r="I1642" i="4"/>
  <c r="B1643" i="4" s="1"/>
  <c r="G1643" i="4" s="1"/>
  <c r="H1642" i="4"/>
  <c r="H1642" i="3"/>
  <c r="I1642" i="3" s="1"/>
  <c r="B1643" i="3" s="1"/>
  <c r="G1643" i="3" s="1"/>
  <c r="H1644" i="2"/>
  <c r="I1644" i="2"/>
  <c r="B1645" i="2" s="1"/>
  <c r="G1645" i="2" s="1"/>
  <c r="H1643" i="7" l="1"/>
  <c r="I1643" i="7"/>
  <c r="B1644" i="7" s="1"/>
  <c r="G1644" i="7" s="1"/>
  <c r="H1643" i="6"/>
  <c r="I1643" i="6" s="1"/>
  <c r="B1644" i="6" s="1"/>
  <c r="G1644" i="6" s="1"/>
  <c r="H1644" i="5"/>
  <c r="I1644" i="5" s="1"/>
  <c r="B1645" i="5" s="1"/>
  <c r="G1645" i="5" s="1"/>
  <c r="I1643" i="4"/>
  <c r="B1644" i="4" s="1"/>
  <c r="G1644" i="4" s="1"/>
  <c r="H1643" i="4"/>
  <c r="I1643" i="3"/>
  <c r="B1644" i="3" s="1"/>
  <c r="G1644" i="3" s="1"/>
  <c r="H1643" i="3"/>
  <c r="H1645" i="2"/>
  <c r="I1645" i="2" s="1"/>
  <c r="B1646" i="2" s="1"/>
  <c r="G1646" i="2" s="1"/>
  <c r="H1644" i="7" l="1"/>
  <c r="I1644" i="7" s="1"/>
  <c r="B1645" i="7" s="1"/>
  <c r="G1645" i="7" s="1"/>
  <c r="H1644" i="6"/>
  <c r="I1644" i="6" s="1"/>
  <c r="B1645" i="6" s="1"/>
  <c r="G1645" i="6" s="1"/>
  <c r="H1645" i="5"/>
  <c r="I1645" i="5" s="1"/>
  <c r="B1646" i="5" s="1"/>
  <c r="G1646" i="5" s="1"/>
  <c r="H1644" i="4"/>
  <c r="I1644" i="4" s="1"/>
  <c r="B1645" i="4" s="1"/>
  <c r="G1645" i="4" s="1"/>
  <c r="H1644" i="3"/>
  <c r="I1644" i="3" s="1"/>
  <c r="B1645" i="3" s="1"/>
  <c r="G1645" i="3" s="1"/>
  <c r="H1646" i="2"/>
  <c r="I1646" i="2"/>
  <c r="B1647" i="2" s="1"/>
  <c r="G1647" i="2" s="1"/>
  <c r="I1645" i="7" l="1"/>
  <c r="B1646" i="7" s="1"/>
  <c r="G1646" i="7" s="1"/>
  <c r="H1645" i="7"/>
  <c r="H1645" i="6"/>
  <c r="I1645" i="6"/>
  <c r="B1646" i="6" s="1"/>
  <c r="G1646" i="6" s="1"/>
  <c r="H1646" i="5"/>
  <c r="I1646" i="5" s="1"/>
  <c r="B1647" i="5" s="1"/>
  <c r="G1647" i="5" s="1"/>
  <c r="H1645" i="4"/>
  <c r="I1645" i="4"/>
  <c r="B1646" i="4" s="1"/>
  <c r="G1646" i="4" s="1"/>
  <c r="H1645" i="3"/>
  <c r="I1645" i="3" s="1"/>
  <c r="B1646" i="3" s="1"/>
  <c r="G1646" i="3" s="1"/>
  <c r="H1647" i="2"/>
  <c r="I1647" i="2" s="1"/>
  <c r="B1648" i="2" s="1"/>
  <c r="G1648" i="2" s="1"/>
  <c r="H1646" i="7" l="1"/>
  <c r="I1646" i="7" s="1"/>
  <c r="B1647" i="7" s="1"/>
  <c r="G1647" i="7" s="1"/>
  <c r="H1646" i="6"/>
  <c r="I1646" i="6" s="1"/>
  <c r="B1647" i="6" s="1"/>
  <c r="G1647" i="6" s="1"/>
  <c r="H1647" i="5"/>
  <c r="I1647" i="5" s="1"/>
  <c r="B1648" i="5" s="1"/>
  <c r="G1648" i="5" s="1"/>
  <c r="H1646" i="4"/>
  <c r="I1646" i="4" s="1"/>
  <c r="B1647" i="4" s="1"/>
  <c r="G1647" i="4" s="1"/>
  <c r="H1646" i="3"/>
  <c r="I1646" i="3" s="1"/>
  <c r="B1647" i="3" s="1"/>
  <c r="G1647" i="3" s="1"/>
  <c r="H1648" i="2"/>
  <c r="I1648" i="2"/>
  <c r="B1649" i="2" s="1"/>
  <c r="G1649" i="2" s="1"/>
  <c r="H1647" i="7" l="1"/>
  <c r="I1647" i="7" s="1"/>
  <c r="B1648" i="7" s="1"/>
  <c r="G1648" i="7" s="1"/>
  <c r="H1647" i="6"/>
  <c r="I1647" i="6"/>
  <c r="B1648" i="6" s="1"/>
  <c r="G1648" i="6" s="1"/>
  <c r="H1648" i="5"/>
  <c r="I1648" i="5"/>
  <c r="B1649" i="5" s="1"/>
  <c r="G1649" i="5" s="1"/>
  <c r="H1647" i="4"/>
  <c r="I1647" i="4" s="1"/>
  <c r="B1648" i="4" s="1"/>
  <c r="G1648" i="4" s="1"/>
  <c r="H1647" i="3"/>
  <c r="I1647" i="3" s="1"/>
  <c r="B1648" i="3" s="1"/>
  <c r="G1648" i="3" s="1"/>
  <c r="H1649" i="2"/>
  <c r="I1649" i="2" s="1"/>
  <c r="B1650" i="2" s="1"/>
  <c r="G1650" i="2" s="1"/>
  <c r="H1648" i="7" l="1"/>
  <c r="I1648" i="7" s="1"/>
  <c r="B1649" i="7" s="1"/>
  <c r="G1649" i="7" s="1"/>
  <c r="H1648" i="6"/>
  <c r="I1648" i="6" s="1"/>
  <c r="B1649" i="6" s="1"/>
  <c r="G1649" i="6" s="1"/>
  <c r="H1649" i="5"/>
  <c r="I1649" i="5" s="1"/>
  <c r="B1650" i="5" s="1"/>
  <c r="G1650" i="5" s="1"/>
  <c r="H1648" i="4"/>
  <c r="I1648" i="4" s="1"/>
  <c r="B1649" i="4" s="1"/>
  <c r="G1649" i="4" s="1"/>
  <c r="H1648" i="3"/>
  <c r="I1648" i="3" s="1"/>
  <c r="B1649" i="3" s="1"/>
  <c r="G1649" i="3" s="1"/>
  <c r="H1650" i="2"/>
  <c r="I1650" i="2"/>
  <c r="B1651" i="2" s="1"/>
  <c r="G1651" i="2" s="1"/>
  <c r="I1649" i="7" l="1"/>
  <c r="B1650" i="7" s="1"/>
  <c r="G1650" i="7" s="1"/>
  <c r="H1649" i="7"/>
  <c r="H1649" i="6"/>
  <c r="I1649" i="6" s="1"/>
  <c r="B1650" i="6" s="1"/>
  <c r="G1650" i="6" s="1"/>
  <c r="H1650" i="5"/>
  <c r="I1650" i="5" s="1"/>
  <c r="B1651" i="5" s="1"/>
  <c r="G1651" i="5" s="1"/>
  <c r="H1649" i="4"/>
  <c r="I1649" i="4"/>
  <c r="B1650" i="4" s="1"/>
  <c r="G1650" i="4" s="1"/>
  <c r="H1649" i="3"/>
  <c r="I1649" i="3" s="1"/>
  <c r="B1650" i="3" s="1"/>
  <c r="G1650" i="3" s="1"/>
  <c r="H1651" i="2"/>
  <c r="I1651" i="2" s="1"/>
  <c r="B1652" i="2" s="1"/>
  <c r="G1652" i="2" s="1"/>
  <c r="H1650" i="7" l="1"/>
  <c r="I1650" i="7" s="1"/>
  <c r="B1651" i="7" s="1"/>
  <c r="G1651" i="7" s="1"/>
  <c r="H1650" i="6"/>
  <c r="I1650" i="6" s="1"/>
  <c r="B1651" i="6" s="1"/>
  <c r="G1651" i="6" s="1"/>
  <c r="H1651" i="5"/>
  <c r="I1651" i="5" s="1"/>
  <c r="B1652" i="5" s="1"/>
  <c r="G1652" i="5" s="1"/>
  <c r="H1650" i="4"/>
  <c r="I1650" i="4" s="1"/>
  <c r="B1651" i="4" s="1"/>
  <c r="G1651" i="4" s="1"/>
  <c r="H1650" i="3"/>
  <c r="I1650" i="3" s="1"/>
  <c r="B1651" i="3" s="1"/>
  <c r="G1651" i="3" s="1"/>
  <c r="H1652" i="2"/>
  <c r="I1652" i="2" s="1"/>
  <c r="B1653" i="2" s="1"/>
  <c r="G1653" i="2" s="1"/>
  <c r="H1651" i="7" l="1"/>
  <c r="I1651" i="7" s="1"/>
  <c r="B1652" i="7" s="1"/>
  <c r="G1652" i="7" s="1"/>
  <c r="H1651" i="6"/>
  <c r="I1651" i="6" s="1"/>
  <c r="B1652" i="6" s="1"/>
  <c r="G1652" i="6" s="1"/>
  <c r="H1652" i="5"/>
  <c r="I1652" i="5" s="1"/>
  <c r="B1653" i="5" s="1"/>
  <c r="G1653" i="5" s="1"/>
  <c r="H1651" i="4"/>
  <c r="I1651" i="4" s="1"/>
  <c r="B1652" i="4" s="1"/>
  <c r="G1652" i="4" s="1"/>
  <c r="H1651" i="3"/>
  <c r="I1651" i="3" s="1"/>
  <c r="B1652" i="3" s="1"/>
  <c r="G1652" i="3" s="1"/>
  <c r="H1653" i="2"/>
  <c r="I1653" i="2" s="1"/>
  <c r="B1654" i="2" s="1"/>
  <c r="G1654" i="2" s="1"/>
  <c r="H1652" i="7" l="1"/>
  <c r="I1652" i="7" s="1"/>
  <c r="B1653" i="7" s="1"/>
  <c r="G1653" i="7" s="1"/>
  <c r="H1652" i="6"/>
  <c r="I1652" i="6" s="1"/>
  <c r="B1653" i="6" s="1"/>
  <c r="G1653" i="6" s="1"/>
  <c r="H1653" i="5"/>
  <c r="I1653" i="5" s="1"/>
  <c r="B1654" i="5" s="1"/>
  <c r="G1654" i="5" s="1"/>
  <c r="I1652" i="4"/>
  <c r="B1653" i="4" s="1"/>
  <c r="G1653" i="4" s="1"/>
  <c r="H1652" i="4"/>
  <c r="I1652" i="3"/>
  <c r="B1653" i="3" s="1"/>
  <c r="G1653" i="3" s="1"/>
  <c r="H1652" i="3"/>
  <c r="H1654" i="2"/>
  <c r="I1654" i="2" s="1"/>
  <c r="B1655" i="2" s="1"/>
  <c r="G1655" i="2" s="1"/>
  <c r="H1653" i="7" l="1"/>
  <c r="I1653" i="7" s="1"/>
  <c r="B1654" i="7" s="1"/>
  <c r="G1654" i="7" s="1"/>
  <c r="H1653" i="6"/>
  <c r="I1653" i="6" s="1"/>
  <c r="B1654" i="6" s="1"/>
  <c r="G1654" i="6" s="1"/>
  <c r="H1654" i="5"/>
  <c r="I1654" i="5" s="1"/>
  <c r="B1655" i="5" s="1"/>
  <c r="G1655" i="5" s="1"/>
  <c r="H1653" i="4"/>
  <c r="I1653" i="4" s="1"/>
  <c r="B1654" i="4" s="1"/>
  <c r="G1654" i="4" s="1"/>
  <c r="H1653" i="3"/>
  <c r="I1653" i="3" s="1"/>
  <c r="B1654" i="3" s="1"/>
  <c r="G1654" i="3" s="1"/>
  <c r="H1655" i="2"/>
  <c r="I1655" i="2" s="1"/>
  <c r="B1656" i="2" s="1"/>
  <c r="G1656" i="2" s="1"/>
  <c r="I1654" i="7" l="1"/>
  <c r="B1655" i="7" s="1"/>
  <c r="G1655" i="7" s="1"/>
  <c r="H1654" i="7"/>
  <c r="H1654" i="6"/>
  <c r="I1654" i="6" s="1"/>
  <c r="B1655" i="6" s="1"/>
  <c r="G1655" i="6" s="1"/>
  <c r="H1655" i="5"/>
  <c r="I1655" i="5" s="1"/>
  <c r="B1656" i="5" s="1"/>
  <c r="G1656" i="5" s="1"/>
  <c r="I1654" i="4"/>
  <c r="B1655" i="4" s="1"/>
  <c r="G1655" i="4" s="1"/>
  <c r="H1654" i="4"/>
  <c r="H1654" i="3"/>
  <c r="I1654" i="3" s="1"/>
  <c r="B1655" i="3" s="1"/>
  <c r="G1655" i="3" s="1"/>
  <c r="H1656" i="2"/>
  <c r="I1656" i="2" s="1"/>
  <c r="B1657" i="2" s="1"/>
  <c r="G1657" i="2" s="1"/>
  <c r="H1655" i="7" l="1"/>
  <c r="I1655" i="7"/>
  <c r="B1656" i="7" s="1"/>
  <c r="G1656" i="7" s="1"/>
  <c r="H1655" i="6"/>
  <c r="I1655" i="6" s="1"/>
  <c r="B1656" i="6" s="1"/>
  <c r="G1656" i="6" s="1"/>
  <c r="H1656" i="5"/>
  <c r="I1656" i="5" s="1"/>
  <c r="B1657" i="5" s="1"/>
  <c r="G1657" i="5" s="1"/>
  <c r="H1655" i="4"/>
  <c r="I1655" i="4" s="1"/>
  <c r="B1656" i="4" s="1"/>
  <c r="G1656" i="4" s="1"/>
  <c r="H1655" i="3"/>
  <c r="I1655" i="3" s="1"/>
  <c r="B1656" i="3" s="1"/>
  <c r="G1656" i="3" s="1"/>
  <c r="H1657" i="2"/>
  <c r="I1657" i="2" s="1"/>
  <c r="B1658" i="2" s="1"/>
  <c r="G1658" i="2" s="1"/>
  <c r="H1656" i="7" l="1"/>
  <c r="I1656" i="7" s="1"/>
  <c r="B1657" i="7" s="1"/>
  <c r="G1657" i="7" s="1"/>
  <c r="H1656" i="6"/>
  <c r="I1656" i="6" s="1"/>
  <c r="B1657" i="6" s="1"/>
  <c r="G1657" i="6" s="1"/>
  <c r="H1657" i="5"/>
  <c r="I1657" i="5" s="1"/>
  <c r="B1658" i="5" s="1"/>
  <c r="G1658" i="5" s="1"/>
  <c r="H1656" i="4"/>
  <c r="I1656" i="4" s="1"/>
  <c r="B1657" i="4" s="1"/>
  <c r="G1657" i="4" s="1"/>
  <c r="H1656" i="3"/>
  <c r="I1656" i="3" s="1"/>
  <c r="B1657" i="3" s="1"/>
  <c r="G1657" i="3" s="1"/>
  <c r="H1658" i="2"/>
  <c r="I1658" i="2" s="1"/>
  <c r="B1659" i="2" s="1"/>
  <c r="G1659" i="2" s="1"/>
  <c r="I1657" i="7" l="1"/>
  <c r="B1658" i="7" s="1"/>
  <c r="G1658" i="7" s="1"/>
  <c r="H1657" i="7"/>
  <c r="H1657" i="6"/>
  <c r="I1657" i="6" s="1"/>
  <c r="B1658" i="6" s="1"/>
  <c r="G1658" i="6" s="1"/>
  <c r="H1658" i="5"/>
  <c r="I1658" i="5" s="1"/>
  <c r="B1659" i="5" s="1"/>
  <c r="G1659" i="5" s="1"/>
  <c r="H1657" i="4"/>
  <c r="I1657" i="4"/>
  <c r="B1658" i="4" s="1"/>
  <c r="G1658" i="4" s="1"/>
  <c r="H1657" i="3"/>
  <c r="I1657" i="3"/>
  <c r="B1658" i="3" s="1"/>
  <c r="G1658" i="3" s="1"/>
  <c r="H1659" i="2"/>
  <c r="I1659" i="2"/>
  <c r="B1660" i="2" s="1"/>
  <c r="G1660" i="2" s="1"/>
  <c r="H1658" i="7" l="1"/>
  <c r="I1658" i="7" s="1"/>
  <c r="B1659" i="7" s="1"/>
  <c r="G1659" i="7" s="1"/>
  <c r="H1658" i="6"/>
  <c r="I1658" i="6" s="1"/>
  <c r="B1659" i="6" s="1"/>
  <c r="G1659" i="6" s="1"/>
  <c r="H1659" i="5"/>
  <c r="I1659" i="5"/>
  <c r="B1660" i="5" s="1"/>
  <c r="G1660" i="5" s="1"/>
  <c r="H1658" i="4"/>
  <c r="I1658" i="4" s="1"/>
  <c r="B1659" i="4" s="1"/>
  <c r="G1659" i="4" s="1"/>
  <c r="H1658" i="3"/>
  <c r="I1658" i="3" s="1"/>
  <c r="B1659" i="3" s="1"/>
  <c r="G1659" i="3" s="1"/>
  <c r="H1660" i="2"/>
  <c r="I1660" i="2" s="1"/>
  <c r="B1661" i="2" s="1"/>
  <c r="G1661" i="2" s="1"/>
  <c r="H1659" i="7" l="1"/>
  <c r="I1659" i="7" s="1"/>
  <c r="B1660" i="7" s="1"/>
  <c r="G1660" i="7" s="1"/>
  <c r="H1659" i="6"/>
  <c r="I1659" i="6" s="1"/>
  <c r="B1660" i="6" s="1"/>
  <c r="G1660" i="6" s="1"/>
  <c r="H1660" i="5"/>
  <c r="I1660" i="5" s="1"/>
  <c r="B1661" i="5" s="1"/>
  <c r="G1661" i="5" s="1"/>
  <c r="H1659" i="4"/>
  <c r="I1659" i="4" s="1"/>
  <c r="B1660" i="4" s="1"/>
  <c r="G1660" i="4" s="1"/>
  <c r="H1659" i="3"/>
  <c r="I1659" i="3" s="1"/>
  <c r="B1660" i="3" s="1"/>
  <c r="G1660" i="3" s="1"/>
  <c r="H1661" i="2"/>
  <c r="I1661" i="2"/>
  <c r="B1662" i="2" s="1"/>
  <c r="G1662" i="2" s="1"/>
  <c r="I1660" i="7" l="1"/>
  <c r="B1661" i="7" s="1"/>
  <c r="G1661" i="7" s="1"/>
  <c r="H1660" i="7"/>
  <c r="I1660" i="6"/>
  <c r="B1661" i="6" s="1"/>
  <c r="G1661" i="6" s="1"/>
  <c r="H1660" i="6"/>
  <c r="H1661" i="5"/>
  <c r="I1661" i="5"/>
  <c r="B1662" i="5" s="1"/>
  <c r="G1662" i="5" s="1"/>
  <c r="H1660" i="4"/>
  <c r="I1660" i="4" s="1"/>
  <c r="B1661" i="4" s="1"/>
  <c r="G1661" i="4" s="1"/>
  <c r="H1660" i="3"/>
  <c r="I1660" i="3" s="1"/>
  <c r="B1661" i="3" s="1"/>
  <c r="G1661" i="3" s="1"/>
  <c r="H1662" i="2"/>
  <c r="I1662" i="2"/>
  <c r="B1663" i="2" s="1"/>
  <c r="G1663" i="2" s="1"/>
  <c r="H1661" i="7" l="1"/>
  <c r="I1661" i="7" s="1"/>
  <c r="B1662" i="7" s="1"/>
  <c r="G1662" i="7" s="1"/>
  <c r="H1661" i="6"/>
  <c r="I1661" i="6" s="1"/>
  <c r="B1662" i="6" s="1"/>
  <c r="G1662" i="6" s="1"/>
  <c r="H1662" i="5"/>
  <c r="I1662" i="5" s="1"/>
  <c r="B1663" i="5" s="1"/>
  <c r="G1663" i="5" s="1"/>
  <c r="H1661" i="4"/>
  <c r="I1661" i="4" s="1"/>
  <c r="B1662" i="4" s="1"/>
  <c r="G1662" i="4" s="1"/>
  <c r="H1661" i="3"/>
  <c r="I1661" i="3" s="1"/>
  <c r="B1662" i="3" s="1"/>
  <c r="G1662" i="3" s="1"/>
  <c r="H1663" i="2"/>
  <c r="I1663" i="2" s="1"/>
  <c r="B1664" i="2" s="1"/>
  <c r="G1664" i="2" s="1"/>
  <c r="H1662" i="7" l="1"/>
  <c r="I1662" i="7"/>
  <c r="B1663" i="7" s="1"/>
  <c r="G1663" i="7" s="1"/>
  <c r="H1662" i="6"/>
  <c r="I1662" i="6" s="1"/>
  <c r="B1663" i="6" s="1"/>
  <c r="G1663" i="6" s="1"/>
  <c r="H1663" i="5"/>
  <c r="I1663" i="5" s="1"/>
  <c r="B1664" i="5" s="1"/>
  <c r="G1664" i="5" s="1"/>
  <c r="H1662" i="4"/>
  <c r="I1662" i="4" s="1"/>
  <c r="B1663" i="4" s="1"/>
  <c r="G1663" i="4" s="1"/>
  <c r="H1662" i="3"/>
  <c r="I1662" i="3"/>
  <c r="B1663" i="3" s="1"/>
  <c r="G1663" i="3" s="1"/>
  <c r="H1664" i="2"/>
  <c r="I1664" i="2"/>
  <c r="B1665" i="2" s="1"/>
  <c r="G1665" i="2" s="1"/>
  <c r="H1663" i="7" l="1"/>
  <c r="I1663" i="7" s="1"/>
  <c r="B1664" i="7" s="1"/>
  <c r="G1664" i="7" s="1"/>
  <c r="I1663" i="6"/>
  <c r="B1664" i="6" s="1"/>
  <c r="G1664" i="6" s="1"/>
  <c r="H1663" i="6"/>
  <c r="H1664" i="5"/>
  <c r="I1664" i="5" s="1"/>
  <c r="B1665" i="5" s="1"/>
  <c r="G1665" i="5" s="1"/>
  <c r="H1663" i="4"/>
  <c r="I1663" i="4" s="1"/>
  <c r="B1664" i="4" s="1"/>
  <c r="G1664" i="4" s="1"/>
  <c r="H1663" i="3"/>
  <c r="I1663" i="3" s="1"/>
  <c r="B1664" i="3" s="1"/>
  <c r="G1664" i="3" s="1"/>
  <c r="H1665" i="2"/>
  <c r="I1665" i="2" s="1"/>
  <c r="B1666" i="2" s="1"/>
  <c r="G1666" i="2" s="1"/>
  <c r="H1664" i="7" l="1"/>
  <c r="I1664" i="7" s="1"/>
  <c r="B1665" i="7" s="1"/>
  <c r="G1665" i="7" s="1"/>
  <c r="H1664" i="6"/>
  <c r="I1664" i="6" s="1"/>
  <c r="B1665" i="6" s="1"/>
  <c r="G1665" i="6" s="1"/>
  <c r="H1665" i="5"/>
  <c r="I1665" i="5" s="1"/>
  <c r="B1666" i="5" s="1"/>
  <c r="G1666" i="5" s="1"/>
  <c r="H1664" i="4"/>
  <c r="I1664" i="4" s="1"/>
  <c r="B1665" i="4" s="1"/>
  <c r="G1665" i="4" s="1"/>
  <c r="H1664" i="3"/>
  <c r="I1664" i="3" s="1"/>
  <c r="B1665" i="3" s="1"/>
  <c r="G1665" i="3" s="1"/>
  <c r="H1666" i="2"/>
  <c r="I1666" i="2" s="1"/>
  <c r="B1667" i="2" s="1"/>
  <c r="G1667" i="2" s="1"/>
  <c r="H1665" i="7" l="1"/>
  <c r="I1665" i="7" s="1"/>
  <c r="B1666" i="7" s="1"/>
  <c r="G1666" i="7" s="1"/>
  <c r="H1665" i="6"/>
  <c r="I1665" i="6"/>
  <c r="B1666" i="6" s="1"/>
  <c r="G1666" i="6" s="1"/>
  <c r="H1666" i="5"/>
  <c r="I1666" i="5" s="1"/>
  <c r="B1667" i="5" s="1"/>
  <c r="G1667" i="5" s="1"/>
  <c r="H1665" i="4"/>
  <c r="I1665" i="4"/>
  <c r="B1666" i="4" s="1"/>
  <c r="G1666" i="4" s="1"/>
  <c r="I1665" i="3"/>
  <c r="B1666" i="3" s="1"/>
  <c r="G1666" i="3" s="1"/>
  <c r="H1665" i="3"/>
  <c r="H1667" i="2"/>
  <c r="I1667" i="2" s="1"/>
  <c r="B1668" i="2" s="1"/>
  <c r="G1668" i="2" s="1"/>
  <c r="I1666" i="7" l="1"/>
  <c r="B1667" i="7" s="1"/>
  <c r="G1667" i="7" s="1"/>
  <c r="H1666" i="7"/>
  <c r="H1666" i="6"/>
  <c r="I1666" i="6" s="1"/>
  <c r="B1667" i="6" s="1"/>
  <c r="G1667" i="6" s="1"/>
  <c r="H1667" i="5"/>
  <c r="I1667" i="5" s="1"/>
  <c r="B1668" i="5" s="1"/>
  <c r="G1668" i="5" s="1"/>
  <c r="H1666" i="4"/>
  <c r="I1666" i="4" s="1"/>
  <c r="B1667" i="4" s="1"/>
  <c r="G1667" i="4" s="1"/>
  <c r="H1666" i="3"/>
  <c r="I1666" i="3" s="1"/>
  <c r="B1667" i="3" s="1"/>
  <c r="G1667" i="3" s="1"/>
  <c r="H1668" i="2"/>
  <c r="I1668" i="2" s="1"/>
  <c r="B1669" i="2" s="1"/>
  <c r="G1669" i="2" s="1"/>
  <c r="H1667" i="7" l="1"/>
  <c r="I1667" i="7"/>
  <c r="B1668" i="7" s="1"/>
  <c r="G1668" i="7" s="1"/>
  <c r="H1667" i="6"/>
  <c r="I1667" i="6" s="1"/>
  <c r="B1668" i="6" s="1"/>
  <c r="G1668" i="6" s="1"/>
  <c r="H1668" i="5"/>
  <c r="I1668" i="5" s="1"/>
  <c r="B1669" i="5" s="1"/>
  <c r="G1669" i="5" s="1"/>
  <c r="H1667" i="4"/>
  <c r="I1667" i="4" s="1"/>
  <c r="B1668" i="4" s="1"/>
  <c r="G1668" i="4" s="1"/>
  <c r="H1667" i="3"/>
  <c r="I1667" i="3"/>
  <c r="B1668" i="3" s="1"/>
  <c r="G1668" i="3" s="1"/>
  <c r="H1669" i="2"/>
  <c r="I1669" i="2"/>
  <c r="B1670" i="2" s="1"/>
  <c r="G1670" i="2" s="1"/>
  <c r="H1668" i="7" l="1"/>
  <c r="I1668" i="7" s="1"/>
  <c r="B1669" i="7" s="1"/>
  <c r="G1669" i="7" s="1"/>
  <c r="H1668" i="6"/>
  <c r="I1668" i="6"/>
  <c r="B1669" i="6" s="1"/>
  <c r="G1669" i="6" s="1"/>
  <c r="H1669" i="5"/>
  <c r="I1669" i="5" s="1"/>
  <c r="B1670" i="5" s="1"/>
  <c r="G1670" i="5" s="1"/>
  <c r="H1668" i="4"/>
  <c r="I1668" i="4" s="1"/>
  <c r="B1669" i="4" s="1"/>
  <c r="G1669" i="4" s="1"/>
  <c r="I1668" i="3"/>
  <c r="B1669" i="3" s="1"/>
  <c r="G1669" i="3" s="1"/>
  <c r="H1668" i="3"/>
  <c r="H1670" i="2"/>
  <c r="I1670" i="2"/>
  <c r="B1671" i="2" s="1"/>
  <c r="G1671" i="2" s="1"/>
  <c r="I1669" i="7" l="1"/>
  <c r="B1670" i="7" s="1"/>
  <c r="G1670" i="7" s="1"/>
  <c r="H1669" i="7"/>
  <c r="H1669" i="6"/>
  <c r="I1669" i="6" s="1"/>
  <c r="B1670" i="6" s="1"/>
  <c r="G1670" i="6" s="1"/>
  <c r="H1670" i="5"/>
  <c r="I1670" i="5" s="1"/>
  <c r="B1671" i="5" s="1"/>
  <c r="G1671" i="5" s="1"/>
  <c r="H1669" i="4"/>
  <c r="I1669" i="4"/>
  <c r="B1670" i="4" s="1"/>
  <c r="G1670" i="4" s="1"/>
  <c r="H1669" i="3"/>
  <c r="I1669" i="3"/>
  <c r="B1670" i="3" s="1"/>
  <c r="G1670" i="3" s="1"/>
  <c r="H1671" i="2"/>
  <c r="I1671" i="2"/>
  <c r="B1672" i="2" s="1"/>
  <c r="G1672" i="2" s="1"/>
  <c r="I1670" i="7" l="1"/>
  <c r="B1671" i="7" s="1"/>
  <c r="G1671" i="7" s="1"/>
  <c r="H1670" i="7"/>
  <c r="H1670" i="6"/>
  <c r="I1670" i="6"/>
  <c r="B1671" i="6" s="1"/>
  <c r="G1671" i="6" s="1"/>
  <c r="H1671" i="5"/>
  <c r="I1671" i="5"/>
  <c r="B1672" i="5" s="1"/>
  <c r="G1672" i="5" s="1"/>
  <c r="I1670" i="4"/>
  <c r="B1671" i="4" s="1"/>
  <c r="G1671" i="4" s="1"/>
  <c r="H1670" i="4"/>
  <c r="H1670" i="3"/>
  <c r="I1670" i="3" s="1"/>
  <c r="B1671" i="3" s="1"/>
  <c r="G1671" i="3" s="1"/>
  <c r="H1672" i="2"/>
  <c r="I1672" i="2" s="1"/>
  <c r="B1673" i="2" s="1"/>
  <c r="G1673" i="2" s="1"/>
  <c r="H1671" i="7" l="1"/>
  <c r="I1671" i="7" s="1"/>
  <c r="B1672" i="7" s="1"/>
  <c r="G1672" i="7" s="1"/>
  <c r="H1671" i="6"/>
  <c r="I1671" i="6" s="1"/>
  <c r="B1672" i="6" s="1"/>
  <c r="G1672" i="6" s="1"/>
  <c r="H1672" i="5"/>
  <c r="I1672" i="5" s="1"/>
  <c r="B1673" i="5" s="1"/>
  <c r="G1673" i="5" s="1"/>
  <c r="H1671" i="4"/>
  <c r="I1671" i="4" s="1"/>
  <c r="B1672" i="4" s="1"/>
  <c r="G1672" i="4" s="1"/>
  <c r="H1671" i="3"/>
  <c r="I1671" i="3" s="1"/>
  <c r="B1672" i="3" s="1"/>
  <c r="G1672" i="3" s="1"/>
  <c r="H1673" i="2"/>
  <c r="I1673" i="2"/>
  <c r="B1674" i="2" s="1"/>
  <c r="G1674" i="2" s="1"/>
  <c r="H1672" i="7" l="1"/>
  <c r="I1672" i="7" s="1"/>
  <c r="B1673" i="7" s="1"/>
  <c r="G1673" i="7" s="1"/>
  <c r="H1672" i="6"/>
  <c r="I1672" i="6" s="1"/>
  <c r="B1673" i="6" s="1"/>
  <c r="G1673" i="6" s="1"/>
  <c r="H1673" i="5"/>
  <c r="I1673" i="5"/>
  <c r="B1674" i="5" s="1"/>
  <c r="G1674" i="5" s="1"/>
  <c r="I1672" i="4"/>
  <c r="B1673" i="4" s="1"/>
  <c r="G1673" i="4" s="1"/>
  <c r="H1672" i="4"/>
  <c r="H1672" i="3"/>
  <c r="I1672" i="3" s="1"/>
  <c r="B1673" i="3" s="1"/>
  <c r="G1673" i="3" s="1"/>
  <c r="H1674" i="2"/>
  <c r="I1674" i="2"/>
  <c r="B1675" i="2" s="1"/>
  <c r="G1675" i="2" s="1"/>
  <c r="H1673" i="7" l="1"/>
  <c r="I1673" i="7" s="1"/>
  <c r="B1674" i="7" s="1"/>
  <c r="G1674" i="7" s="1"/>
  <c r="H1673" i="6"/>
  <c r="I1673" i="6" s="1"/>
  <c r="B1674" i="6" s="1"/>
  <c r="G1674" i="6" s="1"/>
  <c r="H1674" i="5"/>
  <c r="I1674" i="5" s="1"/>
  <c r="B1675" i="5" s="1"/>
  <c r="G1675" i="5" s="1"/>
  <c r="H1673" i="4"/>
  <c r="I1673" i="4" s="1"/>
  <c r="B1674" i="4" s="1"/>
  <c r="G1674" i="4" s="1"/>
  <c r="H1673" i="3"/>
  <c r="I1673" i="3" s="1"/>
  <c r="B1674" i="3" s="1"/>
  <c r="G1674" i="3" s="1"/>
  <c r="H1675" i="2"/>
  <c r="I1675" i="2" s="1"/>
  <c r="B1676" i="2" s="1"/>
  <c r="G1676" i="2" s="1"/>
  <c r="H1674" i="7" l="1"/>
  <c r="I1674" i="7"/>
  <c r="B1675" i="7" s="1"/>
  <c r="G1675" i="7" s="1"/>
  <c r="H1674" i="6"/>
  <c r="I1674" i="6" s="1"/>
  <c r="B1675" i="6" s="1"/>
  <c r="G1675" i="6" s="1"/>
  <c r="H1675" i="5"/>
  <c r="I1675" i="5" s="1"/>
  <c r="B1676" i="5" s="1"/>
  <c r="G1676" i="5" s="1"/>
  <c r="H1674" i="4"/>
  <c r="I1674" i="4" s="1"/>
  <c r="B1675" i="4" s="1"/>
  <c r="G1675" i="4" s="1"/>
  <c r="H1674" i="3"/>
  <c r="I1674" i="3" s="1"/>
  <c r="B1675" i="3" s="1"/>
  <c r="G1675" i="3" s="1"/>
  <c r="H1676" i="2"/>
  <c r="I1676" i="2"/>
  <c r="B1677" i="2" s="1"/>
  <c r="G1677" i="2" s="1"/>
  <c r="H1675" i="7" l="1"/>
  <c r="I1675" i="7" s="1"/>
  <c r="B1676" i="7" s="1"/>
  <c r="G1676" i="7" s="1"/>
  <c r="H1675" i="6"/>
  <c r="I1675" i="6" s="1"/>
  <c r="B1676" i="6" s="1"/>
  <c r="G1676" i="6" s="1"/>
  <c r="H1676" i="5"/>
  <c r="I1676" i="5" s="1"/>
  <c r="B1677" i="5" s="1"/>
  <c r="G1677" i="5" s="1"/>
  <c r="H1675" i="4"/>
  <c r="I1675" i="4" s="1"/>
  <c r="B1676" i="4" s="1"/>
  <c r="G1676" i="4" s="1"/>
  <c r="H1675" i="3"/>
  <c r="I1675" i="3"/>
  <c r="B1676" i="3" s="1"/>
  <c r="G1676" i="3" s="1"/>
  <c r="H1677" i="2"/>
  <c r="I1677" i="2"/>
  <c r="B1678" i="2" s="1"/>
  <c r="G1678" i="2" s="1"/>
  <c r="H1676" i="7" l="1"/>
  <c r="I1676" i="7" s="1"/>
  <c r="B1677" i="7" s="1"/>
  <c r="G1677" i="7" s="1"/>
  <c r="H1676" i="6"/>
  <c r="I1676" i="6" s="1"/>
  <c r="B1677" i="6" s="1"/>
  <c r="G1677" i="6" s="1"/>
  <c r="H1677" i="5"/>
  <c r="I1677" i="5" s="1"/>
  <c r="B1678" i="5" s="1"/>
  <c r="G1678" i="5" s="1"/>
  <c r="H1676" i="4"/>
  <c r="I1676" i="4" s="1"/>
  <c r="B1677" i="4" s="1"/>
  <c r="G1677" i="4" s="1"/>
  <c r="H1676" i="3"/>
  <c r="I1676" i="3" s="1"/>
  <c r="B1677" i="3" s="1"/>
  <c r="G1677" i="3" s="1"/>
  <c r="H1678" i="2"/>
  <c r="I1678" i="2"/>
  <c r="B1679" i="2" s="1"/>
  <c r="G1679" i="2" s="1"/>
  <c r="H1677" i="7" l="1"/>
  <c r="I1677" i="7" s="1"/>
  <c r="B1678" i="7" s="1"/>
  <c r="G1678" i="7" s="1"/>
  <c r="H1677" i="6"/>
  <c r="I1677" i="6" s="1"/>
  <c r="B1678" i="6" s="1"/>
  <c r="G1678" i="6" s="1"/>
  <c r="H1678" i="5"/>
  <c r="I1678" i="5" s="1"/>
  <c r="B1679" i="5" s="1"/>
  <c r="G1679" i="5" s="1"/>
  <c r="H1677" i="4"/>
  <c r="I1677" i="4"/>
  <c r="B1678" i="4" s="1"/>
  <c r="G1678" i="4" s="1"/>
  <c r="H1677" i="3"/>
  <c r="I1677" i="3" s="1"/>
  <c r="B1678" i="3" s="1"/>
  <c r="G1678" i="3" s="1"/>
  <c r="H1679" i="2"/>
  <c r="I1679" i="2"/>
  <c r="B1680" i="2" s="1"/>
  <c r="G1680" i="2" s="1"/>
  <c r="H1678" i="7" l="1"/>
  <c r="I1678" i="7" s="1"/>
  <c r="B1679" i="7" s="1"/>
  <c r="G1679" i="7" s="1"/>
  <c r="H1678" i="6"/>
  <c r="I1678" i="6" s="1"/>
  <c r="B1679" i="6" s="1"/>
  <c r="G1679" i="6" s="1"/>
  <c r="H1679" i="5"/>
  <c r="I1679" i="5" s="1"/>
  <c r="B1680" i="5" s="1"/>
  <c r="G1680" i="5" s="1"/>
  <c r="H1678" i="4"/>
  <c r="I1678" i="4" s="1"/>
  <c r="B1679" i="4" s="1"/>
  <c r="G1679" i="4" s="1"/>
  <c r="H1678" i="3"/>
  <c r="I1678" i="3" s="1"/>
  <c r="B1679" i="3" s="1"/>
  <c r="G1679" i="3" s="1"/>
  <c r="H1680" i="2"/>
  <c r="I1680" i="2" s="1"/>
  <c r="B1681" i="2" s="1"/>
  <c r="G1681" i="2" s="1"/>
  <c r="H1679" i="7" l="1"/>
  <c r="I1679" i="7"/>
  <c r="B1680" i="7" s="1"/>
  <c r="G1680" i="7" s="1"/>
  <c r="H1679" i="6"/>
  <c r="I1679" i="6" s="1"/>
  <c r="B1680" i="6" s="1"/>
  <c r="G1680" i="6" s="1"/>
  <c r="H1680" i="5"/>
  <c r="I1680" i="5" s="1"/>
  <c r="B1681" i="5" s="1"/>
  <c r="G1681" i="5" s="1"/>
  <c r="I1679" i="4"/>
  <c r="B1680" i="4" s="1"/>
  <c r="G1680" i="4" s="1"/>
  <c r="H1679" i="4"/>
  <c r="H1679" i="3"/>
  <c r="I1679" i="3" s="1"/>
  <c r="B1680" i="3" s="1"/>
  <c r="G1680" i="3" s="1"/>
  <c r="H1681" i="2"/>
  <c r="I1681" i="2"/>
  <c r="B1682" i="2" s="1"/>
  <c r="G1682" i="2" s="1"/>
  <c r="I1680" i="7" l="1"/>
  <c r="B1681" i="7" s="1"/>
  <c r="G1681" i="7" s="1"/>
  <c r="H1680" i="7"/>
  <c r="H1680" i="6"/>
  <c r="I1680" i="6"/>
  <c r="B1681" i="6" s="1"/>
  <c r="G1681" i="6" s="1"/>
  <c r="H1681" i="5"/>
  <c r="I1681" i="5" s="1"/>
  <c r="B1682" i="5" s="1"/>
  <c r="G1682" i="5" s="1"/>
  <c r="H1680" i="4"/>
  <c r="I1680" i="4" s="1"/>
  <c r="B1681" i="4" s="1"/>
  <c r="G1681" i="4" s="1"/>
  <c r="I1680" i="3"/>
  <c r="B1681" i="3" s="1"/>
  <c r="G1681" i="3" s="1"/>
  <c r="H1680" i="3"/>
  <c r="H1682" i="2"/>
  <c r="I1682" i="2" s="1"/>
  <c r="B1683" i="2" s="1"/>
  <c r="G1683" i="2" s="1"/>
  <c r="H1681" i="7" l="1"/>
  <c r="I1681" i="7" s="1"/>
  <c r="B1682" i="7" s="1"/>
  <c r="G1682" i="7" s="1"/>
  <c r="H1681" i="6"/>
  <c r="I1681" i="6"/>
  <c r="B1682" i="6" s="1"/>
  <c r="G1682" i="6" s="1"/>
  <c r="H1682" i="5"/>
  <c r="I1682" i="5" s="1"/>
  <c r="B1683" i="5" s="1"/>
  <c r="G1683" i="5" s="1"/>
  <c r="H1681" i="4"/>
  <c r="I1681" i="4" s="1"/>
  <c r="B1682" i="4" s="1"/>
  <c r="G1682" i="4" s="1"/>
  <c r="H1681" i="3"/>
  <c r="I1681" i="3" s="1"/>
  <c r="B1682" i="3" s="1"/>
  <c r="G1682" i="3" s="1"/>
  <c r="H1683" i="2"/>
  <c r="I1683" i="2"/>
  <c r="B1684" i="2" s="1"/>
  <c r="G1684" i="2" s="1"/>
  <c r="H1682" i="7" l="1"/>
  <c r="I1682" i="7" s="1"/>
  <c r="B1683" i="7" s="1"/>
  <c r="G1683" i="7" s="1"/>
  <c r="H1682" i="6"/>
  <c r="I1682" i="6" s="1"/>
  <c r="B1683" i="6" s="1"/>
  <c r="G1683" i="6" s="1"/>
  <c r="H1683" i="5"/>
  <c r="I1683" i="5" s="1"/>
  <c r="B1684" i="5" s="1"/>
  <c r="G1684" i="5" s="1"/>
  <c r="H1682" i="4"/>
  <c r="I1682" i="4" s="1"/>
  <c r="B1683" i="4" s="1"/>
  <c r="G1683" i="4" s="1"/>
  <c r="H1682" i="3"/>
  <c r="I1682" i="3" s="1"/>
  <c r="B1683" i="3" s="1"/>
  <c r="G1683" i="3" s="1"/>
  <c r="H1684" i="2"/>
  <c r="I1684" i="2"/>
  <c r="B1685" i="2" s="1"/>
  <c r="G1685" i="2" s="1"/>
  <c r="H1683" i="7" l="1"/>
  <c r="I1683" i="7" s="1"/>
  <c r="B1684" i="7" s="1"/>
  <c r="G1684" i="7" s="1"/>
  <c r="H1683" i="6"/>
  <c r="I1683" i="6" s="1"/>
  <c r="B1684" i="6" s="1"/>
  <c r="G1684" i="6" s="1"/>
  <c r="H1684" i="5"/>
  <c r="I1684" i="5"/>
  <c r="B1685" i="5" s="1"/>
  <c r="G1685" i="5" s="1"/>
  <c r="H1683" i="4"/>
  <c r="I1683" i="4" s="1"/>
  <c r="B1684" i="4" s="1"/>
  <c r="G1684" i="4" s="1"/>
  <c r="H1683" i="3"/>
  <c r="I1683" i="3" s="1"/>
  <c r="B1684" i="3" s="1"/>
  <c r="G1684" i="3" s="1"/>
  <c r="H1685" i="2"/>
  <c r="I1685" i="2"/>
  <c r="B1686" i="2" s="1"/>
  <c r="G1686" i="2" s="1"/>
  <c r="H1684" i="7" l="1"/>
  <c r="I1684" i="7" s="1"/>
  <c r="B1685" i="7" s="1"/>
  <c r="G1685" i="7" s="1"/>
  <c r="H1684" i="6"/>
  <c r="I1684" i="6"/>
  <c r="B1685" i="6" s="1"/>
  <c r="G1685" i="6" s="1"/>
  <c r="H1685" i="5"/>
  <c r="I1685" i="5" s="1"/>
  <c r="B1686" i="5" s="1"/>
  <c r="G1686" i="5" s="1"/>
  <c r="H1684" i="4"/>
  <c r="I1684" i="4" s="1"/>
  <c r="B1685" i="4" s="1"/>
  <c r="G1685" i="4" s="1"/>
  <c r="H1684" i="3"/>
  <c r="I1684" i="3" s="1"/>
  <c r="B1685" i="3" s="1"/>
  <c r="G1685" i="3" s="1"/>
  <c r="H1686" i="2"/>
  <c r="I1686" i="2"/>
  <c r="B1687" i="2" s="1"/>
  <c r="G1687" i="2" s="1"/>
  <c r="I1685" i="7" l="1"/>
  <c r="B1686" i="7" s="1"/>
  <c r="G1686" i="7" s="1"/>
  <c r="H1685" i="7"/>
  <c r="H1685" i="6"/>
  <c r="I1685" i="6" s="1"/>
  <c r="B1686" i="6" s="1"/>
  <c r="G1686" i="6" s="1"/>
  <c r="H1686" i="5"/>
  <c r="I1686" i="5" s="1"/>
  <c r="B1687" i="5" s="1"/>
  <c r="G1687" i="5" s="1"/>
  <c r="H1685" i="4"/>
  <c r="I1685" i="4"/>
  <c r="B1686" i="4" s="1"/>
  <c r="G1686" i="4" s="1"/>
  <c r="I1685" i="3"/>
  <c r="B1686" i="3" s="1"/>
  <c r="G1686" i="3" s="1"/>
  <c r="H1685" i="3"/>
  <c r="H1687" i="2"/>
  <c r="I1687" i="2" s="1"/>
  <c r="B1688" i="2" s="1"/>
  <c r="G1688" i="2" s="1"/>
  <c r="H1686" i="7" l="1"/>
  <c r="I1686" i="7"/>
  <c r="B1687" i="7" s="1"/>
  <c r="G1687" i="7" s="1"/>
  <c r="I1686" i="6"/>
  <c r="B1687" i="6" s="1"/>
  <c r="G1687" i="6" s="1"/>
  <c r="H1686" i="6"/>
  <c r="H1687" i="5"/>
  <c r="I1687" i="5" s="1"/>
  <c r="B1688" i="5" s="1"/>
  <c r="G1688" i="5" s="1"/>
  <c r="H1686" i="4"/>
  <c r="I1686" i="4" s="1"/>
  <c r="B1687" i="4" s="1"/>
  <c r="G1687" i="4" s="1"/>
  <c r="H1686" i="3"/>
  <c r="I1686" i="3" s="1"/>
  <c r="B1687" i="3" s="1"/>
  <c r="G1687" i="3" s="1"/>
  <c r="H1688" i="2"/>
  <c r="I1688" i="2"/>
  <c r="B1689" i="2" s="1"/>
  <c r="G1689" i="2" s="1"/>
  <c r="H1687" i="7" l="1"/>
  <c r="I1687" i="7" s="1"/>
  <c r="B1688" i="7" s="1"/>
  <c r="G1688" i="7" s="1"/>
  <c r="I1687" i="6"/>
  <c r="B1688" i="6" s="1"/>
  <c r="G1688" i="6" s="1"/>
  <c r="H1687" i="6"/>
  <c r="H1688" i="5"/>
  <c r="I1688" i="5" s="1"/>
  <c r="B1689" i="5" s="1"/>
  <c r="G1689" i="5" s="1"/>
  <c r="H1687" i="4"/>
  <c r="I1687" i="4" s="1"/>
  <c r="B1688" i="4" s="1"/>
  <c r="G1688" i="4" s="1"/>
  <c r="H1687" i="3"/>
  <c r="I1687" i="3" s="1"/>
  <c r="B1688" i="3" s="1"/>
  <c r="G1688" i="3" s="1"/>
  <c r="H1689" i="2"/>
  <c r="I1689" i="2" s="1"/>
  <c r="B1690" i="2" s="1"/>
  <c r="G1690" i="2" s="1"/>
  <c r="H1688" i="7" l="1"/>
  <c r="I1688" i="7" s="1"/>
  <c r="B1689" i="7" s="1"/>
  <c r="G1689" i="7" s="1"/>
  <c r="I1688" i="6"/>
  <c r="B1689" i="6" s="1"/>
  <c r="G1689" i="6" s="1"/>
  <c r="H1688" i="6"/>
  <c r="H1689" i="5"/>
  <c r="I1689" i="5" s="1"/>
  <c r="B1690" i="5" s="1"/>
  <c r="G1690" i="5" s="1"/>
  <c r="H1688" i="4"/>
  <c r="I1688" i="4" s="1"/>
  <c r="B1689" i="4" s="1"/>
  <c r="G1689" i="4" s="1"/>
  <c r="I1688" i="3"/>
  <c r="B1689" i="3" s="1"/>
  <c r="G1689" i="3" s="1"/>
  <c r="H1688" i="3"/>
  <c r="H1690" i="2"/>
  <c r="I1690" i="2"/>
  <c r="B1691" i="2" s="1"/>
  <c r="G1691" i="2" s="1"/>
  <c r="I1689" i="7" l="1"/>
  <c r="B1690" i="7" s="1"/>
  <c r="G1690" i="7" s="1"/>
  <c r="H1689" i="7"/>
  <c r="H1689" i="6"/>
  <c r="I1689" i="6"/>
  <c r="B1690" i="6" s="1"/>
  <c r="G1690" i="6" s="1"/>
  <c r="H1690" i="5"/>
  <c r="I1690" i="5" s="1"/>
  <c r="B1691" i="5" s="1"/>
  <c r="G1691" i="5" s="1"/>
  <c r="H1689" i="4"/>
  <c r="I1689" i="4"/>
  <c r="B1690" i="4" s="1"/>
  <c r="G1690" i="4" s="1"/>
  <c r="H1689" i="3"/>
  <c r="I1689" i="3"/>
  <c r="B1690" i="3" s="1"/>
  <c r="G1690" i="3" s="1"/>
  <c r="H1691" i="2"/>
  <c r="I1691" i="2"/>
  <c r="B1692" i="2" s="1"/>
  <c r="G1692" i="2" s="1"/>
  <c r="H1690" i="7" l="1"/>
  <c r="I1690" i="7" s="1"/>
  <c r="B1691" i="7" s="1"/>
  <c r="G1691" i="7" s="1"/>
  <c r="H1690" i="6"/>
  <c r="I1690" i="6" s="1"/>
  <c r="B1691" i="6" s="1"/>
  <c r="G1691" i="6" s="1"/>
  <c r="H1691" i="5"/>
  <c r="I1691" i="5" s="1"/>
  <c r="B1692" i="5" s="1"/>
  <c r="G1692" i="5" s="1"/>
  <c r="H1690" i="4"/>
  <c r="I1690" i="4" s="1"/>
  <c r="B1691" i="4" s="1"/>
  <c r="G1691" i="4" s="1"/>
  <c r="I1690" i="3"/>
  <c r="B1691" i="3" s="1"/>
  <c r="G1691" i="3" s="1"/>
  <c r="H1690" i="3"/>
  <c r="H1692" i="2"/>
  <c r="I1692" i="2" s="1"/>
  <c r="B1693" i="2" s="1"/>
  <c r="G1693" i="2" s="1"/>
  <c r="H1691" i="7" l="1"/>
  <c r="I1691" i="7"/>
  <c r="B1692" i="7" s="1"/>
  <c r="G1692" i="7" s="1"/>
  <c r="H1691" i="6"/>
  <c r="I1691" i="6" s="1"/>
  <c r="B1692" i="6" s="1"/>
  <c r="G1692" i="6" s="1"/>
  <c r="H1692" i="5"/>
  <c r="I1692" i="5" s="1"/>
  <c r="B1693" i="5" s="1"/>
  <c r="G1693" i="5" s="1"/>
  <c r="H1691" i="4"/>
  <c r="I1691" i="4" s="1"/>
  <c r="B1692" i="4" s="1"/>
  <c r="G1692" i="4" s="1"/>
  <c r="I1691" i="3"/>
  <c r="B1692" i="3" s="1"/>
  <c r="G1692" i="3" s="1"/>
  <c r="H1691" i="3"/>
  <c r="H1693" i="2"/>
  <c r="I1693" i="2"/>
  <c r="B1694" i="2" s="1"/>
  <c r="G1694" i="2" s="1"/>
  <c r="H1692" i="7" l="1"/>
  <c r="I1692" i="7" s="1"/>
  <c r="B1693" i="7" s="1"/>
  <c r="G1693" i="7" s="1"/>
  <c r="H1692" i="6"/>
  <c r="I1692" i="6"/>
  <c r="B1693" i="6" s="1"/>
  <c r="G1693" i="6" s="1"/>
  <c r="H1693" i="5"/>
  <c r="I1693" i="5" s="1"/>
  <c r="B1694" i="5" s="1"/>
  <c r="G1694" i="5" s="1"/>
  <c r="H1692" i="4"/>
  <c r="I1692" i="4" s="1"/>
  <c r="B1693" i="4" s="1"/>
  <c r="G1693" i="4" s="1"/>
  <c r="H1692" i="3"/>
  <c r="I1692" i="3" s="1"/>
  <c r="B1693" i="3" s="1"/>
  <c r="G1693" i="3" s="1"/>
  <c r="H1694" i="2"/>
  <c r="I1694" i="2" s="1"/>
  <c r="B1695" i="2" s="1"/>
  <c r="G1695" i="2" s="1"/>
  <c r="H1693" i="7" l="1"/>
  <c r="I1693" i="7" s="1"/>
  <c r="B1694" i="7" s="1"/>
  <c r="G1694" i="7" s="1"/>
  <c r="H1693" i="6"/>
  <c r="I1693" i="6" s="1"/>
  <c r="B1694" i="6" s="1"/>
  <c r="G1694" i="6" s="1"/>
  <c r="H1694" i="5"/>
  <c r="I1694" i="5" s="1"/>
  <c r="B1695" i="5" s="1"/>
  <c r="G1695" i="5" s="1"/>
  <c r="H1693" i="4"/>
  <c r="I1693" i="4"/>
  <c r="B1694" i="4" s="1"/>
  <c r="G1694" i="4" s="1"/>
  <c r="H1693" i="3"/>
  <c r="I1693" i="3" s="1"/>
  <c r="B1694" i="3" s="1"/>
  <c r="G1694" i="3" s="1"/>
  <c r="H1695" i="2"/>
  <c r="I1695" i="2" s="1"/>
  <c r="B1696" i="2" s="1"/>
  <c r="G1696" i="2" s="1"/>
  <c r="I1694" i="7" l="1"/>
  <c r="B1695" i="7" s="1"/>
  <c r="G1695" i="7" s="1"/>
  <c r="H1694" i="7"/>
  <c r="H1694" i="6"/>
  <c r="I1694" i="6" s="1"/>
  <c r="B1695" i="6" s="1"/>
  <c r="G1695" i="6" s="1"/>
  <c r="H1695" i="5"/>
  <c r="I1695" i="5" s="1"/>
  <c r="B1696" i="5" s="1"/>
  <c r="G1696" i="5" s="1"/>
  <c r="H1694" i="4"/>
  <c r="I1694" i="4" s="1"/>
  <c r="B1695" i="4" s="1"/>
  <c r="G1695" i="4" s="1"/>
  <c r="H1694" i="3"/>
  <c r="I1694" i="3" s="1"/>
  <c r="B1695" i="3" s="1"/>
  <c r="G1695" i="3" s="1"/>
  <c r="H1696" i="2"/>
  <c r="I1696" i="2" s="1"/>
  <c r="B1697" i="2" s="1"/>
  <c r="G1697" i="2" s="1"/>
  <c r="H1695" i="7" l="1"/>
  <c r="I1695" i="7" s="1"/>
  <c r="B1696" i="7" s="1"/>
  <c r="G1696" i="7" s="1"/>
  <c r="H1695" i="6"/>
  <c r="I1695" i="6" s="1"/>
  <c r="B1696" i="6" s="1"/>
  <c r="G1696" i="6" s="1"/>
  <c r="H1696" i="5"/>
  <c r="I1696" i="5" s="1"/>
  <c r="B1697" i="5" s="1"/>
  <c r="G1697" i="5" s="1"/>
  <c r="H1695" i="4"/>
  <c r="I1695" i="4" s="1"/>
  <c r="B1696" i="4" s="1"/>
  <c r="G1696" i="4" s="1"/>
  <c r="H1695" i="3"/>
  <c r="I1695" i="3"/>
  <c r="B1696" i="3" s="1"/>
  <c r="G1696" i="3" s="1"/>
  <c r="H1697" i="2"/>
  <c r="I1697" i="2"/>
  <c r="B1698" i="2" s="1"/>
  <c r="G1698" i="2" s="1"/>
  <c r="H1696" i="7" l="1"/>
  <c r="I1696" i="7" s="1"/>
  <c r="B1697" i="7" s="1"/>
  <c r="G1697" i="7" s="1"/>
  <c r="H1696" i="6"/>
  <c r="I1696" i="6" s="1"/>
  <c r="B1697" i="6" s="1"/>
  <c r="G1697" i="6" s="1"/>
  <c r="H1697" i="5"/>
  <c r="I1697" i="5" s="1"/>
  <c r="B1698" i="5" s="1"/>
  <c r="G1698" i="5" s="1"/>
  <c r="H1696" i="4"/>
  <c r="I1696" i="4" s="1"/>
  <c r="B1697" i="4" s="1"/>
  <c r="G1697" i="4" s="1"/>
  <c r="H1696" i="3"/>
  <c r="I1696" i="3" s="1"/>
  <c r="B1697" i="3" s="1"/>
  <c r="G1697" i="3" s="1"/>
  <c r="H1698" i="2"/>
  <c r="I1698" i="2" s="1"/>
  <c r="B1699" i="2" s="1"/>
  <c r="G1699" i="2" s="1"/>
  <c r="H1697" i="7" l="1"/>
  <c r="I1697" i="7" s="1"/>
  <c r="B1698" i="7" s="1"/>
  <c r="G1698" i="7" s="1"/>
  <c r="H1697" i="6"/>
  <c r="I1697" i="6" s="1"/>
  <c r="B1698" i="6" s="1"/>
  <c r="G1698" i="6" s="1"/>
  <c r="H1698" i="5"/>
  <c r="I1698" i="5"/>
  <c r="B1699" i="5" s="1"/>
  <c r="G1699" i="5" s="1"/>
  <c r="H1697" i="4"/>
  <c r="I1697" i="4" s="1"/>
  <c r="B1698" i="4" s="1"/>
  <c r="G1698" i="4" s="1"/>
  <c r="H1697" i="3"/>
  <c r="I1697" i="3"/>
  <c r="B1698" i="3" s="1"/>
  <c r="G1698" i="3" s="1"/>
  <c r="H1699" i="2"/>
  <c r="I1699" i="2"/>
  <c r="B1700" i="2" s="1"/>
  <c r="G1700" i="2" s="1"/>
  <c r="H1698" i="7" l="1"/>
  <c r="I1698" i="7"/>
  <c r="B1699" i="7" s="1"/>
  <c r="G1699" i="7" s="1"/>
  <c r="H1698" i="6"/>
  <c r="I1698" i="6" s="1"/>
  <c r="B1699" i="6" s="1"/>
  <c r="G1699" i="6" s="1"/>
  <c r="H1699" i="5"/>
  <c r="I1699" i="5" s="1"/>
  <c r="B1700" i="5" s="1"/>
  <c r="G1700" i="5" s="1"/>
  <c r="H1698" i="4"/>
  <c r="I1698" i="4" s="1"/>
  <c r="B1699" i="4" s="1"/>
  <c r="G1699" i="4" s="1"/>
  <c r="H1698" i="3"/>
  <c r="I1698" i="3" s="1"/>
  <c r="B1699" i="3" s="1"/>
  <c r="G1699" i="3" s="1"/>
  <c r="H1700" i="2"/>
  <c r="I1700" i="2" s="1"/>
  <c r="B1701" i="2" s="1"/>
  <c r="G1701" i="2" s="1"/>
  <c r="H1699" i="7" l="1"/>
  <c r="I1699" i="7" s="1"/>
  <c r="B1700" i="7" s="1"/>
  <c r="G1700" i="7" s="1"/>
  <c r="I1699" i="6"/>
  <c r="B1700" i="6" s="1"/>
  <c r="G1700" i="6" s="1"/>
  <c r="H1699" i="6"/>
  <c r="H1700" i="5"/>
  <c r="I1700" i="5" s="1"/>
  <c r="B1701" i="5" s="1"/>
  <c r="G1701" i="5" s="1"/>
  <c r="H1699" i="4"/>
  <c r="I1699" i="4" s="1"/>
  <c r="B1700" i="4" s="1"/>
  <c r="G1700" i="4" s="1"/>
  <c r="H1699" i="3"/>
  <c r="I1699" i="3" s="1"/>
  <c r="B1700" i="3" s="1"/>
  <c r="G1700" i="3" s="1"/>
  <c r="H1701" i="2"/>
  <c r="I1701" i="2" s="1"/>
  <c r="B1702" i="2" s="1"/>
  <c r="G1702" i="2" s="1"/>
  <c r="H1700" i="7" l="1"/>
  <c r="I1700" i="7" s="1"/>
  <c r="B1701" i="7" s="1"/>
  <c r="G1701" i="7" s="1"/>
  <c r="I1700" i="6"/>
  <c r="B1701" i="6" s="1"/>
  <c r="G1701" i="6" s="1"/>
  <c r="H1700" i="6"/>
  <c r="H1701" i="5"/>
  <c r="I1701" i="5" s="1"/>
  <c r="B1702" i="5" s="1"/>
  <c r="G1702" i="5" s="1"/>
  <c r="H1700" i="4"/>
  <c r="I1700" i="4" s="1"/>
  <c r="B1701" i="4" s="1"/>
  <c r="G1701" i="4" s="1"/>
  <c r="H1700" i="3"/>
  <c r="I1700" i="3" s="1"/>
  <c r="B1701" i="3" s="1"/>
  <c r="G1701" i="3" s="1"/>
  <c r="H1702" i="2"/>
  <c r="I1702" i="2" s="1"/>
  <c r="B1703" i="2" s="1"/>
  <c r="G1703" i="2" s="1"/>
  <c r="H1701" i="7" l="1"/>
  <c r="I1701" i="7" s="1"/>
  <c r="B1702" i="7" s="1"/>
  <c r="G1702" i="7" s="1"/>
  <c r="H1701" i="6"/>
  <c r="I1701" i="6" s="1"/>
  <c r="B1702" i="6" s="1"/>
  <c r="G1702" i="6" s="1"/>
  <c r="H1702" i="5"/>
  <c r="I1702" i="5"/>
  <c r="B1703" i="5" s="1"/>
  <c r="G1703" i="5" s="1"/>
  <c r="H1701" i="4"/>
  <c r="I1701" i="4"/>
  <c r="B1702" i="4" s="1"/>
  <c r="G1702" i="4" s="1"/>
  <c r="H1701" i="3"/>
  <c r="I1701" i="3" s="1"/>
  <c r="B1702" i="3" s="1"/>
  <c r="G1702" i="3" s="1"/>
  <c r="H1703" i="2"/>
  <c r="I1703" i="2"/>
  <c r="B1704" i="2" s="1"/>
  <c r="G1704" i="2" s="1"/>
  <c r="I1702" i="7" l="1"/>
  <c r="B1703" i="7" s="1"/>
  <c r="G1703" i="7" s="1"/>
  <c r="H1702" i="7"/>
  <c r="H1702" i="6"/>
  <c r="I1702" i="6" s="1"/>
  <c r="B1703" i="6" s="1"/>
  <c r="G1703" i="6" s="1"/>
  <c r="H1703" i="5"/>
  <c r="I1703" i="5"/>
  <c r="B1704" i="5" s="1"/>
  <c r="G1704" i="5" s="1"/>
  <c r="H1702" i="4"/>
  <c r="I1702" i="4" s="1"/>
  <c r="B1703" i="4" s="1"/>
  <c r="G1703" i="4" s="1"/>
  <c r="H1702" i="3"/>
  <c r="I1702" i="3" s="1"/>
  <c r="B1703" i="3" s="1"/>
  <c r="G1703" i="3" s="1"/>
  <c r="H1704" i="2"/>
  <c r="I1704" i="2"/>
  <c r="B1705" i="2" s="1"/>
  <c r="G1705" i="2" s="1"/>
  <c r="H1703" i="7" l="1"/>
  <c r="I1703" i="7" s="1"/>
  <c r="B1704" i="7" s="1"/>
  <c r="G1704" i="7" s="1"/>
  <c r="H1703" i="6"/>
  <c r="I1703" i="6" s="1"/>
  <c r="B1704" i="6" s="1"/>
  <c r="G1704" i="6" s="1"/>
  <c r="H1704" i="5"/>
  <c r="I1704" i="5" s="1"/>
  <c r="B1705" i="5" s="1"/>
  <c r="G1705" i="5" s="1"/>
  <c r="H1703" i="4"/>
  <c r="I1703" i="4" s="1"/>
  <c r="B1704" i="4" s="1"/>
  <c r="G1704" i="4" s="1"/>
  <c r="H1703" i="3"/>
  <c r="I1703" i="3" s="1"/>
  <c r="B1704" i="3" s="1"/>
  <c r="G1704" i="3" s="1"/>
  <c r="H1705" i="2"/>
  <c r="I1705" i="2"/>
  <c r="B1706" i="2" s="1"/>
  <c r="G1706" i="2" s="1"/>
  <c r="H1704" i="7" l="1"/>
  <c r="I1704" i="7" s="1"/>
  <c r="B1705" i="7" s="1"/>
  <c r="G1705" i="7" s="1"/>
  <c r="H1704" i="6"/>
  <c r="I1704" i="6"/>
  <c r="B1705" i="6" s="1"/>
  <c r="G1705" i="6" s="1"/>
  <c r="H1705" i="5"/>
  <c r="I1705" i="5" s="1"/>
  <c r="B1706" i="5" s="1"/>
  <c r="G1706" i="5" s="1"/>
  <c r="H1704" i="4"/>
  <c r="I1704" i="4" s="1"/>
  <c r="B1705" i="4" s="1"/>
  <c r="G1705" i="4" s="1"/>
  <c r="H1704" i="3"/>
  <c r="I1704" i="3" s="1"/>
  <c r="B1705" i="3" s="1"/>
  <c r="G1705" i="3" s="1"/>
  <c r="H1706" i="2"/>
  <c r="I1706" i="2" s="1"/>
  <c r="B1707" i="2" s="1"/>
  <c r="G1707" i="2" s="1"/>
  <c r="H1705" i="7" l="1"/>
  <c r="I1705" i="7" s="1"/>
  <c r="B1706" i="7" s="1"/>
  <c r="G1706" i="7" s="1"/>
  <c r="H1705" i="6"/>
  <c r="I1705" i="6" s="1"/>
  <c r="B1706" i="6" s="1"/>
  <c r="G1706" i="6" s="1"/>
  <c r="H1706" i="5"/>
  <c r="I1706" i="5" s="1"/>
  <c r="B1707" i="5" s="1"/>
  <c r="G1707" i="5" s="1"/>
  <c r="H1705" i="4"/>
  <c r="I1705" i="4" s="1"/>
  <c r="B1706" i="4" s="1"/>
  <c r="G1706" i="4" s="1"/>
  <c r="H1705" i="3"/>
  <c r="I1705" i="3"/>
  <c r="B1706" i="3" s="1"/>
  <c r="G1706" i="3" s="1"/>
  <c r="H1707" i="2"/>
  <c r="I1707" i="2"/>
  <c r="B1708" i="2" s="1"/>
  <c r="G1708" i="2" s="1"/>
  <c r="I1706" i="7" l="1"/>
  <c r="B1707" i="7" s="1"/>
  <c r="G1707" i="7" s="1"/>
  <c r="H1706" i="7"/>
  <c r="H1706" i="6"/>
  <c r="I1706" i="6" s="1"/>
  <c r="B1707" i="6" s="1"/>
  <c r="G1707" i="6" s="1"/>
  <c r="H1707" i="5"/>
  <c r="I1707" i="5" s="1"/>
  <c r="B1708" i="5" s="1"/>
  <c r="G1708" i="5" s="1"/>
  <c r="H1706" i="4"/>
  <c r="I1706" i="4" s="1"/>
  <c r="B1707" i="4" s="1"/>
  <c r="G1707" i="4" s="1"/>
  <c r="H1706" i="3"/>
  <c r="I1706" i="3" s="1"/>
  <c r="B1707" i="3" s="1"/>
  <c r="G1707" i="3" s="1"/>
  <c r="H1708" i="2"/>
  <c r="I1708" i="2" s="1"/>
  <c r="B1709" i="2" s="1"/>
  <c r="G1709" i="2" s="1"/>
  <c r="H1707" i="7" l="1"/>
  <c r="I1707" i="7" s="1"/>
  <c r="B1708" i="7" s="1"/>
  <c r="G1708" i="7" s="1"/>
  <c r="H1707" i="6"/>
  <c r="I1707" i="6" s="1"/>
  <c r="B1708" i="6" s="1"/>
  <c r="G1708" i="6" s="1"/>
  <c r="H1708" i="5"/>
  <c r="I1708" i="5" s="1"/>
  <c r="B1709" i="5" s="1"/>
  <c r="G1709" i="5" s="1"/>
  <c r="H1707" i="4"/>
  <c r="I1707" i="4" s="1"/>
  <c r="B1708" i="4" s="1"/>
  <c r="G1708" i="4" s="1"/>
  <c r="H1707" i="3"/>
  <c r="I1707" i="3"/>
  <c r="B1708" i="3" s="1"/>
  <c r="G1708" i="3" s="1"/>
  <c r="H1709" i="2"/>
  <c r="I1709" i="2"/>
  <c r="B1710" i="2" s="1"/>
  <c r="G1710" i="2" s="1"/>
  <c r="I1708" i="7" l="1"/>
  <c r="B1709" i="7" s="1"/>
  <c r="G1709" i="7" s="1"/>
  <c r="H1708" i="7"/>
  <c r="H1708" i="6"/>
  <c r="I1708" i="6" s="1"/>
  <c r="B1709" i="6" s="1"/>
  <c r="G1709" i="6" s="1"/>
  <c r="H1709" i="5"/>
  <c r="I1709" i="5" s="1"/>
  <c r="B1710" i="5" s="1"/>
  <c r="G1710" i="5" s="1"/>
  <c r="H1708" i="4"/>
  <c r="I1708" i="4" s="1"/>
  <c r="B1709" i="4" s="1"/>
  <c r="G1709" i="4" s="1"/>
  <c r="H1708" i="3"/>
  <c r="I1708" i="3" s="1"/>
  <c r="B1709" i="3" s="1"/>
  <c r="G1709" i="3" s="1"/>
  <c r="H1710" i="2"/>
  <c r="I1710" i="2" s="1"/>
  <c r="B1711" i="2" s="1"/>
  <c r="G1711" i="2" s="1"/>
  <c r="H1709" i="7" l="1"/>
  <c r="I1709" i="7" s="1"/>
  <c r="B1710" i="7" s="1"/>
  <c r="G1710" i="7" s="1"/>
  <c r="H1709" i="6"/>
  <c r="I1709" i="6"/>
  <c r="B1710" i="6" s="1"/>
  <c r="G1710" i="6" s="1"/>
  <c r="H1710" i="5"/>
  <c r="I1710" i="5" s="1"/>
  <c r="B1711" i="5" s="1"/>
  <c r="G1711" i="5" s="1"/>
  <c r="H1709" i="4"/>
  <c r="I1709" i="4" s="1"/>
  <c r="B1710" i="4" s="1"/>
  <c r="G1710" i="4" s="1"/>
  <c r="H1709" i="3"/>
  <c r="I1709" i="3" s="1"/>
  <c r="B1710" i="3" s="1"/>
  <c r="G1710" i="3" s="1"/>
  <c r="H1711" i="2"/>
  <c r="I1711" i="2"/>
  <c r="B1712" i="2" s="1"/>
  <c r="G1712" i="2" s="1"/>
  <c r="H1710" i="7" l="1"/>
  <c r="I1710" i="7"/>
  <c r="B1711" i="7" s="1"/>
  <c r="G1711" i="7" s="1"/>
  <c r="H1710" i="6"/>
  <c r="I1710" i="6" s="1"/>
  <c r="B1711" i="6" s="1"/>
  <c r="G1711" i="6" s="1"/>
  <c r="H1711" i="5"/>
  <c r="I1711" i="5" s="1"/>
  <c r="B1712" i="5" s="1"/>
  <c r="G1712" i="5" s="1"/>
  <c r="H1710" i="4"/>
  <c r="I1710" i="4" s="1"/>
  <c r="B1711" i="4" s="1"/>
  <c r="G1711" i="4" s="1"/>
  <c r="H1710" i="3"/>
  <c r="I1710" i="3" s="1"/>
  <c r="B1711" i="3" s="1"/>
  <c r="G1711" i="3" s="1"/>
  <c r="H1712" i="2"/>
  <c r="I1712" i="2"/>
  <c r="B1713" i="2" s="1"/>
  <c r="G1713" i="2" s="1"/>
  <c r="I1711" i="7" l="1"/>
  <c r="B1712" i="7" s="1"/>
  <c r="G1712" i="7" s="1"/>
  <c r="H1711" i="7"/>
  <c r="H1711" i="6"/>
  <c r="I1711" i="6" s="1"/>
  <c r="B1712" i="6" s="1"/>
  <c r="G1712" i="6" s="1"/>
  <c r="H1712" i="5"/>
  <c r="I1712" i="5" s="1"/>
  <c r="B1713" i="5" s="1"/>
  <c r="G1713" i="5" s="1"/>
  <c r="H1711" i="4"/>
  <c r="I1711" i="4" s="1"/>
  <c r="B1712" i="4" s="1"/>
  <c r="G1712" i="4" s="1"/>
  <c r="H1711" i="3"/>
  <c r="I1711" i="3" s="1"/>
  <c r="B1712" i="3" s="1"/>
  <c r="G1712" i="3" s="1"/>
  <c r="H1713" i="2"/>
  <c r="I1713" i="2" s="1"/>
  <c r="B1714" i="2" s="1"/>
  <c r="G1714" i="2" s="1"/>
  <c r="H1712" i="7" l="1"/>
  <c r="I1712" i="7" s="1"/>
  <c r="B1713" i="7" s="1"/>
  <c r="G1713" i="7" s="1"/>
  <c r="H1712" i="6"/>
  <c r="I1712" i="6"/>
  <c r="B1713" i="6" s="1"/>
  <c r="G1713" i="6" s="1"/>
  <c r="H1713" i="5"/>
  <c r="I1713" i="5" s="1"/>
  <c r="B1714" i="5" s="1"/>
  <c r="G1714" i="5" s="1"/>
  <c r="H1712" i="4"/>
  <c r="I1712" i="4" s="1"/>
  <c r="B1713" i="4" s="1"/>
  <c r="G1713" i="4" s="1"/>
  <c r="H1712" i="3"/>
  <c r="I1712" i="3" s="1"/>
  <c r="B1713" i="3" s="1"/>
  <c r="G1713" i="3" s="1"/>
  <c r="H1714" i="2"/>
  <c r="I1714" i="2"/>
  <c r="B1715" i="2" s="1"/>
  <c r="G1715" i="2" s="1"/>
  <c r="H1713" i="7" l="1"/>
  <c r="I1713" i="7" s="1"/>
  <c r="B1714" i="7" s="1"/>
  <c r="G1714" i="7" s="1"/>
  <c r="H1713" i="6"/>
  <c r="I1713" i="6" s="1"/>
  <c r="B1714" i="6" s="1"/>
  <c r="G1714" i="6" s="1"/>
  <c r="H1714" i="5"/>
  <c r="I1714" i="5" s="1"/>
  <c r="B1715" i="5" s="1"/>
  <c r="G1715" i="5" s="1"/>
  <c r="H1713" i="4"/>
  <c r="I1713" i="4"/>
  <c r="B1714" i="4" s="1"/>
  <c r="G1714" i="4" s="1"/>
  <c r="H1713" i="3"/>
  <c r="I1713" i="3" s="1"/>
  <c r="B1714" i="3" s="1"/>
  <c r="G1714" i="3" s="1"/>
  <c r="H1715" i="2"/>
  <c r="I1715" i="2"/>
  <c r="B1716" i="2" s="1"/>
  <c r="G1716" i="2" s="1"/>
  <c r="H1714" i="7" l="1"/>
  <c r="I1714" i="7" s="1"/>
  <c r="B1715" i="7" s="1"/>
  <c r="G1715" i="7" s="1"/>
  <c r="I1714" i="6"/>
  <c r="B1715" i="6" s="1"/>
  <c r="G1715" i="6" s="1"/>
  <c r="H1714" i="6"/>
  <c r="H1715" i="5"/>
  <c r="I1715" i="5" s="1"/>
  <c r="B1716" i="5" s="1"/>
  <c r="G1716" i="5" s="1"/>
  <c r="H1714" i="4"/>
  <c r="I1714" i="4" s="1"/>
  <c r="B1715" i="4" s="1"/>
  <c r="G1715" i="4" s="1"/>
  <c r="H1714" i="3"/>
  <c r="I1714" i="3" s="1"/>
  <c r="B1715" i="3" s="1"/>
  <c r="G1715" i="3" s="1"/>
  <c r="H1716" i="2"/>
  <c r="I1716" i="2"/>
  <c r="B1717" i="2" s="1"/>
  <c r="G1717" i="2" s="1"/>
  <c r="H1715" i="7" l="1"/>
  <c r="I1715" i="7"/>
  <c r="B1716" i="7" s="1"/>
  <c r="G1716" i="7" s="1"/>
  <c r="H1715" i="6"/>
  <c r="I1715" i="6" s="1"/>
  <c r="B1716" i="6" s="1"/>
  <c r="G1716" i="6" s="1"/>
  <c r="H1716" i="5"/>
  <c r="I1716" i="5" s="1"/>
  <c r="B1717" i="5" s="1"/>
  <c r="G1717" i="5" s="1"/>
  <c r="H1715" i="4"/>
  <c r="I1715" i="4" s="1"/>
  <c r="B1716" i="4" s="1"/>
  <c r="G1716" i="4" s="1"/>
  <c r="H1715" i="3"/>
  <c r="I1715" i="3" s="1"/>
  <c r="B1716" i="3" s="1"/>
  <c r="G1716" i="3" s="1"/>
  <c r="H1717" i="2"/>
  <c r="I1717" i="2"/>
  <c r="B1718" i="2" s="1"/>
  <c r="G1718" i="2" s="1"/>
  <c r="H1716" i="7" l="1"/>
  <c r="I1716" i="7" s="1"/>
  <c r="B1717" i="7" s="1"/>
  <c r="G1717" i="7" s="1"/>
  <c r="H1716" i="6"/>
  <c r="I1716" i="6"/>
  <c r="B1717" i="6" s="1"/>
  <c r="G1717" i="6" s="1"/>
  <c r="H1717" i="5"/>
  <c r="I1717" i="5" s="1"/>
  <c r="B1718" i="5" s="1"/>
  <c r="G1718" i="5" s="1"/>
  <c r="H1716" i="4"/>
  <c r="I1716" i="4" s="1"/>
  <c r="B1717" i="4" s="1"/>
  <c r="G1717" i="4" s="1"/>
  <c r="H1716" i="3"/>
  <c r="I1716" i="3" s="1"/>
  <c r="B1717" i="3" s="1"/>
  <c r="G1717" i="3" s="1"/>
  <c r="H1718" i="2"/>
  <c r="I1718" i="2"/>
  <c r="B1719" i="2" s="1"/>
  <c r="G1719" i="2" s="1"/>
  <c r="I1717" i="7" l="1"/>
  <c r="B1718" i="7" s="1"/>
  <c r="G1718" i="7" s="1"/>
  <c r="H1717" i="7"/>
  <c r="I1717" i="6"/>
  <c r="B1718" i="6" s="1"/>
  <c r="G1718" i="6" s="1"/>
  <c r="H1717" i="6"/>
  <c r="H1718" i="5"/>
  <c r="I1718" i="5" s="1"/>
  <c r="B1719" i="5" s="1"/>
  <c r="G1719" i="5" s="1"/>
  <c r="H1717" i="4"/>
  <c r="I1717" i="4" s="1"/>
  <c r="B1718" i="4" s="1"/>
  <c r="G1718" i="4" s="1"/>
  <c r="H1717" i="3"/>
  <c r="I1717" i="3" s="1"/>
  <c r="B1718" i="3" s="1"/>
  <c r="G1718" i="3" s="1"/>
  <c r="H1719" i="2"/>
  <c r="I1719" i="2" s="1"/>
  <c r="B1720" i="2" s="1"/>
  <c r="G1720" i="2" s="1"/>
  <c r="H1718" i="7" l="1"/>
  <c r="I1718" i="7" s="1"/>
  <c r="B1719" i="7" s="1"/>
  <c r="G1719" i="7" s="1"/>
  <c r="H1718" i="6"/>
  <c r="I1718" i="6"/>
  <c r="B1719" i="6" s="1"/>
  <c r="G1719" i="6" s="1"/>
  <c r="H1719" i="5"/>
  <c r="I1719" i="5" s="1"/>
  <c r="B1720" i="5" s="1"/>
  <c r="G1720" i="5" s="1"/>
  <c r="I1718" i="4"/>
  <c r="B1719" i="4" s="1"/>
  <c r="G1719" i="4" s="1"/>
  <c r="H1718" i="4"/>
  <c r="I1718" i="3"/>
  <c r="B1719" i="3" s="1"/>
  <c r="G1719" i="3" s="1"/>
  <c r="H1718" i="3"/>
  <c r="H1720" i="2"/>
  <c r="I1720" i="2"/>
  <c r="B1721" i="2" s="1"/>
  <c r="G1721" i="2" s="1"/>
  <c r="I1719" i="7" l="1"/>
  <c r="B1720" i="7" s="1"/>
  <c r="G1720" i="7" s="1"/>
  <c r="H1719" i="7"/>
  <c r="H1719" i="6"/>
  <c r="I1719" i="6" s="1"/>
  <c r="B1720" i="6" s="1"/>
  <c r="G1720" i="6" s="1"/>
  <c r="H1720" i="5"/>
  <c r="I1720" i="5" s="1"/>
  <c r="B1721" i="5" s="1"/>
  <c r="G1721" i="5" s="1"/>
  <c r="H1719" i="4"/>
  <c r="I1719" i="4" s="1"/>
  <c r="B1720" i="4" s="1"/>
  <c r="G1720" i="4" s="1"/>
  <c r="H1719" i="3"/>
  <c r="I1719" i="3"/>
  <c r="B1720" i="3" s="1"/>
  <c r="G1720" i="3" s="1"/>
  <c r="H1721" i="2"/>
  <c r="I1721" i="2"/>
  <c r="B1722" i="2" s="1"/>
  <c r="G1722" i="2" s="1"/>
  <c r="H1720" i="7" l="1"/>
  <c r="I1720" i="7" s="1"/>
  <c r="B1721" i="7" s="1"/>
  <c r="G1721" i="7" s="1"/>
  <c r="H1720" i="6"/>
  <c r="I1720" i="6" s="1"/>
  <c r="B1721" i="6" s="1"/>
  <c r="G1721" i="6" s="1"/>
  <c r="H1721" i="5"/>
  <c r="I1721" i="5"/>
  <c r="B1722" i="5" s="1"/>
  <c r="G1722" i="5" s="1"/>
  <c r="I1720" i="4"/>
  <c r="B1721" i="4" s="1"/>
  <c r="G1721" i="4" s="1"/>
  <c r="H1720" i="4"/>
  <c r="H1720" i="3"/>
  <c r="I1720" i="3" s="1"/>
  <c r="B1721" i="3" s="1"/>
  <c r="G1721" i="3" s="1"/>
  <c r="H1722" i="2"/>
  <c r="I1722" i="2" s="1"/>
  <c r="B1723" i="2" s="1"/>
  <c r="G1723" i="2" s="1"/>
  <c r="H1721" i="7" l="1"/>
  <c r="I1721" i="7" s="1"/>
  <c r="B1722" i="7" s="1"/>
  <c r="G1722" i="7" s="1"/>
  <c r="H1721" i="6"/>
  <c r="I1721" i="6" s="1"/>
  <c r="B1722" i="6" s="1"/>
  <c r="G1722" i="6" s="1"/>
  <c r="H1722" i="5"/>
  <c r="I1722" i="5" s="1"/>
  <c r="B1723" i="5" s="1"/>
  <c r="G1723" i="5" s="1"/>
  <c r="H1721" i="4"/>
  <c r="I1721" i="4" s="1"/>
  <c r="B1722" i="4" s="1"/>
  <c r="G1722" i="4" s="1"/>
  <c r="H1721" i="3"/>
  <c r="I1721" i="3" s="1"/>
  <c r="B1722" i="3" s="1"/>
  <c r="G1722" i="3" s="1"/>
  <c r="H1723" i="2"/>
  <c r="I1723" i="2"/>
  <c r="B1724" i="2" s="1"/>
  <c r="G1724" i="2" s="1"/>
  <c r="H1722" i="7" l="1"/>
  <c r="I1722" i="7" s="1"/>
  <c r="B1723" i="7" s="1"/>
  <c r="G1723" i="7" s="1"/>
  <c r="I1722" i="6"/>
  <c r="B1723" i="6" s="1"/>
  <c r="G1723" i="6" s="1"/>
  <c r="H1722" i="6"/>
  <c r="H1723" i="5"/>
  <c r="I1723" i="5" s="1"/>
  <c r="B1724" i="5" s="1"/>
  <c r="G1724" i="5" s="1"/>
  <c r="H1722" i="4"/>
  <c r="I1722" i="4" s="1"/>
  <c r="B1723" i="4" s="1"/>
  <c r="G1723" i="4" s="1"/>
  <c r="H1722" i="3"/>
  <c r="I1722" i="3" s="1"/>
  <c r="B1723" i="3" s="1"/>
  <c r="G1723" i="3" s="1"/>
  <c r="H1724" i="2"/>
  <c r="I1724" i="2" s="1"/>
  <c r="B1725" i="2" s="1"/>
  <c r="G1725" i="2" s="1"/>
  <c r="H1723" i="7" l="1"/>
  <c r="I1723" i="7"/>
  <c r="B1724" i="7" s="1"/>
  <c r="G1724" i="7" s="1"/>
  <c r="H1723" i="6"/>
  <c r="I1723" i="6" s="1"/>
  <c r="B1724" i="6" s="1"/>
  <c r="G1724" i="6" s="1"/>
  <c r="H1724" i="5"/>
  <c r="I1724" i="5" s="1"/>
  <c r="B1725" i="5" s="1"/>
  <c r="G1725" i="5" s="1"/>
  <c r="H1723" i="4"/>
  <c r="I1723" i="4" s="1"/>
  <c r="B1724" i="4" s="1"/>
  <c r="G1724" i="4" s="1"/>
  <c r="H1723" i="3"/>
  <c r="I1723" i="3" s="1"/>
  <c r="B1724" i="3" s="1"/>
  <c r="G1724" i="3" s="1"/>
  <c r="H1725" i="2"/>
  <c r="I1725" i="2"/>
  <c r="B1726" i="2" s="1"/>
  <c r="G1726" i="2" s="1"/>
  <c r="I1724" i="7" l="1"/>
  <c r="B1725" i="7" s="1"/>
  <c r="G1725" i="7" s="1"/>
  <c r="H1724" i="7"/>
  <c r="I1724" i="6"/>
  <c r="B1725" i="6" s="1"/>
  <c r="G1725" i="6" s="1"/>
  <c r="H1724" i="6"/>
  <c r="H1725" i="5"/>
  <c r="I1725" i="5" s="1"/>
  <c r="B1726" i="5" s="1"/>
  <c r="G1726" i="5" s="1"/>
  <c r="H1724" i="4"/>
  <c r="I1724" i="4" s="1"/>
  <c r="B1725" i="4" s="1"/>
  <c r="G1725" i="4" s="1"/>
  <c r="I1724" i="3"/>
  <c r="B1725" i="3" s="1"/>
  <c r="G1725" i="3" s="1"/>
  <c r="H1724" i="3"/>
  <c r="H1726" i="2"/>
  <c r="I1726" i="2" s="1"/>
  <c r="B1727" i="2" s="1"/>
  <c r="G1727" i="2" s="1"/>
  <c r="H1725" i="7" l="1"/>
  <c r="I1725" i="7" s="1"/>
  <c r="B1726" i="7" s="1"/>
  <c r="G1726" i="7" s="1"/>
  <c r="H1725" i="6"/>
  <c r="I1725" i="6" s="1"/>
  <c r="B1726" i="6" s="1"/>
  <c r="G1726" i="6" s="1"/>
  <c r="H1726" i="5"/>
  <c r="I1726" i="5" s="1"/>
  <c r="B1727" i="5" s="1"/>
  <c r="G1727" i="5" s="1"/>
  <c r="H1725" i="4"/>
  <c r="I1725" i="4"/>
  <c r="B1726" i="4" s="1"/>
  <c r="G1726" i="4" s="1"/>
  <c r="H1725" i="3"/>
  <c r="I1725" i="3" s="1"/>
  <c r="B1726" i="3" s="1"/>
  <c r="G1726" i="3" s="1"/>
  <c r="H1727" i="2"/>
  <c r="I1727" i="2" s="1"/>
  <c r="B1728" i="2" s="1"/>
  <c r="G1728" i="2" s="1"/>
  <c r="H1726" i="7" l="1"/>
  <c r="I1726" i="7" s="1"/>
  <c r="B1727" i="7" s="1"/>
  <c r="G1727" i="7" s="1"/>
  <c r="H1726" i="6"/>
  <c r="I1726" i="6" s="1"/>
  <c r="B1727" i="6" s="1"/>
  <c r="G1727" i="6" s="1"/>
  <c r="H1727" i="5"/>
  <c r="I1727" i="5" s="1"/>
  <c r="B1728" i="5" s="1"/>
  <c r="G1728" i="5" s="1"/>
  <c r="H1726" i="4"/>
  <c r="I1726" i="4" s="1"/>
  <c r="B1727" i="4" s="1"/>
  <c r="G1727" i="4" s="1"/>
  <c r="H1726" i="3"/>
  <c r="I1726" i="3" s="1"/>
  <c r="B1727" i="3" s="1"/>
  <c r="G1727" i="3" s="1"/>
  <c r="H1728" i="2"/>
  <c r="I1728" i="2"/>
  <c r="B1729" i="2" s="1"/>
  <c r="G1729" i="2" s="1"/>
  <c r="H1727" i="7" l="1"/>
  <c r="I1727" i="7"/>
  <c r="B1728" i="7" s="1"/>
  <c r="G1728" i="7" s="1"/>
  <c r="I1727" i="6"/>
  <c r="B1728" i="6" s="1"/>
  <c r="G1728" i="6" s="1"/>
  <c r="H1727" i="6"/>
  <c r="H1728" i="5"/>
  <c r="I1728" i="5" s="1"/>
  <c r="B1729" i="5" s="1"/>
  <c r="G1729" i="5" s="1"/>
  <c r="H1727" i="4"/>
  <c r="I1727" i="4" s="1"/>
  <c r="B1728" i="4" s="1"/>
  <c r="G1728" i="4" s="1"/>
  <c r="H1727" i="3"/>
  <c r="I1727" i="3" s="1"/>
  <c r="B1728" i="3" s="1"/>
  <c r="G1728" i="3" s="1"/>
  <c r="H1729" i="2"/>
  <c r="I1729" i="2" s="1"/>
  <c r="B1730" i="2" s="1"/>
  <c r="G1730" i="2" s="1"/>
  <c r="H1728" i="7" l="1"/>
  <c r="I1728" i="7" s="1"/>
  <c r="B1729" i="7" s="1"/>
  <c r="G1729" i="7" s="1"/>
  <c r="H1728" i="6"/>
  <c r="I1728" i="6"/>
  <c r="B1729" i="6" s="1"/>
  <c r="G1729" i="6" s="1"/>
  <c r="H1729" i="5"/>
  <c r="I1729" i="5" s="1"/>
  <c r="B1730" i="5" s="1"/>
  <c r="G1730" i="5" s="1"/>
  <c r="H1728" i="4"/>
  <c r="I1728" i="4" s="1"/>
  <c r="B1729" i="4" s="1"/>
  <c r="G1729" i="4" s="1"/>
  <c r="H1728" i="3"/>
  <c r="I1728" i="3" s="1"/>
  <c r="B1729" i="3" s="1"/>
  <c r="G1729" i="3" s="1"/>
  <c r="H1730" i="2"/>
  <c r="I1730" i="2" s="1"/>
  <c r="B1731" i="2" s="1"/>
  <c r="G1731" i="2" s="1"/>
  <c r="H1729" i="7" l="1"/>
  <c r="I1729" i="7" s="1"/>
  <c r="B1730" i="7" s="1"/>
  <c r="G1730" i="7" s="1"/>
  <c r="H1729" i="6"/>
  <c r="I1729" i="6" s="1"/>
  <c r="B1730" i="6" s="1"/>
  <c r="G1730" i="6" s="1"/>
  <c r="H1730" i="5"/>
  <c r="I1730" i="5" s="1"/>
  <c r="B1731" i="5" s="1"/>
  <c r="G1731" i="5" s="1"/>
  <c r="H1729" i="4"/>
  <c r="I1729" i="4" s="1"/>
  <c r="B1730" i="4" s="1"/>
  <c r="G1730" i="4" s="1"/>
  <c r="H1729" i="3"/>
  <c r="I1729" i="3"/>
  <c r="B1730" i="3" s="1"/>
  <c r="G1730" i="3" s="1"/>
  <c r="H1731" i="2"/>
  <c r="I1731" i="2"/>
  <c r="B1732" i="2" s="1"/>
  <c r="G1732" i="2" s="1"/>
  <c r="H1730" i="7" l="1"/>
  <c r="I1730" i="7" s="1"/>
  <c r="B1731" i="7" s="1"/>
  <c r="G1731" i="7" s="1"/>
  <c r="H1730" i="6"/>
  <c r="I1730" i="6" s="1"/>
  <c r="B1731" i="6" s="1"/>
  <c r="G1731" i="6" s="1"/>
  <c r="H1731" i="5"/>
  <c r="I1731" i="5" s="1"/>
  <c r="B1732" i="5" s="1"/>
  <c r="G1732" i="5" s="1"/>
  <c r="H1730" i="4"/>
  <c r="I1730" i="4" s="1"/>
  <c r="B1731" i="4" s="1"/>
  <c r="G1731" i="4" s="1"/>
  <c r="H1730" i="3"/>
  <c r="I1730" i="3" s="1"/>
  <c r="B1731" i="3" s="1"/>
  <c r="G1731" i="3" s="1"/>
  <c r="H1732" i="2"/>
  <c r="I1732" i="2" s="1"/>
  <c r="B1733" i="2" s="1"/>
  <c r="G1733" i="2" s="1"/>
  <c r="H1731" i="7" l="1"/>
  <c r="I1731" i="7" s="1"/>
  <c r="B1732" i="7" s="1"/>
  <c r="G1732" i="7" s="1"/>
  <c r="H1731" i="6"/>
  <c r="I1731" i="6" s="1"/>
  <c r="B1732" i="6" s="1"/>
  <c r="G1732" i="6" s="1"/>
  <c r="H1732" i="5"/>
  <c r="I1732" i="5" s="1"/>
  <c r="B1733" i="5" s="1"/>
  <c r="G1733" i="5" s="1"/>
  <c r="H1731" i="4"/>
  <c r="I1731" i="4" s="1"/>
  <c r="B1732" i="4" s="1"/>
  <c r="G1732" i="4" s="1"/>
  <c r="H1731" i="3"/>
  <c r="I1731" i="3"/>
  <c r="B1732" i="3" s="1"/>
  <c r="G1732" i="3" s="1"/>
  <c r="H1733" i="2"/>
  <c r="I1733" i="2"/>
  <c r="B1734" i="2" s="1"/>
  <c r="G1734" i="2" s="1"/>
  <c r="H1732" i="7" l="1"/>
  <c r="I1732" i="7" s="1"/>
  <c r="B1733" i="7" s="1"/>
  <c r="G1733" i="7" s="1"/>
  <c r="H1732" i="6"/>
  <c r="I1732" i="6" s="1"/>
  <c r="B1733" i="6" s="1"/>
  <c r="G1733" i="6" s="1"/>
  <c r="H1733" i="5"/>
  <c r="I1733" i="5"/>
  <c r="B1734" i="5" s="1"/>
  <c r="G1734" i="5" s="1"/>
  <c r="H1732" i="4"/>
  <c r="I1732" i="4" s="1"/>
  <c r="B1733" i="4" s="1"/>
  <c r="G1733" i="4" s="1"/>
  <c r="H1732" i="3"/>
  <c r="I1732" i="3" s="1"/>
  <c r="B1733" i="3" s="1"/>
  <c r="G1733" i="3" s="1"/>
  <c r="H1734" i="2"/>
  <c r="I1734" i="2" s="1"/>
  <c r="B1735" i="2" s="1"/>
  <c r="G1735" i="2" s="1"/>
  <c r="H1733" i="7" l="1"/>
  <c r="I1733" i="7" s="1"/>
  <c r="B1734" i="7" s="1"/>
  <c r="G1734" i="7" s="1"/>
  <c r="H1733" i="6"/>
  <c r="I1733" i="6"/>
  <c r="B1734" i="6" s="1"/>
  <c r="G1734" i="6" s="1"/>
  <c r="H1734" i="5"/>
  <c r="I1734" i="5" s="1"/>
  <c r="B1735" i="5" s="1"/>
  <c r="G1735" i="5" s="1"/>
  <c r="H1733" i="4"/>
  <c r="I1733" i="4"/>
  <c r="B1734" i="4" s="1"/>
  <c r="G1734" i="4" s="1"/>
  <c r="H1733" i="3"/>
  <c r="I1733" i="3" s="1"/>
  <c r="B1734" i="3" s="1"/>
  <c r="G1734" i="3" s="1"/>
  <c r="H1735" i="2"/>
  <c r="I1735" i="2" s="1"/>
  <c r="B1736" i="2" s="1"/>
  <c r="G1736" i="2" s="1"/>
  <c r="I1734" i="7" l="1"/>
  <c r="B1735" i="7" s="1"/>
  <c r="G1735" i="7" s="1"/>
  <c r="H1734" i="7"/>
  <c r="I1734" i="6"/>
  <c r="B1735" i="6" s="1"/>
  <c r="G1735" i="6" s="1"/>
  <c r="H1734" i="6"/>
  <c r="H1735" i="5"/>
  <c r="I1735" i="5" s="1"/>
  <c r="B1736" i="5" s="1"/>
  <c r="G1736" i="5" s="1"/>
  <c r="H1734" i="4"/>
  <c r="I1734" i="4" s="1"/>
  <c r="B1735" i="4" s="1"/>
  <c r="G1735" i="4" s="1"/>
  <c r="H1734" i="3"/>
  <c r="I1734" i="3" s="1"/>
  <c r="B1735" i="3" s="1"/>
  <c r="G1735" i="3" s="1"/>
  <c r="H1736" i="2"/>
  <c r="I1736" i="2"/>
  <c r="B1737" i="2" s="1"/>
  <c r="G1737" i="2" s="1"/>
  <c r="I1735" i="7" l="1"/>
  <c r="B1736" i="7" s="1"/>
  <c r="G1736" i="7" s="1"/>
  <c r="H1735" i="7"/>
  <c r="H1735" i="6"/>
  <c r="I1735" i="6" s="1"/>
  <c r="B1736" i="6" s="1"/>
  <c r="G1736" i="6" s="1"/>
  <c r="H1736" i="5"/>
  <c r="I1736" i="5" s="1"/>
  <c r="B1737" i="5" s="1"/>
  <c r="G1737" i="5" s="1"/>
  <c r="H1735" i="4"/>
  <c r="I1735" i="4" s="1"/>
  <c r="B1736" i="4" s="1"/>
  <c r="G1736" i="4" s="1"/>
  <c r="H1735" i="3"/>
  <c r="I1735" i="3" s="1"/>
  <c r="B1736" i="3" s="1"/>
  <c r="G1736" i="3" s="1"/>
  <c r="H1737" i="2"/>
  <c r="I1737" i="2"/>
  <c r="B1738" i="2" s="1"/>
  <c r="G1738" i="2" s="1"/>
  <c r="I1736" i="7" l="1"/>
  <c r="B1737" i="7" s="1"/>
  <c r="G1737" i="7" s="1"/>
  <c r="H1736" i="7"/>
  <c r="H1736" i="6"/>
  <c r="I1736" i="6" s="1"/>
  <c r="B1737" i="6" s="1"/>
  <c r="G1737" i="6" s="1"/>
  <c r="H1737" i="5"/>
  <c r="I1737" i="5" s="1"/>
  <c r="B1738" i="5" s="1"/>
  <c r="G1738" i="5" s="1"/>
  <c r="H1736" i="4"/>
  <c r="I1736" i="4" s="1"/>
  <c r="B1737" i="4" s="1"/>
  <c r="G1737" i="4" s="1"/>
  <c r="H1736" i="3"/>
  <c r="I1736" i="3" s="1"/>
  <c r="B1737" i="3" s="1"/>
  <c r="G1737" i="3" s="1"/>
  <c r="H1738" i="2"/>
  <c r="I1738" i="2"/>
  <c r="B1739" i="2" s="1"/>
  <c r="G1739" i="2" s="1"/>
  <c r="H1737" i="7" l="1"/>
  <c r="I1737" i="7"/>
  <c r="B1738" i="7" s="1"/>
  <c r="G1738" i="7" s="1"/>
  <c r="H1737" i="6"/>
  <c r="I1737" i="6" s="1"/>
  <c r="B1738" i="6" s="1"/>
  <c r="G1738" i="6" s="1"/>
  <c r="H1738" i="5"/>
  <c r="I1738" i="5" s="1"/>
  <c r="B1739" i="5" s="1"/>
  <c r="G1739" i="5" s="1"/>
  <c r="H1737" i="4"/>
  <c r="I1737" i="4"/>
  <c r="B1738" i="4" s="1"/>
  <c r="G1738" i="4" s="1"/>
  <c r="H1737" i="3"/>
  <c r="I1737" i="3" s="1"/>
  <c r="B1738" i="3" s="1"/>
  <c r="G1738" i="3" s="1"/>
  <c r="H1739" i="2"/>
  <c r="I1739" i="2"/>
  <c r="B1740" i="2" s="1"/>
  <c r="G1740" i="2" s="1"/>
  <c r="I1738" i="7" l="1"/>
  <c r="B1739" i="7" s="1"/>
  <c r="G1739" i="7" s="1"/>
  <c r="H1738" i="7"/>
  <c r="H1738" i="6"/>
  <c r="I1738" i="6" s="1"/>
  <c r="B1739" i="6" s="1"/>
  <c r="G1739" i="6" s="1"/>
  <c r="H1739" i="5"/>
  <c r="I1739" i="5" s="1"/>
  <c r="B1740" i="5" s="1"/>
  <c r="G1740" i="5" s="1"/>
  <c r="H1738" i="4"/>
  <c r="I1738" i="4" s="1"/>
  <c r="B1739" i="4" s="1"/>
  <c r="G1739" i="4" s="1"/>
  <c r="I1738" i="3"/>
  <c r="B1739" i="3" s="1"/>
  <c r="G1739" i="3" s="1"/>
  <c r="H1738" i="3"/>
  <c r="H1740" i="2"/>
  <c r="I1740" i="2" s="1"/>
  <c r="B1741" i="2" s="1"/>
  <c r="G1741" i="2" s="1"/>
  <c r="H1739" i="7" l="1"/>
  <c r="I1739" i="7" s="1"/>
  <c r="B1740" i="7" s="1"/>
  <c r="G1740" i="7" s="1"/>
  <c r="H1739" i="6"/>
  <c r="I1739" i="6" s="1"/>
  <c r="B1740" i="6" s="1"/>
  <c r="G1740" i="6" s="1"/>
  <c r="H1740" i="5"/>
  <c r="I1740" i="5" s="1"/>
  <c r="B1741" i="5" s="1"/>
  <c r="G1741" i="5" s="1"/>
  <c r="H1739" i="4"/>
  <c r="I1739" i="4" s="1"/>
  <c r="B1740" i="4" s="1"/>
  <c r="G1740" i="4" s="1"/>
  <c r="H1739" i="3"/>
  <c r="I1739" i="3" s="1"/>
  <c r="B1740" i="3" s="1"/>
  <c r="G1740" i="3" s="1"/>
  <c r="H1741" i="2"/>
  <c r="I1741" i="2" s="1"/>
  <c r="B1742" i="2" s="1"/>
  <c r="G1742" i="2" s="1"/>
  <c r="I1740" i="7" l="1"/>
  <c r="B1741" i="7" s="1"/>
  <c r="G1741" i="7" s="1"/>
  <c r="H1740" i="7"/>
  <c r="H1740" i="6"/>
  <c r="I1740" i="6" s="1"/>
  <c r="B1741" i="6" s="1"/>
  <c r="G1741" i="6" s="1"/>
  <c r="H1741" i="5"/>
  <c r="I1741" i="5" s="1"/>
  <c r="B1742" i="5" s="1"/>
  <c r="G1742" i="5" s="1"/>
  <c r="H1740" i="4"/>
  <c r="I1740" i="4" s="1"/>
  <c r="B1741" i="4" s="1"/>
  <c r="G1741" i="4" s="1"/>
  <c r="H1740" i="3"/>
  <c r="I1740" i="3" s="1"/>
  <c r="B1741" i="3" s="1"/>
  <c r="G1741" i="3" s="1"/>
  <c r="H1742" i="2"/>
  <c r="I1742" i="2" s="1"/>
  <c r="B1743" i="2" s="1"/>
  <c r="G1743" i="2" s="1"/>
  <c r="I1741" i="7" l="1"/>
  <c r="B1742" i="7" s="1"/>
  <c r="G1742" i="7" s="1"/>
  <c r="H1741" i="7"/>
  <c r="I1741" i="6"/>
  <c r="B1742" i="6" s="1"/>
  <c r="G1742" i="6" s="1"/>
  <c r="H1741" i="6"/>
  <c r="H1742" i="5"/>
  <c r="I1742" i="5" s="1"/>
  <c r="B1743" i="5" s="1"/>
  <c r="G1743" i="5" s="1"/>
  <c r="H1741" i="4"/>
  <c r="I1741" i="4" s="1"/>
  <c r="B1742" i="4" s="1"/>
  <c r="G1742" i="4" s="1"/>
  <c r="H1741" i="3"/>
  <c r="I1741" i="3"/>
  <c r="B1742" i="3" s="1"/>
  <c r="G1742" i="3" s="1"/>
  <c r="H1743" i="2"/>
  <c r="I1743" i="2" s="1"/>
  <c r="B1744" i="2" s="1"/>
  <c r="G1744" i="2" s="1"/>
  <c r="I1742" i="7" l="1"/>
  <c r="B1743" i="7" s="1"/>
  <c r="G1743" i="7" s="1"/>
  <c r="H1742" i="7"/>
  <c r="H1742" i="6"/>
  <c r="I1742" i="6" s="1"/>
  <c r="B1743" i="6" s="1"/>
  <c r="G1743" i="6" s="1"/>
  <c r="H1743" i="5"/>
  <c r="I1743" i="5" s="1"/>
  <c r="B1744" i="5" s="1"/>
  <c r="G1744" i="5" s="1"/>
  <c r="H1742" i="4"/>
  <c r="I1742" i="4" s="1"/>
  <c r="B1743" i="4" s="1"/>
  <c r="G1743" i="4" s="1"/>
  <c r="H1742" i="3"/>
  <c r="I1742" i="3" s="1"/>
  <c r="B1743" i="3" s="1"/>
  <c r="G1743" i="3" s="1"/>
  <c r="H1744" i="2"/>
  <c r="I1744" i="2" s="1"/>
  <c r="B1745" i="2" s="1"/>
  <c r="G1745" i="2" s="1"/>
  <c r="I1743" i="7" l="1"/>
  <c r="B1744" i="7" s="1"/>
  <c r="G1744" i="7" s="1"/>
  <c r="H1743" i="7"/>
  <c r="H1743" i="6"/>
  <c r="I1743" i="6" s="1"/>
  <c r="B1744" i="6" s="1"/>
  <c r="G1744" i="6" s="1"/>
  <c r="H1744" i="5"/>
  <c r="I1744" i="5" s="1"/>
  <c r="B1745" i="5" s="1"/>
  <c r="G1745" i="5" s="1"/>
  <c r="H1743" i="4"/>
  <c r="I1743" i="4" s="1"/>
  <c r="B1744" i="4" s="1"/>
  <c r="G1744" i="4" s="1"/>
  <c r="H1743" i="3"/>
  <c r="I1743" i="3"/>
  <c r="B1744" i="3" s="1"/>
  <c r="G1744" i="3" s="1"/>
  <c r="H1745" i="2"/>
  <c r="I1745" i="2" s="1"/>
  <c r="B1746" i="2" s="1"/>
  <c r="G1746" i="2" s="1"/>
  <c r="H1744" i="7" l="1"/>
  <c r="I1744" i="7" s="1"/>
  <c r="B1745" i="7" s="1"/>
  <c r="G1745" i="7" s="1"/>
  <c r="H1744" i="6"/>
  <c r="I1744" i="6" s="1"/>
  <c r="B1745" i="6" s="1"/>
  <c r="G1745" i="6" s="1"/>
  <c r="H1745" i="5"/>
  <c r="I1745" i="5" s="1"/>
  <c r="B1746" i="5" s="1"/>
  <c r="G1746" i="5" s="1"/>
  <c r="H1744" i="4"/>
  <c r="I1744" i="4" s="1"/>
  <c r="B1745" i="4" s="1"/>
  <c r="G1745" i="4" s="1"/>
  <c r="H1744" i="3"/>
  <c r="I1744" i="3" s="1"/>
  <c r="B1745" i="3" s="1"/>
  <c r="G1745" i="3" s="1"/>
  <c r="H1746" i="2"/>
  <c r="I1746" i="2" s="1"/>
  <c r="B1747" i="2" s="1"/>
  <c r="G1747" i="2" s="1"/>
  <c r="H1745" i="7" l="1"/>
  <c r="I1745" i="7" s="1"/>
  <c r="B1746" i="7" s="1"/>
  <c r="G1746" i="7" s="1"/>
  <c r="H1745" i="6"/>
  <c r="I1745" i="6"/>
  <c r="B1746" i="6" s="1"/>
  <c r="G1746" i="6" s="1"/>
  <c r="H1746" i="5"/>
  <c r="I1746" i="5" s="1"/>
  <c r="B1747" i="5" s="1"/>
  <c r="G1747" i="5" s="1"/>
  <c r="H1745" i="4"/>
  <c r="I1745" i="4"/>
  <c r="B1746" i="4" s="1"/>
  <c r="G1746" i="4" s="1"/>
  <c r="H1745" i="3"/>
  <c r="I1745" i="3" s="1"/>
  <c r="B1746" i="3" s="1"/>
  <c r="G1746" i="3" s="1"/>
  <c r="H1747" i="2"/>
  <c r="I1747" i="2" s="1"/>
  <c r="B1748" i="2" s="1"/>
  <c r="G1748" i="2" s="1"/>
  <c r="H1746" i="7" l="1"/>
  <c r="I1746" i="7" s="1"/>
  <c r="B1747" i="7" s="1"/>
  <c r="G1747" i="7" s="1"/>
  <c r="H1746" i="6"/>
  <c r="I1746" i="6" s="1"/>
  <c r="B1747" i="6" s="1"/>
  <c r="G1747" i="6" s="1"/>
  <c r="H1747" i="5"/>
  <c r="I1747" i="5" s="1"/>
  <c r="B1748" i="5" s="1"/>
  <c r="G1748" i="5" s="1"/>
  <c r="I1746" i="4"/>
  <c r="B1747" i="4" s="1"/>
  <c r="G1747" i="4" s="1"/>
  <c r="H1746" i="4"/>
  <c r="H1746" i="3"/>
  <c r="I1746" i="3"/>
  <c r="B1747" i="3" s="1"/>
  <c r="G1747" i="3" s="1"/>
  <c r="H1748" i="2"/>
  <c r="I1748" i="2" s="1"/>
  <c r="B1749" i="2" s="1"/>
  <c r="G1749" i="2" s="1"/>
  <c r="I1747" i="7" l="1"/>
  <c r="B1748" i="7" s="1"/>
  <c r="G1748" i="7" s="1"/>
  <c r="H1747" i="7"/>
  <c r="H1747" i="6"/>
  <c r="I1747" i="6" s="1"/>
  <c r="B1748" i="6" s="1"/>
  <c r="G1748" i="6" s="1"/>
  <c r="H1748" i="5"/>
  <c r="I1748" i="5" s="1"/>
  <c r="B1749" i="5" s="1"/>
  <c r="G1749" i="5" s="1"/>
  <c r="I1747" i="4"/>
  <c r="B1748" i="4" s="1"/>
  <c r="G1748" i="4" s="1"/>
  <c r="H1747" i="4"/>
  <c r="H1747" i="3"/>
  <c r="I1747" i="3" s="1"/>
  <c r="B1748" i="3" s="1"/>
  <c r="G1748" i="3" s="1"/>
  <c r="H1749" i="2"/>
  <c r="I1749" i="2"/>
  <c r="B1750" i="2" s="1"/>
  <c r="G1750" i="2" s="1"/>
  <c r="H1748" i="7" l="1"/>
  <c r="I1748" i="7" s="1"/>
  <c r="B1749" i="7" s="1"/>
  <c r="G1749" i="7" s="1"/>
  <c r="H1748" i="6"/>
  <c r="I1748" i="6" s="1"/>
  <c r="B1749" i="6" s="1"/>
  <c r="G1749" i="6" s="1"/>
  <c r="H1749" i="5"/>
  <c r="I1749" i="5" s="1"/>
  <c r="B1750" i="5" s="1"/>
  <c r="G1750" i="5" s="1"/>
  <c r="H1748" i="4"/>
  <c r="I1748" i="4" s="1"/>
  <c r="B1749" i="4" s="1"/>
  <c r="G1749" i="4" s="1"/>
  <c r="H1748" i="3"/>
  <c r="I1748" i="3" s="1"/>
  <c r="B1749" i="3" s="1"/>
  <c r="G1749" i="3" s="1"/>
  <c r="H1750" i="2"/>
  <c r="I1750" i="2" s="1"/>
  <c r="B1751" i="2" s="1"/>
  <c r="G1751" i="2" s="1"/>
  <c r="H1749" i="7" l="1"/>
  <c r="I1749" i="7" s="1"/>
  <c r="B1750" i="7" s="1"/>
  <c r="G1750" i="7" s="1"/>
  <c r="H1749" i="6"/>
  <c r="I1749" i="6" s="1"/>
  <c r="B1750" i="6" s="1"/>
  <c r="G1750" i="6" s="1"/>
  <c r="H1750" i="5"/>
  <c r="I1750" i="5" s="1"/>
  <c r="B1751" i="5" s="1"/>
  <c r="G1751" i="5" s="1"/>
  <c r="H1749" i="4"/>
  <c r="I1749" i="4" s="1"/>
  <c r="B1750" i="4" s="1"/>
  <c r="G1750" i="4" s="1"/>
  <c r="H1749" i="3"/>
  <c r="I1749" i="3" s="1"/>
  <c r="B1750" i="3" s="1"/>
  <c r="G1750" i="3" s="1"/>
  <c r="H1751" i="2"/>
  <c r="I1751" i="2"/>
  <c r="B1752" i="2" s="1"/>
  <c r="G1752" i="2" s="1"/>
  <c r="H1750" i="7" l="1"/>
  <c r="I1750" i="7" s="1"/>
  <c r="B1751" i="7" s="1"/>
  <c r="G1751" i="7" s="1"/>
  <c r="H1750" i="6"/>
  <c r="I1750" i="6" s="1"/>
  <c r="B1751" i="6" s="1"/>
  <c r="G1751" i="6" s="1"/>
  <c r="H1751" i="5"/>
  <c r="I1751" i="5" s="1"/>
  <c r="B1752" i="5" s="1"/>
  <c r="G1752" i="5" s="1"/>
  <c r="H1750" i="4"/>
  <c r="I1750" i="4" s="1"/>
  <c r="B1751" i="4" s="1"/>
  <c r="G1751" i="4" s="1"/>
  <c r="H1750" i="3"/>
  <c r="I1750" i="3" s="1"/>
  <c r="B1751" i="3" s="1"/>
  <c r="G1751" i="3" s="1"/>
  <c r="H1752" i="2"/>
  <c r="I1752" i="2"/>
  <c r="B1753" i="2" s="1"/>
  <c r="G1753" i="2" s="1"/>
  <c r="H1751" i="7" l="1"/>
  <c r="I1751" i="7" s="1"/>
  <c r="B1752" i="7" s="1"/>
  <c r="G1752" i="7" s="1"/>
  <c r="I1751" i="6"/>
  <c r="B1752" i="6" s="1"/>
  <c r="G1752" i="6" s="1"/>
  <c r="H1751" i="6"/>
  <c r="H1752" i="5"/>
  <c r="I1752" i="5" s="1"/>
  <c r="B1753" i="5" s="1"/>
  <c r="G1753" i="5" s="1"/>
  <c r="H1751" i="4"/>
  <c r="I1751" i="4" s="1"/>
  <c r="B1752" i="4" s="1"/>
  <c r="G1752" i="4" s="1"/>
  <c r="H1751" i="3"/>
  <c r="I1751" i="3" s="1"/>
  <c r="B1752" i="3" s="1"/>
  <c r="G1752" i="3" s="1"/>
  <c r="H1753" i="2"/>
  <c r="I1753" i="2"/>
  <c r="B1754" i="2" s="1"/>
  <c r="G1754" i="2" s="1"/>
  <c r="H1752" i="7" l="1"/>
  <c r="I1752" i="7" s="1"/>
  <c r="B1753" i="7" s="1"/>
  <c r="G1753" i="7" s="1"/>
  <c r="H1752" i="6"/>
  <c r="I1752" i="6"/>
  <c r="B1753" i="6" s="1"/>
  <c r="G1753" i="6" s="1"/>
  <c r="H1753" i="5"/>
  <c r="I1753" i="5" s="1"/>
  <c r="B1754" i="5" s="1"/>
  <c r="G1754" i="5" s="1"/>
  <c r="H1752" i="4"/>
  <c r="I1752" i="4" s="1"/>
  <c r="B1753" i="4" s="1"/>
  <c r="G1753" i="4" s="1"/>
  <c r="H1752" i="3"/>
  <c r="I1752" i="3" s="1"/>
  <c r="B1753" i="3" s="1"/>
  <c r="G1753" i="3" s="1"/>
  <c r="H1754" i="2"/>
  <c r="I1754" i="2"/>
  <c r="B1755" i="2" s="1"/>
  <c r="G1755" i="2" s="1"/>
  <c r="I1753" i="7" l="1"/>
  <c r="B1754" i="7" s="1"/>
  <c r="G1754" i="7" s="1"/>
  <c r="H1753" i="7"/>
  <c r="I1753" i="6"/>
  <c r="B1754" i="6" s="1"/>
  <c r="G1754" i="6" s="1"/>
  <c r="H1753" i="6"/>
  <c r="H1754" i="5"/>
  <c r="I1754" i="5" s="1"/>
  <c r="B1755" i="5" s="1"/>
  <c r="G1755" i="5" s="1"/>
  <c r="H1753" i="4"/>
  <c r="I1753" i="4" s="1"/>
  <c r="B1754" i="4" s="1"/>
  <c r="G1754" i="4" s="1"/>
  <c r="H1753" i="3"/>
  <c r="I1753" i="3"/>
  <c r="B1754" i="3" s="1"/>
  <c r="G1754" i="3" s="1"/>
  <c r="H1755" i="2"/>
  <c r="I1755" i="2" s="1"/>
  <c r="B1756" i="2" s="1"/>
  <c r="G1756" i="2" s="1"/>
  <c r="H1754" i="7" l="1"/>
  <c r="I1754" i="7" s="1"/>
  <c r="B1755" i="7" s="1"/>
  <c r="G1755" i="7" s="1"/>
  <c r="H1754" i="6"/>
  <c r="I1754" i="6" s="1"/>
  <c r="B1755" i="6" s="1"/>
  <c r="G1755" i="6" s="1"/>
  <c r="H1755" i="5"/>
  <c r="I1755" i="5" s="1"/>
  <c r="B1756" i="5" s="1"/>
  <c r="G1756" i="5" s="1"/>
  <c r="I1754" i="4"/>
  <c r="B1755" i="4" s="1"/>
  <c r="G1755" i="4" s="1"/>
  <c r="H1754" i="4"/>
  <c r="H1754" i="3"/>
  <c r="I1754" i="3" s="1"/>
  <c r="B1755" i="3" s="1"/>
  <c r="G1755" i="3" s="1"/>
  <c r="H1756" i="2"/>
  <c r="I1756" i="2"/>
  <c r="B1757" i="2" s="1"/>
  <c r="G1757" i="2" s="1"/>
  <c r="H1755" i="7" l="1"/>
  <c r="I1755" i="7"/>
  <c r="B1756" i="7" s="1"/>
  <c r="G1756" i="7" s="1"/>
  <c r="H1755" i="6"/>
  <c r="I1755" i="6" s="1"/>
  <c r="B1756" i="6" s="1"/>
  <c r="G1756" i="6" s="1"/>
  <c r="H1756" i="5"/>
  <c r="I1756" i="5" s="1"/>
  <c r="B1757" i="5" s="1"/>
  <c r="G1757" i="5" s="1"/>
  <c r="H1755" i="4"/>
  <c r="I1755" i="4" s="1"/>
  <c r="B1756" i="4" s="1"/>
  <c r="G1756" i="4" s="1"/>
  <c r="H1755" i="3"/>
  <c r="I1755" i="3"/>
  <c r="B1756" i="3" s="1"/>
  <c r="G1756" i="3" s="1"/>
  <c r="H1757" i="2"/>
  <c r="I1757" i="2"/>
  <c r="B1758" i="2" s="1"/>
  <c r="G1758" i="2" s="1"/>
  <c r="H1756" i="7" l="1"/>
  <c r="I1756" i="7" s="1"/>
  <c r="B1757" i="7" s="1"/>
  <c r="G1757" i="7" s="1"/>
  <c r="H1756" i="6"/>
  <c r="I1756" i="6" s="1"/>
  <c r="B1757" i="6" s="1"/>
  <c r="G1757" i="6" s="1"/>
  <c r="H1757" i="5"/>
  <c r="I1757" i="5" s="1"/>
  <c r="B1758" i="5" s="1"/>
  <c r="G1758" i="5" s="1"/>
  <c r="H1756" i="4"/>
  <c r="I1756" i="4" s="1"/>
  <c r="B1757" i="4" s="1"/>
  <c r="G1757" i="4" s="1"/>
  <c r="I1756" i="3"/>
  <c r="B1757" i="3" s="1"/>
  <c r="G1757" i="3" s="1"/>
  <c r="H1756" i="3"/>
  <c r="H1758" i="2"/>
  <c r="I1758" i="2"/>
  <c r="B1759" i="2" s="1"/>
  <c r="G1759" i="2" s="1"/>
  <c r="H1757" i="7" l="1"/>
  <c r="I1757" i="7" s="1"/>
  <c r="B1758" i="7" s="1"/>
  <c r="G1758" i="7" s="1"/>
  <c r="H1757" i="6"/>
  <c r="I1757" i="6"/>
  <c r="B1758" i="6" s="1"/>
  <c r="G1758" i="6" s="1"/>
  <c r="H1758" i="5"/>
  <c r="I1758" i="5" s="1"/>
  <c r="B1759" i="5" s="1"/>
  <c r="G1759" i="5" s="1"/>
  <c r="H1757" i="4"/>
  <c r="I1757" i="4"/>
  <c r="B1758" i="4" s="1"/>
  <c r="G1758" i="4" s="1"/>
  <c r="H1757" i="3"/>
  <c r="I1757" i="3" s="1"/>
  <c r="B1758" i="3" s="1"/>
  <c r="G1758" i="3" s="1"/>
  <c r="H1759" i="2"/>
  <c r="I1759" i="2" s="1"/>
  <c r="B1760" i="2" s="1"/>
  <c r="G1760" i="2" s="1"/>
  <c r="I1758" i="7" l="1"/>
  <c r="B1759" i="7" s="1"/>
  <c r="G1759" i="7" s="1"/>
  <c r="H1758" i="7"/>
  <c r="H1758" i="6"/>
  <c r="I1758" i="6" s="1"/>
  <c r="B1759" i="6" s="1"/>
  <c r="G1759" i="6" s="1"/>
  <c r="H1759" i="5"/>
  <c r="I1759" i="5" s="1"/>
  <c r="B1760" i="5" s="1"/>
  <c r="G1760" i="5" s="1"/>
  <c r="I1758" i="4"/>
  <c r="B1759" i="4" s="1"/>
  <c r="G1759" i="4" s="1"/>
  <c r="H1758" i="4"/>
  <c r="H1758" i="3"/>
  <c r="I1758" i="3" s="1"/>
  <c r="B1759" i="3" s="1"/>
  <c r="G1759" i="3" s="1"/>
  <c r="H1760" i="2"/>
  <c r="I1760" i="2"/>
  <c r="B1761" i="2" s="1"/>
  <c r="G1761" i="2" s="1"/>
  <c r="H1759" i="7" l="1"/>
  <c r="I1759" i="7"/>
  <c r="B1760" i="7" s="1"/>
  <c r="G1760" i="7" s="1"/>
  <c r="H1759" i="6"/>
  <c r="I1759" i="6" s="1"/>
  <c r="B1760" i="6" s="1"/>
  <c r="G1760" i="6" s="1"/>
  <c r="H1760" i="5"/>
  <c r="I1760" i="5" s="1"/>
  <c r="B1761" i="5" s="1"/>
  <c r="G1761" i="5" s="1"/>
  <c r="H1759" i="4"/>
  <c r="I1759" i="4" s="1"/>
  <c r="B1760" i="4" s="1"/>
  <c r="G1760" i="4" s="1"/>
  <c r="H1759" i="3"/>
  <c r="I1759" i="3" s="1"/>
  <c r="B1760" i="3" s="1"/>
  <c r="G1760" i="3" s="1"/>
  <c r="H1761" i="2"/>
  <c r="I1761" i="2" s="1"/>
  <c r="B1762" i="2" s="1"/>
  <c r="G1762" i="2" s="1"/>
  <c r="H1760" i="7" l="1"/>
  <c r="I1760" i="7" s="1"/>
  <c r="B1761" i="7" s="1"/>
  <c r="G1761" i="7" s="1"/>
  <c r="H1760" i="6"/>
  <c r="I1760" i="6" s="1"/>
  <c r="B1761" i="6" s="1"/>
  <c r="G1761" i="6" s="1"/>
  <c r="H1761" i="5"/>
  <c r="I1761" i="5" s="1"/>
  <c r="B1762" i="5" s="1"/>
  <c r="G1762" i="5" s="1"/>
  <c r="I1760" i="4"/>
  <c r="B1761" i="4" s="1"/>
  <c r="G1761" i="4" s="1"/>
  <c r="H1760" i="4"/>
  <c r="H1760" i="3"/>
  <c r="I1760" i="3" s="1"/>
  <c r="B1761" i="3" s="1"/>
  <c r="G1761" i="3" s="1"/>
  <c r="H1762" i="2"/>
  <c r="I1762" i="2"/>
  <c r="B1763" i="2" s="1"/>
  <c r="G1763" i="2" s="1"/>
  <c r="H1761" i="7" l="1"/>
  <c r="I1761" i="7" s="1"/>
  <c r="B1762" i="7" s="1"/>
  <c r="G1762" i="7" s="1"/>
  <c r="H1761" i="6"/>
  <c r="I1761" i="6" s="1"/>
  <c r="B1762" i="6" s="1"/>
  <c r="G1762" i="6" s="1"/>
  <c r="H1762" i="5"/>
  <c r="I1762" i="5" s="1"/>
  <c r="B1763" i="5" s="1"/>
  <c r="G1763" i="5" s="1"/>
  <c r="H1761" i="4"/>
  <c r="I1761" i="4"/>
  <c r="B1762" i="4" s="1"/>
  <c r="G1762" i="4" s="1"/>
  <c r="H1761" i="3"/>
  <c r="I1761" i="3" s="1"/>
  <c r="B1762" i="3" s="1"/>
  <c r="G1762" i="3" s="1"/>
  <c r="H1763" i="2"/>
  <c r="I1763" i="2"/>
  <c r="B1764" i="2" s="1"/>
  <c r="G1764" i="2" s="1"/>
  <c r="H1762" i="7" l="1"/>
  <c r="I1762" i="7" s="1"/>
  <c r="B1763" i="7" s="1"/>
  <c r="G1763" i="7" s="1"/>
  <c r="H1762" i="6"/>
  <c r="I1762" i="6"/>
  <c r="B1763" i="6" s="1"/>
  <c r="G1763" i="6" s="1"/>
  <c r="H1763" i="5"/>
  <c r="I1763" i="5" s="1"/>
  <c r="B1764" i="5" s="1"/>
  <c r="G1764" i="5" s="1"/>
  <c r="H1762" i="4"/>
  <c r="I1762" i="4" s="1"/>
  <c r="B1763" i="4" s="1"/>
  <c r="G1763" i="4" s="1"/>
  <c r="H1762" i="3"/>
  <c r="I1762" i="3" s="1"/>
  <c r="B1763" i="3" s="1"/>
  <c r="G1763" i="3" s="1"/>
  <c r="H1764" i="2"/>
  <c r="I1764" i="2"/>
  <c r="B1765" i="2" s="1"/>
  <c r="G1765" i="2" s="1"/>
  <c r="I1763" i="7" l="1"/>
  <c r="B1764" i="7" s="1"/>
  <c r="G1764" i="7" s="1"/>
  <c r="H1763" i="7"/>
  <c r="H1763" i="6"/>
  <c r="I1763" i="6" s="1"/>
  <c r="B1764" i="6" s="1"/>
  <c r="G1764" i="6" s="1"/>
  <c r="H1764" i="5"/>
  <c r="I1764" i="5" s="1"/>
  <c r="B1765" i="5" s="1"/>
  <c r="G1765" i="5" s="1"/>
  <c r="I1763" i="4"/>
  <c r="B1764" i="4" s="1"/>
  <c r="G1764" i="4" s="1"/>
  <c r="H1763" i="4"/>
  <c r="H1763" i="3"/>
  <c r="I1763" i="3" s="1"/>
  <c r="B1764" i="3" s="1"/>
  <c r="G1764" i="3" s="1"/>
  <c r="H1765" i="2"/>
  <c r="I1765" i="2" s="1"/>
  <c r="B1766" i="2" s="1"/>
  <c r="G1766" i="2" s="1"/>
  <c r="H1764" i="7" l="1"/>
  <c r="I1764" i="7" s="1"/>
  <c r="B1765" i="7" s="1"/>
  <c r="G1765" i="7" s="1"/>
  <c r="H1764" i="6"/>
  <c r="I1764" i="6"/>
  <c r="B1765" i="6" s="1"/>
  <c r="G1765" i="6" s="1"/>
  <c r="H1765" i="5"/>
  <c r="I1765" i="5" s="1"/>
  <c r="B1766" i="5" s="1"/>
  <c r="G1766" i="5" s="1"/>
  <c r="H1764" i="4"/>
  <c r="I1764" i="4" s="1"/>
  <c r="B1765" i="4" s="1"/>
  <c r="G1765" i="4" s="1"/>
  <c r="H1764" i="3"/>
  <c r="I1764" i="3" s="1"/>
  <c r="B1765" i="3" s="1"/>
  <c r="G1765" i="3" s="1"/>
  <c r="H1766" i="2"/>
  <c r="I1766" i="2"/>
  <c r="B1767" i="2" s="1"/>
  <c r="G1767" i="2" s="1"/>
  <c r="H1765" i="7" l="1"/>
  <c r="I1765" i="7" s="1"/>
  <c r="B1766" i="7" s="1"/>
  <c r="G1766" i="7" s="1"/>
  <c r="H1765" i="6"/>
  <c r="I1765" i="6" s="1"/>
  <c r="B1766" i="6" s="1"/>
  <c r="G1766" i="6" s="1"/>
  <c r="H1766" i="5"/>
  <c r="I1766" i="5" s="1"/>
  <c r="B1767" i="5" s="1"/>
  <c r="G1767" i="5" s="1"/>
  <c r="H1765" i="4"/>
  <c r="I1765" i="4" s="1"/>
  <c r="B1766" i="4" s="1"/>
  <c r="G1766" i="4" s="1"/>
  <c r="H1765" i="3"/>
  <c r="I1765" i="3"/>
  <c r="B1766" i="3" s="1"/>
  <c r="G1766" i="3" s="1"/>
  <c r="H1767" i="2"/>
  <c r="I1767" i="2" s="1"/>
  <c r="B1768" i="2" s="1"/>
  <c r="G1768" i="2" s="1"/>
  <c r="H1766" i="7" l="1"/>
  <c r="I1766" i="7"/>
  <c r="B1767" i="7" s="1"/>
  <c r="G1767" i="7" s="1"/>
  <c r="H1766" i="6"/>
  <c r="I1766" i="6" s="1"/>
  <c r="B1767" i="6" s="1"/>
  <c r="G1767" i="6" s="1"/>
  <c r="H1767" i="5"/>
  <c r="I1767" i="5" s="1"/>
  <c r="B1768" i="5" s="1"/>
  <c r="G1768" i="5" s="1"/>
  <c r="H1766" i="4"/>
  <c r="I1766" i="4" s="1"/>
  <c r="B1767" i="4" s="1"/>
  <c r="G1767" i="4" s="1"/>
  <c r="H1766" i="3"/>
  <c r="I1766" i="3" s="1"/>
  <c r="B1767" i="3" s="1"/>
  <c r="G1767" i="3" s="1"/>
  <c r="H1768" i="2"/>
  <c r="I1768" i="2" s="1"/>
  <c r="B1769" i="2" s="1"/>
  <c r="G1769" i="2" s="1"/>
  <c r="H1767" i="7" l="1"/>
  <c r="I1767" i="7"/>
  <c r="B1768" i="7" s="1"/>
  <c r="G1768" i="7" s="1"/>
  <c r="H1767" i="6"/>
  <c r="I1767" i="6"/>
  <c r="B1768" i="6" s="1"/>
  <c r="G1768" i="6" s="1"/>
  <c r="H1768" i="5"/>
  <c r="I1768" i="5" s="1"/>
  <c r="B1769" i="5" s="1"/>
  <c r="G1769" i="5" s="1"/>
  <c r="H1767" i="4"/>
  <c r="I1767" i="4" s="1"/>
  <c r="B1768" i="4" s="1"/>
  <c r="G1768" i="4" s="1"/>
  <c r="H1767" i="3"/>
  <c r="I1767" i="3" s="1"/>
  <c r="B1768" i="3" s="1"/>
  <c r="G1768" i="3" s="1"/>
  <c r="H1769" i="2"/>
  <c r="I1769" i="2" s="1"/>
  <c r="B1770" i="2" s="1"/>
  <c r="G1770" i="2" s="1"/>
  <c r="H1768" i="7" l="1"/>
  <c r="I1768" i="7" s="1"/>
  <c r="B1769" i="7" s="1"/>
  <c r="G1769" i="7" s="1"/>
  <c r="H1768" i="6"/>
  <c r="I1768" i="6" s="1"/>
  <c r="B1769" i="6" s="1"/>
  <c r="G1769" i="6" s="1"/>
  <c r="H1769" i="5"/>
  <c r="I1769" i="5"/>
  <c r="B1770" i="5" s="1"/>
  <c r="G1770" i="5" s="1"/>
  <c r="H1768" i="4"/>
  <c r="I1768" i="4" s="1"/>
  <c r="B1769" i="4" s="1"/>
  <c r="G1769" i="4" s="1"/>
  <c r="H1768" i="3"/>
  <c r="I1768" i="3" s="1"/>
  <c r="B1769" i="3" s="1"/>
  <c r="G1769" i="3" s="1"/>
  <c r="H1770" i="2"/>
  <c r="I1770" i="2" s="1"/>
  <c r="B1771" i="2" s="1"/>
  <c r="G1771" i="2" s="1"/>
  <c r="I1769" i="7" l="1"/>
  <c r="B1770" i="7" s="1"/>
  <c r="G1770" i="7" s="1"/>
  <c r="H1769" i="7"/>
  <c r="H1769" i="6"/>
  <c r="I1769" i="6" s="1"/>
  <c r="B1770" i="6" s="1"/>
  <c r="G1770" i="6" s="1"/>
  <c r="H1770" i="5"/>
  <c r="I1770" i="5" s="1"/>
  <c r="B1771" i="5" s="1"/>
  <c r="G1771" i="5" s="1"/>
  <c r="H1769" i="4"/>
  <c r="I1769" i="4"/>
  <c r="B1770" i="4" s="1"/>
  <c r="G1770" i="4" s="1"/>
  <c r="H1769" i="3"/>
  <c r="I1769" i="3" s="1"/>
  <c r="B1770" i="3" s="1"/>
  <c r="G1770" i="3" s="1"/>
  <c r="H1771" i="2"/>
  <c r="I1771" i="2" s="1"/>
  <c r="B1772" i="2" s="1"/>
  <c r="G1772" i="2" s="1"/>
  <c r="H1770" i="7" l="1"/>
  <c r="I1770" i="7" s="1"/>
  <c r="B1771" i="7" s="1"/>
  <c r="G1771" i="7" s="1"/>
  <c r="I1770" i="6"/>
  <c r="B1771" i="6" s="1"/>
  <c r="G1771" i="6" s="1"/>
  <c r="H1770" i="6"/>
  <c r="H1771" i="5"/>
  <c r="I1771" i="5" s="1"/>
  <c r="B1772" i="5" s="1"/>
  <c r="G1772" i="5" s="1"/>
  <c r="H1770" i="4"/>
  <c r="I1770" i="4" s="1"/>
  <c r="B1771" i="4" s="1"/>
  <c r="G1771" i="4" s="1"/>
  <c r="H1770" i="3"/>
  <c r="I1770" i="3" s="1"/>
  <c r="B1771" i="3" s="1"/>
  <c r="G1771" i="3" s="1"/>
  <c r="H1772" i="2"/>
  <c r="I1772" i="2"/>
  <c r="B1773" i="2" s="1"/>
  <c r="G1773" i="2" s="1"/>
  <c r="H1771" i="7" l="1"/>
  <c r="I1771" i="7" s="1"/>
  <c r="B1772" i="7" s="1"/>
  <c r="G1772" i="7" s="1"/>
  <c r="I1771" i="6"/>
  <c r="B1772" i="6" s="1"/>
  <c r="G1772" i="6" s="1"/>
  <c r="H1771" i="6"/>
  <c r="H1772" i="5"/>
  <c r="I1772" i="5" s="1"/>
  <c r="B1773" i="5" s="1"/>
  <c r="G1773" i="5" s="1"/>
  <c r="H1771" i="4"/>
  <c r="I1771" i="4" s="1"/>
  <c r="B1772" i="4" s="1"/>
  <c r="G1772" i="4" s="1"/>
  <c r="H1771" i="3"/>
  <c r="I1771" i="3" s="1"/>
  <c r="B1772" i="3" s="1"/>
  <c r="G1772" i="3" s="1"/>
  <c r="H1773" i="2"/>
  <c r="I1773" i="2"/>
  <c r="B1774" i="2" s="1"/>
  <c r="G1774" i="2" s="1"/>
  <c r="I1772" i="7" l="1"/>
  <c r="B1773" i="7" s="1"/>
  <c r="G1773" i="7" s="1"/>
  <c r="H1772" i="7"/>
  <c r="H1772" i="6"/>
  <c r="I1772" i="6" s="1"/>
  <c r="B1773" i="6" s="1"/>
  <c r="G1773" i="6" s="1"/>
  <c r="H1773" i="5"/>
  <c r="I1773" i="5" s="1"/>
  <c r="B1774" i="5" s="1"/>
  <c r="G1774" i="5" s="1"/>
  <c r="H1772" i="4"/>
  <c r="I1772" i="4" s="1"/>
  <c r="B1773" i="4" s="1"/>
  <c r="G1773" i="4" s="1"/>
  <c r="H1772" i="3"/>
  <c r="I1772" i="3" s="1"/>
  <c r="B1773" i="3" s="1"/>
  <c r="G1773" i="3" s="1"/>
  <c r="H1774" i="2"/>
  <c r="I1774" i="2"/>
  <c r="B1775" i="2" s="1"/>
  <c r="G1775" i="2" s="1"/>
  <c r="H1773" i="7" l="1"/>
  <c r="I1773" i="7" s="1"/>
  <c r="B1774" i="7" s="1"/>
  <c r="G1774" i="7" s="1"/>
  <c r="H1773" i="6"/>
  <c r="I1773" i="6" s="1"/>
  <c r="B1774" i="6" s="1"/>
  <c r="G1774" i="6" s="1"/>
  <c r="H1774" i="5"/>
  <c r="I1774" i="5"/>
  <c r="B1775" i="5" s="1"/>
  <c r="G1775" i="5" s="1"/>
  <c r="H1773" i="4"/>
  <c r="I1773" i="4" s="1"/>
  <c r="B1774" i="4" s="1"/>
  <c r="G1774" i="4" s="1"/>
  <c r="H1773" i="3"/>
  <c r="I1773" i="3"/>
  <c r="B1774" i="3" s="1"/>
  <c r="G1774" i="3" s="1"/>
  <c r="H1775" i="2"/>
  <c r="I1775" i="2" s="1"/>
  <c r="B1776" i="2" s="1"/>
  <c r="G1776" i="2" s="1"/>
  <c r="H1774" i="7" l="1"/>
  <c r="I1774" i="7" s="1"/>
  <c r="B1775" i="7" s="1"/>
  <c r="G1775" i="7" s="1"/>
  <c r="H1774" i="6"/>
  <c r="I1774" i="6" s="1"/>
  <c r="B1775" i="6" s="1"/>
  <c r="G1775" i="6" s="1"/>
  <c r="H1775" i="5"/>
  <c r="I1775" i="5" s="1"/>
  <c r="B1776" i="5" s="1"/>
  <c r="G1776" i="5" s="1"/>
  <c r="I1774" i="4"/>
  <c r="B1775" i="4" s="1"/>
  <c r="G1775" i="4" s="1"/>
  <c r="H1774" i="4"/>
  <c r="H1774" i="3"/>
  <c r="I1774" i="3" s="1"/>
  <c r="B1775" i="3" s="1"/>
  <c r="G1775" i="3" s="1"/>
  <c r="H1776" i="2"/>
  <c r="I1776" i="2"/>
  <c r="B1777" i="2" s="1"/>
  <c r="G1777" i="2" s="1"/>
  <c r="H1775" i="7" l="1"/>
  <c r="I1775" i="7" s="1"/>
  <c r="B1776" i="7" s="1"/>
  <c r="G1776" i="7" s="1"/>
  <c r="I1775" i="6"/>
  <c r="B1776" i="6" s="1"/>
  <c r="G1776" i="6" s="1"/>
  <c r="H1775" i="6"/>
  <c r="H1776" i="5"/>
  <c r="I1776" i="5" s="1"/>
  <c r="B1777" i="5" s="1"/>
  <c r="G1777" i="5" s="1"/>
  <c r="H1775" i="4"/>
  <c r="I1775" i="4" s="1"/>
  <c r="B1776" i="4" s="1"/>
  <c r="G1776" i="4" s="1"/>
  <c r="H1775" i="3"/>
  <c r="I1775" i="3" s="1"/>
  <c r="B1776" i="3" s="1"/>
  <c r="G1776" i="3" s="1"/>
  <c r="H1777" i="2"/>
  <c r="I1777" i="2" s="1"/>
  <c r="B1778" i="2" s="1"/>
  <c r="G1778" i="2" s="1"/>
  <c r="H1776" i="7" l="1"/>
  <c r="I1776" i="7" s="1"/>
  <c r="B1777" i="7" s="1"/>
  <c r="G1777" i="7" s="1"/>
  <c r="H1776" i="6"/>
  <c r="I1776" i="6" s="1"/>
  <c r="B1777" i="6" s="1"/>
  <c r="G1777" i="6" s="1"/>
  <c r="H1777" i="5"/>
  <c r="I1777" i="5" s="1"/>
  <c r="B1778" i="5" s="1"/>
  <c r="G1778" i="5" s="1"/>
  <c r="H1776" i="4"/>
  <c r="I1776" i="4" s="1"/>
  <c r="B1777" i="4" s="1"/>
  <c r="G1777" i="4" s="1"/>
  <c r="I1776" i="3"/>
  <c r="B1777" i="3" s="1"/>
  <c r="G1777" i="3" s="1"/>
  <c r="H1776" i="3"/>
  <c r="H1778" i="2"/>
  <c r="I1778" i="2" s="1"/>
  <c r="B1779" i="2" s="1"/>
  <c r="G1779" i="2" s="1"/>
  <c r="H1777" i="7" l="1"/>
  <c r="I1777" i="7" s="1"/>
  <c r="B1778" i="7" s="1"/>
  <c r="G1778" i="7" s="1"/>
  <c r="I1777" i="6"/>
  <c r="B1778" i="6" s="1"/>
  <c r="G1778" i="6" s="1"/>
  <c r="H1777" i="6"/>
  <c r="H1778" i="5"/>
  <c r="I1778" i="5" s="1"/>
  <c r="B1779" i="5" s="1"/>
  <c r="G1779" i="5" s="1"/>
  <c r="H1777" i="4"/>
  <c r="I1777" i="4" s="1"/>
  <c r="B1778" i="4" s="1"/>
  <c r="G1778" i="4" s="1"/>
  <c r="H1777" i="3"/>
  <c r="I1777" i="3"/>
  <c r="B1778" i="3" s="1"/>
  <c r="G1778" i="3" s="1"/>
  <c r="H1779" i="2"/>
  <c r="I1779" i="2"/>
  <c r="B1780" i="2" s="1"/>
  <c r="G1780" i="2" s="1"/>
  <c r="H1778" i="7" l="1"/>
  <c r="I1778" i="7" s="1"/>
  <c r="B1779" i="7" s="1"/>
  <c r="G1779" i="7" s="1"/>
  <c r="I1778" i="6"/>
  <c r="B1779" i="6" s="1"/>
  <c r="G1779" i="6" s="1"/>
  <c r="H1778" i="6"/>
  <c r="H1779" i="5"/>
  <c r="I1779" i="5" s="1"/>
  <c r="B1780" i="5" s="1"/>
  <c r="G1780" i="5" s="1"/>
  <c r="H1778" i="4"/>
  <c r="I1778" i="4" s="1"/>
  <c r="B1779" i="4" s="1"/>
  <c r="G1779" i="4" s="1"/>
  <c r="H1778" i="3"/>
  <c r="I1778" i="3" s="1"/>
  <c r="B1779" i="3" s="1"/>
  <c r="G1779" i="3" s="1"/>
  <c r="H1780" i="2"/>
  <c r="I1780" i="2" s="1"/>
  <c r="B1781" i="2" s="1"/>
  <c r="G1781" i="2" s="1"/>
  <c r="H1779" i="7" l="1"/>
  <c r="I1779" i="7" s="1"/>
  <c r="B1780" i="7" s="1"/>
  <c r="G1780" i="7" s="1"/>
  <c r="H1779" i="6"/>
  <c r="I1779" i="6"/>
  <c r="B1780" i="6" s="1"/>
  <c r="G1780" i="6" s="1"/>
  <c r="H1780" i="5"/>
  <c r="I1780" i="5" s="1"/>
  <c r="B1781" i="5" s="1"/>
  <c r="G1781" i="5" s="1"/>
  <c r="H1779" i="4"/>
  <c r="I1779" i="4" s="1"/>
  <c r="B1780" i="4" s="1"/>
  <c r="G1780" i="4" s="1"/>
  <c r="H1779" i="3"/>
  <c r="I1779" i="3" s="1"/>
  <c r="B1780" i="3" s="1"/>
  <c r="G1780" i="3" s="1"/>
  <c r="H1781" i="2"/>
  <c r="I1781" i="2"/>
  <c r="B1782" i="2" s="1"/>
  <c r="G1782" i="2" s="1"/>
  <c r="H1780" i="7" l="1"/>
  <c r="I1780" i="7" s="1"/>
  <c r="B1781" i="7" s="1"/>
  <c r="G1781" i="7" s="1"/>
  <c r="H1780" i="6"/>
  <c r="I1780" i="6" s="1"/>
  <c r="B1781" i="6" s="1"/>
  <c r="G1781" i="6" s="1"/>
  <c r="H1781" i="5"/>
  <c r="I1781" i="5" s="1"/>
  <c r="B1782" i="5" s="1"/>
  <c r="G1782" i="5" s="1"/>
  <c r="H1780" i="4"/>
  <c r="I1780" i="4" s="1"/>
  <c r="B1781" i="4" s="1"/>
  <c r="G1781" i="4" s="1"/>
  <c r="H1780" i="3"/>
  <c r="I1780" i="3" s="1"/>
  <c r="B1781" i="3" s="1"/>
  <c r="G1781" i="3" s="1"/>
  <c r="H1782" i="2"/>
  <c r="I1782" i="2" s="1"/>
  <c r="B1783" i="2" s="1"/>
  <c r="G1783" i="2" s="1"/>
  <c r="H1781" i="7" l="1"/>
  <c r="I1781" i="7" s="1"/>
  <c r="B1782" i="7" s="1"/>
  <c r="G1782" i="7" s="1"/>
  <c r="I1781" i="6"/>
  <c r="B1782" i="6" s="1"/>
  <c r="G1782" i="6" s="1"/>
  <c r="H1781" i="6"/>
  <c r="H1782" i="5"/>
  <c r="I1782" i="5" s="1"/>
  <c r="B1783" i="5" s="1"/>
  <c r="G1783" i="5" s="1"/>
  <c r="H1781" i="4"/>
  <c r="I1781" i="4"/>
  <c r="B1782" i="4" s="1"/>
  <c r="G1782" i="4" s="1"/>
  <c r="H1781" i="3"/>
  <c r="I1781" i="3" s="1"/>
  <c r="B1782" i="3" s="1"/>
  <c r="G1782" i="3" s="1"/>
  <c r="H1783" i="2"/>
  <c r="I1783" i="2"/>
  <c r="B1784" i="2" s="1"/>
  <c r="G1784" i="2" s="1"/>
  <c r="H1782" i="7" l="1"/>
  <c r="I1782" i="7" s="1"/>
  <c r="B1783" i="7" s="1"/>
  <c r="G1783" i="7" s="1"/>
  <c r="I1782" i="6"/>
  <c r="B1783" i="6" s="1"/>
  <c r="G1783" i="6" s="1"/>
  <c r="H1782" i="6"/>
  <c r="H1783" i="5"/>
  <c r="I1783" i="5" s="1"/>
  <c r="B1784" i="5" s="1"/>
  <c r="G1784" i="5" s="1"/>
  <c r="H1782" i="4"/>
  <c r="I1782" i="4" s="1"/>
  <c r="B1783" i="4" s="1"/>
  <c r="G1783" i="4" s="1"/>
  <c r="H1782" i="3"/>
  <c r="I1782" i="3" s="1"/>
  <c r="B1783" i="3" s="1"/>
  <c r="G1783" i="3" s="1"/>
  <c r="H1784" i="2"/>
  <c r="I1784" i="2" s="1"/>
  <c r="B1785" i="2" s="1"/>
  <c r="G1785" i="2" s="1"/>
  <c r="I1783" i="7" l="1"/>
  <c r="B1784" i="7" s="1"/>
  <c r="G1784" i="7" s="1"/>
  <c r="H1783" i="7"/>
  <c r="H1783" i="6"/>
  <c r="I1783" i="6" s="1"/>
  <c r="B1784" i="6" s="1"/>
  <c r="G1784" i="6" s="1"/>
  <c r="H1784" i="5"/>
  <c r="I1784" i="5" s="1"/>
  <c r="B1785" i="5" s="1"/>
  <c r="G1785" i="5" s="1"/>
  <c r="H1783" i="4"/>
  <c r="I1783" i="4" s="1"/>
  <c r="B1784" i="4" s="1"/>
  <c r="G1784" i="4" s="1"/>
  <c r="H1783" i="3"/>
  <c r="I1783" i="3" s="1"/>
  <c r="B1784" i="3" s="1"/>
  <c r="G1784" i="3" s="1"/>
  <c r="H1785" i="2"/>
  <c r="I1785" i="2"/>
  <c r="B1786" i="2" s="1"/>
  <c r="G1786" i="2" s="1"/>
  <c r="H1784" i="7" l="1"/>
  <c r="I1784" i="7" s="1"/>
  <c r="B1785" i="7" s="1"/>
  <c r="G1785" i="7" s="1"/>
  <c r="H1784" i="6"/>
  <c r="I1784" i="6" s="1"/>
  <c r="B1785" i="6" s="1"/>
  <c r="G1785" i="6" s="1"/>
  <c r="H1785" i="5"/>
  <c r="I1785" i="5" s="1"/>
  <c r="B1786" i="5" s="1"/>
  <c r="G1786" i="5" s="1"/>
  <c r="H1784" i="4"/>
  <c r="I1784" i="4" s="1"/>
  <c r="B1785" i="4" s="1"/>
  <c r="G1785" i="4" s="1"/>
  <c r="H1784" i="3"/>
  <c r="I1784" i="3" s="1"/>
  <c r="B1785" i="3" s="1"/>
  <c r="G1785" i="3" s="1"/>
  <c r="H1786" i="2"/>
  <c r="I1786" i="2" s="1"/>
  <c r="B1787" i="2" s="1"/>
  <c r="G1787" i="2" s="1"/>
  <c r="H1785" i="7" l="1"/>
  <c r="I1785" i="7"/>
  <c r="B1786" i="7" s="1"/>
  <c r="G1786" i="7" s="1"/>
  <c r="I1785" i="6"/>
  <c r="B1786" i="6" s="1"/>
  <c r="G1786" i="6" s="1"/>
  <c r="H1785" i="6"/>
  <c r="H1786" i="5"/>
  <c r="I1786" i="5" s="1"/>
  <c r="B1787" i="5" s="1"/>
  <c r="G1787" i="5" s="1"/>
  <c r="H1785" i="4"/>
  <c r="I1785" i="4" s="1"/>
  <c r="B1786" i="4" s="1"/>
  <c r="G1786" i="4" s="1"/>
  <c r="H1785" i="3"/>
  <c r="I1785" i="3"/>
  <c r="B1786" i="3" s="1"/>
  <c r="G1786" i="3" s="1"/>
  <c r="H1787" i="2"/>
  <c r="I1787" i="2" s="1"/>
  <c r="B1788" i="2" s="1"/>
  <c r="G1788" i="2" s="1"/>
  <c r="H1786" i="7" l="1"/>
  <c r="I1786" i="7" s="1"/>
  <c r="B1787" i="7" s="1"/>
  <c r="G1787" i="7" s="1"/>
  <c r="H1786" i="6"/>
  <c r="I1786" i="6" s="1"/>
  <c r="B1787" i="6" s="1"/>
  <c r="G1787" i="6" s="1"/>
  <c r="H1787" i="5"/>
  <c r="I1787" i="5" s="1"/>
  <c r="B1788" i="5" s="1"/>
  <c r="G1788" i="5" s="1"/>
  <c r="H1786" i="4"/>
  <c r="I1786" i="4" s="1"/>
  <c r="B1787" i="4" s="1"/>
  <c r="G1787" i="4" s="1"/>
  <c r="H1786" i="3"/>
  <c r="I1786" i="3" s="1"/>
  <c r="B1787" i="3" s="1"/>
  <c r="G1787" i="3" s="1"/>
  <c r="H1788" i="2"/>
  <c r="I1788" i="2"/>
  <c r="B1789" i="2" s="1"/>
  <c r="G1789" i="2" s="1"/>
  <c r="H1787" i="7" l="1"/>
  <c r="I1787" i="7" s="1"/>
  <c r="B1788" i="7" s="1"/>
  <c r="G1788" i="7" s="1"/>
  <c r="H1787" i="6"/>
  <c r="I1787" i="6" s="1"/>
  <c r="B1788" i="6" s="1"/>
  <c r="G1788" i="6" s="1"/>
  <c r="H1788" i="5"/>
  <c r="I1788" i="5" s="1"/>
  <c r="B1789" i="5" s="1"/>
  <c r="G1789" i="5" s="1"/>
  <c r="H1787" i="4"/>
  <c r="I1787" i="4" s="1"/>
  <c r="B1788" i="4" s="1"/>
  <c r="G1788" i="4" s="1"/>
  <c r="H1787" i="3"/>
  <c r="I1787" i="3" s="1"/>
  <c r="B1788" i="3" s="1"/>
  <c r="G1788" i="3" s="1"/>
  <c r="H1789" i="2"/>
  <c r="I1789" i="2" s="1"/>
  <c r="B1790" i="2" s="1"/>
  <c r="G1790" i="2" s="1"/>
  <c r="I1788" i="7" l="1"/>
  <c r="B1789" i="7" s="1"/>
  <c r="G1789" i="7" s="1"/>
  <c r="H1788" i="7"/>
  <c r="H1788" i="6"/>
  <c r="I1788" i="6"/>
  <c r="B1789" i="6" s="1"/>
  <c r="G1789" i="6" s="1"/>
  <c r="H1789" i="5"/>
  <c r="I1789" i="5" s="1"/>
  <c r="B1790" i="5" s="1"/>
  <c r="G1790" i="5" s="1"/>
  <c r="H1788" i="4"/>
  <c r="I1788" i="4" s="1"/>
  <c r="B1789" i="4" s="1"/>
  <c r="G1789" i="4" s="1"/>
  <c r="H1788" i="3"/>
  <c r="I1788" i="3" s="1"/>
  <c r="B1789" i="3" s="1"/>
  <c r="G1789" i="3" s="1"/>
  <c r="H1790" i="2"/>
  <c r="I1790" i="2" s="1"/>
  <c r="B1791" i="2" s="1"/>
  <c r="G1791" i="2" s="1"/>
  <c r="H1789" i="7" l="1"/>
  <c r="I1789" i="7" s="1"/>
  <c r="B1790" i="7" s="1"/>
  <c r="G1790" i="7" s="1"/>
  <c r="I1789" i="6"/>
  <c r="B1790" i="6" s="1"/>
  <c r="G1790" i="6" s="1"/>
  <c r="H1789" i="6"/>
  <c r="H1790" i="5"/>
  <c r="I1790" i="5" s="1"/>
  <c r="B1791" i="5" s="1"/>
  <c r="G1791" i="5" s="1"/>
  <c r="H1789" i="4"/>
  <c r="I1789" i="4" s="1"/>
  <c r="B1790" i="4" s="1"/>
  <c r="G1790" i="4" s="1"/>
  <c r="H1789" i="3"/>
  <c r="I1789" i="3"/>
  <c r="B1790" i="3" s="1"/>
  <c r="G1790" i="3" s="1"/>
  <c r="H1791" i="2"/>
  <c r="I1791" i="2" s="1"/>
  <c r="B1792" i="2" s="1"/>
  <c r="G1792" i="2" s="1"/>
  <c r="H1790" i="7" l="1"/>
  <c r="I1790" i="7" s="1"/>
  <c r="B1791" i="7" s="1"/>
  <c r="G1791" i="7" s="1"/>
  <c r="H1790" i="6"/>
  <c r="I1790" i="6" s="1"/>
  <c r="B1791" i="6" s="1"/>
  <c r="G1791" i="6" s="1"/>
  <c r="H1791" i="5"/>
  <c r="I1791" i="5" s="1"/>
  <c r="B1792" i="5" s="1"/>
  <c r="G1792" i="5" s="1"/>
  <c r="H1790" i="4"/>
  <c r="I1790" i="4" s="1"/>
  <c r="B1791" i="4" s="1"/>
  <c r="G1791" i="4" s="1"/>
  <c r="H1790" i="3"/>
  <c r="I1790" i="3" s="1"/>
  <c r="B1791" i="3" s="1"/>
  <c r="G1791" i="3" s="1"/>
  <c r="H1792" i="2"/>
  <c r="I1792" i="2"/>
  <c r="B1793" i="2" s="1"/>
  <c r="G1793" i="2" s="1"/>
  <c r="H1791" i="7" l="1"/>
  <c r="I1791" i="7" s="1"/>
  <c r="B1792" i="7" s="1"/>
  <c r="G1792" i="7" s="1"/>
  <c r="I1791" i="6"/>
  <c r="B1792" i="6" s="1"/>
  <c r="G1792" i="6" s="1"/>
  <c r="H1791" i="6"/>
  <c r="H1792" i="5"/>
  <c r="I1792" i="5" s="1"/>
  <c r="B1793" i="5" s="1"/>
  <c r="G1793" i="5" s="1"/>
  <c r="I1791" i="4"/>
  <c r="B1792" i="4" s="1"/>
  <c r="G1792" i="4" s="1"/>
  <c r="H1791" i="4"/>
  <c r="H1791" i="3"/>
  <c r="I1791" i="3" s="1"/>
  <c r="B1792" i="3" s="1"/>
  <c r="G1792" i="3" s="1"/>
  <c r="H1793" i="2"/>
  <c r="I1793" i="2"/>
  <c r="B1794" i="2" s="1"/>
  <c r="G1794" i="2" s="1"/>
  <c r="I1792" i="7" l="1"/>
  <c r="B1793" i="7" s="1"/>
  <c r="G1793" i="7" s="1"/>
  <c r="H1792" i="7"/>
  <c r="H1792" i="6"/>
  <c r="I1792" i="6" s="1"/>
  <c r="B1793" i="6" s="1"/>
  <c r="G1793" i="6" s="1"/>
  <c r="H1793" i="5"/>
  <c r="I1793" i="5"/>
  <c r="B1794" i="5" s="1"/>
  <c r="G1794" i="5" s="1"/>
  <c r="H1792" i="4"/>
  <c r="I1792" i="4" s="1"/>
  <c r="B1793" i="4" s="1"/>
  <c r="G1793" i="4" s="1"/>
  <c r="H1792" i="3"/>
  <c r="I1792" i="3" s="1"/>
  <c r="B1793" i="3" s="1"/>
  <c r="G1793" i="3" s="1"/>
  <c r="H1794" i="2"/>
  <c r="I1794" i="2" s="1"/>
  <c r="B1795" i="2" s="1"/>
  <c r="G1795" i="2" s="1"/>
  <c r="I1793" i="7" l="1"/>
  <c r="B1794" i="7" s="1"/>
  <c r="G1794" i="7" s="1"/>
  <c r="H1793" i="7"/>
  <c r="H1793" i="6"/>
  <c r="I1793" i="6" s="1"/>
  <c r="B1794" i="6" s="1"/>
  <c r="G1794" i="6" s="1"/>
  <c r="H1794" i="5"/>
  <c r="I1794" i="5" s="1"/>
  <c r="B1795" i="5" s="1"/>
  <c r="G1795" i="5" s="1"/>
  <c r="H1793" i="4"/>
  <c r="I1793" i="4"/>
  <c r="B1794" i="4" s="1"/>
  <c r="G1794" i="4" s="1"/>
  <c r="H1793" i="3"/>
  <c r="I1793" i="3" s="1"/>
  <c r="B1794" i="3" s="1"/>
  <c r="G1794" i="3" s="1"/>
  <c r="H1795" i="2"/>
  <c r="I1795" i="2" s="1"/>
  <c r="B1796" i="2" s="1"/>
  <c r="G1796" i="2" s="1"/>
  <c r="H1794" i="7" l="1"/>
  <c r="I1794" i="7" s="1"/>
  <c r="B1795" i="7" s="1"/>
  <c r="G1795" i="7" s="1"/>
  <c r="H1794" i="6"/>
  <c r="I1794" i="6" s="1"/>
  <c r="B1795" i="6" s="1"/>
  <c r="G1795" i="6" s="1"/>
  <c r="H1795" i="5"/>
  <c r="I1795" i="5" s="1"/>
  <c r="B1796" i="5" s="1"/>
  <c r="G1796" i="5" s="1"/>
  <c r="H1794" i="4"/>
  <c r="I1794" i="4" s="1"/>
  <c r="B1795" i="4" s="1"/>
  <c r="G1795" i="4" s="1"/>
  <c r="H1794" i="3"/>
  <c r="I1794" i="3" s="1"/>
  <c r="B1795" i="3" s="1"/>
  <c r="G1795" i="3" s="1"/>
  <c r="H1796" i="2"/>
  <c r="I1796" i="2" s="1"/>
  <c r="B1797" i="2" s="1"/>
  <c r="G1797" i="2" s="1"/>
  <c r="H1795" i="7" l="1"/>
  <c r="I1795" i="7" s="1"/>
  <c r="B1796" i="7" s="1"/>
  <c r="G1796" i="7" s="1"/>
  <c r="I1795" i="6"/>
  <c r="B1796" i="6" s="1"/>
  <c r="G1796" i="6" s="1"/>
  <c r="H1795" i="6"/>
  <c r="H1796" i="5"/>
  <c r="I1796" i="5" s="1"/>
  <c r="B1797" i="5" s="1"/>
  <c r="G1797" i="5" s="1"/>
  <c r="H1795" i="4"/>
  <c r="I1795" i="4" s="1"/>
  <c r="B1796" i="4" s="1"/>
  <c r="G1796" i="4" s="1"/>
  <c r="H1795" i="3"/>
  <c r="I1795" i="3" s="1"/>
  <c r="B1796" i="3" s="1"/>
  <c r="G1796" i="3" s="1"/>
  <c r="H1797" i="2"/>
  <c r="I1797" i="2"/>
  <c r="B1798" i="2" s="1"/>
  <c r="G1798" i="2" s="1"/>
  <c r="H1796" i="7" l="1"/>
  <c r="I1796" i="7" s="1"/>
  <c r="B1797" i="7" s="1"/>
  <c r="G1797" i="7" s="1"/>
  <c r="H1796" i="6"/>
  <c r="I1796" i="6" s="1"/>
  <c r="B1797" i="6" s="1"/>
  <c r="G1797" i="6" s="1"/>
  <c r="H1797" i="5"/>
  <c r="I1797" i="5" s="1"/>
  <c r="B1798" i="5" s="1"/>
  <c r="G1798" i="5" s="1"/>
  <c r="H1796" i="4"/>
  <c r="I1796" i="4" s="1"/>
  <c r="B1797" i="4" s="1"/>
  <c r="G1797" i="4" s="1"/>
  <c r="H1796" i="3"/>
  <c r="I1796" i="3" s="1"/>
  <c r="B1797" i="3" s="1"/>
  <c r="G1797" i="3" s="1"/>
  <c r="H1798" i="2"/>
  <c r="I1798" i="2" s="1"/>
  <c r="B1799" i="2" s="1"/>
  <c r="G1799" i="2" s="1"/>
  <c r="H1797" i="7" l="1"/>
  <c r="I1797" i="7"/>
  <c r="B1798" i="7" s="1"/>
  <c r="G1798" i="7" s="1"/>
  <c r="H1797" i="6"/>
  <c r="I1797" i="6" s="1"/>
  <c r="B1798" i="6" s="1"/>
  <c r="G1798" i="6" s="1"/>
  <c r="H1798" i="5"/>
  <c r="I1798" i="5" s="1"/>
  <c r="B1799" i="5" s="1"/>
  <c r="G1799" i="5" s="1"/>
  <c r="H1797" i="4"/>
  <c r="I1797" i="4"/>
  <c r="B1798" i="4" s="1"/>
  <c r="G1798" i="4" s="1"/>
  <c r="H1797" i="3"/>
  <c r="I1797" i="3"/>
  <c r="B1798" i="3" s="1"/>
  <c r="G1798" i="3" s="1"/>
  <c r="H1799" i="2"/>
  <c r="I1799" i="2"/>
  <c r="B1800" i="2" s="1"/>
  <c r="G1800" i="2" s="1"/>
  <c r="I1798" i="7" l="1"/>
  <c r="B1799" i="7" s="1"/>
  <c r="G1799" i="7" s="1"/>
  <c r="H1798" i="7"/>
  <c r="H1798" i="6"/>
  <c r="I1798" i="6" s="1"/>
  <c r="B1799" i="6" s="1"/>
  <c r="G1799" i="6" s="1"/>
  <c r="H1799" i="5"/>
  <c r="I1799" i="5" s="1"/>
  <c r="B1800" i="5" s="1"/>
  <c r="G1800" i="5" s="1"/>
  <c r="H1798" i="4"/>
  <c r="I1798" i="4" s="1"/>
  <c r="B1799" i="4" s="1"/>
  <c r="G1799" i="4" s="1"/>
  <c r="H1798" i="3"/>
  <c r="I1798" i="3" s="1"/>
  <c r="B1799" i="3" s="1"/>
  <c r="G1799" i="3" s="1"/>
  <c r="H1800" i="2"/>
  <c r="I1800" i="2" s="1"/>
  <c r="B1801" i="2" s="1"/>
  <c r="G1801" i="2" s="1"/>
  <c r="H1799" i="7" l="1"/>
  <c r="I1799" i="7" s="1"/>
  <c r="B1800" i="7" s="1"/>
  <c r="G1800" i="7" s="1"/>
  <c r="H1799" i="6"/>
  <c r="I1799" i="6" s="1"/>
  <c r="B1800" i="6" s="1"/>
  <c r="G1800" i="6" s="1"/>
  <c r="H1800" i="5"/>
  <c r="I1800" i="5" s="1"/>
  <c r="B1801" i="5" s="1"/>
  <c r="G1801" i="5" s="1"/>
  <c r="H1799" i="4"/>
  <c r="I1799" i="4" s="1"/>
  <c r="B1800" i="4" s="1"/>
  <c r="G1800" i="4" s="1"/>
  <c r="I1799" i="3"/>
  <c r="B1800" i="3" s="1"/>
  <c r="G1800" i="3" s="1"/>
  <c r="H1799" i="3"/>
  <c r="H1801" i="2"/>
  <c r="I1801" i="2"/>
  <c r="B1802" i="2" s="1"/>
  <c r="G1802" i="2" s="1"/>
  <c r="H1800" i="7" l="1"/>
  <c r="I1800" i="7" s="1"/>
  <c r="B1801" i="7" s="1"/>
  <c r="G1801" i="7" s="1"/>
  <c r="H1800" i="6"/>
  <c r="I1800" i="6"/>
  <c r="B1801" i="6" s="1"/>
  <c r="G1801" i="6" s="1"/>
  <c r="H1801" i="5"/>
  <c r="I1801" i="5" s="1"/>
  <c r="B1802" i="5" s="1"/>
  <c r="G1802" i="5" s="1"/>
  <c r="H1800" i="4"/>
  <c r="I1800" i="4" s="1"/>
  <c r="B1801" i="4" s="1"/>
  <c r="G1801" i="4" s="1"/>
  <c r="H1800" i="3"/>
  <c r="I1800" i="3" s="1"/>
  <c r="B1801" i="3" s="1"/>
  <c r="G1801" i="3" s="1"/>
  <c r="H1802" i="2"/>
  <c r="I1802" i="2"/>
  <c r="B1803" i="2" s="1"/>
  <c r="G1803" i="2" s="1"/>
  <c r="H1801" i="7" l="1"/>
  <c r="I1801" i="7" s="1"/>
  <c r="B1802" i="7" s="1"/>
  <c r="G1802" i="7" s="1"/>
  <c r="I1801" i="6"/>
  <c r="B1802" i="6" s="1"/>
  <c r="G1802" i="6" s="1"/>
  <c r="H1801" i="6"/>
  <c r="H1802" i="5"/>
  <c r="I1802" i="5" s="1"/>
  <c r="B1803" i="5" s="1"/>
  <c r="G1803" i="5" s="1"/>
  <c r="H1801" i="4"/>
  <c r="I1801" i="4" s="1"/>
  <c r="B1802" i="4" s="1"/>
  <c r="G1802" i="4" s="1"/>
  <c r="H1801" i="3"/>
  <c r="I1801" i="3" s="1"/>
  <c r="B1802" i="3" s="1"/>
  <c r="G1802" i="3" s="1"/>
  <c r="H1803" i="2"/>
  <c r="I1803" i="2"/>
  <c r="B1804" i="2" s="1"/>
  <c r="G1804" i="2" s="1"/>
  <c r="H1802" i="7" l="1"/>
  <c r="I1802" i="7" s="1"/>
  <c r="B1803" i="7" s="1"/>
  <c r="G1803" i="7" s="1"/>
  <c r="H1802" i="6"/>
  <c r="I1802" i="6" s="1"/>
  <c r="B1803" i="6" s="1"/>
  <c r="G1803" i="6" s="1"/>
  <c r="H1803" i="5"/>
  <c r="I1803" i="5" s="1"/>
  <c r="B1804" i="5" s="1"/>
  <c r="G1804" i="5" s="1"/>
  <c r="H1802" i="4"/>
  <c r="I1802" i="4" s="1"/>
  <c r="B1803" i="4" s="1"/>
  <c r="G1803" i="4" s="1"/>
  <c r="H1802" i="3"/>
  <c r="I1802" i="3" s="1"/>
  <c r="B1803" i="3" s="1"/>
  <c r="G1803" i="3" s="1"/>
  <c r="H1804" i="2"/>
  <c r="I1804" i="2"/>
  <c r="B1805" i="2" s="1"/>
  <c r="G1805" i="2" s="1"/>
  <c r="H1803" i="7" l="1"/>
  <c r="I1803" i="7" s="1"/>
  <c r="B1804" i="7" s="1"/>
  <c r="G1804" i="7" s="1"/>
  <c r="I1803" i="6"/>
  <c r="B1804" i="6" s="1"/>
  <c r="G1804" i="6" s="1"/>
  <c r="H1803" i="6"/>
  <c r="H1804" i="5"/>
  <c r="I1804" i="5" s="1"/>
  <c r="B1805" i="5" s="1"/>
  <c r="G1805" i="5" s="1"/>
  <c r="H1803" i="4"/>
  <c r="I1803" i="4" s="1"/>
  <c r="B1804" i="4" s="1"/>
  <c r="G1804" i="4" s="1"/>
  <c r="H1803" i="3"/>
  <c r="I1803" i="3" s="1"/>
  <c r="B1804" i="3" s="1"/>
  <c r="G1804" i="3" s="1"/>
  <c r="H1805" i="2"/>
  <c r="I1805" i="2" s="1"/>
  <c r="B1806" i="2" s="1"/>
  <c r="G1806" i="2" s="1"/>
  <c r="H1804" i="7" l="1"/>
  <c r="I1804" i="7" s="1"/>
  <c r="B1805" i="7" s="1"/>
  <c r="G1805" i="7" s="1"/>
  <c r="I1804" i="6"/>
  <c r="B1805" i="6" s="1"/>
  <c r="G1805" i="6" s="1"/>
  <c r="H1804" i="6"/>
  <c r="H1805" i="5"/>
  <c r="I1805" i="5"/>
  <c r="B1806" i="5" s="1"/>
  <c r="G1806" i="5" s="1"/>
  <c r="H1804" i="4"/>
  <c r="I1804" i="4" s="1"/>
  <c r="B1805" i="4" s="1"/>
  <c r="G1805" i="4" s="1"/>
  <c r="H1804" i="3"/>
  <c r="I1804" i="3" s="1"/>
  <c r="B1805" i="3" s="1"/>
  <c r="G1805" i="3" s="1"/>
  <c r="H1806" i="2"/>
  <c r="I1806" i="2" s="1"/>
  <c r="B1807" i="2" s="1"/>
  <c r="G1807" i="2" s="1"/>
  <c r="H1805" i="7" l="1"/>
  <c r="I1805" i="7" s="1"/>
  <c r="B1806" i="7" s="1"/>
  <c r="G1806" i="7" s="1"/>
  <c r="H1805" i="6"/>
  <c r="I1805" i="6" s="1"/>
  <c r="B1806" i="6" s="1"/>
  <c r="G1806" i="6" s="1"/>
  <c r="H1806" i="5"/>
  <c r="I1806" i="5" s="1"/>
  <c r="B1807" i="5" s="1"/>
  <c r="G1807" i="5" s="1"/>
  <c r="H1805" i="4"/>
  <c r="I1805" i="4" s="1"/>
  <c r="B1806" i="4" s="1"/>
  <c r="G1806" i="4" s="1"/>
  <c r="H1805" i="3"/>
  <c r="I1805" i="3" s="1"/>
  <c r="B1806" i="3" s="1"/>
  <c r="G1806" i="3" s="1"/>
  <c r="H1807" i="2"/>
  <c r="I1807" i="2" s="1"/>
  <c r="B1808" i="2" s="1"/>
  <c r="G1808" i="2" s="1"/>
  <c r="I1806" i="7" l="1"/>
  <c r="B1807" i="7" s="1"/>
  <c r="G1807" i="7" s="1"/>
  <c r="H1806" i="7"/>
  <c r="H1806" i="6"/>
  <c r="I1806" i="6" s="1"/>
  <c r="B1807" i="6" s="1"/>
  <c r="G1807" i="6" s="1"/>
  <c r="H1807" i="5"/>
  <c r="I1807" i="5" s="1"/>
  <c r="B1808" i="5" s="1"/>
  <c r="G1808" i="5" s="1"/>
  <c r="H1806" i="4"/>
  <c r="I1806" i="4" s="1"/>
  <c r="B1807" i="4" s="1"/>
  <c r="G1807" i="4" s="1"/>
  <c r="H1806" i="3"/>
  <c r="I1806" i="3" s="1"/>
  <c r="B1807" i="3" s="1"/>
  <c r="G1807" i="3" s="1"/>
  <c r="H1808" i="2"/>
  <c r="I1808" i="2" s="1"/>
  <c r="B1809" i="2" s="1"/>
  <c r="G1809" i="2" s="1"/>
  <c r="H1807" i="7" l="1"/>
  <c r="I1807" i="7" s="1"/>
  <c r="B1808" i="7" s="1"/>
  <c r="G1808" i="7" s="1"/>
  <c r="I1807" i="6"/>
  <c r="B1808" i="6" s="1"/>
  <c r="G1808" i="6" s="1"/>
  <c r="H1807" i="6"/>
  <c r="H1808" i="5"/>
  <c r="I1808" i="5" s="1"/>
  <c r="B1809" i="5" s="1"/>
  <c r="G1809" i="5" s="1"/>
  <c r="H1807" i="4"/>
  <c r="I1807" i="4" s="1"/>
  <c r="B1808" i="4" s="1"/>
  <c r="G1808" i="4" s="1"/>
  <c r="H1807" i="3"/>
  <c r="I1807" i="3" s="1"/>
  <c r="B1808" i="3" s="1"/>
  <c r="G1808" i="3" s="1"/>
  <c r="H1809" i="2"/>
  <c r="I1809" i="2"/>
  <c r="B1810" i="2" s="1"/>
  <c r="G1810" i="2" s="1"/>
  <c r="I1808" i="7" l="1"/>
  <c r="B1809" i="7" s="1"/>
  <c r="G1809" i="7" s="1"/>
  <c r="H1808" i="7"/>
  <c r="I1808" i="6"/>
  <c r="B1809" i="6" s="1"/>
  <c r="G1809" i="6" s="1"/>
  <c r="H1808" i="6"/>
  <c r="H1809" i="5"/>
  <c r="I1809" i="5" s="1"/>
  <c r="B1810" i="5" s="1"/>
  <c r="G1810" i="5" s="1"/>
  <c r="H1808" i="4"/>
  <c r="I1808" i="4" s="1"/>
  <c r="B1809" i="4" s="1"/>
  <c r="G1809" i="4" s="1"/>
  <c r="H1808" i="3"/>
  <c r="I1808" i="3" s="1"/>
  <c r="B1809" i="3" s="1"/>
  <c r="G1809" i="3" s="1"/>
  <c r="H1810" i="2"/>
  <c r="I1810" i="2"/>
  <c r="B1811" i="2" s="1"/>
  <c r="G1811" i="2" s="1"/>
  <c r="H1809" i="7" l="1"/>
  <c r="I1809" i="7"/>
  <c r="B1810" i="7" s="1"/>
  <c r="G1810" i="7" s="1"/>
  <c r="H1809" i="6"/>
  <c r="I1809" i="6" s="1"/>
  <c r="B1810" i="6" s="1"/>
  <c r="G1810" i="6" s="1"/>
  <c r="H1810" i="5"/>
  <c r="I1810" i="5" s="1"/>
  <c r="B1811" i="5" s="1"/>
  <c r="G1811" i="5" s="1"/>
  <c r="H1809" i="4"/>
  <c r="I1809" i="4"/>
  <c r="B1810" i="4" s="1"/>
  <c r="G1810" i="4" s="1"/>
  <c r="H1809" i="3"/>
  <c r="I1809" i="3" s="1"/>
  <c r="B1810" i="3" s="1"/>
  <c r="G1810" i="3" s="1"/>
  <c r="H1811" i="2"/>
  <c r="I1811" i="2"/>
  <c r="B1812" i="2" s="1"/>
  <c r="G1812" i="2" s="1"/>
  <c r="H1810" i="7" l="1"/>
  <c r="I1810" i="7" s="1"/>
  <c r="B1811" i="7" s="1"/>
  <c r="G1811" i="7" s="1"/>
  <c r="H1810" i="6"/>
  <c r="I1810" i="6" s="1"/>
  <c r="B1811" i="6" s="1"/>
  <c r="G1811" i="6" s="1"/>
  <c r="H1811" i="5"/>
  <c r="I1811" i="5" s="1"/>
  <c r="B1812" i="5" s="1"/>
  <c r="G1812" i="5" s="1"/>
  <c r="I1810" i="4"/>
  <c r="B1811" i="4" s="1"/>
  <c r="G1811" i="4" s="1"/>
  <c r="H1810" i="4"/>
  <c r="H1810" i="3"/>
  <c r="I1810" i="3" s="1"/>
  <c r="B1811" i="3" s="1"/>
  <c r="G1811" i="3" s="1"/>
  <c r="H1812" i="2"/>
  <c r="I1812" i="2" s="1"/>
  <c r="B1813" i="2" s="1"/>
  <c r="G1813" i="2" s="1"/>
  <c r="H1811" i="7" l="1"/>
  <c r="I1811" i="7" s="1"/>
  <c r="B1812" i="7" s="1"/>
  <c r="G1812" i="7" s="1"/>
  <c r="H1811" i="6"/>
  <c r="I1811" i="6" s="1"/>
  <c r="B1812" i="6" s="1"/>
  <c r="G1812" i="6" s="1"/>
  <c r="H1812" i="5"/>
  <c r="I1812" i="5" s="1"/>
  <c r="B1813" i="5" s="1"/>
  <c r="G1813" i="5" s="1"/>
  <c r="H1811" i="4"/>
  <c r="I1811" i="4" s="1"/>
  <c r="B1812" i="4" s="1"/>
  <c r="G1812" i="4" s="1"/>
  <c r="H1811" i="3"/>
  <c r="I1811" i="3" s="1"/>
  <c r="B1812" i="3" s="1"/>
  <c r="G1812" i="3" s="1"/>
  <c r="H1813" i="2"/>
  <c r="I1813" i="2" s="1"/>
  <c r="B1814" i="2" s="1"/>
  <c r="G1814" i="2" s="1"/>
  <c r="H1812" i="7" l="1"/>
  <c r="I1812" i="7" s="1"/>
  <c r="B1813" i="7" s="1"/>
  <c r="G1813" i="7" s="1"/>
  <c r="H1812" i="6"/>
  <c r="I1812" i="6" s="1"/>
  <c r="B1813" i="6" s="1"/>
  <c r="G1813" i="6" s="1"/>
  <c r="H1813" i="5"/>
  <c r="I1813" i="5" s="1"/>
  <c r="B1814" i="5" s="1"/>
  <c r="G1814" i="5" s="1"/>
  <c r="I1812" i="4"/>
  <c r="B1813" i="4" s="1"/>
  <c r="G1813" i="4" s="1"/>
  <c r="H1812" i="4"/>
  <c r="H1812" i="3"/>
  <c r="I1812" i="3" s="1"/>
  <c r="B1813" i="3" s="1"/>
  <c r="G1813" i="3" s="1"/>
  <c r="H1814" i="2"/>
  <c r="I1814" i="2" s="1"/>
  <c r="B1815" i="2" s="1"/>
  <c r="G1815" i="2" s="1"/>
  <c r="H1813" i="7" l="1"/>
  <c r="I1813" i="7" s="1"/>
  <c r="B1814" i="7" s="1"/>
  <c r="G1814" i="7" s="1"/>
  <c r="I1813" i="6"/>
  <c r="B1814" i="6" s="1"/>
  <c r="G1814" i="6" s="1"/>
  <c r="H1813" i="6"/>
  <c r="H1814" i="5"/>
  <c r="I1814" i="5" s="1"/>
  <c r="B1815" i="5" s="1"/>
  <c r="G1815" i="5" s="1"/>
  <c r="H1813" i="4"/>
  <c r="I1813" i="4" s="1"/>
  <c r="B1814" i="4" s="1"/>
  <c r="G1814" i="4" s="1"/>
  <c r="H1813" i="3"/>
  <c r="I1813" i="3" s="1"/>
  <c r="B1814" i="3" s="1"/>
  <c r="G1814" i="3" s="1"/>
  <c r="H1815" i="2"/>
  <c r="I1815" i="2"/>
  <c r="B1816" i="2" s="1"/>
  <c r="G1816" i="2" s="1"/>
  <c r="H1814" i="7" l="1"/>
  <c r="I1814" i="7" s="1"/>
  <c r="B1815" i="7" s="1"/>
  <c r="G1815" i="7" s="1"/>
  <c r="H1814" i="6"/>
  <c r="I1814" i="6" s="1"/>
  <c r="B1815" i="6" s="1"/>
  <c r="G1815" i="6" s="1"/>
  <c r="H1815" i="5"/>
  <c r="I1815" i="5" s="1"/>
  <c r="B1816" i="5" s="1"/>
  <c r="G1816" i="5" s="1"/>
  <c r="H1814" i="4"/>
  <c r="I1814" i="4"/>
  <c r="B1815" i="4" s="1"/>
  <c r="G1815" i="4" s="1"/>
  <c r="I1814" i="3"/>
  <c r="B1815" i="3" s="1"/>
  <c r="G1815" i="3" s="1"/>
  <c r="H1814" i="3"/>
  <c r="H1816" i="2"/>
  <c r="I1816" i="2"/>
  <c r="B1817" i="2" s="1"/>
  <c r="G1817" i="2" s="1"/>
  <c r="H1815" i="7" l="1"/>
  <c r="I1815" i="7" s="1"/>
  <c r="B1816" i="7" s="1"/>
  <c r="G1816" i="7" s="1"/>
  <c r="H1815" i="6"/>
  <c r="I1815" i="6" s="1"/>
  <c r="B1816" i="6" s="1"/>
  <c r="G1816" i="6" s="1"/>
  <c r="H1816" i="5"/>
  <c r="I1816" i="5" s="1"/>
  <c r="B1817" i="5" s="1"/>
  <c r="G1817" i="5" s="1"/>
  <c r="H1815" i="4"/>
  <c r="I1815" i="4" s="1"/>
  <c r="B1816" i="4" s="1"/>
  <c r="G1816" i="4" s="1"/>
  <c r="I1815" i="3"/>
  <c r="B1816" i="3" s="1"/>
  <c r="G1816" i="3" s="1"/>
  <c r="H1815" i="3"/>
  <c r="H1817" i="2"/>
  <c r="I1817" i="2" s="1"/>
  <c r="B1818" i="2" s="1"/>
  <c r="G1818" i="2" s="1"/>
  <c r="H1816" i="7" l="1"/>
  <c r="I1816" i="7" s="1"/>
  <c r="B1817" i="7" s="1"/>
  <c r="G1817" i="7" s="1"/>
  <c r="H1816" i="6"/>
  <c r="I1816" i="6" s="1"/>
  <c r="B1817" i="6" s="1"/>
  <c r="G1817" i="6" s="1"/>
  <c r="H1817" i="5"/>
  <c r="I1817" i="5" s="1"/>
  <c r="B1818" i="5" s="1"/>
  <c r="G1818" i="5" s="1"/>
  <c r="H1816" i="4"/>
  <c r="I1816" i="4" s="1"/>
  <c r="B1817" i="4" s="1"/>
  <c r="G1817" i="4" s="1"/>
  <c r="H1816" i="3"/>
  <c r="I1816" i="3" s="1"/>
  <c r="B1817" i="3" s="1"/>
  <c r="G1817" i="3" s="1"/>
  <c r="H1818" i="2"/>
  <c r="I1818" i="2" s="1"/>
  <c r="B1819" i="2" s="1"/>
  <c r="G1819" i="2" s="1"/>
  <c r="H1817" i="7" l="1"/>
  <c r="I1817" i="7"/>
  <c r="B1818" i="7" s="1"/>
  <c r="G1818" i="7" s="1"/>
  <c r="H1817" i="6"/>
  <c r="I1817" i="6" s="1"/>
  <c r="B1818" i="6" s="1"/>
  <c r="G1818" i="6" s="1"/>
  <c r="H1818" i="5"/>
  <c r="I1818" i="5" s="1"/>
  <c r="B1819" i="5" s="1"/>
  <c r="G1819" i="5" s="1"/>
  <c r="H1817" i="4"/>
  <c r="I1817" i="4"/>
  <c r="B1818" i="4" s="1"/>
  <c r="G1818" i="4" s="1"/>
  <c r="H1817" i="3"/>
  <c r="I1817" i="3" s="1"/>
  <c r="B1818" i="3" s="1"/>
  <c r="G1818" i="3" s="1"/>
  <c r="H1819" i="2"/>
  <c r="I1819" i="2"/>
  <c r="B1820" i="2" s="1"/>
  <c r="G1820" i="2" s="1"/>
  <c r="I1818" i="7" l="1"/>
  <c r="B1819" i="7" s="1"/>
  <c r="G1819" i="7" s="1"/>
  <c r="H1818" i="7"/>
  <c r="H1818" i="6"/>
  <c r="I1818" i="6" s="1"/>
  <c r="B1819" i="6" s="1"/>
  <c r="G1819" i="6" s="1"/>
  <c r="H1819" i="5"/>
  <c r="I1819" i="5" s="1"/>
  <c r="B1820" i="5" s="1"/>
  <c r="G1820" i="5" s="1"/>
  <c r="H1818" i="4"/>
  <c r="I1818" i="4" s="1"/>
  <c r="B1819" i="4" s="1"/>
  <c r="G1819" i="4" s="1"/>
  <c r="H1818" i="3"/>
  <c r="I1818" i="3" s="1"/>
  <c r="B1819" i="3" s="1"/>
  <c r="G1819" i="3" s="1"/>
  <c r="H1820" i="2"/>
  <c r="I1820" i="2" s="1"/>
  <c r="B1821" i="2" s="1"/>
  <c r="G1821" i="2" s="1"/>
  <c r="H1819" i="7" l="1"/>
  <c r="I1819" i="7" s="1"/>
  <c r="B1820" i="7" s="1"/>
  <c r="G1820" i="7" s="1"/>
  <c r="H1819" i="6"/>
  <c r="I1819" i="6" s="1"/>
  <c r="B1820" i="6" s="1"/>
  <c r="G1820" i="6" s="1"/>
  <c r="H1820" i="5"/>
  <c r="I1820" i="5" s="1"/>
  <c r="B1821" i="5" s="1"/>
  <c r="G1821" i="5" s="1"/>
  <c r="I1819" i="4"/>
  <c r="B1820" i="4" s="1"/>
  <c r="G1820" i="4" s="1"/>
  <c r="H1819" i="4"/>
  <c r="H1819" i="3"/>
  <c r="I1819" i="3" s="1"/>
  <c r="B1820" i="3" s="1"/>
  <c r="G1820" i="3" s="1"/>
  <c r="H1821" i="2"/>
  <c r="I1821" i="2" s="1"/>
  <c r="B1822" i="2" s="1"/>
  <c r="G1822" i="2" s="1"/>
  <c r="H1820" i="7" l="1"/>
  <c r="I1820" i="7" s="1"/>
  <c r="B1821" i="7" s="1"/>
  <c r="G1821" i="7" s="1"/>
  <c r="H1820" i="6"/>
  <c r="I1820" i="6" s="1"/>
  <c r="B1821" i="6" s="1"/>
  <c r="G1821" i="6" s="1"/>
  <c r="H1821" i="5"/>
  <c r="I1821" i="5" s="1"/>
  <c r="B1822" i="5" s="1"/>
  <c r="G1822" i="5" s="1"/>
  <c r="I1820" i="4"/>
  <c r="B1821" i="4" s="1"/>
  <c r="G1821" i="4" s="1"/>
  <c r="H1820" i="4"/>
  <c r="I1820" i="3"/>
  <c r="B1821" i="3" s="1"/>
  <c r="G1821" i="3" s="1"/>
  <c r="H1820" i="3"/>
  <c r="H1822" i="2"/>
  <c r="I1822" i="2"/>
  <c r="B1823" i="2" s="1"/>
  <c r="G1823" i="2" s="1"/>
  <c r="H1821" i="7" l="1"/>
  <c r="I1821" i="7" s="1"/>
  <c r="B1822" i="7" s="1"/>
  <c r="G1822" i="7" s="1"/>
  <c r="H1821" i="6"/>
  <c r="I1821" i="6" s="1"/>
  <c r="B1822" i="6" s="1"/>
  <c r="G1822" i="6" s="1"/>
  <c r="H1822" i="5"/>
  <c r="I1822" i="5" s="1"/>
  <c r="B1823" i="5" s="1"/>
  <c r="G1823" i="5" s="1"/>
  <c r="H1821" i="4"/>
  <c r="I1821" i="4"/>
  <c r="B1822" i="4" s="1"/>
  <c r="G1822" i="4" s="1"/>
  <c r="H1821" i="3"/>
  <c r="I1821" i="3" s="1"/>
  <c r="B1822" i="3" s="1"/>
  <c r="G1822" i="3" s="1"/>
  <c r="H1823" i="2"/>
  <c r="I1823" i="2" s="1"/>
  <c r="B1824" i="2" s="1"/>
  <c r="G1824" i="2" s="1"/>
  <c r="H1822" i="7" l="1"/>
  <c r="I1822" i="7" s="1"/>
  <c r="B1823" i="7" s="1"/>
  <c r="G1823" i="7" s="1"/>
  <c r="H1822" i="6"/>
  <c r="I1822" i="6" s="1"/>
  <c r="B1823" i="6" s="1"/>
  <c r="G1823" i="6" s="1"/>
  <c r="H1823" i="5"/>
  <c r="I1823" i="5" s="1"/>
  <c r="B1824" i="5" s="1"/>
  <c r="G1824" i="5" s="1"/>
  <c r="H1822" i="4"/>
  <c r="I1822" i="4" s="1"/>
  <c r="B1823" i="4" s="1"/>
  <c r="G1823" i="4" s="1"/>
  <c r="H1822" i="3"/>
  <c r="I1822" i="3" s="1"/>
  <c r="B1823" i="3" s="1"/>
  <c r="G1823" i="3" s="1"/>
  <c r="H1824" i="2"/>
  <c r="I1824" i="2" s="1"/>
  <c r="B1825" i="2" s="1"/>
  <c r="G1825" i="2" s="1"/>
  <c r="H1823" i="7" l="1"/>
  <c r="I1823" i="7" s="1"/>
  <c r="B1824" i="7" s="1"/>
  <c r="G1824" i="7" s="1"/>
  <c r="H1823" i="6"/>
  <c r="I1823" i="6" s="1"/>
  <c r="B1824" i="6" s="1"/>
  <c r="G1824" i="6" s="1"/>
  <c r="H1824" i="5"/>
  <c r="I1824" i="5" s="1"/>
  <c r="B1825" i="5" s="1"/>
  <c r="G1825" i="5" s="1"/>
  <c r="H1823" i="4"/>
  <c r="I1823" i="4"/>
  <c r="B1824" i="4" s="1"/>
  <c r="G1824" i="4" s="1"/>
  <c r="H1823" i="3"/>
  <c r="I1823" i="3" s="1"/>
  <c r="B1824" i="3" s="1"/>
  <c r="G1824" i="3" s="1"/>
  <c r="H1825" i="2"/>
  <c r="I1825" i="2"/>
  <c r="B1826" i="2" s="1"/>
  <c r="G1826" i="2" s="1"/>
  <c r="H1824" i="7" l="1"/>
  <c r="I1824" i="7" s="1"/>
  <c r="B1825" i="7" s="1"/>
  <c r="G1825" i="7" s="1"/>
  <c r="I1824" i="6"/>
  <c r="B1825" i="6" s="1"/>
  <c r="G1825" i="6" s="1"/>
  <c r="H1824" i="6"/>
  <c r="H1825" i="5"/>
  <c r="I1825" i="5"/>
  <c r="B1826" i="5" s="1"/>
  <c r="G1826" i="5" s="1"/>
  <c r="I1824" i="4"/>
  <c r="B1825" i="4" s="1"/>
  <c r="G1825" i="4" s="1"/>
  <c r="H1824" i="4"/>
  <c r="H1824" i="3"/>
  <c r="I1824" i="3" s="1"/>
  <c r="B1825" i="3" s="1"/>
  <c r="G1825" i="3" s="1"/>
  <c r="H1826" i="2"/>
  <c r="I1826" i="2" s="1"/>
  <c r="B1827" i="2" s="1"/>
  <c r="G1827" i="2" s="1"/>
  <c r="H1825" i="7" l="1"/>
  <c r="I1825" i="7" s="1"/>
  <c r="B1826" i="7" s="1"/>
  <c r="G1826" i="7" s="1"/>
  <c r="I1825" i="6"/>
  <c r="B1826" i="6" s="1"/>
  <c r="G1826" i="6" s="1"/>
  <c r="H1825" i="6"/>
  <c r="H1826" i="5"/>
  <c r="I1826" i="5" s="1"/>
  <c r="B1827" i="5" s="1"/>
  <c r="G1827" i="5" s="1"/>
  <c r="H1825" i="4"/>
  <c r="I1825" i="4" s="1"/>
  <c r="B1826" i="4" s="1"/>
  <c r="G1826" i="4" s="1"/>
  <c r="H1825" i="3"/>
  <c r="I1825" i="3" s="1"/>
  <c r="B1826" i="3" s="1"/>
  <c r="G1826" i="3" s="1"/>
  <c r="H1827" i="2"/>
  <c r="I1827" i="2"/>
  <c r="B1828" i="2" s="1"/>
  <c r="G1828" i="2" s="1"/>
  <c r="H1826" i="7" l="1"/>
  <c r="I1826" i="7" s="1"/>
  <c r="B1827" i="7" s="1"/>
  <c r="G1827" i="7" s="1"/>
  <c r="H1826" i="6"/>
  <c r="I1826" i="6"/>
  <c r="B1827" i="6" s="1"/>
  <c r="G1827" i="6" s="1"/>
  <c r="H1827" i="5"/>
  <c r="I1827" i="5" s="1"/>
  <c r="B1828" i="5" s="1"/>
  <c r="G1828" i="5" s="1"/>
  <c r="H1826" i="4"/>
  <c r="I1826" i="4" s="1"/>
  <c r="B1827" i="4" s="1"/>
  <c r="G1827" i="4" s="1"/>
  <c r="H1826" i="3"/>
  <c r="I1826" i="3"/>
  <c r="B1827" i="3" s="1"/>
  <c r="G1827" i="3" s="1"/>
  <c r="H1828" i="2"/>
  <c r="I1828" i="2" s="1"/>
  <c r="B1829" i="2" s="1"/>
  <c r="G1829" i="2" s="1"/>
  <c r="H1827" i="7" l="1"/>
  <c r="I1827" i="7" s="1"/>
  <c r="B1828" i="7" s="1"/>
  <c r="G1828" i="7" s="1"/>
  <c r="H1827" i="6"/>
  <c r="I1827" i="6" s="1"/>
  <c r="B1828" i="6" s="1"/>
  <c r="G1828" i="6" s="1"/>
  <c r="H1828" i="5"/>
  <c r="I1828" i="5" s="1"/>
  <c r="B1829" i="5" s="1"/>
  <c r="G1829" i="5" s="1"/>
  <c r="I1827" i="4"/>
  <c r="B1828" i="4" s="1"/>
  <c r="G1828" i="4" s="1"/>
  <c r="H1827" i="4"/>
  <c r="I1827" i="3"/>
  <c r="B1828" i="3" s="1"/>
  <c r="G1828" i="3" s="1"/>
  <c r="H1827" i="3"/>
  <c r="H1829" i="2"/>
  <c r="I1829" i="2"/>
  <c r="B1830" i="2" s="1"/>
  <c r="G1830" i="2" s="1"/>
  <c r="H1828" i="7" l="1"/>
  <c r="I1828" i="7" s="1"/>
  <c r="B1829" i="7" s="1"/>
  <c r="G1829" i="7" s="1"/>
  <c r="H1828" i="6"/>
  <c r="I1828" i="6" s="1"/>
  <c r="B1829" i="6" s="1"/>
  <c r="G1829" i="6" s="1"/>
  <c r="H1829" i="5"/>
  <c r="I1829" i="5" s="1"/>
  <c r="B1830" i="5" s="1"/>
  <c r="G1830" i="5" s="1"/>
  <c r="H1828" i="4"/>
  <c r="I1828" i="4" s="1"/>
  <c r="B1829" i="4" s="1"/>
  <c r="G1829" i="4" s="1"/>
  <c r="H1828" i="3"/>
  <c r="I1828" i="3"/>
  <c r="B1829" i="3" s="1"/>
  <c r="G1829" i="3" s="1"/>
  <c r="H1830" i="2"/>
  <c r="I1830" i="2" s="1"/>
  <c r="B1831" i="2" s="1"/>
  <c r="G1831" i="2" s="1"/>
  <c r="I1829" i="7" l="1"/>
  <c r="B1830" i="7" s="1"/>
  <c r="G1830" i="7" s="1"/>
  <c r="H1829" i="7"/>
  <c r="H1829" i="6"/>
  <c r="I1829" i="6" s="1"/>
  <c r="B1830" i="6" s="1"/>
  <c r="G1830" i="6" s="1"/>
  <c r="H1830" i="5"/>
  <c r="I1830" i="5" s="1"/>
  <c r="B1831" i="5" s="1"/>
  <c r="G1831" i="5" s="1"/>
  <c r="H1829" i="4"/>
  <c r="I1829" i="4" s="1"/>
  <c r="B1830" i="4" s="1"/>
  <c r="G1830" i="4" s="1"/>
  <c r="H1829" i="3"/>
  <c r="I1829" i="3" s="1"/>
  <c r="B1830" i="3" s="1"/>
  <c r="G1830" i="3" s="1"/>
  <c r="H1831" i="2"/>
  <c r="I1831" i="2" s="1"/>
  <c r="B1832" i="2" s="1"/>
  <c r="G1832" i="2" s="1"/>
  <c r="H1830" i="7" l="1"/>
  <c r="I1830" i="7" s="1"/>
  <c r="B1831" i="7" s="1"/>
  <c r="G1831" i="7" s="1"/>
  <c r="H1830" i="6"/>
  <c r="I1830" i="6" s="1"/>
  <c r="B1831" i="6" s="1"/>
  <c r="G1831" i="6" s="1"/>
  <c r="H1831" i="5"/>
  <c r="I1831" i="5" s="1"/>
  <c r="B1832" i="5" s="1"/>
  <c r="G1832" i="5" s="1"/>
  <c r="H1830" i="4"/>
  <c r="I1830" i="4" s="1"/>
  <c r="B1831" i="4" s="1"/>
  <c r="G1831" i="4" s="1"/>
  <c r="H1830" i="3"/>
  <c r="I1830" i="3" s="1"/>
  <c r="B1831" i="3" s="1"/>
  <c r="G1831" i="3" s="1"/>
  <c r="H1832" i="2"/>
  <c r="I1832" i="2"/>
  <c r="B1833" i="2" s="1"/>
  <c r="G1833" i="2" s="1"/>
  <c r="H1831" i="7" l="1"/>
  <c r="I1831" i="7" s="1"/>
  <c r="B1832" i="7" s="1"/>
  <c r="G1832" i="7" s="1"/>
  <c r="H1831" i="6"/>
  <c r="I1831" i="6" s="1"/>
  <c r="B1832" i="6" s="1"/>
  <c r="G1832" i="6" s="1"/>
  <c r="H1832" i="5"/>
  <c r="I1832" i="5" s="1"/>
  <c r="B1833" i="5" s="1"/>
  <c r="G1833" i="5" s="1"/>
  <c r="H1831" i="4"/>
  <c r="I1831" i="4" s="1"/>
  <c r="B1832" i="4" s="1"/>
  <c r="G1832" i="4" s="1"/>
  <c r="H1831" i="3"/>
  <c r="I1831" i="3" s="1"/>
  <c r="B1832" i="3" s="1"/>
  <c r="G1832" i="3" s="1"/>
  <c r="H1833" i="2"/>
  <c r="I1833" i="2" s="1"/>
  <c r="B1834" i="2" s="1"/>
  <c r="G1834" i="2" s="1"/>
  <c r="H1832" i="7" l="1"/>
  <c r="I1832" i="7" s="1"/>
  <c r="B1833" i="7" s="1"/>
  <c r="G1833" i="7" s="1"/>
  <c r="H1832" i="6"/>
  <c r="I1832" i="6"/>
  <c r="B1833" i="6" s="1"/>
  <c r="G1833" i="6" s="1"/>
  <c r="H1833" i="5"/>
  <c r="I1833" i="5" s="1"/>
  <c r="B1834" i="5" s="1"/>
  <c r="G1834" i="5" s="1"/>
  <c r="H1832" i="4"/>
  <c r="I1832" i="4" s="1"/>
  <c r="B1833" i="4" s="1"/>
  <c r="G1833" i="4" s="1"/>
  <c r="H1832" i="3"/>
  <c r="I1832" i="3" s="1"/>
  <c r="B1833" i="3" s="1"/>
  <c r="G1833" i="3" s="1"/>
  <c r="H1834" i="2"/>
  <c r="I1834" i="2" s="1"/>
  <c r="B1835" i="2" s="1"/>
  <c r="G1835" i="2" s="1"/>
  <c r="H1833" i="7" l="1"/>
  <c r="I1833" i="7"/>
  <c r="B1834" i="7" s="1"/>
  <c r="G1834" i="7" s="1"/>
  <c r="H1833" i="6"/>
  <c r="I1833" i="6" s="1"/>
  <c r="B1834" i="6" s="1"/>
  <c r="G1834" i="6" s="1"/>
  <c r="H1834" i="5"/>
  <c r="I1834" i="5"/>
  <c r="B1835" i="5" s="1"/>
  <c r="G1835" i="5" s="1"/>
  <c r="I1833" i="4"/>
  <c r="B1834" i="4" s="1"/>
  <c r="G1834" i="4" s="1"/>
  <c r="H1833" i="4"/>
  <c r="H1833" i="3"/>
  <c r="I1833" i="3" s="1"/>
  <c r="B1834" i="3" s="1"/>
  <c r="G1834" i="3" s="1"/>
  <c r="H1835" i="2"/>
  <c r="I1835" i="2" s="1"/>
  <c r="B1836" i="2" s="1"/>
  <c r="G1836" i="2" s="1"/>
  <c r="H1834" i="7" l="1"/>
  <c r="I1834" i="7" s="1"/>
  <c r="B1835" i="7" s="1"/>
  <c r="G1835" i="7" s="1"/>
  <c r="H1834" i="6"/>
  <c r="I1834" i="6" s="1"/>
  <c r="B1835" i="6" s="1"/>
  <c r="G1835" i="6" s="1"/>
  <c r="H1835" i="5"/>
  <c r="I1835" i="5" s="1"/>
  <c r="B1836" i="5" s="1"/>
  <c r="G1836" i="5" s="1"/>
  <c r="H1834" i="4"/>
  <c r="I1834" i="4" s="1"/>
  <c r="B1835" i="4" s="1"/>
  <c r="G1835" i="4" s="1"/>
  <c r="H1834" i="3"/>
  <c r="I1834" i="3" s="1"/>
  <c r="B1835" i="3" s="1"/>
  <c r="G1835" i="3" s="1"/>
  <c r="H1836" i="2"/>
  <c r="I1836" i="2" s="1"/>
  <c r="B1837" i="2" s="1"/>
  <c r="G1837" i="2" s="1"/>
  <c r="H1835" i="7" l="1"/>
  <c r="I1835" i="7" s="1"/>
  <c r="B1836" i="7" s="1"/>
  <c r="G1836" i="7" s="1"/>
  <c r="H1835" i="6"/>
  <c r="I1835" i="6" s="1"/>
  <c r="B1836" i="6" s="1"/>
  <c r="G1836" i="6" s="1"/>
  <c r="H1836" i="5"/>
  <c r="I1836" i="5" s="1"/>
  <c r="B1837" i="5" s="1"/>
  <c r="G1837" i="5" s="1"/>
  <c r="H1835" i="4"/>
  <c r="I1835" i="4" s="1"/>
  <c r="B1836" i="4" s="1"/>
  <c r="G1836" i="4" s="1"/>
  <c r="H1835" i="3"/>
  <c r="I1835" i="3" s="1"/>
  <c r="B1836" i="3" s="1"/>
  <c r="G1836" i="3" s="1"/>
  <c r="H1837" i="2"/>
  <c r="I1837" i="2"/>
  <c r="B1838" i="2" s="1"/>
  <c r="G1838" i="2" s="1"/>
  <c r="H1836" i="7" l="1"/>
  <c r="I1836" i="7" s="1"/>
  <c r="B1837" i="7" s="1"/>
  <c r="G1837" i="7" s="1"/>
  <c r="H1836" i="6"/>
  <c r="I1836" i="6" s="1"/>
  <c r="B1837" i="6" s="1"/>
  <c r="G1837" i="6" s="1"/>
  <c r="H1837" i="5"/>
  <c r="I1837" i="5" s="1"/>
  <c r="B1838" i="5" s="1"/>
  <c r="G1838" i="5" s="1"/>
  <c r="H1836" i="4"/>
  <c r="I1836" i="4" s="1"/>
  <c r="B1837" i="4" s="1"/>
  <c r="G1837" i="4" s="1"/>
  <c r="H1836" i="3"/>
  <c r="I1836" i="3" s="1"/>
  <c r="B1837" i="3" s="1"/>
  <c r="G1837" i="3" s="1"/>
  <c r="H1838" i="2"/>
  <c r="I1838" i="2"/>
  <c r="B1839" i="2" s="1"/>
  <c r="G1839" i="2" s="1"/>
  <c r="H1837" i="7" l="1"/>
  <c r="I1837" i="7" s="1"/>
  <c r="B1838" i="7" s="1"/>
  <c r="G1838" i="7" s="1"/>
  <c r="H1837" i="6"/>
  <c r="I1837" i="6"/>
  <c r="B1838" i="6" s="1"/>
  <c r="G1838" i="6" s="1"/>
  <c r="H1838" i="5"/>
  <c r="I1838" i="5"/>
  <c r="B1839" i="5" s="1"/>
  <c r="G1839" i="5" s="1"/>
  <c r="H1837" i="4"/>
  <c r="I1837" i="4" s="1"/>
  <c r="B1838" i="4" s="1"/>
  <c r="G1838" i="4" s="1"/>
  <c r="H1837" i="3"/>
  <c r="I1837" i="3" s="1"/>
  <c r="B1838" i="3" s="1"/>
  <c r="G1838" i="3" s="1"/>
  <c r="H1839" i="2"/>
  <c r="I1839" i="2" s="1"/>
  <c r="B1840" i="2" s="1"/>
  <c r="G1840" i="2" s="1"/>
  <c r="H1838" i="7" l="1"/>
  <c r="I1838" i="7" s="1"/>
  <c r="B1839" i="7" s="1"/>
  <c r="G1839" i="7" s="1"/>
  <c r="H1838" i="6"/>
  <c r="I1838" i="6"/>
  <c r="B1839" i="6" s="1"/>
  <c r="G1839" i="6" s="1"/>
  <c r="H1839" i="5"/>
  <c r="I1839" i="5" s="1"/>
  <c r="B1840" i="5" s="1"/>
  <c r="G1840" i="5" s="1"/>
  <c r="H1838" i="4"/>
  <c r="I1838" i="4"/>
  <c r="B1839" i="4" s="1"/>
  <c r="G1839" i="4" s="1"/>
  <c r="H1838" i="3"/>
  <c r="I1838" i="3"/>
  <c r="B1839" i="3" s="1"/>
  <c r="G1839" i="3" s="1"/>
  <c r="H1840" i="2"/>
  <c r="I1840" i="2"/>
  <c r="B1841" i="2" s="1"/>
  <c r="G1841" i="2" s="1"/>
  <c r="H1839" i="7" l="1"/>
  <c r="I1839" i="7" s="1"/>
  <c r="B1840" i="7" s="1"/>
  <c r="G1840" i="7" s="1"/>
  <c r="H1839" i="6"/>
  <c r="I1839" i="6" s="1"/>
  <c r="B1840" i="6" s="1"/>
  <c r="G1840" i="6" s="1"/>
  <c r="H1840" i="5"/>
  <c r="I1840" i="5"/>
  <c r="B1841" i="5" s="1"/>
  <c r="G1841" i="5" s="1"/>
  <c r="H1839" i="4"/>
  <c r="I1839" i="4" s="1"/>
  <c r="B1840" i="4" s="1"/>
  <c r="G1840" i="4" s="1"/>
  <c r="H1839" i="3"/>
  <c r="I1839" i="3" s="1"/>
  <c r="B1840" i="3" s="1"/>
  <c r="G1840" i="3" s="1"/>
  <c r="H1841" i="2"/>
  <c r="I1841" i="2"/>
  <c r="B1842" i="2" s="1"/>
  <c r="G1842" i="2" s="1"/>
  <c r="H1840" i="7" l="1"/>
  <c r="I1840" i="7" s="1"/>
  <c r="B1841" i="7" s="1"/>
  <c r="G1841" i="7" s="1"/>
  <c r="H1840" i="6"/>
  <c r="I1840" i="6" s="1"/>
  <c r="B1841" i="6" s="1"/>
  <c r="G1841" i="6" s="1"/>
  <c r="H1841" i="5"/>
  <c r="I1841" i="5" s="1"/>
  <c r="B1842" i="5" s="1"/>
  <c r="G1842" i="5" s="1"/>
  <c r="H1840" i="4"/>
  <c r="I1840" i="4" s="1"/>
  <c r="B1841" i="4" s="1"/>
  <c r="G1841" i="4" s="1"/>
  <c r="H1840" i="3"/>
  <c r="I1840" i="3" s="1"/>
  <c r="B1841" i="3" s="1"/>
  <c r="G1841" i="3" s="1"/>
  <c r="H1842" i="2"/>
  <c r="I1842" i="2" s="1"/>
  <c r="B1843" i="2" s="1"/>
  <c r="G1843" i="2" s="1"/>
  <c r="H1841" i="7" l="1"/>
  <c r="I1841" i="7" s="1"/>
  <c r="B1842" i="7" s="1"/>
  <c r="G1842" i="7" s="1"/>
  <c r="H1841" i="6"/>
  <c r="I1841" i="6" s="1"/>
  <c r="B1842" i="6" s="1"/>
  <c r="G1842" i="6" s="1"/>
  <c r="H1842" i="5"/>
  <c r="I1842" i="5" s="1"/>
  <c r="B1843" i="5" s="1"/>
  <c r="G1843" i="5" s="1"/>
  <c r="H1841" i="4"/>
  <c r="I1841" i="4" s="1"/>
  <c r="B1842" i="4" s="1"/>
  <c r="G1842" i="4" s="1"/>
  <c r="H1841" i="3"/>
  <c r="I1841" i="3" s="1"/>
  <c r="B1842" i="3" s="1"/>
  <c r="G1842" i="3" s="1"/>
  <c r="H1843" i="2"/>
  <c r="I1843" i="2"/>
  <c r="B1844" i="2" s="1"/>
  <c r="G1844" i="2" s="1"/>
  <c r="H1842" i="7" l="1"/>
  <c r="I1842" i="7" s="1"/>
  <c r="B1843" i="7" s="1"/>
  <c r="G1843" i="7" s="1"/>
  <c r="H1842" i="6"/>
  <c r="I1842" i="6" s="1"/>
  <c r="B1843" i="6" s="1"/>
  <c r="G1843" i="6" s="1"/>
  <c r="H1843" i="5"/>
  <c r="I1843" i="5" s="1"/>
  <c r="B1844" i="5" s="1"/>
  <c r="G1844" i="5" s="1"/>
  <c r="H1842" i="4"/>
  <c r="I1842" i="4" s="1"/>
  <c r="B1843" i="4" s="1"/>
  <c r="G1843" i="4" s="1"/>
  <c r="I1842" i="3"/>
  <c r="B1843" i="3" s="1"/>
  <c r="G1843" i="3" s="1"/>
  <c r="H1842" i="3"/>
  <c r="H1844" i="2"/>
  <c r="I1844" i="2"/>
  <c r="B1845" i="2" s="1"/>
  <c r="G1845" i="2" s="1"/>
  <c r="H1843" i="7" l="1"/>
  <c r="I1843" i="7"/>
  <c r="B1844" i="7" s="1"/>
  <c r="G1844" i="7" s="1"/>
  <c r="H1843" i="6"/>
  <c r="I1843" i="6" s="1"/>
  <c r="B1844" i="6" s="1"/>
  <c r="G1844" i="6" s="1"/>
  <c r="H1844" i="5"/>
  <c r="I1844" i="5" s="1"/>
  <c r="B1845" i="5" s="1"/>
  <c r="G1845" i="5" s="1"/>
  <c r="H1843" i="4"/>
  <c r="I1843" i="4" s="1"/>
  <c r="B1844" i="4" s="1"/>
  <c r="G1844" i="4" s="1"/>
  <c r="H1843" i="3"/>
  <c r="I1843" i="3" s="1"/>
  <c r="B1844" i="3" s="1"/>
  <c r="G1844" i="3" s="1"/>
  <c r="H1845" i="2"/>
  <c r="I1845" i="2" s="1"/>
  <c r="B1846" i="2" s="1"/>
  <c r="G1846" i="2" s="1"/>
  <c r="H1844" i="7" l="1"/>
  <c r="I1844" i="7" s="1"/>
  <c r="B1845" i="7" s="1"/>
  <c r="G1845" i="7" s="1"/>
  <c r="I1844" i="6"/>
  <c r="B1845" i="6" s="1"/>
  <c r="G1845" i="6" s="1"/>
  <c r="H1844" i="6"/>
  <c r="H1845" i="5"/>
  <c r="I1845" i="5" s="1"/>
  <c r="B1846" i="5" s="1"/>
  <c r="G1846" i="5" s="1"/>
  <c r="H1844" i="4"/>
  <c r="I1844" i="4" s="1"/>
  <c r="B1845" i="4" s="1"/>
  <c r="G1845" i="4" s="1"/>
  <c r="H1844" i="3"/>
  <c r="I1844" i="3" s="1"/>
  <c r="B1845" i="3" s="1"/>
  <c r="G1845" i="3" s="1"/>
  <c r="H1846" i="2"/>
  <c r="I1846" i="2" s="1"/>
  <c r="B1847" i="2" s="1"/>
  <c r="G1847" i="2" s="1"/>
  <c r="H1845" i="7" l="1"/>
  <c r="I1845" i="7" s="1"/>
  <c r="B1846" i="7" s="1"/>
  <c r="G1846" i="7" s="1"/>
  <c r="H1845" i="6"/>
  <c r="I1845" i="6" s="1"/>
  <c r="B1846" i="6" s="1"/>
  <c r="G1846" i="6" s="1"/>
  <c r="H1846" i="5"/>
  <c r="I1846" i="5" s="1"/>
  <c r="B1847" i="5" s="1"/>
  <c r="G1847" i="5" s="1"/>
  <c r="H1845" i="4"/>
  <c r="I1845" i="4" s="1"/>
  <c r="B1846" i="4" s="1"/>
  <c r="G1846" i="4" s="1"/>
  <c r="H1845" i="3"/>
  <c r="I1845" i="3" s="1"/>
  <c r="B1846" i="3" s="1"/>
  <c r="G1846" i="3" s="1"/>
  <c r="H1847" i="2"/>
  <c r="I1847" i="2" s="1"/>
  <c r="B1848" i="2" s="1"/>
  <c r="G1848" i="2" s="1"/>
  <c r="H1846" i="7" l="1"/>
  <c r="I1846" i="7" s="1"/>
  <c r="B1847" i="7" s="1"/>
  <c r="G1847" i="7" s="1"/>
  <c r="H1846" i="6"/>
  <c r="I1846" i="6" s="1"/>
  <c r="B1847" i="6" s="1"/>
  <c r="G1847" i="6" s="1"/>
  <c r="H1847" i="5"/>
  <c r="I1847" i="5" s="1"/>
  <c r="B1848" i="5" s="1"/>
  <c r="G1848" i="5" s="1"/>
  <c r="H1846" i="4"/>
  <c r="I1846" i="4"/>
  <c r="B1847" i="4" s="1"/>
  <c r="G1847" i="4" s="1"/>
  <c r="H1846" i="3"/>
  <c r="I1846" i="3"/>
  <c r="B1847" i="3" s="1"/>
  <c r="G1847" i="3" s="1"/>
  <c r="H1848" i="2"/>
  <c r="I1848" i="2" s="1"/>
  <c r="B1849" i="2" s="1"/>
  <c r="G1849" i="2" s="1"/>
  <c r="H1847" i="7" l="1"/>
  <c r="I1847" i="7" s="1"/>
  <c r="B1848" i="7" s="1"/>
  <c r="G1848" i="7" s="1"/>
  <c r="H1847" i="6"/>
  <c r="I1847" i="6" s="1"/>
  <c r="B1848" i="6" s="1"/>
  <c r="G1848" i="6" s="1"/>
  <c r="H1848" i="5"/>
  <c r="I1848" i="5" s="1"/>
  <c r="B1849" i="5" s="1"/>
  <c r="G1849" i="5" s="1"/>
  <c r="H1847" i="4"/>
  <c r="I1847" i="4" s="1"/>
  <c r="B1848" i="4" s="1"/>
  <c r="G1848" i="4" s="1"/>
  <c r="H1847" i="3"/>
  <c r="I1847" i="3"/>
  <c r="B1848" i="3" s="1"/>
  <c r="G1848" i="3" s="1"/>
  <c r="H1849" i="2"/>
  <c r="I1849" i="2"/>
  <c r="B1850" i="2" s="1"/>
  <c r="G1850" i="2" s="1"/>
  <c r="H1848" i="7" l="1"/>
  <c r="I1848" i="7" s="1"/>
  <c r="B1849" i="7" s="1"/>
  <c r="G1849" i="7" s="1"/>
  <c r="I1848" i="6"/>
  <c r="B1849" i="6" s="1"/>
  <c r="G1849" i="6" s="1"/>
  <c r="H1848" i="6"/>
  <c r="H1849" i="5"/>
  <c r="I1849" i="5" s="1"/>
  <c r="B1850" i="5" s="1"/>
  <c r="G1850" i="5" s="1"/>
  <c r="I1848" i="4"/>
  <c r="B1849" i="4" s="1"/>
  <c r="G1849" i="4" s="1"/>
  <c r="H1848" i="4"/>
  <c r="H1848" i="3"/>
  <c r="I1848" i="3" s="1"/>
  <c r="B1849" i="3" s="1"/>
  <c r="G1849" i="3" s="1"/>
  <c r="H1850" i="2"/>
  <c r="I1850" i="2" s="1"/>
  <c r="B1851" i="2" s="1"/>
  <c r="G1851" i="2" s="1"/>
  <c r="H1849" i="7" l="1"/>
  <c r="I1849" i="7" s="1"/>
  <c r="B1850" i="7" s="1"/>
  <c r="G1850" i="7" s="1"/>
  <c r="H1849" i="6"/>
  <c r="I1849" i="6" s="1"/>
  <c r="B1850" i="6" s="1"/>
  <c r="G1850" i="6" s="1"/>
  <c r="H1850" i="5"/>
  <c r="I1850" i="5" s="1"/>
  <c r="B1851" i="5" s="1"/>
  <c r="G1851" i="5" s="1"/>
  <c r="H1849" i="4"/>
  <c r="I1849" i="4" s="1"/>
  <c r="B1850" i="4" s="1"/>
  <c r="G1850" i="4" s="1"/>
  <c r="I1849" i="3"/>
  <c r="B1850" i="3" s="1"/>
  <c r="G1850" i="3" s="1"/>
  <c r="H1849" i="3"/>
  <c r="H1851" i="2"/>
  <c r="I1851" i="2" s="1"/>
  <c r="B1852" i="2" s="1"/>
  <c r="G1852" i="2" s="1"/>
  <c r="H1850" i="7" l="1"/>
  <c r="I1850" i="7"/>
  <c r="B1851" i="7" s="1"/>
  <c r="G1851" i="7" s="1"/>
  <c r="H1850" i="6"/>
  <c r="I1850" i="6"/>
  <c r="B1851" i="6" s="1"/>
  <c r="G1851" i="6" s="1"/>
  <c r="H1851" i="5"/>
  <c r="I1851" i="5" s="1"/>
  <c r="B1852" i="5" s="1"/>
  <c r="G1852" i="5" s="1"/>
  <c r="H1850" i="4"/>
  <c r="I1850" i="4"/>
  <c r="B1851" i="4" s="1"/>
  <c r="G1851" i="4" s="1"/>
  <c r="H1850" i="3"/>
  <c r="I1850" i="3"/>
  <c r="B1851" i="3" s="1"/>
  <c r="G1851" i="3" s="1"/>
  <c r="H1852" i="2"/>
  <c r="I1852" i="2" s="1"/>
  <c r="B1853" i="2" s="1"/>
  <c r="G1853" i="2" s="1"/>
  <c r="H1851" i="7" l="1"/>
  <c r="I1851" i="7" s="1"/>
  <c r="B1852" i="7" s="1"/>
  <c r="G1852" i="7" s="1"/>
  <c r="H1851" i="6"/>
  <c r="I1851" i="6" s="1"/>
  <c r="B1852" i="6" s="1"/>
  <c r="G1852" i="6" s="1"/>
  <c r="H1852" i="5"/>
  <c r="I1852" i="5"/>
  <c r="B1853" i="5" s="1"/>
  <c r="G1853" i="5" s="1"/>
  <c r="I1851" i="4"/>
  <c r="B1852" i="4" s="1"/>
  <c r="G1852" i="4" s="1"/>
  <c r="H1851" i="4"/>
  <c r="I1851" i="3"/>
  <c r="B1852" i="3" s="1"/>
  <c r="G1852" i="3" s="1"/>
  <c r="H1851" i="3"/>
  <c r="H1853" i="2"/>
  <c r="I1853" i="2"/>
  <c r="B1854" i="2" s="1"/>
  <c r="G1854" i="2" s="1"/>
  <c r="I1852" i="7" l="1"/>
  <c r="B1853" i="7" s="1"/>
  <c r="G1853" i="7" s="1"/>
  <c r="H1852" i="7"/>
  <c r="H1852" i="6"/>
  <c r="I1852" i="6" s="1"/>
  <c r="B1853" i="6" s="1"/>
  <c r="G1853" i="6" s="1"/>
  <c r="H1853" i="5"/>
  <c r="I1853" i="5" s="1"/>
  <c r="B1854" i="5" s="1"/>
  <c r="G1854" i="5" s="1"/>
  <c r="H1852" i="4"/>
  <c r="I1852" i="4" s="1"/>
  <c r="B1853" i="4" s="1"/>
  <c r="G1853" i="4" s="1"/>
  <c r="H1852" i="3"/>
  <c r="I1852" i="3" s="1"/>
  <c r="B1853" i="3" s="1"/>
  <c r="G1853" i="3" s="1"/>
  <c r="H1854" i="2"/>
  <c r="I1854" i="2"/>
  <c r="B1855" i="2" s="1"/>
  <c r="G1855" i="2" s="1"/>
  <c r="H1853" i="7" l="1"/>
  <c r="I1853" i="7" s="1"/>
  <c r="B1854" i="7" s="1"/>
  <c r="G1854" i="7" s="1"/>
  <c r="H1853" i="6"/>
  <c r="I1853" i="6" s="1"/>
  <c r="B1854" i="6" s="1"/>
  <c r="G1854" i="6" s="1"/>
  <c r="H1854" i="5"/>
  <c r="I1854" i="5" s="1"/>
  <c r="B1855" i="5" s="1"/>
  <c r="G1855" i="5" s="1"/>
  <c r="H1853" i="4"/>
  <c r="I1853" i="4" s="1"/>
  <c r="B1854" i="4" s="1"/>
  <c r="G1854" i="4" s="1"/>
  <c r="H1853" i="3"/>
  <c r="I1853" i="3" s="1"/>
  <c r="B1854" i="3" s="1"/>
  <c r="G1854" i="3" s="1"/>
  <c r="H1855" i="2"/>
  <c r="I1855" i="2"/>
  <c r="B1856" i="2" s="1"/>
  <c r="G1856" i="2" s="1"/>
  <c r="H1854" i="7" l="1"/>
  <c r="I1854" i="7" s="1"/>
  <c r="B1855" i="7" s="1"/>
  <c r="G1855" i="7" s="1"/>
  <c r="H1854" i="6"/>
  <c r="I1854" i="6"/>
  <c r="B1855" i="6" s="1"/>
  <c r="G1855" i="6" s="1"/>
  <c r="H1855" i="5"/>
  <c r="I1855" i="5" s="1"/>
  <c r="B1856" i="5" s="1"/>
  <c r="G1856" i="5" s="1"/>
  <c r="H1854" i="4"/>
  <c r="I1854" i="4" s="1"/>
  <c r="B1855" i="4" s="1"/>
  <c r="G1855" i="4" s="1"/>
  <c r="H1854" i="3"/>
  <c r="I1854" i="3" s="1"/>
  <c r="B1855" i="3" s="1"/>
  <c r="G1855" i="3" s="1"/>
  <c r="H1856" i="2"/>
  <c r="I1856" i="2"/>
  <c r="B1857" i="2" s="1"/>
  <c r="G1857" i="2" s="1"/>
  <c r="H1855" i="7" l="1"/>
  <c r="I1855" i="7" s="1"/>
  <c r="B1856" i="7" s="1"/>
  <c r="G1856" i="7" s="1"/>
  <c r="H1855" i="6"/>
  <c r="I1855" i="6" s="1"/>
  <c r="B1856" i="6" s="1"/>
  <c r="G1856" i="6" s="1"/>
  <c r="H1856" i="5"/>
  <c r="I1856" i="5" s="1"/>
  <c r="B1857" i="5" s="1"/>
  <c r="G1857" i="5" s="1"/>
  <c r="H1855" i="4"/>
  <c r="I1855" i="4" s="1"/>
  <c r="B1856" i="4" s="1"/>
  <c r="G1856" i="4" s="1"/>
  <c r="H1855" i="3"/>
  <c r="I1855" i="3" s="1"/>
  <c r="B1856" i="3" s="1"/>
  <c r="G1856" i="3" s="1"/>
  <c r="H1857" i="2"/>
  <c r="I1857" i="2"/>
  <c r="B1858" i="2" s="1"/>
  <c r="G1858" i="2" s="1"/>
  <c r="H1856" i="7" l="1"/>
  <c r="I1856" i="7" s="1"/>
  <c r="B1857" i="7" s="1"/>
  <c r="G1857" i="7" s="1"/>
  <c r="H1856" i="6"/>
  <c r="I1856" i="6" s="1"/>
  <c r="B1857" i="6" s="1"/>
  <c r="G1857" i="6" s="1"/>
  <c r="H1857" i="5"/>
  <c r="I1857" i="5" s="1"/>
  <c r="B1858" i="5" s="1"/>
  <c r="G1858" i="5" s="1"/>
  <c r="H1856" i="4"/>
  <c r="I1856" i="4" s="1"/>
  <c r="B1857" i="4" s="1"/>
  <c r="G1857" i="4" s="1"/>
  <c r="H1856" i="3"/>
  <c r="I1856" i="3" s="1"/>
  <c r="B1857" i="3" s="1"/>
  <c r="G1857" i="3" s="1"/>
  <c r="H1858" i="2"/>
  <c r="I1858" i="2" s="1"/>
  <c r="B1859" i="2" s="1"/>
  <c r="G1859" i="2" s="1"/>
  <c r="I1857" i="7" l="1"/>
  <c r="B1858" i="7" s="1"/>
  <c r="G1858" i="7" s="1"/>
  <c r="H1857" i="7"/>
  <c r="H1857" i="6"/>
  <c r="I1857" i="6" s="1"/>
  <c r="B1858" i="6" s="1"/>
  <c r="G1858" i="6" s="1"/>
  <c r="H1858" i="5"/>
  <c r="I1858" i="5" s="1"/>
  <c r="B1859" i="5" s="1"/>
  <c r="G1859" i="5" s="1"/>
  <c r="I1857" i="4"/>
  <c r="B1858" i="4" s="1"/>
  <c r="G1858" i="4" s="1"/>
  <c r="H1857" i="4"/>
  <c r="I1857" i="3"/>
  <c r="B1858" i="3" s="1"/>
  <c r="G1858" i="3" s="1"/>
  <c r="H1857" i="3"/>
  <c r="H1859" i="2"/>
  <c r="I1859" i="2" s="1"/>
  <c r="B1860" i="2" s="1"/>
  <c r="G1860" i="2" s="1"/>
  <c r="H1858" i="7" l="1"/>
  <c r="I1858" i="7"/>
  <c r="B1859" i="7" s="1"/>
  <c r="G1859" i="7" s="1"/>
  <c r="I1858" i="6"/>
  <c r="B1859" i="6" s="1"/>
  <c r="G1859" i="6" s="1"/>
  <c r="H1858" i="6"/>
  <c r="H1859" i="5"/>
  <c r="I1859" i="5" s="1"/>
  <c r="B1860" i="5" s="1"/>
  <c r="G1860" i="5" s="1"/>
  <c r="H1858" i="4"/>
  <c r="I1858" i="4" s="1"/>
  <c r="B1859" i="4" s="1"/>
  <c r="G1859" i="4" s="1"/>
  <c r="H1858" i="3"/>
  <c r="I1858" i="3" s="1"/>
  <c r="B1859" i="3" s="1"/>
  <c r="G1859" i="3" s="1"/>
  <c r="I1860" i="2"/>
  <c r="B1861" i="2" s="1"/>
  <c r="G1861" i="2" s="1"/>
  <c r="H1860" i="2"/>
  <c r="H1859" i="7" l="1"/>
  <c r="I1859" i="7" s="1"/>
  <c r="B1860" i="7" s="1"/>
  <c r="G1860" i="7" s="1"/>
  <c r="H1859" i="6"/>
  <c r="I1859" i="6"/>
  <c r="B1860" i="6" s="1"/>
  <c r="G1860" i="6" s="1"/>
  <c r="H1860" i="5"/>
  <c r="I1860" i="5"/>
  <c r="B1861" i="5" s="1"/>
  <c r="G1861" i="5" s="1"/>
  <c r="H1859" i="4"/>
  <c r="I1859" i="4" s="1"/>
  <c r="B1860" i="4" s="1"/>
  <c r="G1860" i="4" s="1"/>
  <c r="H1859" i="3"/>
  <c r="I1859" i="3"/>
  <c r="B1860" i="3" s="1"/>
  <c r="G1860" i="3" s="1"/>
  <c r="H1861" i="2"/>
  <c r="I1861" i="2" s="1"/>
  <c r="B1862" i="2" s="1"/>
  <c r="G1862" i="2" s="1"/>
  <c r="I1860" i="7" l="1"/>
  <c r="B1861" i="7" s="1"/>
  <c r="G1861" i="7" s="1"/>
  <c r="H1860" i="7"/>
  <c r="H1860" i="6"/>
  <c r="I1860" i="6" s="1"/>
  <c r="B1861" i="6" s="1"/>
  <c r="G1861" i="6" s="1"/>
  <c r="H1861" i="5"/>
  <c r="I1861" i="5" s="1"/>
  <c r="B1862" i="5" s="1"/>
  <c r="G1862" i="5" s="1"/>
  <c r="H1860" i="4"/>
  <c r="I1860" i="4" s="1"/>
  <c r="B1861" i="4" s="1"/>
  <c r="G1861" i="4" s="1"/>
  <c r="H1860" i="3"/>
  <c r="I1860" i="3"/>
  <c r="B1861" i="3" s="1"/>
  <c r="G1861" i="3" s="1"/>
  <c r="H1862" i="2"/>
  <c r="I1862" i="2"/>
  <c r="B1863" i="2" s="1"/>
  <c r="G1863" i="2" s="1"/>
  <c r="H1861" i="7" l="1"/>
  <c r="I1861" i="7" s="1"/>
  <c r="B1862" i="7" s="1"/>
  <c r="G1862" i="7" s="1"/>
  <c r="H1861" i="6"/>
  <c r="I1861" i="6" s="1"/>
  <c r="B1862" i="6" s="1"/>
  <c r="G1862" i="6" s="1"/>
  <c r="H1862" i="5"/>
  <c r="I1862" i="5"/>
  <c r="B1863" i="5" s="1"/>
  <c r="G1863" i="5" s="1"/>
  <c r="H1861" i="4"/>
  <c r="I1861" i="4" s="1"/>
  <c r="B1862" i="4" s="1"/>
  <c r="G1862" i="4" s="1"/>
  <c r="H1861" i="3"/>
  <c r="I1861" i="3"/>
  <c r="B1862" i="3" s="1"/>
  <c r="G1862" i="3" s="1"/>
  <c r="H1863" i="2"/>
  <c r="I1863" i="2"/>
  <c r="B1864" i="2" s="1"/>
  <c r="G1864" i="2" s="1"/>
  <c r="H1862" i="7" l="1"/>
  <c r="I1862" i="7"/>
  <c r="B1863" i="7" s="1"/>
  <c r="G1863" i="7" s="1"/>
  <c r="H1862" i="6"/>
  <c r="I1862" i="6"/>
  <c r="B1863" i="6" s="1"/>
  <c r="G1863" i="6" s="1"/>
  <c r="H1863" i="5"/>
  <c r="I1863" i="5" s="1"/>
  <c r="B1864" i="5" s="1"/>
  <c r="G1864" i="5" s="1"/>
  <c r="H1862" i="4"/>
  <c r="I1862" i="4"/>
  <c r="B1863" i="4" s="1"/>
  <c r="G1863" i="4" s="1"/>
  <c r="H1862" i="3"/>
  <c r="I1862" i="3"/>
  <c r="B1863" i="3" s="1"/>
  <c r="G1863" i="3" s="1"/>
  <c r="H1864" i="2"/>
  <c r="I1864" i="2" s="1"/>
  <c r="B1865" i="2" s="1"/>
  <c r="G1865" i="2" s="1"/>
  <c r="H1863" i="7" l="1"/>
  <c r="I1863" i="7" s="1"/>
  <c r="B1864" i="7" s="1"/>
  <c r="G1864" i="7" s="1"/>
  <c r="H1863" i="6"/>
  <c r="I1863" i="6" s="1"/>
  <c r="B1864" i="6" s="1"/>
  <c r="G1864" i="6" s="1"/>
  <c r="H1864" i="5"/>
  <c r="I1864" i="5"/>
  <c r="B1865" i="5" s="1"/>
  <c r="G1865" i="5" s="1"/>
  <c r="I1863" i="4"/>
  <c r="B1864" i="4" s="1"/>
  <c r="G1864" i="4" s="1"/>
  <c r="H1863" i="4"/>
  <c r="H1863" i="3"/>
  <c r="I1863" i="3"/>
  <c r="B1864" i="3" s="1"/>
  <c r="G1864" i="3" s="1"/>
  <c r="H1865" i="2"/>
  <c r="I1865" i="2"/>
  <c r="B1866" i="2" s="1"/>
  <c r="G1866" i="2" s="1"/>
  <c r="H1864" i="7" l="1"/>
  <c r="I1864" i="7" s="1"/>
  <c r="B1865" i="7" s="1"/>
  <c r="G1865" i="7" s="1"/>
  <c r="H1864" i="6"/>
  <c r="I1864" i="6" s="1"/>
  <c r="B1865" i="6" s="1"/>
  <c r="G1865" i="6" s="1"/>
  <c r="H1865" i="5"/>
  <c r="I1865" i="5" s="1"/>
  <c r="B1866" i="5" s="1"/>
  <c r="G1866" i="5" s="1"/>
  <c r="H1864" i="4"/>
  <c r="I1864" i="4" s="1"/>
  <c r="B1865" i="4" s="1"/>
  <c r="G1865" i="4" s="1"/>
  <c r="H1864" i="3"/>
  <c r="I1864" i="3" s="1"/>
  <c r="B1865" i="3" s="1"/>
  <c r="G1865" i="3" s="1"/>
  <c r="H1866" i="2"/>
  <c r="I1866" i="2" s="1"/>
  <c r="B1867" i="2" s="1"/>
  <c r="G1867" i="2" s="1"/>
  <c r="H1865" i="7" l="1"/>
  <c r="I1865" i="7"/>
  <c r="B1866" i="7" s="1"/>
  <c r="G1866" i="7" s="1"/>
  <c r="H1865" i="6"/>
  <c r="I1865" i="6" s="1"/>
  <c r="B1866" i="6" s="1"/>
  <c r="G1866" i="6" s="1"/>
  <c r="H1866" i="5"/>
  <c r="I1866" i="5" s="1"/>
  <c r="B1867" i="5" s="1"/>
  <c r="G1867" i="5" s="1"/>
  <c r="H1865" i="4"/>
  <c r="I1865" i="4" s="1"/>
  <c r="B1866" i="4" s="1"/>
  <c r="G1866" i="4" s="1"/>
  <c r="H1865" i="3"/>
  <c r="I1865" i="3" s="1"/>
  <c r="B1866" i="3" s="1"/>
  <c r="G1866" i="3" s="1"/>
  <c r="H1867" i="2"/>
  <c r="I1867" i="2" s="1"/>
  <c r="B1868" i="2" s="1"/>
  <c r="G1868" i="2" s="1"/>
  <c r="I1866" i="7" l="1"/>
  <c r="B1867" i="7" s="1"/>
  <c r="G1867" i="7" s="1"/>
  <c r="H1866" i="7"/>
  <c r="H1866" i="6"/>
  <c r="I1866" i="6" s="1"/>
  <c r="B1867" i="6" s="1"/>
  <c r="G1867" i="6" s="1"/>
  <c r="H1867" i="5"/>
  <c r="I1867" i="5" s="1"/>
  <c r="B1868" i="5" s="1"/>
  <c r="G1868" i="5" s="1"/>
  <c r="H1866" i="4"/>
  <c r="I1866" i="4" s="1"/>
  <c r="B1867" i="4" s="1"/>
  <c r="G1867" i="4" s="1"/>
  <c r="H1866" i="3"/>
  <c r="I1866" i="3" s="1"/>
  <c r="B1867" i="3" s="1"/>
  <c r="G1867" i="3" s="1"/>
  <c r="H1868" i="2"/>
  <c r="I1868" i="2"/>
  <c r="B1869" i="2" s="1"/>
  <c r="G1869" i="2" s="1"/>
  <c r="H1867" i="7" l="1"/>
  <c r="I1867" i="7" s="1"/>
  <c r="B1868" i="7" s="1"/>
  <c r="G1868" i="7" s="1"/>
  <c r="H1867" i="6"/>
  <c r="I1867" i="6" s="1"/>
  <c r="B1868" i="6" s="1"/>
  <c r="G1868" i="6" s="1"/>
  <c r="H1868" i="5"/>
  <c r="I1868" i="5" s="1"/>
  <c r="B1869" i="5" s="1"/>
  <c r="G1869" i="5" s="1"/>
  <c r="H1867" i="4"/>
  <c r="I1867" i="4" s="1"/>
  <c r="B1868" i="4" s="1"/>
  <c r="G1868" i="4" s="1"/>
  <c r="H1867" i="3"/>
  <c r="I1867" i="3" s="1"/>
  <c r="B1868" i="3" s="1"/>
  <c r="G1868" i="3" s="1"/>
  <c r="H1869" i="2"/>
  <c r="I1869" i="2"/>
  <c r="B1870" i="2" s="1"/>
  <c r="G1870" i="2" s="1"/>
  <c r="H1868" i="7" l="1"/>
  <c r="I1868" i="7" s="1"/>
  <c r="B1869" i="7" s="1"/>
  <c r="G1869" i="7" s="1"/>
  <c r="H1868" i="6"/>
  <c r="I1868" i="6" s="1"/>
  <c r="B1869" i="6" s="1"/>
  <c r="G1869" i="6" s="1"/>
  <c r="H1869" i="5"/>
  <c r="I1869" i="5" s="1"/>
  <c r="B1870" i="5" s="1"/>
  <c r="G1870" i="5" s="1"/>
  <c r="H1868" i="4"/>
  <c r="I1868" i="4" s="1"/>
  <c r="B1869" i="4" s="1"/>
  <c r="G1869" i="4" s="1"/>
  <c r="H1868" i="3"/>
  <c r="I1868" i="3" s="1"/>
  <c r="B1869" i="3" s="1"/>
  <c r="G1869" i="3" s="1"/>
  <c r="H1870" i="2"/>
  <c r="I1870" i="2" s="1"/>
  <c r="B1871" i="2" s="1"/>
  <c r="G1871" i="2" s="1"/>
  <c r="H1869" i="7" l="1"/>
  <c r="I1869" i="7" s="1"/>
  <c r="B1870" i="7" s="1"/>
  <c r="G1870" i="7" s="1"/>
  <c r="H1869" i="6"/>
  <c r="I1869" i="6" s="1"/>
  <c r="B1870" i="6" s="1"/>
  <c r="G1870" i="6" s="1"/>
  <c r="H1870" i="5"/>
  <c r="I1870" i="5" s="1"/>
  <c r="B1871" i="5" s="1"/>
  <c r="G1871" i="5" s="1"/>
  <c r="H1869" i="4"/>
  <c r="I1869" i="4" s="1"/>
  <c r="B1870" i="4" s="1"/>
  <c r="G1870" i="4" s="1"/>
  <c r="H1869" i="3"/>
  <c r="I1869" i="3" s="1"/>
  <c r="B1870" i="3" s="1"/>
  <c r="G1870" i="3" s="1"/>
  <c r="H1871" i="2"/>
  <c r="I1871" i="2"/>
  <c r="B1872" i="2" s="1"/>
  <c r="G1872" i="2" s="1"/>
  <c r="I1870" i="7" l="1"/>
  <c r="B1871" i="7" s="1"/>
  <c r="G1871" i="7" s="1"/>
  <c r="H1870" i="7"/>
  <c r="H1870" i="6"/>
  <c r="I1870" i="6" s="1"/>
  <c r="B1871" i="6" s="1"/>
  <c r="G1871" i="6" s="1"/>
  <c r="H1871" i="5"/>
  <c r="I1871" i="5" s="1"/>
  <c r="B1872" i="5" s="1"/>
  <c r="G1872" i="5" s="1"/>
  <c r="H1870" i="4"/>
  <c r="I1870" i="4" s="1"/>
  <c r="B1871" i="4" s="1"/>
  <c r="G1871" i="4" s="1"/>
  <c r="H1870" i="3"/>
  <c r="I1870" i="3" s="1"/>
  <c r="B1871" i="3" s="1"/>
  <c r="G1871" i="3" s="1"/>
  <c r="H1872" i="2"/>
  <c r="I1872" i="2" s="1"/>
  <c r="B1873" i="2" s="1"/>
  <c r="G1873" i="2" s="1"/>
  <c r="H1871" i="7" l="1"/>
  <c r="I1871" i="7" s="1"/>
  <c r="B1872" i="7" s="1"/>
  <c r="G1872" i="7" s="1"/>
  <c r="H1871" i="6"/>
  <c r="I1871" i="6"/>
  <c r="B1872" i="6" s="1"/>
  <c r="G1872" i="6" s="1"/>
  <c r="H1872" i="5"/>
  <c r="I1872" i="5" s="1"/>
  <c r="B1873" i="5" s="1"/>
  <c r="G1873" i="5" s="1"/>
  <c r="H1871" i="4"/>
  <c r="I1871" i="4" s="1"/>
  <c r="B1872" i="4" s="1"/>
  <c r="G1872" i="4" s="1"/>
  <c r="H1871" i="3"/>
  <c r="I1871" i="3"/>
  <c r="B1872" i="3" s="1"/>
  <c r="G1872" i="3" s="1"/>
  <c r="H1873" i="2"/>
  <c r="I1873" i="2" s="1"/>
  <c r="B1874" i="2" s="1"/>
  <c r="G1874" i="2" s="1"/>
  <c r="H1872" i="7" l="1"/>
  <c r="I1872" i="7" s="1"/>
  <c r="B1873" i="7" s="1"/>
  <c r="G1873" i="7" s="1"/>
  <c r="H1872" i="6"/>
  <c r="I1872" i="6" s="1"/>
  <c r="B1873" i="6" s="1"/>
  <c r="G1873" i="6" s="1"/>
  <c r="H1873" i="5"/>
  <c r="I1873" i="5" s="1"/>
  <c r="B1874" i="5" s="1"/>
  <c r="G1874" i="5" s="1"/>
  <c r="H1872" i="4"/>
  <c r="I1872" i="4" s="1"/>
  <c r="B1873" i="4" s="1"/>
  <c r="G1873" i="4" s="1"/>
  <c r="H1872" i="3"/>
  <c r="I1872" i="3"/>
  <c r="B1873" i="3" s="1"/>
  <c r="G1873" i="3" s="1"/>
  <c r="H1874" i="2"/>
  <c r="I1874" i="2"/>
  <c r="B1875" i="2" s="1"/>
  <c r="G1875" i="2" s="1"/>
  <c r="H1873" i="7" l="1"/>
  <c r="I1873" i="7" s="1"/>
  <c r="B1874" i="7" s="1"/>
  <c r="G1874" i="7" s="1"/>
  <c r="H1873" i="6"/>
  <c r="I1873" i="6" s="1"/>
  <c r="B1874" i="6" s="1"/>
  <c r="G1874" i="6" s="1"/>
  <c r="H1874" i="5"/>
  <c r="I1874" i="5"/>
  <c r="B1875" i="5" s="1"/>
  <c r="G1875" i="5" s="1"/>
  <c r="H1873" i="4"/>
  <c r="I1873" i="4" s="1"/>
  <c r="B1874" i="4" s="1"/>
  <c r="G1874" i="4" s="1"/>
  <c r="H1873" i="3"/>
  <c r="I1873" i="3" s="1"/>
  <c r="B1874" i="3" s="1"/>
  <c r="G1874" i="3" s="1"/>
  <c r="H1875" i="2"/>
  <c r="I1875" i="2"/>
  <c r="B1876" i="2" s="1"/>
  <c r="G1876" i="2" s="1"/>
  <c r="H1874" i="7" l="1"/>
  <c r="I1874" i="7"/>
  <c r="B1875" i="7" s="1"/>
  <c r="G1875" i="7" s="1"/>
  <c r="H1874" i="6"/>
  <c r="I1874" i="6"/>
  <c r="B1875" i="6" s="1"/>
  <c r="G1875" i="6" s="1"/>
  <c r="H1875" i="5"/>
  <c r="I1875" i="5" s="1"/>
  <c r="B1876" i="5" s="1"/>
  <c r="G1876" i="5" s="1"/>
  <c r="H1874" i="4"/>
  <c r="I1874" i="4"/>
  <c r="B1875" i="4" s="1"/>
  <c r="G1875" i="4" s="1"/>
  <c r="H1874" i="3"/>
  <c r="I1874" i="3"/>
  <c r="B1875" i="3" s="1"/>
  <c r="G1875" i="3" s="1"/>
  <c r="H1876" i="2"/>
  <c r="I1876" i="2"/>
  <c r="B1877" i="2" s="1"/>
  <c r="G1877" i="2" s="1"/>
  <c r="H1875" i="7" l="1"/>
  <c r="I1875" i="7" s="1"/>
  <c r="B1876" i="7" s="1"/>
  <c r="G1876" i="7" s="1"/>
  <c r="H1875" i="6"/>
  <c r="I1875" i="6" s="1"/>
  <c r="B1876" i="6" s="1"/>
  <c r="G1876" i="6" s="1"/>
  <c r="H1876" i="5"/>
  <c r="I1876" i="5"/>
  <c r="B1877" i="5" s="1"/>
  <c r="G1877" i="5" s="1"/>
  <c r="H1875" i="4"/>
  <c r="I1875" i="4" s="1"/>
  <c r="B1876" i="4" s="1"/>
  <c r="G1876" i="4" s="1"/>
  <c r="H1875" i="3"/>
  <c r="I1875" i="3"/>
  <c r="B1876" i="3" s="1"/>
  <c r="G1876" i="3" s="1"/>
  <c r="H1877" i="2"/>
  <c r="I1877" i="2"/>
  <c r="B1878" i="2" s="1"/>
  <c r="G1878" i="2" s="1"/>
  <c r="I1876" i="7" l="1"/>
  <c r="B1877" i="7" s="1"/>
  <c r="G1877" i="7" s="1"/>
  <c r="H1876" i="7"/>
  <c r="H1876" i="6"/>
  <c r="I1876" i="6" s="1"/>
  <c r="B1877" i="6" s="1"/>
  <c r="G1877" i="6" s="1"/>
  <c r="H1877" i="5"/>
  <c r="I1877" i="5" s="1"/>
  <c r="B1878" i="5" s="1"/>
  <c r="G1878" i="5" s="1"/>
  <c r="H1876" i="4"/>
  <c r="I1876" i="4" s="1"/>
  <c r="B1877" i="4" s="1"/>
  <c r="G1877" i="4" s="1"/>
  <c r="H1876" i="3"/>
  <c r="I1876" i="3" s="1"/>
  <c r="B1877" i="3" s="1"/>
  <c r="G1877" i="3" s="1"/>
  <c r="H1878" i="2"/>
  <c r="I1878" i="2"/>
  <c r="B1879" i="2" s="1"/>
  <c r="G1879" i="2" s="1"/>
  <c r="H1877" i="7" l="1"/>
  <c r="I1877" i="7"/>
  <c r="B1878" i="7" s="1"/>
  <c r="G1878" i="7" s="1"/>
  <c r="H1877" i="6"/>
  <c r="I1877" i="6"/>
  <c r="B1878" i="6" s="1"/>
  <c r="G1878" i="6" s="1"/>
  <c r="H1878" i="5"/>
  <c r="I1878" i="5" s="1"/>
  <c r="B1879" i="5" s="1"/>
  <c r="G1879" i="5" s="1"/>
  <c r="H1877" i="4"/>
  <c r="I1877" i="4" s="1"/>
  <c r="B1878" i="4" s="1"/>
  <c r="G1878" i="4" s="1"/>
  <c r="H1877" i="3"/>
  <c r="I1877" i="3"/>
  <c r="B1878" i="3" s="1"/>
  <c r="G1878" i="3" s="1"/>
  <c r="H1879" i="2"/>
  <c r="I1879" i="2"/>
  <c r="B1880" i="2" s="1"/>
  <c r="G1880" i="2" s="1"/>
  <c r="H1878" i="7" l="1"/>
  <c r="I1878" i="7" s="1"/>
  <c r="B1879" i="7" s="1"/>
  <c r="G1879" i="7" s="1"/>
  <c r="H1878" i="6"/>
  <c r="I1878" i="6" s="1"/>
  <c r="B1879" i="6" s="1"/>
  <c r="G1879" i="6" s="1"/>
  <c r="H1879" i="5"/>
  <c r="I1879" i="5" s="1"/>
  <c r="B1880" i="5" s="1"/>
  <c r="G1880" i="5" s="1"/>
  <c r="H1878" i="4"/>
  <c r="I1878" i="4" s="1"/>
  <c r="B1879" i="4" s="1"/>
  <c r="G1879" i="4" s="1"/>
  <c r="H1878" i="3"/>
  <c r="I1878" i="3" s="1"/>
  <c r="B1879" i="3" s="1"/>
  <c r="G1879" i="3" s="1"/>
  <c r="H1880" i="2"/>
  <c r="I1880" i="2" s="1"/>
  <c r="B1881" i="2" s="1"/>
  <c r="G1881" i="2" s="1"/>
  <c r="H1879" i="7" l="1"/>
  <c r="I1879" i="7"/>
  <c r="B1880" i="7" s="1"/>
  <c r="G1880" i="7" s="1"/>
  <c r="H1879" i="6"/>
  <c r="I1879" i="6" s="1"/>
  <c r="B1880" i="6" s="1"/>
  <c r="G1880" i="6" s="1"/>
  <c r="H1880" i="5"/>
  <c r="I1880" i="5" s="1"/>
  <c r="B1881" i="5" s="1"/>
  <c r="G1881" i="5" s="1"/>
  <c r="H1879" i="4"/>
  <c r="I1879" i="4"/>
  <c r="B1880" i="4" s="1"/>
  <c r="G1880" i="4" s="1"/>
  <c r="H1879" i="3"/>
  <c r="I1879" i="3" s="1"/>
  <c r="B1880" i="3" s="1"/>
  <c r="G1880" i="3" s="1"/>
  <c r="H1881" i="2"/>
  <c r="I1881" i="2"/>
  <c r="B1882" i="2" s="1"/>
  <c r="G1882" i="2" s="1"/>
  <c r="H1880" i="7" l="1"/>
  <c r="I1880" i="7" s="1"/>
  <c r="B1881" i="7" s="1"/>
  <c r="G1881" i="7" s="1"/>
  <c r="H1880" i="6"/>
  <c r="I1880" i="6" s="1"/>
  <c r="B1881" i="6" s="1"/>
  <c r="G1881" i="6" s="1"/>
  <c r="H1881" i="5"/>
  <c r="I1881" i="5" s="1"/>
  <c r="B1882" i="5" s="1"/>
  <c r="G1882" i="5" s="1"/>
  <c r="H1880" i="4"/>
  <c r="I1880" i="4" s="1"/>
  <c r="B1881" i="4" s="1"/>
  <c r="G1881" i="4" s="1"/>
  <c r="H1880" i="3"/>
  <c r="I1880" i="3" s="1"/>
  <c r="B1881" i="3" s="1"/>
  <c r="G1881" i="3" s="1"/>
  <c r="H1882" i="2"/>
  <c r="I1882" i="2" s="1"/>
  <c r="B1883" i="2" s="1"/>
  <c r="G1883" i="2" s="1"/>
  <c r="H1881" i="7" l="1"/>
  <c r="I1881" i="7" s="1"/>
  <c r="B1882" i="7" s="1"/>
  <c r="G1882" i="7" s="1"/>
  <c r="I1881" i="6"/>
  <c r="B1882" i="6" s="1"/>
  <c r="G1882" i="6" s="1"/>
  <c r="H1881" i="6"/>
  <c r="H1882" i="5"/>
  <c r="I1882" i="5" s="1"/>
  <c r="B1883" i="5" s="1"/>
  <c r="G1883" i="5" s="1"/>
  <c r="H1881" i="4"/>
  <c r="I1881" i="4" s="1"/>
  <c r="B1882" i="4" s="1"/>
  <c r="G1882" i="4" s="1"/>
  <c r="H1881" i="3"/>
  <c r="I1881" i="3" s="1"/>
  <c r="B1882" i="3" s="1"/>
  <c r="G1882" i="3" s="1"/>
  <c r="H1883" i="2"/>
  <c r="I1883" i="2"/>
  <c r="B1884" i="2" s="1"/>
  <c r="G1884" i="2" s="1"/>
  <c r="H1882" i="7" l="1"/>
  <c r="I1882" i="7" s="1"/>
  <c r="B1883" i="7" s="1"/>
  <c r="G1883" i="7" s="1"/>
  <c r="H1882" i="6"/>
  <c r="I1882" i="6" s="1"/>
  <c r="B1883" i="6" s="1"/>
  <c r="G1883" i="6" s="1"/>
  <c r="H1883" i="5"/>
  <c r="I1883" i="5" s="1"/>
  <c r="B1884" i="5" s="1"/>
  <c r="G1884" i="5" s="1"/>
  <c r="H1882" i="4"/>
  <c r="I1882" i="4" s="1"/>
  <c r="B1883" i="4" s="1"/>
  <c r="G1883" i="4" s="1"/>
  <c r="H1882" i="3"/>
  <c r="I1882" i="3" s="1"/>
  <c r="B1883" i="3" s="1"/>
  <c r="G1883" i="3" s="1"/>
  <c r="H1884" i="2"/>
  <c r="I1884" i="2" s="1"/>
  <c r="B1885" i="2" s="1"/>
  <c r="G1885" i="2" s="1"/>
  <c r="H1883" i="7" l="1"/>
  <c r="I1883" i="7" s="1"/>
  <c r="B1884" i="7" s="1"/>
  <c r="G1884" i="7" s="1"/>
  <c r="H1883" i="6"/>
  <c r="I1883" i="6"/>
  <c r="B1884" i="6" s="1"/>
  <c r="G1884" i="6" s="1"/>
  <c r="H1884" i="5"/>
  <c r="I1884" i="5" s="1"/>
  <c r="B1885" i="5" s="1"/>
  <c r="G1885" i="5" s="1"/>
  <c r="H1883" i="4"/>
  <c r="I1883" i="4" s="1"/>
  <c r="B1884" i="4" s="1"/>
  <c r="G1884" i="4" s="1"/>
  <c r="H1883" i="3"/>
  <c r="I1883" i="3"/>
  <c r="B1884" i="3" s="1"/>
  <c r="G1884" i="3" s="1"/>
  <c r="H1885" i="2"/>
  <c r="I1885" i="2" s="1"/>
  <c r="B1886" i="2" s="1"/>
  <c r="G1886" i="2" s="1"/>
  <c r="H1884" i="7" l="1"/>
  <c r="I1884" i="7" s="1"/>
  <c r="B1885" i="7" s="1"/>
  <c r="G1885" i="7" s="1"/>
  <c r="I1884" i="6"/>
  <c r="B1885" i="6" s="1"/>
  <c r="G1885" i="6" s="1"/>
  <c r="H1884" i="6"/>
  <c r="H1885" i="5"/>
  <c r="I1885" i="5" s="1"/>
  <c r="B1886" i="5" s="1"/>
  <c r="G1886" i="5" s="1"/>
  <c r="H1884" i="4"/>
  <c r="I1884" i="4" s="1"/>
  <c r="B1885" i="4" s="1"/>
  <c r="G1885" i="4" s="1"/>
  <c r="H1884" i="3"/>
  <c r="I1884" i="3" s="1"/>
  <c r="B1885" i="3" s="1"/>
  <c r="G1885" i="3" s="1"/>
  <c r="I1886" i="2"/>
  <c r="B1887" i="2" s="1"/>
  <c r="G1887" i="2" s="1"/>
  <c r="H1886" i="2"/>
  <c r="H1885" i="7" l="1"/>
  <c r="I1885" i="7" s="1"/>
  <c r="B1886" i="7" s="1"/>
  <c r="G1886" i="7" s="1"/>
  <c r="H1885" i="6"/>
  <c r="I1885" i="6" s="1"/>
  <c r="B1886" i="6" s="1"/>
  <c r="G1886" i="6" s="1"/>
  <c r="H1886" i="5"/>
  <c r="I1886" i="5" s="1"/>
  <c r="B1887" i="5" s="1"/>
  <c r="G1887" i="5" s="1"/>
  <c r="H1885" i="4"/>
  <c r="I1885" i="4" s="1"/>
  <c r="B1886" i="4" s="1"/>
  <c r="G1886" i="4" s="1"/>
  <c r="H1885" i="3"/>
  <c r="I1885" i="3" s="1"/>
  <c r="B1886" i="3" s="1"/>
  <c r="G1886" i="3" s="1"/>
  <c r="H1887" i="2"/>
  <c r="I1887" i="2"/>
  <c r="B1888" i="2" s="1"/>
  <c r="G1888" i="2" s="1"/>
  <c r="H1886" i="7" l="1"/>
  <c r="I1886" i="7" s="1"/>
  <c r="B1887" i="7" s="1"/>
  <c r="G1887" i="7" s="1"/>
  <c r="H1886" i="6"/>
  <c r="I1886" i="6" s="1"/>
  <c r="B1887" i="6" s="1"/>
  <c r="G1887" i="6" s="1"/>
  <c r="H1887" i="5"/>
  <c r="I1887" i="5" s="1"/>
  <c r="B1888" i="5" s="1"/>
  <c r="G1888" i="5" s="1"/>
  <c r="H1886" i="4"/>
  <c r="I1886" i="4"/>
  <c r="B1887" i="4" s="1"/>
  <c r="G1887" i="4" s="1"/>
  <c r="H1886" i="3"/>
  <c r="I1886" i="3" s="1"/>
  <c r="B1887" i="3" s="1"/>
  <c r="G1887" i="3" s="1"/>
  <c r="H1888" i="2"/>
  <c r="I1888" i="2"/>
  <c r="B1889" i="2" s="1"/>
  <c r="G1889" i="2" s="1"/>
  <c r="H1887" i="7" l="1"/>
  <c r="I1887" i="7" s="1"/>
  <c r="B1888" i="7" s="1"/>
  <c r="G1888" i="7" s="1"/>
  <c r="H1887" i="6"/>
  <c r="I1887" i="6" s="1"/>
  <c r="B1888" i="6" s="1"/>
  <c r="G1888" i="6" s="1"/>
  <c r="H1888" i="5"/>
  <c r="I1888" i="5" s="1"/>
  <c r="B1889" i="5" s="1"/>
  <c r="G1889" i="5" s="1"/>
  <c r="H1887" i="4"/>
  <c r="I1887" i="4" s="1"/>
  <c r="B1888" i="4" s="1"/>
  <c r="G1888" i="4" s="1"/>
  <c r="H1887" i="3"/>
  <c r="I1887" i="3" s="1"/>
  <c r="B1888" i="3" s="1"/>
  <c r="G1888" i="3" s="1"/>
  <c r="H1889" i="2"/>
  <c r="I1889" i="2"/>
  <c r="B1890" i="2" s="1"/>
  <c r="G1890" i="2" s="1"/>
  <c r="I1888" i="7" l="1"/>
  <c r="B1889" i="7" s="1"/>
  <c r="G1889" i="7" s="1"/>
  <c r="H1888" i="7"/>
  <c r="H1888" i="6"/>
  <c r="I1888" i="6" s="1"/>
  <c r="B1889" i="6" s="1"/>
  <c r="G1889" i="6" s="1"/>
  <c r="H1889" i="5"/>
  <c r="I1889" i="5"/>
  <c r="B1890" i="5" s="1"/>
  <c r="G1890" i="5" s="1"/>
  <c r="I1888" i="4"/>
  <c r="B1889" i="4" s="1"/>
  <c r="G1889" i="4" s="1"/>
  <c r="H1888" i="4"/>
  <c r="H1888" i="3"/>
  <c r="I1888" i="3" s="1"/>
  <c r="B1889" i="3" s="1"/>
  <c r="G1889" i="3" s="1"/>
  <c r="H1890" i="2"/>
  <c r="I1890" i="2"/>
  <c r="B1891" i="2" s="1"/>
  <c r="G1891" i="2" s="1"/>
  <c r="H1889" i="7" l="1"/>
  <c r="I1889" i="7"/>
  <c r="B1890" i="7" s="1"/>
  <c r="G1890" i="7" s="1"/>
  <c r="H1889" i="6"/>
  <c r="I1889" i="6"/>
  <c r="B1890" i="6" s="1"/>
  <c r="G1890" i="6" s="1"/>
  <c r="H1890" i="5"/>
  <c r="I1890" i="5" s="1"/>
  <c r="B1891" i="5" s="1"/>
  <c r="G1891" i="5" s="1"/>
  <c r="H1889" i="4"/>
  <c r="I1889" i="4" s="1"/>
  <c r="B1890" i="4" s="1"/>
  <c r="G1890" i="4" s="1"/>
  <c r="H1889" i="3"/>
  <c r="I1889" i="3" s="1"/>
  <c r="B1890" i="3" s="1"/>
  <c r="G1890" i="3" s="1"/>
  <c r="H1891" i="2"/>
  <c r="I1891" i="2"/>
  <c r="B1892" i="2" s="1"/>
  <c r="G1892" i="2" s="1"/>
  <c r="H1890" i="7" l="1"/>
  <c r="I1890" i="7" s="1"/>
  <c r="B1891" i="7" s="1"/>
  <c r="G1891" i="7" s="1"/>
  <c r="H1890" i="6"/>
  <c r="I1890" i="6" s="1"/>
  <c r="B1891" i="6" s="1"/>
  <c r="G1891" i="6" s="1"/>
  <c r="H1891" i="5"/>
  <c r="I1891" i="5" s="1"/>
  <c r="B1892" i="5" s="1"/>
  <c r="G1892" i="5" s="1"/>
  <c r="I1890" i="4"/>
  <c r="B1891" i="4" s="1"/>
  <c r="G1891" i="4" s="1"/>
  <c r="H1890" i="4"/>
  <c r="H1890" i="3"/>
  <c r="I1890" i="3" s="1"/>
  <c r="B1891" i="3" s="1"/>
  <c r="G1891" i="3" s="1"/>
  <c r="H1892" i="2"/>
  <c r="I1892" i="2"/>
  <c r="B1893" i="2" s="1"/>
  <c r="G1893" i="2" s="1"/>
  <c r="H1891" i="7" l="1"/>
  <c r="I1891" i="7"/>
  <c r="B1892" i="7" s="1"/>
  <c r="G1892" i="7" s="1"/>
  <c r="H1891" i="6"/>
  <c r="I1891" i="6" s="1"/>
  <c r="B1892" i="6" s="1"/>
  <c r="G1892" i="6" s="1"/>
  <c r="H1892" i="5"/>
  <c r="I1892" i="5" s="1"/>
  <c r="B1893" i="5" s="1"/>
  <c r="G1893" i="5" s="1"/>
  <c r="H1891" i="4"/>
  <c r="I1891" i="4" s="1"/>
  <c r="B1892" i="4" s="1"/>
  <c r="G1892" i="4" s="1"/>
  <c r="H1891" i="3"/>
  <c r="I1891" i="3" s="1"/>
  <c r="B1892" i="3" s="1"/>
  <c r="G1892" i="3" s="1"/>
  <c r="H1893" i="2"/>
  <c r="I1893" i="2" s="1"/>
  <c r="B1894" i="2" s="1"/>
  <c r="G1894" i="2" s="1"/>
  <c r="H1892" i="7" l="1"/>
  <c r="I1892" i="7" s="1"/>
  <c r="B1893" i="7" s="1"/>
  <c r="G1893" i="7" s="1"/>
  <c r="H1892" i="6"/>
  <c r="I1892" i="6" s="1"/>
  <c r="B1893" i="6" s="1"/>
  <c r="G1893" i="6" s="1"/>
  <c r="H1893" i="5"/>
  <c r="I1893" i="5" s="1"/>
  <c r="B1894" i="5" s="1"/>
  <c r="G1894" i="5" s="1"/>
  <c r="H1892" i="4"/>
  <c r="I1892" i="4" s="1"/>
  <c r="B1893" i="4" s="1"/>
  <c r="G1893" i="4" s="1"/>
  <c r="I1892" i="3"/>
  <c r="B1893" i="3" s="1"/>
  <c r="G1893" i="3" s="1"/>
  <c r="H1892" i="3"/>
  <c r="H1894" i="2"/>
  <c r="I1894" i="2"/>
  <c r="B1895" i="2" s="1"/>
  <c r="G1895" i="2" s="1"/>
  <c r="I1893" i="7" l="1"/>
  <c r="B1894" i="7" s="1"/>
  <c r="G1894" i="7" s="1"/>
  <c r="H1893" i="7"/>
  <c r="H1893" i="6"/>
  <c r="I1893" i="6" s="1"/>
  <c r="B1894" i="6" s="1"/>
  <c r="G1894" i="6" s="1"/>
  <c r="H1894" i="5"/>
  <c r="I1894" i="5" s="1"/>
  <c r="B1895" i="5" s="1"/>
  <c r="G1895" i="5" s="1"/>
  <c r="H1893" i="4"/>
  <c r="I1893" i="4" s="1"/>
  <c r="B1894" i="4" s="1"/>
  <c r="G1894" i="4" s="1"/>
  <c r="H1893" i="3"/>
  <c r="I1893" i="3" s="1"/>
  <c r="B1894" i="3" s="1"/>
  <c r="G1894" i="3" s="1"/>
  <c r="H1895" i="2"/>
  <c r="I1895" i="2"/>
  <c r="B1896" i="2" s="1"/>
  <c r="G1896" i="2" s="1"/>
  <c r="H1894" i="7" l="1"/>
  <c r="I1894" i="7"/>
  <c r="B1895" i="7" s="1"/>
  <c r="G1895" i="7" s="1"/>
  <c r="H1894" i="6"/>
  <c r="I1894" i="6" s="1"/>
  <c r="B1895" i="6" s="1"/>
  <c r="G1895" i="6" s="1"/>
  <c r="H1895" i="5"/>
  <c r="I1895" i="5" s="1"/>
  <c r="B1896" i="5" s="1"/>
  <c r="G1896" i="5" s="1"/>
  <c r="I1894" i="4"/>
  <c r="B1895" i="4" s="1"/>
  <c r="G1895" i="4" s="1"/>
  <c r="H1894" i="4"/>
  <c r="H1894" i="3"/>
  <c r="I1894" i="3" s="1"/>
  <c r="B1895" i="3" s="1"/>
  <c r="G1895" i="3" s="1"/>
  <c r="H1896" i="2"/>
  <c r="I1896" i="2"/>
  <c r="B1897" i="2" s="1"/>
  <c r="G1897" i="2" s="1"/>
  <c r="H1895" i="7" l="1"/>
  <c r="I1895" i="7" s="1"/>
  <c r="B1896" i="7" s="1"/>
  <c r="G1896" i="7" s="1"/>
  <c r="H1895" i="6"/>
  <c r="I1895" i="6"/>
  <c r="B1896" i="6" s="1"/>
  <c r="G1896" i="6" s="1"/>
  <c r="H1896" i="5"/>
  <c r="I1896" i="5" s="1"/>
  <c r="B1897" i="5" s="1"/>
  <c r="G1897" i="5" s="1"/>
  <c r="H1895" i="4"/>
  <c r="I1895" i="4" s="1"/>
  <c r="B1896" i="4" s="1"/>
  <c r="G1896" i="4" s="1"/>
  <c r="H1895" i="3"/>
  <c r="I1895" i="3"/>
  <c r="B1896" i="3" s="1"/>
  <c r="G1896" i="3" s="1"/>
  <c r="H1897" i="2"/>
  <c r="I1897" i="2" s="1"/>
  <c r="B1898" i="2" s="1"/>
  <c r="G1898" i="2" s="1"/>
  <c r="H1896" i="7" l="1"/>
  <c r="I1896" i="7" s="1"/>
  <c r="B1897" i="7" s="1"/>
  <c r="G1897" i="7" s="1"/>
  <c r="H1896" i="6"/>
  <c r="I1896" i="6" s="1"/>
  <c r="B1897" i="6" s="1"/>
  <c r="G1897" i="6" s="1"/>
  <c r="H1897" i="5"/>
  <c r="I1897" i="5" s="1"/>
  <c r="B1898" i="5" s="1"/>
  <c r="G1898" i="5" s="1"/>
  <c r="I1896" i="4"/>
  <c r="B1897" i="4" s="1"/>
  <c r="G1897" i="4" s="1"/>
  <c r="H1896" i="4"/>
  <c r="H1896" i="3"/>
  <c r="I1896" i="3" s="1"/>
  <c r="B1897" i="3" s="1"/>
  <c r="G1897" i="3" s="1"/>
  <c r="H1898" i="2"/>
  <c r="I1898" i="2" s="1"/>
  <c r="B1899" i="2" s="1"/>
  <c r="G1899" i="2" s="1"/>
  <c r="H1897" i="7" l="1"/>
  <c r="I1897" i="7" s="1"/>
  <c r="B1898" i="7" s="1"/>
  <c r="G1898" i="7" s="1"/>
  <c r="H1897" i="6"/>
  <c r="I1897" i="6" s="1"/>
  <c r="B1898" i="6" s="1"/>
  <c r="G1898" i="6" s="1"/>
  <c r="H1898" i="5"/>
  <c r="I1898" i="5" s="1"/>
  <c r="B1899" i="5" s="1"/>
  <c r="G1899" i="5" s="1"/>
  <c r="H1897" i="4"/>
  <c r="I1897" i="4" s="1"/>
  <c r="B1898" i="4" s="1"/>
  <c r="G1898" i="4" s="1"/>
  <c r="I1897" i="3"/>
  <c r="B1898" i="3" s="1"/>
  <c r="G1898" i="3" s="1"/>
  <c r="H1897" i="3"/>
  <c r="H1899" i="2"/>
  <c r="I1899" i="2"/>
  <c r="B1900" i="2" s="1"/>
  <c r="G1900" i="2" s="1"/>
  <c r="H1898" i="7" l="1"/>
  <c r="I1898" i="7"/>
  <c r="B1899" i="7" s="1"/>
  <c r="G1899" i="7" s="1"/>
  <c r="H1898" i="6"/>
  <c r="I1898" i="6" s="1"/>
  <c r="B1899" i="6" s="1"/>
  <c r="G1899" i="6" s="1"/>
  <c r="H1899" i="5"/>
  <c r="I1899" i="5" s="1"/>
  <c r="B1900" i="5" s="1"/>
  <c r="G1900" i="5" s="1"/>
  <c r="H1898" i="4"/>
  <c r="I1898" i="4"/>
  <c r="B1899" i="4" s="1"/>
  <c r="G1899" i="4" s="1"/>
  <c r="H1898" i="3"/>
  <c r="I1898" i="3"/>
  <c r="B1899" i="3" s="1"/>
  <c r="G1899" i="3" s="1"/>
  <c r="H1900" i="2"/>
  <c r="I1900" i="2" s="1"/>
  <c r="B1901" i="2" s="1"/>
  <c r="G1901" i="2" s="1"/>
  <c r="I1899" i="7" l="1"/>
  <c r="B1900" i="7" s="1"/>
  <c r="G1900" i="7" s="1"/>
  <c r="H1899" i="7"/>
  <c r="H1899" i="6"/>
  <c r="I1899" i="6" s="1"/>
  <c r="B1900" i="6" s="1"/>
  <c r="G1900" i="6" s="1"/>
  <c r="H1900" i="5"/>
  <c r="I1900" i="5" s="1"/>
  <c r="B1901" i="5" s="1"/>
  <c r="G1901" i="5" s="1"/>
  <c r="I1899" i="4"/>
  <c r="B1900" i="4" s="1"/>
  <c r="G1900" i="4" s="1"/>
  <c r="H1899" i="4"/>
  <c r="H1899" i="3"/>
  <c r="I1899" i="3" s="1"/>
  <c r="B1900" i="3" s="1"/>
  <c r="G1900" i="3" s="1"/>
  <c r="H1901" i="2"/>
  <c r="I1901" i="2" s="1"/>
  <c r="B1902" i="2" s="1"/>
  <c r="G1902" i="2" s="1"/>
  <c r="H1900" i="7" l="1"/>
  <c r="I1900" i="7" s="1"/>
  <c r="B1901" i="7" s="1"/>
  <c r="G1901" i="7" s="1"/>
  <c r="H1900" i="6"/>
  <c r="I1900" i="6" s="1"/>
  <c r="B1901" i="6" s="1"/>
  <c r="G1901" i="6" s="1"/>
  <c r="H1901" i="5"/>
  <c r="I1901" i="5"/>
  <c r="B1902" i="5" s="1"/>
  <c r="G1902" i="5" s="1"/>
  <c r="H1900" i="4"/>
  <c r="I1900" i="4" s="1"/>
  <c r="B1901" i="4" s="1"/>
  <c r="G1901" i="4" s="1"/>
  <c r="H1900" i="3"/>
  <c r="I1900" i="3" s="1"/>
  <c r="B1901" i="3" s="1"/>
  <c r="G1901" i="3" s="1"/>
  <c r="H1902" i="2"/>
  <c r="I1902" i="2"/>
  <c r="B1903" i="2" s="1"/>
  <c r="G1903" i="2" s="1"/>
  <c r="H1901" i="7" l="1"/>
  <c r="I1901" i="7"/>
  <c r="B1902" i="7" s="1"/>
  <c r="G1902" i="7" s="1"/>
  <c r="H1901" i="6"/>
  <c r="I1901" i="6"/>
  <c r="B1902" i="6" s="1"/>
  <c r="G1902" i="6" s="1"/>
  <c r="H1902" i="5"/>
  <c r="I1902" i="5" s="1"/>
  <c r="B1903" i="5" s="1"/>
  <c r="G1903" i="5" s="1"/>
  <c r="I1901" i="4"/>
  <c r="B1902" i="4" s="1"/>
  <c r="G1902" i="4" s="1"/>
  <c r="H1901" i="4"/>
  <c r="H1901" i="3"/>
  <c r="I1901" i="3"/>
  <c r="B1902" i="3" s="1"/>
  <c r="G1902" i="3" s="1"/>
  <c r="H1903" i="2"/>
  <c r="I1903" i="2"/>
  <c r="B1904" i="2" s="1"/>
  <c r="G1904" i="2" s="1"/>
  <c r="H1902" i="7" l="1"/>
  <c r="I1902" i="7" s="1"/>
  <c r="B1903" i="7" s="1"/>
  <c r="G1903" i="7" s="1"/>
  <c r="H1902" i="6"/>
  <c r="I1902" i="6" s="1"/>
  <c r="B1903" i="6" s="1"/>
  <c r="G1903" i="6" s="1"/>
  <c r="H1903" i="5"/>
  <c r="I1903" i="5" s="1"/>
  <c r="B1904" i="5" s="1"/>
  <c r="G1904" i="5" s="1"/>
  <c r="H1902" i="4"/>
  <c r="I1902" i="4" s="1"/>
  <c r="B1903" i="4" s="1"/>
  <c r="G1903" i="4" s="1"/>
  <c r="I1902" i="3"/>
  <c r="B1903" i="3" s="1"/>
  <c r="G1903" i="3" s="1"/>
  <c r="H1902" i="3"/>
  <c r="H1904" i="2"/>
  <c r="I1904" i="2" s="1"/>
  <c r="B1905" i="2" s="1"/>
  <c r="G1905" i="2" s="1"/>
  <c r="H1903" i="7" l="1"/>
  <c r="I1903" i="7"/>
  <c r="B1904" i="7" s="1"/>
  <c r="G1904" i="7" s="1"/>
  <c r="H1903" i="6"/>
  <c r="I1903" i="6" s="1"/>
  <c r="B1904" i="6" s="1"/>
  <c r="G1904" i="6" s="1"/>
  <c r="H1904" i="5"/>
  <c r="I1904" i="5" s="1"/>
  <c r="B1905" i="5" s="1"/>
  <c r="G1905" i="5" s="1"/>
  <c r="H1903" i="4"/>
  <c r="I1903" i="4" s="1"/>
  <c r="B1904" i="4" s="1"/>
  <c r="G1904" i="4" s="1"/>
  <c r="H1903" i="3"/>
  <c r="I1903" i="3" s="1"/>
  <c r="B1904" i="3" s="1"/>
  <c r="G1904" i="3" s="1"/>
  <c r="H1905" i="2"/>
  <c r="I1905" i="2" s="1"/>
  <c r="B1906" i="2" s="1"/>
  <c r="G1906" i="2" s="1"/>
  <c r="H1904" i="7" l="1"/>
  <c r="I1904" i="7" s="1"/>
  <c r="B1905" i="7" s="1"/>
  <c r="G1905" i="7" s="1"/>
  <c r="H1904" i="6"/>
  <c r="I1904" i="6" s="1"/>
  <c r="B1905" i="6" s="1"/>
  <c r="G1905" i="6" s="1"/>
  <c r="H1905" i="5"/>
  <c r="I1905" i="5" s="1"/>
  <c r="B1906" i="5" s="1"/>
  <c r="G1906" i="5" s="1"/>
  <c r="I1904" i="4"/>
  <c r="B1905" i="4" s="1"/>
  <c r="G1905" i="4" s="1"/>
  <c r="H1904" i="4"/>
  <c r="H1904" i="3"/>
  <c r="I1904" i="3" s="1"/>
  <c r="B1905" i="3" s="1"/>
  <c r="G1905" i="3" s="1"/>
  <c r="H1906" i="2"/>
  <c r="I1906" i="2"/>
  <c r="B1907" i="2" s="1"/>
  <c r="G1907" i="2" s="1"/>
  <c r="I1905" i="7" l="1"/>
  <c r="B1906" i="7" s="1"/>
  <c r="G1906" i="7" s="1"/>
  <c r="H1905" i="7"/>
  <c r="H1905" i="6"/>
  <c r="I1905" i="6" s="1"/>
  <c r="B1906" i="6" s="1"/>
  <c r="G1906" i="6" s="1"/>
  <c r="H1906" i="5"/>
  <c r="I1906" i="5" s="1"/>
  <c r="B1907" i="5" s="1"/>
  <c r="G1907" i="5" s="1"/>
  <c r="H1905" i="4"/>
  <c r="I1905" i="4" s="1"/>
  <c r="B1906" i="4" s="1"/>
  <c r="G1906" i="4" s="1"/>
  <c r="H1905" i="3"/>
  <c r="I1905" i="3" s="1"/>
  <c r="B1906" i="3" s="1"/>
  <c r="G1906" i="3" s="1"/>
  <c r="H1907" i="2"/>
  <c r="I1907" i="2" s="1"/>
  <c r="B1908" i="2" s="1"/>
  <c r="G1908" i="2" s="1"/>
  <c r="H1906" i="7" l="1"/>
  <c r="I1906" i="7" s="1"/>
  <c r="B1907" i="7" s="1"/>
  <c r="G1907" i="7" s="1"/>
  <c r="H1906" i="6"/>
  <c r="I1906" i="6" s="1"/>
  <c r="B1907" i="6" s="1"/>
  <c r="G1907" i="6" s="1"/>
  <c r="H1907" i="5"/>
  <c r="I1907" i="5" s="1"/>
  <c r="B1908" i="5" s="1"/>
  <c r="G1908" i="5" s="1"/>
  <c r="I1906" i="4"/>
  <c r="B1907" i="4" s="1"/>
  <c r="G1907" i="4" s="1"/>
  <c r="H1906" i="4"/>
  <c r="I1906" i="3"/>
  <c r="B1907" i="3" s="1"/>
  <c r="G1907" i="3" s="1"/>
  <c r="H1906" i="3"/>
  <c r="H1908" i="2"/>
  <c r="I1908" i="2" s="1"/>
  <c r="B1909" i="2" s="1"/>
  <c r="G1909" i="2" s="1"/>
  <c r="I1907" i="7" l="1"/>
  <c r="B1908" i="7" s="1"/>
  <c r="G1908" i="7" s="1"/>
  <c r="H1907" i="7"/>
  <c r="H1907" i="6"/>
  <c r="I1907" i="6"/>
  <c r="B1908" i="6" s="1"/>
  <c r="G1908" i="6" s="1"/>
  <c r="H1908" i="5"/>
  <c r="I1908" i="5" s="1"/>
  <c r="B1909" i="5" s="1"/>
  <c r="G1909" i="5" s="1"/>
  <c r="H1907" i="4"/>
  <c r="I1907" i="4" s="1"/>
  <c r="B1908" i="4" s="1"/>
  <c r="G1908" i="4" s="1"/>
  <c r="H1907" i="3"/>
  <c r="I1907" i="3" s="1"/>
  <c r="B1908" i="3" s="1"/>
  <c r="G1908" i="3" s="1"/>
  <c r="H1909" i="2"/>
  <c r="I1909" i="2"/>
  <c r="B1910" i="2" s="1"/>
  <c r="G1910" i="2" s="1"/>
  <c r="H1908" i="7" l="1"/>
  <c r="I1908" i="7" s="1"/>
  <c r="B1909" i="7" s="1"/>
  <c r="G1909" i="7" s="1"/>
  <c r="H1908" i="6"/>
  <c r="I1908" i="6" s="1"/>
  <c r="B1909" i="6" s="1"/>
  <c r="G1909" i="6" s="1"/>
  <c r="H1909" i="5"/>
  <c r="I1909" i="5" s="1"/>
  <c r="B1910" i="5" s="1"/>
  <c r="G1910" i="5" s="1"/>
  <c r="I1908" i="4"/>
  <c r="B1909" i="4" s="1"/>
  <c r="G1909" i="4" s="1"/>
  <c r="H1908" i="4"/>
  <c r="H1908" i="3"/>
  <c r="I1908" i="3" s="1"/>
  <c r="B1909" i="3" s="1"/>
  <c r="G1909" i="3" s="1"/>
  <c r="H1910" i="2"/>
  <c r="I1910" i="2" s="1"/>
  <c r="B1911" i="2" s="1"/>
  <c r="G1911" i="2" s="1"/>
  <c r="H1909" i="7" l="1"/>
  <c r="I1909" i="7" s="1"/>
  <c r="B1910" i="7" s="1"/>
  <c r="G1910" i="7" s="1"/>
  <c r="H1909" i="6"/>
  <c r="I1909" i="6" s="1"/>
  <c r="B1910" i="6" s="1"/>
  <c r="G1910" i="6" s="1"/>
  <c r="H1910" i="5"/>
  <c r="I1910" i="5"/>
  <c r="B1911" i="5" s="1"/>
  <c r="G1911" i="5" s="1"/>
  <c r="H1909" i="4"/>
  <c r="I1909" i="4" s="1"/>
  <c r="B1910" i="4" s="1"/>
  <c r="G1910" i="4" s="1"/>
  <c r="H1909" i="3"/>
  <c r="I1909" i="3" s="1"/>
  <c r="B1910" i="3" s="1"/>
  <c r="G1910" i="3" s="1"/>
  <c r="H1911" i="2"/>
  <c r="I1911" i="2"/>
  <c r="B1912" i="2" s="1"/>
  <c r="G1912" i="2" s="1"/>
  <c r="H1910" i="7" l="1"/>
  <c r="I1910" i="7" s="1"/>
  <c r="B1911" i="7" s="1"/>
  <c r="G1911" i="7" s="1"/>
  <c r="H1910" i="6"/>
  <c r="I1910" i="6"/>
  <c r="B1911" i="6" s="1"/>
  <c r="G1911" i="6" s="1"/>
  <c r="H1911" i="5"/>
  <c r="I1911" i="5" s="1"/>
  <c r="B1912" i="5" s="1"/>
  <c r="G1912" i="5" s="1"/>
  <c r="H1910" i="4"/>
  <c r="I1910" i="4"/>
  <c r="B1911" i="4" s="1"/>
  <c r="G1911" i="4" s="1"/>
  <c r="H1910" i="3"/>
  <c r="I1910" i="3"/>
  <c r="B1911" i="3" s="1"/>
  <c r="G1911" i="3" s="1"/>
  <c r="H1912" i="2"/>
  <c r="I1912" i="2" s="1"/>
  <c r="B1913" i="2" s="1"/>
  <c r="G1913" i="2" s="1"/>
  <c r="H1911" i="7" l="1"/>
  <c r="I1911" i="7" s="1"/>
  <c r="B1912" i="7" s="1"/>
  <c r="G1912" i="7" s="1"/>
  <c r="I1911" i="6"/>
  <c r="B1912" i="6" s="1"/>
  <c r="G1912" i="6" s="1"/>
  <c r="H1911" i="6"/>
  <c r="H1912" i="5"/>
  <c r="I1912" i="5" s="1"/>
  <c r="B1913" i="5" s="1"/>
  <c r="G1913" i="5" s="1"/>
  <c r="H1911" i="4"/>
  <c r="I1911" i="4" s="1"/>
  <c r="B1912" i="4" s="1"/>
  <c r="G1912" i="4" s="1"/>
  <c r="H1911" i="3"/>
  <c r="I1911" i="3" s="1"/>
  <c r="B1912" i="3" s="1"/>
  <c r="G1912" i="3" s="1"/>
  <c r="H1913" i="2"/>
  <c r="I1913" i="2"/>
  <c r="B1914" i="2" s="1"/>
  <c r="G1914" i="2" s="1"/>
  <c r="H1912" i="7" l="1"/>
  <c r="I1912" i="7" s="1"/>
  <c r="B1913" i="7" s="1"/>
  <c r="G1913" i="7" s="1"/>
  <c r="H1912" i="6"/>
  <c r="I1912" i="6" s="1"/>
  <c r="B1913" i="6" s="1"/>
  <c r="G1913" i="6" s="1"/>
  <c r="H1913" i="5"/>
  <c r="I1913" i="5"/>
  <c r="B1914" i="5" s="1"/>
  <c r="G1914" i="5" s="1"/>
  <c r="H1912" i="4"/>
  <c r="I1912" i="4" s="1"/>
  <c r="B1913" i="4" s="1"/>
  <c r="G1913" i="4" s="1"/>
  <c r="H1912" i="3"/>
  <c r="I1912" i="3" s="1"/>
  <c r="B1913" i="3" s="1"/>
  <c r="G1913" i="3" s="1"/>
  <c r="H1914" i="2"/>
  <c r="I1914" i="2"/>
  <c r="B1915" i="2" s="1"/>
  <c r="G1915" i="2" s="1"/>
  <c r="H1913" i="7" l="1"/>
  <c r="I1913" i="7" s="1"/>
  <c r="B1914" i="7" s="1"/>
  <c r="G1914" i="7" s="1"/>
  <c r="H1913" i="6"/>
  <c r="I1913" i="6"/>
  <c r="B1914" i="6" s="1"/>
  <c r="G1914" i="6" s="1"/>
  <c r="H1914" i="5"/>
  <c r="I1914" i="5" s="1"/>
  <c r="B1915" i="5" s="1"/>
  <c r="G1915" i="5" s="1"/>
  <c r="I1913" i="4"/>
  <c r="B1914" i="4" s="1"/>
  <c r="G1914" i="4" s="1"/>
  <c r="H1913" i="4"/>
  <c r="H1913" i="3"/>
  <c r="I1913" i="3"/>
  <c r="B1914" i="3" s="1"/>
  <c r="G1914" i="3" s="1"/>
  <c r="H1915" i="2"/>
  <c r="I1915" i="2"/>
  <c r="B1916" i="2" s="1"/>
  <c r="G1916" i="2" s="1"/>
  <c r="H1914" i="7" l="1"/>
  <c r="I1914" i="7" s="1"/>
  <c r="B1915" i="7" s="1"/>
  <c r="G1915" i="7" s="1"/>
  <c r="H1914" i="6"/>
  <c r="I1914" i="6" s="1"/>
  <c r="B1915" i="6" s="1"/>
  <c r="G1915" i="6" s="1"/>
  <c r="H1915" i="5"/>
  <c r="I1915" i="5" s="1"/>
  <c r="B1916" i="5" s="1"/>
  <c r="G1916" i="5" s="1"/>
  <c r="H1914" i="4"/>
  <c r="I1914" i="4" s="1"/>
  <c r="B1915" i="4" s="1"/>
  <c r="G1915" i="4" s="1"/>
  <c r="H1914" i="3"/>
  <c r="I1914" i="3" s="1"/>
  <c r="B1915" i="3" s="1"/>
  <c r="G1915" i="3" s="1"/>
  <c r="H1916" i="2"/>
  <c r="I1916" i="2"/>
  <c r="B1917" i="2" s="1"/>
  <c r="G1917" i="2" s="1"/>
  <c r="H1915" i="7" l="1"/>
  <c r="I1915" i="7"/>
  <c r="B1916" i="7" s="1"/>
  <c r="G1916" i="7" s="1"/>
  <c r="H1915" i="6"/>
  <c r="I1915" i="6" s="1"/>
  <c r="B1916" i="6" s="1"/>
  <c r="G1916" i="6" s="1"/>
  <c r="H1916" i="5"/>
  <c r="I1916" i="5" s="1"/>
  <c r="B1917" i="5" s="1"/>
  <c r="G1917" i="5" s="1"/>
  <c r="H1915" i="4"/>
  <c r="I1915" i="4"/>
  <c r="B1916" i="4" s="1"/>
  <c r="G1916" i="4" s="1"/>
  <c r="H1915" i="3"/>
  <c r="I1915" i="3" s="1"/>
  <c r="B1916" i="3" s="1"/>
  <c r="G1916" i="3" s="1"/>
  <c r="H1917" i="2"/>
  <c r="I1917" i="2" s="1"/>
  <c r="B1918" i="2" s="1"/>
  <c r="G1918" i="2" s="1"/>
  <c r="H1916" i="7" l="1"/>
  <c r="I1916" i="7" s="1"/>
  <c r="B1917" i="7" s="1"/>
  <c r="G1917" i="7" s="1"/>
  <c r="H1916" i="6"/>
  <c r="I1916" i="6" s="1"/>
  <c r="B1917" i="6" s="1"/>
  <c r="G1917" i="6" s="1"/>
  <c r="H1917" i="5"/>
  <c r="I1917" i="5" s="1"/>
  <c r="B1918" i="5" s="1"/>
  <c r="G1918" i="5" s="1"/>
  <c r="H1916" i="4"/>
  <c r="I1916" i="4" s="1"/>
  <c r="B1917" i="4" s="1"/>
  <c r="G1917" i="4" s="1"/>
  <c r="H1916" i="3"/>
  <c r="I1916" i="3" s="1"/>
  <c r="B1917" i="3" s="1"/>
  <c r="G1917" i="3" s="1"/>
  <c r="H1918" i="2"/>
  <c r="I1918" i="2"/>
  <c r="B1919" i="2" s="1"/>
  <c r="G1919" i="2" s="1"/>
  <c r="H1917" i="7" l="1"/>
  <c r="I1917" i="7" s="1"/>
  <c r="B1918" i="7" s="1"/>
  <c r="G1918" i="7" s="1"/>
  <c r="H1917" i="6"/>
  <c r="I1917" i="6" s="1"/>
  <c r="B1918" i="6" s="1"/>
  <c r="G1918" i="6" s="1"/>
  <c r="H1918" i="5"/>
  <c r="I1918" i="5" s="1"/>
  <c r="B1919" i="5" s="1"/>
  <c r="G1919" i="5" s="1"/>
  <c r="H1917" i="4"/>
  <c r="I1917" i="4" s="1"/>
  <c r="B1918" i="4" s="1"/>
  <c r="G1918" i="4" s="1"/>
  <c r="H1917" i="3"/>
  <c r="I1917" i="3" s="1"/>
  <c r="B1918" i="3" s="1"/>
  <c r="G1918" i="3" s="1"/>
  <c r="H1919" i="2"/>
  <c r="I1919" i="2"/>
  <c r="B1920" i="2" s="1"/>
  <c r="G1920" i="2" s="1"/>
  <c r="H1918" i="7" l="1"/>
  <c r="I1918" i="7" s="1"/>
  <c r="B1919" i="7" s="1"/>
  <c r="G1919" i="7" s="1"/>
  <c r="H1918" i="6"/>
  <c r="I1918" i="6" s="1"/>
  <c r="B1919" i="6" s="1"/>
  <c r="G1919" i="6" s="1"/>
  <c r="H1919" i="5"/>
  <c r="I1919" i="5" s="1"/>
  <c r="B1920" i="5" s="1"/>
  <c r="G1920" i="5" s="1"/>
  <c r="H1918" i="4"/>
  <c r="I1918" i="4" s="1"/>
  <c r="B1919" i="4" s="1"/>
  <c r="G1919" i="4" s="1"/>
  <c r="H1918" i="3"/>
  <c r="I1918" i="3" s="1"/>
  <c r="B1919" i="3" s="1"/>
  <c r="G1919" i="3" s="1"/>
  <c r="H1920" i="2"/>
  <c r="I1920" i="2"/>
  <c r="B1921" i="2" s="1"/>
  <c r="G1921" i="2" s="1"/>
  <c r="I1919" i="7" l="1"/>
  <c r="B1920" i="7" s="1"/>
  <c r="G1920" i="7" s="1"/>
  <c r="H1919" i="7"/>
  <c r="H1919" i="6"/>
  <c r="I1919" i="6"/>
  <c r="B1920" i="6" s="1"/>
  <c r="G1920" i="6" s="1"/>
  <c r="H1920" i="5"/>
  <c r="I1920" i="5" s="1"/>
  <c r="B1921" i="5" s="1"/>
  <c r="G1921" i="5" s="1"/>
  <c r="H1919" i="4"/>
  <c r="I1919" i="4" s="1"/>
  <c r="B1920" i="4" s="1"/>
  <c r="G1920" i="4" s="1"/>
  <c r="H1919" i="3"/>
  <c r="I1919" i="3"/>
  <c r="B1920" i="3" s="1"/>
  <c r="G1920" i="3" s="1"/>
  <c r="H1921" i="2"/>
  <c r="I1921" i="2" s="1"/>
  <c r="B1922" i="2" s="1"/>
  <c r="G1922" i="2" s="1"/>
  <c r="I1920" i="7" l="1"/>
  <c r="B1921" i="7" s="1"/>
  <c r="G1921" i="7" s="1"/>
  <c r="H1920" i="7"/>
  <c r="H1920" i="6"/>
  <c r="I1920" i="6" s="1"/>
  <c r="B1921" i="6" s="1"/>
  <c r="G1921" i="6" s="1"/>
  <c r="H1921" i="5"/>
  <c r="I1921" i="5" s="1"/>
  <c r="B1922" i="5" s="1"/>
  <c r="G1922" i="5" s="1"/>
  <c r="I1920" i="4"/>
  <c r="B1921" i="4" s="1"/>
  <c r="G1921" i="4" s="1"/>
  <c r="H1920" i="4"/>
  <c r="H1920" i="3"/>
  <c r="I1920" i="3" s="1"/>
  <c r="B1921" i="3" s="1"/>
  <c r="G1921" i="3" s="1"/>
  <c r="H1922" i="2"/>
  <c r="I1922" i="2" s="1"/>
  <c r="B1923" i="2" s="1"/>
  <c r="G1923" i="2" s="1"/>
  <c r="H1921" i="7" l="1"/>
  <c r="I1921" i="7" s="1"/>
  <c r="B1922" i="7" s="1"/>
  <c r="G1922" i="7" s="1"/>
  <c r="H1921" i="6"/>
  <c r="I1921" i="6" s="1"/>
  <c r="B1922" i="6" s="1"/>
  <c r="G1922" i="6" s="1"/>
  <c r="H1922" i="5"/>
  <c r="I1922" i="5"/>
  <c r="B1923" i="5" s="1"/>
  <c r="G1923" i="5" s="1"/>
  <c r="I1921" i="4"/>
  <c r="B1922" i="4" s="1"/>
  <c r="G1922" i="4" s="1"/>
  <c r="H1921" i="4"/>
  <c r="H1921" i="3"/>
  <c r="I1921" i="3" s="1"/>
  <c r="B1922" i="3" s="1"/>
  <c r="G1922" i="3" s="1"/>
  <c r="H1923" i="2"/>
  <c r="I1923" i="2"/>
  <c r="B1924" i="2" s="1"/>
  <c r="G1924" i="2" s="1"/>
  <c r="H1922" i="7" l="1"/>
  <c r="I1922" i="7" s="1"/>
  <c r="B1923" i="7" s="1"/>
  <c r="G1923" i="7" s="1"/>
  <c r="H1922" i="6"/>
  <c r="I1922" i="6"/>
  <c r="B1923" i="6" s="1"/>
  <c r="G1923" i="6" s="1"/>
  <c r="H1923" i="5"/>
  <c r="I1923" i="5" s="1"/>
  <c r="B1924" i="5" s="1"/>
  <c r="G1924" i="5" s="1"/>
  <c r="H1922" i="4"/>
  <c r="I1922" i="4" s="1"/>
  <c r="B1923" i="4" s="1"/>
  <c r="G1923" i="4" s="1"/>
  <c r="H1922" i="3"/>
  <c r="I1922" i="3"/>
  <c r="B1923" i="3" s="1"/>
  <c r="G1923" i="3" s="1"/>
  <c r="H1924" i="2"/>
  <c r="I1924" i="2" s="1"/>
  <c r="B1925" i="2" s="1"/>
  <c r="G1925" i="2" s="1"/>
  <c r="H1923" i="7" l="1"/>
  <c r="I1923" i="7" s="1"/>
  <c r="B1924" i="7" s="1"/>
  <c r="G1924" i="7" s="1"/>
  <c r="I1923" i="6"/>
  <c r="B1924" i="6" s="1"/>
  <c r="G1924" i="6" s="1"/>
  <c r="H1923" i="6"/>
  <c r="H1924" i="5"/>
  <c r="I1924" i="5" s="1"/>
  <c r="B1925" i="5" s="1"/>
  <c r="G1925" i="5" s="1"/>
  <c r="H1923" i="4"/>
  <c r="I1923" i="4" s="1"/>
  <c r="B1924" i="4" s="1"/>
  <c r="G1924" i="4" s="1"/>
  <c r="H1923" i="3"/>
  <c r="I1923" i="3" s="1"/>
  <c r="B1924" i="3" s="1"/>
  <c r="G1924" i="3" s="1"/>
  <c r="H1925" i="2"/>
  <c r="I1925" i="2"/>
  <c r="B1926" i="2" s="1"/>
  <c r="G1926" i="2" s="1"/>
  <c r="I1924" i="7" l="1"/>
  <c r="B1925" i="7" s="1"/>
  <c r="G1925" i="7" s="1"/>
  <c r="H1924" i="7"/>
  <c r="H1924" i="6"/>
  <c r="I1924" i="6" s="1"/>
  <c r="B1925" i="6" s="1"/>
  <c r="G1925" i="6" s="1"/>
  <c r="H1925" i="5"/>
  <c r="I1925" i="5" s="1"/>
  <c r="B1926" i="5" s="1"/>
  <c r="G1926" i="5" s="1"/>
  <c r="I1924" i="4"/>
  <c r="B1925" i="4" s="1"/>
  <c r="G1925" i="4" s="1"/>
  <c r="H1924" i="4"/>
  <c r="H1924" i="3"/>
  <c r="I1924" i="3" s="1"/>
  <c r="B1925" i="3" s="1"/>
  <c r="G1925" i="3" s="1"/>
  <c r="H1926" i="2"/>
  <c r="I1926" i="2"/>
  <c r="B1927" i="2" s="1"/>
  <c r="G1927" i="2" s="1"/>
  <c r="H1925" i="7" l="1"/>
  <c r="I1925" i="7"/>
  <c r="B1926" i="7" s="1"/>
  <c r="G1926" i="7" s="1"/>
  <c r="H1925" i="6"/>
  <c r="I1925" i="6"/>
  <c r="B1926" i="6" s="1"/>
  <c r="G1926" i="6" s="1"/>
  <c r="H1926" i="5"/>
  <c r="I1926" i="5" s="1"/>
  <c r="B1927" i="5" s="1"/>
  <c r="G1927" i="5" s="1"/>
  <c r="H1925" i="4"/>
  <c r="I1925" i="4" s="1"/>
  <c r="B1926" i="4" s="1"/>
  <c r="G1926" i="4" s="1"/>
  <c r="H1925" i="3"/>
  <c r="I1925" i="3"/>
  <c r="B1926" i="3" s="1"/>
  <c r="G1926" i="3" s="1"/>
  <c r="H1927" i="2"/>
  <c r="I1927" i="2" s="1"/>
  <c r="B1928" i="2" s="1"/>
  <c r="G1928" i="2" s="1"/>
  <c r="H1926" i="7" l="1"/>
  <c r="I1926" i="7" s="1"/>
  <c r="B1927" i="7" s="1"/>
  <c r="G1927" i="7" s="1"/>
  <c r="H1926" i="6"/>
  <c r="I1926" i="6" s="1"/>
  <c r="B1927" i="6" s="1"/>
  <c r="G1927" i="6" s="1"/>
  <c r="H1927" i="5"/>
  <c r="I1927" i="5" s="1"/>
  <c r="B1928" i="5" s="1"/>
  <c r="G1928" i="5" s="1"/>
  <c r="H1926" i="4"/>
  <c r="I1926" i="4" s="1"/>
  <c r="B1927" i="4" s="1"/>
  <c r="G1927" i="4" s="1"/>
  <c r="H1926" i="3"/>
  <c r="I1926" i="3" s="1"/>
  <c r="B1927" i="3" s="1"/>
  <c r="G1927" i="3" s="1"/>
  <c r="H1928" i="2"/>
  <c r="I1928" i="2"/>
  <c r="B1929" i="2" s="1"/>
  <c r="G1929" i="2" s="1"/>
  <c r="H1927" i="7" l="1"/>
  <c r="I1927" i="7"/>
  <c r="B1928" i="7" s="1"/>
  <c r="G1928" i="7" s="1"/>
  <c r="H1927" i="6"/>
  <c r="I1927" i="6" s="1"/>
  <c r="B1928" i="6" s="1"/>
  <c r="G1928" i="6" s="1"/>
  <c r="H1928" i="5"/>
  <c r="I1928" i="5" s="1"/>
  <c r="B1929" i="5" s="1"/>
  <c r="G1929" i="5" s="1"/>
  <c r="I1927" i="4"/>
  <c r="B1928" i="4" s="1"/>
  <c r="G1928" i="4" s="1"/>
  <c r="H1927" i="4"/>
  <c r="H1927" i="3"/>
  <c r="I1927" i="3" s="1"/>
  <c r="B1928" i="3" s="1"/>
  <c r="G1928" i="3" s="1"/>
  <c r="H1929" i="2"/>
  <c r="I1929" i="2" s="1"/>
  <c r="B1930" i="2" s="1"/>
  <c r="G1930" i="2" s="1"/>
  <c r="H1928" i="7" l="1"/>
  <c r="I1928" i="7" s="1"/>
  <c r="B1929" i="7" s="1"/>
  <c r="G1929" i="7" s="1"/>
  <c r="H1928" i="6"/>
  <c r="I1928" i="6" s="1"/>
  <c r="B1929" i="6" s="1"/>
  <c r="G1929" i="6" s="1"/>
  <c r="H1929" i="5"/>
  <c r="I1929" i="5" s="1"/>
  <c r="B1930" i="5" s="1"/>
  <c r="G1930" i="5" s="1"/>
  <c r="H1928" i="4"/>
  <c r="I1928" i="4" s="1"/>
  <c r="B1929" i="4" s="1"/>
  <c r="G1929" i="4" s="1"/>
  <c r="H1928" i="3"/>
  <c r="I1928" i="3" s="1"/>
  <c r="B1929" i="3" s="1"/>
  <c r="G1929" i="3" s="1"/>
  <c r="H1930" i="2"/>
  <c r="I1930" i="2" s="1"/>
  <c r="B1931" i="2" s="1"/>
  <c r="G1931" i="2" s="1"/>
  <c r="I1929" i="7" l="1"/>
  <c r="B1930" i="7" s="1"/>
  <c r="G1930" i="7" s="1"/>
  <c r="H1929" i="7"/>
  <c r="H1929" i="6"/>
  <c r="I1929" i="6" s="1"/>
  <c r="B1930" i="6" s="1"/>
  <c r="G1930" i="6" s="1"/>
  <c r="H1930" i="5"/>
  <c r="I1930" i="5" s="1"/>
  <c r="B1931" i="5" s="1"/>
  <c r="G1931" i="5" s="1"/>
  <c r="H1929" i="4"/>
  <c r="I1929" i="4" s="1"/>
  <c r="B1930" i="4" s="1"/>
  <c r="G1930" i="4" s="1"/>
  <c r="H1929" i="3"/>
  <c r="I1929" i="3" s="1"/>
  <c r="B1930" i="3" s="1"/>
  <c r="G1930" i="3" s="1"/>
  <c r="H1931" i="2"/>
  <c r="I1931" i="2"/>
  <c r="B1932" i="2" s="1"/>
  <c r="G1932" i="2" s="1"/>
  <c r="H1930" i="7" l="1"/>
  <c r="I1930" i="7"/>
  <c r="B1931" i="7" s="1"/>
  <c r="G1931" i="7" s="1"/>
  <c r="H1930" i="6"/>
  <c r="I1930" i="6" s="1"/>
  <c r="B1931" i="6" s="1"/>
  <c r="G1931" i="6" s="1"/>
  <c r="H1931" i="5"/>
  <c r="I1931" i="5" s="1"/>
  <c r="B1932" i="5" s="1"/>
  <c r="G1932" i="5" s="1"/>
  <c r="H1930" i="4"/>
  <c r="I1930" i="4" s="1"/>
  <c r="B1931" i="4" s="1"/>
  <c r="G1931" i="4" s="1"/>
  <c r="H1930" i="3"/>
  <c r="I1930" i="3" s="1"/>
  <c r="B1931" i="3" s="1"/>
  <c r="G1931" i="3" s="1"/>
  <c r="H1932" i="2"/>
  <c r="I1932" i="2"/>
  <c r="B1933" i="2" s="1"/>
  <c r="G1933" i="2" s="1"/>
  <c r="H1931" i="7" l="1"/>
  <c r="I1931" i="7" s="1"/>
  <c r="B1932" i="7" s="1"/>
  <c r="G1932" i="7" s="1"/>
  <c r="H1931" i="6"/>
  <c r="I1931" i="6"/>
  <c r="B1932" i="6" s="1"/>
  <c r="G1932" i="6" s="1"/>
  <c r="H1932" i="5"/>
  <c r="I1932" i="5" s="1"/>
  <c r="B1933" i="5" s="1"/>
  <c r="G1933" i="5" s="1"/>
  <c r="H1931" i="4"/>
  <c r="I1931" i="4" s="1"/>
  <c r="B1932" i="4" s="1"/>
  <c r="G1932" i="4" s="1"/>
  <c r="H1931" i="3"/>
  <c r="I1931" i="3"/>
  <c r="B1932" i="3" s="1"/>
  <c r="G1932" i="3" s="1"/>
  <c r="H1933" i="2"/>
  <c r="I1933" i="2" s="1"/>
  <c r="B1934" i="2" s="1"/>
  <c r="G1934" i="2" s="1"/>
  <c r="H1932" i="7" l="1"/>
  <c r="I1932" i="7" s="1"/>
  <c r="B1933" i="7" s="1"/>
  <c r="G1933" i="7" s="1"/>
  <c r="H1932" i="6"/>
  <c r="I1932" i="6" s="1"/>
  <c r="B1933" i="6" s="1"/>
  <c r="G1933" i="6" s="1"/>
  <c r="H1933" i="5"/>
  <c r="I1933" i="5" s="1"/>
  <c r="B1934" i="5" s="1"/>
  <c r="G1934" i="5" s="1"/>
  <c r="H1932" i="4"/>
  <c r="I1932" i="4" s="1"/>
  <c r="B1933" i="4" s="1"/>
  <c r="G1933" i="4" s="1"/>
  <c r="H1932" i="3"/>
  <c r="I1932" i="3" s="1"/>
  <c r="B1933" i="3" s="1"/>
  <c r="G1933" i="3" s="1"/>
  <c r="H1934" i="2"/>
  <c r="I1934" i="2" s="1"/>
  <c r="B1935" i="2" s="1"/>
  <c r="G1935" i="2" s="1"/>
  <c r="H1933" i="7" l="1"/>
  <c r="I1933" i="7" s="1"/>
  <c r="B1934" i="7" s="1"/>
  <c r="G1934" i="7" s="1"/>
  <c r="H1933" i="6"/>
  <c r="I1933" i="6" s="1"/>
  <c r="B1934" i="6" s="1"/>
  <c r="G1934" i="6" s="1"/>
  <c r="H1934" i="5"/>
  <c r="I1934" i="5"/>
  <c r="B1935" i="5" s="1"/>
  <c r="G1935" i="5" s="1"/>
  <c r="H1933" i="4"/>
  <c r="I1933" i="4" s="1"/>
  <c r="B1934" i="4" s="1"/>
  <c r="G1934" i="4" s="1"/>
  <c r="I1933" i="3"/>
  <c r="B1934" i="3" s="1"/>
  <c r="G1934" i="3" s="1"/>
  <c r="H1933" i="3"/>
  <c r="H1935" i="2"/>
  <c r="I1935" i="2"/>
  <c r="B1936" i="2" s="1"/>
  <c r="G1936" i="2" s="1"/>
  <c r="H1934" i="7" l="1"/>
  <c r="I1934" i="7"/>
  <c r="B1935" i="7" s="1"/>
  <c r="G1935" i="7" s="1"/>
  <c r="H1934" i="6"/>
  <c r="I1934" i="6"/>
  <c r="B1935" i="6" s="1"/>
  <c r="G1935" i="6" s="1"/>
  <c r="H1935" i="5"/>
  <c r="I1935" i="5" s="1"/>
  <c r="B1936" i="5" s="1"/>
  <c r="G1936" i="5" s="1"/>
  <c r="H1934" i="4"/>
  <c r="I1934" i="4"/>
  <c r="B1935" i="4" s="1"/>
  <c r="G1935" i="4" s="1"/>
  <c r="H1934" i="3"/>
  <c r="I1934" i="3"/>
  <c r="B1935" i="3" s="1"/>
  <c r="G1935" i="3" s="1"/>
  <c r="H1936" i="2"/>
  <c r="I1936" i="2"/>
  <c r="B1937" i="2" s="1"/>
  <c r="G1937" i="2" s="1"/>
  <c r="H1935" i="7" l="1"/>
  <c r="I1935" i="7" s="1"/>
  <c r="B1936" i="7" s="1"/>
  <c r="G1936" i="7" s="1"/>
  <c r="H1935" i="6"/>
  <c r="I1935" i="6" s="1"/>
  <c r="B1936" i="6" s="1"/>
  <c r="G1936" i="6" s="1"/>
  <c r="H1936" i="5"/>
  <c r="I1936" i="5" s="1"/>
  <c r="B1937" i="5" s="1"/>
  <c r="G1937" i="5" s="1"/>
  <c r="H1935" i="4"/>
  <c r="I1935" i="4" s="1"/>
  <c r="B1936" i="4" s="1"/>
  <c r="G1936" i="4" s="1"/>
  <c r="H1935" i="3"/>
  <c r="I1935" i="3" s="1"/>
  <c r="B1936" i="3" s="1"/>
  <c r="G1936" i="3" s="1"/>
  <c r="H1937" i="2"/>
  <c r="I1937" i="2" s="1"/>
  <c r="B1938" i="2" s="1"/>
  <c r="G1938" i="2" s="1"/>
  <c r="I1936" i="7" l="1"/>
  <c r="B1937" i="7" s="1"/>
  <c r="G1937" i="7" s="1"/>
  <c r="H1936" i="7"/>
  <c r="H1936" i="6"/>
  <c r="I1936" i="6" s="1"/>
  <c r="B1937" i="6" s="1"/>
  <c r="G1937" i="6" s="1"/>
  <c r="H1937" i="5"/>
  <c r="I1937" i="5"/>
  <c r="B1938" i="5" s="1"/>
  <c r="G1938" i="5" s="1"/>
  <c r="H1936" i="4"/>
  <c r="I1936" i="4" s="1"/>
  <c r="B1937" i="4" s="1"/>
  <c r="G1937" i="4" s="1"/>
  <c r="H1936" i="3"/>
  <c r="I1936" i="3" s="1"/>
  <c r="B1937" i="3" s="1"/>
  <c r="G1937" i="3" s="1"/>
  <c r="H1938" i="2"/>
  <c r="I1938" i="2"/>
  <c r="B1939" i="2" s="1"/>
  <c r="G1939" i="2" s="1"/>
  <c r="H1937" i="7" l="1"/>
  <c r="I1937" i="7"/>
  <c r="B1938" i="7" s="1"/>
  <c r="G1938" i="7" s="1"/>
  <c r="H1937" i="6"/>
  <c r="I1937" i="6"/>
  <c r="B1938" i="6" s="1"/>
  <c r="G1938" i="6" s="1"/>
  <c r="H1938" i="5"/>
  <c r="I1938" i="5" s="1"/>
  <c r="B1939" i="5" s="1"/>
  <c r="G1939" i="5" s="1"/>
  <c r="H1937" i="4"/>
  <c r="I1937" i="4" s="1"/>
  <c r="B1938" i="4" s="1"/>
  <c r="G1938" i="4" s="1"/>
  <c r="H1937" i="3"/>
  <c r="I1937" i="3" s="1"/>
  <c r="B1938" i="3" s="1"/>
  <c r="G1938" i="3" s="1"/>
  <c r="H1939" i="2"/>
  <c r="I1939" i="2" s="1"/>
  <c r="B1940" i="2" s="1"/>
  <c r="G1940" i="2" s="1"/>
  <c r="H1938" i="7" l="1"/>
  <c r="I1938" i="7" s="1"/>
  <c r="B1939" i="7" s="1"/>
  <c r="G1939" i="7" s="1"/>
  <c r="H1938" i="6"/>
  <c r="I1938" i="6" s="1"/>
  <c r="B1939" i="6" s="1"/>
  <c r="G1939" i="6" s="1"/>
  <c r="H1939" i="5"/>
  <c r="I1939" i="5" s="1"/>
  <c r="B1940" i="5" s="1"/>
  <c r="G1940" i="5" s="1"/>
  <c r="H1938" i="4"/>
  <c r="I1938" i="4" s="1"/>
  <c r="B1939" i="4" s="1"/>
  <c r="G1939" i="4" s="1"/>
  <c r="H1938" i="3"/>
  <c r="I1938" i="3" s="1"/>
  <c r="B1939" i="3" s="1"/>
  <c r="G1939" i="3" s="1"/>
  <c r="H1940" i="2"/>
  <c r="I1940" i="2" s="1"/>
  <c r="B1941" i="2" s="1"/>
  <c r="G1941" i="2" s="1"/>
  <c r="H1939" i="7" l="1"/>
  <c r="I1939" i="7"/>
  <c r="B1940" i="7" s="1"/>
  <c r="G1940" i="7" s="1"/>
  <c r="H1939" i="6"/>
  <c r="I1939" i="6" s="1"/>
  <c r="B1940" i="6" s="1"/>
  <c r="G1940" i="6" s="1"/>
  <c r="H1940" i="5"/>
  <c r="I1940" i="5" s="1"/>
  <c r="B1941" i="5" s="1"/>
  <c r="G1941" i="5" s="1"/>
  <c r="H1939" i="4"/>
  <c r="I1939" i="4" s="1"/>
  <c r="B1940" i="4" s="1"/>
  <c r="G1940" i="4" s="1"/>
  <c r="H1939" i="3"/>
  <c r="I1939" i="3" s="1"/>
  <c r="B1940" i="3" s="1"/>
  <c r="G1940" i="3" s="1"/>
  <c r="H1941" i="2"/>
  <c r="I1941" i="2"/>
  <c r="B1942" i="2" s="1"/>
  <c r="G1942" i="2" s="1"/>
  <c r="H1940" i="7" l="1"/>
  <c r="I1940" i="7" s="1"/>
  <c r="B1941" i="7" s="1"/>
  <c r="G1941" i="7" s="1"/>
  <c r="H1940" i="6"/>
  <c r="I1940" i="6" s="1"/>
  <c r="B1941" i="6" s="1"/>
  <c r="G1941" i="6" s="1"/>
  <c r="H1941" i="5"/>
  <c r="I1941" i="5" s="1"/>
  <c r="B1942" i="5" s="1"/>
  <c r="G1942" i="5" s="1"/>
  <c r="H1940" i="4"/>
  <c r="I1940" i="4" s="1"/>
  <c r="B1941" i="4" s="1"/>
  <c r="G1941" i="4" s="1"/>
  <c r="I1940" i="3"/>
  <c r="B1941" i="3" s="1"/>
  <c r="G1941" i="3" s="1"/>
  <c r="H1940" i="3"/>
  <c r="H1942" i="2"/>
  <c r="I1942" i="2"/>
  <c r="B1943" i="2" s="1"/>
  <c r="G1943" i="2" s="1"/>
  <c r="H1941" i="7" l="1"/>
  <c r="I1941" i="7" s="1"/>
  <c r="B1942" i="7" s="1"/>
  <c r="G1942" i="7" s="1"/>
  <c r="H1941" i="6"/>
  <c r="I1941" i="6" s="1"/>
  <c r="B1942" i="6" s="1"/>
  <c r="G1942" i="6" s="1"/>
  <c r="H1942" i="5"/>
  <c r="I1942" i="5" s="1"/>
  <c r="B1943" i="5" s="1"/>
  <c r="G1943" i="5" s="1"/>
  <c r="I1941" i="4"/>
  <c r="B1942" i="4" s="1"/>
  <c r="G1942" i="4" s="1"/>
  <c r="H1941" i="4"/>
  <c r="H1941" i="3"/>
  <c r="I1941" i="3" s="1"/>
  <c r="B1942" i="3" s="1"/>
  <c r="G1942" i="3" s="1"/>
  <c r="H1943" i="2"/>
  <c r="I1943" i="2" s="1"/>
  <c r="B1944" i="2" s="1"/>
  <c r="G1944" i="2" s="1"/>
  <c r="H1942" i="7" l="1"/>
  <c r="I1942" i="7" s="1"/>
  <c r="B1943" i="7" s="1"/>
  <c r="G1943" i="7" s="1"/>
  <c r="H1942" i="6"/>
  <c r="I1942" i="6" s="1"/>
  <c r="B1943" i="6" s="1"/>
  <c r="G1943" i="6" s="1"/>
  <c r="H1943" i="5"/>
  <c r="I1943" i="5" s="1"/>
  <c r="B1944" i="5" s="1"/>
  <c r="G1944" i="5" s="1"/>
  <c r="I1942" i="4"/>
  <c r="B1943" i="4" s="1"/>
  <c r="G1943" i="4" s="1"/>
  <c r="H1942" i="4"/>
  <c r="H1942" i="3"/>
  <c r="I1942" i="3" s="1"/>
  <c r="B1943" i="3" s="1"/>
  <c r="G1943" i="3" s="1"/>
  <c r="H1944" i="2"/>
  <c r="I1944" i="2"/>
  <c r="B1945" i="2" s="1"/>
  <c r="G1945" i="2" s="1"/>
  <c r="H1943" i="7" l="1"/>
  <c r="I1943" i="7" s="1"/>
  <c r="B1944" i="7" s="1"/>
  <c r="G1944" i="7" s="1"/>
  <c r="H1943" i="6"/>
  <c r="I1943" i="6"/>
  <c r="B1944" i="6" s="1"/>
  <c r="G1944" i="6" s="1"/>
  <c r="H1944" i="5"/>
  <c r="I1944" i="5" s="1"/>
  <c r="B1945" i="5" s="1"/>
  <c r="G1945" i="5" s="1"/>
  <c r="H1943" i="4"/>
  <c r="I1943" i="4" s="1"/>
  <c r="B1944" i="4" s="1"/>
  <c r="G1944" i="4" s="1"/>
  <c r="H1943" i="3"/>
  <c r="I1943" i="3" s="1"/>
  <c r="B1944" i="3" s="1"/>
  <c r="G1944" i="3" s="1"/>
  <c r="H1945" i="2"/>
  <c r="I1945" i="2" s="1"/>
  <c r="B1946" i="2" s="1"/>
  <c r="G1946" i="2" s="1"/>
  <c r="I1944" i="7" l="1"/>
  <c r="B1945" i="7" s="1"/>
  <c r="G1945" i="7" s="1"/>
  <c r="H1944" i="7"/>
  <c r="H1944" i="6"/>
  <c r="I1944" i="6" s="1"/>
  <c r="B1945" i="6" s="1"/>
  <c r="G1945" i="6" s="1"/>
  <c r="H1945" i="5"/>
  <c r="I1945" i="5" s="1"/>
  <c r="B1946" i="5" s="1"/>
  <c r="G1946" i="5" s="1"/>
  <c r="H1944" i="4"/>
  <c r="I1944" i="4" s="1"/>
  <c r="B1945" i="4" s="1"/>
  <c r="G1945" i="4" s="1"/>
  <c r="H1944" i="3"/>
  <c r="I1944" i="3" s="1"/>
  <c r="B1945" i="3" s="1"/>
  <c r="G1945" i="3" s="1"/>
  <c r="H1946" i="2"/>
  <c r="I1946" i="2" s="1"/>
  <c r="B1947" i="2" s="1"/>
  <c r="G1947" i="2" s="1"/>
  <c r="I1945" i="7" l="1"/>
  <c r="B1946" i="7" s="1"/>
  <c r="G1946" i="7" s="1"/>
  <c r="H1945" i="7"/>
  <c r="H1945" i="6"/>
  <c r="I1945" i="6" s="1"/>
  <c r="B1946" i="6" s="1"/>
  <c r="G1946" i="6" s="1"/>
  <c r="H1946" i="5"/>
  <c r="I1946" i="5"/>
  <c r="B1947" i="5" s="1"/>
  <c r="G1947" i="5" s="1"/>
  <c r="H1945" i="4"/>
  <c r="I1945" i="4" s="1"/>
  <c r="B1946" i="4" s="1"/>
  <c r="G1946" i="4" s="1"/>
  <c r="H1945" i="3"/>
  <c r="I1945" i="3" s="1"/>
  <c r="B1946" i="3" s="1"/>
  <c r="G1946" i="3" s="1"/>
  <c r="H1947" i="2"/>
  <c r="I1947" i="2"/>
  <c r="B1948" i="2" s="1"/>
  <c r="G1948" i="2" s="1"/>
  <c r="H1946" i="7" l="1"/>
  <c r="I1946" i="7" s="1"/>
  <c r="B1947" i="7" s="1"/>
  <c r="G1947" i="7" s="1"/>
  <c r="H1946" i="6"/>
  <c r="I1946" i="6"/>
  <c r="B1947" i="6" s="1"/>
  <c r="G1947" i="6" s="1"/>
  <c r="H1947" i="5"/>
  <c r="I1947" i="5" s="1"/>
  <c r="B1948" i="5" s="1"/>
  <c r="G1948" i="5" s="1"/>
  <c r="H1946" i="4"/>
  <c r="I1946" i="4" s="1"/>
  <c r="B1947" i="4" s="1"/>
  <c r="G1947" i="4" s="1"/>
  <c r="H1946" i="3"/>
  <c r="I1946" i="3"/>
  <c r="B1947" i="3" s="1"/>
  <c r="G1947" i="3" s="1"/>
  <c r="H1948" i="2"/>
  <c r="I1948" i="2"/>
  <c r="B1949" i="2" s="1"/>
  <c r="G1949" i="2" s="1"/>
  <c r="H1947" i="7" l="1"/>
  <c r="I1947" i="7" s="1"/>
  <c r="B1948" i="7" s="1"/>
  <c r="G1948" i="7" s="1"/>
  <c r="H1947" i="6"/>
  <c r="I1947" i="6" s="1"/>
  <c r="B1948" i="6" s="1"/>
  <c r="G1948" i="6" s="1"/>
  <c r="H1948" i="5"/>
  <c r="I1948" i="5" s="1"/>
  <c r="B1949" i="5" s="1"/>
  <c r="G1949" i="5" s="1"/>
  <c r="H1947" i="4"/>
  <c r="I1947" i="4" s="1"/>
  <c r="B1948" i="4" s="1"/>
  <c r="G1948" i="4" s="1"/>
  <c r="H1947" i="3"/>
  <c r="I1947" i="3" s="1"/>
  <c r="B1948" i="3" s="1"/>
  <c r="G1948" i="3" s="1"/>
  <c r="H1949" i="2"/>
  <c r="I1949" i="2"/>
  <c r="B1950" i="2" s="1"/>
  <c r="G1950" i="2" s="1"/>
  <c r="H1948" i="7" l="1"/>
  <c r="I1948" i="7" s="1"/>
  <c r="B1949" i="7" s="1"/>
  <c r="G1949" i="7" s="1"/>
  <c r="I1948" i="6"/>
  <c r="B1949" i="6" s="1"/>
  <c r="G1949" i="6" s="1"/>
  <c r="H1948" i="6"/>
  <c r="H1949" i="5"/>
  <c r="I1949" i="5"/>
  <c r="B1950" i="5" s="1"/>
  <c r="G1950" i="5" s="1"/>
  <c r="H1948" i="4"/>
  <c r="I1948" i="4" s="1"/>
  <c r="B1949" i="4" s="1"/>
  <c r="G1949" i="4" s="1"/>
  <c r="H1948" i="3"/>
  <c r="I1948" i="3" s="1"/>
  <c r="B1949" i="3" s="1"/>
  <c r="G1949" i="3" s="1"/>
  <c r="H1950" i="2"/>
  <c r="I1950" i="2" s="1"/>
  <c r="B1951" i="2" s="1"/>
  <c r="G1951" i="2" s="1"/>
  <c r="H1949" i="7" l="1"/>
  <c r="I1949" i="7"/>
  <c r="B1950" i="7" s="1"/>
  <c r="G1950" i="7" s="1"/>
  <c r="H1949" i="6"/>
  <c r="I1949" i="6"/>
  <c r="B1950" i="6" s="1"/>
  <c r="G1950" i="6" s="1"/>
  <c r="H1950" i="5"/>
  <c r="I1950" i="5" s="1"/>
  <c r="B1951" i="5" s="1"/>
  <c r="G1951" i="5" s="1"/>
  <c r="H1949" i="4"/>
  <c r="I1949" i="4" s="1"/>
  <c r="B1950" i="4" s="1"/>
  <c r="G1950" i="4" s="1"/>
  <c r="H1949" i="3"/>
  <c r="I1949" i="3" s="1"/>
  <c r="B1950" i="3" s="1"/>
  <c r="G1950" i="3" s="1"/>
  <c r="H1951" i="2"/>
  <c r="I1951" i="2" s="1"/>
  <c r="B1952" i="2" s="1"/>
  <c r="G1952" i="2" s="1"/>
  <c r="H1950" i="7" l="1"/>
  <c r="I1950" i="7" s="1"/>
  <c r="B1951" i="7" s="1"/>
  <c r="G1951" i="7" s="1"/>
  <c r="I1950" i="6"/>
  <c r="B1951" i="6" s="1"/>
  <c r="G1951" i="6" s="1"/>
  <c r="H1950" i="6"/>
  <c r="H1951" i="5"/>
  <c r="I1951" i="5" s="1"/>
  <c r="B1952" i="5" s="1"/>
  <c r="G1952" i="5" s="1"/>
  <c r="H1950" i="4"/>
  <c r="I1950" i="4" s="1"/>
  <c r="B1951" i="4" s="1"/>
  <c r="G1951" i="4" s="1"/>
  <c r="H1950" i="3"/>
  <c r="I1950" i="3" s="1"/>
  <c r="B1951" i="3" s="1"/>
  <c r="G1951" i="3" s="1"/>
  <c r="H1952" i="2"/>
  <c r="I1952" i="2"/>
  <c r="B1953" i="2" s="1"/>
  <c r="G1953" i="2" s="1"/>
  <c r="H1951" i="7" l="1"/>
  <c r="I1951" i="7" s="1"/>
  <c r="B1952" i="7" s="1"/>
  <c r="G1952" i="7" s="1"/>
  <c r="H1951" i="6"/>
  <c r="I1951" i="6" s="1"/>
  <c r="B1952" i="6" s="1"/>
  <c r="G1952" i="6" s="1"/>
  <c r="H1952" i="5"/>
  <c r="I1952" i="5" s="1"/>
  <c r="B1953" i="5" s="1"/>
  <c r="G1953" i="5" s="1"/>
  <c r="H1951" i="4"/>
  <c r="I1951" i="4"/>
  <c r="B1952" i="4" s="1"/>
  <c r="G1952" i="4" s="1"/>
  <c r="H1951" i="3"/>
  <c r="I1951" i="3" s="1"/>
  <c r="B1952" i="3" s="1"/>
  <c r="G1952" i="3" s="1"/>
  <c r="H1953" i="2"/>
  <c r="I1953" i="2" s="1"/>
  <c r="B1954" i="2" s="1"/>
  <c r="G1954" i="2" s="1"/>
  <c r="H1952" i="7" l="1"/>
  <c r="I1952" i="7" s="1"/>
  <c r="B1953" i="7" s="1"/>
  <c r="G1953" i="7" s="1"/>
  <c r="H1952" i="6"/>
  <c r="I1952" i="6" s="1"/>
  <c r="B1953" i="6" s="1"/>
  <c r="G1953" i="6" s="1"/>
  <c r="H1953" i="5"/>
  <c r="I1953" i="5" s="1"/>
  <c r="B1954" i="5" s="1"/>
  <c r="G1954" i="5" s="1"/>
  <c r="H1952" i="4"/>
  <c r="I1952" i="4" s="1"/>
  <c r="B1953" i="4" s="1"/>
  <c r="G1953" i="4" s="1"/>
  <c r="H1952" i="3"/>
  <c r="I1952" i="3" s="1"/>
  <c r="B1953" i="3" s="1"/>
  <c r="G1953" i="3" s="1"/>
  <c r="H1954" i="2"/>
  <c r="I1954" i="2"/>
  <c r="B1955" i="2" s="1"/>
  <c r="G1955" i="2" s="1"/>
  <c r="H1953" i="7" l="1"/>
  <c r="I1953" i="7" s="1"/>
  <c r="B1954" i="7" s="1"/>
  <c r="G1954" i="7" s="1"/>
  <c r="H1953" i="6"/>
  <c r="I1953" i="6" s="1"/>
  <c r="B1954" i="6" s="1"/>
  <c r="G1954" i="6" s="1"/>
  <c r="H1954" i="5"/>
  <c r="I1954" i="5" s="1"/>
  <c r="B1955" i="5" s="1"/>
  <c r="G1955" i="5" s="1"/>
  <c r="I1953" i="4"/>
  <c r="B1954" i="4" s="1"/>
  <c r="G1954" i="4" s="1"/>
  <c r="H1953" i="4"/>
  <c r="H1953" i="3"/>
  <c r="I1953" i="3" s="1"/>
  <c r="B1954" i="3" s="1"/>
  <c r="G1954" i="3" s="1"/>
  <c r="H1955" i="2"/>
  <c r="I1955" i="2" s="1"/>
  <c r="B1956" i="2" s="1"/>
  <c r="G1956" i="2" s="1"/>
  <c r="H1954" i="7" l="1"/>
  <c r="I1954" i="7" s="1"/>
  <c r="B1955" i="7" s="1"/>
  <c r="G1955" i="7" s="1"/>
  <c r="H1954" i="6"/>
  <c r="I1954" i="6" s="1"/>
  <c r="B1955" i="6" s="1"/>
  <c r="G1955" i="6" s="1"/>
  <c r="H1955" i="5"/>
  <c r="I1955" i="5" s="1"/>
  <c r="B1956" i="5" s="1"/>
  <c r="G1956" i="5" s="1"/>
  <c r="H1954" i="4"/>
  <c r="I1954" i="4" s="1"/>
  <c r="B1955" i="4" s="1"/>
  <c r="G1955" i="4" s="1"/>
  <c r="H1954" i="3"/>
  <c r="I1954" i="3" s="1"/>
  <c r="B1955" i="3" s="1"/>
  <c r="G1955" i="3" s="1"/>
  <c r="H1956" i="2"/>
  <c r="I1956" i="2"/>
  <c r="B1957" i="2" s="1"/>
  <c r="G1957" i="2" s="1"/>
  <c r="H1955" i="7" l="1"/>
  <c r="I1955" i="7" s="1"/>
  <c r="B1956" i="7" s="1"/>
  <c r="G1956" i="7" s="1"/>
  <c r="H1955" i="6"/>
  <c r="I1955" i="6"/>
  <c r="B1956" i="6" s="1"/>
  <c r="G1956" i="6" s="1"/>
  <c r="H1956" i="5"/>
  <c r="I1956" i="5" s="1"/>
  <c r="B1957" i="5" s="1"/>
  <c r="G1957" i="5" s="1"/>
  <c r="I1955" i="4"/>
  <c r="B1956" i="4" s="1"/>
  <c r="G1956" i="4" s="1"/>
  <c r="H1955" i="4"/>
  <c r="H1955" i="3"/>
  <c r="I1955" i="3" s="1"/>
  <c r="B1956" i="3" s="1"/>
  <c r="G1956" i="3" s="1"/>
  <c r="H1957" i="2"/>
  <c r="I1957" i="2"/>
  <c r="B1958" i="2" s="1"/>
  <c r="G1958" i="2" s="1"/>
  <c r="H1956" i="7" l="1"/>
  <c r="I1956" i="7" s="1"/>
  <c r="B1957" i="7" s="1"/>
  <c r="G1957" i="7" s="1"/>
  <c r="H1956" i="6"/>
  <c r="I1956" i="6" s="1"/>
  <c r="B1957" i="6" s="1"/>
  <c r="G1957" i="6" s="1"/>
  <c r="H1957" i="5"/>
  <c r="I1957" i="5" s="1"/>
  <c r="B1958" i="5" s="1"/>
  <c r="G1958" i="5" s="1"/>
  <c r="I1956" i="4"/>
  <c r="B1957" i="4" s="1"/>
  <c r="G1957" i="4" s="1"/>
  <c r="H1956" i="4"/>
  <c r="H1956" i="3"/>
  <c r="I1956" i="3" s="1"/>
  <c r="B1957" i="3" s="1"/>
  <c r="G1957" i="3" s="1"/>
  <c r="H1958" i="2"/>
  <c r="I1958" i="2" s="1"/>
  <c r="B1959" i="2" s="1"/>
  <c r="G1959" i="2" s="1"/>
  <c r="H1957" i="7" l="1"/>
  <c r="I1957" i="7" s="1"/>
  <c r="B1958" i="7" s="1"/>
  <c r="G1958" i="7" s="1"/>
  <c r="H1957" i="6"/>
  <c r="I1957" i="6" s="1"/>
  <c r="B1958" i="6" s="1"/>
  <c r="G1958" i="6" s="1"/>
  <c r="H1958" i="5"/>
  <c r="I1958" i="5" s="1"/>
  <c r="B1959" i="5" s="1"/>
  <c r="G1959" i="5" s="1"/>
  <c r="H1957" i="4"/>
  <c r="I1957" i="4" s="1"/>
  <c r="B1958" i="4" s="1"/>
  <c r="G1958" i="4" s="1"/>
  <c r="H1957" i="3"/>
  <c r="I1957" i="3" s="1"/>
  <c r="B1958" i="3" s="1"/>
  <c r="G1958" i="3" s="1"/>
  <c r="H1959" i="2"/>
  <c r="I1959" i="2" s="1"/>
  <c r="B1960" i="2" s="1"/>
  <c r="G1960" i="2" s="1"/>
  <c r="H1958" i="7" l="1"/>
  <c r="I1958" i="7"/>
  <c r="B1959" i="7" s="1"/>
  <c r="G1959" i="7" s="1"/>
  <c r="H1958" i="6"/>
  <c r="I1958" i="6"/>
  <c r="B1959" i="6" s="1"/>
  <c r="G1959" i="6" s="1"/>
  <c r="H1959" i="5"/>
  <c r="I1959" i="5" s="1"/>
  <c r="B1960" i="5" s="1"/>
  <c r="G1960" i="5" s="1"/>
  <c r="H1958" i="4"/>
  <c r="I1958" i="4"/>
  <c r="B1959" i="4" s="1"/>
  <c r="G1959" i="4" s="1"/>
  <c r="H1958" i="3"/>
  <c r="I1958" i="3" s="1"/>
  <c r="B1959" i="3" s="1"/>
  <c r="G1959" i="3" s="1"/>
  <c r="H1960" i="2"/>
  <c r="I1960" i="2"/>
  <c r="B1961" i="2" s="1"/>
  <c r="G1961" i="2" s="1"/>
  <c r="I1959" i="7" l="1"/>
  <c r="B1960" i="7" s="1"/>
  <c r="G1960" i="7" s="1"/>
  <c r="H1959" i="7"/>
  <c r="H1959" i="6"/>
  <c r="I1959" i="6" s="1"/>
  <c r="B1960" i="6" s="1"/>
  <c r="G1960" i="6" s="1"/>
  <c r="H1960" i="5"/>
  <c r="I1960" i="5" s="1"/>
  <c r="B1961" i="5" s="1"/>
  <c r="G1961" i="5" s="1"/>
  <c r="I1959" i="4"/>
  <c r="B1960" i="4" s="1"/>
  <c r="G1960" i="4" s="1"/>
  <c r="H1959" i="4"/>
  <c r="H1959" i="3"/>
  <c r="I1959" i="3" s="1"/>
  <c r="B1960" i="3" s="1"/>
  <c r="G1960" i="3" s="1"/>
  <c r="H1961" i="2"/>
  <c r="I1961" i="2"/>
  <c r="B1962" i="2" s="1"/>
  <c r="G1962" i="2" s="1"/>
  <c r="H1960" i="7" l="1"/>
  <c r="I1960" i="7" s="1"/>
  <c r="B1961" i="7" s="1"/>
  <c r="G1961" i="7" s="1"/>
  <c r="H1960" i="6"/>
  <c r="I1960" i="6" s="1"/>
  <c r="B1961" i="6" s="1"/>
  <c r="G1961" i="6" s="1"/>
  <c r="H1961" i="5"/>
  <c r="I1961" i="5" s="1"/>
  <c r="B1962" i="5" s="1"/>
  <c r="G1962" i="5" s="1"/>
  <c r="H1960" i="4"/>
  <c r="I1960" i="4" s="1"/>
  <c r="B1961" i="4" s="1"/>
  <c r="G1961" i="4" s="1"/>
  <c r="H1960" i="3"/>
  <c r="I1960" i="3" s="1"/>
  <c r="B1961" i="3" s="1"/>
  <c r="G1961" i="3" s="1"/>
  <c r="H1962" i="2"/>
  <c r="I1962" i="2"/>
  <c r="B1963" i="2" s="1"/>
  <c r="G1963" i="2" s="1"/>
  <c r="H1961" i="7" l="1"/>
  <c r="I1961" i="7"/>
  <c r="B1962" i="7" s="1"/>
  <c r="G1962" i="7" s="1"/>
  <c r="H1961" i="6"/>
  <c r="I1961" i="6"/>
  <c r="B1962" i="6" s="1"/>
  <c r="G1962" i="6" s="1"/>
  <c r="H1962" i="5"/>
  <c r="I1962" i="5" s="1"/>
  <c r="B1963" i="5" s="1"/>
  <c r="G1963" i="5" s="1"/>
  <c r="H1961" i="4"/>
  <c r="I1961" i="4" s="1"/>
  <c r="B1962" i="4" s="1"/>
  <c r="G1962" i="4" s="1"/>
  <c r="H1961" i="3"/>
  <c r="I1961" i="3" s="1"/>
  <c r="B1962" i="3" s="1"/>
  <c r="G1962" i="3" s="1"/>
  <c r="H1963" i="2"/>
  <c r="I1963" i="2"/>
  <c r="B1964" i="2" s="1"/>
  <c r="G1964" i="2" s="1"/>
  <c r="H1962" i="7" l="1"/>
  <c r="I1962" i="7" s="1"/>
  <c r="B1963" i="7" s="1"/>
  <c r="G1963" i="7" s="1"/>
  <c r="H1962" i="6"/>
  <c r="I1962" i="6" s="1"/>
  <c r="B1963" i="6" s="1"/>
  <c r="G1963" i="6" s="1"/>
  <c r="H1963" i="5"/>
  <c r="I1963" i="5" s="1"/>
  <c r="B1964" i="5" s="1"/>
  <c r="G1964" i="5" s="1"/>
  <c r="H1962" i="4"/>
  <c r="I1962" i="4" s="1"/>
  <c r="B1963" i="4" s="1"/>
  <c r="G1963" i="4" s="1"/>
  <c r="H1962" i="3"/>
  <c r="I1962" i="3" s="1"/>
  <c r="B1963" i="3" s="1"/>
  <c r="G1963" i="3" s="1"/>
  <c r="H1964" i="2"/>
  <c r="I1964" i="2" s="1"/>
  <c r="B1965" i="2" s="1"/>
  <c r="G1965" i="2" s="1"/>
  <c r="H1963" i="7" l="1"/>
  <c r="I1963" i="7"/>
  <c r="B1964" i="7" s="1"/>
  <c r="G1964" i="7" s="1"/>
  <c r="H1963" i="6"/>
  <c r="I1963" i="6" s="1"/>
  <c r="B1964" i="6" s="1"/>
  <c r="G1964" i="6" s="1"/>
  <c r="H1964" i="5"/>
  <c r="I1964" i="5" s="1"/>
  <c r="B1965" i="5" s="1"/>
  <c r="G1965" i="5" s="1"/>
  <c r="H1963" i="4"/>
  <c r="I1963" i="4" s="1"/>
  <c r="B1964" i="4" s="1"/>
  <c r="G1964" i="4" s="1"/>
  <c r="I1963" i="3"/>
  <c r="B1964" i="3" s="1"/>
  <c r="G1964" i="3" s="1"/>
  <c r="H1963" i="3"/>
  <c r="H1965" i="2"/>
  <c r="I1965" i="2"/>
  <c r="B1966" i="2" s="1"/>
  <c r="G1966" i="2" s="1"/>
  <c r="H1964" i="7" l="1"/>
  <c r="I1964" i="7"/>
  <c r="B1965" i="7" s="1"/>
  <c r="G1965" i="7" s="1"/>
  <c r="H1964" i="6"/>
  <c r="I1964" i="6" s="1"/>
  <c r="B1965" i="6" s="1"/>
  <c r="G1965" i="6" s="1"/>
  <c r="H1965" i="5"/>
  <c r="I1965" i="5" s="1"/>
  <c r="B1966" i="5" s="1"/>
  <c r="G1966" i="5" s="1"/>
  <c r="H1964" i="4"/>
  <c r="I1964" i="4" s="1"/>
  <c r="B1965" i="4" s="1"/>
  <c r="G1965" i="4" s="1"/>
  <c r="H1964" i="3"/>
  <c r="I1964" i="3" s="1"/>
  <c r="B1965" i="3" s="1"/>
  <c r="G1965" i="3" s="1"/>
  <c r="H1966" i="2"/>
  <c r="I1966" i="2" s="1"/>
  <c r="B1967" i="2" s="1"/>
  <c r="G1967" i="2" s="1"/>
  <c r="H1965" i="7" l="1"/>
  <c r="I1965" i="7" s="1"/>
  <c r="B1966" i="7" s="1"/>
  <c r="G1966" i="7" s="1"/>
  <c r="H1965" i="6"/>
  <c r="I1965" i="6" s="1"/>
  <c r="B1966" i="6" s="1"/>
  <c r="G1966" i="6" s="1"/>
  <c r="H1966" i="5"/>
  <c r="I1966" i="5" s="1"/>
  <c r="B1967" i="5" s="1"/>
  <c r="G1967" i="5" s="1"/>
  <c r="H1965" i="4"/>
  <c r="I1965" i="4" s="1"/>
  <c r="B1966" i="4" s="1"/>
  <c r="G1966" i="4" s="1"/>
  <c r="H1965" i="3"/>
  <c r="I1965" i="3" s="1"/>
  <c r="B1966" i="3" s="1"/>
  <c r="G1966" i="3" s="1"/>
  <c r="H1967" i="2"/>
  <c r="I1967" i="2" s="1"/>
  <c r="B1968" i="2" s="1"/>
  <c r="G1968" i="2" s="1"/>
  <c r="H1966" i="7" l="1"/>
  <c r="I1966" i="7" s="1"/>
  <c r="B1967" i="7" s="1"/>
  <c r="G1967" i="7" s="1"/>
  <c r="H1966" i="6"/>
  <c r="I1966" i="6" s="1"/>
  <c r="B1967" i="6" s="1"/>
  <c r="G1967" i="6" s="1"/>
  <c r="H1967" i="5"/>
  <c r="I1967" i="5" s="1"/>
  <c r="B1968" i="5" s="1"/>
  <c r="G1968" i="5" s="1"/>
  <c r="H1966" i="4"/>
  <c r="I1966" i="4" s="1"/>
  <c r="B1967" i="4" s="1"/>
  <c r="G1967" i="4" s="1"/>
  <c r="H1966" i="3"/>
  <c r="I1966" i="3" s="1"/>
  <c r="B1967" i="3" s="1"/>
  <c r="G1967" i="3" s="1"/>
  <c r="H1968" i="2"/>
  <c r="I1968" i="2"/>
  <c r="B1969" i="2" s="1"/>
  <c r="G1969" i="2" s="1"/>
  <c r="H1967" i="7" l="1"/>
  <c r="I1967" i="7" s="1"/>
  <c r="B1968" i="7" s="1"/>
  <c r="G1968" i="7" s="1"/>
  <c r="H1967" i="6"/>
  <c r="I1967" i="6" s="1"/>
  <c r="B1968" i="6" s="1"/>
  <c r="G1968" i="6" s="1"/>
  <c r="H1968" i="5"/>
  <c r="I1968" i="5" s="1"/>
  <c r="B1969" i="5" s="1"/>
  <c r="G1969" i="5" s="1"/>
  <c r="H1967" i="4"/>
  <c r="I1967" i="4" s="1"/>
  <c r="B1968" i="4" s="1"/>
  <c r="G1968" i="4" s="1"/>
  <c r="H1967" i="3"/>
  <c r="I1967" i="3" s="1"/>
  <c r="B1968" i="3" s="1"/>
  <c r="G1968" i="3" s="1"/>
  <c r="H1969" i="2"/>
  <c r="I1969" i="2" s="1"/>
  <c r="B1970" i="2" s="1"/>
  <c r="G1970" i="2" s="1"/>
  <c r="H1968" i="7" l="1"/>
  <c r="I1968" i="7" s="1"/>
  <c r="B1969" i="7" s="1"/>
  <c r="G1969" i="7" s="1"/>
  <c r="H1968" i="6"/>
  <c r="I1968" i="6" s="1"/>
  <c r="B1969" i="6" s="1"/>
  <c r="G1969" i="6" s="1"/>
  <c r="H1969" i="5"/>
  <c r="I1969" i="5" s="1"/>
  <c r="B1970" i="5" s="1"/>
  <c r="G1970" i="5" s="1"/>
  <c r="H1968" i="4"/>
  <c r="I1968" i="4" s="1"/>
  <c r="B1969" i="4" s="1"/>
  <c r="G1969" i="4" s="1"/>
  <c r="H1968" i="3"/>
  <c r="I1968" i="3" s="1"/>
  <c r="B1969" i="3" s="1"/>
  <c r="G1969" i="3" s="1"/>
  <c r="H1970" i="2"/>
  <c r="I1970" i="2"/>
  <c r="B1971" i="2" s="1"/>
  <c r="G1971" i="2" s="1"/>
  <c r="H1969" i="7" l="1"/>
  <c r="I1969" i="7" s="1"/>
  <c r="B1970" i="7" s="1"/>
  <c r="G1970" i="7" s="1"/>
  <c r="H1969" i="6"/>
  <c r="I1969" i="6" s="1"/>
  <c r="B1970" i="6" s="1"/>
  <c r="G1970" i="6" s="1"/>
  <c r="H1970" i="5"/>
  <c r="I1970" i="5"/>
  <c r="B1971" i="5" s="1"/>
  <c r="G1971" i="5" s="1"/>
  <c r="H1969" i="4"/>
  <c r="I1969" i="4" s="1"/>
  <c r="B1970" i="4" s="1"/>
  <c r="G1970" i="4" s="1"/>
  <c r="H1969" i="3"/>
  <c r="I1969" i="3" s="1"/>
  <c r="B1970" i="3" s="1"/>
  <c r="G1970" i="3" s="1"/>
  <c r="H1971" i="2"/>
  <c r="I1971" i="2" s="1"/>
  <c r="B1972" i="2" s="1"/>
  <c r="G1972" i="2" s="1"/>
  <c r="H1970" i="7" l="1"/>
  <c r="I1970" i="7"/>
  <c r="B1971" i="7" s="1"/>
  <c r="G1971" i="7" s="1"/>
  <c r="H1970" i="6"/>
  <c r="I1970" i="6"/>
  <c r="B1971" i="6" s="1"/>
  <c r="G1971" i="6" s="1"/>
  <c r="H1971" i="5"/>
  <c r="I1971" i="5" s="1"/>
  <c r="B1972" i="5" s="1"/>
  <c r="G1972" i="5" s="1"/>
  <c r="H1970" i="4"/>
  <c r="I1970" i="4"/>
  <c r="B1971" i="4" s="1"/>
  <c r="G1971" i="4" s="1"/>
  <c r="H1970" i="3"/>
  <c r="I1970" i="3"/>
  <c r="B1971" i="3" s="1"/>
  <c r="G1971" i="3" s="1"/>
  <c r="H1972" i="2"/>
  <c r="I1972" i="2"/>
  <c r="B1973" i="2" s="1"/>
  <c r="G1973" i="2" s="1"/>
  <c r="I1971" i="7" l="1"/>
  <c r="B1972" i="7" s="1"/>
  <c r="G1972" i="7" s="1"/>
  <c r="H1971" i="7"/>
  <c r="H1971" i="6"/>
  <c r="I1971" i="6" s="1"/>
  <c r="B1972" i="6" s="1"/>
  <c r="G1972" i="6" s="1"/>
  <c r="H1972" i="5"/>
  <c r="I1972" i="5" s="1"/>
  <c r="B1973" i="5" s="1"/>
  <c r="G1973" i="5" s="1"/>
  <c r="H1971" i="4"/>
  <c r="I1971" i="4" s="1"/>
  <c r="B1972" i="4" s="1"/>
  <c r="G1972" i="4" s="1"/>
  <c r="H1971" i="3"/>
  <c r="I1971" i="3" s="1"/>
  <c r="B1972" i="3" s="1"/>
  <c r="G1972" i="3" s="1"/>
  <c r="H1973" i="2"/>
  <c r="I1973" i="2"/>
  <c r="B1974" i="2" s="1"/>
  <c r="G1974" i="2" s="1"/>
  <c r="I1972" i="7" l="1"/>
  <c r="B1973" i="7" s="1"/>
  <c r="G1973" i="7" s="1"/>
  <c r="H1972" i="7"/>
  <c r="H1972" i="6"/>
  <c r="I1972" i="6" s="1"/>
  <c r="B1973" i="6" s="1"/>
  <c r="G1973" i="6" s="1"/>
  <c r="H1973" i="5"/>
  <c r="I1973" i="5" s="1"/>
  <c r="B1974" i="5" s="1"/>
  <c r="G1974" i="5" s="1"/>
  <c r="H1972" i="4"/>
  <c r="I1972" i="4" s="1"/>
  <c r="B1973" i="4" s="1"/>
  <c r="G1973" i="4" s="1"/>
  <c r="H1972" i="3"/>
  <c r="I1972" i="3" s="1"/>
  <c r="B1973" i="3" s="1"/>
  <c r="G1973" i="3" s="1"/>
  <c r="H1974" i="2"/>
  <c r="I1974" i="2"/>
  <c r="B1975" i="2" s="1"/>
  <c r="G1975" i="2" s="1"/>
  <c r="H1973" i="7" l="1"/>
  <c r="I1973" i="7"/>
  <c r="B1974" i="7" s="1"/>
  <c r="G1974" i="7" s="1"/>
  <c r="H1973" i="6"/>
  <c r="I1973" i="6" s="1"/>
  <c r="B1974" i="6" s="1"/>
  <c r="G1974" i="6" s="1"/>
  <c r="H1974" i="5"/>
  <c r="I1974" i="5" s="1"/>
  <c r="B1975" i="5" s="1"/>
  <c r="G1975" i="5" s="1"/>
  <c r="H1973" i="4"/>
  <c r="I1973" i="4" s="1"/>
  <c r="B1974" i="4" s="1"/>
  <c r="G1974" i="4" s="1"/>
  <c r="H1973" i="3"/>
  <c r="I1973" i="3" s="1"/>
  <c r="B1974" i="3" s="1"/>
  <c r="G1974" i="3" s="1"/>
  <c r="H1975" i="2"/>
  <c r="I1975" i="2"/>
  <c r="B1976" i="2" s="1"/>
  <c r="G1976" i="2" s="1"/>
  <c r="I1974" i="7" l="1"/>
  <c r="B1975" i="7" s="1"/>
  <c r="G1975" i="7" s="1"/>
  <c r="H1974" i="7"/>
  <c r="H1974" i="6"/>
  <c r="I1974" i="6" s="1"/>
  <c r="B1975" i="6" s="1"/>
  <c r="G1975" i="6" s="1"/>
  <c r="H1975" i="5"/>
  <c r="I1975" i="5" s="1"/>
  <c r="B1976" i="5" s="1"/>
  <c r="G1976" i="5" s="1"/>
  <c r="H1974" i="4"/>
  <c r="I1974" i="4" s="1"/>
  <c r="B1975" i="4" s="1"/>
  <c r="G1975" i="4" s="1"/>
  <c r="H1974" i="3"/>
  <c r="I1974" i="3" s="1"/>
  <c r="B1975" i="3" s="1"/>
  <c r="G1975" i="3" s="1"/>
  <c r="H1976" i="2"/>
  <c r="I1976" i="2"/>
  <c r="B1977" i="2" s="1"/>
  <c r="G1977" i="2" s="1"/>
  <c r="H1975" i="7" l="1"/>
  <c r="I1975" i="7" s="1"/>
  <c r="B1976" i="7" s="1"/>
  <c r="G1976" i="7" s="1"/>
  <c r="H1975" i="6"/>
  <c r="I1975" i="6" s="1"/>
  <c r="B1976" i="6" s="1"/>
  <c r="G1976" i="6" s="1"/>
  <c r="H1976" i="5"/>
  <c r="I1976" i="5" s="1"/>
  <c r="B1977" i="5" s="1"/>
  <c r="G1977" i="5" s="1"/>
  <c r="H1975" i="4"/>
  <c r="I1975" i="4" s="1"/>
  <c r="B1976" i="4" s="1"/>
  <c r="G1976" i="4" s="1"/>
  <c r="H1975" i="3"/>
  <c r="I1975" i="3" s="1"/>
  <c r="B1976" i="3" s="1"/>
  <c r="G1976" i="3" s="1"/>
  <c r="H1977" i="2"/>
  <c r="I1977" i="2" s="1"/>
  <c r="B1978" i="2" s="1"/>
  <c r="G1978" i="2" s="1"/>
  <c r="H1976" i="7" l="1"/>
  <c r="I1976" i="7"/>
  <c r="B1977" i="7" s="1"/>
  <c r="G1977" i="7" s="1"/>
  <c r="H1976" i="6"/>
  <c r="I1976" i="6" s="1"/>
  <c r="B1977" i="6" s="1"/>
  <c r="G1977" i="6" s="1"/>
  <c r="H1977" i="5"/>
  <c r="I1977" i="5" s="1"/>
  <c r="B1978" i="5" s="1"/>
  <c r="G1978" i="5" s="1"/>
  <c r="H1976" i="4"/>
  <c r="I1976" i="4" s="1"/>
  <c r="B1977" i="4" s="1"/>
  <c r="G1977" i="4" s="1"/>
  <c r="H1976" i="3"/>
  <c r="I1976" i="3" s="1"/>
  <c r="B1977" i="3" s="1"/>
  <c r="G1977" i="3" s="1"/>
  <c r="H1978" i="2"/>
  <c r="I1978" i="2"/>
  <c r="B1979" i="2" s="1"/>
  <c r="G1979" i="2" s="1"/>
  <c r="H1977" i="7" l="1"/>
  <c r="I1977" i="7" s="1"/>
  <c r="B1978" i="7" s="1"/>
  <c r="G1978" i="7" s="1"/>
  <c r="H1977" i="6"/>
  <c r="I1977" i="6" s="1"/>
  <c r="B1978" i="6" s="1"/>
  <c r="G1978" i="6" s="1"/>
  <c r="H1978" i="5"/>
  <c r="I1978" i="5" s="1"/>
  <c r="B1979" i="5" s="1"/>
  <c r="G1979" i="5" s="1"/>
  <c r="I1977" i="4"/>
  <c r="B1978" i="4" s="1"/>
  <c r="G1978" i="4" s="1"/>
  <c r="H1977" i="4"/>
  <c r="H1977" i="3"/>
  <c r="I1977" i="3" s="1"/>
  <c r="B1978" i="3" s="1"/>
  <c r="G1978" i="3" s="1"/>
  <c r="H1979" i="2"/>
  <c r="I1979" i="2"/>
  <c r="B1980" i="2" s="1"/>
  <c r="G1980" i="2" s="1"/>
  <c r="H1978" i="7" l="1"/>
  <c r="I1978" i="7" s="1"/>
  <c r="B1979" i="7" s="1"/>
  <c r="G1979" i="7" s="1"/>
  <c r="H1978" i="6"/>
  <c r="I1978" i="6" s="1"/>
  <c r="B1979" i="6" s="1"/>
  <c r="G1979" i="6" s="1"/>
  <c r="H1979" i="5"/>
  <c r="I1979" i="5" s="1"/>
  <c r="B1980" i="5" s="1"/>
  <c r="G1980" i="5" s="1"/>
  <c r="I1978" i="4"/>
  <c r="B1979" i="4" s="1"/>
  <c r="G1979" i="4" s="1"/>
  <c r="H1978" i="4"/>
  <c r="H1978" i="3"/>
  <c r="I1978" i="3" s="1"/>
  <c r="B1979" i="3" s="1"/>
  <c r="G1979" i="3" s="1"/>
  <c r="H1980" i="2"/>
  <c r="I1980" i="2"/>
  <c r="B1981" i="2" s="1"/>
  <c r="G1981" i="2" s="1"/>
  <c r="H1979" i="7" l="1"/>
  <c r="I1979" i="7" s="1"/>
  <c r="B1980" i="7" s="1"/>
  <c r="G1980" i="7" s="1"/>
  <c r="H1979" i="6"/>
  <c r="I1979" i="6" s="1"/>
  <c r="B1980" i="6" s="1"/>
  <c r="G1980" i="6" s="1"/>
  <c r="H1980" i="5"/>
  <c r="I1980" i="5" s="1"/>
  <c r="B1981" i="5" s="1"/>
  <c r="G1981" i="5" s="1"/>
  <c r="I1979" i="4"/>
  <c r="B1980" i="4" s="1"/>
  <c r="G1980" i="4" s="1"/>
  <c r="H1979" i="4"/>
  <c r="H1979" i="3"/>
  <c r="I1979" i="3" s="1"/>
  <c r="B1980" i="3" s="1"/>
  <c r="G1980" i="3" s="1"/>
  <c r="H1981" i="2"/>
  <c r="I1981" i="2" s="1"/>
  <c r="B1982" i="2" s="1"/>
  <c r="G1982" i="2" s="1"/>
  <c r="H1980" i="7" l="1"/>
  <c r="I1980" i="7" s="1"/>
  <c r="B1981" i="7" s="1"/>
  <c r="G1981" i="7" s="1"/>
  <c r="H1980" i="6"/>
  <c r="I1980" i="6" s="1"/>
  <c r="B1981" i="6" s="1"/>
  <c r="G1981" i="6" s="1"/>
  <c r="H1981" i="5"/>
  <c r="I1981" i="5" s="1"/>
  <c r="B1982" i="5" s="1"/>
  <c r="G1982" i="5" s="1"/>
  <c r="H1980" i="4"/>
  <c r="I1980" i="4" s="1"/>
  <c r="B1981" i="4" s="1"/>
  <c r="G1981" i="4" s="1"/>
  <c r="H1980" i="3"/>
  <c r="I1980" i="3" s="1"/>
  <c r="B1981" i="3" s="1"/>
  <c r="G1981" i="3" s="1"/>
  <c r="H1982" i="2"/>
  <c r="I1982" i="2" s="1"/>
  <c r="B1983" i="2" s="1"/>
  <c r="G1983" i="2" s="1"/>
  <c r="H1981" i="7" l="1"/>
  <c r="I1981" i="7" s="1"/>
  <c r="B1982" i="7" s="1"/>
  <c r="G1982" i="7" s="1"/>
  <c r="H1981" i="6"/>
  <c r="I1981" i="6" s="1"/>
  <c r="B1982" i="6" s="1"/>
  <c r="G1982" i="6" s="1"/>
  <c r="H1982" i="5"/>
  <c r="I1982" i="5"/>
  <c r="B1983" i="5" s="1"/>
  <c r="G1983" i="5" s="1"/>
  <c r="H1981" i="4"/>
  <c r="I1981" i="4" s="1"/>
  <c r="B1982" i="4" s="1"/>
  <c r="G1982" i="4" s="1"/>
  <c r="H1981" i="3"/>
  <c r="I1981" i="3" s="1"/>
  <c r="B1982" i="3" s="1"/>
  <c r="G1982" i="3" s="1"/>
  <c r="H1983" i="2"/>
  <c r="I1983" i="2" s="1"/>
  <c r="B1984" i="2" s="1"/>
  <c r="G1984" i="2" s="1"/>
  <c r="H1982" i="7" l="1"/>
  <c r="I1982" i="7"/>
  <c r="B1983" i="7" s="1"/>
  <c r="G1983" i="7" s="1"/>
  <c r="H1982" i="6"/>
  <c r="I1982" i="6"/>
  <c r="B1983" i="6" s="1"/>
  <c r="G1983" i="6" s="1"/>
  <c r="H1983" i="5"/>
  <c r="I1983" i="5" s="1"/>
  <c r="B1984" i="5" s="1"/>
  <c r="G1984" i="5" s="1"/>
  <c r="H1982" i="4"/>
  <c r="I1982" i="4" s="1"/>
  <c r="B1983" i="4" s="1"/>
  <c r="G1983" i="4" s="1"/>
  <c r="H1982" i="3"/>
  <c r="I1982" i="3"/>
  <c r="B1983" i="3" s="1"/>
  <c r="G1983" i="3" s="1"/>
  <c r="H1984" i="2"/>
  <c r="I1984" i="2" s="1"/>
  <c r="B1985" i="2" s="1"/>
  <c r="G1985" i="2" s="1"/>
  <c r="H1983" i="7" l="1"/>
  <c r="I1983" i="7" s="1"/>
  <c r="B1984" i="7" s="1"/>
  <c r="G1984" i="7" s="1"/>
  <c r="H1983" i="6"/>
  <c r="I1983" i="6" s="1"/>
  <c r="B1984" i="6" s="1"/>
  <c r="G1984" i="6" s="1"/>
  <c r="H1984" i="5"/>
  <c r="I1984" i="5" s="1"/>
  <c r="B1985" i="5" s="1"/>
  <c r="G1985" i="5" s="1"/>
  <c r="H1983" i="4"/>
  <c r="I1983" i="4" s="1"/>
  <c r="B1984" i="4" s="1"/>
  <c r="G1984" i="4" s="1"/>
  <c r="H1983" i="3"/>
  <c r="I1983" i="3" s="1"/>
  <c r="B1984" i="3" s="1"/>
  <c r="G1984" i="3" s="1"/>
  <c r="H1985" i="2"/>
  <c r="I1985" i="2"/>
  <c r="B1986" i="2" s="1"/>
  <c r="G1986" i="2" s="1"/>
  <c r="H1984" i="7" l="1"/>
  <c r="I1984" i="7" s="1"/>
  <c r="B1985" i="7" s="1"/>
  <c r="G1985" i="7" s="1"/>
  <c r="H1984" i="6"/>
  <c r="I1984" i="6" s="1"/>
  <c r="B1985" i="6" s="1"/>
  <c r="G1985" i="6" s="1"/>
  <c r="H1985" i="5"/>
  <c r="I1985" i="5"/>
  <c r="B1986" i="5" s="1"/>
  <c r="G1986" i="5" s="1"/>
  <c r="H1984" i="4"/>
  <c r="I1984" i="4" s="1"/>
  <c r="B1985" i="4" s="1"/>
  <c r="G1985" i="4" s="1"/>
  <c r="H1984" i="3"/>
  <c r="I1984" i="3" s="1"/>
  <c r="B1985" i="3" s="1"/>
  <c r="G1985" i="3" s="1"/>
  <c r="H1986" i="2"/>
  <c r="I1986" i="2"/>
  <c r="B1987" i="2" s="1"/>
  <c r="G1987" i="2" s="1"/>
  <c r="H1985" i="7" l="1"/>
  <c r="I1985" i="7" s="1"/>
  <c r="B1986" i="7" s="1"/>
  <c r="G1986" i="7" s="1"/>
  <c r="H1985" i="6"/>
  <c r="I1985" i="6"/>
  <c r="B1986" i="6" s="1"/>
  <c r="G1986" i="6" s="1"/>
  <c r="H1986" i="5"/>
  <c r="I1986" i="5" s="1"/>
  <c r="B1987" i="5" s="1"/>
  <c r="G1987" i="5" s="1"/>
  <c r="H1985" i="4"/>
  <c r="I1985" i="4" s="1"/>
  <c r="B1986" i="4" s="1"/>
  <c r="G1986" i="4" s="1"/>
  <c r="H1985" i="3"/>
  <c r="I1985" i="3" s="1"/>
  <c r="B1986" i="3" s="1"/>
  <c r="G1986" i="3" s="1"/>
  <c r="H1987" i="2"/>
  <c r="I1987" i="2" s="1"/>
  <c r="B1988" i="2" s="1"/>
  <c r="G1988" i="2" s="1"/>
  <c r="H1986" i="7" l="1"/>
  <c r="I1986" i="7" s="1"/>
  <c r="B1987" i="7" s="1"/>
  <c r="G1987" i="7" s="1"/>
  <c r="I1986" i="6"/>
  <c r="B1987" i="6" s="1"/>
  <c r="G1987" i="6" s="1"/>
  <c r="H1986" i="6"/>
  <c r="H1987" i="5"/>
  <c r="I1987" i="5" s="1"/>
  <c r="B1988" i="5" s="1"/>
  <c r="G1988" i="5" s="1"/>
  <c r="H1986" i="4"/>
  <c r="I1986" i="4" s="1"/>
  <c r="B1987" i="4" s="1"/>
  <c r="G1987" i="4" s="1"/>
  <c r="H1986" i="3"/>
  <c r="I1986" i="3" s="1"/>
  <c r="B1987" i="3" s="1"/>
  <c r="G1987" i="3" s="1"/>
  <c r="H1988" i="2"/>
  <c r="I1988" i="2"/>
  <c r="B1989" i="2" s="1"/>
  <c r="G1989" i="2" s="1"/>
  <c r="H1987" i="7" l="1"/>
  <c r="I1987" i="7"/>
  <c r="B1988" i="7" s="1"/>
  <c r="G1988" i="7" s="1"/>
  <c r="I1987" i="6"/>
  <c r="B1988" i="6" s="1"/>
  <c r="G1988" i="6" s="1"/>
  <c r="H1987" i="6"/>
  <c r="H1988" i="5"/>
  <c r="I1988" i="5" s="1"/>
  <c r="B1989" i="5" s="1"/>
  <c r="G1989" i="5" s="1"/>
  <c r="H1987" i="4"/>
  <c r="I1987" i="4"/>
  <c r="B1988" i="4" s="1"/>
  <c r="G1988" i="4" s="1"/>
  <c r="H1987" i="3"/>
  <c r="I1987" i="3" s="1"/>
  <c r="B1988" i="3" s="1"/>
  <c r="G1988" i="3" s="1"/>
  <c r="H1989" i="2"/>
  <c r="I1989" i="2"/>
  <c r="B1990" i="2" s="1"/>
  <c r="G1990" i="2" s="1"/>
  <c r="H1988" i="7" l="1"/>
  <c r="I1988" i="7" s="1"/>
  <c r="B1989" i="7" s="1"/>
  <c r="G1989" i="7" s="1"/>
  <c r="H1988" i="6"/>
  <c r="I1988" i="6" s="1"/>
  <c r="B1989" i="6" s="1"/>
  <c r="G1989" i="6" s="1"/>
  <c r="H1989" i="5"/>
  <c r="I1989" i="5" s="1"/>
  <c r="B1990" i="5" s="1"/>
  <c r="G1990" i="5" s="1"/>
  <c r="I1988" i="4"/>
  <c r="B1989" i="4" s="1"/>
  <c r="G1989" i="4" s="1"/>
  <c r="H1988" i="4"/>
  <c r="H1988" i="3"/>
  <c r="I1988" i="3" s="1"/>
  <c r="B1989" i="3" s="1"/>
  <c r="G1989" i="3" s="1"/>
  <c r="H1990" i="2"/>
  <c r="I1990" i="2" s="1"/>
  <c r="B1991" i="2" s="1"/>
  <c r="G1991" i="2" s="1"/>
  <c r="H1989" i="7" l="1"/>
  <c r="I1989" i="7" s="1"/>
  <c r="B1990" i="7" s="1"/>
  <c r="G1990" i="7" s="1"/>
  <c r="H1989" i="6"/>
  <c r="I1989" i="6" s="1"/>
  <c r="B1990" i="6" s="1"/>
  <c r="G1990" i="6" s="1"/>
  <c r="H1990" i="5"/>
  <c r="I1990" i="5" s="1"/>
  <c r="B1991" i="5" s="1"/>
  <c r="G1991" i="5" s="1"/>
  <c r="H1989" i="4"/>
  <c r="I1989" i="4" s="1"/>
  <c r="B1990" i="4" s="1"/>
  <c r="G1990" i="4" s="1"/>
  <c r="H1989" i="3"/>
  <c r="I1989" i="3" s="1"/>
  <c r="B1990" i="3" s="1"/>
  <c r="G1990" i="3" s="1"/>
  <c r="H1991" i="2"/>
  <c r="I1991" i="2" s="1"/>
  <c r="B1992" i="2" s="1"/>
  <c r="G1992" i="2" s="1"/>
  <c r="I1990" i="7" l="1"/>
  <c r="B1991" i="7" s="1"/>
  <c r="G1991" i="7" s="1"/>
  <c r="H1990" i="7"/>
  <c r="H1990" i="6"/>
  <c r="I1990" i="6" s="1"/>
  <c r="B1991" i="6" s="1"/>
  <c r="G1991" i="6" s="1"/>
  <c r="H1991" i="5"/>
  <c r="I1991" i="5" s="1"/>
  <c r="B1992" i="5" s="1"/>
  <c r="G1992" i="5" s="1"/>
  <c r="I1990" i="4"/>
  <c r="B1991" i="4" s="1"/>
  <c r="G1991" i="4" s="1"/>
  <c r="H1990" i="4"/>
  <c r="I1990" i="3"/>
  <c r="B1991" i="3" s="1"/>
  <c r="G1991" i="3" s="1"/>
  <c r="H1990" i="3"/>
  <c r="H1992" i="2"/>
  <c r="I1992" i="2"/>
  <c r="B1993" i="2" s="1"/>
  <c r="G1993" i="2" s="1"/>
  <c r="H1991" i="7" l="1"/>
  <c r="I1991" i="7" s="1"/>
  <c r="B1992" i="7" s="1"/>
  <c r="G1992" i="7" s="1"/>
  <c r="H1991" i="6"/>
  <c r="I1991" i="6" s="1"/>
  <c r="B1992" i="6" s="1"/>
  <c r="G1992" i="6" s="1"/>
  <c r="H1992" i="5"/>
  <c r="I1992" i="5" s="1"/>
  <c r="B1993" i="5" s="1"/>
  <c r="G1993" i="5" s="1"/>
  <c r="H1991" i="4"/>
  <c r="I1991" i="4" s="1"/>
  <c r="B1992" i="4" s="1"/>
  <c r="G1992" i="4" s="1"/>
  <c r="I1991" i="3"/>
  <c r="B1992" i="3" s="1"/>
  <c r="G1992" i="3" s="1"/>
  <c r="H1991" i="3"/>
  <c r="H1993" i="2"/>
  <c r="I1993" i="2" s="1"/>
  <c r="B1994" i="2" s="1"/>
  <c r="G1994" i="2" s="1"/>
  <c r="H1992" i="7" l="1"/>
  <c r="I1992" i="7" s="1"/>
  <c r="B1993" i="7" s="1"/>
  <c r="G1993" i="7" s="1"/>
  <c r="I1992" i="6"/>
  <c r="B1993" i="6" s="1"/>
  <c r="G1993" i="6" s="1"/>
  <c r="H1992" i="6"/>
  <c r="H1993" i="5"/>
  <c r="I1993" i="5" s="1"/>
  <c r="B1994" i="5" s="1"/>
  <c r="G1994" i="5" s="1"/>
  <c r="H1992" i="4"/>
  <c r="I1992" i="4" s="1"/>
  <c r="B1993" i="4" s="1"/>
  <c r="G1993" i="4" s="1"/>
  <c r="H1992" i="3"/>
  <c r="I1992" i="3" s="1"/>
  <c r="B1993" i="3" s="1"/>
  <c r="G1993" i="3" s="1"/>
  <c r="H1994" i="2"/>
  <c r="I1994" i="2" s="1"/>
  <c r="B1995" i="2" s="1"/>
  <c r="G1995" i="2" s="1"/>
  <c r="H1993" i="7" l="1"/>
  <c r="I1993" i="7" s="1"/>
  <c r="B1994" i="7" s="1"/>
  <c r="G1994" i="7" s="1"/>
  <c r="H1993" i="6"/>
  <c r="I1993" i="6" s="1"/>
  <c r="B1994" i="6" s="1"/>
  <c r="G1994" i="6" s="1"/>
  <c r="H1994" i="5"/>
  <c r="I1994" i="5" s="1"/>
  <c r="B1995" i="5" s="1"/>
  <c r="G1995" i="5" s="1"/>
  <c r="H1993" i="4"/>
  <c r="I1993" i="4" s="1"/>
  <c r="B1994" i="4" s="1"/>
  <c r="G1994" i="4" s="1"/>
  <c r="H1993" i="3"/>
  <c r="I1993" i="3" s="1"/>
  <c r="B1994" i="3" s="1"/>
  <c r="G1994" i="3" s="1"/>
  <c r="H1995" i="2"/>
  <c r="I1995" i="2" s="1"/>
  <c r="B1996" i="2" s="1"/>
  <c r="G1996" i="2" s="1"/>
  <c r="H1994" i="7" l="1"/>
  <c r="I1994" i="7"/>
  <c r="B1995" i="7" s="1"/>
  <c r="G1995" i="7" s="1"/>
  <c r="H1994" i="6"/>
  <c r="I1994" i="6"/>
  <c r="B1995" i="6" s="1"/>
  <c r="G1995" i="6" s="1"/>
  <c r="H1995" i="5"/>
  <c r="I1995" i="5" s="1"/>
  <c r="B1996" i="5" s="1"/>
  <c r="G1996" i="5" s="1"/>
  <c r="H1994" i="4"/>
  <c r="I1994" i="4" s="1"/>
  <c r="B1995" i="4" s="1"/>
  <c r="G1995" i="4" s="1"/>
  <c r="H1994" i="3"/>
  <c r="I1994" i="3" s="1"/>
  <c r="B1995" i="3" s="1"/>
  <c r="G1995" i="3" s="1"/>
  <c r="H1996" i="2"/>
  <c r="I1996" i="2"/>
  <c r="B1997" i="2" s="1"/>
  <c r="G1997" i="2" s="1"/>
  <c r="H1995" i="7" l="1"/>
  <c r="I1995" i="7" s="1"/>
  <c r="B1996" i="7" s="1"/>
  <c r="G1996" i="7" s="1"/>
  <c r="H1995" i="6"/>
  <c r="I1995" i="6" s="1"/>
  <c r="B1996" i="6" s="1"/>
  <c r="G1996" i="6" s="1"/>
  <c r="H1996" i="5"/>
  <c r="I1996" i="5" s="1"/>
  <c r="B1997" i="5" s="1"/>
  <c r="G1997" i="5" s="1"/>
  <c r="H1995" i="4"/>
  <c r="I1995" i="4" s="1"/>
  <c r="B1996" i="4" s="1"/>
  <c r="G1996" i="4" s="1"/>
  <c r="H1995" i="3"/>
  <c r="I1995" i="3" s="1"/>
  <c r="B1996" i="3" s="1"/>
  <c r="G1996" i="3" s="1"/>
  <c r="H1997" i="2"/>
  <c r="I1997" i="2" s="1"/>
  <c r="B1998" i="2" s="1"/>
  <c r="G1998" i="2" s="1"/>
  <c r="H1996" i="7" l="1"/>
  <c r="I1996" i="7" s="1"/>
  <c r="B1997" i="7" s="1"/>
  <c r="G1997" i="7" s="1"/>
  <c r="H1996" i="6"/>
  <c r="I1996" i="6" s="1"/>
  <c r="B1997" i="6" s="1"/>
  <c r="G1997" i="6" s="1"/>
  <c r="H1997" i="5"/>
  <c r="I1997" i="5"/>
  <c r="B1998" i="5" s="1"/>
  <c r="G1998" i="5" s="1"/>
  <c r="H1996" i="4"/>
  <c r="I1996" i="4" s="1"/>
  <c r="B1997" i="4" s="1"/>
  <c r="G1997" i="4" s="1"/>
  <c r="H1996" i="3"/>
  <c r="I1996" i="3" s="1"/>
  <c r="B1997" i="3" s="1"/>
  <c r="G1997" i="3" s="1"/>
  <c r="H1998" i="2"/>
  <c r="I1998" i="2"/>
  <c r="B1999" i="2" s="1"/>
  <c r="G1999" i="2" s="1"/>
  <c r="H1997" i="7" l="1"/>
  <c r="I1997" i="7" s="1"/>
  <c r="B1998" i="7" s="1"/>
  <c r="G1998" i="7" s="1"/>
  <c r="H1997" i="6"/>
  <c r="I1997" i="6"/>
  <c r="B1998" i="6" s="1"/>
  <c r="G1998" i="6" s="1"/>
  <c r="H1998" i="5"/>
  <c r="I1998" i="5" s="1"/>
  <c r="B1999" i="5" s="1"/>
  <c r="G1999" i="5" s="1"/>
  <c r="H1997" i="4"/>
  <c r="I1997" i="4" s="1"/>
  <c r="B1998" i="4" s="1"/>
  <c r="G1998" i="4" s="1"/>
  <c r="H1997" i="3"/>
  <c r="I1997" i="3" s="1"/>
  <c r="B1998" i="3" s="1"/>
  <c r="G1998" i="3" s="1"/>
  <c r="H1999" i="2"/>
  <c r="I1999" i="2" s="1"/>
  <c r="B2000" i="2" s="1"/>
  <c r="G2000" i="2" s="1"/>
  <c r="H1998" i="7" l="1"/>
  <c r="I1998" i="7" s="1"/>
  <c r="B1999" i="7" s="1"/>
  <c r="G1999" i="7" s="1"/>
  <c r="H1998" i="6"/>
  <c r="I1998" i="6" s="1"/>
  <c r="B1999" i="6" s="1"/>
  <c r="G1999" i="6" s="1"/>
  <c r="H1999" i="5"/>
  <c r="I1999" i="5" s="1"/>
  <c r="B2000" i="5" s="1"/>
  <c r="G2000" i="5" s="1"/>
  <c r="H1998" i="4"/>
  <c r="I1998" i="4" s="1"/>
  <c r="B1999" i="4" s="1"/>
  <c r="G1999" i="4" s="1"/>
  <c r="H1998" i="3"/>
  <c r="I1998" i="3" s="1"/>
  <c r="B1999" i="3" s="1"/>
  <c r="G1999" i="3" s="1"/>
  <c r="H2000" i="2"/>
  <c r="I2000" i="2"/>
  <c r="B2001" i="2" s="1"/>
  <c r="G2001" i="2" s="1"/>
  <c r="H1999" i="7" l="1"/>
  <c r="I1999" i="7"/>
  <c r="B2000" i="7" s="1"/>
  <c r="G2000" i="7" s="1"/>
  <c r="H1999" i="6"/>
  <c r="I1999" i="6" s="1"/>
  <c r="B2000" i="6" s="1"/>
  <c r="G2000" i="6" s="1"/>
  <c r="H2000" i="5"/>
  <c r="I2000" i="5" s="1"/>
  <c r="B2001" i="5" s="1"/>
  <c r="G2001" i="5" s="1"/>
  <c r="H1999" i="4"/>
  <c r="I1999" i="4" s="1"/>
  <c r="B2000" i="4" s="1"/>
  <c r="G2000" i="4" s="1"/>
  <c r="H1999" i="3"/>
  <c r="I1999" i="3" s="1"/>
  <c r="B2000" i="3" s="1"/>
  <c r="G2000" i="3" s="1"/>
  <c r="H2001" i="2"/>
  <c r="I2001" i="2"/>
  <c r="B2002" i="2" s="1"/>
  <c r="G2002" i="2" s="1"/>
  <c r="H2000" i="7" l="1"/>
  <c r="I2000" i="7" s="1"/>
  <c r="B2001" i="7" s="1"/>
  <c r="G2001" i="7" s="1"/>
  <c r="H2000" i="6"/>
  <c r="I2000" i="6" s="1"/>
  <c r="B2001" i="6" s="1"/>
  <c r="G2001" i="6" s="1"/>
  <c r="H2001" i="5"/>
  <c r="I2001" i="5" s="1"/>
  <c r="B2002" i="5" s="1"/>
  <c r="G2002" i="5" s="1"/>
  <c r="H2000" i="4"/>
  <c r="I2000" i="4" s="1"/>
  <c r="B2001" i="4" s="1"/>
  <c r="G2001" i="4" s="1"/>
  <c r="H2000" i="3"/>
  <c r="I2000" i="3" s="1"/>
  <c r="B2001" i="3" s="1"/>
  <c r="G2001" i="3" s="1"/>
  <c r="H2002" i="2"/>
  <c r="I2002" i="2" s="1"/>
  <c r="B2003" i="2" s="1"/>
  <c r="G2003" i="2" s="1"/>
  <c r="H2001" i="7" l="1"/>
  <c r="I2001" i="7" s="1"/>
  <c r="B2002" i="7" s="1"/>
  <c r="G2002" i="7" s="1"/>
  <c r="H2001" i="6"/>
  <c r="I2001" i="6" s="1"/>
  <c r="B2002" i="6" s="1"/>
  <c r="G2002" i="6" s="1"/>
  <c r="H2002" i="5"/>
  <c r="I2002" i="5" s="1"/>
  <c r="B2003" i="5" s="1"/>
  <c r="G2003" i="5" s="1"/>
  <c r="H2001" i="4"/>
  <c r="I2001" i="4" s="1"/>
  <c r="B2002" i="4" s="1"/>
  <c r="G2002" i="4" s="1"/>
  <c r="H2001" i="3"/>
  <c r="I2001" i="3" s="1"/>
  <c r="B2002" i="3" s="1"/>
  <c r="G2002" i="3" s="1"/>
  <c r="H2003" i="2"/>
  <c r="I2003" i="2"/>
  <c r="B2004" i="2" s="1"/>
  <c r="G2004" i="2" s="1"/>
  <c r="H2002" i="7" l="1"/>
  <c r="I2002" i="7" s="1"/>
  <c r="B2003" i="7" s="1"/>
  <c r="G2003" i="7" s="1"/>
  <c r="H2002" i="6"/>
  <c r="I2002" i="6" s="1"/>
  <c r="B2003" i="6" s="1"/>
  <c r="G2003" i="6" s="1"/>
  <c r="H2003" i="5"/>
  <c r="I2003" i="5" s="1"/>
  <c r="B2004" i="5" s="1"/>
  <c r="G2004" i="5" s="1"/>
  <c r="H2002" i="4"/>
  <c r="I2002" i="4" s="1"/>
  <c r="B2003" i="4" s="1"/>
  <c r="G2003" i="4" s="1"/>
  <c r="H2002" i="3"/>
  <c r="I2002" i="3" s="1"/>
  <c r="B2003" i="3" s="1"/>
  <c r="G2003" i="3" s="1"/>
  <c r="H2004" i="2"/>
  <c r="I2004" i="2"/>
  <c r="B2005" i="2" s="1"/>
  <c r="G2005" i="2" s="1"/>
  <c r="H2003" i="7" l="1"/>
  <c r="I2003" i="7" s="1"/>
  <c r="B2004" i="7" s="1"/>
  <c r="G2004" i="7" s="1"/>
  <c r="H2003" i="6"/>
  <c r="I2003" i="6" s="1"/>
  <c r="B2004" i="6" s="1"/>
  <c r="G2004" i="6" s="1"/>
  <c r="H2004" i="5"/>
  <c r="I2004" i="5" s="1"/>
  <c r="B2005" i="5" s="1"/>
  <c r="G2005" i="5" s="1"/>
  <c r="H2003" i="4"/>
  <c r="I2003" i="4" s="1"/>
  <c r="B2004" i="4" s="1"/>
  <c r="G2004" i="4" s="1"/>
  <c r="I2003" i="3"/>
  <c r="B2004" i="3" s="1"/>
  <c r="G2004" i="3" s="1"/>
  <c r="H2003" i="3"/>
  <c r="H2005" i="2"/>
  <c r="I2005" i="2"/>
  <c r="B2006" i="2" s="1"/>
  <c r="G2006" i="2" s="1"/>
  <c r="H2004" i="7" l="1"/>
  <c r="I2004" i="7" s="1"/>
  <c r="B2005" i="7" s="1"/>
  <c r="G2005" i="7" s="1"/>
  <c r="H2004" i="6"/>
  <c r="I2004" i="6" s="1"/>
  <c r="B2005" i="6" s="1"/>
  <c r="G2005" i="6" s="1"/>
  <c r="H2005" i="5"/>
  <c r="I2005" i="5" s="1"/>
  <c r="B2006" i="5" s="1"/>
  <c r="G2006" i="5" s="1"/>
  <c r="H2004" i="4"/>
  <c r="I2004" i="4" s="1"/>
  <c r="B2005" i="4" s="1"/>
  <c r="G2005" i="4" s="1"/>
  <c r="H2004" i="3"/>
  <c r="I2004" i="3" s="1"/>
  <c r="B2005" i="3" s="1"/>
  <c r="G2005" i="3" s="1"/>
  <c r="H2006" i="2"/>
  <c r="I2006" i="2" s="1"/>
  <c r="B2007" i="2" s="1"/>
  <c r="G2007" i="2" s="1"/>
  <c r="I2005" i="7" l="1"/>
  <c r="B2006" i="7" s="1"/>
  <c r="G2006" i="7" s="1"/>
  <c r="H2005" i="7"/>
  <c r="H2005" i="6"/>
  <c r="I2005" i="6" s="1"/>
  <c r="B2006" i="6" s="1"/>
  <c r="G2006" i="6" s="1"/>
  <c r="H2006" i="5"/>
  <c r="I2006" i="5" s="1"/>
  <c r="B2007" i="5" s="1"/>
  <c r="G2007" i="5" s="1"/>
  <c r="H2005" i="4"/>
  <c r="I2005" i="4" s="1"/>
  <c r="B2006" i="4" s="1"/>
  <c r="G2006" i="4" s="1"/>
  <c r="H2005" i="3"/>
  <c r="I2005" i="3" s="1"/>
  <c r="B2006" i="3" s="1"/>
  <c r="G2006" i="3" s="1"/>
  <c r="H2007" i="2"/>
  <c r="I2007" i="2"/>
  <c r="B2008" i="2" s="1"/>
  <c r="G2008" i="2" s="1"/>
  <c r="H2006" i="7" l="1"/>
  <c r="I2006" i="7" s="1"/>
  <c r="B2007" i="7" s="1"/>
  <c r="G2007" i="7" s="1"/>
  <c r="H2006" i="6"/>
  <c r="I2006" i="6" s="1"/>
  <c r="B2007" i="6" s="1"/>
  <c r="G2007" i="6" s="1"/>
  <c r="H2007" i="5"/>
  <c r="I2007" i="5" s="1"/>
  <c r="B2008" i="5" s="1"/>
  <c r="G2008" i="5" s="1"/>
  <c r="H2006" i="4"/>
  <c r="I2006" i="4" s="1"/>
  <c r="B2007" i="4" s="1"/>
  <c r="G2007" i="4" s="1"/>
  <c r="H2006" i="3"/>
  <c r="I2006" i="3" s="1"/>
  <c r="B2007" i="3" s="1"/>
  <c r="G2007" i="3" s="1"/>
  <c r="H2008" i="2"/>
  <c r="I2008" i="2"/>
  <c r="B2009" i="2" s="1"/>
  <c r="G2009" i="2" s="1"/>
  <c r="H2007" i="7" l="1"/>
  <c r="I2007" i="7" s="1"/>
  <c r="B2008" i="7" s="1"/>
  <c r="G2008" i="7" s="1"/>
  <c r="H2007" i="6"/>
  <c r="I2007" i="6" s="1"/>
  <c r="B2008" i="6" s="1"/>
  <c r="G2008" i="6" s="1"/>
  <c r="H2008" i="5"/>
  <c r="I2008" i="5" s="1"/>
  <c r="B2009" i="5" s="1"/>
  <c r="G2009" i="5" s="1"/>
  <c r="H2007" i="4"/>
  <c r="I2007" i="4" s="1"/>
  <c r="B2008" i="4" s="1"/>
  <c r="G2008" i="4" s="1"/>
  <c r="H2007" i="3"/>
  <c r="I2007" i="3" s="1"/>
  <c r="B2008" i="3" s="1"/>
  <c r="G2008" i="3" s="1"/>
  <c r="H2009" i="2"/>
  <c r="I2009" i="2"/>
  <c r="B2010" i="2" s="1"/>
  <c r="G2010" i="2" s="1"/>
  <c r="H2008" i="7" l="1"/>
  <c r="I2008" i="7" s="1"/>
  <c r="B2009" i="7" s="1"/>
  <c r="G2009" i="7" s="1"/>
  <c r="I2008" i="6"/>
  <c r="B2009" i="6" s="1"/>
  <c r="G2009" i="6" s="1"/>
  <c r="H2008" i="6"/>
  <c r="H2009" i="5"/>
  <c r="I2009" i="5"/>
  <c r="B2010" i="5" s="1"/>
  <c r="G2010" i="5" s="1"/>
  <c r="H2008" i="4"/>
  <c r="I2008" i="4" s="1"/>
  <c r="B2009" i="4" s="1"/>
  <c r="G2009" i="4" s="1"/>
  <c r="H2008" i="3"/>
  <c r="I2008" i="3" s="1"/>
  <c r="B2009" i="3" s="1"/>
  <c r="G2009" i="3" s="1"/>
  <c r="H2010" i="2"/>
  <c r="I2010" i="2"/>
  <c r="B2011" i="2" s="1"/>
  <c r="G2011" i="2" s="1"/>
  <c r="H2009" i="7" l="1"/>
  <c r="I2009" i="7" s="1"/>
  <c r="B2010" i="7" s="1"/>
  <c r="G2010" i="7" s="1"/>
  <c r="H2009" i="6"/>
  <c r="I2009" i="6" s="1"/>
  <c r="B2010" i="6" s="1"/>
  <c r="G2010" i="6" s="1"/>
  <c r="H2010" i="5"/>
  <c r="I2010" i="5" s="1"/>
  <c r="B2011" i="5" s="1"/>
  <c r="G2011" i="5" s="1"/>
  <c r="H2009" i="4"/>
  <c r="I2009" i="4" s="1"/>
  <c r="B2010" i="4" s="1"/>
  <c r="G2010" i="4" s="1"/>
  <c r="H2009" i="3"/>
  <c r="I2009" i="3" s="1"/>
  <c r="B2010" i="3" s="1"/>
  <c r="G2010" i="3" s="1"/>
  <c r="H2011" i="2"/>
  <c r="I2011" i="2" s="1"/>
  <c r="B2012" i="2" s="1"/>
  <c r="G2012" i="2" s="1"/>
  <c r="H2010" i="7" l="1"/>
  <c r="I2010" i="7" s="1"/>
  <c r="B2011" i="7" s="1"/>
  <c r="G2011" i="7" s="1"/>
  <c r="H2010" i="6"/>
  <c r="I2010" i="6" s="1"/>
  <c r="B2011" i="6" s="1"/>
  <c r="G2011" i="6" s="1"/>
  <c r="H2011" i="5"/>
  <c r="I2011" i="5" s="1"/>
  <c r="B2012" i="5" s="1"/>
  <c r="G2012" i="5" s="1"/>
  <c r="H2010" i="4"/>
  <c r="I2010" i="4" s="1"/>
  <c r="B2011" i="4" s="1"/>
  <c r="G2011" i="4" s="1"/>
  <c r="H2010" i="3"/>
  <c r="I2010" i="3" s="1"/>
  <c r="B2011" i="3" s="1"/>
  <c r="G2011" i="3" s="1"/>
  <c r="H2012" i="2"/>
  <c r="I2012" i="2"/>
  <c r="B2013" i="2" s="1"/>
  <c r="G2013" i="2" s="1"/>
  <c r="H2011" i="7" l="1"/>
  <c r="I2011" i="7"/>
  <c r="B2012" i="7" s="1"/>
  <c r="G2012" i="7" s="1"/>
  <c r="I2011" i="6"/>
  <c r="B2012" i="6" s="1"/>
  <c r="G2012" i="6" s="1"/>
  <c r="H2011" i="6"/>
  <c r="H2012" i="5"/>
  <c r="I2012" i="5" s="1"/>
  <c r="B2013" i="5" s="1"/>
  <c r="G2013" i="5" s="1"/>
  <c r="H2011" i="4"/>
  <c r="I2011" i="4" s="1"/>
  <c r="B2012" i="4" s="1"/>
  <c r="G2012" i="4" s="1"/>
  <c r="H2011" i="3"/>
  <c r="I2011" i="3" s="1"/>
  <c r="B2012" i="3" s="1"/>
  <c r="G2012" i="3" s="1"/>
  <c r="H2013" i="2"/>
  <c r="I2013" i="2"/>
  <c r="B2014" i="2" s="1"/>
  <c r="G2014" i="2" s="1"/>
  <c r="H2012" i="7" l="1"/>
  <c r="I2012" i="7" s="1"/>
  <c r="B2013" i="7" s="1"/>
  <c r="G2013" i="7" s="1"/>
  <c r="H2012" i="6"/>
  <c r="I2012" i="6" s="1"/>
  <c r="B2013" i="6" s="1"/>
  <c r="G2013" i="6" s="1"/>
  <c r="H2013" i="5"/>
  <c r="I2013" i="5" s="1"/>
  <c r="B2014" i="5" s="1"/>
  <c r="G2014" i="5" s="1"/>
  <c r="I2012" i="4"/>
  <c r="B2013" i="4" s="1"/>
  <c r="G2013" i="4" s="1"/>
  <c r="H2012" i="4"/>
  <c r="H2012" i="3"/>
  <c r="I2012" i="3" s="1"/>
  <c r="B2013" i="3" s="1"/>
  <c r="G2013" i="3" s="1"/>
  <c r="H2014" i="2"/>
  <c r="I2014" i="2"/>
  <c r="B2015" i="2" s="1"/>
  <c r="G2015" i="2" s="1"/>
  <c r="H2013" i="7" l="1"/>
  <c r="I2013" i="7" s="1"/>
  <c r="B2014" i="7" s="1"/>
  <c r="G2014" i="7" s="1"/>
  <c r="H2013" i="6"/>
  <c r="I2013" i="6" s="1"/>
  <c r="B2014" i="6" s="1"/>
  <c r="G2014" i="6" s="1"/>
  <c r="H2014" i="5"/>
  <c r="I2014" i="5" s="1"/>
  <c r="B2015" i="5" s="1"/>
  <c r="G2015" i="5" s="1"/>
  <c r="H2013" i="4"/>
  <c r="I2013" i="4" s="1"/>
  <c r="B2014" i="4" s="1"/>
  <c r="G2014" i="4" s="1"/>
  <c r="H2013" i="3"/>
  <c r="I2013" i="3" s="1"/>
  <c r="B2014" i="3" s="1"/>
  <c r="G2014" i="3" s="1"/>
  <c r="H2015" i="2"/>
  <c r="I2015" i="2"/>
  <c r="B2016" i="2" s="1"/>
  <c r="G2016" i="2" s="1"/>
  <c r="H2014" i="7" l="1"/>
  <c r="I2014" i="7" s="1"/>
  <c r="B2015" i="7" s="1"/>
  <c r="G2015" i="7" s="1"/>
  <c r="I2014" i="6"/>
  <c r="B2015" i="6" s="1"/>
  <c r="G2015" i="6" s="1"/>
  <c r="H2014" i="6"/>
  <c r="H2015" i="5"/>
  <c r="I2015" i="5" s="1"/>
  <c r="B2016" i="5" s="1"/>
  <c r="G2016" i="5" s="1"/>
  <c r="H2014" i="4"/>
  <c r="I2014" i="4" s="1"/>
  <c r="B2015" i="4" s="1"/>
  <c r="G2015" i="4" s="1"/>
  <c r="H2014" i="3"/>
  <c r="I2014" i="3" s="1"/>
  <c r="B2015" i="3" s="1"/>
  <c r="G2015" i="3" s="1"/>
  <c r="H2016" i="2"/>
  <c r="I2016" i="2"/>
  <c r="B2017" i="2" s="1"/>
  <c r="G2017" i="2" s="1"/>
  <c r="H2015" i="7" l="1"/>
  <c r="I2015" i="7" s="1"/>
  <c r="B2016" i="7" s="1"/>
  <c r="G2016" i="7" s="1"/>
  <c r="H2015" i="6"/>
  <c r="I2015" i="6" s="1"/>
  <c r="B2016" i="6" s="1"/>
  <c r="G2016" i="6" s="1"/>
  <c r="H2016" i="5"/>
  <c r="I2016" i="5" s="1"/>
  <c r="B2017" i="5" s="1"/>
  <c r="G2017" i="5" s="1"/>
  <c r="H2015" i="4"/>
  <c r="I2015" i="4" s="1"/>
  <c r="B2016" i="4" s="1"/>
  <c r="G2016" i="4" s="1"/>
  <c r="H2015" i="3"/>
  <c r="I2015" i="3" s="1"/>
  <c r="B2016" i="3" s="1"/>
  <c r="G2016" i="3" s="1"/>
  <c r="H2017" i="2"/>
  <c r="I2017" i="2" s="1"/>
  <c r="B2018" i="2" s="1"/>
  <c r="G2018" i="2" s="1"/>
  <c r="I2016" i="7" l="1"/>
  <c r="B2017" i="7" s="1"/>
  <c r="G2017" i="7" s="1"/>
  <c r="H2016" i="7"/>
  <c r="H2016" i="6"/>
  <c r="I2016" i="6" s="1"/>
  <c r="B2017" i="6" s="1"/>
  <c r="G2017" i="6" s="1"/>
  <c r="H2017" i="5"/>
  <c r="I2017" i="5" s="1"/>
  <c r="B2018" i="5" s="1"/>
  <c r="G2018" i="5" s="1"/>
  <c r="H2016" i="4"/>
  <c r="I2016" i="4" s="1"/>
  <c r="B2017" i="4" s="1"/>
  <c r="G2017" i="4" s="1"/>
  <c r="H2016" i="3"/>
  <c r="I2016" i="3" s="1"/>
  <c r="B2017" i="3" s="1"/>
  <c r="G2017" i="3" s="1"/>
  <c r="H2018" i="2"/>
  <c r="I2018" i="2" s="1"/>
  <c r="B2019" i="2" s="1"/>
  <c r="G2019" i="2" s="1"/>
  <c r="H2017" i="7" l="1"/>
  <c r="I2017" i="7"/>
  <c r="B2018" i="7" s="1"/>
  <c r="G2018" i="7" s="1"/>
  <c r="H2017" i="6"/>
  <c r="I2017" i="6" s="1"/>
  <c r="B2018" i="6" s="1"/>
  <c r="G2018" i="6" s="1"/>
  <c r="H2018" i="5"/>
  <c r="I2018" i="5" s="1"/>
  <c r="B2019" i="5" s="1"/>
  <c r="G2019" i="5" s="1"/>
  <c r="H2017" i="4"/>
  <c r="I2017" i="4" s="1"/>
  <c r="B2018" i="4" s="1"/>
  <c r="G2018" i="4" s="1"/>
  <c r="H2017" i="3"/>
  <c r="I2017" i="3" s="1"/>
  <c r="B2018" i="3" s="1"/>
  <c r="G2018" i="3" s="1"/>
  <c r="H2019" i="2"/>
  <c r="I2019" i="2" s="1"/>
  <c r="B2020" i="2" s="1"/>
  <c r="G2020" i="2" s="1"/>
  <c r="H2018" i="7" l="1"/>
  <c r="I2018" i="7"/>
  <c r="B2019" i="7" s="1"/>
  <c r="G2019" i="7" s="1"/>
  <c r="H2018" i="6"/>
  <c r="I2018" i="6"/>
  <c r="B2019" i="6" s="1"/>
  <c r="G2019" i="6" s="1"/>
  <c r="H2019" i="5"/>
  <c r="I2019" i="5" s="1"/>
  <c r="B2020" i="5" s="1"/>
  <c r="G2020" i="5" s="1"/>
  <c r="H2018" i="4"/>
  <c r="I2018" i="4"/>
  <c r="B2019" i="4" s="1"/>
  <c r="G2019" i="4" s="1"/>
  <c r="H2018" i="3"/>
  <c r="I2018" i="3" s="1"/>
  <c r="B2019" i="3" s="1"/>
  <c r="G2019" i="3" s="1"/>
  <c r="H2020" i="2"/>
  <c r="I2020" i="2"/>
  <c r="B2021" i="2" s="1"/>
  <c r="G2021" i="2" s="1"/>
  <c r="H2019" i="7" l="1"/>
  <c r="I2019" i="7" s="1"/>
  <c r="B2020" i="7" s="1"/>
  <c r="G2020" i="7" s="1"/>
  <c r="H2019" i="6"/>
  <c r="I2019" i="6" s="1"/>
  <c r="B2020" i="6" s="1"/>
  <c r="G2020" i="6" s="1"/>
  <c r="H2020" i="5"/>
  <c r="I2020" i="5" s="1"/>
  <c r="B2021" i="5" s="1"/>
  <c r="G2021" i="5" s="1"/>
  <c r="H2019" i="4"/>
  <c r="I2019" i="4" s="1"/>
  <c r="B2020" i="4" s="1"/>
  <c r="G2020" i="4" s="1"/>
  <c r="H2019" i="3"/>
  <c r="I2019" i="3" s="1"/>
  <c r="B2020" i="3" s="1"/>
  <c r="G2020" i="3" s="1"/>
  <c r="H2021" i="2"/>
  <c r="I2021" i="2"/>
  <c r="B2022" i="2" s="1"/>
  <c r="G2022" i="2" s="1"/>
  <c r="H2020" i="7" l="1"/>
  <c r="I2020" i="7" s="1"/>
  <c r="B2021" i="7" s="1"/>
  <c r="G2021" i="7" s="1"/>
  <c r="H2020" i="6"/>
  <c r="I2020" i="6" s="1"/>
  <c r="B2021" i="6" s="1"/>
  <c r="G2021" i="6" s="1"/>
  <c r="H2021" i="5"/>
  <c r="I2021" i="5" s="1"/>
  <c r="B2022" i="5" s="1"/>
  <c r="G2022" i="5" s="1"/>
  <c r="H2020" i="4"/>
  <c r="I2020" i="4" s="1"/>
  <c r="B2021" i="4" s="1"/>
  <c r="G2021" i="4" s="1"/>
  <c r="H2020" i="3"/>
  <c r="I2020" i="3" s="1"/>
  <c r="B2021" i="3" s="1"/>
  <c r="G2021" i="3" s="1"/>
  <c r="H2022" i="2"/>
  <c r="I2022" i="2" s="1"/>
  <c r="B2023" i="2" s="1"/>
  <c r="G2023" i="2" s="1"/>
  <c r="I2021" i="7" l="1"/>
  <c r="B2022" i="7" s="1"/>
  <c r="G2022" i="7" s="1"/>
  <c r="H2021" i="7"/>
  <c r="H2021" i="6"/>
  <c r="I2021" i="6"/>
  <c r="B2022" i="6" s="1"/>
  <c r="G2022" i="6" s="1"/>
  <c r="H2022" i="5"/>
  <c r="I2022" i="5" s="1"/>
  <c r="B2023" i="5" s="1"/>
  <c r="G2023" i="5" s="1"/>
  <c r="H2021" i="4"/>
  <c r="I2021" i="4" s="1"/>
  <c r="B2022" i="4" s="1"/>
  <c r="G2022" i="4" s="1"/>
  <c r="I2021" i="3"/>
  <c r="B2022" i="3" s="1"/>
  <c r="G2022" i="3" s="1"/>
  <c r="H2021" i="3"/>
  <c r="H2023" i="2"/>
  <c r="I2023" i="2"/>
  <c r="B2024" i="2" s="1"/>
  <c r="G2024" i="2" s="1"/>
  <c r="I2022" i="7" l="1"/>
  <c r="B2023" i="7" s="1"/>
  <c r="G2023" i="7" s="1"/>
  <c r="H2022" i="7"/>
  <c r="H2022" i="6"/>
  <c r="I2022" i="6" s="1"/>
  <c r="B2023" i="6" s="1"/>
  <c r="G2023" i="6" s="1"/>
  <c r="H2023" i="5"/>
  <c r="I2023" i="5" s="1"/>
  <c r="B2024" i="5" s="1"/>
  <c r="G2024" i="5" s="1"/>
  <c r="H2022" i="4"/>
  <c r="I2022" i="4" s="1"/>
  <c r="B2023" i="4" s="1"/>
  <c r="G2023" i="4" s="1"/>
  <c r="H2022" i="3"/>
  <c r="I2022" i="3" s="1"/>
  <c r="B2023" i="3" s="1"/>
  <c r="G2023" i="3" s="1"/>
  <c r="H2024" i="2"/>
  <c r="I2024" i="2"/>
  <c r="B2025" i="2" s="1"/>
  <c r="G2025" i="2" s="1"/>
  <c r="H2023" i="7" l="1"/>
  <c r="I2023" i="7"/>
  <c r="B2024" i="7" s="1"/>
  <c r="G2024" i="7" s="1"/>
  <c r="H2023" i="6"/>
  <c r="I2023" i="6" s="1"/>
  <c r="B2024" i="6" s="1"/>
  <c r="G2024" i="6" s="1"/>
  <c r="H2024" i="5"/>
  <c r="I2024" i="5" s="1"/>
  <c r="B2025" i="5" s="1"/>
  <c r="G2025" i="5" s="1"/>
  <c r="H2023" i="4"/>
  <c r="I2023" i="4"/>
  <c r="B2024" i="4" s="1"/>
  <c r="G2024" i="4" s="1"/>
  <c r="H2023" i="3"/>
  <c r="I2023" i="3" s="1"/>
  <c r="B2024" i="3" s="1"/>
  <c r="G2024" i="3" s="1"/>
  <c r="H2025" i="2"/>
  <c r="I2025" i="2"/>
  <c r="B2026" i="2" s="1"/>
  <c r="G2026" i="2" s="1"/>
  <c r="H2024" i="7" l="1"/>
  <c r="I2024" i="7" s="1"/>
  <c r="B2025" i="7" s="1"/>
  <c r="G2025" i="7" s="1"/>
  <c r="H2024" i="6"/>
  <c r="I2024" i="6" s="1"/>
  <c r="B2025" i="6" s="1"/>
  <c r="G2025" i="6" s="1"/>
  <c r="H2025" i="5"/>
  <c r="I2025" i="5" s="1"/>
  <c r="B2026" i="5" s="1"/>
  <c r="G2026" i="5" s="1"/>
  <c r="I2024" i="4"/>
  <c r="B2025" i="4" s="1"/>
  <c r="G2025" i="4" s="1"/>
  <c r="H2024" i="4"/>
  <c r="I2024" i="3"/>
  <c r="B2025" i="3" s="1"/>
  <c r="G2025" i="3" s="1"/>
  <c r="H2024" i="3"/>
  <c r="H2026" i="2"/>
  <c r="I2026" i="2"/>
  <c r="B2027" i="2" s="1"/>
  <c r="G2027" i="2" s="1"/>
  <c r="H2025" i="7" l="1"/>
  <c r="I2025" i="7" s="1"/>
  <c r="B2026" i="7" s="1"/>
  <c r="G2026" i="7" s="1"/>
  <c r="H2025" i="6"/>
  <c r="I2025" i="6" s="1"/>
  <c r="B2026" i="6" s="1"/>
  <c r="G2026" i="6" s="1"/>
  <c r="H2026" i="5"/>
  <c r="I2026" i="5" s="1"/>
  <c r="B2027" i="5" s="1"/>
  <c r="G2027" i="5" s="1"/>
  <c r="H2025" i="4"/>
  <c r="I2025" i="4" s="1"/>
  <c r="B2026" i="4" s="1"/>
  <c r="G2026" i="4" s="1"/>
  <c r="H2025" i="3"/>
  <c r="I2025" i="3" s="1"/>
  <c r="B2026" i="3" s="1"/>
  <c r="G2026" i="3" s="1"/>
  <c r="H2027" i="2"/>
  <c r="I2027" i="2" s="1"/>
  <c r="B2028" i="2" s="1"/>
  <c r="G2028" i="2" s="1"/>
  <c r="I2026" i="7" l="1"/>
  <c r="B2027" i="7" s="1"/>
  <c r="G2027" i="7" s="1"/>
  <c r="H2026" i="7"/>
  <c r="H2026" i="6"/>
  <c r="I2026" i="6" s="1"/>
  <c r="B2027" i="6" s="1"/>
  <c r="G2027" i="6" s="1"/>
  <c r="H2027" i="5"/>
  <c r="I2027" i="5" s="1"/>
  <c r="B2028" i="5" s="1"/>
  <c r="G2028" i="5" s="1"/>
  <c r="H2026" i="4"/>
  <c r="I2026" i="4" s="1"/>
  <c r="B2027" i="4" s="1"/>
  <c r="G2027" i="4" s="1"/>
  <c r="H2026" i="3"/>
  <c r="I2026" i="3" s="1"/>
  <c r="B2027" i="3" s="1"/>
  <c r="G2027" i="3" s="1"/>
  <c r="H2028" i="2"/>
  <c r="I2028" i="2"/>
  <c r="B2029" i="2" s="1"/>
  <c r="G2029" i="2" s="1"/>
  <c r="H2027" i="7" l="1"/>
  <c r="I2027" i="7" s="1"/>
  <c r="B2028" i="7" s="1"/>
  <c r="G2028" i="7" s="1"/>
  <c r="H2027" i="6"/>
  <c r="I2027" i="6" s="1"/>
  <c r="B2028" i="6" s="1"/>
  <c r="G2028" i="6" s="1"/>
  <c r="H2028" i="5"/>
  <c r="I2028" i="5" s="1"/>
  <c r="B2029" i="5" s="1"/>
  <c r="G2029" i="5" s="1"/>
  <c r="H2027" i="4"/>
  <c r="I2027" i="4" s="1"/>
  <c r="B2028" i="4" s="1"/>
  <c r="G2028" i="4" s="1"/>
  <c r="H2027" i="3"/>
  <c r="I2027" i="3" s="1"/>
  <c r="B2028" i="3" s="1"/>
  <c r="G2028" i="3" s="1"/>
  <c r="H2029" i="2"/>
  <c r="I2029" i="2" s="1"/>
  <c r="B2030" i="2" s="1"/>
  <c r="G2030" i="2" s="1"/>
  <c r="H2028" i="7" l="1"/>
  <c r="I2028" i="7" s="1"/>
  <c r="B2029" i="7" s="1"/>
  <c r="G2029" i="7" s="1"/>
  <c r="H2028" i="6"/>
  <c r="I2028" i="6" s="1"/>
  <c r="B2029" i="6" s="1"/>
  <c r="G2029" i="6" s="1"/>
  <c r="H2029" i="5"/>
  <c r="I2029" i="5" s="1"/>
  <c r="B2030" i="5" s="1"/>
  <c r="G2030" i="5" s="1"/>
  <c r="H2028" i="4"/>
  <c r="I2028" i="4" s="1"/>
  <c r="B2029" i="4" s="1"/>
  <c r="G2029" i="4" s="1"/>
  <c r="H2028" i="3"/>
  <c r="I2028" i="3" s="1"/>
  <c r="B2029" i="3" s="1"/>
  <c r="G2029" i="3" s="1"/>
  <c r="H2030" i="2"/>
  <c r="I2030" i="2" s="1"/>
  <c r="B2031" i="2" s="1"/>
  <c r="G2031" i="2" s="1"/>
  <c r="H2029" i="7" l="1"/>
  <c r="I2029" i="7" s="1"/>
  <c r="B2030" i="7" s="1"/>
  <c r="G2030" i="7" s="1"/>
  <c r="H2029" i="6"/>
  <c r="I2029" i="6" s="1"/>
  <c r="B2030" i="6" s="1"/>
  <c r="G2030" i="6" s="1"/>
  <c r="H2030" i="5"/>
  <c r="I2030" i="5"/>
  <c r="B2031" i="5" s="1"/>
  <c r="G2031" i="5" s="1"/>
  <c r="H2029" i="4"/>
  <c r="I2029" i="4" s="1"/>
  <c r="B2030" i="4" s="1"/>
  <c r="G2030" i="4" s="1"/>
  <c r="H2029" i="3"/>
  <c r="I2029" i="3" s="1"/>
  <c r="B2030" i="3" s="1"/>
  <c r="G2030" i="3" s="1"/>
  <c r="H2031" i="2"/>
  <c r="I2031" i="2"/>
  <c r="B2032" i="2" s="1"/>
  <c r="G2032" i="2" s="1"/>
  <c r="H2030" i="7" l="1"/>
  <c r="I2030" i="7"/>
  <c r="B2031" i="7" s="1"/>
  <c r="G2031" i="7" s="1"/>
  <c r="H2030" i="6"/>
  <c r="I2030" i="6"/>
  <c r="B2031" i="6" s="1"/>
  <c r="G2031" i="6" s="1"/>
  <c r="H2031" i="5"/>
  <c r="I2031" i="5" s="1"/>
  <c r="B2032" i="5" s="1"/>
  <c r="G2032" i="5" s="1"/>
  <c r="H2030" i="4"/>
  <c r="I2030" i="4" s="1"/>
  <c r="B2031" i="4" s="1"/>
  <c r="G2031" i="4" s="1"/>
  <c r="H2030" i="3"/>
  <c r="I2030" i="3"/>
  <c r="B2031" i="3" s="1"/>
  <c r="G2031" i="3" s="1"/>
  <c r="H2032" i="2"/>
  <c r="I2032" i="2"/>
  <c r="B2033" i="2" s="1"/>
  <c r="G2033" i="2" s="1"/>
  <c r="H2031" i="7" l="1"/>
  <c r="I2031" i="7" s="1"/>
  <c r="B2032" i="7" s="1"/>
  <c r="G2032" i="7" s="1"/>
  <c r="H2031" i="6"/>
  <c r="I2031" i="6" s="1"/>
  <c r="B2032" i="6" s="1"/>
  <c r="G2032" i="6" s="1"/>
  <c r="H2032" i="5"/>
  <c r="I2032" i="5" s="1"/>
  <c r="B2033" i="5" s="1"/>
  <c r="G2033" i="5" s="1"/>
  <c r="H2031" i="4"/>
  <c r="I2031" i="4" s="1"/>
  <c r="B2032" i="4" s="1"/>
  <c r="G2032" i="4" s="1"/>
  <c r="I2031" i="3"/>
  <c r="B2032" i="3" s="1"/>
  <c r="G2032" i="3" s="1"/>
  <c r="H2031" i="3"/>
  <c r="H2033" i="2"/>
  <c r="I2033" i="2" s="1"/>
  <c r="B2034" i="2" s="1"/>
  <c r="G2034" i="2" s="1"/>
  <c r="H2032" i="7" l="1"/>
  <c r="I2032" i="7" s="1"/>
  <c r="B2033" i="7" s="1"/>
  <c r="G2033" i="7" s="1"/>
  <c r="H2032" i="6"/>
  <c r="I2032" i="6" s="1"/>
  <c r="B2033" i="6" s="1"/>
  <c r="G2033" i="6" s="1"/>
  <c r="H2033" i="5"/>
  <c r="I2033" i="5" s="1"/>
  <c r="B2034" i="5" s="1"/>
  <c r="G2034" i="5" s="1"/>
  <c r="H2032" i="4"/>
  <c r="I2032" i="4" s="1"/>
  <c r="B2033" i="4" s="1"/>
  <c r="G2033" i="4" s="1"/>
  <c r="H2032" i="3"/>
  <c r="I2032" i="3" s="1"/>
  <c r="B2033" i="3" s="1"/>
  <c r="G2033" i="3" s="1"/>
  <c r="H2034" i="2"/>
  <c r="I2034" i="2"/>
  <c r="B2035" i="2" s="1"/>
  <c r="G2035" i="2" s="1"/>
  <c r="H2033" i="7" l="1"/>
  <c r="I2033" i="7" s="1"/>
  <c r="B2034" i="7" s="1"/>
  <c r="G2034" i="7" s="1"/>
  <c r="H2033" i="6"/>
  <c r="I2033" i="6"/>
  <c r="B2034" i="6" s="1"/>
  <c r="G2034" i="6" s="1"/>
  <c r="H2034" i="5"/>
  <c r="I2034" i="5" s="1"/>
  <c r="B2035" i="5" s="1"/>
  <c r="G2035" i="5" s="1"/>
  <c r="I2033" i="4"/>
  <c r="B2034" i="4" s="1"/>
  <c r="G2034" i="4" s="1"/>
  <c r="H2033" i="4"/>
  <c r="H2033" i="3"/>
  <c r="I2033" i="3" s="1"/>
  <c r="B2034" i="3" s="1"/>
  <c r="G2034" i="3" s="1"/>
  <c r="H2035" i="2"/>
  <c r="I2035" i="2" s="1"/>
  <c r="B2036" i="2" s="1"/>
  <c r="G2036" i="2" s="1"/>
  <c r="H2034" i="7" l="1"/>
  <c r="I2034" i="7" s="1"/>
  <c r="B2035" i="7" s="1"/>
  <c r="G2035" i="7" s="1"/>
  <c r="I2034" i="6"/>
  <c r="B2035" i="6" s="1"/>
  <c r="G2035" i="6" s="1"/>
  <c r="H2034" i="6"/>
  <c r="H2035" i="5"/>
  <c r="I2035" i="5" s="1"/>
  <c r="B2036" i="5" s="1"/>
  <c r="G2036" i="5" s="1"/>
  <c r="I2034" i="4"/>
  <c r="B2035" i="4" s="1"/>
  <c r="G2035" i="4" s="1"/>
  <c r="H2034" i="4"/>
  <c r="H2034" i="3"/>
  <c r="I2034" i="3" s="1"/>
  <c r="B2035" i="3" s="1"/>
  <c r="G2035" i="3" s="1"/>
  <c r="H2036" i="2"/>
  <c r="I2036" i="2" s="1"/>
  <c r="B2037" i="2" s="1"/>
  <c r="G2037" i="2" s="1"/>
  <c r="H2035" i="7" l="1"/>
  <c r="I2035" i="7" s="1"/>
  <c r="B2036" i="7" s="1"/>
  <c r="G2036" i="7" s="1"/>
  <c r="H2035" i="6"/>
  <c r="I2035" i="6" s="1"/>
  <c r="B2036" i="6" s="1"/>
  <c r="G2036" i="6" s="1"/>
  <c r="H2036" i="5"/>
  <c r="I2036" i="5" s="1"/>
  <c r="B2037" i="5" s="1"/>
  <c r="G2037" i="5" s="1"/>
  <c r="H2035" i="4"/>
  <c r="I2035" i="4" s="1"/>
  <c r="B2036" i="4" s="1"/>
  <c r="G2036" i="4" s="1"/>
  <c r="H2035" i="3"/>
  <c r="I2035" i="3" s="1"/>
  <c r="B2036" i="3" s="1"/>
  <c r="G2036" i="3" s="1"/>
  <c r="H2037" i="2"/>
  <c r="I2037" i="2" s="1"/>
  <c r="B2038" i="2" s="1"/>
  <c r="G2038" i="2" s="1"/>
  <c r="H2036" i="7" l="1"/>
  <c r="I2036" i="7" s="1"/>
  <c r="B2037" i="7" s="1"/>
  <c r="G2037" i="7" s="1"/>
  <c r="H2036" i="6"/>
  <c r="I2036" i="6" s="1"/>
  <c r="B2037" i="6" s="1"/>
  <c r="G2037" i="6" s="1"/>
  <c r="H2037" i="5"/>
  <c r="I2037" i="5" s="1"/>
  <c r="B2038" i="5" s="1"/>
  <c r="G2038" i="5" s="1"/>
  <c r="H2036" i="4"/>
  <c r="I2036" i="4" s="1"/>
  <c r="B2037" i="4" s="1"/>
  <c r="G2037" i="4" s="1"/>
  <c r="H2036" i="3"/>
  <c r="I2036" i="3" s="1"/>
  <c r="B2037" i="3" s="1"/>
  <c r="G2037" i="3" s="1"/>
  <c r="H2038" i="2"/>
  <c r="I2038" i="2"/>
  <c r="B2039" i="2" s="1"/>
  <c r="G2039" i="2" s="1"/>
  <c r="H2037" i="7" l="1"/>
  <c r="I2037" i="7" s="1"/>
  <c r="B2038" i="7" s="1"/>
  <c r="G2038" i="7" s="1"/>
  <c r="H2037" i="6"/>
  <c r="I2037" i="6" s="1"/>
  <c r="B2038" i="6" s="1"/>
  <c r="G2038" i="6" s="1"/>
  <c r="H2038" i="5"/>
  <c r="I2038" i="5" s="1"/>
  <c r="B2039" i="5" s="1"/>
  <c r="G2039" i="5" s="1"/>
  <c r="H2037" i="4"/>
  <c r="I2037" i="4" s="1"/>
  <c r="B2038" i="4" s="1"/>
  <c r="G2038" i="4" s="1"/>
  <c r="H2037" i="3"/>
  <c r="I2037" i="3" s="1"/>
  <c r="B2038" i="3" s="1"/>
  <c r="G2038" i="3" s="1"/>
  <c r="H2039" i="2"/>
  <c r="I2039" i="2"/>
  <c r="B2040" i="2" s="1"/>
  <c r="G2040" i="2" s="1"/>
  <c r="H2038" i="7" l="1"/>
  <c r="I2038" i="7" s="1"/>
  <c r="B2039" i="7" s="1"/>
  <c r="G2039" i="7" s="1"/>
  <c r="H2038" i="6"/>
  <c r="I2038" i="6" s="1"/>
  <c r="B2039" i="6" s="1"/>
  <c r="G2039" i="6" s="1"/>
  <c r="H2039" i="5"/>
  <c r="I2039" i="5" s="1"/>
  <c r="B2040" i="5" s="1"/>
  <c r="G2040" i="5" s="1"/>
  <c r="H2038" i="4"/>
  <c r="I2038" i="4" s="1"/>
  <c r="B2039" i="4" s="1"/>
  <c r="G2039" i="4" s="1"/>
  <c r="H2038" i="3"/>
  <c r="I2038" i="3" s="1"/>
  <c r="B2039" i="3" s="1"/>
  <c r="G2039" i="3" s="1"/>
  <c r="H2040" i="2"/>
  <c r="I2040" i="2"/>
  <c r="B2041" i="2" s="1"/>
  <c r="G2041" i="2" s="1"/>
  <c r="H2039" i="7" l="1"/>
  <c r="I2039" i="7" s="1"/>
  <c r="B2040" i="7" s="1"/>
  <c r="G2040" i="7" s="1"/>
  <c r="H2039" i="6"/>
  <c r="I2039" i="6" s="1"/>
  <c r="B2040" i="6" s="1"/>
  <c r="G2040" i="6" s="1"/>
  <c r="H2040" i="5"/>
  <c r="I2040" i="5" s="1"/>
  <c r="B2041" i="5" s="1"/>
  <c r="G2041" i="5" s="1"/>
  <c r="H2039" i="4"/>
  <c r="I2039" i="4" s="1"/>
  <c r="B2040" i="4" s="1"/>
  <c r="G2040" i="4" s="1"/>
  <c r="H2039" i="3"/>
  <c r="I2039" i="3" s="1"/>
  <c r="B2040" i="3" s="1"/>
  <c r="G2040" i="3" s="1"/>
  <c r="H2041" i="2"/>
  <c r="I2041" i="2" s="1"/>
  <c r="B2042" i="2" s="1"/>
  <c r="G2042" i="2" s="1"/>
  <c r="I2040" i="7" l="1"/>
  <c r="B2041" i="7" s="1"/>
  <c r="G2041" i="7" s="1"/>
  <c r="H2040" i="7"/>
  <c r="H2040" i="6"/>
  <c r="I2040" i="6" s="1"/>
  <c r="B2041" i="6" s="1"/>
  <c r="G2041" i="6" s="1"/>
  <c r="H2041" i="5"/>
  <c r="I2041" i="5" s="1"/>
  <c r="B2042" i="5" s="1"/>
  <c r="G2042" i="5" s="1"/>
  <c r="H2040" i="4"/>
  <c r="I2040" i="4" s="1"/>
  <c r="B2041" i="4" s="1"/>
  <c r="G2041" i="4" s="1"/>
  <c r="H2040" i="3"/>
  <c r="I2040" i="3" s="1"/>
  <c r="B2041" i="3" s="1"/>
  <c r="G2041" i="3" s="1"/>
  <c r="H2042" i="2"/>
  <c r="I2042" i="2"/>
  <c r="B2043" i="2" s="1"/>
  <c r="G2043" i="2" s="1"/>
  <c r="H2041" i="7" l="1"/>
  <c r="I2041" i="7"/>
  <c r="B2042" i="7" s="1"/>
  <c r="G2042" i="7" s="1"/>
  <c r="H2041" i="6"/>
  <c r="I2041" i="6" s="1"/>
  <c r="B2042" i="6" s="1"/>
  <c r="G2042" i="6" s="1"/>
  <c r="H2042" i="5"/>
  <c r="I2042" i="5" s="1"/>
  <c r="B2043" i="5" s="1"/>
  <c r="G2043" i="5" s="1"/>
  <c r="H2041" i="4"/>
  <c r="I2041" i="4" s="1"/>
  <c r="B2042" i="4" s="1"/>
  <c r="G2042" i="4" s="1"/>
  <c r="I2041" i="3"/>
  <c r="B2042" i="3" s="1"/>
  <c r="G2042" i="3" s="1"/>
  <c r="H2041" i="3"/>
  <c r="H2043" i="2"/>
  <c r="I2043" i="2"/>
  <c r="B2044" i="2" s="1"/>
  <c r="G2044" i="2" s="1"/>
  <c r="H2042" i="7" l="1"/>
  <c r="I2042" i="7" s="1"/>
  <c r="B2043" i="7" s="1"/>
  <c r="G2043" i="7" s="1"/>
  <c r="H2042" i="6"/>
  <c r="I2042" i="6"/>
  <c r="B2043" i="6" s="1"/>
  <c r="G2043" i="6" s="1"/>
  <c r="H2043" i="5"/>
  <c r="I2043" i="5" s="1"/>
  <c r="B2044" i="5" s="1"/>
  <c r="G2044" i="5" s="1"/>
  <c r="H2042" i="4"/>
  <c r="I2042" i="4"/>
  <c r="B2043" i="4" s="1"/>
  <c r="G2043" i="4" s="1"/>
  <c r="H2042" i="3"/>
  <c r="I2042" i="3"/>
  <c r="B2043" i="3" s="1"/>
  <c r="G2043" i="3" s="1"/>
  <c r="H2044" i="2"/>
  <c r="I2044" i="2"/>
  <c r="B2045" i="2" s="1"/>
  <c r="G2045" i="2" s="1"/>
  <c r="H2043" i="7" l="1"/>
  <c r="I2043" i="7" s="1"/>
  <c r="B2044" i="7" s="1"/>
  <c r="G2044" i="7" s="1"/>
  <c r="H2043" i="6"/>
  <c r="I2043" i="6" s="1"/>
  <c r="B2044" i="6" s="1"/>
  <c r="G2044" i="6" s="1"/>
  <c r="H2044" i="5"/>
  <c r="I2044" i="5" s="1"/>
  <c r="B2045" i="5" s="1"/>
  <c r="G2045" i="5" s="1"/>
  <c r="H2043" i="4"/>
  <c r="I2043" i="4" s="1"/>
  <c r="B2044" i="4" s="1"/>
  <c r="G2044" i="4" s="1"/>
  <c r="I2043" i="3"/>
  <c r="B2044" i="3" s="1"/>
  <c r="G2044" i="3" s="1"/>
  <c r="H2043" i="3"/>
  <c r="H2045" i="2"/>
  <c r="I2045" i="2"/>
  <c r="B2046" i="2" s="1"/>
  <c r="G2046" i="2" s="1"/>
  <c r="H2044" i="7" l="1"/>
  <c r="I2044" i="7" s="1"/>
  <c r="B2045" i="7" s="1"/>
  <c r="G2045" i="7" s="1"/>
  <c r="H2044" i="6"/>
  <c r="I2044" i="6" s="1"/>
  <c r="B2045" i="6" s="1"/>
  <c r="G2045" i="6" s="1"/>
  <c r="H2045" i="5"/>
  <c r="I2045" i="5"/>
  <c r="B2046" i="5" s="1"/>
  <c r="G2046" i="5" s="1"/>
  <c r="H2044" i="4"/>
  <c r="I2044" i="4" s="1"/>
  <c r="B2045" i="4" s="1"/>
  <c r="G2045" i="4" s="1"/>
  <c r="I2044" i="3"/>
  <c r="B2045" i="3" s="1"/>
  <c r="G2045" i="3" s="1"/>
  <c r="H2044" i="3"/>
  <c r="H2046" i="2"/>
  <c r="I2046" i="2" s="1"/>
  <c r="B2047" i="2" s="1"/>
  <c r="G2047" i="2" s="1"/>
  <c r="H2045" i="7" l="1"/>
  <c r="I2045" i="7" s="1"/>
  <c r="B2046" i="7" s="1"/>
  <c r="G2046" i="7" s="1"/>
  <c r="H2045" i="6"/>
  <c r="I2045" i="6"/>
  <c r="B2046" i="6" s="1"/>
  <c r="G2046" i="6" s="1"/>
  <c r="H2046" i="5"/>
  <c r="I2046" i="5" s="1"/>
  <c r="B2047" i="5" s="1"/>
  <c r="G2047" i="5" s="1"/>
  <c r="H2045" i="4"/>
  <c r="I2045" i="4" s="1"/>
  <c r="B2046" i="4" s="1"/>
  <c r="G2046" i="4" s="1"/>
  <c r="I2045" i="3"/>
  <c r="B2046" i="3" s="1"/>
  <c r="G2046" i="3" s="1"/>
  <c r="H2045" i="3"/>
  <c r="H2047" i="2"/>
  <c r="I2047" i="2"/>
  <c r="B2048" i="2" s="1"/>
  <c r="G2048" i="2" s="1"/>
  <c r="H2046" i="7" l="1"/>
  <c r="I2046" i="7" s="1"/>
  <c r="B2047" i="7" s="1"/>
  <c r="G2047" i="7" s="1"/>
  <c r="H2046" i="6"/>
  <c r="I2046" i="6" s="1"/>
  <c r="B2047" i="6" s="1"/>
  <c r="G2047" i="6" s="1"/>
  <c r="H2047" i="5"/>
  <c r="I2047" i="5" s="1"/>
  <c r="B2048" i="5" s="1"/>
  <c r="G2048" i="5" s="1"/>
  <c r="H2046" i="4"/>
  <c r="I2046" i="4" s="1"/>
  <c r="B2047" i="4" s="1"/>
  <c r="G2047" i="4" s="1"/>
  <c r="H2046" i="3"/>
  <c r="I2046" i="3" s="1"/>
  <c r="B2047" i="3" s="1"/>
  <c r="G2047" i="3" s="1"/>
  <c r="H2048" i="2"/>
  <c r="I2048" i="2"/>
  <c r="B2049" i="2" s="1"/>
  <c r="G2049" i="2" s="1"/>
  <c r="H2047" i="7" l="1"/>
  <c r="I2047" i="7" s="1"/>
  <c r="B2048" i="7" s="1"/>
  <c r="G2048" i="7" s="1"/>
  <c r="H2047" i="6"/>
  <c r="I2047" i="6" s="1"/>
  <c r="B2048" i="6" s="1"/>
  <c r="G2048" i="6" s="1"/>
  <c r="H2048" i="5"/>
  <c r="I2048" i="5" s="1"/>
  <c r="B2049" i="5" s="1"/>
  <c r="G2049" i="5" s="1"/>
  <c r="H2047" i="4"/>
  <c r="I2047" i="4" s="1"/>
  <c r="B2048" i="4" s="1"/>
  <c r="G2048" i="4" s="1"/>
  <c r="H2047" i="3"/>
  <c r="I2047" i="3" s="1"/>
  <c r="B2048" i="3" s="1"/>
  <c r="G2048" i="3" s="1"/>
  <c r="H2049" i="2"/>
  <c r="I2049" i="2" s="1"/>
  <c r="B2050" i="2" s="1"/>
  <c r="G2050" i="2" s="1"/>
  <c r="H2048" i="7" l="1"/>
  <c r="I2048" i="7" s="1"/>
  <c r="B2049" i="7" s="1"/>
  <c r="G2049" i="7" s="1"/>
  <c r="H2048" i="6"/>
  <c r="I2048" i="6" s="1"/>
  <c r="B2049" i="6" s="1"/>
  <c r="G2049" i="6" s="1"/>
  <c r="H2049" i="5"/>
  <c r="I2049" i="5" s="1"/>
  <c r="B2050" i="5" s="1"/>
  <c r="G2050" i="5" s="1"/>
  <c r="I2048" i="4"/>
  <c r="B2049" i="4" s="1"/>
  <c r="G2049" i="4" s="1"/>
  <c r="H2048" i="4"/>
  <c r="H2048" i="3"/>
  <c r="I2048" i="3" s="1"/>
  <c r="B2049" i="3" s="1"/>
  <c r="G2049" i="3" s="1"/>
  <c r="H2050" i="2"/>
  <c r="I2050" i="2" s="1"/>
  <c r="B2051" i="2" s="1"/>
  <c r="G2051" i="2" s="1"/>
  <c r="H2049" i="7" l="1"/>
  <c r="I2049" i="7" s="1"/>
  <c r="B2050" i="7" s="1"/>
  <c r="G2050" i="7" s="1"/>
  <c r="H2049" i="6"/>
  <c r="I2049" i="6" s="1"/>
  <c r="B2050" i="6" s="1"/>
  <c r="G2050" i="6" s="1"/>
  <c r="H2050" i="5"/>
  <c r="I2050" i="5" s="1"/>
  <c r="B2051" i="5" s="1"/>
  <c r="G2051" i="5" s="1"/>
  <c r="I2049" i="4"/>
  <c r="B2050" i="4" s="1"/>
  <c r="G2050" i="4" s="1"/>
  <c r="H2049" i="4"/>
  <c r="H2049" i="3"/>
  <c r="I2049" i="3" s="1"/>
  <c r="B2050" i="3" s="1"/>
  <c r="G2050" i="3" s="1"/>
  <c r="H2051" i="2"/>
  <c r="I2051" i="2"/>
  <c r="B2052" i="2" s="1"/>
  <c r="G2052" i="2" s="1"/>
  <c r="I2050" i="7" l="1"/>
  <c r="B2051" i="7" s="1"/>
  <c r="G2051" i="7" s="1"/>
  <c r="H2050" i="7"/>
  <c r="H2050" i="6"/>
  <c r="I2050" i="6" s="1"/>
  <c r="B2051" i="6" s="1"/>
  <c r="G2051" i="6" s="1"/>
  <c r="H2051" i="5"/>
  <c r="I2051" i="5" s="1"/>
  <c r="B2052" i="5" s="1"/>
  <c r="G2052" i="5" s="1"/>
  <c r="H2050" i="4"/>
  <c r="I2050" i="4" s="1"/>
  <c r="B2051" i="4" s="1"/>
  <c r="G2051" i="4" s="1"/>
  <c r="H2050" i="3"/>
  <c r="I2050" i="3" s="1"/>
  <c r="B2051" i="3" s="1"/>
  <c r="G2051" i="3" s="1"/>
  <c r="H2052" i="2"/>
  <c r="I2052" i="2"/>
  <c r="B2053" i="2" s="1"/>
  <c r="G2053" i="2" s="1"/>
  <c r="I2051" i="7" l="1"/>
  <c r="B2052" i="7" s="1"/>
  <c r="G2052" i="7" s="1"/>
  <c r="H2051" i="7"/>
  <c r="H2051" i="6"/>
  <c r="I2051" i="6" s="1"/>
  <c r="B2052" i="6" s="1"/>
  <c r="G2052" i="6" s="1"/>
  <c r="H2052" i="5"/>
  <c r="I2052" i="5" s="1"/>
  <c r="B2053" i="5" s="1"/>
  <c r="G2053" i="5" s="1"/>
  <c r="H2051" i="4"/>
  <c r="I2051" i="4" s="1"/>
  <c r="B2052" i="4" s="1"/>
  <c r="G2052" i="4" s="1"/>
  <c r="H2051" i="3"/>
  <c r="I2051" i="3" s="1"/>
  <c r="B2052" i="3" s="1"/>
  <c r="G2052" i="3" s="1"/>
  <c r="H2053" i="2"/>
  <c r="I2053" i="2" s="1"/>
  <c r="B2054" i="2" s="1"/>
  <c r="G2054" i="2" s="1"/>
  <c r="H2052" i="7" l="1"/>
  <c r="I2052" i="7" s="1"/>
  <c r="B2053" i="7" s="1"/>
  <c r="G2053" i="7" s="1"/>
  <c r="I2052" i="6"/>
  <c r="B2053" i="6" s="1"/>
  <c r="G2053" i="6" s="1"/>
  <c r="H2052" i="6"/>
  <c r="H2053" i="5"/>
  <c r="I2053" i="5" s="1"/>
  <c r="B2054" i="5" s="1"/>
  <c r="G2054" i="5" s="1"/>
  <c r="H2052" i="4"/>
  <c r="I2052" i="4" s="1"/>
  <c r="B2053" i="4" s="1"/>
  <c r="G2053" i="4" s="1"/>
  <c r="H2052" i="3"/>
  <c r="I2052" i="3" s="1"/>
  <c r="B2053" i="3" s="1"/>
  <c r="G2053" i="3" s="1"/>
  <c r="H2054" i="2"/>
  <c r="I2054" i="2" s="1"/>
  <c r="B2055" i="2" s="1"/>
  <c r="G2055" i="2" s="1"/>
  <c r="H2053" i="7" l="1"/>
  <c r="I2053" i="7"/>
  <c r="B2054" i="7" s="1"/>
  <c r="G2054" i="7" s="1"/>
  <c r="I2053" i="6"/>
  <c r="B2054" i="6" s="1"/>
  <c r="G2054" i="6" s="1"/>
  <c r="H2053" i="6"/>
  <c r="H2054" i="5"/>
  <c r="I2054" i="5"/>
  <c r="B2055" i="5" s="1"/>
  <c r="G2055" i="5" s="1"/>
  <c r="H2053" i="4"/>
  <c r="I2053" i="4" s="1"/>
  <c r="B2054" i="4" s="1"/>
  <c r="G2054" i="4" s="1"/>
  <c r="H2053" i="3"/>
  <c r="I2053" i="3" s="1"/>
  <c r="B2054" i="3" s="1"/>
  <c r="G2054" i="3" s="1"/>
  <c r="H2055" i="2"/>
  <c r="I2055" i="2" s="1"/>
  <c r="B2056" i="2" s="1"/>
  <c r="G2056" i="2" s="1"/>
  <c r="H2054" i="7" l="1"/>
  <c r="I2054" i="7"/>
  <c r="B2055" i="7" s="1"/>
  <c r="G2055" i="7" s="1"/>
  <c r="H2054" i="6"/>
  <c r="I2054" i="6"/>
  <c r="B2055" i="6" s="1"/>
  <c r="G2055" i="6" s="1"/>
  <c r="H2055" i="5"/>
  <c r="I2055" i="5" s="1"/>
  <c r="B2056" i="5" s="1"/>
  <c r="G2056" i="5" s="1"/>
  <c r="H2054" i="4"/>
  <c r="I2054" i="4"/>
  <c r="B2055" i="4" s="1"/>
  <c r="G2055" i="4" s="1"/>
  <c r="H2054" i="3"/>
  <c r="I2054" i="3"/>
  <c r="B2055" i="3" s="1"/>
  <c r="G2055" i="3" s="1"/>
  <c r="H2056" i="2"/>
  <c r="I2056" i="2" s="1"/>
  <c r="B2057" i="2" s="1"/>
  <c r="G2057" i="2" s="1"/>
  <c r="H2055" i="7" l="1"/>
  <c r="I2055" i="7" s="1"/>
  <c r="B2056" i="7" s="1"/>
  <c r="G2056" i="7" s="1"/>
  <c r="H2055" i="6"/>
  <c r="I2055" i="6" s="1"/>
  <c r="B2056" i="6" s="1"/>
  <c r="G2056" i="6" s="1"/>
  <c r="H2056" i="5"/>
  <c r="I2056" i="5" s="1"/>
  <c r="B2057" i="5" s="1"/>
  <c r="G2057" i="5" s="1"/>
  <c r="H2055" i="4"/>
  <c r="I2055" i="4" s="1"/>
  <c r="B2056" i="4" s="1"/>
  <c r="G2056" i="4" s="1"/>
  <c r="H2055" i="3"/>
  <c r="I2055" i="3" s="1"/>
  <c r="B2056" i="3" s="1"/>
  <c r="G2056" i="3" s="1"/>
  <c r="H2057" i="2"/>
  <c r="I2057" i="2" s="1"/>
  <c r="B2058" i="2" s="1"/>
  <c r="G2058" i="2" s="1"/>
  <c r="I2056" i="7" l="1"/>
  <c r="B2057" i="7" s="1"/>
  <c r="G2057" i="7" s="1"/>
  <c r="H2056" i="7"/>
  <c r="H2056" i="6"/>
  <c r="I2056" i="6" s="1"/>
  <c r="B2057" i="6" s="1"/>
  <c r="G2057" i="6" s="1"/>
  <c r="H2057" i="5"/>
  <c r="I2057" i="5" s="1"/>
  <c r="B2058" i="5" s="1"/>
  <c r="G2058" i="5" s="1"/>
  <c r="H2056" i="4"/>
  <c r="I2056" i="4" s="1"/>
  <c r="B2057" i="4" s="1"/>
  <c r="G2057" i="4" s="1"/>
  <c r="H2056" i="3"/>
  <c r="I2056" i="3" s="1"/>
  <c r="B2057" i="3" s="1"/>
  <c r="G2057" i="3" s="1"/>
  <c r="H2058" i="2"/>
  <c r="I2058" i="2"/>
  <c r="B2059" i="2" s="1"/>
  <c r="G2059" i="2" s="1"/>
  <c r="H2057" i="7" l="1"/>
  <c r="I2057" i="7" s="1"/>
  <c r="B2058" i="7" s="1"/>
  <c r="G2058" i="7" s="1"/>
  <c r="H2057" i="6"/>
  <c r="I2057" i="6"/>
  <c r="B2058" i="6" s="1"/>
  <c r="G2058" i="6" s="1"/>
  <c r="H2058" i="5"/>
  <c r="I2058" i="5" s="1"/>
  <c r="B2059" i="5" s="1"/>
  <c r="G2059" i="5" s="1"/>
  <c r="H2057" i="4"/>
  <c r="I2057" i="4" s="1"/>
  <c r="B2058" i="4" s="1"/>
  <c r="G2058" i="4" s="1"/>
  <c r="H2057" i="3"/>
  <c r="I2057" i="3" s="1"/>
  <c r="B2058" i="3" s="1"/>
  <c r="G2058" i="3" s="1"/>
  <c r="H2059" i="2"/>
  <c r="I2059" i="2"/>
  <c r="B2060" i="2" s="1"/>
  <c r="G2060" i="2" s="1"/>
  <c r="H2058" i="7" l="1"/>
  <c r="I2058" i="7" s="1"/>
  <c r="B2059" i="7" s="1"/>
  <c r="G2059" i="7" s="1"/>
  <c r="H2058" i="6"/>
  <c r="I2058" i="6" s="1"/>
  <c r="B2059" i="6" s="1"/>
  <c r="G2059" i="6" s="1"/>
  <c r="H2059" i="5"/>
  <c r="I2059" i="5" s="1"/>
  <c r="B2060" i="5" s="1"/>
  <c r="G2060" i="5" s="1"/>
  <c r="I2058" i="4"/>
  <c r="B2059" i="4" s="1"/>
  <c r="G2059" i="4" s="1"/>
  <c r="H2058" i="4"/>
  <c r="H2058" i="3"/>
  <c r="I2058" i="3" s="1"/>
  <c r="B2059" i="3" s="1"/>
  <c r="G2059" i="3" s="1"/>
  <c r="H2060" i="2"/>
  <c r="I2060" i="2" s="1"/>
  <c r="B2061" i="2" s="1"/>
  <c r="G2061" i="2" s="1"/>
  <c r="H2059" i="7" l="1"/>
  <c r="I2059" i="7" s="1"/>
  <c r="B2060" i="7" s="1"/>
  <c r="G2060" i="7" s="1"/>
  <c r="H2059" i="6"/>
  <c r="I2059" i="6" s="1"/>
  <c r="B2060" i="6" s="1"/>
  <c r="G2060" i="6" s="1"/>
  <c r="H2060" i="5"/>
  <c r="I2060" i="5" s="1"/>
  <c r="B2061" i="5" s="1"/>
  <c r="G2061" i="5" s="1"/>
  <c r="H2059" i="4"/>
  <c r="I2059" i="4"/>
  <c r="B2060" i="4" s="1"/>
  <c r="G2060" i="4" s="1"/>
  <c r="H2059" i="3"/>
  <c r="I2059" i="3" s="1"/>
  <c r="B2060" i="3" s="1"/>
  <c r="G2060" i="3" s="1"/>
  <c r="H2061" i="2"/>
  <c r="I2061" i="2"/>
  <c r="B2062" i="2" s="1"/>
  <c r="G2062" i="2" s="1"/>
  <c r="H2060" i="7" l="1"/>
  <c r="I2060" i="7" s="1"/>
  <c r="B2061" i="7" s="1"/>
  <c r="G2061" i="7" s="1"/>
  <c r="I2060" i="6"/>
  <c r="B2061" i="6" s="1"/>
  <c r="G2061" i="6" s="1"/>
  <c r="H2060" i="6"/>
  <c r="H2061" i="5"/>
  <c r="I2061" i="5" s="1"/>
  <c r="B2062" i="5" s="1"/>
  <c r="G2062" i="5" s="1"/>
  <c r="H2060" i="4"/>
  <c r="I2060" i="4" s="1"/>
  <c r="B2061" i="4" s="1"/>
  <c r="G2061" i="4" s="1"/>
  <c r="H2060" i="3"/>
  <c r="I2060" i="3" s="1"/>
  <c r="B2061" i="3" s="1"/>
  <c r="G2061" i="3" s="1"/>
  <c r="H2062" i="2"/>
  <c r="I2062" i="2" s="1"/>
  <c r="B2063" i="2" s="1"/>
  <c r="G2063" i="2" s="1"/>
  <c r="I2061" i="7" l="1"/>
  <c r="B2062" i="7" s="1"/>
  <c r="G2062" i="7" s="1"/>
  <c r="H2061" i="7"/>
  <c r="H2061" i="6"/>
  <c r="I2061" i="6" s="1"/>
  <c r="B2062" i="6" s="1"/>
  <c r="G2062" i="6" s="1"/>
  <c r="H2062" i="5"/>
  <c r="I2062" i="5" s="1"/>
  <c r="B2063" i="5" s="1"/>
  <c r="G2063" i="5" s="1"/>
  <c r="I2061" i="4"/>
  <c r="B2062" i="4" s="1"/>
  <c r="G2062" i="4" s="1"/>
  <c r="H2061" i="4"/>
  <c r="H2061" i="3"/>
  <c r="I2061" i="3" s="1"/>
  <c r="B2062" i="3" s="1"/>
  <c r="G2062" i="3" s="1"/>
  <c r="H2063" i="2"/>
  <c r="I2063" i="2"/>
  <c r="B2064" i="2" s="1"/>
  <c r="G2064" i="2" s="1"/>
  <c r="H2062" i="7" l="1"/>
  <c r="I2062" i="7" s="1"/>
  <c r="B2063" i="7" s="1"/>
  <c r="G2063" i="7" s="1"/>
  <c r="I2062" i="6"/>
  <c r="B2063" i="6" s="1"/>
  <c r="G2063" i="6" s="1"/>
  <c r="H2062" i="6"/>
  <c r="H2063" i="5"/>
  <c r="I2063" i="5" s="1"/>
  <c r="B2064" i="5" s="1"/>
  <c r="G2064" i="5" s="1"/>
  <c r="I2062" i="4"/>
  <c r="B2063" i="4" s="1"/>
  <c r="G2063" i="4" s="1"/>
  <c r="H2062" i="4"/>
  <c r="H2062" i="3"/>
  <c r="I2062" i="3" s="1"/>
  <c r="B2063" i="3" s="1"/>
  <c r="G2063" i="3" s="1"/>
  <c r="H2064" i="2"/>
  <c r="I2064" i="2"/>
  <c r="B2065" i="2" s="1"/>
  <c r="G2065" i="2" s="1"/>
  <c r="I2063" i="7" l="1"/>
  <c r="B2064" i="7" s="1"/>
  <c r="G2064" i="7" s="1"/>
  <c r="H2063" i="7"/>
  <c r="H2063" i="6"/>
  <c r="I2063" i="6" s="1"/>
  <c r="B2064" i="6" s="1"/>
  <c r="G2064" i="6" s="1"/>
  <c r="H2064" i="5"/>
  <c r="I2064" i="5" s="1"/>
  <c r="B2065" i="5" s="1"/>
  <c r="G2065" i="5" s="1"/>
  <c r="H2063" i="4"/>
  <c r="I2063" i="4" s="1"/>
  <c r="B2064" i="4" s="1"/>
  <c r="G2064" i="4" s="1"/>
  <c r="H2063" i="3"/>
  <c r="I2063" i="3" s="1"/>
  <c r="B2064" i="3" s="1"/>
  <c r="G2064" i="3" s="1"/>
  <c r="H2065" i="2"/>
  <c r="I2065" i="2"/>
  <c r="B2066" i="2" s="1"/>
  <c r="G2066" i="2" s="1"/>
  <c r="I2064" i="7" l="1"/>
  <c r="B2065" i="7" s="1"/>
  <c r="G2065" i="7" s="1"/>
  <c r="H2064" i="7"/>
  <c r="H2064" i="6"/>
  <c r="I2064" i="6" s="1"/>
  <c r="B2065" i="6" s="1"/>
  <c r="G2065" i="6" s="1"/>
  <c r="H2065" i="5"/>
  <c r="I2065" i="5" s="1"/>
  <c r="B2066" i="5" s="1"/>
  <c r="G2066" i="5" s="1"/>
  <c r="H2064" i="4"/>
  <c r="I2064" i="4" s="1"/>
  <c r="B2065" i="4" s="1"/>
  <c r="G2065" i="4" s="1"/>
  <c r="H2064" i="3"/>
  <c r="I2064" i="3" s="1"/>
  <c r="B2065" i="3" s="1"/>
  <c r="G2065" i="3" s="1"/>
  <c r="H2066" i="2"/>
  <c r="I2066" i="2" s="1"/>
  <c r="B2067" i="2" s="1"/>
  <c r="G2067" i="2" s="1"/>
  <c r="H2065" i="7" l="1"/>
  <c r="I2065" i="7"/>
  <c r="B2066" i="7" s="1"/>
  <c r="G2066" i="7" s="1"/>
  <c r="H2065" i="6"/>
  <c r="I2065" i="6" s="1"/>
  <c r="B2066" i="6" s="1"/>
  <c r="G2066" i="6" s="1"/>
  <c r="H2066" i="5"/>
  <c r="I2066" i="5"/>
  <c r="B2067" i="5" s="1"/>
  <c r="G2067" i="5" s="1"/>
  <c r="H2065" i="4"/>
  <c r="I2065" i="4" s="1"/>
  <c r="B2066" i="4" s="1"/>
  <c r="G2066" i="4" s="1"/>
  <c r="H2065" i="3"/>
  <c r="I2065" i="3" s="1"/>
  <c r="B2066" i="3" s="1"/>
  <c r="G2066" i="3" s="1"/>
  <c r="H2067" i="2"/>
  <c r="I2067" i="2" s="1"/>
  <c r="B2068" i="2" s="1"/>
  <c r="G2068" i="2" s="1"/>
  <c r="H2066" i="7" l="1"/>
  <c r="I2066" i="7"/>
  <c r="B2067" i="7" s="1"/>
  <c r="G2067" i="7" s="1"/>
  <c r="H2066" i="6"/>
  <c r="I2066" i="6"/>
  <c r="B2067" i="6" s="1"/>
  <c r="G2067" i="6" s="1"/>
  <c r="H2067" i="5"/>
  <c r="I2067" i="5" s="1"/>
  <c r="B2068" i="5" s="1"/>
  <c r="G2068" i="5" s="1"/>
  <c r="H2066" i="4"/>
  <c r="I2066" i="4" s="1"/>
  <c r="B2067" i="4" s="1"/>
  <c r="G2067" i="4" s="1"/>
  <c r="H2066" i="3"/>
  <c r="I2066" i="3"/>
  <c r="B2067" i="3" s="1"/>
  <c r="G2067" i="3" s="1"/>
  <c r="H2068" i="2"/>
  <c r="I2068" i="2" s="1"/>
  <c r="B2069" i="2" s="1"/>
  <c r="G2069" i="2" s="1"/>
  <c r="I2067" i="7" l="1"/>
  <c r="B2068" i="7" s="1"/>
  <c r="G2068" i="7" s="1"/>
  <c r="H2067" i="7"/>
  <c r="H2067" i="6"/>
  <c r="I2067" i="6" s="1"/>
  <c r="B2068" i="6" s="1"/>
  <c r="G2068" i="6" s="1"/>
  <c r="H2068" i="5"/>
  <c r="I2068" i="5" s="1"/>
  <c r="B2069" i="5" s="1"/>
  <c r="G2069" i="5" s="1"/>
  <c r="I2067" i="4"/>
  <c r="B2068" i="4" s="1"/>
  <c r="G2068" i="4" s="1"/>
  <c r="H2067" i="4"/>
  <c r="H2067" i="3"/>
  <c r="I2067" i="3" s="1"/>
  <c r="B2068" i="3" s="1"/>
  <c r="G2068" i="3" s="1"/>
  <c r="H2069" i="2"/>
  <c r="I2069" i="2" s="1"/>
  <c r="B2070" i="2" s="1"/>
  <c r="G2070" i="2" s="1"/>
  <c r="H2068" i="7" l="1"/>
  <c r="I2068" i="7" s="1"/>
  <c r="B2069" i="7" s="1"/>
  <c r="G2069" i="7" s="1"/>
  <c r="H2068" i="6"/>
  <c r="I2068" i="6" s="1"/>
  <c r="B2069" i="6" s="1"/>
  <c r="G2069" i="6" s="1"/>
  <c r="H2069" i="5"/>
  <c r="I2069" i="5" s="1"/>
  <c r="B2070" i="5" s="1"/>
  <c r="G2070" i="5" s="1"/>
  <c r="I2068" i="4"/>
  <c r="B2069" i="4" s="1"/>
  <c r="G2069" i="4" s="1"/>
  <c r="H2068" i="4"/>
  <c r="H2068" i="3"/>
  <c r="I2068" i="3" s="1"/>
  <c r="B2069" i="3" s="1"/>
  <c r="G2069" i="3" s="1"/>
  <c r="H2070" i="2"/>
  <c r="I2070" i="2"/>
  <c r="B2071" i="2" s="1"/>
  <c r="G2071" i="2" s="1"/>
  <c r="H2069" i="7" l="1"/>
  <c r="I2069" i="7" s="1"/>
  <c r="B2070" i="7" s="1"/>
  <c r="G2070" i="7" s="1"/>
  <c r="H2069" i="6"/>
  <c r="I2069" i="6"/>
  <c r="B2070" i="6" s="1"/>
  <c r="G2070" i="6" s="1"/>
  <c r="H2070" i="5"/>
  <c r="I2070" i="5" s="1"/>
  <c r="B2071" i="5" s="1"/>
  <c r="G2071" i="5" s="1"/>
  <c r="I2069" i="4"/>
  <c r="B2070" i="4" s="1"/>
  <c r="G2070" i="4" s="1"/>
  <c r="H2069" i="4"/>
  <c r="I2069" i="3"/>
  <c r="B2070" i="3" s="1"/>
  <c r="G2070" i="3" s="1"/>
  <c r="H2069" i="3"/>
  <c r="H2071" i="2"/>
  <c r="I2071" i="2" s="1"/>
  <c r="B2072" i="2" s="1"/>
  <c r="G2072" i="2" s="1"/>
  <c r="H2070" i="7" l="1"/>
  <c r="I2070" i="7" s="1"/>
  <c r="B2071" i="7" s="1"/>
  <c r="G2071" i="7" s="1"/>
  <c r="H2070" i="6"/>
  <c r="I2070" i="6" s="1"/>
  <c r="B2071" i="6" s="1"/>
  <c r="G2071" i="6" s="1"/>
  <c r="H2071" i="5"/>
  <c r="I2071" i="5" s="1"/>
  <c r="B2072" i="5" s="1"/>
  <c r="G2072" i="5" s="1"/>
  <c r="H2070" i="4"/>
  <c r="I2070" i="4" s="1"/>
  <c r="B2071" i="4" s="1"/>
  <c r="G2071" i="4" s="1"/>
  <c r="H2070" i="3"/>
  <c r="I2070" i="3" s="1"/>
  <c r="B2071" i="3" s="1"/>
  <c r="G2071" i="3" s="1"/>
  <c r="H2072" i="2"/>
  <c r="I2072" i="2" s="1"/>
  <c r="B2073" i="2" s="1"/>
  <c r="G2073" i="2" s="1"/>
  <c r="I2071" i="7" l="1"/>
  <c r="B2072" i="7" s="1"/>
  <c r="G2072" i="7" s="1"/>
  <c r="H2071" i="7"/>
  <c r="H2071" i="6"/>
  <c r="I2071" i="6" s="1"/>
  <c r="B2072" i="6" s="1"/>
  <c r="G2072" i="6" s="1"/>
  <c r="H2072" i="5"/>
  <c r="I2072" i="5" s="1"/>
  <c r="B2073" i="5" s="1"/>
  <c r="G2073" i="5" s="1"/>
  <c r="H2071" i="4"/>
  <c r="I2071" i="4" s="1"/>
  <c r="B2072" i="4" s="1"/>
  <c r="G2072" i="4" s="1"/>
  <c r="H2071" i="3"/>
  <c r="I2071" i="3" s="1"/>
  <c r="B2072" i="3" s="1"/>
  <c r="G2072" i="3" s="1"/>
  <c r="H2073" i="2"/>
  <c r="I2073" i="2"/>
  <c r="I2072" i="7" l="1"/>
  <c r="B2073" i="7" s="1"/>
  <c r="G2073" i="7" s="1"/>
  <c r="H2072" i="7"/>
  <c r="H2072" i="6"/>
  <c r="I2072" i="6" s="1"/>
  <c r="B2073" i="6" s="1"/>
  <c r="G2073" i="6" s="1"/>
  <c r="H2073" i="5"/>
  <c r="I2073" i="5" s="1"/>
  <c r="H2072" i="4"/>
  <c r="I2072" i="4" s="1"/>
  <c r="B2073" i="4" s="1"/>
  <c r="G2073" i="4" s="1"/>
  <c r="H2072" i="3"/>
  <c r="I2072" i="3" s="1"/>
  <c r="B2073" i="3" s="1"/>
  <c r="G2073" i="3" s="1"/>
  <c r="I2073" i="7" l="1"/>
  <c r="H2073" i="7"/>
  <c r="H2073" i="6"/>
  <c r="I2073" i="6" s="1"/>
  <c r="H2073" i="4"/>
  <c r="I2073" i="4" s="1"/>
  <c r="H2073" i="3"/>
  <c r="I207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0431C6-DE72-45E2-90DD-7531128671A7}" keepAlive="1" name="Zapytanie — martianeum" description="Połączenie z zapytaniem „martianeum” w skoroszycie." type="5" refreshedVersion="8" background="1" saveData="1">
    <dbPr connection="Provider=Microsoft.Mashup.OleDb.1;Data Source=$Workbook$;Location=martianeum;Extended Properties=&quot;&quot;" command="SELECT * FROM [martianeum]"/>
  </connection>
  <connection id="2" xr16:uid="{B0DC421C-2665-4A78-A17C-E9051E83E084}" keepAlive="1" name="Zapytanie — martianeum (2)" description="Połączenie z zapytaniem „martianeum (2)” w skoroszycie." type="5" refreshedVersion="8" background="1" saveData="1">
    <dbPr connection="Provider=Microsoft.Mashup.OleDb.1;Data Source=$Workbook$;Location=&quot;martianeum (2)&quot;;Extended Properties=&quot;&quot;" command="SELECT * FROM [martianeum (2)]"/>
  </connection>
  <connection id="3" xr16:uid="{0E0E7190-6502-4F4F-96C5-1330E91E3C08}" keepAlive="1" name="Zapytanie — martianeum (3)" description="Połączenie z zapytaniem „martianeum (3)” w skoroszycie." type="5" refreshedVersion="8" background="1" saveData="1">
    <dbPr connection="Provider=Microsoft.Mashup.OleDb.1;Data Source=$Workbook$;Location=&quot;martianeum (3)&quot;;Extended Properties=&quot;&quot;" command="SELECT * FROM [martianeum (3)]"/>
  </connection>
  <connection id="4" xr16:uid="{4BCE2924-4D25-4CEB-BC9A-93C1BF4351FB}" keepAlive="1" name="Zapytanie — martianeum (4)" description="Połączenie z zapytaniem „martianeum (4)” w skoroszycie." type="5" refreshedVersion="8" background="1" saveData="1">
    <dbPr connection="Provider=Microsoft.Mashup.OleDb.1;Data Source=$Workbook$;Location=&quot;martianeum (4)&quot;;Extended Properties=&quot;&quot;" command="SELECT * FROM [martianeum (4)]"/>
  </connection>
  <connection id="5" xr16:uid="{3508AEAC-61B4-4EEF-95EC-DB880582EE90}" keepAlive="1" name="Zapytanie — martianeum (5)" description="Połączenie z zapytaniem „martianeum (5)” w skoroszycie." type="5" refreshedVersion="8" background="1" saveData="1">
    <dbPr connection="Provider=Microsoft.Mashup.OleDb.1;Data Source=$Workbook$;Location=&quot;martianeum (5)&quot;;Extended Properties=&quot;&quot;" command="SELECT * FROM [martianeum (5)]"/>
  </connection>
  <connection id="6" xr16:uid="{CEF600F3-D4CB-4BB3-9A16-128CF3B56BAF}" keepAlive="1" name="Zapytanie — martianeum (6)" description="Połączenie z zapytaniem „martianeum (6)” w skoroszycie." type="5" refreshedVersion="8" background="1" saveData="1">
    <dbPr connection="Provider=Microsoft.Mashup.OleDb.1;Data Source=$Workbook$;Location=&quot;martianeum (6)&quot;;Extended Properties=&quot;&quot;" command="SELECT * FROM [martianeum (6)]"/>
  </connection>
</connections>
</file>

<file path=xl/sharedStrings.xml><?xml version="1.0" encoding="utf-8"?>
<sst xmlns="http://schemas.openxmlformats.org/spreadsheetml/2006/main" count="12542" uniqueCount="59">
  <si>
    <t>data</t>
  </si>
  <si>
    <t>nazwa_obszaru</t>
  </si>
  <si>
    <t>masa [kg]</t>
  </si>
  <si>
    <t>zawartosc [%]</t>
  </si>
  <si>
    <t>Cebrenia</t>
  </si>
  <si>
    <t>Amenthes</t>
  </si>
  <si>
    <t>Noachis</t>
  </si>
  <si>
    <t>Coprates</t>
  </si>
  <si>
    <t>Ismenius Lacus</t>
  </si>
  <si>
    <t>Mare Boreum</t>
  </si>
  <si>
    <t>Iapygia</t>
  </si>
  <si>
    <t>Amazonis</t>
  </si>
  <si>
    <t>Sinus Sabaeus</t>
  </si>
  <si>
    <t>Eridania</t>
  </si>
  <si>
    <t>Arabia</t>
  </si>
  <si>
    <t>Phoenicis Lacus</t>
  </si>
  <si>
    <t>Oxia Palus</t>
  </si>
  <si>
    <t>Lunae Palus</t>
  </si>
  <si>
    <t>Memnonia</t>
  </si>
  <si>
    <t>Tharsis</t>
  </si>
  <si>
    <t>Elysium</t>
  </si>
  <si>
    <t>Margaritifer Sinus</t>
  </si>
  <si>
    <t>Mare Acidalium</t>
  </si>
  <si>
    <t>Aeolis</t>
  </si>
  <si>
    <t>Argyre</t>
  </si>
  <si>
    <t>Syrtis Major</t>
  </si>
  <si>
    <t>Arcadia</t>
  </si>
  <si>
    <t>Casius</t>
  </si>
  <si>
    <t>Thaumasia</t>
  </si>
  <si>
    <t>Mare Australe</t>
  </si>
  <si>
    <t>Diacria</t>
  </si>
  <si>
    <t>Hellas</t>
  </si>
  <si>
    <t>Mare Tyrrhenum</t>
  </si>
  <si>
    <t>Phaethontis</t>
  </si>
  <si>
    <t>stan_magazynu [kg]</t>
  </si>
  <si>
    <t>ile_kg_materiału_z_ładunku</t>
  </si>
  <si>
    <t>stan_po_wydobyciu_z_ładunku</t>
  </si>
  <si>
    <t>ile_zabiera_na_orbite</t>
  </si>
  <si>
    <t>stan_magazynu_po_transporcie</t>
  </si>
  <si>
    <t>łączna masa ładunków drona</t>
  </si>
  <si>
    <t>łączna masa martianeum</t>
  </si>
  <si>
    <t>Suma końcowa</t>
  </si>
  <si>
    <t>nazwa obszaru</t>
  </si>
  <si>
    <t>Średnia masa ładunku [kg]</t>
  </si>
  <si>
    <t>okres</t>
  </si>
  <si>
    <t>num_tygodnia</t>
  </si>
  <si>
    <t>łączna masa ładunku [kg]</t>
  </si>
  <si>
    <t>początek okresu</t>
  </si>
  <si>
    <t>2033</t>
  </si>
  <si>
    <t>2034</t>
  </si>
  <si>
    <t>2035</t>
  </si>
  <si>
    <t>2036</t>
  </si>
  <si>
    <t>2037</t>
  </si>
  <si>
    <t>2038</t>
  </si>
  <si>
    <t>liczba przewozów ładunku</t>
  </si>
  <si>
    <t>a</t>
  </si>
  <si>
    <t>b</t>
  </si>
  <si>
    <t>c</t>
  </si>
  <si>
    <t>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</si>
</sst>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4" fontId="0" fillId="2" borderId="1" xfId="0" applyNumberFormat="1" applyFill="1" applyBorder="1"/>
    <xf numFmtId="14" fontId="0" fillId="3" borderId="1" xfId="0" applyNumberFormat="1" applyFill="1" applyBorder="1"/>
    <xf numFmtId="0" fontId="0" fillId="0" borderId="0" xfId="0" applyNumberFormat="1"/>
    <xf numFmtId="0" fontId="0" fillId="2" borderId="0" xfId="0" applyNumberFormat="1" applyFill="1"/>
  </cellXfs>
  <cellStyles count="1">
    <cellStyle name="Normalny" xfId="0" builtinId="0"/>
  </cellStyles>
  <dxfs count="33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[Zadanie6.xlsx]4!Tabela przestawna3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przywiezionych</a:t>
            </a:r>
            <a:r>
              <a:rPr lang="pl-PL" baseline="0"/>
              <a:t> ładunków z poszczególnych obszarów w poszczególnych latach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'4'!$L$3:$L$4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'4'!$K$5:$K$35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'4'!$L$5:$L$35</c:f>
              <c:numCache>
                <c:formatCode>General</c:formatCode>
                <c:ptCount val="30"/>
                <c:pt idx="0">
                  <c:v>5</c:v>
                </c:pt>
                <c:pt idx="1">
                  <c:v>23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21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1</c:v>
                </c:pt>
                <c:pt idx="13">
                  <c:v>47</c:v>
                </c:pt>
                <c:pt idx="14">
                  <c:v>6</c:v>
                </c:pt>
                <c:pt idx="15">
                  <c:v>11</c:v>
                </c:pt>
                <c:pt idx="16">
                  <c:v>8</c:v>
                </c:pt>
                <c:pt idx="17">
                  <c:v>2</c:v>
                </c:pt>
                <c:pt idx="18">
                  <c:v>14</c:v>
                </c:pt>
                <c:pt idx="19">
                  <c:v>2</c:v>
                </c:pt>
                <c:pt idx="20">
                  <c:v>4</c:v>
                </c:pt>
                <c:pt idx="21">
                  <c:v>11</c:v>
                </c:pt>
                <c:pt idx="22">
                  <c:v>13</c:v>
                </c:pt>
                <c:pt idx="23">
                  <c:v>3</c:v>
                </c:pt>
                <c:pt idx="24">
                  <c:v>1</c:v>
                </c:pt>
                <c:pt idx="25">
                  <c:v>25</c:v>
                </c:pt>
                <c:pt idx="26">
                  <c:v>14</c:v>
                </c:pt>
                <c:pt idx="27">
                  <c:v>6</c:v>
                </c:pt>
                <c:pt idx="28">
                  <c:v>29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B-4F30-88AE-F9DB137A9DA7}"/>
            </c:ext>
          </c:extLst>
        </c:ser>
        <c:ser>
          <c:idx val="1"/>
          <c:order val="1"/>
          <c:tx>
            <c:strRef>
              <c:f>'4'!$M$3:$M$4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'4'!$K$5:$K$35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'4'!$M$5:$M$35</c:f>
              <c:numCache>
                <c:formatCode>General</c:formatCode>
                <c:ptCount val="30"/>
                <c:pt idx="0">
                  <c:v>7</c:v>
                </c:pt>
                <c:pt idx="1">
                  <c:v>20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27</c:v>
                </c:pt>
                <c:pt idx="9">
                  <c:v>3</c:v>
                </c:pt>
                <c:pt idx="10">
                  <c:v>9</c:v>
                </c:pt>
                <c:pt idx="11">
                  <c:v>19</c:v>
                </c:pt>
                <c:pt idx="12">
                  <c:v>4</c:v>
                </c:pt>
                <c:pt idx="13">
                  <c:v>51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3</c:v>
                </c:pt>
                <c:pt idx="18">
                  <c:v>19</c:v>
                </c:pt>
                <c:pt idx="19">
                  <c:v>5</c:v>
                </c:pt>
                <c:pt idx="20">
                  <c:v>5</c:v>
                </c:pt>
                <c:pt idx="21">
                  <c:v>24</c:v>
                </c:pt>
                <c:pt idx="22">
                  <c:v>11</c:v>
                </c:pt>
                <c:pt idx="23">
                  <c:v>3</c:v>
                </c:pt>
                <c:pt idx="24">
                  <c:v>7</c:v>
                </c:pt>
                <c:pt idx="25">
                  <c:v>22</c:v>
                </c:pt>
                <c:pt idx="26">
                  <c:v>12</c:v>
                </c:pt>
                <c:pt idx="27">
                  <c:v>2</c:v>
                </c:pt>
                <c:pt idx="28">
                  <c:v>40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B-4F30-88AE-F9DB137A9DA7}"/>
            </c:ext>
          </c:extLst>
        </c:ser>
        <c:ser>
          <c:idx val="2"/>
          <c:order val="2"/>
          <c:tx>
            <c:strRef>
              <c:f>'4'!$N$3:$N$4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'4'!$K$5:$K$35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'4'!$N$5:$N$35</c:f>
              <c:numCache>
                <c:formatCode>General</c:formatCode>
                <c:ptCount val="30"/>
                <c:pt idx="0">
                  <c:v>11</c:v>
                </c:pt>
                <c:pt idx="1">
                  <c:v>21</c:v>
                </c:pt>
                <c:pt idx="2">
                  <c:v>9</c:v>
                </c:pt>
                <c:pt idx="3">
                  <c:v>15</c:v>
                </c:pt>
                <c:pt idx="4">
                  <c:v>11</c:v>
                </c:pt>
                <c:pt idx="5">
                  <c:v>3</c:v>
                </c:pt>
                <c:pt idx="6">
                  <c:v>7</c:v>
                </c:pt>
                <c:pt idx="7">
                  <c:v>1</c:v>
                </c:pt>
                <c:pt idx="8">
                  <c:v>18</c:v>
                </c:pt>
                <c:pt idx="9">
                  <c:v>2</c:v>
                </c:pt>
                <c:pt idx="10">
                  <c:v>5</c:v>
                </c:pt>
                <c:pt idx="11">
                  <c:v>23</c:v>
                </c:pt>
                <c:pt idx="12">
                  <c:v>2</c:v>
                </c:pt>
                <c:pt idx="13">
                  <c:v>67</c:v>
                </c:pt>
                <c:pt idx="14">
                  <c:v>5</c:v>
                </c:pt>
                <c:pt idx="15">
                  <c:v>9</c:v>
                </c:pt>
                <c:pt idx="16">
                  <c:v>10</c:v>
                </c:pt>
                <c:pt idx="17">
                  <c:v>2</c:v>
                </c:pt>
                <c:pt idx="18">
                  <c:v>8</c:v>
                </c:pt>
                <c:pt idx="19">
                  <c:v>3</c:v>
                </c:pt>
                <c:pt idx="20">
                  <c:v>5</c:v>
                </c:pt>
                <c:pt idx="21">
                  <c:v>23</c:v>
                </c:pt>
                <c:pt idx="22">
                  <c:v>11</c:v>
                </c:pt>
                <c:pt idx="23">
                  <c:v>1</c:v>
                </c:pt>
                <c:pt idx="24">
                  <c:v>2</c:v>
                </c:pt>
                <c:pt idx="25">
                  <c:v>25</c:v>
                </c:pt>
                <c:pt idx="26">
                  <c:v>19</c:v>
                </c:pt>
                <c:pt idx="27">
                  <c:v>5</c:v>
                </c:pt>
                <c:pt idx="28">
                  <c:v>38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B-4F30-88AE-F9DB137A9DA7}"/>
            </c:ext>
          </c:extLst>
        </c:ser>
        <c:ser>
          <c:idx val="3"/>
          <c:order val="3"/>
          <c:tx>
            <c:strRef>
              <c:f>'4'!$O$3:$O$4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'4'!$K$5:$K$35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'4'!$O$5:$O$35</c:f>
              <c:numCache>
                <c:formatCode>General</c:formatCode>
                <c:ptCount val="30"/>
                <c:pt idx="0">
                  <c:v>2</c:v>
                </c:pt>
                <c:pt idx="1">
                  <c:v>29</c:v>
                </c:pt>
                <c:pt idx="2">
                  <c:v>12</c:v>
                </c:pt>
                <c:pt idx="3">
                  <c:v>8</c:v>
                </c:pt>
                <c:pt idx="4">
                  <c:v>14</c:v>
                </c:pt>
                <c:pt idx="5">
                  <c:v>3</c:v>
                </c:pt>
                <c:pt idx="6">
                  <c:v>13</c:v>
                </c:pt>
                <c:pt idx="7">
                  <c:v>1</c:v>
                </c:pt>
                <c:pt idx="8">
                  <c:v>33</c:v>
                </c:pt>
                <c:pt idx="9">
                  <c:v>3</c:v>
                </c:pt>
                <c:pt idx="10">
                  <c:v>4</c:v>
                </c:pt>
                <c:pt idx="11">
                  <c:v>20</c:v>
                </c:pt>
                <c:pt idx="12">
                  <c:v>1</c:v>
                </c:pt>
                <c:pt idx="13">
                  <c:v>53</c:v>
                </c:pt>
                <c:pt idx="14">
                  <c:v>3</c:v>
                </c:pt>
                <c:pt idx="15">
                  <c:v>10</c:v>
                </c:pt>
                <c:pt idx="16">
                  <c:v>8</c:v>
                </c:pt>
                <c:pt idx="17">
                  <c:v>3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19</c:v>
                </c:pt>
                <c:pt idx="22">
                  <c:v>25</c:v>
                </c:pt>
                <c:pt idx="24">
                  <c:v>4</c:v>
                </c:pt>
                <c:pt idx="25">
                  <c:v>22</c:v>
                </c:pt>
                <c:pt idx="26">
                  <c:v>13</c:v>
                </c:pt>
                <c:pt idx="27">
                  <c:v>4</c:v>
                </c:pt>
                <c:pt idx="28">
                  <c:v>41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CB-4F30-88AE-F9DB137A9DA7}"/>
            </c:ext>
          </c:extLst>
        </c:ser>
        <c:ser>
          <c:idx val="4"/>
          <c:order val="4"/>
          <c:tx>
            <c:strRef>
              <c:f>'4'!$P$3:$P$4</c:f>
              <c:strCache>
                <c:ptCount val="1"/>
                <c:pt idx="0">
                  <c:v>2037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'4'!$K$5:$K$35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'4'!$P$5:$P$35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1</c:v>
                </c:pt>
                <c:pt idx="8">
                  <c:v>30</c:v>
                </c:pt>
                <c:pt idx="9">
                  <c:v>3</c:v>
                </c:pt>
                <c:pt idx="10">
                  <c:v>8</c:v>
                </c:pt>
                <c:pt idx="11">
                  <c:v>22</c:v>
                </c:pt>
                <c:pt idx="12">
                  <c:v>3</c:v>
                </c:pt>
                <c:pt idx="13">
                  <c:v>51</c:v>
                </c:pt>
                <c:pt idx="14">
                  <c:v>9</c:v>
                </c:pt>
                <c:pt idx="15">
                  <c:v>10</c:v>
                </c:pt>
                <c:pt idx="16">
                  <c:v>14</c:v>
                </c:pt>
                <c:pt idx="17">
                  <c:v>2</c:v>
                </c:pt>
                <c:pt idx="18">
                  <c:v>14</c:v>
                </c:pt>
                <c:pt idx="20">
                  <c:v>2</c:v>
                </c:pt>
                <c:pt idx="21">
                  <c:v>14</c:v>
                </c:pt>
                <c:pt idx="22">
                  <c:v>17</c:v>
                </c:pt>
                <c:pt idx="23">
                  <c:v>4</c:v>
                </c:pt>
                <c:pt idx="24">
                  <c:v>5</c:v>
                </c:pt>
                <c:pt idx="25">
                  <c:v>15</c:v>
                </c:pt>
                <c:pt idx="26">
                  <c:v>12</c:v>
                </c:pt>
                <c:pt idx="27">
                  <c:v>6</c:v>
                </c:pt>
                <c:pt idx="28">
                  <c:v>46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CB-4F30-88AE-F9DB137A9DA7}"/>
            </c:ext>
          </c:extLst>
        </c:ser>
        <c:ser>
          <c:idx val="5"/>
          <c:order val="5"/>
          <c:tx>
            <c:strRef>
              <c:f>'4'!$Q$3:$Q$4</c:f>
              <c:strCache>
                <c:ptCount val="1"/>
                <c:pt idx="0">
                  <c:v>2038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'4'!$K$5:$K$35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'4'!$Q$5:$Q$35</c:f>
              <c:numCache>
                <c:formatCode>General</c:formatCode>
                <c:ptCount val="30"/>
                <c:pt idx="0">
                  <c:v>5</c:v>
                </c:pt>
                <c:pt idx="1">
                  <c:v>25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1</c:v>
                </c:pt>
                <c:pt idx="8">
                  <c:v>23</c:v>
                </c:pt>
                <c:pt idx="9">
                  <c:v>2</c:v>
                </c:pt>
                <c:pt idx="10">
                  <c:v>7</c:v>
                </c:pt>
                <c:pt idx="11">
                  <c:v>16</c:v>
                </c:pt>
                <c:pt idx="12">
                  <c:v>4</c:v>
                </c:pt>
                <c:pt idx="13">
                  <c:v>33</c:v>
                </c:pt>
                <c:pt idx="14">
                  <c:v>13</c:v>
                </c:pt>
                <c:pt idx="15">
                  <c:v>3</c:v>
                </c:pt>
                <c:pt idx="16">
                  <c:v>10</c:v>
                </c:pt>
                <c:pt idx="17">
                  <c:v>2</c:v>
                </c:pt>
                <c:pt idx="18">
                  <c:v>12</c:v>
                </c:pt>
                <c:pt idx="19">
                  <c:v>2</c:v>
                </c:pt>
                <c:pt idx="20">
                  <c:v>7</c:v>
                </c:pt>
                <c:pt idx="21">
                  <c:v>13</c:v>
                </c:pt>
                <c:pt idx="22">
                  <c:v>14</c:v>
                </c:pt>
                <c:pt idx="23">
                  <c:v>2</c:v>
                </c:pt>
                <c:pt idx="24">
                  <c:v>4</c:v>
                </c:pt>
                <c:pt idx="25">
                  <c:v>18</c:v>
                </c:pt>
                <c:pt idx="26">
                  <c:v>6</c:v>
                </c:pt>
                <c:pt idx="27">
                  <c:v>3</c:v>
                </c:pt>
                <c:pt idx="28">
                  <c:v>39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CB-4F30-88AE-F9DB137A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6154752"/>
        <c:axId val="1026151392"/>
      </c:barChart>
      <c:catAx>
        <c:axId val="1026154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nazwy obszarów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6151392"/>
        <c:crosses val="autoZero"/>
        <c:auto val="1"/>
        <c:lblAlgn val="ctr"/>
        <c:lblOffset val="100"/>
        <c:noMultiLvlLbl val="0"/>
      </c:catAx>
      <c:valAx>
        <c:axId val="102615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przewozów ładunku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615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16808</xdr:colOff>
      <xdr:row>2</xdr:row>
      <xdr:rowOff>1120</xdr:rowOff>
    </xdr:from>
    <xdr:to>
      <xdr:col>37</xdr:col>
      <xdr:colOff>381000</xdr:colOff>
      <xdr:row>33</xdr:row>
      <xdr:rowOff>179294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54A9BBC-844A-7E72-D383-AADBCD03B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72.884610532405" createdVersion="8" refreshedVersion="8" minRefreshableVersion="3" recordCount="2072" xr:uid="{3F779CB0-8D51-4F44-9E59-191CE7348A52}">
  <cacheSource type="worksheet">
    <worksheetSource name="martianeum4"/>
  </cacheSource>
  <cacheFields count="9">
    <cacheField name="data" numFmtId="14">
      <sharedItems containsSemiMixedTypes="0" containsNonDate="0" containsDate="1" containsString="0" minDate="2033-03-03T00:00:00" maxDate="2038-11-04T00:00:00"/>
    </cacheField>
    <cacheField name="stan_magazynu [kg]" numFmtId="0">
      <sharedItems containsSemiMixedTypes="0" containsString="0" containsNumber="1" minValue="0" maxValue="99.754499999999965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ile_kg_materiału_z_ładunku" numFmtId="0">
      <sharedItems containsSemiMixedTypes="0" containsString="0" containsNumber="1" minValue="0" maxValue="13.640799999999999"/>
    </cacheField>
    <cacheField name="stan_po_wydobyciu_z_ładunku" numFmtId="0">
      <sharedItems containsSemiMixedTypes="0" containsString="0" containsNumber="1" minValue="0" maxValue="107.40089999999998"/>
    </cacheField>
    <cacheField name="ile_zabiera_na_orbite" numFmtId="0">
      <sharedItems containsSemiMixedTypes="0" containsString="0" containsNumber="1" containsInteger="1" minValue="0" maxValue="100"/>
    </cacheField>
    <cacheField name="stan_magazynu_po_transporcie" numFmtId="0">
      <sharedItems containsSemiMixedTypes="0" containsString="0" containsNumber="1" minValue="0" maxValue="99.7544999999999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72.888189004632" createdVersion="8" refreshedVersion="8" minRefreshableVersion="3" recordCount="2072" xr:uid="{1EA55D64-43DA-4CED-B545-7E71BA5DCCFF}">
  <cacheSource type="worksheet">
    <worksheetSource name="martianeum5"/>
  </cacheSource>
  <cacheFields count="11">
    <cacheField name="data" numFmtId="14">
      <sharedItems containsSemiMixedTypes="0" containsNonDate="0" containsDate="1" containsString="0" minDate="2033-03-03T00:00:00" maxDate="2038-11-04T00:00:00"/>
    </cacheField>
    <cacheField name="stan_magazynu [kg]" numFmtId="0">
      <sharedItems containsSemiMixedTypes="0" containsString="0" containsNumber="1" minValue="0" maxValue="99.754499999999965"/>
    </cacheField>
    <cacheField name="nazwa_obszaru" numFmtId="0">
      <sharedItems/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ile_kg_materiału_z_ładunku" numFmtId="0">
      <sharedItems containsSemiMixedTypes="0" containsString="0" containsNumber="1" minValue="0" maxValue="13.640799999999999"/>
    </cacheField>
    <cacheField name="stan_po_wydobyciu_z_ładunku" numFmtId="0">
      <sharedItems containsSemiMixedTypes="0" containsString="0" containsNumber="1" minValue="0" maxValue="107.40089999999998"/>
    </cacheField>
    <cacheField name="ile_zabiera_na_orbite" numFmtId="0">
      <sharedItems containsSemiMixedTypes="0" containsString="0" containsNumber="1" containsInteger="1" minValue="0" maxValue="100"/>
    </cacheField>
    <cacheField name="stan_magazynu_po_transporcie" numFmtId="0">
      <sharedItems containsSemiMixedTypes="0" containsString="0" containsNumber="1" minValue="0" maxValue="99.754499999999965"/>
    </cacheField>
    <cacheField name="num_tygodnia" numFmtId="0">
      <sharedItems containsSemiMixedTypes="0" containsString="0" containsNumber="1" containsInteger="1" minValue="1" maxValue="53"/>
    </cacheField>
    <cacheField name="okres" numFmtId="0">
      <sharedItems containsSemiMixedTypes="0" containsString="0" containsNumber="1" containsInteger="1" minValue="1" maxValue="300" count="3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72.889799074073" createdVersion="8" refreshedVersion="8" minRefreshableVersion="3" recordCount="2072" xr:uid="{537C4313-3DA0-44F8-B546-71ABC5FA4F2B}">
  <cacheSource type="worksheet">
    <worksheetSource name="martianeum6"/>
  </cacheSource>
  <cacheFields count="12">
    <cacheField name="data" numFmtId="14">
      <sharedItems containsSemiMixedTypes="0" containsNonDate="0" containsDate="1" containsString="0" minDate="2033-03-03T00:00:00" maxDate="2038-11-04T00:00:00" count="2072"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</sharedItems>
      <fieldGroup par="11"/>
    </cacheField>
    <cacheField name="stan_magazynu [kg]" numFmtId="0">
      <sharedItems containsSemiMixedTypes="0" containsString="0" containsNumber="1" minValue="0" maxValue="99.754499999999965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ile_kg_materiału_z_ładunku" numFmtId="0">
      <sharedItems containsSemiMixedTypes="0" containsString="0" containsNumber="1" minValue="0" maxValue="13.640799999999999"/>
    </cacheField>
    <cacheField name="stan_po_wydobyciu_z_ładunku" numFmtId="0">
      <sharedItems containsSemiMixedTypes="0" containsString="0" containsNumber="1" minValue="0" maxValue="107.40089999999998"/>
    </cacheField>
    <cacheField name="ile_zabiera_na_orbite" numFmtId="0">
      <sharedItems containsSemiMixedTypes="0" containsString="0" containsNumber="1" containsInteger="1" minValue="0" maxValue="100"/>
    </cacheField>
    <cacheField name="stan_magazynu_po_transporcie" numFmtId="0">
      <sharedItems containsSemiMixedTypes="0" containsString="0" containsNumber="1" minValue="0" maxValue="99.754499999999965"/>
    </cacheField>
    <cacheField name="Miesiące (data)" numFmtId="0" databaseField="0">
      <fieldGroup base="0">
        <rangePr groupBy="months" startDate="2033-03-03T00:00:00" endDate="2038-11-04T00:00:00"/>
        <groupItems count="14">
          <s v="&lt;03.03.203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4.11.2038"/>
        </groupItems>
      </fieldGroup>
    </cacheField>
    <cacheField name="Kwartały (data)" numFmtId="0" databaseField="0">
      <fieldGroup base="0">
        <rangePr groupBy="quarters" startDate="2033-03-03T00:00:00" endDate="2038-11-04T00:00:00"/>
        <groupItems count="6">
          <s v="&lt;03.03.2033"/>
          <s v="Kwartał1"/>
          <s v="Kwartał2"/>
          <s v="Kwartał3"/>
          <s v="Kwartał4"/>
          <s v="&gt;04.11.2038"/>
        </groupItems>
      </fieldGroup>
    </cacheField>
    <cacheField name="Lata (data)" numFmtId="0" databaseField="0">
      <fieldGroup base="0">
        <rangePr groupBy="years" startDate="2033-03-03T00:00:00" endDate="2038-11-04T00:00:00"/>
        <groupItems count="8">
          <s v="&lt;03.03.2033"/>
          <s v="2033"/>
          <s v="2034"/>
          <s v="2035"/>
          <s v="2036"/>
          <s v="2037"/>
          <s v="2038"/>
          <s v="&gt;04.11.203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d v="2033-03-03T00:00:00"/>
    <n v="0"/>
    <x v="0"/>
    <n v="27.8"/>
    <n v="0.2"/>
    <n v="0"/>
    <n v="0"/>
    <n v="0"/>
    <n v="0"/>
  </r>
  <r>
    <d v="2033-03-04T00:00:00"/>
    <n v="0"/>
    <x v="1"/>
    <n v="11.8"/>
    <n v="1.7"/>
    <n v="0.20060000000000003"/>
    <n v="0.20060000000000003"/>
    <n v="0"/>
    <n v="0.20060000000000003"/>
  </r>
  <r>
    <d v="2033-03-05T00:00:00"/>
    <n v="0.20060000000000003"/>
    <x v="2"/>
    <n v="21"/>
    <n v="6"/>
    <n v="1.26"/>
    <n v="1.4606000000000001"/>
    <n v="0"/>
    <n v="1.4606000000000001"/>
  </r>
  <r>
    <d v="2033-03-06T00:00:00"/>
    <n v="1.4606000000000001"/>
    <x v="3"/>
    <n v="26.3"/>
    <n v="11.4"/>
    <n v="2.9982000000000002"/>
    <n v="4.4588000000000001"/>
    <n v="0"/>
    <n v="4.4588000000000001"/>
  </r>
  <r>
    <d v="2033-03-07T00:00:00"/>
    <n v="4.4588000000000001"/>
    <x v="4"/>
    <n v="28.8"/>
    <n v="0"/>
    <n v="0"/>
    <n v="4.4588000000000001"/>
    <n v="0"/>
    <n v="4.4588000000000001"/>
  </r>
  <r>
    <d v="2033-03-08T00:00:00"/>
    <n v="4.4588000000000001"/>
    <x v="5"/>
    <n v="29.2"/>
    <n v="0"/>
    <n v="0"/>
    <n v="4.4588000000000001"/>
    <n v="0"/>
    <n v="4.4588000000000001"/>
  </r>
  <r>
    <d v="2033-03-09T00:00:00"/>
    <n v="4.4588000000000001"/>
    <x v="6"/>
    <n v="25.6"/>
    <n v="28.7"/>
    <n v="7.3472000000000008"/>
    <n v="11.806000000000001"/>
    <n v="0"/>
    <n v="11.806000000000001"/>
  </r>
  <r>
    <d v="2033-03-10T00:00:00"/>
    <n v="11.806000000000001"/>
    <x v="7"/>
    <n v="10.1"/>
    <n v="7.7"/>
    <n v="0.77769999999999995"/>
    <n v="12.5837"/>
    <n v="0"/>
    <n v="12.5837"/>
  </r>
  <r>
    <d v="2033-03-11T00:00:00"/>
    <n v="12.5837"/>
    <x v="8"/>
    <n v="14.6"/>
    <n v="0"/>
    <n v="0"/>
    <n v="12.5837"/>
    <n v="0"/>
    <n v="12.5837"/>
  </r>
  <r>
    <d v="2033-03-12T00:00:00"/>
    <n v="12.5837"/>
    <x v="9"/>
    <n v="11.5"/>
    <n v="1.9"/>
    <n v="0.21849999999999997"/>
    <n v="12.802200000000001"/>
    <n v="0"/>
    <n v="12.802200000000001"/>
  </r>
  <r>
    <d v="2033-03-13T00:00:00"/>
    <n v="12.802200000000001"/>
    <x v="5"/>
    <n v="15.2"/>
    <n v="0"/>
    <n v="0"/>
    <n v="12.802200000000001"/>
    <n v="0"/>
    <n v="12.802200000000001"/>
  </r>
  <r>
    <d v="2033-03-14T00:00:00"/>
    <n v="12.802200000000001"/>
    <x v="6"/>
    <n v="10.199999999999999"/>
    <n v="13.3"/>
    <n v="1.3566"/>
    <n v="14.158800000000001"/>
    <n v="0"/>
    <n v="14.158800000000001"/>
  </r>
  <r>
    <d v="2033-03-15T00:00:00"/>
    <n v="14.158800000000001"/>
    <x v="10"/>
    <n v="20.399999999999999"/>
    <n v="4.5999999999999996"/>
    <n v="0.9383999999999999"/>
    <n v="15.097200000000001"/>
    <n v="0"/>
    <n v="15.097200000000001"/>
  </r>
  <r>
    <d v="2033-03-16T00:00:00"/>
    <n v="15.097200000000001"/>
    <x v="10"/>
    <n v="13.6"/>
    <n v="8"/>
    <n v="1.0880000000000001"/>
    <n v="16.185200000000002"/>
    <n v="0"/>
    <n v="16.185200000000002"/>
  </r>
  <r>
    <d v="2033-03-17T00:00:00"/>
    <n v="16.185200000000002"/>
    <x v="11"/>
    <n v="11"/>
    <n v="11.6"/>
    <n v="1.276"/>
    <n v="17.461200000000002"/>
    <n v="0"/>
    <n v="17.461200000000002"/>
  </r>
  <r>
    <d v="2033-03-18T00:00:00"/>
    <n v="17.461200000000002"/>
    <x v="12"/>
    <n v="14.1"/>
    <n v="0"/>
    <n v="0"/>
    <n v="17.461200000000002"/>
    <n v="0"/>
    <n v="17.461200000000002"/>
  </r>
  <r>
    <d v="2033-03-19T00:00:00"/>
    <n v="17.461200000000002"/>
    <x v="6"/>
    <n v="19.2"/>
    <n v="0"/>
    <n v="0"/>
    <n v="17.461200000000002"/>
    <n v="0"/>
    <n v="17.461200000000002"/>
  </r>
  <r>
    <d v="2033-03-20T00:00:00"/>
    <n v="17.461200000000002"/>
    <x v="6"/>
    <n v="20.7"/>
    <n v="0"/>
    <n v="0"/>
    <n v="17.461200000000002"/>
    <n v="0"/>
    <n v="17.461200000000002"/>
  </r>
  <r>
    <d v="2033-03-21T00:00:00"/>
    <n v="17.461200000000002"/>
    <x v="13"/>
    <n v="29.5"/>
    <n v="2.1"/>
    <n v="0.61950000000000005"/>
    <n v="18.0807"/>
    <n v="0"/>
    <n v="18.0807"/>
  </r>
  <r>
    <d v="2033-03-22T00:00:00"/>
    <n v="18.0807"/>
    <x v="7"/>
    <n v="24.4"/>
    <n v="10.1"/>
    <n v="2.4643999999999999"/>
    <n v="20.545100000000001"/>
    <n v="0"/>
    <n v="20.545100000000001"/>
  </r>
  <r>
    <d v="2033-03-23T00:00:00"/>
    <n v="20.545100000000001"/>
    <x v="14"/>
    <n v="15.6"/>
    <n v="6.6"/>
    <n v="1.0295999999999998"/>
    <n v="21.5747"/>
    <n v="0"/>
    <n v="21.5747"/>
  </r>
  <r>
    <d v="2033-03-24T00:00:00"/>
    <n v="21.5747"/>
    <x v="5"/>
    <n v="22.7"/>
    <n v="2.9"/>
    <n v="0.6583"/>
    <n v="22.233000000000001"/>
    <n v="0"/>
    <n v="22.233000000000001"/>
  </r>
  <r>
    <d v="2033-03-25T00:00:00"/>
    <n v="22.233000000000001"/>
    <x v="11"/>
    <n v="15.1"/>
    <n v="0"/>
    <n v="0"/>
    <n v="22.233000000000001"/>
    <n v="0"/>
    <n v="22.233000000000001"/>
  </r>
  <r>
    <d v="2033-03-26T00:00:00"/>
    <n v="22.233000000000001"/>
    <x v="15"/>
    <n v="14.1"/>
    <n v="0.8"/>
    <n v="0"/>
    <n v="22.233000000000001"/>
    <n v="0"/>
    <n v="22.233000000000001"/>
  </r>
  <r>
    <d v="2033-03-27T00:00:00"/>
    <n v="22.233000000000001"/>
    <x v="3"/>
    <n v="24.9"/>
    <n v="2.2000000000000002"/>
    <n v="0.54780000000000006"/>
    <n v="22.780799999999999"/>
    <n v="0"/>
    <n v="22.780799999999999"/>
  </r>
  <r>
    <d v="2033-03-28T00:00:00"/>
    <n v="22.780799999999999"/>
    <x v="16"/>
    <n v="14.8"/>
    <n v="0"/>
    <n v="0"/>
    <n v="22.780799999999999"/>
    <n v="0"/>
    <n v="22.780799999999999"/>
  </r>
  <r>
    <d v="2033-03-29T00:00:00"/>
    <n v="22.780799999999999"/>
    <x v="10"/>
    <n v="18.8"/>
    <n v="0"/>
    <n v="0"/>
    <n v="22.780799999999999"/>
    <n v="0"/>
    <n v="22.780799999999999"/>
  </r>
  <r>
    <d v="2033-03-30T00:00:00"/>
    <n v="22.780799999999999"/>
    <x v="11"/>
    <n v="29.3"/>
    <n v="8"/>
    <n v="2.3440000000000003"/>
    <n v="25.1248"/>
    <n v="0"/>
    <n v="25.1248"/>
  </r>
  <r>
    <d v="2033-03-31T00:00:00"/>
    <n v="25.1248"/>
    <x v="17"/>
    <n v="29.4"/>
    <n v="2.4"/>
    <n v="0.70559999999999989"/>
    <n v="25.830400000000001"/>
    <n v="0"/>
    <n v="25.830400000000001"/>
  </r>
  <r>
    <d v="2033-04-01T00:00:00"/>
    <n v="25.830400000000001"/>
    <x v="18"/>
    <n v="16.8"/>
    <n v="2.9"/>
    <n v="0.48720000000000002"/>
    <n v="26.317600000000002"/>
    <n v="0"/>
    <n v="26.317600000000002"/>
  </r>
  <r>
    <d v="2033-04-02T00:00:00"/>
    <n v="26.317600000000002"/>
    <x v="8"/>
    <n v="21.4"/>
    <n v="6.3"/>
    <n v="1.3482000000000001"/>
    <n v="27.665800000000001"/>
    <n v="0"/>
    <n v="27.665800000000001"/>
  </r>
  <r>
    <d v="2033-04-03T00:00:00"/>
    <n v="27.665800000000001"/>
    <x v="3"/>
    <n v="23.9"/>
    <n v="0"/>
    <n v="0"/>
    <n v="27.665800000000001"/>
    <n v="0"/>
    <n v="27.665800000000001"/>
  </r>
  <r>
    <d v="2033-04-04T00:00:00"/>
    <n v="27.665800000000001"/>
    <x v="8"/>
    <n v="26.7"/>
    <n v="0"/>
    <n v="0"/>
    <n v="27.665800000000001"/>
    <n v="0"/>
    <n v="27.665800000000001"/>
  </r>
  <r>
    <d v="2033-04-05T00:00:00"/>
    <n v="27.665800000000001"/>
    <x v="3"/>
    <n v="12.4"/>
    <n v="0"/>
    <n v="0"/>
    <n v="27.665800000000001"/>
    <n v="0"/>
    <n v="27.665800000000001"/>
  </r>
  <r>
    <d v="2033-04-06T00:00:00"/>
    <n v="27.665800000000001"/>
    <x v="8"/>
    <n v="10.4"/>
    <n v="10.7"/>
    <n v="1.1128"/>
    <n v="28.778600000000001"/>
    <n v="0"/>
    <n v="28.778600000000001"/>
  </r>
  <r>
    <d v="2033-04-07T00:00:00"/>
    <n v="28.778600000000001"/>
    <x v="5"/>
    <n v="17.899999999999999"/>
    <n v="0"/>
    <n v="0"/>
    <n v="28.778600000000001"/>
    <n v="0"/>
    <n v="28.778600000000001"/>
  </r>
  <r>
    <d v="2033-04-08T00:00:00"/>
    <n v="28.778600000000001"/>
    <x v="16"/>
    <n v="17.399999999999999"/>
    <n v="1.6"/>
    <n v="0.27839999999999998"/>
    <n v="29.057000000000002"/>
    <n v="0"/>
    <n v="29.057000000000002"/>
  </r>
  <r>
    <d v="2033-04-09T00:00:00"/>
    <n v="29.057000000000002"/>
    <x v="7"/>
    <n v="29.4"/>
    <n v="21.7"/>
    <n v="6.3797999999999995"/>
    <n v="35.436800000000005"/>
    <n v="0"/>
    <n v="35.436800000000005"/>
  </r>
  <r>
    <d v="2033-04-10T00:00:00"/>
    <n v="35.436800000000005"/>
    <x v="15"/>
    <n v="22.9"/>
    <n v="26.9"/>
    <n v="6.160099999999999"/>
    <n v="41.596900000000005"/>
    <n v="0"/>
    <n v="41.596900000000005"/>
  </r>
  <r>
    <d v="2033-04-11T00:00:00"/>
    <n v="41.596900000000005"/>
    <x v="15"/>
    <n v="18.899999999999999"/>
    <n v="11.3"/>
    <n v="2.1356999999999999"/>
    <n v="43.732600000000005"/>
    <n v="0"/>
    <n v="43.732600000000005"/>
  </r>
  <r>
    <d v="2033-04-12T00:00:00"/>
    <n v="43.732600000000005"/>
    <x v="1"/>
    <n v="23.5"/>
    <n v="0"/>
    <n v="0"/>
    <n v="43.732600000000005"/>
    <n v="0"/>
    <n v="43.732600000000005"/>
  </r>
  <r>
    <d v="2033-04-13T00:00:00"/>
    <n v="43.732600000000005"/>
    <x v="14"/>
    <n v="13.4"/>
    <n v="14.2"/>
    <n v="1.9028"/>
    <n v="45.635400000000004"/>
    <n v="0"/>
    <n v="45.635400000000004"/>
  </r>
  <r>
    <d v="2033-04-14T00:00:00"/>
    <n v="45.635400000000004"/>
    <x v="16"/>
    <n v="18.899999999999999"/>
    <n v="1.5"/>
    <n v="0.28349999999999997"/>
    <n v="45.918900000000001"/>
    <n v="0"/>
    <n v="45.918900000000001"/>
  </r>
  <r>
    <d v="2033-04-15T00:00:00"/>
    <n v="45.918900000000001"/>
    <x v="13"/>
    <n v="13.5"/>
    <n v="1.4"/>
    <n v="0.189"/>
    <n v="46.107900000000001"/>
    <n v="0"/>
    <n v="46.107900000000001"/>
  </r>
  <r>
    <d v="2033-04-16T00:00:00"/>
    <n v="46.107900000000001"/>
    <x v="1"/>
    <n v="17.7"/>
    <n v="5.9"/>
    <n v="1.0443"/>
    <n v="47.152200000000001"/>
    <n v="0"/>
    <n v="47.152200000000001"/>
  </r>
  <r>
    <d v="2033-04-17T00:00:00"/>
    <n v="47.152200000000001"/>
    <x v="7"/>
    <n v="24.7"/>
    <n v="0"/>
    <n v="0"/>
    <n v="47.152200000000001"/>
    <n v="0"/>
    <n v="47.152200000000001"/>
  </r>
  <r>
    <d v="2033-04-18T00:00:00"/>
    <n v="47.152200000000001"/>
    <x v="14"/>
    <n v="25.6"/>
    <n v="1.9"/>
    <n v="0.4864"/>
    <n v="47.638600000000004"/>
    <n v="0"/>
    <n v="47.638600000000004"/>
  </r>
  <r>
    <d v="2033-04-19T00:00:00"/>
    <n v="47.638600000000004"/>
    <x v="18"/>
    <n v="18.399999999999999"/>
    <n v="0"/>
    <n v="0"/>
    <n v="47.638600000000004"/>
    <n v="0"/>
    <n v="47.638600000000004"/>
  </r>
  <r>
    <d v="2033-04-20T00:00:00"/>
    <n v="47.638600000000004"/>
    <x v="19"/>
    <n v="27"/>
    <n v="0"/>
    <n v="0"/>
    <n v="47.638600000000004"/>
    <n v="0"/>
    <n v="47.638600000000004"/>
  </r>
  <r>
    <d v="2033-04-21T00:00:00"/>
    <n v="47.638600000000004"/>
    <x v="6"/>
    <n v="16"/>
    <n v="0"/>
    <n v="0"/>
    <n v="47.638600000000004"/>
    <n v="0"/>
    <n v="47.638600000000004"/>
  </r>
  <r>
    <d v="2033-04-22T00:00:00"/>
    <n v="47.638600000000004"/>
    <x v="3"/>
    <n v="18.600000000000001"/>
    <n v="7.4"/>
    <n v="1.3764000000000001"/>
    <n v="49.015000000000001"/>
    <n v="0"/>
    <n v="49.015000000000001"/>
  </r>
  <r>
    <d v="2033-04-23T00:00:00"/>
    <n v="49.015000000000001"/>
    <x v="6"/>
    <n v="12.7"/>
    <n v="30.8"/>
    <n v="3.9116"/>
    <n v="52.926600000000001"/>
    <n v="0"/>
    <n v="52.926600000000001"/>
  </r>
  <r>
    <d v="2033-04-24T00:00:00"/>
    <n v="52.926600000000001"/>
    <x v="15"/>
    <n v="14.5"/>
    <n v="0"/>
    <n v="0"/>
    <n v="52.926600000000001"/>
    <n v="0"/>
    <n v="52.926600000000001"/>
  </r>
  <r>
    <d v="2033-04-25T00:00:00"/>
    <n v="52.926600000000001"/>
    <x v="20"/>
    <n v="12.2"/>
    <n v="3.5"/>
    <n v="0.42699999999999999"/>
    <n v="53.3536"/>
    <n v="0"/>
    <n v="53.3536"/>
  </r>
  <r>
    <d v="2033-04-26T00:00:00"/>
    <n v="53.3536"/>
    <x v="21"/>
    <n v="19.899999999999999"/>
    <n v="0"/>
    <n v="0"/>
    <n v="53.3536"/>
    <n v="0"/>
    <n v="53.3536"/>
  </r>
  <r>
    <d v="2033-04-27T00:00:00"/>
    <n v="53.3536"/>
    <x v="22"/>
    <n v="28.1"/>
    <n v="5.3"/>
    <n v="1.4893000000000001"/>
    <n v="54.8429"/>
    <n v="0"/>
    <n v="54.8429"/>
  </r>
  <r>
    <d v="2033-04-28T00:00:00"/>
    <n v="54.8429"/>
    <x v="6"/>
    <n v="27.7"/>
    <n v="45.3"/>
    <n v="12.5481"/>
    <n v="67.391000000000005"/>
    <n v="0"/>
    <n v="67.391000000000005"/>
  </r>
  <r>
    <d v="2033-04-29T00:00:00"/>
    <n v="67.391000000000005"/>
    <x v="1"/>
    <n v="14.6"/>
    <n v="5.2"/>
    <n v="0.75919999999999999"/>
    <n v="68.150200000000012"/>
    <n v="0"/>
    <n v="68.150200000000012"/>
  </r>
  <r>
    <d v="2033-04-30T00:00:00"/>
    <n v="68.150200000000012"/>
    <x v="14"/>
    <n v="10.8"/>
    <n v="0"/>
    <n v="0"/>
    <n v="68.150200000000012"/>
    <n v="0"/>
    <n v="68.150200000000012"/>
  </r>
  <r>
    <d v="2033-05-01T00:00:00"/>
    <n v="68.150200000000012"/>
    <x v="23"/>
    <n v="12.4"/>
    <n v="3.2"/>
    <n v="0.3968000000000001"/>
    <n v="68.547000000000011"/>
    <n v="0"/>
    <n v="68.547000000000011"/>
  </r>
  <r>
    <d v="2033-05-02T00:00:00"/>
    <n v="68.547000000000011"/>
    <x v="6"/>
    <n v="25.2"/>
    <n v="0"/>
    <n v="0"/>
    <n v="68.547000000000011"/>
    <n v="0"/>
    <n v="68.547000000000011"/>
  </r>
  <r>
    <d v="2033-05-03T00:00:00"/>
    <n v="68.547000000000011"/>
    <x v="6"/>
    <n v="28.9"/>
    <n v="0"/>
    <n v="0"/>
    <n v="68.547000000000011"/>
    <n v="0"/>
    <n v="68.547000000000011"/>
  </r>
  <r>
    <d v="2033-05-04T00:00:00"/>
    <n v="68.547000000000011"/>
    <x v="15"/>
    <n v="13.2"/>
    <n v="23.3"/>
    <n v="3.0756000000000001"/>
    <n v="71.622600000000006"/>
    <n v="0"/>
    <n v="71.622600000000006"/>
  </r>
  <r>
    <d v="2033-05-05T00:00:00"/>
    <n v="71.622600000000006"/>
    <x v="6"/>
    <n v="27.9"/>
    <n v="0"/>
    <n v="0"/>
    <n v="71.622600000000006"/>
    <n v="0"/>
    <n v="71.622600000000006"/>
  </r>
  <r>
    <d v="2033-05-06T00:00:00"/>
    <n v="71.622600000000006"/>
    <x v="3"/>
    <n v="10.9"/>
    <n v="3.5"/>
    <n v="0.38150000000000001"/>
    <n v="72.004100000000008"/>
    <n v="0"/>
    <n v="72.004100000000008"/>
  </r>
  <r>
    <d v="2033-05-07T00:00:00"/>
    <n v="72.004100000000008"/>
    <x v="11"/>
    <n v="25.5"/>
    <n v="20"/>
    <n v="5.1000000000000005"/>
    <n v="77.104100000000003"/>
    <n v="0"/>
    <n v="77.104100000000003"/>
  </r>
  <r>
    <d v="2033-05-08T00:00:00"/>
    <n v="77.104100000000003"/>
    <x v="5"/>
    <n v="26"/>
    <n v="0"/>
    <n v="0"/>
    <n v="77.104100000000003"/>
    <n v="0"/>
    <n v="77.104100000000003"/>
  </r>
  <r>
    <d v="2033-05-09T00:00:00"/>
    <n v="77.104100000000003"/>
    <x v="21"/>
    <n v="25.8"/>
    <n v="0.1"/>
    <n v="0"/>
    <n v="77.104100000000003"/>
    <n v="0"/>
    <n v="77.104100000000003"/>
  </r>
  <r>
    <d v="2033-05-10T00:00:00"/>
    <n v="77.104100000000003"/>
    <x v="10"/>
    <n v="17.5"/>
    <n v="0.5"/>
    <n v="0"/>
    <n v="77.104100000000003"/>
    <n v="0"/>
    <n v="77.104100000000003"/>
  </r>
  <r>
    <d v="2033-05-11T00:00:00"/>
    <n v="77.104100000000003"/>
    <x v="6"/>
    <n v="17.8"/>
    <n v="3.3"/>
    <n v="0.58740000000000003"/>
    <n v="77.691500000000005"/>
    <n v="0"/>
    <n v="77.691500000000005"/>
  </r>
  <r>
    <d v="2033-05-12T00:00:00"/>
    <n v="77.691500000000005"/>
    <x v="6"/>
    <n v="17.5"/>
    <n v="0"/>
    <n v="0"/>
    <n v="77.691500000000005"/>
    <n v="0"/>
    <n v="77.691500000000005"/>
  </r>
  <r>
    <d v="2033-05-13T00:00:00"/>
    <n v="77.691500000000005"/>
    <x v="9"/>
    <n v="16.100000000000001"/>
    <n v="0"/>
    <n v="0"/>
    <n v="77.691500000000005"/>
    <n v="0"/>
    <n v="77.691500000000005"/>
  </r>
  <r>
    <d v="2033-05-14T00:00:00"/>
    <n v="77.691500000000005"/>
    <x v="1"/>
    <n v="11.8"/>
    <n v="7"/>
    <n v="0.82600000000000007"/>
    <n v="78.517499999999998"/>
    <n v="0"/>
    <n v="78.517499999999998"/>
  </r>
  <r>
    <d v="2033-05-15T00:00:00"/>
    <n v="78.517499999999998"/>
    <x v="11"/>
    <n v="26.2"/>
    <n v="0"/>
    <n v="0"/>
    <n v="78.517499999999998"/>
    <n v="0"/>
    <n v="78.517499999999998"/>
  </r>
  <r>
    <d v="2033-05-16T00:00:00"/>
    <n v="78.517499999999998"/>
    <x v="2"/>
    <n v="28.8"/>
    <n v="2.9"/>
    <n v="0.83519999999999994"/>
    <n v="79.352699999999999"/>
    <n v="0"/>
    <n v="79.352699999999999"/>
  </r>
  <r>
    <d v="2033-05-17T00:00:00"/>
    <n v="79.352699999999999"/>
    <x v="6"/>
    <n v="18.7"/>
    <n v="0"/>
    <n v="0"/>
    <n v="79.352699999999999"/>
    <n v="0"/>
    <n v="79.352699999999999"/>
  </r>
  <r>
    <d v="2033-05-18T00:00:00"/>
    <n v="79.352699999999999"/>
    <x v="14"/>
    <n v="10.3"/>
    <n v="9.1999999999999993"/>
    <n v="0.94760000000000011"/>
    <n v="80.300299999999993"/>
    <n v="0"/>
    <n v="80.300299999999993"/>
  </r>
  <r>
    <d v="2033-05-19T00:00:00"/>
    <n v="80.300299999999993"/>
    <x v="2"/>
    <n v="29.8"/>
    <n v="3.4"/>
    <n v="1.0131999999999999"/>
    <n v="81.313499999999991"/>
    <n v="0"/>
    <n v="81.313499999999991"/>
  </r>
  <r>
    <d v="2033-05-20T00:00:00"/>
    <n v="81.313499999999991"/>
    <x v="6"/>
    <n v="26.2"/>
    <n v="32.299999999999997"/>
    <n v="8.4625999999999983"/>
    <n v="89.776099999999985"/>
    <n v="0"/>
    <n v="89.776099999999985"/>
  </r>
  <r>
    <d v="2033-05-21T00:00:00"/>
    <n v="89.776099999999985"/>
    <x v="15"/>
    <n v="13.8"/>
    <n v="15.9"/>
    <n v="2.1942000000000004"/>
    <n v="91.97029999999998"/>
    <n v="0"/>
    <n v="91.97029999999998"/>
  </r>
  <r>
    <d v="2033-05-22T00:00:00"/>
    <n v="91.97029999999998"/>
    <x v="15"/>
    <n v="22.4"/>
    <n v="24.5"/>
    <n v="5.4879999999999995"/>
    <n v="97.45829999999998"/>
    <n v="0"/>
    <n v="97.45829999999998"/>
  </r>
  <r>
    <d v="2033-05-23T00:00:00"/>
    <n v="97.45829999999998"/>
    <x v="15"/>
    <n v="24.5"/>
    <n v="0.9"/>
    <n v="0"/>
    <n v="97.45829999999998"/>
    <n v="0"/>
    <n v="97.45829999999998"/>
  </r>
  <r>
    <d v="2033-05-24T00:00:00"/>
    <n v="97.45829999999998"/>
    <x v="24"/>
    <n v="23.1"/>
    <n v="0.3"/>
    <n v="0"/>
    <n v="97.45829999999998"/>
    <n v="0"/>
    <n v="97.45829999999998"/>
  </r>
  <r>
    <d v="2033-05-25T00:00:00"/>
    <n v="97.45829999999998"/>
    <x v="21"/>
    <n v="29.8"/>
    <n v="0"/>
    <n v="0"/>
    <n v="97.45829999999998"/>
    <n v="0"/>
    <n v="97.45829999999998"/>
  </r>
  <r>
    <d v="2033-05-26T00:00:00"/>
    <n v="97.45829999999998"/>
    <x v="0"/>
    <n v="11.2"/>
    <n v="0"/>
    <n v="0"/>
    <n v="97.45829999999998"/>
    <n v="0"/>
    <n v="97.45829999999998"/>
  </r>
  <r>
    <d v="2033-05-27T00:00:00"/>
    <n v="97.45829999999998"/>
    <x v="15"/>
    <n v="18.7"/>
    <n v="0"/>
    <n v="0"/>
    <n v="97.45829999999998"/>
    <n v="0"/>
    <n v="97.45829999999998"/>
  </r>
  <r>
    <d v="2033-05-28T00:00:00"/>
    <n v="97.45829999999998"/>
    <x v="14"/>
    <n v="11.4"/>
    <n v="8.1"/>
    <n v="0.9234"/>
    <n v="98.381699999999981"/>
    <n v="0"/>
    <n v="98.381699999999981"/>
  </r>
  <r>
    <d v="2033-05-29T00:00:00"/>
    <n v="98.381699999999981"/>
    <x v="9"/>
    <n v="21.3"/>
    <n v="13.4"/>
    <n v="2.8542000000000001"/>
    <n v="101.23589999999999"/>
    <n v="100"/>
    <n v="1.2358999999999867"/>
  </r>
  <r>
    <d v="2033-05-30T00:00:00"/>
    <n v="1.2358999999999867"/>
    <x v="1"/>
    <n v="24.5"/>
    <n v="2.6"/>
    <n v="0.63700000000000001"/>
    <n v="1.8728999999999867"/>
    <n v="0"/>
    <n v="1.8728999999999867"/>
  </r>
  <r>
    <d v="2033-05-31T00:00:00"/>
    <n v="1.8728999999999867"/>
    <x v="15"/>
    <n v="20"/>
    <n v="13.2"/>
    <n v="2.64"/>
    <n v="4.5128999999999868"/>
    <n v="0"/>
    <n v="4.5128999999999868"/>
  </r>
  <r>
    <d v="2033-06-01T00:00:00"/>
    <n v="4.5128999999999868"/>
    <x v="6"/>
    <n v="28.4"/>
    <n v="12"/>
    <n v="3.4079999999999995"/>
    <n v="7.9208999999999863"/>
    <n v="0"/>
    <n v="7.9208999999999863"/>
  </r>
  <r>
    <d v="2033-06-02T00:00:00"/>
    <n v="7.9208999999999863"/>
    <x v="7"/>
    <n v="14.8"/>
    <n v="10.1"/>
    <n v="1.4947999999999999"/>
    <n v="9.4156999999999869"/>
    <n v="0"/>
    <n v="9.4156999999999869"/>
  </r>
  <r>
    <d v="2033-06-03T00:00:00"/>
    <n v="9.4156999999999869"/>
    <x v="25"/>
    <n v="27.9"/>
    <n v="0.6"/>
    <n v="0"/>
    <n v="9.4156999999999869"/>
    <n v="0"/>
    <n v="9.4156999999999869"/>
  </r>
  <r>
    <d v="2033-06-04T00:00:00"/>
    <n v="9.4156999999999869"/>
    <x v="8"/>
    <n v="19.899999999999999"/>
    <n v="9.8000000000000007"/>
    <n v="1.9502000000000002"/>
    <n v="11.365899999999987"/>
    <n v="0"/>
    <n v="11.365899999999987"/>
  </r>
  <r>
    <d v="2033-06-05T00:00:00"/>
    <n v="11.365899999999987"/>
    <x v="15"/>
    <n v="22.5"/>
    <n v="0"/>
    <n v="0"/>
    <n v="11.365899999999987"/>
    <n v="0"/>
    <n v="11.365899999999987"/>
  </r>
  <r>
    <d v="2033-06-06T00:00:00"/>
    <n v="11.365899999999987"/>
    <x v="4"/>
    <n v="21.6"/>
    <n v="4.9000000000000004"/>
    <n v="1.0584000000000002"/>
    <n v="12.424299999999988"/>
    <n v="0"/>
    <n v="12.424299999999988"/>
  </r>
  <r>
    <d v="2033-06-07T00:00:00"/>
    <n v="12.424299999999988"/>
    <x v="6"/>
    <n v="28.1"/>
    <n v="0"/>
    <n v="0"/>
    <n v="12.424299999999988"/>
    <n v="0"/>
    <n v="12.424299999999988"/>
  </r>
  <r>
    <d v="2033-06-08T00:00:00"/>
    <n v="12.424299999999988"/>
    <x v="8"/>
    <n v="21.5"/>
    <n v="8.6"/>
    <n v="1.8490000000000002"/>
    <n v="14.273299999999988"/>
    <n v="0"/>
    <n v="14.273299999999988"/>
  </r>
  <r>
    <d v="2033-06-09T00:00:00"/>
    <n v="14.273299999999988"/>
    <x v="10"/>
    <n v="22.7"/>
    <n v="0.1"/>
    <n v="0"/>
    <n v="14.273299999999988"/>
    <n v="0"/>
    <n v="14.273299999999988"/>
  </r>
  <r>
    <d v="2033-06-10T00:00:00"/>
    <n v="14.273299999999988"/>
    <x v="6"/>
    <n v="27.4"/>
    <n v="21.8"/>
    <n v="5.9731999999999994"/>
    <n v="20.246499999999987"/>
    <n v="0"/>
    <n v="20.246499999999987"/>
  </r>
  <r>
    <d v="2033-06-11T00:00:00"/>
    <n v="20.246499999999987"/>
    <x v="15"/>
    <n v="18.3"/>
    <n v="17.3"/>
    <n v="3.1659000000000006"/>
    <n v="23.412399999999987"/>
    <n v="0"/>
    <n v="23.412399999999987"/>
  </r>
  <r>
    <d v="2033-06-12T00:00:00"/>
    <n v="23.412399999999987"/>
    <x v="15"/>
    <n v="29"/>
    <n v="27.3"/>
    <n v="7.9170000000000007"/>
    <n v="31.329399999999989"/>
    <n v="0"/>
    <n v="31.329399999999989"/>
  </r>
  <r>
    <d v="2033-06-13T00:00:00"/>
    <n v="31.329399999999989"/>
    <x v="14"/>
    <n v="18.100000000000001"/>
    <n v="0"/>
    <n v="0"/>
    <n v="31.329399999999989"/>
    <n v="0"/>
    <n v="31.329399999999989"/>
  </r>
  <r>
    <d v="2033-06-14T00:00:00"/>
    <n v="31.329399999999989"/>
    <x v="16"/>
    <n v="16.399999999999999"/>
    <n v="1.1000000000000001"/>
    <n v="0.1804"/>
    <n v="31.509799999999988"/>
    <n v="0"/>
    <n v="31.509799999999988"/>
  </r>
  <r>
    <d v="2033-06-15T00:00:00"/>
    <n v="31.509799999999988"/>
    <x v="2"/>
    <n v="21.8"/>
    <n v="0"/>
    <n v="0"/>
    <n v="31.509799999999988"/>
    <n v="0"/>
    <n v="31.509799999999988"/>
  </r>
  <r>
    <d v="2033-06-16T00:00:00"/>
    <n v="31.509799999999988"/>
    <x v="25"/>
    <n v="27.2"/>
    <n v="0"/>
    <n v="0"/>
    <n v="31.509799999999988"/>
    <n v="0"/>
    <n v="31.509799999999988"/>
  </r>
  <r>
    <d v="2033-06-17T00:00:00"/>
    <n v="31.509799999999988"/>
    <x v="18"/>
    <n v="21.2"/>
    <n v="0"/>
    <n v="0"/>
    <n v="31.509799999999988"/>
    <n v="0"/>
    <n v="31.509799999999988"/>
  </r>
  <r>
    <d v="2033-06-18T00:00:00"/>
    <n v="31.509799999999988"/>
    <x v="15"/>
    <n v="17.7"/>
    <n v="13.9"/>
    <n v="2.4603000000000002"/>
    <n v="33.970099999999988"/>
    <n v="0"/>
    <n v="33.970099999999988"/>
  </r>
  <r>
    <d v="2033-06-19T00:00:00"/>
    <n v="33.970099999999988"/>
    <x v="18"/>
    <n v="10.6"/>
    <n v="6.9"/>
    <n v="0.73140000000000005"/>
    <n v="34.701499999999989"/>
    <n v="0"/>
    <n v="34.701499999999989"/>
  </r>
  <r>
    <d v="2033-06-20T00:00:00"/>
    <n v="34.701499999999989"/>
    <x v="23"/>
    <n v="10.4"/>
    <n v="1.1000000000000001"/>
    <n v="0.11440000000000002"/>
    <n v="34.815899999999992"/>
    <n v="0"/>
    <n v="34.815899999999992"/>
  </r>
  <r>
    <d v="2033-06-21T00:00:00"/>
    <n v="34.815899999999992"/>
    <x v="6"/>
    <n v="15.8"/>
    <n v="7.1"/>
    <n v="1.1217999999999999"/>
    <n v="35.937699999999992"/>
    <n v="0"/>
    <n v="35.937699999999992"/>
  </r>
  <r>
    <d v="2033-06-22T00:00:00"/>
    <n v="35.937699999999992"/>
    <x v="5"/>
    <n v="19.899999999999999"/>
    <n v="10.8"/>
    <n v="2.1492"/>
    <n v="38.086899999999993"/>
    <n v="0"/>
    <n v="38.086899999999993"/>
  </r>
  <r>
    <d v="2033-06-23T00:00:00"/>
    <n v="38.086899999999993"/>
    <x v="7"/>
    <n v="13"/>
    <n v="0"/>
    <n v="0"/>
    <n v="38.086899999999993"/>
    <n v="0"/>
    <n v="38.086899999999993"/>
  </r>
  <r>
    <d v="2033-06-24T00:00:00"/>
    <n v="38.086899999999993"/>
    <x v="3"/>
    <n v="28.1"/>
    <n v="15"/>
    <n v="4.2149999999999999"/>
    <n v="42.301899999999989"/>
    <n v="0"/>
    <n v="42.301899999999989"/>
  </r>
  <r>
    <d v="2033-06-25T00:00:00"/>
    <n v="42.301899999999989"/>
    <x v="8"/>
    <n v="22.5"/>
    <n v="8.6"/>
    <n v="1.9350000000000001"/>
    <n v="44.236899999999991"/>
    <n v="0"/>
    <n v="44.236899999999991"/>
  </r>
  <r>
    <d v="2033-06-26T00:00:00"/>
    <n v="44.236899999999991"/>
    <x v="15"/>
    <n v="14"/>
    <n v="36.1"/>
    <n v="5.0540000000000003"/>
    <n v="49.290899999999993"/>
    <n v="0"/>
    <n v="49.290899999999993"/>
  </r>
  <r>
    <d v="2033-06-27T00:00:00"/>
    <n v="49.290899999999993"/>
    <x v="6"/>
    <n v="10.6"/>
    <n v="18.399999999999999"/>
    <n v="1.9503999999999999"/>
    <n v="51.241299999999995"/>
    <n v="0"/>
    <n v="51.241299999999995"/>
  </r>
  <r>
    <d v="2033-06-28T00:00:00"/>
    <n v="51.241299999999995"/>
    <x v="19"/>
    <n v="22.3"/>
    <n v="0"/>
    <n v="0"/>
    <n v="51.241299999999995"/>
    <n v="0"/>
    <n v="51.241299999999995"/>
  </r>
  <r>
    <d v="2033-06-29T00:00:00"/>
    <n v="51.241299999999995"/>
    <x v="15"/>
    <n v="14.5"/>
    <n v="26"/>
    <n v="3.77"/>
    <n v="55.011299999999999"/>
    <n v="0"/>
    <n v="55.011299999999999"/>
  </r>
  <r>
    <d v="2033-06-30T00:00:00"/>
    <n v="55.011299999999999"/>
    <x v="1"/>
    <n v="21"/>
    <n v="1.7"/>
    <n v="0.35699999999999998"/>
    <n v="55.368299999999998"/>
    <n v="0"/>
    <n v="55.368299999999998"/>
  </r>
  <r>
    <d v="2033-07-01T00:00:00"/>
    <n v="55.368299999999998"/>
    <x v="0"/>
    <n v="17.7"/>
    <n v="0.4"/>
    <n v="0"/>
    <n v="55.368299999999998"/>
    <n v="0"/>
    <n v="55.368299999999998"/>
  </r>
  <r>
    <d v="2033-07-02T00:00:00"/>
    <n v="55.368299999999998"/>
    <x v="3"/>
    <n v="24.3"/>
    <n v="9.6999999999999993"/>
    <n v="2.3571"/>
    <n v="57.7254"/>
    <n v="0"/>
    <n v="57.7254"/>
  </r>
  <r>
    <d v="2033-07-03T00:00:00"/>
    <n v="57.7254"/>
    <x v="11"/>
    <n v="18.8"/>
    <n v="6.4"/>
    <n v="1.2032"/>
    <n v="58.928600000000003"/>
    <n v="0"/>
    <n v="58.928600000000003"/>
  </r>
  <r>
    <d v="2033-07-04T00:00:00"/>
    <n v="58.928600000000003"/>
    <x v="9"/>
    <n v="15.9"/>
    <n v="5.2"/>
    <n v="0.82680000000000009"/>
    <n v="59.755400000000002"/>
    <n v="0"/>
    <n v="59.755400000000002"/>
  </r>
  <r>
    <d v="2033-07-05T00:00:00"/>
    <n v="59.755400000000002"/>
    <x v="3"/>
    <n v="26.1"/>
    <n v="0"/>
    <n v="0"/>
    <n v="59.755400000000002"/>
    <n v="0"/>
    <n v="59.755400000000002"/>
  </r>
  <r>
    <d v="2033-07-06T00:00:00"/>
    <n v="59.755400000000002"/>
    <x v="15"/>
    <n v="29.4"/>
    <n v="8.8000000000000007"/>
    <n v="2.5872000000000002"/>
    <n v="62.342600000000004"/>
    <n v="0"/>
    <n v="62.342600000000004"/>
  </r>
  <r>
    <d v="2033-07-07T00:00:00"/>
    <n v="62.342600000000004"/>
    <x v="9"/>
    <n v="10.5"/>
    <n v="14.5"/>
    <n v="1.5225"/>
    <n v="63.865100000000005"/>
    <n v="0"/>
    <n v="63.865100000000005"/>
  </r>
  <r>
    <d v="2033-07-08T00:00:00"/>
    <n v="63.865100000000005"/>
    <x v="26"/>
    <n v="18.100000000000001"/>
    <n v="0"/>
    <n v="0"/>
    <n v="63.865100000000005"/>
    <n v="0"/>
    <n v="63.865100000000005"/>
  </r>
  <r>
    <d v="2033-07-09T00:00:00"/>
    <n v="63.865100000000005"/>
    <x v="11"/>
    <n v="20.6"/>
    <n v="0"/>
    <n v="0"/>
    <n v="63.865100000000005"/>
    <n v="0"/>
    <n v="63.865100000000005"/>
  </r>
  <r>
    <d v="2033-07-10T00:00:00"/>
    <n v="63.865100000000005"/>
    <x v="11"/>
    <n v="17.100000000000001"/>
    <n v="0"/>
    <n v="0"/>
    <n v="63.865100000000005"/>
    <n v="0"/>
    <n v="63.865100000000005"/>
  </r>
  <r>
    <d v="2033-07-11T00:00:00"/>
    <n v="63.865100000000005"/>
    <x v="18"/>
    <n v="17"/>
    <n v="0.3"/>
    <n v="0"/>
    <n v="63.865100000000005"/>
    <n v="0"/>
    <n v="63.865100000000005"/>
  </r>
  <r>
    <d v="2033-07-12T00:00:00"/>
    <n v="63.865100000000005"/>
    <x v="19"/>
    <n v="14.7"/>
    <n v="2.2999999999999998"/>
    <n v="0.33809999999999996"/>
    <n v="64.20320000000001"/>
    <n v="0"/>
    <n v="64.20320000000001"/>
  </r>
  <r>
    <d v="2033-07-13T00:00:00"/>
    <n v="64.20320000000001"/>
    <x v="11"/>
    <n v="21.7"/>
    <n v="0"/>
    <n v="0"/>
    <n v="64.20320000000001"/>
    <n v="0"/>
    <n v="64.20320000000001"/>
  </r>
  <r>
    <d v="2033-07-14T00:00:00"/>
    <n v="64.20320000000001"/>
    <x v="12"/>
    <n v="12.5"/>
    <n v="0"/>
    <n v="0"/>
    <n v="64.20320000000001"/>
    <n v="0"/>
    <n v="64.20320000000001"/>
  </r>
  <r>
    <d v="2033-07-15T00:00:00"/>
    <n v="64.20320000000001"/>
    <x v="4"/>
    <n v="17.8"/>
    <n v="4.0999999999999996"/>
    <n v="0.72979999999999989"/>
    <n v="64.933000000000007"/>
    <n v="0"/>
    <n v="64.933000000000007"/>
  </r>
  <r>
    <d v="2033-07-16T00:00:00"/>
    <n v="64.933000000000007"/>
    <x v="6"/>
    <n v="28.9"/>
    <n v="38.700000000000003"/>
    <n v="11.1843"/>
    <n v="76.1173"/>
    <n v="0"/>
    <n v="76.1173"/>
  </r>
  <r>
    <d v="2033-07-17T00:00:00"/>
    <n v="76.1173"/>
    <x v="7"/>
    <n v="21"/>
    <n v="3.5"/>
    <n v="0.73499999999999999"/>
    <n v="76.8523"/>
    <n v="0"/>
    <n v="76.8523"/>
  </r>
  <r>
    <d v="2033-07-18T00:00:00"/>
    <n v="76.8523"/>
    <x v="17"/>
    <n v="13"/>
    <n v="0.1"/>
    <n v="0"/>
    <n v="76.8523"/>
    <n v="0"/>
    <n v="76.8523"/>
  </r>
  <r>
    <d v="2033-07-19T00:00:00"/>
    <n v="76.8523"/>
    <x v="6"/>
    <n v="23.1"/>
    <n v="0"/>
    <n v="0"/>
    <n v="76.8523"/>
    <n v="0"/>
    <n v="76.8523"/>
  </r>
  <r>
    <d v="2033-07-20T00:00:00"/>
    <n v="76.8523"/>
    <x v="11"/>
    <n v="28.5"/>
    <n v="0"/>
    <n v="0"/>
    <n v="76.8523"/>
    <n v="0"/>
    <n v="76.8523"/>
  </r>
  <r>
    <d v="2033-07-21T00:00:00"/>
    <n v="76.8523"/>
    <x v="11"/>
    <n v="12.8"/>
    <n v="0"/>
    <n v="0"/>
    <n v="76.8523"/>
    <n v="0"/>
    <n v="76.8523"/>
  </r>
  <r>
    <d v="2033-07-22T00:00:00"/>
    <n v="76.8523"/>
    <x v="27"/>
    <n v="26.8"/>
    <n v="0"/>
    <n v="0"/>
    <n v="76.8523"/>
    <n v="0"/>
    <n v="76.8523"/>
  </r>
  <r>
    <d v="2033-07-23T00:00:00"/>
    <n v="76.8523"/>
    <x v="6"/>
    <n v="15.1"/>
    <n v="24.8"/>
    <n v="3.7448000000000001"/>
    <n v="80.597099999999998"/>
    <n v="0"/>
    <n v="80.597099999999998"/>
  </r>
  <r>
    <d v="2033-07-24T00:00:00"/>
    <n v="80.597099999999998"/>
    <x v="14"/>
    <n v="14.4"/>
    <n v="13.5"/>
    <n v="1.9440000000000002"/>
    <n v="82.5411"/>
    <n v="0"/>
    <n v="82.5411"/>
  </r>
  <r>
    <d v="2033-07-25T00:00:00"/>
    <n v="82.5411"/>
    <x v="7"/>
    <n v="29.2"/>
    <n v="15.7"/>
    <n v="4.5843999999999996"/>
    <n v="87.125500000000002"/>
    <n v="0"/>
    <n v="87.125500000000002"/>
  </r>
  <r>
    <d v="2033-07-26T00:00:00"/>
    <n v="87.125500000000002"/>
    <x v="6"/>
    <n v="28.9"/>
    <n v="47.2"/>
    <n v="13.640799999999999"/>
    <n v="100.7663"/>
    <n v="100"/>
    <n v="0.76630000000000109"/>
  </r>
  <r>
    <d v="2033-07-27T00:00:00"/>
    <n v="0.76630000000000109"/>
    <x v="16"/>
    <n v="18.399999999999999"/>
    <n v="3.9"/>
    <n v="0.7175999999999999"/>
    <n v="1.4839000000000011"/>
    <n v="0"/>
    <n v="1.4839000000000011"/>
  </r>
  <r>
    <d v="2033-07-28T00:00:00"/>
    <n v="1.4839000000000011"/>
    <x v="13"/>
    <n v="26.2"/>
    <n v="4"/>
    <n v="1.048"/>
    <n v="2.5319000000000011"/>
    <n v="0"/>
    <n v="2.5319000000000011"/>
  </r>
  <r>
    <d v="2033-07-29T00:00:00"/>
    <n v="2.5319000000000011"/>
    <x v="6"/>
    <n v="14.3"/>
    <n v="45.1"/>
    <n v="6.4493000000000009"/>
    <n v="8.9812000000000012"/>
    <n v="0"/>
    <n v="8.9812000000000012"/>
  </r>
  <r>
    <d v="2033-07-30T00:00:00"/>
    <n v="8.9812000000000012"/>
    <x v="3"/>
    <n v="14.5"/>
    <n v="0"/>
    <n v="0"/>
    <n v="8.9812000000000012"/>
    <n v="0"/>
    <n v="8.9812000000000012"/>
  </r>
  <r>
    <d v="2033-07-31T00:00:00"/>
    <n v="8.9812000000000012"/>
    <x v="6"/>
    <n v="18.600000000000001"/>
    <n v="5.5"/>
    <n v="1.0230000000000001"/>
    <n v="10.004200000000001"/>
    <n v="0"/>
    <n v="10.004200000000001"/>
  </r>
  <r>
    <d v="2033-08-01T00:00:00"/>
    <n v="10.004200000000001"/>
    <x v="3"/>
    <n v="26.3"/>
    <n v="14.5"/>
    <n v="3.8135000000000003"/>
    <n v="13.817700000000002"/>
    <n v="0"/>
    <n v="13.817700000000002"/>
  </r>
  <r>
    <d v="2033-08-02T00:00:00"/>
    <n v="13.817700000000002"/>
    <x v="28"/>
    <n v="25.9"/>
    <n v="0.7"/>
    <n v="0"/>
    <n v="13.817700000000002"/>
    <n v="0"/>
    <n v="13.817700000000002"/>
  </r>
  <r>
    <d v="2033-08-03T00:00:00"/>
    <n v="13.817700000000002"/>
    <x v="8"/>
    <n v="29.8"/>
    <n v="0"/>
    <n v="0"/>
    <n v="13.817700000000002"/>
    <n v="0"/>
    <n v="13.817700000000002"/>
  </r>
  <r>
    <d v="2033-08-04T00:00:00"/>
    <n v="13.817700000000002"/>
    <x v="6"/>
    <n v="18.3"/>
    <n v="18.7"/>
    <n v="3.4220999999999999"/>
    <n v="17.239800000000002"/>
    <n v="0"/>
    <n v="17.239800000000002"/>
  </r>
  <r>
    <d v="2033-08-05T00:00:00"/>
    <n v="17.239800000000002"/>
    <x v="8"/>
    <n v="24.5"/>
    <n v="6.7"/>
    <n v="1.6415000000000002"/>
    <n v="18.881300000000003"/>
    <n v="0"/>
    <n v="18.881300000000003"/>
  </r>
  <r>
    <d v="2033-08-06T00:00:00"/>
    <n v="18.881300000000003"/>
    <x v="15"/>
    <n v="18.7"/>
    <n v="0"/>
    <n v="0"/>
    <n v="18.881300000000003"/>
    <n v="0"/>
    <n v="18.881300000000003"/>
  </r>
  <r>
    <d v="2033-08-07T00:00:00"/>
    <n v="18.881300000000003"/>
    <x v="15"/>
    <n v="29.2"/>
    <n v="34.9"/>
    <n v="10.190799999999999"/>
    <n v="29.072100000000002"/>
    <n v="0"/>
    <n v="29.072100000000002"/>
  </r>
  <r>
    <d v="2033-08-08T00:00:00"/>
    <n v="29.072100000000002"/>
    <x v="5"/>
    <n v="21.4"/>
    <n v="10.7"/>
    <n v="2.2897999999999996"/>
    <n v="31.361900000000002"/>
    <n v="0"/>
    <n v="31.361900000000002"/>
  </r>
  <r>
    <d v="2033-08-09T00:00:00"/>
    <n v="31.361900000000002"/>
    <x v="11"/>
    <n v="25.6"/>
    <n v="3.1"/>
    <n v="0.79360000000000019"/>
    <n v="32.155500000000004"/>
    <n v="0"/>
    <n v="32.155500000000004"/>
  </r>
  <r>
    <d v="2033-08-10T00:00:00"/>
    <n v="32.155500000000004"/>
    <x v="11"/>
    <n v="15.7"/>
    <n v="5.0999999999999996"/>
    <n v="0.80069999999999997"/>
    <n v="32.956200000000003"/>
    <n v="0"/>
    <n v="32.956200000000003"/>
  </r>
  <r>
    <d v="2033-08-11T00:00:00"/>
    <n v="32.956200000000003"/>
    <x v="2"/>
    <n v="27.3"/>
    <n v="11"/>
    <n v="3.0030000000000001"/>
    <n v="35.959200000000003"/>
    <n v="0"/>
    <n v="35.959200000000003"/>
  </r>
  <r>
    <d v="2033-08-12T00:00:00"/>
    <n v="35.959200000000003"/>
    <x v="21"/>
    <n v="28.4"/>
    <n v="2.7"/>
    <n v="0.76680000000000004"/>
    <n v="36.726000000000006"/>
    <n v="0"/>
    <n v="36.726000000000006"/>
  </r>
  <r>
    <d v="2033-08-13T00:00:00"/>
    <n v="36.726000000000006"/>
    <x v="7"/>
    <n v="22"/>
    <n v="3.3"/>
    <n v="0.72599999999999998"/>
    <n v="37.452000000000005"/>
    <n v="0"/>
    <n v="37.452000000000005"/>
  </r>
  <r>
    <d v="2033-08-14T00:00:00"/>
    <n v="37.452000000000005"/>
    <x v="4"/>
    <n v="19.399999999999999"/>
    <n v="0"/>
    <n v="0"/>
    <n v="37.452000000000005"/>
    <n v="0"/>
    <n v="37.452000000000005"/>
  </r>
  <r>
    <d v="2033-08-15T00:00:00"/>
    <n v="37.452000000000005"/>
    <x v="11"/>
    <n v="22.7"/>
    <n v="14.8"/>
    <n v="3.3595999999999999"/>
    <n v="40.811600000000006"/>
    <n v="0"/>
    <n v="40.811600000000006"/>
  </r>
  <r>
    <d v="2033-08-16T00:00:00"/>
    <n v="40.811600000000006"/>
    <x v="3"/>
    <n v="22.6"/>
    <n v="16.5"/>
    <n v="3.7290000000000005"/>
    <n v="44.540600000000005"/>
    <n v="0"/>
    <n v="44.540600000000005"/>
  </r>
  <r>
    <d v="2033-08-17T00:00:00"/>
    <n v="44.540600000000005"/>
    <x v="13"/>
    <n v="26.1"/>
    <n v="0"/>
    <n v="0"/>
    <n v="44.540600000000005"/>
    <n v="0"/>
    <n v="44.540600000000005"/>
  </r>
  <r>
    <d v="2033-08-18T00:00:00"/>
    <n v="44.540600000000005"/>
    <x v="11"/>
    <n v="27.6"/>
    <n v="6.7"/>
    <n v="1.8492000000000002"/>
    <n v="46.389800000000008"/>
    <n v="0"/>
    <n v="46.389800000000008"/>
  </r>
  <r>
    <d v="2033-08-19T00:00:00"/>
    <n v="46.389800000000008"/>
    <x v="8"/>
    <n v="13.2"/>
    <n v="0"/>
    <n v="0"/>
    <n v="46.389800000000008"/>
    <n v="0"/>
    <n v="46.389800000000008"/>
  </r>
  <r>
    <d v="2033-08-20T00:00:00"/>
    <n v="46.389800000000008"/>
    <x v="17"/>
    <n v="22"/>
    <n v="0"/>
    <n v="0"/>
    <n v="46.389800000000008"/>
    <n v="0"/>
    <n v="46.389800000000008"/>
  </r>
  <r>
    <d v="2033-08-21T00:00:00"/>
    <n v="46.389800000000008"/>
    <x v="5"/>
    <n v="10.8"/>
    <n v="7.6"/>
    <n v="0.82079999999999997"/>
    <n v="47.210600000000007"/>
    <n v="0"/>
    <n v="47.210600000000007"/>
  </r>
  <r>
    <d v="2033-08-22T00:00:00"/>
    <n v="47.210600000000007"/>
    <x v="6"/>
    <n v="15.6"/>
    <n v="38.4"/>
    <n v="5.9904000000000002"/>
    <n v="53.201000000000008"/>
    <n v="0"/>
    <n v="53.201000000000008"/>
  </r>
  <r>
    <d v="2033-08-23T00:00:00"/>
    <n v="53.201000000000008"/>
    <x v="22"/>
    <n v="11.7"/>
    <n v="0.5"/>
    <n v="0"/>
    <n v="53.201000000000008"/>
    <n v="0"/>
    <n v="53.201000000000008"/>
  </r>
  <r>
    <d v="2033-08-24T00:00:00"/>
    <n v="53.201000000000008"/>
    <x v="6"/>
    <n v="27.2"/>
    <n v="8.3000000000000007"/>
    <n v="2.2576000000000001"/>
    <n v="55.458600000000004"/>
    <n v="0"/>
    <n v="55.458600000000004"/>
  </r>
  <r>
    <d v="2033-08-25T00:00:00"/>
    <n v="55.458600000000004"/>
    <x v="6"/>
    <n v="24.7"/>
    <n v="28.9"/>
    <n v="7.1382999999999992"/>
    <n v="62.596900000000005"/>
    <n v="0"/>
    <n v="62.596900000000005"/>
  </r>
  <r>
    <d v="2033-08-26T00:00:00"/>
    <n v="62.596900000000005"/>
    <x v="7"/>
    <n v="18.2"/>
    <n v="12.5"/>
    <n v="2.2749999999999999"/>
    <n v="64.871900000000011"/>
    <n v="0"/>
    <n v="64.871900000000011"/>
  </r>
  <r>
    <d v="2033-08-27T00:00:00"/>
    <n v="64.871900000000011"/>
    <x v="7"/>
    <n v="14.6"/>
    <n v="17.899999999999999"/>
    <n v="2.6133999999999999"/>
    <n v="67.485300000000009"/>
    <n v="0"/>
    <n v="67.485300000000009"/>
  </r>
  <r>
    <d v="2033-08-28T00:00:00"/>
    <n v="67.485300000000009"/>
    <x v="7"/>
    <n v="16.5"/>
    <n v="13.9"/>
    <n v="2.2934999999999999"/>
    <n v="69.778800000000004"/>
    <n v="0"/>
    <n v="69.778800000000004"/>
  </r>
  <r>
    <d v="2033-08-29T00:00:00"/>
    <n v="69.778800000000004"/>
    <x v="14"/>
    <n v="29.4"/>
    <n v="0"/>
    <n v="0"/>
    <n v="69.778800000000004"/>
    <n v="0"/>
    <n v="69.778800000000004"/>
  </r>
  <r>
    <d v="2033-08-30T00:00:00"/>
    <n v="69.778800000000004"/>
    <x v="6"/>
    <n v="17.899999999999999"/>
    <n v="0"/>
    <n v="0"/>
    <n v="69.778800000000004"/>
    <n v="0"/>
    <n v="69.778800000000004"/>
  </r>
  <r>
    <d v="2033-08-31T00:00:00"/>
    <n v="69.778800000000004"/>
    <x v="13"/>
    <n v="29.8"/>
    <n v="0"/>
    <n v="0"/>
    <n v="69.778800000000004"/>
    <n v="0"/>
    <n v="69.778800000000004"/>
  </r>
  <r>
    <d v="2033-09-01T00:00:00"/>
    <n v="69.778800000000004"/>
    <x v="0"/>
    <n v="18.7"/>
    <n v="0"/>
    <n v="0"/>
    <n v="69.778800000000004"/>
    <n v="0"/>
    <n v="69.778800000000004"/>
  </r>
  <r>
    <d v="2033-09-02T00:00:00"/>
    <n v="69.778800000000004"/>
    <x v="8"/>
    <n v="24.3"/>
    <n v="7.8"/>
    <n v="1.8954"/>
    <n v="71.674199999999999"/>
    <n v="0"/>
    <n v="71.674199999999999"/>
  </r>
  <r>
    <d v="2033-09-03T00:00:00"/>
    <n v="71.674199999999999"/>
    <x v="9"/>
    <n v="29.3"/>
    <n v="4.5999999999999996"/>
    <n v="1.3478000000000001"/>
    <n v="73.022000000000006"/>
    <n v="0"/>
    <n v="73.022000000000006"/>
  </r>
  <r>
    <d v="2033-09-04T00:00:00"/>
    <n v="73.022000000000006"/>
    <x v="3"/>
    <n v="18.399999999999999"/>
    <n v="0"/>
    <n v="0"/>
    <n v="73.022000000000006"/>
    <n v="0"/>
    <n v="73.022000000000006"/>
  </r>
  <r>
    <d v="2033-09-05T00:00:00"/>
    <n v="73.022000000000006"/>
    <x v="3"/>
    <n v="10.3"/>
    <n v="16"/>
    <n v="1.6480000000000001"/>
    <n v="74.67"/>
    <n v="0"/>
    <n v="74.67"/>
  </r>
  <r>
    <d v="2033-09-06T00:00:00"/>
    <n v="74.67"/>
    <x v="6"/>
    <n v="27.5"/>
    <n v="0"/>
    <n v="0"/>
    <n v="74.67"/>
    <n v="0"/>
    <n v="74.67"/>
  </r>
  <r>
    <d v="2033-09-07T00:00:00"/>
    <n v="74.67"/>
    <x v="3"/>
    <n v="20.6"/>
    <n v="15.7"/>
    <n v="3.2342000000000004"/>
    <n v="77.904200000000003"/>
    <n v="0"/>
    <n v="77.904200000000003"/>
  </r>
  <r>
    <d v="2033-09-08T00:00:00"/>
    <n v="77.904200000000003"/>
    <x v="7"/>
    <n v="21.3"/>
    <n v="0"/>
    <n v="0"/>
    <n v="77.904200000000003"/>
    <n v="0"/>
    <n v="77.904200000000003"/>
  </r>
  <r>
    <d v="2033-09-09T00:00:00"/>
    <n v="77.904200000000003"/>
    <x v="15"/>
    <n v="26.2"/>
    <n v="0"/>
    <n v="0"/>
    <n v="77.904200000000003"/>
    <n v="0"/>
    <n v="77.904200000000003"/>
  </r>
  <r>
    <d v="2033-09-10T00:00:00"/>
    <n v="77.904200000000003"/>
    <x v="6"/>
    <n v="23.9"/>
    <n v="0"/>
    <n v="0"/>
    <n v="77.904200000000003"/>
    <n v="0"/>
    <n v="77.904200000000003"/>
  </r>
  <r>
    <d v="2033-09-11T00:00:00"/>
    <n v="77.904200000000003"/>
    <x v="23"/>
    <n v="26.6"/>
    <n v="1.6"/>
    <n v="0.42560000000000003"/>
    <n v="78.329800000000006"/>
    <n v="0"/>
    <n v="78.329800000000006"/>
  </r>
  <r>
    <d v="2033-09-12T00:00:00"/>
    <n v="78.329800000000006"/>
    <x v="6"/>
    <n v="18.600000000000001"/>
    <n v="20.399999999999999"/>
    <n v="3.7944"/>
    <n v="82.124200000000002"/>
    <n v="0"/>
    <n v="82.124200000000002"/>
  </r>
  <r>
    <d v="2033-09-13T00:00:00"/>
    <n v="82.124200000000002"/>
    <x v="14"/>
    <n v="22.3"/>
    <n v="1.7"/>
    <n v="0.37910000000000005"/>
    <n v="82.503299999999996"/>
    <n v="0"/>
    <n v="82.503299999999996"/>
  </r>
  <r>
    <d v="2033-09-14T00:00:00"/>
    <n v="82.503299999999996"/>
    <x v="13"/>
    <n v="18.399999999999999"/>
    <n v="3.9"/>
    <n v="0.7175999999999999"/>
    <n v="83.2209"/>
    <n v="0"/>
    <n v="83.2209"/>
  </r>
  <r>
    <d v="2033-09-15T00:00:00"/>
    <n v="83.2209"/>
    <x v="23"/>
    <n v="28"/>
    <n v="4.4000000000000004"/>
    <n v="1.2320000000000002"/>
    <n v="84.4529"/>
    <n v="0"/>
    <n v="84.4529"/>
  </r>
  <r>
    <d v="2033-09-16T00:00:00"/>
    <n v="84.4529"/>
    <x v="6"/>
    <n v="10.9"/>
    <n v="32.9"/>
    <n v="3.5861000000000001"/>
    <n v="88.039000000000001"/>
    <n v="0"/>
    <n v="88.039000000000001"/>
  </r>
  <r>
    <d v="2033-09-17T00:00:00"/>
    <n v="88.039000000000001"/>
    <x v="15"/>
    <n v="25.1"/>
    <n v="33.299999999999997"/>
    <n v="8.3582999999999998"/>
    <n v="96.397300000000001"/>
    <n v="0"/>
    <n v="96.397300000000001"/>
  </r>
  <r>
    <d v="2033-09-18T00:00:00"/>
    <n v="96.397300000000001"/>
    <x v="24"/>
    <n v="10.7"/>
    <n v="0.3"/>
    <n v="0"/>
    <n v="96.397300000000001"/>
    <n v="0"/>
    <n v="96.397300000000001"/>
  </r>
  <r>
    <d v="2033-09-19T00:00:00"/>
    <n v="96.397300000000001"/>
    <x v="6"/>
    <n v="26.1"/>
    <n v="31"/>
    <n v="8.0910000000000011"/>
    <n v="104.48830000000001"/>
    <n v="100"/>
    <n v="4.4883000000000095"/>
  </r>
  <r>
    <d v="2033-09-20T00:00:00"/>
    <n v="4.4883000000000095"/>
    <x v="7"/>
    <n v="15.2"/>
    <n v="12.7"/>
    <n v="1.9303999999999999"/>
    <n v="6.4187000000000092"/>
    <n v="0"/>
    <n v="6.4187000000000092"/>
  </r>
  <r>
    <d v="2033-09-21T00:00:00"/>
    <n v="6.4187000000000092"/>
    <x v="10"/>
    <n v="28.8"/>
    <n v="4.3"/>
    <n v="1.2384000000000002"/>
    <n v="7.6571000000000096"/>
    <n v="0"/>
    <n v="7.6571000000000096"/>
  </r>
  <r>
    <d v="2033-09-22T00:00:00"/>
    <n v="7.6571000000000096"/>
    <x v="22"/>
    <n v="10.3"/>
    <n v="0"/>
    <n v="0"/>
    <n v="7.6571000000000096"/>
    <n v="0"/>
    <n v="7.6571000000000096"/>
  </r>
  <r>
    <d v="2033-09-23T00:00:00"/>
    <n v="7.6571000000000096"/>
    <x v="2"/>
    <n v="14.9"/>
    <n v="0.1"/>
    <n v="0"/>
    <n v="7.6571000000000096"/>
    <n v="0"/>
    <n v="7.6571000000000096"/>
  </r>
  <r>
    <d v="2033-09-24T00:00:00"/>
    <n v="7.6571000000000096"/>
    <x v="6"/>
    <n v="11.3"/>
    <n v="0"/>
    <n v="0"/>
    <n v="7.6571000000000096"/>
    <n v="0"/>
    <n v="7.6571000000000096"/>
  </r>
  <r>
    <d v="2033-09-25T00:00:00"/>
    <n v="7.6571000000000096"/>
    <x v="6"/>
    <n v="20.8"/>
    <n v="34.9"/>
    <n v="7.2591999999999999"/>
    <n v="14.91630000000001"/>
    <n v="0"/>
    <n v="14.91630000000001"/>
  </r>
  <r>
    <d v="2033-09-26T00:00:00"/>
    <n v="14.91630000000001"/>
    <x v="15"/>
    <n v="18.2"/>
    <n v="0"/>
    <n v="0"/>
    <n v="14.91630000000001"/>
    <n v="0"/>
    <n v="14.91630000000001"/>
  </r>
  <r>
    <d v="2033-09-27T00:00:00"/>
    <n v="14.91630000000001"/>
    <x v="13"/>
    <n v="12.7"/>
    <n v="5.3"/>
    <n v="0.67309999999999992"/>
    <n v="15.58940000000001"/>
    <n v="0"/>
    <n v="15.58940000000001"/>
  </r>
  <r>
    <d v="2033-09-28T00:00:00"/>
    <n v="15.58940000000001"/>
    <x v="10"/>
    <n v="21.4"/>
    <n v="8.3000000000000007"/>
    <n v="1.7762"/>
    <n v="17.365600000000011"/>
    <n v="0"/>
    <n v="17.365600000000011"/>
  </r>
  <r>
    <d v="2033-09-29T00:00:00"/>
    <n v="17.365600000000011"/>
    <x v="2"/>
    <n v="21.3"/>
    <n v="11.8"/>
    <n v="2.5134000000000003"/>
    <n v="19.879000000000012"/>
    <n v="0"/>
    <n v="19.879000000000012"/>
  </r>
  <r>
    <d v="2033-09-30T00:00:00"/>
    <n v="19.879000000000012"/>
    <x v="13"/>
    <n v="20.7"/>
    <n v="3.9"/>
    <n v="0.80729999999999991"/>
    <n v="20.686300000000013"/>
    <n v="0"/>
    <n v="20.686300000000013"/>
  </r>
  <r>
    <d v="2033-10-01T00:00:00"/>
    <n v="20.686300000000013"/>
    <x v="16"/>
    <n v="19.7"/>
    <n v="0"/>
    <n v="0"/>
    <n v="20.686300000000013"/>
    <n v="0"/>
    <n v="20.686300000000013"/>
  </r>
  <r>
    <d v="2033-10-02T00:00:00"/>
    <n v="20.686300000000013"/>
    <x v="7"/>
    <n v="27.2"/>
    <n v="17.600000000000001"/>
    <n v="4.7872000000000003"/>
    <n v="25.473500000000016"/>
    <n v="0"/>
    <n v="25.473500000000016"/>
  </r>
  <r>
    <d v="2033-10-03T00:00:00"/>
    <n v="25.473500000000016"/>
    <x v="21"/>
    <n v="16.600000000000001"/>
    <n v="1.7"/>
    <n v="0.28220000000000001"/>
    <n v="25.755700000000015"/>
    <n v="0"/>
    <n v="25.755700000000015"/>
  </r>
  <r>
    <d v="2033-10-04T00:00:00"/>
    <n v="25.755700000000015"/>
    <x v="7"/>
    <n v="22.3"/>
    <n v="0"/>
    <n v="0"/>
    <n v="25.755700000000015"/>
    <n v="0"/>
    <n v="25.755700000000015"/>
  </r>
  <r>
    <d v="2033-10-05T00:00:00"/>
    <n v="25.755700000000015"/>
    <x v="6"/>
    <n v="18"/>
    <n v="40.799999999999997"/>
    <n v="7.3440000000000003"/>
    <n v="33.099700000000013"/>
    <n v="0"/>
    <n v="33.099700000000013"/>
  </r>
  <r>
    <d v="2033-10-06T00:00:00"/>
    <n v="33.099700000000013"/>
    <x v="20"/>
    <n v="21.8"/>
    <n v="0"/>
    <n v="0"/>
    <n v="33.099700000000013"/>
    <n v="0"/>
    <n v="33.099700000000013"/>
  </r>
  <r>
    <d v="2033-10-07T00:00:00"/>
    <n v="33.099700000000013"/>
    <x v="2"/>
    <n v="22.2"/>
    <n v="11.2"/>
    <n v="2.4863999999999997"/>
    <n v="35.586100000000016"/>
    <n v="0"/>
    <n v="35.586100000000016"/>
  </r>
  <r>
    <d v="2033-10-08T00:00:00"/>
    <n v="35.586100000000016"/>
    <x v="2"/>
    <n v="20"/>
    <n v="0"/>
    <n v="0"/>
    <n v="35.586100000000016"/>
    <n v="0"/>
    <n v="35.586100000000016"/>
  </r>
  <r>
    <d v="2033-10-09T00:00:00"/>
    <n v="35.586100000000016"/>
    <x v="28"/>
    <n v="29.4"/>
    <n v="0.7"/>
    <n v="0"/>
    <n v="35.586100000000016"/>
    <n v="0"/>
    <n v="35.586100000000016"/>
  </r>
  <r>
    <d v="2033-10-10T00:00:00"/>
    <n v="35.586100000000016"/>
    <x v="6"/>
    <n v="23.6"/>
    <n v="0"/>
    <n v="0"/>
    <n v="35.586100000000016"/>
    <n v="0"/>
    <n v="35.586100000000016"/>
  </r>
  <r>
    <d v="2033-10-11T00:00:00"/>
    <n v="35.586100000000016"/>
    <x v="3"/>
    <n v="16.3"/>
    <n v="22"/>
    <n v="3.5860000000000003"/>
    <n v="39.172100000000015"/>
    <n v="0"/>
    <n v="39.172100000000015"/>
  </r>
  <r>
    <d v="2033-10-12T00:00:00"/>
    <n v="39.172100000000015"/>
    <x v="11"/>
    <n v="15"/>
    <n v="0"/>
    <n v="0"/>
    <n v="39.172100000000015"/>
    <n v="0"/>
    <n v="39.172100000000015"/>
  </r>
  <r>
    <d v="2033-10-13T00:00:00"/>
    <n v="39.172100000000015"/>
    <x v="10"/>
    <n v="10.8"/>
    <n v="0"/>
    <n v="0"/>
    <n v="39.172100000000015"/>
    <n v="0"/>
    <n v="39.172100000000015"/>
  </r>
  <r>
    <d v="2033-10-14T00:00:00"/>
    <n v="39.172100000000015"/>
    <x v="15"/>
    <n v="10.5"/>
    <n v="0"/>
    <n v="0"/>
    <n v="39.172100000000015"/>
    <n v="0"/>
    <n v="39.172100000000015"/>
  </r>
  <r>
    <d v="2033-10-15T00:00:00"/>
    <n v="39.172100000000015"/>
    <x v="1"/>
    <n v="20.3"/>
    <n v="0"/>
    <n v="0"/>
    <n v="39.172100000000015"/>
    <n v="0"/>
    <n v="39.172100000000015"/>
  </r>
  <r>
    <d v="2033-10-16T00:00:00"/>
    <n v="39.172100000000015"/>
    <x v="6"/>
    <n v="13.1"/>
    <n v="50.4"/>
    <n v="6.6024000000000003"/>
    <n v="45.774500000000018"/>
    <n v="0"/>
    <n v="45.774500000000018"/>
  </r>
  <r>
    <d v="2033-10-17T00:00:00"/>
    <n v="45.774500000000018"/>
    <x v="8"/>
    <n v="24.8"/>
    <n v="7.9"/>
    <n v="1.9592000000000003"/>
    <n v="47.73370000000002"/>
    <n v="0"/>
    <n v="47.73370000000002"/>
  </r>
  <r>
    <d v="2033-10-18T00:00:00"/>
    <n v="47.73370000000002"/>
    <x v="7"/>
    <n v="23.6"/>
    <n v="0.8"/>
    <n v="0"/>
    <n v="47.73370000000002"/>
    <n v="0"/>
    <n v="47.73370000000002"/>
  </r>
  <r>
    <d v="2033-10-19T00:00:00"/>
    <n v="47.73370000000002"/>
    <x v="13"/>
    <n v="17.899999999999999"/>
    <n v="0"/>
    <n v="0"/>
    <n v="47.73370000000002"/>
    <n v="0"/>
    <n v="47.73370000000002"/>
  </r>
  <r>
    <d v="2033-10-20T00:00:00"/>
    <n v="47.73370000000002"/>
    <x v="8"/>
    <n v="23.2"/>
    <n v="3"/>
    <n v="0.69599999999999995"/>
    <n v="48.429700000000018"/>
    <n v="0"/>
    <n v="48.429700000000018"/>
  </r>
  <r>
    <d v="2033-10-21T00:00:00"/>
    <n v="48.429700000000018"/>
    <x v="4"/>
    <n v="21.8"/>
    <n v="2"/>
    <n v="0.436"/>
    <n v="48.865700000000018"/>
    <n v="0"/>
    <n v="48.865700000000018"/>
  </r>
  <r>
    <d v="2033-10-22T00:00:00"/>
    <n v="48.865700000000018"/>
    <x v="22"/>
    <n v="22.2"/>
    <n v="3.1"/>
    <n v="0.68819999999999992"/>
    <n v="49.55390000000002"/>
    <n v="0"/>
    <n v="49.55390000000002"/>
  </r>
  <r>
    <d v="2033-10-23T00:00:00"/>
    <n v="49.55390000000002"/>
    <x v="11"/>
    <n v="29"/>
    <n v="16.399999999999999"/>
    <n v="4.7559999999999993"/>
    <n v="54.30990000000002"/>
    <n v="0"/>
    <n v="54.30990000000002"/>
  </r>
  <r>
    <d v="2033-10-24T00:00:00"/>
    <n v="54.30990000000002"/>
    <x v="20"/>
    <n v="24.6"/>
    <n v="1.7"/>
    <n v="0.41820000000000002"/>
    <n v="54.728100000000019"/>
    <n v="0"/>
    <n v="54.728100000000019"/>
  </r>
  <r>
    <d v="2033-10-25T00:00:00"/>
    <n v="54.728100000000019"/>
    <x v="8"/>
    <n v="23.4"/>
    <n v="0.6"/>
    <n v="0"/>
    <n v="54.728100000000019"/>
    <n v="0"/>
    <n v="54.728100000000019"/>
  </r>
  <r>
    <d v="2033-10-26T00:00:00"/>
    <n v="54.728100000000019"/>
    <x v="11"/>
    <n v="21"/>
    <n v="0"/>
    <n v="0"/>
    <n v="54.728100000000019"/>
    <n v="0"/>
    <n v="54.728100000000019"/>
  </r>
  <r>
    <d v="2033-10-27T00:00:00"/>
    <n v="54.728100000000019"/>
    <x v="1"/>
    <n v="22"/>
    <n v="0"/>
    <n v="0"/>
    <n v="54.728100000000019"/>
    <n v="0"/>
    <n v="54.728100000000019"/>
  </r>
  <r>
    <d v="2033-10-28T00:00:00"/>
    <n v="54.728100000000019"/>
    <x v="5"/>
    <n v="29.9"/>
    <n v="8"/>
    <n v="2.3919999999999999"/>
    <n v="57.120100000000022"/>
    <n v="0"/>
    <n v="57.120100000000022"/>
  </r>
  <r>
    <d v="2033-10-29T00:00:00"/>
    <n v="57.120100000000022"/>
    <x v="3"/>
    <n v="27.2"/>
    <n v="19.2"/>
    <n v="5.2224000000000004"/>
    <n v="62.342500000000022"/>
    <n v="0"/>
    <n v="62.342500000000022"/>
  </r>
  <r>
    <d v="2033-10-30T00:00:00"/>
    <n v="62.342500000000022"/>
    <x v="15"/>
    <n v="10.9"/>
    <n v="9"/>
    <n v="0.98100000000000009"/>
    <n v="63.323500000000024"/>
    <n v="0"/>
    <n v="63.323500000000024"/>
  </r>
  <r>
    <d v="2033-10-31T00:00:00"/>
    <n v="63.323500000000024"/>
    <x v="5"/>
    <n v="22.6"/>
    <n v="5.9"/>
    <n v="1.3334000000000001"/>
    <n v="64.656900000000022"/>
    <n v="0"/>
    <n v="64.656900000000022"/>
  </r>
  <r>
    <d v="2033-11-01T00:00:00"/>
    <n v="64.656900000000022"/>
    <x v="19"/>
    <n v="12"/>
    <n v="3.9"/>
    <n v="0.46799999999999997"/>
    <n v="65.124900000000025"/>
    <n v="0"/>
    <n v="65.124900000000025"/>
  </r>
  <r>
    <d v="2033-11-02T00:00:00"/>
    <n v="65.124900000000025"/>
    <x v="11"/>
    <n v="19.5"/>
    <n v="14.2"/>
    <n v="2.7689999999999997"/>
    <n v="67.893900000000031"/>
    <n v="0"/>
    <n v="67.893900000000031"/>
  </r>
  <r>
    <d v="2033-11-03T00:00:00"/>
    <n v="67.893900000000031"/>
    <x v="6"/>
    <n v="27"/>
    <n v="10.9"/>
    <n v="2.9430000000000001"/>
    <n v="70.836900000000028"/>
    <n v="0"/>
    <n v="70.836900000000028"/>
  </r>
  <r>
    <d v="2033-11-04T00:00:00"/>
    <n v="70.836900000000028"/>
    <x v="18"/>
    <n v="10.7"/>
    <n v="5.6"/>
    <n v="0.59919999999999995"/>
    <n v="71.436100000000025"/>
    <n v="0"/>
    <n v="71.436100000000025"/>
  </r>
  <r>
    <d v="2033-11-05T00:00:00"/>
    <n v="71.436100000000025"/>
    <x v="15"/>
    <n v="29.1"/>
    <n v="0"/>
    <n v="0"/>
    <n v="71.436100000000025"/>
    <n v="0"/>
    <n v="71.436100000000025"/>
  </r>
  <r>
    <d v="2033-11-06T00:00:00"/>
    <n v="71.436100000000025"/>
    <x v="23"/>
    <n v="25.3"/>
    <n v="0"/>
    <n v="0"/>
    <n v="71.436100000000025"/>
    <n v="0"/>
    <n v="71.436100000000025"/>
  </r>
  <r>
    <d v="2033-11-07T00:00:00"/>
    <n v="71.436100000000025"/>
    <x v="2"/>
    <n v="13.3"/>
    <n v="4.4000000000000004"/>
    <n v="0.58520000000000016"/>
    <n v="72.021300000000025"/>
    <n v="0"/>
    <n v="72.021300000000025"/>
  </r>
  <r>
    <d v="2033-11-08T00:00:00"/>
    <n v="72.021300000000025"/>
    <x v="3"/>
    <n v="16.899999999999999"/>
    <n v="0"/>
    <n v="0"/>
    <n v="72.021300000000025"/>
    <n v="0"/>
    <n v="72.021300000000025"/>
  </r>
  <r>
    <d v="2033-11-09T00:00:00"/>
    <n v="72.021300000000025"/>
    <x v="11"/>
    <n v="26.4"/>
    <n v="6.8"/>
    <n v="1.7951999999999999"/>
    <n v="73.816500000000019"/>
    <n v="0"/>
    <n v="73.816500000000019"/>
  </r>
  <r>
    <d v="2033-11-10T00:00:00"/>
    <n v="73.816500000000019"/>
    <x v="10"/>
    <n v="29.7"/>
    <n v="0"/>
    <n v="0"/>
    <n v="73.816500000000019"/>
    <n v="0"/>
    <n v="73.816500000000019"/>
  </r>
  <r>
    <d v="2033-11-11T00:00:00"/>
    <n v="73.816500000000019"/>
    <x v="3"/>
    <n v="17.600000000000001"/>
    <n v="8.6999999999999993"/>
    <n v="1.5312000000000001"/>
    <n v="75.347700000000017"/>
    <n v="0"/>
    <n v="75.347700000000017"/>
  </r>
  <r>
    <d v="2033-11-12T00:00:00"/>
    <n v="75.347700000000017"/>
    <x v="13"/>
    <n v="13.2"/>
    <n v="3.3"/>
    <n v="0.43559999999999999"/>
    <n v="75.783300000000011"/>
    <n v="0"/>
    <n v="75.783300000000011"/>
  </r>
  <r>
    <d v="2033-11-13T00:00:00"/>
    <n v="75.783300000000011"/>
    <x v="11"/>
    <n v="21.2"/>
    <n v="0"/>
    <n v="0"/>
    <n v="75.783300000000011"/>
    <n v="0"/>
    <n v="75.783300000000011"/>
  </r>
  <r>
    <d v="2033-11-14T00:00:00"/>
    <n v="75.783300000000011"/>
    <x v="11"/>
    <n v="23"/>
    <n v="7.7"/>
    <n v="1.7709999999999999"/>
    <n v="77.554300000000012"/>
    <n v="0"/>
    <n v="77.554300000000012"/>
  </r>
  <r>
    <d v="2033-11-15T00:00:00"/>
    <n v="77.554300000000012"/>
    <x v="7"/>
    <n v="23"/>
    <n v="0"/>
    <n v="0"/>
    <n v="77.554300000000012"/>
    <n v="0"/>
    <n v="77.554300000000012"/>
  </r>
  <r>
    <d v="2033-11-16T00:00:00"/>
    <n v="77.554300000000012"/>
    <x v="7"/>
    <n v="23.4"/>
    <n v="0"/>
    <n v="0"/>
    <n v="77.554300000000012"/>
    <n v="0"/>
    <n v="77.554300000000012"/>
  </r>
  <r>
    <d v="2033-11-17T00:00:00"/>
    <n v="77.554300000000012"/>
    <x v="3"/>
    <n v="28.7"/>
    <n v="3.3"/>
    <n v="0.94709999999999994"/>
    <n v="78.501400000000018"/>
    <n v="0"/>
    <n v="78.501400000000018"/>
  </r>
  <r>
    <d v="2033-11-18T00:00:00"/>
    <n v="78.501400000000018"/>
    <x v="22"/>
    <n v="23.6"/>
    <n v="4.3"/>
    <n v="1.0148000000000001"/>
    <n v="79.516200000000012"/>
    <n v="0"/>
    <n v="79.516200000000012"/>
  </r>
  <r>
    <d v="2033-11-19T00:00:00"/>
    <n v="79.516200000000012"/>
    <x v="2"/>
    <n v="10.199999999999999"/>
    <n v="8.6999999999999993"/>
    <n v="0.88739999999999986"/>
    <n v="80.403600000000012"/>
    <n v="0"/>
    <n v="80.403600000000012"/>
  </r>
  <r>
    <d v="2033-11-20T00:00:00"/>
    <n v="80.403600000000012"/>
    <x v="5"/>
    <n v="13.8"/>
    <n v="0"/>
    <n v="0"/>
    <n v="80.403600000000012"/>
    <n v="0"/>
    <n v="80.403600000000012"/>
  </r>
  <r>
    <d v="2033-11-21T00:00:00"/>
    <n v="80.403600000000012"/>
    <x v="4"/>
    <n v="27.7"/>
    <n v="0"/>
    <n v="0"/>
    <n v="80.403600000000012"/>
    <n v="0"/>
    <n v="80.403600000000012"/>
  </r>
  <r>
    <d v="2033-11-22T00:00:00"/>
    <n v="80.403600000000012"/>
    <x v="3"/>
    <n v="13.3"/>
    <n v="7.2"/>
    <n v="0.95760000000000012"/>
    <n v="81.361200000000011"/>
    <n v="0"/>
    <n v="81.361200000000011"/>
  </r>
  <r>
    <d v="2033-11-23T00:00:00"/>
    <n v="81.361200000000011"/>
    <x v="7"/>
    <n v="26"/>
    <n v="0.7"/>
    <n v="0"/>
    <n v="81.361200000000011"/>
    <n v="0"/>
    <n v="81.361200000000011"/>
  </r>
  <r>
    <d v="2033-11-24T00:00:00"/>
    <n v="81.361200000000011"/>
    <x v="2"/>
    <n v="16.3"/>
    <n v="11"/>
    <n v="1.7930000000000001"/>
    <n v="83.154200000000017"/>
    <n v="0"/>
    <n v="83.154200000000017"/>
  </r>
  <r>
    <d v="2033-11-25T00:00:00"/>
    <n v="83.154200000000017"/>
    <x v="11"/>
    <n v="23.5"/>
    <n v="15.5"/>
    <n v="3.6425000000000001"/>
    <n v="86.796700000000016"/>
    <n v="0"/>
    <n v="86.796700000000016"/>
  </r>
  <r>
    <d v="2033-11-26T00:00:00"/>
    <n v="86.796700000000016"/>
    <x v="23"/>
    <n v="15.7"/>
    <n v="0"/>
    <n v="0"/>
    <n v="86.796700000000016"/>
    <n v="0"/>
    <n v="86.796700000000016"/>
  </r>
  <r>
    <d v="2033-11-27T00:00:00"/>
    <n v="86.796700000000016"/>
    <x v="22"/>
    <n v="26"/>
    <n v="6.4"/>
    <n v="1.6640000000000001"/>
    <n v="88.460700000000017"/>
    <n v="0"/>
    <n v="88.460700000000017"/>
  </r>
  <r>
    <d v="2033-11-28T00:00:00"/>
    <n v="88.460700000000017"/>
    <x v="15"/>
    <n v="22.7"/>
    <n v="0"/>
    <n v="0"/>
    <n v="88.460700000000017"/>
    <n v="0"/>
    <n v="88.460700000000017"/>
  </r>
  <r>
    <d v="2033-11-29T00:00:00"/>
    <n v="88.460700000000017"/>
    <x v="5"/>
    <n v="26.2"/>
    <n v="5.7"/>
    <n v="1.4934000000000001"/>
    <n v="89.954100000000011"/>
    <n v="0"/>
    <n v="89.954100000000011"/>
  </r>
  <r>
    <d v="2033-11-30T00:00:00"/>
    <n v="89.954100000000011"/>
    <x v="18"/>
    <n v="14.1"/>
    <n v="0"/>
    <n v="0"/>
    <n v="89.954100000000011"/>
    <n v="0"/>
    <n v="89.954100000000011"/>
  </r>
  <r>
    <d v="2033-12-01T00:00:00"/>
    <n v="89.954100000000011"/>
    <x v="7"/>
    <n v="23.6"/>
    <n v="19.7"/>
    <n v="4.6492000000000004"/>
    <n v="94.603300000000019"/>
    <n v="0"/>
    <n v="94.603300000000019"/>
  </r>
  <r>
    <d v="2033-12-02T00:00:00"/>
    <n v="94.603300000000019"/>
    <x v="15"/>
    <n v="25.2"/>
    <n v="37.200000000000003"/>
    <n v="9.3744000000000014"/>
    <n v="103.97770000000003"/>
    <n v="100"/>
    <n v="3.9777000000000271"/>
  </r>
  <r>
    <d v="2033-12-03T00:00:00"/>
    <n v="3.9777000000000271"/>
    <x v="9"/>
    <n v="23"/>
    <n v="0"/>
    <n v="0"/>
    <n v="3.9777000000000271"/>
    <n v="0"/>
    <n v="3.9777000000000271"/>
  </r>
  <r>
    <d v="2033-12-04T00:00:00"/>
    <n v="3.9777000000000271"/>
    <x v="2"/>
    <n v="29.7"/>
    <n v="6.8"/>
    <n v="2.0195999999999996"/>
    <n v="5.9973000000000267"/>
    <n v="0"/>
    <n v="5.9973000000000267"/>
  </r>
  <r>
    <d v="2033-12-05T00:00:00"/>
    <n v="5.9973000000000267"/>
    <x v="5"/>
    <n v="17.2"/>
    <n v="3.5"/>
    <n v="0.60199999999999998"/>
    <n v="6.599300000000027"/>
    <n v="0"/>
    <n v="6.599300000000027"/>
  </r>
  <r>
    <d v="2033-12-06T00:00:00"/>
    <n v="6.599300000000027"/>
    <x v="5"/>
    <n v="21.7"/>
    <n v="2.5"/>
    <n v="0.54249999999999998"/>
    <n v="7.1418000000000266"/>
    <n v="0"/>
    <n v="7.1418000000000266"/>
  </r>
  <r>
    <d v="2033-12-07T00:00:00"/>
    <n v="7.1418000000000266"/>
    <x v="7"/>
    <n v="25.8"/>
    <n v="3.8"/>
    <n v="0.98039999999999994"/>
    <n v="8.1222000000000261"/>
    <n v="0"/>
    <n v="8.1222000000000261"/>
  </r>
  <r>
    <d v="2033-12-08T00:00:00"/>
    <n v="8.1222000000000261"/>
    <x v="22"/>
    <n v="12.9"/>
    <n v="1.6"/>
    <n v="0.2064"/>
    <n v="8.3286000000000264"/>
    <n v="0"/>
    <n v="8.3286000000000264"/>
  </r>
  <r>
    <d v="2033-12-09T00:00:00"/>
    <n v="8.3286000000000264"/>
    <x v="12"/>
    <n v="18.2"/>
    <n v="0"/>
    <n v="0"/>
    <n v="8.3286000000000264"/>
    <n v="0"/>
    <n v="8.3286000000000264"/>
  </r>
  <r>
    <d v="2033-12-10T00:00:00"/>
    <n v="8.3286000000000264"/>
    <x v="6"/>
    <n v="20"/>
    <n v="25.7"/>
    <n v="5.14"/>
    <n v="13.468600000000027"/>
    <n v="0"/>
    <n v="13.468600000000027"/>
  </r>
  <r>
    <d v="2033-12-11T00:00:00"/>
    <n v="13.468600000000027"/>
    <x v="15"/>
    <n v="17.100000000000001"/>
    <n v="33"/>
    <n v="5.6430000000000007"/>
    <n v="19.111600000000028"/>
    <n v="0"/>
    <n v="19.111600000000028"/>
  </r>
  <r>
    <d v="2033-12-12T00:00:00"/>
    <n v="19.111600000000028"/>
    <x v="1"/>
    <n v="23.2"/>
    <n v="2.2999999999999998"/>
    <n v="0.53359999999999996"/>
    <n v="19.645200000000028"/>
    <n v="0"/>
    <n v="19.645200000000028"/>
  </r>
  <r>
    <d v="2033-12-13T00:00:00"/>
    <n v="19.645200000000028"/>
    <x v="11"/>
    <n v="23.1"/>
    <n v="2.2000000000000002"/>
    <n v="0.5082000000000001"/>
    <n v="20.153400000000026"/>
    <n v="0"/>
    <n v="20.153400000000026"/>
  </r>
  <r>
    <d v="2033-12-14T00:00:00"/>
    <n v="20.153400000000026"/>
    <x v="6"/>
    <n v="22.4"/>
    <n v="33.5"/>
    <n v="7.5039999999999996"/>
    <n v="27.657400000000024"/>
    <n v="0"/>
    <n v="27.657400000000024"/>
  </r>
  <r>
    <d v="2033-12-15T00:00:00"/>
    <n v="27.657400000000024"/>
    <x v="29"/>
    <n v="25.4"/>
    <n v="0.9"/>
    <n v="0"/>
    <n v="27.657400000000024"/>
    <n v="0"/>
    <n v="27.657400000000024"/>
  </r>
  <r>
    <d v="2033-12-16T00:00:00"/>
    <n v="27.657400000000024"/>
    <x v="6"/>
    <n v="15.4"/>
    <n v="1.6"/>
    <n v="0.24640000000000001"/>
    <n v="27.903800000000025"/>
    <n v="0"/>
    <n v="27.903800000000025"/>
  </r>
  <r>
    <d v="2033-12-17T00:00:00"/>
    <n v="27.903800000000025"/>
    <x v="21"/>
    <n v="23.5"/>
    <n v="0.6"/>
    <n v="0"/>
    <n v="27.903800000000025"/>
    <n v="0"/>
    <n v="27.903800000000025"/>
  </r>
  <r>
    <d v="2033-12-18T00:00:00"/>
    <n v="27.903800000000025"/>
    <x v="11"/>
    <n v="10.3"/>
    <n v="15.4"/>
    <n v="1.5862000000000001"/>
    <n v="29.490000000000027"/>
    <n v="0"/>
    <n v="29.490000000000027"/>
  </r>
  <r>
    <d v="2033-12-19T00:00:00"/>
    <n v="29.490000000000027"/>
    <x v="6"/>
    <n v="15.5"/>
    <n v="20.2"/>
    <n v="3.1309999999999998"/>
    <n v="32.621000000000024"/>
    <n v="0"/>
    <n v="32.621000000000024"/>
  </r>
  <r>
    <d v="2033-12-20T00:00:00"/>
    <n v="32.621000000000024"/>
    <x v="20"/>
    <n v="20.7"/>
    <n v="3"/>
    <n v="0.621"/>
    <n v="33.242000000000026"/>
    <n v="0"/>
    <n v="33.242000000000026"/>
  </r>
  <r>
    <d v="2033-12-21T00:00:00"/>
    <n v="33.242000000000026"/>
    <x v="9"/>
    <n v="12.7"/>
    <n v="14.4"/>
    <n v="1.8288"/>
    <n v="35.070800000000027"/>
    <n v="0"/>
    <n v="35.070800000000027"/>
  </r>
  <r>
    <d v="2033-12-22T00:00:00"/>
    <n v="35.070800000000027"/>
    <x v="19"/>
    <n v="22.8"/>
    <n v="3.3"/>
    <n v="0.75239999999999996"/>
    <n v="35.823200000000028"/>
    <n v="0"/>
    <n v="35.823200000000028"/>
  </r>
  <r>
    <d v="2033-12-23T00:00:00"/>
    <n v="35.823200000000028"/>
    <x v="26"/>
    <n v="20.5"/>
    <n v="0"/>
    <n v="0"/>
    <n v="35.823200000000028"/>
    <n v="0"/>
    <n v="35.823200000000028"/>
  </r>
  <r>
    <d v="2033-12-24T00:00:00"/>
    <n v="35.823200000000028"/>
    <x v="18"/>
    <n v="13.1"/>
    <n v="5.9"/>
    <n v="0.77290000000000003"/>
    <n v="36.596100000000028"/>
    <n v="0"/>
    <n v="36.596100000000028"/>
  </r>
  <r>
    <d v="2033-12-25T00:00:00"/>
    <n v="36.596100000000028"/>
    <x v="17"/>
    <n v="29"/>
    <n v="1"/>
    <n v="0.28999999999999998"/>
    <n v="36.886100000000027"/>
    <n v="0"/>
    <n v="36.886100000000027"/>
  </r>
  <r>
    <d v="2033-12-26T00:00:00"/>
    <n v="36.886100000000027"/>
    <x v="15"/>
    <n v="15.4"/>
    <n v="0"/>
    <n v="0"/>
    <n v="36.886100000000027"/>
    <n v="0"/>
    <n v="36.886100000000027"/>
  </r>
  <r>
    <d v="2033-12-27T00:00:00"/>
    <n v="36.886100000000027"/>
    <x v="6"/>
    <n v="20.3"/>
    <n v="10.7"/>
    <n v="2.1720999999999999"/>
    <n v="39.058200000000028"/>
    <n v="0"/>
    <n v="39.058200000000028"/>
  </r>
  <r>
    <d v="2033-12-28T00:00:00"/>
    <n v="39.058200000000028"/>
    <x v="6"/>
    <n v="15"/>
    <n v="0"/>
    <n v="0"/>
    <n v="39.058200000000028"/>
    <n v="0"/>
    <n v="39.058200000000028"/>
  </r>
  <r>
    <d v="2033-12-29T00:00:00"/>
    <n v="39.058200000000028"/>
    <x v="14"/>
    <n v="16.600000000000001"/>
    <n v="0"/>
    <n v="0"/>
    <n v="39.058200000000028"/>
    <n v="0"/>
    <n v="39.058200000000028"/>
  </r>
  <r>
    <d v="2033-12-30T00:00:00"/>
    <n v="39.058200000000028"/>
    <x v="7"/>
    <n v="28.6"/>
    <n v="0"/>
    <n v="0"/>
    <n v="39.058200000000028"/>
    <n v="0"/>
    <n v="39.058200000000028"/>
  </r>
  <r>
    <d v="2033-12-31T00:00:00"/>
    <n v="39.058200000000028"/>
    <x v="13"/>
    <n v="11.4"/>
    <n v="3.6"/>
    <n v="0.41039999999999999"/>
    <n v="39.468600000000031"/>
    <n v="0"/>
    <n v="39.468600000000031"/>
  </r>
  <r>
    <d v="2034-01-01T00:00:00"/>
    <n v="39.468600000000031"/>
    <x v="5"/>
    <n v="15.5"/>
    <n v="1"/>
    <n v="0.155"/>
    <n v="39.623600000000032"/>
    <n v="0"/>
    <n v="39.623600000000032"/>
  </r>
  <r>
    <d v="2034-01-02T00:00:00"/>
    <n v="39.623600000000032"/>
    <x v="2"/>
    <n v="18.3"/>
    <n v="0.7"/>
    <n v="0"/>
    <n v="39.623600000000032"/>
    <n v="0"/>
    <n v="39.623600000000032"/>
  </r>
  <r>
    <d v="2034-01-03T00:00:00"/>
    <n v="39.623600000000032"/>
    <x v="15"/>
    <n v="14.9"/>
    <n v="6.1"/>
    <n v="0.90890000000000004"/>
    <n v="40.532500000000034"/>
    <n v="0"/>
    <n v="40.532500000000034"/>
  </r>
  <r>
    <d v="2034-01-04T00:00:00"/>
    <n v="40.532500000000034"/>
    <x v="7"/>
    <n v="29.7"/>
    <n v="13.3"/>
    <n v="3.9500999999999999"/>
    <n v="44.482600000000033"/>
    <n v="0"/>
    <n v="44.482600000000033"/>
  </r>
  <r>
    <d v="2034-01-05T00:00:00"/>
    <n v="44.482600000000033"/>
    <x v="3"/>
    <n v="28.9"/>
    <n v="13.8"/>
    <n v="3.9882"/>
    <n v="48.470800000000033"/>
    <n v="0"/>
    <n v="48.470800000000033"/>
  </r>
  <r>
    <d v="2034-01-06T00:00:00"/>
    <n v="48.470800000000033"/>
    <x v="13"/>
    <n v="24.3"/>
    <n v="0"/>
    <n v="0"/>
    <n v="48.470800000000033"/>
    <n v="0"/>
    <n v="48.470800000000033"/>
  </r>
  <r>
    <d v="2034-01-07T00:00:00"/>
    <n v="48.470800000000033"/>
    <x v="6"/>
    <n v="24"/>
    <n v="19.7"/>
    <n v="4.7279999999999998"/>
    <n v="53.198800000000034"/>
    <n v="0"/>
    <n v="53.198800000000034"/>
  </r>
  <r>
    <d v="2034-01-08T00:00:00"/>
    <n v="53.198800000000034"/>
    <x v="11"/>
    <n v="11.8"/>
    <n v="13.3"/>
    <n v="1.5694000000000004"/>
    <n v="54.768200000000036"/>
    <n v="0"/>
    <n v="54.768200000000036"/>
  </r>
  <r>
    <d v="2034-01-09T00:00:00"/>
    <n v="54.768200000000036"/>
    <x v="6"/>
    <n v="26.5"/>
    <n v="19.7"/>
    <n v="5.2204999999999995"/>
    <n v="59.988700000000037"/>
    <n v="0"/>
    <n v="59.988700000000037"/>
  </r>
  <r>
    <d v="2034-01-10T00:00:00"/>
    <n v="59.988700000000037"/>
    <x v="22"/>
    <n v="12.4"/>
    <n v="5.0999999999999996"/>
    <n v="0.63239999999999996"/>
    <n v="60.621100000000034"/>
    <n v="0"/>
    <n v="60.621100000000034"/>
  </r>
  <r>
    <d v="2034-01-11T00:00:00"/>
    <n v="60.621100000000034"/>
    <x v="6"/>
    <n v="21.9"/>
    <n v="6.6"/>
    <n v="1.4454"/>
    <n v="62.066500000000033"/>
    <n v="0"/>
    <n v="62.066500000000033"/>
  </r>
  <r>
    <d v="2034-01-12T00:00:00"/>
    <n v="62.066500000000033"/>
    <x v="6"/>
    <n v="20.3"/>
    <n v="0"/>
    <n v="0"/>
    <n v="62.066500000000033"/>
    <n v="0"/>
    <n v="62.066500000000033"/>
  </r>
  <r>
    <d v="2034-01-13T00:00:00"/>
    <n v="62.066500000000033"/>
    <x v="28"/>
    <n v="27.7"/>
    <n v="0.3"/>
    <n v="0"/>
    <n v="62.066500000000033"/>
    <n v="0"/>
    <n v="62.066500000000033"/>
  </r>
  <r>
    <d v="2034-01-14T00:00:00"/>
    <n v="62.066500000000033"/>
    <x v="15"/>
    <n v="28.5"/>
    <n v="30"/>
    <n v="8.5500000000000007"/>
    <n v="70.61650000000003"/>
    <n v="0"/>
    <n v="70.61650000000003"/>
  </r>
  <r>
    <d v="2034-01-15T00:00:00"/>
    <n v="70.61650000000003"/>
    <x v="17"/>
    <n v="28.7"/>
    <n v="1.9"/>
    <n v="0.54530000000000001"/>
    <n v="71.161800000000028"/>
    <n v="0"/>
    <n v="71.161800000000028"/>
  </r>
  <r>
    <d v="2034-01-16T00:00:00"/>
    <n v="71.161800000000028"/>
    <x v="0"/>
    <n v="10.9"/>
    <n v="0"/>
    <n v="0"/>
    <n v="71.161800000000028"/>
    <n v="0"/>
    <n v="71.161800000000028"/>
  </r>
  <r>
    <d v="2034-01-17T00:00:00"/>
    <n v="71.161800000000028"/>
    <x v="5"/>
    <n v="13.7"/>
    <n v="0"/>
    <n v="0"/>
    <n v="71.161800000000028"/>
    <n v="0"/>
    <n v="71.161800000000028"/>
  </r>
  <r>
    <d v="2034-01-18T00:00:00"/>
    <n v="71.161800000000028"/>
    <x v="7"/>
    <n v="28.2"/>
    <n v="0"/>
    <n v="0"/>
    <n v="71.161800000000028"/>
    <n v="0"/>
    <n v="71.161800000000028"/>
  </r>
  <r>
    <d v="2034-01-19T00:00:00"/>
    <n v="71.161800000000028"/>
    <x v="15"/>
    <n v="20.100000000000001"/>
    <n v="0"/>
    <n v="0"/>
    <n v="71.161800000000028"/>
    <n v="0"/>
    <n v="71.161800000000028"/>
  </r>
  <r>
    <d v="2034-01-20T00:00:00"/>
    <n v="71.161800000000028"/>
    <x v="7"/>
    <n v="20.6"/>
    <n v="0"/>
    <n v="0"/>
    <n v="71.161800000000028"/>
    <n v="0"/>
    <n v="71.161800000000028"/>
  </r>
  <r>
    <d v="2034-01-21T00:00:00"/>
    <n v="71.161800000000028"/>
    <x v="9"/>
    <n v="15.5"/>
    <n v="16.8"/>
    <n v="2.6040000000000005"/>
    <n v="73.765800000000027"/>
    <n v="0"/>
    <n v="73.765800000000027"/>
  </r>
  <r>
    <d v="2034-01-22T00:00:00"/>
    <n v="73.765800000000027"/>
    <x v="8"/>
    <n v="22.2"/>
    <n v="2.4"/>
    <n v="0.53279999999999994"/>
    <n v="74.298600000000022"/>
    <n v="0"/>
    <n v="74.298600000000022"/>
  </r>
  <r>
    <d v="2034-01-23T00:00:00"/>
    <n v="74.298600000000022"/>
    <x v="9"/>
    <n v="15"/>
    <n v="4.0999999999999996"/>
    <n v="0.61499999999999999"/>
    <n v="74.913600000000017"/>
    <n v="0"/>
    <n v="74.913600000000017"/>
  </r>
  <r>
    <d v="2034-01-24T00:00:00"/>
    <n v="74.913600000000017"/>
    <x v="15"/>
    <n v="18.399999999999999"/>
    <n v="30.4"/>
    <n v="5.5935999999999995"/>
    <n v="80.507200000000012"/>
    <n v="0"/>
    <n v="80.507200000000012"/>
  </r>
  <r>
    <d v="2034-01-25T00:00:00"/>
    <n v="80.507200000000012"/>
    <x v="28"/>
    <n v="29.3"/>
    <n v="0.4"/>
    <n v="0"/>
    <n v="80.507200000000012"/>
    <n v="0"/>
    <n v="80.507200000000012"/>
  </r>
  <r>
    <d v="2034-01-26T00:00:00"/>
    <n v="80.507200000000012"/>
    <x v="19"/>
    <n v="23.9"/>
    <n v="3.3"/>
    <n v="0.78869999999999996"/>
    <n v="81.295900000000017"/>
    <n v="0"/>
    <n v="81.295900000000017"/>
  </r>
  <r>
    <d v="2034-01-27T00:00:00"/>
    <n v="81.295900000000017"/>
    <x v="16"/>
    <n v="29.8"/>
    <n v="3.3"/>
    <n v="0.98340000000000005"/>
    <n v="82.279300000000021"/>
    <n v="0"/>
    <n v="82.279300000000021"/>
  </r>
  <r>
    <d v="2034-01-28T00:00:00"/>
    <n v="82.279300000000021"/>
    <x v="6"/>
    <n v="29.1"/>
    <n v="23"/>
    <n v="6.6930000000000005"/>
    <n v="88.972300000000018"/>
    <n v="0"/>
    <n v="88.972300000000018"/>
  </r>
  <r>
    <d v="2034-01-29T00:00:00"/>
    <n v="88.972300000000018"/>
    <x v="7"/>
    <n v="22.5"/>
    <n v="17.2"/>
    <n v="3.87"/>
    <n v="92.842300000000023"/>
    <n v="0"/>
    <n v="92.842300000000023"/>
  </r>
  <r>
    <d v="2034-01-30T00:00:00"/>
    <n v="92.842300000000023"/>
    <x v="15"/>
    <n v="15.3"/>
    <n v="21.5"/>
    <n v="3.2894999999999999"/>
    <n v="96.131800000000027"/>
    <n v="0"/>
    <n v="96.131800000000027"/>
  </r>
  <r>
    <d v="2034-01-31T00:00:00"/>
    <n v="96.131800000000027"/>
    <x v="6"/>
    <n v="13.8"/>
    <n v="40.4"/>
    <n v="5.5751999999999997"/>
    <n v="101.70700000000002"/>
    <n v="100"/>
    <n v="1.7070000000000221"/>
  </r>
  <r>
    <d v="2034-02-01T00:00:00"/>
    <n v="1.7070000000000221"/>
    <x v="3"/>
    <n v="12.3"/>
    <n v="0"/>
    <n v="0"/>
    <n v="1.7070000000000221"/>
    <n v="0"/>
    <n v="1.7070000000000221"/>
  </r>
  <r>
    <d v="2034-02-02T00:00:00"/>
    <n v="1.7070000000000221"/>
    <x v="1"/>
    <n v="18.5"/>
    <n v="4.2"/>
    <n v="0.77700000000000002"/>
    <n v="2.4840000000000222"/>
    <n v="0"/>
    <n v="2.4840000000000222"/>
  </r>
  <r>
    <d v="2034-02-03T00:00:00"/>
    <n v="2.4840000000000222"/>
    <x v="16"/>
    <n v="10.3"/>
    <n v="3.2"/>
    <n v="0.3296"/>
    <n v="2.8136000000000223"/>
    <n v="0"/>
    <n v="2.8136000000000223"/>
  </r>
  <r>
    <d v="2034-02-04T00:00:00"/>
    <n v="2.8136000000000223"/>
    <x v="15"/>
    <n v="24.9"/>
    <n v="12.1"/>
    <n v="3.0128999999999997"/>
    <n v="5.8265000000000224"/>
    <n v="0"/>
    <n v="5.8265000000000224"/>
  </r>
  <r>
    <d v="2034-02-05T00:00:00"/>
    <n v="5.8265000000000224"/>
    <x v="6"/>
    <n v="26.4"/>
    <n v="0"/>
    <n v="0"/>
    <n v="5.8265000000000224"/>
    <n v="0"/>
    <n v="5.8265000000000224"/>
  </r>
  <r>
    <d v="2034-02-06T00:00:00"/>
    <n v="5.8265000000000224"/>
    <x v="3"/>
    <n v="11.8"/>
    <n v="0"/>
    <n v="0"/>
    <n v="5.8265000000000224"/>
    <n v="0"/>
    <n v="5.8265000000000224"/>
  </r>
  <r>
    <d v="2034-02-07T00:00:00"/>
    <n v="5.8265000000000224"/>
    <x v="2"/>
    <n v="11"/>
    <n v="7.5"/>
    <n v="0.82500000000000007"/>
    <n v="6.6515000000000226"/>
    <n v="0"/>
    <n v="6.6515000000000226"/>
  </r>
  <r>
    <d v="2034-02-08T00:00:00"/>
    <n v="6.6515000000000226"/>
    <x v="6"/>
    <n v="15.4"/>
    <n v="5.2"/>
    <n v="0.80079999999999996"/>
    <n v="7.4523000000000224"/>
    <n v="0"/>
    <n v="7.4523000000000224"/>
  </r>
  <r>
    <d v="2034-02-09T00:00:00"/>
    <n v="7.4523000000000224"/>
    <x v="23"/>
    <n v="25.7"/>
    <n v="5.8"/>
    <n v="1.4906000000000001"/>
    <n v="8.9429000000000229"/>
    <n v="0"/>
    <n v="8.9429000000000229"/>
  </r>
  <r>
    <d v="2034-02-10T00:00:00"/>
    <n v="8.9429000000000229"/>
    <x v="9"/>
    <n v="14.8"/>
    <n v="0"/>
    <n v="0"/>
    <n v="8.9429000000000229"/>
    <n v="0"/>
    <n v="8.9429000000000229"/>
  </r>
  <r>
    <d v="2034-02-11T00:00:00"/>
    <n v="8.9429000000000229"/>
    <x v="27"/>
    <n v="21.5"/>
    <n v="0.8"/>
    <n v="0"/>
    <n v="8.9429000000000229"/>
    <n v="0"/>
    <n v="8.9429000000000229"/>
  </r>
  <r>
    <d v="2034-02-12T00:00:00"/>
    <n v="8.9429000000000229"/>
    <x v="15"/>
    <n v="26.2"/>
    <n v="8.9"/>
    <n v="2.3318000000000003"/>
    <n v="11.274700000000024"/>
    <n v="0"/>
    <n v="11.274700000000024"/>
  </r>
  <r>
    <d v="2034-02-13T00:00:00"/>
    <n v="11.274700000000024"/>
    <x v="0"/>
    <n v="20.6"/>
    <n v="0.1"/>
    <n v="0"/>
    <n v="11.274700000000024"/>
    <n v="0"/>
    <n v="11.274700000000024"/>
  </r>
  <r>
    <d v="2034-02-14T00:00:00"/>
    <n v="11.274700000000024"/>
    <x v="6"/>
    <n v="14.1"/>
    <n v="20.9"/>
    <n v="2.9468999999999999"/>
    <n v="14.221600000000024"/>
    <n v="0"/>
    <n v="14.221600000000024"/>
  </r>
  <r>
    <d v="2034-02-15T00:00:00"/>
    <n v="14.221600000000024"/>
    <x v="20"/>
    <n v="20.8"/>
    <n v="0.7"/>
    <n v="0"/>
    <n v="14.221600000000024"/>
    <n v="0"/>
    <n v="14.221600000000024"/>
  </r>
  <r>
    <d v="2034-02-16T00:00:00"/>
    <n v="14.221600000000024"/>
    <x v="14"/>
    <n v="17.600000000000001"/>
    <n v="10.5"/>
    <n v="1.8480000000000001"/>
    <n v="16.069600000000023"/>
    <n v="0"/>
    <n v="16.069600000000023"/>
  </r>
  <r>
    <d v="2034-02-17T00:00:00"/>
    <n v="16.069600000000023"/>
    <x v="6"/>
    <n v="16.8"/>
    <n v="38.9"/>
    <n v="6.5351999999999997"/>
    <n v="22.604800000000022"/>
    <n v="0"/>
    <n v="22.604800000000022"/>
  </r>
  <r>
    <d v="2034-02-18T00:00:00"/>
    <n v="22.604800000000022"/>
    <x v="0"/>
    <n v="23.1"/>
    <n v="0"/>
    <n v="0"/>
    <n v="22.604800000000022"/>
    <n v="0"/>
    <n v="22.604800000000022"/>
  </r>
  <r>
    <d v="2034-02-19T00:00:00"/>
    <n v="22.604800000000022"/>
    <x v="23"/>
    <n v="16.3"/>
    <n v="3.4"/>
    <n v="0.55420000000000003"/>
    <n v="23.159000000000024"/>
    <n v="0"/>
    <n v="23.159000000000024"/>
  </r>
  <r>
    <d v="2034-02-20T00:00:00"/>
    <n v="23.159000000000024"/>
    <x v="3"/>
    <n v="15.7"/>
    <n v="10.9"/>
    <n v="1.7113"/>
    <n v="24.870300000000025"/>
    <n v="0"/>
    <n v="24.870300000000025"/>
  </r>
  <r>
    <d v="2034-02-21T00:00:00"/>
    <n v="24.870300000000025"/>
    <x v="14"/>
    <n v="29.3"/>
    <n v="2.1"/>
    <n v="0.61530000000000007"/>
    <n v="25.485600000000026"/>
    <n v="0"/>
    <n v="25.485600000000026"/>
  </r>
  <r>
    <d v="2034-02-22T00:00:00"/>
    <n v="25.485600000000026"/>
    <x v="18"/>
    <n v="24"/>
    <n v="7.3"/>
    <n v="1.752"/>
    <n v="27.237600000000025"/>
    <n v="0"/>
    <n v="27.237600000000025"/>
  </r>
  <r>
    <d v="2034-02-23T00:00:00"/>
    <n v="27.237600000000025"/>
    <x v="2"/>
    <n v="27"/>
    <n v="0.6"/>
    <n v="0"/>
    <n v="27.237600000000025"/>
    <n v="0"/>
    <n v="27.237600000000025"/>
  </r>
  <r>
    <d v="2034-02-24T00:00:00"/>
    <n v="27.237600000000025"/>
    <x v="6"/>
    <n v="26.3"/>
    <n v="1.2"/>
    <n v="0.31559999999999999"/>
    <n v="27.553200000000025"/>
    <n v="0"/>
    <n v="27.553200000000025"/>
  </r>
  <r>
    <d v="2034-02-25T00:00:00"/>
    <n v="27.553200000000025"/>
    <x v="11"/>
    <n v="26.3"/>
    <n v="8.1999999999999993"/>
    <n v="2.1566000000000001"/>
    <n v="29.709800000000026"/>
    <n v="0"/>
    <n v="29.709800000000026"/>
  </r>
  <r>
    <d v="2034-02-26T00:00:00"/>
    <n v="29.709800000000026"/>
    <x v="2"/>
    <n v="25.2"/>
    <n v="4.7"/>
    <n v="1.1843999999999999"/>
    <n v="30.894200000000026"/>
    <n v="0"/>
    <n v="30.894200000000026"/>
  </r>
  <r>
    <d v="2034-02-27T00:00:00"/>
    <n v="30.894200000000026"/>
    <x v="6"/>
    <n v="22.1"/>
    <n v="0"/>
    <n v="0"/>
    <n v="30.894200000000026"/>
    <n v="0"/>
    <n v="30.894200000000026"/>
  </r>
  <r>
    <d v="2034-02-28T00:00:00"/>
    <n v="30.894200000000026"/>
    <x v="6"/>
    <n v="11.9"/>
    <n v="41.6"/>
    <n v="4.9504000000000001"/>
    <n v="35.844600000000028"/>
    <n v="0"/>
    <n v="35.844600000000028"/>
  </r>
  <r>
    <d v="2034-03-01T00:00:00"/>
    <n v="35.844600000000028"/>
    <x v="9"/>
    <n v="19.600000000000001"/>
    <n v="0"/>
    <n v="0"/>
    <n v="35.844600000000028"/>
    <n v="0"/>
    <n v="35.844600000000028"/>
  </r>
  <r>
    <d v="2034-03-02T00:00:00"/>
    <n v="35.844600000000028"/>
    <x v="23"/>
    <n v="15.9"/>
    <n v="0"/>
    <n v="0"/>
    <n v="35.844600000000028"/>
    <n v="0"/>
    <n v="35.844600000000028"/>
  </r>
  <r>
    <d v="2034-03-03T00:00:00"/>
    <n v="35.844600000000028"/>
    <x v="8"/>
    <n v="24.3"/>
    <n v="1.7"/>
    <n v="0.41310000000000002"/>
    <n v="36.257700000000028"/>
    <n v="0"/>
    <n v="36.257700000000028"/>
  </r>
  <r>
    <d v="2034-03-04T00:00:00"/>
    <n v="36.257700000000028"/>
    <x v="10"/>
    <n v="20"/>
    <n v="0"/>
    <n v="0"/>
    <n v="36.257700000000028"/>
    <n v="0"/>
    <n v="36.257700000000028"/>
  </r>
  <r>
    <d v="2034-03-05T00:00:00"/>
    <n v="36.257700000000028"/>
    <x v="6"/>
    <n v="14.2"/>
    <n v="32.200000000000003"/>
    <n v="4.5724"/>
    <n v="40.83010000000003"/>
    <n v="0"/>
    <n v="40.83010000000003"/>
  </r>
  <r>
    <d v="2034-03-06T00:00:00"/>
    <n v="40.83010000000003"/>
    <x v="3"/>
    <n v="20.5"/>
    <n v="18.3"/>
    <n v="3.7515000000000005"/>
    <n v="44.58160000000003"/>
    <n v="0"/>
    <n v="44.58160000000003"/>
  </r>
  <r>
    <d v="2034-03-07T00:00:00"/>
    <n v="44.58160000000003"/>
    <x v="6"/>
    <n v="22.4"/>
    <n v="0"/>
    <n v="0"/>
    <n v="44.58160000000003"/>
    <n v="0"/>
    <n v="44.58160000000003"/>
  </r>
  <r>
    <d v="2034-03-08T00:00:00"/>
    <n v="44.58160000000003"/>
    <x v="18"/>
    <n v="19.100000000000001"/>
    <n v="0"/>
    <n v="0"/>
    <n v="44.58160000000003"/>
    <n v="0"/>
    <n v="44.58160000000003"/>
  </r>
  <r>
    <d v="2034-03-09T00:00:00"/>
    <n v="44.58160000000003"/>
    <x v="11"/>
    <n v="20.399999999999999"/>
    <n v="4.3"/>
    <n v="0.87719999999999987"/>
    <n v="45.458800000000032"/>
    <n v="0"/>
    <n v="45.458800000000032"/>
  </r>
  <r>
    <d v="2034-03-10T00:00:00"/>
    <n v="45.458800000000032"/>
    <x v="15"/>
    <n v="29.8"/>
    <n v="0"/>
    <n v="0"/>
    <n v="45.458800000000032"/>
    <n v="0"/>
    <n v="45.458800000000032"/>
  </r>
  <r>
    <d v="2034-03-11T00:00:00"/>
    <n v="45.458800000000032"/>
    <x v="29"/>
    <n v="13.7"/>
    <n v="0.7"/>
    <n v="0"/>
    <n v="45.458800000000032"/>
    <n v="0"/>
    <n v="45.458800000000032"/>
  </r>
  <r>
    <d v="2034-03-12T00:00:00"/>
    <n v="45.458800000000032"/>
    <x v="4"/>
    <n v="20.2"/>
    <n v="3.7"/>
    <n v="0.74739999999999995"/>
    <n v="46.206200000000031"/>
    <n v="0"/>
    <n v="46.206200000000031"/>
  </r>
  <r>
    <d v="2034-03-13T00:00:00"/>
    <n v="46.206200000000031"/>
    <x v="7"/>
    <n v="18.2"/>
    <n v="1.6"/>
    <n v="0.29120000000000001"/>
    <n v="46.497400000000034"/>
    <n v="0"/>
    <n v="46.497400000000034"/>
  </r>
  <r>
    <d v="2034-03-14T00:00:00"/>
    <n v="46.497400000000034"/>
    <x v="9"/>
    <n v="14.2"/>
    <n v="2"/>
    <n v="0.28399999999999997"/>
    <n v="46.781400000000033"/>
    <n v="0"/>
    <n v="46.781400000000033"/>
  </r>
  <r>
    <d v="2034-03-15T00:00:00"/>
    <n v="46.781400000000033"/>
    <x v="11"/>
    <n v="11.2"/>
    <n v="14.3"/>
    <n v="1.6015999999999999"/>
    <n v="48.383000000000031"/>
    <n v="0"/>
    <n v="48.383000000000031"/>
  </r>
  <r>
    <d v="2034-03-16T00:00:00"/>
    <n v="48.383000000000031"/>
    <x v="28"/>
    <n v="13.9"/>
    <n v="0.2"/>
    <n v="0"/>
    <n v="48.383000000000031"/>
    <n v="0"/>
    <n v="48.383000000000031"/>
  </r>
  <r>
    <d v="2034-03-17T00:00:00"/>
    <n v="48.383000000000031"/>
    <x v="7"/>
    <n v="22.6"/>
    <n v="15.1"/>
    <n v="3.4125999999999999"/>
    <n v="51.795600000000029"/>
    <n v="0"/>
    <n v="51.795600000000029"/>
  </r>
  <r>
    <d v="2034-03-18T00:00:00"/>
    <n v="51.795600000000029"/>
    <x v="11"/>
    <n v="29.8"/>
    <n v="0"/>
    <n v="0"/>
    <n v="51.795600000000029"/>
    <n v="0"/>
    <n v="51.795600000000029"/>
  </r>
  <r>
    <d v="2034-03-19T00:00:00"/>
    <n v="51.795600000000029"/>
    <x v="16"/>
    <n v="12.7"/>
    <n v="2.6"/>
    <n v="0.33019999999999999"/>
    <n v="52.125800000000027"/>
    <n v="0"/>
    <n v="52.125800000000027"/>
  </r>
  <r>
    <d v="2034-03-20T00:00:00"/>
    <n v="52.125800000000027"/>
    <x v="23"/>
    <n v="14.4"/>
    <n v="0"/>
    <n v="0"/>
    <n v="52.125800000000027"/>
    <n v="0"/>
    <n v="52.125800000000027"/>
  </r>
  <r>
    <d v="2034-03-21T00:00:00"/>
    <n v="52.125800000000027"/>
    <x v="29"/>
    <n v="18.399999999999999"/>
    <n v="0.2"/>
    <n v="0"/>
    <n v="52.125800000000027"/>
    <n v="0"/>
    <n v="52.125800000000027"/>
  </r>
  <r>
    <d v="2034-03-22T00:00:00"/>
    <n v="52.125800000000027"/>
    <x v="5"/>
    <n v="27.2"/>
    <n v="9.6"/>
    <n v="2.6112000000000002"/>
    <n v="54.737000000000023"/>
    <n v="0"/>
    <n v="54.737000000000023"/>
  </r>
  <r>
    <d v="2034-03-23T00:00:00"/>
    <n v="54.737000000000023"/>
    <x v="18"/>
    <n v="12.5"/>
    <n v="8.8000000000000007"/>
    <n v="1.1000000000000001"/>
    <n v="55.837000000000025"/>
    <n v="0"/>
    <n v="55.837000000000025"/>
  </r>
  <r>
    <d v="2034-03-24T00:00:00"/>
    <n v="55.837000000000025"/>
    <x v="22"/>
    <n v="22.6"/>
    <n v="3.5"/>
    <n v="0.79100000000000015"/>
    <n v="56.628000000000021"/>
    <n v="0"/>
    <n v="56.628000000000021"/>
  </r>
  <r>
    <d v="2034-03-25T00:00:00"/>
    <n v="56.628000000000021"/>
    <x v="3"/>
    <n v="21.8"/>
    <n v="6.5"/>
    <n v="1.4170000000000003"/>
    <n v="58.045000000000023"/>
    <n v="0"/>
    <n v="58.045000000000023"/>
  </r>
  <r>
    <d v="2034-03-26T00:00:00"/>
    <n v="58.045000000000023"/>
    <x v="19"/>
    <n v="17.2"/>
    <n v="0"/>
    <n v="0"/>
    <n v="58.045000000000023"/>
    <n v="0"/>
    <n v="58.045000000000023"/>
  </r>
  <r>
    <d v="2034-03-27T00:00:00"/>
    <n v="58.045000000000023"/>
    <x v="9"/>
    <n v="13.4"/>
    <n v="14.1"/>
    <n v="1.8894"/>
    <n v="59.934400000000025"/>
    <n v="0"/>
    <n v="59.934400000000025"/>
  </r>
  <r>
    <d v="2034-03-28T00:00:00"/>
    <n v="59.934400000000025"/>
    <x v="5"/>
    <n v="13.8"/>
    <n v="9.9"/>
    <n v="1.3662000000000001"/>
    <n v="61.300600000000024"/>
    <n v="0"/>
    <n v="61.300600000000024"/>
  </r>
  <r>
    <d v="2034-03-29T00:00:00"/>
    <n v="61.300600000000024"/>
    <x v="20"/>
    <n v="10.6"/>
    <n v="1.2"/>
    <n v="0.12719999999999998"/>
    <n v="61.427800000000026"/>
    <n v="0"/>
    <n v="61.427800000000026"/>
  </r>
  <r>
    <d v="2034-03-30T00:00:00"/>
    <n v="61.427800000000026"/>
    <x v="12"/>
    <n v="28.8"/>
    <n v="0.1"/>
    <n v="0"/>
    <n v="61.427800000000026"/>
    <n v="0"/>
    <n v="61.427800000000026"/>
  </r>
  <r>
    <d v="2034-03-31T00:00:00"/>
    <n v="61.427800000000026"/>
    <x v="24"/>
    <n v="16.899999999999999"/>
    <n v="0.7"/>
    <n v="0"/>
    <n v="61.427800000000026"/>
    <n v="0"/>
    <n v="61.427800000000026"/>
  </r>
  <r>
    <d v="2034-04-01T00:00:00"/>
    <n v="61.427800000000026"/>
    <x v="14"/>
    <n v="11.2"/>
    <n v="4.8"/>
    <n v="0.53759999999999997"/>
    <n v="61.965400000000024"/>
    <n v="0"/>
    <n v="61.965400000000024"/>
  </r>
  <r>
    <d v="2034-04-02T00:00:00"/>
    <n v="61.965400000000024"/>
    <x v="6"/>
    <n v="13.9"/>
    <n v="23"/>
    <n v="3.1970000000000001"/>
    <n v="65.162400000000019"/>
    <n v="0"/>
    <n v="65.162400000000019"/>
  </r>
  <r>
    <d v="2034-04-03T00:00:00"/>
    <n v="65.162400000000019"/>
    <x v="7"/>
    <n v="25.3"/>
    <n v="21.9"/>
    <n v="5.5406999999999993"/>
    <n v="70.70310000000002"/>
    <n v="0"/>
    <n v="70.70310000000002"/>
  </r>
  <r>
    <d v="2034-04-04T00:00:00"/>
    <n v="70.70310000000002"/>
    <x v="6"/>
    <n v="14.7"/>
    <n v="0"/>
    <n v="0"/>
    <n v="70.70310000000002"/>
    <n v="0"/>
    <n v="70.70310000000002"/>
  </r>
  <r>
    <d v="2034-04-05T00:00:00"/>
    <n v="70.70310000000002"/>
    <x v="8"/>
    <n v="20.3"/>
    <n v="5.3"/>
    <n v="1.0759000000000001"/>
    <n v="71.779000000000025"/>
    <n v="0"/>
    <n v="71.779000000000025"/>
  </r>
  <r>
    <d v="2034-04-06T00:00:00"/>
    <n v="71.779000000000025"/>
    <x v="11"/>
    <n v="25"/>
    <n v="3.8"/>
    <n v="0.95000000000000007"/>
    <n v="72.729000000000028"/>
    <n v="0"/>
    <n v="72.729000000000028"/>
  </r>
  <r>
    <d v="2034-04-07T00:00:00"/>
    <n v="72.729000000000028"/>
    <x v="14"/>
    <n v="19.600000000000001"/>
    <n v="0.6"/>
    <n v="0"/>
    <n v="72.729000000000028"/>
    <n v="0"/>
    <n v="72.729000000000028"/>
  </r>
  <r>
    <d v="2034-04-08T00:00:00"/>
    <n v="72.729000000000028"/>
    <x v="8"/>
    <n v="10.8"/>
    <n v="0"/>
    <n v="0"/>
    <n v="72.729000000000028"/>
    <n v="0"/>
    <n v="72.729000000000028"/>
  </r>
  <r>
    <d v="2034-04-09T00:00:00"/>
    <n v="72.729000000000028"/>
    <x v="17"/>
    <n v="17.100000000000001"/>
    <n v="0.7"/>
    <n v="0"/>
    <n v="72.729000000000028"/>
    <n v="0"/>
    <n v="72.729000000000028"/>
  </r>
  <r>
    <d v="2034-04-10T00:00:00"/>
    <n v="72.729000000000028"/>
    <x v="10"/>
    <n v="15.1"/>
    <n v="0"/>
    <n v="0"/>
    <n v="72.729000000000028"/>
    <n v="0"/>
    <n v="72.729000000000028"/>
  </r>
  <r>
    <d v="2034-04-11T00:00:00"/>
    <n v="72.729000000000028"/>
    <x v="14"/>
    <n v="26.4"/>
    <n v="1.9"/>
    <n v="0.50159999999999993"/>
    <n v="73.230600000000024"/>
    <n v="0"/>
    <n v="73.230600000000024"/>
  </r>
  <r>
    <d v="2034-04-12T00:00:00"/>
    <n v="73.230600000000024"/>
    <x v="6"/>
    <n v="11.6"/>
    <n v="14.4"/>
    <n v="1.6703999999999999"/>
    <n v="74.901000000000025"/>
    <n v="0"/>
    <n v="74.901000000000025"/>
  </r>
  <r>
    <d v="2034-04-13T00:00:00"/>
    <n v="74.901000000000025"/>
    <x v="6"/>
    <n v="16.600000000000001"/>
    <n v="40.6"/>
    <n v="6.7396000000000003"/>
    <n v="81.64060000000002"/>
    <n v="0"/>
    <n v="81.64060000000002"/>
  </r>
  <r>
    <d v="2034-04-14T00:00:00"/>
    <n v="81.64060000000002"/>
    <x v="15"/>
    <n v="19.5"/>
    <n v="24.9"/>
    <n v="4.8554999999999993"/>
    <n v="86.496100000000013"/>
    <n v="0"/>
    <n v="86.496100000000013"/>
  </r>
  <r>
    <d v="2034-04-15T00:00:00"/>
    <n v="86.496100000000013"/>
    <x v="13"/>
    <n v="24.9"/>
    <n v="6.5"/>
    <n v="1.6185"/>
    <n v="88.11460000000001"/>
    <n v="0"/>
    <n v="88.11460000000001"/>
  </r>
  <r>
    <d v="2034-04-16T00:00:00"/>
    <n v="88.11460000000001"/>
    <x v="19"/>
    <n v="19.3"/>
    <n v="0.8"/>
    <n v="0"/>
    <n v="88.11460000000001"/>
    <n v="0"/>
    <n v="88.11460000000001"/>
  </r>
  <r>
    <d v="2034-04-17T00:00:00"/>
    <n v="88.11460000000001"/>
    <x v="13"/>
    <n v="26.2"/>
    <n v="2.8"/>
    <n v="0.73360000000000003"/>
    <n v="88.848200000000006"/>
    <n v="0"/>
    <n v="88.848200000000006"/>
  </r>
  <r>
    <d v="2034-04-18T00:00:00"/>
    <n v="88.848200000000006"/>
    <x v="3"/>
    <n v="28.1"/>
    <n v="0.6"/>
    <n v="0"/>
    <n v="88.848200000000006"/>
    <n v="0"/>
    <n v="88.848200000000006"/>
  </r>
  <r>
    <d v="2034-04-19T00:00:00"/>
    <n v="88.848200000000006"/>
    <x v="10"/>
    <n v="17"/>
    <n v="4.8"/>
    <n v="0.81599999999999995"/>
    <n v="89.664200000000008"/>
    <n v="0"/>
    <n v="89.664200000000008"/>
  </r>
  <r>
    <d v="2034-04-20T00:00:00"/>
    <n v="89.664200000000008"/>
    <x v="13"/>
    <n v="28.5"/>
    <n v="7.1"/>
    <n v="2.0234999999999999"/>
    <n v="91.687700000000007"/>
    <n v="0"/>
    <n v="91.687700000000007"/>
  </r>
  <r>
    <d v="2034-04-21T00:00:00"/>
    <n v="91.687700000000007"/>
    <x v="1"/>
    <n v="14.2"/>
    <n v="2.1"/>
    <n v="0.29820000000000002"/>
    <n v="91.985900000000001"/>
    <n v="0"/>
    <n v="91.985900000000001"/>
  </r>
  <r>
    <d v="2034-04-22T00:00:00"/>
    <n v="91.985900000000001"/>
    <x v="3"/>
    <n v="24.9"/>
    <n v="8.3000000000000007"/>
    <n v="2.0667"/>
    <n v="94.052599999999998"/>
    <n v="0"/>
    <n v="94.052599999999998"/>
  </r>
  <r>
    <d v="2034-04-23T00:00:00"/>
    <n v="94.052599999999998"/>
    <x v="13"/>
    <n v="19.100000000000001"/>
    <n v="3.4"/>
    <n v="0.64939999999999998"/>
    <n v="94.701999999999998"/>
    <n v="0"/>
    <n v="94.701999999999998"/>
  </r>
  <r>
    <d v="2034-04-24T00:00:00"/>
    <n v="94.701999999999998"/>
    <x v="6"/>
    <n v="14.9"/>
    <n v="23.1"/>
    <n v="3.4419000000000004"/>
    <n v="98.143900000000002"/>
    <n v="0"/>
    <n v="98.143900000000002"/>
  </r>
  <r>
    <d v="2034-04-25T00:00:00"/>
    <n v="98.143900000000002"/>
    <x v="23"/>
    <n v="16.899999999999999"/>
    <n v="6.8"/>
    <n v="1.1492"/>
    <n v="99.293099999999995"/>
    <n v="0"/>
    <n v="99.293099999999995"/>
  </r>
  <r>
    <d v="2034-04-26T00:00:00"/>
    <n v="99.293099999999995"/>
    <x v="8"/>
    <n v="15.9"/>
    <n v="6.8"/>
    <n v="1.0812000000000002"/>
    <n v="100.37429999999999"/>
    <n v="100"/>
    <n v="0.37429999999999097"/>
  </r>
  <r>
    <d v="2034-04-27T00:00:00"/>
    <n v="0.37429999999999097"/>
    <x v="25"/>
    <n v="26.3"/>
    <n v="0.7"/>
    <n v="0"/>
    <n v="0.37429999999999097"/>
    <n v="0"/>
    <n v="0.37429999999999097"/>
  </r>
  <r>
    <d v="2034-04-28T00:00:00"/>
    <n v="0.37429999999999097"/>
    <x v="6"/>
    <n v="12.2"/>
    <n v="0"/>
    <n v="0"/>
    <n v="0.37429999999999097"/>
    <n v="0"/>
    <n v="0.37429999999999097"/>
  </r>
  <r>
    <d v="2034-04-29T00:00:00"/>
    <n v="0.37429999999999097"/>
    <x v="3"/>
    <n v="27.5"/>
    <n v="0"/>
    <n v="0"/>
    <n v="0.37429999999999097"/>
    <n v="0"/>
    <n v="0.37429999999999097"/>
  </r>
  <r>
    <d v="2034-04-30T00:00:00"/>
    <n v="0.37429999999999097"/>
    <x v="17"/>
    <n v="23"/>
    <n v="0"/>
    <n v="0"/>
    <n v="0.37429999999999097"/>
    <n v="0"/>
    <n v="0.37429999999999097"/>
  </r>
  <r>
    <d v="2034-05-01T00:00:00"/>
    <n v="0.37429999999999097"/>
    <x v="15"/>
    <n v="17.899999999999999"/>
    <n v="36.799999999999997"/>
    <n v="6.5871999999999993"/>
    <n v="6.9614999999999903"/>
    <n v="0"/>
    <n v="6.9614999999999903"/>
  </r>
  <r>
    <d v="2034-05-02T00:00:00"/>
    <n v="6.9614999999999903"/>
    <x v="15"/>
    <n v="27.3"/>
    <n v="0"/>
    <n v="0"/>
    <n v="6.9614999999999903"/>
    <n v="0"/>
    <n v="6.9614999999999903"/>
  </r>
  <r>
    <d v="2034-05-03T00:00:00"/>
    <n v="6.9614999999999903"/>
    <x v="0"/>
    <n v="19.3"/>
    <n v="0.4"/>
    <n v="0"/>
    <n v="6.9614999999999903"/>
    <n v="0"/>
    <n v="6.9614999999999903"/>
  </r>
  <r>
    <d v="2034-05-04T00:00:00"/>
    <n v="6.9614999999999903"/>
    <x v="10"/>
    <n v="25.5"/>
    <n v="0"/>
    <n v="0"/>
    <n v="6.9614999999999903"/>
    <n v="0"/>
    <n v="6.9614999999999903"/>
  </r>
  <r>
    <d v="2034-05-05T00:00:00"/>
    <n v="6.9614999999999903"/>
    <x v="2"/>
    <n v="13.7"/>
    <n v="11.7"/>
    <n v="1.6029"/>
    <n v="8.5643999999999902"/>
    <n v="0"/>
    <n v="8.5643999999999902"/>
  </r>
  <r>
    <d v="2034-05-06T00:00:00"/>
    <n v="8.5643999999999902"/>
    <x v="15"/>
    <n v="18.399999999999999"/>
    <n v="0"/>
    <n v="0"/>
    <n v="8.5643999999999902"/>
    <n v="0"/>
    <n v="8.5643999999999902"/>
  </r>
  <r>
    <d v="2034-05-07T00:00:00"/>
    <n v="8.5643999999999902"/>
    <x v="14"/>
    <n v="11.1"/>
    <n v="0"/>
    <n v="0"/>
    <n v="8.5643999999999902"/>
    <n v="0"/>
    <n v="8.5643999999999902"/>
  </r>
  <r>
    <d v="2034-05-08T00:00:00"/>
    <n v="8.5643999999999902"/>
    <x v="8"/>
    <n v="28"/>
    <n v="0"/>
    <n v="0"/>
    <n v="8.5643999999999902"/>
    <n v="0"/>
    <n v="8.5643999999999902"/>
  </r>
  <r>
    <d v="2034-05-09T00:00:00"/>
    <n v="8.5643999999999902"/>
    <x v="2"/>
    <n v="16.2"/>
    <n v="13.7"/>
    <n v="2.2193999999999998"/>
    <n v="10.783799999999991"/>
    <n v="0"/>
    <n v="10.783799999999991"/>
  </r>
  <r>
    <d v="2034-05-10T00:00:00"/>
    <n v="10.783799999999991"/>
    <x v="15"/>
    <n v="12.1"/>
    <n v="37.200000000000003"/>
    <n v="4.5011999999999999"/>
    <n v="15.284999999999989"/>
    <n v="0"/>
    <n v="15.284999999999989"/>
  </r>
  <r>
    <d v="2034-05-11T00:00:00"/>
    <n v="15.284999999999989"/>
    <x v="16"/>
    <n v="21.4"/>
    <n v="3.1"/>
    <n v="0.6634000000000001"/>
    <n v="15.948399999999989"/>
    <n v="0"/>
    <n v="15.948399999999989"/>
  </r>
  <r>
    <d v="2034-05-12T00:00:00"/>
    <n v="15.948399999999989"/>
    <x v="6"/>
    <n v="11.2"/>
    <n v="0"/>
    <n v="0"/>
    <n v="15.948399999999989"/>
    <n v="0"/>
    <n v="15.948399999999989"/>
  </r>
  <r>
    <d v="2034-05-13T00:00:00"/>
    <n v="15.948399999999989"/>
    <x v="24"/>
    <n v="18.399999999999999"/>
    <n v="0.2"/>
    <n v="0"/>
    <n v="15.948399999999989"/>
    <n v="0"/>
    <n v="15.948399999999989"/>
  </r>
  <r>
    <d v="2034-05-14T00:00:00"/>
    <n v="15.948399999999989"/>
    <x v="8"/>
    <n v="13.7"/>
    <n v="0"/>
    <n v="0"/>
    <n v="15.948399999999989"/>
    <n v="0"/>
    <n v="15.948399999999989"/>
  </r>
  <r>
    <d v="2034-05-15T00:00:00"/>
    <n v="15.948399999999989"/>
    <x v="15"/>
    <n v="10.4"/>
    <n v="15.6"/>
    <n v="1.6224000000000001"/>
    <n v="17.570799999999988"/>
    <n v="0"/>
    <n v="17.570799999999988"/>
  </r>
  <r>
    <d v="2034-05-16T00:00:00"/>
    <n v="17.570799999999988"/>
    <x v="27"/>
    <n v="21.8"/>
    <n v="0"/>
    <n v="0"/>
    <n v="17.570799999999988"/>
    <n v="0"/>
    <n v="17.570799999999988"/>
  </r>
  <r>
    <d v="2034-05-17T00:00:00"/>
    <n v="17.570799999999988"/>
    <x v="3"/>
    <n v="11"/>
    <n v="0.4"/>
    <n v="0"/>
    <n v="17.570799999999988"/>
    <n v="0"/>
    <n v="17.570799999999988"/>
  </r>
  <r>
    <d v="2034-05-18T00:00:00"/>
    <n v="17.570799999999988"/>
    <x v="6"/>
    <n v="19"/>
    <n v="21.9"/>
    <n v="4.1609999999999996"/>
    <n v="21.731799999999986"/>
    <n v="0"/>
    <n v="21.731799999999986"/>
  </r>
  <r>
    <d v="2034-05-19T00:00:00"/>
    <n v="21.731799999999986"/>
    <x v="6"/>
    <n v="12.5"/>
    <n v="0"/>
    <n v="0"/>
    <n v="21.731799999999986"/>
    <n v="0"/>
    <n v="21.731799999999986"/>
  </r>
  <r>
    <d v="2034-05-20T00:00:00"/>
    <n v="21.731799999999986"/>
    <x v="11"/>
    <n v="13.6"/>
    <n v="12.6"/>
    <n v="1.7135999999999998"/>
    <n v="23.445399999999985"/>
    <n v="0"/>
    <n v="23.445399999999985"/>
  </r>
  <r>
    <d v="2034-05-21T00:00:00"/>
    <n v="23.445399999999985"/>
    <x v="6"/>
    <n v="20.2"/>
    <n v="17.899999999999999"/>
    <n v="3.6158000000000001"/>
    <n v="27.061199999999985"/>
    <n v="0"/>
    <n v="27.061199999999985"/>
  </r>
  <r>
    <d v="2034-05-22T00:00:00"/>
    <n v="27.061199999999985"/>
    <x v="6"/>
    <n v="28.7"/>
    <n v="0"/>
    <n v="0"/>
    <n v="27.061199999999985"/>
    <n v="0"/>
    <n v="27.061199999999985"/>
  </r>
  <r>
    <d v="2034-05-23T00:00:00"/>
    <n v="27.061199999999985"/>
    <x v="16"/>
    <n v="13.4"/>
    <n v="4.8"/>
    <n v="0.64319999999999999"/>
    <n v="27.704399999999985"/>
    <n v="0"/>
    <n v="27.704399999999985"/>
  </r>
  <r>
    <d v="2034-05-24T00:00:00"/>
    <n v="27.704399999999985"/>
    <x v="11"/>
    <n v="12"/>
    <n v="8.9"/>
    <n v="1.0680000000000001"/>
    <n v="28.772399999999987"/>
    <n v="0"/>
    <n v="28.772399999999987"/>
  </r>
  <r>
    <d v="2034-05-25T00:00:00"/>
    <n v="28.772399999999987"/>
    <x v="7"/>
    <n v="28.9"/>
    <n v="13.9"/>
    <n v="4.0171000000000001"/>
    <n v="32.78949999999999"/>
    <n v="0"/>
    <n v="32.78949999999999"/>
  </r>
  <r>
    <d v="2034-05-26T00:00:00"/>
    <n v="32.78949999999999"/>
    <x v="18"/>
    <n v="25.2"/>
    <n v="0"/>
    <n v="0"/>
    <n v="32.78949999999999"/>
    <n v="0"/>
    <n v="32.78949999999999"/>
  </r>
  <r>
    <d v="2034-05-27T00:00:00"/>
    <n v="32.78949999999999"/>
    <x v="7"/>
    <n v="18.600000000000001"/>
    <n v="1.8"/>
    <n v="0.33480000000000004"/>
    <n v="33.124299999999991"/>
    <n v="0"/>
    <n v="33.124299999999991"/>
  </r>
  <r>
    <d v="2034-05-28T00:00:00"/>
    <n v="33.124299999999991"/>
    <x v="22"/>
    <n v="20"/>
    <n v="2.4"/>
    <n v="0.48"/>
    <n v="33.604299999999988"/>
    <n v="0"/>
    <n v="33.604299999999988"/>
  </r>
  <r>
    <d v="2034-05-29T00:00:00"/>
    <n v="33.604299999999988"/>
    <x v="5"/>
    <n v="14.3"/>
    <n v="3.9"/>
    <n v="0.55770000000000008"/>
    <n v="34.161999999999985"/>
    <n v="0"/>
    <n v="34.161999999999985"/>
  </r>
  <r>
    <d v="2034-05-30T00:00:00"/>
    <n v="34.161999999999985"/>
    <x v="6"/>
    <n v="28.8"/>
    <n v="25.1"/>
    <n v="7.2288000000000014"/>
    <n v="41.390799999999984"/>
    <n v="0"/>
    <n v="41.390799999999984"/>
  </r>
  <r>
    <d v="2034-05-31T00:00:00"/>
    <n v="41.390799999999984"/>
    <x v="15"/>
    <n v="26.8"/>
    <n v="10.8"/>
    <n v="2.8944000000000005"/>
    <n v="44.285199999999982"/>
    <n v="0"/>
    <n v="44.285199999999982"/>
  </r>
  <r>
    <d v="2034-06-01T00:00:00"/>
    <n v="44.285199999999982"/>
    <x v="15"/>
    <n v="20.399999999999999"/>
    <n v="0"/>
    <n v="0"/>
    <n v="44.285199999999982"/>
    <n v="0"/>
    <n v="44.285199999999982"/>
  </r>
  <r>
    <d v="2034-06-02T00:00:00"/>
    <n v="44.285199999999982"/>
    <x v="18"/>
    <n v="14.1"/>
    <n v="4.5"/>
    <n v="0.63449999999999995"/>
    <n v="44.919699999999985"/>
    <n v="0"/>
    <n v="44.919699999999985"/>
  </r>
  <r>
    <d v="2034-06-03T00:00:00"/>
    <n v="44.919699999999985"/>
    <x v="10"/>
    <n v="28.1"/>
    <n v="6.3"/>
    <n v="1.7703"/>
    <n v="46.689999999999984"/>
    <n v="0"/>
    <n v="46.689999999999984"/>
  </r>
  <r>
    <d v="2034-06-04T00:00:00"/>
    <n v="46.689999999999984"/>
    <x v="9"/>
    <n v="15.7"/>
    <n v="11.5"/>
    <n v="1.8054999999999999"/>
    <n v="48.495499999999986"/>
    <n v="0"/>
    <n v="48.495499999999986"/>
  </r>
  <r>
    <d v="2034-06-05T00:00:00"/>
    <n v="48.495499999999986"/>
    <x v="25"/>
    <n v="27.7"/>
    <n v="0.6"/>
    <n v="0"/>
    <n v="48.495499999999986"/>
    <n v="0"/>
    <n v="48.495499999999986"/>
  </r>
  <r>
    <d v="2034-06-06T00:00:00"/>
    <n v="48.495499999999986"/>
    <x v="3"/>
    <n v="22.9"/>
    <n v="22.6"/>
    <n v="5.1753999999999998"/>
    <n v="53.670899999999989"/>
    <n v="0"/>
    <n v="53.670899999999989"/>
  </r>
  <r>
    <d v="2034-06-07T00:00:00"/>
    <n v="53.670899999999989"/>
    <x v="9"/>
    <n v="10.3"/>
    <n v="0"/>
    <n v="0"/>
    <n v="53.670899999999989"/>
    <n v="0"/>
    <n v="53.670899999999989"/>
  </r>
  <r>
    <d v="2034-06-08T00:00:00"/>
    <n v="53.670899999999989"/>
    <x v="19"/>
    <n v="28.4"/>
    <n v="4"/>
    <n v="1.1359999999999999"/>
    <n v="54.806899999999992"/>
    <n v="0"/>
    <n v="54.806899999999992"/>
  </r>
  <r>
    <d v="2034-06-09T00:00:00"/>
    <n v="54.806899999999992"/>
    <x v="14"/>
    <n v="18.7"/>
    <n v="15"/>
    <n v="2.8050000000000002"/>
    <n v="57.611899999999991"/>
    <n v="0"/>
    <n v="57.611899999999991"/>
  </r>
  <r>
    <d v="2034-06-10T00:00:00"/>
    <n v="57.611899999999991"/>
    <x v="15"/>
    <n v="13.7"/>
    <n v="9.4"/>
    <n v="1.2878000000000001"/>
    <n v="58.899699999999989"/>
    <n v="0"/>
    <n v="58.899699999999989"/>
  </r>
  <r>
    <d v="2034-06-11T00:00:00"/>
    <n v="58.899699999999989"/>
    <x v="10"/>
    <n v="16.3"/>
    <n v="3.6"/>
    <n v="0.5868000000000001"/>
    <n v="59.486499999999985"/>
    <n v="0"/>
    <n v="59.486499999999985"/>
  </r>
  <r>
    <d v="2034-06-12T00:00:00"/>
    <n v="59.486499999999985"/>
    <x v="23"/>
    <n v="14"/>
    <n v="0"/>
    <n v="0"/>
    <n v="59.486499999999985"/>
    <n v="0"/>
    <n v="59.486499999999985"/>
  </r>
  <r>
    <d v="2034-06-13T00:00:00"/>
    <n v="59.486499999999985"/>
    <x v="11"/>
    <n v="26"/>
    <n v="5.5"/>
    <n v="1.43"/>
    <n v="60.916499999999985"/>
    <n v="0"/>
    <n v="60.916499999999985"/>
  </r>
  <r>
    <d v="2034-06-14T00:00:00"/>
    <n v="60.916499999999985"/>
    <x v="15"/>
    <n v="27"/>
    <n v="38.6"/>
    <n v="10.422000000000001"/>
    <n v="71.338499999999982"/>
    <n v="0"/>
    <n v="71.338499999999982"/>
  </r>
  <r>
    <d v="2034-06-15T00:00:00"/>
    <n v="71.338499999999982"/>
    <x v="6"/>
    <n v="26.6"/>
    <n v="49.7"/>
    <n v="13.220200000000002"/>
    <n v="84.558699999999988"/>
    <n v="0"/>
    <n v="84.558699999999988"/>
  </r>
  <r>
    <d v="2034-06-16T00:00:00"/>
    <n v="84.558699999999988"/>
    <x v="15"/>
    <n v="20.9"/>
    <n v="30"/>
    <n v="6.2700000000000005"/>
    <n v="90.828699999999984"/>
    <n v="0"/>
    <n v="90.828699999999984"/>
  </r>
  <r>
    <d v="2034-06-17T00:00:00"/>
    <n v="90.828699999999984"/>
    <x v="18"/>
    <n v="28.5"/>
    <n v="5.3"/>
    <n v="1.5105"/>
    <n v="92.339199999999977"/>
    <n v="0"/>
    <n v="92.339199999999977"/>
  </r>
  <r>
    <d v="2034-06-18T00:00:00"/>
    <n v="92.339199999999977"/>
    <x v="1"/>
    <n v="10.4"/>
    <n v="0"/>
    <n v="0"/>
    <n v="92.339199999999977"/>
    <n v="0"/>
    <n v="92.339199999999977"/>
  </r>
  <r>
    <d v="2034-06-19T00:00:00"/>
    <n v="92.339199999999977"/>
    <x v="14"/>
    <n v="25.9"/>
    <n v="9.1999999999999993"/>
    <n v="2.3827999999999996"/>
    <n v="94.72199999999998"/>
    <n v="0"/>
    <n v="94.72199999999998"/>
  </r>
  <r>
    <d v="2034-06-20T00:00:00"/>
    <n v="94.72199999999998"/>
    <x v="7"/>
    <n v="24.6"/>
    <n v="11"/>
    <n v="2.7060000000000004"/>
    <n v="97.427999999999983"/>
    <n v="0"/>
    <n v="97.427999999999983"/>
  </r>
  <r>
    <d v="2034-06-21T00:00:00"/>
    <n v="97.427999999999983"/>
    <x v="12"/>
    <n v="22"/>
    <n v="0"/>
    <n v="0"/>
    <n v="97.427999999999983"/>
    <n v="0"/>
    <n v="97.427999999999983"/>
  </r>
  <r>
    <d v="2034-06-22T00:00:00"/>
    <n v="97.427999999999983"/>
    <x v="4"/>
    <n v="16.8"/>
    <n v="2.4"/>
    <n v="0.4032"/>
    <n v="97.831199999999981"/>
    <n v="0"/>
    <n v="97.831199999999981"/>
  </r>
  <r>
    <d v="2034-06-23T00:00:00"/>
    <n v="97.831199999999981"/>
    <x v="6"/>
    <n v="21.7"/>
    <n v="44.1"/>
    <n v="9.569700000000001"/>
    <n v="107.40089999999998"/>
    <n v="100"/>
    <n v="7.4008999999999787"/>
  </r>
  <r>
    <d v="2034-06-24T00:00:00"/>
    <n v="7.4008999999999787"/>
    <x v="8"/>
    <n v="28.9"/>
    <n v="0"/>
    <n v="0"/>
    <n v="7.4008999999999787"/>
    <n v="0"/>
    <n v="7.4008999999999787"/>
  </r>
  <r>
    <d v="2034-06-25T00:00:00"/>
    <n v="7.4008999999999787"/>
    <x v="9"/>
    <n v="26.6"/>
    <n v="0.4"/>
    <n v="0"/>
    <n v="7.4008999999999787"/>
    <n v="0"/>
    <n v="7.4008999999999787"/>
  </r>
  <r>
    <d v="2034-06-26T00:00:00"/>
    <n v="7.4008999999999787"/>
    <x v="11"/>
    <n v="28"/>
    <n v="16.7"/>
    <n v="4.6760000000000002"/>
    <n v="12.076899999999979"/>
    <n v="0"/>
    <n v="12.076899999999979"/>
  </r>
  <r>
    <d v="2034-06-27T00:00:00"/>
    <n v="12.076899999999979"/>
    <x v="13"/>
    <n v="27.5"/>
    <n v="0"/>
    <n v="0"/>
    <n v="12.076899999999979"/>
    <n v="0"/>
    <n v="12.076899999999979"/>
  </r>
  <r>
    <d v="2034-06-28T00:00:00"/>
    <n v="12.076899999999979"/>
    <x v="18"/>
    <n v="18.2"/>
    <n v="0"/>
    <n v="0"/>
    <n v="12.076899999999979"/>
    <n v="0"/>
    <n v="12.076899999999979"/>
  </r>
  <r>
    <d v="2034-06-29T00:00:00"/>
    <n v="12.076899999999979"/>
    <x v="14"/>
    <n v="25.1"/>
    <n v="0"/>
    <n v="0"/>
    <n v="12.076899999999979"/>
    <n v="0"/>
    <n v="12.076899999999979"/>
  </r>
  <r>
    <d v="2034-06-30T00:00:00"/>
    <n v="12.076899999999979"/>
    <x v="0"/>
    <n v="10.1"/>
    <n v="0.2"/>
    <n v="0"/>
    <n v="12.076899999999979"/>
    <n v="0"/>
    <n v="12.076899999999979"/>
  </r>
  <r>
    <d v="2034-07-01T00:00:00"/>
    <n v="12.076899999999979"/>
    <x v="11"/>
    <n v="13.1"/>
    <n v="7.9"/>
    <n v="1.0348999999999999"/>
    <n v="13.111799999999979"/>
    <n v="0"/>
    <n v="13.111799999999979"/>
  </r>
  <r>
    <d v="2034-07-02T00:00:00"/>
    <n v="13.111799999999979"/>
    <x v="5"/>
    <n v="22.9"/>
    <n v="0"/>
    <n v="0"/>
    <n v="13.111799999999979"/>
    <n v="0"/>
    <n v="13.111799999999979"/>
  </r>
  <r>
    <d v="2034-07-03T00:00:00"/>
    <n v="13.111799999999979"/>
    <x v="5"/>
    <n v="26.3"/>
    <n v="4"/>
    <n v="1.052"/>
    <n v="14.163799999999979"/>
    <n v="0"/>
    <n v="14.163799999999979"/>
  </r>
  <r>
    <d v="2034-07-04T00:00:00"/>
    <n v="14.163799999999979"/>
    <x v="15"/>
    <n v="11.3"/>
    <n v="19.8"/>
    <n v="2.2374000000000001"/>
    <n v="16.401199999999978"/>
    <n v="0"/>
    <n v="16.401199999999978"/>
  </r>
  <r>
    <d v="2034-07-05T00:00:00"/>
    <n v="16.401199999999978"/>
    <x v="6"/>
    <n v="30"/>
    <n v="0"/>
    <n v="0"/>
    <n v="16.401199999999978"/>
    <n v="0"/>
    <n v="16.401199999999978"/>
  </r>
  <r>
    <d v="2034-07-06T00:00:00"/>
    <n v="16.401199999999978"/>
    <x v="18"/>
    <n v="20.399999999999999"/>
    <n v="0"/>
    <n v="0"/>
    <n v="16.401199999999978"/>
    <n v="0"/>
    <n v="16.401199999999978"/>
  </r>
  <r>
    <d v="2034-07-07T00:00:00"/>
    <n v="16.401199999999978"/>
    <x v="3"/>
    <n v="24.5"/>
    <n v="8.6999999999999993"/>
    <n v="2.1315"/>
    <n v="18.532699999999977"/>
    <n v="0"/>
    <n v="18.532699999999977"/>
  </r>
  <r>
    <d v="2034-07-08T00:00:00"/>
    <n v="18.532699999999977"/>
    <x v="7"/>
    <n v="17"/>
    <n v="2.7"/>
    <n v="0.45900000000000007"/>
    <n v="18.991699999999977"/>
    <n v="0"/>
    <n v="18.991699999999977"/>
  </r>
  <r>
    <d v="2034-07-09T00:00:00"/>
    <n v="18.991699999999977"/>
    <x v="15"/>
    <n v="21"/>
    <n v="5.6"/>
    <n v="1.1759999999999999"/>
    <n v="20.167699999999975"/>
    <n v="0"/>
    <n v="20.167699999999975"/>
  </r>
  <r>
    <d v="2034-07-10T00:00:00"/>
    <n v="20.167699999999975"/>
    <x v="15"/>
    <n v="20.7"/>
    <n v="0"/>
    <n v="0"/>
    <n v="20.167699999999975"/>
    <n v="0"/>
    <n v="20.167699999999975"/>
  </r>
  <r>
    <d v="2034-07-11T00:00:00"/>
    <n v="20.167699999999975"/>
    <x v="8"/>
    <n v="26.7"/>
    <n v="9.8000000000000007"/>
    <n v="2.6166000000000005"/>
    <n v="22.784299999999977"/>
    <n v="0"/>
    <n v="22.784299999999977"/>
  </r>
  <r>
    <d v="2034-07-12T00:00:00"/>
    <n v="22.784299999999977"/>
    <x v="26"/>
    <n v="10.199999999999999"/>
    <n v="0.1"/>
    <n v="0"/>
    <n v="22.784299999999977"/>
    <n v="0"/>
    <n v="22.784299999999977"/>
  </r>
  <r>
    <d v="2034-07-13T00:00:00"/>
    <n v="22.784299999999977"/>
    <x v="6"/>
    <n v="15.7"/>
    <n v="5.8"/>
    <n v="0.91059999999999985"/>
    <n v="23.694899999999976"/>
    <n v="0"/>
    <n v="23.694899999999976"/>
  </r>
  <r>
    <d v="2034-07-14T00:00:00"/>
    <n v="23.694899999999976"/>
    <x v="29"/>
    <n v="15.9"/>
    <n v="2.2000000000000002"/>
    <n v="0.34980000000000006"/>
    <n v="24.044699999999974"/>
    <n v="0"/>
    <n v="24.044699999999974"/>
  </r>
  <r>
    <d v="2034-07-15T00:00:00"/>
    <n v="24.044699999999974"/>
    <x v="15"/>
    <n v="21"/>
    <n v="13.1"/>
    <n v="2.7509999999999999"/>
    <n v="26.795699999999975"/>
    <n v="0"/>
    <n v="26.795699999999975"/>
  </r>
  <r>
    <d v="2034-07-16T00:00:00"/>
    <n v="26.795699999999975"/>
    <x v="5"/>
    <n v="10.9"/>
    <n v="8.1"/>
    <n v="0.88289999999999991"/>
    <n v="27.678599999999975"/>
    <n v="0"/>
    <n v="27.678599999999975"/>
  </r>
  <r>
    <d v="2034-07-17T00:00:00"/>
    <n v="27.678599999999975"/>
    <x v="18"/>
    <n v="20.9"/>
    <n v="5.9"/>
    <n v="1.2331000000000001"/>
    <n v="28.911699999999975"/>
    <n v="0"/>
    <n v="28.911699999999975"/>
  </r>
  <r>
    <d v="2034-07-18T00:00:00"/>
    <n v="28.911699999999975"/>
    <x v="15"/>
    <n v="21.8"/>
    <n v="15.9"/>
    <n v="3.4662000000000002"/>
    <n v="32.377899999999975"/>
    <n v="0"/>
    <n v="32.377899999999975"/>
  </r>
  <r>
    <d v="2034-07-19T00:00:00"/>
    <n v="32.377899999999975"/>
    <x v="11"/>
    <n v="11.9"/>
    <n v="18.100000000000001"/>
    <n v="2.1539000000000001"/>
    <n v="34.531799999999976"/>
    <n v="0"/>
    <n v="34.531799999999976"/>
  </r>
  <r>
    <d v="2034-07-20T00:00:00"/>
    <n v="34.531799999999976"/>
    <x v="9"/>
    <n v="12.9"/>
    <n v="0"/>
    <n v="0"/>
    <n v="34.531799999999976"/>
    <n v="0"/>
    <n v="34.531799999999976"/>
  </r>
  <r>
    <d v="2034-07-21T00:00:00"/>
    <n v="34.531799999999976"/>
    <x v="15"/>
    <n v="14.9"/>
    <n v="4.8"/>
    <n v="0.71519999999999995"/>
    <n v="35.246999999999979"/>
    <n v="0"/>
    <n v="35.246999999999979"/>
  </r>
  <r>
    <d v="2034-07-22T00:00:00"/>
    <n v="35.246999999999979"/>
    <x v="6"/>
    <n v="29.5"/>
    <n v="0"/>
    <n v="0"/>
    <n v="35.246999999999979"/>
    <n v="0"/>
    <n v="35.246999999999979"/>
  </r>
  <r>
    <d v="2034-07-23T00:00:00"/>
    <n v="35.246999999999979"/>
    <x v="15"/>
    <n v="18.100000000000001"/>
    <n v="0"/>
    <n v="0"/>
    <n v="35.246999999999979"/>
    <n v="0"/>
    <n v="35.246999999999979"/>
  </r>
  <r>
    <d v="2034-07-24T00:00:00"/>
    <n v="35.246999999999979"/>
    <x v="2"/>
    <n v="10.8"/>
    <n v="11.8"/>
    <n v="1.2744000000000002"/>
    <n v="36.521399999999979"/>
    <n v="0"/>
    <n v="36.521399999999979"/>
  </r>
  <r>
    <d v="2034-07-25T00:00:00"/>
    <n v="36.521399999999979"/>
    <x v="5"/>
    <n v="13.5"/>
    <n v="5.4"/>
    <n v="0.72900000000000009"/>
    <n v="37.250399999999978"/>
    <n v="0"/>
    <n v="37.250399999999978"/>
  </r>
  <r>
    <d v="2034-07-26T00:00:00"/>
    <n v="37.250399999999978"/>
    <x v="18"/>
    <n v="15.9"/>
    <n v="0"/>
    <n v="0"/>
    <n v="37.250399999999978"/>
    <n v="0"/>
    <n v="37.250399999999978"/>
  </r>
  <r>
    <d v="2034-07-27T00:00:00"/>
    <n v="37.250399999999978"/>
    <x v="22"/>
    <n v="23.1"/>
    <n v="0"/>
    <n v="0"/>
    <n v="37.250399999999978"/>
    <n v="0"/>
    <n v="37.250399999999978"/>
  </r>
  <r>
    <d v="2034-07-28T00:00:00"/>
    <n v="37.250399999999978"/>
    <x v="12"/>
    <n v="26.7"/>
    <n v="0"/>
    <n v="0"/>
    <n v="37.250399999999978"/>
    <n v="0"/>
    <n v="37.250399999999978"/>
  </r>
  <r>
    <d v="2034-07-29T00:00:00"/>
    <n v="37.250399999999978"/>
    <x v="6"/>
    <n v="26"/>
    <n v="29.1"/>
    <n v="7.5660000000000007"/>
    <n v="44.81639999999998"/>
    <n v="0"/>
    <n v="44.81639999999998"/>
  </r>
  <r>
    <d v="2034-07-30T00:00:00"/>
    <n v="44.81639999999998"/>
    <x v="14"/>
    <n v="23.6"/>
    <n v="9.1"/>
    <n v="2.1476000000000002"/>
    <n v="46.963999999999977"/>
    <n v="0"/>
    <n v="46.963999999999977"/>
  </r>
  <r>
    <d v="2034-07-31T00:00:00"/>
    <n v="46.963999999999977"/>
    <x v="22"/>
    <n v="29.8"/>
    <n v="5.7"/>
    <n v="1.6986000000000001"/>
    <n v="48.662599999999976"/>
    <n v="0"/>
    <n v="48.662599999999976"/>
  </r>
  <r>
    <d v="2034-08-01T00:00:00"/>
    <n v="48.662599999999976"/>
    <x v="15"/>
    <n v="18.600000000000001"/>
    <n v="0"/>
    <n v="0"/>
    <n v="48.662599999999976"/>
    <n v="0"/>
    <n v="48.662599999999976"/>
  </r>
  <r>
    <d v="2034-08-02T00:00:00"/>
    <n v="48.662599999999976"/>
    <x v="11"/>
    <n v="17.600000000000001"/>
    <n v="2.4"/>
    <n v="0.42240000000000005"/>
    <n v="49.08499999999998"/>
    <n v="0"/>
    <n v="49.08499999999998"/>
  </r>
  <r>
    <d v="2034-08-03T00:00:00"/>
    <n v="49.08499999999998"/>
    <x v="11"/>
    <n v="12.6"/>
    <n v="9.1999999999999993"/>
    <n v="1.1592"/>
    <n v="50.244199999999978"/>
    <n v="0"/>
    <n v="50.244199999999978"/>
  </r>
  <r>
    <d v="2034-08-04T00:00:00"/>
    <n v="50.244199999999978"/>
    <x v="13"/>
    <n v="25.4"/>
    <n v="5.4"/>
    <n v="1.3715999999999999"/>
    <n v="51.615799999999979"/>
    <n v="0"/>
    <n v="51.615799999999979"/>
  </r>
  <r>
    <d v="2034-08-05T00:00:00"/>
    <n v="51.615799999999979"/>
    <x v="16"/>
    <n v="12.8"/>
    <n v="3.6"/>
    <n v="0.46080000000000004"/>
    <n v="52.076599999999978"/>
    <n v="0"/>
    <n v="52.076599999999978"/>
  </r>
  <r>
    <d v="2034-08-06T00:00:00"/>
    <n v="52.076599999999978"/>
    <x v="7"/>
    <n v="18.7"/>
    <n v="0"/>
    <n v="0"/>
    <n v="52.076599999999978"/>
    <n v="0"/>
    <n v="52.076599999999978"/>
  </r>
  <r>
    <d v="2034-08-07T00:00:00"/>
    <n v="52.076599999999978"/>
    <x v="29"/>
    <n v="22.3"/>
    <n v="0"/>
    <n v="0"/>
    <n v="52.076599999999978"/>
    <n v="0"/>
    <n v="52.076599999999978"/>
  </r>
  <r>
    <d v="2034-08-08T00:00:00"/>
    <n v="52.076599999999978"/>
    <x v="14"/>
    <n v="26.4"/>
    <n v="0.5"/>
    <n v="0"/>
    <n v="52.076599999999978"/>
    <n v="0"/>
    <n v="52.076599999999978"/>
  </r>
  <r>
    <d v="2034-08-09T00:00:00"/>
    <n v="52.076599999999978"/>
    <x v="3"/>
    <n v="28.5"/>
    <n v="3.2"/>
    <n v="0.91200000000000003"/>
    <n v="52.988599999999977"/>
    <n v="0"/>
    <n v="52.988599999999977"/>
  </r>
  <r>
    <d v="2034-08-10T00:00:00"/>
    <n v="52.988599999999977"/>
    <x v="13"/>
    <n v="16.8"/>
    <n v="5.5"/>
    <n v="0.92400000000000004"/>
    <n v="53.912599999999976"/>
    <n v="0"/>
    <n v="53.912599999999976"/>
  </r>
  <r>
    <d v="2034-08-11T00:00:00"/>
    <n v="53.912599999999976"/>
    <x v="23"/>
    <n v="24.7"/>
    <n v="0.8"/>
    <n v="0"/>
    <n v="53.912599999999976"/>
    <n v="0"/>
    <n v="53.912599999999976"/>
  </r>
  <r>
    <d v="2034-08-12T00:00:00"/>
    <n v="53.912599999999976"/>
    <x v="5"/>
    <n v="29.6"/>
    <n v="0"/>
    <n v="0"/>
    <n v="53.912599999999976"/>
    <n v="0"/>
    <n v="53.912599999999976"/>
  </r>
  <r>
    <d v="2034-08-13T00:00:00"/>
    <n v="53.912599999999976"/>
    <x v="6"/>
    <n v="23.3"/>
    <n v="29.4"/>
    <n v="6.8502000000000001"/>
    <n v="60.762799999999977"/>
    <n v="0"/>
    <n v="60.762799999999977"/>
  </r>
  <r>
    <d v="2034-08-14T00:00:00"/>
    <n v="60.762799999999977"/>
    <x v="5"/>
    <n v="28.8"/>
    <n v="11.5"/>
    <n v="3.3119999999999998"/>
    <n v="64.074799999999982"/>
    <n v="0"/>
    <n v="64.074799999999982"/>
  </r>
  <r>
    <d v="2034-08-15T00:00:00"/>
    <n v="64.074799999999982"/>
    <x v="5"/>
    <n v="26.5"/>
    <n v="0"/>
    <n v="0"/>
    <n v="64.074799999999982"/>
    <n v="0"/>
    <n v="64.074799999999982"/>
  </r>
  <r>
    <d v="2034-08-16T00:00:00"/>
    <n v="64.074799999999982"/>
    <x v="19"/>
    <n v="17.100000000000001"/>
    <n v="3.6"/>
    <n v="0.61560000000000015"/>
    <n v="64.690399999999983"/>
    <n v="0"/>
    <n v="64.690399999999983"/>
  </r>
  <r>
    <d v="2034-08-17T00:00:00"/>
    <n v="64.690399999999983"/>
    <x v="5"/>
    <n v="17.8"/>
    <n v="7"/>
    <n v="1.2460000000000002"/>
    <n v="65.936399999999978"/>
    <n v="0"/>
    <n v="65.936399999999978"/>
  </r>
  <r>
    <d v="2034-08-18T00:00:00"/>
    <n v="65.936399999999978"/>
    <x v="23"/>
    <n v="24.7"/>
    <n v="1.5"/>
    <n v="0.3705"/>
    <n v="66.306899999999985"/>
    <n v="0"/>
    <n v="66.306899999999985"/>
  </r>
  <r>
    <d v="2034-08-19T00:00:00"/>
    <n v="66.306899999999985"/>
    <x v="15"/>
    <n v="25.1"/>
    <n v="0"/>
    <n v="0"/>
    <n v="66.306899999999985"/>
    <n v="0"/>
    <n v="66.306899999999985"/>
  </r>
  <r>
    <d v="2034-08-20T00:00:00"/>
    <n v="66.306899999999985"/>
    <x v="28"/>
    <n v="27"/>
    <n v="0"/>
    <n v="0"/>
    <n v="66.306899999999985"/>
    <n v="0"/>
    <n v="66.306899999999985"/>
  </r>
  <r>
    <d v="2034-08-21T00:00:00"/>
    <n v="66.306899999999985"/>
    <x v="14"/>
    <n v="18.2"/>
    <n v="13.9"/>
    <n v="2.5297999999999998"/>
    <n v="68.836699999999979"/>
    <n v="0"/>
    <n v="68.836699999999979"/>
  </r>
  <r>
    <d v="2034-08-22T00:00:00"/>
    <n v="68.836699999999979"/>
    <x v="11"/>
    <n v="10.8"/>
    <n v="7.9"/>
    <n v="0.85320000000000007"/>
    <n v="69.68989999999998"/>
    <n v="0"/>
    <n v="69.68989999999998"/>
  </r>
  <r>
    <d v="2034-08-23T00:00:00"/>
    <n v="69.68989999999998"/>
    <x v="3"/>
    <n v="27.9"/>
    <n v="9.9"/>
    <n v="2.7620999999999998"/>
    <n v="72.451999999999984"/>
    <n v="0"/>
    <n v="72.451999999999984"/>
  </r>
  <r>
    <d v="2034-08-24T00:00:00"/>
    <n v="72.451999999999984"/>
    <x v="20"/>
    <n v="14.1"/>
    <n v="0.7"/>
    <n v="0"/>
    <n v="72.451999999999984"/>
    <n v="0"/>
    <n v="72.451999999999984"/>
  </r>
  <r>
    <d v="2034-08-25T00:00:00"/>
    <n v="72.451999999999984"/>
    <x v="14"/>
    <n v="17.5"/>
    <n v="3.2"/>
    <n v="0.56000000000000005"/>
    <n v="73.011999999999986"/>
    <n v="0"/>
    <n v="73.011999999999986"/>
  </r>
  <r>
    <d v="2034-08-26T00:00:00"/>
    <n v="73.011999999999986"/>
    <x v="6"/>
    <n v="14.3"/>
    <n v="0"/>
    <n v="0"/>
    <n v="73.011999999999986"/>
    <n v="0"/>
    <n v="73.011999999999986"/>
  </r>
  <r>
    <d v="2034-08-27T00:00:00"/>
    <n v="73.011999999999986"/>
    <x v="16"/>
    <n v="15.4"/>
    <n v="0"/>
    <n v="0"/>
    <n v="73.011999999999986"/>
    <n v="0"/>
    <n v="73.011999999999986"/>
  </r>
  <r>
    <d v="2034-08-28T00:00:00"/>
    <n v="73.011999999999986"/>
    <x v="15"/>
    <n v="17.5"/>
    <n v="0"/>
    <n v="0"/>
    <n v="73.011999999999986"/>
    <n v="0"/>
    <n v="73.011999999999986"/>
  </r>
  <r>
    <d v="2034-08-29T00:00:00"/>
    <n v="73.011999999999986"/>
    <x v="9"/>
    <n v="11.6"/>
    <n v="4.0999999999999996"/>
    <n v="0.47559999999999997"/>
    <n v="73.487599999999986"/>
    <n v="0"/>
    <n v="73.487599999999986"/>
  </r>
  <r>
    <d v="2034-08-30T00:00:00"/>
    <n v="73.487599999999986"/>
    <x v="5"/>
    <n v="27.9"/>
    <n v="10.3"/>
    <n v="2.8736999999999999"/>
    <n v="76.361299999999986"/>
    <n v="0"/>
    <n v="76.361299999999986"/>
  </r>
  <r>
    <d v="2034-08-31T00:00:00"/>
    <n v="76.361299999999986"/>
    <x v="15"/>
    <n v="11.8"/>
    <n v="20.2"/>
    <n v="2.3836000000000004"/>
    <n v="78.744899999999987"/>
    <n v="0"/>
    <n v="78.744899999999987"/>
  </r>
  <r>
    <d v="2034-09-01T00:00:00"/>
    <n v="78.744899999999987"/>
    <x v="3"/>
    <n v="12"/>
    <n v="8.5"/>
    <n v="1.02"/>
    <n v="79.764899999999983"/>
    <n v="0"/>
    <n v="79.764899999999983"/>
  </r>
  <r>
    <d v="2034-09-02T00:00:00"/>
    <n v="79.764899999999983"/>
    <x v="6"/>
    <n v="11.8"/>
    <n v="7.8"/>
    <n v="0.92040000000000011"/>
    <n v="80.685299999999984"/>
    <n v="0"/>
    <n v="80.685299999999984"/>
  </r>
  <r>
    <d v="2034-09-03T00:00:00"/>
    <n v="80.685299999999984"/>
    <x v="13"/>
    <n v="22.2"/>
    <n v="0"/>
    <n v="0"/>
    <n v="80.685299999999984"/>
    <n v="0"/>
    <n v="80.685299999999984"/>
  </r>
  <r>
    <d v="2034-09-04T00:00:00"/>
    <n v="80.685299999999984"/>
    <x v="3"/>
    <n v="13.3"/>
    <n v="3.8"/>
    <n v="0.50539999999999996"/>
    <n v="81.190699999999978"/>
    <n v="0"/>
    <n v="81.190699999999978"/>
  </r>
  <r>
    <d v="2034-09-05T00:00:00"/>
    <n v="81.190699999999978"/>
    <x v="9"/>
    <n v="24.6"/>
    <n v="2.1"/>
    <n v="0.51660000000000006"/>
    <n v="81.707299999999975"/>
    <n v="0"/>
    <n v="81.707299999999975"/>
  </r>
  <r>
    <d v="2034-09-06T00:00:00"/>
    <n v="81.707299999999975"/>
    <x v="15"/>
    <n v="15.7"/>
    <n v="0"/>
    <n v="0"/>
    <n v="81.707299999999975"/>
    <n v="0"/>
    <n v="81.707299999999975"/>
  </r>
  <r>
    <d v="2034-09-07T00:00:00"/>
    <n v="81.707299999999975"/>
    <x v="14"/>
    <n v="26.7"/>
    <n v="16.2"/>
    <n v="4.3254000000000001"/>
    <n v="86.032699999999977"/>
    <n v="0"/>
    <n v="86.032699999999977"/>
  </r>
  <r>
    <d v="2034-09-08T00:00:00"/>
    <n v="86.032699999999977"/>
    <x v="11"/>
    <n v="28.1"/>
    <n v="1.1000000000000001"/>
    <n v="0.30910000000000004"/>
    <n v="86.341799999999978"/>
    <n v="0"/>
    <n v="86.341799999999978"/>
  </r>
  <r>
    <d v="2034-09-09T00:00:00"/>
    <n v="86.341799999999978"/>
    <x v="6"/>
    <n v="29.1"/>
    <n v="3"/>
    <n v="0.87300000000000011"/>
    <n v="87.214799999999983"/>
    <n v="0"/>
    <n v="87.214799999999983"/>
  </r>
  <r>
    <d v="2034-09-10T00:00:00"/>
    <n v="87.214799999999983"/>
    <x v="3"/>
    <n v="26.2"/>
    <n v="0"/>
    <n v="0"/>
    <n v="87.214799999999983"/>
    <n v="0"/>
    <n v="87.214799999999983"/>
  </r>
  <r>
    <d v="2034-09-11T00:00:00"/>
    <n v="87.214799999999983"/>
    <x v="27"/>
    <n v="23.3"/>
    <n v="0"/>
    <n v="0"/>
    <n v="87.214799999999983"/>
    <n v="0"/>
    <n v="87.214799999999983"/>
  </r>
  <r>
    <d v="2034-09-12T00:00:00"/>
    <n v="87.214799999999983"/>
    <x v="15"/>
    <n v="21.7"/>
    <n v="10.4"/>
    <n v="2.2568000000000001"/>
    <n v="89.471599999999981"/>
    <n v="0"/>
    <n v="89.471599999999981"/>
  </r>
  <r>
    <d v="2034-09-13T00:00:00"/>
    <n v="89.471599999999981"/>
    <x v="14"/>
    <n v="18.8"/>
    <n v="15.6"/>
    <n v="2.9328000000000003"/>
    <n v="92.404399999999981"/>
    <n v="0"/>
    <n v="92.404399999999981"/>
  </r>
  <r>
    <d v="2034-09-14T00:00:00"/>
    <n v="92.404399999999981"/>
    <x v="11"/>
    <n v="25.4"/>
    <n v="7.4"/>
    <n v="1.8796000000000002"/>
    <n v="94.283999999999978"/>
    <n v="0"/>
    <n v="94.283999999999978"/>
  </r>
  <r>
    <d v="2034-09-15T00:00:00"/>
    <n v="94.283999999999978"/>
    <x v="7"/>
    <n v="21.1"/>
    <n v="1"/>
    <n v="0.21100000000000002"/>
    <n v="94.494999999999976"/>
    <n v="0"/>
    <n v="94.494999999999976"/>
  </r>
  <r>
    <d v="2034-09-16T00:00:00"/>
    <n v="94.494999999999976"/>
    <x v="7"/>
    <n v="25.1"/>
    <n v="20"/>
    <n v="5.0200000000000005"/>
    <n v="99.514999999999972"/>
    <n v="0"/>
    <n v="99.514999999999972"/>
  </r>
  <r>
    <d v="2034-09-17T00:00:00"/>
    <n v="99.514999999999972"/>
    <x v="3"/>
    <n v="17.600000000000001"/>
    <n v="0"/>
    <n v="0"/>
    <n v="99.514999999999972"/>
    <n v="0"/>
    <n v="99.514999999999972"/>
  </r>
  <r>
    <d v="2034-09-18T00:00:00"/>
    <n v="99.514999999999972"/>
    <x v="11"/>
    <n v="21.2"/>
    <n v="3.4"/>
    <n v="0.7208"/>
    <n v="100.23579999999997"/>
    <n v="100"/>
    <n v="0.23579999999996915"/>
  </r>
  <r>
    <d v="2034-09-19T00:00:00"/>
    <n v="0.23579999999996915"/>
    <x v="3"/>
    <n v="26.4"/>
    <n v="14.7"/>
    <n v="3.8807999999999998"/>
    <n v="4.116599999999969"/>
    <n v="0"/>
    <n v="4.116599999999969"/>
  </r>
  <r>
    <d v="2034-09-20T00:00:00"/>
    <n v="4.116599999999969"/>
    <x v="1"/>
    <n v="13.5"/>
    <n v="0"/>
    <n v="0"/>
    <n v="4.116599999999969"/>
    <n v="0"/>
    <n v="4.116599999999969"/>
  </r>
  <r>
    <d v="2034-09-21T00:00:00"/>
    <n v="4.116599999999969"/>
    <x v="18"/>
    <n v="25.1"/>
    <n v="0"/>
    <n v="0"/>
    <n v="4.116599999999969"/>
    <n v="0"/>
    <n v="4.116599999999969"/>
  </r>
  <r>
    <d v="2034-09-22T00:00:00"/>
    <n v="4.116599999999969"/>
    <x v="7"/>
    <n v="10.4"/>
    <n v="11"/>
    <n v="1.1440000000000001"/>
    <n v="5.2605999999999691"/>
    <n v="0"/>
    <n v="5.2605999999999691"/>
  </r>
  <r>
    <d v="2034-09-23T00:00:00"/>
    <n v="5.2605999999999691"/>
    <x v="11"/>
    <n v="24.3"/>
    <n v="4.9000000000000004"/>
    <n v="1.1907000000000001"/>
    <n v="6.4512999999999696"/>
    <n v="0"/>
    <n v="6.4512999999999696"/>
  </r>
  <r>
    <d v="2034-09-24T00:00:00"/>
    <n v="6.4512999999999696"/>
    <x v="8"/>
    <n v="18.7"/>
    <n v="6.2"/>
    <n v="1.1594"/>
    <n v="7.6106999999999694"/>
    <n v="0"/>
    <n v="7.6106999999999694"/>
  </r>
  <r>
    <d v="2034-09-25T00:00:00"/>
    <n v="7.6106999999999694"/>
    <x v="29"/>
    <n v="14.1"/>
    <n v="0"/>
    <n v="0"/>
    <n v="7.6106999999999694"/>
    <n v="0"/>
    <n v="7.6106999999999694"/>
  </r>
  <r>
    <d v="2034-09-26T00:00:00"/>
    <n v="7.6106999999999694"/>
    <x v="19"/>
    <n v="24.2"/>
    <n v="0"/>
    <n v="0"/>
    <n v="7.6106999999999694"/>
    <n v="0"/>
    <n v="7.6106999999999694"/>
  </r>
  <r>
    <d v="2034-09-27T00:00:00"/>
    <n v="7.6106999999999694"/>
    <x v="18"/>
    <n v="26.4"/>
    <n v="0"/>
    <n v="0"/>
    <n v="7.6106999999999694"/>
    <n v="0"/>
    <n v="7.6106999999999694"/>
  </r>
  <r>
    <d v="2034-09-28T00:00:00"/>
    <n v="7.6106999999999694"/>
    <x v="6"/>
    <n v="24.5"/>
    <n v="4"/>
    <n v="0.98"/>
    <n v="8.5906999999999698"/>
    <n v="0"/>
    <n v="8.5906999999999698"/>
  </r>
  <r>
    <d v="2034-09-29T00:00:00"/>
    <n v="8.5906999999999698"/>
    <x v="10"/>
    <n v="25.5"/>
    <n v="2.9"/>
    <n v="0.73950000000000005"/>
    <n v="9.3301999999999694"/>
    <n v="0"/>
    <n v="9.3301999999999694"/>
  </r>
  <r>
    <d v="2034-09-30T00:00:00"/>
    <n v="9.3301999999999694"/>
    <x v="7"/>
    <n v="11.8"/>
    <n v="13.5"/>
    <n v="1.5930000000000002"/>
    <n v="10.923199999999969"/>
    <n v="0"/>
    <n v="10.923199999999969"/>
  </r>
  <r>
    <d v="2034-10-01T00:00:00"/>
    <n v="10.923199999999969"/>
    <x v="18"/>
    <n v="14.3"/>
    <n v="5.4"/>
    <n v="0.77220000000000011"/>
    <n v="11.695399999999969"/>
    <n v="0"/>
    <n v="11.695399999999969"/>
  </r>
  <r>
    <d v="2034-10-02T00:00:00"/>
    <n v="11.695399999999969"/>
    <x v="5"/>
    <n v="12.4"/>
    <n v="1.2"/>
    <n v="0.14879999999999999"/>
    <n v="11.844199999999969"/>
    <n v="0"/>
    <n v="11.844199999999969"/>
  </r>
  <r>
    <d v="2034-10-03T00:00:00"/>
    <n v="11.844199999999969"/>
    <x v="15"/>
    <n v="29.3"/>
    <n v="19.8"/>
    <n v="5.8014000000000001"/>
    <n v="17.64559999999997"/>
    <n v="0"/>
    <n v="17.64559999999997"/>
  </r>
  <r>
    <d v="2034-10-04T00:00:00"/>
    <n v="17.64559999999997"/>
    <x v="3"/>
    <n v="29.4"/>
    <n v="0"/>
    <n v="0"/>
    <n v="17.64559999999997"/>
    <n v="0"/>
    <n v="17.64559999999997"/>
  </r>
  <r>
    <d v="2034-10-05T00:00:00"/>
    <n v="17.64559999999997"/>
    <x v="9"/>
    <n v="29.8"/>
    <n v="16"/>
    <n v="4.7679999999999998"/>
    <n v="22.41359999999997"/>
    <n v="0"/>
    <n v="22.41359999999997"/>
  </r>
  <r>
    <d v="2034-10-06T00:00:00"/>
    <n v="22.41359999999997"/>
    <x v="15"/>
    <n v="29.9"/>
    <n v="13.3"/>
    <n v="3.9767000000000001"/>
    <n v="26.390299999999971"/>
    <n v="0"/>
    <n v="26.390299999999971"/>
  </r>
  <r>
    <d v="2034-10-07T00:00:00"/>
    <n v="26.390299999999971"/>
    <x v="5"/>
    <n v="11.6"/>
    <n v="9.6999999999999993"/>
    <n v="1.1251999999999998"/>
    <n v="27.515499999999971"/>
    <n v="0"/>
    <n v="27.515499999999971"/>
  </r>
  <r>
    <d v="2034-10-08T00:00:00"/>
    <n v="27.515499999999971"/>
    <x v="7"/>
    <n v="10.199999999999999"/>
    <n v="0"/>
    <n v="0"/>
    <n v="27.515499999999971"/>
    <n v="0"/>
    <n v="27.515499999999971"/>
  </r>
  <r>
    <d v="2034-10-09T00:00:00"/>
    <n v="27.515499999999971"/>
    <x v="5"/>
    <n v="10.7"/>
    <n v="11.9"/>
    <n v="1.2733000000000001"/>
    <n v="28.78879999999997"/>
    <n v="0"/>
    <n v="28.78879999999997"/>
  </r>
  <r>
    <d v="2034-10-10T00:00:00"/>
    <n v="28.78879999999997"/>
    <x v="26"/>
    <n v="11.7"/>
    <n v="0.1"/>
    <n v="0"/>
    <n v="28.78879999999997"/>
    <n v="0"/>
    <n v="28.78879999999997"/>
  </r>
  <r>
    <d v="2034-10-11T00:00:00"/>
    <n v="28.78879999999997"/>
    <x v="14"/>
    <n v="29.4"/>
    <n v="9.6"/>
    <n v="2.8223999999999996"/>
    <n v="31.611199999999968"/>
    <n v="0"/>
    <n v="31.611199999999968"/>
  </r>
  <r>
    <d v="2034-10-12T00:00:00"/>
    <n v="31.611199999999968"/>
    <x v="16"/>
    <n v="29.1"/>
    <n v="2.6"/>
    <n v="0.75660000000000016"/>
    <n v="32.367799999999967"/>
    <n v="0"/>
    <n v="32.367799999999967"/>
  </r>
  <r>
    <d v="2034-10-13T00:00:00"/>
    <n v="32.367799999999967"/>
    <x v="6"/>
    <n v="20.5"/>
    <n v="30.1"/>
    <n v="6.1705000000000005"/>
    <n v="38.538299999999964"/>
    <n v="0"/>
    <n v="38.538299999999964"/>
  </r>
  <r>
    <d v="2034-10-14T00:00:00"/>
    <n v="38.538299999999964"/>
    <x v="3"/>
    <n v="26.2"/>
    <n v="19"/>
    <n v="4.9780000000000006"/>
    <n v="43.516299999999966"/>
    <n v="0"/>
    <n v="43.516299999999966"/>
  </r>
  <r>
    <d v="2034-10-15T00:00:00"/>
    <n v="43.516299999999966"/>
    <x v="11"/>
    <n v="22.6"/>
    <n v="0"/>
    <n v="0"/>
    <n v="43.516299999999966"/>
    <n v="0"/>
    <n v="43.516299999999966"/>
  </r>
  <r>
    <d v="2034-10-16T00:00:00"/>
    <n v="43.516299999999966"/>
    <x v="10"/>
    <n v="17.7"/>
    <n v="0"/>
    <n v="0"/>
    <n v="43.516299999999966"/>
    <n v="0"/>
    <n v="43.516299999999966"/>
  </r>
  <r>
    <d v="2034-10-17T00:00:00"/>
    <n v="43.516299999999966"/>
    <x v="15"/>
    <n v="21.2"/>
    <n v="0"/>
    <n v="0"/>
    <n v="43.516299999999966"/>
    <n v="0"/>
    <n v="43.516299999999966"/>
  </r>
  <r>
    <d v="2034-10-18T00:00:00"/>
    <n v="43.516299999999966"/>
    <x v="29"/>
    <n v="10.3"/>
    <n v="0.2"/>
    <n v="0"/>
    <n v="43.516299999999966"/>
    <n v="0"/>
    <n v="43.516299999999966"/>
  </r>
  <r>
    <d v="2034-10-19T00:00:00"/>
    <n v="43.516299999999966"/>
    <x v="21"/>
    <n v="10.1"/>
    <n v="2.1"/>
    <n v="0.21210000000000001"/>
    <n v="43.728399999999965"/>
    <n v="0"/>
    <n v="43.728399999999965"/>
  </r>
  <r>
    <d v="2034-10-20T00:00:00"/>
    <n v="43.728399999999965"/>
    <x v="4"/>
    <n v="23.4"/>
    <n v="3.9"/>
    <n v="0.91259999999999997"/>
    <n v="44.640999999999963"/>
    <n v="0"/>
    <n v="44.640999999999963"/>
  </r>
  <r>
    <d v="2034-10-21T00:00:00"/>
    <n v="44.640999999999963"/>
    <x v="27"/>
    <n v="11.7"/>
    <n v="0"/>
    <n v="0"/>
    <n v="44.640999999999963"/>
    <n v="0"/>
    <n v="44.640999999999963"/>
  </r>
  <r>
    <d v="2034-10-22T00:00:00"/>
    <n v="44.640999999999963"/>
    <x v="1"/>
    <n v="26"/>
    <n v="2.1"/>
    <n v="0.54600000000000004"/>
    <n v="45.186999999999962"/>
    <n v="0"/>
    <n v="45.186999999999962"/>
  </r>
  <r>
    <d v="2034-10-23T00:00:00"/>
    <n v="45.186999999999962"/>
    <x v="26"/>
    <n v="29.5"/>
    <n v="0.4"/>
    <n v="0"/>
    <n v="45.186999999999962"/>
    <n v="0"/>
    <n v="45.186999999999962"/>
  </r>
  <r>
    <d v="2034-10-24T00:00:00"/>
    <n v="45.186999999999962"/>
    <x v="10"/>
    <n v="13"/>
    <n v="4.4000000000000004"/>
    <n v="0.57200000000000006"/>
    <n v="45.758999999999965"/>
    <n v="0"/>
    <n v="45.758999999999965"/>
  </r>
  <r>
    <d v="2034-10-25T00:00:00"/>
    <n v="45.758999999999965"/>
    <x v="5"/>
    <n v="17.100000000000001"/>
    <n v="3.8"/>
    <n v="0.64980000000000004"/>
    <n v="46.408799999999964"/>
    <n v="0"/>
    <n v="46.408799999999964"/>
  </r>
  <r>
    <d v="2034-10-26T00:00:00"/>
    <n v="46.408799999999964"/>
    <x v="23"/>
    <n v="12.6"/>
    <n v="0.2"/>
    <n v="0"/>
    <n v="46.408799999999964"/>
    <n v="0"/>
    <n v="46.408799999999964"/>
  </r>
  <r>
    <d v="2034-10-27T00:00:00"/>
    <n v="46.408799999999964"/>
    <x v="6"/>
    <n v="23.6"/>
    <n v="24.1"/>
    <n v="5.6876000000000015"/>
    <n v="52.096399999999967"/>
    <n v="0"/>
    <n v="52.096399999999967"/>
  </r>
  <r>
    <d v="2034-10-28T00:00:00"/>
    <n v="52.096399999999967"/>
    <x v="7"/>
    <n v="14.9"/>
    <n v="14.2"/>
    <n v="2.1157999999999997"/>
    <n v="54.212199999999967"/>
    <n v="0"/>
    <n v="54.212199999999967"/>
  </r>
  <r>
    <d v="2034-10-29T00:00:00"/>
    <n v="54.212199999999967"/>
    <x v="8"/>
    <n v="17"/>
    <n v="0"/>
    <n v="0"/>
    <n v="54.212199999999967"/>
    <n v="0"/>
    <n v="54.212199999999967"/>
  </r>
  <r>
    <d v="2034-10-30T00:00:00"/>
    <n v="54.212199999999967"/>
    <x v="7"/>
    <n v="12.8"/>
    <n v="0"/>
    <n v="0"/>
    <n v="54.212199999999967"/>
    <n v="0"/>
    <n v="54.212199999999967"/>
  </r>
  <r>
    <d v="2034-10-31T00:00:00"/>
    <n v="54.212199999999967"/>
    <x v="9"/>
    <n v="17.5"/>
    <n v="0"/>
    <n v="0"/>
    <n v="54.212199999999967"/>
    <n v="0"/>
    <n v="54.212199999999967"/>
  </r>
  <r>
    <d v="2034-11-01T00:00:00"/>
    <n v="54.212199999999967"/>
    <x v="6"/>
    <n v="13.9"/>
    <n v="15.3"/>
    <n v="2.1267"/>
    <n v="56.338899999999967"/>
    <n v="0"/>
    <n v="56.338899999999967"/>
  </r>
  <r>
    <d v="2034-11-02T00:00:00"/>
    <n v="56.338899999999967"/>
    <x v="15"/>
    <n v="25.9"/>
    <n v="14.5"/>
    <n v="3.7554999999999996"/>
    <n v="60.094399999999965"/>
    <n v="0"/>
    <n v="60.094399999999965"/>
  </r>
  <r>
    <d v="2034-11-03T00:00:00"/>
    <n v="60.094399999999965"/>
    <x v="13"/>
    <n v="12.1"/>
    <n v="0"/>
    <n v="0"/>
    <n v="60.094399999999965"/>
    <n v="0"/>
    <n v="60.094399999999965"/>
  </r>
  <r>
    <d v="2034-11-04T00:00:00"/>
    <n v="60.094399999999965"/>
    <x v="3"/>
    <n v="25.8"/>
    <n v="12.3"/>
    <n v="3.1734000000000004"/>
    <n v="63.267799999999966"/>
    <n v="0"/>
    <n v="63.267799999999966"/>
  </r>
  <r>
    <d v="2034-11-05T00:00:00"/>
    <n v="63.267799999999966"/>
    <x v="5"/>
    <n v="29.1"/>
    <n v="0"/>
    <n v="0"/>
    <n v="63.267799999999966"/>
    <n v="0"/>
    <n v="63.267799999999966"/>
  </r>
  <r>
    <d v="2034-11-06T00:00:00"/>
    <n v="63.267799999999966"/>
    <x v="6"/>
    <n v="13.2"/>
    <n v="0"/>
    <n v="0"/>
    <n v="63.267799999999966"/>
    <n v="0"/>
    <n v="63.267799999999966"/>
  </r>
  <r>
    <d v="2034-11-07T00:00:00"/>
    <n v="63.267799999999966"/>
    <x v="3"/>
    <n v="29.4"/>
    <n v="12.8"/>
    <n v="3.7631999999999999"/>
    <n v="67.030999999999963"/>
    <n v="0"/>
    <n v="67.030999999999963"/>
  </r>
  <r>
    <d v="2034-11-08T00:00:00"/>
    <n v="67.030999999999963"/>
    <x v="11"/>
    <n v="21"/>
    <n v="0"/>
    <n v="0"/>
    <n v="67.030999999999963"/>
    <n v="0"/>
    <n v="67.030999999999963"/>
  </r>
  <r>
    <d v="2034-11-09T00:00:00"/>
    <n v="67.030999999999963"/>
    <x v="2"/>
    <n v="22.7"/>
    <n v="12.4"/>
    <n v="2.8148000000000004"/>
    <n v="69.845799999999969"/>
    <n v="0"/>
    <n v="69.845799999999969"/>
  </r>
  <r>
    <d v="2034-11-10T00:00:00"/>
    <n v="69.845799999999969"/>
    <x v="6"/>
    <n v="25.1"/>
    <n v="43.4"/>
    <n v="10.8934"/>
    <n v="80.739199999999968"/>
    <n v="0"/>
    <n v="80.739199999999968"/>
  </r>
  <r>
    <d v="2034-11-11T00:00:00"/>
    <n v="80.739199999999968"/>
    <x v="6"/>
    <n v="26.8"/>
    <n v="26.9"/>
    <n v="7.2092000000000001"/>
    <n v="87.948399999999964"/>
    <n v="0"/>
    <n v="87.948399999999964"/>
  </r>
  <r>
    <d v="2034-11-12T00:00:00"/>
    <n v="87.948399999999964"/>
    <x v="25"/>
    <n v="15.9"/>
    <n v="0.5"/>
    <n v="0"/>
    <n v="87.948399999999964"/>
    <n v="0"/>
    <n v="87.948399999999964"/>
  </r>
  <r>
    <d v="2034-11-13T00:00:00"/>
    <n v="87.948399999999964"/>
    <x v="14"/>
    <n v="27.6"/>
    <n v="0"/>
    <n v="0"/>
    <n v="87.948399999999964"/>
    <n v="0"/>
    <n v="87.948399999999964"/>
  </r>
  <r>
    <d v="2034-11-14T00:00:00"/>
    <n v="87.948399999999964"/>
    <x v="21"/>
    <n v="20.8"/>
    <n v="0"/>
    <n v="0"/>
    <n v="87.948399999999964"/>
    <n v="0"/>
    <n v="87.948399999999964"/>
  </r>
  <r>
    <d v="2034-11-15T00:00:00"/>
    <n v="87.948399999999964"/>
    <x v="2"/>
    <n v="23.9"/>
    <n v="9.9"/>
    <n v="2.3660999999999999"/>
    <n v="90.314499999999967"/>
    <n v="0"/>
    <n v="90.314499999999967"/>
  </r>
  <r>
    <d v="2034-11-16T00:00:00"/>
    <n v="90.314499999999967"/>
    <x v="23"/>
    <n v="24.8"/>
    <n v="4.7"/>
    <n v="1.1656"/>
    <n v="91.480099999999965"/>
    <n v="0"/>
    <n v="91.480099999999965"/>
  </r>
  <r>
    <d v="2034-11-17T00:00:00"/>
    <n v="91.480099999999965"/>
    <x v="15"/>
    <n v="16.3"/>
    <n v="0"/>
    <n v="0"/>
    <n v="91.480099999999965"/>
    <n v="0"/>
    <n v="91.480099999999965"/>
  </r>
  <r>
    <d v="2034-11-18T00:00:00"/>
    <n v="91.480099999999965"/>
    <x v="14"/>
    <n v="20.100000000000001"/>
    <n v="0"/>
    <n v="0"/>
    <n v="91.480099999999965"/>
    <n v="0"/>
    <n v="91.480099999999965"/>
  </r>
  <r>
    <d v="2034-11-19T00:00:00"/>
    <n v="91.480099999999965"/>
    <x v="18"/>
    <n v="25.9"/>
    <n v="8.9"/>
    <n v="2.3050999999999999"/>
    <n v="93.785199999999961"/>
    <n v="0"/>
    <n v="93.785199999999961"/>
  </r>
  <r>
    <d v="2034-11-20T00:00:00"/>
    <n v="93.785199999999961"/>
    <x v="15"/>
    <n v="27.3"/>
    <n v="15.8"/>
    <n v="4.3134000000000006"/>
    <n v="98.098599999999962"/>
    <n v="0"/>
    <n v="98.098599999999962"/>
  </r>
  <r>
    <d v="2034-11-21T00:00:00"/>
    <n v="98.098599999999962"/>
    <x v="2"/>
    <n v="19.100000000000001"/>
    <n v="6.3"/>
    <n v="1.2033000000000003"/>
    <n v="99.301899999999961"/>
    <n v="0"/>
    <n v="99.301899999999961"/>
  </r>
  <r>
    <d v="2034-11-22T00:00:00"/>
    <n v="99.301899999999961"/>
    <x v="6"/>
    <n v="16.899999999999999"/>
    <n v="0"/>
    <n v="0"/>
    <n v="99.301899999999961"/>
    <n v="0"/>
    <n v="99.301899999999961"/>
  </r>
  <r>
    <d v="2034-11-23T00:00:00"/>
    <n v="99.301899999999961"/>
    <x v="3"/>
    <n v="13.4"/>
    <n v="20.100000000000001"/>
    <n v="2.6934000000000005"/>
    <n v="101.99529999999996"/>
    <n v="100"/>
    <n v="1.9952999999999577"/>
  </r>
  <r>
    <d v="2034-11-24T00:00:00"/>
    <n v="1.9952999999999577"/>
    <x v="20"/>
    <n v="24.8"/>
    <n v="0.4"/>
    <n v="0"/>
    <n v="1.9952999999999577"/>
    <n v="0"/>
    <n v="1.9952999999999577"/>
  </r>
  <r>
    <d v="2034-11-25T00:00:00"/>
    <n v="1.9952999999999577"/>
    <x v="13"/>
    <n v="28.4"/>
    <n v="1.6"/>
    <n v="0.45439999999999997"/>
    <n v="2.4496999999999578"/>
    <n v="0"/>
    <n v="2.4496999999999578"/>
  </r>
  <r>
    <d v="2034-11-26T00:00:00"/>
    <n v="2.4496999999999578"/>
    <x v="19"/>
    <n v="25.3"/>
    <n v="1.8"/>
    <n v="0.45540000000000003"/>
    <n v="2.9050999999999578"/>
    <n v="0"/>
    <n v="2.9050999999999578"/>
  </r>
  <r>
    <d v="2034-11-27T00:00:00"/>
    <n v="2.9050999999999578"/>
    <x v="14"/>
    <n v="25.9"/>
    <n v="1.6"/>
    <n v="0.41439999999999999"/>
    <n v="3.3194999999999579"/>
    <n v="0"/>
    <n v="3.3194999999999579"/>
  </r>
  <r>
    <d v="2034-11-28T00:00:00"/>
    <n v="3.3194999999999579"/>
    <x v="2"/>
    <n v="12.2"/>
    <n v="0.8"/>
    <n v="0"/>
    <n v="3.3194999999999579"/>
    <n v="0"/>
    <n v="3.3194999999999579"/>
  </r>
  <r>
    <d v="2034-11-29T00:00:00"/>
    <n v="3.3194999999999579"/>
    <x v="29"/>
    <n v="22.8"/>
    <n v="2.2999999999999998"/>
    <n v="0.52439999999999998"/>
    <n v="3.8438999999999579"/>
    <n v="0"/>
    <n v="3.8438999999999579"/>
  </r>
  <r>
    <d v="2034-11-30T00:00:00"/>
    <n v="3.8438999999999579"/>
    <x v="15"/>
    <n v="12.7"/>
    <n v="0"/>
    <n v="0"/>
    <n v="3.8438999999999579"/>
    <n v="0"/>
    <n v="3.8438999999999579"/>
  </r>
  <r>
    <d v="2034-12-01T00:00:00"/>
    <n v="3.8438999999999579"/>
    <x v="22"/>
    <n v="13"/>
    <n v="5.0999999999999996"/>
    <n v="0.66300000000000003"/>
    <n v="4.5068999999999582"/>
    <n v="0"/>
    <n v="4.5068999999999582"/>
  </r>
  <r>
    <d v="2034-12-02T00:00:00"/>
    <n v="4.5068999999999582"/>
    <x v="6"/>
    <n v="13.5"/>
    <n v="4.9000000000000004"/>
    <n v="0.66150000000000009"/>
    <n v="5.1683999999999584"/>
    <n v="0"/>
    <n v="5.1683999999999584"/>
  </r>
  <r>
    <d v="2034-12-03T00:00:00"/>
    <n v="5.1683999999999584"/>
    <x v="9"/>
    <n v="17.8"/>
    <n v="5"/>
    <n v="0.89"/>
    <n v="6.058399999999958"/>
    <n v="0"/>
    <n v="6.058399999999958"/>
  </r>
  <r>
    <d v="2034-12-04T00:00:00"/>
    <n v="6.058399999999958"/>
    <x v="6"/>
    <n v="21.5"/>
    <n v="47.1"/>
    <n v="10.1265"/>
    <n v="16.184899999999956"/>
    <n v="0"/>
    <n v="16.184899999999956"/>
  </r>
  <r>
    <d v="2034-12-05T00:00:00"/>
    <n v="16.184899999999956"/>
    <x v="4"/>
    <n v="20.5"/>
    <n v="0.1"/>
    <n v="0"/>
    <n v="16.184899999999956"/>
    <n v="0"/>
    <n v="16.184899999999956"/>
  </r>
  <r>
    <d v="2034-12-06T00:00:00"/>
    <n v="16.184899999999956"/>
    <x v="9"/>
    <n v="14.4"/>
    <n v="0"/>
    <n v="0"/>
    <n v="16.184899999999956"/>
    <n v="0"/>
    <n v="16.184899999999956"/>
  </r>
  <r>
    <d v="2034-12-07T00:00:00"/>
    <n v="16.184899999999956"/>
    <x v="11"/>
    <n v="12.3"/>
    <n v="0"/>
    <n v="0"/>
    <n v="16.184899999999956"/>
    <n v="0"/>
    <n v="16.184899999999956"/>
  </r>
  <r>
    <d v="2034-12-08T00:00:00"/>
    <n v="16.184899999999956"/>
    <x v="9"/>
    <n v="26.5"/>
    <n v="14"/>
    <n v="3.71"/>
    <n v="19.894899999999957"/>
    <n v="0"/>
    <n v="19.894899999999957"/>
  </r>
  <r>
    <d v="2034-12-09T00:00:00"/>
    <n v="19.894899999999957"/>
    <x v="9"/>
    <n v="17.7"/>
    <n v="0"/>
    <n v="0"/>
    <n v="19.894899999999957"/>
    <n v="0"/>
    <n v="19.894899999999957"/>
  </r>
  <r>
    <d v="2034-12-10T00:00:00"/>
    <n v="19.894899999999957"/>
    <x v="22"/>
    <n v="15.7"/>
    <n v="1"/>
    <n v="0.157"/>
    <n v="20.051899999999957"/>
    <n v="0"/>
    <n v="20.051899999999957"/>
  </r>
  <r>
    <d v="2034-12-11T00:00:00"/>
    <n v="20.051899999999957"/>
    <x v="16"/>
    <n v="16.2"/>
    <n v="0"/>
    <n v="0"/>
    <n v="20.051899999999957"/>
    <n v="0"/>
    <n v="20.051899999999957"/>
  </r>
  <r>
    <d v="2034-12-12T00:00:00"/>
    <n v="20.051899999999957"/>
    <x v="17"/>
    <n v="18.600000000000001"/>
    <n v="1.4"/>
    <n v="0.26040000000000002"/>
    <n v="20.312299999999958"/>
    <n v="0"/>
    <n v="20.312299999999958"/>
  </r>
  <r>
    <d v="2034-12-13T00:00:00"/>
    <n v="20.312299999999958"/>
    <x v="14"/>
    <n v="23.9"/>
    <n v="4"/>
    <n v="0.95599999999999996"/>
    <n v="21.268299999999957"/>
    <n v="0"/>
    <n v="21.268299999999957"/>
  </r>
  <r>
    <d v="2034-12-14T00:00:00"/>
    <n v="21.268299999999957"/>
    <x v="6"/>
    <n v="15.8"/>
    <n v="50.3"/>
    <n v="7.9474"/>
    <n v="29.215699999999956"/>
    <n v="0"/>
    <n v="29.215699999999956"/>
  </r>
  <r>
    <d v="2034-12-15T00:00:00"/>
    <n v="29.215699999999956"/>
    <x v="8"/>
    <n v="26.2"/>
    <n v="8.5"/>
    <n v="2.2269999999999999"/>
    <n v="31.442699999999956"/>
    <n v="0"/>
    <n v="31.442699999999956"/>
  </r>
  <r>
    <d v="2034-12-16T00:00:00"/>
    <n v="31.442699999999956"/>
    <x v="6"/>
    <n v="23.1"/>
    <n v="0"/>
    <n v="0"/>
    <n v="31.442699999999956"/>
    <n v="0"/>
    <n v="31.442699999999956"/>
  </r>
  <r>
    <d v="2034-12-17T00:00:00"/>
    <n v="31.442699999999956"/>
    <x v="17"/>
    <n v="10.8"/>
    <n v="0"/>
    <n v="0"/>
    <n v="31.442699999999956"/>
    <n v="0"/>
    <n v="31.442699999999956"/>
  </r>
  <r>
    <d v="2034-12-18T00:00:00"/>
    <n v="31.442699999999956"/>
    <x v="14"/>
    <n v="21.2"/>
    <n v="16.100000000000001"/>
    <n v="3.4131999999999998"/>
    <n v="34.855899999999956"/>
    <n v="0"/>
    <n v="34.855899999999956"/>
  </r>
  <r>
    <d v="2034-12-19T00:00:00"/>
    <n v="34.855899999999956"/>
    <x v="3"/>
    <n v="26.3"/>
    <n v="21.1"/>
    <n v="5.5493000000000006"/>
    <n v="40.405199999999958"/>
    <n v="0"/>
    <n v="40.405199999999958"/>
  </r>
  <r>
    <d v="2034-12-20T00:00:00"/>
    <n v="40.405199999999958"/>
    <x v="3"/>
    <n v="22.8"/>
    <n v="22.7"/>
    <n v="5.1755999999999993"/>
    <n v="45.580799999999954"/>
    <n v="0"/>
    <n v="45.580799999999954"/>
  </r>
  <r>
    <d v="2034-12-21T00:00:00"/>
    <n v="45.580799999999954"/>
    <x v="14"/>
    <n v="24"/>
    <n v="11.5"/>
    <n v="2.7600000000000002"/>
    <n v="48.340799999999952"/>
    <n v="0"/>
    <n v="48.340799999999952"/>
  </r>
  <r>
    <d v="2034-12-22T00:00:00"/>
    <n v="48.340799999999952"/>
    <x v="10"/>
    <n v="16.8"/>
    <n v="2"/>
    <n v="0.33600000000000002"/>
    <n v="48.67679999999995"/>
    <n v="0"/>
    <n v="48.67679999999995"/>
  </r>
  <r>
    <d v="2034-12-23T00:00:00"/>
    <n v="48.67679999999995"/>
    <x v="9"/>
    <n v="12.5"/>
    <n v="4.7"/>
    <n v="0.58750000000000002"/>
    <n v="49.264299999999949"/>
    <n v="0"/>
    <n v="49.264299999999949"/>
  </r>
  <r>
    <d v="2034-12-24T00:00:00"/>
    <n v="49.264299999999949"/>
    <x v="6"/>
    <n v="15"/>
    <n v="1.7"/>
    <n v="0.255"/>
    <n v="49.519299999999951"/>
    <n v="0"/>
    <n v="49.519299999999951"/>
  </r>
  <r>
    <d v="2034-12-25T00:00:00"/>
    <n v="49.519299999999951"/>
    <x v="14"/>
    <n v="16.2"/>
    <n v="0"/>
    <n v="0"/>
    <n v="49.519299999999951"/>
    <n v="0"/>
    <n v="49.519299999999951"/>
  </r>
  <r>
    <d v="2034-12-26T00:00:00"/>
    <n v="49.519299999999951"/>
    <x v="3"/>
    <n v="29.3"/>
    <n v="0"/>
    <n v="0"/>
    <n v="49.519299999999951"/>
    <n v="0"/>
    <n v="49.519299999999951"/>
  </r>
  <r>
    <d v="2034-12-27T00:00:00"/>
    <n v="49.519299999999951"/>
    <x v="28"/>
    <n v="26.4"/>
    <n v="0.2"/>
    <n v="0"/>
    <n v="49.519299999999951"/>
    <n v="0"/>
    <n v="49.519299999999951"/>
  </r>
  <r>
    <d v="2034-12-28T00:00:00"/>
    <n v="49.519299999999951"/>
    <x v="14"/>
    <n v="23"/>
    <n v="0"/>
    <n v="0"/>
    <n v="49.519299999999951"/>
    <n v="0"/>
    <n v="49.519299999999951"/>
  </r>
  <r>
    <d v="2034-12-29T00:00:00"/>
    <n v="49.519299999999951"/>
    <x v="7"/>
    <n v="25.4"/>
    <n v="1.2"/>
    <n v="0.30479999999999996"/>
    <n v="49.824099999999952"/>
    <n v="0"/>
    <n v="49.824099999999952"/>
  </r>
  <r>
    <d v="2034-12-30T00:00:00"/>
    <n v="49.824099999999952"/>
    <x v="6"/>
    <n v="24.5"/>
    <n v="22.5"/>
    <n v="5.5125000000000002"/>
    <n v="55.336599999999954"/>
    <n v="0"/>
    <n v="55.336599999999954"/>
  </r>
  <r>
    <d v="2034-12-31T00:00:00"/>
    <n v="55.336599999999954"/>
    <x v="15"/>
    <n v="19"/>
    <n v="18.899999999999999"/>
    <n v="3.5909999999999997"/>
    <n v="58.927599999999956"/>
    <n v="0"/>
    <n v="58.927599999999956"/>
  </r>
  <r>
    <d v="2035-01-01T00:00:00"/>
    <n v="58.927599999999956"/>
    <x v="15"/>
    <n v="10"/>
    <n v="7.6"/>
    <n v="0.76"/>
    <n v="59.687599999999954"/>
    <n v="0"/>
    <n v="59.687599999999954"/>
  </r>
  <r>
    <d v="2035-01-02T00:00:00"/>
    <n v="59.687599999999954"/>
    <x v="6"/>
    <n v="10.4"/>
    <n v="20.6"/>
    <n v="2.1424000000000003"/>
    <n v="61.829999999999956"/>
    <n v="0"/>
    <n v="61.829999999999956"/>
  </r>
  <r>
    <d v="2035-01-03T00:00:00"/>
    <n v="61.829999999999956"/>
    <x v="17"/>
    <n v="10.5"/>
    <n v="0"/>
    <n v="0"/>
    <n v="61.829999999999956"/>
    <n v="0"/>
    <n v="61.829999999999956"/>
  </r>
  <r>
    <d v="2035-01-04T00:00:00"/>
    <n v="61.829999999999956"/>
    <x v="2"/>
    <n v="12.1"/>
    <n v="8.8000000000000007"/>
    <n v="1.0648"/>
    <n v="62.894799999999954"/>
    <n v="0"/>
    <n v="62.894799999999954"/>
  </r>
  <r>
    <d v="2035-01-05T00:00:00"/>
    <n v="62.894799999999954"/>
    <x v="6"/>
    <n v="20.5"/>
    <n v="0"/>
    <n v="0"/>
    <n v="62.894799999999954"/>
    <n v="0"/>
    <n v="62.894799999999954"/>
  </r>
  <r>
    <d v="2035-01-06T00:00:00"/>
    <n v="62.894799999999954"/>
    <x v="9"/>
    <n v="13.1"/>
    <n v="0"/>
    <n v="0"/>
    <n v="62.894799999999954"/>
    <n v="0"/>
    <n v="62.894799999999954"/>
  </r>
  <r>
    <d v="2035-01-07T00:00:00"/>
    <n v="62.894799999999954"/>
    <x v="22"/>
    <n v="29.8"/>
    <n v="1.1000000000000001"/>
    <n v="0.32780000000000004"/>
    <n v="63.222599999999957"/>
    <n v="0"/>
    <n v="63.222599999999957"/>
  </r>
  <r>
    <d v="2035-01-08T00:00:00"/>
    <n v="63.222599999999957"/>
    <x v="11"/>
    <n v="17.100000000000001"/>
    <n v="5.5"/>
    <n v="0.94050000000000011"/>
    <n v="64.163099999999957"/>
    <n v="0"/>
    <n v="64.163099999999957"/>
  </r>
  <r>
    <d v="2035-01-09T00:00:00"/>
    <n v="64.163099999999957"/>
    <x v="10"/>
    <n v="29.1"/>
    <n v="0.4"/>
    <n v="0"/>
    <n v="64.163099999999957"/>
    <n v="0"/>
    <n v="64.163099999999957"/>
  </r>
  <r>
    <d v="2035-01-10T00:00:00"/>
    <n v="64.163099999999957"/>
    <x v="14"/>
    <n v="10.9"/>
    <n v="0"/>
    <n v="0"/>
    <n v="64.163099999999957"/>
    <n v="0"/>
    <n v="64.163099999999957"/>
  </r>
  <r>
    <d v="2035-01-11T00:00:00"/>
    <n v="64.163099999999957"/>
    <x v="28"/>
    <n v="27.4"/>
    <n v="0.3"/>
    <n v="0"/>
    <n v="64.163099999999957"/>
    <n v="0"/>
    <n v="64.163099999999957"/>
  </r>
  <r>
    <d v="2035-01-12T00:00:00"/>
    <n v="64.163099999999957"/>
    <x v="15"/>
    <n v="16.3"/>
    <n v="9.8000000000000007"/>
    <n v="1.5974000000000002"/>
    <n v="65.760499999999951"/>
    <n v="0"/>
    <n v="65.760499999999951"/>
  </r>
  <r>
    <d v="2035-01-13T00:00:00"/>
    <n v="65.760499999999951"/>
    <x v="3"/>
    <n v="14.7"/>
    <n v="0"/>
    <n v="0"/>
    <n v="65.760499999999951"/>
    <n v="0"/>
    <n v="65.760499999999951"/>
  </r>
  <r>
    <d v="2035-01-14T00:00:00"/>
    <n v="65.760499999999951"/>
    <x v="8"/>
    <n v="17.2"/>
    <n v="2"/>
    <n v="0.34399999999999997"/>
    <n v="66.104499999999945"/>
    <n v="0"/>
    <n v="66.104499999999945"/>
  </r>
  <r>
    <d v="2035-01-15T00:00:00"/>
    <n v="66.104499999999945"/>
    <x v="11"/>
    <n v="24.2"/>
    <n v="9.9"/>
    <n v="2.3958000000000004"/>
    <n v="68.500299999999939"/>
    <n v="0"/>
    <n v="68.500299999999939"/>
  </r>
  <r>
    <d v="2035-01-16T00:00:00"/>
    <n v="68.500299999999939"/>
    <x v="9"/>
    <n v="22.3"/>
    <n v="0"/>
    <n v="0"/>
    <n v="68.500299999999939"/>
    <n v="0"/>
    <n v="68.500299999999939"/>
  </r>
  <r>
    <d v="2035-01-17T00:00:00"/>
    <n v="68.500299999999939"/>
    <x v="25"/>
    <n v="26.7"/>
    <n v="0.6"/>
    <n v="0"/>
    <n v="68.500299999999939"/>
    <n v="0"/>
    <n v="68.500299999999939"/>
  </r>
  <r>
    <d v="2035-01-18T00:00:00"/>
    <n v="68.500299999999939"/>
    <x v="8"/>
    <n v="10.9"/>
    <n v="3.8"/>
    <n v="0.41420000000000001"/>
    <n v="68.914499999999933"/>
    <n v="0"/>
    <n v="68.914499999999933"/>
  </r>
  <r>
    <d v="2035-01-19T00:00:00"/>
    <n v="68.914499999999933"/>
    <x v="17"/>
    <n v="23.7"/>
    <n v="0"/>
    <n v="0"/>
    <n v="68.914499999999933"/>
    <n v="0"/>
    <n v="68.914499999999933"/>
  </r>
  <r>
    <d v="2035-01-20T00:00:00"/>
    <n v="68.914499999999933"/>
    <x v="6"/>
    <n v="16"/>
    <n v="22.3"/>
    <n v="3.5680000000000001"/>
    <n v="72.482499999999931"/>
    <n v="0"/>
    <n v="72.482499999999931"/>
  </r>
  <r>
    <d v="2035-01-21T00:00:00"/>
    <n v="72.482499999999931"/>
    <x v="6"/>
    <n v="19.399999999999999"/>
    <n v="41.6"/>
    <n v="8.0703999999999994"/>
    <n v="80.552899999999937"/>
    <n v="0"/>
    <n v="80.552899999999937"/>
  </r>
  <r>
    <d v="2035-01-22T00:00:00"/>
    <n v="80.552899999999937"/>
    <x v="7"/>
    <n v="26.7"/>
    <n v="10"/>
    <n v="2.67"/>
    <n v="83.222899999999939"/>
    <n v="0"/>
    <n v="83.222899999999939"/>
  </r>
  <r>
    <d v="2035-01-23T00:00:00"/>
    <n v="83.222899999999939"/>
    <x v="15"/>
    <n v="20.8"/>
    <n v="0"/>
    <n v="0"/>
    <n v="83.222899999999939"/>
    <n v="0"/>
    <n v="83.222899999999939"/>
  </r>
  <r>
    <d v="2035-01-24T00:00:00"/>
    <n v="83.222899999999939"/>
    <x v="6"/>
    <n v="25.6"/>
    <n v="0"/>
    <n v="0"/>
    <n v="83.222899999999939"/>
    <n v="0"/>
    <n v="83.222899999999939"/>
  </r>
  <r>
    <d v="2035-01-25T00:00:00"/>
    <n v="83.222899999999939"/>
    <x v="14"/>
    <n v="18.3"/>
    <n v="0.5"/>
    <n v="0"/>
    <n v="83.222899999999939"/>
    <n v="0"/>
    <n v="83.222899999999939"/>
  </r>
  <r>
    <d v="2035-01-26T00:00:00"/>
    <n v="83.222899999999939"/>
    <x v="5"/>
    <n v="27.4"/>
    <n v="4.2"/>
    <n v="1.1508"/>
    <n v="84.373699999999943"/>
    <n v="0"/>
    <n v="84.373699999999943"/>
  </r>
  <r>
    <d v="2035-01-27T00:00:00"/>
    <n v="84.373699999999943"/>
    <x v="19"/>
    <n v="16.100000000000001"/>
    <n v="3.4"/>
    <n v="0.5474"/>
    <n v="84.921099999999939"/>
    <n v="0"/>
    <n v="84.921099999999939"/>
  </r>
  <r>
    <d v="2035-01-28T00:00:00"/>
    <n v="84.921099999999939"/>
    <x v="10"/>
    <n v="27.5"/>
    <n v="8"/>
    <n v="2.2000000000000002"/>
    <n v="87.121099999999942"/>
    <n v="0"/>
    <n v="87.121099999999942"/>
  </r>
  <r>
    <d v="2035-01-29T00:00:00"/>
    <n v="87.121099999999942"/>
    <x v="5"/>
    <n v="28.4"/>
    <n v="10.199999999999999"/>
    <n v="2.8967999999999994"/>
    <n v="90.017899999999941"/>
    <n v="0"/>
    <n v="90.017899999999941"/>
  </r>
  <r>
    <d v="2035-01-30T00:00:00"/>
    <n v="90.017899999999941"/>
    <x v="9"/>
    <n v="16.100000000000001"/>
    <n v="4"/>
    <n v="0.64400000000000002"/>
    <n v="90.661899999999946"/>
    <n v="0"/>
    <n v="90.661899999999946"/>
  </r>
  <r>
    <d v="2035-01-31T00:00:00"/>
    <n v="90.661899999999946"/>
    <x v="19"/>
    <n v="28.4"/>
    <n v="2.6"/>
    <n v="0.73840000000000006"/>
    <n v="91.400299999999945"/>
    <n v="0"/>
    <n v="91.400299999999945"/>
  </r>
  <r>
    <d v="2035-02-01T00:00:00"/>
    <n v="91.400299999999945"/>
    <x v="10"/>
    <n v="29.3"/>
    <n v="0"/>
    <n v="0"/>
    <n v="91.400299999999945"/>
    <n v="0"/>
    <n v="91.400299999999945"/>
  </r>
  <r>
    <d v="2035-02-02T00:00:00"/>
    <n v="91.400299999999945"/>
    <x v="9"/>
    <n v="19.7"/>
    <n v="16.2"/>
    <n v="3.1913999999999998"/>
    <n v="94.591699999999946"/>
    <n v="0"/>
    <n v="94.591699999999946"/>
  </r>
  <r>
    <d v="2035-02-03T00:00:00"/>
    <n v="94.591699999999946"/>
    <x v="27"/>
    <n v="11.5"/>
    <n v="0.3"/>
    <n v="0"/>
    <n v="94.591699999999946"/>
    <n v="0"/>
    <n v="94.591699999999946"/>
  </r>
  <r>
    <d v="2035-02-04T00:00:00"/>
    <n v="94.591699999999946"/>
    <x v="15"/>
    <n v="19.5"/>
    <n v="0"/>
    <n v="0"/>
    <n v="94.591699999999946"/>
    <n v="0"/>
    <n v="94.591699999999946"/>
  </r>
  <r>
    <d v="2035-02-05T00:00:00"/>
    <n v="94.591699999999946"/>
    <x v="16"/>
    <n v="22.7"/>
    <n v="0.7"/>
    <n v="0"/>
    <n v="94.591699999999946"/>
    <n v="0"/>
    <n v="94.591699999999946"/>
  </r>
  <r>
    <d v="2035-02-06T00:00:00"/>
    <n v="94.591699999999946"/>
    <x v="3"/>
    <n v="19.7"/>
    <n v="7.3"/>
    <n v="1.4381000000000002"/>
    <n v="96.029799999999952"/>
    <n v="0"/>
    <n v="96.029799999999952"/>
  </r>
  <r>
    <d v="2035-02-07T00:00:00"/>
    <n v="96.029799999999952"/>
    <x v="22"/>
    <n v="19.399999999999999"/>
    <n v="0.4"/>
    <n v="0"/>
    <n v="96.029799999999952"/>
    <n v="0"/>
    <n v="96.029799999999952"/>
  </r>
  <r>
    <d v="2035-02-08T00:00:00"/>
    <n v="96.029799999999952"/>
    <x v="19"/>
    <n v="13.8"/>
    <n v="1.1000000000000001"/>
    <n v="0.15180000000000002"/>
    <n v="96.181599999999946"/>
    <n v="0"/>
    <n v="96.181599999999946"/>
  </r>
  <r>
    <d v="2035-02-09T00:00:00"/>
    <n v="96.181599999999946"/>
    <x v="9"/>
    <n v="19.600000000000001"/>
    <n v="2.2999999999999998"/>
    <n v="0.45079999999999998"/>
    <n v="96.632399999999947"/>
    <n v="0"/>
    <n v="96.632399999999947"/>
  </r>
  <r>
    <d v="2035-02-10T00:00:00"/>
    <n v="96.632399999999947"/>
    <x v="15"/>
    <n v="22.6"/>
    <n v="13.3"/>
    <n v="3.0058000000000007"/>
    <n v="99.638199999999955"/>
    <n v="0"/>
    <n v="99.638199999999955"/>
  </r>
  <r>
    <d v="2035-02-11T00:00:00"/>
    <n v="99.638199999999955"/>
    <x v="2"/>
    <n v="18.2"/>
    <n v="7.6"/>
    <n v="1.3832"/>
    <n v="101.02139999999996"/>
    <n v="100"/>
    <n v="1.0213999999999572"/>
  </r>
  <r>
    <d v="2035-02-12T00:00:00"/>
    <n v="1.0213999999999572"/>
    <x v="15"/>
    <n v="27.3"/>
    <n v="38.4"/>
    <n v="10.4832"/>
    <n v="11.504599999999957"/>
    <n v="0"/>
    <n v="11.504599999999957"/>
  </r>
  <r>
    <d v="2035-02-13T00:00:00"/>
    <n v="11.504599999999957"/>
    <x v="15"/>
    <n v="14.7"/>
    <n v="31.8"/>
    <n v="4.6745999999999999"/>
    <n v="16.179199999999959"/>
    <n v="0"/>
    <n v="16.179199999999959"/>
  </r>
  <r>
    <d v="2035-02-14T00:00:00"/>
    <n v="16.179199999999959"/>
    <x v="18"/>
    <n v="20.6"/>
    <n v="5.9"/>
    <n v="1.2154000000000003"/>
    <n v="17.394599999999958"/>
    <n v="0"/>
    <n v="17.394599999999958"/>
  </r>
  <r>
    <d v="2035-02-15T00:00:00"/>
    <n v="17.394599999999958"/>
    <x v="6"/>
    <n v="12.6"/>
    <n v="14.4"/>
    <n v="1.8144"/>
    <n v="19.208999999999957"/>
    <n v="0"/>
    <n v="19.208999999999957"/>
  </r>
  <r>
    <d v="2035-02-16T00:00:00"/>
    <n v="19.208999999999957"/>
    <x v="7"/>
    <n v="14.5"/>
    <n v="0"/>
    <n v="0"/>
    <n v="19.208999999999957"/>
    <n v="0"/>
    <n v="19.208999999999957"/>
  </r>
  <r>
    <d v="2035-02-17T00:00:00"/>
    <n v="19.208999999999957"/>
    <x v="6"/>
    <n v="24.7"/>
    <n v="36"/>
    <n v="8.8919999999999995"/>
    <n v="28.100999999999956"/>
    <n v="0"/>
    <n v="28.100999999999956"/>
  </r>
  <r>
    <d v="2035-02-18T00:00:00"/>
    <n v="28.100999999999956"/>
    <x v="15"/>
    <n v="17.899999999999999"/>
    <n v="24.9"/>
    <n v="4.4570999999999996"/>
    <n v="32.558099999999953"/>
    <n v="0"/>
    <n v="32.558099999999953"/>
  </r>
  <r>
    <d v="2035-02-19T00:00:00"/>
    <n v="32.558099999999953"/>
    <x v="10"/>
    <n v="20.2"/>
    <n v="2.9"/>
    <n v="0.58579999999999999"/>
    <n v="33.143899999999952"/>
    <n v="0"/>
    <n v="33.143899999999952"/>
  </r>
  <r>
    <d v="2035-02-20T00:00:00"/>
    <n v="33.143899999999952"/>
    <x v="4"/>
    <n v="13.4"/>
    <n v="1.7"/>
    <n v="0.2278"/>
    <n v="33.371699999999954"/>
    <n v="0"/>
    <n v="33.371699999999954"/>
  </r>
  <r>
    <d v="2035-02-21T00:00:00"/>
    <n v="33.371699999999954"/>
    <x v="13"/>
    <n v="12.2"/>
    <n v="6"/>
    <n v="0.73199999999999987"/>
    <n v="34.103699999999954"/>
    <n v="0"/>
    <n v="34.103699999999954"/>
  </r>
  <r>
    <d v="2035-02-22T00:00:00"/>
    <n v="34.103699999999954"/>
    <x v="26"/>
    <n v="29.8"/>
    <n v="0.4"/>
    <n v="0"/>
    <n v="34.103699999999954"/>
    <n v="0"/>
    <n v="34.103699999999954"/>
  </r>
  <r>
    <d v="2035-02-23T00:00:00"/>
    <n v="34.103699999999954"/>
    <x v="15"/>
    <n v="16.100000000000001"/>
    <n v="28.7"/>
    <n v="4.6207000000000003"/>
    <n v="38.724399999999953"/>
    <n v="0"/>
    <n v="38.724399999999953"/>
  </r>
  <r>
    <d v="2035-02-24T00:00:00"/>
    <n v="38.724399999999953"/>
    <x v="6"/>
    <n v="18.8"/>
    <n v="0"/>
    <n v="0"/>
    <n v="38.724399999999953"/>
    <n v="0"/>
    <n v="38.724399999999953"/>
  </r>
  <r>
    <d v="2035-02-25T00:00:00"/>
    <n v="38.724399999999953"/>
    <x v="11"/>
    <n v="17.100000000000001"/>
    <n v="0"/>
    <n v="0"/>
    <n v="38.724399999999953"/>
    <n v="0"/>
    <n v="38.724399999999953"/>
  </r>
  <r>
    <d v="2035-02-26T00:00:00"/>
    <n v="38.724399999999953"/>
    <x v="5"/>
    <n v="11.7"/>
    <n v="7.7"/>
    <n v="0.90090000000000003"/>
    <n v="39.625299999999953"/>
    <n v="0"/>
    <n v="39.625299999999953"/>
  </r>
  <r>
    <d v="2035-02-27T00:00:00"/>
    <n v="39.625299999999953"/>
    <x v="14"/>
    <n v="25.4"/>
    <n v="14.2"/>
    <n v="3.6067999999999998"/>
    <n v="43.232099999999953"/>
    <n v="0"/>
    <n v="43.232099999999953"/>
  </r>
  <r>
    <d v="2035-02-28T00:00:00"/>
    <n v="43.232099999999953"/>
    <x v="18"/>
    <n v="12.6"/>
    <n v="9"/>
    <n v="1.1339999999999999"/>
    <n v="44.366099999999953"/>
    <n v="0"/>
    <n v="44.366099999999953"/>
  </r>
  <r>
    <d v="2035-03-01T00:00:00"/>
    <n v="44.366099999999953"/>
    <x v="6"/>
    <n v="15.8"/>
    <n v="0"/>
    <n v="0"/>
    <n v="44.366099999999953"/>
    <n v="0"/>
    <n v="44.366099999999953"/>
  </r>
  <r>
    <d v="2035-03-02T00:00:00"/>
    <n v="44.366099999999953"/>
    <x v="14"/>
    <n v="24.7"/>
    <n v="13.9"/>
    <n v="3.4333"/>
    <n v="47.799399999999956"/>
    <n v="0"/>
    <n v="47.799399999999956"/>
  </r>
  <r>
    <d v="2035-03-03T00:00:00"/>
    <n v="47.799399999999956"/>
    <x v="23"/>
    <n v="26.7"/>
    <n v="0"/>
    <n v="0"/>
    <n v="47.799399999999956"/>
    <n v="0"/>
    <n v="47.799399999999956"/>
  </r>
  <r>
    <d v="2035-03-04T00:00:00"/>
    <n v="47.799399999999956"/>
    <x v="15"/>
    <n v="21.2"/>
    <n v="5.3"/>
    <n v="1.1235999999999999"/>
    <n v="48.922999999999959"/>
    <n v="0"/>
    <n v="48.922999999999959"/>
  </r>
  <r>
    <d v="2035-03-05T00:00:00"/>
    <n v="48.922999999999959"/>
    <x v="2"/>
    <n v="10.4"/>
    <n v="8.6"/>
    <n v="0.89439999999999997"/>
    <n v="49.817399999999957"/>
    <n v="0"/>
    <n v="49.817399999999957"/>
  </r>
  <r>
    <d v="2035-03-06T00:00:00"/>
    <n v="49.817399999999957"/>
    <x v="22"/>
    <n v="25.1"/>
    <n v="3.3"/>
    <n v="0.82830000000000004"/>
    <n v="50.645699999999955"/>
    <n v="0"/>
    <n v="50.645699999999955"/>
  </r>
  <r>
    <d v="2035-03-07T00:00:00"/>
    <n v="50.645699999999955"/>
    <x v="15"/>
    <n v="27.8"/>
    <n v="20.9"/>
    <n v="5.8102"/>
    <n v="56.455899999999957"/>
    <n v="0"/>
    <n v="56.455899999999957"/>
  </r>
  <r>
    <d v="2035-03-08T00:00:00"/>
    <n v="56.455899999999957"/>
    <x v="7"/>
    <n v="26.1"/>
    <n v="0"/>
    <n v="0"/>
    <n v="56.455899999999957"/>
    <n v="0"/>
    <n v="56.455899999999957"/>
  </r>
  <r>
    <d v="2035-03-09T00:00:00"/>
    <n v="56.455899999999957"/>
    <x v="9"/>
    <n v="18.3"/>
    <n v="7.8"/>
    <n v="1.4274000000000002"/>
    <n v="57.883299999999956"/>
    <n v="0"/>
    <n v="57.883299999999956"/>
  </r>
  <r>
    <d v="2035-03-10T00:00:00"/>
    <n v="57.883299999999956"/>
    <x v="7"/>
    <n v="16.3"/>
    <n v="0"/>
    <n v="0"/>
    <n v="57.883299999999956"/>
    <n v="0"/>
    <n v="57.883299999999956"/>
  </r>
  <r>
    <d v="2035-03-11T00:00:00"/>
    <n v="57.883299999999956"/>
    <x v="7"/>
    <n v="17.2"/>
    <n v="12.5"/>
    <n v="2.15"/>
    <n v="60.033299999999954"/>
    <n v="0"/>
    <n v="60.033299999999954"/>
  </r>
  <r>
    <d v="2035-03-12T00:00:00"/>
    <n v="60.033299999999954"/>
    <x v="20"/>
    <n v="22.1"/>
    <n v="3.7"/>
    <n v="0.81770000000000009"/>
    <n v="60.850999999999956"/>
    <n v="0"/>
    <n v="60.850999999999956"/>
  </r>
  <r>
    <d v="2035-03-13T00:00:00"/>
    <n v="60.850999999999956"/>
    <x v="19"/>
    <n v="18.8"/>
    <n v="0"/>
    <n v="0"/>
    <n v="60.850999999999956"/>
    <n v="0"/>
    <n v="60.850999999999956"/>
  </r>
  <r>
    <d v="2035-03-14T00:00:00"/>
    <n v="60.850999999999956"/>
    <x v="14"/>
    <n v="12.3"/>
    <n v="7.1"/>
    <n v="0.87329999999999997"/>
    <n v="61.724299999999957"/>
    <n v="0"/>
    <n v="61.724299999999957"/>
  </r>
  <r>
    <d v="2035-03-15T00:00:00"/>
    <n v="61.724299999999957"/>
    <x v="6"/>
    <n v="27.5"/>
    <n v="34.299999999999997"/>
    <n v="9.4324999999999992"/>
    <n v="71.156799999999961"/>
    <n v="0"/>
    <n v="71.156799999999961"/>
  </r>
  <r>
    <d v="2035-03-16T00:00:00"/>
    <n v="71.156799999999961"/>
    <x v="14"/>
    <n v="23.1"/>
    <n v="0"/>
    <n v="0"/>
    <n v="71.156799999999961"/>
    <n v="0"/>
    <n v="71.156799999999961"/>
  </r>
  <r>
    <d v="2035-03-17T00:00:00"/>
    <n v="71.156799999999961"/>
    <x v="7"/>
    <n v="21.3"/>
    <n v="0"/>
    <n v="0"/>
    <n v="71.156799999999961"/>
    <n v="0"/>
    <n v="71.156799999999961"/>
  </r>
  <r>
    <d v="2035-03-18T00:00:00"/>
    <n v="71.156799999999961"/>
    <x v="22"/>
    <n v="13.8"/>
    <n v="5.9"/>
    <n v="0.81420000000000015"/>
    <n v="71.970999999999961"/>
    <n v="0"/>
    <n v="71.970999999999961"/>
  </r>
  <r>
    <d v="2035-03-19T00:00:00"/>
    <n v="71.970999999999961"/>
    <x v="9"/>
    <n v="20"/>
    <n v="16"/>
    <n v="3.2"/>
    <n v="75.170999999999964"/>
    <n v="0"/>
    <n v="75.170999999999964"/>
  </r>
  <r>
    <d v="2035-03-20T00:00:00"/>
    <n v="75.170999999999964"/>
    <x v="8"/>
    <n v="23.9"/>
    <n v="0"/>
    <n v="0"/>
    <n v="75.170999999999964"/>
    <n v="0"/>
    <n v="75.170999999999964"/>
  </r>
  <r>
    <d v="2035-03-21T00:00:00"/>
    <n v="75.170999999999964"/>
    <x v="25"/>
    <n v="15.3"/>
    <n v="0.1"/>
    <n v="0"/>
    <n v="75.170999999999964"/>
    <n v="0"/>
    <n v="75.170999999999964"/>
  </r>
  <r>
    <d v="2035-03-22T00:00:00"/>
    <n v="75.170999999999964"/>
    <x v="10"/>
    <n v="16.600000000000001"/>
    <n v="0"/>
    <n v="0"/>
    <n v="75.170999999999964"/>
    <n v="0"/>
    <n v="75.170999999999964"/>
  </r>
  <r>
    <d v="2035-03-23T00:00:00"/>
    <n v="75.170999999999964"/>
    <x v="23"/>
    <n v="20.8"/>
    <n v="2"/>
    <n v="0.41600000000000004"/>
    <n v="75.586999999999961"/>
    <n v="0"/>
    <n v="75.586999999999961"/>
  </r>
  <r>
    <d v="2035-03-24T00:00:00"/>
    <n v="75.586999999999961"/>
    <x v="7"/>
    <n v="10.8"/>
    <n v="12.3"/>
    <n v="1.3284"/>
    <n v="76.915399999999963"/>
    <n v="0"/>
    <n v="76.915399999999963"/>
  </r>
  <r>
    <d v="2035-03-25T00:00:00"/>
    <n v="76.915399999999963"/>
    <x v="7"/>
    <n v="12.5"/>
    <n v="18.399999999999999"/>
    <n v="2.2999999999999998"/>
    <n v="79.21539999999996"/>
    <n v="0"/>
    <n v="79.21539999999996"/>
  </r>
  <r>
    <d v="2035-03-26T00:00:00"/>
    <n v="79.21539999999996"/>
    <x v="5"/>
    <n v="24"/>
    <n v="4.9000000000000004"/>
    <n v="1.1760000000000002"/>
    <n v="80.391399999999962"/>
    <n v="0"/>
    <n v="80.391399999999962"/>
  </r>
  <r>
    <d v="2035-03-27T00:00:00"/>
    <n v="80.391399999999962"/>
    <x v="6"/>
    <n v="21.4"/>
    <n v="11.1"/>
    <n v="2.3753999999999995"/>
    <n v="82.766799999999961"/>
    <n v="0"/>
    <n v="82.766799999999961"/>
  </r>
  <r>
    <d v="2035-03-28T00:00:00"/>
    <n v="82.766799999999961"/>
    <x v="18"/>
    <n v="18.3"/>
    <n v="0"/>
    <n v="0"/>
    <n v="82.766799999999961"/>
    <n v="0"/>
    <n v="82.766799999999961"/>
  </r>
  <r>
    <d v="2035-03-29T00:00:00"/>
    <n v="82.766799999999961"/>
    <x v="11"/>
    <n v="10.5"/>
    <n v="3.9"/>
    <n v="0.40949999999999998"/>
    <n v="83.176299999999955"/>
    <n v="0"/>
    <n v="83.176299999999955"/>
  </r>
  <r>
    <d v="2035-03-30T00:00:00"/>
    <n v="83.176299999999955"/>
    <x v="6"/>
    <n v="11.7"/>
    <n v="0"/>
    <n v="0"/>
    <n v="83.176299999999955"/>
    <n v="0"/>
    <n v="83.176299999999955"/>
  </r>
  <r>
    <d v="2035-03-31T00:00:00"/>
    <n v="83.176299999999955"/>
    <x v="3"/>
    <n v="26.8"/>
    <n v="0"/>
    <n v="0"/>
    <n v="83.176299999999955"/>
    <n v="0"/>
    <n v="83.176299999999955"/>
  </r>
  <r>
    <d v="2035-04-01T00:00:00"/>
    <n v="83.176299999999955"/>
    <x v="6"/>
    <n v="22.1"/>
    <n v="33.799999999999997"/>
    <n v="7.4698000000000002"/>
    <n v="90.646099999999961"/>
    <n v="0"/>
    <n v="90.646099999999961"/>
  </r>
  <r>
    <d v="2035-04-02T00:00:00"/>
    <n v="90.646099999999961"/>
    <x v="28"/>
    <n v="17.100000000000001"/>
    <n v="0"/>
    <n v="0"/>
    <n v="90.646099999999961"/>
    <n v="0"/>
    <n v="90.646099999999961"/>
  </r>
  <r>
    <d v="2035-04-03T00:00:00"/>
    <n v="90.646099999999961"/>
    <x v="9"/>
    <n v="12.1"/>
    <n v="14.4"/>
    <n v="1.7424000000000002"/>
    <n v="92.388499999999965"/>
    <n v="0"/>
    <n v="92.388499999999965"/>
  </r>
  <r>
    <d v="2035-04-04T00:00:00"/>
    <n v="92.388499999999965"/>
    <x v="15"/>
    <n v="28.6"/>
    <n v="23.2"/>
    <n v="6.6352000000000002"/>
    <n v="99.023699999999963"/>
    <n v="0"/>
    <n v="99.023699999999963"/>
  </r>
  <r>
    <d v="2035-04-05T00:00:00"/>
    <n v="99.023699999999963"/>
    <x v="2"/>
    <n v="21.2"/>
    <n v="1.5"/>
    <n v="0.318"/>
    <n v="99.34169999999996"/>
    <n v="0"/>
    <n v="99.34169999999996"/>
  </r>
  <r>
    <d v="2035-04-06T00:00:00"/>
    <n v="99.34169999999996"/>
    <x v="5"/>
    <n v="17.2"/>
    <n v="2.4"/>
    <n v="0.41279999999999994"/>
    <n v="99.754499999999965"/>
    <n v="0"/>
    <n v="99.754499999999965"/>
  </r>
  <r>
    <d v="2035-04-07T00:00:00"/>
    <n v="99.754499999999965"/>
    <x v="6"/>
    <n v="22.3"/>
    <n v="0"/>
    <n v="0"/>
    <n v="99.754499999999965"/>
    <n v="0"/>
    <n v="99.754499999999965"/>
  </r>
  <r>
    <d v="2035-04-08T00:00:00"/>
    <n v="99.754499999999965"/>
    <x v="11"/>
    <n v="13.2"/>
    <n v="3.6"/>
    <n v="0.47519999999999996"/>
    <n v="100.22969999999997"/>
    <n v="100"/>
    <n v="0.2296999999999656"/>
  </r>
  <r>
    <d v="2035-04-09T00:00:00"/>
    <n v="0.2296999999999656"/>
    <x v="14"/>
    <n v="13.6"/>
    <n v="13.4"/>
    <n v="1.8224"/>
    <n v="2.0520999999999656"/>
    <n v="0"/>
    <n v="2.0520999999999656"/>
  </r>
  <r>
    <d v="2035-04-10T00:00:00"/>
    <n v="2.0520999999999656"/>
    <x v="8"/>
    <n v="15.7"/>
    <n v="0"/>
    <n v="0"/>
    <n v="2.0520999999999656"/>
    <n v="0"/>
    <n v="2.0520999999999656"/>
  </r>
  <r>
    <d v="2035-04-11T00:00:00"/>
    <n v="2.0520999999999656"/>
    <x v="5"/>
    <n v="24.8"/>
    <n v="0"/>
    <n v="0"/>
    <n v="2.0520999999999656"/>
    <n v="0"/>
    <n v="2.0520999999999656"/>
  </r>
  <r>
    <d v="2035-04-12T00:00:00"/>
    <n v="2.0520999999999656"/>
    <x v="6"/>
    <n v="25.1"/>
    <n v="5.0999999999999996"/>
    <n v="1.2801"/>
    <n v="3.3321999999999656"/>
    <n v="0"/>
    <n v="3.3321999999999656"/>
  </r>
  <r>
    <d v="2035-04-13T00:00:00"/>
    <n v="3.3321999999999656"/>
    <x v="15"/>
    <n v="14.2"/>
    <n v="23.5"/>
    <n v="3.3369999999999997"/>
    <n v="6.6691999999999654"/>
    <n v="0"/>
    <n v="6.6691999999999654"/>
  </r>
  <r>
    <d v="2035-04-14T00:00:00"/>
    <n v="6.6691999999999654"/>
    <x v="10"/>
    <n v="21.1"/>
    <n v="1.4"/>
    <n v="0.2954"/>
    <n v="6.9645999999999653"/>
    <n v="0"/>
    <n v="6.9645999999999653"/>
  </r>
  <r>
    <d v="2035-04-15T00:00:00"/>
    <n v="6.9645999999999653"/>
    <x v="6"/>
    <n v="25.4"/>
    <n v="28"/>
    <n v="7.1119999999999992"/>
    <n v="14.076599999999964"/>
    <n v="0"/>
    <n v="14.076599999999964"/>
  </r>
  <r>
    <d v="2035-04-16T00:00:00"/>
    <n v="14.076599999999964"/>
    <x v="6"/>
    <n v="24.7"/>
    <n v="5.7"/>
    <n v="1.4078999999999999"/>
    <n v="15.484499999999963"/>
    <n v="0"/>
    <n v="15.484499999999963"/>
  </r>
  <r>
    <d v="2035-04-17T00:00:00"/>
    <n v="15.484499999999963"/>
    <x v="9"/>
    <n v="19.8"/>
    <n v="0"/>
    <n v="0"/>
    <n v="15.484499999999963"/>
    <n v="0"/>
    <n v="15.484499999999963"/>
  </r>
  <r>
    <d v="2035-04-18T00:00:00"/>
    <n v="15.484499999999963"/>
    <x v="23"/>
    <n v="28.4"/>
    <n v="2.9"/>
    <n v="0.8236"/>
    <n v="16.308099999999964"/>
    <n v="0"/>
    <n v="16.308099999999964"/>
  </r>
  <r>
    <d v="2035-04-19T00:00:00"/>
    <n v="16.308099999999964"/>
    <x v="7"/>
    <n v="26.5"/>
    <n v="0"/>
    <n v="0"/>
    <n v="16.308099999999964"/>
    <n v="0"/>
    <n v="16.308099999999964"/>
  </r>
  <r>
    <d v="2035-04-20T00:00:00"/>
    <n v="16.308099999999964"/>
    <x v="6"/>
    <n v="14.1"/>
    <n v="13.1"/>
    <n v="1.8470999999999997"/>
    <n v="18.155199999999965"/>
    <n v="0"/>
    <n v="18.155199999999965"/>
  </r>
  <r>
    <d v="2035-04-21T00:00:00"/>
    <n v="18.155199999999965"/>
    <x v="24"/>
    <n v="15.9"/>
    <n v="0.5"/>
    <n v="0"/>
    <n v="18.155199999999965"/>
    <n v="0"/>
    <n v="18.155199999999965"/>
  </r>
  <r>
    <d v="2035-04-22T00:00:00"/>
    <n v="18.155199999999965"/>
    <x v="15"/>
    <n v="28.2"/>
    <n v="26.9"/>
    <n v="7.585799999999999"/>
    <n v="25.740999999999964"/>
    <n v="0"/>
    <n v="25.740999999999964"/>
  </r>
  <r>
    <d v="2035-04-23T00:00:00"/>
    <n v="25.740999999999964"/>
    <x v="24"/>
    <n v="17.100000000000001"/>
    <n v="0.5"/>
    <n v="0"/>
    <n v="25.740999999999964"/>
    <n v="0"/>
    <n v="25.740999999999964"/>
  </r>
  <r>
    <d v="2035-04-24T00:00:00"/>
    <n v="25.740999999999964"/>
    <x v="15"/>
    <n v="27"/>
    <n v="0"/>
    <n v="0"/>
    <n v="25.740999999999964"/>
    <n v="0"/>
    <n v="25.740999999999964"/>
  </r>
  <r>
    <d v="2035-04-25T00:00:00"/>
    <n v="25.740999999999964"/>
    <x v="14"/>
    <n v="24.1"/>
    <n v="0"/>
    <n v="0"/>
    <n v="25.740999999999964"/>
    <n v="0"/>
    <n v="25.740999999999964"/>
  </r>
  <r>
    <d v="2035-04-26T00:00:00"/>
    <n v="25.740999999999964"/>
    <x v="8"/>
    <n v="10.4"/>
    <n v="7.2"/>
    <n v="0.74880000000000013"/>
    <n v="26.489799999999963"/>
    <n v="0"/>
    <n v="26.489799999999963"/>
  </r>
  <r>
    <d v="2035-04-27T00:00:00"/>
    <n v="26.489799999999963"/>
    <x v="9"/>
    <n v="27.2"/>
    <n v="15.1"/>
    <n v="4.1071999999999997"/>
    <n v="30.596999999999962"/>
    <n v="0"/>
    <n v="30.596999999999962"/>
  </r>
  <r>
    <d v="2035-04-28T00:00:00"/>
    <n v="30.596999999999962"/>
    <x v="18"/>
    <n v="22.1"/>
    <n v="0"/>
    <n v="0"/>
    <n v="30.596999999999962"/>
    <n v="0"/>
    <n v="30.596999999999962"/>
  </r>
  <r>
    <d v="2035-04-29T00:00:00"/>
    <n v="30.596999999999962"/>
    <x v="10"/>
    <n v="13.3"/>
    <n v="8.5"/>
    <n v="1.1305000000000001"/>
    <n v="31.727499999999964"/>
    <n v="0"/>
    <n v="31.727499999999964"/>
  </r>
  <r>
    <d v="2035-04-30T00:00:00"/>
    <n v="31.727499999999964"/>
    <x v="8"/>
    <n v="26.4"/>
    <n v="0"/>
    <n v="0"/>
    <n v="31.727499999999964"/>
    <n v="0"/>
    <n v="31.727499999999964"/>
  </r>
  <r>
    <d v="2035-05-01T00:00:00"/>
    <n v="31.727499999999964"/>
    <x v="21"/>
    <n v="25.8"/>
    <n v="2.9"/>
    <n v="0.74819999999999998"/>
    <n v="32.475699999999961"/>
    <n v="0"/>
    <n v="32.475699999999961"/>
  </r>
  <r>
    <d v="2035-05-02T00:00:00"/>
    <n v="32.475699999999961"/>
    <x v="11"/>
    <n v="23"/>
    <n v="3.8"/>
    <n v="0.87399999999999989"/>
    <n v="33.349699999999963"/>
    <n v="0"/>
    <n v="33.349699999999963"/>
  </r>
  <r>
    <d v="2035-05-03T00:00:00"/>
    <n v="33.349699999999963"/>
    <x v="9"/>
    <n v="22.7"/>
    <n v="0"/>
    <n v="0"/>
    <n v="33.349699999999963"/>
    <n v="0"/>
    <n v="33.349699999999963"/>
  </r>
  <r>
    <d v="2035-05-04T00:00:00"/>
    <n v="33.349699999999963"/>
    <x v="22"/>
    <n v="26.2"/>
    <n v="5.0999999999999996"/>
    <n v="1.3361999999999998"/>
    <n v="34.685899999999961"/>
    <n v="0"/>
    <n v="34.685899999999961"/>
  </r>
  <r>
    <d v="2035-05-05T00:00:00"/>
    <n v="34.685899999999961"/>
    <x v="10"/>
    <n v="16.600000000000001"/>
    <n v="0"/>
    <n v="0"/>
    <n v="34.685899999999961"/>
    <n v="0"/>
    <n v="34.685899999999961"/>
  </r>
  <r>
    <d v="2035-05-06T00:00:00"/>
    <n v="34.685899999999961"/>
    <x v="19"/>
    <n v="23.9"/>
    <n v="0"/>
    <n v="0"/>
    <n v="34.685899999999961"/>
    <n v="0"/>
    <n v="34.685899999999961"/>
  </r>
  <r>
    <d v="2035-05-07T00:00:00"/>
    <n v="34.685899999999961"/>
    <x v="3"/>
    <n v="10.6"/>
    <n v="21.3"/>
    <n v="2.2578"/>
    <n v="36.943699999999964"/>
    <n v="0"/>
    <n v="36.943699999999964"/>
  </r>
  <r>
    <d v="2035-05-08T00:00:00"/>
    <n v="36.943699999999964"/>
    <x v="6"/>
    <n v="22.8"/>
    <n v="24.6"/>
    <n v="5.6088000000000005"/>
    <n v="42.552499999999966"/>
    <n v="0"/>
    <n v="42.552499999999966"/>
  </r>
  <r>
    <d v="2035-05-09T00:00:00"/>
    <n v="42.552499999999966"/>
    <x v="1"/>
    <n v="26.8"/>
    <n v="7.5"/>
    <n v="2.0100000000000002"/>
    <n v="44.562499999999964"/>
    <n v="0"/>
    <n v="44.562499999999964"/>
  </r>
  <r>
    <d v="2035-05-10T00:00:00"/>
    <n v="44.562499999999964"/>
    <x v="15"/>
    <n v="21.3"/>
    <n v="37.700000000000003"/>
    <n v="8.0301000000000009"/>
    <n v="52.592599999999962"/>
    <n v="0"/>
    <n v="52.592599999999962"/>
  </r>
  <r>
    <d v="2035-05-11T00:00:00"/>
    <n v="52.592599999999962"/>
    <x v="8"/>
    <n v="20.3"/>
    <n v="11"/>
    <n v="2.2330000000000001"/>
    <n v="54.825599999999959"/>
    <n v="0"/>
    <n v="54.825599999999959"/>
  </r>
  <r>
    <d v="2035-05-12T00:00:00"/>
    <n v="54.825599999999959"/>
    <x v="15"/>
    <n v="25.6"/>
    <n v="20.100000000000001"/>
    <n v="5.1456000000000008"/>
    <n v="59.971199999999961"/>
    <n v="0"/>
    <n v="59.971199999999961"/>
  </r>
  <r>
    <d v="2035-05-13T00:00:00"/>
    <n v="59.971199999999961"/>
    <x v="9"/>
    <n v="25.1"/>
    <n v="14.7"/>
    <n v="3.6897000000000002"/>
    <n v="63.660899999999963"/>
    <n v="0"/>
    <n v="63.660899999999963"/>
  </r>
  <r>
    <d v="2035-05-14T00:00:00"/>
    <n v="63.660899999999963"/>
    <x v="3"/>
    <n v="24.3"/>
    <n v="24.3"/>
    <n v="5.9049000000000005"/>
    <n v="69.565799999999967"/>
    <n v="0"/>
    <n v="69.565799999999967"/>
  </r>
  <r>
    <d v="2035-05-15T00:00:00"/>
    <n v="69.565799999999967"/>
    <x v="10"/>
    <n v="12.9"/>
    <n v="2.7"/>
    <n v="0.34830000000000005"/>
    <n v="69.914099999999962"/>
    <n v="0"/>
    <n v="69.914099999999962"/>
  </r>
  <r>
    <d v="2035-05-16T00:00:00"/>
    <n v="69.914099999999962"/>
    <x v="15"/>
    <n v="16.7"/>
    <n v="27.7"/>
    <n v="4.6258999999999997"/>
    <n v="74.539999999999964"/>
    <n v="0"/>
    <n v="74.539999999999964"/>
  </r>
  <r>
    <d v="2035-05-17T00:00:00"/>
    <n v="74.539999999999964"/>
    <x v="6"/>
    <n v="16.2"/>
    <n v="20.5"/>
    <n v="3.3209999999999997"/>
    <n v="77.860999999999962"/>
    <n v="0"/>
    <n v="77.860999999999962"/>
  </r>
  <r>
    <d v="2035-05-18T00:00:00"/>
    <n v="77.860999999999962"/>
    <x v="8"/>
    <n v="19.5"/>
    <n v="5.0999999999999996"/>
    <n v="0.99449999999999994"/>
    <n v="78.855499999999964"/>
    <n v="0"/>
    <n v="78.855499999999964"/>
  </r>
  <r>
    <d v="2035-05-19T00:00:00"/>
    <n v="78.855499999999964"/>
    <x v="6"/>
    <n v="22.9"/>
    <n v="6.6"/>
    <n v="1.5113999999999999"/>
    <n v="80.366899999999958"/>
    <n v="0"/>
    <n v="80.366899999999958"/>
  </r>
  <r>
    <d v="2035-05-20T00:00:00"/>
    <n v="80.366899999999958"/>
    <x v="15"/>
    <n v="25.9"/>
    <n v="4.4000000000000004"/>
    <n v="1.1396000000000002"/>
    <n v="81.50649999999996"/>
    <n v="0"/>
    <n v="81.50649999999996"/>
  </r>
  <r>
    <d v="2035-05-21T00:00:00"/>
    <n v="81.50649999999996"/>
    <x v="14"/>
    <n v="20.3"/>
    <n v="4.5999999999999996"/>
    <n v="0.93379999999999996"/>
    <n v="82.440299999999965"/>
    <n v="0"/>
    <n v="82.440299999999965"/>
  </r>
  <r>
    <d v="2035-05-22T00:00:00"/>
    <n v="82.440299999999965"/>
    <x v="24"/>
    <n v="11.3"/>
    <n v="0.3"/>
    <n v="0"/>
    <n v="82.440299999999965"/>
    <n v="0"/>
    <n v="82.440299999999965"/>
  </r>
  <r>
    <d v="2035-05-23T00:00:00"/>
    <n v="82.440299999999965"/>
    <x v="6"/>
    <n v="27.4"/>
    <n v="29.9"/>
    <n v="8.1925999999999988"/>
    <n v="90.632899999999964"/>
    <n v="0"/>
    <n v="90.632899999999964"/>
  </r>
  <r>
    <d v="2035-05-24T00:00:00"/>
    <n v="90.632899999999964"/>
    <x v="15"/>
    <n v="29.2"/>
    <n v="0"/>
    <n v="0"/>
    <n v="90.632899999999964"/>
    <n v="0"/>
    <n v="90.632899999999964"/>
  </r>
  <r>
    <d v="2035-05-25T00:00:00"/>
    <n v="90.632899999999964"/>
    <x v="0"/>
    <n v="27.4"/>
    <n v="0"/>
    <n v="0"/>
    <n v="90.632899999999964"/>
    <n v="0"/>
    <n v="90.632899999999964"/>
  </r>
  <r>
    <d v="2035-05-26T00:00:00"/>
    <n v="90.632899999999964"/>
    <x v="15"/>
    <n v="10.1"/>
    <n v="8.1"/>
    <n v="0.81809999999999994"/>
    <n v="91.450999999999965"/>
    <n v="0"/>
    <n v="91.450999999999965"/>
  </r>
  <r>
    <d v="2035-05-27T00:00:00"/>
    <n v="91.450999999999965"/>
    <x v="1"/>
    <n v="12.9"/>
    <n v="5.9"/>
    <n v="0.76110000000000011"/>
    <n v="92.212099999999964"/>
    <n v="0"/>
    <n v="92.212099999999964"/>
  </r>
  <r>
    <d v="2035-05-28T00:00:00"/>
    <n v="92.212099999999964"/>
    <x v="10"/>
    <n v="18.7"/>
    <n v="0"/>
    <n v="0"/>
    <n v="92.212099999999964"/>
    <n v="0"/>
    <n v="92.212099999999964"/>
  </r>
  <r>
    <d v="2035-05-29T00:00:00"/>
    <n v="92.212099999999964"/>
    <x v="28"/>
    <n v="17.8"/>
    <n v="0.3"/>
    <n v="0"/>
    <n v="92.212099999999964"/>
    <n v="0"/>
    <n v="92.212099999999964"/>
  </r>
  <r>
    <d v="2035-05-30T00:00:00"/>
    <n v="92.212099999999964"/>
    <x v="6"/>
    <n v="24.7"/>
    <n v="42.9"/>
    <n v="10.596299999999999"/>
    <n v="102.80839999999996"/>
    <n v="100"/>
    <n v="2.8083999999999634"/>
  </r>
  <r>
    <d v="2035-05-31T00:00:00"/>
    <n v="2.8083999999999634"/>
    <x v="6"/>
    <n v="28.7"/>
    <n v="33.799999999999997"/>
    <n v="9.7005999999999997"/>
    <n v="12.508999999999963"/>
    <n v="0"/>
    <n v="12.508999999999963"/>
  </r>
  <r>
    <d v="2035-06-01T00:00:00"/>
    <n v="12.508999999999963"/>
    <x v="14"/>
    <n v="12.3"/>
    <n v="1.7"/>
    <n v="0.20910000000000001"/>
    <n v="12.718099999999962"/>
    <n v="0"/>
    <n v="12.718099999999962"/>
  </r>
  <r>
    <d v="2035-06-02T00:00:00"/>
    <n v="12.718099999999962"/>
    <x v="15"/>
    <n v="22.9"/>
    <n v="0"/>
    <n v="0"/>
    <n v="12.718099999999962"/>
    <n v="0"/>
    <n v="12.718099999999962"/>
  </r>
  <r>
    <d v="2035-06-03T00:00:00"/>
    <n v="12.718099999999962"/>
    <x v="13"/>
    <n v="20"/>
    <n v="3"/>
    <n v="0.6"/>
    <n v="13.318099999999962"/>
    <n v="0"/>
    <n v="13.318099999999962"/>
  </r>
  <r>
    <d v="2035-06-04T00:00:00"/>
    <n v="13.318099999999962"/>
    <x v="6"/>
    <n v="27.3"/>
    <n v="0"/>
    <n v="0"/>
    <n v="13.318099999999962"/>
    <n v="0"/>
    <n v="13.318099999999962"/>
  </r>
  <r>
    <d v="2035-06-05T00:00:00"/>
    <n v="13.318099999999962"/>
    <x v="9"/>
    <n v="29.9"/>
    <n v="7.7"/>
    <n v="2.3022999999999998"/>
    <n v="15.620399999999961"/>
    <n v="0"/>
    <n v="15.620399999999961"/>
  </r>
  <r>
    <d v="2035-06-06T00:00:00"/>
    <n v="15.620399999999961"/>
    <x v="8"/>
    <n v="27.5"/>
    <n v="2.7"/>
    <n v="0.74250000000000005"/>
    <n v="16.362899999999961"/>
    <n v="0"/>
    <n v="16.362899999999961"/>
  </r>
  <r>
    <d v="2035-06-07T00:00:00"/>
    <n v="16.362899999999961"/>
    <x v="14"/>
    <n v="16.5"/>
    <n v="13.3"/>
    <n v="2.1945000000000001"/>
    <n v="18.557399999999962"/>
    <n v="0"/>
    <n v="18.557399999999962"/>
  </r>
  <r>
    <d v="2035-06-08T00:00:00"/>
    <n v="18.557399999999962"/>
    <x v="1"/>
    <n v="23.5"/>
    <n v="5.9"/>
    <n v="1.3865000000000001"/>
    <n v="19.943899999999964"/>
    <n v="0"/>
    <n v="19.943899999999964"/>
  </r>
  <r>
    <d v="2035-06-09T00:00:00"/>
    <n v="19.943899999999964"/>
    <x v="1"/>
    <n v="21.5"/>
    <n v="4.0999999999999996"/>
    <n v="0.88149999999999995"/>
    <n v="20.825399999999963"/>
    <n v="0"/>
    <n v="20.825399999999963"/>
  </r>
  <r>
    <d v="2035-06-10T00:00:00"/>
    <n v="20.825399999999963"/>
    <x v="11"/>
    <n v="10.3"/>
    <n v="15.6"/>
    <n v="1.6068"/>
    <n v="22.432199999999963"/>
    <n v="0"/>
    <n v="22.432199999999963"/>
  </r>
  <r>
    <d v="2035-06-11T00:00:00"/>
    <n v="22.432199999999963"/>
    <x v="6"/>
    <n v="15"/>
    <n v="0"/>
    <n v="0"/>
    <n v="22.432199999999963"/>
    <n v="0"/>
    <n v="22.432199999999963"/>
  </r>
  <r>
    <d v="2035-06-12T00:00:00"/>
    <n v="22.432199999999963"/>
    <x v="2"/>
    <n v="23.3"/>
    <n v="5.3"/>
    <n v="1.2348999999999999"/>
    <n v="23.667099999999962"/>
    <n v="0"/>
    <n v="23.667099999999962"/>
  </r>
  <r>
    <d v="2035-06-13T00:00:00"/>
    <n v="23.667099999999962"/>
    <x v="11"/>
    <n v="10.5"/>
    <n v="14.4"/>
    <n v="1.5120000000000002"/>
    <n v="25.179099999999963"/>
    <n v="0"/>
    <n v="25.179099999999963"/>
  </r>
  <r>
    <d v="2035-06-14T00:00:00"/>
    <n v="25.179099999999963"/>
    <x v="6"/>
    <n v="18.5"/>
    <n v="0"/>
    <n v="0"/>
    <n v="25.179099999999963"/>
    <n v="0"/>
    <n v="25.179099999999963"/>
  </r>
  <r>
    <d v="2035-06-15T00:00:00"/>
    <n v="25.179099999999963"/>
    <x v="10"/>
    <n v="20.2"/>
    <n v="5.4"/>
    <n v="1.0908"/>
    <n v="26.269899999999964"/>
    <n v="0"/>
    <n v="26.269899999999964"/>
  </r>
  <r>
    <d v="2035-06-16T00:00:00"/>
    <n v="26.269899999999964"/>
    <x v="19"/>
    <n v="29"/>
    <n v="4.2"/>
    <n v="1.2180000000000002"/>
    <n v="27.487899999999964"/>
    <n v="0"/>
    <n v="27.487899999999964"/>
  </r>
  <r>
    <d v="2035-06-17T00:00:00"/>
    <n v="27.487899999999964"/>
    <x v="11"/>
    <n v="12.1"/>
    <n v="18.100000000000001"/>
    <n v="2.1901000000000002"/>
    <n v="29.677999999999965"/>
    <n v="0"/>
    <n v="29.677999999999965"/>
  </r>
  <r>
    <d v="2035-06-18T00:00:00"/>
    <n v="29.677999999999965"/>
    <x v="9"/>
    <n v="14.1"/>
    <n v="5.6"/>
    <n v="0.78959999999999997"/>
    <n v="30.467599999999965"/>
    <n v="0"/>
    <n v="30.467599999999965"/>
  </r>
  <r>
    <d v="2035-06-19T00:00:00"/>
    <n v="30.467599999999965"/>
    <x v="6"/>
    <n v="19.5"/>
    <n v="2.7"/>
    <n v="0.52650000000000008"/>
    <n v="30.994099999999964"/>
    <n v="0"/>
    <n v="30.994099999999964"/>
  </r>
  <r>
    <d v="2035-06-20T00:00:00"/>
    <n v="30.994099999999964"/>
    <x v="23"/>
    <n v="28.7"/>
    <n v="0.3"/>
    <n v="0"/>
    <n v="30.994099999999964"/>
    <n v="0"/>
    <n v="30.994099999999964"/>
  </r>
  <r>
    <d v="2035-06-21T00:00:00"/>
    <n v="30.994099999999964"/>
    <x v="15"/>
    <n v="20.3"/>
    <n v="15"/>
    <n v="3.0449999999999999"/>
    <n v="34.039099999999962"/>
    <n v="0"/>
    <n v="34.039099999999962"/>
  </r>
  <r>
    <d v="2035-06-22T00:00:00"/>
    <n v="34.039099999999962"/>
    <x v="3"/>
    <n v="25.9"/>
    <n v="4.7"/>
    <n v="1.2173"/>
    <n v="35.256399999999964"/>
    <n v="0"/>
    <n v="35.256399999999964"/>
  </r>
  <r>
    <d v="2035-06-23T00:00:00"/>
    <n v="35.256399999999964"/>
    <x v="3"/>
    <n v="25.3"/>
    <n v="0"/>
    <n v="0"/>
    <n v="35.256399999999964"/>
    <n v="0"/>
    <n v="35.256399999999964"/>
  </r>
  <r>
    <d v="2035-06-24T00:00:00"/>
    <n v="35.256399999999964"/>
    <x v="16"/>
    <n v="22.8"/>
    <n v="0.6"/>
    <n v="0"/>
    <n v="35.256399999999964"/>
    <n v="0"/>
    <n v="35.256399999999964"/>
  </r>
  <r>
    <d v="2035-06-25T00:00:00"/>
    <n v="35.256399999999964"/>
    <x v="18"/>
    <n v="28.4"/>
    <n v="2.2999999999999998"/>
    <n v="0.65319999999999989"/>
    <n v="35.909599999999962"/>
    <n v="0"/>
    <n v="35.909599999999962"/>
  </r>
  <r>
    <d v="2035-06-26T00:00:00"/>
    <n v="35.909599999999962"/>
    <x v="18"/>
    <n v="29.7"/>
    <n v="0"/>
    <n v="0"/>
    <n v="35.909599999999962"/>
    <n v="0"/>
    <n v="35.909599999999962"/>
  </r>
  <r>
    <d v="2035-06-27T00:00:00"/>
    <n v="35.909599999999962"/>
    <x v="11"/>
    <n v="11.7"/>
    <n v="6.4"/>
    <n v="0.74880000000000002"/>
    <n v="36.658399999999965"/>
    <n v="0"/>
    <n v="36.658399999999965"/>
  </r>
  <r>
    <d v="2035-06-28T00:00:00"/>
    <n v="36.658399999999965"/>
    <x v="18"/>
    <n v="12.8"/>
    <n v="6.9"/>
    <n v="0.8832000000000001"/>
    <n v="37.541599999999967"/>
    <n v="0"/>
    <n v="37.541599999999967"/>
  </r>
  <r>
    <d v="2035-06-29T00:00:00"/>
    <n v="37.541599999999967"/>
    <x v="6"/>
    <n v="11"/>
    <n v="0"/>
    <n v="0"/>
    <n v="37.541599999999967"/>
    <n v="0"/>
    <n v="37.541599999999967"/>
  </r>
  <r>
    <d v="2035-06-30T00:00:00"/>
    <n v="37.541599999999967"/>
    <x v="29"/>
    <n v="14.7"/>
    <n v="0.5"/>
    <n v="0"/>
    <n v="37.541599999999967"/>
    <n v="0"/>
    <n v="37.541599999999967"/>
  </r>
  <r>
    <d v="2035-07-01T00:00:00"/>
    <n v="37.541599999999967"/>
    <x v="22"/>
    <n v="13.2"/>
    <n v="2.5"/>
    <n v="0.33"/>
    <n v="37.871599999999965"/>
    <n v="0"/>
    <n v="37.871599999999965"/>
  </r>
  <r>
    <d v="2035-07-02T00:00:00"/>
    <n v="37.871599999999965"/>
    <x v="22"/>
    <n v="28"/>
    <n v="3.8"/>
    <n v="1.0639999999999998"/>
    <n v="38.935599999999965"/>
    <n v="0"/>
    <n v="38.935599999999965"/>
  </r>
  <r>
    <d v="2035-07-03T00:00:00"/>
    <n v="38.935599999999965"/>
    <x v="7"/>
    <n v="27.5"/>
    <n v="10.3"/>
    <n v="2.8325"/>
    <n v="41.768099999999968"/>
    <n v="0"/>
    <n v="41.768099999999968"/>
  </r>
  <r>
    <d v="2035-07-04T00:00:00"/>
    <n v="41.768099999999968"/>
    <x v="22"/>
    <n v="12.1"/>
    <n v="4.7"/>
    <n v="0.56869999999999998"/>
    <n v="42.336799999999968"/>
    <n v="0"/>
    <n v="42.336799999999968"/>
  </r>
  <r>
    <d v="2035-07-05T00:00:00"/>
    <n v="42.336799999999968"/>
    <x v="11"/>
    <n v="24.7"/>
    <n v="7.2"/>
    <n v="1.7784"/>
    <n v="44.115199999999966"/>
    <n v="0"/>
    <n v="44.115199999999966"/>
  </r>
  <r>
    <d v="2035-07-06T00:00:00"/>
    <n v="44.115199999999966"/>
    <x v="21"/>
    <n v="27.1"/>
    <n v="2.6"/>
    <n v="0.70460000000000012"/>
    <n v="44.819799999999965"/>
    <n v="0"/>
    <n v="44.819799999999965"/>
  </r>
  <r>
    <d v="2035-07-07T00:00:00"/>
    <n v="44.819799999999965"/>
    <x v="3"/>
    <n v="28.7"/>
    <n v="3"/>
    <n v="0.86099999999999999"/>
    <n v="45.680799999999962"/>
    <n v="0"/>
    <n v="45.680799999999962"/>
  </r>
  <r>
    <d v="2035-07-08T00:00:00"/>
    <n v="45.680799999999962"/>
    <x v="6"/>
    <n v="15"/>
    <n v="21.4"/>
    <n v="3.21"/>
    <n v="48.890799999999963"/>
    <n v="0"/>
    <n v="48.890799999999963"/>
  </r>
  <r>
    <d v="2035-07-09T00:00:00"/>
    <n v="48.890799999999963"/>
    <x v="7"/>
    <n v="11.6"/>
    <n v="3.7"/>
    <n v="0.42920000000000003"/>
    <n v="49.319999999999965"/>
    <n v="0"/>
    <n v="49.319999999999965"/>
  </r>
  <r>
    <d v="2035-07-10T00:00:00"/>
    <n v="49.319999999999965"/>
    <x v="6"/>
    <n v="13.1"/>
    <n v="0"/>
    <n v="0"/>
    <n v="49.319999999999965"/>
    <n v="0"/>
    <n v="49.319999999999965"/>
  </r>
  <r>
    <d v="2035-07-11T00:00:00"/>
    <n v="49.319999999999965"/>
    <x v="22"/>
    <n v="25.5"/>
    <n v="0"/>
    <n v="0"/>
    <n v="49.319999999999965"/>
    <n v="0"/>
    <n v="49.319999999999965"/>
  </r>
  <r>
    <d v="2035-07-12T00:00:00"/>
    <n v="49.319999999999965"/>
    <x v="24"/>
    <n v="19.399999999999999"/>
    <n v="0.7"/>
    <n v="0"/>
    <n v="49.319999999999965"/>
    <n v="0"/>
    <n v="49.319999999999965"/>
  </r>
  <r>
    <d v="2035-07-13T00:00:00"/>
    <n v="49.319999999999965"/>
    <x v="3"/>
    <n v="27.3"/>
    <n v="2.6"/>
    <n v="0.7098000000000001"/>
    <n v="50.029799999999966"/>
    <n v="0"/>
    <n v="50.029799999999966"/>
  </r>
  <r>
    <d v="2035-07-14T00:00:00"/>
    <n v="50.029799999999966"/>
    <x v="6"/>
    <n v="21"/>
    <n v="27.8"/>
    <n v="5.838000000000001"/>
    <n v="55.867799999999967"/>
    <n v="0"/>
    <n v="55.867799999999967"/>
  </r>
  <r>
    <d v="2035-07-15T00:00:00"/>
    <n v="55.867799999999967"/>
    <x v="10"/>
    <n v="11.5"/>
    <n v="0"/>
    <n v="0"/>
    <n v="55.867799999999967"/>
    <n v="0"/>
    <n v="55.867799999999967"/>
  </r>
  <r>
    <d v="2035-07-16T00:00:00"/>
    <n v="55.867799999999967"/>
    <x v="17"/>
    <n v="13.6"/>
    <n v="2.7"/>
    <n v="0.36719999999999997"/>
    <n v="56.234999999999964"/>
    <n v="0"/>
    <n v="56.234999999999964"/>
  </r>
  <r>
    <d v="2035-07-17T00:00:00"/>
    <n v="56.234999999999964"/>
    <x v="4"/>
    <n v="17.8"/>
    <n v="0.3"/>
    <n v="0"/>
    <n v="56.234999999999964"/>
    <n v="0"/>
    <n v="56.234999999999964"/>
  </r>
  <r>
    <d v="2035-07-18T00:00:00"/>
    <n v="56.234999999999964"/>
    <x v="4"/>
    <n v="10.8"/>
    <n v="0"/>
    <n v="0"/>
    <n v="56.234999999999964"/>
    <n v="0"/>
    <n v="56.234999999999964"/>
  </r>
  <r>
    <d v="2035-07-19T00:00:00"/>
    <n v="56.234999999999964"/>
    <x v="6"/>
    <n v="23"/>
    <n v="3.3"/>
    <n v="0.7589999999999999"/>
    <n v="56.993999999999964"/>
    <n v="0"/>
    <n v="56.993999999999964"/>
  </r>
  <r>
    <d v="2035-07-20T00:00:00"/>
    <n v="56.993999999999964"/>
    <x v="7"/>
    <n v="14"/>
    <n v="18.100000000000001"/>
    <n v="2.5340000000000003"/>
    <n v="59.527999999999963"/>
    <n v="0"/>
    <n v="59.527999999999963"/>
  </r>
  <r>
    <d v="2035-07-21T00:00:00"/>
    <n v="59.527999999999963"/>
    <x v="22"/>
    <n v="10.7"/>
    <n v="0.4"/>
    <n v="0"/>
    <n v="59.527999999999963"/>
    <n v="0"/>
    <n v="59.527999999999963"/>
  </r>
  <r>
    <d v="2035-07-22T00:00:00"/>
    <n v="59.527999999999963"/>
    <x v="9"/>
    <n v="24.7"/>
    <n v="9.1"/>
    <n v="2.2477"/>
    <n v="61.775699999999965"/>
    <n v="0"/>
    <n v="61.775699999999965"/>
  </r>
  <r>
    <d v="2035-07-23T00:00:00"/>
    <n v="61.775699999999965"/>
    <x v="15"/>
    <n v="12.2"/>
    <n v="18.600000000000001"/>
    <n v="2.2692000000000001"/>
    <n v="64.04489999999997"/>
    <n v="0"/>
    <n v="64.04489999999997"/>
  </r>
  <r>
    <d v="2035-07-24T00:00:00"/>
    <n v="64.04489999999997"/>
    <x v="2"/>
    <n v="23.8"/>
    <n v="7.7"/>
    <n v="1.8326000000000002"/>
    <n v="65.877499999999969"/>
    <n v="0"/>
    <n v="65.877499999999969"/>
  </r>
  <r>
    <d v="2035-07-25T00:00:00"/>
    <n v="65.877499999999969"/>
    <x v="8"/>
    <n v="18.5"/>
    <n v="0"/>
    <n v="0"/>
    <n v="65.877499999999969"/>
    <n v="0"/>
    <n v="65.877499999999969"/>
  </r>
  <r>
    <d v="2035-07-26T00:00:00"/>
    <n v="65.877499999999969"/>
    <x v="13"/>
    <n v="24.6"/>
    <n v="0.4"/>
    <n v="0"/>
    <n v="65.877499999999969"/>
    <n v="0"/>
    <n v="65.877499999999969"/>
  </r>
  <r>
    <d v="2035-07-27T00:00:00"/>
    <n v="65.877499999999969"/>
    <x v="15"/>
    <n v="24.6"/>
    <n v="10.4"/>
    <n v="2.5584000000000002"/>
    <n v="68.435899999999975"/>
    <n v="0"/>
    <n v="68.435899999999975"/>
  </r>
  <r>
    <d v="2035-07-28T00:00:00"/>
    <n v="68.435899999999975"/>
    <x v="8"/>
    <n v="25.4"/>
    <n v="11.2"/>
    <n v="2.8447999999999998"/>
    <n v="71.280699999999982"/>
    <n v="0"/>
    <n v="71.280699999999982"/>
  </r>
  <r>
    <d v="2035-07-29T00:00:00"/>
    <n v="71.280699999999982"/>
    <x v="7"/>
    <n v="13.1"/>
    <n v="22.2"/>
    <n v="2.9081999999999999"/>
    <n v="74.188899999999975"/>
    <n v="0"/>
    <n v="74.188899999999975"/>
  </r>
  <r>
    <d v="2035-07-30T00:00:00"/>
    <n v="74.188899999999975"/>
    <x v="6"/>
    <n v="10.1"/>
    <n v="11.6"/>
    <n v="1.1716"/>
    <n v="75.360499999999973"/>
    <n v="0"/>
    <n v="75.360499999999973"/>
  </r>
  <r>
    <d v="2035-07-31T00:00:00"/>
    <n v="75.360499999999973"/>
    <x v="11"/>
    <n v="25"/>
    <n v="0"/>
    <n v="0"/>
    <n v="75.360499999999973"/>
    <n v="0"/>
    <n v="75.360499999999973"/>
  </r>
  <r>
    <d v="2035-08-01T00:00:00"/>
    <n v="75.360499999999973"/>
    <x v="14"/>
    <n v="20.9"/>
    <n v="11.4"/>
    <n v="2.3826000000000001"/>
    <n v="77.74309999999997"/>
    <n v="0"/>
    <n v="77.74309999999997"/>
  </r>
  <r>
    <d v="2035-08-02T00:00:00"/>
    <n v="77.74309999999997"/>
    <x v="10"/>
    <n v="27.6"/>
    <n v="2.5"/>
    <n v="0.69000000000000006"/>
    <n v="78.433099999999968"/>
    <n v="0"/>
    <n v="78.433099999999968"/>
  </r>
  <r>
    <d v="2035-08-03T00:00:00"/>
    <n v="78.433099999999968"/>
    <x v="6"/>
    <n v="22.8"/>
    <n v="0"/>
    <n v="0"/>
    <n v="78.433099999999968"/>
    <n v="0"/>
    <n v="78.433099999999968"/>
  </r>
  <r>
    <d v="2035-08-04T00:00:00"/>
    <n v="78.433099999999968"/>
    <x v="5"/>
    <n v="12"/>
    <n v="0"/>
    <n v="0"/>
    <n v="78.433099999999968"/>
    <n v="0"/>
    <n v="78.433099999999968"/>
  </r>
  <r>
    <d v="2035-08-05T00:00:00"/>
    <n v="78.433099999999968"/>
    <x v="19"/>
    <n v="16.8"/>
    <n v="4.9000000000000004"/>
    <n v="0.82320000000000004"/>
    <n v="79.256299999999968"/>
    <n v="0"/>
    <n v="79.256299999999968"/>
  </r>
  <r>
    <d v="2035-08-06T00:00:00"/>
    <n v="79.256299999999968"/>
    <x v="16"/>
    <n v="12.9"/>
    <n v="3"/>
    <n v="0.38700000000000001"/>
    <n v="79.643299999999968"/>
    <n v="0"/>
    <n v="79.643299999999968"/>
  </r>
  <r>
    <d v="2035-08-07T00:00:00"/>
    <n v="79.643299999999968"/>
    <x v="6"/>
    <n v="18"/>
    <n v="13.6"/>
    <n v="2.448"/>
    <n v="82.091299999999961"/>
    <n v="0"/>
    <n v="82.091299999999961"/>
  </r>
  <r>
    <d v="2035-08-08T00:00:00"/>
    <n v="82.091299999999961"/>
    <x v="15"/>
    <n v="26"/>
    <n v="30.4"/>
    <n v="7.9039999999999999"/>
    <n v="89.995299999999958"/>
    <n v="0"/>
    <n v="89.995299999999958"/>
  </r>
  <r>
    <d v="2035-08-09T00:00:00"/>
    <n v="89.995299999999958"/>
    <x v="11"/>
    <n v="21.3"/>
    <n v="0"/>
    <n v="0"/>
    <n v="89.995299999999958"/>
    <n v="0"/>
    <n v="89.995299999999958"/>
  </r>
  <r>
    <d v="2035-08-10T00:00:00"/>
    <n v="89.995299999999958"/>
    <x v="7"/>
    <n v="15.7"/>
    <n v="5.9"/>
    <n v="0.92630000000000001"/>
    <n v="90.921599999999955"/>
    <n v="0"/>
    <n v="90.921599999999955"/>
  </r>
  <r>
    <d v="2035-08-11T00:00:00"/>
    <n v="90.921599999999955"/>
    <x v="6"/>
    <n v="19.100000000000001"/>
    <n v="0"/>
    <n v="0"/>
    <n v="90.921599999999955"/>
    <n v="0"/>
    <n v="90.921599999999955"/>
  </r>
  <r>
    <d v="2035-08-12T00:00:00"/>
    <n v="90.921599999999955"/>
    <x v="15"/>
    <n v="24.6"/>
    <n v="12.3"/>
    <n v="3.0258000000000003"/>
    <n v="93.947399999999959"/>
    <n v="0"/>
    <n v="93.947399999999959"/>
  </r>
  <r>
    <d v="2035-08-13T00:00:00"/>
    <n v="93.947399999999959"/>
    <x v="6"/>
    <n v="18.7"/>
    <n v="17.8"/>
    <n v="3.3286000000000002"/>
    <n v="97.275999999999954"/>
    <n v="0"/>
    <n v="97.275999999999954"/>
  </r>
  <r>
    <d v="2035-08-14T00:00:00"/>
    <n v="97.275999999999954"/>
    <x v="5"/>
    <n v="13.2"/>
    <n v="3.2"/>
    <n v="0.42240000000000005"/>
    <n v="97.69839999999995"/>
    <n v="0"/>
    <n v="97.69839999999995"/>
  </r>
  <r>
    <d v="2035-08-15T00:00:00"/>
    <n v="97.69839999999995"/>
    <x v="8"/>
    <n v="24.8"/>
    <n v="2.2999999999999998"/>
    <n v="0.57040000000000002"/>
    <n v="98.268799999999956"/>
    <n v="0"/>
    <n v="98.268799999999956"/>
  </r>
  <r>
    <d v="2035-08-16T00:00:00"/>
    <n v="98.268799999999956"/>
    <x v="11"/>
    <n v="19.3"/>
    <n v="1.8"/>
    <n v="0.34740000000000004"/>
    <n v="98.616199999999949"/>
    <n v="0"/>
    <n v="98.616199999999949"/>
  </r>
  <r>
    <d v="2035-08-17T00:00:00"/>
    <n v="98.616199999999949"/>
    <x v="14"/>
    <n v="22.7"/>
    <n v="0"/>
    <n v="0"/>
    <n v="98.616199999999949"/>
    <n v="0"/>
    <n v="98.616199999999949"/>
  </r>
  <r>
    <d v="2035-08-18T00:00:00"/>
    <n v="98.616199999999949"/>
    <x v="7"/>
    <n v="15.2"/>
    <n v="0"/>
    <n v="0"/>
    <n v="98.616199999999949"/>
    <n v="0"/>
    <n v="98.616199999999949"/>
  </r>
  <r>
    <d v="2035-08-19T00:00:00"/>
    <n v="98.616199999999949"/>
    <x v="19"/>
    <n v="28.6"/>
    <n v="0.2"/>
    <n v="0"/>
    <n v="98.616199999999949"/>
    <n v="0"/>
    <n v="98.616199999999949"/>
  </r>
  <r>
    <d v="2035-08-20T00:00:00"/>
    <n v="98.616199999999949"/>
    <x v="3"/>
    <n v="17.899999999999999"/>
    <n v="18.600000000000001"/>
    <n v="3.3294000000000001"/>
    <n v="101.94559999999996"/>
    <n v="100"/>
    <n v="1.9455999999999563"/>
  </r>
  <r>
    <d v="2035-08-21T00:00:00"/>
    <n v="1.9455999999999563"/>
    <x v="27"/>
    <n v="11.6"/>
    <n v="0"/>
    <n v="0"/>
    <n v="1.9455999999999563"/>
    <n v="0"/>
    <n v="1.9455999999999563"/>
  </r>
  <r>
    <d v="2035-08-22T00:00:00"/>
    <n v="1.9455999999999563"/>
    <x v="17"/>
    <n v="19"/>
    <n v="2.2000000000000002"/>
    <n v="0.41800000000000004"/>
    <n v="2.3635999999999564"/>
    <n v="0"/>
    <n v="2.3635999999999564"/>
  </r>
  <r>
    <d v="2035-08-23T00:00:00"/>
    <n v="2.3635999999999564"/>
    <x v="8"/>
    <n v="17.600000000000001"/>
    <n v="7.2"/>
    <n v="1.2672000000000001"/>
    <n v="3.6307999999999563"/>
    <n v="0"/>
    <n v="3.6307999999999563"/>
  </r>
  <r>
    <d v="2035-08-24T00:00:00"/>
    <n v="3.6307999999999563"/>
    <x v="3"/>
    <n v="12.1"/>
    <n v="7.2"/>
    <n v="0.87120000000000009"/>
    <n v="4.5019999999999563"/>
    <n v="0"/>
    <n v="4.5019999999999563"/>
  </r>
  <r>
    <d v="2035-08-25T00:00:00"/>
    <n v="4.5019999999999563"/>
    <x v="9"/>
    <n v="28.3"/>
    <n v="1.8"/>
    <n v="0.50940000000000007"/>
    <n v="5.0113999999999566"/>
    <n v="0"/>
    <n v="5.0113999999999566"/>
  </r>
  <r>
    <d v="2035-08-26T00:00:00"/>
    <n v="5.0113999999999566"/>
    <x v="14"/>
    <n v="13.3"/>
    <n v="0"/>
    <n v="0"/>
    <n v="5.0113999999999566"/>
    <n v="0"/>
    <n v="5.0113999999999566"/>
  </r>
  <r>
    <d v="2035-08-27T00:00:00"/>
    <n v="5.0113999999999566"/>
    <x v="7"/>
    <n v="21"/>
    <n v="4.2"/>
    <n v="0.88200000000000001"/>
    <n v="5.8933999999999562"/>
    <n v="0"/>
    <n v="5.8933999999999562"/>
  </r>
  <r>
    <d v="2035-08-28T00:00:00"/>
    <n v="5.8933999999999562"/>
    <x v="6"/>
    <n v="12"/>
    <n v="2.2000000000000002"/>
    <n v="0.26400000000000001"/>
    <n v="6.1573999999999565"/>
    <n v="0"/>
    <n v="6.1573999999999565"/>
  </r>
  <r>
    <d v="2035-08-29T00:00:00"/>
    <n v="6.1573999999999565"/>
    <x v="15"/>
    <n v="12.1"/>
    <n v="0"/>
    <n v="0"/>
    <n v="6.1573999999999565"/>
    <n v="0"/>
    <n v="6.1573999999999565"/>
  </r>
  <r>
    <d v="2035-08-30T00:00:00"/>
    <n v="6.1573999999999565"/>
    <x v="7"/>
    <n v="15.8"/>
    <n v="17.2"/>
    <n v="2.7176"/>
    <n v="8.8749999999999574"/>
    <n v="0"/>
    <n v="8.8749999999999574"/>
  </r>
  <r>
    <d v="2035-08-31T00:00:00"/>
    <n v="8.8749999999999574"/>
    <x v="8"/>
    <n v="25.7"/>
    <n v="5.9"/>
    <n v="1.5163"/>
    <n v="10.391299999999957"/>
    <n v="0"/>
    <n v="10.391299999999957"/>
  </r>
  <r>
    <d v="2035-09-01T00:00:00"/>
    <n v="10.391299999999957"/>
    <x v="6"/>
    <n v="20.5"/>
    <n v="26"/>
    <n v="5.33"/>
    <n v="15.721299999999957"/>
    <n v="0"/>
    <n v="15.721299999999957"/>
  </r>
  <r>
    <d v="2035-09-02T00:00:00"/>
    <n v="15.721299999999957"/>
    <x v="9"/>
    <n v="23.5"/>
    <n v="15.3"/>
    <n v="3.5955000000000004"/>
    <n v="19.316799999999958"/>
    <n v="0"/>
    <n v="19.316799999999958"/>
  </r>
  <r>
    <d v="2035-09-03T00:00:00"/>
    <n v="19.316799999999958"/>
    <x v="8"/>
    <n v="21.7"/>
    <n v="1.2"/>
    <n v="0.26040000000000002"/>
    <n v="19.577199999999959"/>
    <n v="0"/>
    <n v="19.577199999999959"/>
  </r>
  <r>
    <d v="2035-09-04T00:00:00"/>
    <n v="19.577199999999959"/>
    <x v="6"/>
    <n v="29.8"/>
    <n v="0"/>
    <n v="0"/>
    <n v="19.577199999999959"/>
    <n v="0"/>
    <n v="19.577199999999959"/>
  </r>
  <r>
    <d v="2035-09-05T00:00:00"/>
    <n v="19.577199999999959"/>
    <x v="3"/>
    <n v="27.1"/>
    <n v="0"/>
    <n v="0"/>
    <n v="19.577199999999959"/>
    <n v="0"/>
    <n v="19.577199999999959"/>
  </r>
  <r>
    <d v="2035-09-06T00:00:00"/>
    <n v="19.577199999999959"/>
    <x v="8"/>
    <n v="27.3"/>
    <n v="0"/>
    <n v="0"/>
    <n v="19.577199999999959"/>
    <n v="0"/>
    <n v="19.577199999999959"/>
  </r>
  <r>
    <d v="2035-09-07T00:00:00"/>
    <n v="19.577199999999959"/>
    <x v="15"/>
    <n v="15.5"/>
    <n v="27.6"/>
    <n v="4.2780000000000005"/>
    <n v="23.855199999999961"/>
    <n v="0"/>
    <n v="23.855199999999961"/>
  </r>
  <r>
    <d v="2035-09-08T00:00:00"/>
    <n v="23.855199999999961"/>
    <x v="9"/>
    <n v="27.9"/>
    <n v="5.0999999999999996"/>
    <n v="1.4229000000000001"/>
    <n v="25.278099999999959"/>
    <n v="0"/>
    <n v="25.278099999999959"/>
  </r>
  <r>
    <d v="2035-09-09T00:00:00"/>
    <n v="25.278099999999959"/>
    <x v="6"/>
    <n v="19.7"/>
    <n v="21.4"/>
    <n v="4.2157999999999998"/>
    <n v="29.493899999999961"/>
    <n v="0"/>
    <n v="29.493899999999961"/>
  </r>
  <r>
    <d v="2035-09-10T00:00:00"/>
    <n v="29.493899999999961"/>
    <x v="6"/>
    <n v="27.8"/>
    <n v="27.6"/>
    <n v="7.6728000000000014"/>
    <n v="37.166699999999963"/>
    <n v="0"/>
    <n v="37.166699999999963"/>
  </r>
  <r>
    <d v="2035-09-11T00:00:00"/>
    <n v="37.166699999999963"/>
    <x v="18"/>
    <n v="12.3"/>
    <n v="2.9"/>
    <n v="0.35670000000000002"/>
    <n v="37.523399999999967"/>
    <n v="0"/>
    <n v="37.523399999999967"/>
  </r>
  <r>
    <d v="2035-09-12T00:00:00"/>
    <n v="37.523399999999967"/>
    <x v="14"/>
    <n v="12.8"/>
    <n v="8.8000000000000007"/>
    <n v="1.1264000000000001"/>
    <n v="38.649799999999964"/>
    <n v="0"/>
    <n v="38.649799999999964"/>
  </r>
  <r>
    <d v="2035-09-13T00:00:00"/>
    <n v="38.649799999999964"/>
    <x v="6"/>
    <n v="15"/>
    <n v="0"/>
    <n v="0"/>
    <n v="38.649799999999964"/>
    <n v="0"/>
    <n v="38.649799999999964"/>
  </r>
  <r>
    <d v="2035-09-14T00:00:00"/>
    <n v="38.649799999999964"/>
    <x v="19"/>
    <n v="27.6"/>
    <n v="4.7"/>
    <n v="1.2971999999999999"/>
    <n v="39.94699999999996"/>
    <n v="0"/>
    <n v="39.94699999999996"/>
  </r>
  <r>
    <d v="2035-09-15T00:00:00"/>
    <n v="39.94699999999996"/>
    <x v="6"/>
    <n v="19.600000000000001"/>
    <n v="0"/>
    <n v="0"/>
    <n v="39.94699999999996"/>
    <n v="0"/>
    <n v="39.94699999999996"/>
  </r>
  <r>
    <d v="2035-09-16T00:00:00"/>
    <n v="39.94699999999996"/>
    <x v="26"/>
    <n v="16"/>
    <n v="0.4"/>
    <n v="0"/>
    <n v="39.94699999999996"/>
    <n v="0"/>
    <n v="39.94699999999996"/>
  </r>
  <r>
    <d v="2035-09-17T00:00:00"/>
    <n v="39.94699999999996"/>
    <x v="6"/>
    <n v="10.3"/>
    <n v="0"/>
    <n v="0"/>
    <n v="39.94699999999996"/>
    <n v="0"/>
    <n v="39.94699999999996"/>
  </r>
  <r>
    <d v="2035-09-18T00:00:00"/>
    <n v="39.94699999999996"/>
    <x v="14"/>
    <n v="20.2"/>
    <n v="13.9"/>
    <n v="2.8077999999999999"/>
    <n v="42.75479999999996"/>
    <n v="0"/>
    <n v="42.75479999999996"/>
  </r>
  <r>
    <d v="2035-09-19T00:00:00"/>
    <n v="42.75479999999996"/>
    <x v="22"/>
    <n v="26.4"/>
    <n v="6.8"/>
    <n v="1.7951999999999999"/>
    <n v="44.549999999999962"/>
    <n v="0"/>
    <n v="44.549999999999962"/>
  </r>
  <r>
    <d v="2035-09-20T00:00:00"/>
    <n v="44.549999999999962"/>
    <x v="13"/>
    <n v="20.6"/>
    <n v="0"/>
    <n v="0"/>
    <n v="44.549999999999962"/>
    <n v="0"/>
    <n v="44.549999999999962"/>
  </r>
  <r>
    <d v="2035-09-21T00:00:00"/>
    <n v="44.549999999999962"/>
    <x v="15"/>
    <n v="12.3"/>
    <n v="0.2"/>
    <n v="0"/>
    <n v="44.549999999999962"/>
    <n v="0"/>
    <n v="44.549999999999962"/>
  </r>
  <r>
    <d v="2035-09-22T00:00:00"/>
    <n v="44.549999999999962"/>
    <x v="15"/>
    <n v="11.2"/>
    <n v="36.200000000000003"/>
    <n v="4.0544000000000002"/>
    <n v="48.604399999999963"/>
    <n v="0"/>
    <n v="48.604399999999963"/>
  </r>
  <r>
    <d v="2035-09-23T00:00:00"/>
    <n v="48.604399999999963"/>
    <x v="4"/>
    <n v="22.6"/>
    <n v="2.4"/>
    <n v="0.54239999999999999"/>
    <n v="49.146799999999963"/>
    <n v="0"/>
    <n v="49.146799999999963"/>
  </r>
  <r>
    <d v="2035-09-24T00:00:00"/>
    <n v="49.146799999999963"/>
    <x v="21"/>
    <n v="16.399999999999999"/>
    <n v="0.1"/>
    <n v="0"/>
    <n v="49.146799999999963"/>
    <n v="0"/>
    <n v="49.146799999999963"/>
  </r>
  <r>
    <d v="2035-09-25T00:00:00"/>
    <n v="49.146799999999963"/>
    <x v="23"/>
    <n v="23.4"/>
    <n v="0"/>
    <n v="0"/>
    <n v="49.146799999999963"/>
    <n v="0"/>
    <n v="49.146799999999963"/>
  </r>
  <r>
    <d v="2035-09-26T00:00:00"/>
    <n v="49.146799999999963"/>
    <x v="19"/>
    <n v="20.2"/>
    <n v="0.3"/>
    <n v="0"/>
    <n v="49.146799999999963"/>
    <n v="0"/>
    <n v="49.146799999999963"/>
  </r>
  <r>
    <d v="2035-09-27T00:00:00"/>
    <n v="49.146799999999963"/>
    <x v="7"/>
    <n v="17.600000000000001"/>
    <n v="15"/>
    <n v="2.64"/>
    <n v="51.786799999999964"/>
    <n v="0"/>
    <n v="51.786799999999964"/>
  </r>
  <r>
    <d v="2035-09-28T00:00:00"/>
    <n v="51.786799999999964"/>
    <x v="6"/>
    <n v="21.7"/>
    <n v="33.299999999999997"/>
    <n v="7.2260999999999989"/>
    <n v="59.012899999999959"/>
    <n v="0"/>
    <n v="59.012899999999959"/>
  </r>
  <r>
    <d v="2035-09-29T00:00:00"/>
    <n v="59.012899999999959"/>
    <x v="6"/>
    <n v="18.399999999999999"/>
    <n v="19.3"/>
    <n v="3.5512000000000001"/>
    <n v="62.564099999999961"/>
    <n v="0"/>
    <n v="62.564099999999961"/>
  </r>
  <r>
    <d v="2035-09-30T00:00:00"/>
    <n v="62.564099999999961"/>
    <x v="3"/>
    <n v="20.100000000000001"/>
    <n v="15.4"/>
    <n v="3.0954000000000002"/>
    <n v="65.659499999999966"/>
    <n v="0"/>
    <n v="65.659499999999966"/>
  </r>
  <r>
    <d v="2035-10-01T00:00:00"/>
    <n v="65.659499999999966"/>
    <x v="14"/>
    <n v="16.5"/>
    <n v="14.7"/>
    <n v="2.4255"/>
    <n v="68.084999999999965"/>
    <n v="0"/>
    <n v="68.084999999999965"/>
  </r>
  <r>
    <d v="2035-10-02T00:00:00"/>
    <n v="68.084999999999965"/>
    <x v="6"/>
    <n v="12.3"/>
    <n v="30.2"/>
    <n v="3.7146000000000003"/>
    <n v="71.79959999999997"/>
    <n v="0"/>
    <n v="71.79959999999997"/>
  </r>
  <r>
    <d v="2035-10-03T00:00:00"/>
    <n v="71.79959999999997"/>
    <x v="6"/>
    <n v="29.6"/>
    <n v="42.8"/>
    <n v="12.668799999999999"/>
    <n v="84.468399999999974"/>
    <n v="0"/>
    <n v="84.468399999999974"/>
  </r>
  <r>
    <d v="2035-10-04T00:00:00"/>
    <n v="84.468399999999974"/>
    <x v="8"/>
    <n v="26.6"/>
    <n v="9.1999999999999993"/>
    <n v="2.4472"/>
    <n v="86.915599999999969"/>
    <n v="0"/>
    <n v="86.915599999999969"/>
  </r>
  <r>
    <d v="2035-10-05T00:00:00"/>
    <n v="86.915599999999969"/>
    <x v="14"/>
    <n v="26.7"/>
    <n v="4"/>
    <n v="1.0680000000000001"/>
    <n v="87.983599999999967"/>
    <n v="0"/>
    <n v="87.983599999999967"/>
  </r>
  <r>
    <d v="2035-10-06T00:00:00"/>
    <n v="87.983599999999967"/>
    <x v="11"/>
    <n v="23.6"/>
    <n v="0"/>
    <n v="0"/>
    <n v="87.983599999999967"/>
    <n v="0"/>
    <n v="87.983599999999967"/>
  </r>
  <r>
    <d v="2035-10-07T00:00:00"/>
    <n v="87.983599999999967"/>
    <x v="21"/>
    <n v="13.6"/>
    <n v="2.8"/>
    <n v="0.38079999999999997"/>
    <n v="88.364399999999961"/>
    <n v="0"/>
    <n v="88.364399999999961"/>
  </r>
  <r>
    <d v="2035-10-08T00:00:00"/>
    <n v="88.364399999999961"/>
    <x v="1"/>
    <n v="13.8"/>
    <n v="6.5"/>
    <n v="0.89700000000000002"/>
    <n v="89.261399999999966"/>
    <n v="0"/>
    <n v="89.261399999999966"/>
  </r>
  <r>
    <d v="2035-10-09T00:00:00"/>
    <n v="89.261399999999966"/>
    <x v="2"/>
    <n v="12.3"/>
    <n v="0"/>
    <n v="0"/>
    <n v="89.261399999999966"/>
    <n v="0"/>
    <n v="89.261399999999966"/>
  </r>
  <r>
    <d v="2035-10-10T00:00:00"/>
    <n v="89.261399999999966"/>
    <x v="3"/>
    <n v="12.3"/>
    <n v="0"/>
    <n v="0"/>
    <n v="89.261399999999966"/>
    <n v="0"/>
    <n v="89.261399999999966"/>
  </r>
  <r>
    <d v="2035-10-11T00:00:00"/>
    <n v="89.261399999999966"/>
    <x v="14"/>
    <n v="22.7"/>
    <n v="10.3"/>
    <n v="2.3381000000000003"/>
    <n v="91.599499999999964"/>
    <n v="0"/>
    <n v="91.599499999999964"/>
  </r>
  <r>
    <d v="2035-10-12T00:00:00"/>
    <n v="91.599499999999964"/>
    <x v="6"/>
    <n v="19"/>
    <n v="0"/>
    <n v="0"/>
    <n v="91.599499999999964"/>
    <n v="0"/>
    <n v="91.599499999999964"/>
  </r>
  <r>
    <d v="2035-10-13T00:00:00"/>
    <n v="91.599499999999964"/>
    <x v="4"/>
    <n v="23.4"/>
    <n v="0"/>
    <n v="0"/>
    <n v="91.599499999999964"/>
    <n v="0"/>
    <n v="91.599499999999964"/>
  </r>
  <r>
    <d v="2035-10-14T00:00:00"/>
    <n v="91.599499999999964"/>
    <x v="11"/>
    <n v="28.2"/>
    <n v="0"/>
    <n v="0"/>
    <n v="91.599499999999964"/>
    <n v="0"/>
    <n v="91.599499999999964"/>
  </r>
  <r>
    <d v="2035-10-15T00:00:00"/>
    <n v="91.599499999999964"/>
    <x v="11"/>
    <n v="20.100000000000001"/>
    <n v="9.6999999999999993"/>
    <n v="1.9497"/>
    <n v="93.549199999999956"/>
    <n v="0"/>
    <n v="93.549199999999956"/>
  </r>
  <r>
    <d v="2035-10-16T00:00:00"/>
    <n v="93.549199999999956"/>
    <x v="13"/>
    <n v="29.6"/>
    <n v="0"/>
    <n v="0"/>
    <n v="93.549199999999956"/>
    <n v="0"/>
    <n v="93.549199999999956"/>
  </r>
  <r>
    <d v="2035-10-17T00:00:00"/>
    <n v="93.549199999999956"/>
    <x v="3"/>
    <n v="25.8"/>
    <n v="0"/>
    <n v="0"/>
    <n v="93.549199999999956"/>
    <n v="0"/>
    <n v="93.549199999999956"/>
  </r>
  <r>
    <d v="2035-10-18T00:00:00"/>
    <n v="93.549199999999956"/>
    <x v="6"/>
    <n v="19.600000000000001"/>
    <n v="18.5"/>
    <n v="3.6260000000000003"/>
    <n v="97.175199999999961"/>
    <n v="0"/>
    <n v="97.175199999999961"/>
  </r>
  <r>
    <d v="2035-10-19T00:00:00"/>
    <n v="97.175199999999961"/>
    <x v="15"/>
    <n v="21.5"/>
    <n v="3"/>
    <n v="0.64500000000000002"/>
    <n v="97.820199999999957"/>
    <n v="0"/>
    <n v="97.820199999999957"/>
  </r>
  <r>
    <d v="2035-10-20T00:00:00"/>
    <n v="97.820199999999957"/>
    <x v="11"/>
    <n v="24.2"/>
    <n v="17.399999999999999"/>
    <n v="4.210799999999999"/>
    <n v="102.03099999999995"/>
    <n v="100"/>
    <n v="2.0309999999999491"/>
  </r>
  <r>
    <d v="2035-10-21T00:00:00"/>
    <n v="2.0309999999999491"/>
    <x v="23"/>
    <n v="12"/>
    <n v="0"/>
    <n v="0"/>
    <n v="2.0309999999999491"/>
    <n v="0"/>
    <n v="2.0309999999999491"/>
  </r>
  <r>
    <d v="2035-10-22T00:00:00"/>
    <n v="2.0309999999999491"/>
    <x v="29"/>
    <n v="23"/>
    <n v="0"/>
    <n v="0"/>
    <n v="2.0309999999999491"/>
    <n v="0"/>
    <n v="2.0309999999999491"/>
  </r>
  <r>
    <d v="2035-10-23T00:00:00"/>
    <n v="2.0309999999999491"/>
    <x v="15"/>
    <n v="19.8"/>
    <n v="29.2"/>
    <n v="5.7816000000000001"/>
    <n v="7.8125999999999491"/>
    <n v="0"/>
    <n v="7.8125999999999491"/>
  </r>
  <r>
    <d v="2035-10-24T00:00:00"/>
    <n v="7.8125999999999491"/>
    <x v="1"/>
    <n v="14.9"/>
    <n v="0.8"/>
    <n v="0"/>
    <n v="7.8125999999999491"/>
    <n v="0"/>
    <n v="7.8125999999999491"/>
  </r>
  <r>
    <d v="2035-10-25T00:00:00"/>
    <n v="7.8125999999999491"/>
    <x v="11"/>
    <n v="17.899999999999999"/>
    <n v="10.3"/>
    <n v="1.8437000000000001"/>
    <n v="9.6562999999999484"/>
    <n v="0"/>
    <n v="9.6562999999999484"/>
  </r>
  <r>
    <d v="2035-10-26T00:00:00"/>
    <n v="9.6562999999999484"/>
    <x v="3"/>
    <n v="26"/>
    <n v="0"/>
    <n v="0"/>
    <n v="9.6562999999999484"/>
    <n v="0"/>
    <n v="9.6562999999999484"/>
  </r>
  <r>
    <d v="2035-10-27T00:00:00"/>
    <n v="9.6562999999999484"/>
    <x v="8"/>
    <n v="21.5"/>
    <n v="9.3000000000000007"/>
    <n v="1.9995000000000003"/>
    <n v="11.65579999999995"/>
    <n v="0"/>
    <n v="11.65579999999995"/>
  </r>
  <r>
    <d v="2035-10-28T00:00:00"/>
    <n v="11.65579999999995"/>
    <x v="15"/>
    <n v="29.9"/>
    <n v="2.4"/>
    <n v="0.7175999999999999"/>
    <n v="12.373399999999949"/>
    <n v="0"/>
    <n v="12.373399999999949"/>
  </r>
  <r>
    <d v="2035-10-29T00:00:00"/>
    <n v="12.373399999999949"/>
    <x v="6"/>
    <n v="12.3"/>
    <n v="35.1"/>
    <n v="4.3173000000000004"/>
    <n v="16.69069999999995"/>
    <n v="0"/>
    <n v="16.69069999999995"/>
  </r>
  <r>
    <d v="2035-10-30T00:00:00"/>
    <n v="16.69069999999995"/>
    <x v="13"/>
    <n v="21.7"/>
    <n v="3.9"/>
    <n v="0.84629999999999994"/>
    <n v="17.536999999999949"/>
    <n v="0"/>
    <n v="17.536999999999949"/>
  </r>
  <r>
    <d v="2035-10-31T00:00:00"/>
    <n v="17.536999999999949"/>
    <x v="6"/>
    <n v="10.7"/>
    <n v="0"/>
    <n v="0"/>
    <n v="17.536999999999949"/>
    <n v="0"/>
    <n v="17.536999999999949"/>
  </r>
  <r>
    <d v="2035-11-01T00:00:00"/>
    <n v="17.536999999999949"/>
    <x v="1"/>
    <n v="21.5"/>
    <n v="0"/>
    <n v="0"/>
    <n v="17.536999999999949"/>
    <n v="0"/>
    <n v="17.536999999999949"/>
  </r>
  <r>
    <d v="2035-11-02T00:00:00"/>
    <n v="17.536999999999949"/>
    <x v="6"/>
    <n v="26"/>
    <n v="33.799999999999997"/>
    <n v="8.7880000000000003"/>
    <n v="26.32499999999995"/>
    <n v="0"/>
    <n v="26.32499999999995"/>
  </r>
  <r>
    <d v="2035-11-03T00:00:00"/>
    <n v="26.32499999999995"/>
    <x v="11"/>
    <n v="24.4"/>
    <n v="15.4"/>
    <n v="3.7576000000000001"/>
    <n v="30.08259999999995"/>
    <n v="0"/>
    <n v="30.08259999999995"/>
  </r>
  <r>
    <d v="2035-11-04T00:00:00"/>
    <n v="30.08259999999995"/>
    <x v="1"/>
    <n v="20.8"/>
    <n v="0"/>
    <n v="0"/>
    <n v="30.08259999999995"/>
    <n v="0"/>
    <n v="30.08259999999995"/>
  </r>
  <r>
    <d v="2035-11-05T00:00:00"/>
    <n v="30.08259999999995"/>
    <x v="9"/>
    <n v="18.2"/>
    <n v="15.7"/>
    <n v="2.8573999999999997"/>
    <n v="32.939999999999948"/>
    <n v="0"/>
    <n v="32.939999999999948"/>
  </r>
  <r>
    <d v="2035-11-06T00:00:00"/>
    <n v="32.939999999999948"/>
    <x v="13"/>
    <n v="25.6"/>
    <n v="7"/>
    <n v="1.7920000000000003"/>
    <n v="34.73199999999995"/>
    <n v="0"/>
    <n v="34.73199999999995"/>
  </r>
  <r>
    <d v="2035-11-07T00:00:00"/>
    <n v="34.73199999999995"/>
    <x v="7"/>
    <n v="25.2"/>
    <n v="0"/>
    <n v="0"/>
    <n v="34.73199999999995"/>
    <n v="0"/>
    <n v="34.73199999999995"/>
  </r>
  <r>
    <d v="2035-11-08T00:00:00"/>
    <n v="34.73199999999995"/>
    <x v="8"/>
    <n v="19.5"/>
    <n v="5.3"/>
    <n v="1.0334999999999999"/>
    <n v="35.765499999999946"/>
    <n v="0"/>
    <n v="35.765499999999946"/>
  </r>
  <r>
    <d v="2035-11-09T00:00:00"/>
    <n v="35.765499999999946"/>
    <x v="20"/>
    <n v="15.2"/>
    <n v="2.1"/>
    <n v="0.31919999999999998"/>
    <n v="36.084699999999948"/>
    <n v="0"/>
    <n v="36.084699999999948"/>
  </r>
  <r>
    <d v="2035-11-10T00:00:00"/>
    <n v="36.084699999999948"/>
    <x v="11"/>
    <n v="21.3"/>
    <n v="11.4"/>
    <n v="2.4282000000000004"/>
    <n v="38.512899999999945"/>
    <n v="0"/>
    <n v="38.512899999999945"/>
  </r>
  <r>
    <d v="2035-11-11T00:00:00"/>
    <n v="38.512899999999945"/>
    <x v="11"/>
    <n v="21.8"/>
    <n v="17.399999999999999"/>
    <n v="3.7932000000000001"/>
    <n v="42.306099999999944"/>
    <n v="0"/>
    <n v="42.306099999999944"/>
  </r>
  <r>
    <d v="2035-11-12T00:00:00"/>
    <n v="42.306099999999944"/>
    <x v="12"/>
    <n v="27.7"/>
    <n v="0.5"/>
    <n v="0"/>
    <n v="42.306099999999944"/>
    <n v="0"/>
    <n v="42.306099999999944"/>
  </r>
  <r>
    <d v="2035-11-13T00:00:00"/>
    <n v="42.306099999999944"/>
    <x v="6"/>
    <n v="28.5"/>
    <n v="46"/>
    <n v="13.11"/>
    <n v="55.416099999999943"/>
    <n v="0"/>
    <n v="55.416099999999943"/>
  </r>
  <r>
    <d v="2035-11-14T00:00:00"/>
    <n v="55.416099999999943"/>
    <x v="23"/>
    <n v="25.7"/>
    <n v="0"/>
    <n v="0"/>
    <n v="55.416099999999943"/>
    <n v="0"/>
    <n v="55.416099999999943"/>
  </r>
  <r>
    <d v="2035-11-15T00:00:00"/>
    <n v="55.416099999999943"/>
    <x v="6"/>
    <n v="18"/>
    <n v="0.5"/>
    <n v="0"/>
    <n v="55.416099999999943"/>
    <n v="0"/>
    <n v="55.416099999999943"/>
  </r>
  <r>
    <d v="2035-11-16T00:00:00"/>
    <n v="55.416099999999943"/>
    <x v="2"/>
    <n v="29.5"/>
    <n v="0"/>
    <n v="0"/>
    <n v="55.416099999999943"/>
    <n v="0"/>
    <n v="55.416099999999943"/>
  </r>
  <r>
    <d v="2035-11-17T00:00:00"/>
    <n v="55.416099999999943"/>
    <x v="14"/>
    <n v="21"/>
    <n v="10.3"/>
    <n v="2.1630000000000003"/>
    <n v="57.57909999999994"/>
    <n v="0"/>
    <n v="57.57909999999994"/>
  </r>
  <r>
    <d v="2035-11-18T00:00:00"/>
    <n v="57.57909999999994"/>
    <x v="16"/>
    <n v="11.4"/>
    <n v="3.2"/>
    <n v="0.36480000000000007"/>
    <n v="57.943899999999942"/>
    <n v="0"/>
    <n v="57.943899999999942"/>
  </r>
  <r>
    <d v="2035-11-19T00:00:00"/>
    <n v="57.943899999999942"/>
    <x v="6"/>
    <n v="12.7"/>
    <n v="0"/>
    <n v="0"/>
    <n v="57.943899999999942"/>
    <n v="0"/>
    <n v="57.943899999999942"/>
  </r>
  <r>
    <d v="2035-11-20T00:00:00"/>
    <n v="57.943899999999942"/>
    <x v="1"/>
    <n v="14.1"/>
    <n v="6.2"/>
    <n v="0.87420000000000009"/>
    <n v="58.818099999999944"/>
    <n v="0"/>
    <n v="58.818099999999944"/>
  </r>
  <r>
    <d v="2035-11-21T00:00:00"/>
    <n v="58.818099999999944"/>
    <x v="6"/>
    <n v="29.5"/>
    <n v="29.9"/>
    <n v="8.8204999999999991"/>
    <n v="67.63859999999994"/>
    <n v="0"/>
    <n v="67.63859999999994"/>
  </r>
  <r>
    <d v="2035-11-22T00:00:00"/>
    <n v="67.63859999999994"/>
    <x v="18"/>
    <n v="18.399999999999999"/>
    <n v="0"/>
    <n v="0"/>
    <n v="67.63859999999994"/>
    <n v="0"/>
    <n v="67.63859999999994"/>
  </r>
  <r>
    <d v="2035-11-23T00:00:00"/>
    <n v="67.63859999999994"/>
    <x v="6"/>
    <n v="29.6"/>
    <n v="43.9"/>
    <n v="12.994400000000001"/>
    <n v="80.632999999999939"/>
    <n v="0"/>
    <n v="80.632999999999939"/>
  </r>
  <r>
    <d v="2035-11-24T00:00:00"/>
    <n v="80.632999999999939"/>
    <x v="11"/>
    <n v="22.6"/>
    <n v="14.6"/>
    <n v="3.2996000000000003"/>
    <n v="83.932599999999937"/>
    <n v="0"/>
    <n v="83.932599999999937"/>
  </r>
  <r>
    <d v="2035-11-25T00:00:00"/>
    <n v="83.932599999999937"/>
    <x v="10"/>
    <n v="13.2"/>
    <n v="6.7"/>
    <n v="0.88439999999999996"/>
    <n v="84.816999999999936"/>
    <n v="0"/>
    <n v="84.816999999999936"/>
  </r>
  <r>
    <d v="2035-11-26T00:00:00"/>
    <n v="84.816999999999936"/>
    <x v="2"/>
    <n v="10.4"/>
    <n v="8.5"/>
    <n v="0.88400000000000012"/>
    <n v="85.700999999999937"/>
    <n v="0"/>
    <n v="85.700999999999937"/>
  </r>
  <r>
    <d v="2035-11-27T00:00:00"/>
    <n v="85.700999999999937"/>
    <x v="9"/>
    <n v="16.899999999999999"/>
    <n v="16.399999999999999"/>
    <n v="2.7715999999999998"/>
    <n v="88.472599999999943"/>
    <n v="0"/>
    <n v="88.472599999999943"/>
  </r>
  <r>
    <d v="2035-11-28T00:00:00"/>
    <n v="88.472599999999943"/>
    <x v="11"/>
    <n v="19.399999999999999"/>
    <n v="0"/>
    <n v="0"/>
    <n v="88.472599999999943"/>
    <n v="0"/>
    <n v="88.472599999999943"/>
  </r>
  <r>
    <d v="2035-11-29T00:00:00"/>
    <n v="88.472599999999943"/>
    <x v="20"/>
    <n v="16.899999999999999"/>
    <n v="1"/>
    <n v="0.16899999999999998"/>
    <n v="88.64159999999994"/>
    <n v="0"/>
    <n v="88.64159999999994"/>
  </r>
  <r>
    <d v="2035-11-30T00:00:00"/>
    <n v="88.64159999999994"/>
    <x v="6"/>
    <n v="18.399999999999999"/>
    <n v="0"/>
    <n v="0"/>
    <n v="88.64159999999994"/>
    <n v="0"/>
    <n v="88.64159999999994"/>
  </r>
  <r>
    <d v="2035-12-01T00:00:00"/>
    <n v="88.64159999999994"/>
    <x v="11"/>
    <n v="13.4"/>
    <n v="12.8"/>
    <n v="1.7152000000000001"/>
    <n v="90.356799999999936"/>
    <n v="0"/>
    <n v="90.356799999999936"/>
  </r>
  <r>
    <d v="2035-12-02T00:00:00"/>
    <n v="90.356799999999936"/>
    <x v="3"/>
    <n v="28.8"/>
    <n v="0"/>
    <n v="0"/>
    <n v="90.356799999999936"/>
    <n v="0"/>
    <n v="90.356799999999936"/>
  </r>
  <r>
    <d v="2035-12-03T00:00:00"/>
    <n v="90.356799999999936"/>
    <x v="9"/>
    <n v="19.5"/>
    <n v="1.3"/>
    <n v="0.2535"/>
    <n v="90.610299999999938"/>
    <n v="0"/>
    <n v="90.610299999999938"/>
  </r>
  <r>
    <d v="2035-12-04T00:00:00"/>
    <n v="90.610299999999938"/>
    <x v="7"/>
    <n v="29"/>
    <n v="14"/>
    <n v="4.0600000000000005"/>
    <n v="94.670299999999941"/>
    <n v="0"/>
    <n v="94.670299999999941"/>
  </r>
  <r>
    <d v="2035-12-05T00:00:00"/>
    <n v="94.670299999999941"/>
    <x v="6"/>
    <n v="29.6"/>
    <n v="28.7"/>
    <n v="8.4952000000000005"/>
    <n v="103.16549999999994"/>
    <n v="100"/>
    <n v="3.1654999999999376"/>
  </r>
  <r>
    <d v="2035-12-06T00:00:00"/>
    <n v="3.1654999999999376"/>
    <x v="2"/>
    <n v="26.5"/>
    <n v="0"/>
    <n v="0"/>
    <n v="3.1654999999999376"/>
    <n v="0"/>
    <n v="3.1654999999999376"/>
  </r>
  <r>
    <d v="2035-12-07T00:00:00"/>
    <n v="3.1654999999999376"/>
    <x v="14"/>
    <n v="24.8"/>
    <n v="12.1"/>
    <n v="3.0007999999999999"/>
    <n v="6.1662999999999375"/>
    <n v="0"/>
    <n v="6.1662999999999375"/>
  </r>
  <r>
    <d v="2035-12-08T00:00:00"/>
    <n v="6.1662999999999375"/>
    <x v="6"/>
    <n v="20"/>
    <n v="14.7"/>
    <n v="2.94"/>
    <n v="9.106299999999937"/>
    <n v="0"/>
    <n v="9.106299999999937"/>
  </r>
  <r>
    <d v="2035-12-09T00:00:00"/>
    <n v="9.106299999999937"/>
    <x v="15"/>
    <n v="16.899999999999999"/>
    <n v="38.299999999999997"/>
    <n v="6.4726999999999988"/>
    <n v="15.578999999999937"/>
    <n v="0"/>
    <n v="15.578999999999937"/>
  </r>
  <r>
    <d v="2035-12-10T00:00:00"/>
    <n v="15.578999999999937"/>
    <x v="6"/>
    <n v="11.5"/>
    <n v="24.7"/>
    <n v="2.8405"/>
    <n v="18.419499999999935"/>
    <n v="0"/>
    <n v="18.419499999999935"/>
  </r>
  <r>
    <d v="2035-12-11T00:00:00"/>
    <n v="18.419499999999935"/>
    <x v="9"/>
    <n v="11.4"/>
    <n v="0"/>
    <n v="0"/>
    <n v="18.419499999999935"/>
    <n v="0"/>
    <n v="18.419499999999935"/>
  </r>
  <r>
    <d v="2035-12-12T00:00:00"/>
    <n v="18.419499999999935"/>
    <x v="2"/>
    <n v="28.5"/>
    <n v="0"/>
    <n v="0"/>
    <n v="18.419499999999935"/>
    <n v="0"/>
    <n v="18.419499999999935"/>
  </r>
  <r>
    <d v="2035-12-13T00:00:00"/>
    <n v="18.419499999999935"/>
    <x v="18"/>
    <n v="27.9"/>
    <n v="0.7"/>
    <n v="0"/>
    <n v="18.419499999999935"/>
    <n v="0"/>
    <n v="18.419499999999935"/>
  </r>
  <r>
    <d v="2035-12-14T00:00:00"/>
    <n v="18.419499999999935"/>
    <x v="3"/>
    <n v="26.7"/>
    <n v="15.5"/>
    <n v="4.1384999999999996"/>
    <n v="22.557999999999936"/>
    <n v="0"/>
    <n v="22.557999999999936"/>
  </r>
  <r>
    <d v="2035-12-15T00:00:00"/>
    <n v="22.557999999999936"/>
    <x v="14"/>
    <n v="28.3"/>
    <n v="6.8"/>
    <n v="1.9244000000000001"/>
    <n v="24.482399999999934"/>
    <n v="0"/>
    <n v="24.482399999999934"/>
  </r>
  <r>
    <d v="2035-12-16T00:00:00"/>
    <n v="24.482399999999934"/>
    <x v="6"/>
    <n v="28.9"/>
    <n v="0"/>
    <n v="0"/>
    <n v="24.482399999999934"/>
    <n v="0"/>
    <n v="24.482399999999934"/>
  </r>
  <r>
    <d v="2035-12-17T00:00:00"/>
    <n v="24.482399999999934"/>
    <x v="16"/>
    <n v="21.6"/>
    <n v="4"/>
    <n v="0.8640000000000001"/>
    <n v="25.346399999999935"/>
    <n v="0"/>
    <n v="25.346399999999935"/>
  </r>
  <r>
    <d v="2035-12-18T00:00:00"/>
    <n v="25.346399999999935"/>
    <x v="19"/>
    <n v="16.5"/>
    <n v="4.2"/>
    <n v="0.69299999999999995"/>
    <n v="26.039399999999937"/>
    <n v="0"/>
    <n v="26.039399999999937"/>
  </r>
  <r>
    <d v="2035-12-19T00:00:00"/>
    <n v="26.039399999999937"/>
    <x v="9"/>
    <n v="24.6"/>
    <n v="10.6"/>
    <n v="2.6076000000000001"/>
    <n v="28.646999999999938"/>
    <n v="0"/>
    <n v="28.646999999999938"/>
  </r>
  <r>
    <d v="2035-12-20T00:00:00"/>
    <n v="28.646999999999938"/>
    <x v="6"/>
    <n v="28.9"/>
    <n v="40.799999999999997"/>
    <n v="11.7912"/>
    <n v="40.438199999999938"/>
    <n v="0"/>
    <n v="40.438199999999938"/>
  </r>
  <r>
    <d v="2035-12-21T00:00:00"/>
    <n v="40.438199999999938"/>
    <x v="6"/>
    <n v="22.1"/>
    <n v="10"/>
    <n v="2.21"/>
    <n v="42.648199999999939"/>
    <n v="0"/>
    <n v="42.648199999999939"/>
  </r>
  <r>
    <d v="2035-12-22T00:00:00"/>
    <n v="42.648199999999939"/>
    <x v="17"/>
    <n v="29.3"/>
    <n v="0"/>
    <n v="0"/>
    <n v="42.648199999999939"/>
    <n v="0"/>
    <n v="42.648199999999939"/>
  </r>
  <r>
    <d v="2035-12-23T00:00:00"/>
    <n v="42.648199999999939"/>
    <x v="14"/>
    <n v="18.8"/>
    <n v="4.7"/>
    <n v="0.88360000000000016"/>
    <n v="43.53179999999994"/>
    <n v="0"/>
    <n v="43.53179999999994"/>
  </r>
  <r>
    <d v="2035-12-24T00:00:00"/>
    <n v="43.53179999999994"/>
    <x v="15"/>
    <n v="26.5"/>
    <n v="7.3"/>
    <n v="1.9344999999999999"/>
    <n v="45.46629999999994"/>
    <n v="0"/>
    <n v="45.46629999999994"/>
  </r>
  <r>
    <d v="2035-12-25T00:00:00"/>
    <n v="45.46629999999994"/>
    <x v="7"/>
    <n v="24"/>
    <n v="0"/>
    <n v="0"/>
    <n v="45.46629999999994"/>
    <n v="0"/>
    <n v="45.46629999999994"/>
  </r>
  <r>
    <d v="2035-12-26T00:00:00"/>
    <n v="45.46629999999994"/>
    <x v="15"/>
    <n v="21"/>
    <n v="12.2"/>
    <n v="2.5619999999999998"/>
    <n v="48.028299999999938"/>
    <n v="0"/>
    <n v="48.028299999999938"/>
  </r>
  <r>
    <d v="2035-12-27T00:00:00"/>
    <n v="48.028299999999938"/>
    <x v="13"/>
    <n v="28.1"/>
    <n v="6.7"/>
    <n v="1.8827"/>
    <n v="49.910999999999937"/>
    <n v="0"/>
    <n v="49.910999999999937"/>
  </r>
  <r>
    <d v="2035-12-28T00:00:00"/>
    <n v="49.910999999999937"/>
    <x v="10"/>
    <n v="23.3"/>
    <n v="4.8"/>
    <n v="1.1184000000000001"/>
    <n v="51.029399999999939"/>
    <n v="0"/>
    <n v="51.029399999999939"/>
  </r>
  <r>
    <d v="2035-12-29T00:00:00"/>
    <n v="51.029399999999939"/>
    <x v="13"/>
    <n v="14.3"/>
    <n v="1.5"/>
    <n v="0.21450000000000002"/>
    <n v="51.24389999999994"/>
    <n v="0"/>
    <n v="51.24389999999994"/>
  </r>
  <r>
    <d v="2035-12-30T00:00:00"/>
    <n v="51.24389999999994"/>
    <x v="21"/>
    <n v="12.6"/>
    <n v="1.1000000000000001"/>
    <n v="0.13860000000000003"/>
    <n v="51.382499999999936"/>
    <n v="0"/>
    <n v="51.382499999999936"/>
  </r>
  <r>
    <d v="2035-12-31T00:00:00"/>
    <n v="51.382499999999936"/>
    <x v="15"/>
    <n v="18.100000000000001"/>
    <n v="0"/>
    <n v="0"/>
    <n v="51.382499999999936"/>
    <n v="0"/>
    <n v="51.382499999999936"/>
  </r>
  <r>
    <d v="2036-01-01T00:00:00"/>
    <n v="51.382499999999936"/>
    <x v="11"/>
    <n v="19"/>
    <n v="11"/>
    <n v="2.09"/>
    <n v="53.47249999999994"/>
    <n v="0"/>
    <n v="53.47249999999994"/>
  </r>
  <r>
    <d v="2036-01-02T00:00:00"/>
    <n v="53.47249999999994"/>
    <x v="10"/>
    <n v="13.1"/>
    <n v="0"/>
    <n v="0"/>
    <n v="53.47249999999994"/>
    <n v="0"/>
    <n v="53.47249999999994"/>
  </r>
  <r>
    <d v="2036-01-03T00:00:00"/>
    <n v="53.47249999999994"/>
    <x v="9"/>
    <n v="17.3"/>
    <n v="1.1000000000000001"/>
    <n v="0.19030000000000002"/>
    <n v="53.66279999999994"/>
    <n v="0"/>
    <n v="53.66279999999994"/>
  </r>
  <r>
    <d v="2036-01-04T00:00:00"/>
    <n v="53.66279999999994"/>
    <x v="13"/>
    <n v="23.7"/>
    <n v="5.9"/>
    <n v="1.3983000000000001"/>
    <n v="55.061099999999939"/>
    <n v="0"/>
    <n v="55.061099999999939"/>
  </r>
  <r>
    <d v="2036-01-05T00:00:00"/>
    <n v="55.061099999999939"/>
    <x v="29"/>
    <n v="26.3"/>
    <n v="0"/>
    <n v="0"/>
    <n v="55.061099999999939"/>
    <n v="0"/>
    <n v="55.061099999999939"/>
  </r>
  <r>
    <d v="2036-01-06T00:00:00"/>
    <n v="55.061099999999939"/>
    <x v="11"/>
    <n v="16.399999999999999"/>
    <n v="0"/>
    <n v="0"/>
    <n v="55.061099999999939"/>
    <n v="0"/>
    <n v="55.061099999999939"/>
  </r>
  <r>
    <d v="2036-01-07T00:00:00"/>
    <n v="55.061099999999939"/>
    <x v="5"/>
    <n v="13"/>
    <n v="0"/>
    <n v="0"/>
    <n v="55.061099999999939"/>
    <n v="0"/>
    <n v="55.061099999999939"/>
  </r>
  <r>
    <d v="2036-01-08T00:00:00"/>
    <n v="55.061099999999939"/>
    <x v="7"/>
    <n v="28.6"/>
    <n v="1"/>
    <n v="0.28600000000000003"/>
    <n v="55.347099999999941"/>
    <n v="0"/>
    <n v="55.347099999999941"/>
  </r>
  <r>
    <d v="2036-01-09T00:00:00"/>
    <n v="55.347099999999941"/>
    <x v="6"/>
    <n v="11.1"/>
    <n v="2.4"/>
    <n v="0.26639999999999997"/>
    <n v="55.613499999999938"/>
    <n v="0"/>
    <n v="55.613499999999938"/>
  </r>
  <r>
    <d v="2036-01-10T00:00:00"/>
    <n v="55.613499999999938"/>
    <x v="20"/>
    <n v="12.9"/>
    <n v="2.9"/>
    <n v="0.37409999999999999"/>
    <n v="55.987599999999937"/>
    <n v="0"/>
    <n v="55.987599999999937"/>
  </r>
  <r>
    <d v="2036-01-11T00:00:00"/>
    <n v="55.987599999999937"/>
    <x v="26"/>
    <n v="28.4"/>
    <n v="0.9"/>
    <n v="0"/>
    <n v="55.987599999999937"/>
    <n v="0"/>
    <n v="55.987599999999937"/>
  </r>
  <r>
    <d v="2036-01-12T00:00:00"/>
    <n v="55.987599999999937"/>
    <x v="15"/>
    <n v="21.8"/>
    <n v="3.4"/>
    <n v="0.74120000000000008"/>
    <n v="56.728799999999936"/>
    <n v="0"/>
    <n v="56.728799999999936"/>
  </r>
  <r>
    <d v="2036-01-13T00:00:00"/>
    <n v="56.728799999999936"/>
    <x v="2"/>
    <n v="20.8"/>
    <n v="11.8"/>
    <n v="2.4544000000000001"/>
    <n v="59.183199999999935"/>
    <n v="0"/>
    <n v="59.183199999999935"/>
  </r>
  <r>
    <d v="2036-01-14T00:00:00"/>
    <n v="59.183199999999935"/>
    <x v="9"/>
    <n v="17.399999999999999"/>
    <n v="0"/>
    <n v="0"/>
    <n v="59.183199999999935"/>
    <n v="0"/>
    <n v="59.183199999999935"/>
  </r>
  <r>
    <d v="2036-01-15T00:00:00"/>
    <n v="59.183199999999935"/>
    <x v="2"/>
    <n v="24.8"/>
    <n v="0"/>
    <n v="0"/>
    <n v="59.183199999999935"/>
    <n v="0"/>
    <n v="59.183199999999935"/>
  </r>
  <r>
    <d v="2036-01-16T00:00:00"/>
    <n v="59.183199999999935"/>
    <x v="5"/>
    <n v="12.9"/>
    <n v="0"/>
    <n v="0"/>
    <n v="59.183199999999935"/>
    <n v="0"/>
    <n v="59.183199999999935"/>
  </r>
  <r>
    <d v="2036-01-17T00:00:00"/>
    <n v="59.183199999999935"/>
    <x v="13"/>
    <n v="25.9"/>
    <n v="0"/>
    <n v="0"/>
    <n v="59.183199999999935"/>
    <n v="0"/>
    <n v="59.183199999999935"/>
  </r>
  <r>
    <d v="2036-01-18T00:00:00"/>
    <n v="59.183199999999935"/>
    <x v="6"/>
    <n v="11.5"/>
    <n v="23.2"/>
    <n v="2.6680000000000001"/>
    <n v="61.851199999999935"/>
    <n v="0"/>
    <n v="61.851199999999935"/>
  </r>
  <r>
    <d v="2036-01-19T00:00:00"/>
    <n v="61.851199999999935"/>
    <x v="16"/>
    <n v="25.5"/>
    <n v="0"/>
    <n v="0"/>
    <n v="61.851199999999935"/>
    <n v="0"/>
    <n v="61.851199999999935"/>
  </r>
  <r>
    <d v="2036-01-20T00:00:00"/>
    <n v="61.851199999999935"/>
    <x v="29"/>
    <n v="22.6"/>
    <n v="2.2000000000000002"/>
    <n v="0.49720000000000009"/>
    <n v="62.348399999999934"/>
    <n v="0"/>
    <n v="62.348399999999934"/>
  </r>
  <r>
    <d v="2036-01-21T00:00:00"/>
    <n v="62.348399999999934"/>
    <x v="6"/>
    <n v="14.2"/>
    <n v="0"/>
    <n v="0"/>
    <n v="62.348399999999934"/>
    <n v="0"/>
    <n v="62.348399999999934"/>
  </r>
  <r>
    <d v="2036-01-22T00:00:00"/>
    <n v="62.348399999999934"/>
    <x v="9"/>
    <n v="26.9"/>
    <n v="9.1999999999999993"/>
    <n v="2.4747999999999997"/>
    <n v="64.823199999999929"/>
    <n v="0"/>
    <n v="64.823199999999929"/>
  </r>
  <r>
    <d v="2036-01-23T00:00:00"/>
    <n v="64.823199999999929"/>
    <x v="15"/>
    <n v="30"/>
    <n v="32.299999999999997"/>
    <n v="9.69"/>
    <n v="74.513199999999927"/>
    <n v="0"/>
    <n v="74.513199999999927"/>
  </r>
  <r>
    <d v="2036-01-24T00:00:00"/>
    <n v="74.513199999999927"/>
    <x v="23"/>
    <n v="16.2"/>
    <n v="5.2"/>
    <n v="0.84239999999999993"/>
    <n v="75.355599999999924"/>
    <n v="0"/>
    <n v="75.355599999999924"/>
  </r>
  <r>
    <d v="2036-01-25T00:00:00"/>
    <n v="75.355599999999924"/>
    <x v="7"/>
    <n v="12.2"/>
    <n v="0"/>
    <n v="0"/>
    <n v="75.355599999999924"/>
    <n v="0"/>
    <n v="75.355599999999924"/>
  </r>
  <r>
    <d v="2036-01-26T00:00:00"/>
    <n v="75.355599999999924"/>
    <x v="11"/>
    <n v="28.7"/>
    <n v="0.5"/>
    <n v="0"/>
    <n v="75.355599999999924"/>
    <n v="0"/>
    <n v="75.355599999999924"/>
  </r>
  <r>
    <d v="2036-01-27T00:00:00"/>
    <n v="75.355599999999924"/>
    <x v="2"/>
    <n v="23.3"/>
    <n v="11.1"/>
    <n v="2.5863"/>
    <n v="77.941899999999919"/>
    <n v="0"/>
    <n v="77.941899999999919"/>
  </r>
  <r>
    <d v="2036-01-28T00:00:00"/>
    <n v="77.941899999999919"/>
    <x v="11"/>
    <n v="30"/>
    <n v="16.100000000000001"/>
    <n v="4.830000000000001"/>
    <n v="82.771899999999917"/>
    <n v="0"/>
    <n v="82.771899999999917"/>
  </r>
  <r>
    <d v="2036-01-29T00:00:00"/>
    <n v="82.771899999999917"/>
    <x v="14"/>
    <n v="16"/>
    <n v="9.8000000000000007"/>
    <n v="1.5680000000000001"/>
    <n v="84.339899999999915"/>
    <n v="0"/>
    <n v="84.339899999999915"/>
  </r>
  <r>
    <d v="2036-01-30T00:00:00"/>
    <n v="84.339899999999915"/>
    <x v="16"/>
    <n v="21.6"/>
    <n v="3.4"/>
    <n v="0.73439999999999994"/>
    <n v="85.074299999999909"/>
    <n v="0"/>
    <n v="85.074299999999909"/>
  </r>
  <r>
    <d v="2036-01-31T00:00:00"/>
    <n v="85.074299999999909"/>
    <x v="15"/>
    <n v="27.9"/>
    <n v="4.8"/>
    <n v="1.3391999999999999"/>
    <n v="86.413499999999914"/>
    <n v="0"/>
    <n v="86.413499999999914"/>
  </r>
  <r>
    <d v="2036-02-01T00:00:00"/>
    <n v="86.413499999999914"/>
    <x v="9"/>
    <n v="17.5"/>
    <n v="14.7"/>
    <n v="2.5725000000000002"/>
    <n v="88.985999999999919"/>
    <n v="0"/>
    <n v="88.985999999999919"/>
  </r>
  <r>
    <d v="2036-02-02T00:00:00"/>
    <n v="88.985999999999919"/>
    <x v="3"/>
    <n v="20.7"/>
    <n v="0"/>
    <n v="0"/>
    <n v="88.985999999999919"/>
    <n v="0"/>
    <n v="88.985999999999919"/>
  </r>
  <r>
    <d v="2036-02-03T00:00:00"/>
    <n v="88.985999999999919"/>
    <x v="6"/>
    <n v="10.8"/>
    <n v="36.4"/>
    <n v="3.9312"/>
    <n v="92.917199999999923"/>
    <n v="0"/>
    <n v="92.917199999999923"/>
  </r>
  <r>
    <d v="2036-02-04T00:00:00"/>
    <n v="92.917199999999923"/>
    <x v="15"/>
    <n v="27.6"/>
    <n v="32.799999999999997"/>
    <n v="9.0527999999999995"/>
    <n v="101.96999999999993"/>
    <n v="100"/>
    <n v="1.9699999999999278"/>
  </r>
  <r>
    <d v="2036-02-05T00:00:00"/>
    <n v="1.9699999999999278"/>
    <x v="7"/>
    <n v="10.8"/>
    <n v="11.6"/>
    <n v="1.2528000000000001"/>
    <n v="3.2227999999999279"/>
    <n v="0"/>
    <n v="3.2227999999999279"/>
  </r>
  <r>
    <d v="2036-02-06T00:00:00"/>
    <n v="3.2227999999999279"/>
    <x v="13"/>
    <n v="13.7"/>
    <n v="0"/>
    <n v="0"/>
    <n v="3.2227999999999279"/>
    <n v="0"/>
    <n v="3.2227999999999279"/>
  </r>
  <r>
    <d v="2036-02-07T00:00:00"/>
    <n v="3.2227999999999279"/>
    <x v="14"/>
    <n v="19.5"/>
    <n v="0"/>
    <n v="0"/>
    <n v="3.2227999999999279"/>
    <n v="0"/>
    <n v="3.2227999999999279"/>
  </r>
  <r>
    <d v="2036-02-08T00:00:00"/>
    <n v="3.2227999999999279"/>
    <x v="5"/>
    <n v="21.6"/>
    <n v="11.6"/>
    <n v="2.5056000000000003"/>
    <n v="5.7283999999999278"/>
    <n v="0"/>
    <n v="5.7283999999999278"/>
  </r>
  <r>
    <d v="2036-02-09T00:00:00"/>
    <n v="5.7283999999999278"/>
    <x v="13"/>
    <n v="21.6"/>
    <n v="2.7"/>
    <n v="0.58320000000000005"/>
    <n v="6.3115999999999275"/>
    <n v="0"/>
    <n v="6.3115999999999275"/>
  </r>
  <r>
    <d v="2036-02-10T00:00:00"/>
    <n v="6.3115999999999275"/>
    <x v="20"/>
    <n v="16.100000000000001"/>
    <n v="0"/>
    <n v="0"/>
    <n v="6.3115999999999275"/>
    <n v="0"/>
    <n v="6.3115999999999275"/>
  </r>
  <r>
    <d v="2036-02-11T00:00:00"/>
    <n v="6.3115999999999275"/>
    <x v="2"/>
    <n v="29.4"/>
    <n v="12.5"/>
    <n v="3.6750000000000003"/>
    <n v="9.9865999999999282"/>
    <n v="0"/>
    <n v="9.9865999999999282"/>
  </r>
  <r>
    <d v="2036-02-12T00:00:00"/>
    <n v="9.9865999999999282"/>
    <x v="22"/>
    <n v="17.8"/>
    <n v="5.9"/>
    <n v="1.0502"/>
    <n v="11.036799999999928"/>
    <n v="0"/>
    <n v="11.036799999999928"/>
  </r>
  <r>
    <d v="2036-02-13T00:00:00"/>
    <n v="11.036799999999928"/>
    <x v="15"/>
    <n v="26.1"/>
    <n v="14.8"/>
    <n v="3.8628000000000005"/>
    <n v="14.899599999999928"/>
    <n v="0"/>
    <n v="14.899599999999928"/>
  </r>
  <r>
    <d v="2036-02-14T00:00:00"/>
    <n v="14.899599999999928"/>
    <x v="6"/>
    <n v="13.8"/>
    <n v="0"/>
    <n v="0"/>
    <n v="14.899599999999928"/>
    <n v="0"/>
    <n v="14.899599999999928"/>
  </r>
  <r>
    <d v="2036-02-15T00:00:00"/>
    <n v="14.899599999999928"/>
    <x v="8"/>
    <n v="16.100000000000001"/>
    <n v="6.2"/>
    <n v="0.99820000000000009"/>
    <n v="15.897799999999929"/>
    <n v="0"/>
    <n v="15.897799999999929"/>
  </r>
  <r>
    <d v="2036-02-16T00:00:00"/>
    <n v="15.897799999999929"/>
    <x v="6"/>
    <n v="23.2"/>
    <n v="45.8"/>
    <n v="10.6256"/>
    <n v="26.523399999999931"/>
    <n v="0"/>
    <n v="26.523399999999931"/>
  </r>
  <r>
    <d v="2036-02-17T00:00:00"/>
    <n v="26.523399999999931"/>
    <x v="8"/>
    <n v="18.899999999999999"/>
    <n v="0"/>
    <n v="0"/>
    <n v="26.523399999999931"/>
    <n v="0"/>
    <n v="26.523399999999931"/>
  </r>
  <r>
    <d v="2036-02-18T00:00:00"/>
    <n v="26.523399999999931"/>
    <x v="15"/>
    <n v="28.9"/>
    <n v="34.1"/>
    <n v="9.8549000000000007"/>
    <n v="36.378299999999932"/>
    <n v="0"/>
    <n v="36.378299999999932"/>
  </r>
  <r>
    <d v="2036-02-19T00:00:00"/>
    <n v="36.378299999999932"/>
    <x v="6"/>
    <n v="19.3"/>
    <n v="49.6"/>
    <n v="9.5728000000000009"/>
    <n v="45.951099999999933"/>
    <n v="0"/>
    <n v="45.951099999999933"/>
  </r>
  <r>
    <d v="2036-02-20T00:00:00"/>
    <n v="45.951099999999933"/>
    <x v="14"/>
    <n v="23.9"/>
    <n v="11.7"/>
    <n v="2.7962999999999996"/>
    <n v="48.747399999999935"/>
    <n v="0"/>
    <n v="48.747399999999935"/>
  </r>
  <r>
    <d v="2036-02-21T00:00:00"/>
    <n v="48.747399999999935"/>
    <x v="9"/>
    <n v="28.6"/>
    <n v="11.5"/>
    <n v="3.2890000000000006"/>
    <n v="52.036399999999936"/>
    <n v="0"/>
    <n v="52.036399999999936"/>
  </r>
  <r>
    <d v="2036-02-22T00:00:00"/>
    <n v="52.036399999999936"/>
    <x v="22"/>
    <n v="14.5"/>
    <n v="0.3"/>
    <n v="0"/>
    <n v="52.036399999999936"/>
    <n v="0"/>
    <n v="52.036399999999936"/>
  </r>
  <r>
    <d v="2036-02-23T00:00:00"/>
    <n v="52.036399999999936"/>
    <x v="6"/>
    <n v="13"/>
    <n v="0"/>
    <n v="0"/>
    <n v="52.036399999999936"/>
    <n v="0"/>
    <n v="52.036399999999936"/>
  </r>
  <r>
    <d v="2036-02-24T00:00:00"/>
    <n v="52.036399999999936"/>
    <x v="15"/>
    <n v="16.2"/>
    <n v="9.1999999999999993"/>
    <n v="1.4903999999999999"/>
    <n v="53.526799999999938"/>
    <n v="0"/>
    <n v="53.526799999999938"/>
  </r>
  <r>
    <d v="2036-02-25T00:00:00"/>
    <n v="53.526799999999938"/>
    <x v="11"/>
    <n v="27.1"/>
    <n v="6.3"/>
    <n v="1.7073000000000003"/>
    <n v="55.234099999999941"/>
    <n v="0"/>
    <n v="55.234099999999941"/>
  </r>
  <r>
    <d v="2036-02-26T00:00:00"/>
    <n v="55.234099999999941"/>
    <x v="6"/>
    <n v="15.6"/>
    <n v="28"/>
    <n v="4.3680000000000003"/>
    <n v="59.602099999999943"/>
    <n v="0"/>
    <n v="59.602099999999943"/>
  </r>
  <r>
    <d v="2036-02-27T00:00:00"/>
    <n v="59.602099999999943"/>
    <x v="22"/>
    <n v="28.9"/>
    <n v="6.8"/>
    <n v="1.9651999999999998"/>
    <n v="61.567299999999946"/>
    <n v="0"/>
    <n v="61.567299999999946"/>
  </r>
  <r>
    <d v="2036-02-28T00:00:00"/>
    <n v="61.567299999999946"/>
    <x v="2"/>
    <n v="13.8"/>
    <n v="11.9"/>
    <n v="1.6422000000000003"/>
    <n v="63.209499999999949"/>
    <n v="0"/>
    <n v="63.209499999999949"/>
  </r>
  <r>
    <d v="2036-02-29T00:00:00"/>
    <n v="63.209499999999949"/>
    <x v="2"/>
    <n v="17.8"/>
    <n v="1.5"/>
    <n v="0.26700000000000002"/>
    <n v="63.476499999999952"/>
    <n v="0"/>
    <n v="63.476499999999952"/>
  </r>
  <r>
    <d v="2036-03-01T00:00:00"/>
    <n v="63.476499999999952"/>
    <x v="18"/>
    <n v="25.1"/>
    <n v="0"/>
    <n v="0"/>
    <n v="63.476499999999952"/>
    <n v="0"/>
    <n v="63.476499999999952"/>
  </r>
  <r>
    <d v="2036-03-02T00:00:00"/>
    <n v="63.476499999999952"/>
    <x v="18"/>
    <n v="29.5"/>
    <n v="0"/>
    <n v="0"/>
    <n v="63.476499999999952"/>
    <n v="0"/>
    <n v="63.476499999999952"/>
  </r>
  <r>
    <d v="2036-03-03T00:00:00"/>
    <n v="63.476499999999952"/>
    <x v="22"/>
    <n v="16.100000000000001"/>
    <n v="7.1"/>
    <n v="1.1431"/>
    <n v="64.619599999999949"/>
    <n v="0"/>
    <n v="64.619599999999949"/>
  </r>
  <r>
    <d v="2036-03-04T00:00:00"/>
    <n v="64.619599999999949"/>
    <x v="5"/>
    <n v="18"/>
    <n v="12"/>
    <n v="2.16"/>
    <n v="66.779599999999945"/>
    <n v="0"/>
    <n v="66.779599999999945"/>
  </r>
  <r>
    <d v="2036-03-05T00:00:00"/>
    <n v="66.779599999999945"/>
    <x v="6"/>
    <n v="12.2"/>
    <n v="26.8"/>
    <n v="3.2696000000000001"/>
    <n v="70.049199999999942"/>
    <n v="0"/>
    <n v="70.049199999999942"/>
  </r>
  <r>
    <d v="2036-03-06T00:00:00"/>
    <n v="70.049199999999942"/>
    <x v="10"/>
    <n v="20.7"/>
    <n v="4.7"/>
    <n v="0.9729000000000001"/>
    <n v="71.022099999999938"/>
    <n v="0"/>
    <n v="71.022099999999938"/>
  </r>
  <r>
    <d v="2036-03-07T00:00:00"/>
    <n v="71.022099999999938"/>
    <x v="6"/>
    <n v="20.100000000000001"/>
    <n v="47.4"/>
    <n v="9.5274000000000001"/>
    <n v="80.549499999999938"/>
    <n v="0"/>
    <n v="80.549499999999938"/>
  </r>
  <r>
    <d v="2036-03-08T00:00:00"/>
    <n v="80.549499999999938"/>
    <x v="6"/>
    <n v="14.9"/>
    <n v="43.8"/>
    <n v="6.5262000000000002"/>
    <n v="87.075699999999941"/>
    <n v="0"/>
    <n v="87.075699999999941"/>
  </r>
  <r>
    <d v="2036-03-09T00:00:00"/>
    <n v="87.075699999999941"/>
    <x v="6"/>
    <n v="19"/>
    <n v="0"/>
    <n v="0"/>
    <n v="87.075699999999941"/>
    <n v="0"/>
    <n v="87.075699999999941"/>
  </r>
  <r>
    <d v="2036-03-10T00:00:00"/>
    <n v="87.075699999999941"/>
    <x v="2"/>
    <n v="12.5"/>
    <n v="0"/>
    <n v="0"/>
    <n v="87.075699999999941"/>
    <n v="0"/>
    <n v="87.075699999999941"/>
  </r>
  <r>
    <d v="2036-03-11T00:00:00"/>
    <n v="87.075699999999941"/>
    <x v="9"/>
    <n v="15.2"/>
    <n v="13.9"/>
    <n v="2.1128"/>
    <n v="89.188499999999948"/>
    <n v="0"/>
    <n v="89.188499999999948"/>
  </r>
  <r>
    <d v="2036-03-12T00:00:00"/>
    <n v="89.188499999999948"/>
    <x v="15"/>
    <n v="29.2"/>
    <n v="26.8"/>
    <n v="7.8255999999999997"/>
    <n v="97.014099999999942"/>
    <n v="0"/>
    <n v="97.014099999999942"/>
  </r>
  <r>
    <d v="2036-03-13T00:00:00"/>
    <n v="97.014099999999942"/>
    <x v="2"/>
    <n v="13.9"/>
    <n v="1.1000000000000001"/>
    <n v="0.15290000000000001"/>
    <n v="97.166999999999945"/>
    <n v="0"/>
    <n v="97.166999999999945"/>
  </r>
  <r>
    <d v="2036-03-14T00:00:00"/>
    <n v="97.166999999999945"/>
    <x v="11"/>
    <n v="11.4"/>
    <n v="0"/>
    <n v="0"/>
    <n v="97.166999999999945"/>
    <n v="0"/>
    <n v="97.166999999999945"/>
  </r>
  <r>
    <d v="2036-03-15T00:00:00"/>
    <n v="97.166999999999945"/>
    <x v="5"/>
    <n v="15.8"/>
    <n v="7"/>
    <n v="1.1060000000000001"/>
    <n v="98.272999999999939"/>
    <n v="0"/>
    <n v="98.272999999999939"/>
  </r>
  <r>
    <d v="2036-03-16T00:00:00"/>
    <n v="98.272999999999939"/>
    <x v="6"/>
    <n v="10.199999999999999"/>
    <n v="43.3"/>
    <n v="4.4165999999999999"/>
    <n v="102.68959999999994"/>
    <n v="100"/>
    <n v="2.6895999999999418"/>
  </r>
  <r>
    <d v="2036-03-17T00:00:00"/>
    <n v="2.6895999999999418"/>
    <x v="9"/>
    <n v="19.600000000000001"/>
    <n v="8.9"/>
    <n v="1.7444000000000004"/>
    <n v="4.4339999999999424"/>
    <n v="0"/>
    <n v="4.4339999999999424"/>
  </r>
  <r>
    <d v="2036-03-18T00:00:00"/>
    <n v="4.4339999999999424"/>
    <x v="2"/>
    <n v="15.5"/>
    <n v="10.1"/>
    <n v="1.5654999999999999"/>
    <n v="5.9994999999999425"/>
    <n v="0"/>
    <n v="5.9994999999999425"/>
  </r>
  <r>
    <d v="2036-03-19T00:00:00"/>
    <n v="5.9994999999999425"/>
    <x v="11"/>
    <n v="19.899999999999999"/>
    <n v="16.2"/>
    <n v="3.2237999999999993"/>
    <n v="9.2232999999999414"/>
    <n v="0"/>
    <n v="9.2232999999999414"/>
  </r>
  <r>
    <d v="2036-03-20T00:00:00"/>
    <n v="9.2232999999999414"/>
    <x v="14"/>
    <n v="10.7"/>
    <n v="2.8"/>
    <n v="0.29959999999999998"/>
    <n v="9.5228999999999413"/>
    <n v="0"/>
    <n v="9.5228999999999413"/>
  </r>
  <r>
    <d v="2036-03-21T00:00:00"/>
    <n v="9.5228999999999413"/>
    <x v="22"/>
    <n v="11.5"/>
    <n v="5.9"/>
    <n v="0.6785000000000001"/>
    <n v="10.201399999999941"/>
    <n v="0"/>
    <n v="10.201399999999941"/>
  </r>
  <r>
    <d v="2036-03-22T00:00:00"/>
    <n v="10.201399999999941"/>
    <x v="10"/>
    <n v="28.4"/>
    <n v="1"/>
    <n v="0.28399999999999997"/>
    <n v="10.485399999999942"/>
    <n v="0"/>
    <n v="10.485399999999942"/>
  </r>
  <r>
    <d v="2036-03-23T00:00:00"/>
    <n v="10.485399999999942"/>
    <x v="15"/>
    <n v="22.3"/>
    <n v="5.0999999999999996"/>
    <n v="1.1373"/>
    <n v="11.622699999999941"/>
    <n v="0"/>
    <n v="11.622699999999941"/>
  </r>
  <r>
    <d v="2036-03-24T00:00:00"/>
    <n v="11.622699999999941"/>
    <x v="9"/>
    <n v="28.7"/>
    <n v="11.5"/>
    <n v="3.3005"/>
    <n v="14.923199999999941"/>
    <n v="0"/>
    <n v="14.923199999999941"/>
  </r>
  <r>
    <d v="2036-03-25T00:00:00"/>
    <n v="14.923199999999941"/>
    <x v="2"/>
    <n v="19.100000000000001"/>
    <n v="0"/>
    <n v="0"/>
    <n v="14.923199999999941"/>
    <n v="0"/>
    <n v="14.923199999999941"/>
  </r>
  <r>
    <d v="2036-03-26T00:00:00"/>
    <n v="14.923199999999941"/>
    <x v="6"/>
    <n v="10.199999999999999"/>
    <n v="7.6"/>
    <n v="0.7752"/>
    <n v="15.698399999999941"/>
    <n v="0"/>
    <n v="15.698399999999941"/>
  </r>
  <r>
    <d v="2036-03-27T00:00:00"/>
    <n v="15.698399999999941"/>
    <x v="6"/>
    <n v="18.399999999999999"/>
    <n v="0"/>
    <n v="0"/>
    <n v="15.698399999999941"/>
    <n v="0"/>
    <n v="15.698399999999941"/>
  </r>
  <r>
    <d v="2036-03-28T00:00:00"/>
    <n v="15.698399999999941"/>
    <x v="15"/>
    <n v="29.3"/>
    <n v="0"/>
    <n v="0"/>
    <n v="15.698399999999941"/>
    <n v="0"/>
    <n v="15.698399999999941"/>
  </r>
  <r>
    <d v="2036-03-29T00:00:00"/>
    <n v="15.698399999999941"/>
    <x v="13"/>
    <n v="26.7"/>
    <n v="5.7"/>
    <n v="1.5219"/>
    <n v="17.220299999999941"/>
    <n v="0"/>
    <n v="17.220299999999941"/>
  </r>
  <r>
    <d v="2036-03-30T00:00:00"/>
    <n v="17.220299999999941"/>
    <x v="4"/>
    <n v="22.2"/>
    <n v="0.9"/>
    <n v="0"/>
    <n v="17.220299999999941"/>
    <n v="0"/>
    <n v="17.220299999999941"/>
  </r>
  <r>
    <d v="2036-03-31T00:00:00"/>
    <n v="17.220299999999941"/>
    <x v="9"/>
    <n v="25.5"/>
    <n v="5.8"/>
    <n v="1.4790000000000001"/>
    <n v="18.699299999999941"/>
    <n v="0"/>
    <n v="18.699299999999941"/>
  </r>
  <r>
    <d v="2036-04-01T00:00:00"/>
    <n v="18.699299999999941"/>
    <x v="15"/>
    <n v="23.5"/>
    <n v="32"/>
    <n v="7.5200000000000005"/>
    <n v="26.21929999999994"/>
    <n v="0"/>
    <n v="26.21929999999994"/>
  </r>
  <r>
    <d v="2036-04-02T00:00:00"/>
    <n v="26.21929999999994"/>
    <x v="1"/>
    <n v="28.4"/>
    <n v="5.7"/>
    <n v="1.6188"/>
    <n v="27.83809999999994"/>
    <n v="0"/>
    <n v="27.83809999999994"/>
  </r>
  <r>
    <d v="2036-04-03T00:00:00"/>
    <n v="27.83809999999994"/>
    <x v="18"/>
    <n v="13.7"/>
    <n v="6"/>
    <n v="0.82199999999999995"/>
    <n v="28.66009999999994"/>
    <n v="0"/>
    <n v="28.66009999999994"/>
  </r>
  <r>
    <d v="2036-04-04T00:00:00"/>
    <n v="28.66009999999994"/>
    <x v="5"/>
    <n v="22.1"/>
    <n v="11.7"/>
    <n v="2.5857000000000001"/>
    <n v="31.245799999999939"/>
    <n v="0"/>
    <n v="31.245799999999939"/>
  </r>
  <r>
    <d v="2036-04-05T00:00:00"/>
    <n v="31.245799999999939"/>
    <x v="7"/>
    <n v="16.899999999999999"/>
    <n v="18.2"/>
    <n v="3.0758000000000001"/>
    <n v="34.32159999999994"/>
    <n v="0"/>
    <n v="34.32159999999994"/>
  </r>
  <r>
    <d v="2036-04-06T00:00:00"/>
    <n v="34.32159999999994"/>
    <x v="18"/>
    <n v="28"/>
    <n v="0"/>
    <n v="0"/>
    <n v="34.32159999999994"/>
    <n v="0"/>
    <n v="34.32159999999994"/>
  </r>
  <r>
    <d v="2036-04-07T00:00:00"/>
    <n v="34.32159999999994"/>
    <x v="6"/>
    <n v="13.5"/>
    <n v="3.7"/>
    <n v="0.49950000000000006"/>
    <n v="34.821099999999937"/>
    <n v="0"/>
    <n v="34.821099999999937"/>
  </r>
  <r>
    <d v="2036-04-08T00:00:00"/>
    <n v="34.821099999999937"/>
    <x v="15"/>
    <n v="13.4"/>
    <n v="22.5"/>
    <n v="3.0150000000000001"/>
    <n v="37.836099999999938"/>
    <n v="0"/>
    <n v="37.836099999999938"/>
  </r>
  <r>
    <d v="2036-04-09T00:00:00"/>
    <n v="37.836099999999938"/>
    <x v="2"/>
    <n v="19.899999999999999"/>
    <n v="11.6"/>
    <n v="2.3083999999999998"/>
    <n v="40.144499999999937"/>
    <n v="0"/>
    <n v="40.144499999999937"/>
  </r>
  <r>
    <d v="2036-04-10T00:00:00"/>
    <n v="40.144499999999937"/>
    <x v="3"/>
    <n v="24.2"/>
    <n v="11"/>
    <n v="2.6619999999999999"/>
    <n v="42.806499999999936"/>
    <n v="0"/>
    <n v="42.806499999999936"/>
  </r>
  <r>
    <d v="2036-04-11T00:00:00"/>
    <n v="42.806499999999936"/>
    <x v="23"/>
    <n v="20.399999999999999"/>
    <n v="0"/>
    <n v="0"/>
    <n v="42.806499999999936"/>
    <n v="0"/>
    <n v="42.806499999999936"/>
  </r>
  <r>
    <d v="2036-04-12T00:00:00"/>
    <n v="42.806499999999936"/>
    <x v="23"/>
    <n v="16.600000000000001"/>
    <n v="3.9"/>
    <n v="0.64740000000000009"/>
    <n v="43.453899999999933"/>
    <n v="0"/>
    <n v="43.453899999999933"/>
  </r>
  <r>
    <d v="2036-04-13T00:00:00"/>
    <n v="43.453899999999933"/>
    <x v="29"/>
    <n v="14.3"/>
    <n v="0"/>
    <n v="0"/>
    <n v="43.453899999999933"/>
    <n v="0"/>
    <n v="43.453899999999933"/>
  </r>
  <r>
    <d v="2036-04-14T00:00:00"/>
    <n v="43.453899999999933"/>
    <x v="22"/>
    <n v="24.4"/>
    <n v="4.4000000000000004"/>
    <n v="1.0736000000000001"/>
    <n v="44.527499999999932"/>
    <n v="0"/>
    <n v="44.527499999999932"/>
  </r>
  <r>
    <d v="2036-04-15T00:00:00"/>
    <n v="44.527499999999932"/>
    <x v="6"/>
    <n v="26.7"/>
    <n v="30.4"/>
    <n v="8.1167999999999996"/>
    <n v="52.64429999999993"/>
    <n v="0"/>
    <n v="52.64429999999993"/>
  </r>
  <r>
    <d v="2036-04-16T00:00:00"/>
    <n v="52.64429999999993"/>
    <x v="9"/>
    <n v="20.100000000000001"/>
    <n v="3.1"/>
    <n v="0.6231000000000001"/>
    <n v="53.267399999999931"/>
    <n v="0"/>
    <n v="53.267399999999931"/>
  </r>
  <r>
    <d v="2036-04-17T00:00:00"/>
    <n v="53.267399999999931"/>
    <x v="2"/>
    <n v="13.5"/>
    <n v="6.9"/>
    <n v="0.93150000000000011"/>
    <n v="54.198899999999931"/>
    <n v="0"/>
    <n v="54.198899999999931"/>
  </r>
  <r>
    <d v="2036-04-18T00:00:00"/>
    <n v="54.198899999999931"/>
    <x v="3"/>
    <n v="18.8"/>
    <n v="21.5"/>
    <n v="4.0419999999999998"/>
    <n v="58.240899999999932"/>
    <n v="0"/>
    <n v="58.240899999999932"/>
  </r>
  <r>
    <d v="2036-04-19T00:00:00"/>
    <n v="58.240899999999932"/>
    <x v="15"/>
    <n v="18"/>
    <n v="13.9"/>
    <n v="2.5020000000000002"/>
    <n v="60.742899999999935"/>
    <n v="0"/>
    <n v="60.742899999999935"/>
  </r>
  <r>
    <d v="2036-04-20T00:00:00"/>
    <n v="60.742899999999935"/>
    <x v="23"/>
    <n v="16.899999999999999"/>
    <n v="1.8"/>
    <n v="0.30419999999999997"/>
    <n v="61.047099999999936"/>
    <n v="0"/>
    <n v="61.047099999999936"/>
  </r>
  <r>
    <d v="2036-04-21T00:00:00"/>
    <n v="61.047099999999936"/>
    <x v="2"/>
    <n v="23.7"/>
    <n v="13"/>
    <n v="3.0809999999999995"/>
    <n v="64.128099999999932"/>
    <n v="0"/>
    <n v="64.128099999999932"/>
  </r>
  <r>
    <d v="2036-04-22T00:00:00"/>
    <n v="64.128099999999932"/>
    <x v="28"/>
    <n v="17.600000000000001"/>
    <n v="0.6"/>
    <n v="0"/>
    <n v="64.128099999999932"/>
    <n v="0"/>
    <n v="64.128099999999932"/>
  </r>
  <r>
    <d v="2036-04-23T00:00:00"/>
    <n v="64.128099999999932"/>
    <x v="3"/>
    <n v="29.1"/>
    <n v="8.3000000000000007"/>
    <n v="2.4153000000000002"/>
    <n v="66.543399999999934"/>
    <n v="0"/>
    <n v="66.543399999999934"/>
  </r>
  <r>
    <d v="2036-04-24T00:00:00"/>
    <n v="66.543399999999934"/>
    <x v="5"/>
    <n v="26.8"/>
    <n v="11.2"/>
    <n v="3.0015999999999998"/>
    <n v="69.544999999999931"/>
    <n v="0"/>
    <n v="69.544999999999931"/>
  </r>
  <r>
    <d v="2036-04-25T00:00:00"/>
    <n v="69.544999999999931"/>
    <x v="14"/>
    <n v="10.5"/>
    <n v="0"/>
    <n v="0"/>
    <n v="69.544999999999931"/>
    <n v="0"/>
    <n v="69.544999999999931"/>
  </r>
  <r>
    <d v="2036-04-26T00:00:00"/>
    <n v="69.544999999999931"/>
    <x v="7"/>
    <n v="13.5"/>
    <n v="0"/>
    <n v="0"/>
    <n v="69.544999999999931"/>
    <n v="0"/>
    <n v="69.544999999999931"/>
  </r>
  <r>
    <d v="2036-04-27T00:00:00"/>
    <n v="69.544999999999931"/>
    <x v="6"/>
    <n v="14"/>
    <n v="22"/>
    <n v="3.08"/>
    <n v="72.624999999999929"/>
    <n v="0"/>
    <n v="72.624999999999929"/>
  </r>
  <r>
    <d v="2036-04-28T00:00:00"/>
    <n v="72.624999999999929"/>
    <x v="7"/>
    <n v="26.7"/>
    <n v="8"/>
    <n v="2.1360000000000001"/>
    <n v="74.760999999999925"/>
    <n v="0"/>
    <n v="74.760999999999925"/>
  </r>
  <r>
    <d v="2036-04-29T00:00:00"/>
    <n v="74.760999999999925"/>
    <x v="22"/>
    <n v="11.2"/>
    <n v="6.1"/>
    <n v="0.68319999999999992"/>
    <n v="75.444199999999924"/>
    <n v="0"/>
    <n v="75.444199999999924"/>
  </r>
  <r>
    <d v="2036-04-30T00:00:00"/>
    <n v="75.444199999999924"/>
    <x v="23"/>
    <n v="24.7"/>
    <n v="0"/>
    <n v="0"/>
    <n v="75.444199999999924"/>
    <n v="0"/>
    <n v="75.444199999999924"/>
  </r>
  <r>
    <d v="2036-05-01T00:00:00"/>
    <n v="75.444199999999924"/>
    <x v="25"/>
    <n v="27.2"/>
    <n v="0.3"/>
    <n v="0"/>
    <n v="75.444199999999924"/>
    <n v="0"/>
    <n v="75.444199999999924"/>
  </r>
  <r>
    <d v="2036-05-02T00:00:00"/>
    <n v="75.444199999999924"/>
    <x v="26"/>
    <n v="11"/>
    <n v="0"/>
    <n v="0"/>
    <n v="75.444199999999924"/>
    <n v="0"/>
    <n v="75.444199999999924"/>
  </r>
  <r>
    <d v="2036-05-03T00:00:00"/>
    <n v="75.444199999999924"/>
    <x v="8"/>
    <n v="10.9"/>
    <n v="4.4000000000000004"/>
    <n v="0.47960000000000008"/>
    <n v="75.923799999999929"/>
    <n v="0"/>
    <n v="75.923799999999929"/>
  </r>
  <r>
    <d v="2036-05-04T00:00:00"/>
    <n v="75.923799999999929"/>
    <x v="3"/>
    <n v="27.4"/>
    <n v="6"/>
    <n v="1.6439999999999999"/>
    <n v="77.567799999999934"/>
    <n v="0"/>
    <n v="77.567799999999934"/>
  </r>
  <r>
    <d v="2036-05-05T00:00:00"/>
    <n v="77.567799999999934"/>
    <x v="2"/>
    <n v="20"/>
    <n v="7.6"/>
    <n v="1.52"/>
    <n v="79.08779999999993"/>
    <n v="0"/>
    <n v="79.08779999999993"/>
  </r>
  <r>
    <d v="2036-05-06T00:00:00"/>
    <n v="79.08779999999993"/>
    <x v="14"/>
    <n v="23.5"/>
    <n v="2.5"/>
    <n v="0.58750000000000002"/>
    <n v="79.675299999999936"/>
    <n v="0"/>
    <n v="79.675299999999936"/>
  </r>
  <r>
    <d v="2036-05-07T00:00:00"/>
    <n v="79.675299999999936"/>
    <x v="7"/>
    <n v="28.5"/>
    <n v="0"/>
    <n v="0"/>
    <n v="79.675299999999936"/>
    <n v="0"/>
    <n v="79.675299999999936"/>
  </r>
  <r>
    <d v="2036-05-08T00:00:00"/>
    <n v="79.675299999999936"/>
    <x v="23"/>
    <n v="10.8"/>
    <n v="5.8"/>
    <n v="0.62640000000000007"/>
    <n v="80.30169999999994"/>
    <n v="0"/>
    <n v="80.30169999999994"/>
  </r>
  <r>
    <d v="2036-05-09T00:00:00"/>
    <n v="80.30169999999994"/>
    <x v="11"/>
    <n v="18.899999999999999"/>
    <n v="9.5"/>
    <n v="1.7954999999999999"/>
    <n v="82.097199999999944"/>
    <n v="0"/>
    <n v="82.097199999999944"/>
  </r>
  <r>
    <d v="2036-05-10T00:00:00"/>
    <n v="82.097199999999944"/>
    <x v="9"/>
    <n v="24"/>
    <n v="4"/>
    <n v="0.96"/>
    <n v="83.057199999999938"/>
    <n v="0"/>
    <n v="83.057199999999938"/>
  </r>
  <r>
    <d v="2036-05-11T00:00:00"/>
    <n v="83.057199999999938"/>
    <x v="8"/>
    <n v="12.7"/>
    <n v="3"/>
    <n v="0.38099999999999995"/>
    <n v="83.438199999999938"/>
    <n v="0"/>
    <n v="83.438199999999938"/>
  </r>
  <r>
    <d v="2036-05-12T00:00:00"/>
    <n v="83.438199999999938"/>
    <x v="3"/>
    <n v="13.4"/>
    <n v="6.2"/>
    <n v="0.83079999999999998"/>
    <n v="84.268999999999934"/>
    <n v="0"/>
    <n v="84.268999999999934"/>
  </r>
  <r>
    <d v="2036-05-13T00:00:00"/>
    <n v="84.268999999999934"/>
    <x v="6"/>
    <n v="15.9"/>
    <n v="0"/>
    <n v="0"/>
    <n v="84.268999999999934"/>
    <n v="0"/>
    <n v="84.268999999999934"/>
  </r>
  <r>
    <d v="2036-05-14T00:00:00"/>
    <n v="84.268999999999934"/>
    <x v="7"/>
    <n v="19.399999999999999"/>
    <n v="21.2"/>
    <n v="4.1128"/>
    <n v="88.381799999999942"/>
    <n v="0"/>
    <n v="88.381799999999942"/>
  </r>
  <r>
    <d v="2036-05-15T00:00:00"/>
    <n v="88.381799999999942"/>
    <x v="11"/>
    <n v="16.3"/>
    <n v="17.600000000000001"/>
    <n v="2.8688000000000007"/>
    <n v="91.250599999999949"/>
    <n v="0"/>
    <n v="91.250599999999949"/>
  </r>
  <r>
    <d v="2036-05-16T00:00:00"/>
    <n v="91.250599999999949"/>
    <x v="7"/>
    <n v="28"/>
    <n v="20.399999999999999"/>
    <n v="5.7119999999999997"/>
    <n v="96.962599999999952"/>
    <n v="0"/>
    <n v="96.962599999999952"/>
  </r>
  <r>
    <d v="2036-05-17T00:00:00"/>
    <n v="96.962599999999952"/>
    <x v="8"/>
    <n v="19"/>
    <n v="5.2"/>
    <n v="0.98799999999999999"/>
    <n v="97.950599999999952"/>
    <n v="0"/>
    <n v="97.950599999999952"/>
  </r>
  <r>
    <d v="2036-05-18T00:00:00"/>
    <n v="97.950599999999952"/>
    <x v="23"/>
    <n v="24.1"/>
    <n v="4.8"/>
    <n v="1.1568000000000001"/>
    <n v="99.107399999999956"/>
    <n v="0"/>
    <n v="99.107399999999956"/>
  </r>
  <r>
    <d v="2036-05-19T00:00:00"/>
    <n v="99.107399999999956"/>
    <x v="6"/>
    <n v="15.2"/>
    <n v="25.7"/>
    <n v="3.9064000000000001"/>
    <n v="103.01379999999996"/>
    <n v="100"/>
    <n v="3.0137999999999607"/>
  </r>
  <r>
    <d v="2036-05-20T00:00:00"/>
    <n v="3.0137999999999607"/>
    <x v="7"/>
    <n v="16.3"/>
    <n v="21"/>
    <n v="3.423"/>
    <n v="6.4367999999999608"/>
    <n v="0"/>
    <n v="6.4367999999999608"/>
  </r>
  <r>
    <d v="2036-05-21T00:00:00"/>
    <n v="6.4367999999999608"/>
    <x v="3"/>
    <n v="26.9"/>
    <n v="0"/>
    <n v="0"/>
    <n v="6.4367999999999608"/>
    <n v="0"/>
    <n v="6.4367999999999608"/>
  </r>
  <r>
    <d v="2036-05-22T00:00:00"/>
    <n v="6.4367999999999608"/>
    <x v="5"/>
    <n v="25"/>
    <n v="0.5"/>
    <n v="0"/>
    <n v="6.4367999999999608"/>
    <n v="0"/>
    <n v="6.4367999999999608"/>
  </r>
  <r>
    <d v="2036-05-23T00:00:00"/>
    <n v="6.4367999999999608"/>
    <x v="13"/>
    <n v="25.1"/>
    <n v="5.2"/>
    <n v="1.3052000000000001"/>
    <n v="7.7419999999999609"/>
    <n v="0"/>
    <n v="7.7419999999999609"/>
  </r>
  <r>
    <d v="2036-05-24T00:00:00"/>
    <n v="7.7419999999999609"/>
    <x v="8"/>
    <n v="29.2"/>
    <n v="7.1"/>
    <n v="2.0731999999999999"/>
    <n v="9.8151999999999617"/>
    <n v="0"/>
    <n v="9.8151999999999617"/>
  </r>
  <r>
    <d v="2036-05-25T00:00:00"/>
    <n v="9.8151999999999617"/>
    <x v="9"/>
    <n v="18.100000000000001"/>
    <n v="5.0999999999999996"/>
    <n v="0.92310000000000003"/>
    <n v="10.738299999999962"/>
    <n v="0"/>
    <n v="10.738299999999962"/>
  </r>
  <r>
    <d v="2036-05-26T00:00:00"/>
    <n v="10.738299999999962"/>
    <x v="7"/>
    <n v="12.5"/>
    <n v="0"/>
    <n v="0"/>
    <n v="10.738299999999962"/>
    <n v="0"/>
    <n v="10.738299999999962"/>
  </r>
  <r>
    <d v="2036-05-27T00:00:00"/>
    <n v="10.738299999999962"/>
    <x v="7"/>
    <n v="19.100000000000001"/>
    <n v="0.3"/>
    <n v="0"/>
    <n v="10.738299999999962"/>
    <n v="0"/>
    <n v="10.738299999999962"/>
  </r>
  <r>
    <d v="2036-05-28T00:00:00"/>
    <n v="10.738299999999962"/>
    <x v="15"/>
    <n v="27.4"/>
    <n v="0"/>
    <n v="0"/>
    <n v="10.738299999999962"/>
    <n v="0"/>
    <n v="10.738299999999962"/>
  </r>
  <r>
    <d v="2036-05-29T00:00:00"/>
    <n v="10.738299999999962"/>
    <x v="3"/>
    <n v="21.1"/>
    <n v="10.4"/>
    <n v="2.1944000000000004"/>
    <n v="12.932699999999961"/>
    <n v="0"/>
    <n v="12.932699999999961"/>
  </r>
  <r>
    <d v="2036-05-30T00:00:00"/>
    <n v="12.932699999999961"/>
    <x v="23"/>
    <n v="13.4"/>
    <n v="0"/>
    <n v="0"/>
    <n v="12.932699999999961"/>
    <n v="0"/>
    <n v="12.932699999999961"/>
  </r>
  <r>
    <d v="2036-05-31T00:00:00"/>
    <n v="12.932699999999961"/>
    <x v="1"/>
    <n v="11.9"/>
    <n v="7.3"/>
    <n v="0.86870000000000003"/>
    <n v="13.801399999999962"/>
    <n v="0"/>
    <n v="13.801399999999962"/>
  </r>
  <r>
    <d v="2036-06-01T00:00:00"/>
    <n v="13.801399999999962"/>
    <x v="9"/>
    <n v="20.399999999999999"/>
    <n v="4.3"/>
    <n v="0.87719999999999987"/>
    <n v="14.678599999999962"/>
    <n v="0"/>
    <n v="14.678599999999962"/>
  </r>
  <r>
    <d v="2036-06-02T00:00:00"/>
    <n v="14.678599999999962"/>
    <x v="3"/>
    <n v="29.5"/>
    <n v="18.600000000000001"/>
    <n v="5.487000000000001"/>
    <n v="20.165599999999962"/>
    <n v="0"/>
    <n v="20.165599999999962"/>
  </r>
  <r>
    <d v="2036-06-03T00:00:00"/>
    <n v="20.165599999999962"/>
    <x v="8"/>
    <n v="24.1"/>
    <n v="5"/>
    <n v="1.2050000000000001"/>
    <n v="21.370599999999961"/>
    <n v="0"/>
    <n v="21.370599999999961"/>
  </r>
  <r>
    <d v="2036-06-04T00:00:00"/>
    <n v="21.370599999999961"/>
    <x v="10"/>
    <n v="11.5"/>
    <n v="3.6"/>
    <n v="0.41399999999999998"/>
    <n v="21.784599999999962"/>
    <n v="0"/>
    <n v="21.784599999999962"/>
  </r>
  <r>
    <d v="2036-06-05T00:00:00"/>
    <n v="21.784599999999962"/>
    <x v="21"/>
    <n v="21.2"/>
    <n v="1.8"/>
    <n v="0.38159999999999999"/>
    <n v="22.166199999999961"/>
    <n v="0"/>
    <n v="22.166199999999961"/>
  </r>
  <r>
    <d v="2036-06-06T00:00:00"/>
    <n v="22.166199999999961"/>
    <x v="6"/>
    <n v="22.2"/>
    <n v="40.299999999999997"/>
    <n v="8.9465999999999983"/>
    <n v="31.112799999999957"/>
    <n v="0"/>
    <n v="31.112799999999957"/>
  </r>
  <r>
    <d v="2036-06-07T00:00:00"/>
    <n v="31.112799999999957"/>
    <x v="6"/>
    <n v="14.6"/>
    <n v="2.6"/>
    <n v="0.37959999999999999"/>
    <n v="31.492399999999957"/>
    <n v="0"/>
    <n v="31.492399999999957"/>
  </r>
  <r>
    <d v="2036-06-08T00:00:00"/>
    <n v="31.492399999999957"/>
    <x v="9"/>
    <n v="23.3"/>
    <n v="8.1"/>
    <n v="1.8873"/>
    <n v="33.379699999999957"/>
    <n v="0"/>
    <n v="33.379699999999957"/>
  </r>
  <r>
    <d v="2036-06-09T00:00:00"/>
    <n v="33.379699999999957"/>
    <x v="9"/>
    <n v="16.2"/>
    <n v="10.4"/>
    <n v="1.6847999999999999"/>
    <n v="35.06449999999996"/>
    <n v="0"/>
    <n v="35.06449999999996"/>
  </r>
  <r>
    <d v="2036-06-10T00:00:00"/>
    <n v="35.06449999999996"/>
    <x v="6"/>
    <n v="25.9"/>
    <n v="0"/>
    <n v="0"/>
    <n v="35.06449999999996"/>
    <n v="0"/>
    <n v="35.06449999999996"/>
  </r>
  <r>
    <d v="2036-06-11T00:00:00"/>
    <n v="35.06449999999996"/>
    <x v="1"/>
    <n v="14.6"/>
    <n v="7"/>
    <n v="1.022"/>
    <n v="36.086499999999958"/>
    <n v="0"/>
    <n v="36.086499999999958"/>
  </r>
  <r>
    <d v="2036-06-12T00:00:00"/>
    <n v="36.086499999999958"/>
    <x v="14"/>
    <n v="15.1"/>
    <n v="11.7"/>
    <n v="1.7666999999999999"/>
    <n v="37.853199999999958"/>
    <n v="0"/>
    <n v="37.853199999999958"/>
  </r>
  <r>
    <d v="2036-06-13T00:00:00"/>
    <n v="37.853199999999958"/>
    <x v="15"/>
    <n v="14.1"/>
    <n v="6.5"/>
    <n v="0.91649999999999998"/>
    <n v="38.769699999999958"/>
    <n v="0"/>
    <n v="38.769699999999958"/>
  </r>
  <r>
    <d v="2036-06-14T00:00:00"/>
    <n v="38.769699999999958"/>
    <x v="23"/>
    <n v="22.1"/>
    <n v="1.8"/>
    <n v="0.39780000000000004"/>
    <n v="39.167499999999954"/>
    <n v="0"/>
    <n v="39.167499999999954"/>
  </r>
  <r>
    <d v="2036-06-15T00:00:00"/>
    <n v="39.167499999999954"/>
    <x v="7"/>
    <n v="27.2"/>
    <n v="21.9"/>
    <n v="5.9567999999999994"/>
    <n v="45.124299999999955"/>
    <n v="0"/>
    <n v="45.124299999999955"/>
  </r>
  <r>
    <d v="2036-06-16T00:00:00"/>
    <n v="45.124299999999955"/>
    <x v="2"/>
    <n v="10.8"/>
    <n v="0"/>
    <n v="0"/>
    <n v="45.124299999999955"/>
    <n v="0"/>
    <n v="45.124299999999955"/>
  </r>
  <r>
    <d v="2036-06-17T00:00:00"/>
    <n v="45.124299999999955"/>
    <x v="3"/>
    <n v="24.6"/>
    <n v="0"/>
    <n v="0"/>
    <n v="45.124299999999955"/>
    <n v="0"/>
    <n v="45.124299999999955"/>
  </r>
  <r>
    <d v="2036-06-18T00:00:00"/>
    <n v="45.124299999999955"/>
    <x v="6"/>
    <n v="27.8"/>
    <n v="26.3"/>
    <n v="7.3113999999999999"/>
    <n v="52.435699999999954"/>
    <n v="0"/>
    <n v="52.435699999999954"/>
  </r>
  <r>
    <d v="2036-06-19T00:00:00"/>
    <n v="52.435699999999954"/>
    <x v="10"/>
    <n v="12.9"/>
    <n v="2.8"/>
    <n v="0.36119999999999997"/>
    <n v="52.796899999999951"/>
    <n v="0"/>
    <n v="52.796899999999951"/>
  </r>
  <r>
    <d v="2036-06-20T00:00:00"/>
    <n v="52.796899999999951"/>
    <x v="9"/>
    <n v="13.9"/>
    <n v="0.6"/>
    <n v="0"/>
    <n v="52.796899999999951"/>
    <n v="0"/>
    <n v="52.796899999999951"/>
  </r>
  <r>
    <d v="2036-06-21T00:00:00"/>
    <n v="52.796899999999951"/>
    <x v="25"/>
    <n v="27.6"/>
    <n v="0.6"/>
    <n v="0"/>
    <n v="52.796899999999951"/>
    <n v="0"/>
    <n v="52.796899999999951"/>
  </r>
  <r>
    <d v="2036-06-22T00:00:00"/>
    <n v="52.796899999999951"/>
    <x v="7"/>
    <n v="18.600000000000001"/>
    <n v="21.5"/>
    <n v="3.9990000000000006"/>
    <n v="56.795899999999953"/>
    <n v="0"/>
    <n v="56.795899999999953"/>
  </r>
  <r>
    <d v="2036-06-23T00:00:00"/>
    <n v="56.795899999999953"/>
    <x v="2"/>
    <n v="17.8"/>
    <n v="0"/>
    <n v="0"/>
    <n v="56.795899999999953"/>
    <n v="0"/>
    <n v="56.795899999999953"/>
  </r>
  <r>
    <d v="2036-06-24T00:00:00"/>
    <n v="56.795899999999953"/>
    <x v="11"/>
    <n v="20.8"/>
    <n v="8.5"/>
    <n v="1.7680000000000002"/>
    <n v="58.563899999999954"/>
    <n v="0"/>
    <n v="58.563899999999954"/>
  </r>
  <r>
    <d v="2036-06-25T00:00:00"/>
    <n v="58.563899999999954"/>
    <x v="18"/>
    <n v="16.399999999999999"/>
    <n v="6.8"/>
    <n v="1.1151999999999997"/>
    <n v="59.679099999999956"/>
    <n v="0"/>
    <n v="59.679099999999956"/>
  </r>
  <r>
    <d v="2036-06-26T00:00:00"/>
    <n v="59.679099999999956"/>
    <x v="23"/>
    <n v="14.6"/>
    <n v="0"/>
    <n v="0"/>
    <n v="59.679099999999956"/>
    <n v="0"/>
    <n v="59.679099999999956"/>
  </r>
  <r>
    <d v="2036-06-27T00:00:00"/>
    <n v="59.679099999999956"/>
    <x v="5"/>
    <n v="27.1"/>
    <n v="1.2"/>
    <n v="0.32520000000000004"/>
    <n v="60.004299999999958"/>
    <n v="0"/>
    <n v="60.004299999999958"/>
  </r>
  <r>
    <d v="2036-06-28T00:00:00"/>
    <n v="60.004299999999958"/>
    <x v="6"/>
    <n v="18.3"/>
    <n v="3.7"/>
    <n v="0.67710000000000015"/>
    <n v="60.681399999999961"/>
    <n v="0"/>
    <n v="60.681399999999961"/>
  </r>
  <r>
    <d v="2036-06-29T00:00:00"/>
    <n v="60.681399999999961"/>
    <x v="25"/>
    <n v="27.1"/>
    <n v="0.2"/>
    <n v="0"/>
    <n v="60.681399999999961"/>
    <n v="0"/>
    <n v="60.681399999999961"/>
  </r>
  <r>
    <d v="2036-06-30T00:00:00"/>
    <n v="60.681399999999961"/>
    <x v="11"/>
    <n v="12.9"/>
    <n v="10.199999999999999"/>
    <n v="1.3157999999999999"/>
    <n v="61.997199999999964"/>
    <n v="0"/>
    <n v="61.997199999999964"/>
  </r>
  <r>
    <d v="2036-07-01T00:00:00"/>
    <n v="61.997199999999964"/>
    <x v="15"/>
    <n v="19.100000000000001"/>
    <n v="19.600000000000001"/>
    <n v="3.7436000000000007"/>
    <n v="65.740799999999965"/>
    <n v="0"/>
    <n v="65.740799999999965"/>
  </r>
  <r>
    <d v="2036-07-02T00:00:00"/>
    <n v="65.740799999999965"/>
    <x v="2"/>
    <n v="19.2"/>
    <n v="3.6"/>
    <n v="0.69120000000000004"/>
    <n v="66.43199999999996"/>
    <n v="0"/>
    <n v="66.43199999999996"/>
  </r>
  <r>
    <d v="2036-07-03T00:00:00"/>
    <n v="66.43199999999996"/>
    <x v="5"/>
    <n v="25.2"/>
    <n v="0"/>
    <n v="0"/>
    <n v="66.43199999999996"/>
    <n v="0"/>
    <n v="66.43199999999996"/>
  </r>
  <r>
    <d v="2036-07-04T00:00:00"/>
    <n v="66.43199999999996"/>
    <x v="11"/>
    <n v="13.5"/>
    <n v="6.3"/>
    <n v="0.85050000000000003"/>
    <n v="67.282499999999956"/>
    <n v="0"/>
    <n v="67.282499999999956"/>
  </r>
  <r>
    <d v="2036-07-05T00:00:00"/>
    <n v="67.282499999999956"/>
    <x v="8"/>
    <n v="19.2"/>
    <n v="7.7"/>
    <n v="1.4784000000000002"/>
    <n v="68.76089999999995"/>
    <n v="0"/>
    <n v="68.76089999999995"/>
  </r>
  <r>
    <d v="2036-07-06T00:00:00"/>
    <n v="68.76089999999995"/>
    <x v="10"/>
    <n v="24.1"/>
    <n v="7.8"/>
    <n v="1.8798000000000001"/>
    <n v="70.640699999999953"/>
    <n v="0"/>
    <n v="70.640699999999953"/>
  </r>
  <r>
    <d v="2036-07-07T00:00:00"/>
    <n v="70.640699999999953"/>
    <x v="6"/>
    <n v="17.8"/>
    <n v="13.4"/>
    <n v="2.3852000000000002"/>
    <n v="73.02589999999995"/>
    <n v="0"/>
    <n v="73.02589999999995"/>
  </r>
  <r>
    <d v="2036-07-08T00:00:00"/>
    <n v="73.02589999999995"/>
    <x v="3"/>
    <n v="24.7"/>
    <n v="21.1"/>
    <n v="5.2117000000000004"/>
    <n v="78.237599999999958"/>
    <n v="0"/>
    <n v="78.237599999999958"/>
  </r>
  <r>
    <d v="2036-07-09T00:00:00"/>
    <n v="78.237599999999958"/>
    <x v="16"/>
    <n v="16.8"/>
    <n v="0"/>
    <n v="0"/>
    <n v="78.237599999999958"/>
    <n v="0"/>
    <n v="78.237599999999958"/>
  </r>
  <r>
    <d v="2036-07-10T00:00:00"/>
    <n v="78.237599999999958"/>
    <x v="1"/>
    <n v="10.7"/>
    <n v="3"/>
    <n v="0.32099999999999995"/>
    <n v="78.558599999999956"/>
    <n v="0"/>
    <n v="78.558599999999956"/>
  </r>
  <r>
    <d v="2036-07-11T00:00:00"/>
    <n v="78.558599999999956"/>
    <x v="2"/>
    <n v="29.3"/>
    <n v="8.3000000000000007"/>
    <n v="2.4319000000000002"/>
    <n v="80.990499999999955"/>
    <n v="0"/>
    <n v="80.990499999999955"/>
  </r>
  <r>
    <d v="2036-07-12T00:00:00"/>
    <n v="80.990499999999955"/>
    <x v="21"/>
    <n v="28.2"/>
    <n v="0"/>
    <n v="0"/>
    <n v="80.990499999999955"/>
    <n v="0"/>
    <n v="80.990499999999955"/>
  </r>
  <r>
    <d v="2036-07-13T00:00:00"/>
    <n v="80.990499999999955"/>
    <x v="6"/>
    <n v="17.3"/>
    <n v="33.6"/>
    <n v="5.8128000000000011"/>
    <n v="86.80329999999995"/>
    <n v="0"/>
    <n v="86.80329999999995"/>
  </r>
  <r>
    <d v="2036-07-14T00:00:00"/>
    <n v="86.80329999999995"/>
    <x v="2"/>
    <n v="24.6"/>
    <n v="0"/>
    <n v="0"/>
    <n v="86.80329999999995"/>
    <n v="0"/>
    <n v="86.80329999999995"/>
  </r>
  <r>
    <d v="2036-07-15T00:00:00"/>
    <n v="86.80329999999995"/>
    <x v="8"/>
    <n v="12.6"/>
    <n v="0.6"/>
    <n v="0"/>
    <n v="86.80329999999995"/>
    <n v="0"/>
    <n v="86.80329999999995"/>
  </r>
  <r>
    <d v="2036-07-16T00:00:00"/>
    <n v="86.80329999999995"/>
    <x v="15"/>
    <n v="27.3"/>
    <n v="0"/>
    <n v="0"/>
    <n v="86.80329999999995"/>
    <n v="0"/>
    <n v="86.80329999999995"/>
  </r>
  <r>
    <d v="2036-07-17T00:00:00"/>
    <n v="86.80329999999995"/>
    <x v="4"/>
    <n v="14.4"/>
    <n v="2"/>
    <n v="0.28800000000000003"/>
    <n v="87.091299999999947"/>
    <n v="0"/>
    <n v="87.091299999999947"/>
  </r>
  <r>
    <d v="2036-07-18T00:00:00"/>
    <n v="87.091299999999947"/>
    <x v="6"/>
    <n v="11.2"/>
    <n v="32.6"/>
    <n v="3.6512000000000002"/>
    <n v="90.74249999999995"/>
    <n v="0"/>
    <n v="90.74249999999995"/>
  </r>
  <r>
    <d v="2036-07-19T00:00:00"/>
    <n v="90.74249999999995"/>
    <x v="15"/>
    <n v="11.4"/>
    <n v="5.5"/>
    <n v="0.627"/>
    <n v="91.369499999999945"/>
    <n v="0"/>
    <n v="91.369499999999945"/>
  </r>
  <r>
    <d v="2036-07-20T00:00:00"/>
    <n v="91.369499999999945"/>
    <x v="10"/>
    <n v="22.9"/>
    <n v="0"/>
    <n v="0"/>
    <n v="91.369499999999945"/>
    <n v="0"/>
    <n v="91.369499999999945"/>
  </r>
  <r>
    <d v="2036-07-21T00:00:00"/>
    <n v="91.369499999999945"/>
    <x v="3"/>
    <n v="14.3"/>
    <n v="13.2"/>
    <n v="1.8875999999999999"/>
    <n v="93.257099999999951"/>
    <n v="0"/>
    <n v="93.257099999999951"/>
  </r>
  <r>
    <d v="2036-07-22T00:00:00"/>
    <n v="93.257099999999951"/>
    <x v="6"/>
    <n v="22.9"/>
    <n v="22.9"/>
    <n v="5.2440999999999995"/>
    <n v="98.501199999999955"/>
    <n v="0"/>
    <n v="98.501199999999955"/>
  </r>
  <r>
    <d v="2036-07-23T00:00:00"/>
    <n v="98.501199999999955"/>
    <x v="7"/>
    <n v="11.8"/>
    <n v="0"/>
    <n v="0"/>
    <n v="98.501199999999955"/>
    <n v="0"/>
    <n v="98.501199999999955"/>
  </r>
  <r>
    <d v="2036-07-24T00:00:00"/>
    <n v="98.501199999999955"/>
    <x v="14"/>
    <n v="24.5"/>
    <n v="0"/>
    <n v="0"/>
    <n v="98.501199999999955"/>
    <n v="0"/>
    <n v="98.501199999999955"/>
  </r>
  <r>
    <d v="2036-07-25T00:00:00"/>
    <n v="98.501199999999955"/>
    <x v="11"/>
    <n v="25.5"/>
    <n v="19.3"/>
    <n v="4.9215000000000009"/>
    <n v="103.42269999999995"/>
    <n v="100"/>
    <n v="3.4226999999999492"/>
  </r>
  <r>
    <d v="2036-07-26T00:00:00"/>
    <n v="3.4226999999999492"/>
    <x v="15"/>
    <n v="14.7"/>
    <n v="18.3"/>
    <n v="2.6901000000000002"/>
    <n v="6.1127999999999494"/>
    <n v="0"/>
    <n v="6.1127999999999494"/>
  </r>
  <r>
    <d v="2036-07-27T00:00:00"/>
    <n v="6.1127999999999494"/>
    <x v="11"/>
    <n v="28.7"/>
    <n v="0"/>
    <n v="0"/>
    <n v="6.1127999999999494"/>
    <n v="0"/>
    <n v="6.1127999999999494"/>
  </r>
  <r>
    <d v="2036-07-28T00:00:00"/>
    <n v="6.1127999999999494"/>
    <x v="6"/>
    <n v="16.7"/>
    <n v="0"/>
    <n v="0"/>
    <n v="6.1127999999999494"/>
    <n v="0"/>
    <n v="6.1127999999999494"/>
  </r>
  <r>
    <d v="2036-07-29T00:00:00"/>
    <n v="6.1127999999999494"/>
    <x v="11"/>
    <n v="17.399999999999999"/>
    <n v="13.7"/>
    <n v="2.3837999999999999"/>
    <n v="8.4965999999999493"/>
    <n v="0"/>
    <n v="8.4965999999999493"/>
  </r>
  <r>
    <d v="2036-07-30T00:00:00"/>
    <n v="8.4965999999999493"/>
    <x v="6"/>
    <n v="15.6"/>
    <n v="0"/>
    <n v="0"/>
    <n v="8.4965999999999493"/>
    <n v="0"/>
    <n v="8.4965999999999493"/>
  </r>
  <r>
    <d v="2036-07-31T00:00:00"/>
    <n v="8.4965999999999493"/>
    <x v="15"/>
    <n v="21.7"/>
    <n v="0"/>
    <n v="0"/>
    <n v="8.4965999999999493"/>
    <n v="0"/>
    <n v="8.4965999999999493"/>
  </r>
  <r>
    <d v="2036-08-01T00:00:00"/>
    <n v="8.4965999999999493"/>
    <x v="3"/>
    <n v="26"/>
    <n v="0"/>
    <n v="0"/>
    <n v="8.4965999999999493"/>
    <n v="0"/>
    <n v="8.4965999999999493"/>
  </r>
  <r>
    <d v="2036-08-02T00:00:00"/>
    <n v="8.4965999999999493"/>
    <x v="18"/>
    <n v="24.5"/>
    <n v="9"/>
    <n v="2.2050000000000001"/>
    <n v="10.701599999999949"/>
    <n v="0"/>
    <n v="10.701599999999949"/>
  </r>
  <r>
    <d v="2036-08-03T00:00:00"/>
    <n v="10.701599999999949"/>
    <x v="13"/>
    <n v="23.2"/>
    <n v="0"/>
    <n v="0"/>
    <n v="10.701599999999949"/>
    <n v="0"/>
    <n v="10.701599999999949"/>
  </r>
  <r>
    <d v="2036-08-04T00:00:00"/>
    <n v="10.701599999999949"/>
    <x v="20"/>
    <n v="17.600000000000001"/>
    <n v="0.8"/>
    <n v="0"/>
    <n v="10.701599999999949"/>
    <n v="0"/>
    <n v="10.701599999999949"/>
  </r>
  <r>
    <d v="2036-08-05T00:00:00"/>
    <n v="10.701599999999949"/>
    <x v="3"/>
    <n v="13.9"/>
    <n v="8.8000000000000007"/>
    <n v="1.2232000000000001"/>
    <n v="11.92479999999995"/>
    <n v="0"/>
    <n v="11.92479999999995"/>
  </r>
  <r>
    <d v="2036-08-06T00:00:00"/>
    <n v="11.92479999999995"/>
    <x v="23"/>
    <n v="20.7"/>
    <n v="4.3"/>
    <n v="0.89009999999999989"/>
    <n v="12.81489999999995"/>
    <n v="0"/>
    <n v="12.81489999999995"/>
  </r>
  <r>
    <d v="2036-08-07T00:00:00"/>
    <n v="12.81489999999995"/>
    <x v="1"/>
    <n v="10.1"/>
    <n v="1.7"/>
    <n v="0.17169999999999999"/>
    <n v="12.98659999999995"/>
    <n v="0"/>
    <n v="12.98659999999995"/>
  </r>
  <r>
    <d v="2036-08-08T00:00:00"/>
    <n v="12.98659999999995"/>
    <x v="3"/>
    <n v="26.2"/>
    <n v="22.7"/>
    <n v="5.9474"/>
    <n v="18.933999999999948"/>
    <n v="0"/>
    <n v="18.933999999999948"/>
  </r>
  <r>
    <d v="2036-08-09T00:00:00"/>
    <n v="18.933999999999948"/>
    <x v="15"/>
    <n v="27.6"/>
    <n v="13.8"/>
    <n v="3.8088000000000006"/>
    <n v="22.742799999999949"/>
    <n v="0"/>
    <n v="22.742799999999949"/>
  </r>
  <r>
    <d v="2036-08-10T00:00:00"/>
    <n v="22.742799999999949"/>
    <x v="2"/>
    <n v="20.6"/>
    <n v="4.7"/>
    <n v="0.96820000000000006"/>
    <n v="23.710999999999949"/>
    <n v="0"/>
    <n v="23.710999999999949"/>
  </r>
  <r>
    <d v="2036-08-11T00:00:00"/>
    <n v="23.710999999999949"/>
    <x v="5"/>
    <n v="21.4"/>
    <n v="5"/>
    <n v="1.07"/>
    <n v="24.780999999999949"/>
    <n v="0"/>
    <n v="24.780999999999949"/>
  </r>
  <r>
    <d v="2036-08-12T00:00:00"/>
    <n v="24.780999999999949"/>
    <x v="2"/>
    <n v="17.100000000000001"/>
    <n v="0"/>
    <n v="0"/>
    <n v="24.780999999999949"/>
    <n v="0"/>
    <n v="24.780999999999949"/>
  </r>
  <r>
    <d v="2036-08-13T00:00:00"/>
    <n v="24.780999999999949"/>
    <x v="6"/>
    <n v="19.5"/>
    <n v="20.5"/>
    <n v="3.9975000000000001"/>
    <n v="28.778499999999948"/>
    <n v="0"/>
    <n v="28.778499999999948"/>
  </r>
  <r>
    <d v="2036-08-14T00:00:00"/>
    <n v="28.778499999999948"/>
    <x v="9"/>
    <n v="15.9"/>
    <n v="0"/>
    <n v="0"/>
    <n v="28.778499999999948"/>
    <n v="0"/>
    <n v="28.778499999999948"/>
  </r>
  <r>
    <d v="2036-08-15T00:00:00"/>
    <n v="28.778499999999948"/>
    <x v="6"/>
    <n v="21.1"/>
    <n v="46.8"/>
    <n v="9.8748000000000005"/>
    <n v="38.653299999999945"/>
    <n v="0"/>
    <n v="38.653299999999945"/>
  </r>
  <r>
    <d v="2036-08-16T00:00:00"/>
    <n v="38.653299999999945"/>
    <x v="15"/>
    <n v="20.2"/>
    <n v="36.6"/>
    <n v="7.3932000000000002"/>
    <n v="46.046499999999945"/>
    <n v="0"/>
    <n v="46.046499999999945"/>
  </r>
  <r>
    <d v="2036-08-17T00:00:00"/>
    <n v="46.046499999999945"/>
    <x v="8"/>
    <n v="25"/>
    <n v="7.8"/>
    <n v="1.95"/>
    <n v="47.996499999999948"/>
    <n v="0"/>
    <n v="47.996499999999948"/>
  </r>
  <r>
    <d v="2036-08-18T00:00:00"/>
    <n v="47.996499999999948"/>
    <x v="6"/>
    <n v="22.1"/>
    <n v="8.8000000000000007"/>
    <n v="1.9448000000000003"/>
    <n v="49.941299999999949"/>
    <n v="0"/>
    <n v="49.941299999999949"/>
  </r>
  <r>
    <d v="2036-08-19T00:00:00"/>
    <n v="49.941299999999949"/>
    <x v="29"/>
    <n v="28.9"/>
    <n v="0.5"/>
    <n v="0"/>
    <n v="49.941299999999949"/>
    <n v="0"/>
    <n v="49.941299999999949"/>
  </r>
  <r>
    <d v="2036-08-20T00:00:00"/>
    <n v="49.941299999999949"/>
    <x v="7"/>
    <n v="19.600000000000001"/>
    <n v="0"/>
    <n v="0"/>
    <n v="49.941299999999949"/>
    <n v="0"/>
    <n v="49.941299999999949"/>
  </r>
  <r>
    <d v="2036-08-21T00:00:00"/>
    <n v="49.941299999999949"/>
    <x v="3"/>
    <n v="18"/>
    <n v="13.2"/>
    <n v="2.3759999999999999"/>
    <n v="52.317299999999946"/>
    <n v="0"/>
    <n v="52.317299999999946"/>
  </r>
  <r>
    <d v="2036-08-22T00:00:00"/>
    <n v="52.317299999999946"/>
    <x v="8"/>
    <n v="28.3"/>
    <n v="0"/>
    <n v="0"/>
    <n v="52.317299999999946"/>
    <n v="0"/>
    <n v="52.317299999999946"/>
  </r>
  <r>
    <d v="2036-08-23T00:00:00"/>
    <n v="52.317299999999946"/>
    <x v="2"/>
    <n v="25.2"/>
    <n v="0"/>
    <n v="0"/>
    <n v="52.317299999999946"/>
    <n v="0"/>
    <n v="52.317299999999946"/>
  </r>
  <r>
    <d v="2036-08-24T00:00:00"/>
    <n v="52.317299999999946"/>
    <x v="6"/>
    <n v="22.5"/>
    <n v="0"/>
    <n v="0"/>
    <n v="52.317299999999946"/>
    <n v="0"/>
    <n v="52.317299999999946"/>
  </r>
  <r>
    <d v="2036-08-25T00:00:00"/>
    <n v="52.317299999999946"/>
    <x v="9"/>
    <n v="19.899999999999999"/>
    <n v="6.7"/>
    <n v="1.3332999999999999"/>
    <n v="53.650599999999947"/>
    <n v="0"/>
    <n v="53.650599999999947"/>
  </r>
  <r>
    <d v="2036-08-26T00:00:00"/>
    <n v="53.650599999999947"/>
    <x v="7"/>
    <n v="10.8"/>
    <n v="19.600000000000001"/>
    <n v="2.1168000000000005"/>
    <n v="55.767399999999945"/>
    <n v="0"/>
    <n v="55.767399999999945"/>
  </r>
  <r>
    <d v="2036-08-27T00:00:00"/>
    <n v="55.767399999999945"/>
    <x v="15"/>
    <n v="18.399999999999999"/>
    <n v="0.6"/>
    <n v="0"/>
    <n v="55.767399999999945"/>
    <n v="0"/>
    <n v="55.767399999999945"/>
  </r>
  <r>
    <d v="2036-08-28T00:00:00"/>
    <n v="55.767399999999945"/>
    <x v="22"/>
    <n v="27.6"/>
    <n v="3.7"/>
    <n v="1.0212000000000001"/>
    <n v="56.788599999999946"/>
    <n v="0"/>
    <n v="56.788599999999946"/>
  </r>
  <r>
    <d v="2036-08-29T00:00:00"/>
    <n v="56.788599999999946"/>
    <x v="22"/>
    <n v="11.3"/>
    <n v="1.9"/>
    <n v="0.2147"/>
    <n v="57.003299999999946"/>
    <n v="0"/>
    <n v="57.003299999999946"/>
  </r>
  <r>
    <d v="2036-08-30T00:00:00"/>
    <n v="57.003299999999946"/>
    <x v="22"/>
    <n v="28.7"/>
    <n v="0"/>
    <n v="0"/>
    <n v="57.003299999999946"/>
    <n v="0"/>
    <n v="57.003299999999946"/>
  </r>
  <r>
    <d v="2036-08-31T00:00:00"/>
    <n v="57.003299999999946"/>
    <x v="17"/>
    <n v="15"/>
    <n v="1.7"/>
    <n v="0.255"/>
    <n v="57.258299999999949"/>
    <n v="0"/>
    <n v="57.258299999999949"/>
  </r>
  <r>
    <d v="2036-09-01T00:00:00"/>
    <n v="57.258299999999949"/>
    <x v="3"/>
    <n v="15.1"/>
    <n v="13.5"/>
    <n v="2.0385"/>
    <n v="59.296799999999948"/>
    <n v="0"/>
    <n v="59.296799999999948"/>
  </r>
  <r>
    <d v="2036-09-02T00:00:00"/>
    <n v="59.296799999999948"/>
    <x v="15"/>
    <n v="19.399999999999999"/>
    <n v="29.6"/>
    <n v="5.7423999999999999"/>
    <n v="65.039199999999951"/>
    <n v="0"/>
    <n v="65.039199999999951"/>
  </r>
  <r>
    <d v="2036-09-03T00:00:00"/>
    <n v="65.039199999999951"/>
    <x v="3"/>
    <n v="21.9"/>
    <n v="1.6"/>
    <n v="0.35039999999999999"/>
    <n v="65.389599999999945"/>
    <n v="0"/>
    <n v="65.389599999999945"/>
  </r>
  <r>
    <d v="2036-09-04T00:00:00"/>
    <n v="65.389599999999945"/>
    <x v="14"/>
    <n v="19.399999999999999"/>
    <n v="9.8000000000000007"/>
    <n v="1.9012"/>
    <n v="67.290799999999948"/>
    <n v="0"/>
    <n v="67.290799999999948"/>
  </r>
  <r>
    <d v="2036-09-05T00:00:00"/>
    <n v="67.290799999999948"/>
    <x v="3"/>
    <n v="21.8"/>
    <n v="18.5"/>
    <n v="4.0330000000000004"/>
    <n v="71.323799999999949"/>
    <n v="0"/>
    <n v="71.323799999999949"/>
  </r>
  <r>
    <d v="2036-09-06T00:00:00"/>
    <n v="71.323799999999949"/>
    <x v="13"/>
    <n v="29.3"/>
    <n v="2.8"/>
    <n v="0.82039999999999991"/>
    <n v="72.144199999999955"/>
    <n v="0"/>
    <n v="72.144199999999955"/>
  </r>
  <r>
    <d v="2036-09-07T00:00:00"/>
    <n v="72.144199999999955"/>
    <x v="15"/>
    <n v="14.4"/>
    <n v="0"/>
    <n v="0"/>
    <n v="72.144199999999955"/>
    <n v="0"/>
    <n v="72.144199999999955"/>
  </r>
  <r>
    <d v="2036-09-08T00:00:00"/>
    <n v="72.144199999999955"/>
    <x v="6"/>
    <n v="14.5"/>
    <n v="0"/>
    <n v="0"/>
    <n v="72.144199999999955"/>
    <n v="0"/>
    <n v="72.144199999999955"/>
  </r>
  <r>
    <d v="2036-09-09T00:00:00"/>
    <n v="72.144199999999955"/>
    <x v="11"/>
    <n v="18.399999999999999"/>
    <n v="10.1"/>
    <n v="1.8583999999999998"/>
    <n v="74.002599999999958"/>
    <n v="0"/>
    <n v="74.002599999999958"/>
  </r>
  <r>
    <d v="2036-09-10T00:00:00"/>
    <n v="74.002599999999958"/>
    <x v="14"/>
    <n v="29.8"/>
    <n v="0"/>
    <n v="0"/>
    <n v="74.002599999999958"/>
    <n v="0"/>
    <n v="74.002599999999958"/>
  </r>
  <r>
    <d v="2036-09-11T00:00:00"/>
    <n v="74.002599999999958"/>
    <x v="3"/>
    <n v="27.3"/>
    <n v="18.600000000000001"/>
    <n v="5.0778000000000008"/>
    <n v="79.080399999999955"/>
    <n v="0"/>
    <n v="79.080399999999955"/>
  </r>
  <r>
    <d v="2036-09-12T00:00:00"/>
    <n v="79.080399999999955"/>
    <x v="5"/>
    <n v="22.7"/>
    <n v="0"/>
    <n v="0"/>
    <n v="79.080399999999955"/>
    <n v="0"/>
    <n v="79.080399999999955"/>
  </r>
  <r>
    <d v="2036-09-13T00:00:00"/>
    <n v="79.080399999999955"/>
    <x v="6"/>
    <n v="27.3"/>
    <n v="18.399999999999999"/>
    <n v="5.0232000000000001"/>
    <n v="84.103599999999958"/>
    <n v="0"/>
    <n v="84.103599999999958"/>
  </r>
  <r>
    <d v="2036-09-14T00:00:00"/>
    <n v="84.103599999999958"/>
    <x v="14"/>
    <n v="12.9"/>
    <n v="0"/>
    <n v="0"/>
    <n v="84.103599999999958"/>
    <n v="0"/>
    <n v="84.103599999999958"/>
  </r>
  <r>
    <d v="2036-09-15T00:00:00"/>
    <n v="84.103599999999958"/>
    <x v="15"/>
    <n v="24.3"/>
    <n v="1.9"/>
    <n v="0.4617"/>
    <n v="84.565299999999951"/>
    <n v="0"/>
    <n v="84.565299999999951"/>
  </r>
  <r>
    <d v="2036-09-16T00:00:00"/>
    <n v="84.565299999999951"/>
    <x v="14"/>
    <n v="20.6"/>
    <n v="14.6"/>
    <n v="3.0076000000000001"/>
    <n v="87.572899999999947"/>
    <n v="0"/>
    <n v="87.572899999999947"/>
  </r>
  <r>
    <d v="2036-09-17T00:00:00"/>
    <n v="87.572899999999947"/>
    <x v="1"/>
    <n v="24.2"/>
    <n v="0"/>
    <n v="0"/>
    <n v="87.572899999999947"/>
    <n v="0"/>
    <n v="87.572899999999947"/>
  </r>
  <r>
    <d v="2036-09-18T00:00:00"/>
    <n v="87.572899999999947"/>
    <x v="6"/>
    <n v="15.2"/>
    <n v="0"/>
    <n v="0"/>
    <n v="87.572899999999947"/>
    <n v="0"/>
    <n v="87.572899999999947"/>
  </r>
  <r>
    <d v="2036-09-19T00:00:00"/>
    <n v="87.572899999999947"/>
    <x v="21"/>
    <n v="27.3"/>
    <n v="2.5"/>
    <n v="0.6825"/>
    <n v="88.255399999999952"/>
    <n v="0"/>
    <n v="88.255399999999952"/>
  </r>
  <r>
    <d v="2036-09-20T00:00:00"/>
    <n v="88.255399999999952"/>
    <x v="21"/>
    <n v="28"/>
    <n v="0"/>
    <n v="0"/>
    <n v="88.255399999999952"/>
    <n v="0"/>
    <n v="88.255399999999952"/>
  </r>
  <r>
    <d v="2036-09-21T00:00:00"/>
    <n v="88.255399999999952"/>
    <x v="27"/>
    <n v="16.100000000000001"/>
    <n v="0"/>
    <n v="0"/>
    <n v="88.255399999999952"/>
    <n v="0"/>
    <n v="88.255399999999952"/>
  </r>
  <r>
    <d v="2036-09-22T00:00:00"/>
    <n v="88.255399999999952"/>
    <x v="15"/>
    <n v="18.8"/>
    <n v="16.899999999999999"/>
    <n v="3.1771999999999996"/>
    <n v="91.432599999999951"/>
    <n v="0"/>
    <n v="91.432599999999951"/>
  </r>
  <r>
    <d v="2036-09-23T00:00:00"/>
    <n v="91.432599999999951"/>
    <x v="6"/>
    <n v="13.2"/>
    <n v="10.4"/>
    <n v="1.3728"/>
    <n v="92.805399999999949"/>
    <n v="0"/>
    <n v="92.805399999999949"/>
  </r>
  <r>
    <d v="2036-09-24T00:00:00"/>
    <n v="92.805399999999949"/>
    <x v="1"/>
    <n v="17.899999999999999"/>
    <n v="3.5"/>
    <n v="0.62649999999999995"/>
    <n v="93.431899999999942"/>
    <n v="0"/>
    <n v="93.431899999999942"/>
  </r>
  <r>
    <d v="2036-09-25T00:00:00"/>
    <n v="93.431899999999942"/>
    <x v="3"/>
    <n v="18.3"/>
    <n v="16.7"/>
    <n v="3.0561000000000003"/>
    <n v="96.487999999999943"/>
    <n v="0"/>
    <n v="96.487999999999943"/>
  </r>
  <r>
    <d v="2036-09-26T00:00:00"/>
    <n v="96.487999999999943"/>
    <x v="13"/>
    <n v="25.7"/>
    <n v="2"/>
    <n v="0.51400000000000001"/>
    <n v="97.001999999999938"/>
    <n v="0"/>
    <n v="97.001999999999938"/>
  </r>
  <r>
    <d v="2036-09-27T00:00:00"/>
    <n v="97.001999999999938"/>
    <x v="6"/>
    <n v="29.2"/>
    <n v="31.5"/>
    <n v="9.1980000000000004"/>
    <n v="106.19999999999993"/>
    <n v="100"/>
    <n v="6.1999999999999318"/>
  </r>
  <r>
    <d v="2036-09-28T00:00:00"/>
    <n v="6.1999999999999318"/>
    <x v="3"/>
    <n v="21.5"/>
    <n v="0"/>
    <n v="0"/>
    <n v="6.1999999999999318"/>
    <n v="0"/>
    <n v="6.1999999999999318"/>
  </r>
  <r>
    <d v="2036-09-29T00:00:00"/>
    <n v="6.1999999999999318"/>
    <x v="7"/>
    <n v="29.5"/>
    <n v="12.2"/>
    <n v="3.5989999999999998"/>
    <n v="9.798999999999932"/>
    <n v="0"/>
    <n v="9.798999999999932"/>
  </r>
  <r>
    <d v="2036-09-30T00:00:00"/>
    <n v="9.798999999999932"/>
    <x v="3"/>
    <n v="17.7"/>
    <n v="10.1"/>
    <n v="1.7876999999999998"/>
    <n v="11.586699999999931"/>
    <n v="0"/>
    <n v="11.586699999999931"/>
  </r>
  <r>
    <d v="2036-10-01T00:00:00"/>
    <n v="11.586699999999931"/>
    <x v="15"/>
    <n v="26.7"/>
    <n v="1.2"/>
    <n v="0.32040000000000002"/>
    <n v="11.907099999999931"/>
    <n v="0"/>
    <n v="11.907099999999931"/>
  </r>
  <r>
    <d v="2036-10-02T00:00:00"/>
    <n v="11.907099999999931"/>
    <x v="6"/>
    <n v="13.3"/>
    <n v="0.5"/>
    <n v="0"/>
    <n v="11.907099999999931"/>
    <n v="0"/>
    <n v="11.907099999999931"/>
  </r>
  <r>
    <d v="2036-10-03T00:00:00"/>
    <n v="11.907099999999931"/>
    <x v="3"/>
    <n v="13.4"/>
    <n v="23.4"/>
    <n v="3.1356000000000002"/>
    <n v="15.042699999999931"/>
    <n v="0"/>
    <n v="15.042699999999931"/>
  </r>
  <r>
    <d v="2036-10-04T00:00:00"/>
    <n v="15.042699999999931"/>
    <x v="7"/>
    <n v="22.1"/>
    <n v="17.7"/>
    <n v="3.9117000000000002"/>
    <n v="18.954399999999932"/>
    <n v="0"/>
    <n v="18.954399999999932"/>
  </r>
  <r>
    <d v="2036-10-05T00:00:00"/>
    <n v="18.954399999999932"/>
    <x v="18"/>
    <n v="11.4"/>
    <n v="0"/>
    <n v="0"/>
    <n v="18.954399999999932"/>
    <n v="0"/>
    <n v="18.954399999999932"/>
  </r>
  <r>
    <d v="2036-10-06T00:00:00"/>
    <n v="18.954399999999932"/>
    <x v="11"/>
    <n v="26"/>
    <n v="4.9000000000000004"/>
    <n v="1.274"/>
    <n v="20.228399999999933"/>
    <n v="0"/>
    <n v="20.228399999999933"/>
  </r>
  <r>
    <d v="2036-10-07T00:00:00"/>
    <n v="20.228399999999933"/>
    <x v="11"/>
    <n v="27.8"/>
    <n v="6.7"/>
    <n v="1.8626000000000003"/>
    <n v="22.090999999999934"/>
    <n v="0"/>
    <n v="22.090999999999934"/>
  </r>
  <r>
    <d v="2036-10-08T00:00:00"/>
    <n v="22.090999999999934"/>
    <x v="3"/>
    <n v="29.3"/>
    <n v="1.7"/>
    <n v="0.49810000000000004"/>
    <n v="22.589099999999934"/>
    <n v="0"/>
    <n v="22.589099999999934"/>
  </r>
  <r>
    <d v="2036-10-09T00:00:00"/>
    <n v="22.589099999999934"/>
    <x v="19"/>
    <n v="24.7"/>
    <n v="2.5"/>
    <n v="0.61750000000000005"/>
    <n v="23.206599999999934"/>
    <n v="0"/>
    <n v="23.206599999999934"/>
  </r>
  <r>
    <d v="2036-10-10T00:00:00"/>
    <n v="23.206599999999934"/>
    <x v="0"/>
    <n v="16.600000000000001"/>
    <n v="0.1"/>
    <n v="0"/>
    <n v="23.206599999999934"/>
    <n v="0"/>
    <n v="23.206599999999934"/>
  </r>
  <r>
    <d v="2036-10-11T00:00:00"/>
    <n v="23.206599999999934"/>
    <x v="14"/>
    <n v="27.5"/>
    <n v="0"/>
    <n v="0"/>
    <n v="23.206599999999934"/>
    <n v="0"/>
    <n v="23.206599999999934"/>
  </r>
  <r>
    <d v="2036-10-12T00:00:00"/>
    <n v="23.206599999999934"/>
    <x v="11"/>
    <n v="22.7"/>
    <n v="0"/>
    <n v="0"/>
    <n v="23.206599999999934"/>
    <n v="0"/>
    <n v="23.206599999999934"/>
  </r>
  <r>
    <d v="2036-10-13T00:00:00"/>
    <n v="23.206599999999934"/>
    <x v="8"/>
    <n v="20.100000000000001"/>
    <n v="10.5"/>
    <n v="2.1105"/>
    <n v="25.317099999999932"/>
    <n v="0"/>
    <n v="25.317099999999932"/>
  </r>
  <r>
    <d v="2036-10-14T00:00:00"/>
    <n v="25.317099999999932"/>
    <x v="3"/>
    <n v="16.100000000000001"/>
    <n v="8.1"/>
    <n v="1.3041"/>
    <n v="26.621199999999931"/>
    <n v="0"/>
    <n v="26.621199999999931"/>
  </r>
  <r>
    <d v="2036-10-15T00:00:00"/>
    <n v="26.621199999999931"/>
    <x v="3"/>
    <n v="13.9"/>
    <n v="0"/>
    <n v="0"/>
    <n v="26.621199999999931"/>
    <n v="0"/>
    <n v="26.621199999999931"/>
  </r>
  <r>
    <d v="2036-10-16T00:00:00"/>
    <n v="26.621199999999931"/>
    <x v="8"/>
    <n v="22.3"/>
    <n v="0"/>
    <n v="0"/>
    <n v="26.621199999999931"/>
    <n v="0"/>
    <n v="26.621199999999931"/>
  </r>
  <r>
    <d v="2036-10-17T00:00:00"/>
    <n v="26.621199999999931"/>
    <x v="22"/>
    <n v="13"/>
    <n v="0"/>
    <n v="0"/>
    <n v="26.621199999999931"/>
    <n v="0"/>
    <n v="26.621199999999931"/>
  </r>
  <r>
    <d v="2036-10-18T00:00:00"/>
    <n v="26.621199999999931"/>
    <x v="7"/>
    <n v="16.2"/>
    <n v="0"/>
    <n v="0"/>
    <n v="26.621199999999931"/>
    <n v="0"/>
    <n v="26.621199999999931"/>
  </r>
  <r>
    <d v="2036-10-19T00:00:00"/>
    <n v="26.621199999999931"/>
    <x v="10"/>
    <n v="24.8"/>
    <n v="0"/>
    <n v="0"/>
    <n v="26.621199999999931"/>
    <n v="0"/>
    <n v="26.621199999999931"/>
  </r>
  <r>
    <d v="2036-10-20T00:00:00"/>
    <n v="26.621199999999931"/>
    <x v="9"/>
    <n v="29.7"/>
    <n v="0"/>
    <n v="0"/>
    <n v="26.621199999999931"/>
    <n v="0"/>
    <n v="26.621199999999931"/>
  </r>
  <r>
    <d v="2036-10-21T00:00:00"/>
    <n v="26.621199999999931"/>
    <x v="6"/>
    <n v="17.600000000000001"/>
    <n v="14.7"/>
    <n v="2.5872000000000002"/>
    <n v="29.20839999999993"/>
    <n v="0"/>
    <n v="29.20839999999993"/>
  </r>
  <r>
    <d v="2036-10-22T00:00:00"/>
    <n v="29.20839999999993"/>
    <x v="6"/>
    <n v="10.4"/>
    <n v="27.7"/>
    <n v="2.8807999999999998"/>
    <n v="32.089199999999927"/>
    <n v="0"/>
    <n v="32.089199999999927"/>
  </r>
  <r>
    <d v="2036-10-23T00:00:00"/>
    <n v="32.089199999999927"/>
    <x v="11"/>
    <n v="17"/>
    <n v="1.1000000000000001"/>
    <n v="0.18700000000000003"/>
    <n v="32.276199999999925"/>
    <n v="0"/>
    <n v="32.276199999999925"/>
  </r>
  <r>
    <d v="2036-10-24T00:00:00"/>
    <n v="32.276199999999925"/>
    <x v="14"/>
    <n v="15.7"/>
    <n v="5.9"/>
    <n v="0.92630000000000001"/>
    <n v="33.202499999999922"/>
    <n v="0"/>
    <n v="33.202499999999922"/>
  </r>
  <r>
    <d v="2036-10-25T00:00:00"/>
    <n v="33.202499999999922"/>
    <x v="15"/>
    <n v="23.8"/>
    <n v="4.3"/>
    <n v="1.0234000000000001"/>
    <n v="34.225899999999925"/>
    <n v="0"/>
    <n v="34.225899999999925"/>
  </r>
  <r>
    <d v="2036-10-26T00:00:00"/>
    <n v="34.225899999999925"/>
    <x v="7"/>
    <n v="16.2"/>
    <n v="8.6999999999999993"/>
    <n v="1.4093999999999998"/>
    <n v="35.635299999999923"/>
    <n v="0"/>
    <n v="35.635299999999923"/>
  </r>
  <r>
    <d v="2036-10-27T00:00:00"/>
    <n v="35.635299999999923"/>
    <x v="1"/>
    <n v="23.3"/>
    <n v="5.8"/>
    <n v="1.3513999999999999"/>
    <n v="36.986699999999921"/>
    <n v="0"/>
    <n v="36.986699999999921"/>
  </r>
  <r>
    <d v="2036-10-28T00:00:00"/>
    <n v="36.986699999999921"/>
    <x v="3"/>
    <n v="18.7"/>
    <n v="1.1000000000000001"/>
    <n v="0.20569999999999999"/>
    <n v="37.192399999999921"/>
    <n v="0"/>
    <n v="37.192399999999921"/>
  </r>
  <r>
    <d v="2036-10-29T00:00:00"/>
    <n v="37.192399999999921"/>
    <x v="13"/>
    <n v="27.9"/>
    <n v="2.6"/>
    <n v="0.72539999999999993"/>
    <n v="37.917799999999922"/>
    <n v="0"/>
    <n v="37.917799999999922"/>
  </r>
  <r>
    <d v="2036-10-30T00:00:00"/>
    <n v="37.917799999999922"/>
    <x v="14"/>
    <n v="19.8"/>
    <n v="0"/>
    <n v="0"/>
    <n v="37.917799999999922"/>
    <n v="0"/>
    <n v="37.917799999999922"/>
  </r>
  <r>
    <d v="2036-10-31T00:00:00"/>
    <n v="37.917799999999922"/>
    <x v="7"/>
    <n v="16.7"/>
    <n v="3.5"/>
    <n v="0.58450000000000002"/>
    <n v="38.50229999999992"/>
    <n v="0"/>
    <n v="38.50229999999992"/>
  </r>
  <r>
    <d v="2036-11-01T00:00:00"/>
    <n v="38.50229999999992"/>
    <x v="19"/>
    <n v="28.6"/>
    <n v="0"/>
    <n v="0"/>
    <n v="38.50229999999992"/>
    <n v="0"/>
    <n v="38.50229999999992"/>
  </r>
  <r>
    <d v="2036-11-02T00:00:00"/>
    <n v="38.50229999999992"/>
    <x v="6"/>
    <n v="10.8"/>
    <n v="32.9"/>
    <n v="3.5531999999999999"/>
    <n v="42.055499999999917"/>
    <n v="0"/>
    <n v="42.055499999999917"/>
  </r>
  <r>
    <d v="2036-11-03T00:00:00"/>
    <n v="42.055499999999917"/>
    <x v="14"/>
    <n v="12.8"/>
    <n v="0"/>
    <n v="0"/>
    <n v="42.055499999999917"/>
    <n v="0"/>
    <n v="42.055499999999917"/>
  </r>
  <r>
    <d v="2036-11-04T00:00:00"/>
    <n v="42.055499999999917"/>
    <x v="22"/>
    <n v="17.600000000000001"/>
    <n v="0"/>
    <n v="0"/>
    <n v="42.055499999999917"/>
    <n v="0"/>
    <n v="42.055499999999917"/>
  </r>
  <r>
    <d v="2036-11-05T00:00:00"/>
    <n v="42.055499999999917"/>
    <x v="18"/>
    <n v="24.1"/>
    <n v="0"/>
    <n v="0"/>
    <n v="42.055499999999917"/>
    <n v="0"/>
    <n v="42.055499999999917"/>
  </r>
  <r>
    <d v="2036-11-06T00:00:00"/>
    <n v="42.055499999999917"/>
    <x v="7"/>
    <n v="11.4"/>
    <n v="18.2"/>
    <n v="2.0747999999999998"/>
    <n v="44.13029999999992"/>
    <n v="0"/>
    <n v="44.13029999999992"/>
  </r>
  <r>
    <d v="2036-11-07T00:00:00"/>
    <n v="44.13029999999992"/>
    <x v="5"/>
    <n v="21.9"/>
    <n v="5.4"/>
    <n v="1.1826000000000001"/>
    <n v="45.312899999999921"/>
    <n v="0"/>
    <n v="45.312899999999921"/>
  </r>
  <r>
    <d v="2036-11-08T00:00:00"/>
    <n v="45.312899999999921"/>
    <x v="22"/>
    <n v="16.8"/>
    <n v="1.6"/>
    <n v="0.26880000000000004"/>
    <n v="45.58169999999992"/>
    <n v="0"/>
    <n v="45.58169999999992"/>
  </r>
  <r>
    <d v="2036-11-09T00:00:00"/>
    <n v="45.58169999999992"/>
    <x v="2"/>
    <n v="26"/>
    <n v="0"/>
    <n v="0"/>
    <n v="45.58169999999992"/>
    <n v="0"/>
    <n v="45.58169999999992"/>
  </r>
  <r>
    <d v="2036-11-10T00:00:00"/>
    <n v="45.58169999999992"/>
    <x v="7"/>
    <n v="20.2"/>
    <n v="10"/>
    <n v="2.02"/>
    <n v="47.601699999999923"/>
    <n v="0"/>
    <n v="47.601699999999923"/>
  </r>
  <r>
    <d v="2036-11-11T00:00:00"/>
    <n v="47.601699999999923"/>
    <x v="15"/>
    <n v="20.3"/>
    <n v="37.799999999999997"/>
    <n v="7.6733999999999991"/>
    <n v="55.275099999999924"/>
    <n v="0"/>
    <n v="55.275099999999924"/>
  </r>
  <r>
    <d v="2036-11-12T00:00:00"/>
    <n v="55.275099999999924"/>
    <x v="3"/>
    <n v="27.5"/>
    <n v="20.8"/>
    <n v="5.72"/>
    <n v="60.995099999999923"/>
    <n v="0"/>
    <n v="60.995099999999923"/>
  </r>
  <r>
    <d v="2036-11-13T00:00:00"/>
    <n v="60.995099999999923"/>
    <x v="15"/>
    <n v="24.2"/>
    <n v="2.9"/>
    <n v="0.70179999999999998"/>
    <n v="61.696899999999921"/>
    <n v="0"/>
    <n v="61.696899999999921"/>
  </r>
  <r>
    <d v="2036-11-14T00:00:00"/>
    <n v="61.696899999999921"/>
    <x v="7"/>
    <n v="10.7"/>
    <n v="14.3"/>
    <n v="1.5301"/>
    <n v="63.226999999999919"/>
    <n v="0"/>
    <n v="63.226999999999919"/>
  </r>
  <r>
    <d v="2036-11-15T00:00:00"/>
    <n v="63.226999999999919"/>
    <x v="15"/>
    <n v="17.3"/>
    <n v="0"/>
    <n v="0"/>
    <n v="63.226999999999919"/>
    <n v="0"/>
    <n v="63.226999999999919"/>
  </r>
  <r>
    <d v="2036-11-16T00:00:00"/>
    <n v="63.226999999999919"/>
    <x v="7"/>
    <n v="13.5"/>
    <n v="21.1"/>
    <n v="2.8485000000000005"/>
    <n v="66.07549999999992"/>
    <n v="0"/>
    <n v="66.07549999999992"/>
  </r>
  <r>
    <d v="2036-11-17T00:00:00"/>
    <n v="66.07549999999992"/>
    <x v="2"/>
    <n v="13.6"/>
    <n v="6"/>
    <n v="0.81599999999999995"/>
    <n v="66.891499999999922"/>
    <n v="0"/>
    <n v="66.891499999999922"/>
  </r>
  <r>
    <d v="2036-11-18T00:00:00"/>
    <n v="66.891499999999922"/>
    <x v="1"/>
    <n v="19.899999999999999"/>
    <n v="0"/>
    <n v="0"/>
    <n v="66.891499999999922"/>
    <n v="0"/>
    <n v="66.891499999999922"/>
  </r>
  <r>
    <d v="2036-11-19T00:00:00"/>
    <n v="66.891499999999922"/>
    <x v="14"/>
    <n v="13.1"/>
    <n v="10.199999999999999"/>
    <n v="1.3361999999999998"/>
    <n v="68.227699999999928"/>
    <n v="0"/>
    <n v="68.227699999999928"/>
  </r>
  <r>
    <d v="2036-11-20T00:00:00"/>
    <n v="68.227699999999928"/>
    <x v="17"/>
    <n v="29.8"/>
    <n v="1.9"/>
    <n v="0.56620000000000004"/>
    <n v="68.793899999999923"/>
    <n v="0"/>
    <n v="68.793899999999923"/>
  </r>
  <r>
    <d v="2036-11-21T00:00:00"/>
    <n v="68.793899999999923"/>
    <x v="24"/>
    <n v="23.7"/>
    <n v="0.3"/>
    <n v="0"/>
    <n v="68.793899999999923"/>
    <n v="0"/>
    <n v="68.793899999999923"/>
  </r>
  <r>
    <d v="2036-11-22T00:00:00"/>
    <n v="68.793899999999923"/>
    <x v="15"/>
    <n v="14"/>
    <n v="0"/>
    <n v="0"/>
    <n v="68.793899999999923"/>
    <n v="0"/>
    <n v="68.793899999999923"/>
  </r>
  <r>
    <d v="2036-11-23T00:00:00"/>
    <n v="68.793899999999923"/>
    <x v="26"/>
    <n v="19"/>
    <n v="0.5"/>
    <n v="0"/>
    <n v="68.793899999999923"/>
    <n v="0"/>
    <n v="68.793899999999923"/>
  </r>
  <r>
    <d v="2036-11-24T00:00:00"/>
    <n v="68.793899999999923"/>
    <x v="28"/>
    <n v="23.9"/>
    <n v="0.5"/>
    <n v="0"/>
    <n v="68.793899999999923"/>
    <n v="0"/>
    <n v="68.793899999999923"/>
  </r>
  <r>
    <d v="2036-11-25T00:00:00"/>
    <n v="68.793899999999923"/>
    <x v="15"/>
    <n v="12.8"/>
    <n v="26.7"/>
    <n v="3.4176000000000002"/>
    <n v="72.211499999999916"/>
    <n v="0"/>
    <n v="72.211499999999916"/>
  </r>
  <r>
    <d v="2036-11-26T00:00:00"/>
    <n v="72.211499999999916"/>
    <x v="3"/>
    <n v="26.9"/>
    <n v="4.5"/>
    <n v="1.2104999999999999"/>
    <n v="73.421999999999912"/>
    <n v="0"/>
    <n v="73.421999999999912"/>
  </r>
  <r>
    <d v="2036-11-27T00:00:00"/>
    <n v="73.421999999999912"/>
    <x v="22"/>
    <n v="10.6"/>
    <n v="0"/>
    <n v="0"/>
    <n v="73.421999999999912"/>
    <n v="0"/>
    <n v="73.421999999999912"/>
  </r>
  <r>
    <d v="2036-11-28T00:00:00"/>
    <n v="73.421999999999912"/>
    <x v="7"/>
    <n v="21.1"/>
    <n v="10.6"/>
    <n v="2.2366000000000001"/>
    <n v="75.658599999999907"/>
    <n v="0"/>
    <n v="75.658599999999907"/>
  </r>
  <r>
    <d v="2036-11-29T00:00:00"/>
    <n v="75.658599999999907"/>
    <x v="2"/>
    <n v="11.7"/>
    <n v="9.9"/>
    <n v="1.1583000000000001"/>
    <n v="76.816899999999904"/>
    <n v="0"/>
    <n v="76.816899999999904"/>
  </r>
  <r>
    <d v="2036-11-30T00:00:00"/>
    <n v="76.816899999999904"/>
    <x v="4"/>
    <n v="20.5"/>
    <n v="3.7"/>
    <n v="0.75850000000000006"/>
    <n v="77.575399999999902"/>
    <n v="0"/>
    <n v="77.575399999999902"/>
  </r>
  <r>
    <d v="2036-12-01T00:00:00"/>
    <n v="77.575399999999902"/>
    <x v="15"/>
    <n v="27.4"/>
    <n v="10.4"/>
    <n v="2.8495999999999997"/>
    <n v="80.424999999999898"/>
    <n v="0"/>
    <n v="80.424999999999898"/>
  </r>
  <r>
    <d v="2036-12-02T00:00:00"/>
    <n v="80.424999999999898"/>
    <x v="6"/>
    <n v="15.8"/>
    <n v="10.199999999999999"/>
    <n v="1.6115999999999999"/>
    <n v="82.036599999999893"/>
    <n v="0"/>
    <n v="82.036599999999893"/>
  </r>
  <r>
    <d v="2036-12-03T00:00:00"/>
    <n v="82.036599999999893"/>
    <x v="15"/>
    <n v="19.600000000000001"/>
    <n v="0"/>
    <n v="0"/>
    <n v="82.036599999999893"/>
    <n v="0"/>
    <n v="82.036599999999893"/>
  </r>
  <r>
    <d v="2036-12-04T00:00:00"/>
    <n v="82.036599999999893"/>
    <x v="6"/>
    <n v="16.899999999999999"/>
    <n v="48.4"/>
    <n v="8.1795999999999989"/>
    <n v="90.216199999999887"/>
    <n v="0"/>
    <n v="90.216199999999887"/>
  </r>
  <r>
    <d v="2036-12-05T00:00:00"/>
    <n v="90.216199999999887"/>
    <x v="15"/>
    <n v="12.2"/>
    <n v="0"/>
    <n v="0"/>
    <n v="90.216199999999887"/>
    <n v="0"/>
    <n v="90.216199999999887"/>
  </r>
  <r>
    <d v="2036-12-06T00:00:00"/>
    <n v="90.216199999999887"/>
    <x v="6"/>
    <n v="16.600000000000001"/>
    <n v="14.1"/>
    <n v="2.3406000000000002"/>
    <n v="92.556799999999882"/>
    <n v="0"/>
    <n v="92.556799999999882"/>
  </r>
  <r>
    <d v="2036-12-07T00:00:00"/>
    <n v="92.556799999999882"/>
    <x v="7"/>
    <n v="27.6"/>
    <n v="0"/>
    <n v="0"/>
    <n v="92.556799999999882"/>
    <n v="0"/>
    <n v="92.556799999999882"/>
  </r>
  <r>
    <d v="2036-12-08T00:00:00"/>
    <n v="92.556799999999882"/>
    <x v="11"/>
    <n v="24.8"/>
    <n v="0"/>
    <n v="0"/>
    <n v="92.556799999999882"/>
    <n v="0"/>
    <n v="92.556799999999882"/>
  </r>
  <r>
    <d v="2036-12-09T00:00:00"/>
    <n v="92.556799999999882"/>
    <x v="6"/>
    <n v="23.1"/>
    <n v="29.8"/>
    <n v="6.8838000000000008"/>
    <n v="99.440599999999876"/>
    <n v="0"/>
    <n v="99.440599999999876"/>
  </r>
  <r>
    <d v="2036-12-10T00:00:00"/>
    <n v="99.440599999999876"/>
    <x v="23"/>
    <n v="12.4"/>
    <n v="6.1"/>
    <n v="0.75640000000000007"/>
    <n v="100.19699999999987"/>
    <n v="100"/>
    <n v="0.19699999999987483"/>
  </r>
  <r>
    <d v="2036-12-11T00:00:00"/>
    <n v="0.19699999999987483"/>
    <x v="15"/>
    <n v="13.9"/>
    <n v="21.5"/>
    <n v="2.9885000000000002"/>
    <n v="3.185499999999875"/>
    <n v="0"/>
    <n v="3.185499999999875"/>
  </r>
  <r>
    <d v="2036-12-12T00:00:00"/>
    <n v="3.185499999999875"/>
    <x v="16"/>
    <n v="16.600000000000001"/>
    <n v="4.7"/>
    <n v="0.78020000000000012"/>
    <n v="3.9656999999998752"/>
    <n v="0"/>
    <n v="3.9656999999998752"/>
  </r>
  <r>
    <d v="2036-12-13T00:00:00"/>
    <n v="3.9656999999998752"/>
    <x v="9"/>
    <n v="17.7"/>
    <n v="14"/>
    <n v="2.4779999999999998"/>
    <n v="6.4436999999998754"/>
    <n v="0"/>
    <n v="6.4436999999998754"/>
  </r>
  <r>
    <d v="2036-12-14T00:00:00"/>
    <n v="6.4436999999998754"/>
    <x v="7"/>
    <n v="19"/>
    <n v="1.7"/>
    <n v="0.32299999999999995"/>
    <n v="6.7666999999998758"/>
    <n v="0"/>
    <n v="6.7666999999998758"/>
  </r>
  <r>
    <d v="2036-12-15T00:00:00"/>
    <n v="6.7666999999998758"/>
    <x v="3"/>
    <n v="29.9"/>
    <n v="0"/>
    <n v="0"/>
    <n v="6.7666999999998758"/>
    <n v="0"/>
    <n v="6.7666999999998758"/>
  </r>
  <r>
    <d v="2036-12-16T00:00:00"/>
    <n v="6.7666999999998758"/>
    <x v="15"/>
    <n v="23.7"/>
    <n v="31.4"/>
    <n v="7.4417999999999997"/>
    <n v="14.208499999999876"/>
    <n v="0"/>
    <n v="14.208499999999876"/>
  </r>
  <r>
    <d v="2036-12-17T00:00:00"/>
    <n v="14.208499999999876"/>
    <x v="6"/>
    <n v="25.4"/>
    <n v="0"/>
    <n v="0"/>
    <n v="14.208499999999876"/>
    <n v="0"/>
    <n v="14.208499999999876"/>
  </r>
  <r>
    <d v="2036-12-18T00:00:00"/>
    <n v="14.208499999999876"/>
    <x v="14"/>
    <n v="24.3"/>
    <n v="15.8"/>
    <n v="3.8394000000000008"/>
    <n v="18.047899999999878"/>
    <n v="0"/>
    <n v="18.047899999999878"/>
  </r>
  <r>
    <d v="2036-12-19T00:00:00"/>
    <n v="18.047899999999878"/>
    <x v="3"/>
    <n v="10.8"/>
    <n v="0"/>
    <n v="0"/>
    <n v="18.047899999999878"/>
    <n v="0"/>
    <n v="18.047899999999878"/>
  </r>
  <r>
    <d v="2036-12-20T00:00:00"/>
    <n v="18.047899999999878"/>
    <x v="6"/>
    <n v="19"/>
    <n v="9.1"/>
    <n v="1.7290000000000001"/>
    <n v="19.776899999999877"/>
    <n v="0"/>
    <n v="19.776899999999877"/>
  </r>
  <r>
    <d v="2036-12-21T00:00:00"/>
    <n v="19.776899999999877"/>
    <x v="11"/>
    <n v="27.8"/>
    <n v="15.2"/>
    <n v="4.2256"/>
    <n v="24.002499999999877"/>
    <n v="0"/>
    <n v="24.002499999999877"/>
  </r>
  <r>
    <d v="2036-12-22T00:00:00"/>
    <n v="24.002499999999877"/>
    <x v="3"/>
    <n v="28.8"/>
    <n v="0"/>
    <n v="0"/>
    <n v="24.002499999999877"/>
    <n v="0"/>
    <n v="24.002499999999877"/>
  </r>
  <r>
    <d v="2036-12-23T00:00:00"/>
    <n v="24.002499999999877"/>
    <x v="1"/>
    <n v="12.6"/>
    <n v="0.8"/>
    <n v="0"/>
    <n v="24.002499999999877"/>
    <n v="0"/>
    <n v="24.002499999999877"/>
  </r>
  <r>
    <d v="2036-12-24T00:00:00"/>
    <n v="24.002499999999877"/>
    <x v="1"/>
    <n v="20.7"/>
    <n v="0"/>
    <n v="0"/>
    <n v="24.002499999999877"/>
    <n v="0"/>
    <n v="24.002499999999877"/>
  </r>
  <r>
    <d v="2036-12-25T00:00:00"/>
    <n v="24.002499999999877"/>
    <x v="15"/>
    <n v="19.399999999999999"/>
    <n v="19.3"/>
    <n v="3.7441999999999998"/>
    <n v="27.746699999999876"/>
    <n v="0"/>
    <n v="27.746699999999876"/>
  </r>
  <r>
    <d v="2036-12-26T00:00:00"/>
    <n v="27.746699999999876"/>
    <x v="6"/>
    <n v="24.3"/>
    <n v="8.8000000000000007"/>
    <n v="2.1384000000000003"/>
    <n v="29.885099999999877"/>
    <n v="0"/>
    <n v="29.885099999999877"/>
  </r>
  <r>
    <d v="2036-12-27T00:00:00"/>
    <n v="29.885099999999877"/>
    <x v="15"/>
    <n v="21.2"/>
    <n v="36"/>
    <n v="7.6319999999999997"/>
    <n v="37.517099999999878"/>
    <n v="0"/>
    <n v="37.517099999999878"/>
  </r>
  <r>
    <d v="2036-12-28T00:00:00"/>
    <n v="37.517099999999878"/>
    <x v="1"/>
    <n v="28.4"/>
    <n v="0"/>
    <n v="0"/>
    <n v="37.517099999999878"/>
    <n v="0"/>
    <n v="37.517099999999878"/>
  </r>
  <r>
    <d v="2036-12-29T00:00:00"/>
    <n v="37.517099999999878"/>
    <x v="23"/>
    <n v="17.100000000000001"/>
    <n v="5.4"/>
    <n v="0.92340000000000022"/>
    <n v="38.440499999999879"/>
    <n v="0"/>
    <n v="38.440499999999879"/>
  </r>
  <r>
    <d v="2036-12-30T00:00:00"/>
    <n v="38.440499999999879"/>
    <x v="6"/>
    <n v="24.4"/>
    <n v="23.8"/>
    <n v="5.8072000000000008"/>
    <n v="44.247699999999881"/>
    <n v="0"/>
    <n v="44.247699999999881"/>
  </r>
  <r>
    <d v="2036-12-31T00:00:00"/>
    <n v="44.247699999999881"/>
    <x v="14"/>
    <n v="18.5"/>
    <n v="6"/>
    <n v="1.1100000000000001"/>
    <n v="45.35769999999988"/>
    <n v="0"/>
    <n v="45.35769999999988"/>
  </r>
  <r>
    <d v="2037-01-01T00:00:00"/>
    <n v="45.35769999999988"/>
    <x v="15"/>
    <n v="24.1"/>
    <n v="21.5"/>
    <n v="5.1814999999999998"/>
    <n v="50.53919999999988"/>
    <n v="0"/>
    <n v="50.53919999999988"/>
  </r>
  <r>
    <d v="2037-01-02T00:00:00"/>
    <n v="50.53919999999988"/>
    <x v="18"/>
    <n v="17.899999999999999"/>
    <n v="5.4"/>
    <n v="0.96660000000000001"/>
    <n v="51.50579999999988"/>
    <n v="0"/>
    <n v="51.50579999999988"/>
  </r>
  <r>
    <d v="2037-01-03T00:00:00"/>
    <n v="51.50579999999988"/>
    <x v="18"/>
    <n v="15.8"/>
    <n v="7.4"/>
    <n v="1.1692000000000002"/>
    <n v="52.674999999999883"/>
    <n v="0"/>
    <n v="52.674999999999883"/>
  </r>
  <r>
    <d v="2037-01-04T00:00:00"/>
    <n v="52.674999999999883"/>
    <x v="26"/>
    <n v="19.600000000000001"/>
    <n v="0.3"/>
    <n v="0"/>
    <n v="52.674999999999883"/>
    <n v="0"/>
    <n v="52.674999999999883"/>
  </r>
  <r>
    <d v="2037-01-05T00:00:00"/>
    <n v="52.674999999999883"/>
    <x v="15"/>
    <n v="17.7"/>
    <n v="0"/>
    <n v="0"/>
    <n v="52.674999999999883"/>
    <n v="0"/>
    <n v="52.674999999999883"/>
  </r>
  <r>
    <d v="2037-01-06T00:00:00"/>
    <n v="52.674999999999883"/>
    <x v="23"/>
    <n v="19.899999999999999"/>
    <n v="4.7"/>
    <n v="0.93530000000000002"/>
    <n v="53.610299999999881"/>
    <n v="0"/>
    <n v="53.610299999999881"/>
  </r>
  <r>
    <d v="2037-01-07T00:00:00"/>
    <n v="53.610299999999881"/>
    <x v="1"/>
    <n v="10.6"/>
    <n v="4.8"/>
    <n v="0.50879999999999992"/>
    <n v="54.119099999999882"/>
    <n v="0"/>
    <n v="54.119099999999882"/>
  </r>
  <r>
    <d v="2037-01-08T00:00:00"/>
    <n v="54.119099999999882"/>
    <x v="15"/>
    <n v="25.6"/>
    <n v="17.399999999999999"/>
    <n v="4.4543999999999997"/>
    <n v="58.573499999999882"/>
    <n v="0"/>
    <n v="58.573499999999882"/>
  </r>
  <r>
    <d v="2037-01-09T00:00:00"/>
    <n v="58.573499999999882"/>
    <x v="5"/>
    <n v="22.4"/>
    <n v="7.7"/>
    <n v="1.7247999999999999"/>
    <n v="60.298299999999884"/>
    <n v="0"/>
    <n v="60.298299999999884"/>
  </r>
  <r>
    <d v="2037-01-10T00:00:00"/>
    <n v="60.298299999999884"/>
    <x v="4"/>
    <n v="14.5"/>
    <n v="3.8"/>
    <n v="0.55099999999999993"/>
    <n v="60.849299999999886"/>
    <n v="0"/>
    <n v="60.849299999999886"/>
  </r>
  <r>
    <d v="2037-01-11T00:00:00"/>
    <n v="60.849299999999886"/>
    <x v="5"/>
    <n v="15"/>
    <n v="4.2"/>
    <n v="0.63"/>
    <n v="61.479299999999888"/>
    <n v="0"/>
    <n v="61.479299999999888"/>
  </r>
  <r>
    <d v="2037-01-12T00:00:00"/>
    <n v="61.479299999999888"/>
    <x v="9"/>
    <n v="24"/>
    <n v="11.5"/>
    <n v="2.7600000000000002"/>
    <n v="64.239299999999886"/>
    <n v="0"/>
    <n v="64.239299999999886"/>
  </r>
  <r>
    <d v="2037-01-13T00:00:00"/>
    <n v="64.239299999999886"/>
    <x v="19"/>
    <n v="20.7"/>
    <n v="2.9"/>
    <n v="0.60029999999999994"/>
    <n v="64.839599999999891"/>
    <n v="0"/>
    <n v="64.839599999999891"/>
  </r>
  <r>
    <d v="2037-01-14T00:00:00"/>
    <n v="64.839599999999891"/>
    <x v="24"/>
    <n v="13.5"/>
    <n v="0.7"/>
    <n v="0"/>
    <n v="64.839599999999891"/>
    <n v="0"/>
    <n v="64.839599999999891"/>
  </r>
  <r>
    <d v="2037-01-15T00:00:00"/>
    <n v="64.839599999999891"/>
    <x v="15"/>
    <n v="23.7"/>
    <n v="13.1"/>
    <n v="3.1046999999999998"/>
    <n v="67.944299999999885"/>
    <n v="0"/>
    <n v="67.944299999999885"/>
  </r>
  <r>
    <d v="2037-01-16T00:00:00"/>
    <n v="67.944299999999885"/>
    <x v="6"/>
    <n v="12.1"/>
    <n v="36"/>
    <n v="4.3559999999999999"/>
    <n v="72.300299999999879"/>
    <n v="0"/>
    <n v="72.300299999999879"/>
  </r>
  <r>
    <d v="2037-01-17T00:00:00"/>
    <n v="72.300299999999879"/>
    <x v="9"/>
    <n v="21.8"/>
    <n v="10.9"/>
    <n v="2.3762000000000003"/>
    <n v="74.676499999999876"/>
    <n v="0"/>
    <n v="74.676499999999876"/>
  </r>
  <r>
    <d v="2037-01-18T00:00:00"/>
    <n v="74.676499999999876"/>
    <x v="18"/>
    <n v="17.399999999999999"/>
    <n v="0"/>
    <n v="0"/>
    <n v="74.676499999999876"/>
    <n v="0"/>
    <n v="74.676499999999876"/>
  </r>
  <r>
    <d v="2037-01-19T00:00:00"/>
    <n v="74.676499999999876"/>
    <x v="2"/>
    <n v="15.6"/>
    <n v="0"/>
    <n v="0"/>
    <n v="74.676499999999876"/>
    <n v="0"/>
    <n v="74.676499999999876"/>
  </r>
  <r>
    <d v="2037-01-20T00:00:00"/>
    <n v="74.676499999999876"/>
    <x v="9"/>
    <n v="13.7"/>
    <n v="0"/>
    <n v="0"/>
    <n v="74.676499999999876"/>
    <n v="0"/>
    <n v="74.676499999999876"/>
  </r>
  <r>
    <d v="2037-01-21T00:00:00"/>
    <n v="74.676499999999876"/>
    <x v="6"/>
    <n v="24.7"/>
    <n v="16.2"/>
    <n v="4.0014000000000003"/>
    <n v="78.67789999999988"/>
    <n v="0"/>
    <n v="78.67789999999988"/>
  </r>
  <r>
    <d v="2037-01-22T00:00:00"/>
    <n v="78.67789999999988"/>
    <x v="11"/>
    <n v="25.3"/>
    <n v="14.2"/>
    <n v="3.5926"/>
    <n v="82.270499999999885"/>
    <n v="0"/>
    <n v="82.270499999999885"/>
  </r>
  <r>
    <d v="2037-01-23T00:00:00"/>
    <n v="82.270499999999885"/>
    <x v="11"/>
    <n v="18.399999999999999"/>
    <n v="0"/>
    <n v="0"/>
    <n v="82.270499999999885"/>
    <n v="0"/>
    <n v="82.270499999999885"/>
  </r>
  <r>
    <d v="2037-01-24T00:00:00"/>
    <n v="82.270499999999885"/>
    <x v="10"/>
    <n v="10.199999999999999"/>
    <n v="0"/>
    <n v="0"/>
    <n v="82.270499999999885"/>
    <n v="0"/>
    <n v="82.270499999999885"/>
  </r>
  <r>
    <d v="2037-01-25T00:00:00"/>
    <n v="82.270499999999885"/>
    <x v="29"/>
    <n v="26.9"/>
    <n v="0"/>
    <n v="0"/>
    <n v="82.270499999999885"/>
    <n v="0"/>
    <n v="82.270499999999885"/>
  </r>
  <r>
    <d v="2037-01-26T00:00:00"/>
    <n v="82.270499999999885"/>
    <x v="4"/>
    <n v="28.2"/>
    <n v="0"/>
    <n v="0"/>
    <n v="82.270499999999885"/>
    <n v="0"/>
    <n v="82.270499999999885"/>
  </r>
  <r>
    <d v="2037-01-27T00:00:00"/>
    <n v="82.270499999999885"/>
    <x v="3"/>
    <n v="15.9"/>
    <n v="0"/>
    <n v="0"/>
    <n v="82.270499999999885"/>
    <n v="0"/>
    <n v="82.270499999999885"/>
  </r>
  <r>
    <d v="2037-01-28T00:00:00"/>
    <n v="82.270499999999885"/>
    <x v="6"/>
    <n v="19.7"/>
    <n v="0"/>
    <n v="0"/>
    <n v="82.270499999999885"/>
    <n v="0"/>
    <n v="82.270499999999885"/>
  </r>
  <r>
    <d v="2037-01-29T00:00:00"/>
    <n v="82.270499999999885"/>
    <x v="3"/>
    <n v="16"/>
    <n v="0"/>
    <n v="0"/>
    <n v="82.270499999999885"/>
    <n v="0"/>
    <n v="82.270499999999885"/>
  </r>
  <r>
    <d v="2037-01-30T00:00:00"/>
    <n v="82.270499999999885"/>
    <x v="2"/>
    <n v="20.8"/>
    <n v="0"/>
    <n v="0"/>
    <n v="82.270499999999885"/>
    <n v="0"/>
    <n v="82.270499999999885"/>
  </r>
  <r>
    <d v="2037-01-31T00:00:00"/>
    <n v="82.270499999999885"/>
    <x v="19"/>
    <n v="12.5"/>
    <n v="0"/>
    <n v="0"/>
    <n v="82.270499999999885"/>
    <n v="0"/>
    <n v="82.270499999999885"/>
  </r>
  <r>
    <d v="2037-02-01T00:00:00"/>
    <n v="82.270499999999885"/>
    <x v="11"/>
    <n v="12.7"/>
    <n v="2.4"/>
    <n v="0.30479999999999996"/>
    <n v="82.575299999999885"/>
    <n v="0"/>
    <n v="82.575299999999885"/>
  </r>
  <r>
    <d v="2037-02-02T00:00:00"/>
    <n v="82.575299999999885"/>
    <x v="14"/>
    <n v="23.5"/>
    <n v="11.5"/>
    <n v="2.7025000000000001"/>
    <n v="85.277799999999885"/>
    <n v="0"/>
    <n v="85.277799999999885"/>
  </r>
  <r>
    <d v="2037-02-03T00:00:00"/>
    <n v="85.277799999999885"/>
    <x v="10"/>
    <n v="17.8"/>
    <n v="1.8"/>
    <n v="0.32040000000000002"/>
    <n v="85.598199999999892"/>
    <n v="0"/>
    <n v="85.598199999999892"/>
  </r>
  <r>
    <d v="2037-02-04T00:00:00"/>
    <n v="85.598199999999892"/>
    <x v="7"/>
    <n v="11"/>
    <n v="0"/>
    <n v="0"/>
    <n v="85.598199999999892"/>
    <n v="0"/>
    <n v="85.598199999999892"/>
  </r>
  <r>
    <d v="2037-02-05T00:00:00"/>
    <n v="85.598199999999892"/>
    <x v="8"/>
    <n v="21.3"/>
    <n v="5.2"/>
    <n v="1.1076000000000001"/>
    <n v="86.705799999999897"/>
    <n v="0"/>
    <n v="86.705799999999897"/>
  </r>
  <r>
    <d v="2037-02-06T00:00:00"/>
    <n v="86.705799999999897"/>
    <x v="3"/>
    <n v="19.600000000000001"/>
    <n v="8.1"/>
    <n v="1.5875999999999999"/>
    <n v="88.293399999999892"/>
    <n v="0"/>
    <n v="88.293399999999892"/>
  </r>
  <r>
    <d v="2037-02-07T00:00:00"/>
    <n v="88.293399999999892"/>
    <x v="7"/>
    <n v="25.7"/>
    <n v="4.2"/>
    <n v="1.0793999999999999"/>
    <n v="89.372799999999899"/>
    <n v="0"/>
    <n v="89.372799999999899"/>
  </r>
  <r>
    <d v="2037-02-08T00:00:00"/>
    <n v="89.372799999999899"/>
    <x v="6"/>
    <n v="20.9"/>
    <n v="28.6"/>
    <n v="5.9774000000000003"/>
    <n v="95.350199999999901"/>
    <n v="0"/>
    <n v="95.350199999999901"/>
  </r>
  <r>
    <d v="2037-02-09T00:00:00"/>
    <n v="95.350199999999901"/>
    <x v="15"/>
    <n v="26.4"/>
    <n v="3.2"/>
    <n v="0.84480000000000011"/>
    <n v="96.194999999999908"/>
    <n v="0"/>
    <n v="96.194999999999908"/>
  </r>
  <r>
    <d v="2037-02-10T00:00:00"/>
    <n v="96.194999999999908"/>
    <x v="15"/>
    <n v="26.5"/>
    <n v="13.1"/>
    <n v="3.4714999999999998"/>
    <n v="99.666499999999914"/>
    <n v="0"/>
    <n v="99.666499999999914"/>
  </r>
  <r>
    <d v="2037-02-11T00:00:00"/>
    <n v="99.666499999999914"/>
    <x v="4"/>
    <n v="11.7"/>
    <n v="0"/>
    <n v="0"/>
    <n v="99.666499999999914"/>
    <n v="0"/>
    <n v="99.666499999999914"/>
  </r>
  <r>
    <d v="2037-02-12T00:00:00"/>
    <n v="99.666499999999914"/>
    <x v="8"/>
    <n v="24.7"/>
    <n v="0.3"/>
    <n v="0"/>
    <n v="99.666499999999914"/>
    <n v="0"/>
    <n v="99.666499999999914"/>
  </r>
  <r>
    <d v="2037-02-13T00:00:00"/>
    <n v="99.666499999999914"/>
    <x v="5"/>
    <n v="24.4"/>
    <n v="9.6"/>
    <n v="2.3424"/>
    <n v="102.00889999999991"/>
    <n v="100"/>
    <n v="2.0088999999999118"/>
  </r>
  <r>
    <d v="2037-02-14T00:00:00"/>
    <n v="2.0088999999999118"/>
    <x v="15"/>
    <n v="19"/>
    <n v="28.8"/>
    <n v="5.4720000000000004"/>
    <n v="7.4808999999999122"/>
    <n v="0"/>
    <n v="7.4808999999999122"/>
  </r>
  <r>
    <d v="2037-02-15T00:00:00"/>
    <n v="7.4808999999999122"/>
    <x v="6"/>
    <n v="13.7"/>
    <n v="19.3"/>
    <n v="2.6440999999999999"/>
    <n v="10.124999999999911"/>
    <n v="0"/>
    <n v="10.124999999999911"/>
  </r>
  <r>
    <d v="2037-02-16T00:00:00"/>
    <n v="10.124999999999911"/>
    <x v="6"/>
    <n v="28.9"/>
    <n v="20.399999999999999"/>
    <n v="5.8956"/>
    <n v="16.020599999999909"/>
    <n v="0"/>
    <n v="16.020599999999909"/>
  </r>
  <r>
    <d v="2037-02-17T00:00:00"/>
    <n v="16.020599999999909"/>
    <x v="16"/>
    <n v="25.2"/>
    <n v="0"/>
    <n v="0"/>
    <n v="16.020599999999909"/>
    <n v="0"/>
    <n v="16.020599999999909"/>
  </r>
  <r>
    <d v="2037-02-18T00:00:00"/>
    <n v="16.020599999999909"/>
    <x v="7"/>
    <n v="15.4"/>
    <n v="9"/>
    <n v="1.3859999999999999"/>
    <n v="17.406599999999909"/>
    <n v="0"/>
    <n v="17.406599999999909"/>
  </r>
  <r>
    <d v="2037-02-19T00:00:00"/>
    <n v="17.406599999999909"/>
    <x v="12"/>
    <n v="24.1"/>
    <n v="0.3"/>
    <n v="0"/>
    <n v="17.406599999999909"/>
    <n v="0"/>
    <n v="17.406599999999909"/>
  </r>
  <r>
    <d v="2037-02-20T00:00:00"/>
    <n v="17.406599999999909"/>
    <x v="18"/>
    <n v="27.7"/>
    <n v="0"/>
    <n v="0"/>
    <n v="17.406599999999909"/>
    <n v="0"/>
    <n v="17.406599999999909"/>
  </r>
  <r>
    <d v="2037-02-21T00:00:00"/>
    <n v="17.406599999999909"/>
    <x v="7"/>
    <n v="19.600000000000001"/>
    <n v="21.1"/>
    <n v="4.1356000000000011"/>
    <n v="21.542199999999909"/>
    <n v="0"/>
    <n v="21.542199999999909"/>
  </r>
  <r>
    <d v="2037-02-22T00:00:00"/>
    <n v="21.542199999999909"/>
    <x v="19"/>
    <n v="29"/>
    <n v="3.2"/>
    <n v="0.92800000000000016"/>
    <n v="22.47019999999991"/>
    <n v="0"/>
    <n v="22.47019999999991"/>
  </r>
  <r>
    <d v="2037-02-23T00:00:00"/>
    <n v="22.47019999999991"/>
    <x v="27"/>
    <n v="10.3"/>
    <n v="0.7"/>
    <n v="0"/>
    <n v="22.47019999999991"/>
    <n v="0"/>
    <n v="22.47019999999991"/>
  </r>
  <r>
    <d v="2037-02-24T00:00:00"/>
    <n v="22.47019999999991"/>
    <x v="6"/>
    <n v="11"/>
    <n v="40.200000000000003"/>
    <n v="4.4220000000000006"/>
    <n v="26.89219999999991"/>
    <n v="0"/>
    <n v="26.89219999999991"/>
  </r>
  <r>
    <d v="2037-02-25T00:00:00"/>
    <n v="26.89219999999991"/>
    <x v="7"/>
    <n v="28.6"/>
    <n v="0.6"/>
    <n v="0"/>
    <n v="26.89219999999991"/>
    <n v="0"/>
    <n v="26.89219999999991"/>
  </r>
  <r>
    <d v="2037-02-26T00:00:00"/>
    <n v="26.89219999999991"/>
    <x v="13"/>
    <n v="22.5"/>
    <n v="1"/>
    <n v="0.22500000000000001"/>
    <n v="27.117199999999912"/>
    <n v="0"/>
    <n v="27.117199999999912"/>
  </r>
  <r>
    <d v="2037-02-27T00:00:00"/>
    <n v="27.117199999999912"/>
    <x v="8"/>
    <n v="19.600000000000001"/>
    <n v="0"/>
    <n v="0"/>
    <n v="27.117199999999912"/>
    <n v="0"/>
    <n v="27.117199999999912"/>
  </r>
  <r>
    <d v="2037-02-28T00:00:00"/>
    <n v="27.117199999999912"/>
    <x v="24"/>
    <n v="19.899999999999999"/>
    <n v="0"/>
    <n v="0"/>
    <n v="27.117199999999912"/>
    <n v="0"/>
    <n v="27.117199999999912"/>
  </r>
  <r>
    <d v="2037-03-01T00:00:00"/>
    <n v="27.117199999999912"/>
    <x v="2"/>
    <n v="21.7"/>
    <n v="9.4"/>
    <n v="2.0398000000000001"/>
    <n v="29.156999999999911"/>
    <n v="0"/>
    <n v="29.156999999999911"/>
  </r>
  <r>
    <d v="2037-03-02T00:00:00"/>
    <n v="29.156999999999911"/>
    <x v="8"/>
    <n v="15.3"/>
    <n v="0"/>
    <n v="0"/>
    <n v="29.156999999999911"/>
    <n v="0"/>
    <n v="29.156999999999911"/>
  </r>
  <r>
    <d v="2037-03-03T00:00:00"/>
    <n v="29.156999999999911"/>
    <x v="11"/>
    <n v="20.9"/>
    <n v="12.4"/>
    <n v="2.5915999999999997"/>
    <n v="31.748599999999911"/>
    <n v="0"/>
    <n v="31.748599999999911"/>
  </r>
  <r>
    <d v="2037-03-04T00:00:00"/>
    <n v="31.748599999999911"/>
    <x v="1"/>
    <n v="17"/>
    <n v="0"/>
    <n v="0"/>
    <n v="31.748599999999911"/>
    <n v="0"/>
    <n v="31.748599999999911"/>
  </r>
  <r>
    <d v="2037-03-05T00:00:00"/>
    <n v="31.748599999999911"/>
    <x v="2"/>
    <n v="25.8"/>
    <n v="1.4"/>
    <n v="0.36119999999999997"/>
    <n v="32.109799999999908"/>
    <n v="0"/>
    <n v="32.109799999999908"/>
  </r>
  <r>
    <d v="2037-03-06T00:00:00"/>
    <n v="32.109799999999908"/>
    <x v="23"/>
    <n v="19.100000000000001"/>
    <n v="2.5"/>
    <n v="0.47750000000000004"/>
    <n v="32.587299999999907"/>
    <n v="0"/>
    <n v="32.587299999999907"/>
  </r>
  <r>
    <d v="2037-03-07T00:00:00"/>
    <n v="32.587299999999907"/>
    <x v="9"/>
    <n v="24.6"/>
    <n v="12.5"/>
    <n v="3.0750000000000002"/>
    <n v="35.66229999999991"/>
    <n v="0"/>
    <n v="35.66229999999991"/>
  </r>
  <r>
    <d v="2037-03-08T00:00:00"/>
    <n v="35.66229999999991"/>
    <x v="11"/>
    <n v="22.6"/>
    <n v="15.4"/>
    <n v="3.4804000000000004"/>
    <n v="39.142699999999913"/>
    <n v="0"/>
    <n v="39.142699999999913"/>
  </r>
  <r>
    <d v="2037-03-09T00:00:00"/>
    <n v="39.142699999999913"/>
    <x v="5"/>
    <n v="18.3"/>
    <n v="4.7"/>
    <n v="0.86010000000000009"/>
    <n v="40.002799999999915"/>
    <n v="0"/>
    <n v="40.002799999999915"/>
  </r>
  <r>
    <d v="2037-03-10T00:00:00"/>
    <n v="40.002799999999915"/>
    <x v="3"/>
    <n v="25.5"/>
    <n v="0"/>
    <n v="0"/>
    <n v="40.002799999999915"/>
    <n v="0"/>
    <n v="40.002799999999915"/>
  </r>
  <r>
    <d v="2037-03-11T00:00:00"/>
    <n v="40.002799999999915"/>
    <x v="14"/>
    <n v="26.6"/>
    <n v="0"/>
    <n v="0"/>
    <n v="40.002799999999915"/>
    <n v="0"/>
    <n v="40.002799999999915"/>
  </r>
  <r>
    <d v="2037-03-12T00:00:00"/>
    <n v="40.002799999999915"/>
    <x v="3"/>
    <n v="19.8"/>
    <n v="14.9"/>
    <n v="2.9502000000000006"/>
    <n v="42.952999999999918"/>
    <n v="0"/>
    <n v="42.952999999999918"/>
  </r>
  <r>
    <d v="2037-03-13T00:00:00"/>
    <n v="42.952999999999918"/>
    <x v="22"/>
    <n v="23.7"/>
    <n v="0.9"/>
    <n v="0"/>
    <n v="42.952999999999918"/>
    <n v="0"/>
    <n v="42.952999999999918"/>
  </r>
  <r>
    <d v="2037-03-14T00:00:00"/>
    <n v="42.952999999999918"/>
    <x v="20"/>
    <n v="23.5"/>
    <n v="1"/>
    <n v="0.23500000000000001"/>
    <n v="43.187999999999917"/>
    <n v="0"/>
    <n v="43.187999999999917"/>
  </r>
  <r>
    <d v="2037-03-15T00:00:00"/>
    <n v="43.187999999999917"/>
    <x v="1"/>
    <n v="18.8"/>
    <n v="7.8"/>
    <n v="1.4664000000000001"/>
    <n v="44.654399999999917"/>
    <n v="0"/>
    <n v="44.654399999999917"/>
  </r>
  <r>
    <d v="2037-03-16T00:00:00"/>
    <n v="44.654399999999917"/>
    <x v="2"/>
    <n v="18.7"/>
    <n v="10"/>
    <n v="1.87"/>
    <n v="46.524399999999915"/>
    <n v="0"/>
    <n v="46.524399999999915"/>
  </r>
  <r>
    <d v="2037-03-17T00:00:00"/>
    <n v="46.524399999999915"/>
    <x v="15"/>
    <n v="28.3"/>
    <n v="21.8"/>
    <n v="6.1694000000000004"/>
    <n v="52.693799999999918"/>
    <n v="0"/>
    <n v="52.693799999999918"/>
  </r>
  <r>
    <d v="2037-03-18T00:00:00"/>
    <n v="52.693799999999918"/>
    <x v="18"/>
    <n v="10.6"/>
    <n v="6.4"/>
    <n v="0.6784"/>
    <n v="53.372199999999921"/>
    <n v="0"/>
    <n v="53.372199999999921"/>
  </r>
  <r>
    <d v="2037-03-19T00:00:00"/>
    <n v="53.372199999999921"/>
    <x v="6"/>
    <n v="26.2"/>
    <n v="19.2"/>
    <n v="5.0303999999999993"/>
    <n v="58.402599999999921"/>
    <n v="0"/>
    <n v="58.402599999999921"/>
  </r>
  <r>
    <d v="2037-03-20T00:00:00"/>
    <n v="58.402599999999921"/>
    <x v="9"/>
    <n v="25.3"/>
    <n v="8.6999999999999993"/>
    <n v="2.2010999999999998"/>
    <n v="60.603699999999918"/>
    <n v="0"/>
    <n v="60.603699999999918"/>
  </r>
  <r>
    <d v="2037-03-21T00:00:00"/>
    <n v="60.603699999999918"/>
    <x v="18"/>
    <n v="21.6"/>
    <n v="1"/>
    <n v="0.21600000000000003"/>
    <n v="60.819699999999919"/>
    <n v="0"/>
    <n v="60.819699999999919"/>
  </r>
  <r>
    <d v="2037-03-22T00:00:00"/>
    <n v="60.819699999999919"/>
    <x v="15"/>
    <n v="24.9"/>
    <n v="23.5"/>
    <n v="5.8514999999999997"/>
    <n v="66.671199999999914"/>
    <n v="0"/>
    <n v="66.671199999999914"/>
  </r>
  <r>
    <d v="2037-03-23T00:00:00"/>
    <n v="66.671199999999914"/>
    <x v="11"/>
    <n v="27.7"/>
    <n v="11.5"/>
    <n v="3.1855000000000002"/>
    <n v="69.856699999999918"/>
    <n v="0"/>
    <n v="69.856699999999918"/>
  </r>
  <r>
    <d v="2037-03-24T00:00:00"/>
    <n v="69.856699999999918"/>
    <x v="15"/>
    <n v="12.3"/>
    <n v="0"/>
    <n v="0"/>
    <n v="69.856699999999918"/>
    <n v="0"/>
    <n v="69.856699999999918"/>
  </r>
  <r>
    <d v="2037-03-25T00:00:00"/>
    <n v="69.856699999999918"/>
    <x v="16"/>
    <n v="10.199999999999999"/>
    <n v="0.8"/>
    <n v="0"/>
    <n v="69.856699999999918"/>
    <n v="0"/>
    <n v="69.856699999999918"/>
  </r>
  <r>
    <d v="2037-03-26T00:00:00"/>
    <n v="69.856699999999918"/>
    <x v="6"/>
    <n v="23.1"/>
    <n v="0"/>
    <n v="0"/>
    <n v="69.856699999999918"/>
    <n v="0"/>
    <n v="69.856699999999918"/>
  </r>
  <r>
    <d v="2037-03-27T00:00:00"/>
    <n v="69.856699999999918"/>
    <x v="14"/>
    <n v="11.3"/>
    <n v="0"/>
    <n v="0"/>
    <n v="69.856699999999918"/>
    <n v="0"/>
    <n v="69.856699999999918"/>
  </r>
  <r>
    <d v="2037-03-28T00:00:00"/>
    <n v="69.856699999999918"/>
    <x v="15"/>
    <n v="29.5"/>
    <n v="10.4"/>
    <n v="3.0680000000000001"/>
    <n v="72.924699999999916"/>
    <n v="0"/>
    <n v="72.924699999999916"/>
  </r>
  <r>
    <d v="2037-03-29T00:00:00"/>
    <n v="72.924699999999916"/>
    <x v="11"/>
    <n v="19.7"/>
    <n v="0"/>
    <n v="0"/>
    <n v="72.924699999999916"/>
    <n v="0"/>
    <n v="72.924699999999916"/>
  </r>
  <r>
    <d v="2037-03-30T00:00:00"/>
    <n v="72.924699999999916"/>
    <x v="1"/>
    <n v="27.9"/>
    <n v="3.4"/>
    <n v="0.9486"/>
    <n v="73.873299999999915"/>
    <n v="0"/>
    <n v="73.873299999999915"/>
  </r>
  <r>
    <d v="2037-03-31T00:00:00"/>
    <n v="73.873299999999915"/>
    <x v="6"/>
    <n v="17.399999999999999"/>
    <n v="34.200000000000003"/>
    <n v="5.9508000000000001"/>
    <n v="79.824099999999916"/>
    <n v="0"/>
    <n v="79.824099999999916"/>
  </r>
  <r>
    <d v="2037-04-01T00:00:00"/>
    <n v="79.824099999999916"/>
    <x v="13"/>
    <n v="23"/>
    <n v="0"/>
    <n v="0"/>
    <n v="79.824099999999916"/>
    <n v="0"/>
    <n v="79.824099999999916"/>
  </r>
  <r>
    <d v="2037-04-02T00:00:00"/>
    <n v="79.824099999999916"/>
    <x v="17"/>
    <n v="27.6"/>
    <n v="0"/>
    <n v="0"/>
    <n v="79.824099999999916"/>
    <n v="0"/>
    <n v="79.824099999999916"/>
  </r>
  <r>
    <d v="2037-04-03T00:00:00"/>
    <n v="79.824099999999916"/>
    <x v="18"/>
    <n v="11.6"/>
    <n v="0"/>
    <n v="0"/>
    <n v="79.824099999999916"/>
    <n v="0"/>
    <n v="79.824099999999916"/>
  </r>
  <r>
    <d v="2037-04-04T00:00:00"/>
    <n v="79.824099999999916"/>
    <x v="16"/>
    <n v="24.2"/>
    <n v="5"/>
    <n v="1.21"/>
    <n v="81.03409999999991"/>
    <n v="0"/>
    <n v="81.03409999999991"/>
  </r>
  <r>
    <d v="2037-04-05T00:00:00"/>
    <n v="81.03409999999991"/>
    <x v="2"/>
    <n v="13.2"/>
    <n v="2.2999999999999998"/>
    <n v="0.30359999999999998"/>
    <n v="81.337699999999913"/>
    <n v="0"/>
    <n v="81.337699999999913"/>
  </r>
  <r>
    <d v="2037-04-06T00:00:00"/>
    <n v="81.337699999999913"/>
    <x v="3"/>
    <n v="27"/>
    <n v="0.7"/>
    <n v="0"/>
    <n v="81.337699999999913"/>
    <n v="0"/>
    <n v="81.337699999999913"/>
  </r>
  <r>
    <d v="2037-04-07T00:00:00"/>
    <n v="81.337699999999913"/>
    <x v="2"/>
    <n v="23.9"/>
    <n v="6.2"/>
    <n v="1.4818"/>
    <n v="82.81949999999992"/>
    <n v="0"/>
    <n v="82.81949999999992"/>
  </r>
  <r>
    <d v="2037-04-08T00:00:00"/>
    <n v="82.81949999999992"/>
    <x v="15"/>
    <n v="16.8"/>
    <n v="17.600000000000001"/>
    <n v="2.9568000000000008"/>
    <n v="85.776299999999921"/>
    <n v="0"/>
    <n v="85.776299999999921"/>
  </r>
  <r>
    <d v="2037-04-09T00:00:00"/>
    <n v="85.776299999999921"/>
    <x v="15"/>
    <n v="28.5"/>
    <n v="15.2"/>
    <n v="4.3319999999999999"/>
    <n v="90.108299999999915"/>
    <n v="0"/>
    <n v="90.108299999999915"/>
  </r>
  <r>
    <d v="2037-04-10T00:00:00"/>
    <n v="90.108299999999915"/>
    <x v="29"/>
    <n v="25.2"/>
    <n v="1.9"/>
    <n v="0.47879999999999995"/>
    <n v="90.587099999999921"/>
    <n v="0"/>
    <n v="90.587099999999921"/>
  </r>
  <r>
    <d v="2037-04-11T00:00:00"/>
    <n v="90.587099999999921"/>
    <x v="6"/>
    <n v="24.9"/>
    <n v="6.8"/>
    <n v="1.6932"/>
    <n v="92.280299999999926"/>
    <n v="0"/>
    <n v="92.280299999999926"/>
  </r>
  <r>
    <d v="2037-04-12T00:00:00"/>
    <n v="92.280299999999926"/>
    <x v="8"/>
    <n v="14.7"/>
    <n v="5.7"/>
    <n v="0.83789999999999998"/>
    <n v="93.118199999999931"/>
    <n v="0"/>
    <n v="93.118199999999931"/>
  </r>
  <r>
    <d v="2037-04-13T00:00:00"/>
    <n v="93.118199999999931"/>
    <x v="6"/>
    <n v="12.2"/>
    <n v="14.1"/>
    <n v="1.7202"/>
    <n v="94.838399999999936"/>
    <n v="0"/>
    <n v="94.838399999999936"/>
  </r>
  <r>
    <d v="2037-04-14T00:00:00"/>
    <n v="94.838399999999936"/>
    <x v="5"/>
    <n v="24.2"/>
    <n v="8"/>
    <n v="1.9359999999999999"/>
    <n v="96.774399999999929"/>
    <n v="0"/>
    <n v="96.774399999999929"/>
  </r>
  <r>
    <d v="2037-04-15T00:00:00"/>
    <n v="96.774399999999929"/>
    <x v="18"/>
    <n v="28.7"/>
    <n v="0"/>
    <n v="0"/>
    <n v="96.774399999999929"/>
    <n v="0"/>
    <n v="96.774399999999929"/>
  </r>
  <r>
    <d v="2037-04-16T00:00:00"/>
    <n v="96.774399999999929"/>
    <x v="6"/>
    <n v="28.5"/>
    <n v="0"/>
    <n v="0"/>
    <n v="96.774399999999929"/>
    <n v="0"/>
    <n v="96.774399999999929"/>
  </r>
  <r>
    <d v="2037-04-17T00:00:00"/>
    <n v="96.774399999999929"/>
    <x v="3"/>
    <n v="29.3"/>
    <n v="23.3"/>
    <n v="6.8269000000000011"/>
    <n v="103.60129999999992"/>
    <n v="100"/>
    <n v="3.6012999999999238"/>
  </r>
  <r>
    <d v="2037-04-18T00:00:00"/>
    <n v="3.6012999999999238"/>
    <x v="6"/>
    <n v="13.3"/>
    <n v="4.9000000000000004"/>
    <n v="0.65170000000000006"/>
    <n v="4.2529999999999237"/>
    <n v="0"/>
    <n v="4.2529999999999237"/>
  </r>
  <r>
    <d v="2037-04-19T00:00:00"/>
    <n v="4.2529999999999237"/>
    <x v="6"/>
    <n v="22.6"/>
    <n v="0.7"/>
    <n v="0"/>
    <n v="4.2529999999999237"/>
    <n v="0"/>
    <n v="4.2529999999999237"/>
  </r>
  <r>
    <d v="2037-04-20T00:00:00"/>
    <n v="4.2529999999999237"/>
    <x v="16"/>
    <n v="19.3"/>
    <n v="3"/>
    <n v="0.57900000000000007"/>
    <n v="4.8319999999999235"/>
    <n v="0"/>
    <n v="4.8319999999999235"/>
  </r>
  <r>
    <d v="2037-04-21T00:00:00"/>
    <n v="4.8319999999999235"/>
    <x v="4"/>
    <n v="17.899999999999999"/>
    <n v="5.0999999999999996"/>
    <n v="0.91289999999999993"/>
    <n v="5.7448999999999231"/>
    <n v="0"/>
    <n v="5.7448999999999231"/>
  </r>
  <r>
    <d v="2037-04-22T00:00:00"/>
    <n v="5.7448999999999231"/>
    <x v="16"/>
    <n v="16.7"/>
    <n v="0.3"/>
    <n v="0"/>
    <n v="5.7448999999999231"/>
    <n v="0"/>
    <n v="5.7448999999999231"/>
  </r>
  <r>
    <d v="2037-04-23T00:00:00"/>
    <n v="5.7448999999999231"/>
    <x v="16"/>
    <n v="22"/>
    <n v="0"/>
    <n v="0"/>
    <n v="5.7448999999999231"/>
    <n v="0"/>
    <n v="5.7448999999999231"/>
  </r>
  <r>
    <d v="2037-04-24T00:00:00"/>
    <n v="5.7448999999999231"/>
    <x v="5"/>
    <n v="21.2"/>
    <n v="5.9"/>
    <n v="1.2507999999999999"/>
    <n v="6.995699999999923"/>
    <n v="0"/>
    <n v="6.995699999999923"/>
  </r>
  <r>
    <d v="2037-04-25T00:00:00"/>
    <n v="6.995699999999923"/>
    <x v="7"/>
    <n v="20.6"/>
    <n v="4.5999999999999996"/>
    <n v="0.94760000000000011"/>
    <n v="7.9432999999999234"/>
    <n v="0"/>
    <n v="7.9432999999999234"/>
  </r>
  <r>
    <d v="2037-04-26T00:00:00"/>
    <n v="7.9432999999999234"/>
    <x v="15"/>
    <n v="29.4"/>
    <n v="9.1999999999999993"/>
    <n v="2.7047999999999996"/>
    <n v="10.648099999999923"/>
    <n v="0"/>
    <n v="10.648099999999923"/>
  </r>
  <r>
    <d v="2037-04-27T00:00:00"/>
    <n v="10.648099999999923"/>
    <x v="3"/>
    <n v="21.3"/>
    <n v="0"/>
    <n v="0"/>
    <n v="10.648099999999923"/>
    <n v="0"/>
    <n v="10.648099999999923"/>
  </r>
  <r>
    <d v="2037-04-28T00:00:00"/>
    <n v="10.648099999999923"/>
    <x v="5"/>
    <n v="20.100000000000001"/>
    <n v="2.2000000000000002"/>
    <n v="0.44220000000000009"/>
    <n v="11.090299999999923"/>
    <n v="0"/>
    <n v="11.090299999999923"/>
  </r>
  <r>
    <d v="2037-04-29T00:00:00"/>
    <n v="11.090299999999923"/>
    <x v="6"/>
    <n v="12.7"/>
    <n v="5.6"/>
    <n v="0.71119999999999994"/>
    <n v="11.801499999999923"/>
    <n v="0"/>
    <n v="11.801499999999923"/>
  </r>
  <r>
    <d v="2037-04-30T00:00:00"/>
    <n v="11.801499999999923"/>
    <x v="7"/>
    <n v="28.9"/>
    <n v="0"/>
    <n v="0"/>
    <n v="11.801499999999923"/>
    <n v="0"/>
    <n v="11.801499999999923"/>
  </r>
  <r>
    <d v="2037-05-01T00:00:00"/>
    <n v="11.801499999999923"/>
    <x v="15"/>
    <n v="24.4"/>
    <n v="28.7"/>
    <n v="7.0027999999999997"/>
    <n v="18.804299999999923"/>
    <n v="0"/>
    <n v="18.804299999999923"/>
  </r>
  <r>
    <d v="2037-05-02T00:00:00"/>
    <n v="18.804299999999923"/>
    <x v="6"/>
    <n v="10.8"/>
    <n v="0"/>
    <n v="0"/>
    <n v="18.804299999999923"/>
    <n v="0"/>
    <n v="18.804299999999923"/>
  </r>
  <r>
    <d v="2037-05-03T00:00:00"/>
    <n v="18.804299999999923"/>
    <x v="6"/>
    <n v="18.399999999999999"/>
    <n v="0"/>
    <n v="0"/>
    <n v="18.804299999999923"/>
    <n v="0"/>
    <n v="18.804299999999923"/>
  </r>
  <r>
    <d v="2037-05-04T00:00:00"/>
    <n v="18.804299999999923"/>
    <x v="15"/>
    <n v="23.3"/>
    <n v="10.7"/>
    <n v="2.4931000000000001"/>
    <n v="21.297399999999925"/>
    <n v="0"/>
    <n v="21.297399999999925"/>
  </r>
  <r>
    <d v="2037-05-05T00:00:00"/>
    <n v="21.297399999999925"/>
    <x v="11"/>
    <n v="27.9"/>
    <n v="14.8"/>
    <n v="4.1292"/>
    <n v="25.426599999999926"/>
    <n v="0"/>
    <n v="25.426599999999926"/>
  </r>
  <r>
    <d v="2037-05-06T00:00:00"/>
    <n v="25.426599999999926"/>
    <x v="8"/>
    <n v="24.7"/>
    <n v="9"/>
    <n v="2.2229999999999999"/>
    <n v="27.649599999999925"/>
    <n v="0"/>
    <n v="27.649599999999925"/>
  </r>
  <r>
    <d v="2037-05-07T00:00:00"/>
    <n v="27.649599999999925"/>
    <x v="15"/>
    <n v="14.3"/>
    <n v="22"/>
    <n v="3.1460000000000004"/>
    <n v="30.795599999999926"/>
    <n v="0"/>
    <n v="30.795599999999926"/>
  </r>
  <r>
    <d v="2037-05-08T00:00:00"/>
    <n v="30.795599999999926"/>
    <x v="29"/>
    <n v="26.2"/>
    <n v="2"/>
    <n v="0.52400000000000002"/>
    <n v="31.319599999999927"/>
    <n v="0"/>
    <n v="31.319599999999927"/>
  </r>
  <r>
    <d v="2037-05-09T00:00:00"/>
    <n v="31.319599999999927"/>
    <x v="12"/>
    <n v="21.5"/>
    <n v="0.4"/>
    <n v="0"/>
    <n v="31.319599999999927"/>
    <n v="0"/>
    <n v="31.319599999999927"/>
  </r>
  <r>
    <d v="2037-05-10T00:00:00"/>
    <n v="31.319599999999927"/>
    <x v="6"/>
    <n v="12.8"/>
    <n v="0"/>
    <n v="0"/>
    <n v="31.319599999999927"/>
    <n v="0"/>
    <n v="31.319599999999927"/>
  </r>
  <r>
    <d v="2037-05-11T00:00:00"/>
    <n v="31.319599999999927"/>
    <x v="5"/>
    <n v="24.6"/>
    <n v="3"/>
    <n v="0.7380000000000001"/>
    <n v="32.05759999999993"/>
    <n v="0"/>
    <n v="32.05759999999993"/>
  </r>
  <r>
    <d v="2037-05-12T00:00:00"/>
    <n v="32.05759999999993"/>
    <x v="23"/>
    <n v="22.6"/>
    <n v="1.6"/>
    <n v="0.36160000000000003"/>
    <n v="32.419199999999933"/>
    <n v="0"/>
    <n v="32.419199999999933"/>
  </r>
  <r>
    <d v="2037-05-13T00:00:00"/>
    <n v="32.419199999999933"/>
    <x v="9"/>
    <n v="27.3"/>
    <n v="9.3000000000000007"/>
    <n v="2.5389000000000004"/>
    <n v="34.958099999999931"/>
    <n v="0"/>
    <n v="34.958099999999931"/>
  </r>
  <r>
    <d v="2037-05-14T00:00:00"/>
    <n v="34.958099999999931"/>
    <x v="15"/>
    <n v="10.8"/>
    <n v="22.2"/>
    <n v="2.3976000000000002"/>
    <n v="37.355699999999928"/>
    <n v="0"/>
    <n v="37.355699999999928"/>
  </r>
  <r>
    <d v="2037-05-15T00:00:00"/>
    <n v="37.355699999999928"/>
    <x v="13"/>
    <n v="12"/>
    <n v="5.3"/>
    <n v="0.63600000000000001"/>
    <n v="37.991699999999931"/>
    <n v="0"/>
    <n v="37.991699999999931"/>
  </r>
  <r>
    <d v="2037-05-16T00:00:00"/>
    <n v="37.991699999999931"/>
    <x v="3"/>
    <n v="28.1"/>
    <n v="0"/>
    <n v="0"/>
    <n v="37.991699999999931"/>
    <n v="0"/>
    <n v="37.991699999999931"/>
  </r>
  <r>
    <d v="2037-05-17T00:00:00"/>
    <n v="37.991699999999931"/>
    <x v="7"/>
    <n v="16.100000000000001"/>
    <n v="9"/>
    <n v="1.4490000000000001"/>
    <n v="39.440699999999929"/>
    <n v="0"/>
    <n v="39.440699999999929"/>
  </r>
  <r>
    <d v="2037-05-18T00:00:00"/>
    <n v="39.440699999999929"/>
    <x v="14"/>
    <n v="29"/>
    <n v="1.6"/>
    <n v="0.46400000000000008"/>
    <n v="39.904699999999927"/>
    <n v="0"/>
    <n v="39.904699999999927"/>
  </r>
  <r>
    <d v="2037-05-19T00:00:00"/>
    <n v="39.904699999999927"/>
    <x v="7"/>
    <n v="23.6"/>
    <n v="16"/>
    <n v="3.7760000000000002"/>
    <n v="43.680699999999931"/>
    <n v="0"/>
    <n v="43.680699999999931"/>
  </r>
  <r>
    <d v="2037-05-20T00:00:00"/>
    <n v="43.680699999999931"/>
    <x v="15"/>
    <n v="11.6"/>
    <n v="32"/>
    <n v="3.7119999999999997"/>
    <n v="47.392699999999934"/>
    <n v="0"/>
    <n v="47.392699999999934"/>
  </r>
  <r>
    <d v="2037-05-21T00:00:00"/>
    <n v="47.392699999999934"/>
    <x v="11"/>
    <n v="15.9"/>
    <n v="5.5"/>
    <n v="0.87450000000000006"/>
    <n v="48.267199999999931"/>
    <n v="0"/>
    <n v="48.267199999999931"/>
  </r>
  <r>
    <d v="2037-05-22T00:00:00"/>
    <n v="48.267199999999931"/>
    <x v="22"/>
    <n v="28.3"/>
    <n v="6"/>
    <n v="1.6980000000000002"/>
    <n v="49.965199999999932"/>
    <n v="0"/>
    <n v="49.965199999999932"/>
  </r>
  <r>
    <d v="2037-05-23T00:00:00"/>
    <n v="49.965199999999932"/>
    <x v="8"/>
    <n v="16.600000000000001"/>
    <n v="11.3"/>
    <n v="1.8758000000000004"/>
    <n v="51.84099999999993"/>
    <n v="0"/>
    <n v="51.84099999999993"/>
  </r>
  <r>
    <d v="2037-05-24T00:00:00"/>
    <n v="51.84099999999993"/>
    <x v="18"/>
    <n v="25.2"/>
    <n v="6.4"/>
    <n v="1.6128"/>
    <n v="53.45379999999993"/>
    <n v="0"/>
    <n v="53.45379999999993"/>
  </r>
  <r>
    <d v="2037-05-25T00:00:00"/>
    <n v="53.45379999999993"/>
    <x v="6"/>
    <n v="29.5"/>
    <n v="26.1"/>
    <n v="7.6995000000000005"/>
    <n v="61.15329999999993"/>
    <n v="0"/>
    <n v="61.15329999999993"/>
  </r>
  <r>
    <d v="2037-05-26T00:00:00"/>
    <n v="61.15329999999993"/>
    <x v="14"/>
    <n v="13.3"/>
    <n v="7.3"/>
    <n v="0.9709000000000001"/>
    <n v="62.124199999999931"/>
    <n v="0"/>
    <n v="62.124199999999931"/>
  </r>
  <r>
    <d v="2037-05-27T00:00:00"/>
    <n v="62.124199999999931"/>
    <x v="13"/>
    <n v="19.5"/>
    <n v="3.4"/>
    <n v="0.66300000000000003"/>
    <n v="62.787199999999928"/>
    <n v="0"/>
    <n v="62.787199999999928"/>
  </r>
  <r>
    <d v="2037-05-28T00:00:00"/>
    <n v="62.787199999999928"/>
    <x v="21"/>
    <n v="11.9"/>
    <n v="1.7"/>
    <n v="0.20230000000000001"/>
    <n v="62.989499999999929"/>
    <n v="0"/>
    <n v="62.989499999999929"/>
  </r>
  <r>
    <d v="2037-05-29T00:00:00"/>
    <n v="62.989499999999929"/>
    <x v="10"/>
    <n v="29.5"/>
    <n v="5.0999999999999996"/>
    <n v="1.5044999999999999"/>
    <n v="64.493999999999929"/>
    <n v="0"/>
    <n v="64.493999999999929"/>
  </r>
  <r>
    <d v="2037-05-30T00:00:00"/>
    <n v="64.493999999999929"/>
    <x v="15"/>
    <n v="25.1"/>
    <n v="0"/>
    <n v="0"/>
    <n v="64.493999999999929"/>
    <n v="0"/>
    <n v="64.493999999999929"/>
  </r>
  <r>
    <d v="2037-05-31T00:00:00"/>
    <n v="64.493999999999929"/>
    <x v="18"/>
    <n v="15.1"/>
    <n v="0"/>
    <n v="0"/>
    <n v="64.493999999999929"/>
    <n v="0"/>
    <n v="64.493999999999929"/>
  </r>
  <r>
    <d v="2037-06-01T00:00:00"/>
    <n v="64.493999999999929"/>
    <x v="29"/>
    <n v="19.7"/>
    <n v="1.7"/>
    <n v="0.33489999999999998"/>
    <n v="64.828899999999933"/>
    <n v="0"/>
    <n v="64.828899999999933"/>
  </r>
  <r>
    <d v="2037-06-02T00:00:00"/>
    <n v="64.828899999999933"/>
    <x v="15"/>
    <n v="25.6"/>
    <n v="0"/>
    <n v="0"/>
    <n v="64.828899999999933"/>
    <n v="0"/>
    <n v="64.828899999999933"/>
  </r>
  <r>
    <d v="2037-06-03T00:00:00"/>
    <n v="64.828899999999933"/>
    <x v="7"/>
    <n v="25"/>
    <n v="18.8"/>
    <n v="4.7"/>
    <n v="69.528899999999936"/>
    <n v="0"/>
    <n v="69.528899999999936"/>
  </r>
  <r>
    <d v="2037-06-04T00:00:00"/>
    <n v="69.528899999999936"/>
    <x v="19"/>
    <n v="11.5"/>
    <n v="0"/>
    <n v="0"/>
    <n v="69.528899999999936"/>
    <n v="0"/>
    <n v="69.528899999999936"/>
  </r>
  <r>
    <d v="2037-06-05T00:00:00"/>
    <n v="69.528899999999936"/>
    <x v="6"/>
    <n v="23.8"/>
    <n v="7.3"/>
    <n v="1.7374000000000001"/>
    <n v="71.26629999999993"/>
    <n v="0"/>
    <n v="71.26629999999993"/>
  </r>
  <r>
    <d v="2037-06-06T00:00:00"/>
    <n v="71.26629999999993"/>
    <x v="15"/>
    <n v="25.3"/>
    <n v="14.7"/>
    <n v="3.7190999999999996"/>
    <n v="74.985399999999927"/>
    <n v="0"/>
    <n v="74.985399999999927"/>
  </r>
  <r>
    <d v="2037-06-07T00:00:00"/>
    <n v="74.985399999999927"/>
    <x v="6"/>
    <n v="22.6"/>
    <n v="42.2"/>
    <n v="9.5372000000000021"/>
    <n v="84.522599999999926"/>
    <n v="0"/>
    <n v="84.522599999999926"/>
  </r>
  <r>
    <d v="2037-06-08T00:00:00"/>
    <n v="84.522599999999926"/>
    <x v="10"/>
    <n v="18.100000000000001"/>
    <n v="3.3"/>
    <n v="0.59730000000000005"/>
    <n v="85.11989999999993"/>
    <n v="0"/>
    <n v="85.11989999999993"/>
  </r>
  <r>
    <d v="2037-06-09T00:00:00"/>
    <n v="85.11989999999993"/>
    <x v="15"/>
    <n v="17.8"/>
    <n v="0"/>
    <n v="0"/>
    <n v="85.11989999999993"/>
    <n v="0"/>
    <n v="85.11989999999993"/>
  </r>
  <r>
    <d v="2037-06-10T00:00:00"/>
    <n v="85.11989999999993"/>
    <x v="6"/>
    <n v="25.1"/>
    <n v="25.5"/>
    <n v="6.400500000000001"/>
    <n v="91.520399999999938"/>
    <n v="0"/>
    <n v="91.520399999999938"/>
  </r>
  <r>
    <d v="2037-06-11T00:00:00"/>
    <n v="91.520399999999938"/>
    <x v="14"/>
    <n v="12"/>
    <n v="0"/>
    <n v="0"/>
    <n v="91.520399999999938"/>
    <n v="0"/>
    <n v="91.520399999999938"/>
  </r>
  <r>
    <d v="2037-06-12T00:00:00"/>
    <n v="91.520399999999938"/>
    <x v="6"/>
    <n v="23.2"/>
    <n v="0"/>
    <n v="0"/>
    <n v="91.520399999999938"/>
    <n v="0"/>
    <n v="91.520399999999938"/>
  </r>
  <r>
    <d v="2037-06-13T00:00:00"/>
    <n v="91.520399999999938"/>
    <x v="2"/>
    <n v="16"/>
    <n v="7.9"/>
    <n v="1.264"/>
    <n v="92.784399999999934"/>
    <n v="0"/>
    <n v="92.784399999999934"/>
  </r>
  <r>
    <d v="2037-06-14T00:00:00"/>
    <n v="92.784399999999934"/>
    <x v="11"/>
    <n v="26.5"/>
    <n v="20.2"/>
    <n v="5.3529999999999998"/>
    <n v="98.137399999999928"/>
    <n v="0"/>
    <n v="98.137399999999928"/>
  </r>
  <r>
    <d v="2037-06-15T00:00:00"/>
    <n v="98.137399999999928"/>
    <x v="25"/>
    <n v="28.9"/>
    <n v="0.3"/>
    <n v="0"/>
    <n v="98.137399999999928"/>
    <n v="0"/>
    <n v="98.137399999999928"/>
  </r>
  <r>
    <d v="2037-06-16T00:00:00"/>
    <n v="98.137399999999928"/>
    <x v="6"/>
    <n v="26.6"/>
    <n v="0"/>
    <n v="0"/>
    <n v="98.137399999999928"/>
    <n v="0"/>
    <n v="98.137399999999928"/>
  </r>
  <r>
    <d v="2037-06-17T00:00:00"/>
    <n v="98.137399999999928"/>
    <x v="3"/>
    <n v="13.1"/>
    <n v="19.899999999999999"/>
    <n v="2.6069"/>
    <n v="100.74429999999992"/>
    <n v="100"/>
    <n v="0.74429999999992447"/>
  </r>
  <r>
    <d v="2037-06-18T00:00:00"/>
    <n v="0.74429999999992447"/>
    <x v="6"/>
    <n v="21.5"/>
    <n v="33.4"/>
    <n v="7.181"/>
    <n v="7.9252999999999245"/>
    <n v="0"/>
    <n v="7.9252999999999245"/>
  </r>
  <r>
    <d v="2037-06-19T00:00:00"/>
    <n v="7.9252999999999245"/>
    <x v="27"/>
    <n v="25.7"/>
    <n v="0"/>
    <n v="0"/>
    <n v="7.9252999999999245"/>
    <n v="0"/>
    <n v="7.9252999999999245"/>
  </r>
  <r>
    <d v="2037-06-20T00:00:00"/>
    <n v="7.9252999999999245"/>
    <x v="15"/>
    <n v="11.8"/>
    <n v="23"/>
    <n v="2.7140000000000004"/>
    <n v="10.639299999999924"/>
    <n v="0"/>
    <n v="10.639299999999924"/>
  </r>
  <r>
    <d v="2037-06-21T00:00:00"/>
    <n v="10.639299999999924"/>
    <x v="21"/>
    <n v="12.6"/>
    <n v="0.7"/>
    <n v="0"/>
    <n v="10.639299999999924"/>
    <n v="0"/>
    <n v="10.639299999999924"/>
  </r>
  <r>
    <d v="2037-06-22T00:00:00"/>
    <n v="10.639299999999924"/>
    <x v="23"/>
    <n v="26.2"/>
    <n v="0.3"/>
    <n v="0"/>
    <n v="10.639299999999924"/>
    <n v="0"/>
    <n v="10.639299999999924"/>
  </r>
  <r>
    <d v="2037-06-23T00:00:00"/>
    <n v="10.639299999999924"/>
    <x v="4"/>
    <n v="29.1"/>
    <n v="5"/>
    <n v="1.4550000000000001"/>
    <n v="12.094299999999924"/>
    <n v="0"/>
    <n v="12.094299999999924"/>
  </r>
  <r>
    <d v="2037-06-24T00:00:00"/>
    <n v="12.094299999999924"/>
    <x v="18"/>
    <n v="18.899999999999999"/>
    <n v="7.5"/>
    <n v="1.4175"/>
    <n v="13.511799999999925"/>
    <n v="0"/>
    <n v="13.511799999999925"/>
  </r>
  <r>
    <d v="2037-06-25T00:00:00"/>
    <n v="13.511799999999925"/>
    <x v="7"/>
    <n v="10.5"/>
    <n v="7.3"/>
    <n v="0.76649999999999996"/>
    <n v="14.278299999999925"/>
    <n v="0"/>
    <n v="14.278299999999925"/>
  </r>
  <r>
    <d v="2037-06-26T00:00:00"/>
    <n v="14.278299999999925"/>
    <x v="19"/>
    <n v="15.1"/>
    <n v="6"/>
    <n v="0.90599999999999992"/>
    <n v="15.184299999999926"/>
    <n v="0"/>
    <n v="15.184299999999926"/>
  </r>
  <r>
    <d v="2037-06-27T00:00:00"/>
    <n v="15.184299999999926"/>
    <x v="3"/>
    <n v="27.8"/>
    <n v="8.3000000000000007"/>
    <n v="2.3074000000000003"/>
    <n v="17.491699999999927"/>
    <n v="0"/>
    <n v="17.491699999999927"/>
  </r>
  <r>
    <d v="2037-06-28T00:00:00"/>
    <n v="17.491699999999927"/>
    <x v="12"/>
    <n v="11.7"/>
    <n v="0.4"/>
    <n v="0"/>
    <n v="17.491699999999927"/>
    <n v="0"/>
    <n v="17.491699999999927"/>
  </r>
  <r>
    <d v="2037-06-29T00:00:00"/>
    <n v="17.491699999999927"/>
    <x v="6"/>
    <n v="10.5"/>
    <n v="36.9"/>
    <n v="3.8744999999999998"/>
    <n v="21.366199999999928"/>
    <n v="0"/>
    <n v="21.366199999999928"/>
  </r>
  <r>
    <d v="2037-06-30T00:00:00"/>
    <n v="21.366199999999928"/>
    <x v="1"/>
    <n v="21"/>
    <n v="7.1"/>
    <n v="1.4909999999999999"/>
    <n v="22.857199999999928"/>
    <n v="0"/>
    <n v="22.857199999999928"/>
  </r>
  <r>
    <d v="2037-07-01T00:00:00"/>
    <n v="22.857199999999928"/>
    <x v="20"/>
    <n v="17.399999999999999"/>
    <n v="3.7"/>
    <n v="0.64379999999999993"/>
    <n v="23.500999999999927"/>
    <n v="0"/>
    <n v="23.500999999999927"/>
  </r>
  <r>
    <d v="2037-07-02T00:00:00"/>
    <n v="23.500999999999927"/>
    <x v="14"/>
    <n v="21.9"/>
    <n v="7.6"/>
    <n v="1.6643999999999997"/>
    <n v="25.165399999999927"/>
    <n v="0"/>
    <n v="25.165399999999927"/>
  </r>
  <r>
    <d v="2037-07-03T00:00:00"/>
    <n v="25.165399999999927"/>
    <x v="14"/>
    <n v="26"/>
    <n v="4.5999999999999996"/>
    <n v="1.196"/>
    <n v="26.361399999999929"/>
    <n v="0"/>
    <n v="26.361399999999929"/>
  </r>
  <r>
    <d v="2037-07-04T00:00:00"/>
    <n v="26.361399999999929"/>
    <x v="15"/>
    <n v="12.2"/>
    <n v="19.3"/>
    <n v="2.3546"/>
    <n v="28.71599999999993"/>
    <n v="0"/>
    <n v="28.71599999999993"/>
  </r>
  <r>
    <d v="2037-07-05T00:00:00"/>
    <n v="28.71599999999993"/>
    <x v="4"/>
    <n v="22.4"/>
    <n v="0.3"/>
    <n v="0"/>
    <n v="28.71599999999993"/>
    <n v="0"/>
    <n v="28.71599999999993"/>
  </r>
  <r>
    <d v="2037-07-06T00:00:00"/>
    <n v="28.71599999999993"/>
    <x v="18"/>
    <n v="18.600000000000001"/>
    <n v="7.2"/>
    <n v="1.3392000000000002"/>
    <n v="30.055199999999932"/>
    <n v="0"/>
    <n v="30.055199999999932"/>
  </r>
  <r>
    <d v="2037-07-07T00:00:00"/>
    <n v="30.055199999999932"/>
    <x v="6"/>
    <n v="17.100000000000001"/>
    <n v="0"/>
    <n v="0"/>
    <n v="30.055199999999932"/>
    <n v="0"/>
    <n v="30.055199999999932"/>
  </r>
  <r>
    <d v="2037-07-08T00:00:00"/>
    <n v="30.055199999999932"/>
    <x v="15"/>
    <n v="25.1"/>
    <n v="24.3"/>
    <n v="6.0993000000000004"/>
    <n v="36.154499999999935"/>
    <n v="0"/>
    <n v="36.154499999999935"/>
  </r>
  <r>
    <d v="2037-07-09T00:00:00"/>
    <n v="36.154499999999935"/>
    <x v="7"/>
    <n v="10.4"/>
    <n v="22.2"/>
    <n v="2.3088000000000002"/>
    <n v="38.463299999999933"/>
    <n v="0"/>
    <n v="38.463299999999933"/>
  </r>
  <r>
    <d v="2037-07-10T00:00:00"/>
    <n v="38.463299999999933"/>
    <x v="14"/>
    <n v="28.9"/>
    <n v="0"/>
    <n v="0"/>
    <n v="38.463299999999933"/>
    <n v="0"/>
    <n v="38.463299999999933"/>
  </r>
  <r>
    <d v="2037-07-11T00:00:00"/>
    <n v="38.463299999999933"/>
    <x v="27"/>
    <n v="24.1"/>
    <n v="0"/>
    <n v="0"/>
    <n v="38.463299999999933"/>
    <n v="0"/>
    <n v="38.463299999999933"/>
  </r>
  <r>
    <d v="2037-07-12T00:00:00"/>
    <n v="38.463299999999933"/>
    <x v="15"/>
    <n v="23.2"/>
    <n v="22.1"/>
    <n v="5.1272000000000002"/>
    <n v="43.590499999999935"/>
    <n v="0"/>
    <n v="43.590499999999935"/>
  </r>
  <r>
    <d v="2037-07-13T00:00:00"/>
    <n v="43.590499999999935"/>
    <x v="9"/>
    <n v="24.1"/>
    <n v="9.3000000000000007"/>
    <n v="2.2413000000000003"/>
    <n v="45.831799999999937"/>
    <n v="0"/>
    <n v="45.831799999999937"/>
  </r>
  <r>
    <d v="2037-07-14T00:00:00"/>
    <n v="45.831799999999937"/>
    <x v="6"/>
    <n v="14.6"/>
    <n v="0"/>
    <n v="0"/>
    <n v="45.831799999999937"/>
    <n v="0"/>
    <n v="45.831799999999937"/>
  </r>
  <r>
    <d v="2037-07-15T00:00:00"/>
    <n v="45.831799999999937"/>
    <x v="16"/>
    <n v="17.7"/>
    <n v="0"/>
    <n v="0"/>
    <n v="45.831799999999937"/>
    <n v="0"/>
    <n v="45.831799999999937"/>
  </r>
  <r>
    <d v="2037-07-16T00:00:00"/>
    <n v="45.831799999999937"/>
    <x v="2"/>
    <n v="20.100000000000001"/>
    <n v="11.5"/>
    <n v="2.3115000000000001"/>
    <n v="48.14329999999994"/>
    <n v="0"/>
    <n v="48.14329999999994"/>
  </r>
  <r>
    <d v="2037-07-17T00:00:00"/>
    <n v="48.14329999999994"/>
    <x v="4"/>
    <n v="27.5"/>
    <n v="0"/>
    <n v="0"/>
    <n v="48.14329999999994"/>
    <n v="0"/>
    <n v="48.14329999999994"/>
  </r>
  <r>
    <d v="2037-07-18T00:00:00"/>
    <n v="48.14329999999994"/>
    <x v="3"/>
    <n v="10.9"/>
    <n v="9"/>
    <n v="0.98100000000000009"/>
    <n v="49.124299999999941"/>
    <n v="0"/>
    <n v="49.124299999999941"/>
  </r>
  <r>
    <d v="2037-07-19T00:00:00"/>
    <n v="49.124299999999941"/>
    <x v="20"/>
    <n v="27.6"/>
    <n v="3.2"/>
    <n v="0.8832000000000001"/>
    <n v="50.007499999999943"/>
    <n v="0"/>
    <n v="50.007499999999943"/>
  </r>
  <r>
    <d v="2037-07-20T00:00:00"/>
    <n v="50.007499999999943"/>
    <x v="15"/>
    <n v="24.5"/>
    <n v="15.3"/>
    <n v="3.7485000000000004"/>
    <n v="53.755999999999943"/>
    <n v="0"/>
    <n v="53.755999999999943"/>
  </r>
  <r>
    <d v="2037-07-21T00:00:00"/>
    <n v="53.755999999999943"/>
    <x v="13"/>
    <n v="10.8"/>
    <n v="0"/>
    <n v="0"/>
    <n v="53.755999999999943"/>
    <n v="0"/>
    <n v="53.755999999999943"/>
  </r>
  <r>
    <d v="2037-07-22T00:00:00"/>
    <n v="53.755999999999943"/>
    <x v="15"/>
    <n v="28.7"/>
    <n v="27.2"/>
    <n v="7.8064"/>
    <n v="61.56239999999994"/>
    <n v="0"/>
    <n v="61.56239999999994"/>
  </r>
  <r>
    <d v="2037-07-23T00:00:00"/>
    <n v="61.56239999999994"/>
    <x v="5"/>
    <n v="21.5"/>
    <n v="0.6"/>
    <n v="0"/>
    <n v="61.56239999999994"/>
    <n v="0"/>
    <n v="61.56239999999994"/>
  </r>
  <r>
    <d v="2037-07-24T00:00:00"/>
    <n v="61.56239999999994"/>
    <x v="20"/>
    <n v="20.100000000000001"/>
    <n v="0.8"/>
    <n v="0"/>
    <n v="61.56239999999994"/>
    <n v="0"/>
    <n v="61.56239999999994"/>
  </r>
  <r>
    <d v="2037-07-25T00:00:00"/>
    <n v="61.56239999999994"/>
    <x v="15"/>
    <n v="21.3"/>
    <n v="14.6"/>
    <n v="3.1098000000000003"/>
    <n v="64.672199999999947"/>
    <n v="0"/>
    <n v="64.672199999999947"/>
  </r>
  <r>
    <d v="2037-07-26T00:00:00"/>
    <n v="64.672199999999947"/>
    <x v="23"/>
    <n v="20.2"/>
    <n v="6.9"/>
    <n v="1.3937999999999999"/>
    <n v="66.065999999999946"/>
    <n v="0"/>
    <n v="66.065999999999946"/>
  </r>
  <r>
    <d v="2037-07-27T00:00:00"/>
    <n v="66.065999999999946"/>
    <x v="9"/>
    <n v="16.8"/>
    <n v="7.6"/>
    <n v="1.2767999999999999"/>
    <n v="67.34279999999994"/>
    <n v="0"/>
    <n v="67.34279999999994"/>
  </r>
  <r>
    <d v="2037-07-28T00:00:00"/>
    <n v="67.34279999999994"/>
    <x v="2"/>
    <n v="26.5"/>
    <n v="2.5"/>
    <n v="0.66249999999999998"/>
    <n v="68.005299999999934"/>
    <n v="0"/>
    <n v="68.005299999999934"/>
  </r>
  <r>
    <d v="2037-07-29T00:00:00"/>
    <n v="68.005299999999934"/>
    <x v="3"/>
    <n v="18.899999999999999"/>
    <n v="0"/>
    <n v="0"/>
    <n v="68.005299999999934"/>
    <n v="0"/>
    <n v="68.005299999999934"/>
  </r>
  <r>
    <d v="2037-07-30T00:00:00"/>
    <n v="68.005299999999934"/>
    <x v="16"/>
    <n v="22.9"/>
    <n v="1.2"/>
    <n v="0.27479999999999999"/>
    <n v="68.280099999999933"/>
    <n v="0"/>
    <n v="68.280099999999933"/>
  </r>
  <r>
    <d v="2037-07-31T00:00:00"/>
    <n v="68.280099999999933"/>
    <x v="15"/>
    <n v="11.3"/>
    <n v="32.700000000000003"/>
    <n v="3.6951000000000005"/>
    <n v="71.97519999999993"/>
    <n v="0"/>
    <n v="71.97519999999993"/>
  </r>
  <r>
    <d v="2037-08-01T00:00:00"/>
    <n v="71.97519999999993"/>
    <x v="9"/>
    <n v="13"/>
    <n v="1.7"/>
    <n v="0.22099999999999997"/>
    <n v="72.196199999999934"/>
    <n v="0"/>
    <n v="72.196199999999934"/>
  </r>
  <r>
    <d v="2037-08-02T00:00:00"/>
    <n v="72.196199999999934"/>
    <x v="4"/>
    <n v="18.3"/>
    <n v="2.5"/>
    <n v="0.45750000000000002"/>
    <n v="72.65369999999993"/>
    <n v="0"/>
    <n v="72.65369999999993"/>
  </r>
  <r>
    <d v="2037-08-03T00:00:00"/>
    <n v="72.65369999999993"/>
    <x v="3"/>
    <n v="10.199999999999999"/>
    <n v="14.3"/>
    <n v="1.4585999999999999"/>
    <n v="74.112299999999934"/>
    <n v="0"/>
    <n v="74.112299999999934"/>
  </r>
  <r>
    <d v="2037-08-04T00:00:00"/>
    <n v="74.112299999999934"/>
    <x v="7"/>
    <n v="14.5"/>
    <n v="10.5"/>
    <n v="1.5225"/>
    <n v="75.634799999999927"/>
    <n v="0"/>
    <n v="75.634799999999927"/>
  </r>
  <r>
    <d v="2037-08-05T00:00:00"/>
    <n v="75.634799999999927"/>
    <x v="10"/>
    <n v="12.3"/>
    <n v="7.4"/>
    <n v="0.91020000000000012"/>
    <n v="76.544999999999931"/>
    <n v="0"/>
    <n v="76.544999999999931"/>
  </r>
  <r>
    <d v="2037-08-06T00:00:00"/>
    <n v="76.544999999999931"/>
    <x v="9"/>
    <n v="17"/>
    <n v="16.899999999999999"/>
    <n v="2.8729999999999998"/>
    <n v="79.417999999999935"/>
    <n v="0"/>
    <n v="79.417999999999935"/>
  </r>
  <r>
    <d v="2037-08-07T00:00:00"/>
    <n v="79.417999999999935"/>
    <x v="1"/>
    <n v="17.5"/>
    <n v="0"/>
    <n v="0"/>
    <n v="79.417999999999935"/>
    <n v="0"/>
    <n v="79.417999999999935"/>
  </r>
  <r>
    <d v="2037-08-08T00:00:00"/>
    <n v="79.417999999999935"/>
    <x v="0"/>
    <n v="28.4"/>
    <n v="0"/>
    <n v="0"/>
    <n v="79.417999999999935"/>
    <n v="0"/>
    <n v="79.417999999999935"/>
  </r>
  <r>
    <d v="2037-08-09T00:00:00"/>
    <n v="79.417999999999935"/>
    <x v="15"/>
    <n v="13.1"/>
    <n v="36.6"/>
    <n v="4.7946"/>
    <n v="84.212599999999938"/>
    <n v="0"/>
    <n v="84.212599999999938"/>
  </r>
  <r>
    <d v="2037-08-10T00:00:00"/>
    <n v="84.212599999999938"/>
    <x v="3"/>
    <n v="16.600000000000001"/>
    <n v="6.6"/>
    <n v="1.0956000000000001"/>
    <n v="85.308199999999943"/>
    <n v="0"/>
    <n v="85.308199999999943"/>
  </r>
  <r>
    <d v="2037-08-11T00:00:00"/>
    <n v="85.308199999999943"/>
    <x v="15"/>
    <n v="20.2"/>
    <n v="0"/>
    <n v="0"/>
    <n v="85.308199999999943"/>
    <n v="0"/>
    <n v="85.308199999999943"/>
  </r>
  <r>
    <d v="2037-08-12T00:00:00"/>
    <n v="85.308199999999943"/>
    <x v="3"/>
    <n v="26.4"/>
    <n v="11.9"/>
    <n v="3.1415999999999999"/>
    <n v="88.449799999999939"/>
    <n v="0"/>
    <n v="88.449799999999939"/>
  </r>
  <r>
    <d v="2037-08-13T00:00:00"/>
    <n v="88.449799999999939"/>
    <x v="6"/>
    <n v="11.8"/>
    <n v="0"/>
    <n v="0"/>
    <n v="88.449799999999939"/>
    <n v="0"/>
    <n v="88.449799999999939"/>
  </r>
  <r>
    <d v="2037-08-14T00:00:00"/>
    <n v="88.449799999999939"/>
    <x v="13"/>
    <n v="19.5"/>
    <n v="6.4"/>
    <n v="1.2480000000000002"/>
    <n v="89.697799999999944"/>
    <n v="0"/>
    <n v="89.697799999999944"/>
  </r>
  <r>
    <d v="2037-08-15T00:00:00"/>
    <n v="89.697799999999944"/>
    <x v="15"/>
    <n v="12"/>
    <n v="13.3"/>
    <n v="1.5960000000000003"/>
    <n v="91.293799999999948"/>
    <n v="0"/>
    <n v="91.293799999999948"/>
  </r>
  <r>
    <d v="2037-08-16T00:00:00"/>
    <n v="91.293799999999948"/>
    <x v="18"/>
    <n v="16.3"/>
    <n v="7.5"/>
    <n v="1.2224999999999999"/>
    <n v="92.516299999999944"/>
    <n v="0"/>
    <n v="92.516299999999944"/>
  </r>
  <r>
    <d v="2037-08-17T00:00:00"/>
    <n v="92.516299999999944"/>
    <x v="13"/>
    <n v="22.8"/>
    <n v="2.7"/>
    <n v="0.61560000000000015"/>
    <n v="93.131899999999945"/>
    <n v="0"/>
    <n v="93.131899999999945"/>
  </r>
  <r>
    <d v="2037-08-18T00:00:00"/>
    <n v="93.131899999999945"/>
    <x v="6"/>
    <n v="16.2"/>
    <n v="43.3"/>
    <n v="7.0145999999999997"/>
    <n v="100.14649999999995"/>
    <n v="100"/>
    <n v="0.14649999999994634"/>
  </r>
  <r>
    <d v="2037-08-19T00:00:00"/>
    <n v="0.14649999999994634"/>
    <x v="20"/>
    <n v="11.5"/>
    <n v="3.1"/>
    <n v="0.35649999999999998"/>
    <n v="0.50299999999994638"/>
    <n v="0"/>
    <n v="0.50299999999994638"/>
  </r>
  <r>
    <d v="2037-08-20T00:00:00"/>
    <n v="0.50299999999994638"/>
    <x v="9"/>
    <n v="13.5"/>
    <n v="0"/>
    <n v="0"/>
    <n v="0.50299999999994638"/>
    <n v="0"/>
    <n v="0.50299999999994638"/>
  </r>
  <r>
    <d v="2037-08-21T00:00:00"/>
    <n v="0.50299999999994638"/>
    <x v="13"/>
    <n v="16.2"/>
    <n v="6.4"/>
    <n v="1.0368000000000002"/>
    <n v="1.5397999999999465"/>
    <n v="0"/>
    <n v="1.5397999999999465"/>
  </r>
  <r>
    <d v="2037-08-22T00:00:00"/>
    <n v="1.5397999999999465"/>
    <x v="6"/>
    <n v="18.5"/>
    <n v="24.9"/>
    <n v="4.6064999999999996"/>
    <n v="6.1462999999999459"/>
    <n v="0"/>
    <n v="6.1462999999999459"/>
  </r>
  <r>
    <d v="2037-08-23T00:00:00"/>
    <n v="6.1462999999999459"/>
    <x v="15"/>
    <n v="10.9"/>
    <n v="0"/>
    <n v="0"/>
    <n v="6.1462999999999459"/>
    <n v="0"/>
    <n v="6.1462999999999459"/>
  </r>
  <r>
    <d v="2037-08-24T00:00:00"/>
    <n v="6.1462999999999459"/>
    <x v="13"/>
    <n v="23.9"/>
    <n v="4.5"/>
    <n v="1.0754999999999999"/>
    <n v="7.2217999999999458"/>
    <n v="0"/>
    <n v="7.2217999999999458"/>
  </r>
  <r>
    <d v="2037-08-25T00:00:00"/>
    <n v="7.2217999999999458"/>
    <x v="7"/>
    <n v="20.2"/>
    <n v="0"/>
    <n v="0"/>
    <n v="7.2217999999999458"/>
    <n v="0"/>
    <n v="7.2217999999999458"/>
  </r>
  <r>
    <d v="2037-08-26T00:00:00"/>
    <n v="7.2217999999999458"/>
    <x v="3"/>
    <n v="23.3"/>
    <n v="0"/>
    <n v="0"/>
    <n v="7.2217999999999458"/>
    <n v="0"/>
    <n v="7.2217999999999458"/>
  </r>
  <r>
    <d v="2037-08-27T00:00:00"/>
    <n v="7.2217999999999458"/>
    <x v="9"/>
    <n v="26.3"/>
    <n v="2.2000000000000002"/>
    <n v="0.57860000000000011"/>
    <n v="7.8003999999999456"/>
    <n v="0"/>
    <n v="7.8003999999999456"/>
  </r>
  <r>
    <d v="2037-08-28T00:00:00"/>
    <n v="7.8003999999999456"/>
    <x v="9"/>
    <n v="20.3"/>
    <n v="16.600000000000001"/>
    <n v="3.3698000000000001"/>
    <n v="11.170199999999946"/>
    <n v="0"/>
    <n v="11.170199999999946"/>
  </r>
  <r>
    <d v="2037-08-29T00:00:00"/>
    <n v="11.170199999999946"/>
    <x v="6"/>
    <n v="11.1"/>
    <n v="38"/>
    <n v="4.218"/>
    <n v="15.388199999999946"/>
    <n v="0"/>
    <n v="15.388199999999946"/>
  </r>
  <r>
    <d v="2037-08-30T00:00:00"/>
    <n v="15.388199999999946"/>
    <x v="1"/>
    <n v="10.7"/>
    <n v="1.2"/>
    <n v="0.12839999999999999"/>
    <n v="15.516599999999945"/>
    <n v="0"/>
    <n v="15.516599999999945"/>
  </r>
  <r>
    <d v="2037-08-31T00:00:00"/>
    <n v="15.516599999999945"/>
    <x v="17"/>
    <n v="21.8"/>
    <n v="0"/>
    <n v="0"/>
    <n v="15.516599999999945"/>
    <n v="0"/>
    <n v="15.516599999999945"/>
  </r>
  <r>
    <d v="2037-09-01T00:00:00"/>
    <n v="15.516599999999945"/>
    <x v="3"/>
    <n v="29.7"/>
    <n v="2.5"/>
    <n v="0.74250000000000005"/>
    <n v="16.259099999999947"/>
    <n v="0"/>
    <n v="16.259099999999947"/>
  </r>
  <r>
    <d v="2037-09-02T00:00:00"/>
    <n v="16.259099999999947"/>
    <x v="6"/>
    <n v="21.7"/>
    <n v="16.100000000000001"/>
    <n v="3.4937"/>
    <n v="19.752799999999947"/>
    <n v="0"/>
    <n v="19.752799999999947"/>
  </r>
  <r>
    <d v="2037-09-03T00:00:00"/>
    <n v="19.752799999999947"/>
    <x v="6"/>
    <n v="26"/>
    <n v="47.6"/>
    <n v="12.376000000000001"/>
    <n v="32.128799999999949"/>
    <n v="0"/>
    <n v="32.128799999999949"/>
  </r>
  <r>
    <d v="2037-09-04T00:00:00"/>
    <n v="32.128799999999949"/>
    <x v="3"/>
    <n v="18"/>
    <n v="5.3"/>
    <n v="0.95399999999999996"/>
    <n v="33.082799999999949"/>
    <n v="0"/>
    <n v="33.082799999999949"/>
  </r>
  <r>
    <d v="2037-09-05T00:00:00"/>
    <n v="33.082799999999949"/>
    <x v="20"/>
    <n v="15.8"/>
    <n v="3.6"/>
    <n v="0.56880000000000008"/>
    <n v="33.651599999999952"/>
    <n v="0"/>
    <n v="33.651599999999952"/>
  </r>
  <r>
    <d v="2037-09-06T00:00:00"/>
    <n v="33.651599999999952"/>
    <x v="22"/>
    <n v="14.1"/>
    <n v="6.8"/>
    <n v="0.95879999999999999"/>
    <n v="34.610399999999949"/>
    <n v="0"/>
    <n v="34.610399999999949"/>
  </r>
  <r>
    <d v="2037-09-07T00:00:00"/>
    <n v="34.610399999999949"/>
    <x v="20"/>
    <n v="22.3"/>
    <n v="1.8"/>
    <n v="0.40140000000000003"/>
    <n v="35.011799999999951"/>
    <n v="0"/>
    <n v="35.011799999999951"/>
  </r>
  <r>
    <d v="2037-09-08T00:00:00"/>
    <n v="35.011799999999951"/>
    <x v="15"/>
    <n v="22.2"/>
    <n v="0"/>
    <n v="0"/>
    <n v="35.011799999999951"/>
    <n v="0"/>
    <n v="35.011799999999951"/>
  </r>
  <r>
    <d v="2037-09-09T00:00:00"/>
    <n v="35.011799999999951"/>
    <x v="2"/>
    <n v="23.8"/>
    <n v="0"/>
    <n v="0"/>
    <n v="35.011799999999951"/>
    <n v="0"/>
    <n v="35.011799999999951"/>
  </r>
  <r>
    <d v="2037-09-10T00:00:00"/>
    <n v="35.011799999999951"/>
    <x v="10"/>
    <n v="10"/>
    <n v="8.1"/>
    <n v="0.81"/>
    <n v="35.821799999999953"/>
    <n v="0"/>
    <n v="35.821799999999953"/>
  </r>
  <r>
    <d v="2037-09-11T00:00:00"/>
    <n v="35.821799999999953"/>
    <x v="20"/>
    <n v="23.8"/>
    <n v="0"/>
    <n v="0"/>
    <n v="35.821799999999953"/>
    <n v="0"/>
    <n v="35.821799999999953"/>
  </r>
  <r>
    <d v="2037-09-12T00:00:00"/>
    <n v="35.821799999999953"/>
    <x v="19"/>
    <n v="13.4"/>
    <n v="2.6"/>
    <n v="0.34840000000000004"/>
    <n v="36.170199999999952"/>
    <n v="0"/>
    <n v="36.170199999999952"/>
  </r>
  <r>
    <d v="2037-09-13T00:00:00"/>
    <n v="36.170199999999952"/>
    <x v="20"/>
    <n v="17"/>
    <n v="1.5"/>
    <n v="0.255"/>
    <n v="36.425199999999954"/>
    <n v="0"/>
    <n v="36.425199999999954"/>
  </r>
  <r>
    <d v="2037-09-14T00:00:00"/>
    <n v="36.425199999999954"/>
    <x v="2"/>
    <n v="25.5"/>
    <n v="0"/>
    <n v="0"/>
    <n v="36.425199999999954"/>
    <n v="0"/>
    <n v="36.425199999999954"/>
  </r>
  <r>
    <d v="2037-09-15T00:00:00"/>
    <n v="36.425199999999954"/>
    <x v="10"/>
    <n v="19.7"/>
    <n v="0"/>
    <n v="0"/>
    <n v="36.425199999999954"/>
    <n v="0"/>
    <n v="36.425199999999954"/>
  </r>
  <r>
    <d v="2037-09-16T00:00:00"/>
    <n v="36.425199999999954"/>
    <x v="6"/>
    <n v="22.8"/>
    <n v="10.7"/>
    <n v="2.4396"/>
    <n v="38.864799999999953"/>
    <n v="0"/>
    <n v="38.864799999999953"/>
  </r>
  <r>
    <d v="2037-09-17T00:00:00"/>
    <n v="38.864799999999953"/>
    <x v="12"/>
    <n v="25.5"/>
    <n v="0"/>
    <n v="0"/>
    <n v="38.864799999999953"/>
    <n v="0"/>
    <n v="38.864799999999953"/>
  </r>
  <r>
    <d v="2037-09-18T00:00:00"/>
    <n v="38.864799999999953"/>
    <x v="6"/>
    <n v="16.8"/>
    <n v="2.2000000000000002"/>
    <n v="0.3696000000000001"/>
    <n v="39.234399999999951"/>
    <n v="0"/>
    <n v="39.234399999999951"/>
  </r>
  <r>
    <d v="2037-09-19T00:00:00"/>
    <n v="39.234399999999951"/>
    <x v="19"/>
    <n v="25.3"/>
    <n v="2.5"/>
    <n v="0.63250000000000006"/>
    <n v="39.866899999999951"/>
    <n v="0"/>
    <n v="39.866899999999951"/>
  </r>
  <r>
    <d v="2037-09-20T00:00:00"/>
    <n v="39.866899999999951"/>
    <x v="21"/>
    <n v="26.3"/>
    <n v="0.4"/>
    <n v="0"/>
    <n v="39.866899999999951"/>
    <n v="0"/>
    <n v="39.866899999999951"/>
  </r>
  <r>
    <d v="2037-09-21T00:00:00"/>
    <n v="39.866899999999951"/>
    <x v="9"/>
    <n v="21.9"/>
    <n v="7"/>
    <n v="1.5329999999999999"/>
    <n v="41.399899999999953"/>
    <n v="0"/>
    <n v="41.399899999999953"/>
  </r>
  <r>
    <d v="2037-09-22T00:00:00"/>
    <n v="41.399899999999953"/>
    <x v="9"/>
    <n v="11.2"/>
    <n v="0"/>
    <n v="0"/>
    <n v="41.399899999999953"/>
    <n v="0"/>
    <n v="41.399899999999953"/>
  </r>
  <r>
    <d v="2037-09-23T00:00:00"/>
    <n v="41.399899999999953"/>
    <x v="11"/>
    <n v="10.6"/>
    <n v="5.2"/>
    <n v="0.55120000000000002"/>
    <n v="41.951099999999954"/>
    <n v="0"/>
    <n v="41.951099999999954"/>
  </r>
  <r>
    <d v="2037-09-24T00:00:00"/>
    <n v="41.951099999999954"/>
    <x v="8"/>
    <n v="17.7"/>
    <n v="1"/>
    <n v="0.17699999999999999"/>
    <n v="42.128099999999954"/>
    <n v="0"/>
    <n v="42.128099999999954"/>
  </r>
  <r>
    <d v="2037-09-25T00:00:00"/>
    <n v="42.128099999999954"/>
    <x v="3"/>
    <n v="19.899999999999999"/>
    <n v="0"/>
    <n v="0"/>
    <n v="42.128099999999954"/>
    <n v="0"/>
    <n v="42.128099999999954"/>
  </r>
  <r>
    <d v="2037-09-26T00:00:00"/>
    <n v="42.128099999999954"/>
    <x v="6"/>
    <n v="25.1"/>
    <n v="42.1"/>
    <n v="10.5671"/>
    <n v="52.695199999999957"/>
    <n v="0"/>
    <n v="52.695199999999957"/>
  </r>
  <r>
    <d v="2037-09-27T00:00:00"/>
    <n v="52.695199999999957"/>
    <x v="5"/>
    <n v="18.5"/>
    <n v="0.3"/>
    <n v="0"/>
    <n v="52.695199999999957"/>
    <n v="0"/>
    <n v="52.695199999999957"/>
  </r>
  <r>
    <d v="2037-09-28T00:00:00"/>
    <n v="52.695199999999957"/>
    <x v="6"/>
    <n v="25.5"/>
    <n v="25.3"/>
    <n v="6.4515000000000002"/>
    <n v="59.14669999999996"/>
    <n v="0"/>
    <n v="59.14669999999996"/>
  </r>
  <r>
    <d v="2037-09-29T00:00:00"/>
    <n v="59.14669999999996"/>
    <x v="6"/>
    <n v="12.8"/>
    <n v="0"/>
    <n v="0"/>
    <n v="59.14669999999996"/>
    <n v="0"/>
    <n v="59.14669999999996"/>
  </r>
  <r>
    <d v="2037-09-30T00:00:00"/>
    <n v="59.14669999999996"/>
    <x v="15"/>
    <n v="23.6"/>
    <n v="34.299999999999997"/>
    <n v="8.0948000000000011"/>
    <n v="67.241499999999959"/>
    <n v="0"/>
    <n v="67.241499999999959"/>
  </r>
  <r>
    <d v="2037-10-01T00:00:00"/>
    <n v="67.241499999999959"/>
    <x v="11"/>
    <n v="13.1"/>
    <n v="2"/>
    <n v="0.26200000000000001"/>
    <n v="67.50349999999996"/>
    <n v="0"/>
    <n v="67.50349999999996"/>
  </r>
  <r>
    <d v="2037-10-02T00:00:00"/>
    <n v="67.50349999999996"/>
    <x v="19"/>
    <n v="23"/>
    <n v="0"/>
    <n v="0"/>
    <n v="67.50349999999996"/>
    <n v="0"/>
    <n v="67.50349999999996"/>
  </r>
  <r>
    <d v="2037-10-03T00:00:00"/>
    <n v="67.50349999999996"/>
    <x v="9"/>
    <n v="13"/>
    <n v="15.8"/>
    <n v="2.0540000000000003"/>
    <n v="69.557499999999962"/>
    <n v="0"/>
    <n v="69.557499999999962"/>
  </r>
  <r>
    <d v="2037-10-04T00:00:00"/>
    <n v="69.557499999999962"/>
    <x v="5"/>
    <n v="19.5"/>
    <n v="8"/>
    <n v="1.56"/>
    <n v="71.117499999999964"/>
    <n v="0"/>
    <n v="71.117499999999964"/>
  </r>
  <r>
    <d v="2037-10-05T00:00:00"/>
    <n v="71.117499999999964"/>
    <x v="3"/>
    <n v="19.2"/>
    <n v="0"/>
    <n v="0"/>
    <n v="71.117499999999964"/>
    <n v="0"/>
    <n v="71.117499999999964"/>
  </r>
  <r>
    <d v="2037-10-06T00:00:00"/>
    <n v="71.117499999999964"/>
    <x v="1"/>
    <n v="28.3"/>
    <n v="1.1000000000000001"/>
    <n v="0.31130000000000002"/>
    <n v="71.428799999999967"/>
    <n v="0"/>
    <n v="71.428799999999967"/>
  </r>
  <r>
    <d v="2037-10-07T00:00:00"/>
    <n v="71.428799999999967"/>
    <x v="6"/>
    <n v="18.100000000000001"/>
    <n v="0"/>
    <n v="0"/>
    <n v="71.428799999999967"/>
    <n v="0"/>
    <n v="71.428799999999967"/>
  </r>
  <r>
    <d v="2037-10-08T00:00:00"/>
    <n v="71.428799999999967"/>
    <x v="15"/>
    <n v="17.5"/>
    <n v="13.3"/>
    <n v="2.3275000000000001"/>
    <n v="73.756299999999968"/>
    <n v="0"/>
    <n v="73.756299999999968"/>
  </r>
  <r>
    <d v="2037-10-09T00:00:00"/>
    <n v="73.756299999999968"/>
    <x v="2"/>
    <n v="26.7"/>
    <n v="12.9"/>
    <n v="3.4443000000000001"/>
    <n v="77.200599999999966"/>
    <n v="0"/>
    <n v="77.200599999999966"/>
  </r>
  <r>
    <d v="2037-10-10T00:00:00"/>
    <n v="77.200599999999966"/>
    <x v="15"/>
    <n v="26.6"/>
    <n v="0"/>
    <n v="0"/>
    <n v="77.200599999999966"/>
    <n v="0"/>
    <n v="77.200599999999966"/>
  </r>
  <r>
    <d v="2037-10-11T00:00:00"/>
    <n v="77.200599999999966"/>
    <x v="18"/>
    <n v="12.2"/>
    <n v="1.8"/>
    <n v="0.21960000000000002"/>
    <n v="77.420199999999966"/>
    <n v="0"/>
    <n v="77.420199999999966"/>
  </r>
  <r>
    <d v="2037-10-12T00:00:00"/>
    <n v="77.420199999999966"/>
    <x v="3"/>
    <n v="27.4"/>
    <n v="4.8"/>
    <n v="1.3151999999999999"/>
    <n v="78.73539999999997"/>
    <n v="0"/>
    <n v="78.73539999999997"/>
  </r>
  <r>
    <d v="2037-10-13T00:00:00"/>
    <n v="78.73539999999997"/>
    <x v="9"/>
    <n v="24.9"/>
    <n v="1.6"/>
    <n v="0.39840000000000003"/>
    <n v="79.133799999999965"/>
    <n v="0"/>
    <n v="79.133799999999965"/>
  </r>
  <r>
    <d v="2037-10-14T00:00:00"/>
    <n v="79.133799999999965"/>
    <x v="23"/>
    <n v="21.4"/>
    <n v="5.5"/>
    <n v="1.1769999999999998"/>
    <n v="80.310799999999972"/>
    <n v="0"/>
    <n v="80.310799999999972"/>
  </r>
  <r>
    <d v="2037-10-15T00:00:00"/>
    <n v="80.310799999999972"/>
    <x v="25"/>
    <n v="14.1"/>
    <n v="0"/>
    <n v="0"/>
    <n v="80.310799999999972"/>
    <n v="0"/>
    <n v="80.310799999999972"/>
  </r>
  <r>
    <d v="2037-10-16T00:00:00"/>
    <n v="80.310799999999972"/>
    <x v="21"/>
    <n v="15.4"/>
    <n v="2.1"/>
    <n v="0.32340000000000002"/>
    <n v="80.634199999999979"/>
    <n v="0"/>
    <n v="80.634199999999979"/>
  </r>
  <r>
    <d v="2037-10-17T00:00:00"/>
    <n v="80.634199999999979"/>
    <x v="9"/>
    <n v="27.7"/>
    <n v="0"/>
    <n v="0"/>
    <n v="80.634199999999979"/>
    <n v="0"/>
    <n v="80.634199999999979"/>
  </r>
  <r>
    <d v="2037-10-18T00:00:00"/>
    <n v="80.634199999999979"/>
    <x v="6"/>
    <n v="15.5"/>
    <n v="43.4"/>
    <n v="6.7269999999999994"/>
    <n v="87.361199999999982"/>
    <n v="0"/>
    <n v="87.361199999999982"/>
  </r>
  <r>
    <d v="2037-10-19T00:00:00"/>
    <n v="87.361199999999982"/>
    <x v="3"/>
    <n v="26.8"/>
    <n v="0"/>
    <n v="0"/>
    <n v="87.361199999999982"/>
    <n v="0"/>
    <n v="87.361199999999982"/>
  </r>
  <r>
    <d v="2037-10-20T00:00:00"/>
    <n v="87.361199999999982"/>
    <x v="9"/>
    <n v="23.1"/>
    <n v="9.1"/>
    <n v="2.1021000000000001"/>
    <n v="89.463299999999975"/>
    <n v="0"/>
    <n v="89.463299999999975"/>
  </r>
  <r>
    <d v="2037-10-21T00:00:00"/>
    <n v="89.463299999999975"/>
    <x v="2"/>
    <n v="22.8"/>
    <n v="12.9"/>
    <n v="2.9412000000000003"/>
    <n v="92.40449999999997"/>
    <n v="0"/>
    <n v="92.40449999999997"/>
  </r>
  <r>
    <d v="2037-10-22T00:00:00"/>
    <n v="92.40449999999997"/>
    <x v="6"/>
    <n v="17.2"/>
    <n v="0"/>
    <n v="0"/>
    <n v="92.40449999999997"/>
    <n v="0"/>
    <n v="92.40449999999997"/>
  </r>
  <r>
    <d v="2037-10-23T00:00:00"/>
    <n v="92.40449999999997"/>
    <x v="6"/>
    <n v="29.3"/>
    <n v="6.1"/>
    <n v="1.7872999999999999"/>
    <n v="94.191799999999972"/>
    <n v="0"/>
    <n v="94.191799999999972"/>
  </r>
  <r>
    <d v="2037-10-24T00:00:00"/>
    <n v="94.191799999999972"/>
    <x v="9"/>
    <n v="19.5"/>
    <n v="14.2"/>
    <n v="2.7689999999999997"/>
    <n v="96.960799999999978"/>
    <n v="0"/>
    <n v="96.960799999999978"/>
  </r>
  <r>
    <d v="2037-10-25T00:00:00"/>
    <n v="96.960799999999978"/>
    <x v="15"/>
    <n v="28.1"/>
    <n v="9.4"/>
    <n v="2.6414000000000004"/>
    <n v="99.602199999999982"/>
    <n v="0"/>
    <n v="99.602199999999982"/>
  </r>
  <r>
    <d v="2037-10-26T00:00:00"/>
    <n v="99.602199999999982"/>
    <x v="7"/>
    <n v="21.1"/>
    <n v="12"/>
    <n v="2.532"/>
    <n v="102.13419999999998"/>
    <n v="100"/>
    <n v="2.1341999999999786"/>
  </r>
  <r>
    <d v="2037-10-27T00:00:00"/>
    <n v="2.1341999999999786"/>
    <x v="3"/>
    <n v="23.8"/>
    <n v="13.3"/>
    <n v="3.1654000000000004"/>
    <n v="5.2995999999999786"/>
    <n v="0"/>
    <n v="5.2995999999999786"/>
  </r>
  <r>
    <d v="2037-10-28T00:00:00"/>
    <n v="5.2995999999999786"/>
    <x v="20"/>
    <n v="19.399999999999999"/>
    <n v="2.2000000000000002"/>
    <n v="0.42680000000000001"/>
    <n v="5.7263999999999786"/>
    <n v="0"/>
    <n v="5.7263999999999786"/>
  </r>
  <r>
    <d v="2037-10-29T00:00:00"/>
    <n v="5.7263999999999786"/>
    <x v="3"/>
    <n v="25.8"/>
    <n v="17.100000000000001"/>
    <n v="4.4118000000000004"/>
    <n v="10.13819999999998"/>
    <n v="0"/>
    <n v="10.13819999999998"/>
  </r>
  <r>
    <d v="2037-10-30T00:00:00"/>
    <n v="10.13819999999998"/>
    <x v="3"/>
    <n v="30"/>
    <n v="6.3"/>
    <n v="1.8900000000000001"/>
    <n v="12.02819999999998"/>
    <n v="0"/>
    <n v="12.02819999999998"/>
  </r>
  <r>
    <d v="2037-10-31T00:00:00"/>
    <n v="12.02819999999998"/>
    <x v="6"/>
    <n v="11"/>
    <n v="0"/>
    <n v="0"/>
    <n v="12.02819999999998"/>
    <n v="0"/>
    <n v="12.02819999999998"/>
  </r>
  <r>
    <d v="2037-11-01T00:00:00"/>
    <n v="12.02819999999998"/>
    <x v="15"/>
    <n v="27.2"/>
    <n v="0"/>
    <n v="0"/>
    <n v="12.02819999999998"/>
    <n v="0"/>
    <n v="12.02819999999998"/>
  </r>
  <r>
    <d v="2037-11-02T00:00:00"/>
    <n v="12.02819999999998"/>
    <x v="3"/>
    <n v="18.3"/>
    <n v="8.4"/>
    <n v="1.5372000000000001"/>
    <n v="13.565399999999981"/>
    <n v="0"/>
    <n v="13.565399999999981"/>
  </r>
  <r>
    <d v="2037-11-03T00:00:00"/>
    <n v="13.565399999999981"/>
    <x v="21"/>
    <n v="14"/>
    <n v="2.5"/>
    <n v="0.35000000000000003"/>
    <n v="13.91539999999998"/>
    <n v="0"/>
    <n v="13.91539999999998"/>
  </r>
  <r>
    <d v="2037-11-04T00:00:00"/>
    <n v="13.91539999999998"/>
    <x v="3"/>
    <n v="26.2"/>
    <n v="6.9"/>
    <n v="1.8078000000000001"/>
    <n v="15.723199999999981"/>
    <n v="0"/>
    <n v="15.723199999999981"/>
  </r>
  <r>
    <d v="2037-11-05T00:00:00"/>
    <n v="15.723199999999981"/>
    <x v="11"/>
    <n v="25.5"/>
    <n v="8.4"/>
    <n v="2.1420000000000003"/>
    <n v="17.86519999999998"/>
    <n v="0"/>
    <n v="17.86519999999998"/>
  </r>
  <r>
    <d v="2037-11-06T00:00:00"/>
    <n v="17.86519999999998"/>
    <x v="14"/>
    <n v="23.1"/>
    <n v="11.4"/>
    <n v="2.6334000000000004"/>
    <n v="20.498599999999982"/>
    <n v="0"/>
    <n v="20.498599999999982"/>
  </r>
  <r>
    <d v="2037-11-07T00:00:00"/>
    <n v="20.498599999999982"/>
    <x v="8"/>
    <n v="21.3"/>
    <n v="2.8"/>
    <n v="0.59640000000000004"/>
    <n v="21.094999999999981"/>
    <n v="0"/>
    <n v="21.094999999999981"/>
  </r>
  <r>
    <d v="2037-11-08T00:00:00"/>
    <n v="21.094999999999981"/>
    <x v="8"/>
    <n v="16.3"/>
    <n v="7.6"/>
    <n v="1.2387999999999999"/>
    <n v="22.333799999999982"/>
    <n v="0"/>
    <n v="22.333799999999982"/>
  </r>
  <r>
    <d v="2037-11-09T00:00:00"/>
    <n v="22.333799999999982"/>
    <x v="10"/>
    <n v="23.7"/>
    <n v="7.6"/>
    <n v="1.8011999999999997"/>
    <n v="24.134999999999984"/>
    <n v="0"/>
    <n v="24.134999999999984"/>
  </r>
  <r>
    <d v="2037-11-10T00:00:00"/>
    <n v="24.134999999999984"/>
    <x v="14"/>
    <n v="24.8"/>
    <n v="0"/>
    <n v="0"/>
    <n v="24.134999999999984"/>
    <n v="0"/>
    <n v="24.134999999999984"/>
  </r>
  <r>
    <d v="2037-11-11T00:00:00"/>
    <n v="24.134999999999984"/>
    <x v="29"/>
    <n v="21.7"/>
    <n v="1"/>
    <n v="0.217"/>
    <n v="24.351999999999983"/>
    <n v="0"/>
    <n v="24.351999999999983"/>
  </r>
  <r>
    <d v="2037-11-12T00:00:00"/>
    <n v="24.351999999999983"/>
    <x v="6"/>
    <n v="16.7"/>
    <n v="21"/>
    <n v="3.5070000000000001"/>
    <n v="27.858999999999984"/>
    <n v="0"/>
    <n v="27.858999999999984"/>
  </r>
  <r>
    <d v="2037-11-13T00:00:00"/>
    <n v="27.858999999999984"/>
    <x v="19"/>
    <n v="22.3"/>
    <n v="0.1"/>
    <n v="0"/>
    <n v="27.858999999999984"/>
    <n v="0"/>
    <n v="27.858999999999984"/>
  </r>
  <r>
    <d v="2037-11-14T00:00:00"/>
    <n v="27.858999999999984"/>
    <x v="22"/>
    <n v="13.6"/>
    <n v="0"/>
    <n v="0"/>
    <n v="27.858999999999984"/>
    <n v="0"/>
    <n v="27.858999999999984"/>
  </r>
  <r>
    <d v="2037-11-15T00:00:00"/>
    <n v="27.858999999999984"/>
    <x v="21"/>
    <n v="11.8"/>
    <n v="2.1"/>
    <n v="0.24780000000000002"/>
    <n v="28.106799999999986"/>
    <n v="0"/>
    <n v="28.106799999999986"/>
  </r>
  <r>
    <d v="2037-11-16T00:00:00"/>
    <n v="28.106799999999986"/>
    <x v="7"/>
    <n v="11.1"/>
    <n v="0"/>
    <n v="0"/>
    <n v="28.106799999999986"/>
    <n v="0"/>
    <n v="28.106799999999986"/>
  </r>
  <r>
    <d v="2037-11-17T00:00:00"/>
    <n v="28.106799999999986"/>
    <x v="9"/>
    <n v="11.2"/>
    <n v="15"/>
    <n v="1.68"/>
    <n v="29.786799999999985"/>
    <n v="0"/>
    <n v="29.786799999999985"/>
  </r>
  <r>
    <d v="2037-11-18T00:00:00"/>
    <n v="29.786799999999985"/>
    <x v="19"/>
    <n v="19.100000000000001"/>
    <n v="0"/>
    <n v="0"/>
    <n v="29.786799999999985"/>
    <n v="0"/>
    <n v="29.786799999999985"/>
  </r>
  <r>
    <d v="2037-11-19T00:00:00"/>
    <n v="29.786799999999985"/>
    <x v="6"/>
    <n v="11.1"/>
    <n v="46.3"/>
    <n v="5.1392999999999995"/>
    <n v="34.926099999999984"/>
    <n v="0"/>
    <n v="34.926099999999984"/>
  </r>
  <r>
    <d v="2037-11-20T00:00:00"/>
    <n v="34.926099999999984"/>
    <x v="14"/>
    <n v="15.1"/>
    <n v="6.2"/>
    <n v="0.93620000000000003"/>
    <n v="35.862299999999983"/>
    <n v="0"/>
    <n v="35.862299999999983"/>
  </r>
  <r>
    <d v="2037-11-21T00:00:00"/>
    <n v="35.862299999999983"/>
    <x v="11"/>
    <n v="21.7"/>
    <n v="0"/>
    <n v="0"/>
    <n v="35.862299999999983"/>
    <n v="0"/>
    <n v="35.862299999999983"/>
  </r>
  <r>
    <d v="2037-11-22T00:00:00"/>
    <n v="35.862299999999983"/>
    <x v="19"/>
    <n v="19.7"/>
    <n v="0.2"/>
    <n v="0"/>
    <n v="35.862299999999983"/>
    <n v="0"/>
    <n v="35.862299999999983"/>
  </r>
  <r>
    <d v="2037-11-23T00:00:00"/>
    <n v="35.862299999999983"/>
    <x v="3"/>
    <n v="17.5"/>
    <n v="2.2000000000000002"/>
    <n v="0.38500000000000001"/>
    <n v="36.247299999999981"/>
    <n v="0"/>
    <n v="36.247299999999981"/>
  </r>
  <r>
    <d v="2037-11-24T00:00:00"/>
    <n v="36.247299999999981"/>
    <x v="2"/>
    <n v="18.8"/>
    <n v="11.3"/>
    <n v="2.1244000000000005"/>
    <n v="38.371699999999983"/>
    <n v="0"/>
    <n v="38.371699999999983"/>
  </r>
  <r>
    <d v="2037-11-25T00:00:00"/>
    <n v="38.371699999999983"/>
    <x v="26"/>
    <n v="19.600000000000001"/>
    <n v="0.3"/>
    <n v="0"/>
    <n v="38.371699999999983"/>
    <n v="0"/>
    <n v="38.371699999999983"/>
  </r>
  <r>
    <d v="2037-11-26T00:00:00"/>
    <n v="38.371699999999983"/>
    <x v="7"/>
    <n v="24.4"/>
    <n v="22"/>
    <n v="5.3679999999999994"/>
    <n v="43.739699999999985"/>
    <n v="0"/>
    <n v="43.739699999999985"/>
  </r>
  <r>
    <d v="2037-11-27T00:00:00"/>
    <n v="43.739699999999985"/>
    <x v="19"/>
    <n v="10.5"/>
    <n v="0.1"/>
    <n v="0"/>
    <n v="43.739699999999985"/>
    <n v="0"/>
    <n v="43.739699999999985"/>
  </r>
  <r>
    <d v="2037-11-28T00:00:00"/>
    <n v="43.739699999999985"/>
    <x v="5"/>
    <n v="23.5"/>
    <n v="0"/>
    <n v="0"/>
    <n v="43.739699999999985"/>
    <n v="0"/>
    <n v="43.739699999999985"/>
  </r>
  <r>
    <d v="2037-11-29T00:00:00"/>
    <n v="43.739699999999985"/>
    <x v="23"/>
    <n v="19.2"/>
    <n v="0"/>
    <n v="0"/>
    <n v="43.739699999999985"/>
    <n v="0"/>
    <n v="43.739699999999985"/>
  </r>
  <r>
    <d v="2037-11-30T00:00:00"/>
    <n v="43.739699999999985"/>
    <x v="2"/>
    <n v="11"/>
    <n v="0"/>
    <n v="0"/>
    <n v="43.739699999999985"/>
    <n v="0"/>
    <n v="43.739699999999985"/>
  </r>
  <r>
    <d v="2037-12-01T00:00:00"/>
    <n v="43.739699999999985"/>
    <x v="7"/>
    <n v="10.4"/>
    <n v="0"/>
    <n v="0"/>
    <n v="43.739699999999985"/>
    <n v="0"/>
    <n v="43.739699999999985"/>
  </r>
  <r>
    <d v="2037-12-02T00:00:00"/>
    <n v="43.739699999999985"/>
    <x v="3"/>
    <n v="11.9"/>
    <n v="9"/>
    <n v="1.0710000000000002"/>
    <n v="44.810699999999983"/>
    <n v="0"/>
    <n v="44.810699999999983"/>
  </r>
  <r>
    <d v="2037-12-03T00:00:00"/>
    <n v="44.810699999999983"/>
    <x v="10"/>
    <n v="23.1"/>
    <n v="2"/>
    <n v="0.46200000000000002"/>
    <n v="45.272699999999986"/>
    <n v="0"/>
    <n v="45.272699999999986"/>
  </r>
  <r>
    <d v="2037-12-04T00:00:00"/>
    <n v="45.272699999999986"/>
    <x v="15"/>
    <n v="18.600000000000001"/>
    <n v="17.2"/>
    <n v="3.1992000000000003"/>
    <n v="48.471899999999984"/>
    <n v="0"/>
    <n v="48.471899999999984"/>
  </r>
  <r>
    <d v="2037-12-05T00:00:00"/>
    <n v="48.471899999999984"/>
    <x v="2"/>
    <n v="21.8"/>
    <n v="12.3"/>
    <n v="2.6814000000000004"/>
    <n v="51.153299999999987"/>
    <n v="0"/>
    <n v="51.153299999999987"/>
  </r>
  <r>
    <d v="2037-12-06T00:00:00"/>
    <n v="51.153299999999987"/>
    <x v="10"/>
    <n v="27.7"/>
    <n v="7.4"/>
    <n v="2.0498000000000003"/>
    <n v="53.203099999999985"/>
    <n v="0"/>
    <n v="53.203099999999985"/>
  </r>
  <r>
    <d v="2037-12-07T00:00:00"/>
    <n v="53.203099999999985"/>
    <x v="15"/>
    <n v="23.2"/>
    <n v="24"/>
    <n v="5.5679999999999996"/>
    <n v="58.771099999999983"/>
    <n v="0"/>
    <n v="58.771099999999983"/>
  </r>
  <r>
    <d v="2037-12-08T00:00:00"/>
    <n v="58.771099999999983"/>
    <x v="15"/>
    <n v="25.8"/>
    <n v="16.100000000000001"/>
    <n v="4.1538000000000004"/>
    <n v="62.92489999999998"/>
    <n v="0"/>
    <n v="62.92489999999998"/>
  </r>
  <r>
    <d v="2037-12-09T00:00:00"/>
    <n v="62.92489999999998"/>
    <x v="1"/>
    <n v="19.8"/>
    <n v="6.6"/>
    <n v="1.3068000000000002"/>
    <n v="64.231699999999975"/>
    <n v="0"/>
    <n v="64.231699999999975"/>
  </r>
  <r>
    <d v="2037-12-10T00:00:00"/>
    <n v="64.231699999999975"/>
    <x v="14"/>
    <n v="11.2"/>
    <n v="7.5"/>
    <n v="0.84"/>
    <n v="65.071699999999979"/>
    <n v="0"/>
    <n v="65.071699999999979"/>
  </r>
  <r>
    <d v="2037-12-11T00:00:00"/>
    <n v="65.071699999999979"/>
    <x v="6"/>
    <n v="15.7"/>
    <n v="0"/>
    <n v="0"/>
    <n v="65.071699999999979"/>
    <n v="0"/>
    <n v="65.071699999999979"/>
  </r>
  <r>
    <d v="2037-12-12T00:00:00"/>
    <n v="65.071699999999979"/>
    <x v="26"/>
    <n v="23.6"/>
    <n v="0.6"/>
    <n v="0"/>
    <n v="65.071699999999979"/>
    <n v="0"/>
    <n v="65.071699999999979"/>
  </r>
  <r>
    <d v="2037-12-13T00:00:00"/>
    <n v="65.071699999999979"/>
    <x v="4"/>
    <n v="27.5"/>
    <n v="5.3"/>
    <n v="1.4575"/>
    <n v="66.529199999999975"/>
    <n v="0"/>
    <n v="66.529199999999975"/>
  </r>
  <r>
    <d v="2037-12-14T00:00:00"/>
    <n v="66.529199999999975"/>
    <x v="1"/>
    <n v="17.3"/>
    <n v="0"/>
    <n v="0"/>
    <n v="66.529199999999975"/>
    <n v="0"/>
    <n v="66.529199999999975"/>
  </r>
  <r>
    <d v="2037-12-15T00:00:00"/>
    <n v="66.529199999999975"/>
    <x v="15"/>
    <n v="11.2"/>
    <n v="32.700000000000003"/>
    <n v="3.6624000000000003"/>
    <n v="70.19159999999998"/>
    <n v="0"/>
    <n v="70.19159999999998"/>
  </r>
  <r>
    <d v="2037-12-16T00:00:00"/>
    <n v="70.19159999999998"/>
    <x v="7"/>
    <n v="17.8"/>
    <n v="0"/>
    <n v="0"/>
    <n v="70.19159999999998"/>
    <n v="0"/>
    <n v="70.19159999999998"/>
  </r>
  <r>
    <d v="2037-12-17T00:00:00"/>
    <n v="70.19159999999998"/>
    <x v="6"/>
    <n v="16.899999999999999"/>
    <n v="41.8"/>
    <n v="7.0641999999999987"/>
    <n v="77.255799999999979"/>
    <n v="0"/>
    <n v="77.255799999999979"/>
  </r>
  <r>
    <d v="2037-12-18T00:00:00"/>
    <n v="77.255799999999979"/>
    <x v="7"/>
    <n v="18.3"/>
    <n v="0"/>
    <n v="0"/>
    <n v="77.255799999999979"/>
    <n v="0"/>
    <n v="77.255799999999979"/>
  </r>
  <r>
    <d v="2037-12-19T00:00:00"/>
    <n v="77.255799999999979"/>
    <x v="13"/>
    <n v="12.2"/>
    <n v="0"/>
    <n v="0"/>
    <n v="77.255799999999979"/>
    <n v="0"/>
    <n v="77.255799999999979"/>
  </r>
  <r>
    <d v="2037-12-20T00:00:00"/>
    <n v="77.255799999999979"/>
    <x v="9"/>
    <n v="21.2"/>
    <n v="0"/>
    <n v="0"/>
    <n v="77.255799999999979"/>
    <n v="0"/>
    <n v="77.255799999999979"/>
  </r>
  <r>
    <d v="2037-12-21T00:00:00"/>
    <n v="77.255799999999979"/>
    <x v="6"/>
    <n v="19.600000000000001"/>
    <n v="48.2"/>
    <n v="9.4472000000000023"/>
    <n v="86.702999999999975"/>
    <n v="0"/>
    <n v="86.702999999999975"/>
  </r>
  <r>
    <d v="2037-12-22T00:00:00"/>
    <n v="86.702999999999975"/>
    <x v="5"/>
    <n v="15.6"/>
    <n v="0.6"/>
    <n v="0"/>
    <n v="86.702999999999975"/>
    <n v="0"/>
    <n v="86.702999999999975"/>
  </r>
  <r>
    <d v="2037-12-23T00:00:00"/>
    <n v="86.702999999999975"/>
    <x v="22"/>
    <n v="12.5"/>
    <n v="5.9"/>
    <n v="0.73750000000000004"/>
    <n v="87.440499999999972"/>
    <n v="0"/>
    <n v="87.440499999999972"/>
  </r>
  <r>
    <d v="2037-12-24T00:00:00"/>
    <n v="87.440499999999972"/>
    <x v="8"/>
    <n v="29.3"/>
    <n v="0"/>
    <n v="0"/>
    <n v="87.440499999999972"/>
    <n v="0"/>
    <n v="87.440499999999972"/>
  </r>
  <r>
    <d v="2037-12-25T00:00:00"/>
    <n v="87.440499999999972"/>
    <x v="14"/>
    <n v="24.6"/>
    <n v="0"/>
    <n v="0"/>
    <n v="87.440499999999972"/>
    <n v="0"/>
    <n v="87.440499999999972"/>
  </r>
  <r>
    <d v="2037-12-26T00:00:00"/>
    <n v="87.440499999999972"/>
    <x v="5"/>
    <n v="21.2"/>
    <n v="3.1"/>
    <n v="0.65720000000000001"/>
    <n v="88.097699999999975"/>
    <n v="0"/>
    <n v="88.097699999999975"/>
  </r>
  <r>
    <d v="2037-12-27T00:00:00"/>
    <n v="88.097699999999975"/>
    <x v="6"/>
    <n v="12.7"/>
    <n v="38.1"/>
    <n v="4.8387000000000002"/>
    <n v="92.936399999999978"/>
    <n v="0"/>
    <n v="92.936399999999978"/>
  </r>
  <r>
    <d v="2037-12-28T00:00:00"/>
    <n v="92.936399999999978"/>
    <x v="19"/>
    <n v="20.6"/>
    <n v="5.2"/>
    <n v="1.0712000000000002"/>
    <n v="94.007599999999982"/>
    <n v="0"/>
    <n v="94.007599999999982"/>
  </r>
  <r>
    <d v="2037-12-29T00:00:00"/>
    <n v="94.007599999999982"/>
    <x v="8"/>
    <n v="28.3"/>
    <n v="0"/>
    <n v="0"/>
    <n v="94.007599999999982"/>
    <n v="0"/>
    <n v="94.007599999999982"/>
  </r>
  <r>
    <d v="2037-12-30T00:00:00"/>
    <n v="94.007599999999982"/>
    <x v="15"/>
    <n v="15.1"/>
    <n v="22.6"/>
    <n v="3.4125999999999999"/>
    <n v="97.42019999999998"/>
    <n v="0"/>
    <n v="97.42019999999998"/>
  </r>
  <r>
    <d v="2037-12-31T00:00:00"/>
    <n v="97.42019999999998"/>
    <x v="11"/>
    <n v="24.8"/>
    <n v="10.5"/>
    <n v="2.6040000000000005"/>
    <n v="100.02419999999998"/>
    <n v="100"/>
    <n v="2.4199999999979127E-2"/>
  </r>
  <r>
    <d v="2038-01-01T00:00:00"/>
    <n v="2.4199999999979127E-2"/>
    <x v="17"/>
    <n v="16.899999999999999"/>
    <n v="1.2"/>
    <n v="0.20279999999999998"/>
    <n v="0.22699999999997911"/>
    <n v="0"/>
    <n v="0.22699999999997911"/>
  </r>
  <r>
    <d v="2038-01-02T00:00:00"/>
    <n v="0.22699999999997911"/>
    <x v="17"/>
    <n v="23.4"/>
    <n v="0"/>
    <n v="0"/>
    <n v="0.22699999999997911"/>
    <n v="0"/>
    <n v="0.22699999999997911"/>
  </r>
  <r>
    <d v="2038-01-03T00:00:00"/>
    <n v="0.22699999999997911"/>
    <x v="3"/>
    <n v="10.5"/>
    <n v="22.2"/>
    <n v="2.331"/>
    <n v="2.557999999999979"/>
    <n v="0"/>
    <n v="2.557999999999979"/>
  </r>
  <r>
    <d v="2038-01-04T00:00:00"/>
    <n v="2.557999999999979"/>
    <x v="6"/>
    <n v="16.2"/>
    <n v="0"/>
    <n v="0"/>
    <n v="2.557999999999979"/>
    <n v="0"/>
    <n v="2.557999999999979"/>
  </r>
  <r>
    <d v="2038-01-05T00:00:00"/>
    <n v="2.557999999999979"/>
    <x v="12"/>
    <n v="29.7"/>
    <n v="0.3"/>
    <n v="0"/>
    <n v="2.557999999999979"/>
    <n v="0"/>
    <n v="2.557999999999979"/>
  </r>
  <r>
    <d v="2038-01-06T00:00:00"/>
    <n v="2.557999999999979"/>
    <x v="6"/>
    <n v="12.8"/>
    <n v="0"/>
    <n v="0"/>
    <n v="2.557999999999979"/>
    <n v="0"/>
    <n v="2.557999999999979"/>
  </r>
  <r>
    <d v="2038-01-07T00:00:00"/>
    <n v="2.557999999999979"/>
    <x v="4"/>
    <n v="19.100000000000001"/>
    <n v="1.7"/>
    <n v="0.32469999999999999"/>
    <n v="2.8826999999999789"/>
    <n v="0"/>
    <n v="2.8826999999999789"/>
  </r>
  <r>
    <d v="2038-01-08T00:00:00"/>
    <n v="2.8826999999999789"/>
    <x v="7"/>
    <n v="27.7"/>
    <n v="0"/>
    <n v="0"/>
    <n v="2.8826999999999789"/>
    <n v="0"/>
    <n v="2.8826999999999789"/>
  </r>
  <r>
    <d v="2038-01-09T00:00:00"/>
    <n v="2.8826999999999789"/>
    <x v="10"/>
    <n v="22"/>
    <n v="5.9"/>
    <n v="1.298"/>
    <n v="4.1806999999999785"/>
    <n v="0"/>
    <n v="4.1806999999999785"/>
  </r>
  <r>
    <d v="2038-01-10T00:00:00"/>
    <n v="4.1806999999999785"/>
    <x v="2"/>
    <n v="19.600000000000001"/>
    <n v="2.7"/>
    <n v="0.52920000000000011"/>
    <n v="4.7098999999999789"/>
    <n v="0"/>
    <n v="4.7098999999999789"/>
  </r>
  <r>
    <d v="2038-01-11T00:00:00"/>
    <n v="4.7098999999999789"/>
    <x v="4"/>
    <n v="16"/>
    <n v="0.3"/>
    <n v="0"/>
    <n v="4.7098999999999789"/>
    <n v="0"/>
    <n v="4.7098999999999789"/>
  </r>
  <r>
    <d v="2038-01-12T00:00:00"/>
    <n v="4.7098999999999789"/>
    <x v="1"/>
    <n v="14"/>
    <n v="1.3"/>
    <n v="0.182"/>
    <n v="4.8918999999999793"/>
    <n v="0"/>
    <n v="4.8918999999999793"/>
  </r>
  <r>
    <d v="2038-01-13T00:00:00"/>
    <n v="4.8918999999999793"/>
    <x v="11"/>
    <n v="29.5"/>
    <n v="3.3"/>
    <n v="0.97349999999999992"/>
    <n v="5.8653999999999789"/>
    <n v="0"/>
    <n v="5.8653999999999789"/>
  </r>
  <r>
    <d v="2038-01-14T00:00:00"/>
    <n v="5.8653999999999789"/>
    <x v="3"/>
    <n v="12.2"/>
    <n v="0"/>
    <n v="0"/>
    <n v="5.8653999999999789"/>
    <n v="0"/>
    <n v="5.8653999999999789"/>
  </r>
  <r>
    <d v="2038-01-15T00:00:00"/>
    <n v="5.8653999999999789"/>
    <x v="7"/>
    <n v="15"/>
    <n v="7.4"/>
    <n v="1.1100000000000001"/>
    <n v="6.9753999999999792"/>
    <n v="0"/>
    <n v="6.9753999999999792"/>
  </r>
  <r>
    <d v="2038-01-16T00:00:00"/>
    <n v="6.9753999999999792"/>
    <x v="16"/>
    <n v="10.4"/>
    <n v="2"/>
    <n v="0.20800000000000002"/>
    <n v="7.1833999999999794"/>
    <n v="0"/>
    <n v="7.1833999999999794"/>
  </r>
  <r>
    <d v="2038-01-17T00:00:00"/>
    <n v="7.1833999999999794"/>
    <x v="15"/>
    <n v="18.600000000000001"/>
    <n v="4.5999999999999996"/>
    <n v="0.85560000000000003"/>
    <n v="8.0389999999999802"/>
    <n v="0"/>
    <n v="8.0389999999999802"/>
  </r>
  <r>
    <d v="2038-01-18T00:00:00"/>
    <n v="8.0389999999999802"/>
    <x v="14"/>
    <n v="23.7"/>
    <n v="7.2"/>
    <n v="1.7063999999999999"/>
    <n v="9.7453999999999805"/>
    <n v="0"/>
    <n v="9.7453999999999805"/>
  </r>
  <r>
    <d v="2038-01-19T00:00:00"/>
    <n v="9.7453999999999805"/>
    <x v="1"/>
    <n v="27.2"/>
    <n v="0"/>
    <n v="0"/>
    <n v="9.7453999999999805"/>
    <n v="0"/>
    <n v="9.7453999999999805"/>
  </r>
  <r>
    <d v="2038-01-20T00:00:00"/>
    <n v="9.7453999999999805"/>
    <x v="11"/>
    <n v="11.3"/>
    <n v="18.8"/>
    <n v="2.1244000000000005"/>
    <n v="11.86979999999998"/>
    <n v="0"/>
    <n v="11.86979999999998"/>
  </r>
  <r>
    <d v="2038-01-21T00:00:00"/>
    <n v="11.86979999999998"/>
    <x v="3"/>
    <n v="22.1"/>
    <n v="0"/>
    <n v="0"/>
    <n v="11.86979999999998"/>
    <n v="0"/>
    <n v="11.86979999999998"/>
  </r>
  <r>
    <d v="2038-01-22T00:00:00"/>
    <n v="11.86979999999998"/>
    <x v="8"/>
    <n v="11"/>
    <n v="0"/>
    <n v="0"/>
    <n v="11.86979999999998"/>
    <n v="0"/>
    <n v="11.86979999999998"/>
  </r>
  <r>
    <d v="2038-01-23T00:00:00"/>
    <n v="11.86979999999998"/>
    <x v="15"/>
    <n v="14.7"/>
    <n v="0"/>
    <n v="0"/>
    <n v="11.86979999999998"/>
    <n v="0"/>
    <n v="11.86979999999998"/>
  </r>
  <r>
    <d v="2038-01-24T00:00:00"/>
    <n v="11.86979999999998"/>
    <x v="15"/>
    <n v="10.4"/>
    <n v="14.4"/>
    <n v="1.4976000000000003"/>
    <n v="13.36739999999998"/>
    <n v="0"/>
    <n v="13.36739999999998"/>
  </r>
  <r>
    <d v="2038-01-25T00:00:00"/>
    <n v="13.36739999999998"/>
    <x v="20"/>
    <n v="29.6"/>
    <n v="2.8"/>
    <n v="0.82879999999999998"/>
    <n v="14.19619999999998"/>
    <n v="0"/>
    <n v="14.19619999999998"/>
  </r>
  <r>
    <d v="2038-01-26T00:00:00"/>
    <n v="14.19619999999998"/>
    <x v="14"/>
    <n v="11.3"/>
    <n v="7.2"/>
    <n v="0.8136000000000001"/>
    <n v="15.009799999999981"/>
    <n v="0"/>
    <n v="15.009799999999981"/>
  </r>
  <r>
    <d v="2038-01-27T00:00:00"/>
    <n v="15.009799999999981"/>
    <x v="16"/>
    <n v="22.4"/>
    <n v="0"/>
    <n v="0"/>
    <n v="15.009799999999981"/>
    <n v="0"/>
    <n v="15.009799999999981"/>
  </r>
  <r>
    <d v="2038-01-28T00:00:00"/>
    <n v="15.009799999999981"/>
    <x v="15"/>
    <n v="19.600000000000001"/>
    <n v="28.7"/>
    <n v="5.6251999999999995"/>
    <n v="20.63499999999998"/>
    <n v="0"/>
    <n v="20.63499999999998"/>
  </r>
  <r>
    <d v="2038-01-29T00:00:00"/>
    <n v="20.63499999999998"/>
    <x v="2"/>
    <n v="28.5"/>
    <n v="12.9"/>
    <n v="3.6765000000000003"/>
    <n v="24.311499999999981"/>
    <n v="0"/>
    <n v="24.311499999999981"/>
  </r>
  <r>
    <d v="2038-01-30T00:00:00"/>
    <n v="24.311499999999981"/>
    <x v="20"/>
    <n v="10.9"/>
    <n v="0"/>
    <n v="0"/>
    <n v="24.311499999999981"/>
    <n v="0"/>
    <n v="24.311499999999981"/>
  </r>
  <r>
    <d v="2038-01-31T00:00:00"/>
    <n v="24.311499999999981"/>
    <x v="9"/>
    <n v="13.4"/>
    <n v="15.7"/>
    <n v="2.1038000000000001"/>
    <n v="26.415299999999981"/>
    <n v="0"/>
    <n v="26.415299999999981"/>
  </r>
  <r>
    <d v="2038-02-01T00:00:00"/>
    <n v="26.415299999999981"/>
    <x v="15"/>
    <n v="27.3"/>
    <n v="0"/>
    <n v="0"/>
    <n v="26.415299999999981"/>
    <n v="0"/>
    <n v="26.415299999999981"/>
  </r>
  <r>
    <d v="2038-02-02T00:00:00"/>
    <n v="26.415299999999981"/>
    <x v="5"/>
    <n v="23.6"/>
    <n v="0"/>
    <n v="0"/>
    <n v="26.415299999999981"/>
    <n v="0"/>
    <n v="26.415299999999981"/>
  </r>
  <r>
    <d v="2038-02-03T00:00:00"/>
    <n v="26.415299999999981"/>
    <x v="3"/>
    <n v="26.5"/>
    <n v="20.3"/>
    <n v="5.3795000000000002"/>
    <n v="31.794799999999981"/>
    <n v="0"/>
    <n v="31.794799999999981"/>
  </r>
  <r>
    <d v="2038-02-04T00:00:00"/>
    <n v="31.794799999999981"/>
    <x v="5"/>
    <n v="23.6"/>
    <n v="6.5"/>
    <n v="1.534"/>
    <n v="33.32879999999998"/>
    <n v="0"/>
    <n v="33.32879999999998"/>
  </r>
  <r>
    <d v="2038-02-05T00:00:00"/>
    <n v="33.32879999999998"/>
    <x v="7"/>
    <n v="22.4"/>
    <n v="13.3"/>
    <n v="2.9792000000000001"/>
    <n v="36.307999999999979"/>
    <n v="0"/>
    <n v="36.307999999999979"/>
  </r>
  <r>
    <d v="2038-02-06T00:00:00"/>
    <n v="36.307999999999979"/>
    <x v="14"/>
    <n v="22"/>
    <n v="15.5"/>
    <n v="3.41"/>
    <n v="39.717999999999975"/>
    <n v="0"/>
    <n v="39.717999999999975"/>
  </r>
  <r>
    <d v="2038-02-07T00:00:00"/>
    <n v="39.717999999999975"/>
    <x v="23"/>
    <n v="10.8"/>
    <n v="0.4"/>
    <n v="0"/>
    <n v="39.717999999999975"/>
    <n v="0"/>
    <n v="39.717999999999975"/>
  </r>
  <r>
    <d v="2038-02-08T00:00:00"/>
    <n v="39.717999999999975"/>
    <x v="11"/>
    <n v="21.6"/>
    <n v="0"/>
    <n v="0"/>
    <n v="39.717999999999975"/>
    <n v="0"/>
    <n v="39.717999999999975"/>
  </r>
  <r>
    <d v="2038-02-09T00:00:00"/>
    <n v="39.717999999999975"/>
    <x v="4"/>
    <n v="10.1"/>
    <n v="0"/>
    <n v="0"/>
    <n v="39.717999999999975"/>
    <n v="0"/>
    <n v="39.717999999999975"/>
  </r>
  <r>
    <d v="2038-02-10T00:00:00"/>
    <n v="39.717999999999975"/>
    <x v="7"/>
    <n v="29"/>
    <n v="12.6"/>
    <n v="3.6539999999999999"/>
    <n v="43.371999999999971"/>
    <n v="0"/>
    <n v="43.371999999999971"/>
  </r>
  <r>
    <d v="2038-02-11T00:00:00"/>
    <n v="43.371999999999971"/>
    <x v="4"/>
    <n v="16.399999999999999"/>
    <n v="3.7"/>
    <n v="0.60680000000000001"/>
    <n v="43.978799999999971"/>
    <n v="0"/>
    <n v="43.978799999999971"/>
  </r>
  <r>
    <d v="2038-02-12T00:00:00"/>
    <n v="43.978799999999971"/>
    <x v="15"/>
    <n v="13.5"/>
    <n v="38.5"/>
    <n v="5.1974999999999998"/>
    <n v="49.176299999999969"/>
    <n v="0"/>
    <n v="49.176299999999969"/>
  </r>
  <r>
    <d v="2038-02-13T00:00:00"/>
    <n v="49.176299999999969"/>
    <x v="10"/>
    <n v="18.100000000000001"/>
    <n v="3"/>
    <n v="0.54300000000000004"/>
    <n v="49.719299999999969"/>
    <n v="0"/>
    <n v="49.719299999999969"/>
  </r>
  <r>
    <d v="2038-02-14T00:00:00"/>
    <n v="49.719299999999969"/>
    <x v="3"/>
    <n v="20.399999999999999"/>
    <n v="11.7"/>
    <n v="2.3868"/>
    <n v="52.106099999999969"/>
    <n v="0"/>
    <n v="52.106099999999969"/>
  </r>
  <r>
    <d v="2038-02-15T00:00:00"/>
    <n v="52.106099999999969"/>
    <x v="11"/>
    <n v="29.6"/>
    <n v="0.9"/>
    <n v="0"/>
    <n v="52.106099999999969"/>
    <n v="0"/>
    <n v="52.106099999999969"/>
  </r>
  <r>
    <d v="2038-02-16T00:00:00"/>
    <n v="52.106099999999969"/>
    <x v="28"/>
    <n v="11.4"/>
    <n v="0.6"/>
    <n v="0"/>
    <n v="52.106099999999969"/>
    <n v="0"/>
    <n v="52.106099999999969"/>
  </r>
  <r>
    <d v="2038-02-17T00:00:00"/>
    <n v="52.106099999999969"/>
    <x v="7"/>
    <n v="28.8"/>
    <n v="14.1"/>
    <n v="4.0607999999999995"/>
    <n v="56.16689999999997"/>
    <n v="0"/>
    <n v="56.16689999999997"/>
  </r>
  <r>
    <d v="2038-02-18T00:00:00"/>
    <n v="56.16689999999997"/>
    <x v="6"/>
    <n v="11.8"/>
    <n v="42.4"/>
    <n v="5.0031999999999996"/>
    <n v="61.170099999999969"/>
    <n v="0"/>
    <n v="61.170099999999969"/>
  </r>
  <r>
    <d v="2038-02-19T00:00:00"/>
    <n v="61.170099999999969"/>
    <x v="3"/>
    <n v="11.5"/>
    <n v="10.1"/>
    <n v="1.1615"/>
    <n v="62.331599999999966"/>
    <n v="0"/>
    <n v="62.331599999999966"/>
  </r>
  <r>
    <d v="2038-02-20T00:00:00"/>
    <n v="62.331599999999966"/>
    <x v="9"/>
    <n v="13.6"/>
    <n v="8.4"/>
    <n v="1.1424000000000001"/>
    <n v="63.473999999999968"/>
    <n v="0"/>
    <n v="63.473999999999968"/>
  </r>
  <r>
    <d v="2038-02-21T00:00:00"/>
    <n v="63.473999999999968"/>
    <x v="27"/>
    <n v="14.1"/>
    <n v="0.7"/>
    <n v="0"/>
    <n v="63.473999999999968"/>
    <n v="0"/>
    <n v="63.473999999999968"/>
  </r>
  <r>
    <d v="2038-02-22T00:00:00"/>
    <n v="63.473999999999968"/>
    <x v="15"/>
    <n v="19.399999999999999"/>
    <n v="32.700000000000003"/>
    <n v="6.3437999999999999"/>
    <n v="69.817799999999963"/>
    <n v="0"/>
    <n v="69.817799999999963"/>
  </r>
  <r>
    <d v="2038-02-23T00:00:00"/>
    <n v="69.817799999999963"/>
    <x v="29"/>
    <n v="28.5"/>
    <n v="0"/>
    <n v="0"/>
    <n v="69.817799999999963"/>
    <n v="0"/>
    <n v="69.817799999999963"/>
  </r>
  <r>
    <d v="2038-02-24T00:00:00"/>
    <n v="69.817799999999963"/>
    <x v="15"/>
    <n v="23.7"/>
    <n v="12.2"/>
    <n v="2.8914"/>
    <n v="72.709199999999967"/>
    <n v="0"/>
    <n v="72.709199999999967"/>
  </r>
  <r>
    <d v="2038-02-25T00:00:00"/>
    <n v="72.709199999999967"/>
    <x v="16"/>
    <n v="21.7"/>
    <n v="0"/>
    <n v="0"/>
    <n v="72.709199999999967"/>
    <n v="0"/>
    <n v="72.709199999999967"/>
  </r>
  <r>
    <d v="2038-02-26T00:00:00"/>
    <n v="72.709199999999967"/>
    <x v="2"/>
    <n v="13.3"/>
    <n v="0"/>
    <n v="0"/>
    <n v="72.709199999999967"/>
    <n v="0"/>
    <n v="72.709199999999967"/>
  </r>
  <r>
    <d v="2038-02-27T00:00:00"/>
    <n v="72.709199999999967"/>
    <x v="5"/>
    <n v="14.4"/>
    <n v="0"/>
    <n v="0"/>
    <n v="72.709199999999967"/>
    <n v="0"/>
    <n v="72.709199999999967"/>
  </r>
  <r>
    <d v="2038-02-28T00:00:00"/>
    <n v="72.709199999999967"/>
    <x v="7"/>
    <n v="28.5"/>
    <n v="21.5"/>
    <n v="6.1275000000000004"/>
    <n v="78.836699999999965"/>
    <n v="0"/>
    <n v="78.836699999999965"/>
  </r>
  <r>
    <d v="2038-03-01T00:00:00"/>
    <n v="78.836699999999965"/>
    <x v="15"/>
    <n v="20.5"/>
    <n v="0"/>
    <n v="0"/>
    <n v="78.836699999999965"/>
    <n v="0"/>
    <n v="78.836699999999965"/>
  </r>
  <r>
    <d v="2038-03-02T00:00:00"/>
    <n v="78.836699999999965"/>
    <x v="6"/>
    <n v="11.4"/>
    <n v="39"/>
    <n v="4.4460000000000006"/>
    <n v="83.282699999999963"/>
    <n v="0"/>
    <n v="83.282699999999963"/>
  </r>
  <r>
    <d v="2038-03-03T00:00:00"/>
    <n v="83.282699999999963"/>
    <x v="5"/>
    <n v="12.5"/>
    <n v="0"/>
    <n v="0"/>
    <n v="83.282699999999963"/>
    <n v="0"/>
    <n v="83.282699999999963"/>
  </r>
  <r>
    <d v="2038-03-04T00:00:00"/>
    <n v="83.282699999999963"/>
    <x v="11"/>
    <n v="16.600000000000001"/>
    <n v="4.5999999999999996"/>
    <n v="0.76360000000000006"/>
    <n v="84.04629999999996"/>
    <n v="0"/>
    <n v="84.04629999999996"/>
  </r>
  <r>
    <d v="2038-03-05T00:00:00"/>
    <n v="84.04629999999996"/>
    <x v="11"/>
    <n v="10.6"/>
    <n v="11.3"/>
    <n v="1.1978"/>
    <n v="85.24409999999996"/>
    <n v="0"/>
    <n v="85.24409999999996"/>
  </r>
  <r>
    <d v="2038-03-06T00:00:00"/>
    <n v="85.24409999999996"/>
    <x v="3"/>
    <n v="27.9"/>
    <n v="16.100000000000001"/>
    <n v="4.4919000000000002"/>
    <n v="89.735999999999962"/>
    <n v="0"/>
    <n v="89.735999999999962"/>
  </r>
  <r>
    <d v="2038-03-07T00:00:00"/>
    <n v="89.735999999999962"/>
    <x v="6"/>
    <n v="11.1"/>
    <n v="28.2"/>
    <n v="3.1301999999999999"/>
    <n v="92.866199999999964"/>
    <n v="0"/>
    <n v="92.866199999999964"/>
  </r>
  <r>
    <d v="2038-03-08T00:00:00"/>
    <n v="92.866199999999964"/>
    <x v="3"/>
    <n v="21.5"/>
    <n v="12.8"/>
    <n v="2.7519999999999998"/>
    <n v="95.618199999999959"/>
    <n v="0"/>
    <n v="95.618199999999959"/>
  </r>
  <r>
    <d v="2038-03-09T00:00:00"/>
    <n v="95.618199999999959"/>
    <x v="2"/>
    <n v="28.4"/>
    <n v="4.5999999999999996"/>
    <n v="1.3063999999999998"/>
    <n v="96.924599999999955"/>
    <n v="0"/>
    <n v="96.924599999999955"/>
  </r>
  <r>
    <d v="2038-03-10T00:00:00"/>
    <n v="96.924599999999955"/>
    <x v="18"/>
    <n v="18.100000000000001"/>
    <n v="5.9"/>
    <n v="1.0679000000000003"/>
    <n v="97.99249999999995"/>
    <n v="0"/>
    <n v="97.99249999999995"/>
  </r>
  <r>
    <d v="2038-03-11T00:00:00"/>
    <n v="97.99249999999995"/>
    <x v="16"/>
    <n v="25.3"/>
    <n v="0"/>
    <n v="0"/>
    <n v="97.99249999999995"/>
    <n v="0"/>
    <n v="97.99249999999995"/>
  </r>
  <r>
    <d v="2038-03-12T00:00:00"/>
    <n v="97.99249999999995"/>
    <x v="5"/>
    <n v="15.6"/>
    <n v="10.6"/>
    <n v="1.6536"/>
    <n v="99.646099999999947"/>
    <n v="0"/>
    <n v="99.646099999999947"/>
  </r>
  <r>
    <d v="2038-03-13T00:00:00"/>
    <n v="99.646099999999947"/>
    <x v="15"/>
    <n v="19.899999999999999"/>
    <n v="0"/>
    <n v="0"/>
    <n v="99.646099999999947"/>
    <n v="0"/>
    <n v="99.646099999999947"/>
  </r>
  <r>
    <d v="2038-03-14T00:00:00"/>
    <n v="99.646099999999947"/>
    <x v="3"/>
    <n v="24.7"/>
    <n v="14.7"/>
    <n v="3.6309"/>
    <n v="103.27699999999994"/>
    <n v="100"/>
    <n v="3.2769999999999442"/>
  </r>
  <r>
    <d v="2038-03-15T00:00:00"/>
    <n v="3.2769999999999442"/>
    <x v="19"/>
    <n v="21.9"/>
    <n v="5.6"/>
    <n v="1.2263999999999999"/>
    <n v="4.5033999999999441"/>
    <n v="0"/>
    <n v="4.5033999999999441"/>
  </r>
  <r>
    <d v="2038-03-16T00:00:00"/>
    <n v="4.5033999999999441"/>
    <x v="10"/>
    <n v="18"/>
    <n v="6.2"/>
    <n v="1.1160000000000001"/>
    <n v="5.6193999999999438"/>
    <n v="0"/>
    <n v="5.6193999999999438"/>
  </r>
  <r>
    <d v="2038-03-17T00:00:00"/>
    <n v="5.6193999999999438"/>
    <x v="25"/>
    <n v="24.5"/>
    <n v="0.6"/>
    <n v="0"/>
    <n v="5.6193999999999438"/>
    <n v="0"/>
    <n v="5.6193999999999438"/>
  </r>
  <r>
    <d v="2038-03-18T00:00:00"/>
    <n v="5.6193999999999438"/>
    <x v="4"/>
    <n v="10.9"/>
    <n v="0"/>
    <n v="0"/>
    <n v="5.6193999999999438"/>
    <n v="0"/>
    <n v="5.6193999999999438"/>
  </r>
  <r>
    <d v="2038-03-19T00:00:00"/>
    <n v="5.6193999999999438"/>
    <x v="22"/>
    <n v="11.3"/>
    <n v="2.7"/>
    <n v="0.30510000000000004"/>
    <n v="5.9244999999999441"/>
    <n v="0"/>
    <n v="5.9244999999999441"/>
  </r>
  <r>
    <d v="2038-03-20T00:00:00"/>
    <n v="5.9244999999999441"/>
    <x v="6"/>
    <n v="13.2"/>
    <n v="30"/>
    <n v="3.96"/>
    <n v="9.8844999999999441"/>
    <n v="0"/>
    <n v="9.8844999999999441"/>
  </r>
  <r>
    <d v="2038-03-21T00:00:00"/>
    <n v="9.8844999999999441"/>
    <x v="4"/>
    <n v="18.7"/>
    <n v="4.7"/>
    <n v="0.87890000000000001"/>
    <n v="10.763399999999944"/>
    <n v="0"/>
    <n v="10.763399999999944"/>
  </r>
  <r>
    <d v="2038-03-22T00:00:00"/>
    <n v="10.763399999999944"/>
    <x v="4"/>
    <n v="12.1"/>
    <n v="1.5"/>
    <n v="0.18149999999999999"/>
    <n v="10.944899999999944"/>
    <n v="0"/>
    <n v="10.944899999999944"/>
  </r>
  <r>
    <d v="2038-03-23T00:00:00"/>
    <n v="10.944899999999944"/>
    <x v="11"/>
    <n v="11.9"/>
    <n v="1.3"/>
    <n v="0.1547"/>
    <n v="11.099599999999944"/>
    <n v="0"/>
    <n v="11.099599999999944"/>
  </r>
  <r>
    <d v="2038-03-24T00:00:00"/>
    <n v="11.099599999999944"/>
    <x v="22"/>
    <n v="17.7"/>
    <n v="2.6"/>
    <n v="0.46020000000000005"/>
    <n v="11.559799999999944"/>
    <n v="0"/>
    <n v="11.559799999999944"/>
  </r>
  <r>
    <d v="2038-03-25T00:00:00"/>
    <n v="11.559799999999944"/>
    <x v="17"/>
    <n v="25.9"/>
    <n v="0.8"/>
    <n v="0"/>
    <n v="11.559799999999944"/>
    <n v="0"/>
    <n v="11.559799999999944"/>
  </r>
  <r>
    <d v="2038-03-26T00:00:00"/>
    <n v="11.559799999999944"/>
    <x v="2"/>
    <n v="27.7"/>
    <n v="0"/>
    <n v="0"/>
    <n v="11.559799999999944"/>
    <n v="0"/>
    <n v="11.559799999999944"/>
  </r>
  <r>
    <d v="2038-03-27T00:00:00"/>
    <n v="11.559799999999944"/>
    <x v="9"/>
    <n v="13.3"/>
    <n v="13.3"/>
    <n v="1.7689000000000001"/>
    <n v="13.328699999999944"/>
    <n v="0"/>
    <n v="13.328699999999944"/>
  </r>
  <r>
    <d v="2038-03-28T00:00:00"/>
    <n v="13.328699999999944"/>
    <x v="15"/>
    <n v="11.7"/>
    <n v="4.9000000000000004"/>
    <n v="0.57330000000000003"/>
    <n v="13.901999999999944"/>
    <n v="0"/>
    <n v="13.901999999999944"/>
  </r>
  <r>
    <d v="2038-03-29T00:00:00"/>
    <n v="13.901999999999944"/>
    <x v="22"/>
    <n v="26.5"/>
    <n v="4.5"/>
    <n v="1.1925000000000001"/>
    <n v="15.094499999999945"/>
    <n v="0"/>
    <n v="15.094499999999945"/>
  </r>
  <r>
    <d v="2038-03-30T00:00:00"/>
    <n v="15.094499999999945"/>
    <x v="23"/>
    <n v="18.7"/>
    <n v="2.2999999999999998"/>
    <n v="0.43009999999999998"/>
    <n v="15.524599999999944"/>
    <n v="0"/>
    <n v="15.524599999999944"/>
  </r>
  <r>
    <d v="2038-03-31T00:00:00"/>
    <n v="15.524599999999944"/>
    <x v="18"/>
    <n v="11.7"/>
    <n v="6"/>
    <n v="0.70199999999999985"/>
    <n v="16.226599999999944"/>
    <n v="0"/>
    <n v="16.226599999999944"/>
  </r>
  <r>
    <d v="2038-04-01T00:00:00"/>
    <n v="16.226599999999944"/>
    <x v="15"/>
    <n v="27.5"/>
    <n v="22.6"/>
    <n v="6.2149999999999999"/>
    <n v="22.441599999999944"/>
    <n v="0"/>
    <n v="22.441599999999944"/>
  </r>
  <r>
    <d v="2038-04-02T00:00:00"/>
    <n v="22.441599999999944"/>
    <x v="23"/>
    <n v="27.4"/>
    <n v="0"/>
    <n v="0"/>
    <n v="22.441599999999944"/>
    <n v="0"/>
    <n v="22.441599999999944"/>
  </r>
  <r>
    <d v="2038-04-03T00:00:00"/>
    <n v="22.441599999999944"/>
    <x v="7"/>
    <n v="14.8"/>
    <n v="0"/>
    <n v="0"/>
    <n v="22.441599999999944"/>
    <n v="0"/>
    <n v="22.441599999999944"/>
  </r>
  <r>
    <d v="2038-04-04T00:00:00"/>
    <n v="22.441599999999944"/>
    <x v="13"/>
    <n v="26.2"/>
    <n v="0"/>
    <n v="0"/>
    <n v="22.441599999999944"/>
    <n v="0"/>
    <n v="22.441599999999944"/>
  </r>
  <r>
    <d v="2038-04-05T00:00:00"/>
    <n v="22.441599999999944"/>
    <x v="11"/>
    <n v="12.9"/>
    <n v="17.899999999999999"/>
    <n v="2.3090999999999999"/>
    <n v="24.750699999999945"/>
    <n v="0"/>
    <n v="24.750699999999945"/>
  </r>
  <r>
    <d v="2038-04-06T00:00:00"/>
    <n v="24.750699999999945"/>
    <x v="21"/>
    <n v="12.5"/>
    <n v="0"/>
    <n v="0"/>
    <n v="24.750699999999945"/>
    <n v="0"/>
    <n v="24.750699999999945"/>
  </r>
  <r>
    <d v="2038-04-07T00:00:00"/>
    <n v="24.750699999999945"/>
    <x v="20"/>
    <n v="12.3"/>
    <n v="0"/>
    <n v="0"/>
    <n v="24.750699999999945"/>
    <n v="0"/>
    <n v="24.750699999999945"/>
  </r>
  <r>
    <d v="2038-04-08T00:00:00"/>
    <n v="24.750699999999945"/>
    <x v="1"/>
    <n v="19.399999999999999"/>
    <n v="0"/>
    <n v="0"/>
    <n v="24.750699999999945"/>
    <n v="0"/>
    <n v="24.750699999999945"/>
  </r>
  <r>
    <d v="2038-04-09T00:00:00"/>
    <n v="24.750699999999945"/>
    <x v="11"/>
    <n v="20.9"/>
    <n v="0"/>
    <n v="0"/>
    <n v="24.750699999999945"/>
    <n v="0"/>
    <n v="24.750699999999945"/>
  </r>
  <r>
    <d v="2038-04-10T00:00:00"/>
    <n v="24.750699999999945"/>
    <x v="5"/>
    <n v="10.4"/>
    <n v="0"/>
    <n v="0"/>
    <n v="24.750699999999945"/>
    <n v="0"/>
    <n v="24.750699999999945"/>
  </r>
  <r>
    <d v="2038-04-11T00:00:00"/>
    <n v="24.750699999999945"/>
    <x v="7"/>
    <n v="22.2"/>
    <n v="2.5"/>
    <n v="0.55500000000000005"/>
    <n v="25.305699999999945"/>
    <n v="0"/>
    <n v="25.305699999999945"/>
  </r>
  <r>
    <d v="2038-04-12T00:00:00"/>
    <n v="25.305699999999945"/>
    <x v="6"/>
    <n v="16.8"/>
    <n v="0"/>
    <n v="0"/>
    <n v="25.305699999999945"/>
    <n v="0"/>
    <n v="25.305699999999945"/>
  </r>
  <r>
    <d v="2038-04-13T00:00:00"/>
    <n v="25.305699999999945"/>
    <x v="15"/>
    <n v="21.7"/>
    <n v="33.299999999999997"/>
    <n v="7.2260999999999989"/>
    <n v="32.531799999999947"/>
    <n v="0"/>
    <n v="32.531799999999947"/>
  </r>
  <r>
    <d v="2038-04-14T00:00:00"/>
    <n v="32.531799999999947"/>
    <x v="7"/>
    <n v="10.199999999999999"/>
    <n v="16.600000000000001"/>
    <n v="1.6932"/>
    <n v="34.224999999999945"/>
    <n v="0"/>
    <n v="34.224999999999945"/>
  </r>
  <r>
    <d v="2038-04-15T00:00:00"/>
    <n v="34.224999999999945"/>
    <x v="6"/>
    <n v="16.5"/>
    <n v="0"/>
    <n v="0"/>
    <n v="34.224999999999945"/>
    <n v="0"/>
    <n v="34.224999999999945"/>
  </r>
  <r>
    <d v="2038-04-16T00:00:00"/>
    <n v="34.224999999999945"/>
    <x v="12"/>
    <n v="29.1"/>
    <n v="0.5"/>
    <n v="0"/>
    <n v="34.224999999999945"/>
    <n v="0"/>
    <n v="34.224999999999945"/>
  </r>
  <r>
    <d v="2038-04-17T00:00:00"/>
    <n v="34.224999999999945"/>
    <x v="7"/>
    <n v="17.8"/>
    <n v="0"/>
    <n v="0"/>
    <n v="34.224999999999945"/>
    <n v="0"/>
    <n v="34.224999999999945"/>
  </r>
  <r>
    <d v="2038-04-18T00:00:00"/>
    <n v="34.224999999999945"/>
    <x v="6"/>
    <n v="10"/>
    <n v="0"/>
    <n v="0"/>
    <n v="34.224999999999945"/>
    <n v="0"/>
    <n v="34.224999999999945"/>
  </r>
  <r>
    <d v="2038-04-19T00:00:00"/>
    <n v="34.224999999999945"/>
    <x v="5"/>
    <n v="15.5"/>
    <n v="8.6"/>
    <n v="1.333"/>
    <n v="35.557999999999943"/>
    <n v="0"/>
    <n v="35.557999999999943"/>
  </r>
  <r>
    <d v="2038-04-20T00:00:00"/>
    <n v="35.557999999999943"/>
    <x v="6"/>
    <n v="15.3"/>
    <n v="21.4"/>
    <n v="3.2742000000000004"/>
    <n v="38.832199999999943"/>
    <n v="0"/>
    <n v="38.832199999999943"/>
  </r>
  <r>
    <d v="2038-04-21T00:00:00"/>
    <n v="38.832199999999943"/>
    <x v="8"/>
    <n v="23.7"/>
    <n v="0"/>
    <n v="0"/>
    <n v="38.832199999999943"/>
    <n v="0"/>
    <n v="38.832199999999943"/>
  </r>
  <r>
    <d v="2038-04-22T00:00:00"/>
    <n v="38.832199999999943"/>
    <x v="7"/>
    <n v="26.1"/>
    <n v="12.5"/>
    <n v="3.2625000000000002"/>
    <n v="42.094699999999946"/>
    <n v="0"/>
    <n v="42.094699999999946"/>
  </r>
  <r>
    <d v="2038-04-23T00:00:00"/>
    <n v="42.094699999999946"/>
    <x v="7"/>
    <n v="13.4"/>
    <n v="0"/>
    <n v="0"/>
    <n v="42.094699999999946"/>
    <n v="0"/>
    <n v="42.094699999999946"/>
  </r>
  <r>
    <d v="2038-04-24T00:00:00"/>
    <n v="42.094699999999946"/>
    <x v="1"/>
    <n v="17.8"/>
    <n v="3.7"/>
    <n v="0.65859999999999996"/>
    <n v="42.753299999999946"/>
    <n v="0"/>
    <n v="42.753299999999946"/>
  </r>
  <r>
    <d v="2038-04-25T00:00:00"/>
    <n v="42.753299999999946"/>
    <x v="20"/>
    <n v="13"/>
    <n v="2.7"/>
    <n v="0.35100000000000003"/>
    <n v="43.104299999999945"/>
    <n v="0"/>
    <n v="43.104299999999945"/>
  </r>
  <r>
    <d v="2038-04-26T00:00:00"/>
    <n v="43.104299999999945"/>
    <x v="3"/>
    <n v="28.2"/>
    <n v="0"/>
    <n v="0"/>
    <n v="43.104299999999945"/>
    <n v="0"/>
    <n v="43.104299999999945"/>
  </r>
  <r>
    <d v="2038-04-27T00:00:00"/>
    <n v="43.104299999999945"/>
    <x v="6"/>
    <n v="23"/>
    <n v="0"/>
    <n v="0"/>
    <n v="43.104299999999945"/>
    <n v="0"/>
    <n v="43.104299999999945"/>
  </r>
  <r>
    <d v="2038-04-28T00:00:00"/>
    <n v="43.104299999999945"/>
    <x v="3"/>
    <n v="21.5"/>
    <n v="0"/>
    <n v="0"/>
    <n v="43.104299999999945"/>
    <n v="0"/>
    <n v="43.104299999999945"/>
  </r>
  <r>
    <d v="2038-04-29T00:00:00"/>
    <n v="43.104299999999945"/>
    <x v="14"/>
    <n v="22.3"/>
    <n v="0"/>
    <n v="0"/>
    <n v="43.104299999999945"/>
    <n v="0"/>
    <n v="43.104299999999945"/>
  </r>
  <r>
    <d v="2038-04-30T00:00:00"/>
    <n v="43.104299999999945"/>
    <x v="6"/>
    <n v="28.2"/>
    <n v="0"/>
    <n v="0"/>
    <n v="43.104299999999945"/>
    <n v="0"/>
    <n v="43.104299999999945"/>
  </r>
  <r>
    <d v="2038-05-01T00:00:00"/>
    <n v="43.104299999999945"/>
    <x v="20"/>
    <n v="11.9"/>
    <n v="3.4"/>
    <n v="0.40460000000000002"/>
    <n v="43.508899999999947"/>
    <n v="0"/>
    <n v="43.508899999999947"/>
  </r>
  <r>
    <d v="2038-05-02T00:00:00"/>
    <n v="43.508899999999947"/>
    <x v="14"/>
    <n v="20.9"/>
    <n v="7.5"/>
    <n v="1.5675000000000001"/>
    <n v="45.07639999999995"/>
    <n v="0"/>
    <n v="45.07639999999995"/>
  </r>
  <r>
    <d v="2038-05-03T00:00:00"/>
    <n v="45.07639999999995"/>
    <x v="28"/>
    <n v="18.399999999999999"/>
    <n v="0.2"/>
    <n v="0"/>
    <n v="45.07639999999995"/>
    <n v="0"/>
    <n v="45.07639999999995"/>
  </r>
  <r>
    <d v="2038-05-04T00:00:00"/>
    <n v="45.07639999999995"/>
    <x v="6"/>
    <n v="27.8"/>
    <n v="35.9"/>
    <n v="9.9802"/>
    <n v="55.056599999999946"/>
    <n v="0"/>
    <n v="55.056599999999946"/>
  </r>
  <r>
    <d v="2038-05-05T00:00:00"/>
    <n v="55.056599999999946"/>
    <x v="15"/>
    <n v="20.7"/>
    <n v="14.7"/>
    <n v="3.0428999999999995"/>
    <n v="58.099499999999949"/>
    <n v="0"/>
    <n v="58.099499999999949"/>
  </r>
  <r>
    <d v="2038-05-06T00:00:00"/>
    <n v="58.099499999999949"/>
    <x v="1"/>
    <n v="13"/>
    <n v="0"/>
    <n v="0"/>
    <n v="58.099499999999949"/>
    <n v="0"/>
    <n v="58.099499999999949"/>
  </r>
  <r>
    <d v="2038-05-07T00:00:00"/>
    <n v="58.099499999999949"/>
    <x v="15"/>
    <n v="29.4"/>
    <n v="0"/>
    <n v="0"/>
    <n v="58.099499999999949"/>
    <n v="0"/>
    <n v="58.099499999999949"/>
  </r>
  <r>
    <d v="2038-05-08T00:00:00"/>
    <n v="58.099499999999949"/>
    <x v="2"/>
    <n v="19.8"/>
    <n v="13.9"/>
    <n v="2.7522000000000002"/>
    <n v="60.851699999999951"/>
    <n v="0"/>
    <n v="60.851699999999951"/>
  </r>
  <r>
    <d v="2038-05-09T00:00:00"/>
    <n v="60.851699999999951"/>
    <x v="7"/>
    <n v="10.9"/>
    <n v="17"/>
    <n v="1.8530000000000002"/>
    <n v="62.704699999999953"/>
    <n v="0"/>
    <n v="62.704699999999953"/>
  </r>
  <r>
    <d v="2038-05-10T00:00:00"/>
    <n v="62.704699999999953"/>
    <x v="6"/>
    <n v="27.3"/>
    <n v="15.8"/>
    <n v="4.3134000000000006"/>
    <n v="67.018099999999947"/>
    <n v="0"/>
    <n v="67.018099999999947"/>
  </r>
  <r>
    <d v="2038-05-11T00:00:00"/>
    <n v="67.018099999999947"/>
    <x v="15"/>
    <n v="16.399999999999999"/>
    <n v="0"/>
    <n v="0"/>
    <n v="67.018099999999947"/>
    <n v="0"/>
    <n v="67.018099999999947"/>
  </r>
  <r>
    <d v="2038-05-12T00:00:00"/>
    <n v="67.018099999999947"/>
    <x v="11"/>
    <n v="28"/>
    <n v="9.6999999999999993"/>
    <n v="2.7159999999999997"/>
    <n v="69.734099999999941"/>
    <n v="0"/>
    <n v="69.734099999999941"/>
  </r>
  <r>
    <d v="2038-05-13T00:00:00"/>
    <n v="69.734099999999941"/>
    <x v="3"/>
    <n v="17.399999999999999"/>
    <n v="6.6"/>
    <n v="1.1483999999999999"/>
    <n v="70.882499999999936"/>
    <n v="0"/>
    <n v="70.882499999999936"/>
  </r>
  <r>
    <d v="2038-05-14T00:00:00"/>
    <n v="70.882499999999936"/>
    <x v="4"/>
    <n v="25.7"/>
    <n v="0.7"/>
    <n v="0"/>
    <n v="70.882499999999936"/>
    <n v="0"/>
    <n v="70.882499999999936"/>
  </r>
  <r>
    <d v="2038-05-15T00:00:00"/>
    <n v="70.882499999999936"/>
    <x v="15"/>
    <n v="20.100000000000001"/>
    <n v="11"/>
    <n v="2.2110000000000003"/>
    <n v="73.093499999999935"/>
    <n v="0"/>
    <n v="73.093499999999935"/>
  </r>
  <r>
    <d v="2038-05-16T00:00:00"/>
    <n v="73.093499999999935"/>
    <x v="15"/>
    <n v="17.899999999999999"/>
    <n v="0"/>
    <n v="0"/>
    <n v="73.093499999999935"/>
    <n v="0"/>
    <n v="73.093499999999935"/>
  </r>
  <r>
    <d v="2038-05-17T00:00:00"/>
    <n v="73.093499999999935"/>
    <x v="7"/>
    <n v="10.7"/>
    <n v="6.4"/>
    <n v="0.68480000000000008"/>
    <n v="73.77829999999993"/>
    <n v="0"/>
    <n v="73.77829999999993"/>
  </r>
  <r>
    <d v="2038-05-18T00:00:00"/>
    <n v="73.77829999999993"/>
    <x v="5"/>
    <n v="20.399999999999999"/>
    <n v="0"/>
    <n v="0"/>
    <n v="73.77829999999993"/>
    <n v="0"/>
    <n v="73.77829999999993"/>
  </r>
  <r>
    <d v="2038-05-19T00:00:00"/>
    <n v="73.77829999999993"/>
    <x v="8"/>
    <n v="25.4"/>
    <n v="1"/>
    <n v="0.254"/>
    <n v="74.032299999999935"/>
    <n v="0"/>
    <n v="74.032299999999935"/>
  </r>
  <r>
    <d v="2038-05-20T00:00:00"/>
    <n v="74.032299999999935"/>
    <x v="4"/>
    <n v="10.9"/>
    <n v="0.2"/>
    <n v="0"/>
    <n v="74.032299999999935"/>
    <n v="0"/>
    <n v="74.032299999999935"/>
  </r>
  <r>
    <d v="2038-05-21T00:00:00"/>
    <n v="74.032299999999935"/>
    <x v="23"/>
    <n v="18.5"/>
    <n v="0.5"/>
    <n v="0"/>
    <n v="74.032299999999935"/>
    <n v="0"/>
    <n v="74.032299999999935"/>
  </r>
  <r>
    <d v="2038-05-22T00:00:00"/>
    <n v="74.032299999999935"/>
    <x v="6"/>
    <n v="14.8"/>
    <n v="50.3"/>
    <n v="7.4443999999999999"/>
    <n v="81.476699999999937"/>
    <n v="0"/>
    <n v="81.476699999999937"/>
  </r>
  <r>
    <d v="2038-05-23T00:00:00"/>
    <n v="81.476699999999937"/>
    <x v="14"/>
    <n v="28.5"/>
    <n v="0.7"/>
    <n v="0"/>
    <n v="81.476699999999937"/>
    <n v="0"/>
    <n v="81.476699999999937"/>
  </r>
  <r>
    <d v="2038-05-24T00:00:00"/>
    <n v="81.476699999999937"/>
    <x v="27"/>
    <n v="19.399999999999999"/>
    <n v="0"/>
    <n v="0"/>
    <n v="81.476699999999937"/>
    <n v="0"/>
    <n v="81.476699999999937"/>
  </r>
  <r>
    <d v="2038-05-25T00:00:00"/>
    <n v="81.476699999999937"/>
    <x v="19"/>
    <n v="20.7"/>
    <n v="4.7"/>
    <n v="0.9729000000000001"/>
    <n v="82.449599999999933"/>
    <n v="0"/>
    <n v="82.449599999999933"/>
  </r>
  <r>
    <d v="2038-05-26T00:00:00"/>
    <n v="82.449599999999933"/>
    <x v="22"/>
    <n v="25.7"/>
    <n v="0"/>
    <n v="0"/>
    <n v="82.449599999999933"/>
    <n v="0"/>
    <n v="82.449599999999933"/>
  </r>
  <r>
    <d v="2038-05-27T00:00:00"/>
    <n v="82.449599999999933"/>
    <x v="15"/>
    <n v="21.4"/>
    <n v="0"/>
    <n v="0"/>
    <n v="82.449599999999933"/>
    <n v="0"/>
    <n v="82.449599999999933"/>
  </r>
  <r>
    <d v="2038-05-28T00:00:00"/>
    <n v="82.449599999999933"/>
    <x v="6"/>
    <n v="19.2"/>
    <n v="0"/>
    <n v="0"/>
    <n v="82.449599999999933"/>
    <n v="0"/>
    <n v="82.449599999999933"/>
  </r>
  <r>
    <d v="2038-05-29T00:00:00"/>
    <n v="82.449599999999933"/>
    <x v="14"/>
    <n v="19.399999999999999"/>
    <n v="14.2"/>
    <n v="2.7547999999999995"/>
    <n v="85.204399999999936"/>
    <n v="0"/>
    <n v="85.204399999999936"/>
  </r>
  <r>
    <d v="2038-05-30T00:00:00"/>
    <n v="85.204399999999936"/>
    <x v="15"/>
    <n v="24.2"/>
    <n v="1.9"/>
    <n v="0.45979999999999999"/>
    <n v="85.664199999999937"/>
    <n v="0"/>
    <n v="85.664199999999937"/>
  </r>
  <r>
    <d v="2038-05-31T00:00:00"/>
    <n v="85.664199999999937"/>
    <x v="3"/>
    <n v="27.7"/>
    <n v="19.5"/>
    <n v="5.4014999999999995"/>
    <n v="91.065699999999936"/>
    <n v="0"/>
    <n v="91.065699999999936"/>
  </r>
  <r>
    <d v="2038-06-01T00:00:00"/>
    <n v="91.065699999999936"/>
    <x v="1"/>
    <n v="16.899999999999999"/>
    <n v="4.0999999999999996"/>
    <n v="0.69289999999999996"/>
    <n v="91.75859999999993"/>
    <n v="0"/>
    <n v="91.75859999999993"/>
  </r>
  <r>
    <d v="2038-06-02T00:00:00"/>
    <n v="91.75859999999993"/>
    <x v="15"/>
    <n v="11.8"/>
    <n v="0"/>
    <n v="0"/>
    <n v="91.75859999999993"/>
    <n v="0"/>
    <n v="91.75859999999993"/>
  </r>
  <r>
    <d v="2038-06-03T00:00:00"/>
    <n v="91.75859999999993"/>
    <x v="8"/>
    <n v="15.7"/>
    <n v="9.4"/>
    <n v="1.4758000000000002"/>
    <n v="93.234399999999937"/>
    <n v="0"/>
    <n v="93.234399999999937"/>
  </r>
  <r>
    <d v="2038-06-04T00:00:00"/>
    <n v="93.234399999999937"/>
    <x v="2"/>
    <n v="14.2"/>
    <n v="0"/>
    <n v="0"/>
    <n v="93.234399999999937"/>
    <n v="0"/>
    <n v="93.234399999999937"/>
  </r>
  <r>
    <d v="2038-06-05T00:00:00"/>
    <n v="93.234399999999937"/>
    <x v="11"/>
    <n v="18.100000000000001"/>
    <n v="13.1"/>
    <n v="2.3711000000000002"/>
    <n v="95.605499999999935"/>
    <n v="0"/>
    <n v="95.605499999999935"/>
  </r>
  <r>
    <d v="2038-06-06T00:00:00"/>
    <n v="95.605499999999935"/>
    <x v="15"/>
    <n v="21.9"/>
    <n v="27.5"/>
    <n v="6.0225"/>
    <n v="101.62799999999993"/>
    <n v="100"/>
    <n v="1.6279999999999291"/>
  </r>
  <r>
    <d v="2038-06-07T00:00:00"/>
    <n v="1.6279999999999291"/>
    <x v="6"/>
    <n v="28"/>
    <n v="2.1"/>
    <n v="0.58800000000000008"/>
    <n v="2.2159999999999291"/>
    <n v="0"/>
    <n v="2.2159999999999291"/>
  </r>
  <r>
    <d v="2038-06-08T00:00:00"/>
    <n v="2.2159999999999291"/>
    <x v="9"/>
    <n v="14.2"/>
    <n v="7"/>
    <n v="0.99399999999999988"/>
    <n v="3.2099999999999289"/>
    <n v="0"/>
    <n v="3.2099999999999289"/>
  </r>
  <r>
    <d v="2038-06-09T00:00:00"/>
    <n v="3.2099999999999289"/>
    <x v="9"/>
    <n v="11.1"/>
    <n v="0"/>
    <n v="0"/>
    <n v="3.2099999999999289"/>
    <n v="0"/>
    <n v="3.2099999999999289"/>
  </r>
  <r>
    <d v="2038-06-10T00:00:00"/>
    <n v="3.2099999999999289"/>
    <x v="10"/>
    <n v="11.8"/>
    <n v="6"/>
    <n v="0.70800000000000007"/>
    <n v="3.9179999999999291"/>
    <n v="0"/>
    <n v="3.9179999999999291"/>
  </r>
  <r>
    <d v="2038-06-11T00:00:00"/>
    <n v="3.9179999999999291"/>
    <x v="29"/>
    <n v="26.8"/>
    <n v="0.9"/>
    <n v="0"/>
    <n v="3.9179999999999291"/>
    <n v="0"/>
    <n v="3.9179999999999291"/>
  </r>
  <r>
    <d v="2038-06-12T00:00:00"/>
    <n v="3.9179999999999291"/>
    <x v="6"/>
    <n v="27.3"/>
    <n v="44.5"/>
    <n v="12.148500000000002"/>
    <n v="16.06649999999993"/>
    <n v="0"/>
    <n v="16.06649999999993"/>
  </r>
  <r>
    <d v="2038-06-13T00:00:00"/>
    <n v="16.06649999999993"/>
    <x v="4"/>
    <n v="14.3"/>
    <n v="3.7"/>
    <n v="0.52910000000000001"/>
    <n v="16.59559999999993"/>
    <n v="0"/>
    <n v="16.59559999999993"/>
  </r>
  <r>
    <d v="2038-06-14T00:00:00"/>
    <n v="16.59559999999993"/>
    <x v="1"/>
    <n v="19.399999999999999"/>
    <n v="0"/>
    <n v="0"/>
    <n v="16.59559999999993"/>
    <n v="0"/>
    <n v="16.59559999999993"/>
  </r>
  <r>
    <d v="2038-06-15T00:00:00"/>
    <n v="16.59559999999993"/>
    <x v="15"/>
    <n v="26.5"/>
    <n v="0"/>
    <n v="0"/>
    <n v="16.59559999999993"/>
    <n v="0"/>
    <n v="16.59559999999993"/>
  </r>
  <r>
    <d v="2038-06-16T00:00:00"/>
    <n v="16.59559999999993"/>
    <x v="15"/>
    <n v="28.3"/>
    <n v="14.4"/>
    <n v="4.0752000000000006"/>
    <n v="20.670799999999929"/>
    <n v="0"/>
    <n v="20.670799999999929"/>
  </r>
  <r>
    <d v="2038-06-17T00:00:00"/>
    <n v="20.670799999999929"/>
    <x v="23"/>
    <n v="19.8"/>
    <n v="0"/>
    <n v="0"/>
    <n v="20.670799999999929"/>
    <n v="0"/>
    <n v="20.670799999999929"/>
  </r>
  <r>
    <d v="2038-06-18T00:00:00"/>
    <n v="20.670799999999929"/>
    <x v="6"/>
    <n v="16"/>
    <n v="28.7"/>
    <n v="4.5919999999999996"/>
    <n v="25.262799999999928"/>
    <n v="0"/>
    <n v="25.262799999999928"/>
  </r>
  <r>
    <d v="2038-06-19T00:00:00"/>
    <n v="25.262799999999928"/>
    <x v="15"/>
    <n v="14.5"/>
    <n v="12"/>
    <n v="1.74"/>
    <n v="27.002799999999926"/>
    <n v="0"/>
    <n v="27.002799999999926"/>
  </r>
  <r>
    <d v="2038-06-20T00:00:00"/>
    <n v="27.002799999999926"/>
    <x v="11"/>
    <n v="14.3"/>
    <n v="13"/>
    <n v="1.859"/>
    <n v="28.861799999999924"/>
    <n v="0"/>
    <n v="28.861799999999924"/>
  </r>
  <r>
    <d v="2038-06-21T00:00:00"/>
    <n v="28.861799999999924"/>
    <x v="14"/>
    <n v="12.7"/>
    <n v="10.7"/>
    <n v="1.3589"/>
    <n v="30.220699999999923"/>
    <n v="0"/>
    <n v="30.220699999999923"/>
  </r>
  <r>
    <d v="2038-06-22T00:00:00"/>
    <n v="30.220699999999923"/>
    <x v="18"/>
    <n v="12.6"/>
    <n v="0"/>
    <n v="0"/>
    <n v="30.220699999999923"/>
    <n v="0"/>
    <n v="30.220699999999923"/>
  </r>
  <r>
    <d v="2038-06-23T00:00:00"/>
    <n v="30.220699999999923"/>
    <x v="22"/>
    <n v="19.899999999999999"/>
    <n v="6.6"/>
    <n v="1.3133999999999997"/>
    <n v="31.534099999999924"/>
    <n v="0"/>
    <n v="31.534099999999924"/>
  </r>
  <r>
    <d v="2038-06-24T00:00:00"/>
    <n v="31.534099999999924"/>
    <x v="3"/>
    <n v="27.4"/>
    <n v="6.6"/>
    <n v="1.8083999999999998"/>
    <n v="33.342499999999923"/>
    <n v="0"/>
    <n v="33.342499999999923"/>
  </r>
  <r>
    <d v="2038-06-25T00:00:00"/>
    <n v="33.342499999999923"/>
    <x v="15"/>
    <n v="27.4"/>
    <n v="0"/>
    <n v="0"/>
    <n v="33.342499999999923"/>
    <n v="0"/>
    <n v="33.342499999999923"/>
  </r>
  <r>
    <d v="2038-06-26T00:00:00"/>
    <n v="33.342499999999923"/>
    <x v="24"/>
    <n v="11.2"/>
    <n v="0.3"/>
    <n v="0"/>
    <n v="33.342499999999923"/>
    <n v="0"/>
    <n v="33.342499999999923"/>
  </r>
  <r>
    <d v="2038-06-27T00:00:00"/>
    <n v="33.342499999999923"/>
    <x v="7"/>
    <n v="19.899999999999999"/>
    <n v="19.399999999999999"/>
    <n v="3.8605999999999994"/>
    <n v="37.203099999999921"/>
    <n v="0"/>
    <n v="37.203099999999921"/>
  </r>
  <r>
    <d v="2038-06-28T00:00:00"/>
    <n v="37.203099999999921"/>
    <x v="0"/>
    <n v="13"/>
    <n v="0.4"/>
    <n v="0"/>
    <n v="37.203099999999921"/>
    <n v="0"/>
    <n v="37.203099999999921"/>
  </r>
  <r>
    <d v="2038-06-29T00:00:00"/>
    <n v="37.203099999999921"/>
    <x v="14"/>
    <n v="25.4"/>
    <n v="12.4"/>
    <n v="3.1496"/>
    <n v="40.352699999999921"/>
    <n v="0"/>
    <n v="40.352699999999921"/>
  </r>
  <r>
    <d v="2038-06-30T00:00:00"/>
    <n v="40.352699999999921"/>
    <x v="5"/>
    <n v="23.5"/>
    <n v="0.7"/>
    <n v="0"/>
    <n v="40.352699999999921"/>
    <n v="0"/>
    <n v="40.352699999999921"/>
  </r>
  <r>
    <d v="2038-07-01T00:00:00"/>
    <n v="40.352699999999921"/>
    <x v="18"/>
    <n v="16"/>
    <n v="0.1"/>
    <n v="0"/>
    <n v="40.352699999999921"/>
    <n v="0"/>
    <n v="40.352699999999921"/>
  </r>
  <r>
    <d v="2038-07-02T00:00:00"/>
    <n v="40.352699999999921"/>
    <x v="2"/>
    <n v="25"/>
    <n v="11.7"/>
    <n v="2.9250000000000003"/>
    <n v="43.277699999999918"/>
    <n v="0"/>
    <n v="43.277699999999918"/>
  </r>
  <r>
    <d v="2038-07-03T00:00:00"/>
    <n v="43.277699999999918"/>
    <x v="27"/>
    <n v="22.2"/>
    <n v="0.9"/>
    <n v="0"/>
    <n v="43.277699999999918"/>
    <n v="0"/>
    <n v="43.277699999999918"/>
  </r>
  <r>
    <d v="2038-07-04T00:00:00"/>
    <n v="43.277699999999918"/>
    <x v="20"/>
    <n v="29.6"/>
    <n v="0"/>
    <n v="0"/>
    <n v="43.277699999999918"/>
    <n v="0"/>
    <n v="43.277699999999918"/>
  </r>
  <r>
    <d v="2038-07-05T00:00:00"/>
    <n v="43.277699999999918"/>
    <x v="6"/>
    <n v="10.1"/>
    <n v="0"/>
    <n v="0"/>
    <n v="43.277699999999918"/>
    <n v="0"/>
    <n v="43.277699999999918"/>
  </r>
  <r>
    <d v="2038-07-06T00:00:00"/>
    <n v="43.277699999999918"/>
    <x v="5"/>
    <n v="26.3"/>
    <n v="6.7"/>
    <n v="1.7621000000000002"/>
    <n v="45.039799999999914"/>
    <n v="0"/>
    <n v="45.039799999999914"/>
  </r>
  <r>
    <d v="2038-07-07T00:00:00"/>
    <n v="45.039799999999914"/>
    <x v="6"/>
    <n v="27.3"/>
    <n v="15.3"/>
    <n v="4.1769000000000007"/>
    <n v="49.216699999999918"/>
    <n v="0"/>
    <n v="49.216699999999918"/>
  </r>
  <r>
    <d v="2038-07-08T00:00:00"/>
    <n v="49.216699999999918"/>
    <x v="7"/>
    <n v="27.8"/>
    <n v="0"/>
    <n v="0"/>
    <n v="49.216699999999918"/>
    <n v="0"/>
    <n v="49.216699999999918"/>
  </r>
  <r>
    <d v="2038-07-09T00:00:00"/>
    <n v="49.216699999999918"/>
    <x v="2"/>
    <n v="16.7"/>
    <n v="4.9000000000000004"/>
    <n v="0.81830000000000003"/>
    <n v="50.034999999999918"/>
    <n v="0"/>
    <n v="50.034999999999918"/>
  </r>
  <r>
    <d v="2038-07-10T00:00:00"/>
    <n v="50.034999999999918"/>
    <x v="11"/>
    <n v="15"/>
    <n v="9.4"/>
    <n v="1.41"/>
    <n v="51.444999999999915"/>
    <n v="0"/>
    <n v="51.444999999999915"/>
  </r>
  <r>
    <d v="2038-07-11T00:00:00"/>
    <n v="51.444999999999915"/>
    <x v="6"/>
    <n v="10.4"/>
    <n v="28.5"/>
    <n v="2.9640000000000004"/>
    <n v="54.408999999999914"/>
    <n v="0"/>
    <n v="54.408999999999914"/>
  </r>
  <r>
    <d v="2038-07-12T00:00:00"/>
    <n v="54.408999999999914"/>
    <x v="11"/>
    <n v="18.100000000000001"/>
    <n v="9.6"/>
    <n v="1.7376000000000003"/>
    <n v="56.146599999999914"/>
    <n v="0"/>
    <n v="56.146599999999914"/>
  </r>
  <r>
    <d v="2038-07-13T00:00:00"/>
    <n v="56.146599999999914"/>
    <x v="29"/>
    <n v="26.7"/>
    <n v="1.5"/>
    <n v="0.40049999999999997"/>
    <n v="56.547099999999915"/>
    <n v="0"/>
    <n v="56.547099999999915"/>
  </r>
  <r>
    <d v="2038-07-14T00:00:00"/>
    <n v="56.547099999999915"/>
    <x v="9"/>
    <n v="22.9"/>
    <n v="8.9"/>
    <n v="2.0381"/>
    <n v="58.585199999999915"/>
    <n v="0"/>
    <n v="58.585199999999915"/>
  </r>
  <r>
    <d v="2038-07-15T00:00:00"/>
    <n v="58.585199999999915"/>
    <x v="11"/>
    <n v="29.3"/>
    <n v="0"/>
    <n v="0"/>
    <n v="58.585199999999915"/>
    <n v="0"/>
    <n v="58.585199999999915"/>
  </r>
  <r>
    <d v="2038-07-16T00:00:00"/>
    <n v="58.585199999999915"/>
    <x v="3"/>
    <n v="26.4"/>
    <n v="3.2"/>
    <n v="0.84480000000000011"/>
    <n v="59.429999999999914"/>
    <n v="0"/>
    <n v="59.429999999999914"/>
  </r>
  <r>
    <d v="2038-07-17T00:00:00"/>
    <n v="59.429999999999914"/>
    <x v="14"/>
    <n v="20"/>
    <n v="7.3"/>
    <n v="1.46"/>
    <n v="60.889999999999915"/>
    <n v="0"/>
    <n v="60.889999999999915"/>
  </r>
  <r>
    <d v="2038-07-18T00:00:00"/>
    <n v="60.889999999999915"/>
    <x v="7"/>
    <n v="17.100000000000001"/>
    <n v="0"/>
    <n v="0"/>
    <n v="60.889999999999915"/>
    <n v="0"/>
    <n v="60.889999999999915"/>
  </r>
  <r>
    <d v="2038-07-19T00:00:00"/>
    <n v="60.889999999999915"/>
    <x v="1"/>
    <n v="18.8"/>
    <n v="0"/>
    <n v="0"/>
    <n v="60.889999999999915"/>
    <n v="0"/>
    <n v="60.889999999999915"/>
  </r>
  <r>
    <d v="2038-07-20T00:00:00"/>
    <n v="60.889999999999915"/>
    <x v="9"/>
    <n v="12.6"/>
    <n v="4.4000000000000004"/>
    <n v="0.55440000000000011"/>
    <n v="61.444399999999916"/>
    <n v="0"/>
    <n v="61.444399999999916"/>
  </r>
  <r>
    <d v="2038-07-21T00:00:00"/>
    <n v="61.444399999999916"/>
    <x v="18"/>
    <n v="24"/>
    <n v="0"/>
    <n v="0"/>
    <n v="61.444399999999916"/>
    <n v="0"/>
    <n v="61.444399999999916"/>
  </r>
  <r>
    <d v="2038-07-22T00:00:00"/>
    <n v="61.444399999999916"/>
    <x v="15"/>
    <n v="13.4"/>
    <n v="35.6"/>
    <n v="4.7704000000000004"/>
    <n v="66.214799999999912"/>
    <n v="0"/>
    <n v="66.214799999999912"/>
  </r>
  <r>
    <d v="2038-07-23T00:00:00"/>
    <n v="66.214799999999912"/>
    <x v="6"/>
    <n v="25.7"/>
    <n v="21.1"/>
    <n v="5.4226999999999999"/>
    <n v="71.637499999999918"/>
    <n v="0"/>
    <n v="71.637499999999918"/>
  </r>
  <r>
    <d v="2038-07-24T00:00:00"/>
    <n v="71.637499999999918"/>
    <x v="17"/>
    <n v="24.9"/>
    <n v="2"/>
    <n v="0.498"/>
    <n v="72.135499999999922"/>
    <n v="0"/>
    <n v="72.135499999999922"/>
  </r>
  <r>
    <d v="2038-07-25T00:00:00"/>
    <n v="72.135499999999922"/>
    <x v="7"/>
    <n v="12.5"/>
    <n v="0"/>
    <n v="0"/>
    <n v="72.135499999999922"/>
    <n v="0"/>
    <n v="72.135499999999922"/>
  </r>
  <r>
    <d v="2038-07-26T00:00:00"/>
    <n v="72.135499999999922"/>
    <x v="6"/>
    <n v="21.8"/>
    <n v="0"/>
    <n v="0"/>
    <n v="72.135499999999922"/>
    <n v="0"/>
    <n v="72.135499999999922"/>
  </r>
  <r>
    <d v="2038-07-27T00:00:00"/>
    <n v="72.135499999999922"/>
    <x v="1"/>
    <n v="15.8"/>
    <n v="6.7"/>
    <n v="1.0586000000000002"/>
    <n v="73.194099999999921"/>
    <n v="0"/>
    <n v="73.194099999999921"/>
  </r>
  <r>
    <d v="2038-07-28T00:00:00"/>
    <n v="73.194099999999921"/>
    <x v="8"/>
    <n v="13.9"/>
    <n v="0"/>
    <n v="0"/>
    <n v="73.194099999999921"/>
    <n v="0"/>
    <n v="73.194099999999921"/>
  </r>
  <r>
    <d v="2038-07-29T00:00:00"/>
    <n v="73.194099999999921"/>
    <x v="16"/>
    <n v="12.2"/>
    <n v="4.4000000000000004"/>
    <n v="0.53680000000000005"/>
    <n v="73.73089999999992"/>
    <n v="0"/>
    <n v="73.73089999999992"/>
  </r>
  <r>
    <d v="2038-07-30T00:00:00"/>
    <n v="73.73089999999992"/>
    <x v="7"/>
    <n v="12.2"/>
    <n v="0"/>
    <n v="0"/>
    <n v="73.73089999999992"/>
    <n v="0"/>
    <n v="73.73089999999992"/>
  </r>
  <r>
    <d v="2038-07-31T00:00:00"/>
    <n v="73.73089999999992"/>
    <x v="15"/>
    <n v="13.7"/>
    <n v="28"/>
    <n v="3.8359999999999999"/>
    <n v="77.566899999999919"/>
    <n v="0"/>
    <n v="77.566899999999919"/>
  </r>
  <r>
    <d v="2038-08-01T00:00:00"/>
    <n v="77.566899999999919"/>
    <x v="13"/>
    <n v="27.9"/>
    <n v="0"/>
    <n v="0"/>
    <n v="77.566899999999919"/>
    <n v="0"/>
    <n v="77.566899999999919"/>
  </r>
  <r>
    <d v="2038-08-02T00:00:00"/>
    <n v="77.566899999999919"/>
    <x v="9"/>
    <n v="25.6"/>
    <n v="1.7"/>
    <n v="0.43520000000000003"/>
    <n v="78.002099999999913"/>
    <n v="0"/>
    <n v="78.002099999999913"/>
  </r>
  <r>
    <d v="2038-08-03T00:00:00"/>
    <n v="78.002099999999913"/>
    <x v="10"/>
    <n v="11.7"/>
    <n v="4.5999999999999996"/>
    <n v="0.5381999999999999"/>
    <n v="78.540299999999917"/>
    <n v="0"/>
    <n v="78.540299999999917"/>
  </r>
  <r>
    <d v="2038-08-04T00:00:00"/>
    <n v="78.540299999999917"/>
    <x v="4"/>
    <n v="27.3"/>
    <n v="0"/>
    <n v="0"/>
    <n v="78.540299999999917"/>
    <n v="0"/>
    <n v="78.540299999999917"/>
  </r>
  <r>
    <d v="2038-08-05T00:00:00"/>
    <n v="78.540299999999917"/>
    <x v="7"/>
    <n v="25.6"/>
    <n v="18.2"/>
    <n v="4.6592000000000002"/>
    <n v="83.199499999999915"/>
    <n v="0"/>
    <n v="83.199499999999915"/>
  </r>
  <r>
    <d v="2038-08-06T00:00:00"/>
    <n v="83.199499999999915"/>
    <x v="24"/>
    <n v="23.6"/>
    <n v="0.1"/>
    <n v="0"/>
    <n v="83.199499999999915"/>
    <n v="0"/>
    <n v="83.199499999999915"/>
  </r>
  <r>
    <d v="2038-08-07T00:00:00"/>
    <n v="83.199499999999915"/>
    <x v="6"/>
    <n v="14.6"/>
    <n v="0"/>
    <n v="0"/>
    <n v="83.199499999999915"/>
    <n v="0"/>
    <n v="83.199499999999915"/>
  </r>
  <r>
    <d v="2038-08-08T00:00:00"/>
    <n v="83.199499999999915"/>
    <x v="5"/>
    <n v="17.399999999999999"/>
    <n v="7.8"/>
    <n v="1.3572"/>
    <n v="84.556699999999921"/>
    <n v="0"/>
    <n v="84.556699999999921"/>
  </r>
  <r>
    <d v="2038-08-09T00:00:00"/>
    <n v="84.556699999999921"/>
    <x v="6"/>
    <n v="27.4"/>
    <n v="0"/>
    <n v="0"/>
    <n v="84.556699999999921"/>
    <n v="0"/>
    <n v="84.556699999999921"/>
  </r>
  <r>
    <d v="2038-08-10T00:00:00"/>
    <n v="84.556699999999921"/>
    <x v="15"/>
    <n v="15.2"/>
    <n v="5.9"/>
    <n v="0.89680000000000004"/>
    <n v="85.45349999999992"/>
    <n v="0"/>
    <n v="85.45349999999992"/>
  </r>
  <r>
    <d v="2038-08-11T00:00:00"/>
    <n v="85.45349999999992"/>
    <x v="25"/>
    <n v="11.6"/>
    <n v="0"/>
    <n v="0"/>
    <n v="85.45349999999992"/>
    <n v="0"/>
    <n v="85.45349999999992"/>
  </r>
  <r>
    <d v="2038-08-12T00:00:00"/>
    <n v="85.45349999999992"/>
    <x v="22"/>
    <n v="10.8"/>
    <n v="1.6"/>
    <n v="0.17280000000000001"/>
    <n v="85.626299999999915"/>
    <n v="0"/>
    <n v="85.626299999999915"/>
  </r>
  <r>
    <d v="2038-08-13T00:00:00"/>
    <n v="85.626299999999915"/>
    <x v="18"/>
    <n v="12"/>
    <n v="3.9"/>
    <n v="0.46799999999999997"/>
    <n v="86.094299999999919"/>
    <n v="0"/>
    <n v="86.094299999999919"/>
  </r>
  <r>
    <d v="2038-08-14T00:00:00"/>
    <n v="86.094299999999919"/>
    <x v="22"/>
    <n v="14"/>
    <n v="5"/>
    <n v="0.70000000000000007"/>
    <n v="86.794299999999922"/>
    <n v="0"/>
    <n v="86.794299999999922"/>
  </r>
  <r>
    <d v="2038-08-15T00:00:00"/>
    <n v="86.794299999999922"/>
    <x v="15"/>
    <n v="26.4"/>
    <n v="0"/>
    <n v="0"/>
    <n v="86.794299999999922"/>
    <n v="0"/>
    <n v="86.794299999999922"/>
  </r>
  <r>
    <d v="2038-08-16T00:00:00"/>
    <n v="86.794299999999922"/>
    <x v="11"/>
    <n v="23"/>
    <n v="20.100000000000001"/>
    <n v="4.6230000000000002"/>
    <n v="91.417299999999926"/>
    <n v="0"/>
    <n v="91.417299999999926"/>
  </r>
  <r>
    <d v="2038-08-17T00:00:00"/>
    <n v="91.417299999999926"/>
    <x v="4"/>
    <n v="20.5"/>
    <n v="1.1000000000000001"/>
    <n v="0.22550000000000001"/>
    <n v="91.642799999999923"/>
    <n v="0"/>
    <n v="91.642799999999923"/>
  </r>
  <r>
    <d v="2038-08-18T00:00:00"/>
    <n v="91.642799999999923"/>
    <x v="10"/>
    <n v="15.9"/>
    <n v="3.1"/>
    <n v="0.4929"/>
    <n v="92.135699999999929"/>
    <n v="0"/>
    <n v="92.135699999999929"/>
  </r>
  <r>
    <d v="2038-08-19T00:00:00"/>
    <n v="92.135699999999929"/>
    <x v="6"/>
    <n v="20.8"/>
    <n v="6.9"/>
    <n v="1.4352"/>
    <n v="93.570899999999924"/>
    <n v="0"/>
    <n v="93.570899999999924"/>
  </r>
  <r>
    <d v="2038-08-20T00:00:00"/>
    <n v="93.570899999999924"/>
    <x v="17"/>
    <n v="12.9"/>
    <n v="1.5"/>
    <n v="0.19350000000000001"/>
    <n v="93.764399999999924"/>
    <n v="0"/>
    <n v="93.764399999999924"/>
  </r>
  <r>
    <d v="2038-08-21T00:00:00"/>
    <n v="93.764399999999924"/>
    <x v="15"/>
    <n v="11.6"/>
    <n v="15.8"/>
    <n v="1.8328"/>
    <n v="95.59719999999993"/>
    <n v="0"/>
    <n v="95.59719999999993"/>
  </r>
  <r>
    <d v="2038-08-22T00:00:00"/>
    <n v="95.59719999999993"/>
    <x v="9"/>
    <n v="25.6"/>
    <n v="0"/>
    <n v="0"/>
    <n v="95.59719999999993"/>
    <n v="0"/>
    <n v="95.59719999999993"/>
  </r>
  <r>
    <d v="2038-08-23T00:00:00"/>
    <n v="95.59719999999993"/>
    <x v="3"/>
    <n v="15.7"/>
    <n v="6.7"/>
    <n v="1.0519000000000001"/>
    <n v="96.649099999999933"/>
    <n v="0"/>
    <n v="96.649099999999933"/>
  </r>
  <r>
    <d v="2038-08-24T00:00:00"/>
    <n v="96.649099999999933"/>
    <x v="10"/>
    <n v="25.5"/>
    <n v="0"/>
    <n v="0"/>
    <n v="96.649099999999933"/>
    <n v="0"/>
    <n v="96.649099999999933"/>
  </r>
  <r>
    <d v="2038-08-25T00:00:00"/>
    <n v="96.649099999999933"/>
    <x v="18"/>
    <n v="19.5"/>
    <n v="3.4"/>
    <n v="0.66300000000000003"/>
    <n v="97.31209999999993"/>
    <n v="0"/>
    <n v="97.31209999999993"/>
  </r>
  <r>
    <d v="2038-08-26T00:00:00"/>
    <n v="97.31209999999993"/>
    <x v="21"/>
    <n v="14.1"/>
    <n v="0"/>
    <n v="0"/>
    <n v="97.31209999999993"/>
    <n v="0"/>
    <n v="97.31209999999993"/>
  </r>
  <r>
    <d v="2038-08-27T00:00:00"/>
    <n v="97.31209999999993"/>
    <x v="2"/>
    <n v="26.4"/>
    <n v="0"/>
    <n v="0"/>
    <n v="97.31209999999993"/>
    <n v="0"/>
    <n v="97.31209999999993"/>
  </r>
  <r>
    <d v="2038-08-28T00:00:00"/>
    <n v="97.31209999999993"/>
    <x v="11"/>
    <n v="11.7"/>
    <n v="8.4"/>
    <n v="0.98280000000000001"/>
    <n v="98.294899999999927"/>
    <n v="0"/>
    <n v="98.294899999999927"/>
  </r>
  <r>
    <d v="2038-08-29T00:00:00"/>
    <n v="98.294899999999927"/>
    <x v="21"/>
    <n v="28"/>
    <n v="0"/>
    <n v="0"/>
    <n v="98.294899999999927"/>
    <n v="0"/>
    <n v="98.294899999999927"/>
  </r>
  <r>
    <d v="2038-08-30T00:00:00"/>
    <n v="98.294899999999927"/>
    <x v="13"/>
    <n v="13"/>
    <n v="0.1"/>
    <n v="0"/>
    <n v="98.294899999999927"/>
    <n v="0"/>
    <n v="98.294899999999927"/>
  </r>
  <r>
    <d v="2038-08-31T00:00:00"/>
    <n v="98.294899999999927"/>
    <x v="7"/>
    <n v="10.8"/>
    <n v="11.3"/>
    <n v="1.2204000000000002"/>
    <n v="99.515299999999925"/>
    <n v="0"/>
    <n v="99.515299999999925"/>
  </r>
  <r>
    <d v="2038-09-01T00:00:00"/>
    <n v="99.515299999999925"/>
    <x v="7"/>
    <n v="26.4"/>
    <n v="18.7"/>
    <n v="4.9367999999999999"/>
    <n v="104.45209999999993"/>
    <n v="100"/>
    <n v="4.4520999999999304"/>
  </r>
  <r>
    <d v="2038-09-02T00:00:00"/>
    <n v="4.4520999999999304"/>
    <x v="15"/>
    <n v="26.7"/>
    <n v="3.9"/>
    <n v="1.0412999999999999"/>
    <n v="5.4933999999999301"/>
    <n v="0"/>
    <n v="5.4933999999999301"/>
  </r>
  <r>
    <d v="2038-09-03T00:00:00"/>
    <n v="5.4933999999999301"/>
    <x v="7"/>
    <n v="11.7"/>
    <n v="13"/>
    <n v="1.5209999999999999"/>
    <n v="7.01439999999993"/>
    <n v="0"/>
    <n v="7.01439999999993"/>
  </r>
  <r>
    <d v="2038-09-04T00:00:00"/>
    <n v="7.01439999999993"/>
    <x v="26"/>
    <n v="12"/>
    <n v="0.4"/>
    <n v="0"/>
    <n v="7.01439999999993"/>
    <n v="0"/>
    <n v="7.01439999999993"/>
  </r>
  <r>
    <d v="2038-09-05T00:00:00"/>
    <n v="7.01439999999993"/>
    <x v="17"/>
    <n v="24.2"/>
    <n v="0.7"/>
    <n v="0"/>
    <n v="7.01439999999993"/>
    <n v="0"/>
    <n v="7.01439999999993"/>
  </r>
  <r>
    <d v="2038-09-06T00:00:00"/>
    <n v="7.01439999999993"/>
    <x v="22"/>
    <n v="27.3"/>
    <n v="3.7"/>
    <n v="1.0101"/>
    <n v="8.0244999999999305"/>
    <n v="0"/>
    <n v="8.0244999999999305"/>
  </r>
  <r>
    <d v="2038-09-07T00:00:00"/>
    <n v="8.0244999999999305"/>
    <x v="9"/>
    <n v="10.7"/>
    <n v="0"/>
    <n v="0"/>
    <n v="8.0244999999999305"/>
    <n v="0"/>
    <n v="8.0244999999999305"/>
  </r>
  <r>
    <d v="2038-09-08T00:00:00"/>
    <n v="8.0244999999999305"/>
    <x v="4"/>
    <n v="11.1"/>
    <n v="0"/>
    <n v="0"/>
    <n v="8.0244999999999305"/>
    <n v="0"/>
    <n v="8.0244999999999305"/>
  </r>
  <r>
    <d v="2038-09-09T00:00:00"/>
    <n v="8.0244999999999305"/>
    <x v="3"/>
    <n v="28.5"/>
    <n v="19.8"/>
    <n v="5.6430000000000007"/>
    <n v="13.667499999999931"/>
    <n v="0"/>
    <n v="13.667499999999931"/>
  </r>
  <r>
    <d v="2038-09-10T00:00:00"/>
    <n v="13.667499999999931"/>
    <x v="15"/>
    <n v="10.1"/>
    <n v="0"/>
    <n v="0"/>
    <n v="13.667499999999931"/>
    <n v="0"/>
    <n v="13.667499999999931"/>
  </r>
  <r>
    <d v="2038-09-11T00:00:00"/>
    <n v="13.667499999999931"/>
    <x v="5"/>
    <n v="20.8"/>
    <n v="11.2"/>
    <n v="2.3295999999999997"/>
    <n v="15.99709999999993"/>
    <n v="0"/>
    <n v="15.99709999999993"/>
  </r>
  <r>
    <d v="2038-09-12T00:00:00"/>
    <n v="15.99709999999993"/>
    <x v="3"/>
    <n v="16.600000000000001"/>
    <n v="0"/>
    <n v="0"/>
    <n v="15.99709999999993"/>
    <n v="0"/>
    <n v="15.99709999999993"/>
  </r>
  <r>
    <d v="2038-09-13T00:00:00"/>
    <n v="15.99709999999993"/>
    <x v="9"/>
    <n v="26.4"/>
    <n v="10"/>
    <n v="2.64"/>
    <n v="18.637099999999929"/>
    <n v="0"/>
    <n v="18.637099999999929"/>
  </r>
  <r>
    <d v="2038-09-14T00:00:00"/>
    <n v="18.637099999999929"/>
    <x v="18"/>
    <n v="15.1"/>
    <n v="0"/>
    <n v="0"/>
    <n v="18.637099999999929"/>
    <n v="0"/>
    <n v="18.637099999999929"/>
  </r>
  <r>
    <d v="2038-09-15T00:00:00"/>
    <n v="18.637099999999929"/>
    <x v="2"/>
    <n v="20.9"/>
    <n v="10.1"/>
    <n v="2.1109"/>
    <n v="20.74799999999993"/>
    <n v="0"/>
    <n v="20.74799999999993"/>
  </r>
  <r>
    <d v="2038-09-16T00:00:00"/>
    <n v="20.74799999999993"/>
    <x v="9"/>
    <n v="27.3"/>
    <n v="5.3"/>
    <n v="1.4469000000000001"/>
    <n v="22.194899999999929"/>
    <n v="0"/>
    <n v="22.194899999999929"/>
  </r>
  <r>
    <d v="2038-09-17T00:00:00"/>
    <n v="22.194899999999929"/>
    <x v="2"/>
    <n v="17.600000000000001"/>
    <n v="5.5"/>
    <n v="0.96800000000000008"/>
    <n v="23.162899999999929"/>
    <n v="0"/>
    <n v="23.162899999999929"/>
  </r>
  <r>
    <d v="2038-09-18T00:00:00"/>
    <n v="23.162899999999929"/>
    <x v="15"/>
    <n v="27.8"/>
    <n v="0"/>
    <n v="0"/>
    <n v="23.162899999999929"/>
    <n v="0"/>
    <n v="23.162899999999929"/>
  </r>
  <r>
    <d v="2038-09-19T00:00:00"/>
    <n v="23.162899999999929"/>
    <x v="6"/>
    <n v="25.8"/>
    <n v="12.1"/>
    <n v="3.1218000000000004"/>
    <n v="26.28469999999993"/>
    <n v="0"/>
    <n v="26.28469999999993"/>
  </r>
  <r>
    <d v="2038-09-20T00:00:00"/>
    <n v="26.28469999999993"/>
    <x v="22"/>
    <n v="18.100000000000001"/>
    <n v="1.1000000000000001"/>
    <n v="0.19910000000000005"/>
    <n v="26.483799999999931"/>
    <n v="0"/>
    <n v="26.483799999999931"/>
  </r>
  <r>
    <d v="2038-09-21T00:00:00"/>
    <n v="26.483799999999931"/>
    <x v="8"/>
    <n v="21.9"/>
    <n v="7.7"/>
    <n v="1.6862999999999999"/>
    <n v="28.17009999999993"/>
    <n v="0"/>
    <n v="28.17009999999993"/>
  </r>
  <r>
    <d v="2038-09-22T00:00:00"/>
    <n v="28.17009999999993"/>
    <x v="23"/>
    <n v="23.2"/>
    <n v="5.0999999999999996"/>
    <n v="1.1832"/>
    <n v="29.35329999999993"/>
    <n v="0"/>
    <n v="29.35329999999993"/>
  </r>
  <r>
    <d v="2038-09-23T00:00:00"/>
    <n v="29.35329999999993"/>
    <x v="27"/>
    <n v="26.6"/>
    <n v="0.3"/>
    <n v="0"/>
    <n v="29.35329999999993"/>
    <n v="0"/>
    <n v="29.35329999999993"/>
  </r>
  <r>
    <d v="2038-09-24T00:00:00"/>
    <n v="29.35329999999993"/>
    <x v="7"/>
    <n v="23.2"/>
    <n v="0"/>
    <n v="0"/>
    <n v="29.35329999999993"/>
    <n v="0"/>
    <n v="29.35329999999993"/>
  </r>
  <r>
    <d v="2038-09-25T00:00:00"/>
    <n v="29.35329999999993"/>
    <x v="6"/>
    <n v="11"/>
    <n v="40.9"/>
    <n v="4.4989999999999997"/>
    <n v="33.852299999999929"/>
    <n v="0"/>
    <n v="33.852299999999929"/>
  </r>
  <r>
    <d v="2038-09-26T00:00:00"/>
    <n v="33.852299999999929"/>
    <x v="19"/>
    <n v="26.8"/>
    <n v="2.2999999999999998"/>
    <n v="0.61639999999999995"/>
    <n v="34.468699999999927"/>
    <n v="0"/>
    <n v="34.468699999999927"/>
  </r>
  <r>
    <d v="2038-09-27T00:00:00"/>
    <n v="34.468699999999927"/>
    <x v="9"/>
    <n v="22.2"/>
    <n v="0"/>
    <n v="0"/>
    <n v="34.468699999999927"/>
    <n v="0"/>
    <n v="34.468699999999927"/>
  </r>
  <r>
    <d v="2038-09-28T00:00:00"/>
    <n v="34.468699999999927"/>
    <x v="14"/>
    <n v="10.199999999999999"/>
    <n v="6.1"/>
    <n v="0.62219999999999998"/>
    <n v="35.090899999999927"/>
    <n v="0"/>
    <n v="35.090899999999927"/>
  </r>
  <r>
    <d v="2038-09-29T00:00:00"/>
    <n v="35.090899999999927"/>
    <x v="29"/>
    <n v="18.399999999999999"/>
    <n v="1.5"/>
    <n v="0.27599999999999997"/>
    <n v="35.36689999999993"/>
    <n v="0"/>
    <n v="35.36689999999993"/>
  </r>
  <r>
    <d v="2038-09-30T00:00:00"/>
    <n v="35.36689999999993"/>
    <x v="3"/>
    <n v="29.4"/>
    <n v="22.3"/>
    <n v="6.5562000000000005"/>
    <n v="41.923099999999934"/>
    <n v="0"/>
    <n v="41.923099999999934"/>
  </r>
  <r>
    <d v="2038-10-01T00:00:00"/>
    <n v="41.923099999999934"/>
    <x v="19"/>
    <n v="23.4"/>
    <n v="0"/>
    <n v="0"/>
    <n v="41.923099999999934"/>
    <n v="0"/>
    <n v="41.923099999999934"/>
  </r>
  <r>
    <d v="2038-10-02T00:00:00"/>
    <n v="41.923099999999934"/>
    <x v="1"/>
    <n v="13.6"/>
    <n v="6.1"/>
    <n v="0.8296"/>
    <n v="42.752699999999933"/>
    <n v="0"/>
    <n v="42.752699999999933"/>
  </r>
  <r>
    <d v="2038-10-03T00:00:00"/>
    <n v="42.752699999999933"/>
    <x v="3"/>
    <n v="17.7"/>
    <n v="1.4"/>
    <n v="0.24779999999999999"/>
    <n v="43.000499999999931"/>
    <n v="0"/>
    <n v="43.000499999999931"/>
  </r>
  <r>
    <d v="2038-10-04T00:00:00"/>
    <n v="43.000499999999931"/>
    <x v="19"/>
    <n v="17"/>
    <n v="5.9"/>
    <n v="1.0030000000000001"/>
    <n v="44.003499999999931"/>
    <n v="0"/>
    <n v="44.003499999999931"/>
  </r>
  <r>
    <d v="2038-10-05T00:00:00"/>
    <n v="44.003499999999931"/>
    <x v="2"/>
    <n v="29.6"/>
    <n v="6.6"/>
    <n v="1.9536"/>
    <n v="45.957099999999933"/>
    <n v="0"/>
    <n v="45.957099999999933"/>
  </r>
  <r>
    <d v="2038-10-06T00:00:00"/>
    <n v="45.957099999999933"/>
    <x v="6"/>
    <n v="23.4"/>
    <n v="0"/>
    <n v="0"/>
    <n v="45.957099999999933"/>
    <n v="0"/>
    <n v="45.957099999999933"/>
  </r>
  <r>
    <d v="2038-10-07T00:00:00"/>
    <n v="45.957099999999933"/>
    <x v="3"/>
    <n v="21.3"/>
    <n v="22.4"/>
    <n v="4.7712000000000003"/>
    <n v="50.728299999999933"/>
    <n v="0"/>
    <n v="50.728299999999933"/>
  </r>
  <r>
    <d v="2038-10-08T00:00:00"/>
    <n v="50.728299999999933"/>
    <x v="15"/>
    <n v="18.600000000000001"/>
    <n v="0"/>
    <n v="0"/>
    <n v="50.728299999999933"/>
    <n v="0"/>
    <n v="50.728299999999933"/>
  </r>
  <r>
    <d v="2038-10-09T00:00:00"/>
    <n v="50.728299999999933"/>
    <x v="9"/>
    <n v="16.8"/>
    <n v="2.8"/>
    <n v="0.47039999999999998"/>
    <n v="51.198699999999931"/>
    <n v="0"/>
    <n v="51.198699999999931"/>
  </r>
  <r>
    <d v="2038-10-10T00:00:00"/>
    <n v="51.198699999999931"/>
    <x v="16"/>
    <n v="13.2"/>
    <n v="4"/>
    <n v="0.52800000000000002"/>
    <n v="51.72669999999993"/>
    <n v="0"/>
    <n v="51.72669999999993"/>
  </r>
  <r>
    <d v="2038-10-11T00:00:00"/>
    <n v="51.72669999999993"/>
    <x v="15"/>
    <n v="29.8"/>
    <n v="24.9"/>
    <n v="7.4202000000000004"/>
    <n v="59.146899999999931"/>
    <n v="0"/>
    <n v="59.146899999999931"/>
  </r>
  <r>
    <d v="2038-10-12T00:00:00"/>
    <n v="59.146899999999931"/>
    <x v="6"/>
    <n v="10.6"/>
    <n v="31.8"/>
    <n v="3.3708"/>
    <n v="62.517699999999934"/>
    <n v="0"/>
    <n v="62.517699999999934"/>
  </r>
  <r>
    <d v="2038-10-13T00:00:00"/>
    <n v="62.517699999999934"/>
    <x v="11"/>
    <n v="11.9"/>
    <n v="12.3"/>
    <n v="1.4637"/>
    <n v="63.981399999999937"/>
    <n v="0"/>
    <n v="63.981399999999937"/>
  </r>
  <r>
    <d v="2038-10-14T00:00:00"/>
    <n v="63.981399999999937"/>
    <x v="26"/>
    <n v="26.8"/>
    <n v="0.5"/>
    <n v="0"/>
    <n v="63.981399999999937"/>
    <n v="0"/>
    <n v="63.981399999999937"/>
  </r>
  <r>
    <d v="2038-10-15T00:00:00"/>
    <n v="63.981399999999937"/>
    <x v="18"/>
    <n v="29"/>
    <n v="3.5"/>
    <n v="1.0150000000000001"/>
    <n v="64.996399999999937"/>
    <n v="0"/>
    <n v="64.996399999999937"/>
  </r>
  <r>
    <d v="2038-10-16T00:00:00"/>
    <n v="64.996399999999937"/>
    <x v="16"/>
    <n v="22.9"/>
    <n v="2"/>
    <n v="0.45799999999999996"/>
    <n v="65.454399999999936"/>
    <n v="0"/>
    <n v="65.454399999999936"/>
  </r>
  <r>
    <d v="2038-10-17T00:00:00"/>
    <n v="65.454399999999936"/>
    <x v="17"/>
    <n v="27.1"/>
    <n v="0"/>
    <n v="0"/>
    <n v="65.454399999999936"/>
    <n v="0"/>
    <n v="65.454399999999936"/>
  </r>
  <r>
    <d v="2038-10-18T00:00:00"/>
    <n v="65.454399999999936"/>
    <x v="6"/>
    <n v="11.8"/>
    <n v="49"/>
    <n v="5.7820000000000009"/>
    <n v="71.236399999999932"/>
    <n v="0"/>
    <n v="71.236399999999932"/>
  </r>
  <r>
    <d v="2038-10-19T00:00:00"/>
    <n v="71.236399999999932"/>
    <x v="2"/>
    <n v="26.6"/>
    <n v="0"/>
    <n v="0"/>
    <n v="71.236399999999932"/>
    <n v="0"/>
    <n v="71.236399999999932"/>
  </r>
  <r>
    <d v="2038-10-20T00:00:00"/>
    <n v="71.236399999999932"/>
    <x v="14"/>
    <n v="21.3"/>
    <n v="0"/>
    <n v="0"/>
    <n v="71.236399999999932"/>
    <n v="0"/>
    <n v="71.236399999999932"/>
  </r>
  <r>
    <d v="2038-10-21T00:00:00"/>
    <n v="71.236399999999932"/>
    <x v="7"/>
    <n v="23.2"/>
    <n v="0"/>
    <n v="0"/>
    <n v="71.236399999999932"/>
    <n v="0"/>
    <n v="71.236399999999932"/>
  </r>
  <r>
    <d v="2038-10-22T00:00:00"/>
    <n v="71.236399999999932"/>
    <x v="6"/>
    <n v="27.3"/>
    <n v="0"/>
    <n v="0"/>
    <n v="71.236399999999932"/>
    <n v="0"/>
    <n v="71.236399999999932"/>
  </r>
  <r>
    <d v="2038-10-23T00:00:00"/>
    <n v="71.236399999999932"/>
    <x v="9"/>
    <n v="21.3"/>
    <n v="2.6"/>
    <n v="0.55380000000000007"/>
    <n v="71.790199999999928"/>
    <n v="0"/>
    <n v="71.790199999999928"/>
  </r>
  <r>
    <d v="2038-10-24T00:00:00"/>
    <n v="71.790199999999928"/>
    <x v="15"/>
    <n v="22.9"/>
    <n v="5.3"/>
    <n v="1.2137"/>
    <n v="73.003899999999931"/>
    <n v="0"/>
    <n v="73.003899999999931"/>
  </r>
  <r>
    <d v="2038-10-25T00:00:00"/>
    <n v="73.003899999999931"/>
    <x v="24"/>
    <n v="25"/>
    <n v="0"/>
    <n v="0"/>
    <n v="73.003899999999931"/>
    <n v="0"/>
    <n v="73.003899999999931"/>
  </r>
  <r>
    <d v="2038-10-26T00:00:00"/>
    <n v="73.003899999999931"/>
    <x v="20"/>
    <n v="15.9"/>
    <n v="2.5"/>
    <n v="0.39750000000000002"/>
    <n v="73.401399999999924"/>
    <n v="0"/>
    <n v="73.401399999999924"/>
  </r>
  <r>
    <d v="2038-10-27T00:00:00"/>
    <n v="73.401399999999924"/>
    <x v="18"/>
    <n v="19.2"/>
    <n v="1.3"/>
    <n v="0.24960000000000002"/>
    <n v="73.650999999999925"/>
    <n v="0"/>
    <n v="73.650999999999925"/>
  </r>
  <r>
    <d v="2038-10-28T00:00:00"/>
    <n v="73.650999999999925"/>
    <x v="3"/>
    <n v="22.5"/>
    <n v="10.9"/>
    <n v="2.4525000000000001"/>
    <n v="76.103499999999926"/>
    <n v="0"/>
    <n v="76.103499999999926"/>
  </r>
  <r>
    <d v="2038-10-29T00:00:00"/>
    <n v="76.103499999999926"/>
    <x v="9"/>
    <n v="28.7"/>
    <n v="13.3"/>
    <n v="3.8171000000000004"/>
    <n v="79.920599999999922"/>
    <n v="0"/>
    <n v="79.920599999999922"/>
  </r>
  <r>
    <d v="2038-10-30T00:00:00"/>
    <n v="79.920599999999922"/>
    <x v="15"/>
    <n v="14.6"/>
    <n v="29.3"/>
    <n v="4.2778"/>
    <n v="84.198399999999921"/>
    <n v="0"/>
    <n v="84.198399999999921"/>
  </r>
  <r>
    <d v="2038-10-31T00:00:00"/>
    <n v="84.198399999999921"/>
    <x v="14"/>
    <n v="12.1"/>
    <n v="6.5"/>
    <n v="0.78649999999999998"/>
    <n v="84.984899999999925"/>
    <n v="0"/>
    <n v="84.984899999999925"/>
  </r>
  <r>
    <d v="2038-11-01T00:00:00"/>
    <n v="84.984899999999925"/>
    <x v="15"/>
    <n v="20"/>
    <n v="26.1"/>
    <n v="5.22"/>
    <n v="90.204899999999924"/>
    <n v="0"/>
    <n v="90.204899999999924"/>
  </r>
  <r>
    <d v="2038-11-02T00:00:00"/>
    <n v="90.204899999999924"/>
    <x v="23"/>
    <n v="20.8"/>
    <n v="2.5"/>
    <n v="0.52"/>
    <n v="90.72489999999992"/>
    <n v="0"/>
    <n v="90.72489999999992"/>
  </r>
  <r>
    <d v="2038-11-03T00:00:00"/>
    <n v="90.72489999999992"/>
    <x v="3"/>
    <n v="26.6"/>
    <n v="5.9"/>
    <n v="1.5694000000000004"/>
    <n v="92.294299999999922"/>
    <n v="0"/>
    <n v="92.2942999999999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d v="2033-03-03T00:00:00"/>
    <n v="0"/>
    <s v="Cebrenia"/>
    <n v="27.8"/>
    <n v="0.2"/>
    <n v="0"/>
    <n v="0"/>
    <n v="0"/>
    <n v="0"/>
    <n v="10"/>
    <x v="0"/>
  </r>
  <r>
    <d v="2033-03-04T00:00:00"/>
    <n v="0"/>
    <s v="Amenthes"/>
    <n v="11.8"/>
    <n v="1.7"/>
    <n v="0.20060000000000003"/>
    <n v="0.20060000000000003"/>
    <n v="0"/>
    <n v="0.20060000000000003"/>
    <n v="10"/>
    <x v="0"/>
  </r>
  <r>
    <d v="2033-03-05T00:00:00"/>
    <n v="0.20060000000000003"/>
    <s v="Noachis"/>
    <n v="21"/>
    <n v="6"/>
    <n v="1.26"/>
    <n v="1.4606000000000001"/>
    <n v="0"/>
    <n v="1.4606000000000001"/>
    <n v="10"/>
    <x v="0"/>
  </r>
  <r>
    <d v="2033-03-06T00:00:00"/>
    <n v="1.4606000000000001"/>
    <s v="Coprates"/>
    <n v="26.3"/>
    <n v="11.4"/>
    <n v="2.9982000000000002"/>
    <n v="4.4588000000000001"/>
    <n v="0"/>
    <n v="4.4588000000000001"/>
    <n v="10"/>
    <x v="0"/>
  </r>
  <r>
    <d v="2033-03-07T00:00:00"/>
    <n v="4.4588000000000001"/>
    <s v="Ismenius Lacus"/>
    <n v="28.8"/>
    <n v="0"/>
    <n v="0"/>
    <n v="4.4588000000000001"/>
    <n v="0"/>
    <n v="4.4588000000000001"/>
    <n v="10"/>
    <x v="0"/>
  </r>
  <r>
    <d v="2033-03-08T00:00:00"/>
    <n v="4.4588000000000001"/>
    <s v="Mare Boreum"/>
    <n v="29.2"/>
    <n v="0"/>
    <n v="0"/>
    <n v="4.4588000000000001"/>
    <n v="0"/>
    <n v="4.4588000000000001"/>
    <n v="10"/>
    <x v="0"/>
  </r>
  <r>
    <d v="2033-03-09T00:00:00"/>
    <n v="4.4588000000000001"/>
    <s v="Iapygia"/>
    <n v="25.6"/>
    <n v="28.7"/>
    <n v="7.3472000000000008"/>
    <n v="11.806000000000001"/>
    <n v="0"/>
    <n v="11.806000000000001"/>
    <n v="10"/>
    <x v="0"/>
  </r>
  <r>
    <d v="2033-03-10T00:00:00"/>
    <n v="11.806000000000001"/>
    <s v="Amazonis"/>
    <n v="10.1"/>
    <n v="7.7"/>
    <n v="0.77769999999999995"/>
    <n v="12.5837"/>
    <n v="0"/>
    <n v="12.5837"/>
    <n v="11"/>
    <x v="1"/>
  </r>
  <r>
    <d v="2033-03-11T00:00:00"/>
    <n v="12.5837"/>
    <s v="Sinus Sabaeus"/>
    <n v="14.6"/>
    <n v="0"/>
    <n v="0"/>
    <n v="12.5837"/>
    <n v="0"/>
    <n v="12.5837"/>
    <n v="11"/>
    <x v="1"/>
  </r>
  <r>
    <d v="2033-03-12T00:00:00"/>
    <n v="12.5837"/>
    <s v="Eridania"/>
    <n v="11.5"/>
    <n v="1.9"/>
    <n v="0.21849999999999997"/>
    <n v="12.802200000000001"/>
    <n v="0"/>
    <n v="12.802200000000001"/>
    <n v="11"/>
    <x v="1"/>
  </r>
  <r>
    <d v="2033-03-13T00:00:00"/>
    <n v="12.802200000000001"/>
    <s v="Mare Boreum"/>
    <n v="15.2"/>
    <n v="0"/>
    <n v="0"/>
    <n v="12.802200000000001"/>
    <n v="0"/>
    <n v="12.802200000000001"/>
    <n v="11"/>
    <x v="1"/>
  </r>
  <r>
    <d v="2033-03-14T00:00:00"/>
    <n v="12.802200000000001"/>
    <s v="Iapygia"/>
    <n v="10.199999999999999"/>
    <n v="13.3"/>
    <n v="1.3566"/>
    <n v="14.158800000000001"/>
    <n v="0"/>
    <n v="14.158800000000001"/>
    <n v="11"/>
    <x v="1"/>
  </r>
  <r>
    <d v="2033-03-15T00:00:00"/>
    <n v="14.158800000000001"/>
    <s v="Arabia"/>
    <n v="20.399999999999999"/>
    <n v="4.5999999999999996"/>
    <n v="0.9383999999999999"/>
    <n v="15.097200000000001"/>
    <n v="0"/>
    <n v="15.097200000000001"/>
    <n v="11"/>
    <x v="1"/>
  </r>
  <r>
    <d v="2033-03-16T00:00:00"/>
    <n v="15.097200000000001"/>
    <s v="Arabia"/>
    <n v="13.6"/>
    <n v="8"/>
    <n v="1.0880000000000001"/>
    <n v="16.185200000000002"/>
    <n v="0"/>
    <n v="16.185200000000002"/>
    <n v="11"/>
    <x v="1"/>
  </r>
  <r>
    <d v="2033-03-17T00:00:00"/>
    <n v="16.185200000000002"/>
    <s v="Phoenicis Lacus"/>
    <n v="11"/>
    <n v="11.6"/>
    <n v="1.276"/>
    <n v="17.461200000000002"/>
    <n v="0"/>
    <n v="17.461200000000002"/>
    <n v="12"/>
    <x v="2"/>
  </r>
  <r>
    <d v="2033-03-18T00:00:00"/>
    <n v="17.461200000000002"/>
    <s v="Oxia Palus"/>
    <n v="14.1"/>
    <n v="0"/>
    <n v="0"/>
    <n v="17.461200000000002"/>
    <n v="0"/>
    <n v="17.461200000000002"/>
    <n v="12"/>
    <x v="2"/>
  </r>
  <r>
    <d v="2033-03-19T00:00:00"/>
    <n v="17.461200000000002"/>
    <s v="Iapygia"/>
    <n v="19.2"/>
    <n v="0"/>
    <n v="0"/>
    <n v="17.461200000000002"/>
    <n v="0"/>
    <n v="17.461200000000002"/>
    <n v="12"/>
    <x v="2"/>
  </r>
  <r>
    <d v="2033-03-20T00:00:00"/>
    <n v="17.461200000000002"/>
    <s v="Iapygia"/>
    <n v="20.7"/>
    <n v="0"/>
    <n v="0"/>
    <n v="17.461200000000002"/>
    <n v="0"/>
    <n v="17.461200000000002"/>
    <n v="12"/>
    <x v="2"/>
  </r>
  <r>
    <d v="2033-03-21T00:00:00"/>
    <n v="17.461200000000002"/>
    <s v="Lunae Palus"/>
    <n v="29.5"/>
    <n v="2.1"/>
    <n v="0.61950000000000005"/>
    <n v="18.0807"/>
    <n v="0"/>
    <n v="18.0807"/>
    <n v="12"/>
    <x v="2"/>
  </r>
  <r>
    <d v="2033-03-22T00:00:00"/>
    <n v="18.0807"/>
    <s v="Amazonis"/>
    <n v="24.4"/>
    <n v="10.1"/>
    <n v="2.4643999999999999"/>
    <n v="20.545100000000001"/>
    <n v="0"/>
    <n v="20.545100000000001"/>
    <n v="12"/>
    <x v="2"/>
  </r>
  <r>
    <d v="2033-03-23T00:00:00"/>
    <n v="20.545100000000001"/>
    <s v="Memnonia"/>
    <n v="15.6"/>
    <n v="6.6"/>
    <n v="1.0295999999999998"/>
    <n v="21.5747"/>
    <n v="0"/>
    <n v="21.5747"/>
    <n v="12"/>
    <x v="2"/>
  </r>
  <r>
    <d v="2033-03-24T00:00:00"/>
    <n v="21.5747"/>
    <s v="Mare Boreum"/>
    <n v="22.7"/>
    <n v="2.9"/>
    <n v="0.6583"/>
    <n v="22.233000000000001"/>
    <n v="0"/>
    <n v="22.233000000000001"/>
    <n v="13"/>
    <x v="3"/>
  </r>
  <r>
    <d v="2033-03-25T00:00:00"/>
    <n v="22.233000000000001"/>
    <s v="Phoenicis Lacus"/>
    <n v="15.1"/>
    <n v="0"/>
    <n v="0"/>
    <n v="22.233000000000001"/>
    <n v="0"/>
    <n v="22.233000000000001"/>
    <n v="13"/>
    <x v="3"/>
  </r>
  <r>
    <d v="2033-03-26T00:00:00"/>
    <n v="22.233000000000001"/>
    <s v="Tharsis"/>
    <n v="14.1"/>
    <n v="0.8"/>
    <n v="0"/>
    <n v="22.233000000000001"/>
    <n v="0"/>
    <n v="22.233000000000001"/>
    <n v="13"/>
    <x v="3"/>
  </r>
  <r>
    <d v="2033-03-27T00:00:00"/>
    <n v="22.233000000000001"/>
    <s v="Coprates"/>
    <n v="24.9"/>
    <n v="2.2000000000000002"/>
    <n v="0.54780000000000006"/>
    <n v="22.780799999999999"/>
    <n v="0"/>
    <n v="22.780799999999999"/>
    <n v="13"/>
    <x v="3"/>
  </r>
  <r>
    <d v="2033-03-28T00:00:00"/>
    <n v="22.780799999999999"/>
    <s v="Elysium"/>
    <n v="14.8"/>
    <n v="0"/>
    <n v="0"/>
    <n v="22.780799999999999"/>
    <n v="0"/>
    <n v="22.780799999999999"/>
    <n v="13"/>
    <x v="3"/>
  </r>
  <r>
    <d v="2033-03-29T00:00:00"/>
    <n v="22.780799999999999"/>
    <s v="Arabia"/>
    <n v="18.8"/>
    <n v="0"/>
    <n v="0"/>
    <n v="22.780799999999999"/>
    <n v="0"/>
    <n v="22.780799999999999"/>
    <n v="13"/>
    <x v="3"/>
  </r>
  <r>
    <d v="2033-03-30T00:00:00"/>
    <n v="22.780799999999999"/>
    <s v="Phoenicis Lacus"/>
    <n v="29.3"/>
    <n v="8"/>
    <n v="2.3440000000000003"/>
    <n v="25.1248"/>
    <n v="0"/>
    <n v="25.1248"/>
    <n v="13"/>
    <x v="3"/>
  </r>
  <r>
    <d v="2033-03-31T00:00:00"/>
    <n v="25.1248"/>
    <s v="Margaritifer Sinus"/>
    <n v="29.4"/>
    <n v="2.4"/>
    <n v="0.70559999999999989"/>
    <n v="25.830400000000001"/>
    <n v="0"/>
    <n v="25.830400000000001"/>
    <n v="14"/>
    <x v="4"/>
  </r>
  <r>
    <d v="2033-04-01T00:00:00"/>
    <n v="25.830400000000001"/>
    <s v="Mare Acidalium"/>
    <n v="16.8"/>
    <n v="2.9"/>
    <n v="0.48720000000000002"/>
    <n v="26.317600000000002"/>
    <n v="0"/>
    <n v="26.317600000000002"/>
    <n v="14"/>
    <x v="4"/>
  </r>
  <r>
    <d v="2033-04-02T00:00:00"/>
    <n v="26.317600000000002"/>
    <s v="Sinus Sabaeus"/>
    <n v="21.4"/>
    <n v="6.3"/>
    <n v="1.3482000000000001"/>
    <n v="27.665800000000001"/>
    <n v="0"/>
    <n v="27.665800000000001"/>
    <n v="14"/>
    <x v="4"/>
  </r>
  <r>
    <d v="2033-04-03T00:00:00"/>
    <n v="27.665800000000001"/>
    <s v="Coprates"/>
    <n v="23.9"/>
    <n v="0"/>
    <n v="0"/>
    <n v="27.665800000000001"/>
    <n v="0"/>
    <n v="27.665800000000001"/>
    <n v="14"/>
    <x v="4"/>
  </r>
  <r>
    <d v="2033-04-04T00:00:00"/>
    <n v="27.665800000000001"/>
    <s v="Sinus Sabaeus"/>
    <n v="26.7"/>
    <n v="0"/>
    <n v="0"/>
    <n v="27.665800000000001"/>
    <n v="0"/>
    <n v="27.665800000000001"/>
    <n v="14"/>
    <x v="4"/>
  </r>
  <r>
    <d v="2033-04-05T00:00:00"/>
    <n v="27.665800000000001"/>
    <s v="Coprates"/>
    <n v="12.4"/>
    <n v="0"/>
    <n v="0"/>
    <n v="27.665800000000001"/>
    <n v="0"/>
    <n v="27.665800000000001"/>
    <n v="14"/>
    <x v="4"/>
  </r>
  <r>
    <d v="2033-04-06T00:00:00"/>
    <n v="27.665800000000001"/>
    <s v="Sinus Sabaeus"/>
    <n v="10.4"/>
    <n v="10.7"/>
    <n v="1.1128"/>
    <n v="28.778600000000001"/>
    <n v="0"/>
    <n v="28.778600000000001"/>
    <n v="14"/>
    <x v="4"/>
  </r>
  <r>
    <d v="2033-04-07T00:00:00"/>
    <n v="28.778600000000001"/>
    <s v="Mare Boreum"/>
    <n v="17.899999999999999"/>
    <n v="0"/>
    <n v="0"/>
    <n v="28.778600000000001"/>
    <n v="0"/>
    <n v="28.778600000000001"/>
    <n v="15"/>
    <x v="5"/>
  </r>
  <r>
    <d v="2033-04-08T00:00:00"/>
    <n v="28.778600000000001"/>
    <s v="Elysium"/>
    <n v="17.399999999999999"/>
    <n v="1.6"/>
    <n v="0.27839999999999998"/>
    <n v="29.057000000000002"/>
    <n v="0"/>
    <n v="29.057000000000002"/>
    <n v="15"/>
    <x v="5"/>
  </r>
  <r>
    <d v="2033-04-09T00:00:00"/>
    <n v="29.057000000000002"/>
    <s v="Amazonis"/>
    <n v="29.4"/>
    <n v="21.7"/>
    <n v="6.3797999999999995"/>
    <n v="35.436800000000005"/>
    <n v="0"/>
    <n v="35.436800000000005"/>
    <n v="15"/>
    <x v="5"/>
  </r>
  <r>
    <d v="2033-04-10T00:00:00"/>
    <n v="35.436800000000005"/>
    <s v="Tharsis"/>
    <n v="22.9"/>
    <n v="26.9"/>
    <n v="6.160099999999999"/>
    <n v="41.596900000000005"/>
    <n v="0"/>
    <n v="41.596900000000005"/>
    <n v="15"/>
    <x v="5"/>
  </r>
  <r>
    <d v="2033-04-11T00:00:00"/>
    <n v="41.596900000000005"/>
    <s v="Tharsis"/>
    <n v="18.899999999999999"/>
    <n v="11.3"/>
    <n v="2.1356999999999999"/>
    <n v="43.732600000000005"/>
    <n v="0"/>
    <n v="43.732600000000005"/>
    <n v="15"/>
    <x v="5"/>
  </r>
  <r>
    <d v="2033-04-12T00:00:00"/>
    <n v="43.732600000000005"/>
    <s v="Amenthes"/>
    <n v="23.5"/>
    <n v="0"/>
    <n v="0"/>
    <n v="43.732600000000005"/>
    <n v="0"/>
    <n v="43.732600000000005"/>
    <n v="15"/>
    <x v="5"/>
  </r>
  <r>
    <d v="2033-04-13T00:00:00"/>
    <n v="43.732600000000005"/>
    <s v="Memnonia"/>
    <n v="13.4"/>
    <n v="14.2"/>
    <n v="1.9028"/>
    <n v="45.635400000000004"/>
    <n v="0"/>
    <n v="45.635400000000004"/>
    <n v="15"/>
    <x v="5"/>
  </r>
  <r>
    <d v="2033-04-14T00:00:00"/>
    <n v="45.635400000000004"/>
    <s v="Elysium"/>
    <n v="18.899999999999999"/>
    <n v="1.5"/>
    <n v="0.28349999999999997"/>
    <n v="45.918900000000001"/>
    <n v="0"/>
    <n v="45.918900000000001"/>
    <n v="16"/>
    <x v="6"/>
  </r>
  <r>
    <d v="2033-04-15T00:00:00"/>
    <n v="45.918900000000001"/>
    <s v="Lunae Palus"/>
    <n v="13.5"/>
    <n v="1.4"/>
    <n v="0.189"/>
    <n v="46.107900000000001"/>
    <n v="0"/>
    <n v="46.107900000000001"/>
    <n v="16"/>
    <x v="6"/>
  </r>
  <r>
    <d v="2033-04-16T00:00:00"/>
    <n v="46.107900000000001"/>
    <s v="Amenthes"/>
    <n v="17.7"/>
    <n v="5.9"/>
    <n v="1.0443"/>
    <n v="47.152200000000001"/>
    <n v="0"/>
    <n v="47.152200000000001"/>
    <n v="16"/>
    <x v="6"/>
  </r>
  <r>
    <d v="2033-04-17T00:00:00"/>
    <n v="47.152200000000001"/>
    <s v="Amazonis"/>
    <n v="24.7"/>
    <n v="0"/>
    <n v="0"/>
    <n v="47.152200000000001"/>
    <n v="0"/>
    <n v="47.152200000000001"/>
    <n v="16"/>
    <x v="6"/>
  </r>
  <r>
    <d v="2033-04-18T00:00:00"/>
    <n v="47.152200000000001"/>
    <s v="Memnonia"/>
    <n v="25.6"/>
    <n v="1.9"/>
    <n v="0.4864"/>
    <n v="47.638600000000004"/>
    <n v="0"/>
    <n v="47.638600000000004"/>
    <n v="16"/>
    <x v="6"/>
  </r>
  <r>
    <d v="2033-04-19T00:00:00"/>
    <n v="47.638600000000004"/>
    <s v="Mare Acidalium"/>
    <n v="18.399999999999999"/>
    <n v="0"/>
    <n v="0"/>
    <n v="47.638600000000004"/>
    <n v="0"/>
    <n v="47.638600000000004"/>
    <n v="16"/>
    <x v="6"/>
  </r>
  <r>
    <d v="2033-04-20T00:00:00"/>
    <n v="47.638600000000004"/>
    <s v="Aeolis"/>
    <n v="27"/>
    <n v="0"/>
    <n v="0"/>
    <n v="47.638600000000004"/>
    <n v="0"/>
    <n v="47.638600000000004"/>
    <n v="16"/>
    <x v="6"/>
  </r>
  <r>
    <d v="2033-04-21T00:00:00"/>
    <n v="47.638600000000004"/>
    <s v="Iapygia"/>
    <n v="16"/>
    <n v="0"/>
    <n v="0"/>
    <n v="47.638600000000004"/>
    <n v="0"/>
    <n v="47.638600000000004"/>
    <n v="17"/>
    <x v="7"/>
  </r>
  <r>
    <d v="2033-04-22T00:00:00"/>
    <n v="47.638600000000004"/>
    <s v="Coprates"/>
    <n v="18.600000000000001"/>
    <n v="7.4"/>
    <n v="1.3764000000000001"/>
    <n v="49.015000000000001"/>
    <n v="0"/>
    <n v="49.015000000000001"/>
    <n v="17"/>
    <x v="7"/>
  </r>
  <r>
    <d v="2033-04-23T00:00:00"/>
    <n v="49.015000000000001"/>
    <s v="Iapygia"/>
    <n v="12.7"/>
    <n v="30.8"/>
    <n v="3.9116"/>
    <n v="52.926600000000001"/>
    <n v="0"/>
    <n v="52.926600000000001"/>
    <n v="17"/>
    <x v="7"/>
  </r>
  <r>
    <d v="2033-04-24T00:00:00"/>
    <n v="52.926600000000001"/>
    <s v="Tharsis"/>
    <n v="14.5"/>
    <n v="0"/>
    <n v="0"/>
    <n v="52.926600000000001"/>
    <n v="0"/>
    <n v="52.926600000000001"/>
    <n v="17"/>
    <x v="7"/>
  </r>
  <r>
    <d v="2033-04-25T00:00:00"/>
    <n v="52.926600000000001"/>
    <s v="Argyre"/>
    <n v="12.2"/>
    <n v="3.5"/>
    <n v="0.42699999999999999"/>
    <n v="53.3536"/>
    <n v="0"/>
    <n v="53.3536"/>
    <n v="17"/>
    <x v="7"/>
  </r>
  <r>
    <d v="2033-04-26T00:00:00"/>
    <n v="53.3536"/>
    <s v="Syrtis Major"/>
    <n v="19.899999999999999"/>
    <n v="0"/>
    <n v="0"/>
    <n v="53.3536"/>
    <n v="0"/>
    <n v="53.3536"/>
    <n v="17"/>
    <x v="7"/>
  </r>
  <r>
    <d v="2033-04-27T00:00:00"/>
    <n v="53.3536"/>
    <s v="Arcadia"/>
    <n v="28.1"/>
    <n v="5.3"/>
    <n v="1.4893000000000001"/>
    <n v="54.8429"/>
    <n v="0"/>
    <n v="54.8429"/>
    <n v="17"/>
    <x v="7"/>
  </r>
  <r>
    <d v="2033-04-28T00:00:00"/>
    <n v="54.8429"/>
    <s v="Iapygia"/>
    <n v="27.7"/>
    <n v="45.3"/>
    <n v="12.5481"/>
    <n v="67.391000000000005"/>
    <n v="0"/>
    <n v="67.391000000000005"/>
    <n v="18"/>
    <x v="8"/>
  </r>
  <r>
    <d v="2033-04-29T00:00:00"/>
    <n v="67.391000000000005"/>
    <s v="Amenthes"/>
    <n v="14.6"/>
    <n v="5.2"/>
    <n v="0.75919999999999999"/>
    <n v="68.150200000000012"/>
    <n v="0"/>
    <n v="68.150200000000012"/>
    <n v="18"/>
    <x v="8"/>
  </r>
  <r>
    <d v="2033-04-30T00:00:00"/>
    <n v="68.150200000000012"/>
    <s v="Memnonia"/>
    <n v="10.8"/>
    <n v="0"/>
    <n v="0"/>
    <n v="68.150200000000012"/>
    <n v="0"/>
    <n v="68.150200000000012"/>
    <n v="18"/>
    <x v="8"/>
  </r>
  <r>
    <d v="2033-05-01T00:00:00"/>
    <n v="68.150200000000012"/>
    <s v="Casius"/>
    <n v="12.4"/>
    <n v="3.2"/>
    <n v="0.3968000000000001"/>
    <n v="68.547000000000011"/>
    <n v="0"/>
    <n v="68.547000000000011"/>
    <n v="18"/>
    <x v="8"/>
  </r>
  <r>
    <d v="2033-05-02T00:00:00"/>
    <n v="68.547000000000011"/>
    <s v="Iapygia"/>
    <n v="25.2"/>
    <n v="0"/>
    <n v="0"/>
    <n v="68.547000000000011"/>
    <n v="0"/>
    <n v="68.547000000000011"/>
    <n v="18"/>
    <x v="8"/>
  </r>
  <r>
    <d v="2033-05-03T00:00:00"/>
    <n v="68.547000000000011"/>
    <s v="Iapygia"/>
    <n v="28.9"/>
    <n v="0"/>
    <n v="0"/>
    <n v="68.547000000000011"/>
    <n v="0"/>
    <n v="68.547000000000011"/>
    <n v="18"/>
    <x v="8"/>
  </r>
  <r>
    <d v="2033-05-04T00:00:00"/>
    <n v="68.547000000000011"/>
    <s v="Tharsis"/>
    <n v="13.2"/>
    <n v="23.3"/>
    <n v="3.0756000000000001"/>
    <n v="71.622600000000006"/>
    <n v="0"/>
    <n v="71.622600000000006"/>
    <n v="18"/>
    <x v="8"/>
  </r>
  <r>
    <d v="2033-05-05T00:00:00"/>
    <n v="71.622600000000006"/>
    <s v="Iapygia"/>
    <n v="27.9"/>
    <n v="0"/>
    <n v="0"/>
    <n v="71.622600000000006"/>
    <n v="0"/>
    <n v="71.622600000000006"/>
    <n v="19"/>
    <x v="9"/>
  </r>
  <r>
    <d v="2033-05-06T00:00:00"/>
    <n v="71.622600000000006"/>
    <s v="Coprates"/>
    <n v="10.9"/>
    <n v="3.5"/>
    <n v="0.38150000000000001"/>
    <n v="72.004100000000008"/>
    <n v="0"/>
    <n v="72.004100000000008"/>
    <n v="19"/>
    <x v="9"/>
  </r>
  <r>
    <d v="2033-05-07T00:00:00"/>
    <n v="72.004100000000008"/>
    <s v="Phoenicis Lacus"/>
    <n v="25.5"/>
    <n v="20"/>
    <n v="5.1000000000000005"/>
    <n v="77.104100000000003"/>
    <n v="0"/>
    <n v="77.104100000000003"/>
    <n v="19"/>
    <x v="9"/>
  </r>
  <r>
    <d v="2033-05-08T00:00:00"/>
    <n v="77.104100000000003"/>
    <s v="Mare Boreum"/>
    <n v="26"/>
    <n v="0"/>
    <n v="0"/>
    <n v="77.104100000000003"/>
    <n v="0"/>
    <n v="77.104100000000003"/>
    <n v="19"/>
    <x v="9"/>
  </r>
  <r>
    <d v="2033-05-09T00:00:00"/>
    <n v="77.104100000000003"/>
    <s v="Syrtis Major"/>
    <n v="25.8"/>
    <n v="0.1"/>
    <n v="0"/>
    <n v="77.104100000000003"/>
    <n v="0"/>
    <n v="77.104100000000003"/>
    <n v="19"/>
    <x v="9"/>
  </r>
  <r>
    <d v="2033-05-10T00:00:00"/>
    <n v="77.104100000000003"/>
    <s v="Arabia"/>
    <n v="17.5"/>
    <n v="0.5"/>
    <n v="0"/>
    <n v="77.104100000000003"/>
    <n v="0"/>
    <n v="77.104100000000003"/>
    <n v="19"/>
    <x v="9"/>
  </r>
  <r>
    <d v="2033-05-11T00:00:00"/>
    <n v="77.104100000000003"/>
    <s v="Iapygia"/>
    <n v="17.8"/>
    <n v="3.3"/>
    <n v="0.58740000000000003"/>
    <n v="77.691500000000005"/>
    <n v="0"/>
    <n v="77.691500000000005"/>
    <n v="19"/>
    <x v="9"/>
  </r>
  <r>
    <d v="2033-05-12T00:00:00"/>
    <n v="77.691500000000005"/>
    <s v="Iapygia"/>
    <n v="17.5"/>
    <n v="0"/>
    <n v="0"/>
    <n v="77.691500000000005"/>
    <n v="0"/>
    <n v="77.691500000000005"/>
    <n v="20"/>
    <x v="10"/>
  </r>
  <r>
    <d v="2033-05-13T00:00:00"/>
    <n v="77.691500000000005"/>
    <s v="Eridania"/>
    <n v="16.100000000000001"/>
    <n v="0"/>
    <n v="0"/>
    <n v="77.691500000000005"/>
    <n v="0"/>
    <n v="77.691500000000005"/>
    <n v="20"/>
    <x v="10"/>
  </r>
  <r>
    <d v="2033-05-14T00:00:00"/>
    <n v="77.691500000000005"/>
    <s v="Amenthes"/>
    <n v="11.8"/>
    <n v="7"/>
    <n v="0.82600000000000007"/>
    <n v="78.517499999999998"/>
    <n v="0"/>
    <n v="78.517499999999998"/>
    <n v="20"/>
    <x v="10"/>
  </r>
  <r>
    <d v="2033-05-15T00:00:00"/>
    <n v="78.517499999999998"/>
    <s v="Phoenicis Lacus"/>
    <n v="26.2"/>
    <n v="0"/>
    <n v="0"/>
    <n v="78.517499999999998"/>
    <n v="0"/>
    <n v="78.517499999999998"/>
    <n v="20"/>
    <x v="10"/>
  </r>
  <r>
    <d v="2033-05-16T00:00:00"/>
    <n v="78.517499999999998"/>
    <s v="Noachis"/>
    <n v="28.8"/>
    <n v="2.9"/>
    <n v="0.83519999999999994"/>
    <n v="79.352699999999999"/>
    <n v="0"/>
    <n v="79.352699999999999"/>
    <n v="20"/>
    <x v="10"/>
  </r>
  <r>
    <d v="2033-05-17T00:00:00"/>
    <n v="79.352699999999999"/>
    <s v="Iapygia"/>
    <n v="18.7"/>
    <n v="0"/>
    <n v="0"/>
    <n v="79.352699999999999"/>
    <n v="0"/>
    <n v="79.352699999999999"/>
    <n v="20"/>
    <x v="10"/>
  </r>
  <r>
    <d v="2033-05-18T00:00:00"/>
    <n v="79.352699999999999"/>
    <s v="Memnonia"/>
    <n v="10.3"/>
    <n v="9.1999999999999993"/>
    <n v="0.94760000000000011"/>
    <n v="80.300299999999993"/>
    <n v="0"/>
    <n v="80.300299999999993"/>
    <n v="20"/>
    <x v="10"/>
  </r>
  <r>
    <d v="2033-05-19T00:00:00"/>
    <n v="80.300299999999993"/>
    <s v="Noachis"/>
    <n v="29.8"/>
    <n v="3.4"/>
    <n v="1.0131999999999999"/>
    <n v="81.313499999999991"/>
    <n v="0"/>
    <n v="81.313499999999991"/>
    <n v="21"/>
    <x v="11"/>
  </r>
  <r>
    <d v="2033-05-20T00:00:00"/>
    <n v="81.313499999999991"/>
    <s v="Iapygia"/>
    <n v="26.2"/>
    <n v="32.299999999999997"/>
    <n v="8.4625999999999983"/>
    <n v="89.776099999999985"/>
    <n v="0"/>
    <n v="89.776099999999985"/>
    <n v="21"/>
    <x v="11"/>
  </r>
  <r>
    <d v="2033-05-21T00:00:00"/>
    <n v="89.776099999999985"/>
    <s v="Tharsis"/>
    <n v="13.8"/>
    <n v="15.9"/>
    <n v="2.1942000000000004"/>
    <n v="91.97029999999998"/>
    <n v="0"/>
    <n v="91.97029999999998"/>
    <n v="21"/>
    <x v="11"/>
  </r>
  <r>
    <d v="2033-05-22T00:00:00"/>
    <n v="91.97029999999998"/>
    <s v="Tharsis"/>
    <n v="22.4"/>
    <n v="24.5"/>
    <n v="5.4879999999999995"/>
    <n v="97.45829999999998"/>
    <n v="0"/>
    <n v="97.45829999999998"/>
    <n v="21"/>
    <x v="11"/>
  </r>
  <r>
    <d v="2033-05-23T00:00:00"/>
    <n v="97.45829999999998"/>
    <s v="Tharsis"/>
    <n v="24.5"/>
    <n v="0.9"/>
    <n v="0"/>
    <n v="97.45829999999998"/>
    <n v="0"/>
    <n v="97.45829999999998"/>
    <n v="21"/>
    <x v="11"/>
  </r>
  <r>
    <d v="2033-05-24T00:00:00"/>
    <n v="97.45829999999998"/>
    <s v="Thaumasia"/>
    <n v="23.1"/>
    <n v="0.3"/>
    <n v="0"/>
    <n v="97.45829999999998"/>
    <n v="0"/>
    <n v="97.45829999999998"/>
    <n v="21"/>
    <x v="11"/>
  </r>
  <r>
    <d v="2033-05-25T00:00:00"/>
    <n v="97.45829999999998"/>
    <s v="Syrtis Major"/>
    <n v="29.8"/>
    <n v="0"/>
    <n v="0"/>
    <n v="97.45829999999998"/>
    <n v="0"/>
    <n v="97.45829999999998"/>
    <n v="21"/>
    <x v="11"/>
  </r>
  <r>
    <d v="2033-05-26T00:00:00"/>
    <n v="97.45829999999998"/>
    <s v="Cebrenia"/>
    <n v="11.2"/>
    <n v="0"/>
    <n v="0"/>
    <n v="97.45829999999998"/>
    <n v="0"/>
    <n v="97.45829999999998"/>
    <n v="22"/>
    <x v="12"/>
  </r>
  <r>
    <d v="2033-05-27T00:00:00"/>
    <n v="97.45829999999998"/>
    <s v="Tharsis"/>
    <n v="18.7"/>
    <n v="0"/>
    <n v="0"/>
    <n v="97.45829999999998"/>
    <n v="0"/>
    <n v="97.45829999999998"/>
    <n v="22"/>
    <x v="12"/>
  </r>
  <r>
    <d v="2033-05-28T00:00:00"/>
    <n v="97.45829999999998"/>
    <s v="Memnonia"/>
    <n v="11.4"/>
    <n v="8.1"/>
    <n v="0.9234"/>
    <n v="98.381699999999981"/>
    <n v="0"/>
    <n v="98.381699999999981"/>
    <n v="22"/>
    <x v="12"/>
  </r>
  <r>
    <d v="2033-05-29T00:00:00"/>
    <n v="98.381699999999981"/>
    <s v="Eridania"/>
    <n v="21.3"/>
    <n v="13.4"/>
    <n v="2.8542000000000001"/>
    <n v="101.23589999999999"/>
    <n v="100"/>
    <n v="1.2358999999999867"/>
    <n v="22"/>
    <x v="12"/>
  </r>
  <r>
    <d v="2033-05-30T00:00:00"/>
    <n v="1.2358999999999867"/>
    <s v="Amenthes"/>
    <n v="24.5"/>
    <n v="2.6"/>
    <n v="0.63700000000000001"/>
    <n v="1.8728999999999867"/>
    <n v="0"/>
    <n v="1.8728999999999867"/>
    <n v="22"/>
    <x v="12"/>
  </r>
  <r>
    <d v="2033-05-31T00:00:00"/>
    <n v="1.8728999999999867"/>
    <s v="Tharsis"/>
    <n v="20"/>
    <n v="13.2"/>
    <n v="2.64"/>
    <n v="4.5128999999999868"/>
    <n v="0"/>
    <n v="4.5128999999999868"/>
    <n v="22"/>
    <x v="12"/>
  </r>
  <r>
    <d v="2033-06-01T00:00:00"/>
    <n v="4.5128999999999868"/>
    <s v="Iapygia"/>
    <n v="28.4"/>
    <n v="12"/>
    <n v="3.4079999999999995"/>
    <n v="7.9208999999999863"/>
    <n v="0"/>
    <n v="7.9208999999999863"/>
    <n v="22"/>
    <x v="12"/>
  </r>
  <r>
    <d v="2033-06-02T00:00:00"/>
    <n v="7.9208999999999863"/>
    <s v="Amazonis"/>
    <n v="14.8"/>
    <n v="10.1"/>
    <n v="1.4947999999999999"/>
    <n v="9.4156999999999869"/>
    <n v="0"/>
    <n v="9.4156999999999869"/>
    <n v="23"/>
    <x v="13"/>
  </r>
  <r>
    <d v="2033-06-03T00:00:00"/>
    <n v="9.4156999999999869"/>
    <s v="Mare Australe"/>
    <n v="27.9"/>
    <n v="0.6"/>
    <n v="0"/>
    <n v="9.4156999999999869"/>
    <n v="0"/>
    <n v="9.4156999999999869"/>
    <n v="23"/>
    <x v="13"/>
  </r>
  <r>
    <d v="2033-06-04T00:00:00"/>
    <n v="9.4156999999999869"/>
    <s v="Sinus Sabaeus"/>
    <n v="19.899999999999999"/>
    <n v="9.8000000000000007"/>
    <n v="1.9502000000000002"/>
    <n v="11.365899999999987"/>
    <n v="0"/>
    <n v="11.365899999999987"/>
    <n v="23"/>
    <x v="13"/>
  </r>
  <r>
    <d v="2033-06-05T00:00:00"/>
    <n v="11.365899999999987"/>
    <s v="Tharsis"/>
    <n v="22.5"/>
    <n v="0"/>
    <n v="0"/>
    <n v="11.365899999999987"/>
    <n v="0"/>
    <n v="11.365899999999987"/>
    <n v="23"/>
    <x v="13"/>
  </r>
  <r>
    <d v="2033-06-06T00:00:00"/>
    <n v="11.365899999999987"/>
    <s v="Ismenius Lacus"/>
    <n v="21.6"/>
    <n v="4.9000000000000004"/>
    <n v="1.0584000000000002"/>
    <n v="12.424299999999988"/>
    <n v="0"/>
    <n v="12.424299999999988"/>
    <n v="23"/>
    <x v="13"/>
  </r>
  <r>
    <d v="2033-06-07T00:00:00"/>
    <n v="12.424299999999988"/>
    <s v="Iapygia"/>
    <n v="28.1"/>
    <n v="0"/>
    <n v="0"/>
    <n v="12.424299999999988"/>
    <n v="0"/>
    <n v="12.424299999999988"/>
    <n v="23"/>
    <x v="13"/>
  </r>
  <r>
    <d v="2033-06-08T00:00:00"/>
    <n v="12.424299999999988"/>
    <s v="Sinus Sabaeus"/>
    <n v="21.5"/>
    <n v="8.6"/>
    <n v="1.8490000000000002"/>
    <n v="14.273299999999988"/>
    <n v="0"/>
    <n v="14.273299999999988"/>
    <n v="23"/>
    <x v="13"/>
  </r>
  <r>
    <d v="2033-06-09T00:00:00"/>
    <n v="14.273299999999988"/>
    <s v="Arabia"/>
    <n v="22.7"/>
    <n v="0.1"/>
    <n v="0"/>
    <n v="14.273299999999988"/>
    <n v="0"/>
    <n v="14.273299999999988"/>
    <n v="24"/>
    <x v="14"/>
  </r>
  <r>
    <d v="2033-06-10T00:00:00"/>
    <n v="14.273299999999988"/>
    <s v="Iapygia"/>
    <n v="27.4"/>
    <n v="21.8"/>
    <n v="5.9731999999999994"/>
    <n v="20.246499999999987"/>
    <n v="0"/>
    <n v="20.246499999999987"/>
    <n v="24"/>
    <x v="14"/>
  </r>
  <r>
    <d v="2033-06-11T00:00:00"/>
    <n v="20.246499999999987"/>
    <s v="Tharsis"/>
    <n v="18.3"/>
    <n v="17.3"/>
    <n v="3.1659000000000006"/>
    <n v="23.412399999999987"/>
    <n v="0"/>
    <n v="23.412399999999987"/>
    <n v="24"/>
    <x v="14"/>
  </r>
  <r>
    <d v="2033-06-12T00:00:00"/>
    <n v="23.412399999999987"/>
    <s v="Tharsis"/>
    <n v="29"/>
    <n v="27.3"/>
    <n v="7.9170000000000007"/>
    <n v="31.329399999999989"/>
    <n v="0"/>
    <n v="31.329399999999989"/>
    <n v="24"/>
    <x v="14"/>
  </r>
  <r>
    <d v="2033-06-13T00:00:00"/>
    <n v="31.329399999999989"/>
    <s v="Memnonia"/>
    <n v="18.100000000000001"/>
    <n v="0"/>
    <n v="0"/>
    <n v="31.329399999999989"/>
    <n v="0"/>
    <n v="31.329399999999989"/>
    <n v="24"/>
    <x v="14"/>
  </r>
  <r>
    <d v="2033-06-14T00:00:00"/>
    <n v="31.329399999999989"/>
    <s v="Elysium"/>
    <n v="16.399999999999999"/>
    <n v="1.1000000000000001"/>
    <n v="0.1804"/>
    <n v="31.509799999999988"/>
    <n v="0"/>
    <n v="31.509799999999988"/>
    <n v="24"/>
    <x v="14"/>
  </r>
  <r>
    <d v="2033-06-15T00:00:00"/>
    <n v="31.509799999999988"/>
    <s v="Noachis"/>
    <n v="21.8"/>
    <n v="0"/>
    <n v="0"/>
    <n v="31.509799999999988"/>
    <n v="0"/>
    <n v="31.509799999999988"/>
    <n v="24"/>
    <x v="14"/>
  </r>
  <r>
    <d v="2033-06-16T00:00:00"/>
    <n v="31.509799999999988"/>
    <s v="Mare Australe"/>
    <n v="27.2"/>
    <n v="0"/>
    <n v="0"/>
    <n v="31.509799999999988"/>
    <n v="0"/>
    <n v="31.509799999999988"/>
    <n v="25"/>
    <x v="15"/>
  </r>
  <r>
    <d v="2033-06-17T00:00:00"/>
    <n v="31.509799999999988"/>
    <s v="Mare Acidalium"/>
    <n v="21.2"/>
    <n v="0"/>
    <n v="0"/>
    <n v="31.509799999999988"/>
    <n v="0"/>
    <n v="31.509799999999988"/>
    <n v="25"/>
    <x v="15"/>
  </r>
  <r>
    <d v="2033-06-18T00:00:00"/>
    <n v="31.509799999999988"/>
    <s v="Tharsis"/>
    <n v="17.7"/>
    <n v="13.9"/>
    <n v="2.4603000000000002"/>
    <n v="33.970099999999988"/>
    <n v="0"/>
    <n v="33.970099999999988"/>
    <n v="25"/>
    <x v="15"/>
  </r>
  <r>
    <d v="2033-06-19T00:00:00"/>
    <n v="33.970099999999988"/>
    <s v="Mare Acidalium"/>
    <n v="10.6"/>
    <n v="6.9"/>
    <n v="0.73140000000000005"/>
    <n v="34.701499999999989"/>
    <n v="0"/>
    <n v="34.701499999999989"/>
    <n v="25"/>
    <x v="15"/>
  </r>
  <r>
    <d v="2033-06-20T00:00:00"/>
    <n v="34.701499999999989"/>
    <s v="Casius"/>
    <n v="10.4"/>
    <n v="1.1000000000000001"/>
    <n v="0.11440000000000002"/>
    <n v="34.815899999999992"/>
    <n v="0"/>
    <n v="34.815899999999992"/>
    <n v="25"/>
    <x v="15"/>
  </r>
  <r>
    <d v="2033-06-21T00:00:00"/>
    <n v="34.815899999999992"/>
    <s v="Iapygia"/>
    <n v="15.8"/>
    <n v="7.1"/>
    <n v="1.1217999999999999"/>
    <n v="35.937699999999992"/>
    <n v="0"/>
    <n v="35.937699999999992"/>
    <n v="25"/>
    <x v="15"/>
  </r>
  <r>
    <d v="2033-06-22T00:00:00"/>
    <n v="35.937699999999992"/>
    <s v="Mare Boreum"/>
    <n v="19.899999999999999"/>
    <n v="10.8"/>
    <n v="2.1492"/>
    <n v="38.086899999999993"/>
    <n v="0"/>
    <n v="38.086899999999993"/>
    <n v="25"/>
    <x v="15"/>
  </r>
  <r>
    <d v="2033-06-23T00:00:00"/>
    <n v="38.086899999999993"/>
    <s v="Amazonis"/>
    <n v="13"/>
    <n v="0"/>
    <n v="0"/>
    <n v="38.086899999999993"/>
    <n v="0"/>
    <n v="38.086899999999993"/>
    <n v="26"/>
    <x v="16"/>
  </r>
  <r>
    <d v="2033-06-24T00:00:00"/>
    <n v="38.086899999999993"/>
    <s v="Coprates"/>
    <n v="28.1"/>
    <n v="15"/>
    <n v="4.2149999999999999"/>
    <n v="42.301899999999989"/>
    <n v="0"/>
    <n v="42.301899999999989"/>
    <n v="26"/>
    <x v="16"/>
  </r>
  <r>
    <d v="2033-06-25T00:00:00"/>
    <n v="42.301899999999989"/>
    <s v="Sinus Sabaeus"/>
    <n v="22.5"/>
    <n v="8.6"/>
    <n v="1.9350000000000001"/>
    <n v="44.236899999999991"/>
    <n v="0"/>
    <n v="44.236899999999991"/>
    <n v="26"/>
    <x v="16"/>
  </r>
  <r>
    <d v="2033-06-26T00:00:00"/>
    <n v="44.236899999999991"/>
    <s v="Tharsis"/>
    <n v="14"/>
    <n v="36.1"/>
    <n v="5.0540000000000003"/>
    <n v="49.290899999999993"/>
    <n v="0"/>
    <n v="49.290899999999993"/>
    <n v="26"/>
    <x v="16"/>
  </r>
  <r>
    <d v="2033-06-27T00:00:00"/>
    <n v="49.290899999999993"/>
    <s v="Iapygia"/>
    <n v="10.6"/>
    <n v="18.399999999999999"/>
    <n v="1.9503999999999999"/>
    <n v="51.241299999999995"/>
    <n v="0"/>
    <n v="51.241299999999995"/>
    <n v="26"/>
    <x v="16"/>
  </r>
  <r>
    <d v="2033-06-28T00:00:00"/>
    <n v="51.241299999999995"/>
    <s v="Aeolis"/>
    <n v="22.3"/>
    <n v="0"/>
    <n v="0"/>
    <n v="51.241299999999995"/>
    <n v="0"/>
    <n v="51.241299999999995"/>
    <n v="26"/>
    <x v="16"/>
  </r>
  <r>
    <d v="2033-06-29T00:00:00"/>
    <n v="51.241299999999995"/>
    <s v="Tharsis"/>
    <n v="14.5"/>
    <n v="26"/>
    <n v="3.77"/>
    <n v="55.011299999999999"/>
    <n v="0"/>
    <n v="55.011299999999999"/>
    <n v="26"/>
    <x v="16"/>
  </r>
  <r>
    <d v="2033-06-30T00:00:00"/>
    <n v="55.011299999999999"/>
    <s v="Amenthes"/>
    <n v="21"/>
    <n v="1.7"/>
    <n v="0.35699999999999998"/>
    <n v="55.368299999999998"/>
    <n v="0"/>
    <n v="55.368299999999998"/>
    <n v="27"/>
    <x v="17"/>
  </r>
  <r>
    <d v="2033-07-01T00:00:00"/>
    <n v="55.368299999999998"/>
    <s v="Cebrenia"/>
    <n v="17.7"/>
    <n v="0.4"/>
    <n v="0"/>
    <n v="55.368299999999998"/>
    <n v="0"/>
    <n v="55.368299999999998"/>
    <n v="27"/>
    <x v="17"/>
  </r>
  <r>
    <d v="2033-07-02T00:00:00"/>
    <n v="55.368299999999998"/>
    <s v="Coprates"/>
    <n v="24.3"/>
    <n v="9.6999999999999993"/>
    <n v="2.3571"/>
    <n v="57.7254"/>
    <n v="0"/>
    <n v="57.7254"/>
    <n v="27"/>
    <x v="17"/>
  </r>
  <r>
    <d v="2033-07-03T00:00:00"/>
    <n v="57.7254"/>
    <s v="Phoenicis Lacus"/>
    <n v="18.8"/>
    <n v="6.4"/>
    <n v="1.2032"/>
    <n v="58.928600000000003"/>
    <n v="0"/>
    <n v="58.928600000000003"/>
    <n v="27"/>
    <x v="17"/>
  </r>
  <r>
    <d v="2033-07-04T00:00:00"/>
    <n v="58.928600000000003"/>
    <s v="Eridania"/>
    <n v="15.9"/>
    <n v="5.2"/>
    <n v="0.82680000000000009"/>
    <n v="59.755400000000002"/>
    <n v="0"/>
    <n v="59.755400000000002"/>
    <n v="27"/>
    <x v="17"/>
  </r>
  <r>
    <d v="2033-07-05T00:00:00"/>
    <n v="59.755400000000002"/>
    <s v="Coprates"/>
    <n v="26.1"/>
    <n v="0"/>
    <n v="0"/>
    <n v="59.755400000000002"/>
    <n v="0"/>
    <n v="59.755400000000002"/>
    <n v="27"/>
    <x v="17"/>
  </r>
  <r>
    <d v="2033-07-06T00:00:00"/>
    <n v="59.755400000000002"/>
    <s v="Tharsis"/>
    <n v="29.4"/>
    <n v="8.8000000000000007"/>
    <n v="2.5872000000000002"/>
    <n v="62.342600000000004"/>
    <n v="0"/>
    <n v="62.342600000000004"/>
    <n v="27"/>
    <x v="17"/>
  </r>
  <r>
    <d v="2033-07-07T00:00:00"/>
    <n v="62.342600000000004"/>
    <s v="Eridania"/>
    <n v="10.5"/>
    <n v="14.5"/>
    <n v="1.5225"/>
    <n v="63.865100000000005"/>
    <n v="0"/>
    <n v="63.865100000000005"/>
    <n v="28"/>
    <x v="18"/>
  </r>
  <r>
    <d v="2033-07-08T00:00:00"/>
    <n v="63.865100000000005"/>
    <s v="Diacria"/>
    <n v="18.100000000000001"/>
    <n v="0"/>
    <n v="0"/>
    <n v="63.865100000000005"/>
    <n v="0"/>
    <n v="63.865100000000005"/>
    <n v="28"/>
    <x v="18"/>
  </r>
  <r>
    <d v="2033-07-09T00:00:00"/>
    <n v="63.865100000000005"/>
    <s v="Phoenicis Lacus"/>
    <n v="20.6"/>
    <n v="0"/>
    <n v="0"/>
    <n v="63.865100000000005"/>
    <n v="0"/>
    <n v="63.865100000000005"/>
    <n v="28"/>
    <x v="18"/>
  </r>
  <r>
    <d v="2033-07-10T00:00:00"/>
    <n v="63.865100000000005"/>
    <s v="Phoenicis Lacus"/>
    <n v="17.100000000000001"/>
    <n v="0"/>
    <n v="0"/>
    <n v="63.865100000000005"/>
    <n v="0"/>
    <n v="63.865100000000005"/>
    <n v="28"/>
    <x v="18"/>
  </r>
  <r>
    <d v="2033-07-11T00:00:00"/>
    <n v="63.865100000000005"/>
    <s v="Mare Acidalium"/>
    <n v="17"/>
    <n v="0.3"/>
    <n v="0"/>
    <n v="63.865100000000005"/>
    <n v="0"/>
    <n v="63.865100000000005"/>
    <n v="28"/>
    <x v="18"/>
  </r>
  <r>
    <d v="2033-07-12T00:00:00"/>
    <n v="63.865100000000005"/>
    <s v="Aeolis"/>
    <n v="14.7"/>
    <n v="2.2999999999999998"/>
    <n v="0.33809999999999996"/>
    <n v="64.20320000000001"/>
    <n v="0"/>
    <n v="64.20320000000001"/>
    <n v="28"/>
    <x v="18"/>
  </r>
  <r>
    <d v="2033-07-13T00:00:00"/>
    <n v="64.20320000000001"/>
    <s v="Phoenicis Lacus"/>
    <n v="21.7"/>
    <n v="0"/>
    <n v="0"/>
    <n v="64.20320000000001"/>
    <n v="0"/>
    <n v="64.20320000000001"/>
    <n v="28"/>
    <x v="18"/>
  </r>
  <r>
    <d v="2033-07-14T00:00:00"/>
    <n v="64.20320000000001"/>
    <s v="Oxia Palus"/>
    <n v="12.5"/>
    <n v="0"/>
    <n v="0"/>
    <n v="64.20320000000001"/>
    <n v="0"/>
    <n v="64.20320000000001"/>
    <n v="29"/>
    <x v="19"/>
  </r>
  <r>
    <d v="2033-07-15T00:00:00"/>
    <n v="64.20320000000001"/>
    <s v="Ismenius Lacus"/>
    <n v="17.8"/>
    <n v="4.0999999999999996"/>
    <n v="0.72979999999999989"/>
    <n v="64.933000000000007"/>
    <n v="0"/>
    <n v="64.933000000000007"/>
    <n v="29"/>
    <x v="19"/>
  </r>
  <r>
    <d v="2033-07-16T00:00:00"/>
    <n v="64.933000000000007"/>
    <s v="Iapygia"/>
    <n v="28.9"/>
    <n v="38.700000000000003"/>
    <n v="11.1843"/>
    <n v="76.1173"/>
    <n v="0"/>
    <n v="76.1173"/>
    <n v="29"/>
    <x v="19"/>
  </r>
  <r>
    <d v="2033-07-17T00:00:00"/>
    <n v="76.1173"/>
    <s v="Amazonis"/>
    <n v="21"/>
    <n v="3.5"/>
    <n v="0.73499999999999999"/>
    <n v="76.8523"/>
    <n v="0"/>
    <n v="76.8523"/>
    <n v="29"/>
    <x v="19"/>
  </r>
  <r>
    <d v="2033-07-18T00:00:00"/>
    <n v="76.8523"/>
    <s v="Margaritifer Sinus"/>
    <n v="13"/>
    <n v="0.1"/>
    <n v="0"/>
    <n v="76.8523"/>
    <n v="0"/>
    <n v="76.8523"/>
    <n v="29"/>
    <x v="19"/>
  </r>
  <r>
    <d v="2033-07-19T00:00:00"/>
    <n v="76.8523"/>
    <s v="Iapygia"/>
    <n v="23.1"/>
    <n v="0"/>
    <n v="0"/>
    <n v="76.8523"/>
    <n v="0"/>
    <n v="76.8523"/>
    <n v="29"/>
    <x v="19"/>
  </r>
  <r>
    <d v="2033-07-20T00:00:00"/>
    <n v="76.8523"/>
    <s v="Phoenicis Lacus"/>
    <n v="28.5"/>
    <n v="0"/>
    <n v="0"/>
    <n v="76.8523"/>
    <n v="0"/>
    <n v="76.8523"/>
    <n v="29"/>
    <x v="19"/>
  </r>
  <r>
    <d v="2033-07-21T00:00:00"/>
    <n v="76.8523"/>
    <s v="Phoenicis Lacus"/>
    <n v="12.8"/>
    <n v="0"/>
    <n v="0"/>
    <n v="76.8523"/>
    <n v="0"/>
    <n v="76.8523"/>
    <n v="30"/>
    <x v="20"/>
  </r>
  <r>
    <d v="2033-07-22T00:00:00"/>
    <n v="76.8523"/>
    <s v="Hellas"/>
    <n v="26.8"/>
    <n v="0"/>
    <n v="0"/>
    <n v="76.8523"/>
    <n v="0"/>
    <n v="76.8523"/>
    <n v="30"/>
    <x v="20"/>
  </r>
  <r>
    <d v="2033-07-23T00:00:00"/>
    <n v="76.8523"/>
    <s v="Iapygia"/>
    <n v="15.1"/>
    <n v="24.8"/>
    <n v="3.7448000000000001"/>
    <n v="80.597099999999998"/>
    <n v="0"/>
    <n v="80.597099999999998"/>
    <n v="30"/>
    <x v="20"/>
  </r>
  <r>
    <d v="2033-07-24T00:00:00"/>
    <n v="80.597099999999998"/>
    <s v="Memnonia"/>
    <n v="14.4"/>
    <n v="13.5"/>
    <n v="1.9440000000000002"/>
    <n v="82.5411"/>
    <n v="0"/>
    <n v="82.5411"/>
    <n v="30"/>
    <x v="20"/>
  </r>
  <r>
    <d v="2033-07-25T00:00:00"/>
    <n v="82.5411"/>
    <s v="Amazonis"/>
    <n v="29.2"/>
    <n v="15.7"/>
    <n v="4.5843999999999996"/>
    <n v="87.125500000000002"/>
    <n v="0"/>
    <n v="87.125500000000002"/>
    <n v="30"/>
    <x v="20"/>
  </r>
  <r>
    <d v="2033-07-26T00:00:00"/>
    <n v="87.125500000000002"/>
    <s v="Iapygia"/>
    <n v="28.9"/>
    <n v="47.2"/>
    <n v="13.640799999999999"/>
    <n v="100.7663"/>
    <n v="100"/>
    <n v="0.76630000000000109"/>
    <n v="30"/>
    <x v="20"/>
  </r>
  <r>
    <d v="2033-07-27T00:00:00"/>
    <n v="0.76630000000000109"/>
    <s v="Elysium"/>
    <n v="18.399999999999999"/>
    <n v="3.9"/>
    <n v="0.7175999999999999"/>
    <n v="1.4839000000000011"/>
    <n v="0"/>
    <n v="1.4839000000000011"/>
    <n v="30"/>
    <x v="20"/>
  </r>
  <r>
    <d v="2033-07-28T00:00:00"/>
    <n v="1.4839000000000011"/>
    <s v="Lunae Palus"/>
    <n v="26.2"/>
    <n v="4"/>
    <n v="1.048"/>
    <n v="2.5319000000000011"/>
    <n v="0"/>
    <n v="2.5319000000000011"/>
    <n v="31"/>
    <x v="21"/>
  </r>
  <r>
    <d v="2033-07-29T00:00:00"/>
    <n v="2.5319000000000011"/>
    <s v="Iapygia"/>
    <n v="14.3"/>
    <n v="45.1"/>
    <n v="6.4493000000000009"/>
    <n v="8.9812000000000012"/>
    <n v="0"/>
    <n v="8.9812000000000012"/>
    <n v="31"/>
    <x v="21"/>
  </r>
  <r>
    <d v="2033-07-30T00:00:00"/>
    <n v="8.9812000000000012"/>
    <s v="Coprates"/>
    <n v="14.5"/>
    <n v="0"/>
    <n v="0"/>
    <n v="8.9812000000000012"/>
    <n v="0"/>
    <n v="8.9812000000000012"/>
    <n v="31"/>
    <x v="21"/>
  </r>
  <r>
    <d v="2033-07-31T00:00:00"/>
    <n v="8.9812000000000012"/>
    <s v="Iapygia"/>
    <n v="18.600000000000001"/>
    <n v="5.5"/>
    <n v="1.0230000000000001"/>
    <n v="10.004200000000001"/>
    <n v="0"/>
    <n v="10.004200000000001"/>
    <n v="31"/>
    <x v="21"/>
  </r>
  <r>
    <d v="2033-08-01T00:00:00"/>
    <n v="10.004200000000001"/>
    <s v="Coprates"/>
    <n v="26.3"/>
    <n v="14.5"/>
    <n v="3.8135000000000003"/>
    <n v="13.817700000000002"/>
    <n v="0"/>
    <n v="13.817700000000002"/>
    <n v="31"/>
    <x v="21"/>
  </r>
  <r>
    <d v="2033-08-02T00:00:00"/>
    <n v="13.817700000000002"/>
    <s v="Mare Tyrrhenum"/>
    <n v="25.9"/>
    <n v="0.7"/>
    <n v="0"/>
    <n v="13.817700000000002"/>
    <n v="0"/>
    <n v="13.817700000000002"/>
    <n v="31"/>
    <x v="21"/>
  </r>
  <r>
    <d v="2033-08-03T00:00:00"/>
    <n v="13.817700000000002"/>
    <s v="Sinus Sabaeus"/>
    <n v="29.8"/>
    <n v="0"/>
    <n v="0"/>
    <n v="13.817700000000002"/>
    <n v="0"/>
    <n v="13.817700000000002"/>
    <n v="31"/>
    <x v="21"/>
  </r>
  <r>
    <d v="2033-08-04T00:00:00"/>
    <n v="13.817700000000002"/>
    <s v="Iapygia"/>
    <n v="18.3"/>
    <n v="18.7"/>
    <n v="3.4220999999999999"/>
    <n v="17.239800000000002"/>
    <n v="0"/>
    <n v="17.239800000000002"/>
    <n v="32"/>
    <x v="22"/>
  </r>
  <r>
    <d v="2033-08-05T00:00:00"/>
    <n v="17.239800000000002"/>
    <s v="Sinus Sabaeus"/>
    <n v="24.5"/>
    <n v="6.7"/>
    <n v="1.6415000000000002"/>
    <n v="18.881300000000003"/>
    <n v="0"/>
    <n v="18.881300000000003"/>
    <n v="32"/>
    <x v="22"/>
  </r>
  <r>
    <d v="2033-08-06T00:00:00"/>
    <n v="18.881300000000003"/>
    <s v="Tharsis"/>
    <n v="18.7"/>
    <n v="0"/>
    <n v="0"/>
    <n v="18.881300000000003"/>
    <n v="0"/>
    <n v="18.881300000000003"/>
    <n v="32"/>
    <x v="22"/>
  </r>
  <r>
    <d v="2033-08-07T00:00:00"/>
    <n v="18.881300000000003"/>
    <s v="Tharsis"/>
    <n v="29.2"/>
    <n v="34.9"/>
    <n v="10.190799999999999"/>
    <n v="29.072100000000002"/>
    <n v="0"/>
    <n v="29.072100000000002"/>
    <n v="32"/>
    <x v="22"/>
  </r>
  <r>
    <d v="2033-08-08T00:00:00"/>
    <n v="29.072100000000002"/>
    <s v="Mare Boreum"/>
    <n v="21.4"/>
    <n v="10.7"/>
    <n v="2.2897999999999996"/>
    <n v="31.361900000000002"/>
    <n v="0"/>
    <n v="31.361900000000002"/>
    <n v="32"/>
    <x v="22"/>
  </r>
  <r>
    <d v="2033-08-09T00:00:00"/>
    <n v="31.361900000000002"/>
    <s v="Phoenicis Lacus"/>
    <n v="25.6"/>
    <n v="3.1"/>
    <n v="0.79360000000000019"/>
    <n v="32.155500000000004"/>
    <n v="0"/>
    <n v="32.155500000000004"/>
    <n v="32"/>
    <x v="22"/>
  </r>
  <r>
    <d v="2033-08-10T00:00:00"/>
    <n v="32.155500000000004"/>
    <s v="Phoenicis Lacus"/>
    <n v="15.7"/>
    <n v="5.0999999999999996"/>
    <n v="0.80069999999999997"/>
    <n v="32.956200000000003"/>
    <n v="0"/>
    <n v="32.956200000000003"/>
    <n v="32"/>
    <x v="22"/>
  </r>
  <r>
    <d v="2033-08-11T00:00:00"/>
    <n v="32.956200000000003"/>
    <s v="Noachis"/>
    <n v="27.3"/>
    <n v="11"/>
    <n v="3.0030000000000001"/>
    <n v="35.959200000000003"/>
    <n v="0"/>
    <n v="35.959200000000003"/>
    <n v="33"/>
    <x v="23"/>
  </r>
  <r>
    <d v="2033-08-12T00:00:00"/>
    <n v="35.959200000000003"/>
    <s v="Syrtis Major"/>
    <n v="28.4"/>
    <n v="2.7"/>
    <n v="0.76680000000000004"/>
    <n v="36.726000000000006"/>
    <n v="0"/>
    <n v="36.726000000000006"/>
    <n v="33"/>
    <x v="23"/>
  </r>
  <r>
    <d v="2033-08-13T00:00:00"/>
    <n v="36.726000000000006"/>
    <s v="Amazonis"/>
    <n v="22"/>
    <n v="3.3"/>
    <n v="0.72599999999999998"/>
    <n v="37.452000000000005"/>
    <n v="0"/>
    <n v="37.452000000000005"/>
    <n v="33"/>
    <x v="23"/>
  </r>
  <r>
    <d v="2033-08-14T00:00:00"/>
    <n v="37.452000000000005"/>
    <s v="Ismenius Lacus"/>
    <n v="19.399999999999999"/>
    <n v="0"/>
    <n v="0"/>
    <n v="37.452000000000005"/>
    <n v="0"/>
    <n v="37.452000000000005"/>
    <n v="33"/>
    <x v="23"/>
  </r>
  <r>
    <d v="2033-08-15T00:00:00"/>
    <n v="37.452000000000005"/>
    <s v="Phoenicis Lacus"/>
    <n v="22.7"/>
    <n v="14.8"/>
    <n v="3.3595999999999999"/>
    <n v="40.811600000000006"/>
    <n v="0"/>
    <n v="40.811600000000006"/>
    <n v="33"/>
    <x v="23"/>
  </r>
  <r>
    <d v="2033-08-16T00:00:00"/>
    <n v="40.811600000000006"/>
    <s v="Coprates"/>
    <n v="22.6"/>
    <n v="16.5"/>
    <n v="3.7290000000000005"/>
    <n v="44.540600000000005"/>
    <n v="0"/>
    <n v="44.540600000000005"/>
    <n v="33"/>
    <x v="23"/>
  </r>
  <r>
    <d v="2033-08-17T00:00:00"/>
    <n v="44.540600000000005"/>
    <s v="Lunae Palus"/>
    <n v="26.1"/>
    <n v="0"/>
    <n v="0"/>
    <n v="44.540600000000005"/>
    <n v="0"/>
    <n v="44.540600000000005"/>
    <n v="33"/>
    <x v="23"/>
  </r>
  <r>
    <d v="2033-08-18T00:00:00"/>
    <n v="44.540600000000005"/>
    <s v="Phoenicis Lacus"/>
    <n v="27.6"/>
    <n v="6.7"/>
    <n v="1.8492000000000002"/>
    <n v="46.389800000000008"/>
    <n v="0"/>
    <n v="46.389800000000008"/>
    <n v="34"/>
    <x v="24"/>
  </r>
  <r>
    <d v="2033-08-19T00:00:00"/>
    <n v="46.389800000000008"/>
    <s v="Sinus Sabaeus"/>
    <n v="13.2"/>
    <n v="0"/>
    <n v="0"/>
    <n v="46.389800000000008"/>
    <n v="0"/>
    <n v="46.389800000000008"/>
    <n v="34"/>
    <x v="24"/>
  </r>
  <r>
    <d v="2033-08-20T00:00:00"/>
    <n v="46.389800000000008"/>
    <s v="Margaritifer Sinus"/>
    <n v="22"/>
    <n v="0"/>
    <n v="0"/>
    <n v="46.389800000000008"/>
    <n v="0"/>
    <n v="46.389800000000008"/>
    <n v="34"/>
    <x v="24"/>
  </r>
  <r>
    <d v="2033-08-21T00:00:00"/>
    <n v="46.389800000000008"/>
    <s v="Mare Boreum"/>
    <n v="10.8"/>
    <n v="7.6"/>
    <n v="0.82079999999999997"/>
    <n v="47.210600000000007"/>
    <n v="0"/>
    <n v="47.210600000000007"/>
    <n v="34"/>
    <x v="24"/>
  </r>
  <r>
    <d v="2033-08-22T00:00:00"/>
    <n v="47.210600000000007"/>
    <s v="Iapygia"/>
    <n v="15.6"/>
    <n v="38.4"/>
    <n v="5.9904000000000002"/>
    <n v="53.201000000000008"/>
    <n v="0"/>
    <n v="53.201000000000008"/>
    <n v="34"/>
    <x v="24"/>
  </r>
  <r>
    <d v="2033-08-23T00:00:00"/>
    <n v="53.201000000000008"/>
    <s v="Arcadia"/>
    <n v="11.7"/>
    <n v="0.5"/>
    <n v="0"/>
    <n v="53.201000000000008"/>
    <n v="0"/>
    <n v="53.201000000000008"/>
    <n v="34"/>
    <x v="24"/>
  </r>
  <r>
    <d v="2033-08-24T00:00:00"/>
    <n v="53.201000000000008"/>
    <s v="Iapygia"/>
    <n v="27.2"/>
    <n v="8.3000000000000007"/>
    <n v="2.2576000000000001"/>
    <n v="55.458600000000004"/>
    <n v="0"/>
    <n v="55.458600000000004"/>
    <n v="34"/>
    <x v="24"/>
  </r>
  <r>
    <d v="2033-08-25T00:00:00"/>
    <n v="55.458600000000004"/>
    <s v="Iapygia"/>
    <n v="24.7"/>
    <n v="28.9"/>
    <n v="7.1382999999999992"/>
    <n v="62.596900000000005"/>
    <n v="0"/>
    <n v="62.596900000000005"/>
    <n v="35"/>
    <x v="25"/>
  </r>
  <r>
    <d v="2033-08-26T00:00:00"/>
    <n v="62.596900000000005"/>
    <s v="Amazonis"/>
    <n v="18.2"/>
    <n v="12.5"/>
    <n v="2.2749999999999999"/>
    <n v="64.871900000000011"/>
    <n v="0"/>
    <n v="64.871900000000011"/>
    <n v="35"/>
    <x v="25"/>
  </r>
  <r>
    <d v="2033-08-27T00:00:00"/>
    <n v="64.871900000000011"/>
    <s v="Amazonis"/>
    <n v="14.6"/>
    <n v="17.899999999999999"/>
    <n v="2.6133999999999999"/>
    <n v="67.485300000000009"/>
    <n v="0"/>
    <n v="67.485300000000009"/>
    <n v="35"/>
    <x v="25"/>
  </r>
  <r>
    <d v="2033-08-28T00:00:00"/>
    <n v="67.485300000000009"/>
    <s v="Amazonis"/>
    <n v="16.5"/>
    <n v="13.9"/>
    <n v="2.2934999999999999"/>
    <n v="69.778800000000004"/>
    <n v="0"/>
    <n v="69.778800000000004"/>
    <n v="35"/>
    <x v="25"/>
  </r>
  <r>
    <d v="2033-08-29T00:00:00"/>
    <n v="69.778800000000004"/>
    <s v="Memnonia"/>
    <n v="29.4"/>
    <n v="0"/>
    <n v="0"/>
    <n v="69.778800000000004"/>
    <n v="0"/>
    <n v="69.778800000000004"/>
    <n v="35"/>
    <x v="25"/>
  </r>
  <r>
    <d v="2033-08-30T00:00:00"/>
    <n v="69.778800000000004"/>
    <s v="Iapygia"/>
    <n v="17.899999999999999"/>
    <n v="0"/>
    <n v="0"/>
    <n v="69.778800000000004"/>
    <n v="0"/>
    <n v="69.778800000000004"/>
    <n v="35"/>
    <x v="25"/>
  </r>
  <r>
    <d v="2033-08-31T00:00:00"/>
    <n v="69.778800000000004"/>
    <s v="Lunae Palus"/>
    <n v="29.8"/>
    <n v="0"/>
    <n v="0"/>
    <n v="69.778800000000004"/>
    <n v="0"/>
    <n v="69.778800000000004"/>
    <n v="35"/>
    <x v="25"/>
  </r>
  <r>
    <d v="2033-09-01T00:00:00"/>
    <n v="69.778800000000004"/>
    <s v="Cebrenia"/>
    <n v="18.7"/>
    <n v="0"/>
    <n v="0"/>
    <n v="69.778800000000004"/>
    <n v="0"/>
    <n v="69.778800000000004"/>
    <n v="36"/>
    <x v="26"/>
  </r>
  <r>
    <d v="2033-09-02T00:00:00"/>
    <n v="69.778800000000004"/>
    <s v="Sinus Sabaeus"/>
    <n v="24.3"/>
    <n v="7.8"/>
    <n v="1.8954"/>
    <n v="71.674199999999999"/>
    <n v="0"/>
    <n v="71.674199999999999"/>
    <n v="36"/>
    <x v="26"/>
  </r>
  <r>
    <d v="2033-09-03T00:00:00"/>
    <n v="71.674199999999999"/>
    <s v="Eridania"/>
    <n v="29.3"/>
    <n v="4.5999999999999996"/>
    <n v="1.3478000000000001"/>
    <n v="73.022000000000006"/>
    <n v="0"/>
    <n v="73.022000000000006"/>
    <n v="36"/>
    <x v="26"/>
  </r>
  <r>
    <d v="2033-09-04T00:00:00"/>
    <n v="73.022000000000006"/>
    <s v="Coprates"/>
    <n v="18.399999999999999"/>
    <n v="0"/>
    <n v="0"/>
    <n v="73.022000000000006"/>
    <n v="0"/>
    <n v="73.022000000000006"/>
    <n v="36"/>
    <x v="26"/>
  </r>
  <r>
    <d v="2033-09-05T00:00:00"/>
    <n v="73.022000000000006"/>
    <s v="Coprates"/>
    <n v="10.3"/>
    <n v="16"/>
    <n v="1.6480000000000001"/>
    <n v="74.67"/>
    <n v="0"/>
    <n v="74.67"/>
    <n v="36"/>
    <x v="26"/>
  </r>
  <r>
    <d v="2033-09-06T00:00:00"/>
    <n v="74.67"/>
    <s v="Iapygia"/>
    <n v="27.5"/>
    <n v="0"/>
    <n v="0"/>
    <n v="74.67"/>
    <n v="0"/>
    <n v="74.67"/>
    <n v="36"/>
    <x v="26"/>
  </r>
  <r>
    <d v="2033-09-07T00:00:00"/>
    <n v="74.67"/>
    <s v="Coprates"/>
    <n v="20.6"/>
    <n v="15.7"/>
    <n v="3.2342000000000004"/>
    <n v="77.904200000000003"/>
    <n v="0"/>
    <n v="77.904200000000003"/>
    <n v="36"/>
    <x v="26"/>
  </r>
  <r>
    <d v="2033-09-08T00:00:00"/>
    <n v="77.904200000000003"/>
    <s v="Amazonis"/>
    <n v="21.3"/>
    <n v="0"/>
    <n v="0"/>
    <n v="77.904200000000003"/>
    <n v="0"/>
    <n v="77.904200000000003"/>
    <n v="37"/>
    <x v="27"/>
  </r>
  <r>
    <d v="2033-09-09T00:00:00"/>
    <n v="77.904200000000003"/>
    <s v="Tharsis"/>
    <n v="26.2"/>
    <n v="0"/>
    <n v="0"/>
    <n v="77.904200000000003"/>
    <n v="0"/>
    <n v="77.904200000000003"/>
    <n v="37"/>
    <x v="27"/>
  </r>
  <r>
    <d v="2033-09-10T00:00:00"/>
    <n v="77.904200000000003"/>
    <s v="Iapygia"/>
    <n v="23.9"/>
    <n v="0"/>
    <n v="0"/>
    <n v="77.904200000000003"/>
    <n v="0"/>
    <n v="77.904200000000003"/>
    <n v="37"/>
    <x v="27"/>
  </r>
  <r>
    <d v="2033-09-11T00:00:00"/>
    <n v="77.904200000000003"/>
    <s v="Casius"/>
    <n v="26.6"/>
    <n v="1.6"/>
    <n v="0.42560000000000003"/>
    <n v="78.329800000000006"/>
    <n v="0"/>
    <n v="78.329800000000006"/>
    <n v="37"/>
    <x v="27"/>
  </r>
  <r>
    <d v="2033-09-12T00:00:00"/>
    <n v="78.329800000000006"/>
    <s v="Iapygia"/>
    <n v="18.600000000000001"/>
    <n v="20.399999999999999"/>
    <n v="3.7944"/>
    <n v="82.124200000000002"/>
    <n v="0"/>
    <n v="82.124200000000002"/>
    <n v="37"/>
    <x v="27"/>
  </r>
  <r>
    <d v="2033-09-13T00:00:00"/>
    <n v="82.124200000000002"/>
    <s v="Memnonia"/>
    <n v="22.3"/>
    <n v="1.7"/>
    <n v="0.37910000000000005"/>
    <n v="82.503299999999996"/>
    <n v="0"/>
    <n v="82.503299999999996"/>
    <n v="37"/>
    <x v="27"/>
  </r>
  <r>
    <d v="2033-09-14T00:00:00"/>
    <n v="82.503299999999996"/>
    <s v="Lunae Palus"/>
    <n v="18.399999999999999"/>
    <n v="3.9"/>
    <n v="0.7175999999999999"/>
    <n v="83.2209"/>
    <n v="0"/>
    <n v="83.2209"/>
    <n v="37"/>
    <x v="27"/>
  </r>
  <r>
    <d v="2033-09-15T00:00:00"/>
    <n v="83.2209"/>
    <s v="Casius"/>
    <n v="28"/>
    <n v="4.4000000000000004"/>
    <n v="1.2320000000000002"/>
    <n v="84.4529"/>
    <n v="0"/>
    <n v="84.4529"/>
    <n v="38"/>
    <x v="28"/>
  </r>
  <r>
    <d v="2033-09-16T00:00:00"/>
    <n v="84.4529"/>
    <s v="Iapygia"/>
    <n v="10.9"/>
    <n v="32.9"/>
    <n v="3.5861000000000001"/>
    <n v="88.039000000000001"/>
    <n v="0"/>
    <n v="88.039000000000001"/>
    <n v="38"/>
    <x v="28"/>
  </r>
  <r>
    <d v="2033-09-17T00:00:00"/>
    <n v="88.039000000000001"/>
    <s v="Tharsis"/>
    <n v="25.1"/>
    <n v="33.299999999999997"/>
    <n v="8.3582999999999998"/>
    <n v="96.397300000000001"/>
    <n v="0"/>
    <n v="96.397300000000001"/>
    <n v="38"/>
    <x v="28"/>
  </r>
  <r>
    <d v="2033-09-18T00:00:00"/>
    <n v="96.397300000000001"/>
    <s v="Thaumasia"/>
    <n v="10.7"/>
    <n v="0.3"/>
    <n v="0"/>
    <n v="96.397300000000001"/>
    <n v="0"/>
    <n v="96.397300000000001"/>
    <n v="38"/>
    <x v="28"/>
  </r>
  <r>
    <d v="2033-09-19T00:00:00"/>
    <n v="96.397300000000001"/>
    <s v="Iapygia"/>
    <n v="26.1"/>
    <n v="31"/>
    <n v="8.0910000000000011"/>
    <n v="104.48830000000001"/>
    <n v="100"/>
    <n v="4.4883000000000095"/>
    <n v="38"/>
    <x v="28"/>
  </r>
  <r>
    <d v="2033-09-20T00:00:00"/>
    <n v="4.4883000000000095"/>
    <s v="Amazonis"/>
    <n v="15.2"/>
    <n v="12.7"/>
    <n v="1.9303999999999999"/>
    <n v="6.4187000000000092"/>
    <n v="0"/>
    <n v="6.4187000000000092"/>
    <n v="38"/>
    <x v="28"/>
  </r>
  <r>
    <d v="2033-09-21T00:00:00"/>
    <n v="6.4187000000000092"/>
    <s v="Arabia"/>
    <n v="28.8"/>
    <n v="4.3"/>
    <n v="1.2384000000000002"/>
    <n v="7.6571000000000096"/>
    <n v="0"/>
    <n v="7.6571000000000096"/>
    <n v="38"/>
    <x v="28"/>
  </r>
  <r>
    <d v="2033-09-22T00:00:00"/>
    <n v="7.6571000000000096"/>
    <s v="Arcadia"/>
    <n v="10.3"/>
    <n v="0"/>
    <n v="0"/>
    <n v="7.6571000000000096"/>
    <n v="0"/>
    <n v="7.6571000000000096"/>
    <n v="39"/>
    <x v="29"/>
  </r>
  <r>
    <d v="2033-09-23T00:00:00"/>
    <n v="7.6571000000000096"/>
    <s v="Noachis"/>
    <n v="14.9"/>
    <n v="0.1"/>
    <n v="0"/>
    <n v="7.6571000000000096"/>
    <n v="0"/>
    <n v="7.6571000000000096"/>
    <n v="39"/>
    <x v="29"/>
  </r>
  <r>
    <d v="2033-09-24T00:00:00"/>
    <n v="7.6571000000000096"/>
    <s v="Iapygia"/>
    <n v="11.3"/>
    <n v="0"/>
    <n v="0"/>
    <n v="7.6571000000000096"/>
    <n v="0"/>
    <n v="7.6571000000000096"/>
    <n v="39"/>
    <x v="29"/>
  </r>
  <r>
    <d v="2033-09-25T00:00:00"/>
    <n v="7.6571000000000096"/>
    <s v="Iapygia"/>
    <n v="20.8"/>
    <n v="34.9"/>
    <n v="7.2591999999999999"/>
    <n v="14.91630000000001"/>
    <n v="0"/>
    <n v="14.91630000000001"/>
    <n v="39"/>
    <x v="29"/>
  </r>
  <r>
    <d v="2033-09-26T00:00:00"/>
    <n v="14.91630000000001"/>
    <s v="Tharsis"/>
    <n v="18.2"/>
    <n v="0"/>
    <n v="0"/>
    <n v="14.91630000000001"/>
    <n v="0"/>
    <n v="14.91630000000001"/>
    <n v="39"/>
    <x v="29"/>
  </r>
  <r>
    <d v="2033-09-27T00:00:00"/>
    <n v="14.91630000000001"/>
    <s v="Lunae Palus"/>
    <n v="12.7"/>
    <n v="5.3"/>
    <n v="0.67309999999999992"/>
    <n v="15.58940000000001"/>
    <n v="0"/>
    <n v="15.58940000000001"/>
    <n v="39"/>
    <x v="29"/>
  </r>
  <r>
    <d v="2033-09-28T00:00:00"/>
    <n v="15.58940000000001"/>
    <s v="Arabia"/>
    <n v="21.4"/>
    <n v="8.3000000000000007"/>
    <n v="1.7762"/>
    <n v="17.365600000000011"/>
    <n v="0"/>
    <n v="17.365600000000011"/>
    <n v="39"/>
    <x v="29"/>
  </r>
  <r>
    <d v="2033-09-29T00:00:00"/>
    <n v="17.365600000000011"/>
    <s v="Noachis"/>
    <n v="21.3"/>
    <n v="11.8"/>
    <n v="2.5134000000000003"/>
    <n v="19.879000000000012"/>
    <n v="0"/>
    <n v="19.879000000000012"/>
    <n v="40"/>
    <x v="30"/>
  </r>
  <r>
    <d v="2033-09-30T00:00:00"/>
    <n v="19.879000000000012"/>
    <s v="Lunae Palus"/>
    <n v="20.7"/>
    <n v="3.9"/>
    <n v="0.80729999999999991"/>
    <n v="20.686300000000013"/>
    <n v="0"/>
    <n v="20.686300000000013"/>
    <n v="40"/>
    <x v="30"/>
  </r>
  <r>
    <d v="2033-10-01T00:00:00"/>
    <n v="20.686300000000013"/>
    <s v="Elysium"/>
    <n v="19.7"/>
    <n v="0"/>
    <n v="0"/>
    <n v="20.686300000000013"/>
    <n v="0"/>
    <n v="20.686300000000013"/>
    <n v="40"/>
    <x v="30"/>
  </r>
  <r>
    <d v="2033-10-02T00:00:00"/>
    <n v="20.686300000000013"/>
    <s v="Amazonis"/>
    <n v="27.2"/>
    <n v="17.600000000000001"/>
    <n v="4.7872000000000003"/>
    <n v="25.473500000000016"/>
    <n v="0"/>
    <n v="25.473500000000016"/>
    <n v="40"/>
    <x v="30"/>
  </r>
  <r>
    <d v="2033-10-03T00:00:00"/>
    <n v="25.473500000000016"/>
    <s v="Syrtis Major"/>
    <n v="16.600000000000001"/>
    <n v="1.7"/>
    <n v="0.28220000000000001"/>
    <n v="25.755700000000015"/>
    <n v="0"/>
    <n v="25.755700000000015"/>
    <n v="40"/>
    <x v="30"/>
  </r>
  <r>
    <d v="2033-10-04T00:00:00"/>
    <n v="25.755700000000015"/>
    <s v="Amazonis"/>
    <n v="22.3"/>
    <n v="0"/>
    <n v="0"/>
    <n v="25.755700000000015"/>
    <n v="0"/>
    <n v="25.755700000000015"/>
    <n v="40"/>
    <x v="30"/>
  </r>
  <r>
    <d v="2033-10-05T00:00:00"/>
    <n v="25.755700000000015"/>
    <s v="Iapygia"/>
    <n v="18"/>
    <n v="40.799999999999997"/>
    <n v="7.3440000000000003"/>
    <n v="33.099700000000013"/>
    <n v="0"/>
    <n v="33.099700000000013"/>
    <n v="40"/>
    <x v="30"/>
  </r>
  <r>
    <d v="2033-10-06T00:00:00"/>
    <n v="33.099700000000013"/>
    <s v="Argyre"/>
    <n v="21.8"/>
    <n v="0"/>
    <n v="0"/>
    <n v="33.099700000000013"/>
    <n v="0"/>
    <n v="33.099700000000013"/>
    <n v="41"/>
    <x v="31"/>
  </r>
  <r>
    <d v="2033-10-07T00:00:00"/>
    <n v="33.099700000000013"/>
    <s v="Noachis"/>
    <n v="22.2"/>
    <n v="11.2"/>
    <n v="2.4863999999999997"/>
    <n v="35.586100000000016"/>
    <n v="0"/>
    <n v="35.586100000000016"/>
    <n v="41"/>
    <x v="31"/>
  </r>
  <r>
    <d v="2033-10-08T00:00:00"/>
    <n v="35.586100000000016"/>
    <s v="Noachis"/>
    <n v="20"/>
    <n v="0"/>
    <n v="0"/>
    <n v="35.586100000000016"/>
    <n v="0"/>
    <n v="35.586100000000016"/>
    <n v="41"/>
    <x v="31"/>
  </r>
  <r>
    <d v="2033-10-09T00:00:00"/>
    <n v="35.586100000000016"/>
    <s v="Mare Tyrrhenum"/>
    <n v="29.4"/>
    <n v="0.7"/>
    <n v="0"/>
    <n v="35.586100000000016"/>
    <n v="0"/>
    <n v="35.586100000000016"/>
    <n v="41"/>
    <x v="31"/>
  </r>
  <r>
    <d v="2033-10-10T00:00:00"/>
    <n v="35.586100000000016"/>
    <s v="Iapygia"/>
    <n v="23.6"/>
    <n v="0"/>
    <n v="0"/>
    <n v="35.586100000000016"/>
    <n v="0"/>
    <n v="35.586100000000016"/>
    <n v="41"/>
    <x v="31"/>
  </r>
  <r>
    <d v="2033-10-11T00:00:00"/>
    <n v="35.586100000000016"/>
    <s v="Coprates"/>
    <n v="16.3"/>
    <n v="22"/>
    <n v="3.5860000000000003"/>
    <n v="39.172100000000015"/>
    <n v="0"/>
    <n v="39.172100000000015"/>
    <n v="41"/>
    <x v="31"/>
  </r>
  <r>
    <d v="2033-10-12T00:00:00"/>
    <n v="39.172100000000015"/>
    <s v="Phoenicis Lacus"/>
    <n v="15"/>
    <n v="0"/>
    <n v="0"/>
    <n v="39.172100000000015"/>
    <n v="0"/>
    <n v="39.172100000000015"/>
    <n v="41"/>
    <x v="31"/>
  </r>
  <r>
    <d v="2033-10-13T00:00:00"/>
    <n v="39.172100000000015"/>
    <s v="Arabia"/>
    <n v="10.8"/>
    <n v="0"/>
    <n v="0"/>
    <n v="39.172100000000015"/>
    <n v="0"/>
    <n v="39.172100000000015"/>
    <n v="42"/>
    <x v="32"/>
  </r>
  <r>
    <d v="2033-10-14T00:00:00"/>
    <n v="39.172100000000015"/>
    <s v="Tharsis"/>
    <n v="10.5"/>
    <n v="0"/>
    <n v="0"/>
    <n v="39.172100000000015"/>
    <n v="0"/>
    <n v="39.172100000000015"/>
    <n v="42"/>
    <x v="32"/>
  </r>
  <r>
    <d v="2033-10-15T00:00:00"/>
    <n v="39.172100000000015"/>
    <s v="Amenthes"/>
    <n v="20.3"/>
    <n v="0"/>
    <n v="0"/>
    <n v="39.172100000000015"/>
    <n v="0"/>
    <n v="39.172100000000015"/>
    <n v="42"/>
    <x v="32"/>
  </r>
  <r>
    <d v="2033-10-16T00:00:00"/>
    <n v="39.172100000000015"/>
    <s v="Iapygia"/>
    <n v="13.1"/>
    <n v="50.4"/>
    <n v="6.6024000000000003"/>
    <n v="45.774500000000018"/>
    <n v="0"/>
    <n v="45.774500000000018"/>
    <n v="42"/>
    <x v="32"/>
  </r>
  <r>
    <d v="2033-10-17T00:00:00"/>
    <n v="45.774500000000018"/>
    <s v="Sinus Sabaeus"/>
    <n v="24.8"/>
    <n v="7.9"/>
    <n v="1.9592000000000003"/>
    <n v="47.73370000000002"/>
    <n v="0"/>
    <n v="47.73370000000002"/>
    <n v="42"/>
    <x v="32"/>
  </r>
  <r>
    <d v="2033-10-18T00:00:00"/>
    <n v="47.73370000000002"/>
    <s v="Amazonis"/>
    <n v="23.6"/>
    <n v="0.8"/>
    <n v="0"/>
    <n v="47.73370000000002"/>
    <n v="0"/>
    <n v="47.73370000000002"/>
    <n v="42"/>
    <x v="32"/>
  </r>
  <r>
    <d v="2033-10-19T00:00:00"/>
    <n v="47.73370000000002"/>
    <s v="Lunae Palus"/>
    <n v="17.899999999999999"/>
    <n v="0"/>
    <n v="0"/>
    <n v="47.73370000000002"/>
    <n v="0"/>
    <n v="47.73370000000002"/>
    <n v="42"/>
    <x v="32"/>
  </r>
  <r>
    <d v="2033-10-20T00:00:00"/>
    <n v="47.73370000000002"/>
    <s v="Sinus Sabaeus"/>
    <n v="23.2"/>
    <n v="3"/>
    <n v="0.69599999999999995"/>
    <n v="48.429700000000018"/>
    <n v="0"/>
    <n v="48.429700000000018"/>
    <n v="43"/>
    <x v="33"/>
  </r>
  <r>
    <d v="2033-10-21T00:00:00"/>
    <n v="48.429700000000018"/>
    <s v="Ismenius Lacus"/>
    <n v="21.8"/>
    <n v="2"/>
    <n v="0.436"/>
    <n v="48.865700000000018"/>
    <n v="0"/>
    <n v="48.865700000000018"/>
    <n v="43"/>
    <x v="33"/>
  </r>
  <r>
    <d v="2033-10-22T00:00:00"/>
    <n v="48.865700000000018"/>
    <s v="Arcadia"/>
    <n v="22.2"/>
    <n v="3.1"/>
    <n v="0.68819999999999992"/>
    <n v="49.55390000000002"/>
    <n v="0"/>
    <n v="49.55390000000002"/>
    <n v="43"/>
    <x v="33"/>
  </r>
  <r>
    <d v="2033-10-23T00:00:00"/>
    <n v="49.55390000000002"/>
    <s v="Phoenicis Lacus"/>
    <n v="29"/>
    <n v="16.399999999999999"/>
    <n v="4.7559999999999993"/>
    <n v="54.30990000000002"/>
    <n v="0"/>
    <n v="54.30990000000002"/>
    <n v="43"/>
    <x v="33"/>
  </r>
  <r>
    <d v="2033-10-24T00:00:00"/>
    <n v="54.30990000000002"/>
    <s v="Argyre"/>
    <n v="24.6"/>
    <n v="1.7"/>
    <n v="0.41820000000000002"/>
    <n v="54.728100000000019"/>
    <n v="0"/>
    <n v="54.728100000000019"/>
    <n v="43"/>
    <x v="33"/>
  </r>
  <r>
    <d v="2033-10-25T00:00:00"/>
    <n v="54.728100000000019"/>
    <s v="Sinus Sabaeus"/>
    <n v="23.4"/>
    <n v="0.6"/>
    <n v="0"/>
    <n v="54.728100000000019"/>
    <n v="0"/>
    <n v="54.728100000000019"/>
    <n v="43"/>
    <x v="33"/>
  </r>
  <r>
    <d v="2033-10-26T00:00:00"/>
    <n v="54.728100000000019"/>
    <s v="Phoenicis Lacus"/>
    <n v="21"/>
    <n v="0"/>
    <n v="0"/>
    <n v="54.728100000000019"/>
    <n v="0"/>
    <n v="54.728100000000019"/>
    <n v="43"/>
    <x v="33"/>
  </r>
  <r>
    <d v="2033-10-27T00:00:00"/>
    <n v="54.728100000000019"/>
    <s v="Amenthes"/>
    <n v="22"/>
    <n v="0"/>
    <n v="0"/>
    <n v="54.728100000000019"/>
    <n v="0"/>
    <n v="54.728100000000019"/>
    <n v="44"/>
    <x v="34"/>
  </r>
  <r>
    <d v="2033-10-28T00:00:00"/>
    <n v="54.728100000000019"/>
    <s v="Mare Boreum"/>
    <n v="29.9"/>
    <n v="8"/>
    <n v="2.3919999999999999"/>
    <n v="57.120100000000022"/>
    <n v="0"/>
    <n v="57.120100000000022"/>
    <n v="44"/>
    <x v="34"/>
  </r>
  <r>
    <d v="2033-10-29T00:00:00"/>
    <n v="57.120100000000022"/>
    <s v="Coprates"/>
    <n v="27.2"/>
    <n v="19.2"/>
    <n v="5.2224000000000004"/>
    <n v="62.342500000000022"/>
    <n v="0"/>
    <n v="62.342500000000022"/>
    <n v="44"/>
    <x v="34"/>
  </r>
  <r>
    <d v="2033-10-30T00:00:00"/>
    <n v="62.342500000000022"/>
    <s v="Tharsis"/>
    <n v="10.9"/>
    <n v="9"/>
    <n v="0.98100000000000009"/>
    <n v="63.323500000000024"/>
    <n v="0"/>
    <n v="63.323500000000024"/>
    <n v="44"/>
    <x v="34"/>
  </r>
  <r>
    <d v="2033-10-31T00:00:00"/>
    <n v="63.323500000000024"/>
    <s v="Mare Boreum"/>
    <n v="22.6"/>
    <n v="5.9"/>
    <n v="1.3334000000000001"/>
    <n v="64.656900000000022"/>
    <n v="0"/>
    <n v="64.656900000000022"/>
    <n v="44"/>
    <x v="34"/>
  </r>
  <r>
    <d v="2033-11-01T00:00:00"/>
    <n v="64.656900000000022"/>
    <s v="Aeolis"/>
    <n v="12"/>
    <n v="3.9"/>
    <n v="0.46799999999999997"/>
    <n v="65.124900000000025"/>
    <n v="0"/>
    <n v="65.124900000000025"/>
    <n v="44"/>
    <x v="34"/>
  </r>
  <r>
    <d v="2033-11-02T00:00:00"/>
    <n v="65.124900000000025"/>
    <s v="Phoenicis Lacus"/>
    <n v="19.5"/>
    <n v="14.2"/>
    <n v="2.7689999999999997"/>
    <n v="67.893900000000031"/>
    <n v="0"/>
    <n v="67.893900000000031"/>
    <n v="44"/>
    <x v="34"/>
  </r>
  <r>
    <d v="2033-11-03T00:00:00"/>
    <n v="67.893900000000031"/>
    <s v="Iapygia"/>
    <n v="27"/>
    <n v="10.9"/>
    <n v="2.9430000000000001"/>
    <n v="70.836900000000028"/>
    <n v="0"/>
    <n v="70.836900000000028"/>
    <n v="45"/>
    <x v="35"/>
  </r>
  <r>
    <d v="2033-11-04T00:00:00"/>
    <n v="70.836900000000028"/>
    <s v="Mare Acidalium"/>
    <n v="10.7"/>
    <n v="5.6"/>
    <n v="0.59919999999999995"/>
    <n v="71.436100000000025"/>
    <n v="0"/>
    <n v="71.436100000000025"/>
    <n v="45"/>
    <x v="35"/>
  </r>
  <r>
    <d v="2033-11-05T00:00:00"/>
    <n v="71.436100000000025"/>
    <s v="Tharsis"/>
    <n v="29.1"/>
    <n v="0"/>
    <n v="0"/>
    <n v="71.436100000000025"/>
    <n v="0"/>
    <n v="71.436100000000025"/>
    <n v="45"/>
    <x v="35"/>
  </r>
  <r>
    <d v="2033-11-06T00:00:00"/>
    <n v="71.436100000000025"/>
    <s v="Casius"/>
    <n v="25.3"/>
    <n v="0"/>
    <n v="0"/>
    <n v="71.436100000000025"/>
    <n v="0"/>
    <n v="71.436100000000025"/>
    <n v="45"/>
    <x v="35"/>
  </r>
  <r>
    <d v="2033-11-07T00:00:00"/>
    <n v="71.436100000000025"/>
    <s v="Noachis"/>
    <n v="13.3"/>
    <n v="4.4000000000000004"/>
    <n v="0.58520000000000016"/>
    <n v="72.021300000000025"/>
    <n v="0"/>
    <n v="72.021300000000025"/>
    <n v="45"/>
    <x v="35"/>
  </r>
  <r>
    <d v="2033-11-08T00:00:00"/>
    <n v="72.021300000000025"/>
    <s v="Coprates"/>
    <n v="16.899999999999999"/>
    <n v="0"/>
    <n v="0"/>
    <n v="72.021300000000025"/>
    <n v="0"/>
    <n v="72.021300000000025"/>
    <n v="45"/>
    <x v="35"/>
  </r>
  <r>
    <d v="2033-11-09T00:00:00"/>
    <n v="72.021300000000025"/>
    <s v="Phoenicis Lacus"/>
    <n v="26.4"/>
    <n v="6.8"/>
    <n v="1.7951999999999999"/>
    <n v="73.816500000000019"/>
    <n v="0"/>
    <n v="73.816500000000019"/>
    <n v="45"/>
    <x v="35"/>
  </r>
  <r>
    <d v="2033-11-10T00:00:00"/>
    <n v="73.816500000000019"/>
    <s v="Arabia"/>
    <n v="29.7"/>
    <n v="0"/>
    <n v="0"/>
    <n v="73.816500000000019"/>
    <n v="0"/>
    <n v="73.816500000000019"/>
    <n v="46"/>
    <x v="36"/>
  </r>
  <r>
    <d v="2033-11-11T00:00:00"/>
    <n v="73.816500000000019"/>
    <s v="Coprates"/>
    <n v="17.600000000000001"/>
    <n v="8.6999999999999993"/>
    <n v="1.5312000000000001"/>
    <n v="75.347700000000017"/>
    <n v="0"/>
    <n v="75.347700000000017"/>
    <n v="46"/>
    <x v="36"/>
  </r>
  <r>
    <d v="2033-11-12T00:00:00"/>
    <n v="75.347700000000017"/>
    <s v="Lunae Palus"/>
    <n v="13.2"/>
    <n v="3.3"/>
    <n v="0.43559999999999999"/>
    <n v="75.783300000000011"/>
    <n v="0"/>
    <n v="75.783300000000011"/>
    <n v="46"/>
    <x v="36"/>
  </r>
  <r>
    <d v="2033-11-13T00:00:00"/>
    <n v="75.783300000000011"/>
    <s v="Phoenicis Lacus"/>
    <n v="21.2"/>
    <n v="0"/>
    <n v="0"/>
    <n v="75.783300000000011"/>
    <n v="0"/>
    <n v="75.783300000000011"/>
    <n v="46"/>
    <x v="36"/>
  </r>
  <r>
    <d v="2033-11-14T00:00:00"/>
    <n v="75.783300000000011"/>
    <s v="Phoenicis Lacus"/>
    <n v="23"/>
    <n v="7.7"/>
    <n v="1.7709999999999999"/>
    <n v="77.554300000000012"/>
    <n v="0"/>
    <n v="77.554300000000012"/>
    <n v="46"/>
    <x v="36"/>
  </r>
  <r>
    <d v="2033-11-15T00:00:00"/>
    <n v="77.554300000000012"/>
    <s v="Amazonis"/>
    <n v="23"/>
    <n v="0"/>
    <n v="0"/>
    <n v="77.554300000000012"/>
    <n v="0"/>
    <n v="77.554300000000012"/>
    <n v="46"/>
    <x v="36"/>
  </r>
  <r>
    <d v="2033-11-16T00:00:00"/>
    <n v="77.554300000000012"/>
    <s v="Amazonis"/>
    <n v="23.4"/>
    <n v="0"/>
    <n v="0"/>
    <n v="77.554300000000012"/>
    <n v="0"/>
    <n v="77.554300000000012"/>
    <n v="46"/>
    <x v="36"/>
  </r>
  <r>
    <d v="2033-11-17T00:00:00"/>
    <n v="77.554300000000012"/>
    <s v="Coprates"/>
    <n v="28.7"/>
    <n v="3.3"/>
    <n v="0.94709999999999994"/>
    <n v="78.501400000000018"/>
    <n v="0"/>
    <n v="78.501400000000018"/>
    <n v="47"/>
    <x v="37"/>
  </r>
  <r>
    <d v="2033-11-18T00:00:00"/>
    <n v="78.501400000000018"/>
    <s v="Arcadia"/>
    <n v="23.6"/>
    <n v="4.3"/>
    <n v="1.0148000000000001"/>
    <n v="79.516200000000012"/>
    <n v="0"/>
    <n v="79.516200000000012"/>
    <n v="47"/>
    <x v="37"/>
  </r>
  <r>
    <d v="2033-11-19T00:00:00"/>
    <n v="79.516200000000012"/>
    <s v="Noachis"/>
    <n v="10.199999999999999"/>
    <n v="8.6999999999999993"/>
    <n v="0.88739999999999986"/>
    <n v="80.403600000000012"/>
    <n v="0"/>
    <n v="80.403600000000012"/>
    <n v="47"/>
    <x v="37"/>
  </r>
  <r>
    <d v="2033-11-20T00:00:00"/>
    <n v="80.403600000000012"/>
    <s v="Mare Boreum"/>
    <n v="13.8"/>
    <n v="0"/>
    <n v="0"/>
    <n v="80.403600000000012"/>
    <n v="0"/>
    <n v="80.403600000000012"/>
    <n v="47"/>
    <x v="37"/>
  </r>
  <r>
    <d v="2033-11-21T00:00:00"/>
    <n v="80.403600000000012"/>
    <s v="Ismenius Lacus"/>
    <n v="27.7"/>
    <n v="0"/>
    <n v="0"/>
    <n v="80.403600000000012"/>
    <n v="0"/>
    <n v="80.403600000000012"/>
    <n v="47"/>
    <x v="37"/>
  </r>
  <r>
    <d v="2033-11-22T00:00:00"/>
    <n v="80.403600000000012"/>
    <s v="Coprates"/>
    <n v="13.3"/>
    <n v="7.2"/>
    <n v="0.95760000000000012"/>
    <n v="81.361200000000011"/>
    <n v="0"/>
    <n v="81.361200000000011"/>
    <n v="47"/>
    <x v="37"/>
  </r>
  <r>
    <d v="2033-11-23T00:00:00"/>
    <n v="81.361200000000011"/>
    <s v="Amazonis"/>
    <n v="26"/>
    <n v="0.7"/>
    <n v="0"/>
    <n v="81.361200000000011"/>
    <n v="0"/>
    <n v="81.361200000000011"/>
    <n v="47"/>
    <x v="37"/>
  </r>
  <r>
    <d v="2033-11-24T00:00:00"/>
    <n v="81.361200000000011"/>
    <s v="Noachis"/>
    <n v="16.3"/>
    <n v="11"/>
    <n v="1.7930000000000001"/>
    <n v="83.154200000000017"/>
    <n v="0"/>
    <n v="83.154200000000017"/>
    <n v="48"/>
    <x v="38"/>
  </r>
  <r>
    <d v="2033-11-25T00:00:00"/>
    <n v="83.154200000000017"/>
    <s v="Phoenicis Lacus"/>
    <n v="23.5"/>
    <n v="15.5"/>
    <n v="3.6425000000000001"/>
    <n v="86.796700000000016"/>
    <n v="0"/>
    <n v="86.796700000000016"/>
    <n v="48"/>
    <x v="38"/>
  </r>
  <r>
    <d v="2033-11-26T00:00:00"/>
    <n v="86.796700000000016"/>
    <s v="Casius"/>
    <n v="15.7"/>
    <n v="0"/>
    <n v="0"/>
    <n v="86.796700000000016"/>
    <n v="0"/>
    <n v="86.796700000000016"/>
    <n v="48"/>
    <x v="38"/>
  </r>
  <r>
    <d v="2033-11-27T00:00:00"/>
    <n v="86.796700000000016"/>
    <s v="Arcadia"/>
    <n v="26"/>
    <n v="6.4"/>
    <n v="1.6640000000000001"/>
    <n v="88.460700000000017"/>
    <n v="0"/>
    <n v="88.460700000000017"/>
    <n v="48"/>
    <x v="38"/>
  </r>
  <r>
    <d v="2033-11-28T00:00:00"/>
    <n v="88.460700000000017"/>
    <s v="Tharsis"/>
    <n v="22.7"/>
    <n v="0"/>
    <n v="0"/>
    <n v="88.460700000000017"/>
    <n v="0"/>
    <n v="88.460700000000017"/>
    <n v="48"/>
    <x v="38"/>
  </r>
  <r>
    <d v="2033-11-29T00:00:00"/>
    <n v="88.460700000000017"/>
    <s v="Mare Boreum"/>
    <n v="26.2"/>
    <n v="5.7"/>
    <n v="1.4934000000000001"/>
    <n v="89.954100000000011"/>
    <n v="0"/>
    <n v="89.954100000000011"/>
    <n v="48"/>
    <x v="38"/>
  </r>
  <r>
    <d v="2033-11-30T00:00:00"/>
    <n v="89.954100000000011"/>
    <s v="Mare Acidalium"/>
    <n v="14.1"/>
    <n v="0"/>
    <n v="0"/>
    <n v="89.954100000000011"/>
    <n v="0"/>
    <n v="89.954100000000011"/>
    <n v="48"/>
    <x v="38"/>
  </r>
  <r>
    <d v="2033-12-01T00:00:00"/>
    <n v="89.954100000000011"/>
    <s v="Amazonis"/>
    <n v="23.6"/>
    <n v="19.7"/>
    <n v="4.6492000000000004"/>
    <n v="94.603300000000019"/>
    <n v="0"/>
    <n v="94.603300000000019"/>
    <n v="49"/>
    <x v="39"/>
  </r>
  <r>
    <d v="2033-12-02T00:00:00"/>
    <n v="94.603300000000019"/>
    <s v="Tharsis"/>
    <n v="25.2"/>
    <n v="37.200000000000003"/>
    <n v="9.3744000000000014"/>
    <n v="103.97770000000003"/>
    <n v="100"/>
    <n v="3.9777000000000271"/>
    <n v="49"/>
    <x v="39"/>
  </r>
  <r>
    <d v="2033-12-03T00:00:00"/>
    <n v="3.9777000000000271"/>
    <s v="Eridania"/>
    <n v="23"/>
    <n v="0"/>
    <n v="0"/>
    <n v="3.9777000000000271"/>
    <n v="0"/>
    <n v="3.9777000000000271"/>
    <n v="49"/>
    <x v="39"/>
  </r>
  <r>
    <d v="2033-12-04T00:00:00"/>
    <n v="3.9777000000000271"/>
    <s v="Noachis"/>
    <n v="29.7"/>
    <n v="6.8"/>
    <n v="2.0195999999999996"/>
    <n v="5.9973000000000267"/>
    <n v="0"/>
    <n v="5.9973000000000267"/>
    <n v="49"/>
    <x v="39"/>
  </r>
  <r>
    <d v="2033-12-05T00:00:00"/>
    <n v="5.9973000000000267"/>
    <s v="Mare Boreum"/>
    <n v="17.2"/>
    <n v="3.5"/>
    <n v="0.60199999999999998"/>
    <n v="6.599300000000027"/>
    <n v="0"/>
    <n v="6.599300000000027"/>
    <n v="49"/>
    <x v="39"/>
  </r>
  <r>
    <d v="2033-12-06T00:00:00"/>
    <n v="6.599300000000027"/>
    <s v="Mare Boreum"/>
    <n v="21.7"/>
    <n v="2.5"/>
    <n v="0.54249999999999998"/>
    <n v="7.1418000000000266"/>
    <n v="0"/>
    <n v="7.1418000000000266"/>
    <n v="49"/>
    <x v="39"/>
  </r>
  <r>
    <d v="2033-12-07T00:00:00"/>
    <n v="7.1418000000000266"/>
    <s v="Amazonis"/>
    <n v="25.8"/>
    <n v="3.8"/>
    <n v="0.98039999999999994"/>
    <n v="8.1222000000000261"/>
    <n v="0"/>
    <n v="8.1222000000000261"/>
    <n v="49"/>
    <x v="39"/>
  </r>
  <r>
    <d v="2033-12-08T00:00:00"/>
    <n v="8.1222000000000261"/>
    <s v="Arcadia"/>
    <n v="12.9"/>
    <n v="1.6"/>
    <n v="0.2064"/>
    <n v="8.3286000000000264"/>
    <n v="0"/>
    <n v="8.3286000000000264"/>
    <n v="50"/>
    <x v="40"/>
  </r>
  <r>
    <d v="2033-12-09T00:00:00"/>
    <n v="8.3286000000000264"/>
    <s v="Oxia Palus"/>
    <n v="18.2"/>
    <n v="0"/>
    <n v="0"/>
    <n v="8.3286000000000264"/>
    <n v="0"/>
    <n v="8.3286000000000264"/>
    <n v="50"/>
    <x v="40"/>
  </r>
  <r>
    <d v="2033-12-10T00:00:00"/>
    <n v="8.3286000000000264"/>
    <s v="Iapygia"/>
    <n v="20"/>
    <n v="25.7"/>
    <n v="5.14"/>
    <n v="13.468600000000027"/>
    <n v="0"/>
    <n v="13.468600000000027"/>
    <n v="50"/>
    <x v="40"/>
  </r>
  <r>
    <d v="2033-12-11T00:00:00"/>
    <n v="13.468600000000027"/>
    <s v="Tharsis"/>
    <n v="17.100000000000001"/>
    <n v="33"/>
    <n v="5.6430000000000007"/>
    <n v="19.111600000000028"/>
    <n v="0"/>
    <n v="19.111600000000028"/>
    <n v="50"/>
    <x v="40"/>
  </r>
  <r>
    <d v="2033-12-12T00:00:00"/>
    <n v="19.111600000000028"/>
    <s v="Amenthes"/>
    <n v="23.2"/>
    <n v="2.2999999999999998"/>
    <n v="0.53359999999999996"/>
    <n v="19.645200000000028"/>
    <n v="0"/>
    <n v="19.645200000000028"/>
    <n v="50"/>
    <x v="40"/>
  </r>
  <r>
    <d v="2033-12-13T00:00:00"/>
    <n v="19.645200000000028"/>
    <s v="Phoenicis Lacus"/>
    <n v="23.1"/>
    <n v="2.2000000000000002"/>
    <n v="0.5082000000000001"/>
    <n v="20.153400000000026"/>
    <n v="0"/>
    <n v="20.153400000000026"/>
    <n v="50"/>
    <x v="40"/>
  </r>
  <r>
    <d v="2033-12-14T00:00:00"/>
    <n v="20.153400000000026"/>
    <s v="Iapygia"/>
    <n v="22.4"/>
    <n v="33.5"/>
    <n v="7.5039999999999996"/>
    <n v="27.657400000000024"/>
    <n v="0"/>
    <n v="27.657400000000024"/>
    <n v="50"/>
    <x v="40"/>
  </r>
  <r>
    <d v="2033-12-15T00:00:00"/>
    <n v="27.657400000000024"/>
    <s v="Phaethontis"/>
    <n v="25.4"/>
    <n v="0.9"/>
    <n v="0"/>
    <n v="27.657400000000024"/>
    <n v="0"/>
    <n v="27.657400000000024"/>
    <n v="51"/>
    <x v="41"/>
  </r>
  <r>
    <d v="2033-12-16T00:00:00"/>
    <n v="27.657400000000024"/>
    <s v="Iapygia"/>
    <n v="15.4"/>
    <n v="1.6"/>
    <n v="0.24640000000000001"/>
    <n v="27.903800000000025"/>
    <n v="0"/>
    <n v="27.903800000000025"/>
    <n v="51"/>
    <x v="41"/>
  </r>
  <r>
    <d v="2033-12-17T00:00:00"/>
    <n v="27.903800000000025"/>
    <s v="Syrtis Major"/>
    <n v="23.5"/>
    <n v="0.6"/>
    <n v="0"/>
    <n v="27.903800000000025"/>
    <n v="0"/>
    <n v="27.903800000000025"/>
    <n v="51"/>
    <x v="41"/>
  </r>
  <r>
    <d v="2033-12-18T00:00:00"/>
    <n v="27.903800000000025"/>
    <s v="Phoenicis Lacus"/>
    <n v="10.3"/>
    <n v="15.4"/>
    <n v="1.5862000000000001"/>
    <n v="29.490000000000027"/>
    <n v="0"/>
    <n v="29.490000000000027"/>
    <n v="51"/>
    <x v="41"/>
  </r>
  <r>
    <d v="2033-12-19T00:00:00"/>
    <n v="29.490000000000027"/>
    <s v="Iapygia"/>
    <n v="15.5"/>
    <n v="20.2"/>
    <n v="3.1309999999999998"/>
    <n v="32.621000000000024"/>
    <n v="0"/>
    <n v="32.621000000000024"/>
    <n v="51"/>
    <x v="41"/>
  </r>
  <r>
    <d v="2033-12-20T00:00:00"/>
    <n v="32.621000000000024"/>
    <s v="Argyre"/>
    <n v="20.7"/>
    <n v="3"/>
    <n v="0.621"/>
    <n v="33.242000000000026"/>
    <n v="0"/>
    <n v="33.242000000000026"/>
    <n v="51"/>
    <x v="41"/>
  </r>
  <r>
    <d v="2033-12-21T00:00:00"/>
    <n v="33.242000000000026"/>
    <s v="Eridania"/>
    <n v="12.7"/>
    <n v="14.4"/>
    <n v="1.8288"/>
    <n v="35.070800000000027"/>
    <n v="0"/>
    <n v="35.070800000000027"/>
    <n v="51"/>
    <x v="41"/>
  </r>
  <r>
    <d v="2033-12-22T00:00:00"/>
    <n v="35.070800000000027"/>
    <s v="Aeolis"/>
    <n v="22.8"/>
    <n v="3.3"/>
    <n v="0.75239999999999996"/>
    <n v="35.823200000000028"/>
    <n v="0"/>
    <n v="35.823200000000028"/>
    <n v="52"/>
    <x v="42"/>
  </r>
  <r>
    <d v="2033-12-23T00:00:00"/>
    <n v="35.823200000000028"/>
    <s v="Diacria"/>
    <n v="20.5"/>
    <n v="0"/>
    <n v="0"/>
    <n v="35.823200000000028"/>
    <n v="0"/>
    <n v="35.823200000000028"/>
    <n v="52"/>
    <x v="42"/>
  </r>
  <r>
    <d v="2033-12-24T00:00:00"/>
    <n v="35.823200000000028"/>
    <s v="Mare Acidalium"/>
    <n v="13.1"/>
    <n v="5.9"/>
    <n v="0.77290000000000003"/>
    <n v="36.596100000000028"/>
    <n v="0"/>
    <n v="36.596100000000028"/>
    <n v="52"/>
    <x v="42"/>
  </r>
  <r>
    <d v="2033-12-25T00:00:00"/>
    <n v="36.596100000000028"/>
    <s v="Margaritifer Sinus"/>
    <n v="29"/>
    <n v="1"/>
    <n v="0.28999999999999998"/>
    <n v="36.886100000000027"/>
    <n v="0"/>
    <n v="36.886100000000027"/>
    <n v="52"/>
    <x v="42"/>
  </r>
  <r>
    <d v="2033-12-26T00:00:00"/>
    <n v="36.886100000000027"/>
    <s v="Tharsis"/>
    <n v="15.4"/>
    <n v="0"/>
    <n v="0"/>
    <n v="36.886100000000027"/>
    <n v="0"/>
    <n v="36.886100000000027"/>
    <n v="52"/>
    <x v="42"/>
  </r>
  <r>
    <d v="2033-12-27T00:00:00"/>
    <n v="36.886100000000027"/>
    <s v="Iapygia"/>
    <n v="20.3"/>
    <n v="10.7"/>
    <n v="2.1720999999999999"/>
    <n v="39.058200000000028"/>
    <n v="0"/>
    <n v="39.058200000000028"/>
    <n v="52"/>
    <x v="42"/>
  </r>
  <r>
    <d v="2033-12-28T00:00:00"/>
    <n v="39.058200000000028"/>
    <s v="Iapygia"/>
    <n v="15"/>
    <n v="0"/>
    <n v="0"/>
    <n v="39.058200000000028"/>
    <n v="0"/>
    <n v="39.058200000000028"/>
    <n v="52"/>
    <x v="42"/>
  </r>
  <r>
    <d v="2033-12-29T00:00:00"/>
    <n v="39.058200000000028"/>
    <s v="Memnonia"/>
    <n v="16.600000000000001"/>
    <n v="0"/>
    <n v="0"/>
    <n v="39.058200000000028"/>
    <n v="0"/>
    <n v="39.058200000000028"/>
    <n v="53"/>
    <x v="43"/>
  </r>
  <r>
    <d v="2033-12-30T00:00:00"/>
    <n v="39.058200000000028"/>
    <s v="Amazonis"/>
    <n v="28.6"/>
    <n v="0"/>
    <n v="0"/>
    <n v="39.058200000000028"/>
    <n v="0"/>
    <n v="39.058200000000028"/>
    <n v="53"/>
    <x v="43"/>
  </r>
  <r>
    <d v="2033-12-31T00:00:00"/>
    <n v="39.058200000000028"/>
    <s v="Lunae Palus"/>
    <n v="11.4"/>
    <n v="3.6"/>
    <n v="0.41039999999999999"/>
    <n v="39.468600000000031"/>
    <n v="0"/>
    <n v="39.468600000000031"/>
    <n v="53"/>
    <x v="43"/>
  </r>
  <r>
    <d v="2034-01-01T00:00:00"/>
    <n v="39.468600000000031"/>
    <s v="Mare Boreum"/>
    <n v="15.5"/>
    <n v="1"/>
    <n v="0.155"/>
    <n v="39.623600000000032"/>
    <n v="0"/>
    <n v="39.623600000000032"/>
    <n v="1"/>
    <x v="44"/>
  </r>
  <r>
    <d v="2034-01-02T00:00:00"/>
    <n v="39.623600000000032"/>
    <s v="Noachis"/>
    <n v="18.3"/>
    <n v="0.7"/>
    <n v="0"/>
    <n v="39.623600000000032"/>
    <n v="0"/>
    <n v="39.623600000000032"/>
    <n v="1"/>
    <x v="44"/>
  </r>
  <r>
    <d v="2034-01-03T00:00:00"/>
    <n v="39.623600000000032"/>
    <s v="Tharsis"/>
    <n v="14.9"/>
    <n v="6.1"/>
    <n v="0.90890000000000004"/>
    <n v="40.532500000000034"/>
    <n v="0"/>
    <n v="40.532500000000034"/>
    <n v="1"/>
    <x v="44"/>
  </r>
  <r>
    <d v="2034-01-04T00:00:00"/>
    <n v="40.532500000000034"/>
    <s v="Amazonis"/>
    <n v="29.7"/>
    <n v="13.3"/>
    <n v="3.9500999999999999"/>
    <n v="44.482600000000033"/>
    <n v="0"/>
    <n v="44.482600000000033"/>
    <n v="1"/>
    <x v="44"/>
  </r>
  <r>
    <d v="2034-01-05T00:00:00"/>
    <n v="44.482600000000033"/>
    <s v="Coprates"/>
    <n v="28.9"/>
    <n v="13.8"/>
    <n v="3.9882"/>
    <n v="48.470800000000033"/>
    <n v="0"/>
    <n v="48.470800000000033"/>
    <n v="2"/>
    <x v="45"/>
  </r>
  <r>
    <d v="2034-01-06T00:00:00"/>
    <n v="48.470800000000033"/>
    <s v="Lunae Palus"/>
    <n v="24.3"/>
    <n v="0"/>
    <n v="0"/>
    <n v="48.470800000000033"/>
    <n v="0"/>
    <n v="48.470800000000033"/>
    <n v="2"/>
    <x v="45"/>
  </r>
  <r>
    <d v="2034-01-07T00:00:00"/>
    <n v="48.470800000000033"/>
    <s v="Iapygia"/>
    <n v="24"/>
    <n v="19.7"/>
    <n v="4.7279999999999998"/>
    <n v="53.198800000000034"/>
    <n v="0"/>
    <n v="53.198800000000034"/>
    <n v="2"/>
    <x v="45"/>
  </r>
  <r>
    <d v="2034-01-08T00:00:00"/>
    <n v="53.198800000000034"/>
    <s v="Phoenicis Lacus"/>
    <n v="11.8"/>
    <n v="13.3"/>
    <n v="1.5694000000000004"/>
    <n v="54.768200000000036"/>
    <n v="0"/>
    <n v="54.768200000000036"/>
    <n v="2"/>
    <x v="45"/>
  </r>
  <r>
    <d v="2034-01-09T00:00:00"/>
    <n v="54.768200000000036"/>
    <s v="Iapygia"/>
    <n v="26.5"/>
    <n v="19.7"/>
    <n v="5.2204999999999995"/>
    <n v="59.988700000000037"/>
    <n v="0"/>
    <n v="59.988700000000037"/>
    <n v="2"/>
    <x v="45"/>
  </r>
  <r>
    <d v="2034-01-10T00:00:00"/>
    <n v="59.988700000000037"/>
    <s v="Arcadia"/>
    <n v="12.4"/>
    <n v="5.0999999999999996"/>
    <n v="0.63239999999999996"/>
    <n v="60.621100000000034"/>
    <n v="0"/>
    <n v="60.621100000000034"/>
    <n v="2"/>
    <x v="45"/>
  </r>
  <r>
    <d v="2034-01-11T00:00:00"/>
    <n v="60.621100000000034"/>
    <s v="Iapygia"/>
    <n v="21.9"/>
    <n v="6.6"/>
    <n v="1.4454"/>
    <n v="62.066500000000033"/>
    <n v="0"/>
    <n v="62.066500000000033"/>
    <n v="2"/>
    <x v="45"/>
  </r>
  <r>
    <d v="2034-01-12T00:00:00"/>
    <n v="62.066500000000033"/>
    <s v="Iapygia"/>
    <n v="20.3"/>
    <n v="0"/>
    <n v="0"/>
    <n v="62.066500000000033"/>
    <n v="0"/>
    <n v="62.066500000000033"/>
    <n v="3"/>
    <x v="46"/>
  </r>
  <r>
    <d v="2034-01-13T00:00:00"/>
    <n v="62.066500000000033"/>
    <s v="Mare Tyrrhenum"/>
    <n v="27.7"/>
    <n v="0.3"/>
    <n v="0"/>
    <n v="62.066500000000033"/>
    <n v="0"/>
    <n v="62.066500000000033"/>
    <n v="3"/>
    <x v="46"/>
  </r>
  <r>
    <d v="2034-01-14T00:00:00"/>
    <n v="62.066500000000033"/>
    <s v="Tharsis"/>
    <n v="28.5"/>
    <n v="30"/>
    <n v="8.5500000000000007"/>
    <n v="70.61650000000003"/>
    <n v="0"/>
    <n v="70.61650000000003"/>
    <n v="3"/>
    <x v="46"/>
  </r>
  <r>
    <d v="2034-01-15T00:00:00"/>
    <n v="70.61650000000003"/>
    <s v="Margaritifer Sinus"/>
    <n v="28.7"/>
    <n v="1.9"/>
    <n v="0.54530000000000001"/>
    <n v="71.161800000000028"/>
    <n v="0"/>
    <n v="71.161800000000028"/>
    <n v="3"/>
    <x v="46"/>
  </r>
  <r>
    <d v="2034-01-16T00:00:00"/>
    <n v="71.161800000000028"/>
    <s v="Cebrenia"/>
    <n v="10.9"/>
    <n v="0"/>
    <n v="0"/>
    <n v="71.161800000000028"/>
    <n v="0"/>
    <n v="71.161800000000028"/>
    <n v="3"/>
    <x v="46"/>
  </r>
  <r>
    <d v="2034-01-17T00:00:00"/>
    <n v="71.161800000000028"/>
    <s v="Mare Boreum"/>
    <n v="13.7"/>
    <n v="0"/>
    <n v="0"/>
    <n v="71.161800000000028"/>
    <n v="0"/>
    <n v="71.161800000000028"/>
    <n v="3"/>
    <x v="46"/>
  </r>
  <r>
    <d v="2034-01-18T00:00:00"/>
    <n v="71.161800000000028"/>
    <s v="Amazonis"/>
    <n v="28.2"/>
    <n v="0"/>
    <n v="0"/>
    <n v="71.161800000000028"/>
    <n v="0"/>
    <n v="71.161800000000028"/>
    <n v="3"/>
    <x v="46"/>
  </r>
  <r>
    <d v="2034-01-19T00:00:00"/>
    <n v="71.161800000000028"/>
    <s v="Tharsis"/>
    <n v="20.100000000000001"/>
    <n v="0"/>
    <n v="0"/>
    <n v="71.161800000000028"/>
    <n v="0"/>
    <n v="71.161800000000028"/>
    <n v="4"/>
    <x v="47"/>
  </r>
  <r>
    <d v="2034-01-20T00:00:00"/>
    <n v="71.161800000000028"/>
    <s v="Amazonis"/>
    <n v="20.6"/>
    <n v="0"/>
    <n v="0"/>
    <n v="71.161800000000028"/>
    <n v="0"/>
    <n v="71.161800000000028"/>
    <n v="4"/>
    <x v="47"/>
  </r>
  <r>
    <d v="2034-01-21T00:00:00"/>
    <n v="71.161800000000028"/>
    <s v="Eridania"/>
    <n v="15.5"/>
    <n v="16.8"/>
    <n v="2.6040000000000005"/>
    <n v="73.765800000000027"/>
    <n v="0"/>
    <n v="73.765800000000027"/>
    <n v="4"/>
    <x v="47"/>
  </r>
  <r>
    <d v="2034-01-22T00:00:00"/>
    <n v="73.765800000000027"/>
    <s v="Sinus Sabaeus"/>
    <n v="22.2"/>
    <n v="2.4"/>
    <n v="0.53279999999999994"/>
    <n v="74.298600000000022"/>
    <n v="0"/>
    <n v="74.298600000000022"/>
    <n v="4"/>
    <x v="47"/>
  </r>
  <r>
    <d v="2034-01-23T00:00:00"/>
    <n v="74.298600000000022"/>
    <s v="Eridania"/>
    <n v="15"/>
    <n v="4.0999999999999996"/>
    <n v="0.61499999999999999"/>
    <n v="74.913600000000017"/>
    <n v="0"/>
    <n v="74.913600000000017"/>
    <n v="4"/>
    <x v="47"/>
  </r>
  <r>
    <d v="2034-01-24T00:00:00"/>
    <n v="74.913600000000017"/>
    <s v="Tharsis"/>
    <n v="18.399999999999999"/>
    <n v="30.4"/>
    <n v="5.5935999999999995"/>
    <n v="80.507200000000012"/>
    <n v="0"/>
    <n v="80.507200000000012"/>
    <n v="4"/>
    <x v="47"/>
  </r>
  <r>
    <d v="2034-01-25T00:00:00"/>
    <n v="80.507200000000012"/>
    <s v="Mare Tyrrhenum"/>
    <n v="29.3"/>
    <n v="0.4"/>
    <n v="0"/>
    <n v="80.507200000000012"/>
    <n v="0"/>
    <n v="80.507200000000012"/>
    <n v="4"/>
    <x v="47"/>
  </r>
  <r>
    <d v="2034-01-26T00:00:00"/>
    <n v="80.507200000000012"/>
    <s v="Aeolis"/>
    <n v="23.9"/>
    <n v="3.3"/>
    <n v="0.78869999999999996"/>
    <n v="81.295900000000017"/>
    <n v="0"/>
    <n v="81.295900000000017"/>
    <n v="5"/>
    <x v="48"/>
  </r>
  <r>
    <d v="2034-01-27T00:00:00"/>
    <n v="81.295900000000017"/>
    <s v="Elysium"/>
    <n v="29.8"/>
    <n v="3.3"/>
    <n v="0.98340000000000005"/>
    <n v="82.279300000000021"/>
    <n v="0"/>
    <n v="82.279300000000021"/>
    <n v="5"/>
    <x v="48"/>
  </r>
  <r>
    <d v="2034-01-28T00:00:00"/>
    <n v="82.279300000000021"/>
    <s v="Iapygia"/>
    <n v="29.1"/>
    <n v="23"/>
    <n v="6.6930000000000005"/>
    <n v="88.972300000000018"/>
    <n v="0"/>
    <n v="88.972300000000018"/>
    <n v="5"/>
    <x v="48"/>
  </r>
  <r>
    <d v="2034-01-29T00:00:00"/>
    <n v="88.972300000000018"/>
    <s v="Amazonis"/>
    <n v="22.5"/>
    <n v="17.2"/>
    <n v="3.87"/>
    <n v="92.842300000000023"/>
    <n v="0"/>
    <n v="92.842300000000023"/>
    <n v="5"/>
    <x v="48"/>
  </r>
  <r>
    <d v="2034-01-30T00:00:00"/>
    <n v="92.842300000000023"/>
    <s v="Tharsis"/>
    <n v="15.3"/>
    <n v="21.5"/>
    <n v="3.2894999999999999"/>
    <n v="96.131800000000027"/>
    <n v="0"/>
    <n v="96.131800000000027"/>
    <n v="5"/>
    <x v="48"/>
  </r>
  <r>
    <d v="2034-01-31T00:00:00"/>
    <n v="96.131800000000027"/>
    <s v="Iapygia"/>
    <n v="13.8"/>
    <n v="40.4"/>
    <n v="5.5751999999999997"/>
    <n v="101.70700000000002"/>
    <n v="100"/>
    <n v="1.7070000000000221"/>
    <n v="5"/>
    <x v="48"/>
  </r>
  <r>
    <d v="2034-02-01T00:00:00"/>
    <n v="1.7070000000000221"/>
    <s v="Coprates"/>
    <n v="12.3"/>
    <n v="0"/>
    <n v="0"/>
    <n v="1.7070000000000221"/>
    <n v="0"/>
    <n v="1.7070000000000221"/>
    <n v="5"/>
    <x v="48"/>
  </r>
  <r>
    <d v="2034-02-02T00:00:00"/>
    <n v="1.7070000000000221"/>
    <s v="Amenthes"/>
    <n v="18.5"/>
    <n v="4.2"/>
    <n v="0.77700000000000002"/>
    <n v="2.4840000000000222"/>
    <n v="0"/>
    <n v="2.4840000000000222"/>
    <n v="6"/>
    <x v="49"/>
  </r>
  <r>
    <d v="2034-02-03T00:00:00"/>
    <n v="2.4840000000000222"/>
    <s v="Elysium"/>
    <n v="10.3"/>
    <n v="3.2"/>
    <n v="0.3296"/>
    <n v="2.8136000000000223"/>
    <n v="0"/>
    <n v="2.8136000000000223"/>
    <n v="6"/>
    <x v="49"/>
  </r>
  <r>
    <d v="2034-02-04T00:00:00"/>
    <n v="2.8136000000000223"/>
    <s v="Tharsis"/>
    <n v="24.9"/>
    <n v="12.1"/>
    <n v="3.0128999999999997"/>
    <n v="5.8265000000000224"/>
    <n v="0"/>
    <n v="5.8265000000000224"/>
    <n v="6"/>
    <x v="49"/>
  </r>
  <r>
    <d v="2034-02-05T00:00:00"/>
    <n v="5.8265000000000224"/>
    <s v="Iapygia"/>
    <n v="26.4"/>
    <n v="0"/>
    <n v="0"/>
    <n v="5.8265000000000224"/>
    <n v="0"/>
    <n v="5.8265000000000224"/>
    <n v="6"/>
    <x v="49"/>
  </r>
  <r>
    <d v="2034-02-06T00:00:00"/>
    <n v="5.8265000000000224"/>
    <s v="Coprates"/>
    <n v="11.8"/>
    <n v="0"/>
    <n v="0"/>
    <n v="5.8265000000000224"/>
    <n v="0"/>
    <n v="5.8265000000000224"/>
    <n v="6"/>
    <x v="49"/>
  </r>
  <r>
    <d v="2034-02-07T00:00:00"/>
    <n v="5.8265000000000224"/>
    <s v="Noachis"/>
    <n v="11"/>
    <n v="7.5"/>
    <n v="0.82500000000000007"/>
    <n v="6.6515000000000226"/>
    <n v="0"/>
    <n v="6.6515000000000226"/>
    <n v="6"/>
    <x v="49"/>
  </r>
  <r>
    <d v="2034-02-08T00:00:00"/>
    <n v="6.6515000000000226"/>
    <s v="Iapygia"/>
    <n v="15.4"/>
    <n v="5.2"/>
    <n v="0.80079999999999996"/>
    <n v="7.4523000000000224"/>
    <n v="0"/>
    <n v="7.4523000000000224"/>
    <n v="6"/>
    <x v="49"/>
  </r>
  <r>
    <d v="2034-02-09T00:00:00"/>
    <n v="7.4523000000000224"/>
    <s v="Casius"/>
    <n v="25.7"/>
    <n v="5.8"/>
    <n v="1.4906000000000001"/>
    <n v="8.9429000000000229"/>
    <n v="0"/>
    <n v="8.9429000000000229"/>
    <n v="7"/>
    <x v="50"/>
  </r>
  <r>
    <d v="2034-02-10T00:00:00"/>
    <n v="8.9429000000000229"/>
    <s v="Eridania"/>
    <n v="14.8"/>
    <n v="0"/>
    <n v="0"/>
    <n v="8.9429000000000229"/>
    <n v="0"/>
    <n v="8.9429000000000229"/>
    <n v="7"/>
    <x v="50"/>
  </r>
  <r>
    <d v="2034-02-11T00:00:00"/>
    <n v="8.9429000000000229"/>
    <s v="Hellas"/>
    <n v="21.5"/>
    <n v="0.8"/>
    <n v="0"/>
    <n v="8.9429000000000229"/>
    <n v="0"/>
    <n v="8.9429000000000229"/>
    <n v="7"/>
    <x v="50"/>
  </r>
  <r>
    <d v="2034-02-12T00:00:00"/>
    <n v="8.9429000000000229"/>
    <s v="Tharsis"/>
    <n v="26.2"/>
    <n v="8.9"/>
    <n v="2.3318000000000003"/>
    <n v="11.274700000000024"/>
    <n v="0"/>
    <n v="11.274700000000024"/>
    <n v="7"/>
    <x v="50"/>
  </r>
  <r>
    <d v="2034-02-13T00:00:00"/>
    <n v="11.274700000000024"/>
    <s v="Cebrenia"/>
    <n v="20.6"/>
    <n v="0.1"/>
    <n v="0"/>
    <n v="11.274700000000024"/>
    <n v="0"/>
    <n v="11.274700000000024"/>
    <n v="7"/>
    <x v="50"/>
  </r>
  <r>
    <d v="2034-02-14T00:00:00"/>
    <n v="11.274700000000024"/>
    <s v="Iapygia"/>
    <n v="14.1"/>
    <n v="20.9"/>
    <n v="2.9468999999999999"/>
    <n v="14.221600000000024"/>
    <n v="0"/>
    <n v="14.221600000000024"/>
    <n v="7"/>
    <x v="50"/>
  </r>
  <r>
    <d v="2034-02-15T00:00:00"/>
    <n v="14.221600000000024"/>
    <s v="Argyre"/>
    <n v="20.8"/>
    <n v="0.7"/>
    <n v="0"/>
    <n v="14.221600000000024"/>
    <n v="0"/>
    <n v="14.221600000000024"/>
    <n v="7"/>
    <x v="50"/>
  </r>
  <r>
    <d v="2034-02-16T00:00:00"/>
    <n v="14.221600000000024"/>
    <s v="Memnonia"/>
    <n v="17.600000000000001"/>
    <n v="10.5"/>
    <n v="1.8480000000000001"/>
    <n v="16.069600000000023"/>
    <n v="0"/>
    <n v="16.069600000000023"/>
    <n v="8"/>
    <x v="51"/>
  </r>
  <r>
    <d v="2034-02-17T00:00:00"/>
    <n v="16.069600000000023"/>
    <s v="Iapygia"/>
    <n v="16.8"/>
    <n v="38.9"/>
    <n v="6.5351999999999997"/>
    <n v="22.604800000000022"/>
    <n v="0"/>
    <n v="22.604800000000022"/>
    <n v="8"/>
    <x v="51"/>
  </r>
  <r>
    <d v="2034-02-18T00:00:00"/>
    <n v="22.604800000000022"/>
    <s v="Cebrenia"/>
    <n v="23.1"/>
    <n v="0"/>
    <n v="0"/>
    <n v="22.604800000000022"/>
    <n v="0"/>
    <n v="22.604800000000022"/>
    <n v="8"/>
    <x v="51"/>
  </r>
  <r>
    <d v="2034-02-19T00:00:00"/>
    <n v="22.604800000000022"/>
    <s v="Casius"/>
    <n v="16.3"/>
    <n v="3.4"/>
    <n v="0.55420000000000003"/>
    <n v="23.159000000000024"/>
    <n v="0"/>
    <n v="23.159000000000024"/>
    <n v="8"/>
    <x v="51"/>
  </r>
  <r>
    <d v="2034-02-20T00:00:00"/>
    <n v="23.159000000000024"/>
    <s v="Coprates"/>
    <n v="15.7"/>
    <n v="10.9"/>
    <n v="1.7113"/>
    <n v="24.870300000000025"/>
    <n v="0"/>
    <n v="24.870300000000025"/>
    <n v="8"/>
    <x v="51"/>
  </r>
  <r>
    <d v="2034-02-21T00:00:00"/>
    <n v="24.870300000000025"/>
    <s v="Memnonia"/>
    <n v="29.3"/>
    <n v="2.1"/>
    <n v="0.61530000000000007"/>
    <n v="25.485600000000026"/>
    <n v="0"/>
    <n v="25.485600000000026"/>
    <n v="8"/>
    <x v="51"/>
  </r>
  <r>
    <d v="2034-02-22T00:00:00"/>
    <n v="25.485600000000026"/>
    <s v="Mare Acidalium"/>
    <n v="24"/>
    <n v="7.3"/>
    <n v="1.752"/>
    <n v="27.237600000000025"/>
    <n v="0"/>
    <n v="27.237600000000025"/>
    <n v="8"/>
    <x v="51"/>
  </r>
  <r>
    <d v="2034-02-23T00:00:00"/>
    <n v="27.237600000000025"/>
    <s v="Noachis"/>
    <n v="27"/>
    <n v="0.6"/>
    <n v="0"/>
    <n v="27.237600000000025"/>
    <n v="0"/>
    <n v="27.237600000000025"/>
    <n v="9"/>
    <x v="52"/>
  </r>
  <r>
    <d v="2034-02-24T00:00:00"/>
    <n v="27.237600000000025"/>
    <s v="Iapygia"/>
    <n v="26.3"/>
    <n v="1.2"/>
    <n v="0.31559999999999999"/>
    <n v="27.553200000000025"/>
    <n v="0"/>
    <n v="27.553200000000025"/>
    <n v="9"/>
    <x v="52"/>
  </r>
  <r>
    <d v="2034-02-25T00:00:00"/>
    <n v="27.553200000000025"/>
    <s v="Phoenicis Lacus"/>
    <n v="26.3"/>
    <n v="8.1999999999999993"/>
    <n v="2.1566000000000001"/>
    <n v="29.709800000000026"/>
    <n v="0"/>
    <n v="29.709800000000026"/>
    <n v="9"/>
    <x v="52"/>
  </r>
  <r>
    <d v="2034-02-26T00:00:00"/>
    <n v="29.709800000000026"/>
    <s v="Noachis"/>
    <n v="25.2"/>
    <n v="4.7"/>
    <n v="1.1843999999999999"/>
    <n v="30.894200000000026"/>
    <n v="0"/>
    <n v="30.894200000000026"/>
    <n v="9"/>
    <x v="52"/>
  </r>
  <r>
    <d v="2034-02-27T00:00:00"/>
    <n v="30.894200000000026"/>
    <s v="Iapygia"/>
    <n v="22.1"/>
    <n v="0"/>
    <n v="0"/>
    <n v="30.894200000000026"/>
    <n v="0"/>
    <n v="30.894200000000026"/>
    <n v="9"/>
    <x v="52"/>
  </r>
  <r>
    <d v="2034-02-28T00:00:00"/>
    <n v="30.894200000000026"/>
    <s v="Iapygia"/>
    <n v="11.9"/>
    <n v="41.6"/>
    <n v="4.9504000000000001"/>
    <n v="35.844600000000028"/>
    <n v="0"/>
    <n v="35.844600000000028"/>
    <n v="9"/>
    <x v="52"/>
  </r>
  <r>
    <d v="2034-03-01T00:00:00"/>
    <n v="35.844600000000028"/>
    <s v="Eridania"/>
    <n v="19.600000000000001"/>
    <n v="0"/>
    <n v="0"/>
    <n v="35.844600000000028"/>
    <n v="0"/>
    <n v="35.844600000000028"/>
    <n v="9"/>
    <x v="52"/>
  </r>
  <r>
    <d v="2034-03-02T00:00:00"/>
    <n v="35.844600000000028"/>
    <s v="Casius"/>
    <n v="15.9"/>
    <n v="0"/>
    <n v="0"/>
    <n v="35.844600000000028"/>
    <n v="0"/>
    <n v="35.844600000000028"/>
    <n v="10"/>
    <x v="53"/>
  </r>
  <r>
    <d v="2034-03-03T00:00:00"/>
    <n v="35.844600000000028"/>
    <s v="Sinus Sabaeus"/>
    <n v="24.3"/>
    <n v="1.7"/>
    <n v="0.41310000000000002"/>
    <n v="36.257700000000028"/>
    <n v="0"/>
    <n v="36.257700000000028"/>
    <n v="10"/>
    <x v="53"/>
  </r>
  <r>
    <d v="2034-03-04T00:00:00"/>
    <n v="36.257700000000028"/>
    <s v="Arabia"/>
    <n v="20"/>
    <n v="0"/>
    <n v="0"/>
    <n v="36.257700000000028"/>
    <n v="0"/>
    <n v="36.257700000000028"/>
    <n v="10"/>
    <x v="53"/>
  </r>
  <r>
    <d v="2034-03-05T00:00:00"/>
    <n v="36.257700000000028"/>
    <s v="Iapygia"/>
    <n v="14.2"/>
    <n v="32.200000000000003"/>
    <n v="4.5724"/>
    <n v="40.83010000000003"/>
    <n v="0"/>
    <n v="40.83010000000003"/>
    <n v="10"/>
    <x v="53"/>
  </r>
  <r>
    <d v="2034-03-06T00:00:00"/>
    <n v="40.83010000000003"/>
    <s v="Coprates"/>
    <n v="20.5"/>
    <n v="18.3"/>
    <n v="3.7515000000000005"/>
    <n v="44.58160000000003"/>
    <n v="0"/>
    <n v="44.58160000000003"/>
    <n v="10"/>
    <x v="53"/>
  </r>
  <r>
    <d v="2034-03-07T00:00:00"/>
    <n v="44.58160000000003"/>
    <s v="Iapygia"/>
    <n v="22.4"/>
    <n v="0"/>
    <n v="0"/>
    <n v="44.58160000000003"/>
    <n v="0"/>
    <n v="44.58160000000003"/>
    <n v="10"/>
    <x v="53"/>
  </r>
  <r>
    <d v="2034-03-08T00:00:00"/>
    <n v="44.58160000000003"/>
    <s v="Mare Acidalium"/>
    <n v="19.100000000000001"/>
    <n v="0"/>
    <n v="0"/>
    <n v="44.58160000000003"/>
    <n v="0"/>
    <n v="44.58160000000003"/>
    <n v="10"/>
    <x v="53"/>
  </r>
  <r>
    <d v="2034-03-09T00:00:00"/>
    <n v="44.58160000000003"/>
    <s v="Phoenicis Lacus"/>
    <n v="20.399999999999999"/>
    <n v="4.3"/>
    <n v="0.87719999999999987"/>
    <n v="45.458800000000032"/>
    <n v="0"/>
    <n v="45.458800000000032"/>
    <n v="11"/>
    <x v="54"/>
  </r>
  <r>
    <d v="2034-03-10T00:00:00"/>
    <n v="45.458800000000032"/>
    <s v="Tharsis"/>
    <n v="29.8"/>
    <n v="0"/>
    <n v="0"/>
    <n v="45.458800000000032"/>
    <n v="0"/>
    <n v="45.458800000000032"/>
    <n v="11"/>
    <x v="54"/>
  </r>
  <r>
    <d v="2034-03-11T00:00:00"/>
    <n v="45.458800000000032"/>
    <s v="Phaethontis"/>
    <n v="13.7"/>
    <n v="0.7"/>
    <n v="0"/>
    <n v="45.458800000000032"/>
    <n v="0"/>
    <n v="45.458800000000032"/>
    <n v="11"/>
    <x v="54"/>
  </r>
  <r>
    <d v="2034-03-12T00:00:00"/>
    <n v="45.458800000000032"/>
    <s v="Ismenius Lacus"/>
    <n v="20.2"/>
    <n v="3.7"/>
    <n v="0.74739999999999995"/>
    <n v="46.206200000000031"/>
    <n v="0"/>
    <n v="46.206200000000031"/>
    <n v="11"/>
    <x v="54"/>
  </r>
  <r>
    <d v="2034-03-13T00:00:00"/>
    <n v="46.206200000000031"/>
    <s v="Amazonis"/>
    <n v="18.2"/>
    <n v="1.6"/>
    <n v="0.29120000000000001"/>
    <n v="46.497400000000034"/>
    <n v="0"/>
    <n v="46.497400000000034"/>
    <n v="11"/>
    <x v="54"/>
  </r>
  <r>
    <d v="2034-03-14T00:00:00"/>
    <n v="46.497400000000034"/>
    <s v="Eridania"/>
    <n v="14.2"/>
    <n v="2"/>
    <n v="0.28399999999999997"/>
    <n v="46.781400000000033"/>
    <n v="0"/>
    <n v="46.781400000000033"/>
    <n v="11"/>
    <x v="54"/>
  </r>
  <r>
    <d v="2034-03-15T00:00:00"/>
    <n v="46.781400000000033"/>
    <s v="Phoenicis Lacus"/>
    <n v="11.2"/>
    <n v="14.3"/>
    <n v="1.6015999999999999"/>
    <n v="48.383000000000031"/>
    <n v="0"/>
    <n v="48.383000000000031"/>
    <n v="11"/>
    <x v="54"/>
  </r>
  <r>
    <d v="2034-03-16T00:00:00"/>
    <n v="48.383000000000031"/>
    <s v="Mare Tyrrhenum"/>
    <n v="13.9"/>
    <n v="0.2"/>
    <n v="0"/>
    <n v="48.383000000000031"/>
    <n v="0"/>
    <n v="48.383000000000031"/>
    <n v="12"/>
    <x v="55"/>
  </r>
  <r>
    <d v="2034-03-17T00:00:00"/>
    <n v="48.383000000000031"/>
    <s v="Amazonis"/>
    <n v="22.6"/>
    <n v="15.1"/>
    <n v="3.4125999999999999"/>
    <n v="51.795600000000029"/>
    <n v="0"/>
    <n v="51.795600000000029"/>
    <n v="12"/>
    <x v="55"/>
  </r>
  <r>
    <d v="2034-03-18T00:00:00"/>
    <n v="51.795600000000029"/>
    <s v="Phoenicis Lacus"/>
    <n v="29.8"/>
    <n v="0"/>
    <n v="0"/>
    <n v="51.795600000000029"/>
    <n v="0"/>
    <n v="51.795600000000029"/>
    <n v="12"/>
    <x v="55"/>
  </r>
  <r>
    <d v="2034-03-19T00:00:00"/>
    <n v="51.795600000000029"/>
    <s v="Elysium"/>
    <n v="12.7"/>
    <n v="2.6"/>
    <n v="0.33019999999999999"/>
    <n v="52.125800000000027"/>
    <n v="0"/>
    <n v="52.125800000000027"/>
    <n v="12"/>
    <x v="55"/>
  </r>
  <r>
    <d v="2034-03-20T00:00:00"/>
    <n v="52.125800000000027"/>
    <s v="Casius"/>
    <n v="14.4"/>
    <n v="0"/>
    <n v="0"/>
    <n v="52.125800000000027"/>
    <n v="0"/>
    <n v="52.125800000000027"/>
    <n v="12"/>
    <x v="55"/>
  </r>
  <r>
    <d v="2034-03-21T00:00:00"/>
    <n v="52.125800000000027"/>
    <s v="Phaethontis"/>
    <n v="18.399999999999999"/>
    <n v="0.2"/>
    <n v="0"/>
    <n v="52.125800000000027"/>
    <n v="0"/>
    <n v="52.125800000000027"/>
    <n v="12"/>
    <x v="55"/>
  </r>
  <r>
    <d v="2034-03-22T00:00:00"/>
    <n v="52.125800000000027"/>
    <s v="Mare Boreum"/>
    <n v="27.2"/>
    <n v="9.6"/>
    <n v="2.6112000000000002"/>
    <n v="54.737000000000023"/>
    <n v="0"/>
    <n v="54.737000000000023"/>
    <n v="12"/>
    <x v="55"/>
  </r>
  <r>
    <d v="2034-03-23T00:00:00"/>
    <n v="54.737000000000023"/>
    <s v="Mare Acidalium"/>
    <n v="12.5"/>
    <n v="8.8000000000000007"/>
    <n v="1.1000000000000001"/>
    <n v="55.837000000000025"/>
    <n v="0"/>
    <n v="55.837000000000025"/>
    <n v="13"/>
    <x v="56"/>
  </r>
  <r>
    <d v="2034-03-24T00:00:00"/>
    <n v="55.837000000000025"/>
    <s v="Arcadia"/>
    <n v="22.6"/>
    <n v="3.5"/>
    <n v="0.79100000000000015"/>
    <n v="56.628000000000021"/>
    <n v="0"/>
    <n v="56.628000000000021"/>
    <n v="13"/>
    <x v="56"/>
  </r>
  <r>
    <d v="2034-03-25T00:00:00"/>
    <n v="56.628000000000021"/>
    <s v="Coprates"/>
    <n v="21.8"/>
    <n v="6.5"/>
    <n v="1.4170000000000003"/>
    <n v="58.045000000000023"/>
    <n v="0"/>
    <n v="58.045000000000023"/>
    <n v="13"/>
    <x v="56"/>
  </r>
  <r>
    <d v="2034-03-26T00:00:00"/>
    <n v="58.045000000000023"/>
    <s v="Aeolis"/>
    <n v="17.2"/>
    <n v="0"/>
    <n v="0"/>
    <n v="58.045000000000023"/>
    <n v="0"/>
    <n v="58.045000000000023"/>
    <n v="13"/>
    <x v="56"/>
  </r>
  <r>
    <d v="2034-03-27T00:00:00"/>
    <n v="58.045000000000023"/>
    <s v="Eridania"/>
    <n v="13.4"/>
    <n v="14.1"/>
    <n v="1.8894"/>
    <n v="59.934400000000025"/>
    <n v="0"/>
    <n v="59.934400000000025"/>
    <n v="13"/>
    <x v="56"/>
  </r>
  <r>
    <d v="2034-03-28T00:00:00"/>
    <n v="59.934400000000025"/>
    <s v="Mare Boreum"/>
    <n v="13.8"/>
    <n v="9.9"/>
    <n v="1.3662000000000001"/>
    <n v="61.300600000000024"/>
    <n v="0"/>
    <n v="61.300600000000024"/>
    <n v="13"/>
    <x v="56"/>
  </r>
  <r>
    <d v="2034-03-29T00:00:00"/>
    <n v="61.300600000000024"/>
    <s v="Argyre"/>
    <n v="10.6"/>
    <n v="1.2"/>
    <n v="0.12719999999999998"/>
    <n v="61.427800000000026"/>
    <n v="0"/>
    <n v="61.427800000000026"/>
    <n v="13"/>
    <x v="56"/>
  </r>
  <r>
    <d v="2034-03-30T00:00:00"/>
    <n v="61.427800000000026"/>
    <s v="Oxia Palus"/>
    <n v="28.8"/>
    <n v="0.1"/>
    <n v="0"/>
    <n v="61.427800000000026"/>
    <n v="0"/>
    <n v="61.427800000000026"/>
    <n v="14"/>
    <x v="57"/>
  </r>
  <r>
    <d v="2034-03-31T00:00:00"/>
    <n v="61.427800000000026"/>
    <s v="Thaumasia"/>
    <n v="16.899999999999999"/>
    <n v="0.7"/>
    <n v="0"/>
    <n v="61.427800000000026"/>
    <n v="0"/>
    <n v="61.427800000000026"/>
    <n v="14"/>
    <x v="57"/>
  </r>
  <r>
    <d v="2034-04-01T00:00:00"/>
    <n v="61.427800000000026"/>
    <s v="Memnonia"/>
    <n v="11.2"/>
    <n v="4.8"/>
    <n v="0.53759999999999997"/>
    <n v="61.965400000000024"/>
    <n v="0"/>
    <n v="61.965400000000024"/>
    <n v="14"/>
    <x v="57"/>
  </r>
  <r>
    <d v="2034-04-02T00:00:00"/>
    <n v="61.965400000000024"/>
    <s v="Iapygia"/>
    <n v="13.9"/>
    <n v="23"/>
    <n v="3.1970000000000001"/>
    <n v="65.162400000000019"/>
    <n v="0"/>
    <n v="65.162400000000019"/>
    <n v="14"/>
    <x v="57"/>
  </r>
  <r>
    <d v="2034-04-03T00:00:00"/>
    <n v="65.162400000000019"/>
    <s v="Amazonis"/>
    <n v="25.3"/>
    <n v="21.9"/>
    <n v="5.5406999999999993"/>
    <n v="70.70310000000002"/>
    <n v="0"/>
    <n v="70.70310000000002"/>
    <n v="14"/>
    <x v="57"/>
  </r>
  <r>
    <d v="2034-04-04T00:00:00"/>
    <n v="70.70310000000002"/>
    <s v="Iapygia"/>
    <n v="14.7"/>
    <n v="0"/>
    <n v="0"/>
    <n v="70.70310000000002"/>
    <n v="0"/>
    <n v="70.70310000000002"/>
    <n v="14"/>
    <x v="57"/>
  </r>
  <r>
    <d v="2034-04-05T00:00:00"/>
    <n v="70.70310000000002"/>
    <s v="Sinus Sabaeus"/>
    <n v="20.3"/>
    <n v="5.3"/>
    <n v="1.0759000000000001"/>
    <n v="71.779000000000025"/>
    <n v="0"/>
    <n v="71.779000000000025"/>
    <n v="14"/>
    <x v="57"/>
  </r>
  <r>
    <d v="2034-04-06T00:00:00"/>
    <n v="71.779000000000025"/>
    <s v="Phoenicis Lacus"/>
    <n v="25"/>
    <n v="3.8"/>
    <n v="0.95000000000000007"/>
    <n v="72.729000000000028"/>
    <n v="0"/>
    <n v="72.729000000000028"/>
    <n v="15"/>
    <x v="58"/>
  </r>
  <r>
    <d v="2034-04-07T00:00:00"/>
    <n v="72.729000000000028"/>
    <s v="Memnonia"/>
    <n v="19.600000000000001"/>
    <n v="0.6"/>
    <n v="0"/>
    <n v="72.729000000000028"/>
    <n v="0"/>
    <n v="72.729000000000028"/>
    <n v="15"/>
    <x v="58"/>
  </r>
  <r>
    <d v="2034-04-08T00:00:00"/>
    <n v="72.729000000000028"/>
    <s v="Sinus Sabaeus"/>
    <n v="10.8"/>
    <n v="0"/>
    <n v="0"/>
    <n v="72.729000000000028"/>
    <n v="0"/>
    <n v="72.729000000000028"/>
    <n v="15"/>
    <x v="58"/>
  </r>
  <r>
    <d v="2034-04-09T00:00:00"/>
    <n v="72.729000000000028"/>
    <s v="Margaritifer Sinus"/>
    <n v="17.100000000000001"/>
    <n v="0.7"/>
    <n v="0"/>
    <n v="72.729000000000028"/>
    <n v="0"/>
    <n v="72.729000000000028"/>
    <n v="15"/>
    <x v="58"/>
  </r>
  <r>
    <d v="2034-04-10T00:00:00"/>
    <n v="72.729000000000028"/>
    <s v="Arabia"/>
    <n v="15.1"/>
    <n v="0"/>
    <n v="0"/>
    <n v="72.729000000000028"/>
    <n v="0"/>
    <n v="72.729000000000028"/>
    <n v="15"/>
    <x v="58"/>
  </r>
  <r>
    <d v="2034-04-11T00:00:00"/>
    <n v="72.729000000000028"/>
    <s v="Memnonia"/>
    <n v="26.4"/>
    <n v="1.9"/>
    <n v="0.50159999999999993"/>
    <n v="73.230600000000024"/>
    <n v="0"/>
    <n v="73.230600000000024"/>
    <n v="15"/>
    <x v="58"/>
  </r>
  <r>
    <d v="2034-04-12T00:00:00"/>
    <n v="73.230600000000024"/>
    <s v="Iapygia"/>
    <n v="11.6"/>
    <n v="14.4"/>
    <n v="1.6703999999999999"/>
    <n v="74.901000000000025"/>
    <n v="0"/>
    <n v="74.901000000000025"/>
    <n v="15"/>
    <x v="58"/>
  </r>
  <r>
    <d v="2034-04-13T00:00:00"/>
    <n v="74.901000000000025"/>
    <s v="Iapygia"/>
    <n v="16.600000000000001"/>
    <n v="40.6"/>
    <n v="6.7396000000000003"/>
    <n v="81.64060000000002"/>
    <n v="0"/>
    <n v="81.64060000000002"/>
    <n v="16"/>
    <x v="59"/>
  </r>
  <r>
    <d v="2034-04-14T00:00:00"/>
    <n v="81.64060000000002"/>
    <s v="Tharsis"/>
    <n v="19.5"/>
    <n v="24.9"/>
    <n v="4.8554999999999993"/>
    <n v="86.496100000000013"/>
    <n v="0"/>
    <n v="86.496100000000013"/>
    <n v="16"/>
    <x v="59"/>
  </r>
  <r>
    <d v="2034-04-15T00:00:00"/>
    <n v="86.496100000000013"/>
    <s v="Lunae Palus"/>
    <n v="24.9"/>
    <n v="6.5"/>
    <n v="1.6185"/>
    <n v="88.11460000000001"/>
    <n v="0"/>
    <n v="88.11460000000001"/>
    <n v="16"/>
    <x v="59"/>
  </r>
  <r>
    <d v="2034-04-16T00:00:00"/>
    <n v="88.11460000000001"/>
    <s v="Aeolis"/>
    <n v="19.3"/>
    <n v="0.8"/>
    <n v="0"/>
    <n v="88.11460000000001"/>
    <n v="0"/>
    <n v="88.11460000000001"/>
    <n v="16"/>
    <x v="59"/>
  </r>
  <r>
    <d v="2034-04-17T00:00:00"/>
    <n v="88.11460000000001"/>
    <s v="Lunae Palus"/>
    <n v="26.2"/>
    <n v="2.8"/>
    <n v="0.73360000000000003"/>
    <n v="88.848200000000006"/>
    <n v="0"/>
    <n v="88.848200000000006"/>
    <n v="16"/>
    <x v="59"/>
  </r>
  <r>
    <d v="2034-04-18T00:00:00"/>
    <n v="88.848200000000006"/>
    <s v="Coprates"/>
    <n v="28.1"/>
    <n v="0.6"/>
    <n v="0"/>
    <n v="88.848200000000006"/>
    <n v="0"/>
    <n v="88.848200000000006"/>
    <n v="16"/>
    <x v="59"/>
  </r>
  <r>
    <d v="2034-04-19T00:00:00"/>
    <n v="88.848200000000006"/>
    <s v="Arabia"/>
    <n v="17"/>
    <n v="4.8"/>
    <n v="0.81599999999999995"/>
    <n v="89.664200000000008"/>
    <n v="0"/>
    <n v="89.664200000000008"/>
    <n v="16"/>
    <x v="59"/>
  </r>
  <r>
    <d v="2034-04-20T00:00:00"/>
    <n v="89.664200000000008"/>
    <s v="Lunae Palus"/>
    <n v="28.5"/>
    <n v="7.1"/>
    <n v="2.0234999999999999"/>
    <n v="91.687700000000007"/>
    <n v="0"/>
    <n v="91.687700000000007"/>
    <n v="17"/>
    <x v="60"/>
  </r>
  <r>
    <d v="2034-04-21T00:00:00"/>
    <n v="91.687700000000007"/>
    <s v="Amenthes"/>
    <n v="14.2"/>
    <n v="2.1"/>
    <n v="0.29820000000000002"/>
    <n v="91.985900000000001"/>
    <n v="0"/>
    <n v="91.985900000000001"/>
    <n v="17"/>
    <x v="60"/>
  </r>
  <r>
    <d v="2034-04-22T00:00:00"/>
    <n v="91.985900000000001"/>
    <s v="Coprates"/>
    <n v="24.9"/>
    <n v="8.3000000000000007"/>
    <n v="2.0667"/>
    <n v="94.052599999999998"/>
    <n v="0"/>
    <n v="94.052599999999998"/>
    <n v="17"/>
    <x v="60"/>
  </r>
  <r>
    <d v="2034-04-23T00:00:00"/>
    <n v="94.052599999999998"/>
    <s v="Lunae Palus"/>
    <n v="19.100000000000001"/>
    <n v="3.4"/>
    <n v="0.64939999999999998"/>
    <n v="94.701999999999998"/>
    <n v="0"/>
    <n v="94.701999999999998"/>
    <n v="17"/>
    <x v="60"/>
  </r>
  <r>
    <d v="2034-04-24T00:00:00"/>
    <n v="94.701999999999998"/>
    <s v="Iapygia"/>
    <n v="14.9"/>
    <n v="23.1"/>
    <n v="3.4419000000000004"/>
    <n v="98.143900000000002"/>
    <n v="0"/>
    <n v="98.143900000000002"/>
    <n v="17"/>
    <x v="60"/>
  </r>
  <r>
    <d v="2034-04-25T00:00:00"/>
    <n v="98.143900000000002"/>
    <s v="Casius"/>
    <n v="16.899999999999999"/>
    <n v="6.8"/>
    <n v="1.1492"/>
    <n v="99.293099999999995"/>
    <n v="0"/>
    <n v="99.293099999999995"/>
    <n v="17"/>
    <x v="60"/>
  </r>
  <r>
    <d v="2034-04-26T00:00:00"/>
    <n v="99.293099999999995"/>
    <s v="Sinus Sabaeus"/>
    <n v="15.9"/>
    <n v="6.8"/>
    <n v="1.0812000000000002"/>
    <n v="100.37429999999999"/>
    <n v="100"/>
    <n v="0.37429999999999097"/>
    <n v="17"/>
    <x v="60"/>
  </r>
  <r>
    <d v="2034-04-27T00:00:00"/>
    <n v="0.37429999999999097"/>
    <s v="Mare Australe"/>
    <n v="26.3"/>
    <n v="0.7"/>
    <n v="0"/>
    <n v="0.37429999999999097"/>
    <n v="0"/>
    <n v="0.37429999999999097"/>
    <n v="18"/>
    <x v="61"/>
  </r>
  <r>
    <d v="2034-04-28T00:00:00"/>
    <n v="0.37429999999999097"/>
    <s v="Iapygia"/>
    <n v="12.2"/>
    <n v="0"/>
    <n v="0"/>
    <n v="0.37429999999999097"/>
    <n v="0"/>
    <n v="0.37429999999999097"/>
    <n v="18"/>
    <x v="61"/>
  </r>
  <r>
    <d v="2034-04-29T00:00:00"/>
    <n v="0.37429999999999097"/>
    <s v="Coprates"/>
    <n v="27.5"/>
    <n v="0"/>
    <n v="0"/>
    <n v="0.37429999999999097"/>
    <n v="0"/>
    <n v="0.37429999999999097"/>
    <n v="18"/>
    <x v="61"/>
  </r>
  <r>
    <d v="2034-04-30T00:00:00"/>
    <n v="0.37429999999999097"/>
    <s v="Margaritifer Sinus"/>
    <n v="23"/>
    <n v="0"/>
    <n v="0"/>
    <n v="0.37429999999999097"/>
    <n v="0"/>
    <n v="0.37429999999999097"/>
    <n v="18"/>
    <x v="61"/>
  </r>
  <r>
    <d v="2034-05-01T00:00:00"/>
    <n v="0.37429999999999097"/>
    <s v="Tharsis"/>
    <n v="17.899999999999999"/>
    <n v="36.799999999999997"/>
    <n v="6.5871999999999993"/>
    <n v="6.9614999999999903"/>
    <n v="0"/>
    <n v="6.9614999999999903"/>
    <n v="18"/>
    <x v="61"/>
  </r>
  <r>
    <d v="2034-05-02T00:00:00"/>
    <n v="6.9614999999999903"/>
    <s v="Tharsis"/>
    <n v="27.3"/>
    <n v="0"/>
    <n v="0"/>
    <n v="6.9614999999999903"/>
    <n v="0"/>
    <n v="6.9614999999999903"/>
    <n v="18"/>
    <x v="61"/>
  </r>
  <r>
    <d v="2034-05-03T00:00:00"/>
    <n v="6.9614999999999903"/>
    <s v="Cebrenia"/>
    <n v="19.3"/>
    <n v="0.4"/>
    <n v="0"/>
    <n v="6.9614999999999903"/>
    <n v="0"/>
    <n v="6.9614999999999903"/>
    <n v="18"/>
    <x v="61"/>
  </r>
  <r>
    <d v="2034-05-04T00:00:00"/>
    <n v="6.9614999999999903"/>
    <s v="Arabia"/>
    <n v="25.5"/>
    <n v="0"/>
    <n v="0"/>
    <n v="6.9614999999999903"/>
    <n v="0"/>
    <n v="6.9614999999999903"/>
    <n v="19"/>
    <x v="62"/>
  </r>
  <r>
    <d v="2034-05-05T00:00:00"/>
    <n v="6.9614999999999903"/>
    <s v="Noachis"/>
    <n v="13.7"/>
    <n v="11.7"/>
    <n v="1.6029"/>
    <n v="8.5643999999999902"/>
    <n v="0"/>
    <n v="8.5643999999999902"/>
    <n v="19"/>
    <x v="62"/>
  </r>
  <r>
    <d v="2034-05-06T00:00:00"/>
    <n v="8.5643999999999902"/>
    <s v="Tharsis"/>
    <n v="18.399999999999999"/>
    <n v="0"/>
    <n v="0"/>
    <n v="8.5643999999999902"/>
    <n v="0"/>
    <n v="8.5643999999999902"/>
    <n v="19"/>
    <x v="62"/>
  </r>
  <r>
    <d v="2034-05-07T00:00:00"/>
    <n v="8.5643999999999902"/>
    <s v="Memnonia"/>
    <n v="11.1"/>
    <n v="0"/>
    <n v="0"/>
    <n v="8.5643999999999902"/>
    <n v="0"/>
    <n v="8.5643999999999902"/>
    <n v="19"/>
    <x v="62"/>
  </r>
  <r>
    <d v="2034-05-08T00:00:00"/>
    <n v="8.5643999999999902"/>
    <s v="Sinus Sabaeus"/>
    <n v="28"/>
    <n v="0"/>
    <n v="0"/>
    <n v="8.5643999999999902"/>
    <n v="0"/>
    <n v="8.5643999999999902"/>
    <n v="19"/>
    <x v="62"/>
  </r>
  <r>
    <d v="2034-05-09T00:00:00"/>
    <n v="8.5643999999999902"/>
    <s v="Noachis"/>
    <n v="16.2"/>
    <n v="13.7"/>
    <n v="2.2193999999999998"/>
    <n v="10.783799999999991"/>
    <n v="0"/>
    <n v="10.783799999999991"/>
    <n v="19"/>
    <x v="62"/>
  </r>
  <r>
    <d v="2034-05-10T00:00:00"/>
    <n v="10.783799999999991"/>
    <s v="Tharsis"/>
    <n v="12.1"/>
    <n v="37.200000000000003"/>
    <n v="4.5011999999999999"/>
    <n v="15.284999999999989"/>
    <n v="0"/>
    <n v="15.284999999999989"/>
    <n v="19"/>
    <x v="62"/>
  </r>
  <r>
    <d v="2034-05-11T00:00:00"/>
    <n v="15.284999999999989"/>
    <s v="Elysium"/>
    <n v="21.4"/>
    <n v="3.1"/>
    <n v="0.6634000000000001"/>
    <n v="15.948399999999989"/>
    <n v="0"/>
    <n v="15.948399999999989"/>
    <n v="20"/>
    <x v="63"/>
  </r>
  <r>
    <d v="2034-05-12T00:00:00"/>
    <n v="15.948399999999989"/>
    <s v="Iapygia"/>
    <n v="11.2"/>
    <n v="0"/>
    <n v="0"/>
    <n v="15.948399999999989"/>
    <n v="0"/>
    <n v="15.948399999999989"/>
    <n v="20"/>
    <x v="63"/>
  </r>
  <r>
    <d v="2034-05-13T00:00:00"/>
    <n v="15.948399999999989"/>
    <s v="Thaumasia"/>
    <n v="18.399999999999999"/>
    <n v="0.2"/>
    <n v="0"/>
    <n v="15.948399999999989"/>
    <n v="0"/>
    <n v="15.948399999999989"/>
    <n v="20"/>
    <x v="63"/>
  </r>
  <r>
    <d v="2034-05-14T00:00:00"/>
    <n v="15.948399999999989"/>
    <s v="Sinus Sabaeus"/>
    <n v="13.7"/>
    <n v="0"/>
    <n v="0"/>
    <n v="15.948399999999989"/>
    <n v="0"/>
    <n v="15.948399999999989"/>
    <n v="20"/>
    <x v="63"/>
  </r>
  <r>
    <d v="2034-05-15T00:00:00"/>
    <n v="15.948399999999989"/>
    <s v="Tharsis"/>
    <n v="10.4"/>
    <n v="15.6"/>
    <n v="1.6224000000000001"/>
    <n v="17.570799999999988"/>
    <n v="0"/>
    <n v="17.570799999999988"/>
    <n v="20"/>
    <x v="63"/>
  </r>
  <r>
    <d v="2034-05-16T00:00:00"/>
    <n v="17.570799999999988"/>
    <s v="Hellas"/>
    <n v="21.8"/>
    <n v="0"/>
    <n v="0"/>
    <n v="17.570799999999988"/>
    <n v="0"/>
    <n v="17.570799999999988"/>
    <n v="20"/>
    <x v="63"/>
  </r>
  <r>
    <d v="2034-05-17T00:00:00"/>
    <n v="17.570799999999988"/>
    <s v="Coprates"/>
    <n v="11"/>
    <n v="0.4"/>
    <n v="0"/>
    <n v="17.570799999999988"/>
    <n v="0"/>
    <n v="17.570799999999988"/>
    <n v="20"/>
    <x v="63"/>
  </r>
  <r>
    <d v="2034-05-18T00:00:00"/>
    <n v="17.570799999999988"/>
    <s v="Iapygia"/>
    <n v="19"/>
    <n v="21.9"/>
    <n v="4.1609999999999996"/>
    <n v="21.731799999999986"/>
    <n v="0"/>
    <n v="21.731799999999986"/>
    <n v="21"/>
    <x v="64"/>
  </r>
  <r>
    <d v="2034-05-19T00:00:00"/>
    <n v="21.731799999999986"/>
    <s v="Iapygia"/>
    <n v="12.5"/>
    <n v="0"/>
    <n v="0"/>
    <n v="21.731799999999986"/>
    <n v="0"/>
    <n v="21.731799999999986"/>
    <n v="21"/>
    <x v="64"/>
  </r>
  <r>
    <d v="2034-05-20T00:00:00"/>
    <n v="21.731799999999986"/>
    <s v="Phoenicis Lacus"/>
    <n v="13.6"/>
    <n v="12.6"/>
    <n v="1.7135999999999998"/>
    <n v="23.445399999999985"/>
    <n v="0"/>
    <n v="23.445399999999985"/>
    <n v="21"/>
    <x v="64"/>
  </r>
  <r>
    <d v="2034-05-21T00:00:00"/>
    <n v="23.445399999999985"/>
    <s v="Iapygia"/>
    <n v="20.2"/>
    <n v="17.899999999999999"/>
    <n v="3.6158000000000001"/>
    <n v="27.061199999999985"/>
    <n v="0"/>
    <n v="27.061199999999985"/>
    <n v="21"/>
    <x v="64"/>
  </r>
  <r>
    <d v="2034-05-22T00:00:00"/>
    <n v="27.061199999999985"/>
    <s v="Iapygia"/>
    <n v="28.7"/>
    <n v="0"/>
    <n v="0"/>
    <n v="27.061199999999985"/>
    <n v="0"/>
    <n v="27.061199999999985"/>
    <n v="21"/>
    <x v="64"/>
  </r>
  <r>
    <d v="2034-05-23T00:00:00"/>
    <n v="27.061199999999985"/>
    <s v="Elysium"/>
    <n v="13.4"/>
    <n v="4.8"/>
    <n v="0.64319999999999999"/>
    <n v="27.704399999999985"/>
    <n v="0"/>
    <n v="27.704399999999985"/>
    <n v="21"/>
    <x v="64"/>
  </r>
  <r>
    <d v="2034-05-24T00:00:00"/>
    <n v="27.704399999999985"/>
    <s v="Phoenicis Lacus"/>
    <n v="12"/>
    <n v="8.9"/>
    <n v="1.0680000000000001"/>
    <n v="28.772399999999987"/>
    <n v="0"/>
    <n v="28.772399999999987"/>
    <n v="21"/>
    <x v="64"/>
  </r>
  <r>
    <d v="2034-05-25T00:00:00"/>
    <n v="28.772399999999987"/>
    <s v="Amazonis"/>
    <n v="28.9"/>
    <n v="13.9"/>
    <n v="4.0171000000000001"/>
    <n v="32.78949999999999"/>
    <n v="0"/>
    <n v="32.78949999999999"/>
    <n v="22"/>
    <x v="65"/>
  </r>
  <r>
    <d v="2034-05-26T00:00:00"/>
    <n v="32.78949999999999"/>
    <s v="Mare Acidalium"/>
    <n v="25.2"/>
    <n v="0"/>
    <n v="0"/>
    <n v="32.78949999999999"/>
    <n v="0"/>
    <n v="32.78949999999999"/>
    <n v="22"/>
    <x v="65"/>
  </r>
  <r>
    <d v="2034-05-27T00:00:00"/>
    <n v="32.78949999999999"/>
    <s v="Amazonis"/>
    <n v="18.600000000000001"/>
    <n v="1.8"/>
    <n v="0.33480000000000004"/>
    <n v="33.124299999999991"/>
    <n v="0"/>
    <n v="33.124299999999991"/>
    <n v="22"/>
    <x v="65"/>
  </r>
  <r>
    <d v="2034-05-28T00:00:00"/>
    <n v="33.124299999999991"/>
    <s v="Arcadia"/>
    <n v="20"/>
    <n v="2.4"/>
    <n v="0.48"/>
    <n v="33.604299999999988"/>
    <n v="0"/>
    <n v="33.604299999999988"/>
    <n v="22"/>
    <x v="65"/>
  </r>
  <r>
    <d v="2034-05-29T00:00:00"/>
    <n v="33.604299999999988"/>
    <s v="Mare Boreum"/>
    <n v="14.3"/>
    <n v="3.9"/>
    <n v="0.55770000000000008"/>
    <n v="34.161999999999985"/>
    <n v="0"/>
    <n v="34.161999999999985"/>
    <n v="22"/>
    <x v="65"/>
  </r>
  <r>
    <d v="2034-05-30T00:00:00"/>
    <n v="34.161999999999985"/>
    <s v="Iapygia"/>
    <n v="28.8"/>
    <n v="25.1"/>
    <n v="7.2288000000000014"/>
    <n v="41.390799999999984"/>
    <n v="0"/>
    <n v="41.390799999999984"/>
    <n v="22"/>
    <x v="65"/>
  </r>
  <r>
    <d v="2034-05-31T00:00:00"/>
    <n v="41.390799999999984"/>
    <s v="Tharsis"/>
    <n v="26.8"/>
    <n v="10.8"/>
    <n v="2.8944000000000005"/>
    <n v="44.285199999999982"/>
    <n v="0"/>
    <n v="44.285199999999982"/>
    <n v="22"/>
    <x v="65"/>
  </r>
  <r>
    <d v="2034-06-01T00:00:00"/>
    <n v="44.285199999999982"/>
    <s v="Tharsis"/>
    <n v="20.399999999999999"/>
    <n v="0"/>
    <n v="0"/>
    <n v="44.285199999999982"/>
    <n v="0"/>
    <n v="44.285199999999982"/>
    <n v="23"/>
    <x v="66"/>
  </r>
  <r>
    <d v="2034-06-02T00:00:00"/>
    <n v="44.285199999999982"/>
    <s v="Mare Acidalium"/>
    <n v="14.1"/>
    <n v="4.5"/>
    <n v="0.63449999999999995"/>
    <n v="44.919699999999985"/>
    <n v="0"/>
    <n v="44.919699999999985"/>
    <n v="23"/>
    <x v="66"/>
  </r>
  <r>
    <d v="2034-06-03T00:00:00"/>
    <n v="44.919699999999985"/>
    <s v="Arabia"/>
    <n v="28.1"/>
    <n v="6.3"/>
    <n v="1.7703"/>
    <n v="46.689999999999984"/>
    <n v="0"/>
    <n v="46.689999999999984"/>
    <n v="23"/>
    <x v="66"/>
  </r>
  <r>
    <d v="2034-06-04T00:00:00"/>
    <n v="46.689999999999984"/>
    <s v="Eridania"/>
    <n v="15.7"/>
    <n v="11.5"/>
    <n v="1.8054999999999999"/>
    <n v="48.495499999999986"/>
    <n v="0"/>
    <n v="48.495499999999986"/>
    <n v="23"/>
    <x v="66"/>
  </r>
  <r>
    <d v="2034-06-05T00:00:00"/>
    <n v="48.495499999999986"/>
    <s v="Mare Australe"/>
    <n v="27.7"/>
    <n v="0.6"/>
    <n v="0"/>
    <n v="48.495499999999986"/>
    <n v="0"/>
    <n v="48.495499999999986"/>
    <n v="23"/>
    <x v="66"/>
  </r>
  <r>
    <d v="2034-06-06T00:00:00"/>
    <n v="48.495499999999986"/>
    <s v="Coprates"/>
    <n v="22.9"/>
    <n v="22.6"/>
    <n v="5.1753999999999998"/>
    <n v="53.670899999999989"/>
    <n v="0"/>
    <n v="53.670899999999989"/>
    <n v="23"/>
    <x v="66"/>
  </r>
  <r>
    <d v="2034-06-07T00:00:00"/>
    <n v="53.670899999999989"/>
    <s v="Eridania"/>
    <n v="10.3"/>
    <n v="0"/>
    <n v="0"/>
    <n v="53.670899999999989"/>
    <n v="0"/>
    <n v="53.670899999999989"/>
    <n v="23"/>
    <x v="66"/>
  </r>
  <r>
    <d v="2034-06-08T00:00:00"/>
    <n v="53.670899999999989"/>
    <s v="Aeolis"/>
    <n v="28.4"/>
    <n v="4"/>
    <n v="1.1359999999999999"/>
    <n v="54.806899999999992"/>
    <n v="0"/>
    <n v="54.806899999999992"/>
    <n v="24"/>
    <x v="67"/>
  </r>
  <r>
    <d v="2034-06-09T00:00:00"/>
    <n v="54.806899999999992"/>
    <s v="Memnonia"/>
    <n v="18.7"/>
    <n v="15"/>
    <n v="2.8050000000000002"/>
    <n v="57.611899999999991"/>
    <n v="0"/>
    <n v="57.611899999999991"/>
    <n v="24"/>
    <x v="67"/>
  </r>
  <r>
    <d v="2034-06-10T00:00:00"/>
    <n v="57.611899999999991"/>
    <s v="Tharsis"/>
    <n v="13.7"/>
    <n v="9.4"/>
    <n v="1.2878000000000001"/>
    <n v="58.899699999999989"/>
    <n v="0"/>
    <n v="58.899699999999989"/>
    <n v="24"/>
    <x v="67"/>
  </r>
  <r>
    <d v="2034-06-11T00:00:00"/>
    <n v="58.899699999999989"/>
    <s v="Arabia"/>
    <n v="16.3"/>
    <n v="3.6"/>
    <n v="0.5868000000000001"/>
    <n v="59.486499999999985"/>
    <n v="0"/>
    <n v="59.486499999999985"/>
    <n v="24"/>
    <x v="67"/>
  </r>
  <r>
    <d v="2034-06-12T00:00:00"/>
    <n v="59.486499999999985"/>
    <s v="Casius"/>
    <n v="14"/>
    <n v="0"/>
    <n v="0"/>
    <n v="59.486499999999985"/>
    <n v="0"/>
    <n v="59.486499999999985"/>
    <n v="24"/>
    <x v="67"/>
  </r>
  <r>
    <d v="2034-06-13T00:00:00"/>
    <n v="59.486499999999985"/>
    <s v="Phoenicis Lacus"/>
    <n v="26"/>
    <n v="5.5"/>
    <n v="1.43"/>
    <n v="60.916499999999985"/>
    <n v="0"/>
    <n v="60.916499999999985"/>
    <n v="24"/>
    <x v="67"/>
  </r>
  <r>
    <d v="2034-06-14T00:00:00"/>
    <n v="60.916499999999985"/>
    <s v="Tharsis"/>
    <n v="27"/>
    <n v="38.6"/>
    <n v="10.422000000000001"/>
    <n v="71.338499999999982"/>
    <n v="0"/>
    <n v="71.338499999999982"/>
    <n v="24"/>
    <x v="67"/>
  </r>
  <r>
    <d v="2034-06-15T00:00:00"/>
    <n v="71.338499999999982"/>
    <s v="Iapygia"/>
    <n v="26.6"/>
    <n v="49.7"/>
    <n v="13.220200000000002"/>
    <n v="84.558699999999988"/>
    <n v="0"/>
    <n v="84.558699999999988"/>
    <n v="25"/>
    <x v="68"/>
  </r>
  <r>
    <d v="2034-06-16T00:00:00"/>
    <n v="84.558699999999988"/>
    <s v="Tharsis"/>
    <n v="20.9"/>
    <n v="30"/>
    <n v="6.2700000000000005"/>
    <n v="90.828699999999984"/>
    <n v="0"/>
    <n v="90.828699999999984"/>
    <n v="25"/>
    <x v="68"/>
  </r>
  <r>
    <d v="2034-06-17T00:00:00"/>
    <n v="90.828699999999984"/>
    <s v="Mare Acidalium"/>
    <n v="28.5"/>
    <n v="5.3"/>
    <n v="1.5105"/>
    <n v="92.339199999999977"/>
    <n v="0"/>
    <n v="92.339199999999977"/>
    <n v="25"/>
    <x v="68"/>
  </r>
  <r>
    <d v="2034-06-18T00:00:00"/>
    <n v="92.339199999999977"/>
    <s v="Amenthes"/>
    <n v="10.4"/>
    <n v="0"/>
    <n v="0"/>
    <n v="92.339199999999977"/>
    <n v="0"/>
    <n v="92.339199999999977"/>
    <n v="25"/>
    <x v="68"/>
  </r>
  <r>
    <d v="2034-06-19T00:00:00"/>
    <n v="92.339199999999977"/>
    <s v="Memnonia"/>
    <n v="25.9"/>
    <n v="9.1999999999999993"/>
    <n v="2.3827999999999996"/>
    <n v="94.72199999999998"/>
    <n v="0"/>
    <n v="94.72199999999998"/>
    <n v="25"/>
    <x v="68"/>
  </r>
  <r>
    <d v="2034-06-20T00:00:00"/>
    <n v="94.72199999999998"/>
    <s v="Amazonis"/>
    <n v="24.6"/>
    <n v="11"/>
    <n v="2.7060000000000004"/>
    <n v="97.427999999999983"/>
    <n v="0"/>
    <n v="97.427999999999983"/>
    <n v="25"/>
    <x v="68"/>
  </r>
  <r>
    <d v="2034-06-21T00:00:00"/>
    <n v="97.427999999999983"/>
    <s v="Oxia Palus"/>
    <n v="22"/>
    <n v="0"/>
    <n v="0"/>
    <n v="97.427999999999983"/>
    <n v="0"/>
    <n v="97.427999999999983"/>
    <n v="25"/>
    <x v="68"/>
  </r>
  <r>
    <d v="2034-06-22T00:00:00"/>
    <n v="97.427999999999983"/>
    <s v="Ismenius Lacus"/>
    <n v="16.8"/>
    <n v="2.4"/>
    <n v="0.4032"/>
    <n v="97.831199999999981"/>
    <n v="0"/>
    <n v="97.831199999999981"/>
    <n v="26"/>
    <x v="69"/>
  </r>
  <r>
    <d v="2034-06-23T00:00:00"/>
    <n v="97.831199999999981"/>
    <s v="Iapygia"/>
    <n v="21.7"/>
    <n v="44.1"/>
    <n v="9.569700000000001"/>
    <n v="107.40089999999998"/>
    <n v="100"/>
    <n v="7.4008999999999787"/>
    <n v="26"/>
    <x v="69"/>
  </r>
  <r>
    <d v="2034-06-24T00:00:00"/>
    <n v="7.4008999999999787"/>
    <s v="Sinus Sabaeus"/>
    <n v="28.9"/>
    <n v="0"/>
    <n v="0"/>
    <n v="7.4008999999999787"/>
    <n v="0"/>
    <n v="7.4008999999999787"/>
    <n v="26"/>
    <x v="69"/>
  </r>
  <r>
    <d v="2034-06-25T00:00:00"/>
    <n v="7.4008999999999787"/>
    <s v="Eridania"/>
    <n v="26.6"/>
    <n v="0.4"/>
    <n v="0"/>
    <n v="7.4008999999999787"/>
    <n v="0"/>
    <n v="7.4008999999999787"/>
    <n v="26"/>
    <x v="69"/>
  </r>
  <r>
    <d v="2034-06-26T00:00:00"/>
    <n v="7.4008999999999787"/>
    <s v="Phoenicis Lacus"/>
    <n v="28"/>
    <n v="16.7"/>
    <n v="4.6760000000000002"/>
    <n v="12.076899999999979"/>
    <n v="0"/>
    <n v="12.076899999999979"/>
    <n v="26"/>
    <x v="69"/>
  </r>
  <r>
    <d v="2034-06-27T00:00:00"/>
    <n v="12.076899999999979"/>
    <s v="Lunae Palus"/>
    <n v="27.5"/>
    <n v="0"/>
    <n v="0"/>
    <n v="12.076899999999979"/>
    <n v="0"/>
    <n v="12.076899999999979"/>
    <n v="26"/>
    <x v="69"/>
  </r>
  <r>
    <d v="2034-06-28T00:00:00"/>
    <n v="12.076899999999979"/>
    <s v="Mare Acidalium"/>
    <n v="18.2"/>
    <n v="0"/>
    <n v="0"/>
    <n v="12.076899999999979"/>
    <n v="0"/>
    <n v="12.076899999999979"/>
    <n v="26"/>
    <x v="69"/>
  </r>
  <r>
    <d v="2034-06-29T00:00:00"/>
    <n v="12.076899999999979"/>
    <s v="Memnonia"/>
    <n v="25.1"/>
    <n v="0"/>
    <n v="0"/>
    <n v="12.076899999999979"/>
    <n v="0"/>
    <n v="12.076899999999979"/>
    <n v="27"/>
    <x v="70"/>
  </r>
  <r>
    <d v="2034-06-30T00:00:00"/>
    <n v="12.076899999999979"/>
    <s v="Cebrenia"/>
    <n v="10.1"/>
    <n v="0.2"/>
    <n v="0"/>
    <n v="12.076899999999979"/>
    <n v="0"/>
    <n v="12.076899999999979"/>
    <n v="27"/>
    <x v="70"/>
  </r>
  <r>
    <d v="2034-07-01T00:00:00"/>
    <n v="12.076899999999979"/>
    <s v="Phoenicis Lacus"/>
    <n v="13.1"/>
    <n v="7.9"/>
    <n v="1.0348999999999999"/>
    <n v="13.111799999999979"/>
    <n v="0"/>
    <n v="13.111799999999979"/>
    <n v="27"/>
    <x v="70"/>
  </r>
  <r>
    <d v="2034-07-02T00:00:00"/>
    <n v="13.111799999999979"/>
    <s v="Mare Boreum"/>
    <n v="22.9"/>
    <n v="0"/>
    <n v="0"/>
    <n v="13.111799999999979"/>
    <n v="0"/>
    <n v="13.111799999999979"/>
    <n v="27"/>
    <x v="70"/>
  </r>
  <r>
    <d v="2034-07-03T00:00:00"/>
    <n v="13.111799999999979"/>
    <s v="Mare Boreum"/>
    <n v="26.3"/>
    <n v="4"/>
    <n v="1.052"/>
    <n v="14.163799999999979"/>
    <n v="0"/>
    <n v="14.163799999999979"/>
    <n v="27"/>
    <x v="70"/>
  </r>
  <r>
    <d v="2034-07-04T00:00:00"/>
    <n v="14.163799999999979"/>
    <s v="Tharsis"/>
    <n v="11.3"/>
    <n v="19.8"/>
    <n v="2.2374000000000001"/>
    <n v="16.401199999999978"/>
    <n v="0"/>
    <n v="16.401199999999978"/>
    <n v="27"/>
    <x v="70"/>
  </r>
  <r>
    <d v="2034-07-05T00:00:00"/>
    <n v="16.401199999999978"/>
    <s v="Iapygia"/>
    <n v="30"/>
    <n v="0"/>
    <n v="0"/>
    <n v="16.401199999999978"/>
    <n v="0"/>
    <n v="16.401199999999978"/>
    <n v="27"/>
    <x v="70"/>
  </r>
  <r>
    <d v="2034-07-06T00:00:00"/>
    <n v="16.401199999999978"/>
    <s v="Mare Acidalium"/>
    <n v="20.399999999999999"/>
    <n v="0"/>
    <n v="0"/>
    <n v="16.401199999999978"/>
    <n v="0"/>
    <n v="16.401199999999978"/>
    <n v="28"/>
    <x v="71"/>
  </r>
  <r>
    <d v="2034-07-07T00:00:00"/>
    <n v="16.401199999999978"/>
    <s v="Coprates"/>
    <n v="24.5"/>
    <n v="8.6999999999999993"/>
    <n v="2.1315"/>
    <n v="18.532699999999977"/>
    <n v="0"/>
    <n v="18.532699999999977"/>
    <n v="28"/>
    <x v="71"/>
  </r>
  <r>
    <d v="2034-07-08T00:00:00"/>
    <n v="18.532699999999977"/>
    <s v="Amazonis"/>
    <n v="17"/>
    <n v="2.7"/>
    <n v="0.45900000000000007"/>
    <n v="18.991699999999977"/>
    <n v="0"/>
    <n v="18.991699999999977"/>
    <n v="28"/>
    <x v="71"/>
  </r>
  <r>
    <d v="2034-07-09T00:00:00"/>
    <n v="18.991699999999977"/>
    <s v="Tharsis"/>
    <n v="21"/>
    <n v="5.6"/>
    <n v="1.1759999999999999"/>
    <n v="20.167699999999975"/>
    <n v="0"/>
    <n v="20.167699999999975"/>
    <n v="28"/>
    <x v="71"/>
  </r>
  <r>
    <d v="2034-07-10T00:00:00"/>
    <n v="20.167699999999975"/>
    <s v="Tharsis"/>
    <n v="20.7"/>
    <n v="0"/>
    <n v="0"/>
    <n v="20.167699999999975"/>
    <n v="0"/>
    <n v="20.167699999999975"/>
    <n v="28"/>
    <x v="71"/>
  </r>
  <r>
    <d v="2034-07-11T00:00:00"/>
    <n v="20.167699999999975"/>
    <s v="Sinus Sabaeus"/>
    <n v="26.7"/>
    <n v="9.8000000000000007"/>
    <n v="2.6166000000000005"/>
    <n v="22.784299999999977"/>
    <n v="0"/>
    <n v="22.784299999999977"/>
    <n v="28"/>
    <x v="71"/>
  </r>
  <r>
    <d v="2034-07-12T00:00:00"/>
    <n v="22.784299999999977"/>
    <s v="Diacria"/>
    <n v="10.199999999999999"/>
    <n v="0.1"/>
    <n v="0"/>
    <n v="22.784299999999977"/>
    <n v="0"/>
    <n v="22.784299999999977"/>
    <n v="28"/>
    <x v="71"/>
  </r>
  <r>
    <d v="2034-07-13T00:00:00"/>
    <n v="22.784299999999977"/>
    <s v="Iapygia"/>
    <n v="15.7"/>
    <n v="5.8"/>
    <n v="0.91059999999999985"/>
    <n v="23.694899999999976"/>
    <n v="0"/>
    <n v="23.694899999999976"/>
    <n v="29"/>
    <x v="72"/>
  </r>
  <r>
    <d v="2034-07-14T00:00:00"/>
    <n v="23.694899999999976"/>
    <s v="Phaethontis"/>
    <n v="15.9"/>
    <n v="2.2000000000000002"/>
    <n v="0.34980000000000006"/>
    <n v="24.044699999999974"/>
    <n v="0"/>
    <n v="24.044699999999974"/>
    <n v="29"/>
    <x v="72"/>
  </r>
  <r>
    <d v="2034-07-15T00:00:00"/>
    <n v="24.044699999999974"/>
    <s v="Tharsis"/>
    <n v="21"/>
    <n v="13.1"/>
    <n v="2.7509999999999999"/>
    <n v="26.795699999999975"/>
    <n v="0"/>
    <n v="26.795699999999975"/>
    <n v="29"/>
    <x v="72"/>
  </r>
  <r>
    <d v="2034-07-16T00:00:00"/>
    <n v="26.795699999999975"/>
    <s v="Mare Boreum"/>
    <n v="10.9"/>
    <n v="8.1"/>
    <n v="0.88289999999999991"/>
    <n v="27.678599999999975"/>
    <n v="0"/>
    <n v="27.678599999999975"/>
    <n v="29"/>
    <x v="72"/>
  </r>
  <r>
    <d v="2034-07-17T00:00:00"/>
    <n v="27.678599999999975"/>
    <s v="Mare Acidalium"/>
    <n v="20.9"/>
    <n v="5.9"/>
    <n v="1.2331000000000001"/>
    <n v="28.911699999999975"/>
    <n v="0"/>
    <n v="28.911699999999975"/>
    <n v="29"/>
    <x v="72"/>
  </r>
  <r>
    <d v="2034-07-18T00:00:00"/>
    <n v="28.911699999999975"/>
    <s v="Tharsis"/>
    <n v="21.8"/>
    <n v="15.9"/>
    <n v="3.4662000000000002"/>
    <n v="32.377899999999975"/>
    <n v="0"/>
    <n v="32.377899999999975"/>
    <n v="29"/>
    <x v="72"/>
  </r>
  <r>
    <d v="2034-07-19T00:00:00"/>
    <n v="32.377899999999975"/>
    <s v="Phoenicis Lacus"/>
    <n v="11.9"/>
    <n v="18.100000000000001"/>
    <n v="2.1539000000000001"/>
    <n v="34.531799999999976"/>
    <n v="0"/>
    <n v="34.531799999999976"/>
    <n v="29"/>
    <x v="72"/>
  </r>
  <r>
    <d v="2034-07-20T00:00:00"/>
    <n v="34.531799999999976"/>
    <s v="Eridania"/>
    <n v="12.9"/>
    <n v="0"/>
    <n v="0"/>
    <n v="34.531799999999976"/>
    <n v="0"/>
    <n v="34.531799999999976"/>
    <n v="30"/>
    <x v="73"/>
  </r>
  <r>
    <d v="2034-07-21T00:00:00"/>
    <n v="34.531799999999976"/>
    <s v="Tharsis"/>
    <n v="14.9"/>
    <n v="4.8"/>
    <n v="0.71519999999999995"/>
    <n v="35.246999999999979"/>
    <n v="0"/>
    <n v="35.246999999999979"/>
    <n v="30"/>
    <x v="73"/>
  </r>
  <r>
    <d v="2034-07-22T00:00:00"/>
    <n v="35.246999999999979"/>
    <s v="Iapygia"/>
    <n v="29.5"/>
    <n v="0"/>
    <n v="0"/>
    <n v="35.246999999999979"/>
    <n v="0"/>
    <n v="35.246999999999979"/>
    <n v="30"/>
    <x v="73"/>
  </r>
  <r>
    <d v="2034-07-23T00:00:00"/>
    <n v="35.246999999999979"/>
    <s v="Tharsis"/>
    <n v="18.100000000000001"/>
    <n v="0"/>
    <n v="0"/>
    <n v="35.246999999999979"/>
    <n v="0"/>
    <n v="35.246999999999979"/>
    <n v="30"/>
    <x v="73"/>
  </r>
  <r>
    <d v="2034-07-24T00:00:00"/>
    <n v="35.246999999999979"/>
    <s v="Noachis"/>
    <n v="10.8"/>
    <n v="11.8"/>
    <n v="1.2744000000000002"/>
    <n v="36.521399999999979"/>
    <n v="0"/>
    <n v="36.521399999999979"/>
    <n v="30"/>
    <x v="73"/>
  </r>
  <r>
    <d v="2034-07-25T00:00:00"/>
    <n v="36.521399999999979"/>
    <s v="Mare Boreum"/>
    <n v="13.5"/>
    <n v="5.4"/>
    <n v="0.72900000000000009"/>
    <n v="37.250399999999978"/>
    <n v="0"/>
    <n v="37.250399999999978"/>
    <n v="30"/>
    <x v="73"/>
  </r>
  <r>
    <d v="2034-07-26T00:00:00"/>
    <n v="37.250399999999978"/>
    <s v="Mare Acidalium"/>
    <n v="15.9"/>
    <n v="0"/>
    <n v="0"/>
    <n v="37.250399999999978"/>
    <n v="0"/>
    <n v="37.250399999999978"/>
    <n v="30"/>
    <x v="73"/>
  </r>
  <r>
    <d v="2034-07-27T00:00:00"/>
    <n v="37.250399999999978"/>
    <s v="Arcadia"/>
    <n v="23.1"/>
    <n v="0"/>
    <n v="0"/>
    <n v="37.250399999999978"/>
    <n v="0"/>
    <n v="37.250399999999978"/>
    <n v="31"/>
    <x v="74"/>
  </r>
  <r>
    <d v="2034-07-28T00:00:00"/>
    <n v="37.250399999999978"/>
    <s v="Oxia Palus"/>
    <n v="26.7"/>
    <n v="0"/>
    <n v="0"/>
    <n v="37.250399999999978"/>
    <n v="0"/>
    <n v="37.250399999999978"/>
    <n v="31"/>
    <x v="74"/>
  </r>
  <r>
    <d v="2034-07-29T00:00:00"/>
    <n v="37.250399999999978"/>
    <s v="Iapygia"/>
    <n v="26"/>
    <n v="29.1"/>
    <n v="7.5660000000000007"/>
    <n v="44.81639999999998"/>
    <n v="0"/>
    <n v="44.81639999999998"/>
    <n v="31"/>
    <x v="74"/>
  </r>
  <r>
    <d v="2034-07-30T00:00:00"/>
    <n v="44.81639999999998"/>
    <s v="Memnonia"/>
    <n v="23.6"/>
    <n v="9.1"/>
    <n v="2.1476000000000002"/>
    <n v="46.963999999999977"/>
    <n v="0"/>
    <n v="46.963999999999977"/>
    <n v="31"/>
    <x v="74"/>
  </r>
  <r>
    <d v="2034-07-31T00:00:00"/>
    <n v="46.963999999999977"/>
    <s v="Arcadia"/>
    <n v="29.8"/>
    <n v="5.7"/>
    <n v="1.6986000000000001"/>
    <n v="48.662599999999976"/>
    <n v="0"/>
    <n v="48.662599999999976"/>
    <n v="31"/>
    <x v="74"/>
  </r>
  <r>
    <d v="2034-08-01T00:00:00"/>
    <n v="48.662599999999976"/>
    <s v="Tharsis"/>
    <n v="18.600000000000001"/>
    <n v="0"/>
    <n v="0"/>
    <n v="48.662599999999976"/>
    <n v="0"/>
    <n v="48.662599999999976"/>
    <n v="31"/>
    <x v="74"/>
  </r>
  <r>
    <d v="2034-08-02T00:00:00"/>
    <n v="48.662599999999976"/>
    <s v="Phoenicis Lacus"/>
    <n v="17.600000000000001"/>
    <n v="2.4"/>
    <n v="0.42240000000000005"/>
    <n v="49.08499999999998"/>
    <n v="0"/>
    <n v="49.08499999999998"/>
    <n v="31"/>
    <x v="74"/>
  </r>
  <r>
    <d v="2034-08-03T00:00:00"/>
    <n v="49.08499999999998"/>
    <s v="Phoenicis Lacus"/>
    <n v="12.6"/>
    <n v="9.1999999999999993"/>
    <n v="1.1592"/>
    <n v="50.244199999999978"/>
    <n v="0"/>
    <n v="50.244199999999978"/>
    <n v="32"/>
    <x v="75"/>
  </r>
  <r>
    <d v="2034-08-04T00:00:00"/>
    <n v="50.244199999999978"/>
    <s v="Lunae Palus"/>
    <n v="25.4"/>
    <n v="5.4"/>
    <n v="1.3715999999999999"/>
    <n v="51.615799999999979"/>
    <n v="0"/>
    <n v="51.615799999999979"/>
    <n v="32"/>
    <x v="75"/>
  </r>
  <r>
    <d v="2034-08-05T00:00:00"/>
    <n v="51.615799999999979"/>
    <s v="Elysium"/>
    <n v="12.8"/>
    <n v="3.6"/>
    <n v="0.46080000000000004"/>
    <n v="52.076599999999978"/>
    <n v="0"/>
    <n v="52.076599999999978"/>
    <n v="32"/>
    <x v="75"/>
  </r>
  <r>
    <d v="2034-08-06T00:00:00"/>
    <n v="52.076599999999978"/>
    <s v="Amazonis"/>
    <n v="18.7"/>
    <n v="0"/>
    <n v="0"/>
    <n v="52.076599999999978"/>
    <n v="0"/>
    <n v="52.076599999999978"/>
    <n v="32"/>
    <x v="75"/>
  </r>
  <r>
    <d v="2034-08-07T00:00:00"/>
    <n v="52.076599999999978"/>
    <s v="Phaethontis"/>
    <n v="22.3"/>
    <n v="0"/>
    <n v="0"/>
    <n v="52.076599999999978"/>
    <n v="0"/>
    <n v="52.076599999999978"/>
    <n v="32"/>
    <x v="75"/>
  </r>
  <r>
    <d v="2034-08-08T00:00:00"/>
    <n v="52.076599999999978"/>
    <s v="Memnonia"/>
    <n v="26.4"/>
    <n v="0.5"/>
    <n v="0"/>
    <n v="52.076599999999978"/>
    <n v="0"/>
    <n v="52.076599999999978"/>
    <n v="32"/>
    <x v="75"/>
  </r>
  <r>
    <d v="2034-08-09T00:00:00"/>
    <n v="52.076599999999978"/>
    <s v="Coprates"/>
    <n v="28.5"/>
    <n v="3.2"/>
    <n v="0.91200000000000003"/>
    <n v="52.988599999999977"/>
    <n v="0"/>
    <n v="52.988599999999977"/>
    <n v="32"/>
    <x v="75"/>
  </r>
  <r>
    <d v="2034-08-10T00:00:00"/>
    <n v="52.988599999999977"/>
    <s v="Lunae Palus"/>
    <n v="16.8"/>
    <n v="5.5"/>
    <n v="0.92400000000000004"/>
    <n v="53.912599999999976"/>
    <n v="0"/>
    <n v="53.912599999999976"/>
    <n v="33"/>
    <x v="76"/>
  </r>
  <r>
    <d v="2034-08-11T00:00:00"/>
    <n v="53.912599999999976"/>
    <s v="Casius"/>
    <n v="24.7"/>
    <n v="0.8"/>
    <n v="0"/>
    <n v="53.912599999999976"/>
    <n v="0"/>
    <n v="53.912599999999976"/>
    <n v="33"/>
    <x v="76"/>
  </r>
  <r>
    <d v="2034-08-12T00:00:00"/>
    <n v="53.912599999999976"/>
    <s v="Mare Boreum"/>
    <n v="29.6"/>
    <n v="0"/>
    <n v="0"/>
    <n v="53.912599999999976"/>
    <n v="0"/>
    <n v="53.912599999999976"/>
    <n v="33"/>
    <x v="76"/>
  </r>
  <r>
    <d v="2034-08-13T00:00:00"/>
    <n v="53.912599999999976"/>
    <s v="Iapygia"/>
    <n v="23.3"/>
    <n v="29.4"/>
    <n v="6.8502000000000001"/>
    <n v="60.762799999999977"/>
    <n v="0"/>
    <n v="60.762799999999977"/>
    <n v="33"/>
    <x v="76"/>
  </r>
  <r>
    <d v="2034-08-14T00:00:00"/>
    <n v="60.762799999999977"/>
    <s v="Mare Boreum"/>
    <n v="28.8"/>
    <n v="11.5"/>
    <n v="3.3119999999999998"/>
    <n v="64.074799999999982"/>
    <n v="0"/>
    <n v="64.074799999999982"/>
    <n v="33"/>
    <x v="76"/>
  </r>
  <r>
    <d v="2034-08-15T00:00:00"/>
    <n v="64.074799999999982"/>
    <s v="Mare Boreum"/>
    <n v="26.5"/>
    <n v="0"/>
    <n v="0"/>
    <n v="64.074799999999982"/>
    <n v="0"/>
    <n v="64.074799999999982"/>
    <n v="33"/>
    <x v="76"/>
  </r>
  <r>
    <d v="2034-08-16T00:00:00"/>
    <n v="64.074799999999982"/>
    <s v="Aeolis"/>
    <n v="17.100000000000001"/>
    <n v="3.6"/>
    <n v="0.61560000000000015"/>
    <n v="64.690399999999983"/>
    <n v="0"/>
    <n v="64.690399999999983"/>
    <n v="33"/>
    <x v="76"/>
  </r>
  <r>
    <d v="2034-08-17T00:00:00"/>
    <n v="64.690399999999983"/>
    <s v="Mare Boreum"/>
    <n v="17.8"/>
    <n v="7"/>
    <n v="1.2460000000000002"/>
    <n v="65.936399999999978"/>
    <n v="0"/>
    <n v="65.936399999999978"/>
    <n v="34"/>
    <x v="77"/>
  </r>
  <r>
    <d v="2034-08-18T00:00:00"/>
    <n v="65.936399999999978"/>
    <s v="Casius"/>
    <n v="24.7"/>
    <n v="1.5"/>
    <n v="0.3705"/>
    <n v="66.306899999999985"/>
    <n v="0"/>
    <n v="66.306899999999985"/>
    <n v="34"/>
    <x v="77"/>
  </r>
  <r>
    <d v="2034-08-19T00:00:00"/>
    <n v="66.306899999999985"/>
    <s v="Tharsis"/>
    <n v="25.1"/>
    <n v="0"/>
    <n v="0"/>
    <n v="66.306899999999985"/>
    <n v="0"/>
    <n v="66.306899999999985"/>
    <n v="34"/>
    <x v="77"/>
  </r>
  <r>
    <d v="2034-08-20T00:00:00"/>
    <n v="66.306899999999985"/>
    <s v="Mare Tyrrhenum"/>
    <n v="27"/>
    <n v="0"/>
    <n v="0"/>
    <n v="66.306899999999985"/>
    <n v="0"/>
    <n v="66.306899999999985"/>
    <n v="34"/>
    <x v="77"/>
  </r>
  <r>
    <d v="2034-08-21T00:00:00"/>
    <n v="66.306899999999985"/>
    <s v="Memnonia"/>
    <n v="18.2"/>
    <n v="13.9"/>
    <n v="2.5297999999999998"/>
    <n v="68.836699999999979"/>
    <n v="0"/>
    <n v="68.836699999999979"/>
    <n v="34"/>
    <x v="77"/>
  </r>
  <r>
    <d v="2034-08-22T00:00:00"/>
    <n v="68.836699999999979"/>
    <s v="Phoenicis Lacus"/>
    <n v="10.8"/>
    <n v="7.9"/>
    <n v="0.85320000000000007"/>
    <n v="69.68989999999998"/>
    <n v="0"/>
    <n v="69.68989999999998"/>
    <n v="34"/>
    <x v="77"/>
  </r>
  <r>
    <d v="2034-08-23T00:00:00"/>
    <n v="69.68989999999998"/>
    <s v="Coprates"/>
    <n v="27.9"/>
    <n v="9.9"/>
    <n v="2.7620999999999998"/>
    <n v="72.451999999999984"/>
    <n v="0"/>
    <n v="72.451999999999984"/>
    <n v="34"/>
    <x v="77"/>
  </r>
  <r>
    <d v="2034-08-24T00:00:00"/>
    <n v="72.451999999999984"/>
    <s v="Argyre"/>
    <n v="14.1"/>
    <n v="0.7"/>
    <n v="0"/>
    <n v="72.451999999999984"/>
    <n v="0"/>
    <n v="72.451999999999984"/>
    <n v="35"/>
    <x v="78"/>
  </r>
  <r>
    <d v="2034-08-25T00:00:00"/>
    <n v="72.451999999999984"/>
    <s v="Memnonia"/>
    <n v="17.5"/>
    <n v="3.2"/>
    <n v="0.56000000000000005"/>
    <n v="73.011999999999986"/>
    <n v="0"/>
    <n v="73.011999999999986"/>
    <n v="35"/>
    <x v="78"/>
  </r>
  <r>
    <d v="2034-08-26T00:00:00"/>
    <n v="73.011999999999986"/>
    <s v="Iapygia"/>
    <n v="14.3"/>
    <n v="0"/>
    <n v="0"/>
    <n v="73.011999999999986"/>
    <n v="0"/>
    <n v="73.011999999999986"/>
    <n v="35"/>
    <x v="78"/>
  </r>
  <r>
    <d v="2034-08-27T00:00:00"/>
    <n v="73.011999999999986"/>
    <s v="Elysium"/>
    <n v="15.4"/>
    <n v="0"/>
    <n v="0"/>
    <n v="73.011999999999986"/>
    <n v="0"/>
    <n v="73.011999999999986"/>
    <n v="35"/>
    <x v="78"/>
  </r>
  <r>
    <d v="2034-08-28T00:00:00"/>
    <n v="73.011999999999986"/>
    <s v="Tharsis"/>
    <n v="17.5"/>
    <n v="0"/>
    <n v="0"/>
    <n v="73.011999999999986"/>
    <n v="0"/>
    <n v="73.011999999999986"/>
    <n v="35"/>
    <x v="78"/>
  </r>
  <r>
    <d v="2034-08-29T00:00:00"/>
    <n v="73.011999999999986"/>
    <s v="Eridania"/>
    <n v="11.6"/>
    <n v="4.0999999999999996"/>
    <n v="0.47559999999999997"/>
    <n v="73.487599999999986"/>
    <n v="0"/>
    <n v="73.487599999999986"/>
    <n v="35"/>
    <x v="78"/>
  </r>
  <r>
    <d v="2034-08-30T00:00:00"/>
    <n v="73.487599999999986"/>
    <s v="Mare Boreum"/>
    <n v="27.9"/>
    <n v="10.3"/>
    <n v="2.8736999999999999"/>
    <n v="76.361299999999986"/>
    <n v="0"/>
    <n v="76.361299999999986"/>
    <n v="35"/>
    <x v="78"/>
  </r>
  <r>
    <d v="2034-08-31T00:00:00"/>
    <n v="76.361299999999986"/>
    <s v="Tharsis"/>
    <n v="11.8"/>
    <n v="20.2"/>
    <n v="2.3836000000000004"/>
    <n v="78.744899999999987"/>
    <n v="0"/>
    <n v="78.744899999999987"/>
    <n v="36"/>
    <x v="79"/>
  </r>
  <r>
    <d v="2034-09-01T00:00:00"/>
    <n v="78.744899999999987"/>
    <s v="Coprates"/>
    <n v="12"/>
    <n v="8.5"/>
    <n v="1.02"/>
    <n v="79.764899999999983"/>
    <n v="0"/>
    <n v="79.764899999999983"/>
    <n v="36"/>
    <x v="79"/>
  </r>
  <r>
    <d v="2034-09-02T00:00:00"/>
    <n v="79.764899999999983"/>
    <s v="Iapygia"/>
    <n v="11.8"/>
    <n v="7.8"/>
    <n v="0.92040000000000011"/>
    <n v="80.685299999999984"/>
    <n v="0"/>
    <n v="80.685299999999984"/>
    <n v="36"/>
    <x v="79"/>
  </r>
  <r>
    <d v="2034-09-03T00:00:00"/>
    <n v="80.685299999999984"/>
    <s v="Lunae Palus"/>
    <n v="22.2"/>
    <n v="0"/>
    <n v="0"/>
    <n v="80.685299999999984"/>
    <n v="0"/>
    <n v="80.685299999999984"/>
    <n v="36"/>
    <x v="79"/>
  </r>
  <r>
    <d v="2034-09-04T00:00:00"/>
    <n v="80.685299999999984"/>
    <s v="Coprates"/>
    <n v="13.3"/>
    <n v="3.8"/>
    <n v="0.50539999999999996"/>
    <n v="81.190699999999978"/>
    <n v="0"/>
    <n v="81.190699999999978"/>
    <n v="36"/>
    <x v="79"/>
  </r>
  <r>
    <d v="2034-09-05T00:00:00"/>
    <n v="81.190699999999978"/>
    <s v="Eridania"/>
    <n v="24.6"/>
    <n v="2.1"/>
    <n v="0.51660000000000006"/>
    <n v="81.707299999999975"/>
    <n v="0"/>
    <n v="81.707299999999975"/>
    <n v="36"/>
    <x v="79"/>
  </r>
  <r>
    <d v="2034-09-06T00:00:00"/>
    <n v="81.707299999999975"/>
    <s v="Tharsis"/>
    <n v="15.7"/>
    <n v="0"/>
    <n v="0"/>
    <n v="81.707299999999975"/>
    <n v="0"/>
    <n v="81.707299999999975"/>
    <n v="36"/>
    <x v="79"/>
  </r>
  <r>
    <d v="2034-09-07T00:00:00"/>
    <n v="81.707299999999975"/>
    <s v="Memnonia"/>
    <n v="26.7"/>
    <n v="16.2"/>
    <n v="4.3254000000000001"/>
    <n v="86.032699999999977"/>
    <n v="0"/>
    <n v="86.032699999999977"/>
    <n v="37"/>
    <x v="80"/>
  </r>
  <r>
    <d v="2034-09-08T00:00:00"/>
    <n v="86.032699999999977"/>
    <s v="Phoenicis Lacus"/>
    <n v="28.1"/>
    <n v="1.1000000000000001"/>
    <n v="0.30910000000000004"/>
    <n v="86.341799999999978"/>
    <n v="0"/>
    <n v="86.341799999999978"/>
    <n v="37"/>
    <x v="80"/>
  </r>
  <r>
    <d v="2034-09-09T00:00:00"/>
    <n v="86.341799999999978"/>
    <s v="Iapygia"/>
    <n v="29.1"/>
    <n v="3"/>
    <n v="0.87300000000000011"/>
    <n v="87.214799999999983"/>
    <n v="0"/>
    <n v="87.214799999999983"/>
    <n v="37"/>
    <x v="80"/>
  </r>
  <r>
    <d v="2034-09-10T00:00:00"/>
    <n v="87.214799999999983"/>
    <s v="Coprates"/>
    <n v="26.2"/>
    <n v="0"/>
    <n v="0"/>
    <n v="87.214799999999983"/>
    <n v="0"/>
    <n v="87.214799999999983"/>
    <n v="37"/>
    <x v="80"/>
  </r>
  <r>
    <d v="2034-09-11T00:00:00"/>
    <n v="87.214799999999983"/>
    <s v="Hellas"/>
    <n v="23.3"/>
    <n v="0"/>
    <n v="0"/>
    <n v="87.214799999999983"/>
    <n v="0"/>
    <n v="87.214799999999983"/>
    <n v="37"/>
    <x v="80"/>
  </r>
  <r>
    <d v="2034-09-12T00:00:00"/>
    <n v="87.214799999999983"/>
    <s v="Tharsis"/>
    <n v="21.7"/>
    <n v="10.4"/>
    <n v="2.2568000000000001"/>
    <n v="89.471599999999981"/>
    <n v="0"/>
    <n v="89.471599999999981"/>
    <n v="37"/>
    <x v="80"/>
  </r>
  <r>
    <d v="2034-09-13T00:00:00"/>
    <n v="89.471599999999981"/>
    <s v="Memnonia"/>
    <n v="18.8"/>
    <n v="15.6"/>
    <n v="2.9328000000000003"/>
    <n v="92.404399999999981"/>
    <n v="0"/>
    <n v="92.404399999999981"/>
    <n v="37"/>
    <x v="80"/>
  </r>
  <r>
    <d v="2034-09-14T00:00:00"/>
    <n v="92.404399999999981"/>
    <s v="Phoenicis Lacus"/>
    <n v="25.4"/>
    <n v="7.4"/>
    <n v="1.8796000000000002"/>
    <n v="94.283999999999978"/>
    <n v="0"/>
    <n v="94.283999999999978"/>
    <n v="38"/>
    <x v="81"/>
  </r>
  <r>
    <d v="2034-09-15T00:00:00"/>
    <n v="94.283999999999978"/>
    <s v="Amazonis"/>
    <n v="21.1"/>
    <n v="1"/>
    <n v="0.21100000000000002"/>
    <n v="94.494999999999976"/>
    <n v="0"/>
    <n v="94.494999999999976"/>
    <n v="38"/>
    <x v="81"/>
  </r>
  <r>
    <d v="2034-09-16T00:00:00"/>
    <n v="94.494999999999976"/>
    <s v="Amazonis"/>
    <n v="25.1"/>
    <n v="20"/>
    <n v="5.0200000000000005"/>
    <n v="99.514999999999972"/>
    <n v="0"/>
    <n v="99.514999999999972"/>
    <n v="38"/>
    <x v="81"/>
  </r>
  <r>
    <d v="2034-09-17T00:00:00"/>
    <n v="99.514999999999972"/>
    <s v="Coprates"/>
    <n v="17.600000000000001"/>
    <n v="0"/>
    <n v="0"/>
    <n v="99.514999999999972"/>
    <n v="0"/>
    <n v="99.514999999999972"/>
    <n v="38"/>
    <x v="81"/>
  </r>
  <r>
    <d v="2034-09-18T00:00:00"/>
    <n v="99.514999999999972"/>
    <s v="Phoenicis Lacus"/>
    <n v="21.2"/>
    <n v="3.4"/>
    <n v="0.7208"/>
    <n v="100.23579999999997"/>
    <n v="100"/>
    <n v="0.23579999999996915"/>
    <n v="38"/>
    <x v="81"/>
  </r>
  <r>
    <d v="2034-09-19T00:00:00"/>
    <n v="0.23579999999996915"/>
    <s v="Coprates"/>
    <n v="26.4"/>
    <n v="14.7"/>
    <n v="3.8807999999999998"/>
    <n v="4.116599999999969"/>
    <n v="0"/>
    <n v="4.116599999999969"/>
    <n v="38"/>
    <x v="81"/>
  </r>
  <r>
    <d v="2034-09-20T00:00:00"/>
    <n v="4.116599999999969"/>
    <s v="Amenthes"/>
    <n v="13.5"/>
    <n v="0"/>
    <n v="0"/>
    <n v="4.116599999999969"/>
    <n v="0"/>
    <n v="4.116599999999969"/>
    <n v="38"/>
    <x v="81"/>
  </r>
  <r>
    <d v="2034-09-21T00:00:00"/>
    <n v="4.116599999999969"/>
    <s v="Mare Acidalium"/>
    <n v="25.1"/>
    <n v="0"/>
    <n v="0"/>
    <n v="4.116599999999969"/>
    <n v="0"/>
    <n v="4.116599999999969"/>
    <n v="39"/>
    <x v="82"/>
  </r>
  <r>
    <d v="2034-09-22T00:00:00"/>
    <n v="4.116599999999969"/>
    <s v="Amazonis"/>
    <n v="10.4"/>
    <n v="11"/>
    <n v="1.1440000000000001"/>
    <n v="5.2605999999999691"/>
    <n v="0"/>
    <n v="5.2605999999999691"/>
    <n v="39"/>
    <x v="82"/>
  </r>
  <r>
    <d v="2034-09-23T00:00:00"/>
    <n v="5.2605999999999691"/>
    <s v="Phoenicis Lacus"/>
    <n v="24.3"/>
    <n v="4.9000000000000004"/>
    <n v="1.1907000000000001"/>
    <n v="6.4512999999999696"/>
    <n v="0"/>
    <n v="6.4512999999999696"/>
    <n v="39"/>
    <x v="82"/>
  </r>
  <r>
    <d v="2034-09-24T00:00:00"/>
    <n v="6.4512999999999696"/>
    <s v="Sinus Sabaeus"/>
    <n v="18.7"/>
    <n v="6.2"/>
    <n v="1.1594"/>
    <n v="7.6106999999999694"/>
    <n v="0"/>
    <n v="7.6106999999999694"/>
    <n v="39"/>
    <x v="82"/>
  </r>
  <r>
    <d v="2034-09-25T00:00:00"/>
    <n v="7.6106999999999694"/>
    <s v="Phaethontis"/>
    <n v="14.1"/>
    <n v="0"/>
    <n v="0"/>
    <n v="7.6106999999999694"/>
    <n v="0"/>
    <n v="7.6106999999999694"/>
    <n v="39"/>
    <x v="82"/>
  </r>
  <r>
    <d v="2034-09-26T00:00:00"/>
    <n v="7.6106999999999694"/>
    <s v="Aeolis"/>
    <n v="24.2"/>
    <n v="0"/>
    <n v="0"/>
    <n v="7.6106999999999694"/>
    <n v="0"/>
    <n v="7.6106999999999694"/>
    <n v="39"/>
    <x v="82"/>
  </r>
  <r>
    <d v="2034-09-27T00:00:00"/>
    <n v="7.6106999999999694"/>
    <s v="Mare Acidalium"/>
    <n v="26.4"/>
    <n v="0"/>
    <n v="0"/>
    <n v="7.6106999999999694"/>
    <n v="0"/>
    <n v="7.6106999999999694"/>
    <n v="39"/>
    <x v="82"/>
  </r>
  <r>
    <d v="2034-09-28T00:00:00"/>
    <n v="7.6106999999999694"/>
    <s v="Iapygia"/>
    <n v="24.5"/>
    <n v="4"/>
    <n v="0.98"/>
    <n v="8.5906999999999698"/>
    <n v="0"/>
    <n v="8.5906999999999698"/>
    <n v="40"/>
    <x v="83"/>
  </r>
  <r>
    <d v="2034-09-29T00:00:00"/>
    <n v="8.5906999999999698"/>
    <s v="Arabia"/>
    <n v="25.5"/>
    <n v="2.9"/>
    <n v="0.73950000000000005"/>
    <n v="9.3301999999999694"/>
    <n v="0"/>
    <n v="9.3301999999999694"/>
    <n v="40"/>
    <x v="83"/>
  </r>
  <r>
    <d v="2034-09-30T00:00:00"/>
    <n v="9.3301999999999694"/>
    <s v="Amazonis"/>
    <n v="11.8"/>
    <n v="13.5"/>
    <n v="1.5930000000000002"/>
    <n v="10.923199999999969"/>
    <n v="0"/>
    <n v="10.923199999999969"/>
    <n v="40"/>
    <x v="83"/>
  </r>
  <r>
    <d v="2034-10-01T00:00:00"/>
    <n v="10.923199999999969"/>
    <s v="Mare Acidalium"/>
    <n v="14.3"/>
    <n v="5.4"/>
    <n v="0.77220000000000011"/>
    <n v="11.695399999999969"/>
    <n v="0"/>
    <n v="11.695399999999969"/>
    <n v="40"/>
    <x v="83"/>
  </r>
  <r>
    <d v="2034-10-02T00:00:00"/>
    <n v="11.695399999999969"/>
    <s v="Mare Boreum"/>
    <n v="12.4"/>
    <n v="1.2"/>
    <n v="0.14879999999999999"/>
    <n v="11.844199999999969"/>
    <n v="0"/>
    <n v="11.844199999999969"/>
    <n v="40"/>
    <x v="83"/>
  </r>
  <r>
    <d v="2034-10-03T00:00:00"/>
    <n v="11.844199999999969"/>
    <s v="Tharsis"/>
    <n v="29.3"/>
    <n v="19.8"/>
    <n v="5.8014000000000001"/>
    <n v="17.64559999999997"/>
    <n v="0"/>
    <n v="17.64559999999997"/>
    <n v="40"/>
    <x v="83"/>
  </r>
  <r>
    <d v="2034-10-04T00:00:00"/>
    <n v="17.64559999999997"/>
    <s v="Coprates"/>
    <n v="29.4"/>
    <n v="0"/>
    <n v="0"/>
    <n v="17.64559999999997"/>
    <n v="0"/>
    <n v="17.64559999999997"/>
    <n v="40"/>
    <x v="83"/>
  </r>
  <r>
    <d v="2034-10-05T00:00:00"/>
    <n v="17.64559999999997"/>
    <s v="Eridania"/>
    <n v="29.8"/>
    <n v="16"/>
    <n v="4.7679999999999998"/>
    <n v="22.41359999999997"/>
    <n v="0"/>
    <n v="22.41359999999997"/>
    <n v="41"/>
    <x v="84"/>
  </r>
  <r>
    <d v="2034-10-06T00:00:00"/>
    <n v="22.41359999999997"/>
    <s v="Tharsis"/>
    <n v="29.9"/>
    <n v="13.3"/>
    <n v="3.9767000000000001"/>
    <n v="26.390299999999971"/>
    <n v="0"/>
    <n v="26.390299999999971"/>
    <n v="41"/>
    <x v="84"/>
  </r>
  <r>
    <d v="2034-10-07T00:00:00"/>
    <n v="26.390299999999971"/>
    <s v="Mare Boreum"/>
    <n v="11.6"/>
    <n v="9.6999999999999993"/>
    <n v="1.1251999999999998"/>
    <n v="27.515499999999971"/>
    <n v="0"/>
    <n v="27.515499999999971"/>
    <n v="41"/>
    <x v="84"/>
  </r>
  <r>
    <d v="2034-10-08T00:00:00"/>
    <n v="27.515499999999971"/>
    <s v="Amazonis"/>
    <n v="10.199999999999999"/>
    <n v="0"/>
    <n v="0"/>
    <n v="27.515499999999971"/>
    <n v="0"/>
    <n v="27.515499999999971"/>
    <n v="41"/>
    <x v="84"/>
  </r>
  <r>
    <d v="2034-10-09T00:00:00"/>
    <n v="27.515499999999971"/>
    <s v="Mare Boreum"/>
    <n v="10.7"/>
    <n v="11.9"/>
    <n v="1.2733000000000001"/>
    <n v="28.78879999999997"/>
    <n v="0"/>
    <n v="28.78879999999997"/>
    <n v="41"/>
    <x v="84"/>
  </r>
  <r>
    <d v="2034-10-10T00:00:00"/>
    <n v="28.78879999999997"/>
    <s v="Diacria"/>
    <n v="11.7"/>
    <n v="0.1"/>
    <n v="0"/>
    <n v="28.78879999999997"/>
    <n v="0"/>
    <n v="28.78879999999997"/>
    <n v="41"/>
    <x v="84"/>
  </r>
  <r>
    <d v="2034-10-11T00:00:00"/>
    <n v="28.78879999999997"/>
    <s v="Memnonia"/>
    <n v="29.4"/>
    <n v="9.6"/>
    <n v="2.8223999999999996"/>
    <n v="31.611199999999968"/>
    <n v="0"/>
    <n v="31.611199999999968"/>
    <n v="41"/>
    <x v="84"/>
  </r>
  <r>
    <d v="2034-10-12T00:00:00"/>
    <n v="31.611199999999968"/>
    <s v="Elysium"/>
    <n v="29.1"/>
    <n v="2.6"/>
    <n v="0.75660000000000016"/>
    <n v="32.367799999999967"/>
    <n v="0"/>
    <n v="32.367799999999967"/>
    <n v="42"/>
    <x v="85"/>
  </r>
  <r>
    <d v="2034-10-13T00:00:00"/>
    <n v="32.367799999999967"/>
    <s v="Iapygia"/>
    <n v="20.5"/>
    <n v="30.1"/>
    <n v="6.1705000000000005"/>
    <n v="38.538299999999964"/>
    <n v="0"/>
    <n v="38.538299999999964"/>
    <n v="42"/>
    <x v="85"/>
  </r>
  <r>
    <d v="2034-10-14T00:00:00"/>
    <n v="38.538299999999964"/>
    <s v="Coprates"/>
    <n v="26.2"/>
    <n v="19"/>
    <n v="4.9780000000000006"/>
    <n v="43.516299999999966"/>
    <n v="0"/>
    <n v="43.516299999999966"/>
    <n v="42"/>
    <x v="85"/>
  </r>
  <r>
    <d v="2034-10-15T00:00:00"/>
    <n v="43.516299999999966"/>
    <s v="Phoenicis Lacus"/>
    <n v="22.6"/>
    <n v="0"/>
    <n v="0"/>
    <n v="43.516299999999966"/>
    <n v="0"/>
    <n v="43.516299999999966"/>
    <n v="42"/>
    <x v="85"/>
  </r>
  <r>
    <d v="2034-10-16T00:00:00"/>
    <n v="43.516299999999966"/>
    <s v="Arabia"/>
    <n v="17.7"/>
    <n v="0"/>
    <n v="0"/>
    <n v="43.516299999999966"/>
    <n v="0"/>
    <n v="43.516299999999966"/>
    <n v="42"/>
    <x v="85"/>
  </r>
  <r>
    <d v="2034-10-17T00:00:00"/>
    <n v="43.516299999999966"/>
    <s v="Tharsis"/>
    <n v="21.2"/>
    <n v="0"/>
    <n v="0"/>
    <n v="43.516299999999966"/>
    <n v="0"/>
    <n v="43.516299999999966"/>
    <n v="42"/>
    <x v="85"/>
  </r>
  <r>
    <d v="2034-10-18T00:00:00"/>
    <n v="43.516299999999966"/>
    <s v="Phaethontis"/>
    <n v="10.3"/>
    <n v="0.2"/>
    <n v="0"/>
    <n v="43.516299999999966"/>
    <n v="0"/>
    <n v="43.516299999999966"/>
    <n v="42"/>
    <x v="85"/>
  </r>
  <r>
    <d v="2034-10-19T00:00:00"/>
    <n v="43.516299999999966"/>
    <s v="Syrtis Major"/>
    <n v="10.1"/>
    <n v="2.1"/>
    <n v="0.21210000000000001"/>
    <n v="43.728399999999965"/>
    <n v="0"/>
    <n v="43.728399999999965"/>
    <n v="43"/>
    <x v="86"/>
  </r>
  <r>
    <d v="2034-10-20T00:00:00"/>
    <n v="43.728399999999965"/>
    <s v="Ismenius Lacus"/>
    <n v="23.4"/>
    <n v="3.9"/>
    <n v="0.91259999999999997"/>
    <n v="44.640999999999963"/>
    <n v="0"/>
    <n v="44.640999999999963"/>
    <n v="43"/>
    <x v="86"/>
  </r>
  <r>
    <d v="2034-10-21T00:00:00"/>
    <n v="44.640999999999963"/>
    <s v="Hellas"/>
    <n v="11.7"/>
    <n v="0"/>
    <n v="0"/>
    <n v="44.640999999999963"/>
    <n v="0"/>
    <n v="44.640999999999963"/>
    <n v="43"/>
    <x v="86"/>
  </r>
  <r>
    <d v="2034-10-22T00:00:00"/>
    <n v="44.640999999999963"/>
    <s v="Amenthes"/>
    <n v="26"/>
    <n v="2.1"/>
    <n v="0.54600000000000004"/>
    <n v="45.186999999999962"/>
    <n v="0"/>
    <n v="45.186999999999962"/>
    <n v="43"/>
    <x v="86"/>
  </r>
  <r>
    <d v="2034-10-23T00:00:00"/>
    <n v="45.186999999999962"/>
    <s v="Diacria"/>
    <n v="29.5"/>
    <n v="0.4"/>
    <n v="0"/>
    <n v="45.186999999999962"/>
    <n v="0"/>
    <n v="45.186999999999962"/>
    <n v="43"/>
    <x v="86"/>
  </r>
  <r>
    <d v="2034-10-24T00:00:00"/>
    <n v="45.186999999999962"/>
    <s v="Arabia"/>
    <n v="13"/>
    <n v="4.4000000000000004"/>
    <n v="0.57200000000000006"/>
    <n v="45.758999999999965"/>
    <n v="0"/>
    <n v="45.758999999999965"/>
    <n v="43"/>
    <x v="86"/>
  </r>
  <r>
    <d v="2034-10-25T00:00:00"/>
    <n v="45.758999999999965"/>
    <s v="Mare Boreum"/>
    <n v="17.100000000000001"/>
    <n v="3.8"/>
    <n v="0.64980000000000004"/>
    <n v="46.408799999999964"/>
    <n v="0"/>
    <n v="46.408799999999964"/>
    <n v="43"/>
    <x v="86"/>
  </r>
  <r>
    <d v="2034-10-26T00:00:00"/>
    <n v="46.408799999999964"/>
    <s v="Casius"/>
    <n v="12.6"/>
    <n v="0.2"/>
    <n v="0"/>
    <n v="46.408799999999964"/>
    <n v="0"/>
    <n v="46.408799999999964"/>
    <n v="44"/>
    <x v="87"/>
  </r>
  <r>
    <d v="2034-10-27T00:00:00"/>
    <n v="46.408799999999964"/>
    <s v="Iapygia"/>
    <n v="23.6"/>
    <n v="24.1"/>
    <n v="5.6876000000000015"/>
    <n v="52.096399999999967"/>
    <n v="0"/>
    <n v="52.096399999999967"/>
    <n v="44"/>
    <x v="87"/>
  </r>
  <r>
    <d v="2034-10-28T00:00:00"/>
    <n v="52.096399999999967"/>
    <s v="Amazonis"/>
    <n v="14.9"/>
    <n v="14.2"/>
    <n v="2.1157999999999997"/>
    <n v="54.212199999999967"/>
    <n v="0"/>
    <n v="54.212199999999967"/>
    <n v="44"/>
    <x v="87"/>
  </r>
  <r>
    <d v="2034-10-29T00:00:00"/>
    <n v="54.212199999999967"/>
    <s v="Sinus Sabaeus"/>
    <n v="17"/>
    <n v="0"/>
    <n v="0"/>
    <n v="54.212199999999967"/>
    <n v="0"/>
    <n v="54.212199999999967"/>
    <n v="44"/>
    <x v="87"/>
  </r>
  <r>
    <d v="2034-10-30T00:00:00"/>
    <n v="54.212199999999967"/>
    <s v="Amazonis"/>
    <n v="12.8"/>
    <n v="0"/>
    <n v="0"/>
    <n v="54.212199999999967"/>
    <n v="0"/>
    <n v="54.212199999999967"/>
    <n v="44"/>
    <x v="87"/>
  </r>
  <r>
    <d v="2034-10-31T00:00:00"/>
    <n v="54.212199999999967"/>
    <s v="Eridania"/>
    <n v="17.5"/>
    <n v="0"/>
    <n v="0"/>
    <n v="54.212199999999967"/>
    <n v="0"/>
    <n v="54.212199999999967"/>
    <n v="44"/>
    <x v="87"/>
  </r>
  <r>
    <d v="2034-11-01T00:00:00"/>
    <n v="54.212199999999967"/>
    <s v="Iapygia"/>
    <n v="13.9"/>
    <n v="15.3"/>
    <n v="2.1267"/>
    <n v="56.338899999999967"/>
    <n v="0"/>
    <n v="56.338899999999967"/>
    <n v="44"/>
    <x v="87"/>
  </r>
  <r>
    <d v="2034-11-02T00:00:00"/>
    <n v="56.338899999999967"/>
    <s v="Tharsis"/>
    <n v="25.9"/>
    <n v="14.5"/>
    <n v="3.7554999999999996"/>
    <n v="60.094399999999965"/>
    <n v="0"/>
    <n v="60.094399999999965"/>
    <n v="45"/>
    <x v="88"/>
  </r>
  <r>
    <d v="2034-11-03T00:00:00"/>
    <n v="60.094399999999965"/>
    <s v="Lunae Palus"/>
    <n v="12.1"/>
    <n v="0"/>
    <n v="0"/>
    <n v="60.094399999999965"/>
    <n v="0"/>
    <n v="60.094399999999965"/>
    <n v="45"/>
    <x v="88"/>
  </r>
  <r>
    <d v="2034-11-04T00:00:00"/>
    <n v="60.094399999999965"/>
    <s v="Coprates"/>
    <n v="25.8"/>
    <n v="12.3"/>
    <n v="3.1734000000000004"/>
    <n v="63.267799999999966"/>
    <n v="0"/>
    <n v="63.267799999999966"/>
    <n v="45"/>
    <x v="88"/>
  </r>
  <r>
    <d v="2034-11-05T00:00:00"/>
    <n v="63.267799999999966"/>
    <s v="Mare Boreum"/>
    <n v="29.1"/>
    <n v="0"/>
    <n v="0"/>
    <n v="63.267799999999966"/>
    <n v="0"/>
    <n v="63.267799999999966"/>
    <n v="45"/>
    <x v="88"/>
  </r>
  <r>
    <d v="2034-11-06T00:00:00"/>
    <n v="63.267799999999966"/>
    <s v="Iapygia"/>
    <n v="13.2"/>
    <n v="0"/>
    <n v="0"/>
    <n v="63.267799999999966"/>
    <n v="0"/>
    <n v="63.267799999999966"/>
    <n v="45"/>
    <x v="88"/>
  </r>
  <r>
    <d v="2034-11-07T00:00:00"/>
    <n v="63.267799999999966"/>
    <s v="Coprates"/>
    <n v="29.4"/>
    <n v="12.8"/>
    <n v="3.7631999999999999"/>
    <n v="67.030999999999963"/>
    <n v="0"/>
    <n v="67.030999999999963"/>
    <n v="45"/>
    <x v="88"/>
  </r>
  <r>
    <d v="2034-11-08T00:00:00"/>
    <n v="67.030999999999963"/>
    <s v="Phoenicis Lacus"/>
    <n v="21"/>
    <n v="0"/>
    <n v="0"/>
    <n v="67.030999999999963"/>
    <n v="0"/>
    <n v="67.030999999999963"/>
    <n v="45"/>
    <x v="88"/>
  </r>
  <r>
    <d v="2034-11-09T00:00:00"/>
    <n v="67.030999999999963"/>
    <s v="Noachis"/>
    <n v="22.7"/>
    <n v="12.4"/>
    <n v="2.8148000000000004"/>
    <n v="69.845799999999969"/>
    <n v="0"/>
    <n v="69.845799999999969"/>
    <n v="46"/>
    <x v="89"/>
  </r>
  <r>
    <d v="2034-11-10T00:00:00"/>
    <n v="69.845799999999969"/>
    <s v="Iapygia"/>
    <n v="25.1"/>
    <n v="43.4"/>
    <n v="10.8934"/>
    <n v="80.739199999999968"/>
    <n v="0"/>
    <n v="80.739199999999968"/>
    <n v="46"/>
    <x v="89"/>
  </r>
  <r>
    <d v="2034-11-11T00:00:00"/>
    <n v="80.739199999999968"/>
    <s v="Iapygia"/>
    <n v="26.8"/>
    <n v="26.9"/>
    <n v="7.2092000000000001"/>
    <n v="87.948399999999964"/>
    <n v="0"/>
    <n v="87.948399999999964"/>
    <n v="46"/>
    <x v="89"/>
  </r>
  <r>
    <d v="2034-11-12T00:00:00"/>
    <n v="87.948399999999964"/>
    <s v="Mare Australe"/>
    <n v="15.9"/>
    <n v="0.5"/>
    <n v="0"/>
    <n v="87.948399999999964"/>
    <n v="0"/>
    <n v="87.948399999999964"/>
    <n v="46"/>
    <x v="89"/>
  </r>
  <r>
    <d v="2034-11-13T00:00:00"/>
    <n v="87.948399999999964"/>
    <s v="Memnonia"/>
    <n v="27.6"/>
    <n v="0"/>
    <n v="0"/>
    <n v="87.948399999999964"/>
    <n v="0"/>
    <n v="87.948399999999964"/>
    <n v="46"/>
    <x v="89"/>
  </r>
  <r>
    <d v="2034-11-14T00:00:00"/>
    <n v="87.948399999999964"/>
    <s v="Syrtis Major"/>
    <n v="20.8"/>
    <n v="0"/>
    <n v="0"/>
    <n v="87.948399999999964"/>
    <n v="0"/>
    <n v="87.948399999999964"/>
    <n v="46"/>
    <x v="89"/>
  </r>
  <r>
    <d v="2034-11-15T00:00:00"/>
    <n v="87.948399999999964"/>
    <s v="Noachis"/>
    <n v="23.9"/>
    <n v="9.9"/>
    <n v="2.3660999999999999"/>
    <n v="90.314499999999967"/>
    <n v="0"/>
    <n v="90.314499999999967"/>
    <n v="46"/>
    <x v="89"/>
  </r>
  <r>
    <d v="2034-11-16T00:00:00"/>
    <n v="90.314499999999967"/>
    <s v="Casius"/>
    <n v="24.8"/>
    <n v="4.7"/>
    <n v="1.1656"/>
    <n v="91.480099999999965"/>
    <n v="0"/>
    <n v="91.480099999999965"/>
    <n v="47"/>
    <x v="90"/>
  </r>
  <r>
    <d v="2034-11-17T00:00:00"/>
    <n v="91.480099999999965"/>
    <s v="Tharsis"/>
    <n v="16.3"/>
    <n v="0"/>
    <n v="0"/>
    <n v="91.480099999999965"/>
    <n v="0"/>
    <n v="91.480099999999965"/>
    <n v="47"/>
    <x v="90"/>
  </r>
  <r>
    <d v="2034-11-18T00:00:00"/>
    <n v="91.480099999999965"/>
    <s v="Memnonia"/>
    <n v="20.100000000000001"/>
    <n v="0"/>
    <n v="0"/>
    <n v="91.480099999999965"/>
    <n v="0"/>
    <n v="91.480099999999965"/>
    <n v="47"/>
    <x v="90"/>
  </r>
  <r>
    <d v="2034-11-19T00:00:00"/>
    <n v="91.480099999999965"/>
    <s v="Mare Acidalium"/>
    <n v="25.9"/>
    <n v="8.9"/>
    <n v="2.3050999999999999"/>
    <n v="93.785199999999961"/>
    <n v="0"/>
    <n v="93.785199999999961"/>
    <n v="47"/>
    <x v="90"/>
  </r>
  <r>
    <d v="2034-11-20T00:00:00"/>
    <n v="93.785199999999961"/>
    <s v="Tharsis"/>
    <n v="27.3"/>
    <n v="15.8"/>
    <n v="4.3134000000000006"/>
    <n v="98.098599999999962"/>
    <n v="0"/>
    <n v="98.098599999999962"/>
    <n v="47"/>
    <x v="90"/>
  </r>
  <r>
    <d v="2034-11-21T00:00:00"/>
    <n v="98.098599999999962"/>
    <s v="Noachis"/>
    <n v="19.100000000000001"/>
    <n v="6.3"/>
    <n v="1.2033000000000003"/>
    <n v="99.301899999999961"/>
    <n v="0"/>
    <n v="99.301899999999961"/>
    <n v="47"/>
    <x v="90"/>
  </r>
  <r>
    <d v="2034-11-22T00:00:00"/>
    <n v="99.301899999999961"/>
    <s v="Iapygia"/>
    <n v="16.899999999999999"/>
    <n v="0"/>
    <n v="0"/>
    <n v="99.301899999999961"/>
    <n v="0"/>
    <n v="99.301899999999961"/>
    <n v="47"/>
    <x v="90"/>
  </r>
  <r>
    <d v="2034-11-23T00:00:00"/>
    <n v="99.301899999999961"/>
    <s v="Coprates"/>
    <n v="13.4"/>
    <n v="20.100000000000001"/>
    <n v="2.6934000000000005"/>
    <n v="101.99529999999996"/>
    <n v="100"/>
    <n v="1.9952999999999577"/>
    <n v="48"/>
    <x v="91"/>
  </r>
  <r>
    <d v="2034-11-24T00:00:00"/>
    <n v="1.9952999999999577"/>
    <s v="Argyre"/>
    <n v="24.8"/>
    <n v="0.4"/>
    <n v="0"/>
    <n v="1.9952999999999577"/>
    <n v="0"/>
    <n v="1.9952999999999577"/>
    <n v="48"/>
    <x v="91"/>
  </r>
  <r>
    <d v="2034-11-25T00:00:00"/>
    <n v="1.9952999999999577"/>
    <s v="Lunae Palus"/>
    <n v="28.4"/>
    <n v="1.6"/>
    <n v="0.45439999999999997"/>
    <n v="2.4496999999999578"/>
    <n v="0"/>
    <n v="2.4496999999999578"/>
    <n v="48"/>
    <x v="91"/>
  </r>
  <r>
    <d v="2034-11-26T00:00:00"/>
    <n v="2.4496999999999578"/>
    <s v="Aeolis"/>
    <n v="25.3"/>
    <n v="1.8"/>
    <n v="0.45540000000000003"/>
    <n v="2.9050999999999578"/>
    <n v="0"/>
    <n v="2.9050999999999578"/>
    <n v="48"/>
    <x v="91"/>
  </r>
  <r>
    <d v="2034-11-27T00:00:00"/>
    <n v="2.9050999999999578"/>
    <s v="Memnonia"/>
    <n v="25.9"/>
    <n v="1.6"/>
    <n v="0.41439999999999999"/>
    <n v="3.3194999999999579"/>
    <n v="0"/>
    <n v="3.3194999999999579"/>
    <n v="48"/>
    <x v="91"/>
  </r>
  <r>
    <d v="2034-11-28T00:00:00"/>
    <n v="3.3194999999999579"/>
    <s v="Noachis"/>
    <n v="12.2"/>
    <n v="0.8"/>
    <n v="0"/>
    <n v="3.3194999999999579"/>
    <n v="0"/>
    <n v="3.3194999999999579"/>
    <n v="48"/>
    <x v="91"/>
  </r>
  <r>
    <d v="2034-11-29T00:00:00"/>
    <n v="3.3194999999999579"/>
    <s v="Phaethontis"/>
    <n v="22.8"/>
    <n v="2.2999999999999998"/>
    <n v="0.52439999999999998"/>
    <n v="3.8438999999999579"/>
    <n v="0"/>
    <n v="3.8438999999999579"/>
    <n v="48"/>
    <x v="91"/>
  </r>
  <r>
    <d v="2034-11-30T00:00:00"/>
    <n v="3.8438999999999579"/>
    <s v="Tharsis"/>
    <n v="12.7"/>
    <n v="0"/>
    <n v="0"/>
    <n v="3.8438999999999579"/>
    <n v="0"/>
    <n v="3.8438999999999579"/>
    <n v="49"/>
    <x v="92"/>
  </r>
  <r>
    <d v="2034-12-01T00:00:00"/>
    <n v="3.8438999999999579"/>
    <s v="Arcadia"/>
    <n v="13"/>
    <n v="5.0999999999999996"/>
    <n v="0.66300000000000003"/>
    <n v="4.5068999999999582"/>
    <n v="0"/>
    <n v="4.5068999999999582"/>
    <n v="49"/>
    <x v="92"/>
  </r>
  <r>
    <d v="2034-12-02T00:00:00"/>
    <n v="4.5068999999999582"/>
    <s v="Iapygia"/>
    <n v="13.5"/>
    <n v="4.9000000000000004"/>
    <n v="0.66150000000000009"/>
    <n v="5.1683999999999584"/>
    <n v="0"/>
    <n v="5.1683999999999584"/>
    <n v="49"/>
    <x v="92"/>
  </r>
  <r>
    <d v="2034-12-03T00:00:00"/>
    <n v="5.1683999999999584"/>
    <s v="Eridania"/>
    <n v="17.8"/>
    <n v="5"/>
    <n v="0.89"/>
    <n v="6.058399999999958"/>
    <n v="0"/>
    <n v="6.058399999999958"/>
    <n v="49"/>
    <x v="92"/>
  </r>
  <r>
    <d v="2034-12-04T00:00:00"/>
    <n v="6.058399999999958"/>
    <s v="Iapygia"/>
    <n v="21.5"/>
    <n v="47.1"/>
    <n v="10.1265"/>
    <n v="16.184899999999956"/>
    <n v="0"/>
    <n v="16.184899999999956"/>
    <n v="49"/>
    <x v="92"/>
  </r>
  <r>
    <d v="2034-12-05T00:00:00"/>
    <n v="16.184899999999956"/>
    <s v="Ismenius Lacus"/>
    <n v="20.5"/>
    <n v="0.1"/>
    <n v="0"/>
    <n v="16.184899999999956"/>
    <n v="0"/>
    <n v="16.184899999999956"/>
    <n v="49"/>
    <x v="92"/>
  </r>
  <r>
    <d v="2034-12-06T00:00:00"/>
    <n v="16.184899999999956"/>
    <s v="Eridania"/>
    <n v="14.4"/>
    <n v="0"/>
    <n v="0"/>
    <n v="16.184899999999956"/>
    <n v="0"/>
    <n v="16.184899999999956"/>
    <n v="49"/>
    <x v="92"/>
  </r>
  <r>
    <d v="2034-12-07T00:00:00"/>
    <n v="16.184899999999956"/>
    <s v="Phoenicis Lacus"/>
    <n v="12.3"/>
    <n v="0"/>
    <n v="0"/>
    <n v="16.184899999999956"/>
    <n v="0"/>
    <n v="16.184899999999956"/>
    <n v="50"/>
    <x v="93"/>
  </r>
  <r>
    <d v="2034-12-08T00:00:00"/>
    <n v="16.184899999999956"/>
    <s v="Eridania"/>
    <n v="26.5"/>
    <n v="14"/>
    <n v="3.71"/>
    <n v="19.894899999999957"/>
    <n v="0"/>
    <n v="19.894899999999957"/>
    <n v="50"/>
    <x v="93"/>
  </r>
  <r>
    <d v="2034-12-09T00:00:00"/>
    <n v="19.894899999999957"/>
    <s v="Eridania"/>
    <n v="17.7"/>
    <n v="0"/>
    <n v="0"/>
    <n v="19.894899999999957"/>
    <n v="0"/>
    <n v="19.894899999999957"/>
    <n v="50"/>
    <x v="93"/>
  </r>
  <r>
    <d v="2034-12-10T00:00:00"/>
    <n v="19.894899999999957"/>
    <s v="Arcadia"/>
    <n v="15.7"/>
    <n v="1"/>
    <n v="0.157"/>
    <n v="20.051899999999957"/>
    <n v="0"/>
    <n v="20.051899999999957"/>
    <n v="50"/>
    <x v="93"/>
  </r>
  <r>
    <d v="2034-12-11T00:00:00"/>
    <n v="20.051899999999957"/>
    <s v="Elysium"/>
    <n v="16.2"/>
    <n v="0"/>
    <n v="0"/>
    <n v="20.051899999999957"/>
    <n v="0"/>
    <n v="20.051899999999957"/>
    <n v="50"/>
    <x v="93"/>
  </r>
  <r>
    <d v="2034-12-12T00:00:00"/>
    <n v="20.051899999999957"/>
    <s v="Margaritifer Sinus"/>
    <n v="18.600000000000001"/>
    <n v="1.4"/>
    <n v="0.26040000000000002"/>
    <n v="20.312299999999958"/>
    <n v="0"/>
    <n v="20.312299999999958"/>
    <n v="50"/>
    <x v="93"/>
  </r>
  <r>
    <d v="2034-12-13T00:00:00"/>
    <n v="20.312299999999958"/>
    <s v="Memnonia"/>
    <n v="23.9"/>
    <n v="4"/>
    <n v="0.95599999999999996"/>
    <n v="21.268299999999957"/>
    <n v="0"/>
    <n v="21.268299999999957"/>
    <n v="50"/>
    <x v="93"/>
  </r>
  <r>
    <d v="2034-12-14T00:00:00"/>
    <n v="21.268299999999957"/>
    <s v="Iapygia"/>
    <n v="15.8"/>
    <n v="50.3"/>
    <n v="7.9474"/>
    <n v="29.215699999999956"/>
    <n v="0"/>
    <n v="29.215699999999956"/>
    <n v="51"/>
    <x v="94"/>
  </r>
  <r>
    <d v="2034-12-15T00:00:00"/>
    <n v="29.215699999999956"/>
    <s v="Sinus Sabaeus"/>
    <n v="26.2"/>
    <n v="8.5"/>
    <n v="2.2269999999999999"/>
    <n v="31.442699999999956"/>
    <n v="0"/>
    <n v="31.442699999999956"/>
    <n v="51"/>
    <x v="94"/>
  </r>
  <r>
    <d v="2034-12-16T00:00:00"/>
    <n v="31.442699999999956"/>
    <s v="Iapygia"/>
    <n v="23.1"/>
    <n v="0"/>
    <n v="0"/>
    <n v="31.442699999999956"/>
    <n v="0"/>
    <n v="31.442699999999956"/>
    <n v="51"/>
    <x v="94"/>
  </r>
  <r>
    <d v="2034-12-17T00:00:00"/>
    <n v="31.442699999999956"/>
    <s v="Margaritifer Sinus"/>
    <n v="10.8"/>
    <n v="0"/>
    <n v="0"/>
    <n v="31.442699999999956"/>
    <n v="0"/>
    <n v="31.442699999999956"/>
    <n v="51"/>
    <x v="94"/>
  </r>
  <r>
    <d v="2034-12-18T00:00:00"/>
    <n v="31.442699999999956"/>
    <s v="Memnonia"/>
    <n v="21.2"/>
    <n v="16.100000000000001"/>
    <n v="3.4131999999999998"/>
    <n v="34.855899999999956"/>
    <n v="0"/>
    <n v="34.855899999999956"/>
    <n v="51"/>
    <x v="94"/>
  </r>
  <r>
    <d v="2034-12-19T00:00:00"/>
    <n v="34.855899999999956"/>
    <s v="Coprates"/>
    <n v="26.3"/>
    <n v="21.1"/>
    <n v="5.5493000000000006"/>
    <n v="40.405199999999958"/>
    <n v="0"/>
    <n v="40.405199999999958"/>
    <n v="51"/>
    <x v="94"/>
  </r>
  <r>
    <d v="2034-12-20T00:00:00"/>
    <n v="40.405199999999958"/>
    <s v="Coprates"/>
    <n v="22.8"/>
    <n v="22.7"/>
    <n v="5.1755999999999993"/>
    <n v="45.580799999999954"/>
    <n v="0"/>
    <n v="45.580799999999954"/>
    <n v="51"/>
    <x v="94"/>
  </r>
  <r>
    <d v="2034-12-21T00:00:00"/>
    <n v="45.580799999999954"/>
    <s v="Memnonia"/>
    <n v="24"/>
    <n v="11.5"/>
    <n v="2.7600000000000002"/>
    <n v="48.340799999999952"/>
    <n v="0"/>
    <n v="48.340799999999952"/>
    <n v="52"/>
    <x v="95"/>
  </r>
  <r>
    <d v="2034-12-22T00:00:00"/>
    <n v="48.340799999999952"/>
    <s v="Arabia"/>
    <n v="16.8"/>
    <n v="2"/>
    <n v="0.33600000000000002"/>
    <n v="48.67679999999995"/>
    <n v="0"/>
    <n v="48.67679999999995"/>
    <n v="52"/>
    <x v="95"/>
  </r>
  <r>
    <d v="2034-12-23T00:00:00"/>
    <n v="48.67679999999995"/>
    <s v="Eridania"/>
    <n v="12.5"/>
    <n v="4.7"/>
    <n v="0.58750000000000002"/>
    <n v="49.264299999999949"/>
    <n v="0"/>
    <n v="49.264299999999949"/>
    <n v="52"/>
    <x v="95"/>
  </r>
  <r>
    <d v="2034-12-24T00:00:00"/>
    <n v="49.264299999999949"/>
    <s v="Iapygia"/>
    <n v="15"/>
    <n v="1.7"/>
    <n v="0.255"/>
    <n v="49.519299999999951"/>
    <n v="0"/>
    <n v="49.519299999999951"/>
    <n v="52"/>
    <x v="95"/>
  </r>
  <r>
    <d v="2034-12-25T00:00:00"/>
    <n v="49.519299999999951"/>
    <s v="Memnonia"/>
    <n v="16.2"/>
    <n v="0"/>
    <n v="0"/>
    <n v="49.519299999999951"/>
    <n v="0"/>
    <n v="49.519299999999951"/>
    <n v="52"/>
    <x v="95"/>
  </r>
  <r>
    <d v="2034-12-26T00:00:00"/>
    <n v="49.519299999999951"/>
    <s v="Coprates"/>
    <n v="29.3"/>
    <n v="0"/>
    <n v="0"/>
    <n v="49.519299999999951"/>
    <n v="0"/>
    <n v="49.519299999999951"/>
    <n v="52"/>
    <x v="95"/>
  </r>
  <r>
    <d v="2034-12-27T00:00:00"/>
    <n v="49.519299999999951"/>
    <s v="Mare Tyrrhenum"/>
    <n v="26.4"/>
    <n v="0.2"/>
    <n v="0"/>
    <n v="49.519299999999951"/>
    <n v="0"/>
    <n v="49.519299999999951"/>
    <n v="52"/>
    <x v="95"/>
  </r>
  <r>
    <d v="2034-12-28T00:00:00"/>
    <n v="49.519299999999951"/>
    <s v="Memnonia"/>
    <n v="23"/>
    <n v="0"/>
    <n v="0"/>
    <n v="49.519299999999951"/>
    <n v="0"/>
    <n v="49.519299999999951"/>
    <n v="53"/>
    <x v="96"/>
  </r>
  <r>
    <d v="2034-12-29T00:00:00"/>
    <n v="49.519299999999951"/>
    <s v="Amazonis"/>
    <n v="25.4"/>
    <n v="1.2"/>
    <n v="0.30479999999999996"/>
    <n v="49.824099999999952"/>
    <n v="0"/>
    <n v="49.824099999999952"/>
    <n v="53"/>
    <x v="96"/>
  </r>
  <r>
    <d v="2034-12-30T00:00:00"/>
    <n v="49.824099999999952"/>
    <s v="Iapygia"/>
    <n v="24.5"/>
    <n v="22.5"/>
    <n v="5.5125000000000002"/>
    <n v="55.336599999999954"/>
    <n v="0"/>
    <n v="55.336599999999954"/>
    <n v="53"/>
    <x v="96"/>
  </r>
  <r>
    <d v="2034-12-31T00:00:00"/>
    <n v="55.336599999999954"/>
    <s v="Tharsis"/>
    <n v="19"/>
    <n v="18.899999999999999"/>
    <n v="3.5909999999999997"/>
    <n v="58.927599999999956"/>
    <n v="0"/>
    <n v="58.927599999999956"/>
    <n v="53"/>
    <x v="96"/>
  </r>
  <r>
    <d v="2035-01-01T00:00:00"/>
    <n v="58.927599999999956"/>
    <s v="Tharsis"/>
    <n v="10"/>
    <n v="7.6"/>
    <n v="0.76"/>
    <n v="59.687599999999954"/>
    <n v="0"/>
    <n v="59.687599999999954"/>
    <n v="1"/>
    <x v="97"/>
  </r>
  <r>
    <d v="2035-01-02T00:00:00"/>
    <n v="59.687599999999954"/>
    <s v="Iapygia"/>
    <n v="10.4"/>
    <n v="20.6"/>
    <n v="2.1424000000000003"/>
    <n v="61.829999999999956"/>
    <n v="0"/>
    <n v="61.829999999999956"/>
    <n v="1"/>
    <x v="97"/>
  </r>
  <r>
    <d v="2035-01-03T00:00:00"/>
    <n v="61.829999999999956"/>
    <s v="Margaritifer Sinus"/>
    <n v="10.5"/>
    <n v="0"/>
    <n v="0"/>
    <n v="61.829999999999956"/>
    <n v="0"/>
    <n v="61.829999999999956"/>
    <n v="1"/>
    <x v="97"/>
  </r>
  <r>
    <d v="2035-01-04T00:00:00"/>
    <n v="61.829999999999956"/>
    <s v="Noachis"/>
    <n v="12.1"/>
    <n v="8.8000000000000007"/>
    <n v="1.0648"/>
    <n v="62.894799999999954"/>
    <n v="0"/>
    <n v="62.894799999999954"/>
    <n v="2"/>
    <x v="98"/>
  </r>
  <r>
    <d v="2035-01-05T00:00:00"/>
    <n v="62.894799999999954"/>
    <s v="Iapygia"/>
    <n v="20.5"/>
    <n v="0"/>
    <n v="0"/>
    <n v="62.894799999999954"/>
    <n v="0"/>
    <n v="62.894799999999954"/>
    <n v="2"/>
    <x v="98"/>
  </r>
  <r>
    <d v="2035-01-06T00:00:00"/>
    <n v="62.894799999999954"/>
    <s v="Eridania"/>
    <n v="13.1"/>
    <n v="0"/>
    <n v="0"/>
    <n v="62.894799999999954"/>
    <n v="0"/>
    <n v="62.894799999999954"/>
    <n v="2"/>
    <x v="98"/>
  </r>
  <r>
    <d v="2035-01-07T00:00:00"/>
    <n v="62.894799999999954"/>
    <s v="Arcadia"/>
    <n v="29.8"/>
    <n v="1.1000000000000001"/>
    <n v="0.32780000000000004"/>
    <n v="63.222599999999957"/>
    <n v="0"/>
    <n v="63.222599999999957"/>
    <n v="2"/>
    <x v="98"/>
  </r>
  <r>
    <d v="2035-01-08T00:00:00"/>
    <n v="63.222599999999957"/>
    <s v="Phoenicis Lacus"/>
    <n v="17.100000000000001"/>
    <n v="5.5"/>
    <n v="0.94050000000000011"/>
    <n v="64.163099999999957"/>
    <n v="0"/>
    <n v="64.163099999999957"/>
    <n v="2"/>
    <x v="98"/>
  </r>
  <r>
    <d v="2035-01-09T00:00:00"/>
    <n v="64.163099999999957"/>
    <s v="Arabia"/>
    <n v="29.1"/>
    <n v="0.4"/>
    <n v="0"/>
    <n v="64.163099999999957"/>
    <n v="0"/>
    <n v="64.163099999999957"/>
    <n v="2"/>
    <x v="98"/>
  </r>
  <r>
    <d v="2035-01-10T00:00:00"/>
    <n v="64.163099999999957"/>
    <s v="Memnonia"/>
    <n v="10.9"/>
    <n v="0"/>
    <n v="0"/>
    <n v="64.163099999999957"/>
    <n v="0"/>
    <n v="64.163099999999957"/>
    <n v="2"/>
    <x v="98"/>
  </r>
  <r>
    <d v="2035-01-11T00:00:00"/>
    <n v="64.163099999999957"/>
    <s v="Mare Tyrrhenum"/>
    <n v="27.4"/>
    <n v="0.3"/>
    <n v="0"/>
    <n v="64.163099999999957"/>
    <n v="0"/>
    <n v="64.163099999999957"/>
    <n v="3"/>
    <x v="99"/>
  </r>
  <r>
    <d v="2035-01-12T00:00:00"/>
    <n v="64.163099999999957"/>
    <s v="Tharsis"/>
    <n v="16.3"/>
    <n v="9.8000000000000007"/>
    <n v="1.5974000000000002"/>
    <n v="65.760499999999951"/>
    <n v="0"/>
    <n v="65.760499999999951"/>
    <n v="3"/>
    <x v="99"/>
  </r>
  <r>
    <d v="2035-01-13T00:00:00"/>
    <n v="65.760499999999951"/>
    <s v="Coprates"/>
    <n v="14.7"/>
    <n v="0"/>
    <n v="0"/>
    <n v="65.760499999999951"/>
    <n v="0"/>
    <n v="65.760499999999951"/>
    <n v="3"/>
    <x v="99"/>
  </r>
  <r>
    <d v="2035-01-14T00:00:00"/>
    <n v="65.760499999999951"/>
    <s v="Sinus Sabaeus"/>
    <n v="17.2"/>
    <n v="2"/>
    <n v="0.34399999999999997"/>
    <n v="66.104499999999945"/>
    <n v="0"/>
    <n v="66.104499999999945"/>
    <n v="3"/>
    <x v="99"/>
  </r>
  <r>
    <d v="2035-01-15T00:00:00"/>
    <n v="66.104499999999945"/>
    <s v="Phoenicis Lacus"/>
    <n v="24.2"/>
    <n v="9.9"/>
    <n v="2.3958000000000004"/>
    <n v="68.500299999999939"/>
    <n v="0"/>
    <n v="68.500299999999939"/>
    <n v="3"/>
    <x v="99"/>
  </r>
  <r>
    <d v="2035-01-16T00:00:00"/>
    <n v="68.500299999999939"/>
    <s v="Eridania"/>
    <n v="22.3"/>
    <n v="0"/>
    <n v="0"/>
    <n v="68.500299999999939"/>
    <n v="0"/>
    <n v="68.500299999999939"/>
    <n v="3"/>
    <x v="99"/>
  </r>
  <r>
    <d v="2035-01-17T00:00:00"/>
    <n v="68.500299999999939"/>
    <s v="Mare Australe"/>
    <n v="26.7"/>
    <n v="0.6"/>
    <n v="0"/>
    <n v="68.500299999999939"/>
    <n v="0"/>
    <n v="68.500299999999939"/>
    <n v="3"/>
    <x v="99"/>
  </r>
  <r>
    <d v="2035-01-18T00:00:00"/>
    <n v="68.500299999999939"/>
    <s v="Sinus Sabaeus"/>
    <n v="10.9"/>
    <n v="3.8"/>
    <n v="0.41420000000000001"/>
    <n v="68.914499999999933"/>
    <n v="0"/>
    <n v="68.914499999999933"/>
    <n v="4"/>
    <x v="100"/>
  </r>
  <r>
    <d v="2035-01-19T00:00:00"/>
    <n v="68.914499999999933"/>
    <s v="Margaritifer Sinus"/>
    <n v="23.7"/>
    <n v="0"/>
    <n v="0"/>
    <n v="68.914499999999933"/>
    <n v="0"/>
    <n v="68.914499999999933"/>
    <n v="4"/>
    <x v="100"/>
  </r>
  <r>
    <d v="2035-01-20T00:00:00"/>
    <n v="68.914499999999933"/>
    <s v="Iapygia"/>
    <n v="16"/>
    <n v="22.3"/>
    <n v="3.5680000000000001"/>
    <n v="72.482499999999931"/>
    <n v="0"/>
    <n v="72.482499999999931"/>
    <n v="4"/>
    <x v="100"/>
  </r>
  <r>
    <d v="2035-01-21T00:00:00"/>
    <n v="72.482499999999931"/>
    <s v="Iapygia"/>
    <n v="19.399999999999999"/>
    <n v="41.6"/>
    <n v="8.0703999999999994"/>
    <n v="80.552899999999937"/>
    <n v="0"/>
    <n v="80.552899999999937"/>
    <n v="4"/>
    <x v="100"/>
  </r>
  <r>
    <d v="2035-01-22T00:00:00"/>
    <n v="80.552899999999937"/>
    <s v="Amazonis"/>
    <n v="26.7"/>
    <n v="10"/>
    <n v="2.67"/>
    <n v="83.222899999999939"/>
    <n v="0"/>
    <n v="83.222899999999939"/>
    <n v="4"/>
    <x v="100"/>
  </r>
  <r>
    <d v="2035-01-23T00:00:00"/>
    <n v="83.222899999999939"/>
    <s v="Tharsis"/>
    <n v="20.8"/>
    <n v="0"/>
    <n v="0"/>
    <n v="83.222899999999939"/>
    <n v="0"/>
    <n v="83.222899999999939"/>
    <n v="4"/>
    <x v="100"/>
  </r>
  <r>
    <d v="2035-01-24T00:00:00"/>
    <n v="83.222899999999939"/>
    <s v="Iapygia"/>
    <n v="25.6"/>
    <n v="0"/>
    <n v="0"/>
    <n v="83.222899999999939"/>
    <n v="0"/>
    <n v="83.222899999999939"/>
    <n v="4"/>
    <x v="100"/>
  </r>
  <r>
    <d v="2035-01-25T00:00:00"/>
    <n v="83.222899999999939"/>
    <s v="Memnonia"/>
    <n v="18.3"/>
    <n v="0.5"/>
    <n v="0"/>
    <n v="83.222899999999939"/>
    <n v="0"/>
    <n v="83.222899999999939"/>
    <n v="5"/>
    <x v="101"/>
  </r>
  <r>
    <d v="2035-01-26T00:00:00"/>
    <n v="83.222899999999939"/>
    <s v="Mare Boreum"/>
    <n v="27.4"/>
    <n v="4.2"/>
    <n v="1.1508"/>
    <n v="84.373699999999943"/>
    <n v="0"/>
    <n v="84.373699999999943"/>
    <n v="5"/>
    <x v="101"/>
  </r>
  <r>
    <d v="2035-01-27T00:00:00"/>
    <n v="84.373699999999943"/>
    <s v="Aeolis"/>
    <n v="16.100000000000001"/>
    <n v="3.4"/>
    <n v="0.5474"/>
    <n v="84.921099999999939"/>
    <n v="0"/>
    <n v="84.921099999999939"/>
    <n v="5"/>
    <x v="101"/>
  </r>
  <r>
    <d v="2035-01-28T00:00:00"/>
    <n v="84.921099999999939"/>
    <s v="Arabia"/>
    <n v="27.5"/>
    <n v="8"/>
    <n v="2.2000000000000002"/>
    <n v="87.121099999999942"/>
    <n v="0"/>
    <n v="87.121099999999942"/>
    <n v="5"/>
    <x v="101"/>
  </r>
  <r>
    <d v="2035-01-29T00:00:00"/>
    <n v="87.121099999999942"/>
    <s v="Mare Boreum"/>
    <n v="28.4"/>
    <n v="10.199999999999999"/>
    <n v="2.8967999999999994"/>
    <n v="90.017899999999941"/>
    <n v="0"/>
    <n v="90.017899999999941"/>
    <n v="5"/>
    <x v="101"/>
  </r>
  <r>
    <d v="2035-01-30T00:00:00"/>
    <n v="90.017899999999941"/>
    <s v="Eridania"/>
    <n v="16.100000000000001"/>
    <n v="4"/>
    <n v="0.64400000000000002"/>
    <n v="90.661899999999946"/>
    <n v="0"/>
    <n v="90.661899999999946"/>
    <n v="5"/>
    <x v="101"/>
  </r>
  <r>
    <d v="2035-01-31T00:00:00"/>
    <n v="90.661899999999946"/>
    <s v="Aeolis"/>
    <n v="28.4"/>
    <n v="2.6"/>
    <n v="0.73840000000000006"/>
    <n v="91.400299999999945"/>
    <n v="0"/>
    <n v="91.400299999999945"/>
    <n v="5"/>
    <x v="101"/>
  </r>
  <r>
    <d v="2035-02-01T00:00:00"/>
    <n v="91.400299999999945"/>
    <s v="Arabia"/>
    <n v="29.3"/>
    <n v="0"/>
    <n v="0"/>
    <n v="91.400299999999945"/>
    <n v="0"/>
    <n v="91.400299999999945"/>
    <n v="6"/>
    <x v="102"/>
  </r>
  <r>
    <d v="2035-02-02T00:00:00"/>
    <n v="91.400299999999945"/>
    <s v="Eridania"/>
    <n v="19.7"/>
    <n v="16.2"/>
    <n v="3.1913999999999998"/>
    <n v="94.591699999999946"/>
    <n v="0"/>
    <n v="94.591699999999946"/>
    <n v="6"/>
    <x v="102"/>
  </r>
  <r>
    <d v="2035-02-03T00:00:00"/>
    <n v="94.591699999999946"/>
    <s v="Hellas"/>
    <n v="11.5"/>
    <n v="0.3"/>
    <n v="0"/>
    <n v="94.591699999999946"/>
    <n v="0"/>
    <n v="94.591699999999946"/>
    <n v="6"/>
    <x v="102"/>
  </r>
  <r>
    <d v="2035-02-04T00:00:00"/>
    <n v="94.591699999999946"/>
    <s v="Tharsis"/>
    <n v="19.5"/>
    <n v="0"/>
    <n v="0"/>
    <n v="94.591699999999946"/>
    <n v="0"/>
    <n v="94.591699999999946"/>
    <n v="6"/>
    <x v="102"/>
  </r>
  <r>
    <d v="2035-02-05T00:00:00"/>
    <n v="94.591699999999946"/>
    <s v="Elysium"/>
    <n v="22.7"/>
    <n v="0.7"/>
    <n v="0"/>
    <n v="94.591699999999946"/>
    <n v="0"/>
    <n v="94.591699999999946"/>
    <n v="6"/>
    <x v="102"/>
  </r>
  <r>
    <d v="2035-02-06T00:00:00"/>
    <n v="94.591699999999946"/>
    <s v="Coprates"/>
    <n v="19.7"/>
    <n v="7.3"/>
    <n v="1.4381000000000002"/>
    <n v="96.029799999999952"/>
    <n v="0"/>
    <n v="96.029799999999952"/>
    <n v="6"/>
    <x v="102"/>
  </r>
  <r>
    <d v="2035-02-07T00:00:00"/>
    <n v="96.029799999999952"/>
    <s v="Arcadia"/>
    <n v="19.399999999999999"/>
    <n v="0.4"/>
    <n v="0"/>
    <n v="96.029799999999952"/>
    <n v="0"/>
    <n v="96.029799999999952"/>
    <n v="6"/>
    <x v="102"/>
  </r>
  <r>
    <d v="2035-02-08T00:00:00"/>
    <n v="96.029799999999952"/>
    <s v="Aeolis"/>
    <n v="13.8"/>
    <n v="1.1000000000000001"/>
    <n v="0.15180000000000002"/>
    <n v="96.181599999999946"/>
    <n v="0"/>
    <n v="96.181599999999946"/>
    <n v="7"/>
    <x v="103"/>
  </r>
  <r>
    <d v="2035-02-09T00:00:00"/>
    <n v="96.181599999999946"/>
    <s v="Eridania"/>
    <n v="19.600000000000001"/>
    <n v="2.2999999999999998"/>
    <n v="0.45079999999999998"/>
    <n v="96.632399999999947"/>
    <n v="0"/>
    <n v="96.632399999999947"/>
    <n v="7"/>
    <x v="103"/>
  </r>
  <r>
    <d v="2035-02-10T00:00:00"/>
    <n v="96.632399999999947"/>
    <s v="Tharsis"/>
    <n v="22.6"/>
    <n v="13.3"/>
    <n v="3.0058000000000007"/>
    <n v="99.638199999999955"/>
    <n v="0"/>
    <n v="99.638199999999955"/>
    <n v="7"/>
    <x v="103"/>
  </r>
  <r>
    <d v="2035-02-11T00:00:00"/>
    <n v="99.638199999999955"/>
    <s v="Noachis"/>
    <n v="18.2"/>
    <n v="7.6"/>
    <n v="1.3832"/>
    <n v="101.02139999999996"/>
    <n v="100"/>
    <n v="1.0213999999999572"/>
    <n v="7"/>
    <x v="103"/>
  </r>
  <r>
    <d v="2035-02-12T00:00:00"/>
    <n v="1.0213999999999572"/>
    <s v="Tharsis"/>
    <n v="27.3"/>
    <n v="38.4"/>
    <n v="10.4832"/>
    <n v="11.504599999999957"/>
    <n v="0"/>
    <n v="11.504599999999957"/>
    <n v="7"/>
    <x v="103"/>
  </r>
  <r>
    <d v="2035-02-13T00:00:00"/>
    <n v="11.504599999999957"/>
    <s v="Tharsis"/>
    <n v="14.7"/>
    <n v="31.8"/>
    <n v="4.6745999999999999"/>
    <n v="16.179199999999959"/>
    <n v="0"/>
    <n v="16.179199999999959"/>
    <n v="7"/>
    <x v="103"/>
  </r>
  <r>
    <d v="2035-02-14T00:00:00"/>
    <n v="16.179199999999959"/>
    <s v="Mare Acidalium"/>
    <n v="20.6"/>
    <n v="5.9"/>
    <n v="1.2154000000000003"/>
    <n v="17.394599999999958"/>
    <n v="0"/>
    <n v="17.394599999999958"/>
    <n v="7"/>
    <x v="103"/>
  </r>
  <r>
    <d v="2035-02-15T00:00:00"/>
    <n v="17.394599999999958"/>
    <s v="Iapygia"/>
    <n v="12.6"/>
    <n v="14.4"/>
    <n v="1.8144"/>
    <n v="19.208999999999957"/>
    <n v="0"/>
    <n v="19.208999999999957"/>
    <n v="8"/>
    <x v="104"/>
  </r>
  <r>
    <d v="2035-02-16T00:00:00"/>
    <n v="19.208999999999957"/>
    <s v="Amazonis"/>
    <n v="14.5"/>
    <n v="0"/>
    <n v="0"/>
    <n v="19.208999999999957"/>
    <n v="0"/>
    <n v="19.208999999999957"/>
    <n v="8"/>
    <x v="104"/>
  </r>
  <r>
    <d v="2035-02-17T00:00:00"/>
    <n v="19.208999999999957"/>
    <s v="Iapygia"/>
    <n v="24.7"/>
    <n v="36"/>
    <n v="8.8919999999999995"/>
    <n v="28.100999999999956"/>
    <n v="0"/>
    <n v="28.100999999999956"/>
    <n v="8"/>
    <x v="104"/>
  </r>
  <r>
    <d v="2035-02-18T00:00:00"/>
    <n v="28.100999999999956"/>
    <s v="Tharsis"/>
    <n v="17.899999999999999"/>
    <n v="24.9"/>
    <n v="4.4570999999999996"/>
    <n v="32.558099999999953"/>
    <n v="0"/>
    <n v="32.558099999999953"/>
    <n v="8"/>
    <x v="104"/>
  </r>
  <r>
    <d v="2035-02-19T00:00:00"/>
    <n v="32.558099999999953"/>
    <s v="Arabia"/>
    <n v="20.2"/>
    <n v="2.9"/>
    <n v="0.58579999999999999"/>
    <n v="33.143899999999952"/>
    <n v="0"/>
    <n v="33.143899999999952"/>
    <n v="8"/>
    <x v="104"/>
  </r>
  <r>
    <d v="2035-02-20T00:00:00"/>
    <n v="33.143899999999952"/>
    <s v="Ismenius Lacus"/>
    <n v="13.4"/>
    <n v="1.7"/>
    <n v="0.2278"/>
    <n v="33.371699999999954"/>
    <n v="0"/>
    <n v="33.371699999999954"/>
    <n v="8"/>
    <x v="104"/>
  </r>
  <r>
    <d v="2035-02-21T00:00:00"/>
    <n v="33.371699999999954"/>
    <s v="Lunae Palus"/>
    <n v="12.2"/>
    <n v="6"/>
    <n v="0.73199999999999987"/>
    <n v="34.103699999999954"/>
    <n v="0"/>
    <n v="34.103699999999954"/>
    <n v="8"/>
    <x v="104"/>
  </r>
  <r>
    <d v="2035-02-22T00:00:00"/>
    <n v="34.103699999999954"/>
    <s v="Diacria"/>
    <n v="29.8"/>
    <n v="0.4"/>
    <n v="0"/>
    <n v="34.103699999999954"/>
    <n v="0"/>
    <n v="34.103699999999954"/>
    <n v="9"/>
    <x v="105"/>
  </r>
  <r>
    <d v="2035-02-23T00:00:00"/>
    <n v="34.103699999999954"/>
    <s v="Tharsis"/>
    <n v="16.100000000000001"/>
    <n v="28.7"/>
    <n v="4.6207000000000003"/>
    <n v="38.724399999999953"/>
    <n v="0"/>
    <n v="38.724399999999953"/>
    <n v="9"/>
    <x v="105"/>
  </r>
  <r>
    <d v="2035-02-24T00:00:00"/>
    <n v="38.724399999999953"/>
    <s v="Iapygia"/>
    <n v="18.8"/>
    <n v="0"/>
    <n v="0"/>
    <n v="38.724399999999953"/>
    <n v="0"/>
    <n v="38.724399999999953"/>
    <n v="9"/>
    <x v="105"/>
  </r>
  <r>
    <d v="2035-02-25T00:00:00"/>
    <n v="38.724399999999953"/>
    <s v="Phoenicis Lacus"/>
    <n v="17.100000000000001"/>
    <n v="0"/>
    <n v="0"/>
    <n v="38.724399999999953"/>
    <n v="0"/>
    <n v="38.724399999999953"/>
    <n v="9"/>
    <x v="105"/>
  </r>
  <r>
    <d v="2035-02-26T00:00:00"/>
    <n v="38.724399999999953"/>
    <s v="Mare Boreum"/>
    <n v="11.7"/>
    <n v="7.7"/>
    <n v="0.90090000000000003"/>
    <n v="39.625299999999953"/>
    <n v="0"/>
    <n v="39.625299999999953"/>
    <n v="9"/>
    <x v="105"/>
  </r>
  <r>
    <d v="2035-02-27T00:00:00"/>
    <n v="39.625299999999953"/>
    <s v="Memnonia"/>
    <n v="25.4"/>
    <n v="14.2"/>
    <n v="3.6067999999999998"/>
    <n v="43.232099999999953"/>
    <n v="0"/>
    <n v="43.232099999999953"/>
    <n v="9"/>
    <x v="105"/>
  </r>
  <r>
    <d v="2035-02-28T00:00:00"/>
    <n v="43.232099999999953"/>
    <s v="Mare Acidalium"/>
    <n v="12.6"/>
    <n v="9"/>
    <n v="1.1339999999999999"/>
    <n v="44.366099999999953"/>
    <n v="0"/>
    <n v="44.366099999999953"/>
    <n v="9"/>
    <x v="105"/>
  </r>
  <r>
    <d v="2035-03-01T00:00:00"/>
    <n v="44.366099999999953"/>
    <s v="Iapygia"/>
    <n v="15.8"/>
    <n v="0"/>
    <n v="0"/>
    <n v="44.366099999999953"/>
    <n v="0"/>
    <n v="44.366099999999953"/>
    <n v="10"/>
    <x v="106"/>
  </r>
  <r>
    <d v="2035-03-02T00:00:00"/>
    <n v="44.366099999999953"/>
    <s v="Memnonia"/>
    <n v="24.7"/>
    <n v="13.9"/>
    <n v="3.4333"/>
    <n v="47.799399999999956"/>
    <n v="0"/>
    <n v="47.799399999999956"/>
    <n v="10"/>
    <x v="106"/>
  </r>
  <r>
    <d v="2035-03-03T00:00:00"/>
    <n v="47.799399999999956"/>
    <s v="Casius"/>
    <n v="26.7"/>
    <n v="0"/>
    <n v="0"/>
    <n v="47.799399999999956"/>
    <n v="0"/>
    <n v="47.799399999999956"/>
    <n v="10"/>
    <x v="106"/>
  </r>
  <r>
    <d v="2035-03-04T00:00:00"/>
    <n v="47.799399999999956"/>
    <s v="Tharsis"/>
    <n v="21.2"/>
    <n v="5.3"/>
    <n v="1.1235999999999999"/>
    <n v="48.922999999999959"/>
    <n v="0"/>
    <n v="48.922999999999959"/>
    <n v="10"/>
    <x v="106"/>
  </r>
  <r>
    <d v="2035-03-05T00:00:00"/>
    <n v="48.922999999999959"/>
    <s v="Noachis"/>
    <n v="10.4"/>
    <n v="8.6"/>
    <n v="0.89439999999999997"/>
    <n v="49.817399999999957"/>
    <n v="0"/>
    <n v="49.817399999999957"/>
    <n v="10"/>
    <x v="106"/>
  </r>
  <r>
    <d v="2035-03-06T00:00:00"/>
    <n v="49.817399999999957"/>
    <s v="Arcadia"/>
    <n v="25.1"/>
    <n v="3.3"/>
    <n v="0.82830000000000004"/>
    <n v="50.645699999999955"/>
    <n v="0"/>
    <n v="50.645699999999955"/>
    <n v="10"/>
    <x v="106"/>
  </r>
  <r>
    <d v="2035-03-07T00:00:00"/>
    <n v="50.645699999999955"/>
    <s v="Tharsis"/>
    <n v="27.8"/>
    <n v="20.9"/>
    <n v="5.8102"/>
    <n v="56.455899999999957"/>
    <n v="0"/>
    <n v="56.455899999999957"/>
    <n v="10"/>
    <x v="106"/>
  </r>
  <r>
    <d v="2035-03-08T00:00:00"/>
    <n v="56.455899999999957"/>
    <s v="Amazonis"/>
    <n v="26.1"/>
    <n v="0"/>
    <n v="0"/>
    <n v="56.455899999999957"/>
    <n v="0"/>
    <n v="56.455899999999957"/>
    <n v="11"/>
    <x v="107"/>
  </r>
  <r>
    <d v="2035-03-09T00:00:00"/>
    <n v="56.455899999999957"/>
    <s v="Eridania"/>
    <n v="18.3"/>
    <n v="7.8"/>
    <n v="1.4274000000000002"/>
    <n v="57.883299999999956"/>
    <n v="0"/>
    <n v="57.883299999999956"/>
    <n v="11"/>
    <x v="107"/>
  </r>
  <r>
    <d v="2035-03-10T00:00:00"/>
    <n v="57.883299999999956"/>
    <s v="Amazonis"/>
    <n v="16.3"/>
    <n v="0"/>
    <n v="0"/>
    <n v="57.883299999999956"/>
    <n v="0"/>
    <n v="57.883299999999956"/>
    <n v="11"/>
    <x v="107"/>
  </r>
  <r>
    <d v="2035-03-11T00:00:00"/>
    <n v="57.883299999999956"/>
    <s v="Amazonis"/>
    <n v="17.2"/>
    <n v="12.5"/>
    <n v="2.15"/>
    <n v="60.033299999999954"/>
    <n v="0"/>
    <n v="60.033299999999954"/>
    <n v="11"/>
    <x v="107"/>
  </r>
  <r>
    <d v="2035-03-12T00:00:00"/>
    <n v="60.033299999999954"/>
    <s v="Argyre"/>
    <n v="22.1"/>
    <n v="3.7"/>
    <n v="0.81770000000000009"/>
    <n v="60.850999999999956"/>
    <n v="0"/>
    <n v="60.850999999999956"/>
    <n v="11"/>
    <x v="107"/>
  </r>
  <r>
    <d v="2035-03-13T00:00:00"/>
    <n v="60.850999999999956"/>
    <s v="Aeolis"/>
    <n v="18.8"/>
    <n v="0"/>
    <n v="0"/>
    <n v="60.850999999999956"/>
    <n v="0"/>
    <n v="60.850999999999956"/>
    <n v="11"/>
    <x v="107"/>
  </r>
  <r>
    <d v="2035-03-14T00:00:00"/>
    <n v="60.850999999999956"/>
    <s v="Memnonia"/>
    <n v="12.3"/>
    <n v="7.1"/>
    <n v="0.87329999999999997"/>
    <n v="61.724299999999957"/>
    <n v="0"/>
    <n v="61.724299999999957"/>
    <n v="11"/>
    <x v="107"/>
  </r>
  <r>
    <d v="2035-03-15T00:00:00"/>
    <n v="61.724299999999957"/>
    <s v="Iapygia"/>
    <n v="27.5"/>
    <n v="34.299999999999997"/>
    <n v="9.4324999999999992"/>
    <n v="71.156799999999961"/>
    <n v="0"/>
    <n v="71.156799999999961"/>
    <n v="12"/>
    <x v="108"/>
  </r>
  <r>
    <d v="2035-03-16T00:00:00"/>
    <n v="71.156799999999961"/>
    <s v="Memnonia"/>
    <n v="23.1"/>
    <n v="0"/>
    <n v="0"/>
    <n v="71.156799999999961"/>
    <n v="0"/>
    <n v="71.156799999999961"/>
    <n v="12"/>
    <x v="108"/>
  </r>
  <r>
    <d v="2035-03-17T00:00:00"/>
    <n v="71.156799999999961"/>
    <s v="Amazonis"/>
    <n v="21.3"/>
    <n v="0"/>
    <n v="0"/>
    <n v="71.156799999999961"/>
    <n v="0"/>
    <n v="71.156799999999961"/>
    <n v="12"/>
    <x v="108"/>
  </r>
  <r>
    <d v="2035-03-18T00:00:00"/>
    <n v="71.156799999999961"/>
    <s v="Arcadia"/>
    <n v="13.8"/>
    <n v="5.9"/>
    <n v="0.81420000000000015"/>
    <n v="71.970999999999961"/>
    <n v="0"/>
    <n v="71.970999999999961"/>
    <n v="12"/>
    <x v="108"/>
  </r>
  <r>
    <d v="2035-03-19T00:00:00"/>
    <n v="71.970999999999961"/>
    <s v="Eridania"/>
    <n v="20"/>
    <n v="16"/>
    <n v="3.2"/>
    <n v="75.170999999999964"/>
    <n v="0"/>
    <n v="75.170999999999964"/>
    <n v="12"/>
    <x v="108"/>
  </r>
  <r>
    <d v="2035-03-20T00:00:00"/>
    <n v="75.170999999999964"/>
    <s v="Sinus Sabaeus"/>
    <n v="23.9"/>
    <n v="0"/>
    <n v="0"/>
    <n v="75.170999999999964"/>
    <n v="0"/>
    <n v="75.170999999999964"/>
    <n v="12"/>
    <x v="108"/>
  </r>
  <r>
    <d v="2035-03-21T00:00:00"/>
    <n v="75.170999999999964"/>
    <s v="Mare Australe"/>
    <n v="15.3"/>
    <n v="0.1"/>
    <n v="0"/>
    <n v="75.170999999999964"/>
    <n v="0"/>
    <n v="75.170999999999964"/>
    <n v="12"/>
    <x v="108"/>
  </r>
  <r>
    <d v="2035-03-22T00:00:00"/>
    <n v="75.170999999999964"/>
    <s v="Arabia"/>
    <n v="16.600000000000001"/>
    <n v="0"/>
    <n v="0"/>
    <n v="75.170999999999964"/>
    <n v="0"/>
    <n v="75.170999999999964"/>
    <n v="13"/>
    <x v="109"/>
  </r>
  <r>
    <d v="2035-03-23T00:00:00"/>
    <n v="75.170999999999964"/>
    <s v="Casius"/>
    <n v="20.8"/>
    <n v="2"/>
    <n v="0.41600000000000004"/>
    <n v="75.586999999999961"/>
    <n v="0"/>
    <n v="75.586999999999961"/>
    <n v="13"/>
    <x v="109"/>
  </r>
  <r>
    <d v="2035-03-24T00:00:00"/>
    <n v="75.586999999999961"/>
    <s v="Amazonis"/>
    <n v="10.8"/>
    <n v="12.3"/>
    <n v="1.3284"/>
    <n v="76.915399999999963"/>
    <n v="0"/>
    <n v="76.915399999999963"/>
    <n v="13"/>
    <x v="109"/>
  </r>
  <r>
    <d v="2035-03-25T00:00:00"/>
    <n v="76.915399999999963"/>
    <s v="Amazonis"/>
    <n v="12.5"/>
    <n v="18.399999999999999"/>
    <n v="2.2999999999999998"/>
    <n v="79.21539999999996"/>
    <n v="0"/>
    <n v="79.21539999999996"/>
    <n v="13"/>
    <x v="109"/>
  </r>
  <r>
    <d v="2035-03-26T00:00:00"/>
    <n v="79.21539999999996"/>
    <s v="Mare Boreum"/>
    <n v="24"/>
    <n v="4.9000000000000004"/>
    <n v="1.1760000000000002"/>
    <n v="80.391399999999962"/>
    <n v="0"/>
    <n v="80.391399999999962"/>
    <n v="13"/>
    <x v="109"/>
  </r>
  <r>
    <d v="2035-03-27T00:00:00"/>
    <n v="80.391399999999962"/>
    <s v="Iapygia"/>
    <n v="21.4"/>
    <n v="11.1"/>
    <n v="2.3753999999999995"/>
    <n v="82.766799999999961"/>
    <n v="0"/>
    <n v="82.766799999999961"/>
    <n v="13"/>
    <x v="109"/>
  </r>
  <r>
    <d v="2035-03-28T00:00:00"/>
    <n v="82.766799999999961"/>
    <s v="Mare Acidalium"/>
    <n v="18.3"/>
    <n v="0"/>
    <n v="0"/>
    <n v="82.766799999999961"/>
    <n v="0"/>
    <n v="82.766799999999961"/>
    <n v="13"/>
    <x v="109"/>
  </r>
  <r>
    <d v="2035-03-29T00:00:00"/>
    <n v="82.766799999999961"/>
    <s v="Phoenicis Lacus"/>
    <n v="10.5"/>
    <n v="3.9"/>
    <n v="0.40949999999999998"/>
    <n v="83.176299999999955"/>
    <n v="0"/>
    <n v="83.176299999999955"/>
    <n v="14"/>
    <x v="110"/>
  </r>
  <r>
    <d v="2035-03-30T00:00:00"/>
    <n v="83.176299999999955"/>
    <s v="Iapygia"/>
    <n v="11.7"/>
    <n v="0"/>
    <n v="0"/>
    <n v="83.176299999999955"/>
    <n v="0"/>
    <n v="83.176299999999955"/>
    <n v="14"/>
    <x v="110"/>
  </r>
  <r>
    <d v="2035-03-31T00:00:00"/>
    <n v="83.176299999999955"/>
    <s v="Coprates"/>
    <n v="26.8"/>
    <n v="0"/>
    <n v="0"/>
    <n v="83.176299999999955"/>
    <n v="0"/>
    <n v="83.176299999999955"/>
    <n v="14"/>
    <x v="110"/>
  </r>
  <r>
    <d v="2035-04-01T00:00:00"/>
    <n v="83.176299999999955"/>
    <s v="Iapygia"/>
    <n v="22.1"/>
    <n v="33.799999999999997"/>
    <n v="7.4698000000000002"/>
    <n v="90.646099999999961"/>
    <n v="0"/>
    <n v="90.646099999999961"/>
    <n v="14"/>
    <x v="110"/>
  </r>
  <r>
    <d v="2035-04-02T00:00:00"/>
    <n v="90.646099999999961"/>
    <s v="Mare Tyrrhenum"/>
    <n v="17.100000000000001"/>
    <n v="0"/>
    <n v="0"/>
    <n v="90.646099999999961"/>
    <n v="0"/>
    <n v="90.646099999999961"/>
    <n v="14"/>
    <x v="110"/>
  </r>
  <r>
    <d v="2035-04-03T00:00:00"/>
    <n v="90.646099999999961"/>
    <s v="Eridania"/>
    <n v="12.1"/>
    <n v="14.4"/>
    <n v="1.7424000000000002"/>
    <n v="92.388499999999965"/>
    <n v="0"/>
    <n v="92.388499999999965"/>
    <n v="14"/>
    <x v="110"/>
  </r>
  <r>
    <d v="2035-04-04T00:00:00"/>
    <n v="92.388499999999965"/>
    <s v="Tharsis"/>
    <n v="28.6"/>
    <n v="23.2"/>
    <n v="6.6352000000000002"/>
    <n v="99.023699999999963"/>
    <n v="0"/>
    <n v="99.023699999999963"/>
    <n v="14"/>
    <x v="110"/>
  </r>
  <r>
    <d v="2035-04-05T00:00:00"/>
    <n v="99.023699999999963"/>
    <s v="Noachis"/>
    <n v="21.2"/>
    <n v="1.5"/>
    <n v="0.318"/>
    <n v="99.34169999999996"/>
    <n v="0"/>
    <n v="99.34169999999996"/>
    <n v="15"/>
    <x v="111"/>
  </r>
  <r>
    <d v="2035-04-06T00:00:00"/>
    <n v="99.34169999999996"/>
    <s v="Mare Boreum"/>
    <n v="17.2"/>
    <n v="2.4"/>
    <n v="0.41279999999999994"/>
    <n v="99.754499999999965"/>
    <n v="0"/>
    <n v="99.754499999999965"/>
    <n v="15"/>
    <x v="111"/>
  </r>
  <r>
    <d v="2035-04-07T00:00:00"/>
    <n v="99.754499999999965"/>
    <s v="Iapygia"/>
    <n v="22.3"/>
    <n v="0"/>
    <n v="0"/>
    <n v="99.754499999999965"/>
    <n v="0"/>
    <n v="99.754499999999965"/>
    <n v="15"/>
    <x v="111"/>
  </r>
  <r>
    <d v="2035-04-08T00:00:00"/>
    <n v="99.754499999999965"/>
    <s v="Phoenicis Lacus"/>
    <n v="13.2"/>
    <n v="3.6"/>
    <n v="0.47519999999999996"/>
    <n v="100.22969999999997"/>
    <n v="100"/>
    <n v="0.2296999999999656"/>
    <n v="15"/>
    <x v="111"/>
  </r>
  <r>
    <d v="2035-04-09T00:00:00"/>
    <n v="0.2296999999999656"/>
    <s v="Memnonia"/>
    <n v="13.6"/>
    <n v="13.4"/>
    <n v="1.8224"/>
    <n v="2.0520999999999656"/>
    <n v="0"/>
    <n v="2.0520999999999656"/>
    <n v="15"/>
    <x v="111"/>
  </r>
  <r>
    <d v="2035-04-10T00:00:00"/>
    <n v="2.0520999999999656"/>
    <s v="Sinus Sabaeus"/>
    <n v="15.7"/>
    <n v="0"/>
    <n v="0"/>
    <n v="2.0520999999999656"/>
    <n v="0"/>
    <n v="2.0520999999999656"/>
    <n v="15"/>
    <x v="111"/>
  </r>
  <r>
    <d v="2035-04-11T00:00:00"/>
    <n v="2.0520999999999656"/>
    <s v="Mare Boreum"/>
    <n v="24.8"/>
    <n v="0"/>
    <n v="0"/>
    <n v="2.0520999999999656"/>
    <n v="0"/>
    <n v="2.0520999999999656"/>
    <n v="15"/>
    <x v="111"/>
  </r>
  <r>
    <d v="2035-04-12T00:00:00"/>
    <n v="2.0520999999999656"/>
    <s v="Iapygia"/>
    <n v="25.1"/>
    <n v="5.0999999999999996"/>
    <n v="1.2801"/>
    <n v="3.3321999999999656"/>
    <n v="0"/>
    <n v="3.3321999999999656"/>
    <n v="16"/>
    <x v="112"/>
  </r>
  <r>
    <d v="2035-04-13T00:00:00"/>
    <n v="3.3321999999999656"/>
    <s v="Tharsis"/>
    <n v="14.2"/>
    <n v="23.5"/>
    <n v="3.3369999999999997"/>
    <n v="6.6691999999999654"/>
    <n v="0"/>
    <n v="6.6691999999999654"/>
    <n v="16"/>
    <x v="112"/>
  </r>
  <r>
    <d v="2035-04-14T00:00:00"/>
    <n v="6.6691999999999654"/>
    <s v="Arabia"/>
    <n v="21.1"/>
    <n v="1.4"/>
    <n v="0.2954"/>
    <n v="6.9645999999999653"/>
    <n v="0"/>
    <n v="6.9645999999999653"/>
    <n v="16"/>
    <x v="112"/>
  </r>
  <r>
    <d v="2035-04-15T00:00:00"/>
    <n v="6.9645999999999653"/>
    <s v="Iapygia"/>
    <n v="25.4"/>
    <n v="28"/>
    <n v="7.1119999999999992"/>
    <n v="14.076599999999964"/>
    <n v="0"/>
    <n v="14.076599999999964"/>
    <n v="16"/>
    <x v="112"/>
  </r>
  <r>
    <d v="2035-04-16T00:00:00"/>
    <n v="14.076599999999964"/>
    <s v="Iapygia"/>
    <n v="24.7"/>
    <n v="5.7"/>
    <n v="1.4078999999999999"/>
    <n v="15.484499999999963"/>
    <n v="0"/>
    <n v="15.484499999999963"/>
    <n v="16"/>
    <x v="112"/>
  </r>
  <r>
    <d v="2035-04-17T00:00:00"/>
    <n v="15.484499999999963"/>
    <s v="Eridania"/>
    <n v="19.8"/>
    <n v="0"/>
    <n v="0"/>
    <n v="15.484499999999963"/>
    <n v="0"/>
    <n v="15.484499999999963"/>
    <n v="16"/>
    <x v="112"/>
  </r>
  <r>
    <d v="2035-04-18T00:00:00"/>
    <n v="15.484499999999963"/>
    <s v="Casius"/>
    <n v="28.4"/>
    <n v="2.9"/>
    <n v="0.8236"/>
    <n v="16.308099999999964"/>
    <n v="0"/>
    <n v="16.308099999999964"/>
    <n v="16"/>
    <x v="112"/>
  </r>
  <r>
    <d v="2035-04-19T00:00:00"/>
    <n v="16.308099999999964"/>
    <s v="Amazonis"/>
    <n v="26.5"/>
    <n v="0"/>
    <n v="0"/>
    <n v="16.308099999999964"/>
    <n v="0"/>
    <n v="16.308099999999964"/>
    <n v="17"/>
    <x v="113"/>
  </r>
  <r>
    <d v="2035-04-20T00:00:00"/>
    <n v="16.308099999999964"/>
    <s v="Iapygia"/>
    <n v="14.1"/>
    <n v="13.1"/>
    <n v="1.8470999999999997"/>
    <n v="18.155199999999965"/>
    <n v="0"/>
    <n v="18.155199999999965"/>
    <n v="17"/>
    <x v="113"/>
  </r>
  <r>
    <d v="2035-04-21T00:00:00"/>
    <n v="18.155199999999965"/>
    <s v="Thaumasia"/>
    <n v="15.9"/>
    <n v="0.5"/>
    <n v="0"/>
    <n v="18.155199999999965"/>
    <n v="0"/>
    <n v="18.155199999999965"/>
    <n v="17"/>
    <x v="113"/>
  </r>
  <r>
    <d v="2035-04-22T00:00:00"/>
    <n v="18.155199999999965"/>
    <s v="Tharsis"/>
    <n v="28.2"/>
    <n v="26.9"/>
    <n v="7.585799999999999"/>
    <n v="25.740999999999964"/>
    <n v="0"/>
    <n v="25.740999999999964"/>
    <n v="17"/>
    <x v="113"/>
  </r>
  <r>
    <d v="2035-04-23T00:00:00"/>
    <n v="25.740999999999964"/>
    <s v="Thaumasia"/>
    <n v="17.100000000000001"/>
    <n v="0.5"/>
    <n v="0"/>
    <n v="25.740999999999964"/>
    <n v="0"/>
    <n v="25.740999999999964"/>
    <n v="17"/>
    <x v="113"/>
  </r>
  <r>
    <d v="2035-04-24T00:00:00"/>
    <n v="25.740999999999964"/>
    <s v="Tharsis"/>
    <n v="27"/>
    <n v="0"/>
    <n v="0"/>
    <n v="25.740999999999964"/>
    <n v="0"/>
    <n v="25.740999999999964"/>
    <n v="17"/>
    <x v="113"/>
  </r>
  <r>
    <d v="2035-04-25T00:00:00"/>
    <n v="25.740999999999964"/>
    <s v="Memnonia"/>
    <n v="24.1"/>
    <n v="0"/>
    <n v="0"/>
    <n v="25.740999999999964"/>
    <n v="0"/>
    <n v="25.740999999999964"/>
    <n v="17"/>
    <x v="113"/>
  </r>
  <r>
    <d v="2035-04-26T00:00:00"/>
    <n v="25.740999999999964"/>
    <s v="Sinus Sabaeus"/>
    <n v="10.4"/>
    <n v="7.2"/>
    <n v="0.74880000000000013"/>
    <n v="26.489799999999963"/>
    <n v="0"/>
    <n v="26.489799999999963"/>
    <n v="18"/>
    <x v="114"/>
  </r>
  <r>
    <d v="2035-04-27T00:00:00"/>
    <n v="26.489799999999963"/>
    <s v="Eridania"/>
    <n v="27.2"/>
    <n v="15.1"/>
    <n v="4.1071999999999997"/>
    <n v="30.596999999999962"/>
    <n v="0"/>
    <n v="30.596999999999962"/>
    <n v="18"/>
    <x v="114"/>
  </r>
  <r>
    <d v="2035-04-28T00:00:00"/>
    <n v="30.596999999999962"/>
    <s v="Mare Acidalium"/>
    <n v="22.1"/>
    <n v="0"/>
    <n v="0"/>
    <n v="30.596999999999962"/>
    <n v="0"/>
    <n v="30.596999999999962"/>
    <n v="18"/>
    <x v="114"/>
  </r>
  <r>
    <d v="2035-04-29T00:00:00"/>
    <n v="30.596999999999962"/>
    <s v="Arabia"/>
    <n v="13.3"/>
    <n v="8.5"/>
    <n v="1.1305000000000001"/>
    <n v="31.727499999999964"/>
    <n v="0"/>
    <n v="31.727499999999964"/>
    <n v="18"/>
    <x v="114"/>
  </r>
  <r>
    <d v="2035-04-30T00:00:00"/>
    <n v="31.727499999999964"/>
    <s v="Sinus Sabaeus"/>
    <n v="26.4"/>
    <n v="0"/>
    <n v="0"/>
    <n v="31.727499999999964"/>
    <n v="0"/>
    <n v="31.727499999999964"/>
    <n v="18"/>
    <x v="114"/>
  </r>
  <r>
    <d v="2035-05-01T00:00:00"/>
    <n v="31.727499999999964"/>
    <s v="Syrtis Major"/>
    <n v="25.8"/>
    <n v="2.9"/>
    <n v="0.74819999999999998"/>
    <n v="32.475699999999961"/>
    <n v="0"/>
    <n v="32.475699999999961"/>
    <n v="18"/>
    <x v="114"/>
  </r>
  <r>
    <d v="2035-05-02T00:00:00"/>
    <n v="32.475699999999961"/>
    <s v="Phoenicis Lacus"/>
    <n v="23"/>
    <n v="3.8"/>
    <n v="0.87399999999999989"/>
    <n v="33.349699999999963"/>
    <n v="0"/>
    <n v="33.349699999999963"/>
    <n v="18"/>
    <x v="114"/>
  </r>
  <r>
    <d v="2035-05-03T00:00:00"/>
    <n v="33.349699999999963"/>
    <s v="Eridania"/>
    <n v="22.7"/>
    <n v="0"/>
    <n v="0"/>
    <n v="33.349699999999963"/>
    <n v="0"/>
    <n v="33.349699999999963"/>
    <n v="19"/>
    <x v="115"/>
  </r>
  <r>
    <d v="2035-05-04T00:00:00"/>
    <n v="33.349699999999963"/>
    <s v="Arcadia"/>
    <n v="26.2"/>
    <n v="5.0999999999999996"/>
    <n v="1.3361999999999998"/>
    <n v="34.685899999999961"/>
    <n v="0"/>
    <n v="34.685899999999961"/>
    <n v="19"/>
    <x v="115"/>
  </r>
  <r>
    <d v="2035-05-05T00:00:00"/>
    <n v="34.685899999999961"/>
    <s v="Arabia"/>
    <n v="16.600000000000001"/>
    <n v="0"/>
    <n v="0"/>
    <n v="34.685899999999961"/>
    <n v="0"/>
    <n v="34.685899999999961"/>
    <n v="19"/>
    <x v="115"/>
  </r>
  <r>
    <d v="2035-05-06T00:00:00"/>
    <n v="34.685899999999961"/>
    <s v="Aeolis"/>
    <n v="23.9"/>
    <n v="0"/>
    <n v="0"/>
    <n v="34.685899999999961"/>
    <n v="0"/>
    <n v="34.685899999999961"/>
    <n v="19"/>
    <x v="115"/>
  </r>
  <r>
    <d v="2035-05-07T00:00:00"/>
    <n v="34.685899999999961"/>
    <s v="Coprates"/>
    <n v="10.6"/>
    <n v="21.3"/>
    <n v="2.2578"/>
    <n v="36.943699999999964"/>
    <n v="0"/>
    <n v="36.943699999999964"/>
    <n v="19"/>
    <x v="115"/>
  </r>
  <r>
    <d v="2035-05-08T00:00:00"/>
    <n v="36.943699999999964"/>
    <s v="Iapygia"/>
    <n v="22.8"/>
    <n v="24.6"/>
    <n v="5.6088000000000005"/>
    <n v="42.552499999999966"/>
    <n v="0"/>
    <n v="42.552499999999966"/>
    <n v="19"/>
    <x v="115"/>
  </r>
  <r>
    <d v="2035-05-09T00:00:00"/>
    <n v="42.552499999999966"/>
    <s v="Amenthes"/>
    <n v="26.8"/>
    <n v="7.5"/>
    <n v="2.0100000000000002"/>
    <n v="44.562499999999964"/>
    <n v="0"/>
    <n v="44.562499999999964"/>
    <n v="19"/>
    <x v="115"/>
  </r>
  <r>
    <d v="2035-05-10T00:00:00"/>
    <n v="44.562499999999964"/>
    <s v="Tharsis"/>
    <n v="21.3"/>
    <n v="37.700000000000003"/>
    <n v="8.0301000000000009"/>
    <n v="52.592599999999962"/>
    <n v="0"/>
    <n v="52.592599999999962"/>
    <n v="20"/>
    <x v="116"/>
  </r>
  <r>
    <d v="2035-05-11T00:00:00"/>
    <n v="52.592599999999962"/>
    <s v="Sinus Sabaeus"/>
    <n v="20.3"/>
    <n v="11"/>
    <n v="2.2330000000000001"/>
    <n v="54.825599999999959"/>
    <n v="0"/>
    <n v="54.825599999999959"/>
    <n v="20"/>
    <x v="116"/>
  </r>
  <r>
    <d v="2035-05-12T00:00:00"/>
    <n v="54.825599999999959"/>
    <s v="Tharsis"/>
    <n v="25.6"/>
    <n v="20.100000000000001"/>
    <n v="5.1456000000000008"/>
    <n v="59.971199999999961"/>
    <n v="0"/>
    <n v="59.971199999999961"/>
    <n v="20"/>
    <x v="116"/>
  </r>
  <r>
    <d v="2035-05-13T00:00:00"/>
    <n v="59.971199999999961"/>
    <s v="Eridania"/>
    <n v="25.1"/>
    <n v="14.7"/>
    <n v="3.6897000000000002"/>
    <n v="63.660899999999963"/>
    <n v="0"/>
    <n v="63.660899999999963"/>
    <n v="20"/>
    <x v="116"/>
  </r>
  <r>
    <d v="2035-05-14T00:00:00"/>
    <n v="63.660899999999963"/>
    <s v="Coprates"/>
    <n v="24.3"/>
    <n v="24.3"/>
    <n v="5.9049000000000005"/>
    <n v="69.565799999999967"/>
    <n v="0"/>
    <n v="69.565799999999967"/>
    <n v="20"/>
    <x v="116"/>
  </r>
  <r>
    <d v="2035-05-15T00:00:00"/>
    <n v="69.565799999999967"/>
    <s v="Arabia"/>
    <n v="12.9"/>
    <n v="2.7"/>
    <n v="0.34830000000000005"/>
    <n v="69.914099999999962"/>
    <n v="0"/>
    <n v="69.914099999999962"/>
    <n v="20"/>
    <x v="116"/>
  </r>
  <r>
    <d v="2035-05-16T00:00:00"/>
    <n v="69.914099999999962"/>
    <s v="Tharsis"/>
    <n v="16.7"/>
    <n v="27.7"/>
    <n v="4.6258999999999997"/>
    <n v="74.539999999999964"/>
    <n v="0"/>
    <n v="74.539999999999964"/>
    <n v="20"/>
    <x v="116"/>
  </r>
  <r>
    <d v="2035-05-17T00:00:00"/>
    <n v="74.539999999999964"/>
    <s v="Iapygia"/>
    <n v="16.2"/>
    <n v="20.5"/>
    <n v="3.3209999999999997"/>
    <n v="77.860999999999962"/>
    <n v="0"/>
    <n v="77.860999999999962"/>
    <n v="21"/>
    <x v="117"/>
  </r>
  <r>
    <d v="2035-05-18T00:00:00"/>
    <n v="77.860999999999962"/>
    <s v="Sinus Sabaeus"/>
    <n v="19.5"/>
    <n v="5.0999999999999996"/>
    <n v="0.99449999999999994"/>
    <n v="78.855499999999964"/>
    <n v="0"/>
    <n v="78.855499999999964"/>
    <n v="21"/>
    <x v="117"/>
  </r>
  <r>
    <d v="2035-05-19T00:00:00"/>
    <n v="78.855499999999964"/>
    <s v="Iapygia"/>
    <n v="22.9"/>
    <n v="6.6"/>
    <n v="1.5113999999999999"/>
    <n v="80.366899999999958"/>
    <n v="0"/>
    <n v="80.366899999999958"/>
    <n v="21"/>
    <x v="117"/>
  </r>
  <r>
    <d v="2035-05-20T00:00:00"/>
    <n v="80.366899999999958"/>
    <s v="Tharsis"/>
    <n v="25.9"/>
    <n v="4.4000000000000004"/>
    <n v="1.1396000000000002"/>
    <n v="81.50649999999996"/>
    <n v="0"/>
    <n v="81.50649999999996"/>
    <n v="21"/>
    <x v="117"/>
  </r>
  <r>
    <d v="2035-05-21T00:00:00"/>
    <n v="81.50649999999996"/>
    <s v="Memnonia"/>
    <n v="20.3"/>
    <n v="4.5999999999999996"/>
    <n v="0.93379999999999996"/>
    <n v="82.440299999999965"/>
    <n v="0"/>
    <n v="82.440299999999965"/>
    <n v="21"/>
    <x v="117"/>
  </r>
  <r>
    <d v="2035-05-22T00:00:00"/>
    <n v="82.440299999999965"/>
    <s v="Thaumasia"/>
    <n v="11.3"/>
    <n v="0.3"/>
    <n v="0"/>
    <n v="82.440299999999965"/>
    <n v="0"/>
    <n v="82.440299999999965"/>
    <n v="21"/>
    <x v="117"/>
  </r>
  <r>
    <d v="2035-05-23T00:00:00"/>
    <n v="82.440299999999965"/>
    <s v="Iapygia"/>
    <n v="27.4"/>
    <n v="29.9"/>
    <n v="8.1925999999999988"/>
    <n v="90.632899999999964"/>
    <n v="0"/>
    <n v="90.632899999999964"/>
    <n v="21"/>
    <x v="117"/>
  </r>
  <r>
    <d v="2035-05-24T00:00:00"/>
    <n v="90.632899999999964"/>
    <s v="Tharsis"/>
    <n v="29.2"/>
    <n v="0"/>
    <n v="0"/>
    <n v="90.632899999999964"/>
    <n v="0"/>
    <n v="90.632899999999964"/>
    <n v="22"/>
    <x v="118"/>
  </r>
  <r>
    <d v="2035-05-25T00:00:00"/>
    <n v="90.632899999999964"/>
    <s v="Cebrenia"/>
    <n v="27.4"/>
    <n v="0"/>
    <n v="0"/>
    <n v="90.632899999999964"/>
    <n v="0"/>
    <n v="90.632899999999964"/>
    <n v="22"/>
    <x v="118"/>
  </r>
  <r>
    <d v="2035-05-26T00:00:00"/>
    <n v="90.632899999999964"/>
    <s v="Tharsis"/>
    <n v="10.1"/>
    <n v="8.1"/>
    <n v="0.81809999999999994"/>
    <n v="91.450999999999965"/>
    <n v="0"/>
    <n v="91.450999999999965"/>
    <n v="22"/>
    <x v="118"/>
  </r>
  <r>
    <d v="2035-05-27T00:00:00"/>
    <n v="91.450999999999965"/>
    <s v="Amenthes"/>
    <n v="12.9"/>
    <n v="5.9"/>
    <n v="0.76110000000000011"/>
    <n v="92.212099999999964"/>
    <n v="0"/>
    <n v="92.212099999999964"/>
    <n v="22"/>
    <x v="118"/>
  </r>
  <r>
    <d v="2035-05-28T00:00:00"/>
    <n v="92.212099999999964"/>
    <s v="Arabia"/>
    <n v="18.7"/>
    <n v="0"/>
    <n v="0"/>
    <n v="92.212099999999964"/>
    <n v="0"/>
    <n v="92.212099999999964"/>
    <n v="22"/>
    <x v="118"/>
  </r>
  <r>
    <d v="2035-05-29T00:00:00"/>
    <n v="92.212099999999964"/>
    <s v="Mare Tyrrhenum"/>
    <n v="17.8"/>
    <n v="0.3"/>
    <n v="0"/>
    <n v="92.212099999999964"/>
    <n v="0"/>
    <n v="92.212099999999964"/>
    <n v="22"/>
    <x v="118"/>
  </r>
  <r>
    <d v="2035-05-30T00:00:00"/>
    <n v="92.212099999999964"/>
    <s v="Iapygia"/>
    <n v="24.7"/>
    <n v="42.9"/>
    <n v="10.596299999999999"/>
    <n v="102.80839999999996"/>
    <n v="100"/>
    <n v="2.8083999999999634"/>
    <n v="22"/>
    <x v="118"/>
  </r>
  <r>
    <d v="2035-05-31T00:00:00"/>
    <n v="2.8083999999999634"/>
    <s v="Iapygia"/>
    <n v="28.7"/>
    <n v="33.799999999999997"/>
    <n v="9.7005999999999997"/>
    <n v="12.508999999999963"/>
    <n v="0"/>
    <n v="12.508999999999963"/>
    <n v="23"/>
    <x v="119"/>
  </r>
  <r>
    <d v="2035-06-01T00:00:00"/>
    <n v="12.508999999999963"/>
    <s v="Memnonia"/>
    <n v="12.3"/>
    <n v="1.7"/>
    <n v="0.20910000000000001"/>
    <n v="12.718099999999962"/>
    <n v="0"/>
    <n v="12.718099999999962"/>
    <n v="23"/>
    <x v="119"/>
  </r>
  <r>
    <d v="2035-06-02T00:00:00"/>
    <n v="12.718099999999962"/>
    <s v="Tharsis"/>
    <n v="22.9"/>
    <n v="0"/>
    <n v="0"/>
    <n v="12.718099999999962"/>
    <n v="0"/>
    <n v="12.718099999999962"/>
    <n v="23"/>
    <x v="119"/>
  </r>
  <r>
    <d v="2035-06-03T00:00:00"/>
    <n v="12.718099999999962"/>
    <s v="Lunae Palus"/>
    <n v="20"/>
    <n v="3"/>
    <n v="0.6"/>
    <n v="13.318099999999962"/>
    <n v="0"/>
    <n v="13.318099999999962"/>
    <n v="23"/>
    <x v="119"/>
  </r>
  <r>
    <d v="2035-06-04T00:00:00"/>
    <n v="13.318099999999962"/>
    <s v="Iapygia"/>
    <n v="27.3"/>
    <n v="0"/>
    <n v="0"/>
    <n v="13.318099999999962"/>
    <n v="0"/>
    <n v="13.318099999999962"/>
    <n v="23"/>
    <x v="119"/>
  </r>
  <r>
    <d v="2035-06-05T00:00:00"/>
    <n v="13.318099999999962"/>
    <s v="Eridania"/>
    <n v="29.9"/>
    <n v="7.7"/>
    <n v="2.3022999999999998"/>
    <n v="15.620399999999961"/>
    <n v="0"/>
    <n v="15.620399999999961"/>
    <n v="23"/>
    <x v="119"/>
  </r>
  <r>
    <d v="2035-06-06T00:00:00"/>
    <n v="15.620399999999961"/>
    <s v="Sinus Sabaeus"/>
    <n v="27.5"/>
    <n v="2.7"/>
    <n v="0.74250000000000005"/>
    <n v="16.362899999999961"/>
    <n v="0"/>
    <n v="16.362899999999961"/>
    <n v="23"/>
    <x v="119"/>
  </r>
  <r>
    <d v="2035-06-07T00:00:00"/>
    <n v="16.362899999999961"/>
    <s v="Memnonia"/>
    <n v="16.5"/>
    <n v="13.3"/>
    <n v="2.1945000000000001"/>
    <n v="18.557399999999962"/>
    <n v="0"/>
    <n v="18.557399999999962"/>
    <n v="24"/>
    <x v="120"/>
  </r>
  <r>
    <d v="2035-06-08T00:00:00"/>
    <n v="18.557399999999962"/>
    <s v="Amenthes"/>
    <n v="23.5"/>
    <n v="5.9"/>
    <n v="1.3865000000000001"/>
    <n v="19.943899999999964"/>
    <n v="0"/>
    <n v="19.943899999999964"/>
    <n v="24"/>
    <x v="120"/>
  </r>
  <r>
    <d v="2035-06-09T00:00:00"/>
    <n v="19.943899999999964"/>
    <s v="Amenthes"/>
    <n v="21.5"/>
    <n v="4.0999999999999996"/>
    <n v="0.88149999999999995"/>
    <n v="20.825399999999963"/>
    <n v="0"/>
    <n v="20.825399999999963"/>
    <n v="24"/>
    <x v="120"/>
  </r>
  <r>
    <d v="2035-06-10T00:00:00"/>
    <n v="20.825399999999963"/>
    <s v="Phoenicis Lacus"/>
    <n v="10.3"/>
    <n v="15.6"/>
    <n v="1.6068"/>
    <n v="22.432199999999963"/>
    <n v="0"/>
    <n v="22.432199999999963"/>
    <n v="24"/>
    <x v="120"/>
  </r>
  <r>
    <d v="2035-06-11T00:00:00"/>
    <n v="22.432199999999963"/>
    <s v="Iapygia"/>
    <n v="15"/>
    <n v="0"/>
    <n v="0"/>
    <n v="22.432199999999963"/>
    <n v="0"/>
    <n v="22.432199999999963"/>
    <n v="24"/>
    <x v="120"/>
  </r>
  <r>
    <d v="2035-06-12T00:00:00"/>
    <n v="22.432199999999963"/>
    <s v="Noachis"/>
    <n v="23.3"/>
    <n v="5.3"/>
    <n v="1.2348999999999999"/>
    <n v="23.667099999999962"/>
    <n v="0"/>
    <n v="23.667099999999962"/>
    <n v="24"/>
    <x v="120"/>
  </r>
  <r>
    <d v="2035-06-13T00:00:00"/>
    <n v="23.667099999999962"/>
    <s v="Phoenicis Lacus"/>
    <n v="10.5"/>
    <n v="14.4"/>
    <n v="1.5120000000000002"/>
    <n v="25.179099999999963"/>
    <n v="0"/>
    <n v="25.179099999999963"/>
    <n v="24"/>
    <x v="120"/>
  </r>
  <r>
    <d v="2035-06-14T00:00:00"/>
    <n v="25.179099999999963"/>
    <s v="Iapygia"/>
    <n v="18.5"/>
    <n v="0"/>
    <n v="0"/>
    <n v="25.179099999999963"/>
    <n v="0"/>
    <n v="25.179099999999963"/>
    <n v="25"/>
    <x v="121"/>
  </r>
  <r>
    <d v="2035-06-15T00:00:00"/>
    <n v="25.179099999999963"/>
    <s v="Arabia"/>
    <n v="20.2"/>
    <n v="5.4"/>
    <n v="1.0908"/>
    <n v="26.269899999999964"/>
    <n v="0"/>
    <n v="26.269899999999964"/>
    <n v="25"/>
    <x v="121"/>
  </r>
  <r>
    <d v="2035-06-16T00:00:00"/>
    <n v="26.269899999999964"/>
    <s v="Aeolis"/>
    <n v="29"/>
    <n v="4.2"/>
    <n v="1.2180000000000002"/>
    <n v="27.487899999999964"/>
    <n v="0"/>
    <n v="27.487899999999964"/>
    <n v="25"/>
    <x v="121"/>
  </r>
  <r>
    <d v="2035-06-17T00:00:00"/>
    <n v="27.487899999999964"/>
    <s v="Phoenicis Lacus"/>
    <n v="12.1"/>
    <n v="18.100000000000001"/>
    <n v="2.1901000000000002"/>
    <n v="29.677999999999965"/>
    <n v="0"/>
    <n v="29.677999999999965"/>
    <n v="25"/>
    <x v="121"/>
  </r>
  <r>
    <d v="2035-06-18T00:00:00"/>
    <n v="29.677999999999965"/>
    <s v="Eridania"/>
    <n v="14.1"/>
    <n v="5.6"/>
    <n v="0.78959999999999997"/>
    <n v="30.467599999999965"/>
    <n v="0"/>
    <n v="30.467599999999965"/>
    <n v="25"/>
    <x v="121"/>
  </r>
  <r>
    <d v="2035-06-19T00:00:00"/>
    <n v="30.467599999999965"/>
    <s v="Iapygia"/>
    <n v="19.5"/>
    <n v="2.7"/>
    <n v="0.52650000000000008"/>
    <n v="30.994099999999964"/>
    <n v="0"/>
    <n v="30.994099999999964"/>
    <n v="25"/>
    <x v="121"/>
  </r>
  <r>
    <d v="2035-06-20T00:00:00"/>
    <n v="30.994099999999964"/>
    <s v="Casius"/>
    <n v="28.7"/>
    <n v="0.3"/>
    <n v="0"/>
    <n v="30.994099999999964"/>
    <n v="0"/>
    <n v="30.994099999999964"/>
    <n v="25"/>
    <x v="121"/>
  </r>
  <r>
    <d v="2035-06-21T00:00:00"/>
    <n v="30.994099999999964"/>
    <s v="Tharsis"/>
    <n v="20.3"/>
    <n v="15"/>
    <n v="3.0449999999999999"/>
    <n v="34.039099999999962"/>
    <n v="0"/>
    <n v="34.039099999999962"/>
    <n v="26"/>
    <x v="122"/>
  </r>
  <r>
    <d v="2035-06-22T00:00:00"/>
    <n v="34.039099999999962"/>
    <s v="Coprates"/>
    <n v="25.9"/>
    <n v="4.7"/>
    <n v="1.2173"/>
    <n v="35.256399999999964"/>
    <n v="0"/>
    <n v="35.256399999999964"/>
    <n v="26"/>
    <x v="122"/>
  </r>
  <r>
    <d v="2035-06-23T00:00:00"/>
    <n v="35.256399999999964"/>
    <s v="Coprates"/>
    <n v="25.3"/>
    <n v="0"/>
    <n v="0"/>
    <n v="35.256399999999964"/>
    <n v="0"/>
    <n v="35.256399999999964"/>
    <n v="26"/>
    <x v="122"/>
  </r>
  <r>
    <d v="2035-06-24T00:00:00"/>
    <n v="35.256399999999964"/>
    <s v="Elysium"/>
    <n v="22.8"/>
    <n v="0.6"/>
    <n v="0"/>
    <n v="35.256399999999964"/>
    <n v="0"/>
    <n v="35.256399999999964"/>
    <n v="26"/>
    <x v="122"/>
  </r>
  <r>
    <d v="2035-06-25T00:00:00"/>
    <n v="35.256399999999964"/>
    <s v="Mare Acidalium"/>
    <n v="28.4"/>
    <n v="2.2999999999999998"/>
    <n v="0.65319999999999989"/>
    <n v="35.909599999999962"/>
    <n v="0"/>
    <n v="35.909599999999962"/>
    <n v="26"/>
    <x v="122"/>
  </r>
  <r>
    <d v="2035-06-26T00:00:00"/>
    <n v="35.909599999999962"/>
    <s v="Mare Acidalium"/>
    <n v="29.7"/>
    <n v="0"/>
    <n v="0"/>
    <n v="35.909599999999962"/>
    <n v="0"/>
    <n v="35.909599999999962"/>
    <n v="26"/>
    <x v="122"/>
  </r>
  <r>
    <d v="2035-06-27T00:00:00"/>
    <n v="35.909599999999962"/>
    <s v="Phoenicis Lacus"/>
    <n v="11.7"/>
    <n v="6.4"/>
    <n v="0.74880000000000002"/>
    <n v="36.658399999999965"/>
    <n v="0"/>
    <n v="36.658399999999965"/>
    <n v="26"/>
    <x v="122"/>
  </r>
  <r>
    <d v="2035-06-28T00:00:00"/>
    <n v="36.658399999999965"/>
    <s v="Mare Acidalium"/>
    <n v="12.8"/>
    <n v="6.9"/>
    <n v="0.8832000000000001"/>
    <n v="37.541599999999967"/>
    <n v="0"/>
    <n v="37.541599999999967"/>
    <n v="27"/>
    <x v="123"/>
  </r>
  <r>
    <d v="2035-06-29T00:00:00"/>
    <n v="37.541599999999967"/>
    <s v="Iapygia"/>
    <n v="11"/>
    <n v="0"/>
    <n v="0"/>
    <n v="37.541599999999967"/>
    <n v="0"/>
    <n v="37.541599999999967"/>
    <n v="27"/>
    <x v="123"/>
  </r>
  <r>
    <d v="2035-06-30T00:00:00"/>
    <n v="37.541599999999967"/>
    <s v="Phaethontis"/>
    <n v="14.7"/>
    <n v="0.5"/>
    <n v="0"/>
    <n v="37.541599999999967"/>
    <n v="0"/>
    <n v="37.541599999999967"/>
    <n v="27"/>
    <x v="123"/>
  </r>
  <r>
    <d v="2035-07-01T00:00:00"/>
    <n v="37.541599999999967"/>
    <s v="Arcadia"/>
    <n v="13.2"/>
    <n v="2.5"/>
    <n v="0.33"/>
    <n v="37.871599999999965"/>
    <n v="0"/>
    <n v="37.871599999999965"/>
    <n v="27"/>
    <x v="123"/>
  </r>
  <r>
    <d v="2035-07-02T00:00:00"/>
    <n v="37.871599999999965"/>
    <s v="Arcadia"/>
    <n v="28"/>
    <n v="3.8"/>
    <n v="1.0639999999999998"/>
    <n v="38.935599999999965"/>
    <n v="0"/>
    <n v="38.935599999999965"/>
    <n v="27"/>
    <x v="123"/>
  </r>
  <r>
    <d v="2035-07-03T00:00:00"/>
    <n v="38.935599999999965"/>
    <s v="Amazonis"/>
    <n v="27.5"/>
    <n v="10.3"/>
    <n v="2.8325"/>
    <n v="41.768099999999968"/>
    <n v="0"/>
    <n v="41.768099999999968"/>
    <n v="27"/>
    <x v="123"/>
  </r>
  <r>
    <d v="2035-07-04T00:00:00"/>
    <n v="41.768099999999968"/>
    <s v="Arcadia"/>
    <n v="12.1"/>
    <n v="4.7"/>
    <n v="0.56869999999999998"/>
    <n v="42.336799999999968"/>
    <n v="0"/>
    <n v="42.336799999999968"/>
    <n v="27"/>
    <x v="123"/>
  </r>
  <r>
    <d v="2035-07-05T00:00:00"/>
    <n v="42.336799999999968"/>
    <s v="Phoenicis Lacus"/>
    <n v="24.7"/>
    <n v="7.2"/>
    <n v="1.7784"/>
    <n v="44.115199999999966"/>
    <n v="0"/>
    <n v="44.115199999999966"/>
    <n v="28"/>
    <x v="124"/>
  </r>
  <r>
    <d v="2035-07-06T00:00:00"/>
    <n v="44.115199999999966"/>
    <s v="Syrtis Major"/>
    <n v="27.1"/>
    <n v="2.6"/>
    <n v="0.70460000000000012"/>
    <n v="44.819799999999965"/>
    <n v="0"/>
    <n v="44.819799999999965"/>
    <n v="28"/>
    <x v="124"/>
  </r>
  <r>
    <d v="2035-07-07T00:00:00"/>
    <n v="44.819799999999965"/>
    <s v="Coprates"/>
    <n v="28.7"/>
    <n v="3"/>
    <n v="0.86099999999999999"/>
    <n v="45.680799999999962"/>
    <n v="0"/>
    <n v="45.680799999999962"/>
    <n v="28"/>
    <x v="124"/>
  </r>
  <r>
    <d v="2035-07-08T00:00:00"/>
    <n v="45.680799999999962"/>
    <s v="Iapygia"/>
    <n v="15"/>
    <n v="21.4"/>
    <n v="3.21"/>
    <n v="48.890799999999963"/>
    <n v="0"/>
    <n v="48.890799999999963"/>
    <n v="28"/>
    <x v="124"/>
  </r>
  <r>
    <d v="2035-07-09T00:00:00"/>
    <n v="48.890799999999963"/>
    <s v="Amazonis"/>
    <n v="11.6"/>
    <n v="3.7"/>
    <n v="0.42920000000000003"/>
    <n v="49.319999999999965"/>
    <n v="0"/>
    <n v="49.319999999999965"/>
    <n v="28"/>
    <x v="124"/>
  </r>
  <r>
    <d v="2035-07-10T00:00:00"/>
    <n v="49.319999999999965"/>
    <s v="Iapygia"/>
    <n v="13.1"/>
    <n v="0"/>
    <n v="0"/>
    <n v="49.319999999999965"/>
    <n v="0"/>
    <n v="49.319999999999965"/>
    <n v="28"/>
    <x v="124"/>
  </r>
  <r>
    <d v="2035-07-11T00:00:00"/>
    <n v="49.319999999999965"/>
    <s v="Arcadia"/>
    <n v="25.5"/>
    <n v="0"/>
    <n v="0"/>
    <n v="49.319999999999965"/>
    <n v="0"/>
    <n v="49.319999999999965"/>
    <n v="28"/>
    <x v="124"/>
  </r>
  <r>
    <d v="2035-07-12T00:00:00"/>
    <n v="49.319999999999965"/>
    <s v="Thaumasia"/>
    <n v="19.399999999999999"/>
    <n v="0.7"/>
    <n v="0"/>
    <n v="49.319999999999965"/>
    <n v="0"/>
    <n v="49.319999999999965"/>
    <n v="29"/>
    <x v="125"/>
  </r>
  <r>
    <d v="2035-07-13T00:00:00"/>
    <n v="49.319999999999965"/>
    <s v="Coprates"/>
    <n v="27.3"/>
    <n v="2.6"/>
    <n v="0.7098000000000001"/>
    <n v="50.029799999999966"/>
    <n v="0"/>
    <n v="50.029799999999966"/>
    <n v="29"/>
    <x v="125"/>
  </r>
  <r>
    <d v="2035-07-14T00:00:00"/>
    <n v="50.029799999999966"/>
    <s v="Iapygia"/>
    <n v="21"/>
    <n v="27.8"/>
    <n v="5.838000000000001"/>
    <n v="55.867799999999967"/>
    <n v="0"/>
    <n v="55.867799999999967"/>
    <n v="29"/>
    <x v="125"/>
  </r>
  <r>
    <d v="2035-07-15T00:00:00"/>
    <n v="55.867799999999967"/>
    <s v="Arabia"/>
    <n v="11.5"/>
    <n v="0"/>
    <n v="0"/>
    <n v="55.867799999999967"/>
    <n v="0"/>
    <n v="55.867799999999967"/>
    <n v="29"/>
    <x v="125"/>
  </r>
  <r>
    <d v="2035-07-16T00:00:00"/>
    <n v="55.867799999999967"/>
    <s v="Margaritifer Sinus"/>
    <n v="13.6"/>
    <n v="2.7"/>
    <n v="0.36719999999999997"/>
    <n v="56.234999999999964"/>
    <n v="0"/>
    <n v="56.234999999999964"/>
    <n v="29"/>
    <x v="125"/>
  </r>
  <r>
    <d v="2035-07-17T00:00:00"/>
    <n v="56.234999999999964"/>
    <s v="Ismenius Lacus"/>
    <n v="17.8"/>
    <n v="0.3"/>
    <n v="0"/>
    <n v="56.234999999999964"/>
    <n v="0"/>
    <n v="56.234999999999964"/>
    <n v="29"/>
    <x v="125"/>
  </r>
  <r>
    <d v="2035-07-18T00:00:00"/>
    <n v="56.234999999999964"/>
    <s v="Ismenius Lacus"/>
    <n v="10.8"/>
    <n v="0"/>
    <n v="0"/>
    <n v="56.234999999999964"/>
    <n v="0"/>
    <n v="56.234999999999964"/>
    <n v="29"/>
    <x v="125"/>
  </r>
  <r>
    <d v="2035-07-19T00:00:00"/>
    <n v="56.234999999999964"/>
    <s v="Iapygia"/>
    <n v="23"/>
    <n v="3.3"/>
    <n v="0.7589999999999999"/>
    <n v="56.993999999999964"/>
    <n v="0"/>
    <n v="56.993999999999964"/>
    <n v="30"/>
    <x v="126"/>
  </r>
  <r>
    <d v="2035-07-20T00:00:00"/>
    <n v="56.993999999999964"/>
    <s v="Amazonis"/>
    <n v="14"/>
    <n v="18.100000000000001"/>
    <n v="2.5340000000000003"/>
    <n v="59.527999999999963"/>
    <n v="0"/>
    <n v="59.527999999999963"/>
    <n v="30"/>
    <x v="126"/>
  </r>
  <r>
    <d v="2035-07-21T00:00:00"/>
    <n v="59.527999999999963"/>
    <s v="Arcadia"/>
    <n v="10.7"/>
    <n v="0.4"/>
    <n v="0"/>
    <n v="59.527999999999963"/>
    <n v="0"/>
    <n v="59.527999999999963"/>
    <n v="30"/>
    <x v="126"/>
  </r>
  <r>
    <d v="2035-07-22T00:00:00"/>
    <n v="59.527999999999963"/>
    <s v="Eridania"/>
    <n v="24.7"/>
    <n v="9.1"/>
    <n v="2.2477"/>
    <n v="61.775699999999965"/>
    <n v="0"/>
    <n v="61.775699999999965"/>
    <n v="30"/>
    <x v="126"/>
  </r>
  <r>
    <d v="2035-07-23T00:00:00"/>
    <n v="61.775699999999965"/>
    <s v="Tharsis"/>
    <n v="12.2"/>
    <n v="18.600000000000001"/>
    <n v="2.2692000000000001"/>
    <n v="64.04489999999997"/>
    <n v="0"/>
    <n v="64.04489999999997"/>
    <n v="30"/>
    <x v="126"/>
  </r>
  <r>
    <d v="2035-07-24T00:00:00"/>
    <n v="64.04489999999997"/>
    <s v="Noachis"/>
    <n v="23.8"/>
    <n v="7.7"/>
    <n v="1.8326000000000002"/>
    <n v="65.877499999999969"/>
    <n v="0"/>
    <n v="65.877499999999969"/>
    <n v="30"/>
    <x v="126"/>
  </r>
  <r>
    <d v="2035-07-25T00:00:00"/>
    <n v="65.877499999999969"/>
    <s v="Sinus Sabaeus"/>
    <n v="18.5"/>
    <n v="0"/>
    <n v="0"/>
    <n v="65.877499999999969"/>
    <n v="0"/>
    <n v="65.877499999999969"/>
    <n v="30"/>
    <x v="126"/>
  </r>
  <r>
    <d v="2035-07-26T00:00:00"/>
    <n v="65.877499999999969"/>
    <s v="Lunae Palus"/>
    <n v="24.6"/>
    <n v="0.4"/>
    <n v="0"/>
    <n v="65.877499999999969"/>
    <n v="0"/>
    <n v="65.877499999999969"/>
    <n v="31"/>
    <x v="127"/>
  </r>
  <r>
    <d v="2035-07-27T00:00:00"/>
    <n v="65.877499999999969"/>
    <s v="Tharsis"/>
    <n v="24.6"/>
    <n v="10.4"/>
    <n v="2.5584000000000002"/>
    <n v="68.435899999999975"/>
    <n v="0"/>
    <n v="68.435899999999975"/>
    <n v="31"/>
    <x v="127"/>
  </r>
  <r>
    <d v="2035-07-28T00:00:00"/>
    <n v="68.435899999999975"/>
    <s v="Sinus Sabaeus"/>
    <n v="25.4"/>
    <n v="11.2"/>
    <n v="2.8447999999999998"/>
    <n v="71.280699999999982"/>
    <n v="0"/>
    <n v="71.280699999999982"/>
    <n v="31"/>
    <x v="127"/>
  </r>
  <r>
    <d v="2035-07-29T00:00:00"/>
    <n v="71.280699999999982"/>
    <s v="Amazonis"/>
    <n v="13.1"/>
    <n v="22.2"/>
    <n v="2.9081999999999999"/>
    <n v="74.188899999999975"/>
    <n v="0"/>
    <n v="74.188899999999975"/>
    <n v="31"/>
    <x v="127"/>
  </r>
  <r>
    <d v="2035-07-30T00:00:00"/>
    <n v="74.188899999999975"/>
    <s v="Iapygia"/>
    <n v="10.1"/>
    <n v="11.6"/>
    <n v="1.1716"/>
    <n v="75.360499999999973"/>
    <n v="0"/>
    <n v="75.360499999999973"/>
    <n v="31"/>
    <x v="127"/>
  </r>
  <r>
    <d v="2035-07-31T00:00:00"/>
    <n v="75.360499999999973"/>
    <s v="Phoenicis Lacus"/>
    <n v="25"/>
    <n v="0"/>
    <n v="0"/>
    <n v="75.360499999999973"/>
    <n v="0"/>
    <n v="75.360499999999973"/>
    <n v="31"/>
    <x v="127"/>
  </r>
  <r>
    <d v="2035-08-01T00:00:00"/>
    <n v="75.360499999999973"/>
    <s v="Memnonia"/>
    <n v="20.9"/>
    <n v="11.4"/>
    <n v="2.3826000000000001"/>
    <n v="77.74309999999997"/>
    <n v="0"/>
    <n v="77.74309999999997"/>
    <n v="31"/>
    <x v="127"/>
  </r>
  <r>
    <d v="2035-08-02T00:00:00"/>
    <n v="77.74309999999997"/>
    <s v="Arabia"/>
    <n v="27.6"/>
    <n v="2.5"/>
    <n v="0.69000000000000006"/>
    <n v="78.433099999999968"/>
    <n v="0"/>
    <n v="78.433099999999968"/>
    <n v="32"/>
    <x v="128"/>
  </r>
  <r>
    <d v="2035-08-03T00:00:00"/>
    <n v="78.433099999999968"/>
    <s v="Iapygia"/>
    <n v="22.8"/>
    <n v="0"/>
    <n v="0"/>
    <n v="78.433099999999968"/>
    <n v="0"/>
    <n v="78.433099999999968"/>
    <n v="32"/>
    <x v="128"/>
  </r>
  <r>
    <d v="2035-08-04T00:00:00"/>
    <n v="78.433099999999968"/>
    <s v="Mare Boreum"/>
    <n v="12"/>
    <n v="0"/>
    <n v="0"/>
    <n v="78.433099999999968"/>
    <n v="0"/>
    <n v="78.433099999999968"/>
    <n v="32"/>
    <x v="128"/>
  </r>
  <r>
    <d v="2035-08-05T00:00:00"/>
    <n v="78.433099999999968"/>
    <s v="Aeolis"/>
    <n v="16.8"/>
    <n v="4.9000000000000004"/>
    <n v="0.82320000000000004"/>
    <n v="79.256299999999968"/>
    <n v="0"/>
    <n v="79.256299999999968"/>
    <n v="32"/>
    <x v="128"/>
  </r>
  <r>
    <d v="2035-08-06T00:00:00"/>
    <n v="79.256299999999968"/>
    <s v="Elysium"/>
    <n v="12.9"/>
    <n v="3"/>
    <n v="0.38700000000000001"/>
    <n v="79.643299999999968"/>
    <n v="0"/>
    <n v="79.643299999999968"/>
    <n v="32"/>
    <x v="128"/>
  </r>
  <r>
    <d v="2035-08-07T00:00:00"/>
    <n v="79.643299999999968"/>
    <s v="Iapygia"/>
    <n v="18"/>
    <n v="13.6"/>
    <n v="2.448"/>
    <n v="82.091299999999961"/>
    <n v="0"/>
    <n v="82.091299999999961"/>
    <n v="32"/>
    <x v="128"/>
  </r>
  <r>
    <d v="2035-08-08T00:00:00"/>
    <n v="82.091299999999961"/>
    <s v="Tharsis"/>
    <n v="26"/>
    <n v="30.4"/>
    <n v="7.9039999999999999"/>
    <n v="89.995299999999958"/>
    <n v="0"/>
    <n v="89.995299999999958"/>
    <n v="32"/>
    <x v="128"/>
  </r>
  <r>
    <d v="2035-08-09T00:00:00"/>
    <n v="89.995299999999958"/>
    <s v="Phoenicis Lacus"/>
    <n v="21.3"/>
    <n v="0"/>
    <n v="0"/>
    <n v="89.995299999999958"/>
    <n v="0"/>
    <n v="89.995299999999958"/>
    <n v="33"/>
    <x v="129"/>
  </r>
  <r>
    <d v="2035-08-10T00:00:00"/>
    <n v="89.995299999999958"/>
    <s v="Amazonis"/>
    <n v="15.7"/>
    <n v="5.9"/>
    <n v="0.92630000000000001"/>
    <n v="90.921599999999955"/>
    <n v="0"/>
    <n v="90.921599999999955"/>
    <n v="33"/>
    <x v="129"/>
  </r>
  <r>
    <d v="2035-08-11T00:00:00"/>
    <n v="90.921599999999955"/>
    <s v="Iapygia"/>
    <n v="19.100000000000001"/>
    <n v="0"/>
    <n v="0"/>
    <n v="90.921599999999955"/>
    <n v="0"/>
    <n v="90.921599999999955"/>
    <n v="33"/>
    <x v="129"/>
  </r>
  <r>
    <d v="2035-08-12T00:00:00"/>
    <n v="90.921599999999955"/>
    <s v="Tharsis"/>
    <n v="24.6"/>
    <n v="12.3"/>
    <n v="3.0258000000000003"/>
    <n v="93.947399999999959"/>
    <n v="0"/>
    <n v="93.947399999999959"/>
    <n v="33"/>
    <x v="129"/>
  </r>
  <r>
    <d v="2035-08-13T00:00:00"/>
    <n v="93.947399999999959"/>
    <s v="Iapygia"/>
    <n v="18.7"/>
    <n v="17.8"/>
    <n v="3.3286000000000002"/>
    <n v="97.275999999999954"/>
    <n v="0"/>
    <n v="97.275999999999954"/>
    <n v="33"/>
    <x v="129"/>
  </r>
  <r>
    <d v="2035-08-14T00:00:00"/>
    <n v="97.275999999999954"/>
    <s v="Mare Boreum"/>
    <n v="13.2"/>
    <n v="3.2"/>
    <n v="0.42240000000000005"/>
    <n v="97.69839999999995"/>
    <n v="0"/>
    <n v="97.69839999999995"/>
    <n v="33"/>
    <x v="129"/>
  </r>
  <r>
    <d v="2035-08-15T00:00:00"/>
    <n v="97.69839999999995"/>
    <s v="Sinus Sabaeus"/>
    <n v="24.8"/>
    <n v="2.2999999999999998"/>
    <n v="0.57040000000000002"/>
    <n v="98.268799999999956"/>
    <n v="0"/>
    <n v="98.268799999999956"/>
    <n v="33"/>
    <x v="129"/>
  </r>
  <r>
    <d v="2035-08-16T00:00:00"/>
    <n v="98.268799999999956"/>
    <s v="Phoenicis Lacus"/>
    <n v="19.3"/>
    <n v="1.8"/>
    <n v="0.34740000000000004"/>
    <n v="98.616199999999949"/>
    <n v="0"/>
    <n v="98.616199999999949"/>
    <n v="34"/>
    <x v="130"/>
  </r>
  <r>
    <d v="2035-08-17T00:00:00"/>
    <n v="98.616199999999949"/>
    <s v="Memnonia"/>
    <n v="22.7"/>
    <n v="0"/>
    <n v="0"/>
    <n v="98.616199999999949"/>
    <n v="0"/>
    <n v="98.616199999999949"/>
    <n v="34"/>
    <x v="130"/>
  </r>
  <r>
    <d v="2035-08-18T00:00:00"/>
    <n v="98.616199999999949"/>
    <s v="Amazonis"/>
    <n v="15.2"/>
    <n v="0"/>
    <n v="0"/>
    <n v="98.616199999999949"/>
    <n v="0"/>
    <n v="98.616199999999949"/>
    <n v="34"/>
    <x v="130"/>
  </r>
  <r>
    <d v="2035-08-19T00:00:00"/>
    <n v="98.616199999999949"/>
    <s v="Aeolis"/>
    <n v="28.6"/>
    <n v="0.2"/>
    <n v="0"/>
    <n v="98.616199999999949"/>
    <n v="0"/>
    <n v="98.616199999999949"/>
    <n v="34"/>
    <x v="130"/>
  </r>
  <r>
    <d v="2035-08-20T00:00:00"/>
    <n v="98.616199999999949"/>
    <s v="Coprates"/>
    <n v="17.899999999999999"/>
    <n v="18.600000000000001"/>
    <n v="3.3294000000000001"/>
    <n v="101.94559999999996"/>
    <n v="100"/>
    <n v="1.9455999999999563"/>
    <n v="34"/>
    <x v="130"/>
  </r>
  <r>
    <d v="2035-08-21T00:00:00"/>
    <n v="1.9455999999999563"/>
    <s v="Hellas"/>
    <n v="11.6"/>
    <n v="0"/>
    <n v="0"/>
    <n v="1.9455999999999563"/>
    <n v="0"/>
    <n v="1.9455999999999563"/>
    <n v="34"/>
    <x v="130"/>
  </r>
  <r>
    <d v="2035-08-22T00:00:00"/>
    <n v="1.9455999999999563"/>
    <s v="Margaritifer Sinus"/>
    <n v="19"/>
    <n v="2.2000000000000002"/>
    <n v="0.41800000000000004"/>
    <n v="2.3635999999999564"/>
    <n v="0"/>
    <n v="2.3635999999999564"/>
    <n v="34"/>
    <x v="130"/>
  </r>
  <r>
    <d v="2035-08-23T00:00:00"/>
    <n v="2.3635999999999564"/>
    <s v="Sinus Sabaeus"/>
    <n v="17.600000000000001"/>
    <n v="7.2"/>
    <n v="1.2672000000000001"/>
    <n v="3.6307999999999563"/>
    <n v="0"/>
    <n v="3.6307999999999563"/>
    <n v="35"/>
    <x v="131"/>
  </r>
  <r>
    <d v="2035-08-24T00:00:00"/>
    <n v="3.6307999999999563"/>
    <s v="Coprates"/>
    <n v="12.1"/>
    <n v="7.2"/>
    <n v="0.87120000000000009"/>
    <n v="4.5019999999999563"/>
    <n v="0"/>
    <n v="4.5019999999999563"/>
    <n v="35"/>
    <x v="131"/>
  </r>
  <r>
    <d v="2035-08-25T00:00:00"/>
    <n v="4.5019999999999563"/>
    <s v="Eridania"/>
    <n v="28.3"/>
    <n v="1.8"/>
    <n v="0.50940000000000007"/>
    <n v="5.0113999999999566"/>
    <n v="0"/>
    <n v="5.0113999999999566"/>
    <n v="35"/>
    <x v="131"/>
  </r>
  <r>
    <d v="2035-08-26T00:00:00"/>
    <n v="5.0113999999999566"/>
    <s v="Memnonia"/>
    <n v="13.3"/>
    <n v="0"/>
    <n v="0"/>
    <n v="5.0113999999999566"/>
    <n v="0"/>
    <n v="5.0113999999999566"/>
    <n v="35"/>
    <x v="131"/>
  </r>
  <r>
    <d v="2035-08-27T00:00:00"/>
    <n v="5.0113999999999566"/>
    <s v="Amazonis"/>
    <n v="21"/>
    <n v="4.2"/>
    <n v="0.88200000000000001"/>
    <n v="5.8933999999999562"/>
    <n v="0"/>
    <n v="5.8933999999999562"/>
    <n v="35"/>
    <x v="131"/>
  </r>
  <r>
    <d v="2035-08-28T00:00:00"/>
    <n v="5.8933999999999562"/>
    <s v="Iapygia"/>
    <n v="12"/>
    <n v="2.2000000000000002"/>
    <n v="0.26400000000000001"/>
    <n v="6.1573999999999565"/>
    <n v="0"/>
    <n v="6.1573999999999565"/>
    <n v="35"/>
    <x v="131"/>
  </r>
  <r>
    <d v="2035-08-29T00:00:00"/>
    <n v="6.1573999999999565"/>
    <s v="Tharsis"/>
    <n v="12.1"/>
    <n v="0"/>
    <n v="0"/>
    <n v="6.1573999999999565"/>
    <n v="0"/>
    <n v="6.1573999999999565"/>
    <n v="35"/>
    <x v="131"/>
  </r>
  <r>
    <d v="2035-08-30T00:00:00"/>
    <n v="6.1573999999999565"/>
    <s v="Amazonis"/>
    <n v="15.8"/>
    <n v="17.2"/>
    <n v="2.7176"/>
    <n v="8.8749999999999574"/>
    <n v="0"/>
    <n v="8.8749999999999574"/>
    <n v="36"/>
    <x v="132"/>
  </r>
  <r>
    <d v="2035-08-31T00:00:00"/>
    <n v="8.8749999999999574"/>
    <s v="Sinus Sabaeus"/>
    <n v="25.7"/>
    <n v="5.9"/>
    <n v="1.5163"/>
    <n v="10.391299999999957"/>
    <n v="0"/>
    <n v="10.391299999999957"/>
    <n v="36"/>
    <x v="132"/>
  </r>
  <r>
    <d v="2035-09-01T00:00:00"/>
    <n v="10.391299999999957"/>
    <s v="Iapygia"/>
    <n v="20.5"/>
    <n v="26"/>
    <n v="5.33"/>
    <n v="15.721299999999957"/>
    <n v="0"/>
    <n v="15.721299999999957"/>
    <n v="36"/>
    <x v="132"/>
  </r>
  <r>
    <d v="2035-09-02T00:00:00"/>
    <n v="15.721299999999957"/>
    <s v="Eridania"/>
    <n v="23.5"/>
    <n v="15.3"/>
    <n v="3.5955000000000004"/>
    <n v="19.316799999999958"/>
    <n v="0"/>
    <n v="19.316799999999958"/>
    <n v="36"/>
    <x v="132"/>
  </r>
  <r>
    <d v="2035-09-03T00:00:00"/>
    <n v="19.316799999999958"/>
    <s v="Sinus Sabaeus"/>
    <n v="21.7"/>
    <n v="1.2"/>
    <n v="0.26040000000000002"/>
    <n v="19.577199999999959"/>
    <n v="0"/>
    <n v="19.577199999999959"/>
    <n v="36"/>
    <x v="132"/>
  </r>
  <r>
    <d v="2035-09-04T00:00:00"/>
    <n v="19.577199999999959"/>
    <s v="Iapygia"/>
    <n v="29.8"/>
    <n v="0"/>
    <n v="0"/>
    <n v="19.577199999999959"/>
    <n v="0"/>
    <n v="19.577199999999959"/>
    <n v="36"/>
    <x v="132"/>
  </r>
  <r>
    <d v="2035-09-05T00:00:00"/>
    <n v="19.577199999999959"/>
    <s v="Coprates"/>
    <n v="27.1"/>
    <n v="0"/>
    <n v="0"/>
    <n v="19.577199999999959"/>
    <n v="0"/>
    <n v="19.577199999999959"/>
    <n v="36"/>
    <x v="132"/>
  </r>
  <r>
    <d v="2035-09-06T00:00:00"/>
    <n v="19.577199999999959"/>
    <s v="Sinus Sabaeus"/>
    <n v="27.3"/>
    <n v="0"/>
    <n v="0"/>
    <n v="19.577199999999959"/>
    <n v="0"/>
    <n v="19.577199999999959"/>
    <n v="37"/>
    <x v="133"/>
  </r>
  <r>
    <d v="2035-09-07T00:00:00"/>
    <n v="19.577199999999959"/>
    <s v="Tharsis"/>
    <n v="15.5"/>
    <n v="27.6"/>
    <n v="4.2780000000000005"/>
    <n v="23.855199999999961"/>
    <n v="0"/>
    <n v="23.855199999999961"/>
    <n v="37"/>
    <x v="133"/>
  </r>
  <r>
    <d v="2035-09-08T00:00:00"/>
    <n v="23.855199999999961"/>
    <s v="Eridania"/>
    <n v="27.9"/>
    <n v="5.0999999999999996"/>
    <n v="1.4229000000000001"/>
    <n v="25.278099999999959"/>
    <n v="0"/>
    <n v="25.278099999999959"/>
    <n v="37"/>
    <x v="133"/>
  </r>
  <r>
    <d v="2035-09-09T00:00:00"/>
    <n v="25.278099999999959"/>
    <s v="Iapygia"/>
    <n v="19.7"/>
    <n v="21.4"/>
    <n v="4.2157999999999998"/>
    <n v="29.493899999999961"/>
    <n v="0"/>
    <n v="29.493899999999961"/>
    <n v="37"/>
    <x v="133"/>
  </r>
  <r>
    <d v="2035-09-10T00:00:00"/>
    <n v="29.493899999999961"/>
    <s v="Iapygia"/>
    <n v="27.8"/>
    <n v="27.6"/>
    <n v="7.6728000000000014"/>
    <n v="37.166699999999963"/>
    <n v="0"/>
    <n v="37.166699999999963"/>
    <n v="37"/>
    <x v="133"/>
  </r>
  <r>
    <d v="2035-09-11T00:00:00"/>
    <n v="37.166699999999963"/>
    <s v="Mare Acidalium"/>
    <n v="12.3"/>
    <n v="2.9"/>
    <n v="0.35670000000000002"/>
    <n v="37.523399999999967"/>
    <n v="0"/>
    <n v="37.523399999999967"/>
    <n v="37"/>
    <x v="133"/>
  </r>
  <r>
    <d v="2035-09-12T00:00:00"/>
    <n v="37.523399999999967"/>
    <s v="Memnonia"/>
    <n v="12.8"/>
    <n v="8.8000000000000007"/>
    <n v="1.1264000000000001"/>
    <n v="38.649799999999964"/>
    <n v="0"/>
    <n v="38.649799999999964"/>
    <n v="37"/>
    <x v="133"/>
  </r>
  <r>
    <d v="2035-09-13T00:00:00"/>
    <n v="38.649799999999964"/>
    <s v="Iapygia"/>
    <n v="15"/>
    <n v="0"/>
    <n v="0"/>
    <n v="38.649799999999964"/>
    <n v="0"/>
    <n v="38.649799999999964"/>
    <n v="38"/>
    <x v="134"/>
  </r>
  <r>
    <d v="2035-09-14T00:00:00"/>
    <n v="38.649799999999964"/>
    <s v="Aeolis"/>
    <n v="27.6"/>
    <n v="4.7"/>
    <n v="1.2971999999999999"/>
    <n v="39.94699999999996"/>
    <n v="0"/>
    <n v="39.94699999999996"/>
    <n v="38"/>
    <x v="134"/>
  </r>
  <r>
    <d v="2035-09-15T00:00:00"/>
    <n v="39.94699999999996"/>
    <s v="Iapygia"/>
    <n v="19.600000000000001"/>
    <n v="0"/>
    <n v="0"/>
    <n v="39.94699999999996"/>
    <n v="0"/>
    <n v="39.94699999999996"/>
    <n v="38"/>
    <x v="134"/>
  </r>
  <r>
    <d v="2035-09-16T00:00:00"/>
    <n v="39.94699999999996"/>
    <s v="Diacria"/>
    <n v="16"/>
    <n v="0.4"/>
    <n v="0"/>
    <n v="39.94699999999996"/>
    <n v="0"/>
    <n v="39.94699999999996"/>
    <n v="38"/>
    <x v="134"/>
  </r>
  <r>
    <d v="2035-09-17T00:00:00"/>
    <n v="39.94699999999996"/>
    <s v="Iapygia"/>
    <n v="10.3"/>
    <n v="0"/>
    <n v="0"/>
    <n v="39.94699999999996"/>
    <n v="0"/>
    <n v="39.94699999999996"/>
    <n v="38"/>
    <x v="134"/>
  </r>
  <r>
    <d v="2035-09-18T00:00:00"/>
    <n v="39.94699999999996"/>
    <s v="Memnonia"/>
    <n v="20.2"/>
    <n v="13.9"/>
    <n v="2.8077999999999999"/>
    <n v="42.75479999999996"/>
    <n v="0"/>
    <n v="42.75479999999996"/>
    <n v="38"/>
    <x v="134"/>
  </r>
  <r>
    <d v="2035-09-19T00:00:00"/>
    <n v="42.75479999999996"/>
    <s v="Arcadia"/>
    <n v="26.4"/>
    <n v="6.8"/>
    <n v="1.7951999999999999"/>
    <n v="44.549999999999962"/>
    <n v="0"/>
    <n v="44.549999999999962"/>
    <n v="38"/>
    <x v="134"/>
  </r>
  <r>
    <d v="2035-09-20T00:00:00"/>
    <n v="44.549999999999962"/>
    <s v="Lunae Palus"/>
    <n v="20.6"/>
    <n v="0"/>
    <n v="0"/>
    <n v="44.549999999999962"/>
    <n v="0"/>
    <n v="44.549999999999962"/>
    <n v="39"/>
    <x v="135"/>
  </r>
  <r>
    <d v="2035-09-21T00:00:00"/>
    <n v="44.549999999999962"/>
    <s v="Tharsis"/>
    <n v="12.3"/>
    <n v="0.2"/>
    <n v="0"/>
    <n v="44.549999999999962"/>
    <n v="0"/>
    <n v="44.549999999999962"/>
    <n v="39"/>
    <x v="135"/>
  </r>
  <r>
    <d v="2035-09-22T00:00:00"/>
    <n v="44.549999999999962"/>
    <s v="Tharsis"/>
    <n v="11.2"/>
    <n v="36.200000000000003"/>
    <n v="4.0544000000000002"/>
    <n v="48.604399999999963"/>
    <n v="0"/>
    <n v="48.604399999999963"/>
    <n v="39"/>
    <x v="135"/>
  </r>
  <r>
    <d v="2035-09-23T00:00:00"/>
    <n v="48.604399999999963"/>
    <s v="Ismenius Lacus"/>
    <n v="22.6"/>
    <n v="2.4"/>
    <n v="0.54239999999999999"/>
    <n v="49.146799999999963"/>
    <n v="0"/>
    <n v="49.146799999999963"/>
    <n v="39"/>
    <x v="135"/>
  </r>
  <r>
    <d v="2035-09-24T00:00:00"/>
    <n v="49.146799999999963"/>
    <s v="Syrtis Major"/>
    <n v="16.399999999999999"/>
    <n v="0.1"/>
    <n v="0"/>
    <n v="49.146799999999963"/>
    <n v="0"/>
    <n v="49.146799999999963"/>
    <n v="39"/>
    <x v="135"/>
  </r>
  <r>
    <d v="2035-09-25T00:00:00"/>
    <n v="49.146799999999963"/>
    <s v="Casius"/>
    <n v="23.4"/>
    <n v="0"/>
    <n v="0"/>
    <n v="49.146799999999963"/>
    <n v="0"/>
    <n v="49.146799999999963"/>
    <n v="39"/>
    <x v="135"/>
  </r>
  <r>
    <d v="2035-09-26T00:00:00"/>
    <n v="49.146799999999963"/>
    <s v="Aeolis"/>
    <n v="20.2"/>
    <n v="0.3"/>
    <n v="0"/>
    <n v="49.146799999999963"/>
    <n v="0"/>
    <n v="49.146799999999963"/>
    <n v="39"/>
    <x v="135"/>
  </r>
  <r>
    <d v="2035-09-27T00:00:00"/>
    <n v="49.146799999999963"/>
    <s v="Amazonis"/>
    <n v="17.600000000000001"/>
    <n v="15"/>
    <n v="2.64"/>
    <n v="51.786799999999964"/>
    <n v="0"/>
    <n v="51.786799999999964"/>
    <n v="40"/>
    <x v="136"/>
  </r>
  <r>
    <d v="2035-09-28T00:00:00"/>
    <n v="51.786799999999964"/>
    <s v="Iapygia"/>
    <n v="21.7"/>
    <n v="33.299999999999997"/>
    <n v="7.2260999999999989"/>
    <n v="59.012899999999959"/>
    <n v="0"/>
    <n v="59.012899999999959"/>
    <n v="40"/>
    <x v="136"/>
  </r>
  <r>
    <d v="2035-09-29T00:00:00"/>
    <n v="59.012899999999959"/>
    <s v="Iapygia"/>
    <n v="18.399999999999999"/>
    <n v="19.3"/>
    <n v="3.5512000000000001"/>
    <n v="62.564099999999961"/>
    <n v="0"/>
    <n v="62.564099999999961"/>
    <n v="40"/>
    <x v="136"/>
  </r>
  <r>
    <d v="2035-09-30T00:00:00"/>
    <n v="62.564099999999961"/>
    <s v="Coprates"/>
    <n v="20.100000000000001"/>
    <n v="15.4"/>
    <n v="3.0954000000000002"/>
    <n v="65.659499999999966"/>
    <n v="0"/>
    <n v="65.659499999999966"/>
    <n v="40"/>
    <x v="136"/>
  </r>
  <r>
    <d v="2035-10-01T00:00:00"/>
    <n v="65.659499999999966"/>
    <s v="Memnonia"/>
    <n v="16.5"/>
    <n v="14.7"/>
    <n v="2.4255"/>
    <n v="68.084999999999965"/>
    <n v="0"/>
    <n v="68.084999999999965"/>
    <n v="40"/>
    <x v="136"/>
  </r>
  <r>
    <d v="2035-10-02T00:00:00"/>
    <n v="68.084999999999965"/>
    <s v="Iapygia"/>
    <n v="12.3"/>
    <n v="30.2"/>
    <n v="3.7146000000000003"/>
    <n v="71.79959999999997"/>
    <n v="0"/>
    <n v="71.79959999999997"/>
    <n v="40"/>
    <x v="136"/>
  </r>
  <r>
    <d v="2035-10-03T00:00:00"/>
    <n v="71.79959999999997"/>
    <s v="Iapygia"/>
    <n v="29.6"/>
    <n v="42.8"/>
    <n v="12.668799999999999"/>
    <n v="84.468399999999974"/>
    <n v="0"/>
    <n v="84.468399999999974"/>
    <n v="40"/>
    <x v="136"/>
  </r>
  <r>
    <d v="2035-10-04T00:00:00"/>
    <n v="84.468399999999974"/>
    <s v="Sinus Sabaeus"/>
    <n v="26.6"/>
    <n v="9.1999999999999993"/>
    <n v="2.4472"/>
    <n v="86.915599999999969"/>
    <n v="0"/>
    <n v="86.915599999999969"/>
    <n v="41"/>
    <x v="137"/>
  </r>
  <r>
    <d v="2035-10-05T00:00:00"/>
    <n v="86.915599999999969"/>
    <s v="Memnonia"/>
    <n v="26.7"/>
    <n v="4"/>
    <n v="1.0680000000000001"/>
    <n v="87.983599999999967"/>
    <n v="0"/>
    <n v="87.983599999999967"/>
    <n v="41"/>
    <x v="137"/>
  </r>
  <r>
    <d v="2035-10-06T00:00:00"/>
    <n v="87.983599999999967"/>
    <s v="Phoenicis Lacus"/>
    <n v="23.6"/>
    <n v="0"/>
    <n v="0"/>
    <n v="87.983599999999967"/>
    <n v="0"/>
    <n v="87.983599999999967"/>
    <n v="41"/>
    <x v="137"/>
  </r>
  <r>
    <d v="2035-10-07T00:00:00"/>
    <n v="87.983599999999967"/>
    <s v="Syrtis Major"/>
    <n v="13.6"/>
    <n v="2.8"/>
    <n v="0.38079999999999997"/>
    <n v="88.364399999999961"/>
    <n v="0"/>
    <n v="88.364399999999961"/>
    <n v="41"/>
    <x v="137"/>
  </r>
  <r>
    <d v="2035-10-08T00:00:00"/>
    <n v="88.364399999999961"/>
    <s v="Amenthes"/>
    <n v="13.8"/>
    <n v="6.5"/>
    <n v="0.89700000000000002"/>
    <n v="89.261399999999966"/>
    <n v="0"/>
    <n v="89.261399999999966"/>
    <n v="41"/>
    <x v="137"/>
  </r>
  <r>
    <d v="2035-10-09T00:00:00"/>
    <n v="89.261399999999966"/>
    <s v="Noachis"/>
    <n v="12.3"/>
    <n v="0"/>
    <n v="0"/>
    <n v="89.261399999999966"/>
    <n v="0"/>
    <n v="89.261399999999966"/>
    <n v="41"/>
    <x v="137"/>
  </r>
  <r>
    <d v="2035-10-10T00:00:00"/>
    <n v="89.261399999999966"/>
    <s v="Coprates"/>
    <n v="12.3"/>
    <n v="0"/>
    <n v="0"/>
    <n v="89.261399999999966"/>
    <n v="0"/>
    <n v="89.261399999999966"/>
    <n v="41"/>
    <x v="137"/>
  </r>
  <r>
    <d v="2035-10-11T00:00:00"/>
    <n v="89.261399999999966"/>
    <s v="Memnonia"/>
    <n v="22.7"/>
    <n v="10.3"/>
    <n v="2.3381000000000003"/>
    <n v="91.599499999999964"/>
    <n v="0"/>
    <n v="91.599499999999964"/>
    <n v="42"/>
    <x v="138"/>
  </r>
  <r>
    <d v="2035-10-12T00:00:00"/>
    <n v="91.599499999999964"/>
    <s v="Iapygia"/>
    <n v="19"/>
    <n v="0"/>
    <n v="0"/>
    <n v="91.599499999999964"/>
    <n v="0"/>
    <n v="91.599499999999964"/>
    <n v="42"/>
    <x v="138"/>
  </r>
  <r>
    <d v="2035-10-13T00:00:00"/>
    <n v="91.599499999999964"/>
    <s v="Ismenius Lacus"/>
    <n v="23.4"/>
    <n v="0"/>
    <n v="0"/>
    <n v="91.599499999999964"/>
    <n v="0"/>
    <n v="91.599499999999964"/>
    <n v="42"/>
    <x v="138"/>
  </r>
  <r>
    <d v="2035-10-14T00:00:00"/>
    <n v="91.599499999999964"/>
    <s v="Phoenicis Lacus"/>
    <n v="28.2"/>
    <n v="0"/>
    <n v="0"/>
    <n v="91.599499999999964"/>
    <n v="0"/>
    <n v="91.599499999999964"/>
    <n v="42"/>
    <x v="138"/>
  </r>
  <r>
    <d v="2035-10-15T00:00:00"/>
    <n v="91.599499999999964"/>
    <s v="Phoenicis Lacus"/>
    <n v="20.100000000000001"/>
    <n v="9.6999999999999993"/>
    <n v="1.9497"/>
    <n v="93.549199999999956"/>
    <n v="0"/>
    <n v="93.549199999999956"/>
    <n v="42"/>
    <x v="138"/>
  </r>
  <r>
    <d v="2035-10-16T00:00:00"/>
    <n v="93.549199999999956"/>
    <s v="Lunae Palus"/>
    <n v="29.6"/>
    <n v="0"/>
    <n v="0"/>
    <n v="93.549199999999956"/>
    <n v="0"/>
    <n v="93.549199999999956"/>
    <n v="42"/>
    <x v="138"/>
  </r>
  <r>
    <d v="2035-10-17T00:00:00"/>
    <n v="93.549199999999956"/>
    <s v="Coprates"/>
    <n v="25.8"/>
    <n v="0"/>
    <n v="0"/>
    <n v="93.549199999999956"/>
    <n v="0"/>
    <n v="93.549199999999956"/>
    <n v="42"/>
    <x v="138"/>
  </r>
  <r>
    <d v="2035-10-18T00:00:00"/>
    <n v="93.549199999999956"/>
    <s v="Iapygia"/>
    <n v="19.600000000000001"/>
    <n v="18.5"/>
    <n v="3.6260000000000003"/>
    <n v="97.175199999999961"/>
    <n v="0"/>
    <n v="97.175199999999961"/>
    <n v="43"/>
    <x v="139"/>
  </r>
  <r>
    <d v="2035-10-19T00:00:00"/>
    <n v="97.175199999999961"/>
    <s v="Tharsis"/>
    <n v="21.5"/>
    <n v="3"/>
    <n v="0.64500000000000002"/>
    <n v="97.820199999999957"/>
    <n v="0"/>
    <n v="97.820199999999957"/>
    <n v="43"/>
    <x v="139"/>
  </r>
  <r>
    <d v="2035-10-20T00:00:00"/>
    <n v="97.820199999999957"/>
    <s v="Phoenicis Lacus"/>
    <n v="24.2"/>
    <n v="17.399999999999999"/>
    <n v="4.210799999999999"/>
    <n v="102.03099999999995"/>
    <n v="100"/>
    <n v="2.0309999999999491"/>
    <n v="43"/>
    <x v="139"/>
  </r>
  <r>
    <d v="2035-10-21T00:00:00"/>
    <n v="2.0309999999999491"/>
    <s v="Casius"/>
    <n v="12"/>
    <n v="0"/>
    <n v="0"/>
    <n v="2.0309999999999491"/>
    <n v="0"/>
    <n v="2.0309999999999491"/>
    <n v="43"/>
    <x v="139"/>
  </r>
  <r>
    <d v="2035-10-22T00:00:00"/>
    <n v="2.0309999999999491"/>
    <s v="Phaethontis"/>
    <n v="23"/>
    <n v="0"/>
    <n v="0"/>
    <n v="2.0309999999999491"/>
    <n v="0"/>
    <n v="2.0309999999999491"/>
    <n v="43"/>
    <x v="139"/>
  </r>
  <r>
    <d v="2035-10-23T00:00:00"/>
    <n v="2.0309999999999491"/>
    <s v="Tharsis"/>
    <n v="19.8"/>
    <n v="29.2"/>
    <n v="5.7816000000000001"/>
    <n v="7.8125999999999491"/>
    <n v="0"/>
    <n v="7.8125999999999491"/>
    <n v="43"/>
    <x v="139"/>
  </r>
  <r>
    <d v="2035-10-24T00:00:00"/>
    <n v="7.8125999999999491"/>
    <s v="Amenthes"/>
    <n v="14.9"/>
    <n v="0.8"/>
    <n v="0"/>
    <n v="7.8125999999999491"/>
    <n v="0"/>
    <n v="7.8125999999999491"/>
    <n v="43"/>
    <x v="139"/>
  </r>
  <r>
    <d v="2035-10-25T00:00:00"/>
    <n v="7.8125999999999491"/>
    <s v="Phoenicis Lacus"/>
    <n v="17.899999999999999"/>
    <n v="10.3"/>
    <n v="1.8437000000000001"/>
    <n v="9.6562999999999484"/>
    <n v="0"/>
    <n v="9.6562999999999484"/>
    <n v="44"/>
    <x v="140"/>
  </r>
  <r>
    <d v="2035-10-26T00:00:00"/>
    <n v="9.6562999999999484"/>
    <s v="Coprates"/>
    <n v="26"/>
    <n v="0"/>
    <n v="0"/>
    <n v="9.6562999999999484"/>
    <n v="0"/>
    <n v="9.6562999999999484"/>
    <n v="44"/>
    <x v="140"/>
  </r>
  <r>
    <d v="2035-10-27T00:00:00"/>
    <n v="9.6562999999999484"/>
    <s v="Sinus Sabaeus"/>
    <n v="21.5"/>
    <n v="9.3000000000000007"/>
    <n v="1.9995000000000003"/>
    <n v="11.65579999999995"/>
    <n v="0"/>
    <n v="11.65579999999995"/>
    <n v="44"/>
    <x v="140"/>
  </r>
  <r>
    <d v="2035-10-28T00:00:00"/>
    <n v="11.65579999999995"/>
    <s v="Tharsis"/>
    <n v="29.9"/>
    <n v="2.4"/>
    <n v="0.7175999999999999"/>
    <n v="12.373399999999949"/>
    <n v="0"/>
    <n v="12.373399999999949"/>
    <n v="44"/>
    <x v="140"/>
  </r>
  <r>
    <d v="2035-10-29T00:00:00"/>
    <n v="12.373399999999949"/>
    <s v="Iapygia"/>
    <n v="12.3"/>
    <n v="35.1"/>
    <n v="4.3173000000000004"/>
    <n v="16.69069999999995"/>
    <n v="0"/>
    <n v="16.69069999999995"/>
    <n v="44"/>
    <x v="140"/>
  </r>
  <r>
    <d v="2035-10-30T00:00:00"/>
    <n v="16.69069999999995"/>
    <s v="Lunae Palus"/>
    <n v="21.7"/>
    <n v="3.9"/>
    <n v="0.84629999999999994"/>
    <n v="17.536999999999949"/>
    <n v="0"/>
    <n v="17.536999999999949"/>
    <n v="44"/>
    <x v="140"/>
  </r>
  <r>
    <d v="2035-10-31T00:00:00"/>
    <n v="17.536999999999949"/>
    <s v="Iapygia"/>
    <n v="10.7"/>
    <n v="0"/>
    <n v="0"/>
    <n v="17.536999999999949"/>
    <n v="0"/>
    <n v="17.536999999999949"/>
    <n v="44"/>
    <x v="140"/>
  </r>
  <r>
    <d v="2035-11-01T00:00:00"/>
    <n v="17.536999999999949"/>
    <s v="Amenthes"/>
    <n v="21.5"/>
    <n v="0"/>
    <n v="0"/>
    <n v="17.536999999999949"/>
    <n v="0"/>
    <n v="17.536999999999949"/>
    <n v="45"/>
    <x v="141"/>
  </r>
  <r>
    <d v="2035-11-02T00:00:00"/>
    <n v="17.536999999999949"/>
    <s v="Iapygia"/>
    <n v="26"/>
    <n v="33.799999999999997"/>
    <n v="8.7880000000000003"/>
    <n v="26.32499999999995"/>
    <n v="0"/>
    <n v="26.32499999999995"/>
    <n v="45"/>
    <x v="141"/>
  </r>
  <r>
    <d v="2035-11-03T00:00:00"/>
    <n v="26.32499999999995"/>
    <s v="Phoenicis Lacus"/>
    <n v="24.4"/>
    <n v="15.4"/>
    <n v="3.7576000000000001"/>
    <n v="30.08259999999995"/>
    <n v="0"/>
    <n v="30.08259999999995"/>
    <n v="45"/>
    <x v="141"/>
  </r>
  <r>
    <d v="2035-11-04T00:00:00"/>
    <n v="30.08259999999995"/>
    <s v="Amenthes"/>
    <n v="20.8"/>
    <n v="0"/>
    <n v="0"/>
    <n v="30.08259999999995"/>
    <n v="0"/>
    <n v="30.08259999999995"/>
    <n v="45"/>
    <x v="141"/>
  </r>
  <r>
    <d v="2035-11-05T00:00:00"/>
    <n v="30.08259999999995"/>
    <s v="Eridania"/>
    <n v="18.2"/>
    <n v="15.7"/>
    <n v="2.8573999999999997"/>
    <n v="32.939999999999948"/>
    <n v="0"/>
    <n v="32.939999999999948"/>
    <n v="45"/>
    <x v="141"/>
  </r>
  <r>
    <d v="2035-11-06T00:00:00"/>
    <n v="32.939999999999948"/>
    <s v="Lunae Palus"/>
    <n v="25.6"/>
    <n v="7"/>
    <n v="1.7920000000000003"/>
    <n v="34.73199999999995"/>
    <n v="0"/>
    <n v="34.73199999999995"/>
    <n v="45"/>
    <x v="141"/>
  </r>
  <r>
    <d v="2035-11-07T00:00:00"/>
    <n v="34.73199999999995"/>
    <s v="Amazonis"/>
    <n v="25.2"/>
    <n v="0"/>
    <n v="0"/>
    <n v="34.73199999999995"/>
    <n v="0"/>
    <n v="34.73199999999995"/>
    <n v="45"/>
    <x v="141"/>
  </r>
  <r>
    <d v="2035-11-08T00:00:00"/>
    <n v="34.73199999999995"/>
    <s v="Sinus Sabaeus"/>
    <n v="19.5"/>
    <n v="5.3"/>
    <n v="1.0334999999999999"/>
    <n v="35.765499999999946"/>
    <n v="0"/>
    <n v="35.765499999999946"/>
    <n v="46"/>
    <x v="142"/>
  </r>
  <r>
    <d v="2035-11-09T00:00:00"/>
    <n v="35.765499999999946"/>
    <s v="Argyre"/>
    <n v="15.2"/>
    <n v="2.1"/>
    <n v="0.31919999999999998"/>
    <n v="36.084699999999948"/>
    <n v="0"/>
    <n v="36.084699999999948"/>
    <n v="46"/>
    <x v="142"/>
  </r>
  <r>
    <d v="2035-11-10T00:00:00"/>
    <n v="36.084699999999948"/>
    <s v="Phoenicis Lacus"/>
    <n v="21.3"/>
    <n v="11.4"/>
    <n v="2.4282000000000004"/>
    <n v="38.512899999999945"/>
    <n v="0"/>
    <n v="38.512899999999945"/>
    <n v="46"/>
    <x v="142"/>
  </r>
  <r>
    <d v="2035-11-11T00:00:00"/>
    <n v="38.512899999999945"/>
    <s v="Phoenicis Lacus"/>
    <n v="21.8"/>
    <n v="17.399999999999999"/>
    <n v="3.7932000000000001"/>
    <n v="42.306099999999944"/>
    <n v="0"/>
    <n v="42.306099999999944"/>
    <n v="46"/>
    <x v="142"/>
  </r>
  <r>
    <d v="2035-11-12T00:00:00"/>
    <n v="42.306099999999944"/>
    <s v="Oxia Palus"/>
    <n v="27.7"/>
    <n v="0.5"/>
    <n v="0"/>
    <n v="42.306099999999944"/>
    <n v="0"/>
    <n v="42.306099999999944"/>
    <n v="46"/>
    <x v="142"/>
  </r>
  <r>
    <d v="2035-11-13T00:00:00"/>
    <n v="42.306099999999944"/>
    <s v="Iapygia"/>
    <n v="28.5"/>
    <n v="46"/>
    <n v="13.11"/>
    <n v="55.416099999999943"/>
    <n v="0"/>
    <n v="55.416099999999943"/>
    <n v="46"/>
    <x v="142"/>
  </r>
  <r>
    <d v="2035-11-14T00:00:00"/>
    <n v="55.416099999999943"/>
    <s v="Casius"/>
    <n v="25.7"/>
    <n v="0"/>
    <n v="0"/>
    <n v="55.416099999999943"/>
    <n v="0"/>
    <n v="55.416099999999943"/>
    <n v="46"/>
    <x v="142"/>
  </r>
  <r>
    <d v="2035-11-15T00:00:00"/>
    <n v="55.416099999999943"/>
    <s v="Iapygia"/>
    <n v="18"/>
    <n v="0.5"/>
    <n v="0"/>
    <n v="55.416099999999943"/>
    <n v="0"/>
    <n v="55.416099999999943"/>
    <n v="47"/>
    <x v="143"/>
  </r>
  <r>
    <d v="2035-11-16T00:00:00"/>
    <n v="55.416099999999943"/>
    <s v="Noachis"/>
    <n v="29.5"/>
    <n v="0"/>
    <n v="0"/>
    <n v="55.416099999999943"/>
    <n v="0"/>
    <n v="55.416099999999943"/>
    <n v="47"/>
    <x v="143"/>
  </r>
  <r>
    <d v="2035-11-17T00:00:00"/>
    <n v="55.416099999999943"/>
    <s v="Memnonia"/>
    <n v="21"/>
    <n v="10.3"/>
    <n v="2.1630000000000003"/>
    <n v="57.57909999999994"/>
    <n v="0"/>
    <n v="57.57909999999994"/>
    <n v="47"/>
    <x v="143"/>
  </r>
  <r>
    <d v="2035-11-18T00:00:00"/>
    <n v="57.57909999999994"/>
    <s v="Elysium"/>
    <n v="11.4"/>
    <n v="3.2"/>
    <n v="0.36480000000000007"/>
    <n v="57.943899999999942"/>
    <n v="0"/>
    <n v="57.943899999999942"/>
    <n v="47"/>
    <x v="143"/>
  </r>
  <r>
    <d v="2035-11-19T00:00:00"/>
    <n v="57.943899999999942"/>
    <s v="Iapygia"/>
    <n v="12.7"/>
    <n v="0"/>
    <n v="0"/>
    <n v="57.943899999999942"/>
    <n v="0"/>
    <n v="57.943899999999942"/>
    <n v="47"/>
    <x v="143"/>
  </r>
  <r>
    <d v="2035-11-20T00:00:00"/>
    <n v="57.943899999999942"/>
    <s v="Amenthes"/>
    <n v="14.1"/>
    <n v="6.2"/>
    <n v="0.87420000000000009"/>
    <n v="58.818099999999944"/>
    <n v="0"/>
    <n v="58.818099999999944"/>
    <n v="47"/>
    <x v="143"/>
  </r>
  <r>
    <d v="2035-11-21T00:00:00"/>
    <n v="58.818099999999944"/>
    <s v="Iapygia"/>
    <n v="29.5"/>
    <n v="29.9"/>
    <n v="8.8204999999999991"/>
    <n v="67.63859999999994"/>
    <n v="0"/>
    <n v="67.63859999999994"/>
    <n v="47"/>
    <x v="143"/>
  </r>
  <r>
    <d v="2035-11-22T00:00:00"/>
    <n v="67.63859999999994"/>
    <s v="Mare Acidalium"/>
    <n v="18.399999999999999"/>
    <n v="0"/>
    <n v="0"/>
    <n v="67.63859999999994"/>
    <n v="0"/>
    <n v="67.63859999999994"/>
    <n v="48"/>
    <x v="144"/>
  </r>
  <r>
    <d v="2035-11-23T00:00:00"/>
    <n v="67.63859999999994"/>
    <s v="Iapygia"/>
    <n v="29.6"/>
    <n v="43.9"/>
    <n v="12.994400000000001"/>
    <n v="80.632999999999939"/>
    <n v="0"/>
    <n v="80.632999999999939"/>
    <n v="48"/>
    <x v="144"/>
  </r>
  <r>
    <d v="2035-11-24T00:00:00"/>
    <n v="80.632999999999939"/>
    <s v="Phoenicis Lacus"/>
    <n v="22.6"/>
    <n v="14.6"/>
    <n v="3.2996000000000003"/>
    <n v="83.932599999999937"/>
    <n v="0"/>
    <n v="83.932599999999937"/>
    <n v="48"/>
    <x v="144"/>
  </r>
  <r>
    <d v="2035-11-25T00:00:00"/>
    <n v="83.932599999999937"/>
    <s v="Arabia"/>
    <n v="13.2"/>
    <n v="6.7"/>
    <n v="0.88439999999999996"/>
    <n v="84.816999999999936"/>
    <n v="0"/>
    <n v="84.816999999999936"/>
    <n v="48"/>
    <x v="144"/>
  </r>
  <r>
    <d v="2035-11-26T00:00:00"/>
    <n v="84.816999999999936"/>
    <s v="Noachis"/>
    <n v="10.4"/>
    <n v="8.5"/>
    <n v="0.88400000000000012"/>
    <n v="85.700999999999937"/>
    <n v="0"/>
    <n v="85.700999999999937"/>
    <n v="48"/>
    <x v="144"/>
  </r>
  <r>
    <d v="2035-11-27T00:00:00"/>
    <n v="85.700999999999937"/>
    <s v="Eridania"/>
    <n v="16.899999999999999"/>
    <n v="16.399999999999999"/>
    <n v="2.7715999999999998"/>
    <n v="88.472599999999943"/>
    <n v="0"/>
    <n v="88.472599999999943"/>
    <n v="48"/>
    <x v="144"/>
  </r>
  <r>
    <d v="2035-11-28T00:00:00"/>
    <n v="88.472599999999943"/>
    <s v="Phoenicis Lacus"/>
    <n v="19.399999999999999"/>
    <n v="0"/>
    <n v="0"/>
    <n v="88.472599999999943"/>
    <n v="0"/>
    <n v="88.472599999999943"/>
    <n v="48"/>
    <x v="144"/>
  </r>
  <r>
    <d v="2035-11-29T00:00:00"/>
    <n v="88.472599999999943"/>
    <s v="Argyre"/>
    <n v="16.899999999999999"/>
    <n v="1"/>
    <n v="0.16899999999999998"/>
    <n v="88.64159999999994"/>
    <n v="0"/>
    <n v="88.64159999999994"/>
    <n v="49"/>
    <x v="145"/>
  </r>
  <r>
    <d v="2035-11-30T00:00:00"/>
    <n v="88.64159999999994"/>
    <s v="Iapygia"/>
    <n v="18.399999999999999"/>
    <n v="0"/>
    <n v="0"/>
    <n v="88.64159999999994"/>
    <n v="0"/>
    <n v="88.64159999999994"/>
    <n v="49"/>
    <x v="145"/>
  </r>
  <r>
    <d v="2035-12-01T00:00:00"/>
    <n v="88.64159999999994"/>
    <s v="Phoenicis Lacus"/>
    <n v="13.4"/>
    <n v="12.8"/>
    <n v="1.7152000000000001"/>
    <n v="90.356799999999936"/>
    <n v="0"/>
    <n v="90.356799999999936"/>
    <n v="49"/>
    <x v="145"/>
  </r>
  <r>
    <d v="2035-12-02T00:00:00"/>
    <n v="90.356799999999936"/>
    <s v="Coprates"/>
    <n v="28.8"/>
    <n v="0"/>
    <n v="0"/>
    <n v="90.356799999999936"/>
    <n v="0"/>
    <n v="90.356799999999936"/>
    <n v="49"/>
    <x v="145"/>
  </r>
  <r>
    <d v="2035-12-03T00:00:00"/>
    <n v="90.356799999999936"/>
    <s v="Eridania"/>
    <n v="19.5"/>
    <n v="1.3"/>
    <n v="0.2535"/>
    <n v="90.610299999999938"/>
    <n v="0"/>
    <n v="90.610299999999938"/>
    <n v="49"/>
    <x v="145"/>
  </r>
  <r>
    <d v="2035-12-04T00:00:00"/>
    <n v="90.610299999999938"/>
    <s v="Amazonis"/>
    <n v="29"/>
    <n v="14"/>
    <n v="4.0600000000000005"/>
    <n v="94.670299999999941"/>
    <n v="0"/>
    <n v="94.670299999999941"/>
    <n v="49"/>
    <x v="145"/>
  </r>
  <r>
    <d v="2035-12-05T00:00:00"/>
    <n v="94.670299999999941"/>
    <s v="Iapygia"/>
    <n v="29.6"/>
    <n v="28.7"/>
    <n v="8.4952000000000005"/>
    <n v="103.16549999999994"/>
    <n v="100"/>
    <n v="3.1654999999999376"/>
    <n v="49"/>
    <x v="145"/>
  </r>
  <r>
    <d v="2035-12-06T00:00:00"/>
    <n v="3.1654999999999376"/>
    <s v="Noachis"/>
    <n v="26.5"/>
    <n v="0"/>
    <n v="0"/>
    <n v="3.1654999999999376"/>
    <n v="0"/>
    <n v="3.1654999999999376"/>
    <n v="50"/>
    <x v="146"/>
  </r>
  <r>
    <d v="2035-12-07T00:00:00"/>
    <n v="3.1654999999999376"/>
    <s v="Memnonia"/>
    <n v="24.8"/>
    <n v="12.1"/>
    <n v="3.0007999999999999"/>
    <n v="6.1662999999999375"/>
    <n v="0"/>
    <n v="6.1662999999999375"/>
    <n v="50"/>
    <x v="146"/>
  </r>
  <r>
    <d v="2035-12-08T00:00:00"/>
    <n v="6.1662999999999375"/>
    <s v="Iapygia"/>
    <n v="20"/>
    <n v="14.7"/>
    <n v="2.94"/>
    <n v="9.106299999999937"/>
    <n v="0"/>
    <n v="9.106299999999937"/>
    <n v="50"/>
    <x v="146"/>
  </r>
  <r>
    <d v="2035-12-09T00:00:00"/>
    <n v="9.106299999999937"/>
    <s v="Tharsis"/>
    <n v="16.899999999999999"/>
    <n v="38.299999999999997"/>
    <n v="6.4726999999999988"/>
    <n v="15.578999999999937"/>
    <n v="0"/>
    <n v="15.578999999999937"/>
    <n v="50"/>
    <x v="146"/>
  </r>
  <r>
    <d v="2035-12-10T00:00:00"/>
    <n v="15.578999999999937"/>
    <s v="Iapygia"/>
    <n v="11.5"/>
    <n v="24.7"/>
    <n v="2.8405"/>
    <n v="18.419499999999935"/>
    <n v="0"/>
    <n v="18.419499999999935"/>
    <n v="50"/>
    <x v="146"/>
  </r>
  <r>
    <d v="2035-12-11T00:00:00"/>
    <n v="18.419499999999935"/>
    <s v="Eridania"/>
    <n v="11.4"/>
    <n v="0"/>
    <n v="0"/>
    <n v="18.419499999999935"/>
    <n v="0"/>
    <n v="18.419499999999935"/>
    <n v="50"/>
    <x v="146"/>
  </r>
  <r>
    <d v="2035-12-12T00:00:00"/>
    <n v="18.419499999999935"/>
    <s v="Noachis"/>
    <n v="28.5"/>
    <n v="0"/>
    <n v="0"/>
    <n v="18.419499999999935"/>
    <n v="0"/>
    <n v="18.419499999999935"/>
    <n v="50"/>
    <x v="146"/>
  </r>
  <r>
    <d v="2035-12-13T00:00:00"/>
    <n v="18.419499999999935"/>
    <s v="Mare Acidalium"/>
    <n v="27.9"/>
    <n v="0.7"/>
    <n v="0"/>
    <n v="18.419499999999935"/>
    <n v="0"/>
    <n v="18.419499999999935"/>
    <n v="51"/>
    <x v="147"/>
  </r>
  <r>
    <d v="2035-12-14T00:00:00"/>
    <n v="18.419499999999935"/>
    <s v="Coprates"/>
    <n v="26.7"/>
    <n v="15.5"/>
    <n v="4.1384999999999996"/>
    <n v="22.557999999999936"/>
    <n v="0"/>
    <n v="22.557999999999936"/>
    <n v="51"/>
    <x v="147"/>
  </r>
  <r>
    <d v="2035-12-15T00:00:00"/>
    <n v="22.557999999999936"/>
    <s v="Memnonia"/>
    <n v="28.3"/>
    <n v="6.8"/>
    <n v="1.9244000000000001"/>
    <n v="24.482399999999934"/>
    <n v="0"/>
    <n v="24.482399999999934"/>
    <n v="51"/>
    <x v="147"/>
  </r>
  <r>
    <d v="2035-12-16T00:00:00"/>
    <n v="24.482399999999934"/>
    <s v="Iapygia"/>
    <n v="28.9"/>
    <n v="0"/>
    <n v="0"/>
    <n v="24.482399999999934"/>
    <n v="0"/>
    <n v="24.482399999999934"/>
    <n v="51"/>
    <x v="147"/>
  </r>
  <r>
    <d v="2035-12-17T00:00:00"/>
    <n v="24.482399999999934"/>
    <s v="Elysium"/>
    <n v="21.6"/>
    <n v="4"/>
    <n v="0.8640000000000001"/>
    <n v="25.346399999999935"/>
    <n v="0"/>
    <n v="25.346399999999935"/>
    <n v="51"/>
    <x v="147"/>
  </r>
  <r>
    <d v="2035-12-18T00:00:00"/>
    <n v="25.346399999999935"/>
    <s v="Aeolis"/>
    <n v="16.5"/>
    <n v="4.2"/>
    <n v="0.69299999999999995"/>
    <n v="26.039399999999937"/>
    <n v="0"/>
    <n v="26.039399999999937"/>
    <n v="51"/>
    <x v="147"/>
  </r>
  <r>
    <d v="2035-12-19T00:00:00"/>
    <n v="26.039399999999937"/>
    <s v="Eridania"/>
    <n v="24.6"/>
    <n v="10.6"/>
    <n v="2.6076000000000001"/>
    <n v="28.646999999999938"/>
    <n v="0"/>
    <n v="28.646999999999938"/>
    <n v="51"/>
    <x v="147"/>
  </r>
  <r>
    <d v="2035-12-20T00:00:00"/>
    <n v="28.646999999999938"/>
    <s v="Iapygia"/>
    <n v="28.9"/>
    <n v="40.799999999999997"/>
    <n v="11.7912"/>
    <n v="40.438199999999938"/>
    <n v="0"/>
    <n v="40.438199999999938"/>
    <n v="52"/>
    <x v="148"/>
  </r>
  <r>
    <d v="2035-12-21T00:00:00"/>
    <n v="40.438199999999938"/>
    <s v="Iapygia"/>
    <n v="22.1"/>
    <n v="10"/>
    <n v="2.21"/>
    <n v="42.648199999999939"/>
    <n v="0"/>
    <n v="42.648199999999939"/>
    <n v="52"/>
    <x v="148"/>
  </r>
  <r>
    <d v="2035-12-22T00:00:00"/>
    <n v="42.648199999999939"/>
    <s v="Margaritifer Sinus"/>
    <n v="29.3"/>
    <n v="0"/>
    <n v="0"/>
    <n v="42.648199999999939"/>
    <n v="0"/>
    <n v="42.648199999999939"/>
    <n v="52"/>
    <x v="148"/>
  </r>
  <r>
    <d v="2035-12-23T00:00:00"/>
    <n v="42.648199999999939"/>
    <s v="Memnonia"/>
    <n v="18.8"/>
    <n v="4.7"/>
    <n v="0.88360000000000016"/>
    <n v="43.53179999999994"/>
    <n v="0"/>
    <n v="43.53179999999994"/>
    <n v="52"/>
    <x v="148"/>
  </r>
  <r>
    <d v="2035-12-24T00:00:00"/>
    <n v="43.53179999999994"/>
    <s v="Tharsis"/>
    <n v="26.5"/>
    <n v="7.3"/>
    <n v="1.9344999999999999"/>
    <n v="45.46629999999994"/>
    <n v="0"/>
    <n v="45.46629999999994"/>
    <n v="52"/>
    <x v="148"/>
  </r>
  <r>
    <d v="2035-12-25T00:00:00"/>
    <n v="45.46629999999994"/>
    <s v="Amazonis"/>
    <n v="24"/>
    <n v="0"/>
    <n v="0"/>
    <n v="45.46629999999994"/>
    <n v="0"/>
    <n v="45.46629999999994"/>
    <n v="52"/>
    <x v="148"/>
  </r>
  <r>
    <d v="2035-12-26T00:00:00"/>
    <n v="45.46629999999994"/>
    <s v="Tharsis"/>
    <n v="21"/>
    <n v="12.2"/>
    <n v="2.5619999999999998"/>
    <n v="48.028299999999938"/>
    <n v="0"/>
    <n v="48.028299999999938"/>
    <n v="52"/>
    <x v="148"/>
  </r>
  <r>
    <d v="2035-12-27T00:00:00"/>
    <n v="48.028299999999938"/>
    <s v="Lunae Palus"/>
    <n v="28.1"/>
    <n v="6.7"/>
    <n v="1.8827"/>
    <n v="49.910999999999937"/>
    <n v="0"/>
    <n v="49.910999999999937"/>
    <n v="53"/>
    <x v="149"/>
  </r>
  <r>
    <d v="2035-12-28T00:00:00"/>
    <n v="49.910999999999937"/>
    <s v="Arabia"/>
    <n v="23.3"/>
    <n v="4.8"/>
    <n v="1.1184000000000001"/>
    <n v="51.029399999999939"/>
    <n v="0"/>
    <n v="51.029399999999939"/>
    <n v="53"/>
    <x v="149"/>
  </r>
  <r>
    <d v="2035-12-29T00:00:00"/>
    <n v="51.029399999999939"/>
    <s v="Lunae Palus"/>
    <n v="14.3"/>
    <n v="1.5"/>
    <n v="0.21450000000000002"/>
    <n v="51.24389999999994"/>
    <n v="0"/>
    <n v="51.24389999999994"/>
    <n v="53"/>
    <x v="149"/>
  </r>
  <r>
    <d v="2035-12-30T00:00:00"/>
    <n v="51.24389999999994"/>
    <s v="Syrtis Major"/>
    <n v="12.6"/>
    <n v="1.1000000000000001"/>
    <n v="0.13860000000000003"/>
    <n v="51.382499999999936"/>
    <n v="0"/>
    <n v="51.382499999999936"/>
    <n v="53"/>
    <x v="149"/>
  </r>
  <r>
    <d v="2035-12-31T00:00:00"/>
    <n v="51.382499999999936"/>
    <s v="Tharsis"/>
    <n v="18.100000000000001"/>
    <n v="0"/>
    <n v="0"/>
    <n v="51.382499999999936"/>
    <n v="0"/>
    <n v="51.382499999999936"/>
    <n v="53"/>
    <x v="149"/>
  </r>
  <r>
    <d v="2036-01-01T00:00:00"/>
    <n v="51.382499999999936"/>
    <s v="Phoenicis Lacus"/>
    <n v="19"/>
    <n v="11"/>
    <n v="2.09"/>
    <n v="53.47249999999994"/>
    <n v="0"/>
    <n v="53.47249999999994"/>
    <n v="1"/>
    <x v="150"/>
  </r>
  <r>
    <d v="2036-01-02T00:00:00"/>
    <n v="53.47249999999994"/>
    <s v="Arabia"/>
    <n v="13.1"/>
    <n v="0"/>
    <n v="0"/>
    <n v="53.47249999999994"/>
    <n v="0"/>
    <n v="53.47249999999994"/>
    <n v="1"/>
    <x v="150"/>
  </r>
  <r>
    <d v="2036-01-03T00:00:00"/>
    <n v="53.47249999999994"/>
    <s v="Eridania"/>
    <n v="17.3"/>
    <n v="1.1000000000000001"/>
    <n v="0.19030000000000002"/>
    <n v="53.66279999999994"/>
    <n v="0"/>
    <n v="53.66279999999994"/>
    <n v="2"/>
    <x v="151"/>
  </r>
  <r>
    <d v="2036-01-04T00:00:00"/>
    <n v="53.66279999999994"/>
    <s v="Lunae Palus"/>
    <n v="23.7"/>
    <n v="5.9"/>
    <n v="1.3983000000000001"/>
    <n v="55.061099999999939"/>
    <n v="0"/>
    <n v="55.061099999999939"/>
    <n v="2"/>
    <x v="151"/>
  </r>
  <r>
    <d v="2036-01-05T00:00:00"/>
    <n v="55.061099999999939"/>
    <s v="Phaethontis"/>
    <n v="26.3"/>
    <n v="0"/>
    <n v="0"/>
    <n v="55.061099999999939"/>
    <n v="0"/>
    <n v="55.061099999999939"/>
    <n v="2"/>
    <x v="151"/>
  </r>
  <r>
    <d v="2036-01-06T00:00:00"/>
    <n v="55.061099999999939"/>
    <s v="Phoenicis Lacus"/>
    <n v="16.399999999999999"/>
    <n v="0"/>
    <n v="0"/>
    <n v="55.061099999999939"/>
    <n v="0"/>
    <n v="55.061099999999939"/>
    <n v="2"/>
    <x v="151"/>
  </r>
  <r>
    <d v="2036-01-07T00:00:00"/>
    <n v="55.061099999999939"/>
    <s v="Mare Boreum"/>
    <n v="13"/>
    <n v="0"/>
    <n v="0"/>
    <n v="55.061099999999939"/>
    <n v="0"/>
    <n v="55.061099999999939"/>
    <n v="2"/>
    <x v="151"/>
  </r>
  <r>
    <d v="2036-01-08T00:00:00"/>
    <n v="55.061099999999939"/>
    <s v="Amazonis"/>
    <n v="28.6"/>
    <n v="1"/>
    <n v="0.28600000000000003"/>
    <n v="55.347099999999941"/>
    <n v="0"/>
    <n v="55.347099999999941"/>
    <n v="2"/>
    <x v="151"/>
  </r>
  <r>
    <d v="2036-01-09T00:00:00"/>
    <n v="55.347099999999941"/>
    <s v="Iapygia"/>
    <n v="11.1"/>
    <n v="2.4"/>
    <n v="0.26639999999999997"/>
    <n v="55.613499999999938"/>
    <n v="0"/>
    <n v="55.613499999999938"/>
    <n v="2"/>
    <x v="151"/>
  </r>
  <r>
    <d v="2036-01-10T00:00:00"/>
    <n v="55.613499999999938"/>
    <s v="Argyre"/>
    <n v="12.9"/>
    <n v="2.9"/>
    <n v="0.37409999999999999"/>
    <n v="55.987599999999937"/>
    <n v="0"/>
    <n v="55.987599999999937"/>
    <n v="3"/>
    <x v="152"/>
  </r>
  <r>
    <d v="2036-01-11T00:00:00"/>
    <n v="55.987599999999937"/>
    <s v="Diacria"/>
    <n v="28.4"/>
    <n v="0.9"/>
    <n v="0"/>
    <n v="55.987599999999937"/>
    <n v="0"/>
    <n v="55.987599999999937"/>
    <n v="3"/>
    <x v="152"/>
  </r>
  <r>
    <d v="2036-01-12T00:00:00"/>
    <n v="55.987599999999937"/>
    <s v="Tharsis"/>
    <n v="21.8"/>
    <n v="3.4"/>
    <n v="0.74120000000000008"/>
    <n v="56.728799999999936"/>
    <n v="0"/>
    <n v="56.728799999999936"/>
    <n v="3"/>
    <x v="152"/>
  </r>
  <r>
    <d v="2036-01-13T00:00:00"/>
    <n v="56.728799999999936"/>
    <s v="Noachis"/>
    <n v="20.8"/>
    <n v="11.8"/>
    <n v="2.4544000000000001"/>
    <n v="59.183199999999935"/>
    <n v="0"/>
    <n v="59.183199999999935"/>
    <n v="3"/>
    <x v="152"/>
  </r>
  <r>
    <d v="2036-01-14T00:00:00"/>
    <n v="59.183199999999935"/>
    <s v="Eridania"/>
    <n v="17.399999999999999"/>
    <n v="0"/>
    <n v="0"/>
    <n v="59.183199999999935"/>
    <n v="0"/>
    <n v="59.183199999999935"/>
    <n v="3"/>
    <x v="152"/>
  </r>
  <r>
    <d v="2036-01-15T00:00:00"/>
    <n v="59.183199999999935"/>
    <s v="Noachis"/>
    <n v="24.8"/>
    <n v="0"/>
    <n v="0"/>
    <n v="59.183199999999935"/>
    <n v="0"/>
    <n v="59.183199999999935"/>
    <n v="3"/>
    <x v="152"/>
  </r>
  <r>
    <d v="2036-01-16T00:00:00"/>
    <n v="59.183199999999935"/>
    <s v="Mare Boreum"/>
    <n v="12.9"/>
    <n v="0"/>
    <n v="0"/>
    <n v="59.183199999999935"/>
    <n v="0"/>
    <n v="59.183199999999935"/>
    <n v="3"/>
    <x v="152"/>
  </r>
  <r>
    <d v="2036-01-17T00:00:00"/>
    <n v="59.183199999999935"/>
    <s v="Lunae Palus"/>
    <n v="25.9"/>
    <n v="0"/>
    <n v="0"/>
    <n v="59.183199999999935"/>
    <n v="0"/>
    <n v="59.183199999999935"/>
    <n v="4"/>
    <x v="153"/>
  </r>
  <r>
    <d v="2036-01-18T00:00:00"/>
    <n v="59.183199999999935"/>
    <s v="Iapygia"/>
    <n v="11.5"/>
    <n v="23.2"/>
    <n v="2.6680000000000001"/>
    <n v="61.851199999999935"/>
    <n v="0"/>
    <n v="61.851199999999935"/>
    <n v="4"/>
    <x v="153"/>
  </r>
  <r>
    <d v="2036-01-19T00:00:00"/>
    <n v="61.851199999999935"/>
    <s v="Elysium"/>
    <n v="25.5"/>
    <n v="0"/>
    <n v="0"/>
    <n v="61.851199999999935"/>
    <n v="0"/>
    <n v="61.851199999999935"/>
    <n v="4"/>
    <x v="153"/>
  </r>
  <r>
    <d v="2036-01-20T00:00:00"/>
    <n v="61.851199999999935"/>
    <s v="Phaethontis"/>
    <n v="22.6"/>
    <n v="2.2000000000000002"/>
    <n v="0.49720000000000009"/>
    <n v="62.348399999999934"/>
    <n v="0"/>
    <n v="62.348399999999934"/>
    <n v="4"/>
    <x v="153"/>
  </r>
  <r>
    <d v="2036-01-21T00:00:00"/>
    <n v="62.348399999999934"/>
    <s v="Iapygia"/>
    <n v="14.2"/>
    <n v="0"/>
    <n v="0"/>
    <n v="62.348399999999934"/>
    <n v="0"/>
    <n v="62.348399999999934"/>
    <n v="4"/>
    <x v="153"/>
  </r>
  <r>
    <d v="2036-01-22T00:00:00"/>
    <n v="62.348399999999934"/>
    <s v="Eridania"/>
    <n v="26.9"/>
    <n v="9.1999999999999993"/>
    <n v="2.4747999999999997"/>
    <n v="64.823199999999929"/>
    <n v="0"/>
    <n v="64.823199999999929"/>
    <n v="4"/>
    <x v="153"/>
  </r>
  <r>
    <d v="2036-01-23T00:00:00"/>
    <n v="64.823199999999929"/>
    <s v="Tharsis"/>
    <n v="30"/>
    <n v="32.299999999999997"/>
    <n v="9.69"/>
    <n v="74.513199999999927"/>
    <n v="0"/>
    <n v="74.513199999999927"/>
    <n v="4"/>
    <x v="153"/>
  </r>
  <r>
    <d v="2036-01-24T00:00:00"/>
    <n v="74.513199999999927"/>
    <s v="Casius"/>
    <n v="16.2"/>
    <n v="5.2"/>
    <n v="0.84239999999999993"/>
    <n v="75.355599999999924"/>
    <n v="0"/>
    <n v="75.355599999999924"/>
    <n v="5"/>
    <x v="154"/>
  </r>
  <r>
    <d v="2036-01-25T00:00:00"/>
    <n v="75.355599999999924"/>
    <s v="Amazonis"/>
    <n v="12.2"/>
    <n v="0"/>
    <n v="0"/>
    <n v="75.355599999999924"/>
    <n v="0"/>
    <n v="75.355599999999924"/>
    <n v="5"/>
    <x v="154"/>
  </r>
  <r>
    <d v="2036-01-26T00:00:00"/>
    <n v="75.355599999999924"/>
    <s v="Phoenicis Lacus"/>
    <n v="28.7"/>
    <n v="0.5"/>
    <n v="0"/>
    <n v="75.355599999999924"/>
    <n v="0"/>
    <n v="75.355599999999924"/>
    <n v="5"/>
    <x v="154"/>
  </r>
  <r>
    <d v="2036-01-27T00:00:00"/>
    <n v="75.355599999999924"/>
    <s v="Noachis"/>
    <n v="23.3"/>
    <n v="11.1"/>
    <n v="2.5863"/>
    <n v="77.941899999999919"/>
    <n v="0"/>
    <n v="77.941899999999919"/>
    <n v="5"/>
    <x v="154"/>
  </r>
  <r>
    <d v="2036-01-28T00:00:00"/>
    <n v="77.941899999999919"/>
    <s v="Phoenicis Lacus"/>
    <n v="30"/>
    <n v="16.100000000000001"/>
    <n v="4.830000000000001"/>
    <n v="82.771899999999917"/>
    <n v="0"/>
    <n v="82.771899999999917"/>
    <n v="5"/>
    <x v="154"/>
  </r>
  <r>
    <d v="2036-01-29T00:00:00"/>
    <n v="82.771899999999917"/>
    <s v="Memnonia"/>
    <n v="16"/>
    <n v="9.8000000000000007"/>
    <n v="1.5680000000000001"/>
    <n v="84.339899999999915"/>
    <n v="0"/>
    <n v="84.339899999999915"/>
    <n v="5"/>
    <x v="154"/>
  </r>
  <r>
    <d v="2036-01-30T00:00:00"/>
    <n v="84.339899999999915"/>
    <s v="Elysium"/>
    <n v="21.6"/>
    <n v="3.4"/>
    <n v="0.73439999999999994"/>
    <n v="85.074299999999909"/>
    <n v="0"/>
    <n v="85.074299999999909"/>
    <n v="5"/>
    <x v="154"/>
  </r>
  <r>
    <d v="2036-01-31T00:00:00"/>
    <n v="85.074299999999909"/>
    <s v="Tharsis"/>
    <n v="27.9"/>
    <n v="4.8"/>
    <n v="1.3391999999999999"/>
    <n v="86.413499999999914"/>
    <n v="0"/>
    <n v="86.413499999999914"/>
    <n v="6"/>
    <x v="155"/>
  </r>
  <r>
    <d v="2036-02-01T00:00:00"/>
    <n v="86.413499999999914"/>
    <s v="Eridania"/>
    <n v="17.5"/>
    <n v="14.7"/>
    <n v="2.5725000000000002"/>
    <n v="88.985999999999919"/>
    <n v="0"/>
    <n v="88.985999999999919"/>
    <n v="6"/>
    <x v="155"/>
  </r>
  <r>
    <d v="2036-02-02T00:00:00"/>
    <n v="88.985999999999919"/>
    <s v="Coprates"/>
    <n v="20.7"/>
    <n v="0"/>
    <n v="0"/>
    <n v="88.985999999999919"/>
    <n v="0"/>
    <n v="88.985999999999919"/>
    <n v="6"/>
    <x v="155"/>
  </r>
  <r>
    <d v="2036-02-03T00:00:00"/>
    <n v="88.985999999999919"/>
    <s v="Iapygia"/>
    <n v="10.8"/>
    <n v="36.4"/>
    <n v="3.9312"/>
    <n v="92.917199999999923"/>
    <n v="0"/>
    <n v="92.917199999999923"/>
    <n v="6"/>
    <x v="155"/>
  </r>
  <r>
    <d v="2036-02-04T00:00:00"/>
    <n v="92.917199999999923"/>
    <s v="Tharsis"/>
    <n v="27.6"/>
    <n v="32.799999999999997"/>
    <n v="9.0527999999999995"/>
    <n v="101.96999999999993"/>
    <n v="100"/>
    <n v="1.9699999999999278"/>
    <n v="6"/>
    <x v="155"/>
  </r>
  <r>
    <d v="2036-02-05T00:00:00"/>
    <n v="1.9699999999999278"/>
    <s v="Amazonis"/>
    <n v="10.8"/>
    <n v="11.6"/>
    <n v="1.2528000000000001"/>
    <n v="3.2227999999999279"/>
    <n v="0"/>
    <n v="3.2227999999999279"/>
    <n v="6"/>
    <x v="155"/>
  </r>
  <r>
    <d v="2036-02-06T00:00:00"/>
    <n v="3.2227999999999279"/>
    <s v="Lunae Palus"/>
    <n v="13.7"/>
    <n v="0"/>
    <n v="0"/>
    <n v="3.2227999999999279"/>
    <n v="0"/>
    <n v="3.2227999999999279"/>
    <n v="6"/>
    <x v="155"/>
  </r>
  <r>
    <d v="2036-02-07T00:00:00"/>
    <n v="3.2227999999999279"/>
    <s v="Memnonia"/>
    <n v="19.5"/>
    <n v="0"/>
    <n v="0"/>
    <n v="3.2227999999999279"/>
    <n v="0"/>
    <n v="3.2227999999999279"/>
    <n v="7"/>
    <x v="156"/>
  </r>
  <r>
    <d v="2036-02-08T00:00:00"/>
    <n v="3.2227999999999279"/>
    <s v="Mare Boreum"/>
    <n v="21.6"/>
    <n v="11.6"/>
    <n v="2.5056000000000003"/>
    <n v="5.7283999999999278"/>
    <n v="0"/>
    <n v="5.7283999999999278"/>
    <n v="7"/>
    <x v="156"/>
  </r>
  <r>
    <d v="2036-02-09T00:00:00"/>
    <n v="5.7283999999999278"/>
    <s v="Lunae Palus"/>
    <n v="21.6"/>
    <n v="2.7"/>
    <n v="0.58320000000000005"/>
    <n v="6.3115999999999275"/>
    <n v="0"/>
    <n v="6.3115999999999275"/>
    <n v="7"/>
    <x v="156"/>
  </r>
  <r>
    <d v="2036-02-10T00:00:00"/>
    <n v="6.3115999999999275"/>
    <s v="Argyre"/>
    <n v="16.100000000000001"/>
    <n v="0"/>
    <n v="0"/>
    <n v="6.3115999999999275"/>
    <n v="0"/>
    <n v="6.3115999999999275"/>
    <n v="7"/>
    <x v="156"/>
  </r>
  <r>
    <d v="2036-02-11T00:00:00"/>
    <n v="6.3115999999999275"/>
    <s v="Noachis"/>
    <n v="29.4"/>
    <n v="12.5"/>
    <n v="3.6750000000000003"/>
    <n v="9.9865999999999282"/>
    <n v="0"/>
    <n v="9.9865999999999282"/>
    <n v="7"/>
    <x v="156"/>
  </r>
  <r>
    <d v="2036-02-12T00:00:00"/>
    <n v="9.9865999999999282"/>
    <s v="Arcadia"/>
    <n v="17.8"/>
    <n v="5.9"/>
    <n v="1.0502"/>
    <n v="11.036799999999928"/>
    <n v="0"/>
    <n v="11.036799999999928"/>
    <n v="7"/>
    <x v="156"/>
  </r>
  <r>
    <d v="2036-02-13T00:00:00"/>
    <n v="11.036799999999928"/>
    <s v="Tharsis"/>
    <n v="26.1"/>
    <n v="14.8"/>
    <n v="3.8628000000000005"/>
    <n v="14.899599999999928"/>
    <n v="0"/>
    <n v="14.899599999999928"/>
    <n v="7"/>
    <x v="156"/>
  </r>
  <r>
    <d v="2036-02-14T00:00:00"/>
    <n v="14.899599999999928"/>
    <s v="Iapygia"/>
    <n v="13.8"/>
    <n v="0"/>
    <n v="0"/>
    <n v="14.899599999999928"/>
    <n v="0"/>
    <n v="14.899599999999928"/>
    <n v="8"/>
    <x v="157"/>
  </r>
  <r>
    <d v="2036-02-15T00:00:00"/>
    <n v="14.899599999999928"/>
    <s v="Sinus Sabaeus"/>
    <n v="16.100000000000001"/>
    <n v="6.2"/>
    <n v="0.99820000000000009"/>
    <n v="15.897799999999929"/>
    <n v="0"/>
    <n v="15.897799999999929"/>
    <n v="8"/>
    <x v="157"/>
  </r>
  <r>
    <d v="2036-02-16T00:00:00"/>
    <n v="15.897799999999929"/>
    <s v="Iapygia"/>
    <n v="23.2"/>
    <n v="45.8"/>
    <n v="10.6256"/>
    <n v="26.523399999999931"/>
    <n v="0"/>
    <n v="26.523399999999931"/>
    <n v="8"/>
    <x v="157"/>
  </r>
  <r>
    <d v="2036-02-17T00:00:00"/>
    <n v="26.523399999999931"/>
    <s v="Sinus Sabaeus"/>
    <n v="18.899999999999999"/>
    <n v="0"/>
    <n v="0"/>
    <n v="26.523399999999931"/>
    <n v="0"/>
    <n v="26.523399999999931"/>
    <n v="8"/>
    <x v="157"/>
  </r>
  <r>
    <d v="2036-02-18T00:00:00"/>
    <n v="26.523399999999931"/>
    <s v="Tharsis"/>
    <n v="28.9"/>
    <n v="34.1"/>
    <n v="9.8549000000000007"/>
    <n v="36.378299999999932"/>
    <n v="0"/>
    <n v="36.378299999999932"/>
    <n v="8"/>
    <x v="157"/>
  </r>
  <r>
    <d v="2036-02-19T00:00:00"/>
    <n v="36.378299999999932"/>
    <s v="Iapygia"/>
    <n v="19.3"/>
    <n v="49.6"/>
    <n v="9.5728000000000009"/>
    <n v="45.951099999999933"/>
    <n v="0"/>
    <n v="45.951099999999933"/>
    <n v="8"/>
    <x v="157"/>
  </r>
  <r>
    <d v="2036-02-20T00:00:00"/>
    <n v="45.951099999999933"/>
    <s v="Memnonia"/>
    <n v="23.9"/>
    <n v="11.7"/>
    <n v="2.7962999999999996"/>
    <n v="48.747399999999935"/>
    <n v="0"/>
    <n v="48.747399999999935"/>
    <n v="8"/>
    <x v="157"/>
  </r>
  <r>
    <d v="2036-02-21T00:00:00"/>
    <n v="48.747399999999935"/>
    <s v="Eridania"/>
    <n v="28.6"/>
    <n v="11.5"/>
    <n v="3.2890000000000006"/>
    <n v="52.036399999999936"/>
    <n v="0"/>
    <n v="52.036399999999936"/>
    <n v="9"/>
    <x v="158"/>
  </r>
  <r>
    <d v="2036-02-22T00:00:00"/>
    <n v="52.036399999999936"/>
    <s v="Arcadia"/>
    <n v="14.5"/>
    <n v="0.3"/>
    <n v="0"/>
    <n v="52.036399999999936"/>
    <n v="0"/>
    <n v="52.036399999999936"/>
    <n v="9"/>
    <x v="158"/>
  </r>
  <r>
    <d v="2036-02-23T00:00:00"/>
    <n v="52.036399999999936"/>
    <s v="Iapygia"/>
    <n v="13"/>
    <n v="0"/>
    <n v="0"/>
    <n v="52.036399999999936"/>
    <n v="0"/>
    <n v="52.036399999999936"/>
    <n v="9"/>
    <x v="158"/>
  </r>
  <r>
    <d v="2036-02-24T00:00:00"/>
    <n v="52.036399999999936"/>
    <s v="Tharsis"/>
    <n v="16.2"/>
    <n v="9.1999999999999993"/>
    <n v="1.4903999999999999"/>
    <n v="53.526799999999938"/>
    <n v="0"/>
    <n v="53.526799999999938"/>
    <n v="9"/>
    <x v="158"/>
  </r>
  <r>
    <d v="2036-02-25T00:00:00"/>
    <n v="53.526799999999938"/>
    <s v="Phoenicis Lacus"/>
    <n v="27.1"/>
    <n v="6.3"/>
    <n v="1.7073000000000003"/>
    <n v="55.234099999999941"/>
    <n v="0"/>
    <n v="55.234099999999941"/>
    <n v="9"/>
    <x v="158"/>
  </r>
  <r>
    <d v="2036-02-26T00:00:00"/>
    <n v="55.234099999999941"/>
    <s v="Iapygia"/>
    <n v="15.6"/>
    <n v="28"/>
    <n v="4.3680000000000003"/>
    <n v="59.602099999999943"/>
    <n v="0"/>
    <n v="59.602099999999943"/>
    <n v="9"/>
    <x v="158"/>
  </r>
  <r>
    <d v="2036-02-27T00:00:00"/>
    <n v="59.602099999999943"/>
    <s v="Arcadia"/>
    <n v="28.9"/>
    <n v="6.8"/>
    <n v="1.9651999999999998"/>
    <n v="61.567299999999946"/>
    <n v="0"/>
    <n v="61.567299999999946"/>
    <n v="9"/>
    <x v="158"/>
  </r>
  <r>
    <d v="2036-02-28T00:00:00"/>
    <n v="61.567299999999946"/>
    <s v="Noachis"/>
    <n v="13.8"/>
    <n v="11.9"/>
    <n v="1.6422000000000003"/>
    <n v="63.209499999999949"/>
    <n v="0"/>
    <n v="63.209499999999949"/>
    <n v="10"/>
    <x v="159"/>
  </r>
  <r>
    <d v="2036-02-29T00:00:00"/>
    <n v="63.209499999999949"/>
    <s v="Noachis"/>
    <n v="17.8"/>
    <n v="1.5"/>
    <n v="0.26700000000000002"/>
    <n v="63.476499999999952"/>
    <n v="0"/>
    <n v="63.476499999999952"/>
    <n v="10"/>
    <x v="159"/>
  </r>
  <r>
    <d v="2036-03-01T00:00:00"/>
    <n v="63.476499999999952"/>
    <s v="Mare Acidalium"/>
    <n v="25.1"/>
    <n v="0"/>
    <n v="0"/>
    <n v="63.476499999999952"/>
    <n v="0"/>
    <n v="63.476499999999952"/>
    <n v="10"/>
    <x v="159"/>
  </r>
  <r>
    <d v="2036-03-02T00:00:00"/>
    <n v="63.476499999999952"/>
    <s v="Mare Acidalium"/>
    <n v="29.5"/>
    <n v="0"/>
    <n v="0"/>
    <n v="63.476499999999952"/>
    <n v="0"/>
    <n v="63.476499999999952"/>
    <n v="10"/>
    <x v="159"/>
  </r>
  <r>
    <d v="2036-03-03T00:00:00"/>
    <n v="63.476499999999952"/>
    <s v="Arcadia"/>
    <n v="16.100000000000001"/>
    <n v="7.1"/>
    <n v="1.1431"/>
    <n v="64.619599999999949"/>
    <n v="0"/>
    <n v="64.619599999999949"/>
    <n v="10"/>
    <x v="159"/>
  </r>
  <r>
    <d v="2036-03-04T00:00:00"/>
    <n v="64.619599999999949"/>
    <s v="Mare Boreum"/>
    <n v="18"/>
    <n v="12"/>
    <n v="2.16"/>
    <n v="66.779599999999945"/>
    <n v="0"/>
    <n v="66.779599999999945"/>
    <n v="10"/>
    <x v="159"/>
  </r>
  <r>
    <d v="2036-03-05T00:00:00"/>
    <n v="66.779599999999945"/>
    <s v="Iapygia"/>
    <n v="12.2"/>
    <n v="26.8"/>
    <n v="3.2696000000000001"/>
    <n v="70.049199999999942"/>
    <n v="0"/>
    <n v="70.049199999999942"/>
    <n v="10"/>
    <x v="159"/>
  </r>
  <r>
    <d v="2036-03-06T00:00:00"/>
    <n v="70.049199999999942"/>
    <s v="Arabia"/>
    <n v="20.7"/>
    <n v="4.7"/>
    <n v="0.9729000000000001"/>
    <n v="71.022099999999938"/>
    <n v="0"/>
    <n v="71.022099999999938"/>
    <n v="11"/>
    <x v="160"/>
  </r>
  <r>
    <d v="2036-03-07T00:00:00"/>
    <n v="71.022099999999938"/>
    <s v="Iapygia"/>
    <n v="20.100000000000001"/>
    <n v="47.4"/>
    <n v="9.5274000000000001"/>
    <n v="80.549499999999938"/>
    <n v="0"/>
    <n v="80.549499999999938"/>
    <n v="11"/>
    <x v="160"/>
  </r>
  <r>
    <d v="2036-03-08T00:00:00"/>
    <n v="80.549499999999938"/>
    <s v="Iapygia"/>
    <n v="14.9"/>
    <n v="43.8"/>
    <n v="6.5262000000000002"/>
    <n v="87.075699999999941"/>
    <n v="0"/>
    <n v="87.075699999999941"/>
    <n v="11"/>
    <x v="160"/>
  </r>
  <r>
    <d v="2036-03-09T00:00:00"/>
    <n v="87.075699999999941"/>
    <s v="Iapygia"/>
    <n v="19"/>
    <n v="0"/>
    <n v="0"/>
    <n v="87.075699999999941"/>
    <n v="0"/>
    <n v="87.075699999999941"/>
    <n v="11"/>
    <x v="160"/>
  </r>
  <r>
    <d v="2036-03-10T00:00:00"/>
    <n v="87.075699999999941"/>
    <s v="Noachis"/>
    <n v="12.5"/>
    <n v="0"/>
    <n v="0"/>
    <n v="87.075699999999941"/>
    <n v="0"/>
    <n v="87.075699999999941"/>
    <n v="11"/>
    <x v="160"/>
  </r>
  <r>
    <d v="2036-03-11T00:00:00"/>
    <n v="87.075699999999941"/>
    <s v="Eridania"/>
    <n v="15.2"/>
    <n v="13.9"/>
    <n v="2.1128"/>
    <n v="89.188499999999948"/>
    <n v="0"/>
    <n v="89.188499999999948"/>
    <n v="11"/>
    <x v="160"/>
  </r>
  <r>
    <d v="2036-03-12T00:00:00"/>
    <n v="89.188499999999948"/>
    <s v="Tharsis"/>
    <n v="29.2"/>
    <n v="26.8"/>
    <n v="7.8255999999999997"/>
    <n v="97.014099999999942"/>
    <n v="0"/>
    <n v="97.014099999999942"/>
    <n v="11"/>
    <x v="160"/>
  </r>
  <r>
    <d v="2036-03-13T00:00:00"/>
    <n v="97.014099999999942"/>
    <s v="Noachis"/>
    <n v="13.9"/>
    <n v="1.1000000000000001"/>
    <n v="0.15290000000000001"/>
    <n v="97.166999999999945"/>
    <n v="0"/>
    <n v="97.166999999999945"/>
    <n v="12"/>
    <x v="161"/>
  </r>
  <r>
    <d v="2036-03-14T00:00:00"/>
    <n v="97.166999999999945"/>
    <s v="Phoenicis Lacus"/>
    <n v="11.4"/>
    <n v="0"/>
    <n v="0"/>
    <n v="97.166999999999945"/>
    <n v="0"/>
    <n v="97.166999999999945"/>
    <n v="12"/>
    <x v="161"/>
  </r>
  <r>
    <d v="2036-03-15T00:00:00"/>
    <n v="97.166999999999945"/>
    <s v="Mare Boreum"/>
    <n v="15.8"/>
    <n v="7"/>
    <n v="1.1060000000000001"/>
    <n v="98.272999999999939"/>
    <n v="0"/>
    <n v="98.272999999999939"/>
    <n v="12"/>
    <x v="161"/>
  </r>
  <r>
    <d v="2036-03-16T00:00:00"/>
    <n v="98.272999999999939"/>
    <s v="Iapygia"/>
    <n v="10.199999999999999"/>
    <n v="43.3"/>
    <n v="4.4165999999999999"/>
    <n v="102.68959999999994"/>
    <n v="100"/>
    <n v="2.6895999999999418"/>
    <n v="12"/>
    <x v="161"/>
  </r>
  <r>
    <d v="2036-03-17T00:00:00"/>
    <n v="2.6895999999999418"/>
    <s v="Eridania"/>
    <n v="19.600000000000001"/>
    <n v="8.9"/>
    <n v="1.7444000000000004"/>
    <n v="4.4339999999999424"/>
    <n v="0"/>
    <n v="4.4339999999999424"/>
    <n v="12"/>
    <x v="161"/>
  </r>
  <r>
    <d v="2036-03-18T00:00:00"/>
    <n v="4.4339999999999424"/>
    <s v="Noachis"/>
    <n v="15.5"/>
    <n v="10.1"/>
    <n v="1.5654999999999999"/>
    <n v="5.9994999999999425"/>
    <n v="0"/>
    <n v="5.9994999999999425"/>
    <n v="12"/>
    <x v="161"/>
  </r>
  <r>
    <d v="2036-03-19T00:00:00"/>
    <n v="5.9994999999999425"/>
    <s v="Phoenicis Lacus"/>
    <n v="19.899999999999999"/>
    <n v="16.2"/>
    <n v="3.2237999999999993"/>
    <n v="9.2232999999999414"/>
    <n v="0"/>
    <n v="9.2232999999999414"/>
    <n v="12"/>
    <x v="161"/>
  </r>
  <r>
    <d v="2036-03-20T00:00:00"/>
    <n v="9.2232999999999414"/>
    <s v="Memnonia"/>
    <n v="10.7"/>
    <n v="2.8"/>
    <n v="0.29959999999999998"/>
    <n v="9.5228999999999413"/>
    <n v="0"/>
    <n v="9.5228999999999413"/>
    <n v="13"/>
    <x v="162"/>
  </r>
  <r>
    <d v="2036-03-21T00:00:00"/>
    <n v="9.5228999999999413"/>
    <s v="Arcadia"/>
    <n v="11.5"/>
    <n v="5.9"/>
    <n v="0.6785000000000001"/>
    <n v="10.201399999999941"/>
    <n v="0"/>
    <n v="10.201399999999941"/>
    <n v="13"/>
    <x v="162"/>
  </r>
  <r>
    <d v="2036-03-22T00:00:00"/>
    <n v="10.201399999999941"/>
    <s v="Arabia"/>
    <n v="28.4"/>
    <n v="1"/>
    <n v="0.28399999999999997"/>
    <n v="10.485399999999942"/>
    <n v="0"/>
    <n v="10.485399999999942"/>
    <n v="13"/>
    <x v="162"/>
  </r>
  <r>
    <d v="2036-03-23T00:00:00"/>
    <n v="10.485399999999942"/>
    <s v="Tharsis"/>
    <n v="22.3"/>
    <n v="5.0999999999999996"/>
    <n v="1.1373"/>
    <n v="11.622699999999941"/>
    <n v="0"/>
    <n v="11.622699999999941"/>
    <n v="13"/>
    <x v="162"/>
  </r>
  <r>
    <d v="2036-03-24T00:00:00"/>
    <n v="11.622699999999941"/>
    <s v="Eridania"/>
    <n v="28.7"/>
    <n v="11.5"/>
    <n v="3.3005"/>
    <n v="14.923199999999941"/>
    <n v="0"/>
    <n v="14.923199999999941"/>
    <n v="13"/>
    <x v="162"/>
  </r>
  <r>
    <d v="2036-03-25T00:00:00"/>
    <n v="14.923199999999941"/>
    <s v="Noachis"/>
    <n v="19.100000000000001"/>
    <n v="0"/>
    <n v="0"/>
    <n v="14.923199999999941"/>
    <n v="0"/>
    <n v="14.923199999999941"/>
    <n v="13"/>
    <x v="162"/>
  </r>
  <r>
    <d v="2036-03-26T00:00:00"/>
    <n v="14.923199999999941"/>
    <s v="Iapygia"/>
    <n v="10.199999999999999"/>
    <n v="7.6"/>
    <n v="0.7752"/>
    <n v="15.698399999999941"/>
    <n v="0"/>
    <n v="15.698399999999941"/>
    <n v="13"/>
    <x v="162"/>
  </r>
  <r>
    <d v="2036-03-27T00:00:00"/>
    <n v="15.698399999999941"/>
    <s v="Iapygia"/>
    <n v="18.399999999999999"/>
    <n v="0"/>
    <n v="0"/>
    <n v="15.698399999999941"/>
    <n v="0"/>
    <n v="15.698399999999941"/>
    <n v="14"/>
    <x v="163"/>
  </r>
  <r>
    <d v="2036-03-28T00:00:00"/>
    <n v="15.698399999999941"/>
    <s v="Tharsis"/>
    <n v="29.3"/>
    <n v="0"/>
    <n v="0"/>
    <n v="15.698399999999941"/>
    <n v="0"/>
    <n v="15.698399999999941"/>
    <n v="14"/>
    <x v="163"/>
  </r>
  <r>
    <d v="2036-03-29T00:00:00"/>
    <n v="15.698399999999941"/>
    <s v="Lunae Palus"/>
    <n v="26.7"/>
    <n v="5.7"/>
    <n v="1.5219"/>
    <n v="17.220299999999941"/>
    <n v="0"/>
    <n v="17.220299999999941"/>
    <n v="14"/>
    <x v="163"/>
  </r>
  <r>
    <d v="2036-03-30T00:00:00"/>
    <n v="17.220299999999941"/>
    <s v="Ismenius Lacus"/>
    <n v="22.2"/>
    <n v="0.9"/>
    <n v="0"/>
    <n v="17.220299999999941"/>
    <n v="0"/>
    <n v="17.220299999999941"/>
    <n v="14"/>
    <x v="163"/>
  </r>
  <r>
    <d v="2036-03-31T00:00:00"/>
    <n v="17.220299999999941"/>
    <s v="Eridania"/>
    <n v="25.5"/>
    <n v="5.8"/>
    <n v="1.4790000000000001"/>
    <n v="18.699299999999941"/>
    <n v="0"/>
    <n v="18.699299999999941"/>
    <n v="14"/>
    <x v="163"/>
  </r>
  <r>
    <d v="2036-04-01T00:00:00"/>
    <n v="18.699299999999941"/>
    <s v="Tharsis"/>
    <n v="23.5"/>
    <n v="32"/>
    <n v="7.5200000000000005"/>
    <n v="26.21929999999994"/>
    <n v="0"/>
    <n v="26.21929999999994"/>
    <n v="14"/>
    <x v="163"/>
  </r>
  <r>
    <d v="2036-04-02T00:00:00"/>
    <n v="26.21929999999994"/>
    <s v="Amenthes"/>
    <n v="28.4"/>
    <n v="5.7"/>
    <n v="1.6188"/>
    <n v="27.83809999999994"/>
    <n v="0"/>
    <n v="27.83809999999994"/>
    <n v="14"/>
    <x v="163"/>
  </r>
  <r>
    <d v="2036-04-03T00:00:00"/>
    <n v="27.83809999999994"/>
    <s v="Mare Acidalium"/>
    <n v="13.7"/>
    <n v="6"/>
    <n v="0.82199999999999995"/>
    <n v="28.66009999999994"/>
    <n v="0"/>
    <n v="28.66009999999994"/>
    <n v="15"/>
    <x v="164"/>
  </r>
  <r>
    <d v="2036-04-04T00:00:00"/>
    <n v="28.66009999999994"/>
    <s v="Mare Boreum"/>
    <n v="22.1"/>
    <n v="11.7"/>
    <n v="2.5857000000000001"/>
    <n v="31.245799999999939"/>
    <n v="0"/>
    <n v="31.245799999999939"/>
    <n v="15"/>
    <x v="164"/>
  </r>
  <r>
    <d v="2036-04-05T00:00:00"/>
    <n v="31.245799999999939"/>
    <s v="Amazonis"/>
    <n v="16.899999999999999"/>
    <n v="18.2"/>
    <n v="3.0758000000000001"/>
    <n v="34.32159999999994"/>
    <n v="0"/>
    <n v="34.32159999999994"/>
    <n v="15"/>
    <x v="164"/>
  </r>
  <r>
    <d v="2036-04-06T00:00:00"/>
    <n v="34.32159999999994"/>
    <s v="Mare Acidalium"/>
    <n v="28"/>
    <n v="0"/>
    <n v="0"/>
    <n v="34.32159999999994"/>
    <n v="0"/>
    <n v="34.32159999999994"/>
    <n v="15"/>
    <x v="164"/>
  </r>
  <r>
    <d v="2036-04-07T00:00:00"/>
    <n v="34.32159999999994"/>
    <s v="Iapygia"/>
    <n v="13.5"/>
    <n v="3.7"/>
    <n v="0.49950000000000006"/>
    <n v="34.821099999999937"/>
    <n v="0"/>
    <n v="34.821099999999937"/>
    <n v="15"/>
    <x v="164"/>
  </r>
  <r>
    <d v="2036-04-08T00:00:00"/>
    <n v="34.821099999999937"/>
    <s v="Tharsis"/>
    <n v="13.4"/>
    <n v="22.5"/>
    <n v="3.0150000000000001"/>
    <n v="37.836099999999938"/>
    <n v="0"/>
    <n v="37.836099999999938"/>
    <n v="15"/>
    <x v="164"/>
  </r>
  <r>
    <d v="2036-04-09T00:00:00"/>
    <n v="37.836099999999938"/>
    <s v="Noachis"/>
    <n v="19.899999999999999"/>
    <n v="11.6"/>
    <n v="2.3083999999999998"/>
    <n v="40.144499999999937"/>
    <n v="0"/>
    <n v="40.144499999999937"/>
    <n v="15"/>
    <x v="164"/>
  </r>
  <r>
    <d v="2036-04-10T00:00:00"/>
    <n v="40.144499999999937"/>
    <s v="Coprates"/>
    <n v="24.2"/>
    <n v="11"/>
    <n v="2.6619999999999999"/>
    <n v="42.806499999999936"/>
    <n v="0"/>
    <n v="42.806499999999936"/>
    <n v="16"/>
    <x v="165"/>
  </r>
  <r>
    <d v="2036-04-11T00:00:00"/>
    <n v="42.806499999999936"/>
    <s v="Casius"/>
    <n v="20.399999999999999"/>
    <n v="0"/>
    <n v="0"/>
    <n v="42.806499999999936"/>
    <n v="0"/>
    <n v="42.806499999999936"/>
    <n v="16"/>
    <x v="165"/>
  </r>
  <r>
    <d v="2036-04-12T00:00:00"/>
    <n v="42.806499999999936"/>
    <s v="Casius"/>
    <n v="16.600000000000001"/>
    <n v="3.9"/>
    <n v="0.64740000000000009"/>
    <n v="43.453899999999933"/>
    <n v="0"/>
    <n v="43.453899999999933"/>
    <n v="16"/>
    <x v="165"/>
  </r>
  <r>
    <d v="2036-04-13T00:00:00"/>
    <n v="43.453899999999933"/>
    <s v="Phaethontis"/>
    <n v="14.3"/>
    <n v="0"/>
    <n v="0"/>
    <n v="43.453899999999933"/>
    <n v="0"/>
    <n v="43.453899999999933"/>
    <n v="16"/>
    <x v="165"/>
  </r>
  <r>
    <d v="2036-04-14T00:00:00"/>
    <n v="43.453899999999933"/>
    <s v="Arcadia"/>
    <n v="24.4"/>
    <n v="4.4000000000000004"/>
    <n v="1.0736000000000001"/>
    <n v="44.527499999999932"/>
    <n v="0"/>
    <n v="44.527499999999932"/>
    <n v="16"/>
    <x v="165"/>
  </r>
  <r>
    <d v="2036-04-15T00:00:00"/>
    <n v="44.527499999999932"/>
    <s v="Iapygia"/>
    <n v="26.7"/>
    <n v="30.4"/>
    <n v="8.1167999999999996"/>
    <n v="52.64429999999993"/>
    <n v="0"/>
    <n v="52.64429999999993"/>
    <n v="16"/>
    <x v="165"/>
  </r>
  <r>
    <d v="2036-04-16T00:00:00"/>
    <n v="52.64429999999993"/>
    <s v="Eridania"/>
    <n v="20.100000000000001"/>
    <n v="3.1"/>
    <n v="0.6231000000000001"/>
    <n v="53.267399999999931"/>
    <n v="0"/>
    <n v="53.267399999999931"/>
    <n v="16"/>
    <x v="165"/>
  </r>
  <r>
    <d v="2036-04-17T00:00:00"/>
    <n v="53.267399999999931"/>
    <s v="Noachis"/>
    <n v="13.5"/>
    <n v="6.9"/>
    <n v="0.93150000000000011"/>
    <n v="54.198899999999931"/>
    <n v="0"/>
    <n v="54.198899999999931"/>
    <n v="17"/>
    <x v="166"/>
  </r>
  <r>
    <d v="2036-04-18T00:00:00"/>
    <n v="54.198899999999931"/>
    <s v="Coprates"/>
    <n v="18.8"/>
    <n v="21.5"/>
    <n v="4.0419999999999998"/>
    <n v="58.240899999999932"/>
    <n v="0"/>
    <n v="58.240899999999932"/>
    <n v="17"/>
    <x v="166"/>
  </r>
  <r>
    <d v="2036-04-19T00:00:00"/>
    <n v="58.240899999999932"/>
    <s v="Tharsis"/>
    <n v="18"/>
    <n v="13.9"/>
    <n v="2.5020000000000002"/>
    <n v="60.742899999999935"/>
    <n v="0"/>
    <n v="60.742899999999935"/>
    <n v="17"/>
    <x v="166"/>
  </r>
  <r>
    <d v="2036-04-20T00:00:00"/>
    <n v="60.742899999999935"/>
    <s v="Casius"/>
    <n v="16.899999999999999"/>
    <n v="1.8"/>
    <n v="0.30419999999999997"/>
    <n v="61.047099999999936"/>
    <n v="0"/>
    <n v="61.047099999999936"/>
    <n v="17"/>
    <x v="166"/>
  </r>
  <r>
    <d v="2036-04-21T00:00:00"/>
    <n v="61.047099999999936"/>
    <s v="Noachis"/>
    <n v="23.7"/>
    <n v="13"/>
    <n v="3.0809999999999995"/>
    <n v="64.128099999999932"/>
    <n v="0"/>
    <n v="64.128099999999932"/>
    <n v="17"/>
    <x v="166"/>
  </r>
  <r>
    <d v="2036-04-22T00:00:00"/>
    <n v="64.128099999999932"/>
    <s v="Mare Tyrrhenum"/>
    <n v="17.600000000000001"/>
    <n v="0.6"/>
    <n v="0"/>
    <n v="64.128099999999932"/>
    <n v="0"/>
    <n v="64.128099999999932"/>
    <n v="17"/>
    <x v="166"/>
  </r>
  <r>
    <d v="2036-04-23T00:00:00"/>
    <n v="64.128099999999932"/>
    <s v="Coprates"/>
    <n v="29.1"/>
    <n v="8.3000000000000007"/>
    <n v="2.4153000000000002"/>
    <n v="66.543399999999934"/>
    <n v="0"/>
    <n v="66.543399999999934"/>
    <n v="17"/>
    <x v="166"/>
  </r>
  <r>
    <d v="2036-04-24T00:00:00"/>
    <n v="66.543399999999934"/>
    <s v="Mare Boreum"/>
    <n v="26.8"/>
    <n v="11.2"/>
    <n v="3.0015999999999998"/>
    <n v="69.544999999999931"/>
    <n v="0"/>
    <n v="69.544999999999931"/>
    <n v="18"/>
    <x v="167"/>
  </r>
  <r>
    <d v="2036-04-25T00:00:00"/>
    <n v="69.544999999999931"/>
    <s v="Memnonia"/>
    <n v="10.5"/>
    <n v="0"/>
    <n v="0"/>
    <n v="69.544999999999931"/>
    <n v="0"/>
    <n v="69.544999999999931"/>
    <n v="18"/>
    <x v="167"/>
  </r>
  <r>
    <d v="2036-04-26T00:00:00"/>
    <n v="69.544999999999931"/>
    <s v="Amazonis"/>
    <n v="13.5"/>
    <n v="0"/>
    <n v="0"/>
    <n v="69.544999999999931"/>
    <n v="0"/>
    <n v="69.544999999999931"/>
    <n v="18"/>
    <x v="167"/>
  </r>
  <r>
    <d v="2036-04-27T00:00:00"/>
    <n v="69.544999999999931"/>
    <s v="Iapygia"/>
    <n v="14"/>
    <n v="22"/>
    <n v="3.08"/>
    <n v="72.624999999999929"/>
    <n v="0"/>
    <n v="72.624999999999929"/>
    <n v="18"/>
    <x v="167"/>
  </r>
  <r>
    <d v="2036-04-28T00:00:00"/>
    <n v="72.624999999999929"/>
    <s v="Amazonis"/>
    <n v="26.7"/>
    <n v="8"/>
    <n v="2.1360000000000001"/>
    <n v="74.760999999999925"/>
    <n v="0"/>
    <n v="74.760999999999925"/>
    <n v="18"/>
    <x v="167"/>
  </r>
  <r>
    <d v="2036-04-29T00:00:00"/>
    <n v="74.760999999999925"/>
    <s v="Arcadia"/>
    <n v="11.2"/>
    <n v="6.1"/>
    <n v="0.68319999999999992"/>
    <n v="75.444199999999924"/>
    <n v="0"/>
    <n v="75.444199999999924"/>
    <n v="18"/>
    <x v="167"/>
  </r>
  <r>
    <d v="2036-04-30T00:00:00"/>
    <n v="75.444199999999924"/>
    <s v="Casius"/>
    <n v="24.7"/>
    <n v="0"/>
    <n v="0"/>
    <n v="75.444199999999924"/>
    <n v="0"/>
    <n v="75.444199999999924"/>
    <n v="18"/>
    <x v="167"/>
  </r>
  <r>
    <d v="2036-05-01T00:00:00"/>
    <n v="75.444199999999924"/>
    <s v="Mare Australe"/>
    <n v="27.2"/>
    <n v="0.3"/>
    <n v="0"/>
    <n v="75.444199999999924"/>
    <n v="0"/>
    <n v="75.444199999999924"/>
    <n v="19"/>
    <x v="168"/>
  </r>
  <r>
    <d v="2036-05-02T00:00:00"/>
    <n v="75.444199999999924"/>
    <s v="Diacria"/>
    <n v="11"/>
    <n v="0"/>
    <n v="0"/>
    <n v="75.444199999999924"/>
    <n v="0"/>
    <n v="75.444199999999924"/>
    <n v="19"/>
    <x v="168"/>
  </r>
  <r>
    <d v="2036-05-03T00:00:00"/>
    <n v="75.444199999999924"/>
    <s v="Sinus Sabaeus"/>
    <n v="10.9"/>
    <n v="4.4000000000000004"/>
    <n v="0.47960000000000008"/>
    <n v="75.923799999999929"/>
    <n v="0"/>
    <n v="75.923799999999929"/>
    <n v="19"/>
    <x v="168"/>
  </r>
  <r>
    <d v="2036-05-04T00:00:00"/>
    <n v="75.923799999999929"/>
    <s v="Coprates"/>
    <n v="27.4"/>
    <n v="6"/>
    <n v="1.6439999999999999"/>
    <n v="77.567799999999934"/>
    <n v="0"/>
    <n v="77.567799999999934"/>
    <n v="19"/>
    <x v="168"/>
  </r>
  <r>
    <d v="2036-05-05T00:00:00"/>
    <n v="77.567799999999934"/>
    <s v="Noachis"/>
    <n v="20"/>
    <n v="7.6"/>
    <n v="1.52"/>
    <n v="79.08779999999993"/>
    <n v="0"/>
    <n v="79.08779999999993"/>
    <n v="19"/>
    <x v="168"/>
  </r>
  <r>
    <d v="2036-05-06T00:00:00"/>
    <n v="79.08779999999993"/>
    <s v="Memnonia"/>
    <n v="23.5"/>
    <n v="2.5"/>
    <n v="0.58750000000000002"/>
    <n v="79.675299999999936"/>
    <n v="0"/>
    <n v="79.675299999999936"/>
    <n v="19"/>
    <x v="168"/>
  </r>
  <r>
    <d v="2036-05-07T00:00:00"/>
    <n v="79.675299999999936"/>
    <s v="Amazonis"/>
    <n v="28.5"/>
    <n v="0"/>
    <n v="0"/>
    <n v="79.675299999999936"/>
    <n v="0"/>
    <n v="79.675299999999936"/>
    <n v="19"/>
    <x v="168"/>
  </r>
  <r>
    <d v="2036-05-08T00:00:00"/>
    <n v="79.675299999999936"/>
    <s v="Casius"/>
    <n v="10.8"/>
    <n v="5.8"/>
    <n v="0.62640000000000007"/>
    <n v="80.30169999999994"/>
    <n v="0"/>
    <n v="80.30169999999994"/>
    <n v="20"/>
    <x v="169"/>
  </r>
  <r>
    <d v="2036-05-09T00:00:00"/>
    <n v="80.30169999999994"/>
    <s v="Phoenicis Lacus"/>
    <n v="18.899999999999999"/>
    <n v="9.5"/>
    <n v="1.7954999999999999"/>
    <n v="82.097199999999944"/>
    <n v="0"/>
    <n v="82.097199999999944"/>
    <n v="20"/>
    <x v="169"/>
  </r>
  <r>
    <d v="2036-05-10T00:00:00"/>
    <n v="82.097199999999944"/>
    <s v="Eridania"/>
    <n v="24"/>
    <n v="4"/>
    <n v="0.96"/>
    <n v="83.057199999999938"/>
    <n v="0"/>
    <n v="83.057199999999938"/>
    <n v="20"/>
    <x v="169"/>
  </r>
  <r>
    <d v="2036-05-11T00:00:00"/>
    <n v="83.057199999999938"/>
    <s v="Sinus Sabaeus"/>
    <n v="12.7"/>
    <n v="3"/>
    <n v="0.38099999999999995"/>
    <n v="83.438199999999938"/>
    <n v="0"/>
    <n v="83.438199999999938"/>
    <n v="20"/>
    <x v="169"/>
  </r>
  <r>
    <d v="2036-05-12T00:00:00"/>
    <n v="83.438199999999938"/>
    <s v="Coprates"/>
    <n v="13.4"/>
    <n v="6.2"/>
    <n v="0.83079999999999998"/>
    <n v="84.268999999999934"/>
    <n v="0"/>
    <n v="84.268999999999934"/>
    <n v="20"/>
    <x v="169"/>
  </r>
  <r>
    <d v="2036-05-13T00:00:00"/>
    <n v="84.268999999999934"/>
    <s v="Iapygia"/>
    <n v="15.9"/>
    <n v="0"/>
    <n v="0"/>
    <n v="84.268999999999934"/>
    <n v="0"/>
    <n v="84.268999999999934"/>
    <n v="20"/>
    <x v="169"/>
  </r>
  <r>
    <d v="2036-05-14T00:00:00"/>
    <n v="84.268999999999934"/>
    <s v="Amazonis"/>
    <n v="19.399999999999999"/>
    <n v="21.2"/>
    <n v="4.1128"/>
    <n v="88.381799999999942"/>
    <n v="0"/>
    <n v="88.381799999999942"/>
    <n v="20"/>
    <x v="169"/>
  </r>
  <r>
    <d v="2036-05-15T00:00:00"/>
    <n v="88.381799999999942"/>
    <s v="Phoenicis Lacus"/>
    <n v="16.3"/>
    <n v="17.600000000000001"/>
    <n v="2.8688000000000007"/>
    <n v="91.250599999999949"/>
    <n v="0"/>
    <n v="91.250599999999949"/>
    <n v="21"/>
    <x v="170"/>
  </r>
  <r>
    <d v="2036-05-16T00:00:00"/>
    <n v="91.250599999999949"/>
    <s v="Amazonis"/>
    <n v="28"/>
    <n v="20.399999999999999"/>
    <n v="5.7119999999999997"/>
    <n v="96.962599999999952"/>
    <n v="0"/>
    <n v="96.962599999999952"/>
    <n v="21"/>
    <x v="170"/>
  </r>
  <r>
    <d v="2036-05-17T00:00:00"/>
    <n v="96.962599999999952"/>
    <s v="Sinus Sabaeus"/>
    <n v="19"/>
    <n v="5.2"/>
    <n v="0.98799999999999999"/>
    <n v="97.950599999999952"/>
    <n v="0"/>
    <n v="97.950599999999952"/>
    <n v="21"/>
    <x v="170"/>
  </r>
  <r>
    <d v="2036-05-18T00:00:00"/>
    <n v="97.950599999999952"/>
    <s v="Casius"/>
    <n v="24.1"/>
    <n v="4.8"/>
    <n v="1.1568000000000001"/>
    <n v="99.107399999999956"/>
    <n v="0"/>
    <n v="99.107399999999956"/>
    <n v="21"/>
    <x v="170"/>
  </r>
  <r>
    <d v="2036-05-19T00:00:00"/>
    <n v="99.107399999999956"/>
    <s v="Iapygia"/>
    <n v="15.2"/>
    <n v="25.7"/>
    <n v="3.9064000000000001"/>
    <n v="103.01379999999996"/>
    <n v="100"/>
    <n v="3.0137999999999607"/>
    <n v="21"/>
    <x v="170"/>
  </r>
  <r>
    <d v="2036-05-20T00:00:00"/>
    <n v="3.0137999999999607"/>
    <s v="Amazonis"/>
    <n v="16.3"/>
    <n v="21"/>
    <n v="3.423"/>
    <n v="6.4367999999999608"/>
    <n v="0"/>
    <n v="6.4367999999999608"/>
    <n v="21"/>
    <x v="170"/>
  </r>
  <r>
    <d v="2036-05-21T00:00:00"/>
    <n v="6.4367999999999608"/>
    <s v="Coprates"/>
    <n v="26.9"/>
    <n v="0"/>
    <n v="0"/>
    <n v="6.4367999999999608"/>
    <n v="0"/>
    <n v="6.4367999999999608"/>
    <n v="21"/>
    <x v="170"/>
  </r>
  <r>
    <d v="2036-05-22T00:00:00"/>
    <n v="6.4367999999999608"/>
    <s v="Mare Boreum"/>
    <n v="25"/>
    <n v="0.5"/>
    <n v="0"/>
    <n v="6.4367999999999608"/>
    <n v="0"/>
    <n v="6.4367999999999608"/>
    <n v="22"/>
    <x v="171"/>
  </r>
  <r>
    <d v="2036-05-23T00:00:00"/>
    <n v="6.4367999999999608"/>
    <s v="Lunae Palus"/>
    <n v="25.1"/>
    <n v="5.2"/>
    <n v="1.3052000000000001"/>
    <n v="7.7419999999999609"/>
    <n v="0"/>
    <n v="7.7419999999999609"/>
    <n v="22"/>
    <x v="171"/>
  </r>
  <r>
    <d v="2036-05-24T00:00:00"/>
    <n v="7.7419999999999609"/>
    <s v="Sinus Sabaeus"/>
    <n v="29.2"/>
    <n v="7.1"/>
    <n v="2.0731999999999999"/>
    <n v="9.8151999999999617"/>
    <n v="0"/>
    <n v="9.8151999999999617"/>
    <n v="22"/>
    <x v="171"/>
  </r>
  <r>
    <d v="2036-05-25T00:00:00"/>
    <n v="9.8151999999999617"/>
    <s v="Eridania"/>
    <n v="18.100000000000001"/>
    <n v="5.0999999999999996"/>
    <n v="0.92310000000000003"/>
    <n v="10.738299999999962"/>
    <n v="0"/>
    <n v="10.738299999999962"/>
    <n v="22"/>
    <x v="171"/>
  </r>
  <r>
    <d v="2036-05-26T00:00:00"/>
    <n v="10.738299999999962"/>
    <s v="Amazonis"/>
    <n v="12.5"/>
    <n v="0"/>
    <n v="0"/>
    <n v="10.738299999999962"/>
    <n v="0"/>
    <n v="10.738299999999962"/>
    <n v="22"/>
    <x v="171"/>
  </r>
  <r>
    <d v="2036-05-27T00:00:00"/>
    <n v="10.738299999999962"/>
    <s v="Amazonis"/>
    <n v="19.100000000000001"/>
    <n v="0.3"/>
    <n v="0"/>
    <n v="10.738299999999962"/>
    <n v="0"/>
    <n v="10.738299999999962"/>
    <n v="22"/>
    <x v="171"/>
  </r>
  <r>
    <d v="2036-05-28T00:00:00"/>
    <n v="10.738299999999962"/>
    <s v="Tharsis"/>
    <n v="27.4"/>
    <n v="0"/>
    <n v="0"/>
    <n v="10.738299999999962"/>
    <n v="0"/>
    <n v="10.738299999999962"/>
    <n v="22"/>
    <x v="171"/>
  </r>
  <r>
    <d v="2036-05-29T00:00:00"/>
    <n v="10.738299999999962"/>
    <s v="Coprates"/>
    <n v="21.1"/>
    <n v="10.4"/>
    <n v="2.1944000000000004"/>
    <n v="12.932699999999961"/>
    <n v="0"/>
    <n v="12.932699999999961"/>
    <n v="23"/>
    <x v="172"/>
  </r>
  <r>
    <d v="2036-05-30T00:00:00"/>
    <n v="12.932699999999961"/>
    <s v="Casius"/>
    <n v="13.4"/>
    <n v="0"/>
    <n v="0"/>
    <n v="12.932699999999961"/>
    <n v="0"/>
    <n v="12.932699999999961"/>
    <n v="23"/>
    <x v="172"/>
  </r>
  <r>
    <d v="2036-05-31T00:00:00"/>
    <n v="12.932699999999961"/>
    <s v="Amenthes"/>
    <n v="11.9"/>
    <n v="7.3"/>
    <n v="0.86870000000000003"/>
    <n v="13.801399999999962"/>
    <n v="0"/>
    <n v="13.801399999999962"/>
    <n v="23"/>
    <x v="172"/>
  </r>
  <r>
    <d v="2036-06-01T00:00:00"/>
    <n v="13.801399999999962"/>
    <s v="Eridania"/>
    <n v="20.399999999999999"/>
    <n v="4.3"/>
    <n v="0.87719999999999987"/>
    <n v="14.678599999999962"/>
    <n v="0"/>
    <n v="14.678599999999962"/>
    <n v="23"/>
    <x v="172"/>
  </r>
  <r>
    <d v="2036-06-02T00:00:00"/>
    <n v="14.678599999999962"/>
    <s v="Coprates"/>
    <n v="29.5"/>
    <n v="18.600000000000001"/>
    <n v="5.487000000000001"/>
    <n v="20.165599999999962"/>
    <n v="0"/>
    <n v="20.165599999999962"/>
    <n v="23"/>
    <x v="172"/>
  </r>
  <r>
    <d v="2036-06-03T00:00:00"/>
    <n v="20.165599999999962"/>
    <s v="Sinus Sabaeus"/>
    <n v="24.1"/>
    <n v="5"/>
    <n v="1.2050000000000001"/>
    <n v="21.370599999999961"/>
    <n v="0"/>
    <n v="21.370599999999961"/>
    <n v="23"/>
    <x v="172"/>
  </r>
  <r>
    <d v="2036-06-04T00:00:00"/>
    <n v="21.370599999999961"/>
    <s v="Arabia"/>
    <n v="11.5"/>
    <n v="3.6"/>
    <n v="0.41399999999999998"/>
    <n v="21.784599999999962"/>
    <n v="0"/>
    <n v="21.784599999999962"/>
    <n v="23"/>
    <x v="172"/>
  </r>
  <r>
    <d v="2036-06-05T00:00:00"/>
    <n v="21.784599999999962"/>
    <s v="Syrtis Major"/>
    <n v="21.2"/>
    <n v="1.8"/>
    <n v="0.38159999999999999"/>
    <n v="22.166199999999961"/>
    <n v="0"/>
    <n v="22.166199999999961"/>
    <n v="24"/>
    <x v="173"/>
  </r>
  <r>
    <d v="2036-06-06T00:00:00"/>
    <n v="22.166199999999961"/>
    <s v="Iapygia"/>
    <n v="22.2"/>
    <n v="40.299999999999997"/>
    <n v="8.9465999999999983"/>
    <n v="31.112799999999957"/>
    <n v="0"/>
    <n v="31.112799999999957"/>
    <n v="24"/>
    <x v="173"/>
  </r>
  <r>
    <d v="2036-06-07T00:00:00"/>
    <n v="31.112799999999957"/>
    <s v="Iapygia"/>
    <n v="14.6"/>
    <n v="2.6"/>
    <n v="0.37959999999999999"/>
    <n v="31.492399999999957"/>
    <n v="0"/>
    <n v="31.492399999999957"/>
    <n v="24"/>
    <x v="173"/>
  </r>
  <r>
    <d v="2036-06-08T00:00:00"/>
    <n v="31.492399999999957"/>
    <s v="Eridania"/>
    <n v="23.3"/>
    <n v="8.1"/>
    <n v="1.8873"/>
    <n v="33.379699999999957"/>
    <n v="0"/>
    <n v="33.379699999999957"/>
    <n v="24"/>
    <x v="173"/>
  </r>
  <r>
    <d v="2036-06-09T00:00:00"/>
    <n v="33.379699999999957"/>
    <s v="Eridania"/>
    <n v="16.2"/>
    <n v="10.4"/>
    <n v="1.6847999999999999"/>
    <n v="35.06449999999996"/>
    <n v="0"/>
    <n v="35.06449999999996"/>
    <n v="24"/>
    <x v="173"/>
  </r>
  <r>
    <d v="2036-06-10T00:00:00"/>
    <n v="35.06449999999996"/>
    <s v="Iapygia"/>
    <n v="25.9"/>
    <n v="0"/>
    <n v="0"/>
    <n v="35.06449999999996"/>
    <n v="0"/>
    <n v="35.06449999999996"/>
    <n v="24"/>
    <x v="173"/>
  </r>
  <r>
    <d v="2036-06-11T00:00:00"/>
    <n v="35.06449999999996"/>
    <s v="Amenthes"/>
    <n v="14.6"/>
    <n v="7"/>
    <n v="1.022"/>
    <n v="36.086499999999958"/>
    <n v="0"/>
    <n v="36.086499999999958"/>
    <n v="24"/>
    <x v="173"/>
  </r>
  <r>
    <d v="2036-06-12T00:00:00"/>
    <n v="36.086499999999958"/>
    <s v="Memnonia"/>
    <n v="15.1"/>
    <n v="11.7"/>
    <n v="1.7666999999999999"/>
    <n v="37.853199999999958"/>
    <n v="0"/>
    <n v="37.853199999999958"/>
    <n v="25"/>
    <x v="174"/>
  </r>
  <r>
    <d v="2036-06-13T00:00:00"/>
    <n v="37.853199999999958"/>
    <s v="Tharsis"/>
    <n v="14.1"/>
    <n v="6.5"/>
    <n v="0.91649999999999998"/>
    <n v="38.769699999999958"/>
    <n v="0"/>
    <n v="38.769699999999958"/>
    <n v="25"/>
    <x v="174"/>
  </r>
  <r>
    <d v="2036-06-14T00:00:00"/>
    <n v="38.769699999999958"/>
    <s v="Casius"/>
    <n v="22.1"/>
    <n v="1.8"/>
    <n v="0.39780000000000004"/>
    <n v="39.167499999999954"/>
    <n v="0"/>
    <n v="39.167499999999954"/>
    <n v="25"/>
    <x v="174"/>
  </r>
  <r>
    <d v="2036-06-15T00:00:00"/>
    <n v="39.167499999999954"/>
    <s v="Amazonis"/>
    <n v="27.2"/>
    <n v="21.9"/>
    <n v="5.9567999999999994"/>
    <n v="45.124299999999955"/>
    <n v="0"/>
    <n v="45.124299999999955"/>
    <n v="25"/>
    <x v="174"/>
  </r>
  <r>
    <d v="2036-06-16T00:00:00"/>
    <n v="45.124299999999955"/>
    <s v="Noachis"/>
    <n v="10.8"/>
    <n v="0"/>
    <n v="0"/>
    <n v="45.124299999999955"/>
    <n v="0"/>
    <n v="45.124299999999955"/>
    <n v="25"/>
    <x v="174"/>
  </r>
  <r>
    <d v="2036-06-17T00:00:00"/>
    <n v="45.124299999999955"/>
    <s v="Coprates"/>
    <n v="24.6"/>
    <n v="0"/>
    <n v="0"/>
    <n v="45.124299999999955"/>
    <n v="0"/>
    <n v="45.124299999999955"/>
    <n v="25"/>
    <x v="174"/>
  </r>
  <r>
    <d v="2036-06-18T00:00:00"/>
    <n v="45.124299999999955"/>
    <s v="Iapygia"/>
    <n v="27.8"/>
    <n v="26.3"/>
    <n v="7.3113999999999999"/>
    <n v="52.435699999999954"/>
    <n v="0"/>
    <n v="52.435699999999954"/>
    <n v="25"/>
    <x v="174"/>
  </r>
  <r>
    <d v="2036-06-19T00:00:00"/>
    <n v="52.435699999999954"/>
    <s v="Arabia"/>
    <n v="12.9"/>
    <n v="2.8"/>
    <n v="0.36119999999999997"/>
    <n v="52.796899999999951"/>
    <n v="0"/>
    <n v="52.796899999999951"/>
    <n v="26"/>
    <x v="175"/>
  </r>
  <r>
    <d v="2036-06-20T00:00:00"/>
    <n v="52.796899999999951"/>
    <s v="Eridania"/>
    <n v="13.9"/>
    <n v="0.6"/>
    <n v="0"/>
    <n v="52.796899999999951"/>
    <n v="0"/>
    <n v="52.796899999999951"/>
    <n v="26"/>
    <x v="175"/>
  </r>
  <r>
    <d v="2036-06-21T00:00:00"/>
    <n v="52.796899999999951"/>
    <s v="Mare Australe"/>
    <n v="27.6"/>
    <n v="0.6"/>
    <n v="0"/>
    <n v="52.796899999999951"/>
    <n v="0"/>
    <n v="52.796899999999951"/>
    <n v="26"/>
    <x v="175"/>
  </r>
  <r>
    <d v="2036-06-22T00:00:00"/>
    <n v="52.796899999999951"/>
    <s v="Amazonis"/>
    <n v="18.600000000000001"/>
    <n v="21.5"/>
    <n v="3.9990000000000006"/>
    <n v="56.795899999999953"/>
    <n v="0"/>
    <n v="56.795899999999953"/>
    <n v="26"/>
    <x v="175"/>
  </r>
  <r>
    <d v="2036-06-23T00:00:00"/>
    <n v="56.795899999999953"/>
    <s v="Noachis"/>
    <n v="17.8"/>
    <n v="0"/>
    <n v="0"/>
    <n v="56.795899999999953"/>
    <n v="0"/>
    <n v="56.795899999999953"/>
    <n v="26"/>
    <x v="175"/>
  </r>
  <r>
    <d v="2036-06-24T00:00:00"/>
    <n v="56.795899999999953"/>
    <s v="Phoenicis Lacus"/>
    <n v="20.8"/>
    <n v="8.5"/>
    <n v="1.7680000000000002"/>
    <n v="58.563899999999954"/>
    <n v="0"/>
    <n v="58.563899999999954"/>
    <n v="26"/>
    <x v="175"/>
  </r>
  <r>
    <d v="2036-06-25T00:00:00"/>
    <n v="58.563899999999954"/>
    <s v="Mare Acidalium"/>
    <n v="16.399999999999999"/>
    <n v="6.8"/>
    <n v="1.1151999999999997"/>
    <n v="59.679099999999956"/>
    <n v="0"/>
    <n v="59.679099999999956"/>
    <n v="26"/>
    <x v="175"/>
  </r>
  <r>
    <d v="2036-06-26T00:00:00"/>
    <n v="59.679099999999956"/>
    <s v="Casius"/>
    <n v="14.6"/>
    <n v="0"/>
    <n v="0"/>
    <n v="59.679099999999956"/>
    <n v="0"/>
    <n v="59.679099999999956"/>
    <n v="27"/>
    <x v="176"/>
  </r>
  <r>
    <d v="2036-06-27T00:00:00"/>
    <n v="59.679099999999956"/>
    <s v="Mare Boreum"/>
    <n v="27.1"/>
    <n v="1.2"/>
    <n v="0.32520000000000004"/>
    <n v="60.004299999999958"/>
    <n v="0"/>
    <n v="60.004299999999958"/>
    <n v="27"/>
    <x v="176"/>
  </r>
  <r>
    <d v="2036-06-28T00:00:00"/>
    <n v="60.004299999999958"/>
    <s v="Iapygia"/>
    <n v="18.3"/>
    <n v="3.7"/>
    <n v="0.67710000000000015"/>
    <n v="60.681399999999961"/>
    <n v="0"/>
    <n v="60.681399999999961"/>
    <n v="27"/>
    <x v="176"/>
  </r>
  <r>
    <d v="2036-06-29T00:00:00"/>
    <n v="60.681399999999961"/>
    <s v="Mare Australe"/>
    <n v="27.1"/>
    <n v="0.2"/>
    <n v="0"/>
    <n v="60.681399999999961"/>
    <n v="0"/>
    <n v="60.681399999999961"/>
    <n v="27"/>
    <x v="176"/>
  </r>
  <r>
    <d v="2036-06-30T00:00:00"/>
    <n v="60.681399999999961"/>
    <s v="Phoenicis Lacus"/>
    <n v="12.9"/>
    <n v="10.199999999999999"/>
    <n v="1.3157999999999999"/>
    <n v="61.997199999999964"/>
    <n v="0"/>
    <n v="61.997199999999964"/>
    <n v="27"/>
    <x v="176"/>
  </r>
  <r>
    <d v="2036-07-01T00:00:00"/>
    <n v="61.997199999999964"/>
    <s v="Tharsis"/>
    <n v="19.100000000000001"/>
    <n v="19.600000000000001"/>
    <n v="3.7436000000000007"/>
    <n v="65.740799999999965"/>
    <n v="0"/>
    <n v="65.740799999999965"/>
    <n v="27"/>
    <x v="176"/>
  </r>
  <r>
    <d v="2036-07-02T00:00:00"/>
    <n v="65.740799999999965"/>
    <s v="Noachis"/>
    <n v="19.2"/>
    <n v="3.6"/>
    <n v="0.69120000000000004"/>
    <n v="66.43199999999996"/>
    <n v="0"/>
    <n v="66.43199999999996"/>
    <n v="27"/>
    <x v="176"/>
  </r>
  <r>
    <d v="2036-07-03T00:00:00"/>
    <n v="66.43199999999996"/>
    <s v="Mare Boreum"/>
    <n v="25.2"/>
    <n v="0"/>
    <n v="0"/>
    <n v="66.43199999999996"/>
    <n v="0"/>
    <n v="66.43199999999996"/>
    <n v="28"/>
    <x v="177"/>
  </r>
  <r>
    <d v="2036-07-04T00:00:00"/>
    <n v="66.43199999999996"/>
    <s v="Phoenicis Lacus"/>
    <n v="13.5"/>
    <n v="6.3"/>
    <n v="0.85050000000000003"/>
    <n v="67.282499999999956"/>
    <n v="0"/>
    <n v="67.282499999999956"/>
    <n v="28"/>
    <x v="177"/>
  </r>
  <r>
    <d v="2036-07-05T00:00:00"/>
    <n v="67.282499999999956"/>
    <s v="Sinus Sabaeus"/>
    <n v="19.2"/>
    <n v="7.7"/>
    <n v="1.4784000000000002"/>
    <n v="68.76089999999995"/>
    <n v="0"/>
    <n v="68.76089999999995"/>
    <n v="28"/>
    <x v="177"/>
  </r>
  <r>
    <d v="2036-07-06T00:00:00"/>
    <n v="68.76089999999995"/>
    <s v="Arabia"/>
    <n v="24.1"/>
    <n v="7.8"/>
    <n v="1.8798000000000001"/>
    <n v="70.640699999999953"/>
    <n v="0"/>
    <n v="70.640699999999953"/>
    <n v="28"/>
    <x v="177"/>
  </r>
  <r>
    <d v="2036-07-07T00:00:00"/>
    <n v="70.640699999999953"/>
    <s v="Iapygia"/>
    <n v="17.8"/>
    <n v="13.4"/>
    <n v="2.3852000000000002"/>
    <n v="73.02589999999995"/>
    <n v="0"/>
    <n v="73.02589999999995"/>
    <n v="28"/>
    <x v="177"/>
  </r>
  <r>
    <d v="2036-07-08T00:00:00"/>
    <n v="73.02589999999995"/>
    <s v="Coprates"/>
    <n v="24.7"/>
    <n v="21.1"/>
    <n v="5.2117000000000004"/>
    <n v="78.237599999999958"/>
    <n v="0"/>
    <n v="78.237599999999958"/>
    <n v="28"/>
    <x v="177"/>
  </r>
  <r>
    <d v="2036-07-09T00:00:00"/>
    <n v="78.237599999999958"/>
    <s v="Elysium"/>
    <n v="16.8"/>
    <n v="0"/>
    <n v="0"/>
    <n v="78.237599999999958"/>
    <n v="0"/>
    <n v="78.237599999999958"/>
    <n v="28"/>
    <x v="177"/>
  </r>
  <r>
    <d v="2036-07-10T00:00:00"/>
    <n v="78.237599999999958"/>
    <s v="Amenthes"/>
    <n v="10.7"/>
    <n v="3"/>
    <n v="0.32099999999999995"/>
    <n v="78.558599999999956"/>
    <n v="0"/>
    <n v="78.558599999999956"/>
    <n v="29"/>
    <x v="178"/>
  </r>
  <r>
    <d v="2036-07-11T00:00:00"/>
    <n v="78.558599999999956"/>
    <s v="Noachis"/>
    <n v="29.3"/>
    <n v="8.3000000000000007"/>
    <n v="2.4319000000000002"/>
    <n v="80.990499999999955"/>
    <n v="0"/>
    <n v="80.990499999999955"/>
    <n v="29"/>
    <x v="178"/>
  </r>
  <r>
    <d v="2036-07-12T00:00:00"/>
    <n v="80.990499999999955"/>
    <s v="Syrtis Major"/>
    <n v="28.2"/>
    <n v="0"/>
    <n v="0"/>
    <n v="80.990499999999955"/>
    <n v="0"/>
    <n v="80.990499999999955"/>
    <n v="29"/>
    <x v="178"/>
  </r>
  <r>
    <d v="2036-07-13T00:00:00"/>
    <n v="80.990499999999955"/>
    <s v="Iapygia"/>
    <n v="17.3"/>
    <n v="33.6"/>
    <n v="5.8128000000000011"/>
    <n v="86.80329999999995"/>
    <n v="0"/>
    <n v="86.80329999999995"/>
    <n v="29"/>
    <x v="178"/>
  </r>
  <r>
    <d v="2036-07-14T00:00:00"/>
    <n v="86.80329999999995"/>
    <s v="Noachis"/>
    <n v="24.6"/>
    <n v="0"/>
    <n v="0"/>
    <n v="86.80329999999995"/>
    <n v="0"/>
    <n v="86.80329999999995"/>
    <n v="29"/>
    <x v="178"/>
  </r>
  <r>
    <d v="2036-07-15T00:00:00"/>
    <n v="86.80329999999995"/>
    <s v="Sinus Sabaeus"/>
    <n v="12.6"/>
    <n v="0.6"/>
    <n v="0"/>
    <n v="86.80329999999995"/>
    <n v="0"/>
    <n v="86.80329999999995"/>
    <n v="29"/>
    <x v="178"/>
  </r>
  <r>
    <d v="2036-07-16T00:00:00"/>
    <n v="86.80329999999995"/>
    <s v="Tharsis"/>
    <n v="27.3"/>
    <n v="0"/>
    <n v="0"/>
    <n v="86.80329999999995"/>
    <n v="0"/>
    <n v="86.80329999999995"/>
    <n v="29"/>
    <x v="178"/>
  </r>
  <r>
    <d v="2036-07-17T00:00:00"/>
    <n v="86.80329999999995"/>
    <s v="Ismenius Lacus"/>
    <n v="14.4"/>
    <n v="2"/>
    <n v="0.28800000000000003"/>
    <n v="87.091299999999947"/>
    <n v="0"/>
    <n v="87.091299999999947"/>
    <n v="30"/>
    <x v="179"/>
  </r>
  <r>
    <d v="2036-07-18T00:00:00"/>
    <n v="87.091299999999947"/>
    <s v="Iapygia"/>
    <n v="11.2"/>
    <n v="32.6"/>
    <n v="3.6512000000000002"/>
    <n v="90.74249999999995"/>
    <n v="0"/>
    <n v="90.74249999999995"/>
    <n v="30"/>
    <x v="179"/>
  </r>
  <r>
    <d v="2036-07-19T00:00:00"/>
    <n v="90.74249999999995"/>
    <s v="Tharsis"/>
    <n v="11.4"/>
    <n v="5.5"/>
    <n v="0.627"/>
    <n v="91.369499999999945"/>
    <n v="0"/>
    <n v="91.369499999999945"/>
    <n v="30"/>
    <x v="179"/>
  </r>
  <r>
    <d v="2036-07-20T00:00:00"/>
    <n v="91.369499999999945"/>
    <s v="Arabia"/>
    <n v="22.9"/>
    <n v="0"/>
    <n v="0"/>
    <n v="91.369499999999945"/>
    <n v="0"/>
    <n v="91.369499999999945"/>
    <n v="30"/>
    <x v="179"/>
  </r>
  <r>
    <d v="2036-07-21T00:00:00"/>
    <n v="91.369499999999945"/>
    <s v="Coprates"/>
    <n v="14.3"/>
    <n v="13.2"/>
    <n v="1.8875999999999999"/>
    <n v="93.257099999999951"/>
    <n v="0"/>
    <n v="93.257099999999951"/>
    <n v="30"/>
    <x v="179"/>
  </r>
  <r>
    <d v="2036-07-22T00:00:00"/>
    <n v="93.257099999999951"/>
    <s v="Iapygia"/>
    <n v="22.9"/>
    <n v="22.9"/>
    <n v="5.2440999999999995"/>
    <n v="98.501199999999955"/>
    <n v="0"/>
    <n v="98.501199999999955"/>
    <n v="30"/>
    <x v="179"/>
  </r>
  <r>
    <d v="2036-07-23T00:00:00"/>
    <n v="98.501199999999955"/>
    <s v="Amazonis"/>
    <n v="11.8"/>
    <n v="0"/>
    <n v="0"/>
    <n v="98.501199999999955"/>
    <n v="0"/>
    <n v="98.501199999999955"/>
    <n v="30"/>
    <x v="179"/>
  </r>
  <r>
    <d v="2036-07-24T00:00:00"/>
    <n v="98.501199999999955"/>
    <s v="Memnonia"/>
    <n v="24.5"/>
    <n v="0"/>
    <n v="0"/>
    <n v="98.501199999999955"/>
    <n v="0"/>
    <n v="98.501199999999955"/>
    <n v="31"/>
    <x v="180"/>
  </r>
  <r>
    <d v="2036-07-25T00:00:00"/>
    <n v="98.501199999999955"/>
    <s v="Phoenicis Lacus"/>
    <n v="25.5"/>
    <n v="19.3"/>
    <n v="4.9215000000000009"/>
    <n v="103.42269999999995"/>
    <n v="100"/>
    <n v="3.4226999999999492"/>
    <n v="31"/>
    <x v="180"/>
  </r>
  <r>
    <d v="2036-07-26T00:00:00"/>
    <n v="3.4226999999999492"/>
    <s v="Tharsis"/>
    <n v="14.7"/>
    <n v="18.3"/>
    <n v="2.6901000000000002"/>
    <n v="6.1127999999999494"/>
    <n v="0"/>
    <n v="6.1127999999999494"/>
    <n v="31"/>
    <x v="180"/>
  </r>
  <r>
    <d v="2036-07-27T00:00:00"/>
    <n v="6.1127999999999494"/>
    <s v="Phoenicis Lacus"/>
    <n v="28.7"/>
    <n v="0"/>
    <n v="0"/>
    <n v="6.1127999999999494"/>
    <n v="0"/>
    <n v="6.1127999999999494"/>
    <n v="31"/>
    <x v="180"/>
  </r>
  <r>
    <d v="2036-07-28T00:00:00"/>
    <n v="6.1127999999999494"/>
    <s v="Iapygia"/>
    <n v="16.7"/>
    <n v="0"/>
    <n v="0"/>
    <n v="6.1127999999999494"/>
    <n v="0"/>
    <n v="6.1127999999999494"/>
    <n v="31"/>
    <x v="180"/>
  </r>
  <r>
    <d v="2036-07-29T00:00:00"/>
    <n v="6.1127999999999494"/>
    <s v="Phoenicis Lacus"/>
    <n v="17.399999999999999"/>
    <n v="13.7"/>
    <n v="2.3837999999999999"/>
    <n v="8.4965999999999493"/>
    <n v="0"/>
    <n v="8.4965999999999493"/>
    <n v="31"/>
    <x v="180"/>
  </r>
  <r>
    <d v="2036-07-30T00:00:00"/>
    <n v="8.4965999999999493"/>
    <s v="Iapygia"/>
    <n v="15.6"/>
    <n v="0"/>
    <n v="0"/>
    <n v="8.4965999999999493"/>
    <n v="0"/>
    <n v="8.4965999999999493"/>
    <n v="31"/>
    <x v="180"/>
  </r>
  <r>
    <d v="2036-07-31T00:00:00"/>
    <n v="8.4965999999999493"/>
    <s v="Tharsis"/>
    <n v="21.7"/>
    <n v="0"/>
    <n v="0"/>
    <n v="8.4965999999999493"/>
    <n v="0"/>
    <n v="8.4965999999999493"/>
    <n v="32"/>
    <x v="181"/>
  </r>
  <r>
    <d v="2036-08-01T00:00:00"/>
    <n v="8.4965999999999493"/>
    <s v="Coprates"/>
    <n v="26"/>
    <n v="0"/>
    <n v="0"/>
    <n v="8.4965999999999493"/>
    <n v="0"/>
    <n v="8.4965999999999493"/>
    <n v="32"/>
    <x v="181"/>
  </r>
  <r>
    <d v="2036-08-02T00:00:00"/>
    <n v="8.4965999999999493"/>
    <s v="Mare Acidalium"/>
    <n v="24.5"/>
    <n v="9"/>
    <n v="2.2050000000000001"/>
    <n v="10.701599999999949"/>
    <n v="0"/>
    <n v="10.701599999999949"/>
    <n v="32"/>
    <x v="181"/>
  </r>
  <r>
    <d v="2036-08-03T00:00:00"/>
    <n v="10.701599999999949"/>
    <s v="Lunae Palus"/>
    <n v="23.2"/>
    <n v="0"/>
    <n v="0"/>
    <n v="10.701599999999949"/>
    <n v="0"/>
    <n v="10.701599999999949"/>
    <n v="32"/>
    <x v="181"/>
  </r>
  <r>
    <d v="2036-08-04T00:00:00"/>
    <n v="10.701599999999949"/>
    <s v="Argyre"/>
    <n v="17.600000000000001"/>
    <n v="0.8"/>
    <n v="0"/>
    <n v="10.701599999999949"/>
    <n v="0"/>
    <n v="10.701599999999949"/>
    <n v="32"/>
    <x v="181"/>
  </r>
  <r>
    <d v="2036-08-05T00:00:00"/>
    <n v="10.701599999999949"/>
    <s v="Coprates"/>
    <n v="13.9"/>
    <n v="8.8000000000000007"/>
    <n v="1.2232000000000001"/>
    <n v="11.92479999999995"/>
    <n v="0"/>
    <n v="11.92479999999995"/>
    <n v="32"/>
    <x v="181"/>
  </r>
  <r>
    <d v="2036-08-06T00:00:00"/>
    <n v="11.92479999999995"/>
    <s v="Casius"/>
    <n v="20.7"/>
    <n v="4.3"/>
    <n v="0.89009999999999989"/>
    <n v="12.81489999999995"/>
    <n v="0"/>
    <n v="12.81489999999995"/>
    <n v="32"/>
    <x v="181"/>
  </r>
  <r>
    <d v="2036-08-07T00:00:00"/>
    <n v="12.81489999999995"/>
    <s v="Amenthes"/>
    <n v="10.1"/>
    <n v="1.7"/>
    <n v="0.17169999999999999"/>
    <n v="12.98659999999995"/>
    <n v="0"/>
    <n v="12.98659999999995"/>
    <n v="33"/>
    <x v="182"/>
  </r>
  <r>
    <d v="2036-08-08T00:00:00"/>
    <n v="12.98659999999995"/>
    <s v="Coprates"/>
    <n v="26.2"/>
    <n v="22.7"/>
    <n v="5.9474"/>
    <n v="18.933999999999948"/>
    <n v="0"/>
    <n v="18.933999999999948"/>
    <n v="33"/>
    <x v="182"/>
  </r>
  <r>
    <d v="2036-08-09T00:00:00"/>
    <n v="18.933999999999948"/>
    <s v="Tharsis"/>
    <n v="27.6"/>
    <n v="13.8"/>
    <n v="3.8088000000000006"/>
    <n v="22.742799999999949"/>
    <n v="0"/>
    <n v="22.742799999999949"/>
    <n v="33"/>
    <x v="182"/>
  </r>
  <r>
    <d v="2036-08-10T00:00:00"/>
    <n v="22.742799999999949"/>
    <s v="Noachis"/>
    <n v="20.6"/>
    <n v="4.7"/>
    <n v="0.96820000000000006"/>
    <n v="23.710999999999949"/>
    <n v="0"/>
    <n v="23.710999999999949"/>
    <n v="33"/>
    <x v="182"/>
  </r>
  <r>
    <d v="2036-08-11T00:00:00"/>
    <n v="23.710999999999949"/>
    <s v="Mare Boreum"/>
    <n v="21.4"/>
    <n v="5"/>
    <n v="1.07"/>
    <n v="24.780999999999949"/>
    <n v="0"/>
    <n v="24.780999999999949"/>
    <n v="33"/>
    <x v="182"/>
  </r>
  <r>
    <d v="2036-08-12T00:00:00"/>
    <n v="24.780999999999949"/>
    <s v="Noachis"/>
    <n v="17.100000000000001"/>
    <n v="0"/>
    <n v="0"/>
    <n v="24.780999999999949"/>
    <n v="0"/>
    <n v="24.780999999999949"/>
    <n v="33"/>
    <x v="182"/>
  </r>
  <r>
    <d v="2036-08-13T00:00:00"/>
    <n v="24.780999999999949"/>
    <s v="Iapygia"/>
    <n v="19.5"/>
    <n v="20.5"/>
    <n v="3.9975000000000001"/>
    <n v="28.778499999999948"/>
    <n v="0"/>
    <n v="28.778499999999948"/>
    <n v="33"/>
    <x v="182"/>
  </r>
  <r>
    <d v="2036-08-14T00:00:00"/>
    <n v="28.778499999999948"/>
    <s v="Eridania"/>
    <n v="15.9"/>
    <n v="0"/>
    <n v="0"/>
    <n v="28.778499999999948"/>
    <n v="0"/>
    <n v="28.778499999999948"/>
    <n v="34"/>
    <x v="183"/>
  </r>
  <r>
    <d v="2036-08-15T00:00:00"/>
    <n v="28.778499999999948"/>
    <s v="Iapygia"/>
    <n v="21.1"/>
    <n v="46.8"/>
    <n v="9.8748000000000005"/>
    <n v="38.653299999999945"/>
    <n v="0"/>
    <n v="38.653299999999945"/>
    <n v="34"/>
    <x v="183"/>
  </r>
  <r>
    <d v="2036-08-16T00:00:00"/>
    <n v="38.653299999999945"/>
    <s v="Tharsis"/>
    <n v="20.2"/>
    <n v="36.6"/>
    <n v="7.3932000000000002"/>
    <n v="46.046499999999945"/>
    <n v="0"/>
    <n v="46.046499999999945"/>
    <n v="34"/>
    <x v="183"/>
  </r>
  <r>
    <d v="2036-08-17T00:00:00"/>
    <n v="46.046499999999945"/>
    <s v="Sinus Sabaeus"/>
    <n v="25"/>
    <n v="7.8"/>
    <n v="1.95"/>
    <n v="47.996499999999948"/>
    <n v="0"/>
    <n v="47.996499999999948"/>
    <n v="34"/>
    <x v="183"/>
  </r>
  <r>
    <d v="2036-08-18T00:00:00"/>
    <n v="47.996499999999948"/>
    <s v="Iapygia"/>
    <n v="22.1"/>
    <n v="8.8000000000000007"/>
    <n v="1.9448000000000003"/>
    <n v="49.941299999999949"/>
    <n v="0"/>
    <n v="49.941299999999949"/>
    <n v="34"/>
    <x v="183"/>
  </r>
  <r>
    <d v="2036-08-19T00:00:00"/>
    <n v="49.941299999999949"/>
    <s v="Phaethontis"/>
    <n v="28.9"/>
    <n v="0.5"/>
    <n v="0"/>
    <n v="49.941299999999949"/>
    <n v="0"/>
    <n v="49.941299999999949"/>
    <n v="34"/>
    <x v="183"/>
  </r>
  <r>
    <d v="2036-08-20T00:00:00"/>
    <n v="49.941299999999949"/>
    <s v="Amazonis"/>
    <n v="19.600000000000001"/>
    <n v="0"/>
    <n v="0"/>
    <n v="49.941299999999949"/>
    <n v="0"/>
    <n v="49.941299999999949"/>
    <n v="34"/>
    <x v="183"/>
  </r>
  <r>
    <d v="2036-08-21T00:00:00"/>
    <n v="49.941299999999949"/>
    <s v="Coprates"/>
    <n v="18"/>
    <n v="13.2"/>
    <n v="2.3759999999999999"/>
    <n v="52.317299999999946"/>
    <n v="0"/>
    <n v="52.317299999999946"/>
    <n v="35"/>
    <x v="184"/>
  </r>
  <r>
    <d v="2036-08-22T00:00:00"/>
    <n v="52.317299999999946"/>
    <s v="Sinus Sabaeus"/>
    <n v="28.3"/>
    <n v="0"/>
    <n v="0"/>
    <n v="52.317299999999946"/>
    <n v="0"/>
    <n v="52.317299999999946"/>
    <n v="35"/>
    <x v="184"/>
  </r>
  <r>
    <d v="2036-08-23T00:00:00"/>
    <n v="52.317299999999946"/>
    <s v="Noachis"/>
    <n v="25.2"/>
    <n v="0"/>
    <n v="0"/>
    <n v="52.317299999999946"/>
    <n v="0"/>
    <n v="52.317299999999946"/>
    <n v="35"/>
    <x v="184"/>
  </r>
  <r>
    <d v="2036-08-24T00:00:00"/>
    <n v="52.317299999999946"/>
    <s v="Iapygia"/>
    <n v="22.5"/>
    <n v="0"/>
    <n v="0"/>
    <n v="52.317299999999946"/>
    <n v="0"/>
    <n v="52.317299999999946"/>
    <n v="35"/>
    <x v="184"/>
  </r>
  <r>
    <d v="2036-08-25T00:00:00"/>
    <n v="52.317299999999946"/>
    <s v="Eridania"/>
    <n v="19.899999999999999"/>
    <n v="6.7"/>
    <n v="1.3332999999999999"/>
    <n v="53.650599999999947"/>
    <n v="0"/>
    <n v="53.650599999999947"/>
    <n v="35"/>
    <x v="184"/>
  </r>
  <r>
    <d v="2036-08-26T00:00:00"/>
    <n v="53.650599999999947"/>
    <s v="Amazonis"/>
    <n v="10.8"/>
    <n v="19.600000000000001"/>
    <n v="2.1168000000000005"/>
    <n v="55.767399999999945"/>
    <n v="0"/>
    <n v="55.767399999999945"/>
    <n v="35"/>
    <x v="184"/>
  </r>
  <r>
    <d v="2036-08-27T00:00:00"/>
    <n v="55.767399999999945"/>
    <s v="Tharsis"/>
    <n v="18.399999999999999"/>
    <n v="0.6"/>
    <n v="0"/>
    <n v="55.767399999999945"/>
    <n v="0"/>
    <n v="55.767399999999945"/>
    <n v="35"/>
    <x v="184"/>
  </r>
  <r>
    <d v="2036-08-28T00:00:00"/>
    <n v="55.767399999999945"/>
    <s v="Arcadia"/>
    <n v="27.6"/>
    <n v="3.7"/>
    <n v="1.0212000000000001"/>
    <n v="56.788599999999946"/>
    <n v="0"/>
    <n v="56.788599999999946"/>
    <n v="36"/>
    <x v="185"/>
  </r>
  <r>
    <d v="2036-08-29T00:00:00"/>
    <n v="56.788599999999946"/>
    <s v="Arcadia"/>
    <n v="11.3"/>
    <n v="1.9"/>
    <n v="0.2147"/>
    <n v="57.003299999999946"/>
    <n v="0"/>
    <n v="57.003299999999946"/>
    <n v="36"/>
    <x v="185"/>
  </r>
  <r>
    <d v="2036-08-30T00:00:00"/>
    <n v="57.003299999999946"/>
    <s v="Arcadia"/>
    <n v="28.7"/>
    <n v="0"/>
    <n v="0"/>
    <n v="57.003299999999946"/>
    <n v="0"/>
    <n v="57.003299999999946"/>
    <n v="36"/>
    <x v="185"/>
  </r>
  <r>
    <d v="2036-08-31T00:00:00"/>
    <n v="57.003299999999946"/>
    <s v="Margaritifer Sinus"/>
    <n v="15"/>
    <n v="1.7"/>
    <n v="0.255"/>
    <n v="57.258299999999949"/>
    <n v="0"/>
    <n v="57.258299999999949"/>
    <n v="36"/>
    <x v="185"/>
  </r>
  <r>
    <d v="2036-09-01T00:00:00"/>
    <n v="57.258299999999949"/>
    <s v="Coprates"/>
    <n v="15.1"/>
    <n v="13.5"/>
    <n v="2.0385"/>
    <n v="59.296799999999948"/>
    <n v="0"/>
    <n v="59.296799999999948"/>
    <n v="36"/>
    <x v="185"/>
  </r>
  <r>
    <d v="2036-09-02T00:00:00"/>
    <n v="59.296799999999948"/>
    <s v="Tharsis"/>
    <n v="19.399999999999999"/>
    <n v="29.6"/>
    <n v="5.7423999999999999"/>
    <n v="65.039199999999951"/>
    <n v="0"/>
    <n v="65.039199999999951"/>
    <n v="36"/>
    <x v="185"/>
  </r>
  <r>
    <d v="2036-09-03T00:00:00"/>
    <n v="65.039199999999951"/>
    <s v="Coprates"/>
    <n v="21.9"/>
    <n v="1.6"/>
    <n v="0.35039999999999999"/>
    <n v="65.389599999999945"/>
    <n v="0"/>
    <n v="65.389599999999945"/>
    <n v="36"/>
    <x v="185"/>
  </r>
  <r>
    <d v="2036-09-04T00:00:00"/>
    <n v="65.389599999999945"/>
    <s v="Memnonia"/>
    <n v="19.399999999999999"/>
    <n v="9.8000000000000007"/>
    <n v="1.9012"/>
    <n v="67.290799999999948"/>
    <n v="0"/>
    <n v="67.290799999999948"/>
    <n v="37"/>
    <x v="186"/>
  </r>
  <r>
    <d v="2036-09-05T00:00:00"/>
    <n v="67.290799999999948"/>
    <s v="Coprates"/>
    <n v="21.8"/>
    <n v="18.5"/>
    <n v="4.0330000000000004"/>
    <n v="71.323799999999949"/>
    <n v="0"/>
    <n v="71.323799999999949"/>
    <n v="37"/>
    <x v="186"/>
  </r>
  <r>
    <d v="2036-09-06T00:00:00"/>
    <n v="71.323799999999949"/>
    <s v="Lunae Palus"/>
    <n v="29.3"/>
    <n v="2.8"/>
    <n v="0.82039999999999991"/>
    <n v="72.144199999999955"/>
    <n v="0"/>
    <n v="72.144199999999955"/>
    <n v="37"/>
    <x v="186"/>
  </r>
  <r>
    <d v="2036-09-07T00:00:00"/>
    <n v="72.144199999999955"/>
    <s v="Tharsis"/>
    <n v="14.4"/>
    <n v="0"/>
    <n v="0"/>
    <n v="72.144199999999955"/>
    <n v="0"/>
    <n v="72.144199999999955"/>
    <n v="37"/>
    <x v="186"/>
  </r>
  <r>
    <d v="2036-09-08T00:00:00"/>
    <n v="72.144199999999955"/>
    <s v="Iapygia"/>
    <n v="14.5"/>
    <n v="0"/>
    <n v="0"/>
    <n v="72.144199999999955"/>
    <n v="0"/>
    <n v="72.144199999999955"/>
    <n v="37"/>
    <x v="186"/>
  </r>
  <r>
    <d v="2036-09-09T00:00:00"/>
    <n v="72.144199999999955"/>
    <s v="Phoenicis Lacus"/>
    <n v="18.399999999999999"/>
    <n v="10.1"/>
    <n v="1.8583999999999998"/>
    <n v="74.002599999999958"/>
    <n v="0"/>
    <n v="74.002599999999958"/>
    <n v="37"/>
    <x v="186"/>
  </r>
  <r>
    <d v="2036-09-10T00:00:00"/>
    <n v="74.002599999999958"/>
    <s v="Memnonia"/>
    <n v="29.8"/>
    <n v="0"/>
    <n v="0"/>
    <n v="74.002599999999958"/>
    <n v="0"/>
    <n v="74.002599999999958"/>
    <n v="37"/>
    <x v="186"/>
  </r>
  <r>
    <d v="2036-09-11T00:00:00"/>
    <n v="74.002599999999958"/>
    <s v="Coprates"/>
    <n v="27.3"/>
    <n v="18.600000000000001"/>
    <n v="5.0778000000000008"/>
    <n v="79.080399999999955"/>
    <n v="0"/>
    <n v="79.080399999999955"/>
    <n v="38"/>
    <x v="187"/>
  </r>
  <r>
    <d v="2036-09-12T00:00:00"/>
    <n v="79.080399999999955"/>
    <s v="Mare Boreum"/>
    <n v="22.7"/>
    <n v="0"/>
    <n v="0"/>
    <n v="79.080399999999955"/>
    <n v="0"/>
    <n v="79.080399999999955"/>
    <n v="38"/>
    <x v="187"/>
  </r>
  <r>
    <d v="2036-09-13T00:00:00"/>
    <n v="79.080399999999955"/>
    <s v="Iapygia"/>
    <n v="27.3"/>
    <n v="18.399999999999999"/>
    <n v="5.0232000000000001"/>
    <n v="84.103599999999958"/>
    <n v="0"/>
    <n v="84.103599999999958"/>
    <n v="38"/>
    <x v="187"/>
  </r>
  <r>
    <d v="2036-09-14T00:00:00"/>
    <n v="84.103599999999958"/>
    <s v="Memnonia"/>
    <n v="12.9"/>
    <n v="0"/>
    <n v="0"/>
    <n v="84.103599999999958"/>
    <n v="0"/>
    <n v="84.103599999999958"/>
    <n v="38"/>
    <x v="187"/>
  </r>
  <r>
    <d v="2036-09-15T00:00:00"/>
    <n v="84.103599999999958"/>
    <s v="Tharsis"/>
    <n v="24.3"/>
    <n v="1.9"/>
    <n v="0.4617"/>
    <n v="84.565299999999951"/>
    <n v="0"/>
    <n v="84.565299999999951"/>
    <n v="38"/>
    <x v="187"/>
  </r>
  <r>
    <d v="2036-09-16T00:00:00"/>
    <n v="84.565299999999951"/>
    <s v="Memnonia"/>
    <n v="20.6"/>
    <n v="14.6"/>
    <n v="3.0076000000000001"/>
    <n v="87.572899999999947"/>
    <n v="0"/>
    <n v="87.572899999999947"/>
    <n v="38"/>
    <x v="187"/>
  </r>
  <r>
    <d v="2036-09-17T00:00:00"/>
    <n v="87.572899999999947"/>
    <s v="Amenthes"/>
    <n v="24.2"/>
    <n v="0"/>
    <n v="0"/>
    <n v="87.572899999999947"/>
    <n v="0"/>
    <n v="87.572899999999947"/>
    <n v="38"/>
    <x v="187"/>
  </r>
  <r>
    <d v="2036-09-18T00:00:00"/>
    <n v="87.572899999999947"/>
    <s v="Iapygia"/>
    <n v="15.2"/>
    <n v="0"/>
    <n v="0"/>
    <n v="87.572899999999947"/>
    <n v="0"/>
    <n v="87.572899999999947"/>
    <n v="39"/>
    <x v="188"/>
  </r>
  <r>
    <d v="2036-09-19T00:00:00"/>
    <n v="87.572899999999947"/>
    <s v="Syrtis Major"/>
    <n v="27.3"/>
    <n v="2.5"/>
    <n v="0.6825"/>
    <n v="88.255399999999952"/>
    <n v="0"/>
    <n v="88.255399999999952"/>
    <n v="39"/>
    <x v="188"/>
  </r>
  <r>
    <d v="2036-09-20T00:00:00"/>
    <n v="88.255399999999952"/>
    <s v="Syrtis Major"/>
    <n v="28"/>
    <n v="0"/>
    <n v="0"/>
    <n v="88.255399999999952"/>
    <n v="0"/>
    <n v="88.255399999999952"/>
    <n v="39"/>
    <x v="188"/>
  </r>
  <r>
    <d v="2036-09-21T00:00:00"/>
    <n v="88.255399999999952"/>
    <s v="Hellas"/>
    <n v="16.100000000000001"/>
    <n v="0"/>
    <n v="0"/>
    <n v="88.255399999999952"/>
    <n v="0"/>
    <n v="88.255399999999952"/>
    <n v="39"/>
    <x v="188"/>
  </r>
  <r>
    <d v="2036-09-22T00:00:00"/>
    <n v="88.255399999999952"/>
    <s v="Tharsis"/>
    <n v="18.8"/>
    <n v="16.899999999999999"/>
    <n v="3.1771999999999996"/>
    <n v="91.432599999999951"/>
    <n v="0"/>
    <n v="91.432599999999951"/>
    <n v="39"/>
    <x v="188"/>
  </r>
  <r>
    <d v="2036-09-23T00:00:00"/>
    <n v="91.432599999999951"/>
    <s v="Iapygia"/>
    <n v="13.2"/>
    <n v="10.4"/>
    <n v="1.3728"/>
    <n v="92.805399999999949"/>
    <n v="0"/>
    <n v="92.805399999999949"/>
    <n v="39"/>
    <x v="188"/>
  </r>
  <r>
    <d v="2036-09-24T00:00:00"/>
    <n v="92.805399999999949"/>
    <s v="Amenthes"/>
    <n v="17.899999999999999"/>
    <n v="3.5"/>
    <n v="0.62649999999999995"/>
    <n v="93.431899999999942"/>
    <n v="0"/>
    <n v="93.431899999999942"/>
    <n v="39"/>
    <x v="188"/>
  </r>
  <r>
    <d v="2036-09-25T00:00:00"/>
    <n v="93.431899999999942"/>
    <s v="Coprates"/>
    <n v="18.3"/>
    <n v="16.7"/>
    <n v="3.0561000000000003"/>
    <n v="96.487999999999943"/>
    <n v="0"/>
    <n v="96.487999999999943"/>
    <n v="40"/>
    <x v="189"/>
  </r>
  <r>
    <d v="2036-09-26T00:00:00"/>
    <n v="96.487999999999943"/>
    <s v="Lunae Palus"/>
    <n v="25.7"/>
    <n v="2"/>
    <n v="0.51400000000000001"/>
    <n v="97.001999999999938"/>
    <n v="0"/>
    <n v="97.001999999999938"/>
    <n v="40"/>
    <x v="189"/>
  </r>
  <r>
    <d v="2036-09-27T00:00:00"/>
    <n v="97.001999999999938"/>
    <s v="Iapygia"/>
    <n v="29.2"/>
    <n v="31.5"/>
    <n v="9.1980000000000004"/>
    <n v="106.19999999999993"/>
    <n v="100"/>
    <n v="6.1999999999999318"/>
    <n v="40"/>
    <x v="189"/>
  </r>
  <r>
    <d v="2036-09-28T00:00:00"/>
    <n v="6.1999999999999318"/>
    <s v="Coprates"/>
    <n v="21.5"/>
    <n v="0"/>
    <n v="0"/>
    <n v="6.1999999999999318"/>
    <n v="0"/>
    <n v="6.1999999999999318"/>
    <n v="40"/>
    <x v="189"/>
  </r>
  <r>
    <d v="2036-09-29T00:00:00"/>
    <n v="6.1999999999999318"/>
    <s v="Amazonis"/>
    <n v="29.5"/>
    <n v="12.2"/>
    <n v="3.5989999999999998"/>
    <n v="9.798999999999932"/>
    <n v="0"/>
    <n v="9.798999999999932"/>
    <n v="40"/>
    <x v="189"/>
  </r>
  <r>
    <d v="2036-09-30T00:00:00"/>
    <n v="9.798999999999932"/>
    <s v="Coprates"/>
    <n v="17.7"/>
    <n v="10.1"/>
    <n v="1.7876999999999998"/>
    <n v="11.586699999999931"/>
    <n v="0"/>
    <n v="11.586699999999931"/>
    <n v="40"/>
    <x v="189"/>
  </r>
  <r>
    <d v="2036-10-01T00:00:00"/>
    <n v="11.586699999999931"/>
    <s v="Tharsis"/>
    <n v="26.7"/>
    <n v="1.2"/>
    <n v="0.32040000000000002"/>
    <n v="11.907099999999931"/>
    <n v="0"/>
    <n v="11.907099999999931"/>
    <n v="40"/>
    <x v="189"/>
  </r>
  <r>
    <d v="2036-10-02T00:00:00"/>
    <n v="11.907099999999931"/>
    <s v="Iapygia"/>
    <n v="13.3"/>
    <n v="0.5"/>
    <n v="0"/>
    <n v="11.907099999999931"/>
    <n v="0"/>
    <n v="11.907099999999931"/>
    <n v="41"/>
    <x v="190"/>
  </r>
  <r>
    <d v="2036-10-03T00:00:00"/>
    <n v="11.907099999999931"/>
    <s v="Coprates"/>
    <n v="13.4"/>
    <n v="23.4"/>
    <n v="3.1356000000000002"/>
    <n v="15.042699999999931"/>
    <n v="0"/>
    <n v="15.042699999999931"/>
    <n v="41"/>
    <x v="190"/>
  </r>
  <r>
    <d v="2036-10-04T00:00:00"/>
    <n v="15.042699999999931"/>
    <s v="Amazonis"/>
    <n v="22.1"/>
    <n v="17.7"/>
    <n v="3.9117000000000002"/>
    <n v="18.954399999999932"/>
    <n v="0"/>
    <n v="18.954399999999932"/>
    <n v="41"/>
    <x v="190"/>
  </r>
  <r>
    <d v="2036-10-05T00:00:00"/>
    <n v="18.954399999999932"/>
    <s v="Mare Acidalium"/>
    <n v="11.4"/>
    <n v="0"/>
    <n v="0"/>
    <n v="18.954399999999932"/>
    <n v="0"/>
    <n v="18.954399999999932"/>
    <n v="41"/>
    <x v="190"/>
  </r>
  <r>
    <d v="2036-10-06T00:00:00"/>
    <n v="18.954399999999932"/>
    <s v="Phoenicis Lacus"/>
    <n v="26"/>
    <n v="4.9000000000000004"/>
    <n v="1.274"/>
    <n v="20.228399999999933"/>
    <n v="0"/>
    <n v="20.228399999999933"/>
    <n v="41"/>
    <x v="190"/>
  </r>
  <r>
    <d v="2036-10-07T00:00:00"/>
    <n v="20.228399999999933"/>
    <s v="Phoenicis Lacus"/>
    <n v="27.8"/>
    <n v="6.7"/>
    <n v="1.8626000000000003"/>
    <n v="22.090999999999934"/>
    <n v="0"/>
    <n v="22.090999999999934"/>
    <n v="41"/>
    <x v="190"/>
  </r>
  <r>
    <d v="2036-10-08T00:00:00"/>
    <n v="22.090999999999934"/>
    <s v="Coprates"/>
    <n v="29.3"/>
    <n v="1.7"/>
    <n v="0.49810000000000004"/>
    <n v="22.589099999999934"/>
    <n v="0"/>
    <n v="22.589099999999934"/>
    <n v="41"/>
    <x v="190"/>
  </r>
  <r>
    <d v="2036-10-09T00:00:00"/>
    <n v="22.589099999999934"/>
    <s v="Aeolis"/>
    <n v="24.7"/>
    <n v="2.5"/>
    <n v="0.61750000000000005"/>
    <n v="23.206599999999934"/>
    <n v="0"/>
    <n v="23.206599999999934"/>
    <n v="42"/>
    <x v="191"/>
  </r>
  <r>
    <d v="2036-10-10T00:00:00"/>
    <n v="23.206599999999934"/>
    <s v="Cebrenia"/>
    <n v="16.600000000000001"/>
    <n v="0.1"/>
    <n v="0"/>
    <n v="23.206599999999934"/>
    <n v="0"/>
    <n v="23.206599999999934"/>
    <n v="42"/>
    <x v="191"/>
  </r>
  <r>
    <d v="2036-10-11T00:00:00"/>
    <n v="23.206599999999934"/>
    <s v="Memnonia"/>
    <n v="27.5"/>
    <n v="0"/>
    <n v="0"/>
    <n v="23.206599999999934"/>
    <n v="0"/>
    <n v="23.206599999999934"/>
    <n v="42"/>
    <x v="191"/>
  </r>
  <r>
    <d v="2036-10-12T00:00:00"/>
    <n v="23.206599999999934"/>
    <s v="Phoenicis Lacus"/>
    <n v="22.7"/>
    <n v="0"/>
    <n v="0"/>
    <n v="23.206599999999934"/>
    <n v="0"/>
    <n v="23.206599999999934"/>
    <n v="42"/>
    <x v="191"/>
  </r>
  <r>
    <d v="2036-10-13T00:00:00"/>
    <n v="23.206599999999934"/>
    <s v="Sinus Sabaeus"/>
    <n v="20.100000000000001"/>
    <n v="10.5"/>
    <n v="2.1105"/>
    <n v="25.317099999999932"/>
    <n v="0"/>
    <n v="25.317099999999932"/>
    <n v="42"/>
    <x v="191"/>
  </r>
  <r>
    <d v="2036-10-14T00:00:00"/>
    <n v="25.317099999999932"/>
    <s v="Coprates"/>
    <n v="16.100000000000001"/>
    <n v="8.1"/>
    <n v="1.3041"/>
    <n v="26.621199999999931"/>
    <n v="0"/>
    <n v="26.621199999999931"/>
    <n v="42"/>
    <x v="191"/>
  </r>
  <r>
    <d v="2036-10-15T00:00:00"/>
    <n v="26.621199999999931"/>
    <s v="Coprates"/>
    <n v="13.9"/>
    <n v="0"/>
    <n v="0"/>
    <n v="26.621199999999931"/>
    <n v="0"/>
    <n v="26.621199999999931"/>
    <n v="42"/>
    <x v="191"/>
  </r>
  <r>
    <d v="2036-10-16T00:00:00"/>
    <n v="26.621199999999931"/>
    <s v="Sinus Sabaeus"/>
    <n v="22.3"/>
    <n v="0"/>
    <n v="0"/>
    <n v="26.621199999999931"/>
    <n v="0"/>
    <n v="26.621199999999931"/>
    <n v="43"/>
    <x v="192"/>
  </r>
  <r>
    <d v="2036-10-17T00:00:00"/>
    <n v="26.621199999999931"/>
    <s v="Arcadia"/>
    <n v="13"/>
    <n v="0"/>
    <n v="0"/>
    <n v="26.621199999999931"/>
    <n v="0"/>
    <n v="26.621199999999931"/>
    <n v="43"/>
    <x v="192"/>
  </r>
  <r>
    <d v="2036-10-18T00:00:00"/>
    <n v="26.621199999999931"/>
    <s v="Amazonis"/>
    <n v="16.2"/>
    <n v="0"/>
    <n v="0"/>
    <n v="26.621199999999931"/>
    <n v="0"/>
    <n v="26.621199999999931"/>
    <n v="43"/>
    <x v="192"/>
  </r>
  <r>
    <d v="2036-10-19T00:00:00"/>
    <n v="26.621199999999931"/>
    <s v="Arabia"/>
    <n v="24.8"/>
    <n v="0"/>
    <n v="0"/>
    <n v="26.621199999999931"/>
    <n v="0"/>
    <n v="26.621199999999931"/>
    <n v="43"/>
    <x v="192"/>
  </r>
  <r>
    <d v="2036-10-20T00:00:00"/>
    <n v="26.621199999999931"/>
    <s v="Eridania"/>
    <n v="29.7"/>
    <n v="0"/>
    <n v="0"/>
    <n v="26.621199999999931"/>
    <n v="0"/>
    <n v="26.621199999999931"/>
    <n v="43"/>
    <x v="192"/>
  </r>
  <r>
    <d v="2036-10-21T00:00:00"/>
    <n v="26.621199999999931"/>
    <s v="Iapygia"/>
    <n v="17.600000000000001"/>
    <n v="14.7"/>
    <n v="2.5872000000000002"/>
    <n v="29.20839999999993"/>
    <n v="0"/>
    <n v="29.20839999999993"/>
    <n v="43"/>
    <x v="192"/>
  </r>
  <r>
    <d v="2036-10-22T00:00:00"/>
    <n v="29.20839999999993"/>
    <s v="Iapygia"/>
    <n v="10.4"/>
    <n v="27.7"/>
    <n v="2.8807999999999998"/>
    <n v="32.089199999999927"/>
    <n v="0"/>
    <n v="32.089199999999927"/>
    <n v="43"/>
    <x v="192"/>
  </r>
  <r>
    <d v="2036-10-23T00:00:00"/>
    <n v="32.089199999999927"/>
    <s v="Phoenicis Lacus"/>
    <n v="17"/>
    <n v="1.1000000000000001"/>
    <n v="0.18700000000000003"/>
    <n v="32.276199999999925"/>
    <n v="0"/>
    <n v="32.276199999999925"/>
    <n v="44"/>
    <x v="193"/>
  </r>
  <r>
    <d v="2036-10-24T00:00:00"/>
    <n v="32.276199999999925"/>
    <s v="Memnonia"/>
    <n v="15.7"/>
    <n v="5.9"/>
    <n v="0.92630000000000001"/>
    <n v="33.202499999999922"/>
    <n v="0"/>
    <n v="33.202499999999922"/>
    <n v="44"/>
    <x v="193"/>
  </r>
  <r>
    <d v="2036-10-25T00:00:00"/>
    <n v="33.202499999999922"/>
    <s v="Tharsis"/>
    <n v="23.8"/>
    <n v="4.3"/>
    <n v="1.0234000000000001"/>
    <n v="34.225899999999925"/>
    <n v="0"/>
    <n v="34.225899999999925"/>
    <n v="44"/>
    <x v="193"/>
  </r>
  <r>
    <d v="2036-10-26T00:00:00"/>
    <n v="34.225899999999925"/>
    <s v="Amazonis"/>
    <n v="16.2"/>
    <n v="8.6999999999999993"/>
    <n v="1.4093999999999998"/>
    <n v="35.635299999999923"/>
    <n v="0"/>
    <n v="35.635299999999923"/>
    <n v="44"/>
    <x v="193"/>
  </r>
  <r>
    <d v="2036-10-27T00:00:00"/>
    <n v="35.635299999999923"/>
    <s v="Amenthes"/>
    <n v="23.3"/>
    <n v="5.8"/>
    <n v="1.3513999999999999"/>
    <n v="36.986699999999921"/>
    <n v="0"/>
    <n v="36.986699999999921"/>
    <n v="44"/>
    <x v="193"/>
  </r>
  <r>
    <d v="2036-10-28T00:00:00"/>
    <n v="36.986699999999921"/>
    <s v="Coprates"/>
    <n v="18.7"/>
    <n v="1.1000000000000001"/>
    <n v="0.20569999999999999"/>
    <n v="37.192399999999921"/>
    <n v="0"/>
    <n v="37.192399999999921"/>
    <n v="44"/>
    <x v="193"/>
  </r>
  <r>
    <d v="2036-10-29T00:00:00"/>
    <n v="37.192399999999921"/>
    <s v="Lunae Palus"/>
    <n v="27.9"/>
    <n v="2.6"/>
    <n v="0.72539999999999993"/>
    <n v="37.917799999999922"/>
    <n v="0"/>
    <n v="37.917799999999922"/>
    <n v="44"/>
    <x v="193"/>
  </r>
  <r>
    <d v="2036-10-30T00:00:00"/>
    <n v="37.917799999999922"/>
    <s v="Memnonia"/>
    <n v="19.8"/>
    <n v="0"/>
    <n v="0"/>
    <n v="37.917799999999922"/>
    <n v="0"/>
    <n v="37.917799999999922"/>
    <n v="45"/>
    <x v="194"/>
  </r>
  <r>
    <d v="2036-10-31T00:00:00"/>
    <n v="37.917799999999922"/>
    <s v="Amazonis"/>
    <n v="16.7"/>
    <n v="3.5"/>
    <n v="0.58450000000000002"/>
    <n v="38.50229999999992"/>
    <n v="0"/>
    <n v="38.50229999999992"/>
    <n v="45"/>
    <x v="194"/>
  </r>
  <r>
    <d v="2036-11-01T00:00:00"/>
    <n v="38.50229999999992"/>
    <s v="Aeolis"/>
    <n v="28.6"/>
    <n v="0"/>
    <n v="0"/>
    <n v="38.50229999999992"/>
    <n v="0"/>
    <n v="38.50229999999992"/>
    <n v="45"/>
    <x v="194"/>
  </r>
  <r>
    <d v="2036-11-02T00:00:00"/>
    <n v="38.50229999999992"/>
    <s v="Iapygia"/>
    <n v="10.8"/>
    <n v="32.9"/>
    <n v="3.5531999999999999"/>
    <n v="42.055499999999917"/>
    <n v="0"/>
    <n v="42.055499999999917"/>
    <n v="45"/>
    <x v="194"/>
  </r>
  <r>
    <d v="2036-11-03T00:00:00"/>
    <n v="42.055499999999917"/>
    <s v="Memnonia"/>
    <n v="12.8"/>
    <n v="0"/>
    <n v="0"/>
    <n v="42.055499999999917"/>
    <n v="0"/>
    <n v="42.055499999999917"/>
    <n v="45"/>
    <x v="194"/>
  </r>
  <r>
    <d v="2036-11-04T00:00:00"/>
    <n v="42.055499999999917"/>
    <s v="Arcadia"/>
    <n v="17.600000000000001"/>
    <n v="0"/>
    <n v="0"/>
    <n v="42.055499999999917"/>
    <n v="0"/>
    <n v="42.055499999999917"/>
    <n v="45"/>
    <x v="194"/>
  </r>
  <r>
    <d v="2036-11-05T00:00:00"/>
    <n v="42.055499999999917"/>
    <s v="Mare Acidalium"/>
    <n v="24.1"/>
    <n v="0"/>
    <n v="0"/>
    <n v="42.055499999999917"/>
    <n v="0"/>
    <n v="42.055499999999917"/>
    <n v="45"/>
    <x v="194"/>
  </r>
  <r>
    <d v="2036-11-06T00:00:00"/>
    <n v="42.055499999999917"/>
    <s v="Amazonis"/>
    <n v="11.4"/>
    <n v="18.2"/>
    <n v="2.0747999999999998"/>
    <n v="44.13029999999992"/>
    <n v="0"/>
    <n v="44.13029999999992"/>
    <n v="46"/>
    <x v="195"/>
  </r>
  <r>
    <d v="2036-11-07T00:00:00"/>
    <n v="44.13029999999992"/>
    <s v="Mare Boreum"/>
    <n v="21.9"/>
    <n v="5.4"/>
    <n v="1.1826000000000001"/>
    <n v="45.312899999999921"/>
    <n v="0"/>
    <n v="45.312899999999921"/>
    <n v="46"/>
    <x v="195"/>
  </r>
  <r>
    <d v="2036-11-08T00:00:00"/>
    <n v="45.312899999999921"/>
    <s v="Arcadia"/>
    <n v="16.8"/>
    <n v="1.6"/>
    <n v="0.26880000000000004"/>
    <n v="45.58169999999992"/>
    <n v="0"/>
    <n v="45.58169999999992"/>
    <n v="46"/>
    <x v="195"/>
  </r>
  <r>
    <d v="2036-11-09T00:00:00"/>
    <n v="45.58169999999992"/>
    <s v="Noachis"/>
    <n v="26"/>
    <n v="0"/>
    <n v="0"/>
    <n v="45.58169999999992"/>
    <n v="0"/>
    <n v="45.58169999999992"/>
    <n v="46"/>
    <x v="195"/>
  </r>
  <r>
    <d v="2036-11-10T00:00:00"/>
    <n v="45.58169999999992"/>
    <s v="Amazonis"/>
    <n v="20.2"/>
    <n v="10"/>
    <n v="2.02"/>
    <n v="47.601699999999923"/>
    <n v="0"/>
    <n v="47.601699999999923"/>
    <n v="46"/>
    <x v="195"/>
  </r>
  <r>
    <d v="2036-11-11T00:00:00"/>
    <n v="47.601699999999923"/>
    <s v="Tharsis"/>
    <n v="20.3"/>
    <n v="37.799999999999997"/>
    <n v="7.6733999999999991"/>
    <n v="55.275099999999924"/>
    <n v="0"/>
    <n v="55.275099999999924"/>
    <n v="46"/>
    <x v="195"/>
  </r>
  <r>
    <d v="2036-11-12T00:00:00"/>
    <n v="55.275099999999924"/>
    <s v="Coprates"/>
    <n v="27.5"/>
    <n v="20.8"/>
    <n v="5.72"/>
    <n v="60.995099999999923"/>
    <n v="0"/>
    <n v="60.995099999999923"/>
    <n v="46"/>
    <x v="195"/>
  </r>
  <r>
    <d v="2036-11-13T00:00:00"/>
    <n v="60.995099999999923"/>
    <s v="Tharsis"/>
    <n v="24.2"/>
    <n v="2.9"/>
    <n v="0.70179999999999998"/>
    <n v="61.696899999999921"/>
    <n v="0"/>
    <n v="61.696899999999921"/>
    <n v="47"/>
    <x v="196"/>
  </r>
  <r>
    <d v="2036-11-14T00:00:00"/>
    <n v="61.696899999999921"/>
    <s v="Amazonis"/>
    <n v="10.7"/>
    <n v="14.3"/>
    <n v="1.5301"/>
    <n v="63.226999999999919"/>
    <n v="0"/>
    <n v="63.226999999999919"/>
    <n v="47"/>
    <x v="196"/>
  </r>
  <r>
    <d v="2036-11-15T00:00:00"/>
    <n v="63.226999999999919"/>
    <s v="Tharsis"/>
    <n v="17.3"/>
    <n v="0"/>
    <n v="0"/>
    <n v="63.226999999999919"/>
    <n v="0"/>
    <n v="63.226999999999919"/>
    <n v="47"/>
    <x v="196"/>
  </r>
  <r>
    <d v="2036-11-16T00:00:00"/>
    <n v="63.226999999999919"/>
    <s v="Amazonis"/>
    <n v="13.5"/>
    <n v="21.1"/>
    <n v="2.8485000000000005"/>
    <n v="66.07549999999992"/>
    <n v="0"/>
    <n v="66.07549999999992"/>
    <n v="47"/>
    <x v="196"/>
  </r>
  <r>
    <d v="2036-11-17T00:00:00"/>
    <n v="66.07549999999992"/>
    <s v="Noachis"/>
    <n v="13.6"/>
    <n v="6"/>
    <n v="0.81599999999999995"/>
    <n v="66.891499999999922"/>
    <n v="0"/>
    <n v="66.891499999999922"/>
    <n v="47"/>
    <x v="196"/>
  </r>
  <r>
    <d v="2036-11-18T00:00:00"/>
    <n v="66.891499999999922"/>
    <s v="Amenthes"/>
    <n v="19.899999999999999"/>
    <n v="0"/>
    <n v="0"/>
    <n v="66.891499999999922"/>
    <n v="0"/>
    <n v="66.891499999999922"/>
    <n v="47"/>
    <x v="196"/>
  </r>
  <r>
    <d v="2036-11-19T00:00:00"/>
    <n v="66.891499999999922"/>
    <s v="Memnonia"/>
    <n v="13.1"/>
    <n v="10.199999999999999"/>
    <n v="1.3361999999999998"/>
    <n v="68.227699999999928"/>
    <n v="0"/>
    <n v="68.227699999999928"/>
    <n v="47"/>
    <x v="196"/>
  </r>
  <r>
    <d v="2036-11-20T00:00:00"/>
    <n v="68.227699999999928"/>
    <s v="Margaritifer Sinus"/>
    <n v="29.8"/>
    <n v="1.9"/>
    <n v="0.56620000000000004"/>
    <n v="68.793899999999923"/>
    <n v="0"/>
    <n v="68.793899999999923"/>
    <n v="48"/>
    <x v="197"/>
  </r>
  <r>
    <d v="2036-11-21T00:00:00"/>
    <n v="68.793899999999923"/>
    <s v="Thaumasia"/>
    <n v="23.7"/>
    <n v="0.3"/>
    <n v="0"/>
    <n v="68.793899999999923"/>
    <n v="0"/>
    <n v="68.793899999999923"/>
    <n v="48"/>
    <x v="197"/>
  </r>
  <r>
    <d v="2036-11-22T00:00:00"/>
    <n v="68.793899999999923"/>
    <s v="Tharsis"/>
    <n v="14"/>
    <n v="0"/>
    <n v="0"/>
    <n v="68.793899999999923"/>
    <n v="0"/>
    <n v="68.793899999999923"/>
    <n v="48"/>
    <x v="197"/>
  </r>
  <r>
    <d v="2036-11-23T00:00:00"/>
    <n v="68.793899999999923"/>
    <s v="Diacria"/>
    <n v="19"/>
    <n v="0.5"/>
    <n v="0"/>
    <n v="68.793899999999923"/>
    <n v="0"/>
    <n v="68.793899999999923"/>
    <n v="48"/>
    <x v="197"/>
  </r>
  <r>
    <d v="2036-11-24T00:00:00"/>
    <n v="68.793899999999923"/>
    <s v="Mare Tyrrhenum"/>
    <n v="23.9"/>
    <n v="0.5"/>
    <n v="0"/>
    <n v="68.793899999999923"/>
    <n v="0"/>
    <n v="68.793899999999923"/>
    <n v="48"/>
    <x v="197"/>
  </r>
  <r>
    <d v="2036-11-25T00:00:00"/>
    <n v="68.793899999999923"/>
    <s v="Tharsis"/>
    <n v="12.8"/>
    <n v="26.7"/>
    <n v="3.4176000000000002"/>
    <n v="72.211499999999916"/>
    <n v="0"/>
    <n v="72.211499999999916"/>
    <n v="48"/>
    <x v="197"/>
  </r>
  <r>
    <d v="2036-11-26T00:00:00"/>
    <n v="72.211499999999916"/>
    <s v="Coprates"/>
    <n v="26.9"/>
    <n v="4.5"/>
    <n v="1.2104999999999999"/>
    <n v="73.421999999999912"/>
    <n v="0"/>
    <n v="73.421999999999912"/>
    <n v="48"/>
    <x v="197"/>
  </r>
  <r>
    <d v="2036-11-27T00:00:00"/>
    <n v="73.421999999999912"/>
    <s v="Arcadia"/>
    <n v="10.6"/>
    <n v="0"/>
    <n v="0"/>
    <n v="73.421999999999912"/>
    <n v="0"/>
    <n v="73.421999999999912"/>
    <n v="49"/>
    <x v="198"/>
  </r>
  <r>
    <d v="2036-11-28T00:00:00"/>
    <n v="73.421999999999912"/>
    <s v="Amazonis"/>
    <n v="21.1"/>
    <n v="10.6"/>
    <n v="2.2366000000000001"/>
    <n v="75.658599999999907"/>
    <n v="0"/>
    <n v="75.658599999999907"/>
    <n v="49"/>
    <x v="198"/>
  </r>
  <r>
    <d v="2036-11-29T00:00:00"/>
    <n v="75.658599999999907"/>
    <s v="Noachis"/>
    <n v="11.7"/>
    <n v="9.9"/>
    <n v="1.1583000000000001"/>
    <n v="76.816899999999904"/>
    <n v="0"/>
    <n v="76.816899999999904"/>
    <n v="49"/>
    <x v="198"/>
  </r>
  <r>
    <d v="2036-11-30T00:00:00"/>
    <n v="76.816899999999904"/>
    <s v="Ismenius Lacus"/>
    <n v="20.5"/>
    <n v="3.7"/>
    <n v="0.75850000000000006"/>
    <n v="77.575399999999902"/>
    <n v="0"/>
    <n v="77.575399999999902"/>
    <n v="49"/>
    <x v="198"/>
  </r>
  <r>
    <d v="2036-12-01T00:00:00"/>
    <n v="77.575399999999902"/>
    <s v="Tharsis"/>
    <n v="27.4"/>
    <n v="10.4"/>
    <n v="2.8495999999999997"/>
    <n v="80.424999999999898"/>
    <n v="0"/>
    <n v="80.424999999999898"/>
    <n v="49"/>
    <x v="198"/>
  </r>
  <r>
    <d v="2036-12-02T00:00:00"/>
    <n v="80.424999999999898"/>
    <s v="Iapygia"/>
    <n v="15.8"/>
    <n v="10.199999999999999"/>
    <n v="1.6115999999999999"/>
    <n v="82.036599999999893"/>
    <n v="0"/>
    <n v="82.036599999999893"/>
    <n v="49"/>
    <x v="198"/>
  </r>
  <r>
    <d v="2036-12-03T00:00:00"/>
    <n v="82.036599999999893"/>
    <s v="Tharsis"/>
    <n v="19.600000000000001"/>
    <n v="0"/>
    <n v="0"/>
    <n v="82.036599999999893"/>
    <n v="0"/>
    <n v="82.036599999999893"/>
    <n v="49"/>
    <x v="198"/>
  </r>
  <r>
    <d v="2036-12-04T00:00:00"/>
    <n v="82.036599999999893"/>
    <s v="Iapygia"/>
    <n v="16.899999999999999"/>
    <n v="48.4"/>
    <n v="8.1795999999999989"/>
    <n v="90.216199999999887"/>
    <n v="0"/>
    <n v="90.216199999999887"/>
    <n v="50"/>
    <x v="199"/>
  </r>
  <r>
    <d v="2036-12-05T00:00:00"/>
    <n v="90.216199999999887"/>
    <s v="Tharsis"/>
    <n v="12.2"/>
    <n v="0"/>
    <n v="0"/>
    <n v="90.216199999999887"/>
    <n v="0"/>
    <n v="90.216199999999887"/>
    <n v="50"/>
    <x v="199"/>
  </r>
  <r>
    <d v="2036-12-06T00:00:00"/>
    <n v="90.216199999999887"/>
    <s v="Iapygia"/>
    <n v="16.600000000000001"/>
    <n v="14.1"/>
    <n v="2.3406000000000002"/>
    <n v="92.556799999999882"/>
    <n v="0"/>
    <n v="92.556799999999882"/>
    <n v="50"/>
    <x v="199"/>
  </r>
  <r>
    <d v="2036-12-07T00:00:00"/>
    <n v="92.556799999999882"/>
    <s v="Amazonis"/>
    <n v="27.6"/>
    <n v="0"/>
    <n v="0"/>
    <n v="92.556799999999882"/>
    <n v="0"/>
    <n v="92.556799999999882"/>
    <n v="50"/>
    <x v="199"/>
  </r>
  <r>
    <d v="2036-12-08T00:00:00"/>
    <n v="92.556799999999882"/>
    <s v="Phoenicis Lacus"/>
    <n v="24.8"/>
    <n v="0"/>
    <n v="0"/>
    <n v="92.556799999999882"/>
    <n v="0"/>
    <n v="92.556799999999882"/>
    <n v="50"/>
    <x v="199"/>
  </r>
  <r>
    <d v="2036-12-09T00:00:00"/>
    <n v="92.556799999999882"/>
    <s v="Iapygia"/>
    <n v="23.1"/>
    <n v="29.8"/>
    <n v="6.8838000000000008"/>
    <n v="99.440599999999876"/>
    <n v="0"/>
    <n v="99.440599999999876"/>
    <n v="50"/>
    <x v="199"/>
  </r>
  <r>
    <d v="2036-12-10T00:00:00"/>
    <n v="99.440599999999876"/>
    <s v="Casius"/>
    <n v="12.4"/>
    <n v="6.1"/>
    <n v="0.75640000000000007"/>
    <n v="100.19699999999987"/>
    <n v="100"/>
    <n v="0.19699999999987483"/>
    <n v="50"/>
    <x v="199"/>
  </r>
  <r>
    <d v="2036-12-11T00:00:00"/>
    <n v="0.19699999999987483"/>
    <s v="Tharsis"/>
    <n v="13.9"/>
    <n v="21.5"/>
    <n v="2.9885000000000002"/>
    <n v="3.185499999999875"/>
    <n v="0"/>
    <n v="3.185499999999875"/>
    <n v="51"/>
    <x v="200"/>
  </r>
  <r>
    <d v="2036-12-12T00:00:00"/>
    <n v="3.185499999999875"/>
    <s v="Elysium"/>
    <n v="16.600000000000001"/>
    <n v="4.7"/>
    <n v="0.78020000000000012"/>
    <n v="3.9656999999998752"/>
    <n v="0"/>
    <n v="3.9656999999998752"/>
    <n v="51"/>
    <x v="200"/>
  </r>
  <r>
    <d v="2036-12-13T00:00:00"/>
    <n v="3.9656999999998752"/>
    <s v="Eridania"/>
    <n v="17.7"/>
    <n v="14"/>
    <n v="2.4779999999999998"/>
    <n v="6.4436999999998754"/>
    <n v="0"/>
    <n v="6.4436999999998754"/>
    <n v="51"/>
    <x v="200"/>
  </r>
  <r>
    <d v="2036-12-14T00:00:00"/>
    <n v="6.4436999999998754"/>
    <s v="Amazonis"/>
    <n v="19"/>
    <n v="1.7"/>
    <n v="0.32299999999999995"/>
    <n v="6.7666999999998758"/>
    <n v="0"/>
    <n v="6.7666999999998758"/>
    <n v="51"/>
    <x v="200"/>
  </r>
  <r>
    <d v="2036-12-15T00:00:00"/>
    <n v="6.7666999999998758"/>
    <s v="Coprates"/>
    <n v="29.9"/>
    <n v="0"/>
    <n v="0"/>
    <n v="6.7666999999998758"/>
    <n v="0"/>
    <n v="6.7666999999998758"/>
    <n v="51"/>
    <x v="200"/>
  </r>
  <r>
    <d v="2036-12-16T00:00:00"/>
    <n v="6.7666999999998758"/>
    <s v="Tharsis"/>
    <n v="23.7"/>
    <n v="31.4"/>
    <n v="7.4417999999999997"/>
    <n v="14.208499999999876"/>
    <n v="0"/>
    <n v="14.208499999999876"/>
    <n v="51"/>
    <x v="200"/>
  </r>
  <r>
    <d v="2036-12-17T00:00:00"/>
    <n v="14.208499999999876"/>
    <s v="Iapygia"/>
    <n v="25.4"/>
    <n v="0"/>
    <n v="0"/>
    <n v="14.208499999999876"/>
    <n v="0"/>
    <n v="14.208499999999876"/>
    <n v="51"/>
    <x v="200"/>
  </r>
  <r>
    <d v="2036-12-18T00:00:00"/>
    <n v="14.208499999999876"/>
    <s v="Memnonia"/>
    <n v="24.3"/>
    <n v="15.8"/>
    <n v="3.8394000000000008"/>
    <n v="18.047899999999878"/>
    <n v="0"/>
    <n v="18.047899999999878"/>
    <n v="52"/>
    <x v="201"/>
  </r>
  <r>
    <d v="2036-12-19T00:00:00"/>
    <n v="18.047899999999878"/>
    <s v="Coprates"/>
    <n v="10.8"/>
    <n v="0"/>
    <n v="0"/>
    <n v="18.047899999999878"/>
    <n v="0"/>
    <n v="18.047899999999878"/>
    <n v="52"/>
    <x v="201"/>
  </r>
  <r>
    <d v="2036-12-20T00:00:00"/>
    <n v="18.047899999999878"/>
    <s v="Iapygia"/>
    <n v="19"/>
    <n v="9.1"/>
    <n v="1.7290000000000001"/>
    <n v="19.776899999999877"/>
    <n v="0"/>
    <n v="19.776899999999877"/>
    <n v="52"/>
    <x v="201"/>
  </r>
  <r>
    <d v="2036-12-21T00:00:00"/>
    <n v="19.776899999999877"/>
    <s v="Phoenicis Lacus"/>
    <n v="27.8"/>
    <n v="15.2"/>
    <n v="4.2256"/>
    <n v="24.002499999999877"/>
    <n v="0"/>
    <n v="24.002499999999877"/>
    <n v="52"/>
    <x v="201"/>
  </r>
  <r>
    <d v="2036-12-22T00:00:00"/>
    <n v="24.002499999999877"/>
    <s v="Coprates"/>
    <n v="28.8"/>
    <n v="0"/>
    <n v="0"/>
    <n v="24.002499999999877"/>
    <n v="0"/>
    <n v="24.002499999999877"/>
    <n v="52"/>
    <x v="201"/>
  </r>
  <r>
    <d v="2036-12-23T00:00:00"/>
    <n v="24.002499999999877"/>
    <s v="Amenthes"/>
    <n v="12.6"/>
    <n v="0.8"/>
    <n v="0"/>
    <n v="24.002499999999877"/>
    <n v="0"/>
    <n v="24.002499999999877"/>
    <n v="52"/>
    <x v="201"/>
  </r>
  <r>
    <d v="2036-12-24T00:00:00"/>
    <n v="24.002499999999877"/>
    <s v="Amenthes"/>
    <n v="20.7"/>
    <n v="0"/>
    <n v="0"/>
    <n v="24.002499999999877"/>
    <n v="0"/>
    <n v="24.002499999999877"/>
    <n v="52"/>
    <x v="201"/>
  </r>
  <r>
    <d v="2036-12-25T00:00:00"/>
    <n v="24.002499999999877"/>
    <s v="Tharsis"/>
    <n v="19.399999999999999"/>
    <n v="19.3"/>
    <n v="3.7441999999999998"/>
    <n v="27.746699999999876"/>
    <n v="0"/>
    <n v="27.746699999999876"/>
    <n v="53"/>
    <x v="202"/>
  </r>
  <r>
    <d v="2036-12-26T00:00:00"/>
    <n v="27.746699999999876"/>
    <s v="Iapygia"/>
    <n v="24.3"/>
    <n v="8.8000000000000007"/>
    <n v="2.1384000000000003"/>
    <n v="29.885099999999877"/>
    <n v="0"/>
    <n v="29.885099999999877"/>
    <n v="53"/>
    <x v="202"/>
  </r>
  <r>
    <d v="2036-12-27T00:00:00"/>
    <n v="29.885099999999877"/>
    <s v="Tharsis"/>
    <n v="21.2"/>
    <n v="36"/>
    <n v="7.6319999999999997"/>
    <n v="37.517099999999878"/>
    <n v="0"/>
    <n v="37.517099999999878"/>
    <n v="53"/>
    <x v="202"/>
  </r>
  <r>
    <d v="2036-12-28T00:00:00"/>
    <n v="37.517099999999878"/>
    <s v="Amenthes"/>
    <n v="28.4"/>
    <n v="0"/>
    <n v="0"/>
    <n v="37.517099999999878"/>
    <n v="0"/>
    <n v="37.517099999999878"/>
    <n v="53"/>
    <x v="202"/>
  </r>
  <r>
    <d v="2036-12-29T00:00:00"/>
    <n v="37.517099999999878"/>
    <s v="Casius"/>
    <n v="17.100000000000001"/>
    <n v="5.4"/>
    <n v="0.92340000000000022"/>
    <n v="38.440499999999879"/>
    <n v="0"/>
    <n v="38.440499999999879"/>
    <n v="53"/>
    <x v="202"/>
  </r>
  <r>
    <d v="2036-12-30T00:00:00"/>
    <n v="38.440499999999879"/>
    <s v="Iapygia"/>
    <n v="24.4"/>
    <n v="23.8"/>
    <n v="5.8072000000000008"/>
    <n v="44.247699999999881"/>
    <n v="0"/>
    <n v="44.247699999999881"/>
    <n v="53"/>
    <x v="202"/>
  </r>
  <r>
    <d v="2036-12-31T00:00:00"/>
    <n v="44.247699999999881"/>
    <s v="Memnonia"/>
    <n v="18.5"/>
    <n v="6"/>
    <n v="1.1100000000000001"/>
    <n v="45.35769999999988"/>
    <n v="0"/>
    <n v="45.35769999999988"/>
    <n v="53"/>
    <x v="202"/>
  </r>
  <r>
    <d v="2037-01-01T00:00:00"/>
    <n v="45.35769999999988"/>
    <s v="Tharsis"/>
    <n v="24.1"/>
    <n v="21.5"/>
    <n v="5.1814999999999998"/>
    <n v="50.53919999999988"/>
    <n v="0"/>
    <n v="50.53919999999988"/>
    <n v="1"/>
    <x v="203"/>
  </r>
  <r>
    <d v="2037-01-02T00:00:00"/>
    <n v="50.53919999999988"/>
    <s v="Mare Acidalium"/>
    <n v="17.899999999999999"/>
    <n v="5.4"/>
    <n v="0.96660000000000001"/>
    <n v="51.50579999999988"/>
    <n v="0"/>
    <n v="51.50579999999988"/>
    <n v="1"/>
    <x v="203"/>
  </r>
  <r>
    <d v="2037-01-03T00:00:00"/>
    <n v="51.50579999999988"/>
    <s v="Mare Acidalium"/>
    <n v="15.8"/>
    <n v="7.4"/>
    <n v="1.1692000000000002"/>
    <n v="52.674999999999883"/>
    <n v="0"/>
    <n v="52.674999999999883"/>
    <n v="1"/>
    <x v="203"/>
  </r>
  <r>
    <d v="2037-01-04T00:00:00"/>
    <n v="52.674999999999883"/>
    <s v="Diacria"/>
    <n v="19.600000000000001"/>
    <n v="0.3"/>
    <n v="0"/>
    <n v="52.674999999999883"/>
    <n v="0"/>
    <n v="52.674999999999883"/>
    <n v="1"/>
    <x v="203"/>
  </r>
  <r>
    <d v="2037-01-05T00:00:00"/>
    <n v="52.674999999999883"/>
    <s v="Tharsis"/>
    <n v="17.7"/>
    <n v="0"/>
    <n v="0"/>
    <n v="52.674999999999883"/>
    <n v="0"/>
    <n v="52.674999999999883"/>
    <n v="1"/>
    <x v="203"/>
  </r>
  <r>
    <d v="2037-01-06T00:00:00"/>
    <n v="52.674999999999883"/>
    <s v="Casius"/>
    <n v="19.899999999999999"/>
    <n v="4.7"/>
    <n v="0.93530000000000002"/>
    <n v="53.610299999999881"/>
    <n v="0"/>
    <n v="53.610299999999881"/>
    <n v="1"/>
    <x v="203"/>
  </r>
  <r>
    <d v="2037-01-07T00:00:00"/>
    <n v="53.610299999999881"/>
    <s v="Amenthes"/>
    <n v="10.6"/>
    <n v="4.8"/>
    <n v="0.50879999999999992"/>
    <n v="54.119099999999882"/>
    <n v="0"/>
    <n v="54.119099999999882"/>
    <n v="1"/>
    <x v="203"/>
  </r>
  <r>
    <d v="2037-01-08T00:00:00"/>
    <n v="54.119099999999882"/>
    <s v="Tharsis"/>
    <n v="25.6"/>
    <n v="17.399999999999999"/>
    <n v="4.4543999999999997"/>
    <n v="58.573499999999882"/>
    <n v="0"/>
    <n v="58.573499999999882"/>
    <n v="2"/>
    <x v="204"/>
  </r>
  <r>
    <d v="2037-01-09T00:00:00"/>
    <n v="58.573499999999882"/>
    <s v="Mare Boreum"/>
    <n v="22.4"/>
    <n v="7.7"/>
    <n v="1.7247999999999999"/>
    <n v="60.298299999999884"/>
    <n v="0"/>
    <n v="60.298299999999884"/>
    <n v="2"/>
    <x v="204"/>
  </r>
  <r>
    <d v="2037-01-10T00:00:00"/>
    <n v="60.298299999999884"/>
    <s v="Ismenius Lacus"/>
    <n v="14.5"/>
    <n v="3.8"/>
    <n v="0.55099999999999993"/>
    <n v="60.849299999999886"/>
    <n v="0"/>
    <n v="60.849299999999886"/>
    <n v="2"/>
    <x v="204"/>
  </r>
  <r>
    <d v="2037-01-11T00:00:00"/>
    <n v="60.849299999999886"/>
    <s v="Mare Boreum"/>
    <n v="15"/>
    <n v="4.2"/>
    <n v="0.63"/>
    <n v="61.479299999999888"/>
    <n v="0"/>
    <n v="61.479299999999888"/>
    <n v="2"/>
    <x v="204"/>
  </r>
  <r>
    <d v="2037-01-12T00:00:00"/>
    <n v="61.479299999999888"/>
    <s v="Eridania"/>
    <n v="24"/>
    <n v="11.5"/>
    <n v="2.7600000000000002"/>
    <n v="64.239299999999886"/>
    <n v="0"/>
    <n v="64.239299999999886"/>
    <n v="2"/>
    <x v="204"/>
  </r>
  <r>
    <d v="2037-01-13T00:00:00"/>
    <n v="64.239299999999886"/>
    <s v="Aeolis"/>
    <n v="20.7"/>
    <n v="2.9"/>
    <n v="0.60029999999999994"/>
    <n v="64.839599999999891"/>
    <n v="0"/>
    <n v="64.839599999999891"/>
    <n v="2"/>
    <x v="204"/>
  </r>
  <r>
    <d v="2037-01-14T00:00:00"/>
    <n v="64.839599999999891"/>
    <s v="Thaumasia"/>
    <n v="13.5"/>
    <n v="0.7"/>
    <n v="0"/>
    <n v="64.839599999999891"/>
    <n v="0"/>
    <n v="64.839599999999891"/>
    <n v="2"/>
    <x v="204"/>
  </r>
  <r>
    <d v="2037-01-15T00:00:00"/>
    <n v="64.839599999999891"/>
    <s v="Tharsis"/>
    <n v="23.7"/>
    <n v="13.1"/>
    <n v="3.1046999999999998"/>
    <n v="67.944299999999885"/>
    <n v="0"/>
    <n v="67.944299999999885"/>
    <n v="3"/>
    <x v="205"/>
  </r>
  <r>
    <d v="2037-01-16T00:00:00"/>
    <n v="67.944299999999885"/>
    <s v="Iapygia"/>
    <n v="12.1"/>
    <n v="36"/>
    <n v="4.3559999999999999"/>
    <n v="72.300299999999879"/>
    <n v="0"/>
    <n v="72.300299999999879"/>
    <n v="3"/>
    <x v="205"/>
  </r>
  <r>
    <d v="2037-01-17T00:00:00"/>
    <n v="72.300299999999879"/>
    <s v="Eridania"/>
    <n v="21.8"/>
    <n v="10.9"/>
    <n v="2.3762000000000003"/>
    <n v="74.676499999999876"/>
    <n v="0"/>
    <n v="74.676499999999876"/>
    <n v="3"/>
    <x v="205"/>
  </r>
  <r>
    <d v="2037-01-18T00:00:00"/>
    <n v="74.676499999999876"/>
    <s v="Mare Acidalium"/>
    <n v="17.399999999999999"/>
    <n v="0"/>
    <n v="0"/>
    <n v="74.676499999999876"/>
    <n v="0"/>
    <n v="74.676499999999876"/>
    <n v="3"/>
    <x v="205"/>
  </r>
  <r>
    <d v="2037-01-19T00:00:00"/>
    <n v="74.676499999999876"/>
    <s v="Noachis"/>
    <n v="15.6"/>
    <n v="0"/>
    <n v="0"/>
    <n v="74.676499999999876"/>
    <n v="0"/>
    <n v="74.676499999999876"/>
    <n v="3"/>
    <x v="205"/>
  </r>
  <r>
    <d v="2037-01-20T00:00:00"/>
    <n v="74.676499999999876"/>
    <s v="Eridania"/>
    <n v="13.7"/>
    <n v="0"/>
    <n v="0"/>
    <n v="74.676499999999876"/>
    <n v="0"/>
    <n v="74.676499999999876"/>
    <n v="3"/>
    <x v="205"/>
  </r>
  <r>
    <d v="2037-01-21T00:00:00"/>
    <n v="74.676499999999876"/>
    <s v="Iapygia"/>
    <n v="24.7"/>
    <n v="16.2"/>
    <n v="4.0014000000000003"/>
    <n v="78.67789999999988"/>
    <n v="0"/>
    <n v="78.67789999999988"/>
    <n v="3"/>
    <x v="205"/>
  </r>
  <r>
    <d v="2037-01-22T00:00:00"/>
    <n v="78.67789999999988"/>
    <s v="Phoenicis Lacus"/>
    <n v="25.3"/>
    <n v="14.2"/>
    <n v="3.5926"/>
    <n v="82.270499999999885"/>
    <n v="0"/>
    <n v="82.270499999999885"/>
    <n v="4"/>
    <x v="206"/>
  </r>
  <r>
    <d v="2037-01-23T00:00:00"/>
    <n v="82.270499999999885"/>
    <s v="Phoenicis Lacus"/>
    <n v="18.399999999999999"/>
    <n v="0"/>
    <n v="0"/>
    <n v="82.270499999999885"/>
    <n v="0"/>
    <n v="82.270499999999885"/>
    <n v="4"/>
    <x v="206"/>
  </r>
  <r>
    <d v="2037-01-24T00:00:00"/>
    <n v="82.270499999999885"/>
    <s v="Arabia"/>
    <n v="10.199999999999999"/>
    <n v="0"/>
    <n v="0"/>
    <n v="82.270499999999885"/>
    <n v="0"/>
    <n v="82.270499999999885"/>
    <n v="4"/>
    <x v="206"/>
  </r>
  <r>
    <d v="2037-01-25T00:00:00"/>
    <n v="82.270499999999885"/>
    <s v="Phaethontis"/>
    <n v="26.9"/>
    <n v="0"/>
    <n v="0"/>
    <n v="82.270499999999885"/>
    <n v="0"/>
    <n v="82.270499999999885"/>
    <n v="4"/>
    <x v="206"/>
  </r>
  <r>
    <d v="2037-01-26T00:00:00"/>
    <n v="82.270499999999885"/>
    <s v="Ismenius Lacus"/>
    <n v="28.2"/>
    <n v="0"/>
    <n v="0"/>
    <n v="82.270499999999885"/>
    <n v="0"/>
    <n v="82.270499999999885"/>
    <n v="4"/>
    <x v="206"/>
  </r>
  <r>
    <d v="2037-01-27T00:00:00"/>
    <n v="82.270499999999885"/>
    <s v="Coprates"/>
    <n v="15.9"/>
    <n v="0"/>
    <n v="0"/>
    <n v="82.270499999999885"/>
    <n v="0"/>
    <n v="82.270499999999885"/>
    <n v="4"/>
    <x v="206"/>
  </r>
  <r>
    <d v="2037-01-28T00:00:00"/>
    <n v="82.270499999999885"/>
    <s v="Iapygia"/>
    <n v="19.7"/>
    <n v="0"/>
    <n v="0"/>
    <n v="82.270499999999885"/>
    <n v="0"/>
    <n v="82.270499999999885"/>
    <n v="4"/>
    <x v="206"/>
  </r>
  <r>
    <d v="2037-01-29T00:00:00"/>
    <n v="82.270499999999885"/>
    <s v="Coprates"/>
    <n v="16"/>
    <n v="0"/>
    <n v="0"/>
    <n v="82.270499999999885"/>
    <n v="0"/>
    <n v="82.270499999999885"/>
    <n v="5"/>
    <x v="207"/>
  </r>
  <r>
    <d v="2037-01-30T00:00:00"/>
    <n v="82.270499999999885"/>
    <s v="Noachis"/>
    <n v="20.8"/>
    <n v="0"/>
    <n v="0"/>
    <n v="82.270499999999885"/>
    <n v="0"/>
    <n v="82.270499999999885"/>
    <n v="5"/>
    <x v="207"/>
  </r>
  <r>
    <d v="2037-01-31T00:00:00"/>
    <n v="82.270499999999885"/>
    <s v="Aeolis"/>
    <n v="12.5"/>
    <n v="0"/>
    <n v="0"/>
    <n v="82.270499999999885"/>
    <n v="0"/>
    <n v="82.270499999999885"/>
    <n v="5"/>
    <x v="207"/>
  </r>
  <r>
    <d v="2037-02-01T00:00:00"/>
    <n v="82.270499999999885"/>
    <s v="Phoenicis Lacus"/>
    <n v="12.7"/>
    <n v="2.4"/>
    <n v="0.30479999999999996"/>
    <n v="82.575299999999885"/>
    <n v="0"/>
    <n v="82.575299999999885"/>
    <n v="5"/>
    <x v="207"/>
  </r>
  <r>
    <d v="2037-02-02T00:00:00"/>
    <n v="82.575299999999885"/>
    <s v="Memnonia"/>
    <n v="23.5"/>
    <n v="11.5"/>
    <n v="2.7025000000000001"/>
    <n v="85.277799999999885"/>
    <n v="0"/>
    <n v="85.277799999999885"/>
    <n v="5"/>
    <x v="207"/>
  </r>
  <r>
    <d v="2037-02-03T00:00:00"/>
    <n v="85.277799999999885"/>
    <s v="Arabia"/>
    <n v="17.8"/>
    <n v="1.8"/>
    <n v="0.32040000000000002"/>
    <n v="85.598199999999892"/>
    <n v="0"/>
    <n v="85.598199999999892"/>
    <n v="5"/>
    <x v="207"/>
  </r>
  <r>
    <d v="2037-02-04T00:00:00"/>
    <n v="85.598199999999892"/>
    <s v="Amazonis"/>
    <n v="11"/>
    <n v="0"/>
    <n v="0"/>
    <n v="85.598199999999892"/>
    <n v="0"/>
    <n v="85.598199999999892"/>
    <n v="5"/>
    <x v="207"/>
  </r>
  <r>
    <d v="2037-02-05T00:00:00"/>
    <n v="85.598199999999892"/>
    <s v="Sinus Sabaeus"/>
    <n v="21.3"/>
    <n v="5.2"/>
    <n v="1.1076000000000001"/>
    <n v="86.705799999999897"/>
    <n v="0"/>
    <n v="86.705799999999897"/>
    <n v="6"/>
    <x v="208"/>
  </r>
  <r>
    <d v="2037-02-06T00:00:00"/>
    <n v="86.705799999999897"/>
    <s v="Coprates"/>
    <n v="19.600000000000001"/>
    <n v="8.1"/>
    <n v="1.5875999999999999"/>
    <n v="88.293399999999892"/>
    <n v="0"/>
    <n v="88.293399999999892"/>
    <n v="6"/>
    <x v="208"/>
  </r>
  <r>
    <d v="2037-02-07T00:00:00"/>
    <n v="88.293399999999892"/>
    <s v="Amazonis"/>
    <n v="25.7"/>
    <n v="4.2"/>
    <n v="1.0793999999999999"/>
    <n v="89.372799999999899"/>
    <n v="0"/>
    <n v="89.372799999999899"/>
    <n v="6"/>
    <x v="208"/>
  </r>
  <r>
    <d v="2037-02-08T00:00:00"/>
    <n v="89.372799999999899"/>
    <s v="Iapygia"/>
    <n v="20.9"/>
    <n v="28.6"/>
    <n v="5.9774000000000003"/>
    <n v="95.350199999999901"/>
    <n v="0"/>
    <n v="95.350199999999901"/>
    <n v="6"/>
    <x v="208"/>
  </r>
  <r>
    <d v="2037-02-09T00:00:00"/>
    <n v="95.350199999999901"/>
    <s v="Tharsis"/>
    <n v="26.4"/>
    <n v="3.2"/>
    <n v="0.84480000000000011"/>
    <n v="96.194999999999908"/>
    <n v="0"/>
    <n v="96.194999999999908"/>
    <n v="6"/>
    <x v="208"/>
  </r>
  <r>
    <d v="2037-02-10T00:00:00"/>
    <n v="96.194999999999908"/>
    <s v="Tharsis"/>
    <n v="26.5"/>
    <n v="13.1"/>
    <n v="3.4714999999999998"/>
    <n v="99.666499999999914"/>
    <n v="0"/>
    <n v="99.666499999999914"/>
    <n v="6"/>
    <x v="208"/>
  </r>
  <r>
    <d v="2037-02-11T00:00:00"/>
    <n v="99.666499999999914"/>
    <s v="Ismenius Lacus"/>
    <n v="11.7"/>
    <n v="0"/>
    <n v="0"/>
    <n v="99.666499999999914"/>
    <n v="0"/>
    <n v="99.666499999999914"/>
    <n v="6"/>
    <x v="208"/>
  </r>
  <r>
    <d v="2037-02-12T00:00:00"/>
    <n v="99.666499999999914"/>
    <s v="Sinus Sabaeus"/>
    <n v="24.7"/>
    <n v="0.3"/>
    <n v="0"/>
    <n v="99.666499999999914"/>
    <n v="0"/>
    <n v="99.666499999999914"/>
    <n v="7"/>
    <x v="209"/>
  </r>
  <r>
    <d v="2037-02-13T00:00:00"/>
    <n v="99.666499999999914"/>
    <s v="Mare Boreum"/>
    <n v="24.4"/>
    <n v="9.6"/>
    <n v="2.3424"/>
    <n v="102.00889999999991"/>
    <n v="100"/>
    <n v="2.0088999999999118"/>
    <n v="7"/>
    <x v="209"/>
  </r>
  <r>
    <d v="2037-02-14T00:00:00"/>
    <n v="2.0088999999999118"/>
    <s v="Tharsis"/>
    <n v="19"/>
    <n v="28.8"/>
    <n v="5.4720000000000004"/>
    <n v="7.4808999999999122"/>
    <n v="0"/>
    <n v="7.4808999999999122"/>
    <n v="7"/>
    <x v="209"/>
  </r>
  <r>
    <d v="2037-02-15T00:00:00"/>
    <n v="7.4808999999999122"/>
    <s v="Iapygia"/>
    <n v="13.7"/>
    <n v="19.3"/>
    <n v="2.6440999999999999"/>
    <n v="10.124999999999911"/>
    <n v="0"/>
    <n v="10.124999999999911"/>
    <n v="7"/>
    <x v="209"/>
  </r>
  <r>
    <d v="2037-02-16T00:00:00"/>
    <n v="10.124999999999911"/>
    <s v="Iapygia"/>
    <n v="28.9"/>
    <n v="20.399999999999999"/>
    <n v="5.8956"/>
    <n v="16.020599999999909"/>
    <n v="0"/>
    <n v="16.020599999999909"/>
    <n v="7"/>
    <x v="209"/>
  </r>
  <r>
    <d v="2037-02-17T00:00:00"/>
    <n v="16.020599999999909"/>
    <s v="Elysium"/>
    <n v="25.2"/>
    <n v="0"/>
    <n v="0"/>
    <n v="16.020599999999909"/>
    <n v="0"/>
    <n v="16.020599999999909"/>
    <n v="7"/>
    <x v="209"/>
  </r>
  <r>
    <d v="2037-02-18T00:00:00"/>
    <n v="16.020599999999909"/>
    <s v="Amazonis"/>
    <n v="15.4"/>
    <n v="9"/>
    <n v="1.3859999999999999"/>
    <n v="17.406599999999909"/>
    <n v="0"/>
    <n v="17.406599999999909"/>
    <n v="7"/>
    <x v="209"/>
  </r>
  <r>
    <d v="2037-02-19T00:00:00"/>
    <n v="17.406599999999909"/>
    <s v="Oxia Palus"/>
    <n v="24.1"/>
    <n v="0.3"/>
    <n v="0"/>
    <n v="17.406599999999909"/>
    <n v="0"/>
    <n v="17.406599999999909"/>
    <n v="8"/>
    <x v="210"/>
  </r>
  <r>
    <d v="2037-02-20T00:00:00"/>
    <n v="17.406599999999909"/>
    <s v="Mare Acidalium"/>
    <n v="27.7"/>
    <n v="0"/>
    <n v="0"/>
    <n v="17.406599999999909"/>
    <n v="0"/>
    <n v="17.406599999999909"/>
    <n v="8"/>
    <x v="210"/>
  </r>
  <r>
    <d v="2037-02-21T00:00:00"/>
    <n v="17.406599999999909"/>
    <s v="Amazonis"/>
    <n v="19.600000000000001"/>
    <n v="21.1"/>
    <n v="4.1356000000000011"/>
    <n v="21.542199999999909"/>
    <n v="0"/>
    <n v="21.542199999999909"/>
    <n v="8"/>
    <x v="210"/>
  </r>
  <r>
    <d v="2037-02-22T00:00:00"/>
    <n v="21.542199999999909"/>
    <s v="Aeolis"/>
    <n v="29"/>
    <n v="3.2"/>
    <n v="0.92800000000000016"/>
    <n v="22.47019999999991"/>
    <n v="0"/>
    <n v="22.47019999999991"/>
    <n v="8"/>
    <x v="210"/>
  </r>
  <r>
    <d v="2037-02-23T00:00:00"/>
    <n v="22.47019999999991"/>
    <s v="Hellas"/>
    <n v="10.3"/>
    <n v="0.7"/>
    <n v="0"/>
    <n v="22.47019999999991"/>
    <n v="0"/>
    <n v="22.47019999999991"/>
    <n v="8"/>
    <x v="210"/>
  </r>
  <r>
    <d v="2037-02-24T00:00:00"/>
    <n v="22.47019999999991"/>
    <s v="Iapygia"/>
    <n v="11"/>
    <n v="40.200000000000003"/>
    <n v="4.4220000000000006"/>
    <n v="26.89219999999991"/>
    <n v="0"/>
    <n v="26.89219999999991"/>
    <n v="8"/>
    <x v="210"/>
  </r>
  <r>
    <d v="2037-02-25T00:00:00"/>
    <n v="26.89219999999991"/>
    <s v="Amazonis"/>
    <n v="28.6"/>
    <n v="0.6"/>
    <n v="0"/>
    <n v="26.89219999999991"/>
    <n v="0"/>
    <n v="26.89219999999991"/>
    <n v="8"/>
    <x v="210"/>
  </r>
  <r>
    <d v="2037-02-26T00:00:00"/>
    <n v="26.89219999999991"/>
    <s v="Lunae Palus"/>
    <n v="22.5"/>
    <n v="1"/>
    <n v="0.22500000000000001"/>
    <n v="27.117199999999912"/>
    <n v="0"/>
    <n v="27.117199999999912"/>
    <n v="9"/>
    <x v="211"/>
  </r>
  <r>
    <d v="2037-02-27T00:00:00"/>
    <n v="27.117199999999912"/>
    <s v="Sinus Sabaeus"/>
    <n v="19.600000000000001"/>
    <n v="0"/>
    <n v="0"/>
    <n v="27.117199999999912"/>
    <n v="0"/>
    <n v="27.117199999999912"/>
    <n v="9"/>
    <x v="211"/>
  </r>
  <r>
    <d v="2037-02-28T00:00:00"/>
    <n v="27.117199999999912"/>
    <s v="Thaumasia"/>
    <n v="19.899999999999999"/>
    <n v="0"/>
    <n v="0"/>
    <n v="27.117199999999912"/>
    <n v="0"/>
    <n v="27.117199999999912"/>
    <n v="9"/>
    <x v="211"/>
  </r>
  <r>
    <d v="2037-03-01T00:00:00"/>
    <n v="27.117199999999912"/>
    <s v="Noachis"/>
    <n v="21.7"/>
    <n v="9.4"/>
    <n v="2.0398000000000001"/>
    <n v="29.156999999999911"/>
    <n v="0"/>
    <n v="29.156999999999911"/>
    <n v="9"/>
    <x v="211"/>
  </r>
  <r>
    <d v="2037-03-02T00:00:00"/>
    <n v="29.156999999999911"/>
    <s v="Sinus Sabaeus"/>
    <n v="15.3"/>
    <n v="0"/>
    <n v="0"/>
    <n v="29.156999999999911"/>
    <n v="0"/>
    <n v="29.156999999999911"/>
    <n v="9"/>
    <x v="211"/>
  </r>
  <r>
    <d v="2037-03-03T00:00:00"/>
    <n v="29.156999999999911"/>
    <s v="Phoenicis Lacus"/>
    <n v="20.9"/>
    <n v="12.4"/>
    <n v="2.5915999999999997"/>
    <n v="31.748599999999911"/>
    <n v="0"/>
    <n v="31.748599999999911"/>
    <n v="9"/>
    <x v="211"/>
  </r>
  <r>
    <d v="2037-03-04T00:00:00"/>
    <n v="31.748599999999911"/>
    <s v="Amenthes"/>
    <n v="17"/>
    <n v="0"/>
    <n v="0"/>
    <n v="31.748599999999911"/>
    <n v="0"/>
    <n v="31.748599999999911"/>
    <n v="9"/>
    <x v="211"/>
  </r>
  <r>
    <d v="2037-03-05T00:00:00"/>
    <n v="31.748599999999911"/>
    <s v="Noachis"/>
    <n v="25.8"/>
    <n v="1.4"/>
    <n v="0.36119999999999997"/>
    <n v="32.109799999999908"/>
    <n v="0"/>
    <n v="32.109799999999908"/>
    <n v="10"/>
    <x v="212"/>
  </r>
  <r>
    <d v="2037-03-06T00:00:00"/>
    <n v="32.109799999999908"/>
    <s v="Casius"/>
    <n v="19.100000000000001"/>
    <n v="2.5"/>
    <n v="0.47750000000000004"/>
    <n v="32.587299999999907"/>
    <n v="0"/>
    <n v="32.587299999999907"/>
    <n v="10"/>
    <x v="212"/>
  </r>
  <r>
    <d v="2037-03-07T00:00:00"/>
    <n v="32.587299999999907"/>
    <s v="Eridania"/>
    <n v="24.6"/>
    <n v="12.5"/>
    <n v="3.0750000000000002"/>
    <n v="35.66229999999991"/>
    <n v="0"/>
    <n v="35.66229999999991"/>
    <n v="10"/>
    <x v="212"/>
  </r>
  <r>
    <d v="2037-03-08T00:00:00"/>
    <n v="35.66229999999991"/>
    <s v="Phoenicis Lacus"/>
    <n v="22.6"/>
    <n v="15.4"/>
    <n v="3.4804000000000004"/>
    <n v="39.142699999999913"/>
    <n v="0"/>
    <n v="39.142699999999913"/>
    <n v="10"/>
    <x v="212"/>
  </r>
  <r>
    <d v="2037-03-09T00:00:00"/>
    <n v="39.142699999999913"/>
    <s v="Mare Boreum"/>
    <n v="18.3"/>
    <n v="4.7"/>
    <n v="0.86010000000000009"/>
    <n v="40.002799999999915"/>
    <n v="0"/>
    <n v="40.002799999999915"/>
    <n v="10"/>
    <x v="212"/>
  </r>
  <r>
    <d v="2037-03-10T00:00:00"/>
    <n v="40.002799999999915"/>
    <s v="Coprates"/>
    <n v="25.5"/>
    <n v="0"/>
    <n v="0"/>
    <n v="40.002799999999915"/>
    <n v="0"/>
    <n v="40.002799999999915"/>
    <n v="10"/>
    <x v="212"/>
  </r>
  <r>
    <d v="2037-03-11T00:00:00"/>
    <n v="40.002799999999915"/>
    <s v="Memnonia"/>
    <n v="26.6"/>
    <n v="0"/>
    <n v="0"/>
    <n v="40.002799999999915"/>
    <n v="0"/>
    <n v="40.002799999999915"/>
    <n v="10"/>
    <x v="212"/>
  </r>
  <r>
    <d v="2037-03-12T00:00:00"/>
    <n v="40.002799999999915"/>
    <s v="Coprates"/>
    <n v="19.8"/>
    <n v="14.9"/>
    <n v="2.9502000000000006"/>
    <n v="42.952999999999918"/>
    <n v="0"/>
    <n v="42.952999999999918"/>
    <n v="11"/>
    <x v="213"/>
  </r>
  <r>
    <d v="2037-03-13T00:00:00"/>
    <n v="42.952999999999918"/>
    <s v="Arcadia"/>
    <n v="23.7"/>
    <n v="0.9"/>
    <n v="0"/>
    <n v="42.952999999999918"/>
    <n v="0"/>
    <n v="42.952999999999918"/>
    <n v="11"/>
    <x v="213"/>
  </r>
  <r>
    <d v="2037-03-14T00:00:00"/>
    <n v="42.952999999999918"/>
    <s v="Argyre"/>
    <n v="23.5"/>
    <n v="1"/>
    <n v="0.23500000000000001"/>
    <n v="43.187999999999917"/>
    <n v="0"/>
    <n v="43.187999999999917"/>
    <n v="11"/>
    <x v="213"/>
  </r>
  <r>
    <d v="2037-03-15T00:00:00"/>
    <n v="43.187999999999917"/>
    <s v="Amenthes"/>
    <n v="18.8"/>
    <n v="7.8"/>
    <n v="1.4664000000000001"/>
    <n v="44.654399999999917"/>
    <n v="0"/>
    <n v="44.654399999999917"/>
    <n v="11"/>
    <x v="213"/>
  </r>
  <r>
    <d v="2037-03-16T00:00:00"/>
    <n v="44.654399999999917"/>
    <s v="Noachis"/>
    <n v="18.7"/>
    <n v="10"/>
    <n v="1.87"/>
    <n v="46.524399999999915"/>
    <n v="0"/>
    <n v="46.524399999999915"/>
    <n v="11"/>
    <x v="213"/>
  </r>
  <r>
    <d v="2037-03-17T00:00:00"/>
    <n v="46.524399999999915"/>
    <s v="Tharsis"/>
    <n v="28.3"/>
    <n v="21.8"/>
    <n v="6.1694000000000004"/>
    <n v="52.693799999999918"/>
    <n v="0"/>
    <n v="52.693799999999918"/>
    <n v="11"/>
    <x v="213"/>
  </r>
  <r>
    <d v="2037-03-18T00:00:00"/>
    <n v="52.693799999999918"/>
    <s v="Mare Acidalium"/>
    <n v="10.6"/>
    <n v="6.4"/>
    <n v="0.6784"/>
    <n v="53.372199999999921"/>
    <n v="0"/>
    <n v="53.372199999999921"/>
    <n v="11"/>
    <x v="213"/>
  </r>
  <r>
    <d v="2037-03-19T00:00:00"/>
    <n v="53.372199999999921"/>
    <s v="Iapygia"/>
    <n v="26.2"/>
    <n v="19.2"/>
    <n v="5.0303999999999993"/>
    <n v="58.402599999999921"/>
    <n v="0"/>
    <n v="58.402599999999921"/>
    <n v="12"/>
    <x v="214"/>
  </r>
  <r>
    <d v="2037-03-20T00:00:00"/>
    <n v="58.402599999999921"/>
    <s v="Eridania"/>
    <n v="25.3"/>
    <n v="8.6999999999999993"/>
    <n v="2.2010999999999998"/>
    <n v="60.603699999999918"/>
    <n v="0"/>
    <n v="60.603699999999918"/>
    <n v="12"/>
    <x v="214"/>
  </r>
  <r>
    <d v="2037-03-21T00:00:00"/>
    <n v="60.603699999999918"/>
    <s v="Mare Acidalium"/>
    <n v="21.6"/>
    <n v="1"/>
    <n v="0.21600000000000003"/>
    <n v="60.819699999999919"/>
    <n v="0"/>
    <n v="60.819699999999919"/>
    <n v="12"/>
    <x v="214"/>
  </r>
  <r>
    <d v="2037-03-22T00:00:00"/>
    <n v="60.819699999999919"/>
    <s v="Tharsis"/>
    <n v="24.9"/>
    <n v="23.5"/>
    <n v="5.8514999999999997"/>
    <n v="66.671199999999914"/>
    <n v="0"/>
    <n v="66.671199999999914"/>
    <n v="12"/>
    <x v="214"/>
  </r>
  <r>
    <d v="2037-03-23T00:00:00"/>
    <n v="66.671199999999914"/>
    <s v="Phoenicis Lacus"/>
    <n v="27.7"/>
    <n v="11.5"/>
    <n v="3.1855000000000002"/>
    <n v="69.856699999999918"/>
    <n v="0"/>
    <n v="69.856699999999918"/>
    <n v="12"/>
    <x v="214"/>
  </r>
  <r>
    <d v="2037-03-24T00:00:00"/>
    <n v="69.856699999999918"/>
    <s v="Tharsis"/>
    <n v="12.3"/>
    <n v="0"/>
    <n v="0"/>
    <n v="69.856699999999918"/>
    <n v="0"/>
    <n v="69.856699999999918"/>
    <n v="12"/>
    <x v="214"/>
  </r>
  <r>
    <d v="2037-03-25T00:00:00"/>
    <n v="69.856699999999918"/>
    <s v="Elysium"/>
    <n v="10.199999999999999"/>
    <n v="0.8"/>
    <n v="0"/>
    <n v="69.856699999999918"/>
    <n v="0"/>
    <n v="69.856699999999918"/>
    <n v="12"/>
    <x v="214"/>
  </r>
  <r>
    <d v="2037-03-26T00:00:00"/>
    <n v="69.856699999999918"/>
    <s v="Iapygia"/>
    <n v="23.1"/>
    <n v="0"/>
    <n v="0"/>
    <n v="69.856699999999918"/>
    <n v="0"/>
    <n v="69.856699999999918"/>
    <n v="13"/>
    <x v="215"/>
  </r>
  <r>
    <d v="2037-03-27T00:00:00"/>
    <n v="69.856699999999918"/>
    <s v="Memnonia"/>
    <n v="11.3"/>
    <n v="0"/>
    <n v="0"/>
    <n v="69.856699999999918"/>
    <n v="0"/>
    <n v="69.856699999999918"/>
    <n v="13"/>
    <x v="215"/>
  </r>
  <r>
    <d v="2037-03-28T00:00:00"/>
    <n v="69.856699999999918"/>
    <s v="Tharsis"/>
    <n v="29.5"/>
    <n v="10.4"/>
    <n v="3.0680000000000001"/>
    <n v="72.924699999999916"/>
    <n v="0"/>
    <n v="72.924699999999916"/>
    <n v="13"/>
    <x v="215"/>
  </r>
  <r>
    <d v="2037-03-29T00:00:00"/>
    <n v="72.924699999999916"/>
    <s v="Phoenicis Lacus"/>
    <n v="19.7"/>
    <n v="0"/>
    <n v="0"/>
    <n v="72.924699999999916"/>
    <n v="0"/>
    <n v="72.924699999999916"/>
    <n v="13"/>
    <x v="215"/>
  </r>
  <r>
    <d v="2037-03-30T00:00:00"/>
    <n v="72.924699999999916"/>
    <s v="Amenthes"/>
    <n v="27.9"/>
    <n v="3.4"/>
    <n v="0.9486"/>
    <n v="73.873299999999915"/>
    <n v="0"/>
    <n v="73.873299999999915"/>
    <n v="13"/>
    <x v="215"/>
  </r>
  <r>
    <d v="2037-03-31T00:00:00"/>
    <n v="73.873299999999915"/>
    <s v="Iapygia"/>
    <n v="17.399999999999999"/>
    <n v="34.200000000000003"/>
    <n v="5.9508000000000001"/>
    <n v="79.824099999999916"/>
    <n v="0"/>
    <n v="79.824099999999916"/>
    <n v="13"/>
    <x v="215"/>
  </r>
  <r>
    <d v="2037-04-01T00:00:00"/>
    <n v="79.824099999999916"/>
    <s v="Lunae Palus"/>
    <n v="23"/>
    <n v="0"/>
    <n v="0"/>
    <n v="79.824099999999916"/>
    <n v="0"/>
    <n v="79.824099999999916"/>
    <n v="13"/>
    <x v="215"/>
  </r>
  <r>
    <d v="2037-04-02T00:00:00"/>
    <n v="79.824099999999916"/>
    <s v="Margaritifer Sinus"/>
    <n v="27.6"/>
    <n v="0"/>
    <n v="0"/>
    <n v="79.824099999999916"/>
    <n v="0"/>
    <n v="79.824099999999916"/>
    <n v="14"/>
    <x v="216"/>
  </r>
  <r>
    <d v="2037-04-03T00:00:00"/>
    <n v="79.824099999999916"/>
    <s v="Mare Acidalium"/>
    <n v="11.6"/>
    <n v="0"/>
    <n v="0"/>
    <n v="79.824099999999916"/>
    <n v="0"/>
    <n v="79.824099999999916"/>
    <n v="14"/>
    <x v="216"/>
  </r>
  <r>
    <d v="2037-04-04T00:00:00"/>
    <n v="79.824099999999916"/>
    <s v="Elysium"/>
    <n v="24.2"/>
    <n v="5"/>
    <n v="1.21"/>
    <n v="81.03409999999991"/>
    <n v="0"/>
    <n v="81.03409999999991"/>
    <n v="14"/>
    <x v="216"/>
  </r>
  <r>
    <d v="2037-04-05T00:00:00"/>
    <n v="81.03409999999991"/>
    <s v="Noachis"/>
    <n v="13.2"/>
    <n v="2.2999999999999998"/>
    <n v="0.30359999999999998"/>
    <n v="81.337699999999913"/>
    <n v="0"/>
    <n v="81.337699999999913"/>
    <n v="14"/>
    <x v="216"/>
  </r>
  <r>
    <d v="2037-04-06T00:00:00"/>
    <n v="81.337699999999913"/>
    <s v="Coprates"/>
    <n v="27"/>
    <n v="0.7"/>
    <n v="0"/>
    <n v="81.337699999999913"/>
    <n v="0"/>
    <n v="81.337699999999913"/>
    <n v="14"/>
    <x v="216"/>
  </r>
  <r>
    <d v="2037-04-07T00:00:00"/>
    <n v="81.337699999999913"/>
    <s v="Noachis"/>
    <n v="23.9"/>
    <n v="6.2"/>
    <n v="1.4818"/>
    <n v="82.81949999999992"/>
    <n v="0"/>
    <n v="82.81949999999992"/>
    <n v="14"/>
    <x v="216"/>
  </r>
  <r>
    <d v="2037-04-08T00:00:00"/>
    <n v="82.81949999999992"/>
    <s v="Tharsis"/>
    <n v="16.8"/>
    <n v="17.600000000000001"/>
    <n v="2.9568000000000008"/>
    <n v="85.776299999999921"/>
    <n v="0"/>
    <n v="85.776299999999921"/>
    <n v="14"/>
    <x v="216"/>
  </r>
  <r>
    <d v="2037-04-09T00:00:00"/>
    <n v="85.776299999999921"/>
    <s v="Tharsis"/>
    <n v="28.5"/>
    <n v="15.2"/>
    <n v="4.3319999999999999"/>
    <n v="90.108299999999915"/>
    <n v="0"/>
    <n v="90.108299999999915"/>
    <n v="15"/>
    <x v="217"/>
  </r>
  <r>
    <d v="2037-04-10T00:00:00"/>
    <n v="90.108299999999915"/>
    <s v="Phaethontis"/>
    <n v="25.2"/>
    <n v="1.9"/>
    <n v="0.47879999999999995"/>
    <n v="90.587099999999921"/>
    <n v="0"/>
    <n v="90.587099999999921"/>
    <n v="15"/>
    <x v="217"/>
  </r>
  <r>
    <d v="2037-04-11T00:00:00"/>
    <n v="90.587099999999921"/>
    <s v="Iapygia"/>
    <n v="24.9"/>
    <n v="6.8"/>
    <n v="1.6932"/>
    <n v="92.280299999999926"/>
    <n v="0"/>
    <n v="92.280299999999926"/>
    <n v="15"/>
    <x v="217"/>
  </r>
  <r>
    <d v="2037-04-12T00:00:00"/>
    <n v="92.280299999999926"/>
    <s v="Sinus Sabaeus"/>
    <n v="14.7"/>
    <n v="5.7"/>
    <n v="0.83789999999999998"/>
    <n v="93.118199999999931"/>
    <n v="0"/>
    <n v="93.118199999999931"/>
    <n v="15"/>
    <x v="217"/>
  </r>
  <r>
    <d v="2037-04-13T00:00:00"/>
    <n v="93.118199999999931"/>
    <s v="Iapygia"/>
    <n v="12.2"/>
    <n v="14.1"/>
    <n v="1.7202"/>
    <n v="94.838399999999936"/>
    <n v="0"/>
    <n v="94.838399999999936"/>
    <n v="15"/>
    <x v="217"/>
  </r>
  <r>
    <d v="2037-04-14T00:00:00"/>
    <n v="94.838399999999936"/>
    <s v="Mare Boreum"/>
    <n v="24.2"/>
    <n v="8"/>
    <n v="1.9359999999999999"/>
    <n v="96.774399999999929"/>
    <n v="0"/>
    <n v="96.774399999999929"/>
    <n v="15"/>
    <x v="217"/>
  </r>
  <r>
    <d v="2037-04-15T00:00:00"/>
    <n v="96.774399999999929"/>
    <s v="Mare Acidalium"/>
    <n v="28.7"/>
    <n v="0"/>
    <n v="0"/>
    <n v="96.774399999999929"/>
    <n v="0"/>
    <n v="96.774399999999929"/>
    <n v="15"/>
    <x v="217"/>
  </r>
  <r>
    <d v="2037-04-16T00:00:00"/>
    <n v="96.774399999999929"/>
    <s v="Iapygia"/>
    <n v="28.5"/>
    <n v="0"/>
    <n v="0"/>
    <n v="96.774399999999929"/>
    <n v="0"/>
    <n v="96.774399999999929"/>
    <n v="16"/>
    <x v="218"/>
  </r>
  <r>
    <d v="2037-04-17T00:00:00"/>
    <n v="96.774399999999929"/>
    <s v="Coprates"/>
    <n v="29.3"/>
    <n v="23.3"/>
    <n v="6.8269000000000011"/>
    <n v="103.60129999999992"/>
    <n v="100"/>
    <n v="3.6012999999999238"/>
    <n v="16"/>
    <x v="218"/>
  </r>
  <r>
    <d v="2037-04-18T00:00:00"/>
    <n v="3.6012999999999238"/>
    <s v="Iapygia"/>
    <n v="13.3"/>
    <n v="4.9000000000000004"/>
    <n v="0.65170000000000006"/>
    <n v="4.2529999999999237"/>
    <n v="0"/>
    <n v="4.2529999999999237"/>
    <n v="16"/>
    <x v="218"/>
  </r>
  <r>
    <d v="2037-04-19T00:00:00"/>
    <n v="4.2529999999999237"/>
    <s v="Iapygia"/>
    <n v="22.6"/>
    <n v="0.7"/>
    <n v="0"/>
    <n v="4.2529999999999237"/>
    <n v="0"/>
    <n v="4.2529999999999237"/>
    <n v="16"/>
    <x v="218"/>
  </r>
  <r>
    <d v="2037-04-20T00:00:00"/>
    <n v="4.2529999999999237"/>
    <s v="Elysium"/>
    <n v="19.3"/>
    <n v="3"/>
    <n v="0.57900000000000007"/>
    <n v="4.8319999999999235"/>
    <n v="0"/>
    <n v="4.8319999999999235"/>
    <n v="16"/>
    <x v="218"/>
  </r>
  <r>
    <d v="2037-04-21T00:00:00"/>
    <n v="4.8319999999999235"/>
    <s v="Ismenius Lacus"/>
    <n v="17.899999999999999"/>
    <n v="5.0999999999999996"/>
    <n v="0.91289999999999993"/>
    <n v="5.7448999999999231"/>
    <n v="0"/>
    <n v="5.7448999999999231"/>
    <n v="16"/>
    <x v="218"/>
  </r>
  <r>
    <d v="2037-04-22T00:00:00"/>
    <n v="5.7448999999999231"/>
    <s v="Elysium"/>
    <n v="16.7"/>
    <n v="0.3"/>
    <n v="0"/>
    <n v="5.7448999999999231"/>
    <n v="0"/>
    <n v="5.7448999999999231"/>
    <n v="16"/>
    <x v="218"/>
  </r>
  <r>
    <d v="2037-04-23T00:00:00"/>
    <n v="5.7448999999999231"/>
    <s v="Elysium"/>
    <n v="22"/>
    <n v="0"/>
    <n v="0"/>
    <n v="5.7448999999999231"/>
    <n v="0"/>
    <n v="5.7448999999999231"/>
    <n v="17"/>
    <x v="219"/>
  </r>
  <r>
    <d v="2037-04-24T00:00:00"/>
    <n v="5.7448999999999231"/>
    <s v="Mare Boreum"/>
    <n v="21.2"/>
    <n v="5.9"/>
    <n v="1.2507999999999999"/>
    <n v="6.995699999999923"/>
    <n v="0"/>
    <n v="6.995699999999923"/>
    <n v="17"/>
    <x v="219"/>
  </r>
  <r>
    <d v="2037-04-25T00:00:00"/>
    <n v="6.995699999999923"/>
    <s v="Amazonis"/>
    <n v="20.6"/>
    <n v="4.5999999999999996"/>
    <n v="0.94760000000000011"/>
    <n v="7.9432999999999234"/>
    <n v="0"/>
    <n v="7.9432999999999234"/>
    <n v="17"/>
    <x v="219"/>
  </r>
  <r>
    <d v="2037-04-26T00:00:00"/>
    <n v="7.9432999999999234"/>
    <s v="Tharsis"/>
    <n v="29.4"/>
    <n v="9.1999999999999993"/>
    <n v="2.7047999999999996"/>
    <n v="10.648099999999923"/>
    <n v="0"/>
    <n v="10.648099999999923"/>
    <n v="17"/>
    <x v="219"/>
  </r>
  <r>
    <d v="2037-04-27T00:00:00"/>
    <n v="10.648099999999923"/>
    <s v="Coprates"/>
    <n v="21.3"/>
    <n v="0"/>
    <n v="0"/>
    <n v="10.648099999999923"/>
    <n v="0"/>
    <n v="10.648099999999923"/>
    <n v="17"/>
    <x v="219"/>
  </r>
  <r>
    <d v="2037-04-28T00:00:00"/>
    <n v="10.648099999999923"/>
    <s v="Mare Boreum"/>
    <n v="20.100000000000001"/>
    <n v="2.2000000000000002"/>
    <n v="0.44220000000000009"/>
    <n v="11.090299999999923"/>
    <n v="0"/>
    <n v="11.090299999999923"/>
    <n v="17"/>
    <x v="219"/>
  </r>
  <r>
    <d v="2037-04-29T00:00:00"/>
    <n v="11.090299999999923"/>
    <s v="Iapygia"/>
    <n v="12.7"/>
    <n v="5.6"/>
    <n v="0.71119999999999994"/>
    <n v="11.801499999999923"/>
    <n v="0"/>
    <n v="11.801499999999923"/>
    <n v="17"/>
    <x v="219"/>
  </r>
  <r>
    <d v="2037-04-30T00:00:00"/>
    <n v="11.801499999999923"/>
    <s v="Amazonis"/>
    <n v="28.9"/>
    <n v="0"/>
    <n v="0"/>
    <n v="11.801499999999923"/>
    <n v="0"/>
    <n v="11.801499999999923"/>
    <n v="18"/>
    <x v="220"/>
  </r>
  <r>
    <d v="2037-05-01T00:00:00"/>
    <n v="11.801499999999923"/>
    <s v="Tharsis"/>
    <n v="24.4"/>
    <n v="28.7"/>
    <n v="7.0027999999999997"/>
    <n v="18.804299999999923"/>
    <n v="0"/>
    <n v="18.804299999999923"/>
    <n v="18"/>
    <x v="220"/>
  </r>
  <r>
    <d v="2037-05-02T00:00:00"/>
    <n v="18.804299999999923"/>
    <s v="Iapygia"/>
    <n v="10.8"/>
    <n v="0"/>
    <n v="0"/>
    <n v="18.804299999999923"/>
    <n v="0"/>
    <n v="18.804299999999923"/>
    <n v="18"/>
    <x v="220"/>
  </r>
  <r>
    <d v="2037-05-03T00:00:00"/>
    <n v="18.804299999999923"/>
    <s v="Iapygia"/>
    <n v="18.399999999999999"/>
    <n v="0"/>
    <n v="0"/>
    <n v="18.804299999999923"/>
    <n v="0"/>
    <n v="18.804299999999923"/>
    <n v="18"/>
    <x v="220"/>
  </r>
  <r>
    <d v="2037-05-04T00:00:00"/>
    <n v="18.804299999999923"/>
    <s v="Tharsis"/>
    <n v="23.3"/>
    <n v="10.7"/>
    <n v="2.4931000000000001"/>
    <n v="21.297399999999925"/>
    <n v="0"/>
    <n v="21.297399999999925"/>
    <n v="18"/>
    <x v="220"/>
  </r>
  <r>
    <d v="2037-05-05T00:00:00"/>
    <n v="21.297399999999925"/>
    <s v="Phoenicis Lacus"/>
    <n v="27.9"/>
    <n v="14.8"/>
    <n v="4.1292"/>
    <n v="25.426599999999926"/>
    <n v="0"/>
    <n v="25.426599999999926"/>
    <n v="18"/>
    <x v="220"/>
  </r>
  <r>
    <d v="2037-05-06T00:00:00"/>
    <n v="25.426599999999926"/>
    <s v="Sinus Sabaeus"/>
    <n v="24.7"/>
    <n v="9"/>
    <n v="2.2229999999999999"/>
    <n v="27.649599999999925"/>
    <n v="0"/>
    <n v="27.649599999999925"/>
    <n v="18"/>
    <x v="220"/>
  </r>
  <r>
    <d v="2037-05-07T00:00:00"/>
    <n v="27.649599999999925"/>
    <s v="Tharsis"/>
    <n v="14.3"/>
    <n v="22"/>
    <n v="3.1460000000000004"/>
    <n v="30.795599999999926"/>
    <n v="0"/>
    <n v="30.795599999999926"/>
    <n v="19"/>
    <x v="221"/>
  </r>
  <r>
    <d v="2037-05-08T00:00:00"/>
    <n v="30.795599999999926"/>
    <s v="Phaethontis"/>
    <n v="26.2"/>
    <n v="2"/>
    <n v="0.52400000000000002"/>
    <n v="31.319599999999927"/>
    <n v="0"/>
    <n v="31.319599999999927"/>
    <n v="19"/>
    <x v="221"/>
  </r>
  <r>
    <d v="2037-05-09T00:00:00"/>
    <n v="31.319599999999927"/>
    <s v="Oxia Palus"/>
    <n v="21.5"/>
    <n v="0.4"/>
    <n v="0"/>
    <n v="31.319599999999927"/>
    <n v="0"/>
    <n v="31.319599999999927"/>
    <n v="19"/>
    <x v="221"/>
  </r>
  <r>
    <d v="2037-05-10T00:00:00"/>
    <n v="31.319599999999927"/>
    <s v="Iapygia"/>
    <n v="12.8"/>
    <n v="0"/>
    <n v="0"/>
    <n v="31.319599999999927"/>
    <n v="0"/>
    <n v="31.319599999999927"/>
    <n v="19"/>
    <x v="221"/>
  </r>
  <r>
    <d v="2037-05-11T00:00:00"/>
    <n v="31.319599999999927"/>
    <s v="Mare Boreum"/>
    <n v="24.6"/>
    <n v="3"/>
    <n v="0.7380000000000001"/>
    <n v="32.05759999999993"/>
    <n v="0"/>
    <n v="32.05759999999993"/>
    <n v="19"/>
    <x v="221"/>
  </r>
  <r>
    <d v="2037-05-12T00:00:00"/>
    <n v="32.05759999999993"/>
    <s v="Casius"/>
    <n v="22.6"/>
    <n v="1.6"/>
    <n v="0.36160000000000003"/>
    <n v="32.419199999999933"/>
    <n v="0"/>
    <n v="32.419199999999933"/>
    <n v="19"/>
    <x v="221"/>
  </r>
  <r>
    <d v="2037-05-13T00:00:00"/>
    <n v="32.419199999999933"/>
    <s v="Eridania"/>
    <n v="27.3"/>
    <n v="9.3000000000000007"/>
    <n v="2.5389000000000004"/>
    <n v="34.958099999999931"/>
    <n v="0"/>
    <n v="34.958099999999931"/>
    <n v="19"/>
    <x v="221"/>
  </r>
  <r>
    <d v="2037-05-14T00:00:00"/>
    <n v="34.958099999999931"/>
    <s v="Tharsis"/>
    <n v="10.8"/>
    <n v="22.2"/>
    <n v="2.3976000000000002"/>
    <n v="37.355699999999928"/>
    <n v="0"/>
    <n v="37.355699999999928"/>
    <n v="20"/>
    <x v="222"/>
  </r>
  <r>
    <d v="2037-05-15T00:00:00"/>
    <n v="37.355699999999928"/>
    <s v="Lunae Palus"/>
    <n v="12"/>
    <n v="5.3"/>
    <n v="0.63600000000000001"/>
    <n v="37.991699999999931"/>
    <n v="0"/>
    <n v="37.991699999999931"/>
    <n v="20"/>
    <x v="222"/>
  </r>
  <r>
    <d v="2037-05-16T00:00:00"/>
    <n v="37.991699999999931"/>
    <s v="Coprates"/>
    <n v="28.1"/>
    <n v="0"/>
    <n v="0"/>
    <n v="37.991699999999931"/>
    <n v="0"/>
    <n v="37.991699999999931"/>
    <n v="20"/>
    <x v="222"/>
  </r>
  <r>
    <d v="2037-05-17T00:00:00"/>
    <n v="37.991699999999931"/>
    <s v="Amazonis"/>
    <n v="16.100000000000001"/>
    <n v="9"/>
    <n v="1.4490000000000001"/>
    <n v="39.440699999999929"/>
    <n v="0"/>
    <n v="39.440699999999929"/>
    <n v="20"/>
    <x v="222"/>
  </r>
  <r>
    <d v="2037-05-18T00:00:00"/>
    <n v="39.440699999999929"/>
    <s v="Memnonia"/>
    <n v="29"/>
    <n v="1.6"/>
    <n v="0.46400000000000008"/>
    <n v="39.904699999999927"/>
    <n v="0"/>
    <n v="39.904699999999927"/>
    <n v="20"/>
    <x v="222"/>
  </r>
  <r>
    <d v="2037-05-19T00:00:00"/>
    <n v="39.904699999999927"/>
    <s v="Amazonis"/>
    <n v="23.6"/>
    <n v="16"/>
    <n v="3.7760000000000002"/>
    <n v="43.680699999999931"/>
    <n v="0"/>
    <n v="43.680699999999931"/>
    <n v="20"/>
    <x v="222"/>
  </r>
  <r>
    <d v="2037-05-20T00:00:00"/>
    <n v="43.680699999999931"/>
    <s v="Tharsis"/>
    <n v="11.6"/>
    <n v="32"/>
    <n v="3.7119999999999997"/>
    <n v="47.392699999999934"/>
    <n v="0"/>
    <n v="47.392699999999934"/>
    <n v="20"/>
    <x v="222"/>
  </r>
  <r>
    <d v="2037-05-21T00:00:00"/>
    <n v="47.392699999999934"/>
    <s v="Phoenicis Lacus"/>
    <n v="15.9"/>
    <n v="5.5"/>
    <n v="0.87450000000000006"/>
    <n v="48.267199999999931"/>
    <n v="0"/>
    <n v="48.267199999999931"/>
    <n v="21"/>
    <x v="223"/>
  </r>
  <r>
    <d v="2037-05-22T00:00:00"/>
    <n v="48.267199999999931"/>
    <s v="Arcadia"/>
    <n v="28.3"/>
    <n v="6"/>
    <n v="1.6980000000000002"/>
    <n v="49.965199999999932"/>
    <n v="0"/>
    <n v="49.965199999999932"/>
    <n v="21"/>
    <x v="223"/>
  </r>
  <r>
    <d v="2037-05-23T00:00:00"/>
    <n v="49.965199999999932"/>
    <s v="Sinus Sabaeus"/>
    <n v="16.600000000000001"/>
    <n v="11.3"/>
    <n v="1.8758000000000004"/>
    <n v="51.84099999999993"/>
    <n v="0"/>
    <n v="51.84099999999993"/>
    <n v="21"/>
    <x v="223"/>
  </r>
  <r>
    <d v="2037-05-24T00:00:00"/>
    <n v="51.84099999999993"/>
    <s v="Mare Acidalium"/>
    <n v="25.2"/>
    <n v="6.4"/>
    <n v="1.6128"/>
    <n v="53.45379999999993"/>
    <n v="0"/>
    <n v="53.45379999999993"/>
    <n v="21"/>
    <x v="223"/>
  </r>
  <r>
    <d v="2037-05-25T00:00:00"/>
    <n v="53.45379999999993"/>
    <s v="Iapygia"/>
    <n v="29.5"/>
    <n v="26.1"/>
    <n v="7.6995000000000005"/>
    <n v="61.15329999999993"/>
    <n v="0"/>
    <n v="61.15329999999993"/>
    <n v="21"/>
    <x v="223"/>
  </r>
  <r>
    <d v="2037-05-26T00:00:00"/>
    <n v="61.15329999999993"/>
    <s v="Memnonia"/>
    <n v="13.3"/>
    <n v="7.3"/>
    <n v="0.9709000000000001"/>
    <n v="62.124199999999931"/>
    <n v="0"/>
    <n v="62.124199999999931"/>
    <n v="21"/>
    <x v="223"/>
  </r>
  <r>
    <d v="2037-05-27T00:00:00"/>
    <n v="62.124199999999931"/>
    <s v="Lunae Palus"/>
    <n v="19.5"/>
    <n v="3.4"/>
    <n v="0.66300000000000003"/>
    <n v="62.787199999999928"/>
    <n v="0"/>
    <n v="62.787199999999928"/>
    <n v="21"/>
    <x v="223"/>
  </r>
  <r>
    <d v="2037-05-28T00:00:00"/>
    <n v="62.787199999999928"/>
    <s v="Syrtis Major"/>
    <n v="11.9"/>
    <n v="1.7"/>
    <n v="0.20230000000000001"/>
    <n v="62.989499999999929"/>
    <n v="0"/>
    <n v="62.989499999999929"/>
    <n v="22"/>
    <x v="224"/>
  </r>
  <r>
    <d v="2037-05-29T00:00:00"/>
    <n v="62.989499999999929"/>
    <s v="Arabia"/>
    <n v="29.5"/>
    <n v="5.0999999999999996"/>
    <n v="1.5044999999999999"/>
    <n v="64.493999999999929"/>
    <n v="0"/>
    <n v="64.493999999999929"/>
    <n v="22"/>
    <x v="224"/>
  </r>
  <r>
    <d v="2037-05-30T00:00:00"/>
    <n v="64.493999999999929"/>
    <s v="Tharsis"/>
    <n v="25.1"/>
    <n v="0"/>
    <n v="0"/>
    <n v="64.493999999999929"/>
    <n v="0"/>
    <n v="64.493999999999929"/>
    <n v="22"/>
    <x v="224"/>
  </r>
  <r>
    <d v="2037-05-31T00:00:00"/>
    <n v="64.493999999999929"/>
    <s v="Mare Acidalium"/>
    <n v="15.1"/>
    <n v="0"/>
    <n v="0"/>
    <n v="64.493999999999929"/>
    <n v="0"/>
    <n v="64.493999999999929"/>
    <n v="22"/>
    <x v="224"/>
  </r>
  <r>
    <d v="2037-06-01T00:00:00"/>
    <n v="64.493999999999929"/>
    <s v="Phaethontis"/>
    <n v="19.7"/>
    <n v="1.7"/>
    <n v="0.33489999999999998"/>
    <n v="64.828899999999933"/>
    <n v="0"/>
    <n v="64.828899999999933"/>
    <n v="22"/>
    <x v="224"/>
  </r>
  <r>
    <d v="2037-06-02T00:00:00"/>
    <n v="64.828899999999933"/>
    <s v="Tharsis"/>
    <n v="25.6"/>
    <n v="0"/>
    <n v="0"/>
    <n v="64.828899999999933"/>
    <n v="0"/>
    <n v="64.828899999999933"/>
    <n v="22"/>
    <x v="224"/>
  </r>
  <r>
    <d v="2037-06-03T00:00:00"/>
    <n v="64.828899999999933"/>
    <s v="Amazonis"/>
    <n v="25"/>
    <n v="18.8"/>
    <n v="4.7"/>
    <n v="69.528899999999936"/>
    <n v="0"/>
    <n v="69.528899999999936"/>
    <n v="22"/>
    <x v="224"/>
  </r>
  <r>
    <d v="2037-06-04T00:00:00"/>
    <n v="69.528899999999936"/>
    <s v="Aeolis"/>
    <n v="11.5"/>
    <n v="0"/>
    <n v="0"/>
    <n v="69.528899999999936"/>
    <n v="0"/>
    <n v="69.528899999999936"/>
    <n v="23"/>
    <x v="225"/>
  </r>
  <r>
    <d v="2037-06-05T00:00:00"/>
    <n v="69.528899999999936"/>
    <s v="Iapygia"/>
    <n v="23.8"/>
    <n v="7.3"/>
    <n v="1.7374000000000001"/>
    <n v="71.26629999999993"/>
    <n v="0"/>
    <n v="71.26629999999993"/>
    <n v="23"/>
    <x v="225"/>
  </r>
  <r>
    <d v="2037-06-06T00:00:00"/>
    <n v="71.26629999999993"/>
    <s v="Tharsis"/>
    <n v="25.3"/>
    <n v="14.7"/>
    <n v="3.7190999999999996"/>
    <n v="74.985399999999927"/>
    <n v="0"/>
    <n v="74.985399999999927"/>
    <n v="23"/>
    <x v="225"/>
  </r>
  <r>
    <d v="2037-06-07T00:00:00"/>
    <n v="74.985399999999927"/>
    <s v="Iapygia"/>
    <n v="22.6"/>
    <n v="42.2"/>
    <n v="9.5372000000000021"/>
    <n v="84.522599999999926"/>
    <n v="0"/>
    <n v="84.522599999999926"/>
    <n v="23"/>
    <x v="225"/>
  </r>
  <r>
    <d v="2037-06-08T00:00:00"/>
    <n v="84.522599999999926"/>
    <s v="Arabia"/>
    <n v="18.100000000000001"/>
    <n v="3.3"/>
    <n v="0.59730000000000005"/>
    <n v="85.11989999999993"/>
    <n v="0"/>
    <n v="85.11989999999993"/>
    <n v="23"/>
    <x v="225"/>
  </r>
  <r>
    <d v="2037-06-09T00:00:00"/>
    <n v="85.11989999999993"/>
    <s v="Tharsis"/>
    <n v="17.8"/>
    <n v="0"/>
    <n v="0"/>
    <n v="85.11989999999993"/>
    <n v="0"/>
    <n v="85.11989999999993"/>
    <n v="23"/>
    <x v="225"/>
  </r>
  <r>
    <d v="2037-06-10T00:00:00"/>
    <n v="85.11989999999993"/>
    <s v="Iapygia"/>
    <n v="25.1"/>
    <n v="25.5"/>
    <n v="6.400500000000001"/>
    <n v="91.520399999999938"/>
    <n v="0"/>
    <n v="91.520399999999938"/>
    <n v="23"/>
    <x v="225"/>
  </r>
  <r>
    <d v="2037-06-11T00:00:00"/>
    <n v="91.520399999999938"/>
    <s v="Memnonia"/>
    <n v="12"/>
    <n v="0"/>
    <n v="0"/>
    <n v="91.520399999999938"/>
    <n v="0"/>
    <n v="91.520399999999938"/>
    <n v="24"/>
    <x v="226"/>
  </r>
  <r>
    <d v="2037-06-12T00:00:00"/>
    <n v="91.520399999999938"/>
    <s v="Iapygia"/>
    <n v="23.2"/>
    <n v="0"/>
    <n v="0"/>
    <n v="91.520399999999938"/>
    <n v="0"/>
    <n v="91.520399999999938"/>
    <n v="24"/>
    <x v="226"/>
  </r>
  <r>
    <d v="2037-06-13T00:00:00"/>
    <n v="91.520399999999938"/>
    <s v="Noachis"/>
    <n v="16"/>
    <n v="7.9"/>
    <n v="1.264"/>
    <n v="92.784399999999934"/>
    <n v="0"/>
    <n v="92.784399999999934"/>
    <n v="24"/>
    <x v="226"/>
  </r>
  <r>
    <d v="2037-06-14T00:00:00"/>
    <n v="92.784399999999934"/>
    <s v="Phoenicis Lacus"/>
    <n v="26.5"/>
    <n v="20.2"/>
    <n v="5.3529999999999998"/>
    <n v="98.137399999999928"/>
    <n v="0"/>
    <n v="98.137399999999928"/>
    <n v="24"/>
    <x v="226"/>
  </r>
  <r>
    <d v="2037-06-15T00:00:00"/>
    <n v="98.137399999999928"/>
    <s v="Mare Australe"/>
    <n v="28.9"/>
    <n v="0.3"/>
    <n v="0"/>
    <n v="98.137399999999928"/>
    <n v="0"/>
    <n v="98.137399999999928"/>
    <n v="24"/>
    <x v="226"/>
  </r>
  <r>
    <d v="2037-06-16T00:00:00"/>
    <n v="98.137399999999928"/>
    <s v="Iapygia"/>
    <n v="26.6"/>
    <n v="0"/>
    <n v="0"/>
    <n v="98.137399999999928"/>
    <n v="0"/>
    <n v="98.137399999999928"/>
    <n v="24"/>
    <x v="226"/>
  </r>
  <r>
    <d v="2037-06-17T00:00:00"/>
    <n v="98.137399999999928"/>
    <s v="Coprates"/>
    <n v="13.1"/>
    <n v="19.899999999999999"/>
    <n v="2.6069"/>
    <n v="100.74429999999992"/>
    <n v="100"/>
    <n v="0.74429999999992447"/>
    <n v="24"/>
    <x v="226"/>
  </r>
  <r>
    <d v="2037-06-18T00:00:00"/>
    <n v="0.74429999999992447"/>
    <s v="Iapygia"/>
    <n v="21.5"/>
    <n v="33.4"/>
    <n v="7.181"/>
    <n v="7.9252999999999245"/>
    <n v="0"/>
    <n v="7.9252999999999245"/>
    <n v="25"/>
    <x v="227"/>
  </r>
  <r>
    <d v="2037-06-19T00:00:00"/>
    <n v="7.9252999999999245"/>
    <s v="Hellas"/>
    <n v="25.7"/>
    <n v="0"/>
    <n v="0"/>
    <n v="7.9252999999999245"/>
    <n v="0"/>
    <n v="7.9252999999999245"/>
    <n v="25"/>
    <x v="227"/>
  </r>
  <r>
    <d v="2037-06-20T00:00:00"/>
    <n v="7.9252999999999245"/>
    <s v="Tharsis"/>
    <n v="11.8"/>
    <n v="23"/>
    <n v="2.7140000000000004"/>
    <n v="10.639299999999924"/>
    <n v="0"/>
    <n v="10.639299999999924"/>
    <n v="25"/>
    <x v="227"/>
  </r>
  <r>
    <d v="2037-06-21T00:00:00"/>
    <n v="10.639299999999924"/>
    <s v="Syrtis Major"/>
    <n v="12.6"/>
    <n v="0.7"/>
    <n v="0"/>
    <n v="10.639299999999924"/>
    <n v="0"/>
    <n v="10.639299999999924"/>
    <n v="25"/>
    <x v="227"/>
  </r>
  <r>
    <d v="2037-06-22T00:00:00"/>
    <n v="10.639299999999924"/>
    <s v="Casius"/>
    <n v="26.2"/>
    <n v="0.3"/>
    <n v="0"/>
    <n v="10.639299999999924"/>
    <n v="0"/>
    <n v="10.639299999999924"/>
    <n v="25"/>
    <x v="227"/>
  </r>
  <r>
    <d v="2037-06-23T00:00:00"/>
    <n v="10.639299999999924"/>
    <s v="Ismenius Lacus"/>
    <n v="29.1"/>
    <n v="5"/>
    <n v="1.4550000000000001"/>
    <n v="12.094299999999924"/>
    <n v="0"/>
    <n v="12.094299999999924"/>
    <n v="25"/>
    <x v="227"/>
  </r>
  <r>
    <d v="2037-06-24T00:00:00"/>
    <n v="12.094299999999924"/>
    <s v="Mare Acidalium"/>
    <n v="18.899999999999999"/>
    <n v="7.5"/>
    <n v="1.4175"/>
    <n v="13.511799999999925"/>
    <n v="0"/>
    <n v="13.511799999999925"/>
    <n v="25"/>
    <x v="227"/>
  </r>
  <r>
    <d v="2037-06-25T00:00:00"/>
    <n v="13.511799999999925"/>
    <s v="Amazonis"/>
    <n v="10.5"/>
    <n v="7.3"/>
    <n v="0.76649999999999996"/>
    <n v="14.278299999999925"/>
    <n v="0"/>
    <n v="14.278299999999925"/>
    <n v="26"/>
    <x v="228"/>
  </r>
  <r>
    <d v="2037-06-26T00:00:00"/>
    <n v="14.278299999999925"/>
    <s v="Aeolis"/>
    <n v="15.1"/>
    <n v="6"/>
    <n v="0.90599999999999992"/>
    <n v="15.184299999999926"/>
    <n v="0"/>
    <n v="15.184299999999926"/>
    <n v="26"/>
    <x v="228"/>
  </r>
  <r>
    <d v="2037-06-27T00:00:00"/>
    <n v="15.184299999999926"/>
    <s v="Coprates"/>
    <n v="27.8"/>
    <n v="8.3000000000000007"/>
    <n v="2.3074000000000003"/>
    <n v="17.491699999999927"/>
    <n v="0"/>
    <n v="17.491699999999927"/>
    <n v="26"/>
    <x v="228"/>
  </r>
  <r>
    <d v="2037-06-28T00:00:00"/>
    <n v="17.491699999999927"/>
    <s v="Oxia Palus"/>
    <n v="11.7"/>
    <n v="0.4"/>
    <n v="0"/>
    <n v="17.491699999999927"/>
    <n v="0"/>
    <n v="17.491699999999927"/>
    <n v="26"/>
    <x v="228"/>
  </r>
  <r>
    <d v="2037-06-29T00:00:00"/>
    <n v="17.491699999999927"/>
    <s v="Iapygia"/>
    <n v="10.5"/>
    <n v="36.9"/>
    <n v="3.8744999999999998"/>
    <n v="21.366199999999928"/>
    <n v="0"/>
    <n v="21.366199999999928"/>
    <n v="26"/>
    <x v="228"/>
  </r>
  <r>
    <d v="2037-06-30T00:00:00"/>
    <n v="21.366199999999928"/>
    <s v="Amenthes"/>
    <n v="21"/>
    <n v="7.1"/>
    <n v="1.4909999999999999"/>
    <n v="22.857199999999928"/>
    <n v="0"/>
    <n v="22.857199999999928"/>
    <n v="26"/>
    <x v="228"/>
  </r>
  <r>
    <d v="2037-07-01T00:00:00"/>
    <n v="22.857199999999928"/>
    <s v="Argyre"/>
    <n v="17.399999999999999"/>
    <n v="3.7"/>
    <n v="0.64379999999999993"/>
    <n v="23.500999999999927"/>
    <n v="0"/>
    <n v="23.500999999999927"/>
    <n v="26"/>
    <x v="228"/>
  </r>
  <r>
    <d v="2037-07-02T00:00:00"/>
    <n v="23.500999999999927"/>
    <s v="Memnonia"/>
    <n v="21.9"/>
    <n v="7.6"/>
    <n v="1.6643999999999997"/>
    <n v="25.165399999999927"/>
    <n v="0"/>
    <n v="25.165399999999927"/>
    <n v="27"/>
    <x v="229"/>
  </r>
  <r>
    <d v="2037-07-03T00:00:00"/>
    <n v="25.165399999999927"/>
    <s v="Memnonia"/>
    <n v="26"/>
    <n v="4.5999999999999996"/>
    <n v="1.196"/>
    <n v="26.361399999999929"/>
    <n v="0"/>
    <n v="26.361399999999929"/>
    <n v="27"/>
    <x v="229"/>
  </r>
  <r>
    <d v="2037-07-04T00:00:00"/>
    <n v="26.361399999999929"/>
    <s v="Tharsis"/>
    <n v="12.2"/>
    <n v="19.3"/>
    <n v="2.3546"/>
    <n v="28.71599999999993"/>
    <n v="0"/>
    <n v="28.71599999999993"/>
    <n v="27"/>
    <x v="229"/>
  </r>
  <r>
    <d v="2037-07-05T00:00:00"/>
    <n v="28.71599999999993"/>
    <s v="Ismenius Lacus"/>
    <n v="22.4"/>
    <n v="0.3"/>
    <n v="0"/>
    <n v="28.71599999999993"/>
    <n v="0"/>
    <n v="28.71599999999993"/>
    <n v="27"/>
    <x v="229"/>
  </r>
  <r>
    <d v="2037-07-06T00:00:00"/>
    <n v="28.71599999999993"/>
    <s v="Mare Acidalium"/>
    <n v="18.600000000000001"/>
    <n v="7.2"/>
    <n v="1.3392000000000002"/>
    <n v="30.055199999999932"/>
    <n v="0"/>
    <n v="30.055199999999932"/>
    <n v="27"/>
    <x v="229"/>
  </r>
  <r>
    <d v="2037-07-07T00:00:00"/>
    <n v="30.055199999999932"/>
    <s v="Iapygia"/>
    <n v="17.100000000000001"/>
    <n v="0"/>
    <n v="0"/>
    <n v="30.055199999999932"/>
    <n v="0"/>
    <n v="30.055199999999932"/>
    <n v="27"/>
    <x v="229"/>
  </r>
  <r>
    <d v="2037-07-08T00:00:00"/>
    <n v="30.055199999999932"/>
    <s v="Tharsis"/>
    <n v="25.1"/>
    <n v="24.3"/>
    <n v="6.0993000000000004"/>
    <n v="36.154499999999935"/>
    <n v="0"/>
    <n v="36.154499999999935"/>
    <n v="27"/>
    <x v="229"/>
  </r>
  <r>
    <d v="2037-07-09T00:00:00"/>
    <n v="36.154499999999935"/>
    <s v="Amazonis"/>
    <n v="10.4"/>
    <n v="22.2"/>
    <n v="2.3088000000000002"/>
    <n v="38.463299999999933"/>
    <n v="0"/>
    <n v="38.463299999999933"/>
    <n v="28"/>
    <x v="230"/>
  </r>
  <r>
    <d v="2037-07-10T00:00:00"/>
    <n v="38.463299999999933"/>
    <s v="Memnonia"/>
    <n v="28.9"/>
    <n v="0"/>
    <n v="0"/>
    <n v="38.463299999999933"/>
    <n v="0"/>
    <n v="38.463299999999933"/>
    <n v="28"/>
    <x v="230"/>
  </r>
  <r>
    <d v="2037-07-11T00:00:00"/>
    <n v="38.463299999999933"/>
    <s v="Hellas"/>
    <n v="24.1"/>
    <n v="0"/>
    <n v="0"/>
    <n v="38.463299999999933"/>
    <n v="0"/>
    <n v="38.463299999999933"/>
    <n v="28"/>
    <x v="230"/>
  </r>
  <r>
    <d v="2037-07-12T00:00:00"/>
    <n v="38.463299999999933"/>
    <s v="Tharsis"/>
    <n v="23.2"/>
    <n v="22.1"/>
    <n v="5.1272000000000002"/>
    <n v="43.590499999999935"/>
    <n v="0"/>
    <n v="43.590499999999935"/>
    <n v="28"/>
    <x v="230"/>
  </r>
  <r>
    <d v="2037-07-13T00:00:00"/>
    <n v="43.590499999999935"/>
    <s v="Eridania"/>
    <n v="24.1"/>
    <n v="9.3000000000000007"/>
    <n v="2.2413000000000003"/>
    <n v="45.831799999999937"/>
    <n v="0"/>
    <n v="45.831799999999937"/>
    <n v="28"/>
    <x v="230"/>
  </r>
  <r>
    <d v="2037-07-14T00:00:00"/>
    <n v="45.831799999999937"/>
    <s v="Iapygia"/>
    <n v="14.6"/>
    <n v="0"/>
    <n v="0"/>
    <n v="45.831799999999937"/>
    <n v="0"/>
    <n v="45.831799999999937"/>
    <n v="28"/>
    <x v="230"/>
  </r>
  <r>
    <d v="2037-07-15T00:00:00"/>
    <n v="45.831799999999937"/>
    <s v="Elysium"/>
    <n v="17.7"/>
    <n v="0"/>
    <n v="0"/>
    <n v="45.831799999999937"/>
    <n v="0"/>
    <n v="45.831799999999937"/>
    <n v="28"/>
    <x v="230"/>
  </r>
  <r>
    <d v="2037-07-16T00:00:00"/>
    <n v="45.831799999999937"/>
    <s v="Noachis"/>
    <n v="20.100000000000001"/>
    <n v="11.5"/>
    <n v="2.3115000000000001"/>
    <n v="48.14329999999994"/>
    <n v="0"/>
    <n v="48.14329999999994"/>
    <n v="29"/>
    <x v="231"/>
  </r>
  <r>
    <d v="2037-07-17T00:00:00"/>
    <n v="48.14329999999994"/>
    <s v="Ismenius Lacus"/>
    <n v="27.5"/>
    <n v="0"/>
    <n v="0"/>
    <n v="48.14329999999994"/>
    <n v="0"/>
    <n v="48.14329999999994"/>
    <n v="29"/>
    <x v="231"/>
  </r>
  <r>
    <d v="2037-07-18T00:00:00"/>
    <n v="48.14329999999994"/>
    <s v="Coprates"/>
    <n v="10.9"/>
    <n v="9"/>
    <n v="0.98100000000000009"/>
    <n v="49.124299999999941"/>
    <n v="0"/>
    <n v="49.124299999999941"/>
    <n v="29"/>
    <x v="231"/>
  </r>
  <r>
    <d v="2037-07-19T00:00:00"/>
    <n v="49.124299999999941"/>
    <s v="Argyre"/>
    <n v="27.6"/>
    <n v="3.2"/>
    <n v="0.8832000000000001"/>
    <n v="50.007499999999943"/>
    <n v="0"/>
    <n v="50.007499999999943"/>
    <n v="29"/>
    <x v="231"/>
  </r>
  <r>
    <d v="2037-07-20T00:00:00"/>
    <n v="50.007499999999943"/>
    <s v="Tharsis"/>
    <n v="24.5"/>
    <n v="15.3"/>
    <n v="3.7485000000000004"/>
    <n v="53.755999999999943"/>
    <n v="0"/>
    <n v="53.755999999999943"/>
    <n v="29"/>
    <x v="231"/>
  </r>
  <r>
    <d v="2037-07-21T00:00:00"/>
    <n v="53.755999999999943"/>
    <s v="Lunae Palus"/>
    <n v="10.8"/>
    <n v="0"/>
    <n v="0"/>
    <n v="53.755999999999943"/>
    <n v="0"/>
    <n v="53.755999999999943"/>
    <n v="29"/>
    <x v="231"/>
  </r>
  <r>
    <d v="2037-07-22T00:00:00"/>
    <n v="53.755999999999943"/>
    <s v="Tharsis"/>
    <n v="28.7"/>
    <n v="27.2"/>
    <n v="7.8064"/>
    <n v="61.56239999999994"/>
    <n v="0"/>
    <n v="61.56239999999994"/>
    <n v="29"/>
    <x v="231"/>
  </r>
  <r>
    <d v="2037-07-23T00:00:00"/>
    <n v="61.56239999999994"/>
    <s v="Mare Boreum"/>
    <n v="21.5"/>
    <n v="0.6"/>
    <n v="0"/>
    <n v="61.56239999999994"/>
    <n v="0"/>
    <n v="61.56239999999994"/>
    <n v="30"/>
    <x v="232"/>
  </r>
  <r>
    <d v="2037-07-24T00:00:00"/>
    <n v="61.56239999999994"/>
    <s v="Argyre"/>
    <n v="20.100000000000001"/>
    <n v="0.8"/>
    <n v="0"/>
    <n v="61.56239999999994"/>
    <n v="0"/>
    <n v="61.56239999999994"/>
    <n v="30"/>
    <x v="232"/>
  </r>
  <r>
    <d v="2037-07-25T00:00:00"/>
    <n v="61.56239999999994"/>
    <s v="Tharsis"/>
    <n v="21.3"/>
    <n v="14.6"/>
    <n v="3.1098000000000003"/>
    <n v="64.672199999999947"/>
    <n v="0"/>
    <n v="64.672199999999947"/>
    <n v="30"/>
    <x v="232"/>
  </r>
  <r>
    <d v="2037-07-26T00:00:00"/>
    <n v="64.672199999999947"/>
    <s v="Casius"/>
    <n v="20.2"/>
    <n v="6.9"/>
    <n v="1.3937999999999999"/>
    <n v="66.065999999999946"/>
    <n v="0"/>
    <n v="66.065999999999946"/>
    <n v="30"/>
    <x v="232"/>
  </r>
  <r>
    <d v="2037-07-27T00:00:00"/>
    <n v="66.065999999999946"/>
    <s v="Eridania"/>
    <n v="16.8"/>
    <n v="7.6"/>
    <n v="1.2767999999999999"/>
    <n v="67.34279999999994"/>
    <n v="0"/>
    <n v="67.34279999999994"/>
    <n v="30"/>
    <x v="232"/>
  </r>
  <r>
    <d v="2037-07-28T00:00:00"/>
    <n v="67.34279999999994"/>
    <s v="Noachis"/>
    <n v="26.5"/>
    <n v="2.5"/>
    <n v="0.66249999999999998"/>
    <n v="68.005299999999934"/>
    <n v="0"/>
    <n v="68.005299999999934"/>
    <n v="30"/>
    <x v="232"/>
  </r>
  <r>
    <d v="2037-07-29T00:00:00"/>
    <n v="68.005299999999934"/>
    <s v="Coprates"/>
    <n v="18.899999999999999"/>
    <n v="0"/>
    <n v="0"/>
    <n v="68.005299999999934"/>
    <n v="0"/>
    <n v="68.005299999999934"/>
    <n v="30"/>
    <x v="232"/>
  </r>
  <r>
    <d v="2037-07-30T00:00:00"/>
    <n v="68.005299999999934"/>
    <s v="Elysium"/>
    <n v="22.9"/>
    <n v="1.2"/>
    <n v="0.27479999999999999"/>
    <n v="68.280099999999933"/>
    <n v="0"/>
    <n v="68.280099999999933"/>
    <n v="31"/>
    <x v="233"/>
  </r>
  <r>
    <d v="2037-07-31T00:00:00"/>
    <n v="68.280099999999933"/>
    <s v="Tharsis"/>
    <n v="11.3"/>
    <n v="32.700000000000003"/>
    <n v="3.6951000000000005"/>
    <n v="71.97519999999993"/>
    <n v="0"/>
    <n v="71.97519999999993"/>
    <n v="31"/>
    <x v="233"/>
  </r>
  <r>
    <d v="2037-08-01T00:00:00"/>
    <n v="71.97519999999993"/>
    <s v="Eridania"/>
    <n v="13"/>
    <n v="1.7"/>
    <n v="0.22099999999999997"/>
    <n v="72.196199999999934"/>
    <n v="0"/>
    <n v="72.196199999999934"/>
    <n v="31"/>
    <x v="233"/>
  </r>
  <r>
    <d v="2037-08-02T00:00:00"/>
    <n v="72.196199999999934"/>
    <s v="Ismenius Lacus"/>
    <n v="18.3"/>
    <n v="2.5"/>
    <n v="0.45750000000000002"/>
    <n v="72.65369999999993"/>
    <n v="0"/>
    <n v="72.65369999999993"/>
    <n v="31"/>
    <x v="233"/>
  </r>
  <r>
    <d v="2037-08-03T00:00:00"/>
    <n v="72.65369999999993"/>
    <s v="Coprates"/>
    <n v="10.199999999999999"/>
    <n v="14.3"/>
    <n v="1.4585999999999999"/>
    <n v="74.112299999999934"/>
    <n v="0"/>
    <n v="74.112299999999934"/>
    <n v="31"/>
    <x v="233"/>
  </r>
  <r>
    <d v="2037-08-04T00:00:00"/>
    <n v="74.112299999999934"/>
    <s v="Amazonis"/>
    <n v="14.5"/>
    <n v="10.5"/>
    <n v="1.5225"/>
    <n v="75.634799999999927"/>
    <n v="0"/>
    <n v="75.634799999999927"/>
    <n v="31"/>
    <x v="233"/>
  </r>
  <r>
    <d v="2037-08-05T00:00:00"/>
    <n v="75.634799999999927"/>
    <s v="Arabia"/>
    <n v="12.3"/>
    <n v="7.4"/>
    <n v="0.91020000000000012"/>
    <n v="76.544999999999931"/>
    <n v="0"/>
    <n v="76.544999999999931"/>
    <n v="31"/>
    <x v="233"/>
  </r>
  <r>
    <d v="2037-08-06T00:00:00"/>
    <n v="76.544999999999931"/>
    <s v="Eridania"/>
    <n v="17"/>
    <n v="16.899999999999999"/>
    <n v="2.8729999999999998"/>
    <n v="79.417999999999935"/>
    <n v="0"/>
    <n v="79.417999999999935"/>
    <n v="32"/>
    <x v="234"/>
  </r>
  <r>
    <d v="2037-08-07T00:00:00"/>
    <n v="79.417999999999935"/>
    <s v="Amenthes"/>
    <n v="17.5"/>
    <n v="0"/>
    <n v="0"/>
    <n v="79.417999999999935"/>
    <n v="0"/>
    <n v="79.417999999999935"/>
    <n v="32"/>
    <x v="234"/>
  </r>
  <r>
    <d v="2037-08-08T00:00:00"/>
    <n v="79.417999999999935"/>
    <s v="Cebrenia"/>
    <n v="28.4"/>
    <n v="0"/>
    <n v="0"/>
    <n v="79.417999999999935"/>
    <n v="0"/>
    <n v="79.417999999999935"/>
    <n v="32"/>
    <x v="234"/>
  </r>
  <r>
    <d v="2037-08-09T00:00:00"/>
    <n v="79.417999999999935"/>
    <s v="Tharsis"/>
    <n v="13.1"/>
    <n v="36.6"/>
    <n v="4.7946"/>
    <n v="84.212599999999938"/>
    <n v="0"/>
    <n v="84.212599999999938"/>
    <n v="32"/>
    <x v="234"/>
  </r>
  <r>
    <d v="2037-08-10T00:00:00"/>
    <n v="84.212599999999938"/>
    <s v="Coprates"/>
    <n v="16.600000000000001"/>
    <n v="6.6"/>
    <n v="1.0956000000000001"/>
    <n v="85.308199999999943"/>
    <n v="0"/>
    <n v="85.308199999999943"/>
    <n v="32"/>
    <x v="234"/>
  </r>
  <r>
    <d v="2037-08-11T00:00:00"/>
    <n v="85.308199999999943"/>
    <s v="Tharsis"/>
    <n v="20.2"/>
    <n v="0"/>
    <n v="0"/>
    <n v="85.308199999999943"/>
    <n v="0"/>
    <n v="85.308199999999943"/>
    <n v="32"/>
    <x v="234"/>
  </r>
  <r>
    <d v="2037-08-12T00:00:00"/>
    <n v="85.308199999999943"/>
    <s v="Coprates"/>
    <n v="26.4"/>
    <n v="11.9"/>
    <n v="3.1415999999999999"/>
    <n v="88.449799999999939"/>
    <n v="0"/>
    <n v="88.449799999999939"/>
    <n v="32"/>
    <x v="234"/>
  </r>
  <r>
    <d v="2037-08-13T00:00:00"/>
    <n v="88.449799999999939"/>
    <s v="Iapygia"/>
    <n v="11.8"/>
    <n v="0"/>
    <n v="0"/>
    <n v="88.449799999999939"/>
    <n v="0"/>
    <n v="88.449799999999939"/>
    <n v="33"/>
    <x v="235"/>
  </r>
  <r>
    <d v="2037-08-14T00:00:00"/>
    <n v="88.449799999999939"/>
    <s v="Lunae Palus"/>
    <n v="19.5"/>
    <n v="6.4"/>
    <n v="1.2480000000000002"/>
    <n v="89.697799999999944"/>
    <n v="0"/>
    <n v="89.697799999999944"/>
    <n v="33"/>
    <x v="235"/>
  </r>
  <r>
    <d v="2037-08-15T00:00:00"/>
    <n v="89.697799999999944"/>
    <s v="Tharsis"/>
    <n v="12"/>
    <n v="13.3"/>
    <n v="1.5960000000000003"/>
    <n v="91.293799999999948"/>
    <n v="0"/>
    <n v="91.293799999999948"/>
    <n v="33"/>
    <x v="235"/>
  </r>
  <r>
    <d v="2037-08-16T00:00:00"/>
    <n v="91.293799999999948"/>
    <s v="Mare Acidalium"/>
    <n v="16.3"/>
    <n v="7.5"/>
    <n v="1.2224999999999999"/>
    <n v="92.516299999999944"/>
    <n v="0"/>
    <n v="92.516299999999944"/>
    <n v="33"/>
    <x v="235"/>
  </r>
  <r>
    <d v="2037-08-17T00:00:00"/>
    <n v="92.516299999999944"/>
    <s v="Lunae Palus"/>
    <n v="22.8"/>
    <n v="2.7"/>
    <n v="0.61560000000000015"/>
    <n v="93.131899999999945"/>
    <n v="0"/>
    <n v="93.131899999999945"/>
    <n v="33"/>
    <x v="235"/>
  </r>
  <r>
    <d v="2037-08-18T00:00:00"/>
    <n v="93.131899999999945"/>
    <s v="Iapygia"/>
    <n v="16.2"/>
    <n v="43.3"/>
    <n v="7.0145999999999997"/>
    <n v="100.14649999999995"/>
    <n v="100"/>
    <n v="0.14649999999994634"/>
    <n v="33"/>
    <x v="235"/>
  </r>
  <r>
    <d v="2037-08-19T00:00:00"/>
    <n v="0.14649999999994634"/>
    <s v="Argyre"/>
    <n v="11.5"/>
    <n v="3.1"/>
    <n v="0.35649999999999998"/>
    <n v="0.50299999999994638"/>
    <n v="0"/>
    <n v="0.50299999999994638"/>
    <n v="33"/>
    <x v="235"/>
  </r>
  <r>
    <d v="2037-08-20T00:00:00"/>
    <n v="0.50299999999994638"/>
    <s v="Eridania"/>
    <n v="13.5"/>
    <n v="0"/>
    <n v="0"/>
    <n v="0.50299999999994638"/>
    <n v="0"/>
    <n v="0.50299999999994638"/>
    <n v="34"/>
    <x v="236"/>
  </r>
  <r>
    <d v="2037-08-21T00:00:00"/>
    <n v="0.50299999999994638"/>
    <s v="Lunae Palus"/>
    <n v="16.2"/>
    <n v="6.4"/>
    <n v="1.0368000000000002"/>
    <n v="1.5397999999999465"/>
    <n v="0"/>
    <n v="1.5397999999999465"/>
    <n v="34"/>
    <x v="236"/>
  </r>
  <r>
    <d v="2037-08-22T00:00:00"/>
    <n v="1.5397999999999465"/>
    <s v="Iapygia"/>
    <n v="18.5"/>
    <n v="24.9"/>
    <n v="4.6064999999999996"/>
    <n v="6.1462999999999459"/>
    <n v="0"/>
    <n v="6.1462999999999459"/>
    <n v="34"/>
    <x v="236"/>
  </r>
  <r>
    <d v="2037-08-23T00:00:00"/>
    <n v="6.1462999999999459"/>
    <s v="Tharsis"/>
    <n v="10.9"/>
    <n v="0"/>
    <n v="0"/>
    <n v="6.1462999999999459"/>
    <n v="0"/>
    <n v="6.1462999999999459"/>
    <n v="34"/>
    <x v="236"/>
  </r>
  <r>
    <d v="2037-08-24T00:00:00"/>
    <n v="6.1462999999999459"/>
    <s v="Lunae Palus"/>
    <n v="23.9"/>
    <n v="4.5"/>
    <n v="1.0754999999999999"/>
    <n v="7.2217999999999458"/>
    <n v="0"/>
    <n v="7.2217999999999458"/>
    <n v="34"/>
    <x v="236"/>
  </r>
  <r>
    <d v="2037-08-25T00:00:00"/>
    <n v="7.2217999999999458"/>
    <s v="Amazonis"/>
    <n v="20.2"/>
    <n v="0"/>
    <n v="0"/>
    <n v="7.2217999999999458"/>
    <n v="0"/>
    <n v="7.2217999999999458"/>
    <n v="34"/>
    <x v="236"/>
  </r>
  <r>
    <d v="2037-08-26T00:00:00"/>
    <n v="7.2217999999999458"/>
    <s v="Coprates"/>
    <n v="23.3"/>
    <n v="0"/>
    <n v="0"/>
    <n v="7.2217999999999458"/>
    <n v="0"/>
    <n v="7.2217999999999458"/>
    <n v="34"/>
    <x v="236"/>
  </r>
  <r>
    <d v="2037-08-27T00:00:00"/>
    <n v="7.2217999999999458"/>
    <s v="Eridania"/>
    <n v="26.3"/>
    <n v="2.2000000000000002"/>
    <n v="0.57860000000000011"/>
    <n v="7.8003999999999456"/>
    <n v="0"/>
    <n v="7.8003999999999456"/>
    <n v="35"/>
    <x v="237"/>
  </r>
  <r>
    <d v="2037-08-28T00:00:00"/>
    <n v="7.8003999999999456"/>
    <s v="Eridania"/>
    <n v="20.3"/>
    <n v="16.600000000000001"/>
    <n v="3.3698000000000001"/>
    <n v="11.170199999999946"/>
    <n v="0"/>
    <n v="11.170199999999946"/>
    <n v="35"/>
    <x v="237"/>
  </r>
  <r>
    <d v="2037-08-29T00:00:00"/>
    <n v="11.170199999999946"/>
    <s v="Iapygia"/>
    <n v="11.1"/>
    <n v="38"/>
    <n v="4.218"/>
    <n v="15.388199999999946"/>
    <n v="0"/>
    <n v="15.388199999999946"/>
    <n v="35"/>
    <x v="237"/>
  </r>
  <r>
    <d v="2037-08-30T00:00:00"/>
    <n v="15.388199999999946"/>
    <s v="Amenthes"/>
    <n v="10.7"/>
    <n v="1.2"/>
    <n v="0.12839999999999999"/>
    <n v="15.516599999999945"/>
    <n v="0"/>
    <n v="15.516599999999945"/>
    <n v="35"/>
    <x v="237"/>
  </r>
  <r>
    <d v="2037-08-31T00:00:00"/>
    <n v="15.516599999999945"/>
    <s v="Margaritifer Sinus"/>
    <n v="21.8"/>
    <n v="0"/>
    <n v="0"/>
    <n v="15.516599999999945"/>
    <n v="0"/>
    <n v="15.516599999999945"/>
    <n v="35"/>
    <x v="237"/>
  </r>
  <r>
    <d v="2037-09-01T00:00:00"/>
    <n v="15.516599999999945"/>
    <s v="Coprates"/>
    <n v="29.7"/>
    <n v="2.5"/>
    <n v="0.74250000000000005"/>
    <n v="16.259099999999947"/>
    <n v="0"/>
    <n v="16.259099999999947"/>
    <n v="35"/>
    <x v="237"/>
  </r>
  <r>
    <d v="2037-09-02T00:00:00"/>
    <n v="16.259099999999947"/>
    <s v="Iapygia"/>
    <n v="21.7"/>
    <n v="16.100000000000001"/>
    <n v="3.4937"/>
    <n v="19.752799999999947"/>
    <n v="0"/>
    <n v="19.752799999999947"/>
    <n v="35"/>
    <x v="237"/>
  </r>
  <r>
    <d v="2037-09-03T00:00:00"/>
    <n v="19.752799999999947"/>
    <s v="Iapygia"/>
    <n v="26"/>
    <n v="47.6"/>
    <n v="12.376000000000001"/>
    <n v="32.128799999999949"/>
    <n v="0"/>
    <n v="32.128799999999949"/>
    <n v="36"/>
    <x v="238"/>
  </r>
  <r>
    <d v="2037-09-04T00:00:00"/>
    <n v="32.128799999999949"/>
    <s v="Coprates"/>
    <n v="18"/>
    <n v="5.3"/>
    <n v="0.95399999999999996"/>
    <n v="33.082799999999949"/>
    <n v="0"/>
    <n v="33.082799999999949"/>
    <n v="36"/>
    <x v="238"/>
  </r>
  <r>
    <d v="2037-09-05T00:00:00"/>
    <n v="33.082799999999949"/>
    <s v="Argyre"/>
    <n v="15.8"/>
    <n v="3.6"/>
    <n v="0.56880000000000008"/>
    <n v="33.651599999999952"/>
    <n v="0"/>
    <n v="33.651599999999952"/>
    <n v="36"/>
    <x v="238"/>
  </r>
  <r>
    <d v="2037-09-06T00:00:00"/>
    <n v="33.651599999999952"/>
    <s v="Arcadia"/>
    <n v="14.1"/>
    <n v="6.8"/>
    <n v="0.95879999999999999"/>
    <n v="34.610399999999949"/>
    <n v="0"/>
    <n v="34.610399999999949"/>
    <n v="36"/>
    <x v="238"/>
  </r>
  <r>
    <d v="2037-09-07T00:00:00"/>
    <n v="34.610399999999949"/>
    <s v="Argyre"/>
    <n v="22.3"/>
    <n v="1.8"/>
    <n v="0.40140000000000003"/>
    <n v="35.011799999999951"/>
    <n v="0"/>
    <n v="35.011799999999951"/>
    <n v="36"/>
    <x v="238"/>
  </r>
  <r>
    <d v="2037-09-08T00:00:00"/>
    <n v="35.011799999999951"/>
    <s v="Tharsis"/>
    <n v="22.2"/>
    <n v="0"/>
    <n v="0"/>
    <n v="35.011799999999951"/>
    <n v="0"/>
    <n v="35.011799999999951"/>
    <n v="36"/>
    <x v="238"/>
  </r>
  <r>
    <d v="2037-09-09T00:00:00"/>
    <n v="35.011799999999951"/>
    <s v="Noachis"/>
    <n v="23.8"/>
    <n v="0"/>
    <n v="0"/>
    <n v="35.011799999999951"/>
    <n v="0"/>
    <n v="35.011799999999951"/>
    <n v="36"/>
    <x v="238"/>
  </r>
  <r>
    <d v="2037-09-10T00:00:00"/>
    <n v="35.011799999999951"/>
    <s v="Arabia"/>
    <n v="10"/>
    <n v="8.1"/>
    <n v="0.81"/>
    <n v="35.821799999999953"/>
    <n v="0"/>
    <n v="35.821799999999953"/>
    <n v="37"/>
    <x v="239"/>
  </r>
  <r>
    <d v="2037-09-11T00:00:00"/>
    <n v="35.821799999999953"/>
    <s v="Argyre"/>
    <n v="23.8"/>
    <n v="0"/>
    <n v="0"/>
    <n v="35.821799999999953"/>
    <n v="0"/>
    <n v="35.821799999999953"/>
    <n v="37"/>
    <x v="239"/>
  </r>
  <r>
    <d v="2037-09-12T00:00:00"/>
    <n v="35.821799999999953"/>
    <s v="Aeolis"/>
    <n v="13.4"/>
    <n v="2.6"/>
    <n v="0.34840000000000004"/>
    <n v="36.170199999999952"/>
    <n v="0"/>
    <n v="36.170199999999952"/>
    <n v="37"/>
    <x v="239"/>
  </r>
  <r>
    <d v="2037-09-13T00:00:00"/>
    <n v="36.170199999999952"/>
    <s v="Argyre"/>
    <n v="17"/>
    <n v="1.5"/>
    <n v="0.255"/>
    <n v="36.425199999999954"/>
    <n v="0"/>
    <n v="36.425199999999954"/>
    <n v="37"/>
    <x v="239"/>
  </r>
  <r>
    <d v="2037-09-14T00:00:00"/>
    <n v="36.425199999999954"/>
    <s v="Noachis"/>
    <n v="25.5"/>
    <n v="0"/>
    <n v="0"/>
    <n v="36.425199999999954"/>
    <n v="0"/>
    <n v="36.425199999999954"/>
    <n v="37"/>
    <x v="239"/>
  </r>
  <r>
    <d v="2037-09-15T00:00:00"/>
    <n v="36.425199999999954"/>
    <s v="Arabia"/>
    <n v="19.7"/>
    <n v="0"/>
    <n v="0"/>
    <n v="36.425199999999954"/>
    <n v="0"/>
    <n v="36.425199999999954"/>
    <n v="37"/>
    <x v="239"/>
  </r>
  <r>
    <d v="2037-09-16T00:00:00"/>
    <n v="36.425199999999954"/>
    <s v="Iapygia"/>
    <n v="22.8"/>
    <n v="10.7"/>
    <n v="2.4396"/>
    <n v="38.864799999999953"/>
    <n v="0"/>
    <n v="38.864799999999953"/>
    <n v="37"/>
    <x v="239"/>
  </r>
  <r>
    <d v="2037-09-17T00:00:00"/>
    <n v="38.864799999999953"/>
    <s v="Oxia Palus"/>
    <n v="25.5"/>
    <n v="0"/>
    <n v="0"/>
    <n v="38.864799999999953"/>
    <n v="0"/>
    <n v="38.864799999999953"/>
    <n v="38"/>
    <x v="240"/>
  </r>
  <r>
    <d v="2037-09-18T00:00:00"/>
    <n v="38.864799999999953"/>
    <s v="Iapygia"/>
    <n v="16.8"/>
    <n v="2.2000000000000002"/>
    <n v="0.3696000000000001"/>
    <n v="39.234399999999951"/>
    <n v="0"/>
    <n v="39.234399999999951"/>
    <n v="38"/>
    <x v="240"/>
  </r>
  <r>
    <d v="2037-09-19T00:00:00"/>
    <n v="39.234399999999951"/>
    <s v="Aeolis"/>
    <n v="25.3"/>
    <n v="2.5"/>
    <n v="0.63250000000000006"/>
    <n v="39.866899999999951"/>
    <n v="0"/>
    <n v="39.866899999999951"/>
    <n v="38"/>
    <x v="240"/>
  </r>
  <r>
    <d v="2037-09-20T00:00:00"/>
    <n v="39.866899999999951"/>
    <s v="Syrtis Major"/>
    <n v="26.3"/>
    <n v="0.4"/>
    <n v="0"/>
    <n v="39.866899999999951"/>
    <n v="0"/>
    <n v="39.866899999999951"/>
    <n v="38"/>
    <x v="240"/>
  </r>
  <r>
    <d v="2037-09-21T00:00:00"/>
    <n v="39.866899999999951"/>
    <s v="Eridania"/>
    <n v="21.9"/>
    <n v="7"/>
    <n v="1.5329999999999999"/>
    <n v="41.399899999999953"/>
    <n v="0"/>
    <n v="41.399899999999953"/>
    <n v="38"/>
    <x v="240"/>
  </r>
  <r>
    <d v="2037-09-22T00:00:00"/>
    <n v="41.399899999999953"/>
    <s v="Eridania"/>
    <n v="11.2"/>
    <n v="0"/>
    <n v="0"/>
    <n v="41.399899999999953"/>
    <n v="0"/>
    <n v="41.399899999999953"/>
    <n v="38"/>
    <x v="240"/>
  </r>
  <r>
    <d v="2037-09-23T00:00:00"/>
    <n v="41.399899999999953"/>
    <s v="Phoenicis Lacus"/>
    <n v="10.6"/>
    <n v="5.2"/>
    <n v="0.55120000000000002"/>
    <n v="41.951099999999954"/>
    <n v="0"/>
    <n v="41.951099999999954"/>
    <n v="38"/>
    <x v="240"/>
  </r>
  <r>
    <d v="2037-09-24T00:00:00"/>
    <n v="41.951099999999954"/>
    <s v="Sinus Sabaeus"/>
    <n v="17.7"/>
    <n v="1"/>
    <n v="0.17699999999999999"/>
    <n v="42.128099999999954"/>
    <n v="0"/>
    <n v="42.128099999999954"/>
    <n v="39"/>
    <x v="241"/>
  </r>
  <r>
    <d v="2037-09-25T00:00:00"/>
    <n v="42.128099999999954"/>
    <s v="Coprates"/>
    <n v="19.899999999999999"/>
    <n v="0"/>
    <n v="0"/>
    <n v="42.128099999999954"/>
    <n v="0"/>
    <n v="42.128099999999954"/>
    <n v="39"/>
    <x v="241"/>
  </r>
  <r>
    <d v="2037-09-26T00:00:00"/>
    <n v="42.128099999999954"/>
    <s v="Iapygia"/>
    <n v="25.1"/>
    <n v="42.1"/>
    <n v="10.5671"/>
    <n v="52.695199999999957"/>
    <n v="0"/>
    <n v="52.695199999999957"/>
    <n v="39"/>
    <x v="241"/>
  </r>
  <r>
    <d v="2037-09-27T00:00:00"/>
    <n v="52.695199999999957"/>
    <s v="Mare Boreum"/>
    <n v="18.5"/>
    <n v="0.3"/>
    <n v="0"/>
    <n v="52.695199999999957"/>
    <n v="0"/>
    <n v="52.695199999999957"/>
    <n v="39"/>
    <x v="241"/>
  </r>
  <r>
    <d v="2037-09-28T00:00:00"/>
    <n v="52.695199999999957"/>
    <s v="Iapygia"/>
    <n v="25.5"/>
    <n v="25.3"/>
    <n v="6.4515000000000002"/>
    <n v="59.14669999999996"/>
    <n v="0"/>
    <n v="59.14669999999996"/>
    <n v="39"/>
    <x v="241"/>
  </r>
  <r>
    <d v="2037-09-29T00:00:00"/>
    <n v="59.14669999999996"/>
    <s v="Iapygia"/>
    <n v="12.8"/>
    <n v="0"/>
    <n v="0"/>
    <n v="59.14669999999996"/>
    <n v="0"/>
    <n v="59.14669999999996"/>
    <n v="39"/>
    <x v="241"/>
  </r>
  <r>
    <d v="2037-09-30T00:00:00"/>
    <n v="59.14669999999996"/>
    <s v="Tharsis"/>
    <n v="23.6"/>
    <n v="34.299999999999997"/>
    <n v="8.0948000000000011"/>
    <n v="67.241499999999959"/>
    <n v="0"/>
    <n v="67.241499999999959"/>
    <n v="39"/>
    <x v="241"/>
  </r>
  <r>
    <d v="2037-10-01T00:00:00"/>
    <n v="67.241499999999959"/>
    <s v="Phoenicis Lacus"/>
    <n v="13.1"/>
    <n v="2"/>
    <n v="0.26200000000000001"/>
    <n v="67.50349999999996"/>
    <n v="0"/>
    <n v="67.50349999999996"/>
    <n v="40"/>
    <x v="242"/>
  </r>
  <r>
    <d v="2037-10-02T00:00:00"/>
    <n v="67.50349999999996"/>
    <s v="Aeolis"/>
    <n v="23"/>
    <n v="0"/>
    <n v="0"/>
    <n v="67.50349999999996"/>
    <n v="0"/>
    <n v="67.50349999999996"/>
    <n v="40"/>
    <x v="242"/>
  </r>
  <r>
    <d v="2037-10-03T00:00:00"/>
    <n v="67.50349999999996"/>
    <s v="Eridania"/>
    <n v="13"/>
    <n v="15.8"/>
    <n v="2.0540000000000003"/>
    <n v="69.557499999999962"/>
    <n v="0"/>
    <n v="69.557499999999962"/>
    <n v="40"/>
    <x v="242"/>
  </r>
  <r>
    <d v="2037-10-04T00:00:00"/>
    <n v="69.557499999999962"/>
    <s v="Mare Boreum"/>
    <n v="19.5"/>
    <n v="8"/>
    <n v="1.56"/>
    <n v="71.117499999999964"/>
    <n v="0"/>
    <n v="71.117499999999964"/>
    <n v="40"/>
    <x v="242"/>
  </r>
  <r>
    <d v="2037-10-05T00:00:00"/>
    <n v="71.117499999999964"/>
    <s v="Coprates"/>
    <n v="19.2"/>
    <n v="0"/>
    <n v="0"/>
    <n v="71.117499999999964"/>
    <n v="0"/>
    <n v="71.117499999999964"/>
    <n v="40"/>
    <x v="242"/>
  </r>
  <r>
    <d v="2037-10-06T00:00:00"/>
    <n v="71.117499999999964"/>
    <s v="Amenthes"/>
    <n v="28.3"/>
    <n v="1.1000000000000001"/>
    <n v="0.31130000000000002"/>
    <n v="71.428799999999967"/>
    <n v="0"/>
    <n v="71.428799999999967"/>
    <n v="40"/>
    <x v="242"/>
  </r>
  <r>
    <d v="2037-10-07T00:00:00"/>
    <n v="71.428799999999967"/>
    <s v="Iapygia"/>
    <n v="18.100000000000001"/>
    <n v="0"/>
    <n v="0"/>
    <n v="71.428799999999967"/>
    <n v="0"/>
    <n v="71.428799999999967"/>
    <n v="40"/>
    <x v="242"/>
  </r>
  <r>
    <d v="2037-10-08T00:00:00"/>
    <n v="71.428799999999967"/>
    <s v="Tharsis"/>
    <n v="17.5"/>
    <n v="13.3"/>
    <n v="2.3275000000000001"/>
    <n v="73.756299999999968"/>
    <n v="0"/>
    <n v="73.756299999999968"/>
    <n v="41"/>
    <x v="243"/>
  </r>
  <r>
    <d v="2037-10-09T00:00:00"/>
    <n v="73.756299999999968"/>
    <s v="Noachis"/>
    <n v="26.7"/>
    <n v="12.9"/>
    <n v="3.4443000000000001"/>
    <n v="77.200599999999966"/>
    <n v="0"/>
    <n v="77.200599999999966"/>
    <n v="41"/>
    <x v="243"/>
  </r>
  <r>
    <d v="2037-10-10T00:00:00"/>
    <n v="77.200599999999966"/>
    <s v="Tharsis"/>
    <n v="26.6"/>
    <n v="0"/>
    <n v="0"/>
    <n v="77.200599999999966"/>
    <n v="0"/>
    <n v="77.200599999999966"/>
    <n v="41"/>
    <x v="243"/>
  </r>
  <r>
    <d v="2037-10-11T00:00:00"/>
    <n v="77.200599999999966"/>
    <s v="Mare Acidalium"/>
    <n v="12.2"/>
    <n v="1.8"/>
    <n v="0.21960000000000002"/>
    <n v="77.420199999999966"/>
    <n v="0"/>
    <n v="77.420199999999966"/>
    <n v="41"/>
    <x v="243"/>
  </r>
  <r>
    <d v="2037-10-12T00:00:00"/>
    <n v="77.420199999999966"/>
    <s v="Coprates"/>
    <n v="27.4"/>
    <n v="4.8"/>
    <n v="1.3151999999999999"/>
    <n v="78.73539999999997"/>
    <n v="0"/>
    <n v="78.73539999999997"/>
    <n v="41"/>
    <x v="243"/>
  </r>
  <r>
    <d v="2037-10-13T00:00:00"/>
    <n v="78.73539999999997"/>
    <s v="Eridania"/>
    <n v="24.9"/>
    <n v="1.6"/>
    <n v="0.39840000000000003"/>
    <n v="79.133799999999965"/>
    <n v="0"/>
    <n v="79.133799999999965"/>
    <n v="41"/>
    <x v="243"/>
  </r>
  <r>
    <d v="2037-10-14T00:00:00"/>
    <n v="79.133799999999965"/>
    <s v="Casius"/>
    <n v="21.4"/>
    <n v="5.5"/>
    <n v="1.1769999999999998"/>
    <n v="80.310799999999972"/>
    <n v="0"/>
    <n v="80.310799999999972"/>
    <n v="41"/>
    <x v="243"/>
  </r>
  <r>
    <d v="2037-10-15T00:00:00"/>
    <n v="80.310799999999972"/>
    <s v="Mare Australe"/>
    <n v="14.1"/>
    <n v="0"/>
    <n v="0"/>
    <n v="80.310799999999972"/>
    <n v="0"/>
    <n v="80.310799999999972"/>
    <n v="42"/>
    <x v="244"/>
  </r>
  <r>
    <d v="2037-10-16T00:00:00"/>
    <n v="80.310799999999972"/>
    <s v="Syrtis Major"/>
    <n v="15.4"/>
    <n v="2.1"/>
    <n v="0.32340000000000002"/>
    <n v="80.634199999999979"/>
    <n v="0"/>
    <n v="80.634199999999979"/>
    <n v="42"/>
    <x v="244"/>
  </r>
  <r>
    <d v="2037-10-17T00:00:00"/>
    <n v="80.634199999999979"/>
    <s v="Eridania"/>
    <n v="27.7"/>
    <n v="0"/>
    <n v="0"/>
    <n v="80.634199999999979"/>
    <n v="0"/>
    <n v="80.634199999999979"/>
    <n v="42"/>
    <x v="244"/>
  </r>
  <r>
    <d v="2037-10-18T00:00:00"/>
    <n v="80.634199999999979"/>
    <s v="Iapygia"/>
    <n v="15.5"/>
    <n v="43.4"/>
    <n v="6.7269999999999994"/>
    <n v="87.361199999999982"/>
    <n v="0"/>
    <n v="87.361199999999982"/>
    <n v="42"/>
    <x v="244"/>
  </r>
  <r>
    <d v="2037-10-19T00:00:00"/>
    <n v="87.361199999999982"/>
    <s v="Coprates"/>
    <n v="26.8"/>
    <n v="0"/>
    <n v="0"/>
    <n v="87.361199999999982"/>
    <n v="0"/>
    <n v="87.361199999999982"/>
    <n v="42"/>
    <x v="244"/>
  </r>
  <r>
    <d v="2037-10-20T00:00:00"/>
    <n v="87.361199999999982"/>
    <s v="Eridania"/>
    <n v="23.1"/>
    <n v="9.1"/>
    <n v="2.1021000000000001"/>
    <n v="89.463299999999975"/>
    <n v="0"/>
    <n v="89.463299999999975"/>
    <n v="42"/>
    <x v="244"/>
  </r>
  <r>
    <d v="2037-10-21T00:00:00"/>
    <n v="89.463299999999975"/>
    <s v="Noachis"/>
    <n v="22.8"/>
    <n v="12.9"/>
    <n v="2.9412000000000003"/>
    <n v="92.40449999999997"/>
    <n v="0"/>
    <n v="92.40449999999997"/>
    <n v="42"/>
    <x v="244"/>
  </r>
  <r>
    <d v="2037-10-22T00:00:00"/>
    <n v="92.40449999999997"/>
    <s v="Iapygia"/>
    <n v="17.2"/>
    <n v="0"/>
    <n v="0"/>
    <n v="92.40449999999997"/>
    <n v="0"/>
    <n v="92.40449999999997"/>
    <n v="43"/>
    <x v="245"/>
  </r>
  <r>
    <d v="2037-10-23T00:00:00"/>
    <n v="92.40449999999997"/>
    <s v="Iapygia"/>
    <n v="29.3"/>
    <n v="6.1"/>
    <n v="1.7872999999999999"/>
    <n v="94.191799999999972"/>
    <n v="0"/>
    <n v="94.191799999999972"/>
    <n v="43"/>
    <x v="245"/>
  </r>
  <r>
    <d v="2037-10-24T00:00:00"/>
    <n v="94.191799999999972"/>
    <s v="Eridania"/>
    <n v="19.5"/>
    <n v="14.2"/>
    <n v="2.7689999999999997"/>
    <n v="96.960799999999978"/>
    <n v="0"/>
    <n v="96.960799999999978"/>
    <n v="43"/>
    <x v="245"/>
  </r>
  <r>
    <d v="2037-10-25T00:00:00"/>
    <n v="96.960799999999978"/>
    <s v="Tharsis"/>
    <n v="28.1"/>
    <n v="9.4"/>
    <n v="2.6414000000000004"/>
    <n v="99.602199999999982"/>
    <n v="0"/>
    <n v="99.602199999999982"/>
    <n v="43"/>
    <x v="245"/>
  </r>
  <r>
    <d v="2037-10-26T00:00:00"/>
    <n v="99.602199999999982"/>
    <s v="Amazonis"/>
    <n v="21.1"/>
    <n v="12"/>
    <n v="2.532"/>
    <n v="102.13419999999998"/>
    <n v="100"/>
    <n v="2.1341999999999786"/>
    <n v="43"/>
    <x v="245"/>
  </r>
  <r>
    <d v="2037-10-27T00:00:00"/>
    <n v="2.1341999999999786"/>
    <s v="Coprates"/>
    <n v="23.8"/>
    <n v="13.3"/>
    <n v="3.1654000000000004"/>
    <n v="5.2995999999999786"/>
    <n v="0"/>
    <n v="5.2995999999999786"/>
    <n v="43"/>
    <x v="245"/>
  </r>
  <r>
    <d v="2037-10-28T00:00:00"/>
    <n v="5.2995999999999786"/>
    <s v="Argyre"/>
    <n v="19.399999999999999"/>
    <n v="2.2000000000000002"/>
    <n v="0.42680000000000001"/>
    <n v="5.7263999999999786"/>
    <n v="0"/>
    <n v="5.7263999999999786"/>
    <n v="43"/>
    <x v="245"/>
  </r>
  <r>
    <d v="2037-10-29T00:00:00"/>
    <n v="5.7263999999999786"/>
    <s v="Coprates"/>
    <n v="25.8"/>
    <n v="17.100000000000001"/>
    <n v="4.4118000000000004"/>
    <n v="10.13819999999998"/>
    <n v="0"/>
    <n v="10.13819999999998"/>
    <n v="44"/>
    <x v="246"/>
  </r>
  <r>
    <d v="2037-10-30T00:00:00"/>
    <n v="10.13819999999998"/>
    <s v="Coprates"/>
    <n v="30"/>
    <n v="6.3"/>
    <n v="1.8900000000000001"/>
    <n v="12.02819999999998"/>
    <n v="0"/>
    <n v="12.02819999999998"/>
    <n v="44"/>
    <x v="246"/>
  </r>
  <r>
    <d v="2037-10-31T00:00:00"/>
    <n v="12.02819999999998"/>
    <s v="Iapygia"/>
    <n v="11"/>
    <n v="0"/>
    <n v="0"/>
    <n v="12.02819999999998"/>
    <n v="0"/>
    <n v="12.02819999999998"/>
    <n v="44"/>
    <x v="246"/>
  </r>
  <r>
    <d v="2037-11-01T00:00:00"/>
    <n v="12.02819999999998"/>
    <s v="Tharsis"/>
    <n v="27.2"/>
    <n v="0"/>
    <n v="0"/>
    <n v="12.02819999999998"/>
    <n v="0"/>
    <n v="12.02819999999998"/>
    <n v="44"/>
    <x v="246"/>
  </r>
  <r>
    <d v="2037-11-02T00:00:00"/>
    <n v="12.02819999999998"/>
    <s v="Coprates"/>
    <n v="18.3"/>
    <n v="8.4"/>
    <n v="1.5372000000000001"/>
    <n v="13.565399999999981"/>
    <n v="0"/>
    <n v="13.565399999999981"/>
    <n v="44"/>
    <x v="246"/>
  </r>
  <r>
    <d v="2037-11-03T00:00:00"/>
    <n v="13.565399999999981"/>
    <s v="Syrtis Major"/>
    <n v="14"/>
    <n v="2.5"/>
    <n v="0.35000000000000003"/>
    <n v="13.91539999999998"/>
    <n v="0"/>
    <n v="13.91539999999998"/>
    <n v="44"/>
    <x v="246"/>
  </r>
  <r>
    <d v="2037-11-04T00:00:00"/>
    <n v="13.91539999999998"/>
    <s v="Coprates"/>
    <n v="26.2"/>
    <n v="6.9"/>
    <n v="1.8078000000000001"/>
    <n v="15.723199999999981"/>
    <n v="0"/>
    <n v="15.723199999999981"/>
    <n v="44"/>
    <x v="246"/>
  </r>
  <r>
    <d v="2037-11-05T00:00:00"/>
    <n v="15.723199999999981"/>
    <s v="Phoenicis Lacus"/>
    <n v="25.5"/>
    <n v="8.4"/>
    <n v="2.1420000000000003"/>
    <n v="17.86519999999998"/>
    <n v="0"/>
    <n v="17.86519999999998"/>
    <n v="45"/>
    <x v="247"/>
  </r>
  <r>
    <d v="2037-11-06T00:00:00"/>
    <n v="17.86519999999998"/>
    <s v="Memnonia"/>
    <n v="23.1"/>
    <n v="11.4"/>
    <n v="2.6334000000000004"/>
    <n v="20.498599999999982"/>
    <n v="0"/>
    <n v="20.498599999999982"/>
    <n v="45"/>
    <x v="247"/>
  </r>
  <r>
    <d v="2037-11-07T00:00:00"/>
    <n v="20.498599999999982"/>
    <s v="Sinus Sabaeus"/>
    <n v="21.3"/>
    <n v="2.8"/>
    <n v="0.59640000000000004"/>
    <n v="21.094999999999981"/>
    <n v="0"/>
    <n v="21.094999999999981"/>
    <n v="45"/>
    <x v="247"/>
  </r>
  <r>
    <d v="2037-11-08T00:00:00"/>
    <n v="21.094999999999981"/>
    <s v="Sinus Sabaeus"/>
    <n v="16.3"/>
    <n v="7.6"/>
    <n v="1.2387999999999999"/>
    <n v="22.333799999999982"/>
    <n v="0"/>
    <n v="22.333799999999982"/>
    <n v="45"/>
    <x v="247"/>
  </r>
  <r>
    <d v="2037-11-09T00:00:00"/>
    <n v="22.333799999999982"/>
    <s v="Arabia"/>
    <n v="23.7"/>
    <n v="7.6"/>
    <n v="1.8011999999999997"/>
    <n v="24.134999999999984"/>
    <n v="0"/>
    <n v="24.134999999999984"/>
    <n v="45"/>
    <x v="247"/>
  </r>
  <r>
    <d v="2037-11-10T00:00:00"/>
    <n v="24.134999999999984"/>
    <s v="Memnonia"/>
    <n v="24.8"/>
    <n v="0"/>
    <n v="0"/>
    <n v="24.134999999999984"/>
    <n v="0"/>
    <n v="24.134999999999984"/>
    <n v="45"/>
    <x v="247"/>
  </r>
  <r>
    <d v="2037-11-11T00:00:00"/>
    <n v="24.134999999999984"/>
    <s v="Phaethontis"/>
    <n v="21.7"/>
    <n v="1"/>
    <n v="0.217"/>
    <n v="24.351999999999983"/>
    <n v="0"/>
    <n v="24.351999999999983"/>
    <n v="45"/>
    <x v="247"/>
  </r>
  <r>
    <d v="2037-11-12T00:00:00"/>
    <n v="24.351999999999983"/>
    <s v="Iapygia"/>
    <n v="16.7"/>
    <n v="21"/>
    <n v="3.5070000000000001"/>
    <n v="27.858999999999984"/>
    <n v="0"/>
    <n v="27.858999999999984"/>
    <n v="46"/>
    <x v="248"/>
  </r>
  <r>
    <d v="2037-11-13T00:00:00"/>
    <n v="27.858999999999984"/>
    <s v="Aeolis"/>
    <n v="22.3"/>
    <n v="0.1"/>
    <n v="0"/>
    <n v="27.858999999999984"/>
    <n v="0"/>
    <n v="27.858999999999984"/>
    <n v="46"/>
    <x v="248"/>
  </r>
  <r>
    <d v="2037-11-14T00:00:00"/>
    <n v="27.858999999999984"/>
    <s v="Arcadia"/>
    <n v="13.6"/>
    <n v="0"/>
    <n v="0"/>
    <n v="27.858999999999984"/>
    <n v="0"/>
    <n v="27.858999999999984"/>
    <n v="46"/>
    <x v="248"/>
  </r>
  <r>
    <d v="2037-11-15T00:00:00"/>
    <n v="27.858999999999984"/>
    <s v="Syrtis Major"/>
    <n v="11.8"/>
    <n v="2.1"/>
    <n v="0.24780000000000002"/>
    <n v="28.106799999999986"/>
    <n v="0"/>
    <n v="28.106799999999986"/>
    <n v="46"/>
    <x v="248"/>
  </r>
  <r>
    <d v="2037-11-16T00:00:00"/>
    <n v="28.106799999999986"/>
    <s v="Amazonis"/>
    <n v="11.1"/>
    <n v="0"/>
    <n v="0"/>
    <n v="28.106799999999986"/>
    <n v="0"/>
    <n v="28.106799999999986"/>
    <n v="46"/>
    <x v="248"/>
  </r>
  <r>
    <d v="2037-11-17T00:00:00"/>
    <n v="28.106799999999986"/>
    <s v="Eridania"/>
    <n v="11.2"/>
    <n v="15"/>
    <n v="1.68"/>
    <n v="29.786799999999985"/>
    <n v="0"/>
    <n v="29.786799999999985"/>
    <n v="46"/>
    <x v="248"/>
  </r>
  <r>
    <d v="2037-11-18T00:00:00"/>
    <n v="29.786799999999985"/>
    <s v="Aeolis"/>
    <n v="19.100000000000001"/>
    <n v="0"/>
    <n v="0"/>
    <n v="29.786799999999985"/>
    <n v="0"/>
    <n v="29.786799999999985"/>
    <n v="46"/>
    <x v="248"/>
  </r>
  <r>
    <d v="2037-11-19T00:00:00"/>
    <n v="29.786799999999985"/>
    <s v="Iapygia"/>
    <n v="11.1"/>
    <n v="46.3"/>
    <n v="5.1392999999999995"/>
    <n v="34.926099999999984"/>
    <n v="0"/>
    <n v="34.926099999999984"/>
    <n v="47"/>
    <x v="249"/>
  </r>
  <r>
    <d v="2037-11-20T00:00:00"/>
    <n v="34.926099999999984"/>
    <s v="Memnonia"/>
    <n v="15.1"/>
    <n v="6.2"/>
    <n v="0.93620000000000003"/>
    <n v="35.862299999999983"/>
    <n v="0"/>
    <n v="35.862299999999983"/>
    <n v="47"/>
    <x v="249"/>
  </r>
  <r>
    <d v="2037-11-21T00:00:00"/>
    <n v="35.862299999999983"/>
    <s v="Phoenicis Lacus"/>
    <n v="21.7"/>
    <n v="0"/>
    <n v="0"/>
    <n v="35.862299999999983"/>
    <n v="0"/>
    <n v="35.862299999999983"/>
    <n v="47"/>
    <x v="249"/>
  </r>
  <r>
    <d v="2037-11-22T00:00:00"/>
    <n v="35.862299999999983"/>
    <s v="Aeolis"/>
    <n v="19.7"/>
    <n v="0.2"/>
    <n v="0"/>
    <n v="35.862299999999983"/>
    <n v="0"/>
    <n v="35.862299999999983"/>
    <n v="47"/>
    <x v="249"/>
  </r>
  <r>
    <d v="2037-11-23T00:00:00"/>
    <n v="35.862299999999983"/>
    <s v="Coprates"/>
    <n v="17.5"/>
    <n v="2.2000000000000002"/>
    <n v="0.38500000000000001"/>
    <n v="36.247299999999981"/>
    <n v="0"/>
    <n v="36.247299999999981"/>
    <n v="47"/>
    <x v="249"/>
  </r>
  <r>
    <d v="2037-11-24T00:00:00"/>
    <n v="36.247299999999981"/>
    <s v="Noachis"/>
    <n v="18.8"/>
    <n v="11.3"/>
    <n v="2.1244000000000005"/>
    <n v="38.371699999999983"/>
    <n v="0"/>
    <n v="38.371699999999983"/>
    <n v="47"/>
    <x v="249"/>
  </r>
  <r>
    <d v="2037-11-25T00:00:00"/>
    <n v="38.371699999999983"/>
    <s v="Diacria"/>
    <n v="19.600000000000001"/>
    <n v="0.3"/>
    <n v="0"/>
    <n v="38.371699999999983"/>
    <n v="0"/>
    <n v="38.371699999999983"/>
    <n v="47"/>
    <x v="249"/>
  </r>
  <r>
    <d v="2037-11-26T00:00:00"/>
    <n v="38.371699999999983"/>
    <s v="Amazonis"/>
    <n v="24.4"/>
    <n v="22"/>
    <n v="5.3679999999999994"/>
    <n v="43.739699999999985"/>
    <n v="0"/>
    <n v="43.739699999999985"/>
    <n v="48"/>
    <x v="250"/>
  </r>
  <r>
    <d v="2037-11-27T00:00:00"/>
    <n v="43.739699999999985"/>
    <s v="Aeolis"/>
    <n v="10.5"/>
    <n v="0.1"/>
    <n v="0"/>
    <n v="43.739699999999985"/>
    <n v="0"/>
    <n v="43.739699999999985"/>
    <n v="48"/>
    <x v="250"/>
  </r>
  <r>
    <d v="2037-11-28T00:00:00"/>
    <n v="43.739699999999985"/>
    <s v="Mare Boreum"/>
    <n v="23.5"/>
    <n v="0"/>
    <n v="0"/>
    <n v="43.739699999999985"/>
    <n v="0"/>
    <n v="43.739699999999985"/>
    <n v="48"/>
    <x v="250"/>
  </r>
  <r>
    <d v="2037-11-29T00:00:00"/>
    <n v="43.739699999999985"/>
    <s v="Casius"/>
    <n v="19.2"/>
    <n v="0"/>
    <n v="0"/>
    <n v="43.739699999999985"/>
    <n v="0"/>
    <n v="43.739699999999985"/>
    <n v="48"/>
    <x v="250"/>
  </r>
  <r>
    <d v="2037-11-30T00:00:00"/>
    <n v="43.739699999999985"/>
    <s v="Noachis"/>
    <n v="11"/>
    <n v="0"/>
    <n v="0"/>
    <n v="43.739699999999985"/>
    <n v="0"/>
    <n v="43.739699999999985"/>
    <n v="48"/>
    <x v="250"/>
  </r>
  <r>
    <d v="2037-12-01T00:00:00"/>
    <n v="43.739699999999985"/>
    <s v="Amazonis"/>
    <n v="10.4"/>
    <n v="0"/>
    <n v="0"/>
    <n v="43.739699999999985"/>
    <n v="0"/>
    <n v="43.739699999999985"/>
    <n v="48"/>
    <x v="250"/>
  </r>
  <r>
    <d v="2037-12-02T00:00:00"/>
    <n v="43.739699999999985"/>
    <s v="Coprates"/>
    <n v="11.9"/>
    <n v="9"/>
    <n v="1.0710000000000002"/>
    <n v="44.810699999999983"/>
    <n v="0"/>
    <n v="44.810699999999983"/>
    <n v="48"/>
    <x v="250"/>
  </r>
  <r>
    <d v="2037-12-03T00:00:00"/>
    <n v="44.810699999999983"/>
    <s v="Arabia"/>
    <n v="23.1"/>
    <n v="2"/>
    <n v="0.46200000000000002"/>
    <n v="45.272699999999986"/>
    <n v="0"/>
    <n v="45.272699999999986"/>
    <n v="49"/>
    <x v="251"/>
  </r>
  <r>
    <d v="2037-12-04T00:00:00"/>
    <n v="45.272699999999986"/>
    <s v="Tharsis"/>
    <n v="18.600000000000001"/>
    <n v="17.2"/>
    <n v="3.1992000000000003"/>
    <n v="48.471899999999984"/>
    <n v="0"/>
    <n v="48.471899999999984"/>
    <n v="49"/>
    <x v="251"/>
  </r>
  <r>
    <d v="2037-12-05T00:00:00"/>
    <n v="48.471899999999984"/>
    <s v="Noachis"/>
    <n v="21.8"/>
    <n v="12.3"/>
    <n v="2.6814000000000004"/>
    <n v="51.153299999999987"/>
    <n v="0"/>
    <n v="51.153299999999987"/>
    <n v="49"/>
    <x v="251"/>
  </r>
  <r>
    <d v="2037-12-06T00:00:00"/>
    <n v="51.153299999999987"/>
    <s v="Arabia"/>
    <n v="27.7"/>
    <n v="7.4"/>
    <n v="2.0498000000000003"/>
    <n v="53.203099999999985"/>
    <n v="0"/>
    <n v="53.203099999999985"/>
    <n v="49"/>
    <x v="251"/>
  </r>
  <r>
    <d v="2037-12-07T00:00:00"/>
    <n v="53.203099999999985"/>
    <s v="Tharsis"/>
    <n v="23.2"/>
    <n v="24"/>
    <n v="5.5679999999999996"/>
    <n v="58.771099999999983"/>
    <n v="0"/>
    <n v="58.771099999999983"/>
    <n v="49"/>
    <x v="251"/>
  </r>
  <r>
    <d v="2037-12-08T00:00:00"/>
    <n v="58.771099999999983"/>
    <s v="Tharsis"/>
    <n v="25.8"/>
    <n v="16.100000000000001"/>
    <n v="4.1538000000000004"/>
    <n v="62.92489999999998"/>
    <n v="0"/>
    <n v="62.92489999999998"/>
    <n v="49"/>
    <x v="251"/>
  </r>
  <r>
    <d v="2037-12-09T00:00:00"/>
    <n v="62.92489999999998"/>
    <s v="Amenthes"/>
    <n v="19.8"/>
    <n v="6.6"/>
    <n v="1.3068000000000002"/>
    <n v="64.231699999999975"/>
    <n v="0"/>
    <n v="64.231699999999975"/>
    <n v="49"/>
    <x v="251"/>
  </r>
  <r>
    <d v="2037-12-10T00:00:00"/>
    <n v="64.231699999999975"/>
    <s v="Memnonia"/>
    <n v="11.2"/>
    <n v="7.5"/>
    <n v="0.84"/>
    <n v="65.071699999999979"/>
    <n v="0"/>
    <n v="65.071699999999979"/>
    <n v="50"/>
    <x v="252"/>
  </r>
  <r>
    <d v="2037-12-11T00:00:00"/>
    <n v="65.071699999999979"/>
    <s v="Iapygia"/>
    <n v="15.7"/>
    <n v="0"/>
    <n v="0"/>
    <n v="65.071699999999979"/>
    <n v="0"/>
    <n v="65.071699999999979"/>
    <n v="50"/>
    <x v="252"/>
  </r>
  <r>
    <d v="2037-12-12T00:00:00"/>
    <n v="65.071699999999979"/>
    <s v="Diacria"/>
    <n v="23.6"/>
    <n v="0.6"/>
    <n v="0"/>
    <n v="65.071699999999979"/>
    <n v="0"/>
    <n v="65.071699999999979"/>
    <n v="50"/>
    <x v="252"/>
  </r>
  <r>
    <d v="2037-12-13T00:00:00"/>
    <n v="65.071699999999979"/>
    <s v="Ismenius Lacus"/>
    <n v="27.5"/>
    <n v="5.3"/>
    <n v="1.4575"/>
    <n v="66.529199999999975"/>
    <n v="0"/>
    <n v="66.529199999999975"/>
    <n v="50"/>
    <x v="252"/>
  </r>
  <r>
    <d v="2037-12-14T00:00:00"/>
    <n v="66.529199999999975"/>
    <s v="Amenthes"/>
    <n v="17.3"/>
    <n v="0"/>
    <n v="0"/>
    <n v="66.529199999999975"/>
    <n v="0"/>
    <n v="66.529199999999975"/>
    <n v="50"/>
    <x v="252"/>
  </r>
  <r>
    <d v="2037-12-15T00:00:00"/>
    <n v="66.529199999999975"/>
    <s v="Tharsis"/>
    <n v="11.2"/>
    <n v="32.700000000000003"/>
    <n v="3.6624000000000003"/>
    <n v="70.19159999999998"/>
    <n v="0"/>
    <n v="70.19159999999998"/>
    <n v="50"/>
    <x v="252"/>
  </r>
  <r>
    <d v="2037-12-16T00:00:00"/>
    <n v="70.19159999999998"/>
    <s v="Amazonis"/>
    <n v="17.8"/>
    <n v="0"/>
    <n v="0"/>
    <n v="70.19159999999998"/>
    <n v="0"/>
    <n v="70.19159999999998"/>
    <n v="50"/>
    <x v="252"/>
  </r>
  <r>
    <d v="2037-12-17T00:00:00"/>
    <n v="70.19159999999998"/>
    <s v="Iapygia"/>
    <n v="16.899999999999999"/>
    <n v="41.8"/>
    <n v="7.0641999999999987"/>
    <n v="77.255799999999979"/>
    <n v="0"/>
    <n v="77.255799999999979"/>
    <n v="51"/>
    <x v="253"/>
  </r>
  <r>
    <d v="2037-12-18T00:00:00"/>
    <n v="77.255799999999979"/>
    <s v="Amazonis"/>
    <n v="18.3"/>
    <n v="0"/>
    <n v="0"/>
    <n v="77.255799999999979"/>
    <n v="0"/>
    <n v="77.255799999999979"/>
    <n v="51"/>
    <x v="253"/>
  </r>
  <r>
    <d v="2037-12-19T00:00:00"/>
    <n v="77.255799999999979"/>
    <s v="Lunae Palus"/>
    <n v="12.2"/>
    <n v="0"/>
    <n v="0"/>
    <n v="77.255799999999979"/>
    <n v="0"/>
    <n v="77.255799999999979"/>
    <n v="51"/>
    <x v="253"/>
  </r>
  <r>
    <d v="2037-12-20T00:00:00"/>
    <n v="77.255799999999979"/>
    <s v="Eridania"/>
    <n v="21.2"/>
    <n v="0"/>
    <n v="0"/>
    <n v="77.255799999999979"/>
    <n v="0"/>
    <n v="77.255799999999979"/>
    <n v="51"/>
    <x v="253"/>
  </r>
  <r>
    <d v="2037-12-21T00:00:00"/>
    <n v="77.255799999999979"/>
    <s v="Iapygia"/>
    <n v="19.600000000000001"/>
    <n v="48.2"/>
    <n v="9.4472000000000023"/>
    <n v="86.702999999999975"/>
    <n v="0"/>
    <n v="86.702999999999975"/>
    <n v="51"/>
    <x v="253"/>
  </r>
  <r>
    <d v="2037-12-22T00:00:00"/>
    <n v="86.702999999999975"/>
    <s v="Mare Boreum"/>
    <n v="15.6"/>
    <n v="0.6"/>
    <n v="0"/>
    <n v="86.702999999999975"/>
    <n v="0"/>
    <n v="86.702999999999975"/>
    <n v="51"/>
    <x v="253"/>
  </r>
  <r>
    <d v="2037-12-23T00:00:00"/>
    <n v="86.702999999999975"/>
    <s v="Arcadia"/>
    <n v="12.5"/>
    <n v="5.9"/>
    <n v="0.73750000000000004"/>
    <n v="87.440499999999972"/>
    <n v="0"/>
    <n v="87.440499999999972"/>
    <n v="51"/>
    <x v="253"/>
  </r>
  <r>
    <d v="2037-12-24T00:00:00"/>
    <n v="87.440499999999972"/>
    <s v="Sinus Sabaeus"/>
    <n v="29.3"/>
    <n v="0"/>
    <n v="0"/>
    <n v="87.440499999999972"/>
    <n v="0"/>
    <n v="87.440499999999972"/>
    <n v="52"/>
    <x v="254"/>
  </r>
  <r>
    <d v="2037-12-25T00:00:00"/>
    <n v="87.440499999999972"/>
    <s v="Memnonia"/>
    <n v="24.6"/>
    <n v="0"/>
    <n v="0"/>
    <n v="87.440499999999972"/>
    <n v="0"/>
    <n v="87.440499999999972"/>
    <n v="52"/>
    <x v="254"/>
  </r>
  <r>
    <d v="2037-12-26T00:00:00"/>
    <n v="87.440499999999972"/>
    <s v="Mare Boreum"/>
    <n v="21.2"/>
    <n v="3.1"/>
    <n v="0.65720000000000001"/>
    <n v="88.097699999999975"/>
    <n v="0"/>
    <n v="88.097699999999975"/>
    <n v="52"/>
    <x v="254"/>
  </r>
  <r>
    <d v="2037-12-27T00:00:00"/>
    <n v="88.097699999999975"/>
    <s v="Iapygia"/>
    <n v="12.7"/>
    <n v="38.1"/>
    <n v="4.8387000000000002"/>
    <n v="92.936399999999978"/>
    <n v="0"/>
    <n v="92.936399999999978"/>
    <n v="52"/>
    <x v="254"/>
  </r>
  <r>
    <d v="2037-12-28T00:00:00"/>
    <n v="92.936399999999978"/>
    <s v="Aeolis"/>
    <n v="20.6"/>
    <n v="5.2"/>
    <n v="1.0712000000000002"/>
    <n v="94.007599999999982"/>
    <n v="0"/>
    <n v="94.007599999999982"/>
    <n v="52"/>
    <x v="254"/>
  </r>
  <r>
    <d v="2037-12-29T00:00:00"/>
    <n v="94.007599999999982"/>
    <s v="Sinus Sabaeus"/>
    <n v="28.3"/>
    <n v="0"/>
    <n v="0"/>
    <n v="94.007599999999982"/>
    <n v="0"/>
    <n v="94.007599999999982"/>
    <n v="52"/>
    <x v="254"/>
  </r>
  <r>
    <d v="2037-12-30T00:00:00"/>
    <n v="94.007599999999982"/>
    <s v="Tharsis"/>
    <n v="15.1"/>
    <n v="22.6"/>
    <n v="3.4125999999999999"/>
    <n v="97.42019999999998"/>
    <n v="0"/>
    <n v="97.42019999999998"/>
    <n v="52"/>
    <x v="254"/>
  </r>
  <r>
    <d v="2037-12-31T00:00:00"/>
    <n v="97.42019999999998"/>
    <s v="Phoenicis Lacus"/>
    <n v="24.8"/>
    <n v="10.5"/>
    <n v="2.6040000000000005"/>
    <n v="100.02419999999998"/>
    <n v="100"/>
    <n v="2.4199999999979127E-2"/>
    <n v="53"/>
    <x v="255"/>
  </r>
  <r>
    <d v="2038-01-01T00:00:00"/>
    <n v="2.4199999999979127E-2"/>
    <s v="Margaritifer Sinus"/>
    <n v="16.899999999999999"/>
    <n v="1.2"/>
    <n v="0.20279999999999998"/>
    <n v="0.22699999999997911"/>
    <n v="0"/>
    <n v="0.22699999999997911"/>
    <n v="1"/>
    <x v="256"/>
  </r>
  <r>
    <d v="2038-01-02T00:00:00"/>
    <n v="0.22699999999997911"/>
    <s v="Margaritifer Sinus"/>
    <n v="23.4"/>
    <n v="0"/>
    <n v="0"/>
    <n v="0.22699999999997911"/>
    <n v="0"/>
    <n v="0.22699999999997911"/>
    <n v="1"/>
    <x v="256"/>
  </r>
  <r>
    <d v="2038-01-03T00:00:00"/>
    <n v="0.22699999999997911"/>
    <s v="Coprates"/>
    <n v="10.5"/>
    <n v="22.2"/>
    <n v="2.331"/>
    <n v="2.557999999999979"/>
    <n v="0"/>
    <n v="2.557999999999979"/>
    <n v="1"/>
    <x v="256"/>
  </r>
  <r>
    <d v="2038-01-04T00:00:00"/>
    <n v="2.557999999999979"/>
    <s v="Iapygia"/>
    <n v="16.2"/>
    <n v="0"/>
    <n v="0"/>
    <n v="2.557999999999979"/>
    <n v="0"/>
    <n v="2.557999999999979"/>
    <n v="1"/>
    <x v="256"/>
  </r>
  <r>
    <d v="2038-01-05T00:00:00"/>
    <n v="2.557999999999979"/>
    <s v="Oxia Palus"/>
    <n v="29.7"/>
    <n v="0.3"/>
    <n v="0"/>
    <n v="2.557999999999979"/>
    <n v="0"/>
    <n v="2.557999999999979"/>
    <n v="1"/>
    <x v="256"/>
  </r>
  <r>
    <d v="2038-01-06T00:00:00"/>
    <n v="2.557999999999979"/>
    <s v="Iapygia"/>
    <n v="12.8"/>
    <n v="0"/>
    <n v="0"/>
    <n v="2.557999999999979"/>
    <n v="0"/>
    <n v="2.557999999999979"/>
    <n v="1"/>
    <x v="256"/>
  </r>
  <r>
    <d v="2038-01-07T00:00:00"/>
    <n v="2.557999999999979"/>
    <s v="Ismenius Lacus"/>
    <n v="19.100000000000001"/>
    <n v="1.7"/>
    <n v="0.32469999999999999"/>
    <n v="2.8826999999999789"/>
    <n v="0"/>
    <n v="2.8826999999999789"/>
    <n v="2"/>
    <x v="257"/>
  </r>
  <r>
    <d v="2038-01-08T00:00:00"/>
    <n v="2.8826999999999789"/>
    <s v="Amazonis"/>
    <n v="27.7"/>
    <n v="0"/>
    <n v="0"/>
    <n v="2.8826999999999789"/>
    <n v="0"/>
    <n v="2.8826999999999789"/>
    <n v="2"/>
    <x v="257"/>
  </r>
  <r>
    <d v="2038-01-09T00:00:00"/>
    <n v="2.8826999999999789"/>
    <s v="Arabia"/>
    <n v="22"/>
    <n v="5.9"/>
    <n v="1.298"/>
    <n v="4.1806999999999785"/>
    <n v="0"/>
    <n v="4.1806999999999785"/>
    <n v="2"/>
    <x v="257"/>
  </r>
  <r>
    <d v="2038-01-10T00:00:00"/>
    <n v="4.1806999999999785"/>
    <s v="Noachis"/>
    <n v="19.600000000000001"/>
    <n v="2.7"/>
    <n v="0.52920000000000011"/>
    <n v="4.7098999999999789"/>
    <n v="0"/>
    <n v="4.7098999999999789"/>
    <n v="2"/>
    <x v="257"/>
  </r>
  <r>
    <d v="2038-01-11T00:00:00"/>
    <n v="4.7098999999999789"/>
    <s v="Ismenius Lacus"/>
    <n v="16"/>
    <n v="0.3"/>
    <n v="0"/>
    <n v="4.7098999999999789"/>
    <n v="0"/>
    <n v="4.7098999999999789"/>
    <n v="2"/>
    <x v="257"/>
  </r>
  <r>
    <d v="2038-01-12T00:00:00"/>
    <n v="4.7098999999999789"/>
    <s v="Amenthes"/>
    <n v="14"/>
    <n v="1.3"/>
    <n v="0.182"/>
    <n v="4.8918999999999793"/>
    <n v="0"/>
    <n v="4.8918999999999793"/>
    <n v="2"/>
    <x v="257"/>
  </r>
  <r>
    <d v="2038-01-13T00:00:00"/>
    <n v="4.8918999999999793"/>
    <s v="Phoenicis Lacus"/>
    <n v="29.5"/>
    <n v="3.3"/>
    <n v="0.97349999999999992"/>
    <n v="5.8653999999999789"/>
    <n v="0"/>
    <n v="5.8653999999999789"/>
    <n v="2"/>
    <x v="257"/>
  </r>
  <r>
    <d v="2038-01-14T00:00:00"/>
    <n v="5.8653999999999789"/>
    <s v="Coprates"/>
    <n v="12.2"/>
    <n v="0"/>
    <n v="0"/>
    <n v="5.8653999999999789"/>
    <n v="0"/>
    <n v="5.8653999999999789"/>
    <n v="3"/>
    <x v="258"/>
  </r>
  <r>
    <d v="2038-01-15T00:00:00"/>
    <n v="5.8653999999999789"/>
    <s v="Amazonis"/>
    <n v="15"/>
    <n v="7.4"/>
    <n v="1.1100000000000001"/>
    <n v="6.9753999999999792"/>
    <n v="0"/>
    <n v="6.9753999999999792"/>
    <n v="3"/>
    <x v="258"/>
  </r>
  <r>
    <d v="2038-01-16T00:00:00"/>
    <n v="6.9753999999999792"/>
    <s v="Elysium"/>
    <n v="10.4"/>
    <n v="2"/>
    <n v="0.20800000000000002"/>
    <n v="7.1833999999999794"/>
    <n v="0"/>
    <n v="7.1833999999999794"/>
    <n v="3"/>
    <x v="258"/>
  </r>
  <r>
    <d v="2038-01-17T00:00:00"/>
    <n v="7.1833999999999794"/>
    <s v="Tharsis"/>
    <n v="18.600000000000001"/>
    <n v="4.5999999999999996"/>
    <n v="0.85560000000000003"/>
    <n v="8.0389999999999802"/>
    <n v="0"/>
    <n v="8.0389999999999802"/>
    <n v="3"/>
    <x v="258"/>
  </r>
  <r>
    <d v="2038-01-18T00:00:00"/>
    <n v="8.0389999999999802"/>
    <s v="Memnonia"/>
    <n v="23.7"/>
    <n v="7.2"/>
    <n v="1.7063999999999999"/>
    <n v="9.7453999999999805"/>
    <n v="0"/>
    <n v="9.7453999999999805"/>
    <n v="3"/>
    <x v="258"/>
  </r>
  <r>
    <d v="2038-01-19T00:00:00"/>
    <n v="9.7453999999999805"/>
    <s v="Amenthes"/>
    <n v="27.2"/>
    <n v="0"/>
    <n v="0"/>
    <n v="9.7453999999999805"/>
    <n v="0"/>
    <n v="9.7453999999999805"/>
    <n v="3"/>
    <x v="258"/>
  </r>
  <r>
    <d v="2038-01-20T00:00:00"/>
    <n v="9.7453999999999805"/>
    <s v="Phoenicis Lacus"/>
    <n v="11.3"/>
    <n v="18.8"/>
    <n v="2.1244000000000005"/>
    <n v="11.86979999999998"/>
    <n v="0"/>
    <n v="11.86979999999998"/>
    <n v="3"/>
    <x v="258"/>
  </r>
  <r>
    <d v="2038-01-21T00:00:00"/>
    <n v="11.86979999999998"/>
    <s v="Coprates"/>
    <n v="22.1"/>
    <n v="0"/>
    <n v="0"/>
    <n v="11.86979999999998"/>
    <n v="0"/>
    <n v="11.86979999999998"/>
    <n v="4"/>
    <x v="259"/>
  </r>
  <r>
    <d v="2038-01-22T00:00:00"/>
    <n v="11.86979999999998"/>
    <s v="Sinus Sabaeus"/>
    <n v="11"/>
    <n v="0"/>
    <n v="0"/>
    <n v="11.86979999999998"/>
    <n v="0"/>
    <n v="11.86979999999998"/>
    <n v="4"/>
    <x v="259"/>
  </r>
  <r>
    <d v="2038-01-23T00:00:00"/>
    <n v="11.86979999999998"/>
    <s v="Tharsis"/>
    <n v="14.7"/>
    <n v="0"/>
    <n v="0"/>
    <n v="11.86979999999998"/>
    <n v="0"/>
    <n v="11.86979999999998"/>
    <n v="4"/>
    <x v="259"/>
  </r>
  <r>
    <d v="2038-01-24T00:00:00"/>
    <n v="11.86979999999998"/>
    <s v="Tharsis"/>
    <n v="10.4"/>
    <n v="14.4"/>
    <n v="1.4976000000000003"/>
    <n v="13.36739999999998"/>
    <n v="0"/>
    <n v="13.36739999999998"/>
    <n v="4"/>
    <x v="259"/>
  </r>
  <r>
    <d v="2038-01-25T00:00:00"/>
    <n v="13.36739999999998"/>
    <s v="Argyre"/>
    <n v="29.6"/>
    <n v="2.8"/>
    <n v="0.82879999999999998"/>
    <n v="14.19619999999998"/>
    <n v="0"/>
    <n v="14.19619999999998"/>
    <n v="4"/>
    <x v="259"/>
  </r>
  <r>
    <d v="2038-01-26T00:00:00"/>
    <n v="14.19619999999998"/>
    <s v="Memnonia"/>
    <n v="11.3"/>
    <n v="7.2"/>
    <n v="0.8136000000000001"/>
    <n v="15.009799999999981"/>
    <n v="0"/>
    <n v="15.009799999999981"/>
    <n v="4"/>
    <x v="259"/>
  </r>
  <r>
    <d v="2038-01-27T00:00:00"/>
    <n v="15.009799999999981"/>
    <s v="Elysium"/>
    <n v="22.4"/>
    <n v="0"/>
    <n v="0"/>
    <n v="15.009799999999981"/>
    <n v="0"/>
    <n v="15.009799999999981"/>
    <n v="4"/>
    <x v="259"/>
  </r>
  <r>
    <d v="2038-01-28T00:00:00"/>
    <n v="15.009799999999981"/>
    <s v="Tharsis"/>
    <n v="19.600000000000001"/>
    <n v="28.7"/>
    <n v="5.6251999999999995"/>
    <n v="20.63499999999998"/>
    <n v="0"/>
    <n v="20.63499999999998"/>
    <n v="5"/>
    <x v="260"/>
  </r>
  <r>
    <d v="2038-01-29T00:00:00"/>
    <n v="20.63499999999998"/>
    <s v="Noachis"/>
    <n v="28.5"/>
    <n v="12.9"/>
    <n v="3.6765000000000003"/>
    <n v="24.311499999999981"/>
    <n v="0"/>
    <n v="24.311499999999981"/>
    <n v="5"/>
    <x v="260"/>
  </r>
  <r>
    <d v="2038-01-30T00:00:00"/>
    <n v="24.311499999999981"/>
    <s v="Argyre"/>
    <n v="10.9"/>
    <n v="0"/>
    <n v="0"/>
    <n v="24.311499999999981"/>
    <n v="0"/>
    <n v="24.311499999999981"/>
    <n v="5"/>
    <x v="260"/>
  </r>
  <r>
    <d v="2038-01-31T00:00:00"/>
    <n v="24.311499999999981"/>
    <s v="Eridania"/>
    <n v="13.4"/>
    <n v="15.7"/>
    <n v="2.1038000000000001"/>
    <n v="26.415299999999981"/>
    <n v="0"/>
    <n v="26.415299999999981"/>
    <n v="5"/>
    <x v="260"/>
  </r>
  <r>
    <d v="2038-02-01T00:00:00"/>
    <n v="26.415299999999981"/>
    <s v="Tharsis"/>
    <n v="27.3"/>
    <n v="0"/>
    <n v="0"/>
    <n v="26.415299999999981"/>
    <n v="0"/>
    <n v="26.415299999999981"/>
    <n v="5"/>
    <x v="260"/>
  </r>
  <r>
    <d v="2038-02-02T00:00:00"/>
    <n v="26.415299999999981"/>
    <s v="Mare Boreum"/>
    <n v="23.6"/>
    <n v="0"/>
    <n v="0"/>
    <n v="26.415299999999981"/>
    <n v="0"/>
    <n v="26.415299999999981"/>
    <n v="5"/>
    <x v="260"/>
  </r>
  <r>
    <d v="2038-02-03T00:00:00"/>
    <n v="26.415299999999981"/>
    <s v="Coprates"/>
    <n v="26.5"/>
    <n v="20.3"/>
    <n v="5.3795000000000002"/>
    <n v="31.794799999999981"/>
    <n v="0"/>
    <n v="31.794799999999981"/>
    <n v="5"/>
    <x v="260"/>
  </r>
  <r>
    <d v="2038-02-04T00:00:00"/>
    <n v="31.794799999999981"/>
    <s v="Mare Boreum"/>
    <n v="23.6"/>
    <n v="6.5"/>
    <n v="1.534"/>
    <n v="33.32879999999998"/>
    <n v="0"/>
    <n v="33.32879999999998"/>
    <n v="6"/>
    <x v="261"/>
  </r>
  <r>
    <d v="2038-02-05T00:00:00"/>
    <n v="33.32879999999998"/>
    <s v="Amazonis"/>
    <n v="22.4"/>
    <n v="13.3"/>
    <n v="2.9792000000000001"/>
    <n v="36.307999999999979"/>
    <n v="0"/>
    <n v="36.307999999999979"/>
    <n v="6"/>
    <x v="261"/>
  </r>
  <r>
    <d v="2038-02-06T00:00:00"/>
    <n v="36.307999999999979"/>
    <s v="Memnonia"/>
    <n v="22"/>
    <n v="15.5"/>
    <n v="3.41"/>
    <n v="39.717999999999975"/>
    <n v="0"/>
    <n v="39.717999999999975"/>
    <n v="6"/>
    <x v="261"/>
  </r>
  <r>
    <d v="2038-02-07T00:00:00"/>
    <n v="39.717999999999975"/>
    <s v="Casius"/>
    <n v="10.8"/>
    <n v="0.4"/>
    <n v="0"/>
    <n v="39.717999999999975"/>
    <n v="0"/>
    <n v="39.717999999999975"/>
    <n v="6"/>
    <x v="261"/>
  </r>
  <r>
    <d v="2038-02-08T00:00:00"/>
    <n v="39.717999999999975"/>
    <s v="Phoenicis Lacus"/>
    <n v="21.6"/>
    <n v="0"/>
    <n v="0"/>
    <n v="39.717999999999975"/>
    <n v="0"/>
    <n v="39.717999999999975"/>
    <n v="6"/>
    <x v="261"/>
  </r>
  <r>
    <d v="2038-02-09T00:00:00"/>
    <n v="39.717999999999975"/>
    <s v="Ismenius Lacus"/>
    <n v="10.1"/>
    <n v="0"/>
    <n v="0"/>
    <n v="39.717999999999975"/>
    <n v="0"/>
    <n v="39.717999999999975"/>
    <n v="6"/>
    <x v="261"/>
  </r>
  <r>
    <d v="2038-02-10T00:00:00"/>
    <n v="39.717999999999975"/>
    <s v="Amazonis"/>
    <n v="29"/>
    <n v="12.6"/>
    <n v="3.6539999999999999"/>
    <n v="43.371999999999971"/>
    <n v="0"/>
    <n v="43.371999999999971"/>
    <n v="6"/>
    <x v="261"/>
  </r>
  <r>
    <d v="2038-02-11T00:00:00"/>
    <n v="43.371999999999971"/>
    <s v="Ismenius Lacus"/>
    <n v="16.399999999999999"/>
    <n v="3.7"/>
    <n v="0.60680000000000001"/>
    <n v="43.978799999999971"/>
    <n v="0"/>
    <n v="43.978799999999971"/>
    <n v="7"/>
    <x v="262"/>
  </r>
  <r>
    <d v="2038-02-12T00:00:00"/>
    <n v="43.978799999999971"/>
    <s v="Tharsis"/>
    <n v="13.5"/>
    <n v="38.5"/>
    <n v="5.1974999999999998"/>
    <n v="49.176299999999969"/>
    <n v="0"/>
    <n v="49.176299999999969"/>
    <n v="7"/>
    <x v="262"/>
  </r>
  <r>
    <d v="2038-02-13T00:00:00"/>
    <n v="49.176299999999969"/>
    <s v="Arabia"/>
    <n v="18.100000000000001"/>
    <n v="3"/>
    <n v="0.54300000000000004"/>
    <n v="49.719299999999969"/>
    <n v="0"/>
    <n v="49.719299999999969"/>
    <n v="7"/>
    <x v="262"/>
  </r>
  <r>
    <d v="2038-02-14T00:00:00"/>
    <n v="49.719299999999969"/>
    <s v="Coprates"/>
    <n v="20.399999999999999"/>
    <n v="11.7"/>
    <n v="2.3868"/>
    <n v="52.106099999999969"/>
    <n v="0"/>
    <n v="52.106099999999969"/>
    <n v="7"/>
    <x v="262"/>
  </r>
  <r>
    <d v="2038-02-15T00:00:00"/>
    <n v="52.106099999999969"/>
    <s v="Phoenicis Lacus"/>
    <n v="29.6"/>
    <n v="0.9"/>
    <n v="0"/>
    <n v="52.106099999999969"/>
    <n v="0"/>
    <n v="52.106099999999969"/>
    <n v="7"/>
    <x v="262"/>
  </r>
  <r>
    <d v="2038-02-16T00:00:00"/>
    <n v="52.106099999999969"/>
    <s v="Mare Tyrrhenum"/>
    <n v="11.4"/>
    <n v="0.6"/>
    <n v="0"/>
    <n v="52.106099999999969"/>
    <n v="0"/>
    <n v="52.106099999999969"/>
    <n v="7"/>
    <x v="262"/>
  </r>
  <r>
    <d v="2038-02-17T00:00:00"/>
    <n v="52.106099999999969"/>
    <s v="Amazonis"/>
    <n v="28.8"/>
    <n v="14.1"/>
    <n v="4.0607999999999995"/>
    <n v="56.16689999999997"/>
    <n v="0"/>
    <n v="56.16689999999997"/>
    <n v="7"/>
    <x v="262"/>
  </r>
  <r>
    <d v="2038-02-18T00:00:00"/>
    <n v="56.16689999999997"/>
    <s v="Iapygia"/>
    <n v="11.8"/>
    <n v="42.4"/>
    <n v="5.0031999999999996"/>
    <n v="61.170099999999969"/>
    <n v="0"/>
    <n v="61.170099999999969"/>
    <n v="8"/>
    <x v="263"/>
  </r>
  <r>
    <d v="2038-02-19T00:00:00"/>
    <n v="61.170099999999969"/>
    <s v="Coprates"/>
    <n v="11.5"/>
    <n v="10.1"/>
    <n v="1.1615"/>
    <n v="62.331599999999966"/>
    <n v="0"/>
    <n v="62.331599999999966"/>
    <n v="8"/>
    <x v="263"/>
  </r>
  <r>
    <d v="2038-02-20T00:00:00"/>
    <n v="62.331599999999966"/>
    <s v="Eridania"/>
    <n v="13.6"/>
    <n v="8.4"/>
    <n v="1.1424000000000001"/>
    <n v="63.473999999999968"/>
    <n v="0"/>
    <n v="63.473999999999968"/>
    <n v="8"/>
    <x v="263"/>
  </r>
  <r>
    <d v="2038-02-21T00:00:00"/>
    <n v="63.473999999999968"/>
    <s v="Hellas"/>
    <n v="14.1"/>
    <n v="0.7"/>
    <n v="0"/>
    <n v="63.473999999999968"/>
    <n v="0"/>
    <n v="63.473999999999968"/>
    <n v="8"/>
    <x v="263"/>
  </r>
  <r>
    <d v="2038-02-22T00:00:00"/>
    <n v="63.473999999999968"/>
    <s v="Tharsis"/>
    <n v="19.399999999999999"/>
    <n v="32.700000000000003"/>
    <n v="6.3437999999999999"/>
    <n v="69.817799999999963"/>
    <n v="0"/>
    <n v="69.817799999999963"/>
    <n v="8"/>
    <x v="263"/>
  </r>
  <r>
    <d v="2038-02-23T00:00:00"/>
    <n v="69.817799999999963"/>
    <s v="Phaethontis"/>
    <n v="28.5"/>
    <n v="0"/>
    <n v="0"/>
    <n v="69.817799999999963"/>
    <n v="0"/>
    <n v="69.817799999999963"/>
    <n v="8"/>
    <x v="263"/>
  </r>
  <r>
    <d v="2038-02-24T00:00:00"/>
    <n v="69.817799999999963"/>
    <s v="Tharsis"/>
    <n v="23.7"/>
    <n v="12.2"/>
    <n v="2.8914"/>
    <n v="72.709199999999967"/>
    <n v="0"/>
    <n v="72.709199999999967"/>
    <n v="8"/>
    <x v="263"/>
  </r>
  <r>
    <d v="2038-02-25T00:00:00"/>
    <n v="72.709199999999967"/>
    <s v="Elysium"/>
    <n v="21.7"/>
    <n v="0"/>
    <n v="0"/>
    <n v="72.709199999999967"/>
    <n v="0"/>
    <n v="72.709199999999967"/>
    <n v="9"/>
    <x v="264"/>
  </r>
  <r>
    <d v="2038-02-26T00:00:00"/>
    <n v="72.709199999999967"/>
    <s v="Noachis"/>
    <n v="13.3"/>
    <n v="0"/>
    <n v="0"/>
    <n v="72.709199999999967"/>
    <n v="0"/>
    <n v="72.709199999999967"/>
    <n v="9"/>
    <x v="264"/>
  </r>
  <r>
    <d v="2038-02-27T00:00:00"/>
    <n v="72.709199999999967"/>
    <s v="Mare Boreum"/>
    <n v="14.4"/>
    <n v="0"/>
    <n v="0"/>
    <n v="72.709199999999967"/>
    <n v="0"/>
    <n v="72.709199999999967"/>
    <n v="9"/>
    <x v="264"/>
  </r>
  <r>
    <d v="2038-02-28T00:00:00"/>
    <n v="72.709199999999967"/>
    <s v="Amazonis"/>
    <n v="28.5"/>
    <n v="21.5"/>
    <n v="6.1275000000000004"/>
    <n v="78.836699999999965"/>
    <n v="0"/>
    <n v="78.836699999999965"/>
    <n v="9"/>
    <x v="264"/>
  </r>
  <r>
    <d v="2038-03-01T00:00:00"/>
    <n v="78.836699999999965"/>
    <s v="Tharsis"/>
    <n v="20.5"/>
    <n v="0"/>
    <n v="0"/>
    <n v="78.836699999999965"/>
    <n v="0"/>
    <n v="78.836699999999965"/>
    <n v="9"/>
    <x v="264"/>
  </r>
  <r>
    <d v="2038-03-02T00:00:00"/>
    <n v="78.836699999999965"/>
    <s v="Iapygia"/>
    <n v="11.4"/>
    <n v="39"/>
    <n v="4.4460000000000006"/>
    <n v="83.282699999999963"/>
    <n v="0"/>
    <n v="83.282699999999963"/>
    <n v="9"/>
    <x v="264"/>
  </r>
  <r>
    <d v="2038-03-03T00:00:00"/>
    <n v="83.282699999999963"/>
    <s v="Mare Boreum"/>
    <n v="12.5"/>
    <n v="0"/>
    <n v="0"/>
    <n v="83.282699999999963"/>
    <n v="0"/>
    <n v="83.282699999999963"/>
    <n v="9"/>
    <x v="264"/>
  </r>
  <r>
    <d v="2038-03-04T00:00:00"/>
    <n v="83.282699999999963"/>
    <s v="Phoenicis Lacus"/>
    <n v="16.600000000000001"/>
    <n v="4.5999999999999996"/>
    <n v="0.76360000000000006"/>
    <n v="84.04629999999996"/>
    <n v="0"/>
    <n v="84.04629999999996"/>
    <n v="10"/>
    <x v="265"/>
  </r>
  <r>
    <d v="2038-03-05T00:00:00"/>
    <n v="84.04629999999996"/>
    <s v="Phoenicis Lacus"/>
    <n v="10.6"/>
    <n v="11.3"/>
    <n v="1.1978"/>
    <n v="85.24409999999996"/>
    <n v="0"/>
    <n v="85.24409999999996"/>
    <n v="10"/>
    <x v="265"/>
  </r>
  <r>
    <d v="2038-03-06T00:00:00"/>
    <n v="85.24409999999996"/>
    <s v="Coprates"/>
    <n v="27.9"/>
    <n v="16.100000000000001"/>
    <n v="4.4919000000000002"/>
    <n v="89.735999999999962"/>
    <n v="0"/>
    <n v="89.735999999999962"/>
    <n v="10"/>
    <x v="265"/>
  </r>
  <r>
    <d v="2038-03-07T00:00:00"/>
    <n v="89.735999999999962"/>
    <s v="Iapygia"/>
    <n v="11.1"/>
    <n v="28.2"/>
    <n v="3.1301999999999999"/>
    <n v="92.866199999999964"/>
    <n v="0"/>
    <n v="92.866199999999964"/>
    <n v="10"/>
    <x v="265"/>
  </r>
  <r>
    <d v="2038-03-08T00:00:00"/>
    <n v="92.866199999999964"/>
    <s v="Coprates"/>
    <n v="21.5"/>
    <n v="12.8"/>
    <n v="2.7519999999999998"/>
    <n v="95.618199999999959"/>
    <n v="0"/>
    <n v="95.618199999999959"/>
    <n v="10"/>
    <x v="265"/>
  </r>
  <r>
    <d v="2038-03-09T00:00:00"/>
    <n v="95.618199999999959"/>
    <s v="Noachis"/>
    <n v="28.4"/>
    <n v="4.5999999999999996"/>
    <n v="1.3063999999999998"/>
    <n v="96.924599999999955"/>
    <n v="0"/>
    <n v="96.924599999999955"/>
    <n v="10"/>
    <x v="265"/>
  </r>
  <r>
    <d v="2038-03-10T00:00:00"/>
    <n v="96.924599999999955"/>
    <s v="Mare Acidalium"/>
    <n v="18.100000000000001"/>
    <n v="5.9"/>
    <n v="1.0679000000000003"/>
    <n v="97.99249999999995"/>
    <n v="0"/>
    <n v="97.99249999999995"/>
    <n v="10"/>
    <x v="265"/>
  </r>
  <r>
    <d v="2038-03-11T00:00:00"/>
    <n v="97.99249999999995"/>
    <s v="Elysium"/>
    <n v="25.3"/>
    <n v="0"/>
    <n v="0"/>
    <n v="97.99249999999995"/>
    <n v="0"/>
    <n v="97.99249999999995"/>
    <n v="11"/>
    <x v="266"/>
  </r>
  <r>
    <d v="2038-03-12T00:00:00"/>
    <n v="97.99249999999995"/>
    <s v="Mare Boreum"/>
    <n v="15.6"/>
    <n v="10.6"/>
    <n v="1.6536"/>
    <n v="99.646099999999947"/>
    <n v="0"/>
    <n v="99.646099999999947"/>
    <n v="11"/>
    <x v="266"/>
  </r>
  <r>
    <d v="2038-03-13T00:00:00"/>
    <n v="99.646099999999947"/>
    <s v="Tharsis"/>
    <n v="19.899999999999999"/>
    <n v="0"/>
    <n v="0"/>
    <n v="99.646099999999947"/>
    <n v="0"/>
    <n v="99.646099999999947"/>
    <n v="11"/>
    <x v="266"/>
  </r>
  <r>
    <d v="2038-03-14T00:00:00"/>
    <n v="99.646099999999947"/>
    <s v="Coprates"/>
    <n v="24.7"/>
    <n v="14.7"/>
    <n v="3.6309"/>
    <n v="103.27699999999994"/>
    <n v="100"/>
    <n v="3.2769999999999442"/>
    <n v="11"/>
    <x v="266"/>
  </r>
  <r>
    <d v="2038-03-15T00:00:00"/>
    <n v="3.2769999999999442"/>
    <s v="Aeolis"/>
    <n v="21.9"/>
    <n v="5.6"/>
    <n v="1.2263999999999999"/>
    <n v="4.5033999999999441"/>
    <n v="0"/>
    <n v="4.5033999999999441"/>
    <n v="11"/>
    <x v="266"/>
  </r>
  <r>
    <d v="2038-03-16T00:00:00"/>
    <n v="4.5033999999999441"/>
    <s v="Arabia"/>
    <n v="18"/>
    <n v="6.2"/>
    <n v="1.1160000000000001"/>
    <n v="5.6193999999999438"/>
    <n v="0"/>
    <n v="5.6193999999999438"/>
    <n v="11"/>
    <x v="266"/>
  </r>
  <r>
    <d v="2038-03-17T00:00:00"/>
    <n v="5.6193999999999438"/>
    <s v="Mare Australe"/>
    <n v="24.5"/>
    <n v="0.6"/>
    <n v="0"/>
    <n v="5.6193999999999438"/>
    <n v="0"/>
    <n v="5.6193999999999438"/>
    <n v="11"/>
    <x v="266"/>
  </r>
  <r>
    <d v="2038-03-18T00:00:00"/>
    <n v="5.6193999999999438"/>
    <s v="Ismenius Lacus"/>
    <n v="10.9"/>
    <n v="0"/>
    <n v="0"/>
    <n v="5.6193999999999438"/>
    <n v="0"/>
    <n v="5.6193999999999438"/>
    <n v="12"/>
    <x v="267"/>
  </r>
  <r>
    <d v="2038-03-19T00:00:00"/>
    <n v="5.6193999999999438"/>
    <s v="Arcadia"/>
    <n v="11.3"/>
    <n v="2.7"/>
    <n v="0.30510000000000004"/>
    <n v="5.9244999999999441"/>
    <n v="0"/>
    <n v="5.9244999999999441"/>
    <n v="12"/>
    <x v="267"/>
  </r>
  <r>
    <d v="2038-03-20T00:00:00"/>
    <n v="5.9244999999999441"/>
    <s v="Iapygia"/>
    <n v="13.2"/>
    <n v="30"/>
    <n v="3.96"/>
    <n v="9.8844999999999441"/>
    <n v="0"/>
    <n v="9.8844999999999441"/>
    <n v="12"/>
    <x v="267"/>
  </r>
  <r>
    <d v="2038-03-21T00:00:00"/>
    <n v="9.8844999999999441"/>
    <s v="Ismenius Lacus"/>
    <n v="18.7"/>
    <n v="4.7"/>
    <n v="0.87890000000000001"/>
    <n v="10.763399999999944"/>
    <n v="0"/>
    <n v="10.763399999999944"/>
    <n v="12"/>
    <x v="267"/>
  </r>
  <r>
    <d v="2038-03-22T00:00:00"/>
    <n v="10.763399999999944"/>
    <s v="Ismenius Lacus"/>
    <n v="12.1"/>
    <n v="1.5"/>
    <n v="0.18149999999999999"/>
    <n v="10.944899999999944"/>
    <n v="0"/>
    <n v="10.944899999999944"/>
    <n v="12"/>
    <x v="267"/>
  </r>
  <r>
    <d v="2038-03-23T00:00:00"/>
    <n v="10.944899999999944"/>
    <s v="Phoenicis Lacus"/>
    <n v="11.9"/>
    <n v="1.3"/>
    <n v="0.1547"/>
    <n v="11.099599999999944"/>
    <n v="0"/>
    <n v="11.099599999999944"/>
    <n v="12"/>
    <x v="267"/>
  </r>
  <r>
    <d v="2038-03-24T00:00:00"/>
    <n v="11.099599999999944"/>
    <s v="Arcadia"/>
    <n v="17.7"/>
    <n v="2.6"/>
    <n v="0.46020000000000005"/>
    <n v="11.559799999999944"/>
    <n v="0"/>
    <n v="11.559799999999944"/>
    <n v="12"/>
    <x v="267"/>
  </r>
  <r>
    <d v="2038-03-25T00:00:00"/>
    <n v="11.559799999999944"/>
    <s v="Margaritifer Sinus"/>
    <n v="25.9"/>
    <n v="0.8"/>
    <n v="0"/>
    <n v="11.559799999999944"/>
    <n v="0"/>
    <n v="11.559799999999944"/>
    <n v="13"/>
    <x v="268"/>
  </r>
  <r>
    <d v="2038-03-26T00:00:00"/>
    <n v="11.559799999999944"/>
    <s v="Noachis"/>
    <n v="27.7"/>
    <n v="0"/>
    <n v="0"/>
    <n v="11.559799999999944"/>
    <n v="0"/>
    <n v="11.559799999999944"/>
    <n v="13"/>
    <x v="268"/>
  </r>
  <r>
    <d v="2038-03-27T00:00:00"/>
    <n v="11.559799999999944"/>
    <s v="Eridania"/>
    <n v="13.3"/>
    <n v="13.3"/>
    <n v="1.7689000000000001"/>
    <n v="13.328699999999944"/>
    <n v="0"/>
    <n v="13.328699999999944"/>
    <n v="13"/>
    <x v="268"/>
  </r>
  <r>
    <d v="2038-03-28T00:00:00"/>
    <n v="13.328699999999944"/>
    <s v="Tharsis"/>
    <n v="11.7"/>
    <n v="4.9000000000000004"/>
    <n v="0.57330000000000003"/>
    <n v="13.901999999999944"/>
    <n v="0"/>
    <n v="13.901999999999944"/>
    <n v="13"/>
    <x v="268"/>
  </r>
  <r>
    <d v="2038-03-29T00:00:00"/>
    <n v="13.901999999999944"/>
    <s v="Arcadia"/>
    <n v="26.5"/>
    <n v="4.5"/>
    <n v="1.1925000000000001"/>
    <n v="15.094499999999945"/>
    <n v="0"/>
    <n v="15.094499999999945"/>
    <n v="13"/>
    <x v="268"/>
  </r>
  <r>
    <d v="2038-03-30T00:00:00"/>
    <n v="15.094499999999945"/>
    <s v="Casius"/>
    <n v="18.7"/>
    <n v="2.2999999999999998"/>
    <n v="0.43009999999999998"/>
    <n v="15.524599999999944"/>
    <n v="0"/>
    <n v="15.524599999999944"/>
    <n v="13"/>
    <x v="268"/>
  </r>
  <r>
    <d v="2038-03-31T00:00:00"/>
    <n v="15.524599999999944"/>
    <s v="Mare Acidalium"/>
    <n v="11.7"/>
    <n v="6"/>
    <n v="0.70199999999999985"/>
    <n v="16.226599999999944"/>
    <n v="0"/>
    <n v="16.226599999999944"/>
    <n v="13"/>
    <x v="268"/>
  </r>
  <r>
    <d v="2038-04-01T00:00:00"/>
    <n v="16.226599999999944"/>
    <s v="Tharsis"/>
    <n v="27.5"/>
    <n v="22.6"/>
    <n v="6.2149999999999999"/>
    <n v="22.441599999999944"/>
    <n v="0"/>
    <n v="22.441599999999944"/>
    <n v="14"/>
    <x v="269"/>
  </r>
  <r>
    <d v="2038-04-02T00:00:00"/>
    <n v="22.441599999999944"/>
    <s v="Casius"/>
    <n v="27.4"/>
    <n v="0"/>
    <n v="0"/>
    <n v="22.441599999999944"/>
    <n v="0"/>
    <n v="22.441599999999944"/>
    <n v="14"/>
    <x v="269"/>
  </r>
  <r>
    <d v="2038-04-03T00:00:00"/>
    <n v="22.441599999999944"/>
    <s v="Amazonis"/>
    <n v="14.8"/>
    <n v="0"/>
    <n v="0"/>
    <n v="22.441599999999944"/>
    <n v="0"/>
    <n v="22.441599999999944"/>
    <n v="14"/>
    <x v="269"/>
  </r>
  <r>
    <d v="2038-04-04T00:00:00"/>
    <n v="22.441599999999944"/>
    <s v="Lunae Palus"/>
    <n v="26.2"/>
    <n v="0"/>
    <n v="0"/>
    <n v="22.441599999999944"/>
    <n v="0"/>
    <n v="22.441599999999944"/>
    <n v="14"/>
    <x v="269"/>
  </r>
  <r>
    <d v="2038-04-05T00:00:00"/>
    <n v="22.441599999999944"/>
    <s v="Phoenicis Lacus"/>
    <n v="12.9"/>
    <n v="17.899999999999999"/>
    <n v="2.3090999999999999"/>
    <n v="24.750699999999945"/>
    <n v="0"/>
    <n v="24.750699999999945"/>
    <n v="14"/>
    <x v="269"/>
  </r>
  <r>
    <d v="2038-04-06T00:00:00"/>
    <n v="24.750699999999945"/>
    <s v="Syrtis Major"/>
    <n v="12.5"/>
    <n v="0"/>
    <n v="0"/>
    <n v="24.750699999999945"/>
    <n v="0"/>
    <n v="24.750699999999945"/>
    <n v="14"/>
    <x v="269"/>
  </r>
  <r>
    <d v="2038-04-07T00:00:00"/>
    <n v="24.750699999999945"/>
    <s v="Argyre"/>
    <n v="12.3"/>
    <n v="0"/>
    <n v="0"/>
    <n v="24.750699999999945"/>
    <n v="0"/>
    <n v="24.750699999999945"/>
    <n v="14"/>
    <x v="269"/>
  </r>
  <r>
    <d v="2038-04-08T00:00:00"/>
    <n v="24.750699999999945"/>
    <s v="Amenthes"/>
    <n v="19.399999999999999"/>
    <n v="0"/>
    <n v="0"/>
    <n v="24.750699999999945"/>
    <n v="0"/>
    <n v="24.750699999999945"/>
    <n v="15"/>
    <x v="270"/>
  </r>
  <r>
    <d v="2038-04-09T00:00:00"/>
    <n v="24.750699999999945"/>
    <s v="Phoenicis Lacus"/>
    <n v="20.9"/>
    <n v="0"/>
    <n v="0"/>
    <n v="24.750699999999945"/>
    <n v="0"/>
    <n v="24.750699999999945"/>
    <n v="15"/>
    <x v="270"/>
  </r>
  <r>
    <d v="2038-04-10T00:00:00"/>
    <n v="24.750699999999945"/>
    <s v="Mare Boreum"/>
    <n v="10.4"/>
    <n v="0"/>
    <n v="0"/>
    <n v="24.750699999999945"/>
    <n v="0"/>
    <n v="24.750699999999945"/>
    <n v="15"/>
    <x v="270"/>
  </r>
  <r>
    <d v="2038-04-11T00:00:00"/>
    <n v="24.750699999999945"/>
    <s v="Amazonis"/>
    <n v="22.2"/>
    <n v="2.5"/>
    <n v="0.55500000000000005"/>
    <n v="25.305699999999945"/>
    <n v="0"/>
    <n v="25.305699999999945"/>
    <n v="15"/>
    <x v="270"/>
  </r>
  <r>
    <d v="2038-04-12T00:00:00"/>
    <n v="25.305699999999945"/>
    <s v="Iapygia"/>
    <n v="16.8"/>
    <n v="0"/>
    <n v="0"/>
    <n v="25.305699999999945"/>
    <n v="0"/>
    <n v="25.305699999999945"/>
    <n v="15"/>
    <x v="270"/>
  </r>
  <r>
    <d v="2038-04-13T00:00:00"/>
    <n v="25.305699999999945"/>
    <s v="Tharsis"/>
    <n v="21.7"/>
    <n v="33.299999999999997"/>
    <n v="7.2260999999999989"/>
    <n v="32.531799999999947"/>
    <n v="0"/>
    <n v="32.531799999999947"/>
    <n v="15"/>
    <x v="270"/>
  </r>
  <r>
    <d v="2038-04-14T00:00:00"/>
    <n v="32.531799999999947"/>
    <s v="Amazonis"/>
    <n v="10.199999999999999"/>
    <n v="16.600000000000001"/>
    <n v="1.6932"/>
    <n v="34.224999999999945"/>
    <n v="0"/>
    <n v="34.224999999999945"/>
    <n v="15"/>
    <x v="270"/>
  </r>
  <r>
    <d v="2038-04-15T00:00:00"/>
    <n v="34.224999999999945"/>
    <s v="Iapygia"/>
    <n v="16.5"/>
    <n v="0"/>
    <n v="0"/>
    <n v="34.224999999999945"/>
    <n v="0"/>
    <n v="34.224999999999945"/>
    <n v="16"/>
    <x v="271"/>
  </r>
  <r>
    <d v="2038-04-16T00:00:00"/>
    <n v="34.224999999999945"/>
    <s v="Oxia Palus"/>
    <n v="29.1"/>
    <n v="0.5"/>
    <n v="0"/>
    <n v="34.224999999999945"/>
    <n v="0"/>
    <n v="34.224999999999945"/>
    <n v="16"/>
    <x v="271"/>
  </r>
  <r>
    <d v="2038-04-17T00:00:00"/>
    <n v="34.224999999999945"/>
    <s v="Amazonis"/>
    <n v="17.8"/>
    <n v="0"/>
    <n v="0"/>
    <n v="34.224999999999945"/>
    <n v="0"/>
    <n v="34.224999999999945"/>
    <n v="16"/>
    <x v="271"/>
  </r>
  <r>
    <d v="2038-04-18T00:00:00"/>
    <n v="34.224999999999945"/>
    <s v="Iapygia"/>
    <n v="10"/>
    <n v="0"/>
    <n v="0"/>
    <n v="34.224999999999945"/>
    <n v="0"/>
    <n v="34.224999999999945"/>
    <n v="16"/>
    <x v="271"/>
  </r>
  <r>
    <d v="2038-04-19T00:00:00"/>
    <n v="34.224999999999945"/>
    <s v="Mare Boreum"/>
    <n v="15.5"/>
    <n v="8.6"/>
    <n v="1.333"/>
    <n v="35.557999999999943"/>
    <n v="0"/>
    <n v="35.557999999999943"/>
    <n v="16"/>
    <x v="271"/>
  </r>
  <r>
    <d v="2038-04-20T00:00:00"/>
    <n v="35.557999999999943"/>
    <s v="Iapygia"/>
    <n v="15.3"/>
    <n v="21.4"/>
    <n v="3.2742000000000004"/>
    <n v="38.832199999999943"/>
    <n v="0"/>
    <n v="38.832199999999943"/>
    <n v="16"/>
    <x v="271"/>
  </r>
  <r>
    <d v="2038-04-21T00:00:00"/>
    <n v="38.832199999999943"/>
    <s v="Sinus Sabaeus"/>
    <n v="23.7"/>
    <n v="0"/>
    <n v="0"/>
    <n v="38.832199999999943"/>
    <n v="0"/>
    <n v="38.832199999999943"/>
    <n v="16"/>
    <x v="271"/>
  </r>
  <r>
    <d v="2038-04-22T00:00:00"/>
    <n v="38.832199999999943"/>
    <s v="Amazonis"/>
    <n v="26.1"/>
    <n v="12.5"/>
    <n v="3.2625000000000002"/>
    <n v="42.094699999999946"/>
    <n v="0"/>
    <n v="42.094699999999946"/>
    <n v="17"/>
    <x v="272"/>
  </r>
  <r>
    <d v="2038-04-23T00:00:00"/>
    <n v="42.094699999999946"/>
    <s v="Amazonis"/>
    <n v="13.4"/>
    <n v="0"/>
    <n v="0"/>
    <n v="42.094699999999946"/>
    <n v="0"/>
    <n v="42.094699999999946"/>
    <n v="17"/>
    <x v="272"/>
  </r>
  <r>
    <d v="2038-04-24T00:00:00"/>
    <n v="42.094699999999946"/>
    <s v="Amenthes"/>
    <n v="17.8"/>
    <n v="3.7"/>
    <n v="0.65859999999999996"/>
    <n v="42.753299999999946"/>
    <n v="0"/>
    <n v="42.753299999999946"/>
    <n v="17"/>
    <x v="272"/>
  </r>
  <r>
    <d v="2038-04-25T00:00:00"/>
    <n v="42.753299999999946"/>
    <s v="Argyre"/>
    <n v="13"/>
    <n v="2.7"/>
    <n v="0.35100000000000003"/>
    <n v="43.104299999999945"/>
    <n v="0"/>
    <n v="43.104299999999945"/>
    <n v="17"/>
    <x v="272"/>
  </r>
  <r>
    <d v="2038-04-26T00:00:00"/>
    <n v="43.104299999999945"/>
    <s v="Coprates"/>
    <n v="28.2"/>
    <n v="0"/>
    <n v="0"/>
    <n v="43.104299999999945"/>
    <n v="0"/>
    <n v="43.104299999999945"/>
    <n v="17"/>
    <x v="272"/>
  </r>
  <r>
    <d v="2038-04-27T00:00:00"/>
    <n v="43.104299999999945"/>
    <s v="Iapygia"/>
    <n v="23"/>
    <n v="0"/>
    <n v="0"/>
    <n v="43.104299999999945"/>
    <n v="0"/>
    <n v="43.104299999999945"/>
    <n v="17"/>
    <x v="272"/>
  </r>
  <r>
    <d v="2038-04-28T00:00:00"/>
    <n v="43.104299999999945"/>
    <s v="Coprates"/>
    <n v="21.5"/>
    <n v="0"/>
    <n v="0"/>
    <n v="43.104299999999945"/>
    <n v="0"/>
    <n v="43.104299999999945"/>
    <n v="17"/>
    <x v="272"/>
  </r>
  <r>
    <d v="2038-04-29T00:00:00"/>
    <n v="43.104299999999945"/>
    <s v="Memnonia"/>
    <n v="22.3"/>
    <n v="0"/>
    <n v="0"/>
    <n v="43.104299999999945"/>
    <n v="0"/>
    <n v="43.104299999999945"/>
    <n v="18"/>
    <x v="273"/>
  </r>
  <r>
    <d v="2038-04-30T00:00:00"/>
    <n v="43.104299999999945"/>
    <s v="Iapygia"/>
    <n v="28.2"/>
    <n v="0"/>
    <n v="0"/>
    <n v="43.104299999999945"/>
    <n v="0"/>
    <n v="43.104299999999945"/>
    <n v="18"/>
    <x v="273"/>
  </r>
  <r>
    <d v="2038-05-01T00:00:00"/>
    <n v="43.104299999999945"/>
    <s v="Argyre"/>
    <n v="11.9"/>
    <n v="3.4"/>
    <n v="0.40460000000000002"/>
    <n v="43.508899999999947"/>
    <n v="0"/>
    <n v="43.508899999999947"/>
    <n v="18"/>
    <x v="273"/>
  </r>
  <r>
    <d v="2038-05-02T00:00:00"/>
    <n v="43.508899999999947"/>
    <s v="Memnonia"/>
    <n v="20.9"/>
    <n v="7.5"/>
    <n v="1.5675000000000001"/>
    <n v="45.07639999999995"/>
    <n v="0"/>
    <n v="45.07639999999995"/>
    <n v="18"/>
    <x v="273"/>
  </r>
  <r>
    <d v="2038-05-03T00:00:00"/>
    <n v="45.07639999999995"/>
    <s v="Mare Tyrrhenum"/>
    <n v="18.399999999999999"/>
    <n v="0.2"/>
    <n v="0"/>
    <n v="45.07639999999995"/>
    <n v="0"/>
    <n v="45.07639999999995"/>
    <n v="18"/>
    <x v="273"/>
  </r>
  <r>
    <d v="2038-05-04T00:00:00"/>
    <n v="45.07639999999995"/>
    <s v="Iapygia"/>
    <n v="27.8"/>
    <n v="35.9"/>
    <n v="9.9802"/>
    <n v="55.056599999999946"/>
    <n v="0"/>
    <n v="55.056599999999946"/>
    <n v="18"/>
    <x v="273"/>
  </r>
  <r>
    <d v="2038-05-05T00:00:00"/>
    <n v="55.056599999999946"/>
    <s v="Tharsis"/>
    <n v="20.7"/>
    <n v="14.7"/>
    <n v="3.0428999999999995"/>
    <n v="58.099499999999949"/>
    <n v="0"/>
    <n v="58.099499999999949"/>
    <n v="18"/>
    <x v="273"/>
  </r>
  <r>
    <d v="2038-05-06T00:00:00"/>
    <n v="58.099499999999949"/>
    <s v="Amenthes"/>
    <n v="13"/>
    <n v="0"/>
    <n v="0"/>
    <n v="58.099499999999949"/>
    <n v="0"/>
    <n v="58.099499999999949"/>
    <n v="19"/>
    <x v="274"/>
  </r>
  <r>
    <d v="2038-05-07T00:00:00"/>
    <n v="58.099499999999949"/>
    <s v="Tharsis"/>
    <n v="29.4"/>
    <n v="0"/>
    <n v="0"/>
    <n v="58.099499999999949"/>
    <n v="0"/>
    <n v="58.099499999999949"/>
    <n v="19"/>
    <x v="274"/>
  </r>
  <r>
    <d v="2038-05-08T00:00:00"/>
    <n v="58.099499999999949"/>
    <s v="Noachis"/>
    <n v="19.8"/>
    <n v="13.9"/>
    <n v="2.7522000000000002"/>
    <n v="60.851699999999951"/>
    <n v="0"/>
    <n v="60.851699999999951"/>
    <n v="19"/>
    <x v="274"/>
  </r>
  <r>
    <d v="2038-05-09T00:00:00"/>
    <n v="60.851699999999951"/>
    <s v="Amazonis"/>
    <n v="10.9"/>
    <n v="17"/>
    <n v="1.8530000000000002"/>
    <n v="62.704699999999953"/>
    <n v="0"/>
    <n v="62.704699999999953"/>
    <n v="19"/>
    <x v="274"/>
  </r>
  <r>
    <d v="2038-05-10T00:00:00"/>
    <n v="62.704699999999953"/>
    <s v="Iapygia"/>
    <n v="27.3"/>
    <n v="15.8"/>
    <n v="4.3134000000000006"/>
    <n v="67.018099999999947"/>
    <n v="0"/>
    <n v="67.018099999999947"/>
    <n v="19"/>
    <x v="274"/>
  </r>
  <r>
    <d v="2038-05-11T00:00:00"/>
    <n v="67.018099999999947"/>
    <s v="Tharsis"/>
    <n v="16.399999999999999"/>
    <n v="0"/>
    <n v="0"/>
    <n v="67.018099999999947"/>
    <n v="0"/>
    <n v="67.018099999999947"/>
    <n v="19"/>
    <x v="274"/>
  </r>
  <r>
    <d v="2038-05-12T00:00:00"/>
    <n v="67.018099999999947"/>
    <s v="Phoenicis Lacus"/>
    <n v="28"/>
    <n v="9.6999999999999993"/>
    <n v="2.7159999999999997"/>
    <n v="69.734099999999941"/>
    <n v="0"/>
    <n v="69.734099999999941"/>
    <n v="19"/>
    <x v="274"/>
  </r>
  <r>
    <d v="2038-05-13T00:00:00"/>
    <n v="69.734099999999941"/>
    <s v="Coprates"/>
    <n v="17.399999999999999"/>
    <n v="6.6"/>
    <n v="1.1483999999999999"/>
    <n v="70.882499999999936"/>
    <n v="0"/>
    <n v="70.882499999999936"/>
    <n v="20"/>
    <x v="275"/>
  </r>
  <r>
    <d v="2038-05-14T00:00:00"/>
    <n v="70.882499999999936"/>
    <s v="Ismenius Lacus"/>
    <n v="25.7"/>
    <n v="0.7"/>
    <n v="0"/>
    <n v="70.882499999999936"/>
    <n v="0"/>
    <n v="70.882499999999936"/>
    <n v="20"/>
    <x v="275"/>
  </r>
  <r>
    <d v="2038-05-15T00:00:00"/>
    <n v="70.882499999999936"/>
    <s v="Tharsis"/>
    <n v="20.100000000000001"/>
    <n v="11"/>
    <n v="2.2110000000000003"/>
    <n v="73.093499999999935"/>
    <n v="0"/>
    <n v="73.093499999999935"/>
    <n v="20"/>
    <x v="275"/>
  </r>
  <r>
    <d v="2038-05-16T00:00:00"/>
    <n v="73.093499999999935"/>
    <s v="Tharsis"/>
    <n v="17.899999999999999"/>
    <n v="0"/>
    <n v="0"/>
    <n v="73.093499999999935"/>
    <n v="0"/>
    <n v="73.093499999999935"/>
    <n v="20"/>
    <x v="275"/>
  </r>
  <r>
    <d v="2038-05-17T00:00:00"/>
    <n v="73.093499999999935"/>
    <s v="Amazonis"/>
    <n v="10.7"/>
    <n v="6.4"/>
    <n v="0.68480000000000008"/>
    <n v="73.77829999999993"/>
    <n v="0"/>
    <n v="73.77829999999993"/>
    <n v="20"/>
    <x v="275"/>
  </r>
  <r>
    <d v="2038-05-18T00:00:00"/>
    <n v="73.77829999999993"/>
    <s v="Mare Boreum"/>
    <n v="20.399999999999999"/>
    <n v="0"/>
    <n v="0"/>
    <n v="73.77829999999993"/>
    <n v="0"/>
    <n v="73.77829999999993"/>
    <n v="20"/>
    <x v="275"/>
  </r>
  <r>
    <d v="2038-05-19T00:00:00"/>
    <n v="73.77829999999993"/>
    <s v="Sinus Sabaeus"/>
    <n v="25.4"/>
    <n v="1"/>
    <n v="0.254"/>
    <n v="74.032299999999935"/>
    <n v="0"/>
    <n v="74.032299999999935"/>
    <n v="20"/>
    <x v="275"/>
  </r>
  <r>
    <d v="2038-05-20T00:00:00"/>
    <n v="74.032299999999935"/>
    <s v="Ismenius Lacus"/>
    <n v="10.9"/>
    <n v="0.2"/>
    <n v="0"/>
    <n v="74.032299999999935"/>
    <n v="0"/>
    <n v="74.032299999999935"/>
    <n v="21"/>
    <x v="276"/>
  </r>
  <r>
    <d v="2038-05-21T00:00:00"/>
    <n v="74.032299999999935"/>
    <s v="Casius"/>
    <n v="18.5"/>
    <n v="0.5"/>
    <n v="0"/>
    <n v="74.032299999999935"/>
    <n v="0"/>
    <n v="74.032299999999935"/>
    <n v="21"/>
    <x v="276"/>
  </r>
  <r>
    <d v="2038-05-22T00:00:00"/>
    <n v="74.032299999999935"/>
    <s v="Iapygia"/>
    <n v="14.8"/>
    <n v="50.3"/>
    <n v="7.4443999999999999"/>
    <n v="81.476699999999937"/>
    <n v="0"/>
    <n v="81.476699999999937"/>
    <n v="21"/>
    <x v="276"/>
  </r>
  <r>
    <d v="2038-05-23T00:00:00"/>
    <n v="81.476699999999937"/>
    <s v="Memnonia"/>
    <n v="28.5"/>
    <n v="0.7"/>
    <n v="0"/>
    <n v="81.476699999999937"/>
    <n v="0"/>
    <n v="81.476699999999937"/>
    <n v="21"/>
    <x v="276"/>
  </r>
  <r>
    <d v="2038-05-24T00:00:00"/>
    <n v="81.476699999999937"/>
    <s v="Hellas"/>
    <n v="19.399999999999999"/>
    <n v="0"/>
    <n v="0"/>
    <n v="81.476699999999937"/>
    <n v="0"/>
    <n v="81.476699999999937"/>
    <n v="21"/>
    <x v="276"/>
  </r>
  <r>
    <d v="2038-05-25T00:00:00"/>
    <n v="81.476699999999937"/>
    <s v="Aeolis"/>
    <n v="20.7"/>
    <n v="4.7"/>
    <n v="0.9729000000000001"/>
    <n v="82.449599999999933"/>
    <n v="0"/>
    <n v="82.449599999999933"/>
    <n v="21"/>
    <x v="276"/>
  </r>
  <r>
    <d v="2038-05-26T00:00:00"/>
    <n v="82.449599999999933"/>
    <s v="Arcadia"/>
    <n v="25.7"/>
    <n v="0"/>
    <n v="0"/>
    <n v="82.449599999999933"/>
    <n v="0"/>
    <n v="82.449599999999933"/>
    <n v="21"/>
    <x v="276"/>
  </r>
  <r>
    <d v="2038-05-27T00:00:00"/>
    <n v="82.449599999999933"/>
    <s v="Tharsis"/>
    <n v="21.4"/>
    <n v="0"/>
    <n v="0"/>
    <n v="82.449599999999933"/>
    <n v="0"/>
    <n v="82.449599999999933"/>
    <n v="22"/>
    <x v="277"/>
  </r>
  <r>
    <d v="2038-05-28T00:00:00"/>
    <n v="82.449599999999933"/>
    <s v="Iapygia"/>
    <n v="19.2"/>
    <n v="0"/>
    <n v="0"/>
    <n v="82.449599999999933"/>
    <n v="0"/>
    <n v="82.449599999999933"/>
    <n v="22"/>
    <x v="277"/>
  </r>
  <r>
    <d v="2038-05-29T00:00:00"/>
    <n v="82.449599999999933"/>
    <s v="Memnonia"/>
    <n v="19.399999999999999"/>
    <n v="14.2"/>
    <n v="2.7547999999999995"/>
    <n v="85.204399999999936"/>
    <n v="0"/>
    <n v="85.204399999999936"/>
    <n v="22"/>
    <x v="277"/>
  </r>
  <r>
    <d v="2038-05-30T00:00:00"/>
    <n v="85.204399999999936"/>
    <s v="Tharsis"/>
    <n v="24.2"/>
    <n v="1.9"/>
    <n v="0.45979999999999999"/>
    <n v="85.664199999999937"/>
    <n v="0"/>
    <n v="85.664199999999937"/>
    <n v="22"/>
    <x v="277"/>
  </r>
  <r>
    <d v="2038-05-31T00:00:00"/>
    <n v="85.664199999999937"/>
    <s v="Coprates"/>
    <n v="27.7"/>
    <n v="19.5"/>
    <n v="5.4014999999999995"/>
    <n v="91.065699999999936"/>
    <n v="0"/>
    <n v="91.065699999999936"/>
    <n v="22"/>
    <x v="277"/>
  </r>
  <r>
    <d v="2038-06-01T00:00:00"/>
    <n v="91.065699999999936"/>
    <s v="Amenthes"/>
    <n v="16.899999999999999"/>
    <n v="4.0999999999999996"/>
    <n v="0.69289999999999996"/>
    <n v="91.75859999999993"/>
    <n v="0"/>
    <n v="91.75859999999993"/>
    <n v="22"/>
    <x v="277"/>
  </r>
  <r>
    <d v="2038-06-02T00:00:00"/>
    <n v="91.75859999999993"/>
    <s v="Tharsis"/>
    <n v="11.8"/>
    <n v="0"/>
    <n v="0"/>
    <n v="91.75859999999993"/>
    <n v="0"/>
    <n v="91.75859999999993"/>
    <n v="22"/>
    <x v="277"/>
  </r>
  <r>
    <d v="2038-06-03T00:00:00"/>
    <n v="91.75859999999993"/>
    <s v="Sinus Sabaeus"/>
    <n v="15.7"/>
    <n v="9.4"/>
    <n v="1.4758000000000002"/>
    <n v="93.234399999999937"/>
    <n v="0"/>
    <n v="93.234399999999937"/>
    <n v="23"/>
    <x v="278"/>
  </r>
  <r>
    <d v="2038-06-04T00:00:00"/>
    <n v="93.234399999999937"/>
    <s v="Noachis"/>
    <n v="14.2"/>
    <n v="0"/>
    <n v="0"/>
    <n v="93.234399999999937"/>
    <n v="0"/>
    <n v="93.234399999999937"/>
    <n v="23"/>
    <x v="278"/>
  </r>
  <r>
    <d v="2038-06-05T00:00:00"/>
    <n v="93.234399999999937"/>
    <s v="Phoenicis Lacus"/>
    <n v="18.100000000000001"/>
    <n v="13.1"/>
    <n v="2.3711000000000002"/>
    <n v="95.605499999999935"/>
    <n v="0"/>
    <n v="95.605499999999935"/>
    <n v="23"/>
    <x v="278"/>
  </r>
  <r>
    <d v="2038-06-06T00:00:00"/>
    <n v="95.605499999999935"/>
    <s v="Tharsis"/>
    <n v="21.9"/>
    <n v="27.5"/>
    <n v="6.0225"/>
    <n v="101.62799999999993"/>
    <n v="100"/>
    <n v="1.6279999999999291"/>
    <n v="23"/>
    <x v="278"/>
  </r>
  <r>
    <d v="2038-06-07T00:00:00"/>
    <n v="1.6279999999999291"/>
    <s v="Iapygia"/>
    <n v="28"/>
    <n v="2.1"/>
    <n v="0.58800000000000008"/>
    <n v="2.2159999999999291"/>
    <n v="0"/>
    <n v="2.2159999999999291"/>
    <n v="23"/>
    <x v="278"/>
  </r>
  <r>
    <d v="2038-06-08T00:00:00"/>
    <n v="2.2159999999999291"/>
    <s v="Eridania"/>
    <n v="14.2"/>
    <n v="7"/>
    <n v="0.99399999999999988"/>
    <n v="3.2099999999999289"/>
    <n v="0"/>
    <n v="3.2099999999999289"/>
    <n v="23"/>
    <x v="278"/>
  </r>
  <r>
    <d v="2038-06-09T00:00:00"/>
    <n v="3.2099999999999289"/>
    <s v="Eridania"/>
    <n v="11.1"/>
    <n v="0"/>
    <n v="0"/>
    <n v="3.2099999999999289"/>
    <n v="0"/>
    <n v="3.2099999999999289"/>
    <n v="23"/>
    <x v="278"/>
  </r>
  <r>
    <d v="2038-06-10T00:00:00"/>
    <n v="3.2099999999999289"/>
    <s v="Arabia"/>
    <n v="11.8"/>
    <n v="6"/>
    <n v="0.70800000000000007"/>
    <n v="3.9179999999999291"/>
    <n v="0"/>
    <n v="3.9179999999999291"/>
    <n v="24"/>
    <x v="279"/>
  </r>
  <r>
    <d v="2038-06-11T00:00:00"/>
    <n v="3.9179999999999291"/>
    <s v="Phaethontis"/>
    <n v="26.8"/>
    <n v="0.9"/>
    <n v="0"/>
    <n v="3.9179999999999291"/>
    <n v="0"/>
    <n v="3.9179999999999291"/>
    <n v="24"/>
    <x v="279"/>
  </r>
  <r>
    <d v="2038-06-12T00:00:00"/>
    <n v="3.9179999999999291"/>
    <s v="Iapygia"/>
    <n v="27.3"/>
    <n v="44.5"/>
    <n v="12.148500000000002"/>
    <n v="16.06649999999993"/>
    <n v="0"/>
    <n v="16.06649999999993"/>
    <n v="24"/>
    <x v="279"/>
  </r>
  <r>
    <d v="2038-06-13T00:00:00"/>
    <n v="16.06649999999993"/>
    <s v="Ismenius Lacus"/>
    <n v="14.3"/>
    <n v="3.7"/>
    <n v="0.52910000000000001"/>
    <n v="16.59559999999993"/>
    <n v="0"/>
    <n v="16.59559999999993"/>
    <n v="24"/>
    <x v="279"/>
  </r>
  <r>
    <d v="2038-06-14T00:00:00"/>
    <n v="16.59559999999993"/>
    <s v="Amenthes"/>
    <n v="19.399999999999999"/>
    <n v="0"/>
    <n v="0"/>
    <n v="16.59559999999993"/>
    <n v="0"/>
    <n v="16.59559999999993"/>
    <n v="24"/>
    <x v="279"/>
  </r>
  <r>
    <d v="2038-06-15T00:00:00"/>
    <n v="16.59559999999993"/>
    <s v="Tharsis"/>
    <n v="26.5"/>
    <n v="0"/>
    <n v="0"/>
    <n v="16.59559999999993"/>
    <n v="0"/>
    <n v="16.59559999999993"/>
    <n v="24"/>
    <x v="279"/>
  </r>
  <r>
    <d v="2038-06-16T00:00:00"/>
    <n v="16.59559999999993"/>
    <s v="Tharsis"/>
    <n v="28.3"/>
    <n v="14.4"/>
    <n v="4.0752000000000006"/>
    <n v="20.670799999999929"/>
    <n v="0"/>
    <n v="20.670799999999929"/>
    <n v="24"/>
    <x v="279"/>
  </r>
  <r>
    <d v="2038-06-17T00:00:00"/>
    <n v="20.670799999999929"/>
    <s v="Casius"/>
    <n v="19.8"/>
    <n v="0"/>
    <n v="0"/>
    <n v="20.670799999999929"/>
    <n v="0"/>
    <n v="20.670799999999929"/>
    <n v="25"/>
    <x v="280"/>
  </r>
  <r>
    <d v="2038-06-18T00:00:00"/>
    <n v="20.670799999999929"/>
    <s v="Iapygia"/>
    <n v="16"/>
    <n v="28.7"/>
    <n v="4.5919999999999996"/>
    <n v="25.262799999999928"/>
    <n v="0"/>
    <n v="25.262799999999928"/>
    <n v="25"/>
    <x v="280"/>
  </r>
  <r>
    <d v="2038-06-19T00:00:00"/>
    <n v="25.262799999999928"/>
    <s v="Tharsis"/>
    <n v="14.5"/>
    <n v="12"/>
    <n v="1.74"/>
    <n v="27.002799999999926"/>
    <n v="0"/>
    <n v="27.002799999999926"/>
    <n v="25"/>
    <x v="280"/>
  </r>
  <r>
    <d v="2038-06-20T00:00:00"/>
    <n v="27.002799999999926"/>
    <s v="Phoenicis Lacus"/>
    <n v="14.3"/>
    <n v="13"/>
    <n v="1.859"/>
    <n v="28.861799999999924"/>
    <n v="0"/>
    <n v="28.861799999999924"/>
    <n v="25"/>
    <x v="280"/>
  </r>
  <r>
    <d v="2038-06-21T00:00:00"/>
    <n v="28.861799999999924"/>
    <s v="Memnonia"/>
    <n v="12.7"/>
    <n v="10.7"/>
    <n v="1.3589"/>
    <n v="30.220699999999923"/>
    <n v="0"/>
    <n v="30.220699999999923"/>
    <n v="25"/>
    <x v="280"/>
  </r>
  <r>
    <d v="2038-06-22T00:00:00"/>
    <n v="30.220699999999923"/>
    <s v="Mare Acidalium"/>
    <n v="12.6"/>
    <n v="0"/>
    <n v="0"/>
    <n v="30.220699999999923"/>
    <n v="0"/>
    <n v="30.220699999999923"/>
    <n v="25"/>
    <x v="280"/>
  </r>
  <r>
    <d v="2038-06-23T00:00:00"/>
    <n v="30.220699999999923"/>
    <s v="Arcadia"/>
    <n v="19.899999999999999"/>
    <n v="6.6"/>
    <n v="1.3133999999999997"/>
    <n v="31.534099999999924"/>
    <n v="0"/>
    <n v="31.534099999999924"/>
    <n v="25"/>
    <x v="280"/>
  </r>
  <r>
    <d v="2038-06-24T00:00:00"/>
    <n v="31.534099999999924"/>
    <s v="Coprates"/>
    <n v="27.4"/>
    <n v="6.6"/>
    <n v="1.8083999999999998"/>
    <n v="33.342499999999923"/>
    <n v="0"/>
    <n v="33.342499999999923"/>
    <n v="26"/>
    <x v="281"/>
  </r>
  <r>
    <d v="2038-06-25T00:00:00"/>
    <n v="33.342499999999923"/>
    <s v="Tharsis"/>
    <n v="27.4"/>
    <n v="0"/>
    <n v="0"/>
    <n v="33.342499999999923"/>
    <n v="0"/>
    <n v="33.342499999999923"/>
    <n v="26"/>
    <x v="281"/>
  </r>
  <r>
    <d v="2038-06-26T00:00:00"/>
    <n v="33.342499999999923"/>
    <s v="Thaumasia"/>
    <n v="11.2"/>
    <n v="0.3"/>
    <n v="0"/>
    <n v="33.342499999999923"/>
    <n v="0"/>
    <n v="33.342499999999923"/>
    <n v="26"/>
    <x v="281"/>
  </r>
  <r>
    <d v="2038-06-27T00:00:00"/>
    <n v="33.342499999999923"/>
    <s v="Amazonis"/>
    <n v="19.899999999999999"/>
    <n v="19.399999999999999"/>
    <n v="3.8605999999999994"/>
    <n v="37.203099999999921"/>
    <n v="0"/>
    <n v="37.203099999999921"/>
    <n v="26"/>
    <x v="281"/>
  </r>
  <r>
    <d v="2038-06-28T00:00:00"/>
    <n v="37.203099999999921"/>
    <s v="Cebrenia"/>
    <n v="13"/>
    <n v="0.4"/>
    <n v="0"/>
    <n v="37.203099999999921"/>
    <n v="0"/>
    <n v="37.203099999999921"/>
    <n v="26"/>
    <x v="281"/>
  </r>
  <r>
    <d v="2038-06-29T00:00:00"/>
    <n v="37.203099999999921"/>
    <s v="Memnonia"/>
    <n v="25.4"/>
    <n v="12.4"/>
    <n v="3.1496"/>
    <n v="40.352699999999921"/>
    <n v="0"/>
    <n v="40.352699999999921"/>
    <n v="26"/>
    <x v="281"/>
  </r>
  <r>
    <d v="2038-06-30T00:00:00"/>
    <n v="40.352699999999921"/>
    <s v="Mare Boreum"/>
    <n v="23.5"/>
    <n v="0.7"/>
    <n v="0"/>
    <n v="40.352699999999921"/>
    <n v="0"/>
    <n v="40.352699999999921"/>
    <n v="26"/>
    <x v="281"/>
  </r>
  <r>
    <d v="2038-07-01T00:00:00"/>
    <n v="40.352699999999921"/>
    <s v="Mare Acidalium"/>
    <n v="16"/>
    <n v="0.1"/>
    <n v="0"/>
    <n v="40.352699999999921"/>
    <n v="0"/>
    <n v="40.352699999999921"/>
    <n v="27"/>
    <x v="282"/>
  </r>
  <r>
    <d v="2038-07-02T00:00:00"/>
    <n v="40.352699999999921"/>
    <s v="Noachis"/>
    <n v="25"/>
    <n v="11.7"/>
    <n v="2.9250000000000003"/>
    <n v="43.277699999999918"/>
    <n v="0"/>
    <n v="43.277699999999918"/>
    <n v="27"/>
    <x v="282"/>
  </r>
  <r>
    <d v="2038-07-03T00:00:00"/>
    <n v="43.277699999999918"/>
    <s v="Hellas"/>
    <n v="22.2"/>
    <n v="0.9"/>
    <n v="0"/>
    <n v="43.277699999999918"/>
    <n v="0"/>
    <n v="43.277699999999918"/>
    <n v="27"/>
    <x v="282"/>
  </r>
  <r>
    <d v="2038-07-04T00:00:00"/>
    <n v="43.277699999999918"/>
    <s v="Argyre"/>
    <n v="29.6"/>
    <n v="0"/>
    <n v="0"/>
    <n v="43.277699999999918"/>
    <n v="0"/>
    <n v="43.277699999999918"/>
    <n v="27"/>
    <x v="282"/>
  </r>
  <r>
    <d v="2038-07-05T00:00:00"/>
    <n v="43.277699999999918"/>
    <s v="Iapygia"/>
    <n v="10.1"/>
    <n v="0"/>
    <n v="0"/>
    <n v="43.277699999999918"/>
    <n v="0"/>
    <n v="43.277699999999918"/>
    <n v="27"/>
    <x v="282"/>
  </r>
  <r>
    <d v="2038-07-06T00:00:00"/>
    <n v="43.277699999999918"/>
    <s v="Mare Boreum"/>
    <n v="26.3"/>
    <n v="6.7"/>
    <n v="1.7621000000000002"/>
    <n v="45.039799999999914"/>
    <n v="0"/>
    <n v="45.039799999999914"/>
    <n v="27"/>
    <x v="282"/>
  </r>
  <r>
    <d v="2038-07-07T00:00:00"/>
    <n v="45.039799999999914"/>
    <s v="Iapygia"/>
    <n v="27.3"/>
    <n v="15.3"/>
    <n v="4.1769000000000007"/>
    <n v="49.216699999999918"/>
    <n v="0"/>
    <n v="49.216699999999918"/>
    <n v="27"/>
    <x v="282"/>
  </r>
  <r>
    <d v="2038-07-08T00:00:00"/>
    <n v="49.216699999999918"/>
    <s v="Amazonis"/>
    <n v="27.8"/>
    <n v="0"/>
    <n v="0"/>
    <n v="49.216699999999918"/>
    <n v="0"/>
    <n v="49.216699999999918"/>
    <n v="28"/>
    <x v="283"/>
  </r>
  <r>
    <d v="2038-07-09T00:00:00"/>
    <n v="49.216699999999918"/>
    <s v="Noachis"/>
    <n v="16.7"/>
    <n v="4.9000000000000004"/>
    <n v="0.81830000000000003"/>
    <n v="50.034999999999918"/>
    <n v="0"/>
    <n v="50.034999999999918"/>
    <n v="28"/>
    <x v="283"/>
  </r>
  <r>
    <d v="2038-07-10T00:00:00"/>
    <n v="50.034999999999918"/>
    <s v="Phoenicis Lacus"/>
    <n v="15"/>
    <n v="9.4"/>
    <n v="1.41"/>
    <n v="51.444999999999915"/>
    <n v="0"/>
    <n v="51.444999999999915"/>
    <n v="28"/>
    <x v="283"/>
  </r>
  <r>
    <d v="2038-07-11T00:00:00"/>
    <n v="51.444999999999915"/>
    <s v="Iapygia"/>
    <n v="10.4"/>
    <n v="28.5"/>
    <n v="2.9640000000000004"/>
    <n v="54.408999999999914"/>
    <n v="0"/>
    <n v="54.408999999999914"/>
    <n v="28"/>
    <x v="283"/>
  </r>
  <r>
    <d v="2038-07-12T00:00:00"/>
    <n v="54.408999999999914"/>
    <s v="Phoenicis Lacus"/>
    <n v="18.100000000000001"/>
    <n v="9.6"/>
    <n v="1.7376000000000003"/>
    <n v="56.146599999999914"/>
    <n v="0"/>
    <n v="56.146599999999914"/>
    <n v="28"/>
    <x v="283"/>
  </r>
  <r>
    <d v="2038-07-13T00:00:00"/>
    <n v="56.146599999999914"/>
    <s v="Phaethontis"/>
    <n v="26.7"/>
    <n v="1.5"/>
    <n v="0.40049999999999997"/>
    <n v="56.547099999999915"/>
    <n v="0"/>
    <n v="56.547099999999915"/>
    <n v="28"/>
    <x v="283"/>
  </r>
  <r>
    <d v="2038-07-14T00:00:00"/>
    <n v="56.547099999999915"/>
    <s v="Eridania"/>
    <n v="22.9"/>
    <n v="8.9"/>
    <n v="2.0381"/>
    <n v="58.585199999999915"/>
    <n v="0"/>
    <n v="58.585199999999915"/>
    <n v="28"/>
    <x v="283"/>
  </r>
  <r>
    <d v="2038-07-15T00:00:00"/>
    <n v="58.585199999999915"/>
    <s v="Phoenicis Lacus"/>
    <n v="29.3"/>
    <n v="0"/>
    <n v="0"/>
    <n v="58.585199999999915"/>
    <n v="0"/>
    <n v="58.585199999999915"/>
    <n v="29"/>
    <x v="284"/>
  </r>
  <r>
    <d v="2038-07-16T00:00:00"/>
    <n v="58.585199999999915"/>
    <s v="Coprates"/>
    <n v="26.4"/>
    <n v="3.2"/>
    <n v="0.84480000000000011"/>
    <n v="59.429999999999914"/>
    <n v="0"/>
    <n v="59.429999999999914"/>
    <n v="29"/>
    <x v="284"/>
  </r>
  <r>
    <d v="2038-07-17T00:00:00"/>
    <n v="59.429999999999914"/>
    <s v="Memnonia"/>
    <n v="20"/>
    <n v="7.3"/>
    <n v="1.46"/>
    <n v="60.889999999999915"/>
    <n v="0"/>
    <n v="60.889999999999915"/>
    <n v="29"/>
    <x v="284"/>
  </r>
  <r>
    <d v="2038-07-18T00:00:00"/>
    <n v="60.889999999999915"/>
    <s v="Amazonis"/>
    <n v="17.100000000000001"/>
    <n v="0"/>
    <n v="0"/>
    <n v="60.889999999999915"/>
    <n v="0"/>
    <n v="60.889999999999915"/>
    <n v="29"/>
    <x v="284"/>
  </r>
  <r>
    <d v="2038-07-19T00:00:00"/>
    <n v="60.889999999999915"/>
    <s v="Amenthes"/>
    <n v="18.8"/>
    <n v="0"/>
    <n v="0"/>
    <n v="60.889999999999915"/>
    <n v="0"/>
    <n v="60.889999999999915"/>
    <n v="29"/>
    <x v="284"/>
  </r>
  <r>
    <d v="2038-07-20T00:00:00"/>
    <n v="60.889999999999915"/>
    <s v="Eridania"/>
    <n v="12.6"/>
    <n v="4.4000000000000004"/>
    <n v="0.55440000000000011"/>
    <n v="61.444399999999916"/>
    <n v="0"/>
    <n v="61.444399999999916"/>
    <n v="29"/>
    <x v="284"/>
  </r>
  <r>
    <d v="2038-07-21T00:00:00"/>
    <n v="61.444399999999916"/>
    <s v="Mare Acidalium"/>
    <n v="24"/>
    <n v="0"/>
    <n v="0"/>
    <n v="61.444399999999916"/>
    <n v="0"/>
    <n v="61.444399999999916"/>
    <n v="29"/>
    <x v="284"/>
  </r>
  <r>
    <d v="2038-07-22T00:00:00"/>
    <n v="61.444399999999916"/>
    <s v="Tharsis"/>
    <n v="13.4"/>
    <n v="35.6"/>
    <n v="4.7704000000000004"/>
    <n v="66.214799999999912"/>
    <n v="0"/>
    <n v="66.214799999999912"/>
    <n v="30"/>
    <x v="285"/>
  </r>
  <r>
    <d v="2038-07-23T00:00:00"/>
    <n v="66.214799999999912"/>
    <s v="Iapygia"/>
    <n v="25.7"/>
    <n v="21.1"/>
    <n v="5.4226999999999999"/>
    <n v="71.637499999999918"/>
    <n v="0"/>
    <n v="71.637499999999918"/>
    <n v="30"/>
    <x v="285"/>
  </r>
  <r>
    <d v="2038-07-24T00:00:00"/>
    <n v="71.637499999999918"/>
    <s v="Margaritifer Sinus"/>
    <n v="24.9"/>
    <n v="2"/>
    <n v="0.498"/>
    <n v="72.135499999999922"/>
    <n v="0"/>
    <n v="72.135499999999922"/>
    <n v="30"/>
    <x v="285"/>
  </r>
  <r>
    <d v="2038-07-25T00:00:00"/>
    <n v="72.135499999999922"/>
    <s v="Amazonis"/>
    <n v="12.5"/>
    <n v="0"/>
    <n v="0"/>
    <n v="72.135499999999922"/>
    <n v="0"/>
    <n v="72.135499999999922"/>
    <n v="30"/>
    <x v="285"/>
  </r>
  <r>
    <d v="2038-07-26T00:00:00"/>
    <n v="72.135499999999922"/>
    <s v="Iapygia"/>
    <n v="21.8"/>
    <n v="0"/>
    <n v="0"/>
    <n v="72.135499999999922"/>
    <n v="0"/>
    <n v="72.135499999999922"/>
    <n v="30"/>
    <x v="285"/>
  </r>
  <r>
    <d v="2038-07-27T00:00:00"/>
    <n v="72.135499999999922"/>
    <s v="Amenthes"/>
    <n v="15.8"/>
    <n v="6.7"/>
    <n v="1.0586000000000002"/>
    <n v="73.194099999999921"/>
    <n v="0"/>
    <n v="73.194099999999921"/>
    <n v="30"/>
    <x v="285"/>
  </r>
  <r>
    <d v="2038-07-28T00:00:00"/>
    <n v="73.194099999999921"/>
    <s v="Sinus Sabaeus"/>
    <n v="13.9"/>
    <n v="0"/>
    <n v="0"/>
    <n v="73.194099999999921"/>
    <n v="0"/>
    <n v="73.194099999999921"/>
    <n v="30"/>
    <x v="285"/>
  </r>
  <r>
    <d v="2038-07-29T00:00:00"/>
    <n v="73.194099999999921"/>
    <s v="Elysium"/>
    <n v="12.2"/>
    <n v="4.4000000000000004"/>
    <n v="0.53680000000000005"/>
    <n v="73.73089999999992"/>
    <n v="0"/>
    <n v="73.73089999999992"/>
    <n v="31"/>
    <x v="286"/>
  </r>
  <r>
    <d v="2038-07-30T00:00:00"/>
    <n v="73.73089999999992"/>
    <s v="Amazonis"/>
    <n v="12.2"/>
    <n v="0"/>
    <n v="0"/>
    <n v="73.73089999999992"/>
    <n v="0"/>
    <n v="73.73089999999992"/>
    <n v="31"/>
    <x v="286"/>
  </r>
  <r>
    <d v="2038-07-31T00:00:00"/>
    <n v="73.73089999999992"/>
    <s v="Tharsis"/>
    <n v="13.7"/>
    <n v="28"/>
    <n v="3.8359999999999999"/>
    <n v="77.566899999999919"/>
    <n v="0"/>
    <n v="77.566899999999919"/>
    <n v="31"/>
    <x v="286"/>
  </r>
  <r>
    <d v="2038-08-01T00:00:00"/>
    <n v="77.566899999999919"/>
    <s v="Lunae Palus"/>
    <n v="27.9"/>
    <n v="0"/>
    <n v="0"/>
    <n v="77.566899999999919"/>
    <n v="0"/>
    <n v="77.566899999999919"/>
    <n v="31"/>
    <x v="286"/>
  </r>
  <r>
    <d v="2038-08-02T00:00:00"/>
    <n v="77.566899999999919"/>
    <s v="Eridania"/>
    <n v="25.6"/>
    <n v="1.7"/>
    <n v="0.43520000000000003"/>
    <n v="78.002099999999913"/>
    <n v="0"/>
    <n v="78.002099999999913"/>
    <n v="31"/>
    <x v="286"/>
  </r>
  <r>
    <d v="2038-08-03T00:00:00"/>
    <n v="78.002099999999913"/>
    <s v="Arabia"/>
    <n v="11.7"/>
    <n v="4.5999999999999996"/>
    <n v="0.5381999999999999"/>
    <n v="78.540299999999917"/>
    <n v="0"/>
    <n v="78.540299999999917"/>
    <n v="31"/>
    <x v="286"/>
  </r>
  <r>
    <d v="2038-08-04T00:00:00"/>
    <n v="78.540299999999917"/>
    <s v="Ismenius Lacus"/>
    <n v="27.3"/>
    <n v="0"/>
    <n v="0"/>
    <n v="78.540299999999917"/>
    <n v="0"/>
    <n v="78.540299999999917"/>
    <n v="31"/>
    <x v="286"/>
  </r>
  <r>
    <d v="2038-08-05T00:00:00"/>
    <n v="78.540299999999917"/>
    <s v="Amazonis"/>
    <n v="25.6"/>
    <n v="18.2"/>
    <n v="4.6592000000000002"/>
    <n v="83.199499999999915"/>
    <n v="0"/>
    <n v="83.199499999999915"/>
    <n v="32"/>
    <x v="287"/>
  </r>
  <r>
    <d v="2038-08-06T00:00:00"/>
    <n v="83.199499999999915"/>
    <s v="Thaumasia"/>
    <n v="23.6"/>
    <n v="0.1"/>
    <n v="0"/>
    <n v="83.199499999999915"/>
    <n v="0"/>
    <n v="83.199499999999915"/>
    <n v="32"/>
    <x v="287"/>
  </r>
  <r>
    <d v="2038-08-07T00:00:00"/>
    <n v="83.199499999999915"/>
    <s v="Iapygia"/>
    <n v="14.6"/>
    <n v="0"/>
    <n v="0"/>
    <n v="83.199499999999915"/>
    <n v="0"/>
    <n v="83.199499999999915"/>
    <n v="32"/>
    <x v="287"/>
  </r>
  <r>
    <d v="2038-08-08T00:00:00"/>
    <n v="83.199499999999915"/>
    <s v="Mare Boreum"/>
    <n v="17.399999999999999"/>
    <n v="7.8"/>
    <n v="1.3572"/>
    <n v="84.556699999999921"/>
    <n v="0"/>
    <n v="84.556699999999921"/>
    <n v="32"/>
    <x v="287"/>
  </r>
  <r>
    <d v="2038-08-09T00:00:00"/>
    <n v="84.556699999999921"/>
    <s v="Iapygia"/>
    <n v="27.4"/>
    <n v="0"/>
    <n v="0"/>
    <n v="84.556699999999921"/>
    <n v="0"/>
    <n v="84.556699999999921"/>
    <n v="32"/>
    <x v="287"/>
  </r>
  <r>
    <d v="2038-08-10T00:00:00"/>
    <n v="84.556699999999921"/>
    <s v="Tharsis"/>
    <n v="15.2"/>
    <n v="5.9"/>
    <n v="0.89680000000000004"/>
    <n v="85.45349999999992"/>
    <n v="0"/>
    <n v="85.45349999999992"/>
    <n v="32"/>
    <x v="287"/>
  </r>
  <r>
    <d v="2038-08-11T00:00:00"/>
    <n v="85.45349999999992"/>
    <s v="Mare Australe"/>
    <n v="11.6"/>
    <n v="0"/>
    <n v="0"/>
    <n v="85.45349999999992"/>
    <n v="0"/>
    <n v="85.45349999999992"/>
    <n v="32"/>
    <x v="287"/>
  </r>
  <r>
    <d v="2038-08-12T00:00:00"/>
    <n v="85.45349999999992"/>
    <s v="Arcadia"/>
    <n v="10.8"/>
    <n v="1.6"/>
    <n v="0.17280000000000001"/>
    <n v="85.626299999999915"/>
    <n v="0"/>
    <n v="85.626299999999915"/>
    <n v="33"/>
    <x v="288"/>
  </r>
  <r>
    <d v="2038-08-13T00:00:00"/>
    <n v="85.626299999999915"/>
    <s v="Mare Acidalium"/>
    <n v="12"/>
    <n v="3.9"/>
    <n v="0.46799999999999997"/>
    <n v="86.094299999999919"/>
    <n v="0"/>
    <n v="86.094299999999919"/>
    <n v="33"/>
    <x v="288"/>
  </r>
  <r>
    <d v="2038-08-14T00:00:00"/>
    <n v="86.094299999999919"/>
    <s v="Arcadia"/>
    <n v="14"/>
    <n v="5"/>
    <n v="0.70000000000000007"/>
    <n v="86.794299999999922"/>
    <n v="0"/>
    <n v="86.794299999999922"/>
    <n v="33"/>
    <x v="288"/>
  </r>
  <r>
    <d v="2038-08-15T00:00:00"/>
    <n v="86.794299999999922"/>
    <s v="Tharsis"/>
    <n v="26.4"/>
    <n v="0"/>
    <n v="0"/>
    <n v="86.794299999999922"/>
    <n v="0"/>
    <n v="86.794299999999922"/>
    <n v="33"/>
    <x v="288"/>
  </r>
  <r>
    <d v="2038-08-16T00:00:00"/>
    <n v="86.794299999999922"/>
    <s v="Phoenicis Lacus"/>
    <n v="23"/>
    <n v="20.100000000000001"/>
    <n v="4.6230000000000002"/>
    <n v="91.417299999999926"/>
    <n v="0"/>
    <n v="91.417299999999926"/>
    <n v="33"/>
    <x v="288"/>
  </r>
  <r>
    <d v="2038-08-17T00:00:00"/>
    <n v="91.417299999999926"/>
    <s v="Ismenius Lacus"/>
    <n v="20.5"/>
    <n v="1.1000000000000001"/>
    <n v="0.22550000000000001"/>
    <n v="91.642799999999923"/>
    <n v="0"/>
    <n v="91.642799999999923"/>
    <n v="33"/>
    <x v="288"/>
  </r>
  <r>
    <d v="2038-08-18T00:00:00"/>
    <n v="91.642799999999923"/>
    <s v="Arabia"/>
    <n v="15.9"/>
    <n v="3.1"/>
    <n v="0.4929"/>
    <n v="92.135699999999929"/>
    <n v="0"/>
    <n v="92.135699999999929"/>
    <n v="33"/>
    <x v="288"/>
  </r>
  <r>
    <d v="2038-08-19T00:00:00"/>
    <n v="92.135699999999929"/>
    <s v="Iapygia"/>
    <n v="20.8"/>
    <n v="6.9"/>
    <n v="1.4352"/>
    <n v="93.570899999999924"/>
    <n v="0"/>
    <n v="93.570899999999924"/>
    <n v="34"/>
    <x v="289"/>
  </r>
  <r>
    <d v="2038-08-20T00:00:00"/>
    <n v="93.570899999999924"/>
    <s v="Margaritifer Sinus"/>
    <n v="12.9"/>
    <n v="1.5"/>
    <n v="0.19350000000000001"/>
    <n v="93.764399999999924"/>
    <n v="0"/>
    <n v="93.764399999999924"/>
    <n v="34"/>
    <x v="289"/>
  </r>
  <r>
    <d v="2038-08-21T00:00:00"/>
    <n v="93.764399999999924"/>
    <s v="Tharsis"/>
    <n v="11.6"/>
    <n v="15.8"/>
    <n v="1.8328"/>
    <n v="95.59719999999993"/>
    <n v="0"/>
    <n v="95.59719999999993"/>
    <n v="34"/>
    <x v="289"/>
  </r>
  <r>
    <d v="2038-08-22T00:00:00"/>
    <n v="95.59719999999993"/>
    <s v="Eridania"/>
    <n v="25.6"/>
    <n v="0"/>
    <n v="0"/>
    <n v="95.59719999999993"/>
    <n v="0"/>
    <n v="95.59719999999993"/>
    <n v="34"/>
    <x v="289"/>
  </r>
  <r>
    <d v="2038-08-23T00:00:00"/>
    <n v="95.59719999999993"/>
    <s v="Coprates"/>
    <n v="15.7"/>
    <n v="6.7"/>
    <n v="1.0519000000000001"/>
    <n v="96.649099999999933"/>
    <n v="0"/>
    <n v="96.649099999999933"/>
    <n v="34"/>
    <x v="289"/>
  </r>
  <r>
    <d v="2038-08-24T00:00:00"/>
    <n v="96.649099999999933"/>
    <s v="Arabia"/>
    <n v="25.5"/>
    <n v="0"/>
    <n v="0"/>
    <n v="96.649099999999933"/>
    <n v="0"/>
    <n v="96.649099999999933"/>
    <n v="34"/>
    <x v="289"/>
  </r>
  <r>
    <d v="2038-08-25T00:00:00"/>
    <n v="96.649099999999933"/>
    <s v="Mare Acidalium"/>
    <n v="19.5"/>
    <n v="3.4"/>
    <n v="0.66300000000000003"/>
    <n v="97.31209999999993"/>
    <n v="0"/>
    <n v="97.31209999999993"/>
    <n v="34"/>
    <x v="289"/>
  </r>
  <r>
    <d v="2038-08-26T00:00:00"/>
    <n v="97.31209999999993"/>
    <s v="Syrtis Major"/>
    <n v="14.1"/>
    <n v="0"/>
    <n v="0"/>
    <n v="97.31209999999993"/>
    <n v="0"/>
    <n v="97.31209999999993"/>
    <n v="35"/>
    <x v="290"/>
  </r>
  <r>
    <d v="2038-08-27T00:00:00"/>
    <n v="97.31209999999993"/>
    <s v="Noachis"/>
    <n v="26.4"/>
    <n v="0"/>
    <n v="0"/>
    <n v="97.31209999999993"/>
    <n v="0"/>
    <n v="97.31209999999993"/>
    <n v="35"/>
    <x v="290"/>
  </r>
  <r>
    <d v="2038-08-28T00:00:00"/>
    <n v="97.31209999999993"/>
    <s v="Phoenicis Lacus"/>
    <n v="11.7"/>
    <n v="8.4"/>
    <n v="0.98280000000000001"/>
    <n v="98.294899999999927"/>
    <n v="0"/>
    <n v="98.294899999999927"/>
    <n v="35"/>
    <x v="290"/>
  </r>
  <r>
    <d v="2038-08-29T00:00:00"/>
    <n v="98.294899999999927"/>
    <s v="Syrtis Major"/>
    <n v="28"/>
    <n v="0"/>
    <n v="0"/>
    <n v="98.294899999999927"/>
    <n v="0"/>
    <n v="98.294899999999927"/>
    <n v="35"/>
    <x v="290"/>
  </r>
  <r>
    <d v="2038-08-30T00:00:00"/>
    <n v="98.294899999999927"/>
    <s v="Lunae Palus"/>
    <n v="13"/>
    <n v="0.1"/>
    <n v="0"/>
    <n v="98.294899999999927"/>
    <n v="0"/>
    <n v="98.294899999999927"/>
    <n v="35"/>
    <x v="290"/>
  </r>
  <r>
    <d v="2038-08-31T00:00:00"/>
    <n v="98.294899999999927"/>
    <s v="Amazonis"/>
    <n v="10.8"/>
    <n v="11.3"/>
    <n v="1.2204000000000002"/>
    <n v="99.515299999999925"/>
    <n v="0"/>
    <n v="99.515299999999925"/>
    <n v="35"/>
    <x v="290"/>
  </r>
  <r>
    <d v="2038-09-01T00:00:00"/>
    <n v="99.515299999999925"/>
    <s v="Amazonis"/>
    <n v="26.4"/>
    <n v="18.7"/>
    <n v="4.9367999999999999"/>
    <n v="104.45209999999993"/>
    <n v="100"/>
    <n v="4.4520999999999304"/>
    <n v="35"/>
    <x v="290"/>
  </r>
  <r>
    <d v="2038-09-02T00:00:00"/>
    <n v="4.4520999999999304"/>
    <s v="Tharsis"/>
    <n v="26.7"/>
    <n v="3.9"/>
    <n v="1.0412999999999999"/>
    <n v="5.4933999999999301"/>
    <n v="0"/>
    <n v="5.4933999999999301"/>
    <n v="36"/>
    <x v="291"/>
  </r>
  <r>
    <d v="2038-09-03T00:00:00"/>
    <n v="5.4933999999999301"/>
    <s v="Amazonis"/>
    <n v="11.7"/>
    <n v="13"/>
    <n v="1.5209999999999999"/>
    <n v="7.01439999999993"/>
    <n v="0"/>
    <n v="7.01439999999993"/>
    <n v="36"/>
    <x v="291"/>
  </r>
  <r>
    <d v="2038-09-04T00:00:00"/>
    <n v="7.01439999999993"/>
    <s v="Diacria"/>
    <n v="12"/>
    <n v="0.4"/>
    <n v="0"/>
    <n v="7.01439999999993"/>
    <n v="0"/>
    <n v="7.01439999999993"/>
    <n v="36"/>
    <x v="291"/>
  </r>
  <r>
    <d v="2038-09-05T00:00:00"/>
    <n v="7.01439999999993"/>
    <s v="Margaritifer Sinus"/>
    <n v="24.2"/>
    <n v="0.7"/>
    <n v="0"/>
    <n v="7.01439999999993"/>
    <n v="0"/>
    <n v="7.01439999999993"/>
    <n v="36"/>
    <x v="291"/>
  </r>
  <r>
    <d v="2038-09-06T00:00:00"/>
    <n v="7.01439999999993"/>
    <s v="Arcadia"/>
    <n v="27.3"/>
    <n v="3.7"/>
    <n v="1.0101"/>
    <n v="8.0244999999999305"/>
    <n v="0"/>
    <n v="8.0244999999999305"/>
    <n v="36"/>
    <x v="291"/>
  </r>
  <r>
    <d v="2038-09-07T00:00:00"/>
    <n v="8.0244999999999305"/>
    <s v="Eridania"/>
    <n v="10.7"/>
    <n v="0"/>
    <n v="0"/>
    <n v="8.0244999999999305"/>
    <n v="0"/>
    <n v="8.0244999999999305"/>
    <n v="36"/>
    <x v="291"/>
  </r>
  <r>
    <d v="2038-09-08T00:00:00"/>
    <n v="8.0244999999999305"/>
    <s v="Ismenius Lacus"/>
    <n v="11.1"/>
    <n v="0"/>
    <n v="0"/>
    <n v="8.0244999999999305"/>
    <n v="0"/>
    <n v="8.0244999999999305"/>
    <n v="36"/>
    <x v="291"/>
  </r>
  <r>
    <d v="2038-09-09T00:00:00"/>
    <n v="8.0244999999999305"/>
    <s v="Coprates"/>
    <n v="28.5"/>
    <n v="19.8"/>
    <n v="5.6430000000000007"/>
    <n v="13.667499999999931"/>
    <n v="0"/>
    <n v="13.667499999999931"/>
    <n v="37"/>
    <x v="292"/>
  </r>
  <r>
    <d v="2038-09-10T00:00:00"/>
    <n v="13.667499999999931"/>
    <s v="Tharsis"/>
    <n v="10.1"/>
    <n v="0"/>
    <n v="0"/>
    <n v="13.667499999999931"/>
    <n v="0"/>
    <n v="13.667499999999931"/>
    <n v="37"/>
    <x v="292"/>
  </r>
  <r>
    <d v="2038-09-11T00:00:00"/>
    <n v="13.667499999999931"/>
    <s v="Mare Boreum"/>
    <n v="20.8"/>
    <n v="11.2"/>
    <n v="2.3295999999999997"/>
    <n v="15.99709999999993"/>
    <n v="0"/>
    <n v="15.99709999999993"/>
    <n v="37"/>
    <x v="292"/>
  </r>
  <r>
    <d v="2038-09-12T00:00:00"/>
    <n v="15.99709999999993"/>
    <s v="Coprates"/>
    <n v="16.600000000000001"/>
    <n v="0"/>
    <n v="0"/>
    <n v="15.99709999999993"/>
    <n v="0"/>
    <n v="15.99709999999993"/>
    <n v="37"/>
    <x v="292"/>
  </r>
  <r>
    <d v="2038-09-13T00:00:00"/>
    <n v="15.99709999999993"/>
    <s v="Eridania"/>
    <n v="26.4"/>
    <n v="10"/>
    <n v="2.64"/>
    <n v="18.637099999999929"/>
    <n v="0"/>
    <n v="18.637099999999929"/>
    <n v="37"/>
    <x v="292"/>
  </r>
  <r>
    <d v="2038-09-14T00:00:00"/>
    <n v="18.637099999999929"/>
    <s v="Mare Acidalium"/>
    <n v="15.1"/>
    <n v="0"/>
    <n v="0"/>
    <n v="18.637099999999929"/>
    <n v="0"/>
    <n v="18.637099999999929"/>
    <n v="37"/>
    <x v="292"/>
  </r>
  <r>
    <d v="2038-09-15T00:00:00"/>
    <n v="18.637099999999929"/>
    <s v="Noachis"/>
    <n v="20.9"/>
    <n v="10.1"/>
    <n v="2.1109"/>
    <n v="20.74799999999993"/>
    <n v="0"/>
    <n v="20.74799999999993"/>
    <n v="37"/>
    <x v="292"/>
  </r>
  <r>
    <d v="2038-09-16T00:00:00"/>
    <n v="20.74799999999993"/>
    <s v="Eridania"/>
    <n v="27.3"/>
    <n v="5.3"/>
    <n v="1.4469000000000001"/>
    <n v="22.194899999999929"/>
    <n v="0"/>
    <n v="22.194899999999929"/>
    <n v="38"/>
    <x v="293"/>
  </r>
  <r>
    <d v="2038-09-17T00:00:00"/>
    <n v="22.194899999999929"/>
    <s v="Noachis"/>
    <n v="17.600000000000001"/>
    <n v="5.5"/>
    <n v="0.96800000000000008"/>
    <n v="23.162899999999929"/>
    <n v="0"/>
    <n v="23.162899999999929"/>
    <n v="38"/>
    <x v="293"/>
  </r>
  <r>
    <d v="2038-09-18T00:00:00"/>
    <n v="23.162899999999929"/>
    <s v="Tharsis"/>
    <n v="27.8"/>
    <n v="0"/>
    <n v="0"/>
    <n v="23.162899999999929"/>
    <n v="0"/>
    <n v="23.162899999999929"/>
    <n v="38"/>
    <x v="293"/>
  </r>
  <r>
    <d v="2038-09-19T00:00:00"/>
    <n v="23.162899999999929"/>
    <s v="Iapygia"/>
    <n v="25.8"/>
    <n v="12.1"/>
    <n v="3.1218000000000004"/>
    <n v="26.28469999999993"/>
    <n v="0"/>
    <n v="26.28469999999993"/>
    <n v="38"/>
    <x v="293"/>
  </r>
  <r>
    <d v="2038-09-20T00:00:00"/>
    <n v="26.28469999999993"/>
    <s v="Arcadia"/>
    <n v="18.100000000000001"/>
    <n v="1.1000000000000001"/>
    <n v="0.19910000000000005"/>
    <n v="26.483799999999931"/>
    <n v="0"/>
    <n v="26.483799999999931"/>
    <n v="38"/>
    <x v="293"/>
  </r>
  <r>
    <d v="2038-09-21T00:00:00"/>
    <n v="26.483799999999931"/>
    <s v="Sinus Sabaeus"/>
    <n v="21.9"/>
    <n v="7.7"/>
    <n v="1.6862999999999999"/>
    <n v="28.17009999999993"/>
    <n v="0"/>
    <n v="28.17009999999993"/>
    <n v="38"/>
    <x v="293"/>
  </r>
  <r>
    <d v="2038-09-22T00:00:00"/>
    <n v="28.17009999999993"/>
    <s v="Casius"/>
    <n v="23.2"/>
    <n v="5.0999999999999996"/>
    <n v="1.1832"/>
    <n v="29.35329999999993"/>
    <n v="0"/>
    <n v="29.35329999999993"/>
    <n v="38"/>
    <x v="293"/>
  </r>
  <r>
    <d v="2038-09-23T00:00:00"/>
    <n v="29.35329999999993"/>
    <s v="Hellas"/>
    <n v="26.6"/>
    <n v="0.3"/>
    <n v="0"/>
    <n v="29.35329999999993"/>
    <n v="0"/>
    <n v="29.35329999999993"/>
    <n v="39"/>
    <x v="294"/>
  </r>
  <r>
    <d v="2038-09-24T00:00:00"/>
    <n v="29.35329999999993"/>
    <s v="Amazonis"/>
    <n v="23.2"/>
    <n v="0"/>
    <n v="0"/>
    <n v="29.35329999999993"/>
    <n v="0"/>
    <n v="29.35329999999993"/>
    <n v="39"/>
    <x v="294"/>
  </r>
  <r>
    <d v="2038-09-25T00:00:00"/>
    <n v="29.35329999999993"/>
    <s v="Iapygia"/>
    <n v="11"/>
    <n v="40.9"/>
    <n v="4.4989999999999997"/>
    <n v="33.852299999999929"/>
    <n v="0"/>
    <n v="33.852299999999929"/>
    <n v="39"/>
    <x v="294"/>
  </r>
  <r>
    <d v="2038-09-26T00:00:00"/>
    <n v="33.852299999999929"/>
    <s v="Aeolis"/>
    <n v="26.8"/>
    <n v="2.2999999999999998"/>
    <n v="0.61639999999999995"/>
    <n v="34.468699999999927"/>
    <n v="0"/>
    <n v="34.468699999999927"/>
    <n v="39"/>
    <x v="294"/>
  </r>
  <r>
    <d v="2038-09-27T00:00:00"/>
    <n v="34.468699999999927"/>
    <s v="Eridania"/>
    <n v="22.2"/>
    <n v="0"/>
    <n v="0"/>
    <n v="34.468699999999927"/>
    <n v="0"/>
    <n v="34.468699999999927"/>
    <n v="39"/>
    <x v="294"/>
  </r>
  <r>
    <d v="2038-09-28T00:00:00"/>
    <n v="34.468699999999927"/>
    <s v="Memnonia"/>
    <n v="10.199999999999999"/>
    <n v="6.1"/>
    <n v="0.62219999999999998"/>
    <n v="35.090899999999927"/>
    <n v="0"/>
    <n v="35.090899999999927"/>
    <n v="39"/>
    <x v="294"/>
  </r>
  <r>
    <d v="2038-09-29T00:00:00"/>
    <n v="35.090899999999927"/>
    <s v="Phaethontis"/>
    <n v="18.399999999999999"/>
    <n v="1.5"/>
    <n v="0.27599999999999997"/>
    <n v="35.36689999999993"/>
    <n v="0"/>
    <n v="35.36689999999993"/>
    <n v="39"/>
    <x v="294"/>
  </r>
  <r>
    <d v="2038-09-30T00:00:00"/>
    <n v="35.36689999999993"/>
    <s v="Coprates"/>
    <n v="29.4"/>
    <n v="22.3"/>
    <n v="6.5562000000000005"/>
    <n v="41.923099999999934"/>
    <n v="0"/>
    <n v="41.923099999999934"/>
    <n v="40"/>
    <x v="295"/>
  </r>
  <r>
    <d v="2038-10-01T00:00:00"/>
    <n v="41.923099999999934"/>
    <s v="Aeolis"/>
    <n v="23.4"/>
    <n v="0"/>
    <n v="0"/>
    <n v="41.923099999999934"/>
    <n v="0"/>
    <n v="41.923099999999934"/>
    <n v="40"/>
    <x v="295"/>
  </r>
  <r>
    <d v="2038-10-02T00:00:00"/>
    <n v="41.923099999999934"/>
    <s v="Amenthes"/>
    <n v="13.6"/>
    <n v="6.1"/>
    <n v="0.8296"/>
    <n v="42.752699999999933"/>
    <n v="0"/>
    <n v="42.752699999999933"/>
    <n v="40"/>
    <x v="295"/>
  </r>
  <r>
    <d v="2038-10-03T00:00:00"/>
    <n v="42.752699999999933"/>
    <s v="Coprates"/>
    <n v="17.7"/>
    <n v="1.4"/>
    <n v="0.24779999999999999"/>
    <n v="43.000499999999931"/>
    <n v="0"/>
    <n v="43.000499999999931"/>
    <n v="40"/>
    <x v="295"/>
  </r>
  <r>
    <d v="2038-10-04T00:00:00"/>
    <n v="43.000499999999931"/>
    <s v="Aeolis"/>
    <n v="17"/>
    <n v="5.9"/>
    <n v="1.0030000000000001"/>
    <n v="44.003499999999931"/>
    <n v="0"/>
    <n v="44.003499999999931"/>
    <n v="40"/>
    <x v="295"/>
  </r>
  <r>
    <d v="2038-10-05T00:00:00"/>
    <n v="44.003499999999931"/>
    <s v="Noachis"/>
    <n v="29.6"/>
    <n v="6.6"/>
    <n v="1.9536"/>
    <n v="45.957099999999933"/>
    <n v="0"/>
    <n v="45.957099999999933"/>
    <n v="40"/>
    <x v="295"/>
  </r>
  <r>
    <d v="2038-10-06T00:00:00"/>
    <n v="45.957099999999933"/>
    <s v="Iapygia"/>
    <n v="23.4"/>
    <n v="0"/>
    <n v="0"/>
    <n v="45.957099999999933"/>
    <n v="0"/>
    <n v="45.957099999999933"/>
    <n v="40"/>
    <x v="295"/>
  </r>
  <r>
    <d v="2038-10-07T00:00:00"/>
    <n v="45.957099999999933"/>
    <s v="Coprates"/>
    <n v="21.3"/>
    <n v="22.4"/>
    <n v="4.7712000000000003"/>
    <n v="50.728299999999933"/>
    <n v="0"/>
    <n v="50.728299999999933"/>
    <n v="41"/>
    <x v="296"/>
  </r>
  <r>
    <d v="2038-10-08T00:00:00"/>
    <n v="50.728299999999933"/>
    <s v="Tharsis"/>
    <n v="18.600000000000001"/>
    <n v="0"/>
    <n v="0"/>
    <n v="50.728299999999933"/>
    <n v="0"/>
    <n v="50.728299999999933"/>
    <n v="41"/>
    <x v="296"/>
  </r>
  <r>
    <d v="2038-10-09T00:00:00"/>
    <n v="50.728299999999933"/>
    <s v="Eridania"/>
    <n v="16.8"/>
    <n v="2.8"/>
    <n v="0.47039999999999998"/>
    <n v="51.198699999999931"/>
    <n v="0"/>
    <n v="51.198699999999931"/>
    <n v="41"/>
    <x v="296"/>
  </r>
  <r>
    <d v="2038-10-10T00:00:00"/>
    <n v="51.198699999999931"/>
    <s v="Elysium"/>
    <n v="13.2"/>
    <n v="4"/>
    <n v="0.52800000000000002"/>
    <n v="51.72669999999993"/>
    <n v="0"/>
    <n v="51.72669999999993"/>
    <n v="41"/>
    <x v="296"/>
  </r>
  <r>
    <d v="2038-10-11T00:00:00"/>
    <n v="51.72669999999993"/>
    <s v="Tharsis"/>
    <n v="29.8"/>
    <n v="24.9"/>
    <n v="7.4202000000000004"/>
    <n v="59.146899999999931"/>
    <n v="0"/>
    <n v="59.146899999999931"/>
    <n v="41"/>
    <x v="296"/>
  </r>
  <r>
    <d v="2038-10-12T00:00:00"/>
    <n v="59.146899999999931"/>
    <s v="Iapygia"/>
    <n v="10.6"/>
    <n v="31.8"/>
    <n v="3.3708"/>
    <n v="62.517699999999934"/>
    <n v="0"/>
    <n v="62.517699999999934"/>
    <n v="41"/>
    <x v="296"/>
  </r>
  <r>
    <d v="2038-10-13T00:00:00"/>
    <n v="62.517699999999934"/>
    <s v="Phoenicis Lacus"/>
    <n v="11.9"/>
    <n v="12.3"/>
    <n v="1.4637"/>
    <n v="63.981399999999937"/>
    <n v="0"/>
    <n v="63.981399999999937"/>
    <n v="41"/>
    <x v="296"/>
  </r>
  <r>
    <d v="2038-10-14T00:00:00"/>
    <n v="63.981399999999937"/>
    <s v="Diacria"/>
    <n v="26.8"/>
    <n v="0.5"/>
    <n v="0"/>
    <n v="63.981399999999937"/>
    <n v="0"/>
    <n v="63.981399999999937"/>
    <n v="42"/>
    <x v="297"/>
  </r>
  <r>
    <d v="2038-10-15T00:00:00"/>
    <n v="63.981399999999937"/>
    <s v="Mare Acidalium"/>
    <n v="29"/>
    <n v="3.5"/>
    <n v="1.0150000000000001"/>
    <n v="64.996399999999937"/>
    <n v="0"/>
    <n v="64.996399999999937"/>
    <n v="42"/>
    <x v="297"/>
  </r>
  <r>
    <d v="2038-10-16T00:00:00"/>
    <n v="64.996399999999937"/>
    <s v="Elysium"/>
    <n v="22.9"/>
    <n v="2"/>
    <n v="0.45799999999999996"/>
    <n v="65.454399999999936"/>
    <n v="0"/>
    <n v="65.454399999999936"/>
    <n v="42"/>
    <x v="297"/>
  </r>
  <r>
    <d v="2038-10-17T00:00:00"/>
    <n v="65.454399999999936"/>
    <s v="Margaritifer Sinus"/>
    <n v="27.1"/>
    <n v="0"/>
    <n v="0"/>
    <n v="65.454399999999936"/>
    <n v="0"/>
    <n v="65.454399999999936"/>
    <n v="42"/>
    <x v="297"/>
  </r>
  <r>
    <d v="2038-10-18T00:00:00"/>
    <n v="65.454399999999936"/>
    <s v="Iapygia"/>
    <n v="11.8"/>
    <n v="49"/>
    <n v="5.7820000000000009"/>
    <n v="71.236399999999932"/>
    <n v="0"/>
    <n v="71.236399999999932"/>
    <n v="42"/>
    <x v="297"/>
  </r>
  <r>
    <d v="2038-10-19T00:00:00"/>
    <n v="71.236399999999932"/>
    <s v="Noachis"/>
    <n v="26.6"/>
    <n v="0"/>
    <n v="0"/>
    <n v="71.236399999999932"/>
    <n v="0"/>
    <n v="71.236399999999932"/>
    <n v="42"/>
    <x v="297"/>
  </r>
  <r>
    <d v="2038-10-20T00:00:00"/>
    <n v="71.236399999999932"/>
    <s v="Memnonia"/>
    <n v="21.3"/>
    <n v="0"/>
    <n v="0"/>
    <n v="71.236399999999932"/>
    <n v="0"/>
    <n v="71.236399999999932"/>
    <n v="42"/>
    <x v="297"/>
  </r>
  <r>
    <d v="2038-10-21T00:00:00"/>
    <n v="71.236399999999932"/>
    <s v="Amazonis"/>
    <n v="23.2"/>
    <n v="0"/>
    <n v="0"/>
    <n v="71.236399999999932"/>
    <n v="0"/>
    <n v="71.236399999999932"/>
    <n v="43"/>
    <x v="298"/>
  </r>
  <r>
    <d v="2038-10-22T00:00:00"/>
    <n v="71.236399999999932"/>
    <s v="Iapygia"/>
    <n v="27.3"/>
    <n v="0"/>
    <n v="0"/>
    <n v="71.236399999999932"/>
    <n v="0"/>
    <n v="71.236399999999932"/>
    <n v="43"/>
    <x v="298"/>
  </r>
  <r>
    <d v="2038-10-23T00:00:00"/>
    <n v="71.236399999999932"/>
    <s v="Eridania"/>
    <n v="21.3"/>
    <n v="2.6"/>
    <n v="0.55380000000000007"/>
    <n v="71.790199999999928"/>
    <n v="0"/>
    <n v="71.790199999999928"/>
    <n v="43"/>
    <x v="298"/>
  </r>
  <r>
    <d v="2038-10-24T00:00:00"/>
    <n v="71.790199999999928"/>
    <s v="Tharsis"/>
    <n v="22.9"/>
    <n v="5.3"/>
    <n v="1.2137"/>
    <n v="73.003899999999931"/>
    <n v="0"/>
    <n v="73.003899999999931"/>
    <n v="43"/>
    <x v="298"/>
  </r>
  <r>
    <d v="2038-10-25T00:00:00"/>
    <n v="73.003899999999931"/>
    <s v="Thaumasia"/>
    <n v="25"/>
    <n v="0"/>
    <n v="0"/>
    <n v="73.003899999999931"/>
    <n v="0"/>
    <n v="73.003899999999931"/>
    <n v="43"/>
    <x v="298"/>
  </r>
  <r>
    <d v="2038-10-26T00:00:00"/>
    <n v="73.003899999999931"/>
    <s v="Argyre"/>
    <n v="15.9"/>
    <n v="2.5"/>
    <n v="0.39750000000000002"/>
    <n v="73.401399999999924"/>
    <n v="0"/>
    <n v="73.401399999999924"/>
    <n v="43"/>
    <x v="298"/>
  </r>
  <r>
    <d v="2038-10-27T00:00:00"/>
    <n v="73.401399999999924"/>
    <s v="Mare Acidalium"/>
    <n v="19.2"/>
    <n v="1.3"/>
    <n v="0.24960000000000002"/>
    <n v="73.650999999999925"/>
    <n v="0"/>
    <n v="73.650999999999925"/>
    <n v="43"/>
    <x v="298"/>
  </r>
  <r>
    <d v="2038-10-28T00:00:00"/>
    <n v="73.650999999999925"/>
    <s v="Coprates"/>
    <n v="22.5"/>
    <n v="10.9"/>
    <n v="2.4525000000000001"/>
    <n v="76.103499999999926"/>
    <n v="0"/>
    <n v="76.103499999999926"/>
    <n v="44"/>
    <x v="299"/>
  </r>
  <r>
    <d v="2038-10-29T00:00:00"/>
    <n v="76.103499999999926"/>
    <s v="Eridania"/>
    <n v="28.7"/>
    <n v="13.3"/>
    <n v="3.8171000000000004"/>
    <n v="79.920599999999922"/>
    <n v="0"/>
    <n v="79.920599999999922"/>
    <n v="44"/>
    <x v="299"/>
  </r>
  <r>
    <d v="2038-10-30T00:00:00"/>
    <n v="79.920599999999922"/>
    <s v="Tharsis"/>
    <n v="14.6"/>
    <n v="29.3"/>
    <n v="4.2778"/>
    <n v="84.198399999999921"/>
    <n v="0"/>
    <n v="84.198399999999921"/>
    <n v="44"/>
    <x v="299"/>
  </r>
  <r>
    <d v="2038-10-31T00:00:00"/>
    <n v="84.198399999999921"/>
    <s v="Memnonia"/>
    <n v="12.1"/>
    <n v="6.5"/>
    <n v="0.78649999999999998"/>
    <n v="84.984899999999925"/>
    <n v="0"/>
    <n v="84.984899999999925"/>
    <n v="44"/>
    <x v="299"/>
  </r>
  <r>
    <d v="2038-11-01T00:00:00"/>
    <n v="84.984899999999925"/>
    <s v="Tharsis"/>
    <n v="20"/>
    <n v="26.1"/>
    <n v="5.22"/>
    <n v="90.204899999999924"/>
    <n v="0"/>
    <n v="90.204899999999924"/>
    <n v="44"/>
    <x v="299"/>
  </r>
  <r>
    <d v="2038-11-02T00:00:00"/>
    <n v="90.204899999999924"/>
    <s v="Casius"/>
    <n v="20.8"/>
    <n v="2.5"/>
    <n v="0.52"/>
    <n v="90.72489999999992"/>
    <n v="0"/>
    <n v="90.72489999999992"/>
    <n v="44"/>
    <x v="299"/>
  </r>
  <r>
    <d v="2038-11-03T00:00:00"/>
    <n v="90.72489999999992"/>
    <s v="Coprates"/>
    <n v="26.6"/>
    <n v="5.9"/>
    <n v="1.5694000000000004"/>
    <n v="92.294299999999922"/>
    <n v="0"/>
    <n v="92.294299999999922"/>
    <n v="44"/>
    <x v="2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x v="0"/>
    <n v="0"/>
    <x v="0"/>
    <n v="27.8"/>
    <n v="0.2"/>
    <n v="0"/>
    <n v="0"/>
    <n v="0"/>
    <n v="0"/>
  </r>
  <r>
    <x v="1"/>
    <n v="0"/>
    <x v="1"/>
    <n v="11.8"/>
    <n v="1.7"/>
    <n v="0.20060000000000003"/>
    <n v="0.20060000000000003"/>
    <n v="0"/>
    <n v="0.20060000000000003"/>
  </r>
  <r>
    <x v="2"/>
    <n v="0.20060000000000003"/>
    <x v="2"/>
    <n v="21"/>
    <n v="6"/>
    <n v="1.26"/>
    <n v="1.4606000000000001"/>
    <n v="0"/>
    <n v="1.4606000000000001"/>
  </r>
  <r>
    <x v="3"/>
    <n v="1.4606000000000001"/>
    <x v="3"/>
    <n v="26.3"/>
    <n v="11.4"/>
    <n v="2.9982000000000002"/>
    <n v="4.4588000000000001"/>
    <n v="0"/>
    <n v="4.4588000000000001"/>
  </r>
  <r>
    <x v="4"/>
    <n v="4.4588000000000001"/>
    <x v="4"/>
    <n v="28.8"/>
    <n v="0"/>
    <n v="0"/>
    <n v="4.4588000000000001"/>
    <n v="0"/>
    <n v="4.4588000000000001"/>
  </r>
  <r>
    <x v="5"/>
    <n v="4.4588000000000001"/>
    <x v="5"/>
    <n v="29.2"/>
    <n v="0"/>
    <n v="0"/>
    <n v="4.4588000000000001"/>
    <n v="0"/>
    <n v="4.4588000000000001"/>
  </r>
  <r>
    <x v="6"/>
    <n v="4.4588000000000001"/>
    <x v="6"/>
    <n v="25.6"/>
    <n v="28.7"/>
    <n v="7.3472000000000008"/>
    <n v="11.806000000000001"/>
    <n v="0"/>
    <n v="11.806000000000001"/>
  </r>
  <r>
    <x v="7"/>
    <n v="11.806000000000001"/>
    <x v="7"/>
    <n v="10.1"/>
    <n v="7.7"/>
    <n v="0.77769999999999995"/>
    <n v="12.5837"/>
    <n v="0"/>
    <n v="12.5837"/>
  </r>
  <r>
    <x v="8"/>
    <n v="12.5837"/>
    <x v="8"/>
    <n v="14.6"/>
    <n v="0"/>
    <n v="0"/>
    <n v="12.5837"/>
    <n v="0"/>
    <n v="12.5837"/>
  </r>
  <r>
    <x v="9"/>
    <n v="12.5837"/>
    <x v="9"/>
    <n v="11.5"/>
    <n v="1.9"/>
    <n v="0.21849999999999997"/>
    <n v="12.802200000000001"/>
    <n v="0"/>
    <n v="12.802200000000001"/>
  </r>
  <r>
    <x v="10"/>
    <n v="12.802200000000001"/>
    <x v="5"/>
    <n v="15.2"/>
    <n v="0"/>
    <n v="0"/>
    <n v="12.802200000000001"/>
    <n v="0"/>
    <n v="12.802200000000001"/>
  </r>
  <r>
    <x v="11"/>
    <n v="12.802200000000001"/>
    <x v="6"/>
    <n v="10.199999999999999"/>
    <n v="13.3"/>
    <n v="1.3566"/>
    <n v="14.158800000000001"/>
    <n v="0"/>
    <n v="14.158800000000001"/>
  </r>
  <r>
    <x v="12"/>
    <n v="14.158800000000001"/>
    <x v="10"/>
    <n v="20.399999999999999"/>
    <n v="4.5999999999999996"/>
    <n v="0.9383999999999999"/>
    <n v="15.097200000000001"/>
    <n v="0"/>
    <n v="15.097200000000001"/>
  </r>
  <r>
    <x v="13"/>
    <n v="15.097200000000001"/>
    <x v="10"/>
    <n v="13.6"/>
    <n v="8"/>
    <n v="1.0880000000000001"/>
    <n v="16.185200000000002"/>
    <n v="0"/>
    <n v="16.185200000000002"/>
  </r>
  <r>
    <x v="14"/>
    <n v="16.185200000000002"/>
    <x v="11"/>
    <n v="11"/>
    <n v="11.6"/>
    <n v="1.276"/>
    <n v="17.461200000000002"/>
    <n v="0"/>
    <n v="17.461200000000002"/>
  </r>
  <r>
    <x v="15"/>
    <n v="17.461200000000002"/>
    <x v="12"/>
    <n v="14.1"/>
    <n v="0"/>
    <n v="0"/>
    <n v="17.461200000000002"/>
    <n v="0"/>
    <n v="17.461200000000002"/>
  </r>
  <r>
    <x v="16"/>
    <n v="17.461200000000002"/>
    <x v="6"/>
    <n v="19.2"/>
    <n v="0"/>
    <n v="0"/>
    <n v="17.461200000000002"/>
    <n v="0"/>
    <n v="17.461200000000002"/>
  </r>
  <r>
    <x v="17"/>
    <n v="17.461200000000002"/>
    <x v="6"/>
    <n v="20.7"/>
    <n v="0"/>
    <n v="0"/>
    <n v="17.461200000000002"/>
    <n v="0"/>
    <n v="17.461200000000002"/>
  </r>
  <r>
    <x v="18"/>
    <n v="17.461200000000002"/>
    <x v="13"/>
    <n v="29.5"/>
    <n v="2.1"/>
    <n v="0.61950000000000005"/>
    <n v="18.0807"/>
    <n v="0"/>
    <n v="18.0807"/>
  </r>
  <r>
    <x v="19"/>
    <n v="18.0807"/>
    <x v="7"/>
    <n v="24.4"/>
    <n v="10.1"/>
    <n v="2.4643999999999999"/>
    <n v="20.545100000000001"/>
    <n v="0"/>
    <n v="20.545100000000001"/>
  </r>
  <r>
    <x v="20"/>
    <n v="20.545100000000001"/>
    <x v="14"/>
    <n v="15.6"/>
    <n v="6.6"/>
    <n v="1.0295999999999998"/>
    <n v="21.5747"/>
    <n v="0"/>
    <n v="21.5747"/>
  </r>
  <r>
    <x v="21"/>
    <n v="21.5747"/>
    <x v="5"/>
    <n v="22.7"/>
    <n v="2.9"/>
    <n v="0.6583"/>
    <n v="22.233000000000001"/>
    <n v="0"/>
    <n v="22.233000000000001"/>
  </r>
  <r>
    <x v="22"/>
    <n v="22.233000000000001"/>
    <x v="11"/>
    <n v="15.1"/>
    <n v="0"/>
    <n v="0"/>
    <n v="22.233000000000001"/>
    <n v="0"/>
    <n v="22.233000000000001"/>
  </r>
  <r>
    <x v="23"/>
    <n v="22.233000000000001"/>
    <x v="15"/>
    <n v="14.1"/>
    <n v="0.8"/>
    <n v="0"/>
    <n v="22.233000000000001"/>
    <n v="0"/>
    <n v="22.233000000000001"/>
  </r>
  <r>
    <x v="24"/>
    <n v="22.233000000000001"/>
    <x v="3"/>
    <n v="24.9"/>
    <n v="2.2000000000000002"/>
    <n v="0.54780000000000006"/>
    <n v="22.780799999999999"/>
    <n v="0"/>
    <n v="22.780799999999999"/>
  </r>
  <r>
    <x v="25"/>
    <n v="22.780799999999999"/>
    <x v="16"/>
    <n v="14.8"/>
    <n v="0"/>
    <n v="0"/>
    <n v="22.780799999999999"/>
    <n v="0"/>
    <n v="22.780799999999999"/>
  </r>
  <r>
    <x v="26"/>
    <n v="22.780799999999999"/>
    <x v="10"/>
    <n v="18.8"/>
    <n v="0"/>
    <n v="0"/>
    <n v="22.780799999999999"/>
    <n v="0"/>
    <n v="22.780799999999999"/>
  </r>
  <r>
    <x v="27"/>
    <n v="22.780799999999999"/>
    <x v="11"/>
    <n v="29.3"/>
    <n v="8"/>
    <n v="2.3440000000000003"/>
    <n v="25.1248"/>
    <n v="0"/>
    <n v="25.1248"/>
  </r>
  <r>
    <x v="28"/>
    <n v="25.1248"/>
    <x v="17"/>
    <n v="29.4"/>
    <n v="2.4"/>
    <n v="0.70559999999999989"/>
    <n v="25.830400000000001"/>
    <n v="0"/>
    <n v="25.830400000000001"/>
  </r>
  <r>
    <x v="29"/>
    <n v="25.830400000000001"/>
    <x v="18"/>
    <n v="16.8"/>
    <n v="2.9"/>
    <n v="0.48720000000000002"/>
    <n v="26.317600000000002"/>
    <n v="0"/>
    <n v="26.317600000000002"/>
  </r>
  <r>
    <x v="30"/>
    <n v="26.317600000000002"/>
    <x v="8"/>
    <n v="21.4"/>
    <n v="6.3"/>
    <n v="1.3482000000000001"/>
    <n v="27.665800000000001"/>
    <n v="0"/>
    <n v="27.665800000000001"/>
  </r>
  <r>
    <x v="31"/>
    <n v="27.665800000000001"/>
    <x v="3"/>
    <n v="23.9"/>
    <n v="0"/>
    <n v="0"/>
    <n v="27.665800000000001"/>
    <n v="0"/>
    <n v="27.665800000000001"/>
  </r>
  <r>
    <x v="32"/>
    <n v="27.665800000000001"/>
    <x v="8"/>
    <n v="26.7"/>
    <n v="0"/>
    <n v="0"/>
    <n v="27.665800000000001"/>
    <n v="0"/>
    <n v="27.665800000000001"/>
  </r>
  <r>
    <x v="33"/>
    <n v="27.665800000000001"/>
    <x v="3"/>
    <n v="12.4"/>
    <n v="0"/>
    <n v="0"/>
    <n v="27.665800000000001"/>
    <n v="0"/>
    <n v="27.665800000000001"/>
  </r>
  <r>
    <x v="34"/>
    <n v="27.665800000000001"/>
    <x v="8"/>
    <n v="10.4"/>
    <n v="10.7"/>
    <n v="1.1128"/>
    <n v="28.778600000000001"/>
    <n v="0"/>
    <n v="28.778600000000001"/>
  </r>
  <r>
    <x v="35"/>
    <n v="28.778600000000001"/>
    <x v="5"/>
    <n v="17.899999999999999"/>
    <n v="0"/>
    <n v="0"/>
    <n v="28.778600000000001"/>
    <n v="0"/>
    <n v="28.778600000000001"/>
  </r>
  <r>
    <x v="36"/>
    <n v="28.778600000000001"/>
    <x v="16"/>
    <n v="17.399999999999999"/>
    <n v="1.6"/>
    <n v="0.27839999999999998"/>
    <n v="29.057000000000002"/>
    <n v="0"/>
    <n v="29.057000000000002"/>
  </r>
  <r>
    <x v="37"/>
    <n v="29.057000000000002"/>
    <x v="7"/>
    <n v="29.4"/>
    <n v="21.7"/>
    <n v="6.3797999999999995"/>
    <n v="35.436800000000005"/>
    <n v="0"/>
    <n v="35.436800000000005"/>
  </r>
  <r>
    <x v="38"/>
    <n v="35.436800000000005"/>
    <x v="15"/>
    <n v="22.9"/>
    <n v="26.9"/>
    <n v="6.160099999999999"/>
    <n v="41.596900000000005"/>
    <n v="0"/>
    <n v="41.596900000000005"/>
  </r>
  <r>
    <x v="39"/>
    <n v="41.596900000000005"/>
    <x v="15"/>
    <n v="18.899999999999999"/>
    <n v="11.3"/>
    <n v="2.1356999999999999"/>
    <n v="43.732600000000005"/>
    <n v="0"/>
    <n v="43.732600000000005"/>
  </r>
  <r>
    <x v="40"/>
    <n v="43.732600000000005"/>
    <x v="1"/>
    <n v="23.5"/>
    <n v="0"/>
    <n v="0"/>
    <n v="43.732600000000005"/>
    <n v="0"/>
    <n v="43.732600000000005"/>
  </r>
  <r>
    <x v="41"/>
    <n v="43.732600000000005"/>
    <x v="14"/>
    <n v="13.4"/>
    <n v="14.2"/>
    <n v="1.9028"/>
    <n v="45.635400000000004"/>
    <n v="0"/>
    <n v="45.635400000000004"/>
  </r>
  <r>
    <x v="42"/>
    <n v="45.635400000000004"/>
    <x v="16"/>
    <n v="18.899999999999999"/>
    <n v="1.5"/>
    <n v="0.28349999999999997"/>
    <n v="45.918900000000001"/>
    <n v="0"/>
    <n v="45.918900000000001"/>
  </r>
  <r>
    <x v="43"/>
    <n v="45.918900000000001"/>
    <x v="13"/>
    <n v="13.5"/>
    <n v="1.4"/>
    <n v="0.189"/>
    <n v="46.107900000000001"/>
    <n v="0"/>
    <n v="46.107900000000001"/>
  </r>
  <r>
    <x v="44"/>
    <n v="46.107900000000001"/>
    <x v="1"/>
    <n v="17.7"/>
    <n v="5.9"/>
    <n v="1.0443"/>
    <n v="47.152200000000001"/>
    <n v="0"/>
    <n v="47.152200000000001"/>
  </r>
  <r>
    <x v="45"/>
    <n v="47.152200000000001"/>
    <x v="7"/>
    <n v="24.7"/>
    <n v="0"/>
    <n v="0"/>
    <n v="47.152200000000001"/>
    <n v="0"/>
    <n v="47.152200000000001"/>
  </r>
  <r>
    <x v="46"/>
    <n v="47.152200000000001"/>
    <x v="14"/>
    <n v="25.6"/>
    <n v="1.9"/>
    <n v="0.4864"/>
    <n v="47.638600000000004"/>
    <n v="0"/>
    <n v="47.638600000000004"/>
  </r>
  <r>
    <x v="47"/>
    <n v="47.638600000000004"/>
    <x v="18"/>
    <n v="18.399999999999999"/>
    <n v="0"/>
    <n v="0"/>
    <n v="47.638600000000004"/>
    <n v="0"/>
    <n v="47.638600000000004"/>
  </r>
  <r>
    <x v="48"/>
    <n v="47.638600000000004"/>
    <x v="19"/>
    <n v="27"/>
    <n v="0"/>
    <n v="0"/>
    <n v="47.638600000000004"/>
    <n v="0"/>
    <n v="47.638600000000004"/>
  </r>
  <r>
    <x v="49"/>
    <n v="47.638600000000004"/>
    <x v="6"/>
    <n v="16"/>
    <n v="0"/>
    <n v="0"/>
    <n v="47.638600000000004"/>
    <n v="0"/>
    <n v="47.638600000000004"/>
  </r>
  <r>
    <x v="50"/>
    <n v="47.638600000000004"/>
    <x v="3"/>
    <n v="18.600000000000001"/>
    <n v="7.4"/>
    <n v="1.3764000000000001"/>
    <n v="49.015000000000001"/>
    <n v="0"/>
    <n v="49.015000000000001"/>
  </r>
  <r>
    <x v="51"/>
    <n v="49.015000000000001"/>
    <x v="6"/>
    <n v="12.7"/>
    <n v="30.8"/>
    <n v="3.9116"/>
    <n v="52.926600000000001"/>
    <n v="0"/>
    <n v="52.926600000000001"/>
  </r>
  <r>
    <x v="52"/>
    <n v="52.926600000000001"/>
    <x v="15"/>
    <n v="14.5"/>
    <n v="0"/>
    <n v="0"/>
    <n v="52.926600000000001"/>
    <n v="0"/>
    <n v="52.926600000000001"/>
  </r>
  <r>
    <x v="53"/>
    <n v="52.926600000000001"/>
    <x v="20"/>
    <n v="12.2"/>
    <n v="3.5"/>
    <n v="0.42699999999999999"/>
    <n v="53.3536"/>
    <n v="0"/>
    <n v="53.3536"/>
  </r>
  <r>
    <x v="54"/>
    <n v="53.3536"/>
    <x v="21"/>
    <n v="19.899999999999999"/>
    <n v="0"/>
    <n v="0"/>
    <n v="53.3536"/>
    <n v="0"/>
    <n v="53.3536"/>
  </r>
  <r>
    <x v="55"/>
    <n v="53.3536"/>
    <x v="22"/>
    <n v="28.1"/>
    <n v="5.3"/>
    <n v="1.4893000000000001"/>
    <n v="54.8429"/>
    <n v="0"/>
    <n v="54.8429"/>
  </r>
  <r>
    <x v="56"/>
    <n v="54.8429"/>
    <x v="6"/>
    <n v="27.7"/>
    <n v="45.3"/>
    <n v="12.5481"/>
    <n v="67.391000000000005"/>
    <n v="0"/>
    <n v="67.391000000000005"/>
  </r>
  <r>
    <x v="57"/>
    <n v="67.391000000000005"/>
    <x v="1"/>
    <n v="14.6"/>
    <n v="5.2"/>
    <n v="0.75919999999999999"/>
    <n v="68.150200000000012"/>
    <n v="0"/>
    <n v="68.150200000000012"/>
  </r>
  <r>
    <x v="58"/>
    <n v="68.150200000000012"/>
    <x v="14"/>
    <n v="10.8"/>
    <n v="0"/>
    <n v="0"/>
    <n v="68.150200000000012"/>
    <n v="0"/>
    <n v="68.150200000000012"/>
  </r>
  <r>
    <x v="59"/>
    <n v="68.150200000000012"/>
    <x v="23"/>
    <n v="12.4"/>
    <n v="3.2"/>
    <n v="0.3968000000000001"/>
    <n v="68.547000000000011"/>
    <n v="0"/>
    <n v="68.547000000000011"/>
  </r>
  <r>
    <x v="60"/>
    <n v="68.547000000000011"/>
    <x v="6"/>
    <n v="25.2"/>
    <n v="0"/>
    <n v="0"/>
    <n v="68.547000000000011"/>
    <n v="0"/>
    <n v="68.547000000000011"/>
  </r>
  <r>
    <x v="61"/>
    <n v="68.547000000000011"/>
    <x v="6"/>
    <n v="28.9"/>
    <n v="0"/>
    <n v="0"/>
    <n v="68.547000000000011"/>
    <n v="0"/>
    <n v="68.547000000000011"/>
  </r>
  <r>
    <x v="62"/>
    <n v="68.547000000000011"/>
    <x v="15"/>
    <n v="13.2"/>
    <n v="23.3"/>
    <n v="3.0756000000000001"/>
    <n v="71.622600000000006"/>
    <n v="0"/>
    <n v="71.622600000000006"/>
  </r>
  <r>
    <x v="63"/>
    <n v="71.622600000000006"/>
    <x v="6"/>
    <n v="27.9"/>
    <n v="0"/>
    <n v="0"/>
    <n v="71.622600000000006"/>
    <n v="0"/>
    <n v="71.622600000000006"/>
  </r>
  <r>
    <x v="64"/>
    <n v="71.622600000000006"/>
    <x v="3"/>
    <n v="10.9"/>
    <n v="3.5"/>
    <n v="0.38150000000000001"/>
    <n v="72.004100000000008"/>
    <n v="0"/>
    <n v="72.004100000000008"/>
  </r>
  <r>
    <x v="65"/>
    <n v="72.004100000000008"/>
    <x v="11"/>
    <n v="25.5"/>
    <n v="20"/>
    <n v="5.1000000000000005"/>
    <n v="77.104100000000003"/>
    <n v="0"/>
    <n v="77.104100000000003"/>
  </r>
  <r>
    <x v="66"/>
    <n v="77.104100000000003"/>
    <x v="5"/>
    <n v="26"/>
    <n v="0"/>
    <n v="0"/>
    <n v="77.104100000000003"/>
    <n v="0"/>
    <n v="77.104100000000003"/>
  </r>
  <r>
    <x v="67"/>
    <n v="77.104100000000003"/>
    <x v="21"/>
    <n v="25.8"/>
    <n v="0.1"/>
    <n v="0"/>
    <n v="77.104100000000003"/>
    <n v="0"/>
    <n v="77.104100000000003"/>
  </r>
  <r>
    <x v="68"/>
    <n v="77.104100000000003"/>
    <x v="10"/>
    <n v="17.5"/>
    <n v="0.5"/>
    <n v="0"/>
    <n v="77.104100000000003"/>
    <n v="0"/>
    <n v="77.104100000000003"/>
  </r>
  <r>
    <x v="69"/>
    <n v="77.104100000000003"/>
    <x v="6"/>
    <n v="17.8"/>
    <n v="3.3"/>
    <n v="0.58740000000000003"/>
    <n v="77.691500000000005"/>
    <n v="0"/>
    <n v="77.691500000000005"/>
  </r>
  <r>
    <x v="70"/>
    <n v="77.691500000000005"/>
    <x v="6"/>
    <n v="17.5"/>
    <n v="0"/>
    <n v="0"/>
    <n v="77.691500000000005"/>
    <n v="0"/>
    <n v="77.691500000000005"/>
  </r>
  <r>
    <x v="71"/>
    <n v="77.691500000000005"/>
    <x v="9"/>
    <n v="16.100000000000001"/>
    <n v="0"/>
    <n v="0"/>
    <n v="77.691500000000005"/>
    <n v="0"/>
    <n v="77.691500000000005"/>
  </r>
  <r>
    <x v="72"/>
    <n v="77.691500000000005"/>
    <x v="1"/>
    <n v="11.8"/>
    <n v="7"/>
    <n v="0.82600000000000007"/>
    <n v="78.517499999999998"/>
    <n v="0"/>
    <n v="78.517499999999998"/>
  </r>
  <r>
    <x v="73"/>
    <n v="78.517499999999998"/>
    <x v="11"/>
    <n v="26.2"/>
    <n v="0"/>
    <n v="0"/>
    <n v="78.517499999999998"/>
    <n v="0"/>
    <n v="78.517499999999998"/>
  </r>
  <r>
    <x v="74"/>
    <n v="78.517499999999998"/>
    <x v="2"/>
    <n v="28.8"/>
    <n v="2.9"/>
    <n v="0.83519999999999994"/>
    <n v="79.352699999999999"/>
    <n v="0"/>
    <n v="79.352699999999999"/>
  </r>
  <r>
    <x v="75"/>
    <n v="79.352699999999999"/>
    <x v="6"/>
    <n v="18.7"/>
    <n v="0"/>
    <n v="0"/>
    <n v="79.352699999999999"/>
    <n v="0"/>
    <n v="79.352699999999999"/>
  </r>
  <r>
    <x v="76"/>
    <n v="79.352699999999999"/>
    <x v="14"/>
    <n v="10.3"/>
    <n v="9.1999999999999993"/>
    <n v="0.94760000000000011"/>
    <n v="80.300299999999993"/>
    <n v="0"/>
    <n v="80.300299999999993"/>
  </r>
  <r>
    <x v="77"/>
    <n v="80.300299999999993"/>
    <x v="2"/>
    <n v="29.8"/>
    <n v="3.4"/>
    <n v="1.0131999999999999"/>
    <n v="81.313499999999991"/>
    <n v="0"/>
    <n v="81.313499999999991"/>
  </r>
  <r>
    <x v="78"/>
    <n v="81.313499999999991"/>
    <x v="6"/>
    <n v="26.2"/>
    <n v="32.299999999999997"/>
    <n v="8.4625999999999983"/>
    <n v="89.776099999999985"/>
    <n v="0"/>
    <n v="89.776099999999985"/>
  </r>
  <r>
    <x v="79"/>
    <n v="89.776099999999985"/>
    <x v="15"/>
    <n v="13.8"/>
    <n v="15.9"/>
    <n v="2.1942000000000004"/>
    <n v="91.97029999999998"/>
    <n v="0"/>
    <n v="91.97029999999998"/>
  </r>
  <r>
    <x v="80"/>
    <n v="91.97029999999998"/>
    <x v="15"/>
    <n v="22.4"/>
    <n v="24.5"/>
    <n v="5.4879999999999995"/>
    <n v="97.45829999999998"/>
    <n v="0"/>
    <n v="97.45829999999998"/>
  </r>
  <r>
    <x v="81"/>
    <n v="97.45829999999998"/>
    <x v="15"/>
    <n v="24.5"/>
    <n v="0.9"/>
    <n v="0"/>
    <n v="97.45829999999998"/>
    <n v="0"/>
    <n v="97.45829999999998"/>
  </r>
  <r>
    <x v="82"/>
    <n v="97.45829999999998"/>
    <x v="24"/>
    <n v="23.1"/>
    <n v="0.3"/>
    <n v="0"/>
    <n v="97.45829999999998"/>
    <n v="0"/>
    <n v="97.45829999999998"/>
  </r>
  <r>
    <x v="83"/>
    <n v="97.45829999999998"/>
    <x v="21"/>
    <n v="29.8"/>
    <n v="0"/>
    <n v="0"/>
    <n v="97.45829999999998"/>
    <n v="0"/>
    <n v="97.45829999999998"/>
  </r>
  <r>
    <x v="84"/>
    <n v="97.45829999999998"/>
    <x v="0"/>
    <n v="11.2"/>
    <n v="0"/>
    <n v="0"/>
    <n v="97.45829999999998"/>
    <n v="0"/>
    <n v="97.45829999999998"/>
  </r>
  <r>
    <x v="85"/>
    <n v="97.45829999999998"/>
    <x v="15"/>
    <n v="18.7"/>
    <n v="0"/>
    <n v="0"/>
    <n v="97.45829999999998"/>
    <n v="0"/>
    <n v="97.45829999999998"/>
  </r>
  <r>
    <x v="86"/>
    <n v="97.45829999999998"/>
    <x v="14"/>
    <n v="11.4"/>
    <n v="8.1"/>
    <n v="0.9234"/>
    <n v="98.381699999999981"/>
    <n v="0"/>
    <n v="98.381699999999981"/>
  </r>
  <r>
    <x v="87"/>
    <n v="98.381699999999981"/>
    <x v="9"/>
    <n v="21.3"/>
    <n v="13.4"/>
    <n v="2.8542000000000001"/>
    <n v="101.23589999999999"/>
    <n v="100"/>
    <n v="1.2358999999999867"/>
  </r>
  <r>
    <x v="88"/>
    <n v="1.2358999999999867"/>
    <x v="1"/>
    <n v="24.5"/>
    <n v="2.6"/>
    <n v="0.63700000000000001"/>
    <n v="1.8728999999999867"/>
    <n v="0"/>
    <n v="1.8728999999999867"/>
  </r>
  <r>
    <x v="89"/>
    <n v="1.8728999999999867"/>
    <x v="15"/>
    <n v="20"/>
    <n v="13.2"/>
    <n v="2.64"/>
    <n v="4.5128999999999868"/>
    <n v="0"/>
    <n v="4.5128999999999868"/>
  </r>
  <r>
    <x v="90"/>
    <n v="4.5128999999999868"/>
    <x v="6"/>
    <n v="28.4"/>
    <n v="12"/>
    <n v="3.4079999999999995"/>
    <n v="7.9208999999999863"/>
    <n v="0"/>
    <n v="7.9208999999999863"/>
  </r>
  <r>
    <x v="91"/>
    <n v="7.9208999999999863"/>
    <x v="7"/>
    <n v="14.8"/>
    <n v="10.1"/>
    <n v="1.4947999999999999"/>
    <n v="9.4156999999999869"/>
    <n v="0"/>
    <n v="9.4156999999999869"/>
  </r>
  <r>
    <x v="92"/>
    <n v="9.4156999999999869"/>
    <x v="25"/>
    <n v="27.9"/>
    <n v="0.6"/>
    <n v="0"/>
    <n v="9.4156999999999869"/>
    <n v="0"/>
    <n v="9.4156999999999869"/>
  </r>
  <r>
    <x v="93"/>
    <n v="9.4156999999999869"/>
    <x v="8"/>
    <n v="19.899999999999999"/>
    <n v="9.8000000000000007"/>
    <n v="1.9502000000000002"/>
    <n v="11.365899999999987"/>
    <n v="0"/>
    <n v="11.365899999999987"/>
  </r>
  <r>
    <x v="94"/>
    <n v="11.365899999999987"/>
    <x v="15"/>
    <n v="22.5"/>
    <n v="0"/>
    <n v="0"/>
    <n v="11.365899999999987"/>
    <n v="0"/>
    <n v="11.365899999999987"/>
  </r>
  <r>
    <x v="95"/>
    <n v="11.365899999999987"/>
    <x v="4"/>
    <n v="21.6"/>
    <n v="4.9000000000000004"/>
    <n v="1.0584000000000002"/>
    <n v="12.424299999999988"/>
    <n v="0"/>
    <n v="12.424299999999988"/>
  </r>
  <r>
    <x v="96"/>
    <n v="12.424299999999988"/>
    <x v="6"/>
    <n v="28.1"/>
    <n v="0"/>
    <n v="0"/>
    <n v="12.424299999999988"/>
    <n v="0"/>
    <n v="12.424299999999988"/>
  </r>
  <r>
    <x v="97"/>
    <n v="12.424299999999988"/>
    <x v="8"/>
    <n v="21.5"/>
    <n v="8.6"/>
    <n v="1.8490000000000002"/>
    <n v="14.273299999999988"/>
    <n v="0"/>
    <n v="14.273299999999988"/>
  </r>
  <r>
    <x v="98"/>
    <n v="14.273299999999988"/>
    <x v="10"/>
    <n v="22.7"/>
    <n v="0.1"/>
    <n v="0"/>
    <n v="14.273299999999988"/>
    <n v="0"/>
    <n v="14.273299999999988"/>
  </r>
  <r>
    <x v="99"/>
    <n v="14.273299999999988"/>
    <x v="6"/>
    <n v="27.4"/>
    <n v="21.8"/>
    <n v="5.9731999999999994"/>
    <n v="20.246499999999987"/>
    <n v="0"/>
    <n v="20.246499999999987"/>
  </r>
  <r>
    <x v="100"/>
    <n v="20.246499999999987"/>
    <x v="15"/>
    <n v="18.3"/>
    <n v="17.3"/>
    <n v="3.1659000000000006"/>
    <n v="23.412399999999987"/>
    <n v="0"/>
    <n v="23.412399999999987"/>
  </r>
  <r>
    <x v="101"/>
    <n v="23.412399999999987"/>
    <x v="15"/>
    <n v="29"/>
    <n v="27.3"/>
    <n v="7.9170000000000007"/>
    <n v="31.329399999999989"/>
    <n v="0"/>
    <n v="31.329399999999989"/>
  </r>
  <r>
    <x v="102"/>
    <n v="31.329399999999989"/>
    <x v="14"/>
    <n v="18.100000000000001"/>
    <n v="0"/>
    <n v="0"/>
    <n v="31.329399999999989"/>
    <n v="0"/>
    <n v="31.329399999999989"/>
  </r>
  <r>
    <x v="103"/>
    <n v="31.329399999999989"/>
    <x v="16"/>
    <n v="16.399999999999999"/>
    <n v="1.1000000000000001"/>
    <n v="0.1804"/>
    <n v="31.509799999999988"/>
    <n v="0"/>
    <n v="31.509799999999988"/>
  </r>
  <r>
    <x v="104"/>
    <n v="31.509799999999988"/>
    <x v="2"/>
    <n v="21.8"/>
    <n v="0"/>
    <n v="0"/>
    <n v="31.509799999999988"/>
    <n v="0"/>
    <n v="31.509799999999988"/>
  </r>
  <r>
    <x v="105"/>
    <n v="31.509799999999988"/>
    <x v="25"/>
    <n v="27.2"/>
    <n v="0"/>
    <n v="0"/>
    <n v="31.509799999999988"/>
    <n v="0"/>
    <n v="31.509799999999988"/>
  </r>
  <r>
    <x v="106"/>
    <n v="31.509799999999988"/>
    <x v="18"/>
    <n v="21.2"/>
    <n v="0"/>
    <n v="0"/>
    <n v="31.509799999999988"/>
    <n v="0"/>
    <n v="31.509799999999988"/>
  </r>
  <r>
    <x v="107"/>
    <n v="31.509799999999988"/>
    <x v="15"/>
    <n v="17.7"/>
    <n v="13.9"/>
    <n v="2.4603000000000002"/>
    <n v="33.970099999999988"/>
    <n v="0"/>
    <n v="33.970099999999988"/>
  </r>
  <r>
    <x v="108"/>
    <n v="33.970099999999988"/>
    <x v="18"/>
    <n v="10.6"/>
    <n v="6.9"/>
    <n v="0.73140000000000005"/>
    <n v="34.701499999999989"/>
    <n v="0"/>
    <n v="34.701499999999989"/>
  </r>
  <r>
    <x v="109"/>
    <n v="34.701499999999989"/>
    <x v="23"/>
    <n v="10.4"/>
    <n v="1.1000000000000001"/>
    <n v="0.11440000000000002"/>
    <n v="34.815899999999992"/>
    <n v="0"/>
    <n v="34.815899999999992"/>
  </r>
  <r>
    <x v="110"/>
    <n v="34.815899999999992"/>
    <x v="6"/>
    <n v="15.8"/>
    <n v="7.1"/>
    <n v="1.1217999999999999"/>
    <n v="35.937699999999992"/>
    <n v="0"/>
    <n v="35.937699999999992"/>
  </r>
  <r>
    <x v="111"/>
    <n v="35.937699999999992"/>
    <x v="5"/>
    <n v="19.899999999999999"/>
    <n v="10.8"/>
    <n v="2.1492"/>
    <n v="38.086899999999993"/>
    <n v="0"/>
    <n v="38.086899999999993"/>
  </r>
  <r>
    <x v="112"/>
    <n v="38.086899999999993"/>
    <x v="7"/>
    <n v="13"/>
    <n v="0"/>
    <n v="0"/>
    <n v="38.086899999999993"/>
    <n v="0"/>
    <n v="38.086899999999993"/>
  </r>
  <r>
    <x v="113"/>
    <n v="38.086899999999993"/>
    <x v="3"/>
    <n v="28.1"/>
    <n v="15"/>
    <n v="4.2149999999999999"/>
    <n v="42.301899999999989"/>
    <n v="0"/>
    <n v="42.301899999999989"/>
  </r>
  <r>
    <x v="114"/>
    <n v="42.301899999999989"/>
    <x v="8"/>
    <n v="22.5"/>
    <n v="8.6"/>
    <n v="1.9350000000000001"/>
    <n v="44.236899999999991"/>
    <n v="0"/>
    <n v="44.236899999999991"/>
  </r>
  <r>
    <x v="115"/>
    <n v="44.236899999999991"/>
    <x v="15"/>
    <n v="14"/>
    <n v="36.1"/>
    <n v="5.0540000000000003"/>
    <n v="49.290899999999993"/>
    <n v="0"/>
    <n v="49.290899999999993"/>
  </r>
  <r>
    <x v="116"/>
    <n v="49.290899999999993"/>
    <x v="6"/>
    <n v="10.6"/>
    <n v="18.399999999999999"/>
    <n v="1.9503999999999999"/>
    <n v="51.241299999999995"/>
    <n v="0"/>
    <n v="51.241299999999995"/>
  </r>
  <r>
    <x v="117"/>
    <n v="51.241299999999995"/>
    <x v="19"/>
    <n v="22.3"/>
    <n v="0"/>
    <n v="0"/>
    <n v="51.241299999999995"/>
    <n v="0"/>
    <n v="51.241299999999995"/>
  </r>
  <r>
    <x v="118"/>
    <n v="51.241299999999995"/>
    <x v="15"/>
    <n v="14.5"/>
    <n v="26"/>
    <n v="3.77"/>
    <n v="55.011299999999999"/>
    <n v="0"/>
    <n v="55.011299999999999"/>
  </r>
  <r>
    <x v="119"/>
    <n v="55.011299999999999"/>
    <x v="1"/>
    <n v="21"/>
    <n v="1.7"/>
    <n v="0.35699999999999998"/>
    <n v="55.368299999999998"/>
    <n v="0"/>
    <n v="55.368299999999998"/>
  </r>
  <r>
    <x v="120"/>
    <n v="55.368299999999998"/>
    <x v="0"/>
    <n v="17.7"/>
    <n v="0.4"/>
    <n v="0"/>
    <n v="55.368299999999998"/>
    <n v="0"/>
    <n v="55.368299999999998"/>
  </r>
  <r>
    <x v="121"/>
    <n v="55.368299999999998"/>
    <x v="3"/>
    <n v="24.3"/>
    <n v="9.6999999999999993"/>
    <n v="2.3571"/>
    <n v="57.7254"/>
    <n v="0"/>
    <n v="57.7254"/>
  </r>
  <r>
    <x v="122"/>
    <n v="57.7254"/>
    <x v="11"/>
    <n v="18.8"/>
    <n v="6.4"/>
    <n v="1.2032"/>
    <n v="58.928600000000003"/>
    <n v="0"/>
    <n v="58.928600000000003"/>
  </r>
  <r>
    <x v="123"/>
    <n v="58.928600000000003"/>
    <x v="9"/>
    <n v="15.9"/>
    <n v="5.2"/>
    <n v="0.82680000000000009"/>
    <n v="59.755400000000002"/>
    <n v="0"/>
    <n v="59.755400000000002"/>
  </r>
  <r>
    <x v="124"/>
    <n v="59.755400000000002"/>
    <x v="3"/>
    <n v="26.1"/>
    <n v="0"/>
    <n v="0"/>
    <n v="59.755400000000002"/>
    <n v="0"/>
    <n v="59.755400000000002"/>
  </r>
  <r>
    <x v="125"/>
    <n v="59.755400000000002"/>
    <x v="15"/>
    <n v="29.4"/>
    <n v="8.8000000000000007"/>
    <n v="2.5872000000000002"/>
    <n v="62.342600000000004"/>
    <n v="0"/>
    <n v="62.342600000000004"/>
  </r>
  <r>
    <x v="126"/>
    <n v="62.342600000000004"/>
    <x v="9"/>
    <n v="10.5"/>
    <n v="14.5"/>
    <n v="1.5225"/>
    <n v="63.865100000000005"/>
    <n v="0"/>
    <n v="63.865100000000005"/>
  </r>
  <r>
    <x v="127"/>
    <n v="63.865100000000005"/>
    <x v="26"/>
    <n v="18.100000000000001"/>
    <n v="0"/>
    <n v="0"/>
    <n v="63.865100000000005"/>
    <n v="0"/>
    <n v="63.865100000000005"/>
  </r>
  <r>
    <x v="128"/>
    <n v="63.865100000000005"/>
    <x v="11"/>
    <n v="20.6"/>
    <n v="0"/>
    <n v="0"/>
    <n v="63.865100000000005"/>
    <n v="0"/>
    <n v="63.865100000000005"/>
  </r>
  <r>
    <x v="129"/>
    <n v="63.865100000000005"/>
    <x v="11"/>
    <n v="17.100000000000001"/>
    <n v="0"/>
    <n v="0"/>
    <n v="63.865100000000005"/>
    <n v="0"/>
    <n v="63.865100000000005"/>
  </r>
  <r>
    <x v="130"/>
    <n v="63.865100000000005"/>
    <x v="18"/>
    <n v="17"/>
    <n v="0.3"/>
    <n v="0"/>
    <n v="63.865100000000005"/>
    <n v="0"/>
    <n v="63.865100000000005"/>
  </r>
  <r>
    <x v="131"/>
    <n v="63.865100000000005"/>
    <x v="19"/>
    <n v="14.7"/>
    <n v="2.2999999999999998"/>
    <n v="0.33809999999999996"/>
    <n v="64.20320000000001"/>
    <n v="0"/>
    <n v="64.20320000000001"/>
  </r>
  <r>
    <x v="132"/>
    <n v="64.20320000000001"/>
    <x v="11"/>
    <n v="21.7"/>
    <n v="0"/>
    <n v="0"/>
    <n v="64.20320000000001"/>
    <n v="0"/>
    <n v="64.20320000000001"/>
  </r>
  <r>
    <x v="133"/>
    <n v="64.20320000000001"/>
    <x v="12"/>
    <n v="12.5"/>
    <n v="0"/>
    <n v="0"/>
    <n v="64.20320000000001"/>
    <n v="0"/>
    <n v="64.20320000000001"/>
  </r>
  <r>
    <x v="134"/>
    <n v="64.20320000000001"/>
    <x v="4"/>
    <n v="17.8"/>
    <n v="4.0999999999999996"/>
    <n v="0.72979999999999989"/>
    <n v="64.933000000000007"/>
    <n v="0"/>
    <n v="64.933000000000007"/>
  </r>
  <r>
    <x v="135"/>
    <n v="64.933000000000007"/>
    <x v="6"/>
    <n v="28.9"/>
    <n v="38.700000000000003"/>
    <n v="11.1843"/>
    <n v="76.1173"/>
    <n v="0"/>
    <n v="76.1173"/>
  </r>
  <r>
    <x v="136"/>
    <n v="76.1173"/>
    <x v="7"/>
    <n v="21"/>
    <n v="3.5"/>
    <n v="0.73499999999999999"/>
    <n v="76.8523"/>
    <n v="0"/>
    <n v="76.8523"/>
  </r>
  <r>
    <x v="137"/>
    <n v="76.8523"/>
    <x v="17"/>
    <n v="13"/>
    <n v="0.1"/>
    <n v="0"/>
    <n v="76.8523"/>
    <n v="0"/>
    <n v="76.8523"/>
  </r>
  <r>
    <x v="138"/>
    <n v="76.8523"/>
    <x v="6"/>
    <n v="23.1"/>
    <n v="0"/>
    <n v="0"/>
    <n v="76.8523"/>
    <n v="0"/>
    <n v="76.8523"/>
  </r>
  <r>
    <x v="139"/>
    <n v="76.8523"/>
    <x v="11"/>
    <n v="28.5"/>
    <n v="0"/>
    <n v="0"/>
    <n v="76.8523"/>
    <n v="0"/>
    <n v="76.8523"/>
  </r>
  <r>
    <x v="140"/>
    <n v="76.8523"/>
    <x v="11"/>
    <n v="12.8"/>
    <n v="0"/>
    <n v="0"/>
    <n v="76.8523"/>
    <n v="0"/>
    <n v="76.8523"/>
  </r>
  <r>
    <x v="141"/>
    <n v="76.8523"/>
    <x v="27"/>
    <n v="26.8"/>
    <n v="0"/>
    <n v="0"/>
    <n v="76.8523"/>
    <n v="0"/>
    <n v="76.8523"/>
  </r>
  <r>
    <x v="142"/>
    <n v="76.8523"/>
    <x v="6"/>
    <n v="15.1"/>
    <n v="24.8"/>
    <n v="3.7448000000000001"/>
    <n v="80.597099999999998"/>
    <n v="0"/>
    <n v="80.597099999999998"/>
  </r>
  <r>
    <x v="143"/>
    <n v="80.597099999999998"/>
    <x v="14"/>
    <n v="14.4"/>
    <n v="13.5"/>
    <n v="1.9440000000000002"/>
    <n v="82.5411"/>
    <n v="0"/>
    <n v="82.5411"/>
  </r>
  <r>
    <x v="144"/>
    <n v="82.5411"/>
    <x v="7"/>
    <n v="29.2"/>
    <n v="15.7"/>
    <n v="4.5843999999999996"/>
    <n v="87.125500000000002"/>
    <n v="0"/>
    <n v="87.125500000000002"/>
  </r>
  <r>
    <x v="145"/>
    <n v="87.125500000000002"/>
    <x v="6"/>
    <n v="28.9"/>
    <n v="47.2"/>
    <n v="13.640799999999999"/>
    <n v="100.7663"/>
    <n v="100"/>
    <n v="0.76630000000000109"/>
  </r>
  <r>
    <x v="146"/>
    <n v="0.76630000000000109"/>
    <x v="16"/>
    <n v="18.399999999999999"/>
    <n v="3.9"/>
    <n v="0.7175999999999999"/>
    <n v="1.4839000000000011"/>
    <n v="0"/>
    <n v="1.4839000000000011"/>
  </r>
  <r>
    <x v="147"/>
    <n v="1.4839000000000011"/>
    <x v="13"/>
    <n v="26.2"/>
    <n v="4"/>
    <n v="1.048"/>
    <n v="2.5319000000000011"/>
    <n v="0"/>
    <n v="2.5319000000000011"/>
  </r>
  <r>
    <x v="148"/>
    <n v="2.5319000000000011"/>
    <x v="6"/>
    <n v="14.3"/>
    <n v="45.1"/>
    <n v="6.4493000000000009"/>
    <n v="8.9812000000000012"/>
    <n v="0"/>
    <n v="8.9812000000000012"/>
  </r>
  <r>
    <x v="149"/>
    <n v="8.9812000000000012"/>
    <x v="3"/>
    <n v="14.5"/>
    <n v="0"/>
    <n v="0"/>
    <n v="8.9812000000000012"/>
    <n v="0"/>
    <n v="8.9812000000000012"/>
  </r>
  <r>
    <x v="150"/>
    <n v="8.9812000000000012"/>
    <x v="6"/>
    <n v="18.600000000000001"/>
    <n v="5.5"/>
    <n v="1.0230000000000001"/>
    <n v="10.004200000000001"/>
    <n v="0"/>
    <n v="10.004200000000001"/>
  </r>
  <r>
    <x v="151"/>
    <n v="10.004200000000001"/>
    <x v="3"/>
    <n v="26.3"/>
    <n v="14.5"/>
    <n v="3.8135000000000003"/>
    <n v="13.817700000000002"/>
    <n v="0"/>
    <n v="13.817700000000002"/>
  </r>
  <r>
    <x v="152"/>
    <n v="13.817700000000002"/>
    <x v="28"/>
    <n v="25.9"/>
    <n v="0.7"/>
    <n v="0"/>
    <n v="13.817700000000002"/>
    <n v="0"/>
    <n v="13.817700000000002"/>
  </r>
  <r>
    <x v="153"/>
    <n v="13.817700000000002"/>
    <x v="8"/>
    <n v="29.8"/>
    <n v="0"/>
    <n v="0"/>
    <n v="13.817700000000002"/>
    <n v="0"/>
    <n v="13.817700000000002"/>
  </r>
  <r>
    <x v="154"/>
    <n v="13.817700000000002"/>
    <x v="6"/>
    <n v="18.3"/>
    <n v="18.7"/>
    <n v="3.4220999999999999"/>
    <n v="17.239800000000002"/>
    <n v="0"/>
    <n v="17.239800000000002"/>
  </r>
  <r>
    <x v="155"/>
    <n v="17.239800000000002"/>
    <x v="8"/>
    <n v="24.5"/>
    <n v="6.7"/>
    <n v="1.6415000000000002"/>
    <n v="18.881300000000003"/>
    <n v="0"/>
    <n v="18.881300000000003"/>
  </r>
  <r>
    <x v="156"/>
    <n v="18.881300000000003"/>
    <x v="15"/>
    <n v="18.7"/>
    <n v="0"/>
    <n v="0"/>
    <n v="18.881300000000003"/>
    <n v="0"/>
    <n v="18.881300000000003"/>
  </r>
  <r>
    <x v="157"/>
    <n v="18.881300000000003"/>
    <x v="15"/>
    <n v="29.2"/>
    <n v="34.9"/>
    <n v="10.190799999999999"/>
    <n v="29.072100000000002"/>
    <n v="0"/>
    <n v="29.072100000000002"/>
  </r>
  <r>
    <x v="158"/>
    <n v="29.072100000000002"/>
    <x v="5"/>
    <n v="21.4"/>
    <n v="10.7"/>
    <n v="2.2897999999999996"/>
    <n v="31.361900000000002"/>
    <n v="0"/>
    <n v="31.361900000000002"/>
  </r>
  <r>
    <x v="159"/>
    <n v="31.361900000000002"/>
    <x v="11"/>
    <n v="25.6"/>
    <n v="3.1"/>
    <n v="0.79360000000000019"/>
    <n v="32.155500000000004"/>
    <n v="0"/>
    <n v="32.155500000000004"/>
  </r>
  <r>
    <x v="160"/>
    <n v="32.155500000000004"/>
    <x v="11"/>
    <n v="15.7"/>
    <n v="5.0999999999999996"/>
    <n v="0.80069999999999997"/>
    <n v="32.956200000000003"/>
    <n v="0"/>
    <n v="32.956200000000003"/>
  </r>
  <r>
    <x v="161"/>
    <n v="32.956200000000003"/>
    <x v="2"/>
    <n v="27.3"/>
    <n v="11"/>
    <n v="3.0030000000000001"/>
    <n v="35.959200000000003"/>
    <n v="0"/>
    <n v="35.959200000000003"/>
  </r>
  <r>
    <x v="162"/>
    <n v="35.959200000000003"/>
    <x v="21"/>
    <n v="28.4"/>
    <n v="2.7"/>
    <n v="0.76680000000000004"/>
    <n v="36.726000000000006"/>
    <n v="0"/>
    <n v="36.726000000000006"/>
  </r>
  <r>
    <x v="163"/>
    <n v="36.726000000000006"/>
    <x v="7"/>
    <n v="22"/>
    <n v="3.3"/>
    <n v="0.72599999999999998"/>
    <n v="37.452000000000005"/>
    <n v="0"/>
    <n v="37.452000000000005"/>
  </r>
  <r>
    <x v="164"/>
    <n v="37.452000000000005"/>
    <x v="4"/>
    <n v="19.399999999999999"/>
    <n v="0"/>
    <n v="0"/>
    <n v="37.452000000000005"/>
    <n v="0"/>
    <n v="37.452000000000005"/>
  </r>
  <r>
    <x v="165"/>
    <n v="37.452000000000005"/>
    <x v="11"/>
    <n v="22.7"/>
    <n v="14.8"/>
    <n v="3.3595999999999999"/>
    <n v="40.811600000000006"/>
    <n v="0"/>
    <n v="40.811600000000006"/>
  </r>
  <r>
    <x v="166"/>
    <n v="40.811600000000006"/>
    <x v="3"/>
    <n v="22.6"/>
    <n v="16.5"/>
    <n v="3.7290000000000005"/>
    <n v="44.540600000000005"/>
    <n v="0"/>
    <n v="44.540600000000005"/>
  </r>
  <r>
    <x v="167"/>
    <n v="44.540600000000005"/>
    <x v="13"/>
    <n v="26.1"/>
    <n v="0"/>
    <n v="0"/>
    <n v="44.540600000000005"/>
    <n v="0"/>
    <n v="44.540600000000005"/>
  </r>
  <r>
    <x v="168"/>
    <n v="44.540600000000005"/>
    <x v="11"/>
    <n v="27.6"/>
    <n v="6.7"/>
    <n v="1.8492000000000002"/>
    <n v="46.389800000000008"/>
    <n v="0"/>
    <n v="46.389800000000008"/>
  </r>
  <r>
    <x v="169"/>
    <n v="46.389800000000008"/>
    <x v="8"/>
    <n v="13.2"/>
    <n v="0"/>
    <n v="0"/>
    <n v="46.389800000000008"/>
    <n v="0"/>
    <n v="46.389800000000008"/>
  </r>
  <r>
    <x v="170"/>
    <n v="46.389800000000008"/>
    <x v="17"/>
    <n v="22"/>
    <n v="0"/>
    <n v="0"/>
    <n v="46.389800000000008"/>
    <n v="0"/>
    <n v="46.389800000000008"/>
  </r>
  <r>
    <x v="171"/>
    <n v="46.389800000000008"/>
    <x v="5"/>
    <n v="10.8"/>
    <n v="7.6"/>
    <n v="0.82079999999999997"/>
    <n v="47.210600000000007"/>
    <n v="0"/>
    <n v="47.210600000000007"/>
  </r>
  <r>
    <x v="172"/>
    <n v="47.210600000000007"/>
    <x v="6"/>
    <n v="15.6"/>
    <n v="38.4"/>
    <n v="5.9904000000000002"/>
    <n v="53.201000000000008"/>
    <n v="0"/>
    <n v="53.201000000000008"/>
  </r>
  <r>
    <x v="173"/>
    <n v="53.201000000000008"/>
    <x v="22"/>
    <n v="11.7"/>
    <n v="0.5"/>
    <n v="0"/>
    <n v="53.201000000000008"/>
    <n v="0"/>
    <n v="53.201000000000008"/>
  </r>
  <r>
    <x v="174"/>
    <n v="53.201000000000008"/>
    <x v="6"/>
    <n v="27.2"/>
    <n v="8.3000000000000007"/>
    <n v="2.2576000000000001"/>
    <n v="55.458600000000004"/>
    <n v="0"/>
    <n v="55.458600000000004"/>
  </r>
  <r>
    <x v="175"/>
    <n v="55.458600000000004"/>
    <x v="6"/>
    <n v="24.7"/>
    <n v="28.9"/>
    <n v="7.1382999999999992"/>
    <n v="62.596900000000005"/>
    <n v="0"/>
    <n v="62.596900000000005"/>
  </r>
  <r>
    <x v="176"/>
    <n v="62.596900000000005"/>
    <x v="7"/>
    <n v="18.2"/>
    <n v="12.5"/>
    <n v="2.2749999999999999"/>
    <n v="64.871900000000011"/>
    <n v="0"/>
    <n v="64.871900000000011"/>
  </r>
  <r>
    <x v="177"/>
    <n v="64.871900000000011"/>
    <x v="7"/>
    <n v="14.6"/>
    <n v="17.899999999999999"/>
    <n v="2.6133999999999999"/>
    <n v="67.485300000000009"/>
    <n v="0"/>
    <n v="67.485300000000009"/>
  </r>
  <r>
    <x v="178"/>
    <n v="67.485300000000009"/>
    <x v="7"/>
    <n v="16.5"/>
    <n v="13.9"/>
    <n v="2.2934999999999999"/>
    <n v="69.778800000000004"/>
    <n v="0"/>
    <n v="69.778800000000004"/>
  </r>
  <r>
    <x v="179"/>
    <n v="69.778800000000004"/>
    <x v="14"/>
    <n v="29.4"/>
    <n v="0"/>
    <n v="0"/>
    <n v="69.778800000000004"/>
    <n v="0"/>
    <n v="69.778800000000004"/>
  </r>
  <r>
    <x v="180"/>
    <n v="69.778800000000004"/>
    <x v="6"/>
    <n v="17.899999999999999"/>
    <n v="0"/>
    <n v="0"/>
    <n v="69.778800000000004"/>
    <n v="0"/>
    <n v="69.778800000000004"/>
  </r>
  <r>
    <x v="181"/>
    <n v="69.778800000000004"/>
    <x v="13"/>
    <n v="29.8"/>
    <n v="0"/>
    <n v="0"/>
    <n v="69.778800000000004"/>
    <n v="0"/>
    <n v="69.778800000000004"/>
  </r>
  <r>
    <x v="182"/>
    <n v="69.778800000000004"/>
    <x v="0"/>
    <n v="18.7"/>
    <n v="0"/>
    <n v="0"/>
    <n v="69.778800000000004"/>
    <n v="0"/>
    <n v="69.778800000000004"/>
  </r>
  <r>
    <x v="183"/>
    <n v="69.778800000000004"/>
    <x v="8"/>
    <n v="24.3"/>
    <n v="7.8"/>
    <n v="1.8954"/>
    <n v="71.674199999999999"/>
    <n v="0"/>
    <n v="71.674199999999999"/>
  </r>
  <r>
    <x v="184"/>
    <n v="71.674199999999999"/>
    <x v="9"/>
    <n v="29.3"/>
    <n v="4.5999999999999996"/>
    <n v="1.3478000000000001"/>
    <n v="73.022000000000006"/>
    <n v="0"/>
    <n v="73.022000000000006"/>
  </r>
  <r>
    <x v="185"/>
    <n v="73.022000000000006"/>
    <x v="3"/>
    <n v="18.399999999999999"/>
    <n v="0"/>
    <n v="0"/>
    <n v="73.022000000000006"/>
    <n v="0"/>
    <n v="73.022000000000006"/>
  </r>
  <r>
    <x v="186"/>
    <n v="73.022000000000006"/>
    <x v="3"/>
    <n v="10.3"/>
    <n v="16"/>
    <n v="1.6480000000000001"/>
    <n v="74.67"/>
    <n v="0"/>
    <n v="74.67"/>
  </r>
  <r>
    <x v="187"/>
    <n v="74.67"/>
    <x v="6"/>
    <n v="27.5"/>
    <n v="0"/>
    <n v="0"/>
    <n v="74.67"/>
    <n v="0"/>
    <n v="74.67"/>
  </r>
  <r>
    <x v="188"/>
    <n v="74.67"/>
    <x v="3"/>
    <n v="20.6"/>
    <n v="15.7"/>
    <n v="3.2342000000000004"/>
    <n v="77.904200000000003"/>
    <n v="0"/>
    <n v="77.904200000000003"/>
  </r>
  <r>
    <x v="189"/>
    <n v="77.904200000000003"/>
    <x v="7"/>
    <n v="21.3"/>
    <n v="0"/>
    <n v="0"/>
    <n v="77.904200000000003"/>
    <n v="0"/>
    <n v="77.904200000000003"/>
  </r>
  <r>
    <x v="190"/>
    <n v="77.904200000000003"/>
    <x v="15"/>
    <n v="26.2"/>
    <n v="0"/>
    <n v="0"/>
    <n v="77.904200000000003"/>
    <n v="0"/>
    <n v="77.904200000000003"/>
  </r>
  <r>
    <x v="191"/>
    <n v="77.904200000000003"/>
    <x v="6"/>
    <n v="23.9"/>
    <n v="0"/>
    <n v="0"/>
    <n v="77.904200000000003"/>
    <n v="0"/>
    <n v="77.904200000000003"/>
  </r>
  <r>
    <x v="192"/>
    <n v="77.904200000000003"/>
    <x v="23"/>
    <n v="26.6"/>
    <n v="1.6"/>
    <n v="0.42560000000000003"/>
    <n v="78.329800000000006"/>
    <n v="0"/>
    <n v="78.329800000000006"/>
  </r>
  <r>
    <x v="193"/>
    <n v="78.329800000000006"/>
    <x v="6"/>
    <n v="18.600000000000001"/>
    <n v="20.399999999999999"/>
    <n v="3.7944"/>
    <n v="82.124200000000002"/>
    <n v="0"/>
    <n v="82.124200000000002"/>
  </r>
  <r>
    <x v="194"/>
    <n v="82.124200000000002"/>
    <x v="14"/>
    <n v="22.3"/>
    <n v="1.7"/>
    <n v="0.37910000000000005"/>
    <n v="82.503299999999996"/>
    <n v="0"/>
    <n v="82.503299999999996"/>
  </r>
  <r>
    <x v="195"/>
    <n v="82.503299999999996"/>
    <x v="13"/>
    <n v="18.399999999999999"/>
    <n v="3.9"/>
    <n v="0.7175999999999999"/>
    <n v="83.2209"/>
    <n v="0"/>
    <n v="83.2209"/>
  </r>
  <r>
    <x v="196"/>
    <n v="83.2209"/>
    <x v="23"/>
    <n v="28"/>
    <n v="4.4000000000000004"/>
    <n v="1.2320000000000002"/>
    <n v="84.4529"/>
    <n v="0"/>
    <n v="84.4529"/>
  </r>
  <r>
    <x v="197"/>
    <n v="84.4529"/>
    <x v="6"/>
    <n v="10.9"/>
    <n v="32.9"/>
    <n v="3.5861000000000001"/>
    <n v="88.039000000000001"/>
    <n v="0"/>
    <n v="88.039000000000001"/>
  </r>
  <r>
    <x v="198"/>
    <n v="88.039000000000001"/>
    <x v="15"/>
    <n v="25.1"/>
    <n v="33.299999999999997"/>
    <n v="8.3582999999999998"/>
    <n v="96.397300000000001"/>
    <n v="0"/>
    <n v="96.397300000000001"/>
  </r>
  <r>
    <x v="199"/>
    <n v="96.397300000000001"/>
    <x v="24"/>
    <n v="10.7"/>
    <n v="0.3"/>
    <n v="0"/>
    <n v="96.397300000000001"/>
    <n v="0"/>
    <n v="96.397300000000001"/>
  </r>
  <r>
    <x v="200"/>
    <n v="96.397300000000001"/>
    <x v="6"/>
    <n v="26.1"/>
    <n v="31"/>
    <n v="8.0910000000000011"/>
    <n v="104.48830000000001"/>
    <n v="100"/>
    <n v="4.4883000000000095"/>
  </r>
  <r>
    <x v="201"/>
    <n v="4.4883000000000095"/>
    <x v="7"/>
    <n v="15.2"/>
    <n v="12.7"/>
    <n v="1.9303999999999999"/>
    <n v="6.4187000000000092"/>
    <n v="0"/>
    <n v="6.4187000000000092"/>
  </r>
  <r>
    <x v="202"/>
    <n v="6.4187000000000092"/>
    <x v="10"/>
    <n v="28.8"/>
    <n v="4.3"/>
    <n v="1.2384000000000002"/>
    <n v="7.6571000000000096"/>
    <n v="0"/>
    <n v="7.6571000000000096"/>
  </r>
  <r>
    <x v="203"/>
    <n v="7.6571000000000096"/>
    <x v="22"/>
    <n v="10.3"/>
    <n v="0"/>
    <n v="0"/>
    <n v="7.6571000000000096"/>
    <n v="0"/>
    <n v="7.6571000000000096"/>
  </r>
  <r>
    <x v="204"/>
    <n v="7.6571000000000096"/>
    <x v="2"/>
    <n v="14.9"/>
    <n v="0.1"/>
    <n v="0"/>
    <n v="7.6571000000000096"/>
    <n v="0"/>
    <n v="7.6571000000000096"/>
  </r>
  <r>
    <x v="205"/>
    <n v="7.6571000000000096"/>
    <x v="6"/>
    <n v="11.3"/>
    <n v="0"/>
    <n v="0"/>
    <n v="7.6571000000000096"/>
    <n v="0"/>
    <n v="7.6571000000000096"/>
  </r>
  <r>
    <x v="206"/>
    <n v="7.6571000000000096"/>
    <x v="6"/>
    <n v="20.8"/>
    <n v="34.9"/>
    <n v="7.2591999999999999"/>
    <n v="14.91630000000001"/>
    <n v="0"/>
    <n v="14.91630000000001"/>
  </r>
  <r>
    <x v="207"/>
    <n v="14.91630000000001"/>
    <x v="15"/>
    <n v="18.2"/>
    <n v="0"/>
    <n v="0"/>
    <n v="14.91630000000001"/>
    <n v="0"/>
    <n v="14.91630000000001"/>
  </r>
  <r>
    <x v="208"/>
    <n v="14.91630000000001"/>
    <x v="13"/>
    <n v="12.7"/>
    <n v="5.3"/>
    <n v="0.67309999999999992"/>
    <n v="15.58940000000001"/>
    <n v="0"/>
    <n v="15.58940000000001"/>
  </r>
  <r>
    <x v="209"/>
    <n v="15.58940000000001"/>
    <x v="10"/>
    <n v="21.4"/>
    <n v="8.3000000000000007"/>
    <n v="1.7762"/>
    <n v="17.365600000000011"/>
    <n v="0"/>
    <n v="17.365600000000011"/>
  </r>
  <r>
    <x v="210"/>
    <n v="17.365600000000011"/>
    <x v="2"/>
    <n v="21.3"/>
    <n v="11.8"/>
    <n v="2.5134000000000003"/>
    <n v="19.879000000000012"/>
    <n v="0"/>
    <n v="19.879000000000012"/>
  </r>
  <r>
    <x v="211"/>
    <n v="19.879000000000012"/>
    <x v="13"/>
    <n v="20.7"/>
    <n v="3.9"/>
    <n v="0.80729999999999991"/>
    <n v="20.686300000000013"/>
    <n v="0"/>
    <n v="20.686300000000013"/>
  </r>
  <r>
    <x v="212"/>
    <n v="20.686300000000013"/>
    <x v="16"/>
    <n v="19.7"/>
    <n v="0"/>
    <n v="0"/>
    <n v="20.686300000000013"/>
    <n v="0"/>
    <n v="20.686300000000013"/>
  </r>
  <r>
    <x v="213"/>
    <n v="20.686300000000013"/>
    <x v="7"/>
    <n v="27.2"/>
    <n v="17.600000000000001"/>
    <n v="4.7872000000000003"/>
    <n v="25.473500000000016"/>
    <n v="0"/>
    <n v="25.473500000000016"/>
  </r>
  <r>
    <x v="214"/>
    <n v="25.473500000000016"/>
    <x v="21"/>
    <n v="16.600000000000001"/>
    <n v="1.7"/>
    <n v="0.28220000000000001"/>
    <n v="25.755700000000015"/>
    <n v="0"/>
    <n v="25.755700000000015"/>
  </r>
  <r>
    <x v="215"/>
    <n v="25.755700000000015"/>
    <x v="7"/>
    <n v="22.3"/>
    <n v="0"/>
    <n v="0"/>
    <n v="25.755700000000015"/>
    <n v="0"/>
    <n v="25.755700000000015"/>
  </r>
  <r>
    <x v="216"/>
    <n v="25.755700000000015"/>
    <x v="6"/>
    <n v="18"/>
    <n v="40.799999999999997"/>
    <n v="7.3440000000000003"/>
    <n v="33.099700000000013"/>
    <n v="0"/>
    <n v="33.099700000000013"/>
  </r>
  <r>
    <x v="217"/>
    <n v="33.099700000000013"/>
    <x v="20"/>
    <n v="21.8"/>
    <n v="0"/>
    <n v="0"/>
    <n v="33.099700000000013"/>
    <n v="0"/>
    <n v="33.099700000000013"/>
  </r>
  <r>
    <x v="218"/>
    <n v="33.099700000000013"/>
    <x v="2"/>
    <n v="22.2"/>
    <n v="11.2"/>
    <n v="2.4863999999999997"/>
    <n v="35.586100000000016"/>
    <n v="0"/>
    <n v="35.586100000000016"/>
  </r>
  <r>
    <x v="219"/>
    <n v="35.586100000000016"/>
    <x v="2"/>
    <n v="20"/>
    <n v="0"/>
    <n v="0"/>
    <n v="35.586100000000016"/>
    <n v="0"/>
    <n v="35.586100000000016"/>
  </r>
  <r>
    <x v="220"/>
    <n v="35.586100000000016"/>
    <x v="28"/>
    <n v="29.4"/>
    <n v="0.7"/>
    <n v="0"/>
    <n v="35.586100000000016"/>
    <n v="0"/>
    <n v="35.586100000000016"/>
  </r>
  <r>
    <x v="221"/>
    <n v="35.586100000000016"/>
    <x v="6"/>
    <n v="23.6"/>
    <n v="0"/>
    <n v="0"/>
    <n v="35.586100000000016"/>
    <n v="0"/>
    <n v="35.586100000000016"/>
  </r>
  <r>
    <x v="222"/>
    <n v="35.586100000000016"/>
    <x v="3"/>
    <n v="16.3"/>
    <n v="22"/>
    <n v="3.5860000000000003"/>
    <n v="39.172100000000015"/>
    <n v="0"/>
    <n v="39.172100000000015"/>
  </r>
  <r>
    <x v="223"/>
    <n v="39.172100000000015"/>
    <x v="11"/>
    <n v="15"/>
    <n v="0"/>
    <n v="0"/>
    <n v="39.172100000000015"/>
    <n v="0"/>
    <n v="39.172100000000015"/>
  </r>
  <r>
    <x v="224"/>
    <n v="39.172100000000015"/>
    <x v="10"/>
    <n v="10.8"/>
    <n v="0"/>
    <n v="0"/>
    <n v="39.172100000000015"/>
    <n v="0"/>
    <n v="39.172100000000015"/>
  </r>
  <r>
    <x v="225"/>
    <n v="39.172100000000015"/>
    <x v="15"/>
    <n v="10.5"/>
    <n v="0"/>
    <n v="0"/>
    <n v="39.172100000000015"/>
    <n v="0"/>
    <n v="39.172100000000015"/>
  </r>
  <r>
    <x v="226"/>
    <n v="39.172100000000015"/>
    <x v="1"/>
    <n v="20.3"/>
    <n v="0"/>
    <n v="0"/>
    <n v="39.172100000000015"/>
    <n v="0"/>
    <n v="39.172100000000015"/>
  </r>
  <r>
    <x v="227"/>
    <n v="39.172100000000015"/>
    <x v="6"/>
    <n v="13.1"/>
    <n v="50.4"/>
    <n v="6.6024000000000003"/>
    <n v="45.774500000000018"/>
    <n v="0"/>
    <n v="45.774500000000018"/>
  </r>
  <r>
    <x v="228"/>
    <n v="45.774500000000018"/>
    <x v="8"/>
    <n v="24.8"/>
    <n v="7.9"/>
    <n v="1.9592000000000003"/>
    <n v="47.73370000000002"/>
    <n v="0"/>
    <n v="47.73370000000002"/>
  </r>
  <r>
    <x v="229"/>
    <n v="47.73370000000002"/>
    <x v="7"/>
    <n v="23.6"/>
    <n v="0.8"/>
    <n v="0"/>
    <n v="47.73370000000002"/>
    <n v="0"/>
    <n v="47.73370000000002"/>
  </r>
  <r>
    <x v="230"/>
    <n v="47.73370000000002"/>
    <x v="13"/>
    <n v="17.899999999999999"/>
    <n v="0"/>
    <n v="0"/>
    <n v="47.73370000000002"/>
    <n v="0"/>
    <n v="47.73370000000002"/>
  </r>
  <r>
    <x v="231"/>
    <n v="47.73370000000002"/>
    <x v="8"/>
    <n v="23.2"/>
    <n v="3"/>
    <n v="0.69599999999999995"/>
    <n v="48.429700000000018"/>
    <n v="0"/>
    <n v="48.429700000000018"/>
  </r>
  <r>
    <x v="232"/>
    <n v="48.429700000000018"/>
    <x v="4"/>
    <n v="21.8"/>
    <n v="2"/>
    <n v="0.436"/>
    <n v="48.865700000000018"/>
    <n v="0"/>
    <n v="48.865700000000018"/>
  </r>
  <r>
    <x v="233"/>
    <n v="48.865700000000018"/>
    <x v="22"/>
    <n v="22.2"/>
    <n v="3.1"/>
    <n v="0.68819999999999992"/>
    <n v="49.55390000000002"/>
    <n v="0"/>
    <n v="49.55390000000002"/>
  </r>
  <r>
    <x v="234"/>
    <n v="49.55390000000002"/>
    <x v="11"/>
    <n v="29"/>
    <n v="16.399999999999999"/>
    <n v="4.7559999999999993"/>
    <n v="54.30990000000002"/>
    <n v="0"/>
    <n v="54.30990000000002"/>
  </r>
  <r>
    <x v="235"/>
    <n v="54.30990000000002"/>
    <x v="20"/>
    <n v="24.6"/>
    <n v="1.7"/>
    <n v="0.41820000000000002"/>
    <n v="54.728100000000019"/>
    <n v="0"/>
    <n v="54.728100000000019"/>
  </r>
  <r>
    <x v="236"/>
    <n v="54.728100000000019"/>
    <x v="8"/>
    <n v="23.4"/>
    <n v="0.6"/>
    <n v="0"/>
    <n v="54.728100000000019"/>
    <n v="0"/>
    <n v="54.728100000000019"/>
  </r>
  <r>
    <x v="237"/>
    <n v="54.728100000000019"/>
    <x v="11"/>
    <n v="21"/>
    <n v="0"/>
    <n v="0"/>
    <n v="54.728100000000019"/>
    <n v="0"/>
    <n v="54.728100000000019"/>
  </r>
  <r>
    <x v="238"/>
    <n v="54.728100000000019"/>
    <x v="1"/>
    <n v="22"/>
    <n v="0"/>
    <n v="0"/>
    <n v="54.728100000000019"/>
    <n v="0"/>
    <n v="54.728100000000019"/>
  </r>
  <r>
    <x v="239"/>
    <n v="54.728100000000019"/>
    <x v="5"/>
    <n v="29.9"/>
    <n v="8"/>
    <n v="2.3919999999999999"/>
    <n v="57.120100000000022"/>
    <n v="0"/>
    <n v="57.120100000000022"/>
  </r>
  <r>
    <x v="240"/>
    <n v="57.120100000000022"/>
    <x v="3"/>
    <n v="27.2"/>
    <n v="19.2"/>
    <n v="5.2224000000000004"/>
    <n v="62.342500000000022"/>
    <n v="0"/>
    <n v="62.342500000000022"/>
  </r>
  <r>
    <x v="241"/>
    <n v="62.342500000000022"/>
    <x v="15"/>
    <n v="10.9"/>
    <n v="9"/>
    <n v="0.98100000000000009"/>
    <n v="63.323500000000024"/>
    <n v="0"/>
    <n v="63.323500000000024"/>
  </r>
  <r>
    <x v="242"/>
    <n v="63.323500000000024"/>
    <x v="5"/>
    <n v="22.6"/>
    <n v="5.9"/>
    <n v="1.3334000000000001"/>
    <n v="64.656900000000022"/>
    <n v="0"/>
    <n v="64.656900000000022"/>
  </r>
  <r>
    <x v="243"/>
    <n v="64.656900000000022"/>
    <x v="19"/>
    <n v="12"/>
    <n v="3.9"/>
    <n v="0.46799999999999997"/>
    <n v="65.124900000000025"/>
    <n v="0"/>
    <n v="65.124900000000025"/>
  </r>
  <r>
    <x v="244"/>
    <n v="65.124900000000025"/>
    <x v="11"/>
    <n v="19.5"/>
    <n v="14.2"/>
    <n v="2.7689999999999997"/>
    <n v="67.893900000000031"/>
    <n v="0"/>
    <n v="67.893900000000031"/>
  </r>
  <r>
    <x v="245"/>
    <n v="67.893900000000031"/>
    <x v="6"/>
    <n v="27"/>
    <n v="10.9"/>
    <n v="2.9430000000000001"/>
    <n v="70.836900000000028"/>
    <n v="0"/>
    <n v="70.836900000000028"/>
  </r>
  <r>
    <x v="246"/>
    <n v="70.836900000000028"/>
    <x v="18"/>
    <n v="10.7"/>
    <n v="5.6"/>
    <n v="0.59919999999999995"/>
    <n v="71.436100000000025"/>
    <n v="0"/>
    <n v="71.436100000000025"/>
  </r>
  <r>
    <x v="247"/>
    <n v="71.436100000000025"/>
    <x v="15"/>
    <n v="29.1"/>
    <n v="0"/>
    <n v="0"/>
    <n v="71.436100000000025"/>
    <n v="0"/>
    <n v="71.436100000000025"/>
  </r>
  <r>
    <x v="248"/>
    <n v="71.436100000000025"/>
    <x v="23"/>
    <n v="25.3"/>
    <n v="0"/>
    <n v="0"/>
    <n v="71.436100000000025"/>
    <n v="0"/>
    <n v="71.436100000000025"/>
  </r>
  <r>
    <x v="249"/>
    <n v="71.436100000000025"/>
    <x v="2"/>
    <n v="13.3"/>
    <n v="4.4000000000000004"/>
    <n v="0.58520000000000016"/>
    <n v="72.021300000000025"/>
    <n v="0"/>
    <n v="72.021300000000025"/>
  </r>
  <r>
    <x v="250"/>
    <n v="72.021300000000025"/>
    <x v="3"/>
    <n v="16.899999999999999"/>
    <n v="0"/>
    <n v="0"/>
    <n v="72.021300000000025"/>
    <n v="0"/>
    <n v="72.021300000000025"/>
  </r>
  <r>
    <x v="251"/>
    <n v="72.021300000000025"/>
    <x v="11"/>
    <n v="26.4"/>
    <n v="6.8"/>
    <n v="1.7951999999999999"/>
    <n v="73.816500000000019"/>
    <n v="0"/>
    <n v="73.816500000000019"/>
  </r>
  <r>
    <x v="252"/>
    <n v="73.816500000000019"/>
    <x v="10"/>
    <n v="29.7"/>
    <n v="0"/>
    <n v="0"/>
    <n v="73.816500000000019"/>
    <n v="0"/>
    <n v="73.816500000000019"/>
  </r>
  <r>
    <x v="253"/>
    <n v="73.816500000000019"/>
    <x v="3"/>
    <n v="17.600000000000001"/>
    <n v="8.6999999999999993"/>
    <n v="1.5312000000000001"/>
    <n v="75.347700000000017"/>
    <n v="0"/>
    <n v="75.347700000000017"/>
  </r>
  <r>
    <x v="254"/>
    <n v="75.347700000000017"/>
    <x v="13"/>
    <n v="13.2"/>
    <n v="3.3"/>
    <n v="0.43559999999999999"/>
    <n v="75.783300000000011"/>
    <n v="0"/>
    <n v="75.783300000000011"/>
  </r>
  <r>
    <x v="255"/>
    <n v="75.783300000000011"/>
    <x v="11"/>
    <n v="21.2"/>
    <n v="0"/>
    <n v="0"/>
    <n v="75.783300000000011"/>
    <n v="0"/>
    <n v="75.783300000000011"/>
  </r>
  <r>
    <x v="256"/>
    <n v="75.783300000000011"/>
    <x v="11"/>
    <n v="23"/>
    <n v="7.7"/>
    <n v="1.7709999999999999"/>
    <n v="77.554300000000012"/>
    <n v="0"/>
    <n v="77.554300000000012"/>
  </r>
  <r>
    <x v="257"/>
    <n v="77.554300000000012"/>
    <x v="7"/>
    <n v="23"/>
    <n v="0"/>
    <n v="0"/>
    <n v="77.554300000000012"/>
    <n v="0"/>
    <n v="77.554300000000012"/>
  </r>
  <r>
    <x v="258"/>
    <n v="77.554300000000012"/>
    <x v="7"/>
    <n v="23.4"/>
    <n v="0"/>
    <n v="0"/>
    <n v="77.554300000000012"/>
    <n v="0"/>
    <n v="77.554300000000012"/>
  </r>
  <r>
    <x v="259"/>
    <n v="77.554300000000012"/>
    <x v="3"/>
    <n v="28.7"/>
    <n v="3.3"/>
    <n v="0.94709999999999994"/>
    <n v="78.501400000000018"/>
    <n v="0"/>
    <n v="78.501400000000018"/>
  </r>
  <r>
    <x v="260"/>
    <n v="78.501400000000018"/>
    <x v="22"/>
    <n v="23.6"/>
    <n v="4.3"/>
    <n v="1.0148000000000001"/>
    <n v="79.516200000000012"/>
    <n v="0"/>
    <n v="79.516200000000012"/>
  </r>
  <r>
    <x v="261"/>
    <n v="79.516200000000012"/>
    <x v="2"/>
    <n v="10.199999999999999"/>
    <n v="8.6999999999999993"/>
    <n v="0.88739999999999986"/>
    <n v="80.403600000000012"/>
    <n v="0"/>
    <n v="80.403600000000012"/>
  </r>
  <r>
    <x v="262"/>
    <n v="80.403600000000012"/>
    <x v="5"/>
    <n v="13.8"/>
    <n v="0"/>
    <n v="0"/>
    <n v="80.403600000000012"/>
    <n v="0"/>
    <n v="80.403600000000012"/>
  </r>
  <r>
    <x v="263"/>
    <n v="80.403600000000012"/>
    <x v="4"/>
    <n v="27.7"/>
    <n v="0"/>
    <n v="0"/>
    <n v="80.403600000000012"/>
    <n v="0"/>
    <n v="80.403600000000012"/>
  </r>
  <r>
    <x v="264"/>
    <n v="80.403600000000012"/>
    <x v="3"/>
    <n v="13.3"/>
    <n v="7.2"/>
    <n v="0.95760000000000012"/>
    <n v="81.361200000000011"/>
    <n v="0"/>
    <n v="81.361200000000011"/>
  </r>
  <r>
    <x v="265"/>
    <n v="81.361200000000011"/>
    <x v="7"/>
    <n v="26"/>
    <n v="0.7"/>
    <n v="0"/>
    <n v="81.361200000000011"/>
    <n v="0"/>
    <n v="81.361200000000011"/>
  </r>
  <r>
    <x v="266"/>
    <n v="81.361200000000011"/>
    <x v="2"/>
    <n v="16.3"/>
    <n v="11"/>
    <n v="1.7930000000000001"/>
    <n v="83.154200000000017"/>
    <n v="0"/>
    <n v="83.154200000000017"/>
  </r>
  <r>
    <x v="267"/>
    <n v="83.154200000000017"/>
    <x v="11"/>
    <n v="23.5"/>
    <n v="15.5"/>
    <n v="3.6425000000000001"/>
    <n v="86.796700000000016"/>
    <n v="0"/>
    <n v="86.796700000000016"/>
  </r>
  <r>
    <x v="268"/>
    <n v="86.796700000000016"/>
    <x v="23"/>
    <n v="15.7"/>
    <n v="0"/>
    <n v="0"/>
    <n v="86.796700000000016"/>
    <n v="0"/>
    <n v="86.796700000000016"/>
  </r>
  <r>
    <x v="269"/>
    <n v="86.796700000000016"/>
    <x v="22"/>
    <n v="26"/>
    <n v="6.4"/>
    <n v="1.6640000000000001"/>
    <n v="88.460700000000017"/>
    <n v="0"/>
    <n v="88.460700000000017"/>
  </r>
  <r>
    <x v="270"/>
    <n v="88.460700000000017"/>
    <x v="15"/>
    <n v="22.7"/>
    <n v="0"/>
    <n v="0"/>
    <n v="88.460700000000017"/>
    <n v="0"/>
    <n v="88.460700000000017"/>
  </r>
  <r>
    <x v="271"/>
    <n v="88.460700000000017"/>
    <x v="5"/>
    <n v="26.2"/>
    <n v="5.7"/>
    <n v="1.4934000000000001"/>
    <n v="89.954100000000011"/>
    <n v="0"/>
    <n v="89.954100000000011"/>
  </r>
  <r>
    <x v="272"/>
    <n v="89.954100000000011"/>
    <x v="18"/>
    <n v="14.1"/>
    <n v="0"/>
    <n v="0"/>
    <n v="89.954100000000011"/>
    <n v="0"/>
    <n v="89.954100000000011"/>
  </r>
  <r>
    <x v="273"/>
    <n v="89.954100000000011"/>
    <x v="7"/>
    <n v="23.6"/>
    <n v="19.7"/>
    <n v="4.6492000000000004"/>
    <n v="94.603300000000019"/>
    <n v="0"/>
    <n v="94.603300000000019"/>
  </r>
  <r>
    <x v="274"/>
    <n v="94.603300000000019"/>
    <x v="15"/>
    <n v="25.2"/>
    <n v="37.200000000000003"/>
    <n v="9.3744000000000014"/>
    <n v="103.97770000000003"/>
    <n v="100"/>
    <n v="3.9777000000000271"/>
  </r>
  <r>
    <x v="275"/>
    <n v="3.9777000000000271"/>
    <x v="9"/>
    <n v="23"/>
    <n v="0"/>
    <n v="0"/>
    <n v="3.9777000000000271"/>
    <n v="0"/>
    <n v="3.9777000000000271"/>
  </r>
  <r>
    <x v="276"/>
    <n v="3.9777000000000271"/>
    <x v="2"/>
    <n v="29.7"/>
    <n v="6.8"/>
    <n v="2.0195999999999996"/>
    <n v="5.9973000000000267"/>
    <n v="0"/>
    <n v="5.9973000000000267"/>
  </r>
  <r>
    <x v="277"/>
    <n v="5.9973000000000267"/>
    <x v="5"/>
    <n v="17.2"/>
    <n v="3.5"/>
    <n v="0.60199999999999998"/>
    <n v="6.599300000000027"/>
    <n v="0"/>
    <n v="6.599300000000027"/>
  </r>
  <r>
    <x v="278"/>
    <n v="6.599300000000027"/>
    <x v="5"/>
    <n v="21.7"/>
    <n v="2.5"/>
    <n v="0.54249999999999998"/>
    <n v="7.1418000000000266"/>
    <n v="0"/>
    <n v="7.1418000000000266"/>
  </r>
  <r>
    <x v="279"/>
    <n v="7.1418000000000266"/>
    <x v="7"/>
    <n v="25.8"/>
    <n v="3.8"/>
    <n v="0.98039999999999994"/>
    <n v="8.1222000000000261"/>
    <n v="0"/>
    <n v="8.1222000000000261"/>
  </r>
  <r>
    <x v="280"/>
    <n v="8.1222000000000261"/>
    <x v="22"/>
    <n v="12.9"/>
    <n v="1.6"/>
    <n v="0.2064"/>
    <n v="8.3286000000000264"/>
    <n v="0"/>
    <n v="8.3286000000000264"/>
  </r>
  <r>
    <x v="281"/>
    <n v="8.3286000000000264"/>
    <x v="12"/>
    <n v="18.2"/>
    <n v="0"/>
    <n v="0"/>
    <n v="8.3286000000000264"/>
    <n v="0"/>
    <n v="8.3286000000000264"/>
  </r>
  <r>
    <x v="282"/>
    <n v="8.3286000000000264"/>
    <x v="6"/>
    <n v="20"/>
    <n v="25.7"/>
    <n v="5.14"/>
    <n v="13.468600000000027"/>
    <n v="0"/>
    <n v="13.468600000000027"/>
  </r>
  <r>
    <x v="283"/>
    <n v="13.468600000000027"/>
    <x v="15"/>
    <n v="17.100000000000001"/>
    <n v="33"/>
    <n v="5.6430000000000007"/>
    <n v="19.111600000000028"/>
    <n v="0"/>
    <n v="19.111600000000028"/>
  </r>
  <r>
    <x v="284"/>
    <n v="19.111600000000028"/>
    <x v="1"/>
    <n v="23.2"/>
    <n v="2.2999999999999998"/>
    <n v="0.53359999999999996"/>
    <n v="19.645200000000028"/>
    <n v="0"/>
    <n v="19.645200000000028"/>
  </r>
  <r>
    <x v="285"/>
    <n v="19.645200000000028"/>
    <x v="11"/>
    <n v="23.1"/>
    <n v="2.2000000000000002"/>
    <n v="0.5082000000000001"/>
    <n v="20.153400000000026"/>
    <n v="0"/>
    <n v="20.153400000000026"/>
  </r>
  <r>
    <x v="286"/>
    <n v="20.153400000000026"/>
    <x v="6"/>
    <n v="22.4"/>
    <n v="33.5"/>
    <n v="7.5039999999999996"/>
    <n v="27.657400000000024"/>
    <n v="0"/>
    <n v="27.657400000000024"/>
  </r>
  <r>
    <x v="287"/>
    <n v="27.657400000000024"/>
    <x v="29"/>
    <n v="25.4"/>
    <n v="0.9"/>
    <n v="0"/>
    <n v="27.657400000000024"/>
    <n v="0"/>
    <n v="27.657400000000024"/>
  </r>
  <r>
    <x v="288"/>
    <n v="27.657400000000024"/>
    <x v="6"/>
    <n v="15.4"/>
    <n v="1.6"/>
    <n v="0.24640000000000001"/>
    <n v="27.903800000000025"/>
    <n v="0"/>
    <n v="27.903800000000025"/>
  </r>
  <r>
    <x v="289"/>
    <n v="27.903800000000025"/>
    <x v="21"/>
    <n v="23.5"/>
    <n v="0.6"/>
    <n v="0"/>
    <n v="27.903800000000025"/>
    <n v="0"/>
    <n v="27.903800000000025"/>
  </r>
  <r>
    <x v="290"/>
    <n v="27.903800000000025"/>
    <x v="11"/>
    <n v="10.3"/>
    <n v="15.4"/>
    <n v="1.5862000000000001"/>
    <n v="29.490000000000027"/>
    <n v="0"/>
    <n v="29.490000000000027"/>
  </r>
  <r>
    <x v="291"/>
    <n v="29.490000000000027"/>
    <x v="6"/>
    <n v="15.5"/>
    <n v="20.2"/>
    <n v="3.1309999999999998"/>
    <n v="32.621000000000024"/>
    <n v="0"/>
    <n v="32.621000000000024"/>
  </r>
  <r>
    <x v="292"/>
    <n v="32.621000000000024"/>
    <x v="20"/>
    <n v="20.7"/>
    <n v="3"/>
    <n v="0.621"/>
    <n v="33.242000000000026"/>
    <n v="0"/>
    <n v="33.242000000000026"/>
  </r>
  <r>
    <x v="293"/>
    <n v="33.242000000000026"/>
    <x v="9"/>
    <n v="12.7"/>
    <n v="14.4"/>
    <n v="1.8288"/>
    <n v="35.070800000000027"/>
    <n v="0"/>
    <n v="35.070800000000027"/>
  </r>
  <r>
    <x v="294"/>
    <n v="35.070800000000027"/>
    <x v="19"/>
    <n v="22.8"/>
    <n v="3.3"/>
    <n v="0.75239999999999996"/>
    <n v="35.823200000000028"/>
    <n v="0"/>
    <n v="35.823200000000028"/>
  </r>
  <r>
    <x v="295"/>
    <n v="35.823200000000028"/>
    <x v="26"/>
    <n v="20.5"/>
    <n v="0"/>
    <n v="0"/>
    <n v="35.823200000000028"/>
    <n v="0"/>
    <n v="35.823200000000028"/>
  </r>
  <r>
    <x v="296"/>
    <n v="35.823200000000028"/>
    <x v="18"/>
    <n v="13.1"/>
    <n v="5.9"/>
    <n v="0.77290000000000003"/>
    <n v="36.596100000000028"/>
    <n v="0"/>
    <n v="36.596100000000028"/>
  </r>
  <r>
    <x v="297"/>
    <n v="36.596100000000028"/>
    <x v="17"/>
    <n v="29"/>
    <n v="1"/>
    <n v="0.28999999999999998"/>
    <n v="36.886100000000027"/>
    <n v="0"/>
    <n v="36.886100000000027"/>
  </r>
  <r>
    <x v="298"/>
    <n v="36.886100000000027"/>
    <x v="15"/>
    <n v="15.4"/>
    <n v="0"/>
    <n v="0"/>
    <n v="36.886100000000027"/>
    <n v="0"/>
    <n v="36.886100000000027"/>
  </r>
  <r>
    <x v="299"/>
    <n v="36.886100000000027"/>
    <x v="6"/>
    <n v="20.3"/>
    <n v="10.7"/>
    <n v="2.1720999999999999"/>
    <n v="39.058200000000028"/>
    <n v="0"/>
    <n v="39.058200000000028"/>
  </r>
  <r>
    <x v="300"/>
    <n v="39.058200000000028"/>
    <x v="6"/>
    <n v="15"/>
    <n v="0"/>
    <n v="0"/>
    <n v="39.058200000000028"/>
    <n v="0"/>
    <n v="39.058200000000028"/>
  </r>
  <r>
    <x v="301"/>
    <n v="39.058200000000028"/>
    <x v="14"/>
    <n v="16.600000000000001"/>
    <n v="0"/>
    <n v="0"/>
    <n v="39.058200000000028"/>
    <n v="0"/>
    <n v="39.058200000000028"/>
  </r>
  <r>
    <x v="302"/>
    <n v="39.058200000000028"/>
    <x v="7"/>
    <n v="28.6"/>
    <n v="0"/>
    <n v="0"/>
    <n v="39.058200000000028"/>
    <n v="0"/>
    <n v="39.058200000000028"/>
  </r>
  <r>
    <x v="303"/>
    <n v="39.058200000000028"/>
    <x v="13"/>
    <n v="11.4"/>
    <n v="3.6"/>
    <n v="0.41039999999999999"/>
    <n v="39.468600000000031"/>
    <n v="0"/>
    <n v="39.468600000000031"/>
  </r>
  <r>
    <x v="304"/>
    <n v="39.468600000000031"/>
    <x v="5"/>
    <n v="15.5"/>
    <n v="1"/>
    <n v="0.155"/>
    <n v="39.623600000000032"/>
    <n v="0"/>
    <n v="39.623600000000032"/>
  </r>
  <r>
    <x v="305"/>
    <n v="39.623600000000032"/>
    <x v="2"/>
    <n v="18.3"/>
    <n v="0.7"/>
    <n v="0"/>
    <n v="39.623600000000032"/>
    <n v="0"/>
    <n v="39.623600000000032"/>
  </r>
  <r>
    <x v="306"/>
    <n v="39.623600000000032"/>
    <x v="15"/>
    <n v="14.9"/>
    <n v="6.1"/>
    <n v="0.90890000000000004"/>
    <n v="40.532500000000034"/>
    <n v="0"/>
    <n v="40.532500000000034"/>
  </r>
  <r>
    <x v="307"/>
    <n v="40.532500000000034"/>
    <x v="7"/>
    <n v="29.7"/>
    <n v="13.3"/>
    <n v="3.9500999999999999"/>
    <n v="44.482600000000033"/>
    <n v="0"/>
    <n v="44.482600000000033"/>
  </r>
  <r>
    <x v="308"/>
    <n v="44.482600000000033"/>
    <x v="3"/>
    <n v="28.9"/>
    <n v="13.8"/>
    <n v="3.9882"/>
    <n v="48.470800000000033"/>
    <n v="0"/>
    <n v="48.470800000000033"/>
  </r>
  <r>
    <x v="309"/>
    <n v="48.470800000000033"/>
    <x v="13"/>
    <n v="24.3"/>
    <n v="0"/>
    <n v="0"/>
    <n v="48.470800000000033"/>
    <n v="0"/>
    <n v="48.470800000000033"/>
  </r>
  <r>
    <x v="310"/>
    <n v="48.470800000000033"/>
    <x v="6"/>
    <n v="24"/>
    <n v="19.7"/>
    <n v="4.7279999999999998"/>
    <n v="53.198800000000034"/>
    <n v="0"/>
    <n v="53.198800000000034"/>
  </r>
  <r>
    <x v="311"/>
    <n v="53.198800000000034"/>
    <x v="11"/>
    <n v="11.8"/>
    <n v="13.3"/>
    <n v="1.5694000000000004"/>
    <n v="54.768200000000036"/>
    <n v="0"/>
    <n v="54.768200000000036"/>
  </r>
  <r>
    <x v="312"/>
    <n v="54.768200000000036"/>
    <x v="6"/>
    <n v="26.5"/>
    <n v="19.7"/>
    <n v="5.2204999999999995"/>
    <n v="59.988700000000037"/>
    <n v="0"/>
    <n v="59.988700000000037"/>
  </r>
  <r>
    <x v="313"/>
    <n v="59.988700000000037"/>
    <x v="22"/>
    <n v="12.4"/>
    <n v="5.0999999999999996"/>
    <n v="0.63239999999999996"/>
    <n v="60.621100000000034"/>
    <n v="0"/>
    <n v="60.621100000000034"/>
  </r>
  <r>
    <x v="314"/>
    <n v="60.621100000000034"/>
    <x v="6"/>
    <n v="21.9"/>
    <n v="6.6"/>
    <n v="1.4454"/>
    <n v="62.066500000000033"/>
    <n v="0"/>
    <n v="62.066500000000033"/>
  </r>
  <r>
    <x v="315"/>
    <n v="62.066500000000033"/>
    <x v="6"/>
    <n v="20.3"/>
    <n v="0"/>
    <n v="0"/>
    <n v="62.066500000000033"/>
    <n v="0"/>
    <n v="62.066500000000033"/>
  </r>
  <r>
    <x v="316"/>
    <n v="62.066500000000033"/>
    <x v="28"/>
    <n v="27.7"/>
    <n v="0.3"/>
    <n v="0"/>
    <n v="62.066500000000033"/>
    <n v="0"/>
    <n v="62.066500000000033"/>
  </r>
  <r>
    <x v="317"/>
    <n v="62.066500000000033"/>
    <x v="15"/>
    <n v="28.5"/>
    <n v="30"/>
    <n v="8.5500000000000007"/>
    <n v="70.61650000000003"/>
    <n v="0"/>
    <n v="70.61650000000003"/>
  </r>
  <r>
    <x v="318"/>
    <n v="70.61650000000003"/>
    <x v="17"/>
    <n v="28.7"/>
    <n v="1.9"/>
    <n v="0.54530000000000001"/>
    <n v="71.161800000000028"/>
    <n v="0"/>
    <n v="71.161800000000028"/>
  </r>
  <r>
    <x v="319"/>
    <n v="71.161800000000028"/>
    <x v="0"/>
    <n v="10.9"/>
    <n v="0"/>
    <n v="0"/>
    <n v="71.161800000000028"/>
    <n v="0"/>
    <n v="71.161800000000028"/>
  </r>
  <r>
    <x v="320"/>
    <n v="71.161800000000028"/>
    <x v="5"/>
    <n v="13.7"/>
    <n v="0"/>
    <n v="0"/>
    <n v="71.161800000000028"/>
    <n v="0"/>
    <n v="71.161800000000028"/>
  </r>
  <r>
    <x v="321"/>
    <n v="71.161800000000028"/>
    <x v="7"/>
    <n v="28.2"/>
    <n v="0"/>
    <n v="0"/>
    <n v="71.161800000000028"/>
    <n v="0"/>
    <n v="71.161800000000028"/>
  </r>
  <r>
    <x v="322"/>
    <n v="71.161800000000028"/>
    <x v="15"/>
    <n v="20.100000000000001"/>
    <n v="0"/>
    <n v="0"/>
    <n v="71.161800000000028"/>
    <n v="0"/>
    <n v="71.161800000000028"/>
  </r>
  <r>
    <x v="323"/>
    <n v="71.161800000000028"/>
    <x v="7"/>
    <n v="20.6"/>
    <n v="0"/>
    <n v="0"/>
    <n v="71.161800000000028"/>
    <n v="0"/>
    <n v="71.161800000000028"/>
  </r>
  <r>
    <x v="324"/>
    <n v="71.161800000000028"/>
    <x v="9"/>
    <n v="15.5"/>
    <n v="16.8"/>
    <n v="2.6040000000000005"/>
    <n v="73.765800000000027"/>
    <n v="0"/>
    <n v="73.765800000000027"/>
  </r>
  <r>
    <x v="325"/>
    <n v="73.765800000000027"/>
    <x v="8"/>
    <n v="22.2"/>
    <n v="2.4"/>
    <n v="0.53279999999999994"/>
    <n v="74.298600000000022"/>
    <n v="0"/>
    <n v="74.298600000000022"/>
  </r>
  <r>
    <x v="326"/>
    <n v="74.298600000000022"/>
    <x v="9"/>
    <n v="15"/>
    <n v="4.0999999999999996"/>
    <n v="0.61499999999999999"/>
    <n v="74.913600000000017"/>
    <n v="0"/>
    <n v="74.913600000000017"/>
  </r>
  <r>
    <x v="327"/>
    <n v="74.913600000000017"/>
    <x v="15"/>
    <n v="18.399999999999999"/>
    <n v="30.4"/>
    <n v="5.5935999999999995"/>
    <n v="80.507200000000012"/>
    <n v="0"/>
    <n v="80.507200000000012"/>
  </r>
  <r>
    <x v="328"/>
    <n v="80.507200000000012"/>
    <x v="28"/>
    <n v="29.3"/>
    <n v="0.4"/>
    <n v="0"/>
    <n v="80.507200000000012"/>
    <n v="0"/>
    <n v="80.507200000000012"/>
  </r>
  <r>
    <x v="329"/>
    <n v="80.507200000000012"/>
    <x v="19"/>
    <n v="23.9"/>
    <n v="3.3"/>
    <n v="0.78869999999999996"/>
    <n v="81.295900000000017"/>
    <n v="0"/>
    <n v="81.295900000000017"/>
  </r>
  <r>
    <x v="330"/>
    <n v="81.295900000000017"/>
    <x v="16"/>
    <n v="29.8"/>
    <n v="3.3"/>
    <n v="0.98340000000000005"/>
    <n v="82.279300000000021"/>
    <n v="0"/>
    <n v="82.279300000000021"/>
  </r>
  <r>
    <x v="331"/>
    <n v="82.279300000000021"/>
    <x v="6"/>
    <n v="29.1"/>
    <n v="23"/>
    <n v="6.6930000000000005"/>
    <n v="88.972300000000018"/>
    <n v="0"/>
    <n v="88.972300000000018"/>
  </r>
  <r>
    <x v="332"/>
    <n v="88.972300000000018"/>
    <x v="7"/>
    <n v="22.5"/>
    <n v="17.2"/>
    <n v="3.87"/>
    <n v="92.842300000000023"/>
    <n v="0"/>
    <n v="92.842300000000023"/>
  </r>
  <r>
    <x v="333"/>
    <n v="92.842300000000023"/>
    <x v="15"/>
    <n v="15.3"/>
    <n v="21.5"/>
    <n v="3.2894999999999999"/>
    <n v="96.131800000000027"/>
    <n v="0"/>
    <n v="96.131800000000027"/>
  </r>
  <r>
    <x v="334"/>
    <n v="96.131800000000027"/>
    <x v="6"/>
    <n v="13.8"/>
    <n v="40.4"/>
    <n v="5.5751999999999997"/>
    <n v="101.70700000000002"/>
    <n v="100"/>
    <n v="1.7070000000000221"/>
  </r>
  <r>
    <x v="335"/>
    <n v="1.7070000000000221"/>
    <x v="3"/>
    <n v="12.3"/>
    <n v="0"/>
    <n v="0"/>
    <n v="1.7070000000000221"/>
    <n v="0"/>
    <n v="1.7070000000000221"/>
  </r>
  <r>
    <x v="336"/>
    <n v="1.7070000000000221"/>
    <x v="1"/>
    <n v="18.5"/>
    <n v="4.2"/>
    <n v="0.77700000000000002"/>
    <n v="2.4840000000000222"/>
    <n v="0"/>
    <n v="2.4840000000000222"/>
  </r>
  <r>
    <x v="337"/>
    <n v="2.4840000000000222"/>
    <x v="16"/>
    <n v="10.3"/>
    <n v="3.2"/>
    <n v="0.3296"/>
    <n v="2.8136000000000223"/>
    <n v="0"/>
    <n v="2.8136000000000223"/>
  </r>
  <r>
    <x v="338"/>
    <n v="2.8136000000000223"/>
    <x v="15"/>
    <n v="24.9"/>
    <n v="12.1"/>
    <n v="3.0128999999999997"/>
    <n v="5.8265000000000224"/>
    <n v="0"/>
    <n v="5.8265000000000224"/>
  </r>
  <r>
    <x v="339"/>
    <n v="5.8265000000000224"/>
    <x v="6"/>
    <n v="26.4"/>
    <n v="0"/>
    <n v="0"/>
    <n v="5.8265000000000224"/>
    <n v="0"/>
    <n v="5.8265000000000224"/>
  </r>
  <r>
    <x v="340"/>
    <n v="5.8265000000000224"/>
    <x v="3"/>
    <n v="11.8"/>
    <n v="0"/>
    <n v="0"/>
    <n v="5.8265000000000224"/>
    <n v="0"/>
    <n v="5.8265000000000224"/>
  </r>
  <r>
    <x v="341"/>
    <n v="5.8265000000000224"/>
    <x v="2"/>
    <n v="11"/>
    <n v="7.5"/>
    <n v="0.82500000000000007"/>
    <n v="6.6515000000000226"/>
    <n v="0"/>
    <n v="6.6515000000000226"/>
  </r>
  <r>
    <x v="342"/>
    <n v="6.6515000000000226"/>
    <x v="6"/>
    <n v="15.4"/>
    <n v="5.2"/>
    <n v="0.80079999999999996"/>
    <n v="7.4523000000000224"/>
    <n v="0"/>
    <n v="7.4523000000000224"/>
  </r>
  <r>
    <x v="343"/>
    <n v="7.4523000000000224"/>
    <x v="23"/>
    <n v="25.7"/>
    <n v="5.8"/>
    <n v="1.4906000000000001"/>
    <n v="8.9429000000000229"/>
    <n v="0"/>
    <n v="8.9429000000000229"/>
  </r>
  <r>
    <x v="344"/>
    <n v="8.9429000000000229"/>
    <x v="9"/>
    <n v="14.8"/>
    <n v="0"/>
    <n v="0"/>
    <n v="8.9429000000000229"/>
    <n v="0"/>
    <n v="8.9429000000000229"/>
  </r>
  <r>
    <x v="345"/>
    <n v="8.9429000000000229"/>
    <x v="27"/>
    <n v="21.5"/>
    <n v="0.8"/>
    <n v="0"/>
    <n v="8.9429000000000229"/>
    <n v="0"/>
    <n v="8.9429000000000229"/>
  </r>
  <r>
    <x v="346"/>
    <n v="8.9429000000000229"/>
    <x v="15"/>
    <n v="26.2"/>
    <n v="8.9"/>
    <n v="2.3318000000000003"/>
    <n v="11.274700000000024"/>
    <n v="0"/>
    <n v="11.274700000000024"/>
  </r>
  <r>
    <x v="347"/>
    <n v="11.274700000000024"/>
    <x v="0"/>
    <n v="20.6"/>
    <n v="0.1"/>
    <n v="0"/>
    <n v="11.274700000000024"/>
    <n v="0"/>
    <n v="11.274700000000024"/>
  </r>
  <r>
    <x v="348"/>
    <n v="11.274700000000024"/>
    <x v="6"/>
    <n v="14.1"/>
    <n v="20.9"/>
    <n v="2.9468999999999999"/>
    <n v="14.221600000000024"/>
    <n v="0"/>
    <n v="14.221600000000024"/>
  </r>
  <r>
    <x v="349"/>
    <n v="14.221600000000024"/>
    <x v="20"/>
    <n v="20.8"/>
    <n v="0.7"/>
    <n v="0"/>
    <n v="14.221600000000024"/>
    <n v="0"/>
    <n v="14.221600000000024"/>
  </r>
  <r>
    <x v="350"/>
    <n v="14.221600000000024"/>
    <x v="14"/>
    <n v="17.600000000000001"/>
    <n v="10.5"/>
    <n v="1.8480000000000001"/>
    <n v="16.069600000000023"/>
    <n v="0"/>
    <n v="16.069600000000023"/>
  </r>
  <r>
    <x v="351"/>
    <n v="16.069600000000023"/>
    <x v="6"/>
    <n v="16.8"/>
    <n v="38.9"/>
    <n v="6.5351999999999997"/>
    <n v="22.604800000000022"/>
    <n v="0"/>
    <n v="22.604800000000022"/>
  </r>
  <r>
    <x v="352"/>
    <n v="22.604800000000022"/>
    <x v="0"/>
    <n v="23.1"/>
    <n v="0"/>
    <n v="0"/>
    <n v="22.604800000000022"/>
    <n v="0"/>
    <n v="22.604800000000022"/>
  </r>
  <r>
    <x v="353"/>
    <n v="22.604800000000022"/>
    <x v="23"/>
    <n v="16.3"/>
    <n v="3.4"/>
    <n v="0.55420000000000003"/>
    <n v="23.159000000000024"/>
    <n v="0"/>
    <n v="23.159000000000024"/>
  </r>
  <r>
    <x v="354"/>
    <n v="23.159000000000024"/>
    <x v="3"/>
    <n v="15.7"/>
    <n v="10.9"/>
    <n v="1.7113"/>
    <n v="24.870300000000025"/>
    <n v="0"/>
    <n v="24.870300000000025"/>
  </r>
  <r>
    <x v="355"/>
    <n v="24.870300000000025"/>
    <x v="14"/>
    <n v="29.3"/>
    <n v="2.1"/>
    <n v="0.61530000000000007"/>
    <n v="25.485600000000026"/>
    <n v="0"/>
    <n v="25.485600000000026"/>
  </r>
  <r>
    <x v="356"/>
    <n v="25.485600000000026"/>
    <x v="18"/>
    <n v="24"/>
    <n v="7.3"/>
    <n v="1.752"/>
    <n v="27.237600000000025"/>
    <n v="0"/>
    <n v="27.237600000000025"/>
  </r>
  <r>
    <x v="357"/>
    <n v="27.237600000000025"/>
    <x v="2"/>
    <n v="27"/>
    <n v="0.6"/>
    <n v="0"/>
    <n v="27.237600000000025"/>
    <n v="0"/>
    <n v="27.237600000000025"/>
  </r>
  <r>
    <x v="358"/>
    <n v="27.237600000000025"/>
    <x v="6"/>
    <n v="26.3"/>
    <n v="1.2"/>
    <n v="0.31559999999999999"/>
    <n v="27.553200000000025"/>
    <n v="0"/>
    <n v="27.553200000000025"/>
  </r>
  <r>
    <x v="359"/>
    <n v="27.553200000000025"/>
    <x v="11"/>
    <n v="26.3"/>
    <n v="8.1999999999999993"/>
    <n v="2.1566000000000001"/>
    <n v="29.709800000000026"/>
    <n v="0"/>
    <n v="29.709800000000026"/>
  </r>
  <r>
    <x v="360"/>
    <n v="29.709800000000026"/>
    <x v="2"/>
    <n v="25.2"/>
    <n v="4.7"/>
    <n v="1.1843999999999999"/>
    <n v="30.894200000000026"/>
    <n v="0"/>
    <n v="30.894200000000026"/>
  </r>
  <r>
    <x v="361"/>
    <n v="30.894200000000026"/>
    <x v="6"/>
    <n v="22.1"/>
    <n v="0"/>
    <n v="0"/>
    <n v="30.894200000000026"/>
    <n v="0"/>
    <n v="30.894200000000026"/>
  </r>
  <r>
    <x v="362"/>
    <n v="30.894200000000026"/>
    <x v="6"/>
    <n v="11.9"/>
    <n v="41.6"/>
    <n v="4.9504000000000001"/>
    <n v="35.844600000000028"/>
    <n v="0"/>
    <n v="35.844600000000028"/>
  </r>
  <r>
    <x v="363"/>
    <n v="35.844600000000028"/>
    <x v="9"/>
    <n v="19.600000000000001"/>
    <n v="0"/>
    <n v="0"/>
    <n v="35.844600000000028"/>
    <n v="0"/>
    <n v="35.844600000000028"/>
  </r>
  <r>
    <x v="364"/>
    <n v="35.844600000000028"/>
    <x v="23"/>
    <n v="15.9"/>
    <n v="0"/>
    <n v="0"/>
    <n v="35.844600000000028"/>
    <n v="0"/>
    <n v="35.844600000000028"/>
  </r>
  <r>
    <x v="365"/>
    <n v="35.844600000000028"/>
    <x v="8"/>
    <n v="24.3"/>
    <n v="1.7"/>
    <n v="0.41310000000000002"/>
    <n v="36.257700000000028"/>
    <n v="0"/>
    <n v="36.257700000000028"/>
  </r>
  <r>
    <x v="366"/>
    <n v="36.257700000000028"/>
    <x v="10"/>
    <n v="20"/>
    <n v="0"/>
    <n v="0"/>
    <n v="36.257700000000028"/>
    <n v="0"/>
    <n v="36.257700000000028"/>
  </r>
  <r>
    <x v="367"/>
    <n v="36.257700000000028"/>
    <x v="6"/>
    <n v="14.2"/>
    <n v="32.200000000000003"/>
    <n v="4.5724"/>
    <n v="40.83010000000003"/>
    <n v="0"/>
    <n v="40.83010000000003"/>
  </r>
  <r>
    <x v="368"/>
    <n v="40.83010000000003"/>
    <x v="3"/>
    <n v="20.5"/>
    <n v="18.3"/>
    <n v="3.7515000000000005"/>
    <n v="44.58160000000003"/>
    <n v="0"/>
    <n v="44.58160000000003"/>
  </r>
  <r>
    <x v="369"/>
    <n v="44.58160000000003"/>
    <x v="6"/>
    <n v="22.4"/>
    <n v="0"/>
    <n v="0"/>
    <n v="44.58160000000003"/>
    <n v="0"/>
    <n v="44.58160000000003"/>
  </r>
  <r>
    <x v="370"/>
    <n v="44.58160000000003"/>
    <x v="18"/>
    <n v="19.100000000000001"/>
    <n v="0"/>
    <n v="0"/>
    <n v="44.58160000000003"/>
    <n v="0"/>
    <n v="44.58160000000003"/>
  </r>
  <r>
    <x v="371"/>
    <n v="44.58160000000003"/>
    <x v="11"/>
    <n v="20.399999999999999"/>
    <n v="4.3"/>
    <n v="0.87719999999999987"/>
    <n v="45.458800000000032"/>
    <n v="0"/>
    <n v="45.458800000000032"/>
  </r>
  <r>
    <x v="372"/>
    <n v="45.458800000000032"/>
    <x v="15"/>
    <n v="29.8"/>
    <n v="0"/>
    <n v="0"/>
    <n v="45.458800000000032"/>
    <n v="0"/>
    <n v="45.458800000000032"/>
  </r>
  <r>
    <x v="373"/>
    <n v="45.458800000000032"/>
    <x v="29"/>
    <n v="13.7"/>
    <n v="0.7"/>
    <n v="0"/>
    <n v="45.458800000000032"/>
    <n v="0"/>
    <n v="45.458800000000032"/>
  </r>
  <r>
    <x v="374"/>
    <n v="45.458800000000032"/>
    <x v="4"/>
    <n v="20.2"/>
    <n v="3.7"/>
    <n v="0.74739999999999995"/>
    <n v="46.206200000000031"/>
    <n v="0"/>
    <n v="46.206200000000031"/>
  </r>
  <r>
    <x v="375"/>
    <n v="46.206200000000031"/>
    <x v="7"/>
    <n v="18.2"/>
    <n v="1.6"/>
    <n v="0.29120000000000001"/>
    <n v="46.497400000000034"/>
    <n v="0"/>
    <n v="46.497400000000034"/>
  </r>
  <r>
    <x v="376"/>
    <n v="46.497400000000034"/>
    <x v="9"/>
    <n v="14.2"/>
    <n v="2"/>
    <n v="0.28399999999999997"/>
    <n v="46.781400000000033"/>
    <n v="0"/>
    <n v="46.781400000000033"/>
  </r>
  <r>
    <x v="377"/>
    <n v="46.781400000000033"/>
    <x v="11"/>
    <n v="11.2"/>
    <n v="14.3"/>
    <n v="1.6015999999999999"/>
    <n v="48.383000000000031"/>
    <n v="0"/>
    <n v="48.383000000000031"/>
  </r>
  <r>
    <x v="378"/>
    <n v="48.383000000000031"/>
    <x v="28"/>
    <n v="13.9"/>
    <n v="0.2"/>
    <n v="0"/>
    <n v="48.383000000000031"/>
    <n v="0"/>
    <n v="48.383000000000031"/>
  </r>
  <r>
    <x v="379"/>
    <n v="48.383000000000031"/>
    <x v="7"/>
    <n v="22.6"/>
    <n v="15.1"/>
    <n v="3.4125999999999999"/>
    <n v="51.795600000000029"/>
    <n v="0"/>
    <n v="51.795600000000029"/>
  </r>
  <r>
    <x v="380"/>
    <n v="51.795600000000029"/>
    <x v="11"/>
    <n v="29.8"/>
    <n v="0"/>
    <n v="0"/>
    <n v="51.795600000000029"/>
    <n v="0"/>
    <n v="51.795600000000029"/>
  </r>
  <r>
    <x v="381"/>
    <n v="51.795600000000029"/>
    <x v="16"/>
    <n v="12.7"/>
    <n v="2.6"/>
    <n v="0.33019999999999999"/>
    <n v="52.125800000000027"/>
    <n v="0"/>
    <n v="52.125800000000027"/>
  </r>
  <r>
    <x v="382"/>
    <n v="52.125800000000027"/>
    <x v="23"/>
    <n v="14.4"/>
    <n v="0"/>
    <n v="0"/>
    <n v="52.125800000000027"/>
    <n v="0"/>
    <n v="52.125800000000027"/>
  </r>
  <r>
    <x v="383"/>
    <n v="52.125800000000027"/>
    <x v="29"/>
    <n v="18.399999999999999"/>
    <n v="0.2"/>
    <n v="0"/>
    <n v="52.125800000000027"/>
    <n v="0"/>
    <n v="52.125800000000027"/>
  </r>
  <r>
    <x v="384"/>
    <n v="52.125800000000027"/>
    <x v="5"/>
    <n v="27.2"/>
    <n v="9.6"/>
    <n v="2.6112000000000002"/>
    <n v="54.737000000000023"/>
    <n v="0"/>
    <n v="54.737000000000023"/>
  </r>
  <r>
    <x v="385"/>
    <n v="54.737000000000023"/>
    <x v="18"/>
    <n v="12.5"/>
    <n v="8.8000000000000007"/>
    <n v="1.1000000000000001"/>
    <n v="55.837000000000025"/>
    <n v="0"/>
    <n v="55.837000000000025"/>
  </r>
  <r>
    <x v="386"/>
    <n v="55.837000000000025"/>
    <x v="22"/>
    <n v="22.6"/>
    <n v="3.5"/>
    <n v="0.79100000000000015"/>
    <n v="56.628000000000021"/>
    <n v="0"/>
    <n v="56.628000000000021"/>
  </r>
  <r>
    <x v="387"/>
    <n v="56.628000000000021"/>
    <x v="3"/>
    <n v="21.8"/>
    <n v="6.5"/>
    <n v="1.4170000000000003"/>
    <n v="58.045000000000023"/>
    <n v="0"/>
    <n v="58.045000000000023"/>
  </r>
  <r>
    <x v="388"/>
    <n v="58.045000000000023"/>
    <x v="19"/>
    <n v="17.2"/>
    <n v="0"/>
    <n v="0"/>
    <n v="58.045000000000023"/>
    <n v="0"/>
    <n v="58.045000000000023"/>
  </r>
  <r>
    <x v="389"/>
    <n v="58.045000000000023"/>
    <x v="9"/>
    <n v="13.4"/>
    <n v="14.1"/>
    <n v="1.8894"/>
    <n v="59.934400000000025"/>
    <n v="0"/>
    <n v="59.934400000000025"/>
  </r>
  <r>
    <x v="390"/>
    <n v="59.934400000000025"/>
    <x v="5"/>
    <n v="13.8"/>
    <n v="9.9"/>
    <n v="1.3662000000000001"/>
    <n v="61.300600000000024"/>
    <n v="0"/>
    <n v="61.300600000000024"/>
  </r>
  <r>
    <x v="391"/>
    <n v="61.300600000000024"/>
    <x v="20"/>
    <n v="10.6"/>
    <n v="1.2"/>
    <n v="0.12719999999999998"/>
    <n v="61.427800000000026"/>
    <n v="0"/>
    <n v="61.427800000000026"/>
  </r>
  <r>
    <x v="392"/>
    <n v="61.427800000000026"/>
    <x v="12"/>
    <n v="28.8"/>
    <n v="0.1"/>
    <n v="0"/>
    <n v="61.427800000000026"/>
    <n v="0"/>
    <n v="61.427800000000026"/>
  </r>
  <r>
    <x v="393"/>
    <n v="61.427800000000026"/>
    <x v="24"/>
    <n v="16.899999999999999"/>
    <n v="0.7"/>
    <n v="0"/>
    <n v="61.427800000000026"/>
    <n v="0"/>
    <n v="61.427800000000026"/>
  </r>
  <r>
    <x v="394"/>
    <n v="61.427800000000026"/>
    <x v="14"/>
    <n v="11.2"/>
    <n v="4.8"/>
    <n v="0.53759999999999997"/>
    <n v="61.965400000000024"/>
    <n v="0"/>
    <n v="61.965400000000024"/>
  </r>
  <r>
    <x v="395"/>
    <n v="61.965400000000024"/>
    <x v="6"/>
    <n v="13.9"/>
    <n v="23"/>
    <n v="3.1970000000000001"/>
    <n v="65.162400000000019"/>
    <n v="0"/>
    <n v="65.162400000000019"/>
  </r>
  <r>
    <x v="396"/>
    <n v="65.162400000000019"/>
    <x v="7"/>
    <n v="25.3"/>
    <n v="21.9"/>
    <n v="5.5406999999999993"/>
    <n v="70.70310000000002"/>
    <n v="0"/>
    <n v="70.70310000000002"/>
  </r>
  <r>
    <x v="397"/>
    <n v="70.70310000000002"/>
    <x v="6"/>
    <n v="14.7"/>
    <n v="0"/>
    <n v="0"/>
    <n v="70.70310000000002"/>
    <n v="0"/>
    <n v="70.70310000000002"/>
  </r>
  <r>
    <x v="398"/>
    <n v="70.70310000000002"/>
    <x v="8"/>
    <n v="20.3"/>
    <n v="5.3"/>
    <n v="1.0759000000000001"/>
    <n v="71.779000000000025"/>
    <n v="0"/>
    <n v="71.779000000000025"/>
  </r>
  <r>
    <x v="399"/>
    <n v="71.779000000000025"/>
    <x v="11"/>
    <n v="25"/>
    <n v="3.8"/>
    <n v="0.95000000000000007"/>
    <n v="72.729000000000028"/>
    <n v="0"/>
    <n v="72.729000000000028"/>
  </r>
  <r>
    <x v="400"/>
    <n v="72.729000000000028"/>
    <x v="14"/>
    <n v="19.600000000000001"/>
    <n v="0.6"/>
    <n v="0"/>
    <n v="72.729000000000028"/>
    <n v="0"/>
    <n v="72.729000000000028"/>
  </r>
  <r>
    <x v="401"/>
    <n v="72.729000000000028"/>
    <x v="8"/>
    <n v="10.8"/>
    <n v="0"/>
    <n v="0"/>
    <n v="72.729000000000028"/>
    <n v="0"/>
    <n v="72.729000000000028"/>
  </r>
  <r>
    <x v="402"/>
    <n v="72.729000000000028"/>
    <x v="17"/>
    <n v="17.100000000000001"/>
    <n v="0.7"/>
    <n v="0"/>
    <n v="72.729000000000028"/>
    <n v="0"/>
    <n v="72.729000000000028"/>
  </r>
  <r>
    <x v="403"/>
    <n v="72.729000000000028"/>
    <x v="10"/>
    <n v="15.1"/>
    <n v="0"/>
    <n v="0"/>
    <n v="72.729000000000028"/>
    <n v="0"/>
    <n v="72.729000000000028"/>
  </r>
  <r>
    <x v="404"/>
    <n v="72.729000000000028"/>
    <x v="14"/>
    <n v="26.4"/>
    <n v="1.9"/>
    <n v="0.50159999999999993"/>
    <n v="73.230600000000024"/>
    <n v="0"/>
    <n v="73.230600000000024"/>
  </r>
  <r>
    <x v="405"/>
    <n v="73.230600000000024"/>
    <x v="6"/>
    <n v="11.6"/>
    <n v="14.4"/>
    <n v="1.6703999999999999"/>
    <n v="74.901000000000025"/>
    <n v="0"/>
    <n v="74.901000000000025"/>
  </r>
  <r>
    <x v="406"/>
    <n v="74.901000000000025"/>
    <x v="6"/>
    <n v="16.600000000000001"/>
    <n v="40.6"/>
    <n v="6.7396000000000003"/>
    <n v="81.64060000000002"/>
    <n v="0"/>
    <n v="81.64060000000002"/>
  </r>
  <r>
    <x v="407"/>
    <n v="81.64060000000002"/>
    <x v="15"/>
    <n v="19.5"/>
    <n v="24.9"/>
    <n v="4.8554999999999993"/>
    <n v="86.496100000000013"/>
    <n v="0"/>
    <n v="86.496100000000013"/>
  </r>
  <r>
    <x v="408"/>
    <n v="86.496100000000013"/>
    <x v="13"/>
    <n v="24.9"/>
    <n v="6.5"/>
    <n v="1.6185"/>
    <n v="88.11460000000001"/>
    <n v="0"/>
    <n v="88.11460000000001"/>
  </r>
  <r>
    <x v="409"/>
    <n v="88.11460000000001"/>
    <x v="19"/>
    <n v="19.3"/>
    <n v="0.8"/>
    <n v="0"/>
    <n v="88.11460000000001"/>
    <n v="0"/>
    <n v="88.11460000000001"/>
  </r>
  <r>
    <x v="410"/>
    <n v="88.11460000000001"/>
    <x v="13"/>
    <n v="26.2"/>
    <n v="2.8"/>
    <n v="0.73360000000000003"/>
    <n v="88.848200000000006"/>
    <n v="0"/>
    <n v="88.848200000000006"/>
  </r>
  <r>
    <x v="411"/>
    <n v="88.848200000000006"/>
    <x v="3"/>
    <n v="28.1"/>
    <n v="0.6"/>
    <n v="0"/>
    <n v="88.848200000000006"/>
    <n v="0"/>
    <n v="88.848200000000006"/>
  </r>
  <r>
    <x v="412"/>
    <n v="88.848200000000006"/>
    <x v="10"/>
    <n v="17"/>
    <n v="4.8"/>
    <n v="0.81599999999999995"/>
    <n v="89.664200000000008"/>
    <n v="0"/>
    <n v="89.664200000000008"/>
  </r>
  <r>
    <x v="413"/>
    <n v="89.664200000000008"/>
    <x v="13"/>
    <n v="28.5"/>
    <n v="7.1"/>
    <n v="2.0234999999999999"/>
    <n v="91.687700000000007"/>
    <n v="0"/>
    <n v="91.687700000000007"/>
  </r>
  <r>
    <x v="414"/>
    <n v="91.687700000000007"/>
    <x v="1"/>
    <n v="14.2"/>
    <n v="2.1"/>
    <n v="0.29820000000000002"/>
    <n v="91.985900000000001"/>
    <n v="0"/>
    <n v="91.985900000000001"/>
  </r>
  <r>
    <x v="415"/>
    <n v="91.985900000000001"/>
    <x v="3"/>
    <n v="24.9"/>
    <n v="8.3000000000000007"/>
    <n v="2.0667"/>
    <n v="94.052599999999998"/>
    <n v="0"/>
    <n v="94.052599999999998"/>
  </r>
  <r>
    <x v="416"/>
    <n v="94.052599999999998"/>
    <x v="13"/>
    <n v="19.100000000000001"/>
    <n v="3.4"/>
    <n v="0.64939999999999998"/>
    <n v="94.701999999999998"/>
    <n v="0"/>
    <n v="94.701999999999998"/>
  </r>
  <r>
    <x v="417"/>
    <n v="94.701999999999998"/>
    <x v="6"/>
    <n v="14.9"/>
    <n v="23.1"/>
    <n v="3.4419000000000004"/>
    <n v="98.143900000000002"/>
    <n v="0"/>
    <n v="98.143900000000002"/>
  </r>
  <r>
    <x v="418"/>
    <n v="98.143900000000002"/>
    <x v="23"/>
    <n v="16.899999999999999"/>
    <n v="6.8"/>
    <n v="1.1492"/>
    <n v="99.293099999999995"/>
    <n v="0"/>
    <n v="99.293099999999995"/>
  </r>
  <r>
    <x v="419"/>
    <n v="99.293099999999995"/>
    <x v="8"/>
    <n v="15.9"/>
    <n v="6.8"/>
    <n v="1.0812000000000002"/>
    <n v="100.37429999999999"/>
    <n v="100"/>
    <n v="0.37429999999999097"/>
  </r>
  <r>
    <x v="420"/>
    <n v="0.37429999999999097"/>
    <x v="25"/>
    <n v="26.3"/>
    <n v="0.7"/>
    <n v="0"/>
    <n v="0.37429999999999097"/>
    <n v="0"/>
    <n v="0.37429999999999097"/>
  </r>
  <r>
    <x v="421"/>
    <n v="0.37429999999999097"/>
    <x v="6"/>
    <n v="12.2"/>
    <n v="0"/>
    <n v="0"/>
    <n v="0.37429999999999097"/>
    <n v="0"/>
    <n v="0.37429999999999097"/>
  </r>
  <r>
    <x v="422"/>
    <n v="0.37429999999999097"/>
    <x v="3"/>
    <n v="27.5"/>
    <n v="0"/>
    <n v="0"/>
    <n v="0.37429999999999097"/>
    <n v="0"/>
    <n v="0.37429999999999097"/>
  </r>
  <r>
    <x v="423"/>
    <n v="0.37429999999999097"/>
    <x v="17"/>
    <n v="23"/>
    <n v="0"/>
    <n v="0"/>
    <n v="0.37429999999999097"/>
    <n v="0"/>
    <n v="0.37429999999999097"/>
  </r>
  <r>
    <x v="424"/>
    <n v="0.37429999999999097"/>
    <x v="15"/>
    <n v="17.899999999999999"/>
    <n v="36.799999999999997"/>
    <n v="6.5871999999999993"/>
    <n v="6.9614999999999903"/>
    <n v="0"/>
    <n v="6.9614999999999903"/>
  </r>
  <r>
    <x v="425"/>
    <n v="6.9614999999999903"/>
    <x v="15"/>
    <n v="27.3"/>
    <n v="0"/>
    <n v="0"/>
    <n v="6.9614999999999903"/>
    <n v="0"/>
    <n v="6.9614999999999903"/>
  </r>
  <r>
    <x v="426"/>
    <n v="6.9614999999999903"/>
    <x v="0"/>
    <n v="19.3"/>
    <n v="0.4"/>
    <n v="0"/>
    <n v="6.9614999999999903"/>
    <n v="0"/>
    <n v="6.9614999999999903"/>
  </r>
  <r>
    <x v="427"/>
    <n v="6.9614999999999903"/>
    <x v="10"/>
    <n v="25.5"/>
    <n v="0"/>
    <n v="0"/>
    <n v="6.9614999999999903"/>
    <n v="0"/>
    <n v="6.9614999999999903"/>
  </r>
  <r>
    <x v="428"/>
    <n v="6.9614999999999903"/>
    <x v="2"/>
    <n v="13.7"/>
    <n v="11.7"/>
    <n v="1.6029"/>
    <n v="8.5643999999999902"/>
    <n v="0"/>
    <n v="8.5643999999999902"/>
  </r>
  <r>
    <x v="429"/>
    <n v="8.5643999999999902"/>
    <x v="15"/>
    <n v="18.399999999999999"/>
    <n v="0"/>
    <n v="0"/>
    <n v="8.5643999999999902"/>
    <n v="0"/>
    <n v="8.5643999999999902"/>
  </r>
  <r>
    <x v="430"/>
    <n v="8.5643999999999902"/>
    <x v="14"/>
    <n v="11.1"/>
    <n v="0"/>
    <n v="0"/>
    <n v="8.5643999999999902"/>
    <n v="0"/>
    <n v="8.5643999999999902"/>
  </r>
  <r>
    <x v="431"/>
    <n v="8.5643999999999902"/>
    <x v="8"/>
    <n v="28"/>
    <n v="0"/>
    <n v="0"/>
    <n v="8.5643999999999902"/>
    <n v="0"/>
    <n v="8.5643999999999902"/>
  </r>
  <r>
    <x v="432"/>
    <n v="8.5643999999999902"/>
    <x v="2"/>
    <n v="16.2"/>
    <n v="13.7"/>
    <n v="2.2193999999999998"/>
    <n v="10.783799999999991"/>
    <n v="0"/>
    <n v="10.783799999999991"/>
  </r>
  <r>
    <x v="433"/>
    <n v="10.783799999999991"/>
    <x v="15"/>
    <n v="12.1"/>
    <n v="37.200000000000003"/>
    <n v="4.5011999999999999"/>
    <n v="15.284999999999989"/>
    <n v="0"/>
    <n v="15.284999999999989"/>
  </r>
  <r>
    <x v="434"/>
    <n v="15.284999999999989"/>
    <x v="16"/>
    <n v="21.4"/>
    <n v="3.1"/>
    <n v="0.6634000000000001"/>
    <n v="15.948399999999989"/>
    <n v="0"/>
    <n v="15.948399999999989"/>
  </r>
  <r>
    <x v="435"/>
    <n v="15.948399999999989"/>
    <x v="6"/>
    <n v="11.2"/>
    <n v="0"/>
    <n v="0"/>
    <n v="15.948399999999989"/>
    <n v="0"/>
    <n v="15.948399999999989"/>
  </r>
  <r>
    <x v="436"/>
    <n v="15.948399999999989"/>
    <x v="24"/>
    <n v="18.399999999999999"/>
    <n v="0.2"/>
    <n v="0"/>
    <n v="15.948399999999989"/>
    <n v="0"/>
    <n v="15.948399999999989"/>
  </r>
  <r>
    <x v="437"/>
    <n v="15.948399999999989"/>
    <x v="8"/>
    <n v="13.7"/>
    <n v="0"/>
    <n v="0"/>
    <n v="15.948399999999989"/>
    <n v="0"/>
    <n v="15.948399999999989"/>
  </r>
  <r>
    <x v="438"/>
    <n v="15.948399999999989"/>
    <x v="15"/>
    <n v="10.4"/>
    <n v="15.6"/>
    <n v="1.6224000000000001"/>
    <n v="17.570799999999988"/>
    <n v="0"/>
    <n v="17.570799999999988"/>
  </r>
  <r>
    <x v="439"/>
    <n v="17.570799999999988"/>
    <x v="27"/>
    <n v="21.8"/>
    <n v="0"/>
    <n v="0"/>
    <n v="17.570799999999988"/>
    <n v="0"/>
    <n v="17.570799999999988"/>
  </r>
  <r>
    <x v="440"/>
    <n v="17.570799999999988"/>
    <x v="3"/>
    <n v="11"/>
    <n v="0.4"/>
    <n v="0"/>
    <n v="17.570799999999988"/>
    <n v="0"/>
    <n v="17.570799999999988"/>
  </r>
  <r>
    <x v="441"/>
    <n v="17.570799999999988"/>
    <x v="6"/>
    <n v="19"/>
    <n v="21.9"/>
    <n v="4.1609999999999996"/>
    <n v="21.731799999999986"/>
    <n v="0"/>
    <n v="21.731799999999986"/>
  </r>
  <r>
    <x v="442"/>
    <n v="21.731799999999986"/>
    <x v="6"/>
    <n v="12.5"/>
    <n v="0"/>
    <n v="0"/>
    <n v="21.731799999999986"/>
    <n v="0"/>
    <n v="21.731799999999986"/>
  </r>
  <r>
    <x v="443"/>
    <n v="21.731799999999986"/>
    <x v="11"/>
    <n v="13.6"/>
    <n v="12.6"/>
    <n v="1.7135999999999998"/>
    <n v="23.445399999999985"/>
    <n v="0"/>
    <n v="23.445399999999985"/>
  </r>
  <r>
    <x v="444"/>
    <n v="23.445399999999985"/>
    <x v="6"/>
    <n v="20.2"/>
    <n v="17.899999999999999"/>
    <n v="3.6158000000000001"/>
    <n v="27.061199999999985"/>
    <n v="0"/>
    <n v="27.061199999999985"/>
  </r>
  <r>
    <x v="445"/>
    <n v="27.061199999999985"/>
    <x v="6"/>
    <n v="28.7"/>
    <n v="0"/>
    <n v="0"/>
    <n v="27.061199999999985"/>
    <n v="0"/>
    <n v="27.061199999999985"/>
  </r>
  <r>
    <x v="446"/>
    <n v="27.061199999999985"/>
    <x v="16"/>
    <n v="13.4"/>
    <n v="4.8"/>
    <n v="0.64319999999999999"/>
    <n v="27.704399999999985"/>
    <n v="0"/>
    <n v="27.704399999999985"/>
  </r>
  <r>
    <x v="447"/>
    <n v="27.704399999999985"/>
    <x v="11"/>
    <n v="12"/>
    <n v="8.9"/>
    <n v="1.0680000000000001"/>
    <n v="28.772399999999987"/>
    <n v="0"/>
    <n v="28.772399999999987"/>
  </r>
  <r>
    <x v="448"/>
    <n v="28.772399999999987"/>
    <x v="7"/>
    <n v="28.9"/>
    <n v="13.9"/>
    <n v="4.0171000000000001"/>
    <n v="32.78949999999999"/>
    <n v="0"/>
    <n v="32.78949999999999"/>
  </r>
  <r>
    <x v="449"/>
    <n v="32.78949999999999"/>
    <x v="18"/>
    <n v="25.2"/>
    <n v="0"/>
    <n v="0"/>
    <n v="32.78949999999999"/>
    <n v="0"/>
    <n v="32.78949999999999"/>
  </r>
  <r>
    <x v="450"/>
    <n v="32.78949999999999"/>
    <x v="7"/>
    <n v="18.600000000000001"/>
    <n v="1.8"/>
    <n v="0.33480000000000004"/>
    <n v="33.124299999999991"/>
    <n v="0"/>
    <n v="33.124299999999991"/>
  </r>
  <r>
    <x v="451"/>
    <n v="33.124299999999991"/>
    <x v="22"/>
    <n v="20"/>
    <n v="2.4"/>
    <n v="0.48"/>
    <n v="33.604299999999988"/>
    <n v="0"/>
    <n v="33.604299999999988"/>
  </r>
  <r>
    <x v="452"/>
    <n v="33.604299999999988"/>
    <x v="5"/>
    <n v="14.3"/>
    <n v="3.9"/>
    <n v="0.55770000000000008"/>
    <n v="34.161999999999985"/>
    <n v="0"/>
    <n v="34.161999999999985"/>
  </r>
  <r>
    <x v="453"/>
    <n v="34.161999999999985"/>
    <x v="6"/>
    <n v="28.8"/>
    <n v="25.1"/>
    <n v="7.2288000000000014"/>
    <n v="41.390799999999984"/>
    <n v="0"/>
    <n v="41.390799999999984"/>
  </r>
  <r>
    <x v="454"/>
    <n v="41.390799999999984"/>
    <x v="15"/>
    <n v="26.8"/>
    <n v="10.8"/>
    <n v="2.8944000000000005"/>
    <n v="44.285199999999982"/>
    <n v="0"/>
    <n v="44.285199999999982"/>
  </r>
  <r>
    <x v="455"/>
    <n v="44.285199999999982"/>
    <x v="15"/>
    <n v="20.399999999999999"/>
    <n v="0"/>
    <n v="0"/>
    <n v="44.285199999999982"/>
    <n v="0"/>
    <n v="44.285199999999982"/>
  </r>
  <r>
    <x v="456"/>
    <n v="44.285199999999982"/>
    <x v="18"/>
    <n v="14.1"/>
    <n v="4.5"/>
    <n v="0.63449999999999995"/>
    <n v="44.919699999999985"/>
    <n v="0"/>
    <n v="44.919699999999985"/>
  </r>
  <r>
    <x v="457"/>
    <n v="44.919699999999985"/>
    <x v="10"/>
    <n v="28.1"/>
    <n v="6.3"/>
    <n v="1.7703"/>
    <n v="46.689999999999984"/>
    <n v="0"/>
    <n v="46.689999999999984"/>
  </r>
  <r>
    <x v="458"/>
    <n v="46.689999999999984"/>
    <x v="9"/>
    <n v="15.7"/>
    <n v="11.5"/>
    <n v="1.8054999999999999"/>
    <n v="48.495499999999986"/>
    <n v="0"/>
    <n v="48.495499999999986"/>
  </r>
  <r>
    <x v="459"/>
    <n v="48.495499999999986"/>
    <x v="25"/>
    <n v="27.7"/>
    <n v="0.6"/>
    <n v="0"/>
    <n v="48.495499999999986"/>
    <n v="0"/>
    <n v="48.495499999999986"/>
  </r>
  <r>
    <x v="460"/>
    <n v="48.495499999999986"/>
    <x v="3"/>
    <n v="22.9"/>
    <n v="22.6"/>
    <n v="5.1753999999999998"/>
    <n v="53.670899999999989"/>
    <n v="0"/>
    <n v="53.670899999999989"/>
  </r>
  <r>
    <x v="461"/>
    <n v="53.670899999999989"/>
    <x v="9"/>
    <n v="10.3"/>
    <n v="0"/>
    <n v="0"/>
    <n v="53.670899999999989"/>
    <n v="0"/>
    <n v="53.670899999999989"/>
  </r>
  <r>
    <x v="462"/>
    <n v="53.670899999999989"/>
    <x v="19"/>
    <n v="28.4"/>
    <n v="4"/>
    <n v="1.1359999999999999"/>
    <n v="54.806899999999992"/>
    <n v="0"/>
    <n v="54.806899999999992"/>
  </r>
  <r>
    <x v="463"/>
    <n v="54.806899999999992"/>
    <x v="14"/>
    <n v="18.7"/>
    <n v="15"/>
    <n v="2.8050000000000002"/>
    <n v="57.611899999999991"/>
    <n v="0"/>
    <n v="57.611899999999991"/>
  </r>
  <r>
    <x v="464"/>
    <n v="57.611899999999991"/>
    <x v="15"/>
    <n v="13.7"/>
    <n v="9.4"/>
    <n v="1.2878000000000001"/>
    <n v="58.899699999999989"/>
    <n v="0"/>
    <n v="58.899699999999989"/>
  </r>
  <r>
    <x v="465"/>
    <n v="58.899699999999989"/>
    <x v="10"/>
    <n v="16.3"/>
    <n v="3.6"/>
    <n v="0.5868000000000001"/>
    <n v="59.486499999999985"/>
    <n v="0"/>
    <n v="59.486499999999985"/>
  </r>
  <r>
    <x v="466"/>
    <n v="59.486499999999985"/>
    <x v="23"/>
    <n v="14"/>
    <n v="0"/>
    <n v="0"/>
    <n v="59.486499999999985"/>
    <n v="0"/>
    <n v="59.486499999999985"/>
  </r>
  <r>
    <x v="467"/>
    <n v="59.486499999999985"/>
    <x v="11"/>
    <n v="26"/>
    <n v="5.5"/>
    <n v="1.43"/>
    <n v="60.916499999999985"/>
    <n v="0"/>
    <n v="60.916499999999985"/>
  </r>
  <r>
    <x v="468"/>
    <n v="60.916499999999985"/>
    <x v="15"/>
    <n v="27"/>
    <n v="38.6"/>
    <n v="10.422000000000001"/>
    <n v="71.338499999999982"/>
    <n v="0"/>
    <n v="71.338499999999982"/>
  </r>
  <r>
    <x v="469"/>
    <n v="71.338499999999982"/>
    <x v="6"/>
    <n v="26.6"/>
    <n v="49.7"/>
    <n v="13.220200000000002"/>
    <n v="84.558699999999988"/>
    <n v="0"/>
    <n v="84.558699999999988"/>
  </r>
  <r>
    <x v="470"/>
    <n v="84.558699999999988"/>
    <x v="15"/>
    <n v="20.9"/>
    <n v="30"/>
    <n v="6.2700000000000005"/>
    <n v="90.828699999999984"/>
    <n v="0"/>
    <n v="90.828699999999984"/>
  </r>
  <r>
    <x v="471"/>
    <n v="90.828699999999984"/>
    <x v="18"/>
    <n v="28.5"/>
    <n v="5.3"/>
    <n v="1.5105"/>
    <n v="92.339199999999977"/>
    <n v="0"/>
    <n v="92.339199999999977"/>
  </r>
  <r>
    <x v="472"/>
    <n v="92.339199999999977"/>
    <x v="1"/>
    <n v="10.4"/>
    <n v="0"/>
    <n v="0"/>
    <n v="92.339199999999977"/>
    <n v="0"/>
    <n v="92.339199999999977"/>
  </r>
  <r>
    <x v="473"/>
    <n v="92.339199999999977"/>
    <x v="14"/>
    <n v="25.9"/>
    <n v="9.1999999999999993"/>
    <n v="2.3827999999999996"/>
    <n v="94.72199999999998"/>
    <n v="0"/>
    <n v="94.72199999999998"/>
  </r>
  <r>
    <x v="474"/>
    <n v="94.72199999999998"/>
    <x v="7"/>
    <n v="24.6"/>
    <n v="11"/>
    <n v="2.7060000000000004"/>
    <n v="97.427999999999983"/>
    <n v="0"/>
    <n v="97.427999999999983"/>
  </r>
  <r>
    <x v="475"/>
    <n v="97.427999999999983"/>
    <x v="12"/>
    <n v="22"/>
    <n v="0"/>
    <n v="0"/>
    <n v="97.427999999999983"/>
    <n v="0"/>
    <n v="97.427999999999983"/>
  </r>
  <r>
    <x v="476"/>
    <n v="97.427999999999983"/>
    <x v="4"/>
    <n v="16.8"/>
    <n v="2.4"/>
    <n v="0.4032"/>
    <n v="97.831199999999981"/>
    <n v="0"/>
    <n v="97.831199999999981"/>
  </r>
  <r>
    <x v="477"/>
    <n v="97.831199999999981"/>
    <x v="6"/>
    <n v="21.7"/>
    <n v="44.1"/>
    <n v="9.569700000000001"/>
    <n v="107.40089999999998"/>
    <n v="100"/>
    <n v="7.4008999999999787"/>
  </r>
  <r>
    <x v="478"/>
    <n v="7.4008999999999787"/>
    <x v="8"/>
    <n v="28.9"/>
    <n v="0"/>
    <n v="0"/>
    <n v="7.4008999999999787"/>
    <n v="0"/>
    <n v="7.4008999999999787"/>
  </r>
  <r>
    <x v="479"/>
    <n v="7.4008999999999787"/>
    <x v="9"/>
    <n v="26.6"/>
    <n v="0.4"/>
    <n v="0"/>
    <n v="7.4008999999999787"/>
    <n v="0"/>
    <n v="7.4008999999999787"/>
  </r>
  <r>
    <x v="480"/>
    <n v="7.4008999999999787"/>
    <x v="11"/>
    <n v="28"/>
    <n v="16.7"/>
    <n v="4.6760000000000002"/>
    <n v="12.076899999999979"/>
    <n v="0"/>
    <n v="12.076899999999979"/>
  </r>
  <r>
    <x v="481"/>
    <n v="12.076899999999979"/>
    <x v="13"/>
    <n v="27.5"/>
    <n v="0"/>
    <n v="0"/>
    <n v="12.076899999999979"/>
    <n v="0"/>
    <n v="12.076899999999979"/>
  </r>
  <r>
    <x v="482"/>
    <n v="12.076899999999979"/>
    <x v="18"/>
    <n v="18.2"/>
    <n v="0"/>
    <n v="0"/>
    <n v="12.076899999999979"/>
    <n v="0"/>
    <n v="12.076899999999979"/>
  </r>
  <r>
    <x v="483"/>
    <n v="12.076899999999979"/>
    <x v="14"/>
    <n v="25.1"/>
    <n v="0"/>
    <n v="0"/>
    <n v="12.076899999999979"/>
    <n v="0"/>
    <n v="12.076899999999979"/>
  </r>
  <r>
    <x v="484"/>
    <n v="12.076899999999979"/>
    <x v="0"/>
    <n v="10.1"/>
    <n v="0.2"/>
    <n v="0"/>
    <n v="12.076899999999979"/>
    <n v="0"/>
    <n v="12.076899999999979"/>
  </r>
  <r>
    <x v="485"/>
    <n v="12.076899999999979"/>
    <x v="11"/>
    <n v="13.1"/>
    <n v="7.9"/>
    <n v="1.0348999999999999"/>
    <n v="13.111799999999979"/>
    <n v="0"/>
    <n v="13.111799999999979"/>
  </r>
  <r>
    <x v="486"/>
    <n v="13.111799999999979"/>
    <x v="5"/>
    <n v="22.9"/>
    <n v="0"/>
    <n v="0"/>
    <n v="13.111799999999979"/>
    <n v="0"/>
    <n v="13.111799999999979"/>
  </r>
  <r>
    <x v="487"/>
    <n v="13.111799999999979"/>
    <x v="5"/>
    <n v="26.3"/>
    <n v="4"/>
    <n v="1.052"/>
    <n v="14.163799999999979"/>
    <n v="0"/>
    <n v="14.163799999999979"/>
  </r>
  <r>
    <x v="488"/>
    <n v="14.163799999999979"/>
    <x v="15"/>
    <n v="11.3"/>
    <n v="19.8"/>
    <n v="2.2374000000000001"/>
    <n v="16.401199999999978"/>
    <n v="0"/>
    <n v="16.401199999999978"/>
  </r>
  <r>
    <x v="489"/>
    <n v="16.401199999999978"/>
    <x v="6"/>
    <n v="30"/>
    <n v="0"/>
    <n v="0"/>
    <n v="16.401199999999978"/>
    <n v="0"/>
    <n v="16.401199999999978"/>
  </r>
  <r>
    <x v="490"/>
    <n v="16.401199999999978"/>
    <x v="18"/>
    <n v="20.399999999999999"/>
    <n v="0"/>
    <n v="0"/>
    <n v="16.401199999999978"/>
    <n v="0"/>
    <n v="16.401199999999978"/>
  </r>
  <r>
    <x v="491"/>
    <n v="16.401199999999978"/>
    <x v="3"/>
    <n v="24.5"/>
    <n v="8.6999999999999993"/>
    <n v="2.1315"/>
    <n v="18.532699999999977"/>
    <n v="0"/>
    <n v="18.532699999999977"/>
  </r>
  <r>
    <x v="492"/>
    <n v="18.532699999999977"/>
    <x v="7"/>
    <n v="17"/>
    <n v="2.7"/>
    <n v="0.45900000000000007"/>
    <n v="18.991699999999977"/>
    <n v="0"/>
    <n v="18.991699999999977"/>
  </r>
  <r>
    <x v="493"/>
    <n v="18.991699999999977"/>
    <x v="15"/>
    <n v="21"/>
    <n v="5.6"/>
    <n v="1.1759999999999999"/>
    <n v="20.167699999999975"/>
    <n v="0"/>
    <n v="20.167699999999975"/>
  </r>
  <r>
    <x v="494"/>
    <n v="20.167699999999975"/>
    <x v="15"/>
    <n v="20.7"/>
    <n v="0"/>
    <n v="0"/>
    <n v="20.167699999999975"/>
    <n v="0"/>
    <n v="20.167699999999975"/>
  </r>
  <r>
    <x v="495"/>
    <n v="20.167699999999975"/>
    <x v="8"/>
    <n v="26.7"/>
    <n v="9.8000000000000007"/>
    <n v="2.6166000000000005"/>
    <n v="22.784299999999977"/>
    <n v="0"/>
    <n v="22.784299999999977"/>
  </r>
  <r>
    <x v="496"/>
    <n v="22.784299999999977"/>
    <x v="26"/>
    <n v="10.199999999999999"/>
    <n v="0.1"/>
    <n v="0"/>
    <n v="22.784299999999977"/>
    <n v="0"/>
    <n v="22.784299999999977"/>
  </r>
  <r>
    <x v="497"/>
    <n v="22.784299999999977"/>
    <x v="6"/>
    <n v="15.7"/>
    <n v="5.8"/>
    <n v="0.91059999999999985"/>
    <n v="23.694899999999976"/>
    <n v="0"/>
    <n v="23.694899999999976"/>
  </r>
  <r>
    <x v="498"/>
    <n v="23.694899999999976"/>
    <x v="29"/>
    <n v="15.9"/>
    <n v="2.2000000000000002"/>
    <n v="0.34980000000000006"/>
    <n v="24.044699999999974"/>
    <n v="0"/>
    <n v="24.044699999999974"/>
  </r>
  <r>
    <x v="499"/>
    <n v="24.044699999999974"/>
    <x v="15"/>
    <n v="21"/>
    <n v="13.1"/>
    <n v="2.7509999999999999"/>
    <n v="26.795699999999975"/>
    <n v="0"/>
    <n v="26.795699999999975"/>
  </r>
  <r>
    <x v="500"/>
    <n v="26.795699999999975"/>
    <x v="5"/>
    <n v="10.9"/>
    <n v="8.1"/>
    <n v="0.88289999999999991"/>
    <n v="27.678599999999975"/>
    <n v="0"/>
    <n v="27.678599999999975"/>
  </r>
  <r>
    <x v="501"/>
    <n v="27.678599999999975"/>
    <x v="18"/>
    <n v="20.9"/>
    <n v="5.9"/>
    <n v="1.2331000000000001"/>
    <n v="28.911699999999975"/>
    <n v="0"/>
    <n v="28.911699999999975"/>
  </r>
  <r>
    <x v="502"/>
    <n v="28.911699999999975"/>
    <x v="15"/>
    <n v="21.8"/>
    <n v="15.9"/>
    <n v="3.4662000000000002"/>
    <n v="32.377899999999975"/>
    <n v="0"/>
    <n v="32.377899999999975"/>
  </r>
  <r>
    <x v="503"/>
    <n v="32.377899999999975"/>
    <x v="11"/>
    <n v="11.9"/>
    <n v="18.100000000000001"/>
    <n v="2.1539000000000001"/>
    <n v="34.531799999999976"/>
    <n v="0"/>
    <n v="34.531799999999976"/>
  </r>
  <r>
    <x v="504"/>
    <n v="34.531799999999976"/>
    <x v="9"/>
    <n v="12.9"/>
    <n v="0"/>
    <n v="0"/>
    <n v="34.531799999999976"/>
    <n v="0"/>
    <n v="34.531799999999976"/>
  </r>
  <r>
    <x v="505"/>
    <n v="34.531799999999976"/>
    <x v="15"/>
    <n v="14.9"/>
    <n v="4.8"/>
    <n v="0.71519999999999995"/>
    <n v="35.246999999999979"/>
    <n v="0"/>
    <n v="35.246999999999979"/>
  </r>
  <r>
    <x v="506"/>
    <n v="35.246999999999979"/>
    <x v="6"/>
    <n v="29.5"/>
    <n v="0"/>
    <n v="0"/>
    <n v="35.246999999999979"/>
    <n v="0"/>
    <n v="35.246999999999979"/>
  </r>
  <r>
    <x v="507"/>
    <n v="35.246999999999979"/>
    <x v="15"/>
    <n v="18.100000000000001"/>
    <n v="0"/>
    <n v="0"/>
    <n v="35.246999999999979"/>
    <n v="0"/>
    <n v="35.246999999999979"/>
  </r>
  <r>
    <x v="508"/>
    <n v="35.246999999999979"/>
    <x v="2"/>
    <n v="10.8"/>
    <n v="11.8"/>
    <n v="1.2744000000000002"/>
    <n v="36.521399999999979"/>
    <n v="0"/>
    <n v="36.521399999999979"/>
  </r>
  <r>
    <x v="509"/>
    <n v="36.521399999999979"/>
    <x v="5"/>
    <n v="13.5"/>
    <n v="5.4"/>
    <n v="0.72900000000000009"/>
    <n v="37.250399999999978"/>
    <n v="0"/>
    <n v="37.250399999999978"/>
  </r>
  <r>
    <x v="510"/>
    <n v="37.250399999999978"/>
    <x v="18"/>
    <n v="15.9"/>
    <n v="0"/>
    <n v="0"/>
    <n v="37.250399999999978"/>
    <n v="0"/>
    <n v="37.250399999999978"/>
  </r>
  <r>
    <x v="511"/>
    <n v="37.250399999999978"/>
    <x v="22"/>
    <n v="23.1"/>
    <n v="0"/>
    <n v="0"/>
    <n v="37.250399999999978"/>
    <n v="0"/>
    <n v="37.250399999999978"/>
  </r>
  <r>
    <x v="512"/>
    <n v="37.250399999999978"/>
    <x v="12"/>
    <n v="26.7"/>
    <n v="0"/>
    <n v="0"/>
    <n v="37.250399999999978"/>
    <n v="0"/>
    <n v="37.250399999999978"/>
  </r>
  <r>
    <x v="513"/>
    <n v="37.250399999999978"/>
    <x v="6"/>
    <n v="26"/>
    <n v="29.1"/>
    <n v="7.5660000000000007"/>
    <n v="44.81639999999998"/>
    <n v="0"/>
    <n v="44.81639999999998"/>
  </r>
  <r>
    <x v="514"/>
    <n v="44.81639999999998"/>
    <x v="14"/>
    <n v="23.6"/>
    <n v="9.1"/>
    <n v="2.1476000000000002"/>
    <n v="46.963999999999977"/>
    <n v="0"/>
    <n v="46.963999999999977"/>
  </r>
  <r>
    <x v="515"/>
    <n v="46.963999999999977"/>
    <x v="22"/>
    <n v="29.8"/>
    <n v="5.7"/>
    <n v="1.6986000000000001"/>
    <n v="48.662599999999976"/>
    <n v="0"/>
    <n v="48.662599999999976"/>
  </r>
  <r>
    <x v="516"/>
    <n v="48.662599999999976"/>
    <x v="15"/>
    <n v="18.600000000000001"/>
    <n v="0"/>
    <n v="0"/>
    <n v="48.662599999999976"/>
    <n v="0"/>
    <n v="48.662599999999976"/>
  </r>
  <r>
    <x v="517"/>
    <n v="48.662599999999976"/>
    <x v="11"/>
    <n v="17.600000000000001"/>
    <n v="2.4"/>
    <n v="0.42240000000000005"/>
    <n v="49.08499999999998"/>
    <n v="0"/>
    <n v="49.08499999999998"/>
  </r>
  <r>
    <x v="518"/>
    <n v="49.08499999999998"/>
    <x v="11"/>
    <n v="12.6"/>
    <n v="9.1999999999999993"/>
    <n v="1.1592"/>
    <n v="50.244199999999978"/>
    <n v="0"/>
    <n v="50.244199999999978"/>
  </r>
  <r>
    <x v="519"/>
    <n v="50.244199999999978"/>
    <x v="13"/>
    <n v="25.4"/>
    <n v="5.4"/>
    <n v="1.3715999999999999"/>
    <n v="51.615799999999979"/>
    <n v="0"/>
    <n v="51.615799999999979"/>
  </r>
  <r>
    <x v="520"/>
    <n v="51.615799999999979"/>
    <x v="16"/>
    <n v="12.8"/>
    <n v="3.6"/>
    <n v="0.46080000000000004"/>
    <n v="52.076599999999978"/>
    <n v="0"/>
    <n v="52.076599999999978"/>
  </r>
  <r>
    <x v="521"/>
    <n v="52.076599999999978"/>
    <x v="7"/>
    <n v="18.7"/>
    <n v="0"/>
    <n v="0"/>
    <n v="52.076599999999978"/>
    <n v="0"/>
    <n v="52.076599999999978"/>
  </r>
  <r>
    <x v="522"/>
    <n v="52.076599999999978"/>
    <x v="29"/>
    <n v="22.3"/>
    <n v="0"/>
    <n v="0"/>
    <n v="52.076599999999978"/>
    <n v="0"/>
    <n v="52.076599999999978"/>
  </r>
  <r>
    <x v="523"/>
    <n v="52.076599999999978"/>
    <x v="14"/>
    <n v="26.4"/>
    <n v="0.5"/>
    <n v="0"/>
    <n v="52.076599999999978"/>
    <n v="0"/>
    <n v="52.076599999999978"/>
  </r>
  <r>
    <x v="524"/>
    <n v="52.076599999999978"/>
    <x v="3"/>
    <n v="28.5"/>
    <n v="3.2"/>
    <n v="0.91200000000000003"/>
    <n v="52.988599999999977"/>
    <n v="0"/>
    <n v="52.988599999999977"/>
  </r>
  <r>
    <x v="525"/>
    <n v="52.988599999999977"/>
    <x v="13"/>
    <n v="16.8"/>
    <n v="5.5"/>
    <n v="0.92400000000000004"/>
    <n v="53.912599999999976"/>
    <n v="0"/>
    <n v="53.912599999999976"/>
  </r>
  <r>
    <x v="526"/>
    <n v="53.912599999999976"/>
    <x v="23"/>
    <n v="24.7"/>
    <n v="0.8"/>
    <n v="0"/>
    <n v="53.912599999999976"/>
    <n v="0"/>
    <n v="53.912599999999976"/>
  </r>
  <r>
    <x v="527"/>
    <n v="53.912599999999976"/>
    <x v="5"/>
    <n v="29.6"/>
    <n v="0"/>
    <n v="0"/>
    <n v="53.912599999999976"/>
    <n v="0"/>
    <n v="53.912599999999976"/>
  </r>
  <r>
    <x v="528"/>
    <n v="53.912599999999976"/>
    <x v="6"/>
    <n v="23.3"/>
    <n v="29.4"/>
    <n v="6.8502000000000001"/>
    <n v="60.762799999999977"/>
    <n v="0"/>
    <n v="60.762799999999977"/>
  </r>
  <r>
    <x v="529"/>
    <n v="60.762799999999977"/>
    <x v="5"/>
    <n v="28.8"/>
    <n v="11.5"/>
    <n v="3.3119999999999998"/>
    <n v="64.074799999999982"/>
    <n v="0"/>
    <n v="64.074799999999982"/>
  </r>
  <r>
    <x v="530"/>
    <n v="64.074799999999982"/>
    <x v="5"/>
    <n v="26.5"/>
    <n v="0"/>
    <n v="0"/>
    <n v="64.074799999999982"/>
    <n v="0"/>
    <n v="64.074799999999982"/>
  </r>
  <r>
    <x v="531"/>
    <n v="64.074799999999982"/>
    <x v="19"/>
    <n v="17.100000000000001"/>
    <n v="3.6"/>
    <n v="0.61560000000000015"/>
    <n v="64.690399999999983"/>
    <n v="0"/>
    <n v="64.690399999999983"/>
  </r>
  <r>
    <x v="532"/>
    <n v="64.690399999999983"/>
    <x v="5"/>
    <n v="17.8"/>
    <n v="7"/>
    <n v="1.2460000000000002"/>
    <n v="65.936399999999978"/>
    <n v="0"/>
    <n v="65.936399999999978"/>
  </r>
  <r>
    <x v="533"/>
    <n v="65.936399999999978"/>
    <x v="23"/>
    <n v="24.7"/>
    <n v="1.5"/>
    <n v="0.3705"/>
    <n v="66.306899999999985"/>
    <n v="0"/>
    <n v="66.306899999999985"/>
  </r>
  <r>
    <x v="534"/>
    <n v="66.306899999999985"/>
    <x v="15"/>
    <n v="25.1"/>
    <n v="0"/>
    <n v="0"/>
    <n v="66.306899999999985"/>
    <n v="0"/>
    <n v="66.306899999999985"/>
  </r>
  <r>
    <x v="535"/>
    <n v="66.306899999999985"/>
    <x v="28"/>
    <n v="27"/>
    <n v="0"/>
    <n v="0"/>
    <n v="66.306899999999985"/>
    <n v="0"/>
    <n v="66.306899999999985"/>
  </r>
  <r>
    <x v="536"/>
    <n v="66.306899999999985"/>
    <x v="14"/>
    <n v="18.2"/>
    <n v="13.9"/>
    <n v="2.5297999999999998"/>
    <n v="68.836699999999979"/>
    <n v="0"/>
    <n v="68.836699999999979"/>
  </r>
  <r>
    <x v="537"/>
    <n v="68.836699999999979"/>
    <x v="11"/>
    <n v="10.8"/>
    <n v="7.9"/>
    <n v="0.85320000000000007"/>
    <n v="69.68989999999998"/>
    <n v="0"/>
    <n v="69.68989999999998"/>
  </r>
  <r>
    <x v="538"/>
    <n v="69.68989999999998"/>
    <x v="3"/>
    <n v="27.9"/>
    <n v="9.9"/>
    <n v="2.7620999999999998"/>
    <n v="72.451999999999984"/>
    <n v="0"/>
    <n v="72.451999999999984"/>
  </r>
  <r>
    <x v="539"/>
    <n v="72.451999999999984"/>
    <x v="20"/>
    <n v="14.1"/>
    <n v="0.7"/>
    <n v="0"/>
    <n v="72.451999999999984"/>
    <n v="0"/>
    <n v="72.451999999999984"/>
  </r>
  <r>
    <x v="540"/>
    <n v="72.451999999999984"/>
    <x v="14"/>
    <n v="17.5"/>
    <n v="3.2"/>
    <n v="0.56000000000000005"/>
    <n v="73.011999999999986"/>
    <n v="0"/>
    <n v="73.011999999999986"/>
  </r>
  <r>
    <x v="541"/>
    <n v="73.011999999999986"/>
    <x v="6"/>
    <n v="14.3"/>
    <n v="0"/>
    <n v="0"/>
    <n v="73.011999999999986"/>
    <n v="0"/>
    <n v="73.011999999999986"/>
  </r>
  <r>
    <x v="542"/>
    <n v="73.011999999999986"/>
    <x v="16"/>
    <n v="15.4"/>
    <n v="0"/>
    <n v="0"/>
    <n v="73.011999999999986"/>
    <n v="0"/>
    <n v="73.011999999999986"/>
  </r>
  <r>
    <x v="543"/>
    <n v="73.011999999999986"/>
    <x v="15"/>
    <n v="17.5"/>
    <n v="0"/>
    <n v="0"/>
    <n v="73.011999999999986"/>
    <n v="0"/>
    <n v="73.011999999999986"/>
  </r>
  <r>
    <x v="544"/>
    <n v="73.011999999999986"/>
    <x v="9"/>
    <n v="11.6"/>
    <n v="4.0999999999999996"/>
    <n v="0.47559999999999997"/>
    <n v="73.487599999999986"/>
    <n v="0"/>
    <n v="73.487599999999986"/>
  </r>
  <r>
    <x v="545"/>
    <n v="73.487599999999986"/>
    <x v="5"/>
    <n v="27.9"/>
    <n v="10.3"/>
    <n v="2.8736999999999999"/>
    <n v="76.361299999999986"/>
    <n v="0"/>
    <n v="76.361299999999986"/>
  </r>
  <r>
    <x v="546"/>
    <n v="76.361299999999986"/>
    <x v="15"/>
    <n v="11.8"/>
    <n v="20.2"/>
    <n v="2.3836000000000004"/>
    <n v="78.744899999999987"/>
    <n v="0"/>
    <n v="78.744899999999987"/>
  </r>
  <r>
    <x v="547"/>
    <n v="78.744899999999987"/>
    <x v="3"/>
    <n v="12"/>
    <n v="8.5"/>
    <n v="1.02"/>
    <n v="79.764899999999983"/>
    <n v="0"/>
    <n v="79.764899999999983"/>
  </r>
  <r>
    <x v="548"/>
    <n v="79.764899999999983"/>
    <x v="6"/>
    <n v="11.8"/>
    <n v="7.8"/>
    <n v="0.92040000000000011"/>
    <n v="80.685299999999984"/>
    <n v="0"/>
    <n v="80.685299999999984"/>
  </r>
  <r>
    <x v="549"/>
    <n v="80.685299999999984"/>
    <x v="13"/>
    <n v="22.2"/>
    <n v="0"/>
    <n v="0"/>
    <n v="80.685299999999984"/>
    <n v="0"/>
    <n v="80.685299999999984"/>
  </r>
  <r>
    <x v="550"/>
    <n v="80.685299999999984"/>
    <x v="3"/>
    <n v="13.3"/>
    <n v="3.8"/>
    <n v="0.50539999999999996"/>
    <n v="81.190699999999978"/>
    <n v="0"/>
    <n v="81.190699999999978"/>
  </r>
  <r>
    <x v="551"/>
    <n v="81.190699999999978"/>
    <x v="9"/>
    <n v="24.6"/>
    <n v="2.1"/>
    <n v="0.51660000000000006"/>
    <n v="81.707299999999975"/>
    <n v="0"/>
    <n v="81.707299999999975"/>
  </r>
  <r>
    <x v="552"/>
    <n v="81.707299999999975"/>
    <x v="15"/>
    <n v="15.7"/>
    <n v="0"/>
    <n v="0"/>
    <n v="81.707299999999975"/>
    <n v="0"/>
    <n v="81.707299999999975"/>
  </r>
  <r>
    <x v="553"/>
    <n v="81.707299999999975"/>
    <x v="14"/>
    <n v="26.7"/>
    <n v="16.2"/>
    <n v="4.3254000000000001"/>
    <n v="86.032699999999977"/>
    <n v="0"/>
    <n v="86.032699999999977"/>
  </r>
  <r>
    <x v="554"/>
    <n v="86.032699999999977"/>
    <x v="11"/>
    <n v="28.1"/>
    <n v="1.1000000000000001"/>
    <n v="0.30910000000000004"/>
    <n v="86.341799999999978"/>
    <n v="0"/>
    <n v="86.341799999999978"/>
  </r>
  <r>
    <x v="555"/>
    <n v="86.341799999999978"/>
    <x v="6"/>
    <n v="29.1"/>
    <n v="3"/>
    <n v="0.87300000000000011"/>
    <n v="87.214799999999983"/>
    <n v="0"/>
    <n v="87.214799999999983"/>
  </r>
  <r>
    <x v="556"/>
    <n v="87.214799999999983"/>
    <x v="3"/>
    <n v="26.2"/>
    <n v="0"/>
    <n v="0"/>
    <n v="87.214799999999983"/>
    <n v="0"/>
    <n v="87.214799999999983"/>
  </r>
  <r>
    <x v="557"/>
    <n v="87.214799999999983"/>
    <x v="27"/>
    <n v="23.3"/>
    <n v="0"/>
    <n v="0"/>
    <n v="87.214799999999983"/>
    <n v="0"/>
    <n v="87.214799999999983"/>
  </r>
  <r>
    <x v="558"/>
    <n v="87.214799999999983"/>
    <x v="15"/>
    <n v="21.7"/>
    <n v="10.4"/>
    <n v="2.2568000000000001"/>
    <n v="89.471599999999981"/>
    <n v="0"/>
    <n v="89.471599999999981"/>
  </r>
  <r>
    <x v="559"/>
    <n v="89.471599999999981"/>
    <x v="14"/>
    <n v="18.8"/>
    <n v="15.6"/>
    <n v="2.9328000000000003"/>
    <n v="92.404399999999981"/>
    <n v="0"/>
    <n v="92.404399999999981"/>
  </r>
  <r>
    <x v="560"/>
    <n v="92.404399999999981"/>
    <x v="11"/>
    <n v="25.4"/>
    <n v="7.4"/>
    <n v="1.8796000000000002"/>
    <n v="94.283999999999978"/>
    <n v="0"/>
    <n v="94.283999999999978"/>
  </r>
  <r>
    <x v="561"/>
    <n v="94.283999999999978"/>
    <x v="7"/>
    <n v="21.1"/>
    <n v="1"/>
    <n v="0.21100000000000002"/>
    <n v="94.494999999999976"/>
    <n v="0"/>
    <n v="94.494999999999976"/>
  </r>
  <r>
    <x v="562"/>
    <n v="94.494999999999976"/>
    <x v="7"/>
    <n v="25.1"/>
    <n v="20"/>
    <n v="5.0200000000000005"/>
    <n v="99.514999999999972"/>
    <n v="0"/>
    <n v="99.514999999999972"/>
  </r>
  <r>
    <x v="563"/>
    <n v="99.514999999999972"/>
    <x v="3"/>
    <n v="17.600000000000001"/>
    <n v="0"/>
    <n v="0"/>
    <n v="99.514999999999972"/>
    <n v="0"/>
    <n v="99.514999999999972"/>
  </r>
  <r>
    <x v="564"/>
    <n v="99.514999999999972"/>
    <x v="11"/>
    <n v="21.2"/>
    <n v="3.4"/>
    <n v="0.7208"/>
    <n v="100.23579999999997"/>
    <n v="100"/>
    <n v="0.23579999999996915"/>
  </r>
  <r>
    <x v="565"/>
    <n v="0.23579999999996915"/>
    <x v="3"/>
    <n v="26.4"/>
    <n v="14.7"/>
    <n v="3.8807999999999998"/>
    <n v="4.116599999999969"/>
    <n v="0"/>
    <n v="4.116599999999969"/>
  </r>
  <r>
    <x v="566"/>
    <n v="4.116599999999969"/>
    <x v="1"/>
    <n v="13.5"/>
    <n v="0"/>
    <n v="0"/>
    <n v="4.116599999999969"/>
    <n v="0"/>
    <n v="4.116599999999969"/>
  </r>
  <r>
    <x v="567"/>
    <n v="4.116599999999969"/>
    <x v="18"/>
    <n v="25.1"/>
    <n v="0"/>
    <n v="0"/>
    <n v="4.116599999999969"/>
    <n v="0"/>
    <n v="4.116599999999969"/>
  </r>
  <r>
    <x v="568"/>
    <n v="4.116599999999969"/>
    <x v="7"/>
    <n v="10.4"/>
    <n v="11"/>
    <n v="1.1440000000000001"/>
    <n v="5.2605999999999691"/>
    <n v="0"/>
    <n v="5.2605999999999691"/>
  </r>
  <r>
    <x v="569"/>
    <n v="5.2605999999999691"/>
    <x v="11"/>
    <n v="24.3"/>
    <n v="4.9000000000000004"/>
    <n v="1.1907000000000001"/>
    <n v="6.4512999999999696"/>
    <n v="0"/>
    <n v="6.4512999999999696"/>
  </r>
  <r>
    <x v="570"/>
    <n v="6.4512999999999696"/>
    <x v="8"/>
    <n v="18.7"/>
    <n v="6.2"/>
    <n v="1.1594"/>
    <n v="7.6106999999999694"/>
    <n v="0"/>
    <n v="7.6106999999999694"/>
  </r>
  <r>
    <x v="571"/>
    <n v="7.6106999999999694"/>
    <x v="29"/>
    <n v="14.1"/>
    <n v="0"/>
    <n v="0"/>
    <n v="7.6106999999999694"/>
    <n v="0"/>
    <n v="7.6106999999999694"/>
  </r>
  <r>
    <x v="572"/>
    <n v="7.6106999999999694"/>
    <x v="19"/>
    <n v="24.2"/>
    <n v="0"/>
    <n v="0"/>
    <n v="7.6106999999999694"/>
    <n v="0"/>
    <n v="7.6106999999999694"/>
  </r>
  <r>
    <x v="573"/>
    <n v="7.6106999999999694"/>
    <x v="18"/>
    <n v="26.4"/>
    <n v="0"/>
    <n v="0"/>
    <n v="7.6106999999999694"/>
    <n v="0"/>
    <n v="7.6106999999999694"/>
  </r>
  <r>
    <x v="574"/>
    <n v="7.6106999999999694"/>
    <x v="6"/>
    <n v="24.5"/>
    <n v="4"/>
    <n v="0.98"/>
    <n v="8.5906999999999698"/>
    <n v="0"/>
    <n v="8.5906999999999698"/>
  </r>
  <r>
    <x v="575"/>
    <n v="8.5906999999999698"/>
    <x v="10"/>
    <n v="25.5"/>
    <n v="2.9"/>
    <n v="0.73950000000000005"/>
    <n v="9.3301999999999694"/>
    <n v="0"/>
    <n v="9.3301999999999694"/>
  </r>
  <r>
    <x v="576"/>
    <n v="9.3301999999999694"/>
    <x v="7"/>
    <n v="11.8"/>
    <n v="13.5"/>
    <n v="1.5930000000000002"/>
    <n v="10.923199999999969"/>
    <n v="0"/>
    <n v="10.923199999999969"/>
  </r>
  <r>
    <x v="577"/>
    <n v="10.923199999999969"/>
    <x v="18"/>
    <n v="14.3"/>
    <n v="5.4"/>
    <n v="0.77220000000000011"/>
    <n v="11.695399999999969"/>
    <n v="0"/>
    <n v="11.695399999999969"/>
  </r>
  <r>
    <x v="578"/>
    <n v="11.695399999999969"/>
    <x v="5"/>
    <n v="12.4"/>
    <n v="1.2"/>
    <n v="0.14879999999999999"/>
    <n v="11.844199999999969"/>
    <n v="0"/>
    <n v="11.844199999999969"/>
  </r>
  <r>
    <x v="579"/>
    <n v="11.844199999999969"/>
    <x v="15"/>
    <n v="29.3"/>
    <n v="19.8"/>
    <n v="5.8014000000000001"/>
    <n v="17.64559999999997"/>
    <n v="0"/>
    <n v="17.64559999999997"/>
  </r>
  <r>
    <x v="580"/>
    <n v="17.64559999999997"/>
    <x v="3"/>
    <n v="29.4"/>
    <n v="0"/>
    <n v="0"/>
    <n v="17.64559999999997"/>
    <n v="0"/>
    <n v="17.64559999999997"/>
  </r>
  <r>
    <x v="581"/>
    <n v="17.64559999999997"/>
    <x v="9"/>
    <n v="29.8"/>
    <n v="16"/>
    <n v="4.7679999999999998"/>
    <n v="22.41359999999997"/>
    <n v="0"/>
    <n v="22.41359999999997"/>
  </r>
  <r>
    <x v="582"/>
    <n v="22.41359999999997"/>
    <x v="15"/>
    <n v="29.9"/>
    <n v="13.3"/>
    <n v="3.9767000000000001"/>
    <n v="26.390299999999971"/>
    <n v="0"/>
    <n v="26.390299999999971"/>
  </r>
  <r>
    <x v="583"/>
    <n v="26.390299999999971"/>
    <x v="5"/>
    <n v="11.6"/>
    <n v="9.6999999999999993"/>
    <n v="1.1251999999999998"/>
    <n v="27.515499999999971"/>
    <n v="0"/>
    <n v="27.515499999999971"/>
  </r>
  <r>
    <x v="584"/>
    <n v="27.515499999999971"/>
    <x v="7"/>
    <n v="10.199999999999999"/>
    <n v="0"/>
    <n v="0"/>
    <n v="27.515499999999971"/>
    <n v="0"/>
    <n v="27.515499999999971"/>
  </r>
  <r>
    <x v="585"/>
    <n v="27.515499999999971"/>
    <x v="5"/>
    <n v="10.7"/>
    <n v="11.9"/>
    <n v="1.2733000000000001"/>
    <n v="28.78879999999997"/>
    <n v="0"/>
    <n v="28.78879999999997"/>
  </r>
  <r>
    <x v="586"/>
    <n v="28.78879999999997"/>
    <x v="26"/>
    <n v="11.7"/>
    <n v="0.1"/>
    <n v="0"/>
    <n v="28.78879999999997"/>
    <n v="0"/>
    <n v="28.78879999999997"/>
  </r>
  <r>
    <x v="587"/>
    <n v="28.78879999999997"/>
    <x v="14"/>
    <n v="29.4"/>
    <n v="9.6"/>
    <n v="2.8223999999999996"/>
    <n v="31.611199999999968"/>
    <n v="0"/>
    <n v="31.611199999999968"/>
  </r>
  <r>
    <x v="588"/>
    <n v="31.611199999999968"/>
    <x v="16"/>
    <n v="29.1"/>
    <n v="2.6"/>
    <n v="0.75660000000000016"/>
    <n v="32.367799999999967"/>
    <n v="0"/>
    <n v="32.367799999999967"/>
  </r>
  <r>
    <x v="589"/>
    <n v="32.367799999999967"/>
    <x v="6"/>
    <n v="20.5"/>
    <n v="30.1"/>
    <n v="6.1705000000000005"/>
    <n v="38.538299999999964"/>
    <n v="0"/>
    <n v="38.538299999999964"/>
  </r>
  <r>
    <x v="590"/>
    <n v="38.538299999999964"/>
    <x v="3"/>
    <n v="26.2"/>
    <n v="19"/>
    <n v="4.9780000000000006"/>
    <n v="43.516299999999966"/>
    <n v="0"/>
    <n v="43.516299999999966"/>
  </r>
  <r>
    <x v="591"/>
    <n v="43.516299999999966"/>
    <x v="11"/>
    <n v="22.6"/>
    <n v="0"/>
    <n v="0"/>
    <n v="43.516299999999966"/>
    <n v="0"/>
    <n v="43.516299999999966"/>
  </r>
  <r>
    <x v="592"/>
    <n v="43.516299999999966"/>
    <x v="10"/>
    <n v="17.7"/>
    <n v="0"/>
    <n v="0"/>
    <n v="43.516299999999966"/>
    <n v="0"/>
    <n v="43.516299999999966"/>
  </r>
  <r>
    <x v="593"/>
    <n v="43.516299999999966"/>
    <x v="15"/>
    <n v="21.2"/>
    <n v="0"/>
    <n v="0"/>
    <n v="43.516299999999966"/>
    <n v="0"/>
    <n v="43.516299999999966"/>
  </r>
  <r>
    <x v="594"/>
    <n v="43.516299999999966"/>
    <x v="29"/>
    <n v="10.3"/>
    <n v="0.2"/>
    <n v="0"/>
    <n v="43.516299999999966"/>
    <n v="0"/>
    <n v="43.516299999999966"/>
  </r>
  <r>
    <x v="595"/>
    <n v="43.516299999999966"/>
    <x v="21"/>
    <n v="10.1"/>
    <n v="2.1"/>
    <n v="0.21210000000000001"/>
    <n v="43.728399999999965"/>
    <n v="0"/>
    <n v="43.728399999999965"/>
  </r>
  <r>
    <x v="596"/>
    <n v="43.728399999999965"/>
    <x v="4"/>
    <n v="23.4"/>
    <n v="3.9"/>
    <n v="0.91259999999999997"/>
    <n v="44.640999999999963"/>
    <n v="0"/>
    <n v="44.640999999999963"/>
  </r>
  <r>
    <x v="597"/>
    <n v="44.640999999999963"/>
    <x v="27"/>
    <n v="11.7"/>
    <n v="0"/>
    <n v="0"/>
    <n v="44.640999999999963"/>
    <n v="0"/>
    <n v="44.640999999999963"/>
  </r>
  <r>
    <x v="598"/>
    <n v="44.640999999999963"/>
    <x v="1"/>
    <n v="26"/>
    <n v="2.1"/>
    <n v="0.54600000000000004"/>
    <n v="45.186999999999962"/>
    <n v="0"/>
    <n v="45.186999999999962"/>
  </r>
  <r>
    <x v="599"/>
    <n v="45.186999999999962"/>
    <x v="26"/>
    <n v="29.5"/>
    <n v="0.4"/>
    <n v="0"/>
    <n v="45.186999999999962"/>
    <n v="0"/>
    <n v="45.186999999999962"/>
  </r>
  <r>
    <x v="600"/>
    <n v="45.186999999999962"/>
    <x v="10"/>
    <n v="13"/>
    <n v="4.4000000000000004"/>
    <n v="0.57200000000000006"/>
    <n v="45.758999999999965"/>
    <n v="0"/>
    <n v="45.758999999999965"/>
  </r>
  <r>
    <x v="601"/>
    <n v="45.758999999999965"/>
    <x v="5"/>
    <n v="17.100000000000001"/>
    <n v="3.8"/>
    <n v="0.64980000000000004"/>
    <n v="46.408799999999964"/>
    <n v="0"/>
    <n v="46.408799999999964"/>
  </r>
  <r>
    <x v="602"/>
    <n v="46.408799999999964"/>
    <x v="23"/>
    <n v="12.6"/>
    <n v="0.2"/>
    <n v="0"/>
    <n v="46.408799999999964"/>
    <n v="0"/>
    <n v="46.408799999999964"/>
  </r>
  <r>
    <x v="603"/>
    <n v="46.408799999999964"/>
    <x v="6"/>
    <n v="23.6"/>
    <n v="24.1"/>
    <n v="5.6876000000000015"/>
    <n v="52.096399999999967"/>
    <n v="0"/>
    <n v="52.096399999999967"/>
  </r>
  <r>
    <x v="604"/>
    <n v="52.096399999999967"/>
    <x v="7"/>
    <n v="14.9"/>
    <n v="14.2"/>
    <n v="2.1157999999999997"/>
    <n v="54.212199999999967"/>
    <n v="0"/>
    <n v="54.212199999999967"/>
  </r>
  <r>
    <x v="605"/>
    <n v="54.212199999999967"/>
    <x v="8"/>
    <n v="17"/>
    <n v="0"/>
    <n v="0"/>
    <n v="54.212199999999967"/>
    <n v="0"/>
    <n v="54.212199999999967"/>
  </r>
  <r>
    <x v="606"/>
    <n v="54.212199999999967"/>
    <x v="7"/>
    <n v="12.8"/>
    <n v="0"/>
    <n v="0"/>
    <n v="54.212199999999967"/>
    <n v="0"/>
    <n v="54.212199999999967"/>
  </r>
  <r>
    <x v="607"/>
    <n v="54.212199999999967"/>
    <x v="9"/>
    <n v="17.5"/>
    <n v="0"/>
    <n v="0"/>
    <n v="54.212199999999967"/>
    <n v="0"/>
    <n v="54.212199999999967"/>
  </r>
  <r>
    <x v="608"/>
    <n v="54.212199999999967"/>
    <x v="6"/>
    <n v="13.9"/>
    <n v="15.3"/>
    <n v="2.1267"/>
    <n v="56.338899999999967"/>
    <n v="0"/>
    <n v="56.338899999999967"/>
  </r>
  <r>
    <x v="609"/>
    <n v="56.338899999999967"/>
    <x v="15"/>
    <n v="25.9"/>
    <n v="14.5"/>
    <n v="3.7554999999999996"/>
    <n v="60.094399999999965"/>
    <n v="0"/>
    <n v="60.094399999999965"/>
  </r>
  <r>
    <x v="610"/>
    <n v="60.094399999999965"/>
    <x v="13"/>
    <n v="12.1"/>
    <n v="0"/>
    <n v="0"/>
    <n v="60.094399999999965"/>
    <n v="0"/>
    <n v="60.094399999999965"/>
  </r>
  <r>
    <x v="611"/>
    <n v="60.094399999999965"/>
    <x v="3"/>
    <n v="25.8"/>
    <n v="12.3"/>
    <n v="3.1734000000000004"/>
    <n v="63.267799999999966"/>
    <n v="0"/>
    <n v="63.267799999999966"/>
  </r>
  <r>
    <x v="612"/>
    <n v="63.267799999999966"/>
    <x v="5"/>
    <n v="29.1"/>
    <n v="0"/>
    <n v="0"/>
    <n v="63.267799999999966"/>
    <n v="0"/>
    <n v="63.267799999999966"/>
  </r>
  <r>
    <x v="613"/>
    <n v="63.267799999999966"/>
    <x v="6"/>
    <n v="13.2"/>
    <n v="0"/>
    <n v="0"/>
    <n v="63.267799999999966"/>
    <n v="0"/>
    <n v="63.267799999999966"/>
  </r>
  <r>
    <x v="614"/>
    <n v="63.267799999999966"/>
    <x v="3"/>
    <n v="29.4"/>
    <n v="12.8"/>
    <n v="3.7631999999999999"/>
    <n v="67.030999999999963"/>
    <n v="0"/>
    <n v="67.030999999999963"/>
  </r>
  <r>
    <x v="615"/>
    <n v="67.030999999999963"/>
    <x v="11"/>
    <n v="21"/>
    <n v="0"/>
    <n v="0"/>
    <n v="67.030999999999963"/>
    <n v="0"/>
    <n v="67.030999999999963"/>
  </r>
  <r>
    <x v="616"/>
    <n v="67.030999999999963"/>
    <x v="2"/>
    <n v="22.7"/>
    <n v="12.4"/>
    <n v="2.8148000000000004"/>
    <n v="69.845799999999969"/>
    <n v="0"/>
    <n v="69.845799999999969"/>
  </r>
  <r>
    <x v="617"/>
    <n v="69.845799999999969"/>
    <x v="6"/>
    <n v="25.1"/>
    <n v="43.4"/>
    <n v="10.8934"/>
    <n v="80.739199999999968"/>
    <n v="0"/>
    <n v="80.739199999999968"/>
  </r>
  <r>
    <x v="618"/>
    <n v="80.739199999999968"/>
    <x v="6"/>
    <n v="26.8"/>
    <n v="26.9"/>
    <n v="7.2092000000000001"/>
    <n v="87.948399999999964"/>
    <n v="0"/>
    <n v="87.948399999999964"/>
  </r>
  <r>
    <x v="619"/>
    <n v="87.948399999999964"/>
    <x v="25"/>
    <n v="15.9"/>
    <n v="0.5"/>
    <n v="0"/>
    <n v="87.948399999999964"/>
    <n v="0"/>
    <n v="87.948399999999964"/>
  </r>
  <r>
    <x v="620"/>
    <n v="87.948399999999964"/>
    <x v="14"/>
    <n v="27.6"/>
    <n v="0"/>
    <n v="0"/>
    <n v="87.948399999999964"/>
    <n v="0"/>
    <n v="87.948399999999964"/>
  </r>
  <r>
    <x v="621"/>
    <n v="87.948399999999964"/>
    <x v="21"/>
    <n v="20.8"/>
    <n v="0"/>
    <n v="0"/>
    <n v="87.948399999999964"/>
    <n v="0"/>
    <n v="87.948399999999964"/>
  </r>
  <r>
    <x v="622"/>
    <n v="87.948399999999964"/>
    <x v="2"/>
    <n v="23.9"/>
    <n v="9.9"/>
    <n v="2.3660999999999999"/>
    <n v="90.314499999999967"/>
    <n v="0"/>
    <n v="90.314499999999967"/>
  </r>
  <r>
    <x v="623"/>
    <n v="90.314499999999967"/>
    <x v="23"/>
    <n v="24.8"/>
    <n v="4.7"/>
    <n v="1.1656"/>
    <n v="91.480099999999965"/>
    <n v="0"/>
    <n v="91.480099999999965"/>
  </r>
  <r>
    <x v="624"/>
    <n v="91.480099999999965"/>
    <x v="15"/>
    <n v="16.3"/>
    <n v="0"/>
    <n v="0"/>
    <n v="91.480099999999965"/>
    <n v="0"/>
    <n v="91.480099999999965"/>
  </r>
  <r>
    <x v="625"/>
    <n v="91.480099999999965"/>
    <x v="14"/>
    <n v="20.100000000000001"/>
    <n v="0"/>
    <n v="0"/>
    <n v="91.480099999999965"/>
    <n v="0"/>
    <n v="91.480099999999965"/>
  </r>
  <r>
    <x v="626"/>
    <n v="91.480099999999965"/>
    <x v="18"/>
    <n v="25.9"/>
    <n v="8.9"/>
    <n v="2.3050999999999999"/>
    <n v="93.785199999999961"/>
    <n v="0"/>
    <n v="93.785199999999961"/>
  </r>
  <r>
    <x v="627"/>
    <n v="93.785199999999961"/>
    <x v="15"/>
    <n v="27.3"/>
    <n v="15.8"/>
    <n v="4.3134000000000006"/>
    <n v="98.098599999999962"/>
    <n v="0"/>
    <n v="98.098599999999962"/>
  </r>
  <r>
    <x v="628"/>
    <n v="98.098599999999962"/>
    <x v="2"/>
    <n v="19.100000000000001"/>
    <n v="6.3"/>
    <n v="1.2033000000000003"/>
    <n v="99.301899999999961"/>
    <n v="0"/>
    <n v="99.301899999999961"/>
  </r>
  <r>
    <x v="629"/>
    <n v="99.301899999999961"/>
    <x v="6"/>
    <n v="16.899999999999999"/>
    <n v="0"/>
    <n v="0"/>
    <n v="99.301899999999961"/>
    <n v="0"/>
    <n v="99.301899999999961"/>
  </r>
  <r>
    <x v="630"/>
    <n v="99.301899999999961"/>
    <x v="3"/>
    <n v="13.4"/>
    <n v="20.100000000000001"/>
    <n v="2.6934000000000005"/>
    <n v="101.99529999999996"/>
    <n v="100"/>
    <n v="1.9952999999999577"/>
  </r>
  <r>
    <x v="631"/>
    <n v="1.9952999999999577"/>
    <x v="20"/>
    <n v="24.8"/>
    <n v="0.4"/>
    <n v="0"/>
    <n v="1.9952999999999577"/>
    <n v="0"/>
    <n v="1.9952999999999577"/>
  </r>
  <r>
    <x v="632"/>
    <n v="1.9952999999999577"/>
    <x v="13"/>
    <n v="28.4"/>
    <n v="1.6"/>
    <n v="0.45439999999999997"/>
    <n v="2.4496999999999578"/>
    <n v="0"/>
    <n v="2.4496999999999578"/>
  </r>
  <r>
    <x v="633"/>
    <n v="2.4496999999999578"/>
    <x v="19"/>
    <n v="25.3"/>
    <n v="1.8"/>
    <n v="0.45540000000000003"/>
    <n v="2.9050999999999578"/>
    <n v="0"/>
    <n v="2.9050999999999578"/>
  </r>
  <r>
    <x v="634"/>
    <n v="2.9050999999999578"/>
    <x v="14"/>
    <n v="25.9"/>
    <n v="1.6"/>
    <n v="0.41439999999999999"/>
    <n v="3.3194999999999579"/>
    <n v="0"/>
    <n v="3.3194999999999579"/>
  </r>
  <r>
    <x v="635"/>
    <n v="3.3194999999999579"/>
    <x v="2"/>
    <n v="12.2"/>
    <n v="0.8"/>
    <n v="0"/>
    <n v="3.3194999999999579"/>
    <n v="0"/>
    <n v="3.3194999999999579"/>
  </r>
  <r>
    <x v="636"/>
    <n v="3.3194999999999579"/>
    <x v="29"/>
    <n v="22.8"/>
    <n v="2.2999999999999998"/>
    <n v="0.52439999999999998"/>
    <n v="3.8438999999999579"/>
    <n v="0"/>
    <n v="3.8438999999999579"/>
  </r>
  <r>
    <x v="637"/>
    <n v="3.8438999999999579"/>
    <x v="15"/>
    <n v="12.7"/>
    <n v="0"/>
    <n v="0"/>
    <n v="3.8438999999999579"/>
    <n v="0"/>
    <n v="3.8438999999999579"/>
  </r>
  <r>
    <x v="638"/>
    <n v="3.8438999999999579"/>
    <x v="22"/>
    <n v="13"/>
    <n v="5.0999999999999996"/>
    <n v="0.66300000000000003"/>
    <n v="4.5068999999999582"/>
    <n v="0"/>
    <n v="4.5068999999999582"/>
  </r>
  <r>
    <x v="639"/>
    <n v="4.5068999999999582"/>
    <x v="6"/>
    <n v="13.5"/>
    <n v="4.9000000000000004"/>
    <n v="0.66150000000000009"/>
    <n v="5.1683999999999584"/>
    <n v="0"/>
    <n v="5.1683999999999584"/>
  </r>
  <r>
    <x v="640"/>
    <n v="5.1683999999999584"/>
    <x v="9"/>
    <n v="17.8"/>
    <n v="5"/>
    <n v="0.89"/>
    <n v="6.058399999999958"/>
    <n v="0"/>
    <n v="6.058399999999958"/>
  </r>
  <r>
    <x v="641"/>
    <n v="6.058399999999958"/>
    <x v="6"/>
    <n v="21.5"/>
    <n v="47.1"/>
    <n v="10.1265"/>
    <n v="16.184899999999956"/>
    <n v="0"/>
    <n v="16.184899999999956"/>
  </r>
  <r>
    <x v="642"/>
    <n v="16.184899999999956"/>
    <x v="4"/>
    <n v="20.5"/>
    <n v="0.1"/>
    <n v="0"/>
    <n v="16.184899999999956"/>
    <n v="0"/>
    <n v="16.184899999999956"/>
  </r>
  <r>
    <x v="643"/>
    <n v="16.184899999999956"/>
    <x v="9"/>
    <n v="14.4"/>
    <n v="0"/>
    <n v="0"/>
    <n v="16.184899999999956"/>
    <n v="0"/>
    <n v="16.184899999999956"/>
  </r>
  <r>
    <x v="644"/>
    <n v="16.184899999999956"/>
    <x v="11"/>
    <n v="12.3"/>
    <n v="0"/>
    <n v="0"/>
    <n v="16.184899999999956"/>
    <n v="0"/>
    <n v="16.184899999999956"/>
  </r>
  <r>
    <x v="645"/>
    <n v="16.184899999999956"/>
    <x v="9"/>
    <n v="26.5"/>
    <n v="14"/>
    <n v="3.71"/>
    <n v="19.894899999999957"/>
    <n v="0"/>
    <n v="19.894899999999957"/>
  </r>
  <r>
    <x v="646"/>
    <n v="19.894899999999957"/>
    <x v="9"/>
    <n v="17.7"/>
    <n v="0"/>
    <n v="0"/>
    <n v="19.894899999999957"/>
    <n v="0"/>
    <n v="19.894899999999957"/>
  </r>
  <r>
    <x v="647"/>
    <n v="19.894899999999957"/>
    <x v="22"/>
    <n v="15.7"/>
    <n v="1"/>
    <n v="0.157"/>
    <n v="20.051899999999957"/>
    <n v="0"/>
    <n v="20.051899999999957"/>
  </r>
  <r>
    <x v="648"/>
    <n v="20.051899999999957"/>
    <x v="16"/>
    <n v="16.2"/>
    <n v="0"/>
    <n v="0"/>
    <n v="20.051899999999957"/>
    <n v="0"/>
    <n v="20.051899999999957"/>
  </r>
  <r>
    <x v="649"/>
    <n v="20.051899999999957"/>
    <x v="17"/>
    <n v="18.600000000000001"/>
    <n v="1.4"/>
    <n v="0.26040000000000002"/>
    <n v="20.312299999999958"/>
    <n v="0"/>
    <n v="20.312299999999958"/>
  </r>
  <r>
    <x v="650"/>
    <n v="20.312299999999958"/>
    <x v="14"/>
    <n v="23.9"/>
    <n v="4"/>
    <n v="0.95599999999999996"/>
    <n v="21.268299999999957"/>
    <n v="0"/>
    <n v="21.268299999999957"/>
  </r>
  <r>
    <x v="651"/>
    <n v="21.268299999999957"/>
    <x v="6"/>
    <n v="15.8"/>
    <n v="50.3"/>
    <n v="7.9474"/>
    <n v="29.215699999999956"/>
    <n v="0"/>
    <n v="29.215699999999956"/>
  </r>
  <r>
    <x v="652"/>
    <n v="29.215699999999956"/>
    <x v="8"/>
    <n v="26.2"/>
    <n v="8.5"/>
    <n v="2.2269999999999999"/>
    <n v="31.442699999999956"/>
    <n v="0"/>
    <n v="31.442699999999956"/>
  </r>
  <r>
    <x v="653"/>
    <n v="31.442699999999956"/>
    <x v="6"/>
    <n v="23.1"/>
    <n v="0"/>
    <n v="0"/>
    <n v="31.442699999999956"/>
    <n v="0"/>
    <n v="31.442699999999956"/>
  </r>
  <r>
    <x v="654"/>
    <n v="31.442699999999956"/>
    <x v="17"/>
    <n v="10.8"/>
    <n v="0"/>
    <n v="0"/>
    <n v="31.442699999999956"/>
    <n v="0"/>
    <n v="31.442699999999956"/>
  </r>
  <r>
    <x v="655"/>
    <n v="31.442699999999956"/>
    <x v="14"/>
    <n v="21.2"/>
    <n v="16.100000000000001"/>
    <n v="3.4131999999999998"/>
    <n v="34.855899999999956"/>
    <n v="0"/>
    <n v="34.855899999999956"/>
  </r>
  <r>
    <x v="656"/>
    <n v="34.855899999999956"/>
    <x v="3"/>
    <n v="26.3"/>
    <n v="21.1"/>
    <n v="5.5493000000000006"/>
    <n v="40.405199999999958"/>
    <n v="0"/>
    <n v="40.405199999999958"/>
  </r>
  <r>
    <x v="657"/>
    <n v="40.405199999999958"/>
    <x v="3"/>
    <n v="22.8"/>
    <n v="22.7"/>
    <n v="5.1755999999999993"/>
    <n v="45.580799999999954"/>
    <n v="0"/>
    <n v="45.580799999999954"/>
  </r>
  <r>
    <x v="658"/>
    <n v="45.580799999999954"/>
    <x v="14"/>
    <n v="24"/>
    <n v="11.5"/>
    <n v="2.7600000000000002"/>
    <n v="48.340799999999952"/>
    <n v="0"/>
    <n v="48.340799999999952"/>
  </r>
  <r>
    <x v="659"/>
    <n v="48.340799999999952"/>
    <x v="10"/>
    <n v="16.8"/>
    <n v="2"/>
    <n v="0.33600000000000002"/>
    <n v="48.67679999999995"/>
    <n v="0"/>
    <n v="48.67679999999995"/>
  </r>
  <r>
    <x v="660"/>
    <n v="48.67679999999995"/>
    <x v="9"/>
    <n v="12.5"/>
    <n v="4.7"/>
    <n v="0.58750000000000002"/>
    <n v="49.264299999999949"/>
    <n v="0"/>
    <n v="49.264299999999949"/>
  </r>
  <r>
    <x v="661"/>
    <n v="49.264299999999949"/>
    <x v="6"/>
    <n v="15"/>
    <n v="1.7"/>
    <n v="0.255"/>
    <n v="49.519299999999951"/>
    <n v="0"/>
    <n v="49.519299999999951"/>
  </r>
  <r>
    <x v="662"/>
    <n v="49.519299999999951"/>
    <x v="14"/>
    <n v="16.2"/>
    <n v="0"/>
    <n v="0"/>
    <n v="49.519299999999951"/>
    <n v="0"/>
    <n v="49.519299999999951"/>
  </r>
  <r>
    <x v="663"/>
    <n v="49.519299999999951"/>
    <x v="3"/>
    <n v="29.3"/>
    <n v="0"/>
    <n v="0"/>
    <n v="49.519299999999951"/>
    <n v="0"/>
    <n v="49.519299999999951"/>
  </r>
  <r>
    <x v="664"/>
    <n v="49.519299999999951"/>
    <x v="28"/>
    <n v="26.4"/>
    <n v="0.2"/>
    <n v="0"/>
    <n v="49.519299999999951"/>
    <n v="0"/>
    <n v="49.519299999999951"/>
  </r>
  <r>
    <x v="665"/>
    <n v="49.519299999999951"/>
    <x v="14"/>
    <n v="23"/>
    <n v="0"/>
    <n v="0"/>
    <n v="49.519299999999951"/>
    <n v="0"/>
    <n v="49.519299999999951"/>
  </r>
  <r>
    <x v="666"/>
    <n v="49.519299999999951"/>
    <x v="7"/>
    <n v="25.4"/>
    <n v="1.2"/>
    <n v="0.30479999999999996"/>
    <n v="49.824099999999952"/>
    <n v="0"/>
    <n v="49.824099999999952"/>
  </r>
  <r>
    <x v="667"/>
    <n v="49.824099999999952"/>
    <x v="6"/>
    <n v="24.5"/>
    <n v="22.5"/>
    <n v="5.5125000000000002"/>
    <n v="55.336599999999954"/>
    <n v="0"/>
    <n v="55.336599999999954"/>
  </r>
  <r>
    <x v="668"/>
    <n v="55.336599999999954"/>
    <x v="15"/>
    <n v="19"/>
    <n v="18.899999999999999"/>
    <n v="3.5909999999999997"/>
    <n v="58.927599999999956"/>
    <n v="0"/>
    <n v="58.927599999999956"/>
  </r>
  <r>
    <x v="669"/>
    <n v="58.927599999999956"/>
    <x v="15"/>
    <n v="10"/>
    <n v="7.6"/>
    <n v="0.76"/>
    <n v="59.687599999999954"/>
    <n v="0"/>
    <n v="59.687599999999954"/>
  </r>
  <r>
    <x v="670"/>
    <n v="59.687599999999954"/>
    <x v="6"/>
    <n v="10.4"/>
    <n v="20.6"/>
    <n v="2.1424000000000003"/>
    <n v="61.829999999999956"/>
    <n v="0"/>
    <n v="61.829999999999956"/>
  </r>
  <r>
    <x v="671"/>
    <n v="61.829999999999956"/>
    <x v="17"/>
    <n v="10.5"/>
    <n v="0"/>
    <n v="0"/>
    <n v="61.829999999999956"/>
    <n v="0"/>
    <n v="61.829999999999956"/>
  </r>
  <r>
    <x v="672"/>
    <n v="61.829999999999956"/>
    <x v="2"/>
    <n v="12.1"/>
    <n v="8.8000000000000007"/>
    <n v="1.0648"/>
    <n v="62.894799999999954"/>
    <n v="0"/>
    <n v="62.894799999999954"/>
  </r>
  <r>
    <x v="673"/>
    <n v="62.894799999999954"/>
    <x v="6"/>
    <n v="20.5"/>
    <n v="0"/>
    <n v="0"/>
    <n v="62.894799999999954"/>
    <n v="0"/>
    <n v="62.894799999999954"/>
  </r>
  <r>
    <x v="674"/>
    <n v="62.894799999999954"/>
    <x v="9"/>
    <n v="13.1"/>
    <n v="0"/>
    <n v="0"/>
    <n v="62.894799999999954"/>
    <n v="0"/>
    <n v="62.894799999999954"/>
  </r>
  <r>
    <x v="675"/>
    <n v="62.894799999999954"/>
    <x v="22"/>
    <n v="29.8"/>
    <n v="1.1000000000000001"/>
    <n v="0.32780000000000004"/>
    <n v="63.222599999999957"/>
    <n v="0"/>
    <n v="63.222599999999957"/>
  </r>
  <r>
    <x v="676"/>
    <n v="63.222599999999957"/>
    <x v="11"/>
    <n v="17.100000000000001"/>
    <n v="5.5"/>
    <n v="0.94050000000000011"/>
    <n v="64.163099999999957"/>
    <n v="0"/>
    <n v="64.163099999999957"/>
  </r>
  <r>
    <x v="677"/>
    <n v="64.163099999999957"/>
    <x v="10"/>
    <n v="29.1"/>
    <n v="0.4"/>
    <n v="0"/>
    <n v="64.163099999999957"/>
    <n v="0"/>
    <n v="64.163099999999957"/>
  </r>
  <r>
    <x v="678"/>
    <n v="64.163099999999957"/>
    <x v="14"/>
    <n v="10.9"/>
    <n v="0"/>
    <n v="0"/>
    <n v="64.163099999999957"/>
    <n v="0"/>
    <n v="64.163099999999957"/>
  </r>
  <r>
    <x v="679"/>
    <n v="64.163099999999957"/>
    <x v="28"/>
    <n v="27.4"/>
    <n v="0.3"/>
    <n v="0"/>
    <n v="64.163099999999957"/>
    <n v="0"/>
    <n v="64.163099999999957"/>
  </r>
  <r>
    <x v="680"/>
    <n v="64.163099999999957"/>
    <x v="15"/>
    <n v="16.3"/>
    <n v="9.8000000000000007"/>
    <n v="1.5974000000000002"/>
    <n v="65.760499999999951"/>
    <n v="0"/>
    <n v="65.760499999999951"/>
  </r>
  <r>
    <x v="681"/>
    <n v="65.760499999999951"/>
    <x v="3"/>
    <n v="14.7"/>
    <n v="0"/>
    <n v="0"/>
    <n v="65.760499999999951"/>
    <n v="0"/>
    <n v="65.760499999999951"/>
  </r>
  <r>
    <x v="682"/>
    <n v="65.760499999999951"/>
    <x v="8"/>
    <n v="17.2"/>
    <n v="2"/>
    <n v="0.34399999999999997"/>
    <n v="66.104499999999945"/>
    <n v="0"/>
    <n v="66.104499999999945"/>
  </r>
  <r>
    <x v="683"/>
    <n v="66.104499999999945"/>
    <x v="11"/>
    <n v="24.2"/>
    <n v="9.9"/>
    <n v="2.3958000000000004"/>
    <n v="68.500299999999939"/>
    <n v="0"/>
    <n v="68.500299999999939"/>
  </r>
  <r>
    <x v="684"/>
    <n v="68.500299999999939"/>
    <x v="9"/>
    <n v="22.3"/>
    <n v="0"/>
    <n v="0"/>
    <n v="68.500299999999939"/>
    <n v="0"/>
    <n v="68.500299999999939"/>
  </r>
  <r>
    <x v="685"/>
    <n v="68.500299999999939"/>
    <x v="25"/>
    <n v="26.7"/>
    <n v="0.6"/>
    <n v="0"/>
    <n v="68.500299999999939"/>
    <n v="0"/>
    <n v="68.500299999999939"/>
  </r>
  <r>
    <x v="686"/>
    <n v="68.500299999999939"/>
    <x v="8"/>
    <n v="10.9"/>
    <n v="3.8"/>
    <n v="0.41420000000000001"/>
    <n v="68.914499999999933"/>
    <n v="0"/>
    <n v="68.914499999999933"/>
  </r>
  <r>
    <x v="687"/>
    <n v="68.914499999999933"/>
    <x v="17"/>
    <n v="23.7"/>
    <n v="0"/>
    <n v="0"/>
    <n v="68.914499999999933"/>
    <n v="0"/>
    <n v="68.914499999999933"/>
  </r>
  <r>
    <x v="688"/>
    <n v="68.914499999999933"/>
    <x v="6"/>
    <n v="16"/>
    <n v="22.3"/>
    <n v="3.5680000000000001"/>
    <n v="72.482499999999931"/>
    <n v="0"/>
    <n v="72.482499999999931"/>
  </r>
  <r>
    <x v="689"/>
    <n v="72.482499999999931"/>
    <x v="6"/>
    <n v="19.399999999999999"/>
    <n v="41.6"/>
    <n v="8.0703999999999994"/>
    <n v="80.552899999999937"/>
    <n v="0"/>
    <n v="80.552899999999937"/>
  </r>
  <r>
    <x v="690"/>
    <n v="80.552899999999937"/>
    <x v="7"/>
    <n v="26.7"/>
    <n v="10"/>
    <n v="2.67"/>
    <n v="83.222899999999939"/>
    <n v="0"/>
    <n v="83.222899999999939"/>
  </r>
  <r>
    <x v="691"/>
    <n v="83.222899999999939"/>
    <x v="15"/>
    <n v="20.8"/>
    <n v="0"/>
    <n v="0"/>
    <n v="83.222899999999939"/>
    <n v="0"/>
    <n v="83.222899999999939"/>
  </r>
  <r>
    <x v="692"/>
    <n v="83.222899999999939"/>
    <x v="6"/>
    <n v="25.6"/>
    <n v="0"/>
    <n v="0"/>
    <n v="83.222899999999939"/>
    <n v="0"/>
    <n v="83.222899999999939"/>
  </r>
  <r>
    <x v="693"/>
    <n v="83.222899999999939"/>
    <x v="14"/>
    <n v="18.3"/>
    <n v="0.5"/>
    <n v="0"/>
    <n v="83.222899999999939"/>
    <n v="0"/>
    <n v="83.222899999999939"/>
  </r>
  <r>
    <x v="694"/>
    <n v="83.222899999999939"/>
    <x v="5"/>
    <n v="27.4"/>
    <n v="4.2"/>
    <n v="1.1508"/>
    <n v="84.373699999999943"/>
    <n v="0"/>
    <n v="84.373699999999943"/>
  </r>
  <r>
    <x v="695"/>
    <n v="84.373699999999943"/>
    <x v="19"/>
    <n v="16.100000000000001"/>
    <n v="3.4"/>
    <n v="0.5474"/>
    <n v="84.921099999999939"/>
    <n v="0"/>
    <n v="84.921099999999939"/>
  </r>
  <r>
    <x v="696"/>
    <n v="84.921099999999939"/>
    <x v="10"/>
    <n v="27.5"/>
    <n v="8"/>
    <n v="2.2000000000000002"/>
    <n v="87.121099999999942"/>
    <n v="0"/>
    <n v="87.121099999999942"/>
  </r>
  <r>
    <x v="697"/>
    <n v="87.121099999999942"/>
    <x v="5"/>
    <n v="28.4"/>
    <n v="10.199999999999999"/>
    <n v="2.8967999999999994"/>
    <n v="90.017899999999941"/>
    <n v="0"/>
    <n v="90.017899999999941"/>
  </r>
  <r>
    <x v="698"/>
    <n v="90.017899999999941"/>
    <x v="9"/>
    <n v="16.100000000000001"/>
    <n v="4"/>
    <n v="0.64400000000000002"/>
    <n v="90.661899999999946"/>
    <n v="0"/>
    <n v="90.661899999999946"/>
  </r>
  <r>
    <x v="699"/>
    <n v="90.661899999999946"/>
    <x v="19"/>
    <n v="28.4"/>
    <n v="2.6"/>
    <n v="0.73840000000000006"/>
    <n v="91.400299999999945"/>
    <n v="0"/>
    <n v="91.400299999999945"/>
  </r>
  <r>
    <x v="700"/>
    <n v="91.400299999999945"/>
    <x v="10"/>
    <n v="29.3"/>
    <n v="0"/>
    <n v="0"/>
    <n v="91.400299999999945"/>
    <n v="0"/>
    <n v="91.400299999999945"/>
  </r>
  <r>
    <x v="701"/>
    <n v="91.400299999999945"/>
    <x v="9"/>
    <n v="19.7"/>
    <n v="16.2"/>
    <n v="3.1913999999999998"/>
    <n v="94.591699999999946"/>
    <n v="0"/>
    <n v="94.591699999999946"/>
  </r>
  <r>
    <x v="702"/>
    <n v="94.591699999999946"/>
    <x v="27"/>
    <n v="11.5"/>
    <n v="0.3"/>
    <n v="0"/>
    <n v="94.591699999999946"/>
    <n v="0"/>
    <n v="94.591699999999946"/>
  </r>
  <r>
    <x v="703"/>
    <n v="94.591699999999946"/>
    <x v="15"/>
    <n v="19.5"/>
    <n v="0"/>
    <n v="0"/>
    <n v="94.591699999999946"/>
    <n v="0"/>
    <n v="94.591699999999946"/>
  </r>
  <r>
    <x v="704"/>
    <n v="94.591699999999946"/>
    <x v="16"/>
    <n v="22.7"/>
    <n v="0.7"/>
    <n v="0"/>
    <n v="94.591699999999946"/>
    <n v="0"/>
    <n v="94.591699999999946"/>
  </r>
  <r>
    <x v="705"/>
    <n v="94.591699999999946"/>
    <x v="3"/>
    <n v="19.7"/>
    <n v="7.3"/>
    <n v="1.4381000000000002"/>
    <n v="96.029799999999952"/>
    <n v="0"/>
    <n v="96.029799999999952"/>
  </r>
  <r>
    <x v="706"/>
    <n v="96.029799999999952"/>
    <x v="22"/>
    <n v="19.399999999999999"/>
    <n v="0.4"/>
    <n v="0"/>
    <n v="96.029799999999952"/>
    <n v="0"/>
    <n v="96.029799999999952"/>
  </r>
  <r>
    <x v="707"/>
    <n v="96.029799999999952"/>
    <x v="19"/>
    <n v="13.8"/>
    <n v="1.1000000000000001"/>
    <n v="0.15180000000000002"/>
    <n v="96.181599999999946"/>
    <n v="0"/>
    <n v="96.181599999999946"/>
  </r>
  <r>
    <x v="708"/>
    <n v="96.181599999999946"/>
    <x v="9"/>
    <n v="19.600000000000001"/>
    <n v="2.2999999999999998"/>
    <n v="0.45079999999999998"/>
    <n v="96.632399999999947"/>
    <n v="0"/>
    <n v="96.632399999999947"/>
  </r>
  <r>
    <x v="709"/>
    <n v="96.632399999999947"/>
    <x v="15"/>
    <n v="22.6"/>
    <n v="13.3"/>
    <n v="3.0058000000000007"/>
    <n v="99.638199999999955"/>
    <n v="0"/>
    <n v="99.638199999999955"/>
  </r>
  <r>
    <x v="710"/>
    <n v="99.638199999999955"/>
    <x v="2"/>
    <n v="18.2"/>
    <n v="7.6"/>
    <n v="1.3832"/>
    <n v="101.02139999999996"/>
    <n v="100"/>
    <n v="1.0213999999999572"/>
  </r>
  <r>
    <x v="711"/>
    <n v="1.0213999999999572"/>
    <x v="15"/>
    <n v="27.3"/>
    <n v="38.4"/>
    <n v="10.4832"/>
    <n v="11.504599999999957"/>
    <n v="0"/>
    <n v="11.504599999999957"/>
  </r>
  <r>
    <x v="712"/>
    <n v="11.504599999999957"/>
    <x v="15"/>
    <n v="14.7"/>
    <n v="31.8"/>
    <n v="4.6745999999999999"/>
    <n v="16.179199999999959"/>
    <n v="0"/>
    <n v="16.179199999999959"/>
  </r>
  <r>
    <x v="713"/>
    <n v="16.179199999999959"/>
    <x v="18"/>
    <n v="20.6"/>
    <n v="5.9"/>
    <n v="1.2154000000000003"/>
    <n v="17.394599999999958"/>
    <n v="0"/>
    <n v="17.394599999999958"/>
  </r>
  <r>
    <x v="714"/>
    <n v="17.394599999999958"/>
    <x v="6"/>
    <n v="12.6"/>
    <n v="14.4"/>
    <n v="1.8144"/>
    <n v="19.208999999999957"/>
    <n v="0"/>
    <n v="19.208999999999957"/>
  </r>
  <r>
    <x v="715"/>
    <n v="19.208999999999957"/>
    <x v="7"/>
    <n v="14.5"/>
    <n v="0"/>
    <n v="0"/>
    <n v="19.208999999999957"/>
    <n v="0"/>
    <n v="19.208999999999957"/>
  </r>
  <r>
    <x v="716"/>
    <n v="19.208999999999957"/>
    <x v="6"/>
    <n v="24.7"/>
    <n v="36"/>
    <n v="8.8919999999999995"/>
    <n v="28.100999999999956"/>
    <n v="0"/>
    <n v="28.100999999999956"/>
  </r>
  <r>
    <x v="717"/>
    <n v="28.100999999999956"/>
    <x v="15"/>
    <n v="17.899999999999999"/>
    <n v="24.9"/>
    <n v="4.4570999999999996"/>
    <n v="32.558099999999953"/>
    <n v="0"/>
    <n v="32.558099999999953"/>
  </r>
  <r>
    <x v="718"/>
    <n v="32.558099999999953"/>
    <x v="10"/>
    <n v="20.2"/>
    <n v="2.9"/>
    <n v="0.58579999999999999"/>
    <n v="33.143899999999952"/>
    <n v="0"/>
    <n v="33.143899999999952"/>
  </r>
  <r>
    <x v="719"/>
    <n v="33.143899999999952"/>
    <x v="4"/>
    <n v="13.4"/>
    <n v="1.7"/>
    <n v="0.2278"/>
    <n v="33.371699999999954"/>
    <n v="0"/>
    <n v="33.371699999999954"/>
  </r>
  <r>
    <x v="720"/>
    <n v="33.371699999999954"/>
    <x v="13"/>
    <n v="12.2"/>
    <n v="6"/>
    <n v="0.73199999999999987"/>
    <n v="34.103699999999954"/>
    <n v="0"/>
    <n v="34.103699999999954"/>
  </r>
  <r>
    <x v="721"/>
    <n v="34.103699999999954"/>
    <x v="26"/>
    <n v="29.8"/>
    <n v="0.4"/>
    <n v="0"/>
    <n v="34.103699999999954"/>
    <n v="0"/>
    <n v="34.103699999999954"/>
  </r>
  <r>
    <x v="722"/>
    <n v="34.103699999999954"/>
    <x v="15"/>
    <n v="16.100000000000001"/>
    <n v="28.7"/>
    <n v="4.6207000000000003"/>
    <n v="38.724399999999953"/>
    <n v="0"/>
    <n v="38.724399999999953"/>
  </r>
  <r>
    <x v="723"/>
    <n v="38.724399999999953"/>
    <x v="6"/>
    <n v="18.8"/>
    <n v="0"/>
    <n v="0"/>
    <n v="38.724399999999953"/>
    <n v="0"/>
    <n v="38.724399999999953"/>
  </r>
  <r>
    <x v="724"/>
    <n v="38.724399999999953"/>
    <x v="11"/>
    <n v="17.100000000000001"/>
    <n v="0"/>
    <n v="0"/>
    <n v="38.724399999999953"/>
    <n v="0"/>
    <n v="38.724399999999953"/>
  </r>
  <r>
    <x v="725"/>
    <n v="38.724399999999953"/>
    <x v="5"/>
    <n v="11.7"/>
    <n v="7.7"/>
    <n v="0.90090000000000003"/>
    <n v="39.625299999999953"/>
    <n v="0"/>
    <n v="39.625299999999953"/>
  </r>
  <r>
    <x v="726"/>
    <n v="39.625299999999953"/>
    <x v="14"/>
    <n v="25.4"/>
    <n v="14.2"/>
    <n v="3.6067999999999998"/>
    <n v="43.232099999999953"/>
    <n v="0"/>
    <n v="43.232099999999953"/>
  </r>
  <r>
    <x v="727"/>
    <n v="43.232099999999953"/>
    <x v="18"/>
    <n v="12.6"/>
    <n v="9"/>
    <n v="1.1339999999999999"/>
    <n v="44.366099999999953"/>
    <n v="0"/>
    <n v="44.366099999999953"/>
  </r>
  <r>
    <x v="728"/>
    <n v="44.366099999999953"/>
    <x v="6"/>
    <n v="15.8"/>
    <n v="0"/>
    <n v="0"/>
    <n v="44.366099999999953"/>
    <n v="0"/>
    <n v="44.366099999999953"/>
  </r>
  <r>
    <x v="729"/>
    <n v="44.366099999999953"/>
    <x v="14"/>
    <n v="24.7"/>
    <n v="13.9"/>
    <n v="3.4333"/>
    <n v="47.799399999999956"/>
    <n v="0"/>
    <n v="47.799399999999956"/>
  </r>
  <r>
    <x v="730"/>
    <n v="47.799399999999956"/>
    <x v="23"/>
    <n v="26.7"/>
    <n v="0"/>
    <n v="0"/>
    <n v="47.799399999999956"/>
    <n v="0"/>
    <n v="47.799399999999956"/>
  </r>
  <r>
    <x v="731"/>
    <n v="47.799399999999956"/>
    <x v="15"/>
    <n v="21.2"/>
    <n v="5.3"/>
    <n v="1.1235999999999999"/>
    <n v="48.922999999999959"/>
    <n v="0"/>
    <n v="48.922999999999959"/>
  </r>
  <r>
    <x v="732"/>
    <n v="48.922999999999959"/>
    <x v="2"/>
    <n v="10.4"/>
    <n v="8.6"/>
    <n v="0.89439999999999997"/>
    <n v="49.817399999999957"/>
    <n v="0"/>
    <n v="49.817399999999957"/>
  </r>
  <r>
    <x v="733"/>
    <n v="49.817399999999957"/>
    <x v="22"/>
    <n v="25.1"/>
    <n v="3.3"/>
    <n v="0.82830000000000004"/>
    <n v="50.645699999999955"/>
    <n v="0"/>
    <n v="50.645699999999955"/>
  </r>
  <r>
    <x v="734"/>
    <n v="50.645699999999955"/>
    <x v="15"/>
    <n v="27.8"/>
    <n v="20.9"/>
    <n v="5.8102"/>
    <n v="56.455899999999957"/>
    <n v="0"/>
    <n v="56.455899999999957"/>
  </r>
  <r>
    <x v="735"/>
    <n v="56.455899999999957"/>
    <x v="7"/>
    <n v="26.1"/>
    <n v="0"/>
    <n v="0"/>
    <n v="56.455899999999957"/>
    <n v="0"/>
    <n v="56.455899999999957"/>
  </r>
  <r>
    <x v="736"/>
    <n v="56.455899999999957"/>
    <x v="9"/>
    <n v="18.3"/>
    <n v="7.8"/>
    <n v="1.4274000000000002"/>
    <n v="57.883299999999956"/>
    <n v="0"/>
    <n v="57.883299999999956"/>
  </r>
  <r>
    <x v="737"/>
    <n v="57.883299999999956"/>
    <x v="7"/>
    <n v="16.3"/>
    <n v="0"/>
    <n v="0"/>
    <n v="57.883299999999956"/>
    <n v="0"/>
    <n v="57.883299999999956"/>
  </r>
  <r>
    <x v="738"/>
    <n v="57.883299999999956"/>
    <x v="7"/>
    <n v="17.2"/>
    <n v="12.5"/>
    <n v="2.15"/>
    <n v="60.033299999999954"/>
    <n v="0"/>
    <n v="60.033299999999954"/>
  </r>
  <r>
    <x v="739"/>
    <n v="60.033299999999954"/>
    <x v="20"/>
    <n v="22.1"/>
    <n v="3.7"/>
    <n v="0.81770000000000009"/>
    <n v="60.850999999999956"/>
    <n v="0"/>
    <n v="60.850999999999956"/>
  </r>
  <r>
    <x v="740"/>
    <n v="60.850999999999956"/>
    <x v="19"/>
    <n v="18.8"/>
    <n v="0"/>
    <n v="0"/>
    <n v="60.850999999999956"/>
    <n v="0"/>
    <n v="60.850999999999956"/>
  </r>
  <r>
    <x v="741"/>
    <n v="60.850999999999956"/>
    <x v="14"/>
    <n v="12.3"/>
    <n v="7.1"/>
    <n v="0.87329999999999997"/>
    <n v="61.724299999999957"/>
    <n v="0"/>
    <n v="61.724299999999957"/>
  </r>
  <r>
    <x v="742"/>
    <n v="61.724299999999957"/>
    <x v="6"/>
    <n v="27.5"/>
    <n v="34.299999999999997"/>
    <n v="9.4324999999999992"/>
    <n v="71.156799999999961"/>
    <n v="0"/>
    <n v="71.156799999999961"/>
  </r>
  <r>
    <x v="743"/>
    <n v="71.156799999999961"/>
    <x v="14"/>
    <n v="23.1"/>
    <n v="0"/>
    <n v="0"/>
    <n v="71.156799999999961"/>
    <n v="0"/>
    <n v="71.156799999999961"/>
  </r>
  <r>
    <x v="744"/>
    <n v="71.156799999999961"/>
    <x v="7"/>
    <n v="21.3"/>
    <n v="0"/>
    <n v="0"/>
    <n v="71.156799999999961"/>
    <n v="0"/>
    <n v="71.156799999999961"/>
  </r>
  <r>
    <x v="745"/>
    <n v="71.156799999999961"/>
    <x v="22"/>
    <n v="13.8"/>
    <n v="5.9"/>
    <n v="0.81420000000000015"/>
    <n v="71.970999999999961"/>
    <n v="0"/>
    <n v="71.970999999999961"/>
  </r>
  <r>
    <x v="746"/>
    <n v="71.970999999999961"/>
    <x v="9"/>
    <n v="20"/>
    <n v="16"/>
    <n v="3.2"/>
    <n v="75.170999999999964"/>
    <n v="0"/>
    <n v="75.170999999999964"/>
  </r>
  <r>
    <x v="747"/>
    <n v="75.170999999999964"/>
    <x v="8"/>
    <n v="23.9"/>
    <n v="0"/>
    <n v="0"/>
    <n v="75.170999999999964"/>
    <n v="0"/>
    <n v="75.170999999999964"/>
  </r>
  <r>
    <x v="748"/>
    <n v="75.170999999999964"/>
    <x v="25"/>
    <n v="15.3"/>
    <n v="0.1"/>
    <n v="0"/>
    <n v="75.170999999999964"/>
    <n v="0"/>
    <n v="75.170999999999964"/>
  </r>
  <r>
    <x v="749"/>
    <n v="75.170999999999964"/>
    <x v="10"/>
    <n v="16.600000000000001"/>
    <n v="0"/>
    <n v="0"/>
    <n v="75.170999999999964"/>
    <n v="0"/>
    <n v="75.170999999999964"/>
  </r>
  <r>
    <x v="750"/>
    <n v="75.170999999999964"/>
    <x v="23"/>
    <n v="20.8"/>
    <n v="2"/>
    <n v="0.41600000000000004"/>
    <n v="75.586999999999961"/>
    <n v="0"/>
    <n v="75.586999999999961"/>
  </r>
  <r>
    <x v="751"/>
    <n v="75.586999999999961"/>
    <x v="7"/>
    <n v="10.8"/>
    <n v="12.3"/>
    <n v="1.3284"/>
    <n v="76.915399999999963"/>
    <n v="0"/>
    <n v="76.915399999999963"/>
  </r>
  <r>
    <x v="752"/>
    <n v="76.915399999999963"/>
    <x v="7"/>
    <n v="12.5"/>
    <n v="18.399999999999999"/>
    <n v="2.2999999999999998"/>
    <n v="79.21539999999996"/>
    <n v="0"/>
    <n v="79.21539999999996"/>
  </r>
  <r>
    <x v="753"/>
    <n v="79.21539999999996"/>
    <x v="5"/>
    <n v="24"/>
    <n v="4.9000000000000004"/>
    <n v="1.1760000000000002"/>
    <n v="80.391399999999962"/>
    <n v="0"/>
    <n v="80.391399999999962"/>
  </r>
  <r>
    <x v="754"/>
    <n v="80.391399999999962"/>
    <x v="6"/>
    <n v="21.4"/>
    <n v="11.1"/>
    <n v="2.3753999999999995"/>
    <n v="82.766799999999961"/>
    <n v="0"/>
    <n v="82.766799999999961"/>
  </r>
  <r>
    <x v="755"/>
    <n v="82.766799999999961"/>
    <x v="18"/>
    <n v="18.3"/>
    <n v="0"/>
    <n v="0"/>
    <n v="82.766799999999961"/>
    <n v="0"/>
    <n v="82.766799999999961"/>
  </r>
  <r>
    <x v="756"/>
    <n v="82.766799999999961"/>
    <x v="11"/>
    <n v="10.5"/>
    <n v="3.9"/>
    <n v="0.40949999999999998"/>
    <n v="83.176299999999955"/>
    <n v="0"/>
    <n v="83.176299999999955"/>
  </r>
  <r>
    <x v="757"/>
    <n v="83.176299999999955"/>
    <x v="6"/>
    <n v="11.7"/>
    <n v="0"/>
    <n v="0"/>
    <n v="83.176299999999955"/>
    <n v="0"/>
    <n v="83.176299999999955"/>
  </r>
  <r>
    <x v="758"/>
    <n v="83.176299999999955"/>
    <x v="3"/>
    <n v="26.8"/>
    <n v="0"/>
    <n v="0"/>
    <n v="83.176299999999955"/>
    <n v="0"/>
    <n v="83.176299999999955"/>
  </r>
  <r>
    <x v="759"/>
    <n v="83.176299999999955"/>
    <x v="6"/>
    <n v="22.1"/>
    <n v="33.799999999999997"/>
    <n v="7.4698000000000002"/>
    <n v="90.646099999999961"/>
    <n v="0"/>
    <n v="90.646099999999961"/>
  </r>
  <r>
    <x v="760"/>
    <n v="90.646099999999961"/>
    <x v="28"/>
    <n v="17.100000000000001"/>
    <n v="0"/>
    <n v="0"/>
    <n v="90.646099999999961"/>
    <n v="0"/>
    <n v="90.646099999999961"/>
  </r>
  <r>
    <x v="761"/>
    <n v="90.646099999999961"/>
    <x v="9"/>
    <n v="12.1"/>
    <n v="14.4"/>
    <n v="1.7424000000000002"/>
    <n v="92.388499999999965"/>
    <n v="0"/>
    <n v="92.388499999999965"/>
  </r>
  <r>
    <x v="762"/>
    <n v="92.388499999999965"/>
    <x v="15"/>
    <n v="28.6"/>
    <n v="23.2"/>
    <n v="6.6352000000000002"/>
    <n v="99.023699999999963"/>
    <n v="0"/>
    <n v="99.023699999999963"/>
  </r>
  <r>
    <x v="763"/>
    <n v="99.023699999999963"/>
    <x v="2"/>
    <n v="21.2"/>
    <n v="1.5"/>
    <n v="0.318"/>
    <n v="99.34169999999996"/>
    <n v="0"/>
    <n v="99.34169999999996"/>
  </r>
  <r>
    <x v="764"/>
    <n v="99.34169999999996"/>
    <x v="5"/>
    <n v="17.2"/>
    <n v="2.4"/>
    <n v="0.41279999999999994"/>
    <n v="99.754499999999965"/>
    <n v="0"/>
    <n v="99.754499999999965"/>
  </r>
  <r>
    <x v="765"/>
    <n v="99.754499999999965"/>
    <x v="6"/>
    <n v="22.3"/>
    <n v="0"/>
    <n v="0"/>
    <n v="99.754499999999965"/>
    <n v="0"/>
    <n v="99.754499999999965"/>
  </r>
  <r>
    <x v="766"/>
    <n v="99.754499999999965"/>
    <x v="11"/>
    <n v="13.2"/>
    <n v="3.6"/>
    <n v="0.47519999999999996"/>
    <n v="100.22969999999997"/>
    <n v="100"/>
    <n v="0.2296999999999656"/>
  </r>
  <r>
    <x v="767"/>
    <n v="0.2296999999999656"/>
    <x v="14"/>
    <n v="13.6"/>
    <n v="13.4"/>
    <n v="1.8224"/>
    <n v="2.0520999999999656"/>
    <n v="0"/>
    <n v="2.0520999999999656"/>
  </r>
  <r>
    <x v="768"/>
    <n v="2.0520999999999656"/>
    <x v="8"/>
    <n v="15.7"/>
    <n v="0"/>
    <n v="0"/>
    <n v="2.0520999999999656"/>
    <n v="0"/>
    <n v="2.0520999999999656"/>
  </r>
  <r>
    <x v="769"/>
    <n v="2.0520999999999656"/>
    <x v="5"/>
    <n v="24.8"/>
    <n v="0"/>
    <n v="0"/>
    <n v="2.0520999999999656"/>
    <n v="0"/>
    <n v="2.0520999999999656"/>
  </r>
  <r>
    <x v="770"/>
    <n v="2.0520999999999656"/>
    <x v="6"/>
    <n v="25.1"/>
    <n v="5.0999999999999996"/>
    <n v="1.2801"/>
    <n v="3.3321999999999656"/>
    <n v="0"/>
    <n v="3.3321999999999656"/>
  </r>
  <r>
    <x v="771"/>
    <n v="3.3321999999999656"/>
    <x v="15"/>
    <n v="14.2"/>
    <n v="23.5"/>
    <n v="3.3369999999999997"/>
    <n v="6.6691999999999654"/>
    <n v="0"/>
    <n v="6.6691999999999654"/>
  </r>
  <r>
    <x v="772"/>
    <n v="6.6691999999999654"/>
    <x v="10"/>
    <n v="21.1"/>
    <n v="1.4"/>
    <n v="0.2954"/>
    <n v="6.9645999999999653"/>
    <n v="0"/>
    <n v="6.9645999999999653"/>
  </r>
  <r>
    <x v="773"/>
    <n v="6.9645999999999653"/>
    <x v="6"/>
    <n v="25.4"/>
    <n v="28"/>
    <n v="7.1119999999999992"/>
    <n v="14.076599999999964"/>
    <n v="0"/>
    <n v="14.076599999999964"/>
  </r>
  <r>
    <x v="774"/>
    <n v="14.076599999999964"/>
    <x v="6"/>
    <n v="24.7"/>
    <n v="5.7"/>
    <n v="1.4078999999999999"/>
    <n v="15.484499999999963"/>
    <n v="0"/>
    <n v="15.484499999999963"/>
  </r>
  <r>
    <x v="775"/>
    <n v="15.484499999999963"/>
    <x v="9"/>
    <n v="19.8"/>
    <n v="0"/>
    <n v="0"/>
    <n v="15.484499999999963"/>
    <n v="0"/>
    <n v="15.484499999999963"/>
  </r>
  <r>
    <x v="776"/>
    <n v="15.484499999999963"/>
    <x v="23"/>
    <n v="28.4"/>
    <n v="2.9"/>
    <n v="0.8236"/>
    <n v="16.308099999999964"/>
    <n v="0"/>
    <n v="16.308099999999964"/>
  </r>
  <r>
    <x v="777"/>
    <n v="16.308099999999964"/>
    <x v="7"/>
    <n v="26.5"/>
    <n v="0"/>
    <n v="0"/>
    <n v="16.308099999999964"/>
    <n v="0"/>
    <n v="16.308099999999964"/>
  </r>
  <r>
    <x v="778"/>
    <n v="16.308099999999964"/>
    <x v="6"/>
    <n v="14.1"/>
    <n v="13.1"/>
    <n v="1.8470999999999997"/>
    <n v="18.155199999999965"/>
    <n v="0"/>
    <n v="18.155199999999965"/>
  </r>
  <r>
    <x v="779"/>
    <n v="18.155199999999965"/>
    <x v="24"/>
    <n v="15.9"/>
    <n v="0.5"/>
    <n v="0"/>
    <n v="18.155199999999965"/>
    <n v="0"/>
    <n v="18.155199999999965"/>
  </r>
  <r>
    <x v="780"/>
    <n v="18.155199999999965"/>
    <x v="15"/>
    <n v="28.2"/>
    <n v="26.9"/>
    <n v="7.585799999999999"/>
    <n v="25.740999999999964"/>
    <n v="0"/>
    <n v="25.740999999999964"/>
  </r>
  <r>
    <x v="781"/>
    <n v="25.740999999999964"/>
    <x v="24"/>
    <n v="17.100000000000001"/>
    <n v="0.5"/>
    <n v="0"/>
    <n v="25.740999999999964"/>
    <n v="0"/>
    <n v="25.740999999999964"/>
  </r>
  <r>
    <x v="782"/>
    <n v="25.740999999999964"/>
    <x v="15"/>
    <n v="27"/>
    <n v="0"/>
    <n v="0"/>
    <n v="25.740999999999964"/>
    <n v="0"/>
    <n v="25.740999999999964"/>
  </r>
  <r>
    <x v="783"/>
    <n v="25.740999999999964"/>
    <x v="14"/>
    <n v="24.1"/>
    <n v="0"/>
    <n v="0"/>
    <n v="25.740999999999964"/>
    <n v="0"/>
    <n v="25.740999999999964"/>
  </r>
  <r>
    <x v="784"/>
    <n v="25.740999999999964"/>
    <x v="8"/>
    <n v="10.4"/>
    <n v="7.2"/>
    <n v="0.74880000000000013"/>
    <n v="26.489799999999963"/>
    <n v="0"/>
    <n v="26.489799999999963"/>
  </r>
  <r>
    <x v="785"/>
    <n v="26.489799999999963"/>
    <x v="9"/>
    <n v="27.2"/>
    <n v="15.1"/>
    <n v="4.1071999999999997"/>
    <n v="30.596999999999962"/>
    <n v="0"/>
    <n v="30.596999999999962"/>
  </r>
  <r>
    <x v="786"/>
    <n v="30.596999999999962"/>
    <x v="18"/>
    <n v="22.1"/>
    <n v="0"/>
    <n v="0"/>
    <n v="30.596999999999962"/>
    <n v="0"/>
    <n v="30.596999999999962"/>
  </r>
  <r>
    <x v="787"/>
    <n v="30.596999999999962"/>
    <x v="10"/>
    <n v="13.3"/>
    <n v="8.5"/>
    <n v="1.1305000000000001"/>
    <n v="31.727499999999964"/>
    <n v="0"/>
    <n v="31.727499999999964"/>
  </r>
  <r>
    <x v="788"/>
    <n v="31.727499999999964"/>
    <x v="8"/>
    <n v="26.4"/>
    <n v="0"/>
    <n v="0"/>
    <n v="31.727499999999964"/>
    <n v="0"/>
    <n v="31.727499999999964"/>
  </r>
  <r>
    <x v="789"/>
    <n v="31.727499999999964"/>
    <x v="21"/>
    <n v="25.8"/>
    <n v="2.9"/>
    <n v="0.74819999999999998"/>
    <n v="32.475699999999961"/>
    <n v="0"/>
    <n v="32.475699999999961"/>
  </r>
  <r>
    <x v="790"/>
    <n v="32.475699999999961"/>
    <x v="11"/>
    <n v="23"/>
    <n v="3.8"/>
    <n v="0.87399999999999989"/>
    <n v="33.349699999999963"/>
    <n v="0"/>
    <n v="33.349699999999963"/>
  </r>
  <r>
    <x v="791"/>
    <n v="33.349699999999963"/>
    <x v="9"/>
    <n v="22.7"/>
    <n v="0"/>
    <n v="0"/>
    <n v="33.349699999999963"/>
    <n v="0"/>
    <n v="33.349699999999963"/>
  </r>
  <r>
    <x v="792"/>
    <n v="33.349699999999963"/>
    <x v="22"/>
    <n v="26.2"/>
    <n v="5.0999999999999996"/>
    <n v="1.3361999999999998"/>
    <n v="34.685899999999961"/>
    <n v="0"/>
    <n v="34.685899999999961"/>
  </r>
  <r>
    <x v="793"/>
    <n v="34.685899999999961"/>
    <x v="10"/>
    <n v="16.600000000000001"/>
    <n v="0"/>
    <n v="0"/>
    <n v="34.685899999999961"/>
    <n v="0"/>
    <n v="34.685899999999961"/>
  </r>
  <r>
    <x v="794"/>
    <n v="34.685899999999961"/>
    <x v="19"/>
    <n v="23.9"/>
    <n v="0"/>
    <n v="0"/>
    <n v="34.685899999999961"/>
    <n v="0"/>
    <n v="34.685899999999961"/>
  </r>
  <r>
    <x v="795"/>
    <n v="34.685899999999961"/>
    <x v="3"/>
    <n v="10.6"/>
    <n v="21.3"/>
    <n v="2.2578"/>
    <n v="36.943699999999964"/>
    <n v="0"/>
    <n v="36.943699999999964"/>
  </r>
  <r>
    <x v="796"/>
    <n v="36.943699999999964"/>
    <x v="6"/>
    <n v="22.8"/>
    <n v="24.6"/>
    <n v="5.6088000000000005"/>
    <n v="42.552499999999966"/>
    <n v="0"/>
    <n v="42.552499999999966"/>
  </r>
  <r>
    <x v="797"/>
    <n v="42.552499999999966"/>
    <x v="1"/>
    <n v="26.8"/>
    <n v="7.5"/>
    <n v="2.0100000000000002"/>
    <n v="44.562499999999964"/>
    <n v="0"/>
    <n v="44.562499999999964"/>
  </r>
  <r>
    <x v="798"/>
    <n v="44.562499999999964"/>
    <x v="15"/>
    <n v="21.3"/>
    <n v="37.700000000000003"/>
    <n v="8.0301000000000009"/>
    <n v="52.592599999999962"/>
    <n v="0"/>
    <n v="52.592599999999962"/>
  </r>
  <r>
    <x v="799"/>
    <n v="52.592599999999962"/>
    <x v="8"/>
    <n v="20.3"/>
    <n v="11"/>
    <n v="2.2330000000000001"/>
    <n v="54.825599999999959"/>
    <n v="0"/>
    <n v="54.825599999999959"/>
  </r>
  <r>
    <x v="800"/>
    <n v="54.825599999999959"/>
    <x v="15"/>
    <n v="25.6"/>
    <n v="20.100000000000001"/>
    <n v="5.1456000000000008"/>
    <n v="59.971199999999961"/>
    <n v="0"/>
    <n v="59.971199999999961"/>
  </r>
  <r>
    <x v="801"/>
    <n v="59.971199999999961"/>
    <x v="9"/>
    <n v="25.1"/>
    <n v="14.7"/>
    <n v="3.6897000000000002"/>
    <n v="63.660899999999963"/>
    <n v="0"/>
    <n v="63.660899999999963"/>
  </r>
  <r>
    <x v="802"/>
    <n v="63.660899999999963"/>
    <x v="3"/>
    <n v="24.3"/>
    <n v="24.3"/>
    <n v="5.9049000000000005"/>
    <n v="69.565799999999967"/>
    <n v="0"/>
    <n v="69.565799999999967"/>
  </r>
  <r>
    <x v="803"/>
    <n v="69.565799999999967"/>
    <x v="10"/>
    <n v="12.9"/>
    <n v="2.7"/>
    <n v="0.34830000000000005"/>
    <n v="69.914099999999962"/>
    <n v="0"/>
    <n v="69.914099999999962"/>
  </r>
  <r>
    <x v="804"/>
    <n v="69.914099999999962"/>
    <x v="15"/>
    <n v="16.7"/>
    <n v="27.7"/>
    <n v="4.6258999999999997"/>
    <n v="74.539999999999964"/>
    <n v="0"/>
    <n v="74.539999999999964"/>
  </r>
  <r>
    <x v="805"/>
    <n v="74.539999999999964"/>
    <x v="6"/>
    <n v="16.2"/>
    <n v="20.5"/>
    <n v="3.3209999999999997"/>
    <n v="77.860999999999962"/>
    <n v="0"/>
    <n v="77.860999999999962"/>
  </r>
  <r>
    <x v="806"/>
    <n v="77.860999999999962"/>
    <x v="8"/>
    <n v="19.5"/>
    <n v="5.0999999999999996"/>
    <n v="0.99449999999999994"/>
    <n v="78.855499999999964"/>
    <n v="0"/>
    <n v="78.855499999999964"/>
  </r>
  <r>
    <x v="807"/>
    <n v="78.855499999999964"/>
    <x v="6"/>
    <n v="22.9"/>
    <n v="6.6"/>
    <n v="1.5113999999999999"/>
    <n v="80.366899999999958"/>
    <n v="0"/>
    <n v="80.366899999999958"/>
  </r>
  <r>
    <x v="808"/>
    <n v="80.366899999999958"/>
    <x v="15"/>
    <n v="25.9"/>
    <n v="4.4000000000000004"/>
    <n v="1.1396000000000002"/>
    <n v="81.50649999999996"/>
    <n v="0"/>
    <n v="81.50649999999996"/>
  </r>
  <r>
    <x v="809"/>
    <n v="81.50649999999996"/>
    <x v="14"/>
    <n v="20.3"/>
    <n v="4.5999999999999996"/>
    <n v="0.93379999999999996"/>
    <n v="82.440299999999965"/>
    <n v="0"/>
    <n v="82.440299999999965"/>
  </r>
  <r>
    <x v="810"/>
    <n v="82.440299999999965"/>
    <x v="24"/>
    <n v="11.3"/>
    <n v="0.3"/>
    <n v="0"/>
    <n v="82.440299999999965"/>
    <n v="0"/>
    <n v="82.440299999999965"/>
  </r>
  <r>
    <x v="811"/>
    <n v="82.440299999999965"/>
    <x v="6"/>
    <n v="27.4"/>
    <n v="29.9"/>
    <n v="8.1925999999999988"/>
    <n v="90.632899999999964"/>
    <n v="0"/>
    <n v="90.632899999999964"/>
  </r>
  <r>
    <x v="812"/>
    <n v="90.632899999999964"/>
    <x v="15"/>
    <n v="29.2"/>
    <n v="0"/>
    <n v="0"/>
    <n v="90.632899999999964"/>
    <n v="0"/>
    <n v="90.632899999999964"/>
  </r>
  <r>
    <x v="813"/>
    <n v="90.632899999999964"/>
    <x v="0"/>
    <n v="27.4"/>
    <n v="0"/>
    <n v="0"/>
    <n v="90.632899999999964"/>
    <n v="0"/>
    <n v="90.632899999999964"/>
  </r>
  <r>
    <x v="814"/>
    <n v="90.632899999999964"/>
    <x v="15"/>
    <n v="10.1"/>
    <n v="8.1"/>
    <n v="0.81809999999999994"/>
    <n v="91.450999999999965"/>
    <n v="0"/>
    <n v="91.450999999999965"/>
  </r>
  <r>
    <x v="815"/>
    <n v="91.450999999999965"/>
    <x v="1"/>
    <n v="12.9"/>
    <n v="5.9"/>
    <n v="0.76110000000000011"/>
    <n v="92.212099999999964"/>
    <n v="0"/>
    <n v="92.212099999999964"/>
  </r>
  <r>
    <x v="816"/>
    <n v="92.212099999999964"/>
    <x v="10"/>
    <n v="18.7"/>
    <n v="0"/>
    <n v="0"/>
    <n v="92.212099999999964"/>
    <n v="0"/>
    <n v="92.212099999999964"/>
  </r>
  <r>
    <x v="817"/>
    <n v="92.212099999999964"/>
    <x v="28"/>
    <n v="17.8"/>
    <n v="0.3"/>
    <n v="0"/>
    <n v="92.212099999999964"/>
    <n v="0"/>
    <n v="92.212099999999964"/>
  </r>
  <r>
    <x v="818"/>
    <n v="92.212099999999964"/>
    <x v="6"/>
    <n v="24.7"/>
    <n v="42.9"/>
    <n v="10.596299999999999"/>
    <n v="102.80839999999996"/>
    <n v="100"/>
    <n v="2.8083999999999634"/>
  </r>
  <r>
    <x v="819"/>
    <n v="2.8083999999999634"/>
    <x v="6"/>
    <n v="28.7"/>
    <n v="33.799999999999997"/>
    <n v="9.7005999999999997"/>
    <n v="12.508999999999963"/>
    <n v="0"/>
    <n v="12.508999999999963"/>
  </r>
  <r>
    <x v="820"/>
    <n v="12.508999999999963"/>
    <x v="14"/>
    <n v="12.3"/>
    <n v="1.7"/>
    <n v="0.20910000000000001"/>
    <n v="12.718099999999962"/>
    <n v="0"/>
    <n v="12.718099999999962"/>
  </r>
  <r>
    <x v="821"/>
    <n v="12.718099999999962"/>
    <x v="15"/>
    <n v="22.9"/>
    <n v="0"/>
    <n v="0"/>
    <n v="12.718099999999962"/>
    <n v="0"/>
    <n v="12.718099999999962"/>
  </r>
  <r>
    <x v="822"/>
    <n v="12.718099999999962"/>
    <x v="13"/>
    <n v="20"/>
    <n v="3"/>
    <n v="0.6"/>
    <n v="13.318099999999962"/>
    <n v="0"/>
    <n v="13.318099999999962"/>
  </r>
  <r>
    <x v="823"/>
    <n v="13.318099999999962"/>
    <x v="6"/>
    <n v="27.3"/>
    <n v="0"/>
    <n v="0"/>
    <n v="13.318099999999962"/>
    <n v="0"/>
    <n v="13.318099999999962"/>
  </r>
  <r>
    <x v="824"/>
    <n v="13.318099999999962"/>
    <x v="9"/>
    <n v="29.9"/>
    <n v="7.7"/>
    <n v="2.3022999999999998"/>
    <n v="15.620399999999961"/>
    <n v="0"/>
    <n v="15.620399999999961"/>
  </r>
  <r>
    <x v="825"/>
    <n v="15.620399999999961"/>
    <x v="8"/>
    <n v="27.5"/>
    <n v="2.7"/>
    <n v="0.74250000000000005"/>
    <n v="16.362899999999961"/>
    <n v="0"/>
    <n v="16.362899999999961"/>
  </r>
  <r>
    <x v="826"/>
    <n v="16.362899999999961"/>
    <x v="14"/>
    <n v="16.5"/>
    <n v="13.3"/>
    <n v="2.1945000000000001"/>
    <n v="18.557399999999962"/>
    <n v="0"/>
    <n v="18.557399999999962"/>
  </r>
  <r>
    <x v="827"/>
    <n v="18.557399999999962"/>
    <x v="1"/>
    <n v="23.5"/>
    <n v="5.9"/>
    <n v="1.3865000000000001"/>
    <n v="19.943899999999964"/>
    <n v="0"/>
    <n v="19.943899999999964"/>
  </r>
  <r>
    <x v="828"/>
    <n v="19.943899999999964"/>
    <x v="1"/>
    <n v="21.5"/>
    <n v="4.0999999999999996"/>
    <n v="0.88149999999999995"/>
    <n v="20.825399999999963"/>
    <n v="0"/>
    <n v="20.825399999999963"/>
  </r>
  <r>
    <x v="829"/>
    <n v="20.825399999999963"/>
    <x v="11"/>
    <n v="10.3"/>
    <n v="15.6"/>
    <n v="1.6068"/>
    <n v="22.432199999999963"/>
    <n v="0"/>
    <n v="22.432199999999963"/>
  </r>
  <r>
    <x v="830"/>
    <n v="22.432199999999963"/>
    <x v="6"/>
    <n v="15"/>
    <n v="0"/>
    <n v="0"/>
    <n v="22.432199999999963"/>
    <n v="0"/>
    <n v="22.432199999999963"/>
  </r>
  <r>
    <x v="831"/>
    <n v="22.432199999999963"/>
    <x v="2"/>
    <n v="23.3"/>
    <n v="5.3"/>
    <n v="1.2348999999999999"/>
    <n v="23.667099999999962"/>
    <n v="0"/>
    <n v="23.667099999999962"/>
  </r>
  <r>
    <x v="832"/>
    <n v="23.667099999999962"/>
    <x v="11"/>
    <n v="10.5"/>
    <n v="14.4"/>
    <n v="1.5120000000000002"/>
    <n v="25.179099999999963"/>
    <n v="0"/>
    <n v="25.179099999999963"/>
  </r>
  <r>
    <x v="833"/>
    <n v="25.179099999999963"/>
    <x v="6"/>
    <n v="18.5"/>
    <n v="0"/>
    <n v="0"/>
    <n v="25.179099999999963"/>
    <n v="0"/>
    <n v="25.179099999999963"/>
  </r>
  <r>
    <x v="834"/>
    <n v="25.179099999999963"/>
    <x v="10"/>
    <n v="20.2"/>
    <n v="5.4"/>
    <n v="1.0908"/>
    <n v="26.269899999999964"/>
    <n v="0"/>
    <n v="26.269899999999964"/>
  </r>
  <r>
    <x v="835"/>
    <n v="26.269899999999964"/>
    <x v="19"/>
    <n v="29"/>
    <n v="4.2"/>
    <n v="1.2180000000000002"/>
    <n v="27.487899999999964"/>
    <n v="0"/>
    <n v="27.487899999999964"/>
  </r>
  <r>
    <x v="836"/>
    <n v="27.487899999999964"/>
    <x v="11"/>
    <n v="12.1"/>
    <n v="18.100000000000001"/>
    <n v="2.1901000000000002"/>
    <n v="29.677999999999965"/>
    <n v="0"/>
    <n v="29.677999999999965"/>
  </r>
  <r>
    <x v="837"/>
    <n v="29.677999999999965"/>
    <x v="9"/>
    <n v="14.1"/>
    <n v="5.6"/>
    <n v="0.78959999999999997"/>
    <n v="30.467599999999965"/>
    <n v="0"/>
    <n v="30.467599999999965"/>
  </r>
  <r>
    <x v="838"/>
    <n v="30.467599999999965"/>
    <x v="6"/>
    <n v="19.5"/>
    <n v="2.7"/>
    <n v="0.52650000000000008"/>
    <n v="30.994099999999964"/>
    <n v="0"/>
    <n v="30.994099999999964"/>
  </r>
  <r>
    <x v="839"/>
    <n v="30.994099999999964"/>
    <x v="23"/>
    <n v="28.7"/>
    <n v="0.3"/>
    <n v="0"/>
    <n v="30.994099999999964"/>
    <n v="0"/>
    <n v="30.994099999999964"/>
  </r>
  <r>
    <x v="840"/>
    <n v="30.994099999999964"/>
    <x v="15"/>
    <n v="20.3"/>
    <n v="15"/>
    <n v="3.0449999999999999"/>
    <n v="34.039099999999962"/>
    <n v="0"/>
    <n v="34.039099999999962"/>
  </r>
  <r>
    <x v="841"/>
    <n v="34.039099999999962"/>
    <x v="3"/>
    <n v="25.9"/>
    <n v="4.7"/>
    <n v="1.2173"/>
    <n v="35.256399999999964"/>
    <n v="0"/>
    <n v="35.256399999999964"/>
  </r>
  <r>
    <x v="842"/>
    <n v="35.256399999999964"/>
    <x v="3"/>
    <n v="25.3"/>
    <n v="0"/>
    <n v="0"/>
    <n v="35.256399999999964"/>
    <n v="0"/>
    <n v="35.256399999999964"/>
  </r>
  <r>
    <x v="843"/>
    <n v="35.256399999999964"/>
    <x v="16"/>
    <n v="22.8"/>
    <n v="0.6"/>
    <n v="0"/>
    <n v="35.256399999999964"/>
    <n v="0"/>
    <n v="35.256399999999964"/>
  </r>
  <r>
    <x v="844"/>
    <n v="35.256399999999964"/>
    <x v="18"/>
    <n v="28.4"/>
    <n v="2.2999999999999998"/>
    <n v="0.65319999999999989"/>
    <n v="35.909599999999962"/>
    <n v="0"/>
    <n v="35.909599999999962"/>
  </r>
  <r>
    <x v="845"/>
    <n v="35.909599999999962"/>
    <x v="18"/>
    <n v="29.7"/>
    <n v="0"/>
    <n v="0"/>
    <n v="35.909599999999962"/>
    <n v="0"/>
    <n v="35.909599999999962"/>
  </r>
  <r>
    <x v="846"/>
    <n v="35.909599999999962"/>
    <x v="11"/>
    <n v="11.7"/>
    <n v="6.4"/>
    <n v="0.74880000000000002"/>
    <n v="36.658399999999965"/>
    <n v="0"/>
    <n v="36.658399999999965"/>
  </r>
  <r>
    <x v="847"/>
    <n v="36.658399999999965"/>
    <x v="18"/>
    <n v="12.8"/>
    <n v="6.9"/>
    <n v="0.8832000000000001"/>
    <n v="37.541599999999967"/>
    <n v="0"/>
    <n v="37.541599999999967"/>
  </r>
  <r>
    <x v="848"/>
    <n v="37.541599999999967"/>
    <x v="6"/>
    <n v="11"/>
    <n v="0"/>
    <n v="0"/>
    <n v="37.541599999999967"/>
    <n v="0"/>
    <n v="37.541599999999967"/>
  </r>
  <r>
    <x v="849"/>
    <n v="37.541599999999967"/>
    <x v="29"/>
    <n v="14.7"/>
    <n v="0.5"/>
    <n v="0"/>
    <n v="37.541599999999967"/>
    <n v="0"/>
    <n v="37.541599999999967"/>
  </r>
  <r>
    <x v="850"/>
    <n v="37.541599999999967"/>
    <x v="22"/>
    <n v="13.2"/>
    <n v="2.5"/>
    <n v="0.33"/>
    <n v="37.871599999999965"/>
    <n v="0"/>
    <n v="37.871599999999965"/>
  </r>
  <r>
    <x v="851"/>
    <n v="37.871599999999965"/>
    <x v="22"/>
    <n v="28"/>
    <n v="3.8"/>
    <n v="1.0639999999999998"/>
    <n v="38.935599999999965"/>
    <n v="0"/>
    <n v="38.935599999999965"/>
  </r>
  <r>
    <x v="852"/>
    <n v="38.935599999999965"/>
    <x v="7"/>
    <n v="27.5"/>
    <n v="10.3"/>
    <n v="2.8325"/>
    <n v="41.768099999999968"/>
    <n v="0"/>
    <n v="41.768099999999968"/>
  </r>
  <r>
    <x v="853"/>
    <n v="41.768099999999968"/>
    <x v="22"/>
    <n v="12.1"/>
    <n v="4.7"/>
    <n v="0.56869999999999998"/>
    <n v="42.336799999999968"/>
    <n v="0"/>
    <n v="42.336799999999968"/>
  </r>
  <r>
    <x v="854"/>
    <n v="42.336799999999968"/>
    <x v="11"/>
    <n v="24.7"/>
    <n v="7.2"/>
    <n v="1.7784"/>
    <n v="44.115199999999966"/>
    <n v="0"/>
    <n v="44.115199999999966"/>
  </r>
  <r>
    <x v="855"/>
    <n v="44.115199999999966"/>
    <x v="21"/>
    <n v="27.1"/>
    <n v="2.6"/>
    <n v="0.70460000000000012"/>
    <n v="44.819799999999965"/>
    <n v="0"/>
    <n v="44.819799999999965"/>
  </r>
  <r>
    <x v="856"/>
    <n v="44.819799999999965"/>
    <x v="3"/>
    <n v="28.7"/>
    <n v="3"/>
    <n v="0.86099999999999999"/>
    <n v="45.680799999999962"/>
    <n v="0"/>
    <n v="45.680799999999962"/>
  </r>
  <r>
    <x v="857"/>
    <n v="45.680799999999962"/>
    <x v="6"/>
    <n v="15"/>
    <n v="21.4"/>
    <n v="3.21"/>
    <n v="48.890799999999963"/>
    <n v="0"/>
    <n v="48.890799999999963"/>
  </r>
  <r>
    <x v="858"/>
    <n v="48.890799999999963"/>
    <x v="7"/>
    <n v="11.6"/>
    <n v="3.7"/>
    <n v="0.42920000000000003"/>
    <n v="49.319999999999965"/>
    <n v="0"/>
    <n v="49.319999999999965"/>
  </r>
  <r>
    <x v="859"/>
    <n v="49.319999999999965"/>
    <x v="6"/>
    <n v="13.1"/>
    <n v="0"/>
    <n v="0"/>
    <n v="49.319999999999965"/>
    <n v="0"/>
    <n v="49.319999999999965"/>
  </r>
  <r>
    <x v="860"/>
    <n v="49.319999999999965"/>
    <x v="22"/>
    <n v="25.5"/>
    <n v="0"/>
    <n v="0"/>
    <n v="49.319999999999965"/>
    <n v="0"/>
    <n v="49.319999999999965"/>
  </r>
  <r>
    <x v="861"/>
    <n v="49.319999999999965"/>
    <x v="24"/>
    <n v="19.399999999999999"/>
    <n v="0.7"/>
    <n v="0"/>
    <n v="49.319999999999965"/>
    <n v="0"/>
    <n v="49.319999999999965"/>
  </r>
  <r>
    <x v="862"/>
    <n v="49.319999999999965"/>
    <x v="3"/>
    <n v="27.3"/>
    <n v="2.6"/>
    <n v="0.7098000000000001"/>
    <n v="50.029799999999966"/>
    <n v="0"/>
    <n v="50.029799999999966"/>
  </r>
  <r>
    <x v="863"/>
    <n v="50.029799999999966"/>
    <x v="6"/>
    <n v="21"/>
    <n v="27.8"/>
    <n v="5.838000000000001"/>
    <n v="55.867799999999967"/>
    <n v="0"/>
    <n v="55.867799999999967"/>
  </r>
  <r>
    <x v="864"/>
    <n v="55.867799999999967"/>
    <x v="10"/>
    <n v="11.5"/>
    <n v="0"/>
    <n v="0"/>
    <n v="55.867799999999967"/>
    <n v="0"/>
    <n v="55.867799999999967"/>
  </r>
  <r>
    <x v="865"/>
    <n v="55.867799999999967"/>
    <x v="17"/>
    <n v="13.6"/>
    <n v="2.7"/>
    <n v="0.36719999999999997"/>
    <n v="56.234999999999964"/>
    <n v="0"/>
    <n v="56.234999999999964"/>
  </r>
  <r>
    <x v="866"/>
    <n v="56.234999999999964"/>
    <x v="4"/>
    <n v="17.8"/>
    <n v="0.3"/>
    <n v="0"/>
    <n v="56.234999999999964"/>
    <n v="0"/>
    <n v="56.234999999999964"/>
  </r>
  <r>
    <x v="867"/>
    <n v="56.234999999999964"/>
    <x v="4"/>
    <n v="10.8"/>
    <n v="0"/>
    <n v="0"/>
    <n v="56.234999999999964"/>
    <n v="0"/>
    <n v="56.234999999999964"/>
  </r>
  <r>
    <x v="868"/>
    <n v="56.234999999999964"/>
    <x v="6"/>
    <n v="23"/>
    <n v="3.3"/>
    <n v="0.7589999999999999"/>
    <n v="56.993999999999964"/>
    <n v="0"/>
    <n v="56.993999999999964"/>
  </r>
  <r>
    <x v="869"/>
    <n v="56.993999999999964"/>
    <x v="7"/>
    <n v="14"/>
    <n v="18.100000000000001"/>
    <n v="2.5340000000000003"/>
    <n v="59.527999999999963"/>
    <n v="0"/>
    <n v="59.527999999999963"/>
  </r>
  <r>
    <x v="870"/>
    <n v="59.527999999999963"/>
    <x v="22"/>
    <n v="10.7"/>
    <n v="0.4"/>
    <n v="0"/>
    <n v="59.527999999999963"/>
    <n v="0"/>
    <n v="59.527999999999963"/>
  </r>
  <r>
    <x v="871"/>
    <n v="59.527999999999963"/>
    <x v="9"/>
    <n v="24.7"/>
    <n v="9.1"/>
    <n v="2.2477"/>
    <n v="61.775699999999965"/>
    <n v="0"/>
    <n v="61.775699999999965"/>
  </r>
  <r>
    <x v="872"/>
    <n v="61.775699999999965"/>
    <x v="15"/>
    <n v="12.2"/>
    <n v="18.600000000000001"/>
    <n v="2.2692000000000001"/>
    <n v="64.04489999999997"/>
    <n v="0"/>
    <n v="64.04489999999997"/>
  </r>
  <r>
    <x v="873"/>
    <n v="64.04489999999997"/>
    <x v="2"/>
    <n v="23.8"/>
    <n v="7.7"/>
    <n v="1.8326000000000002"/>
    <n v="65.877499999999969"/>
    <n v="0"/>
    <n v="65.877499999999969"/>
  </r>
  <r>
    <x v="874"/>
    <n v="65.877499999999969"/>
    <x v="8"/>
    <n v="18.5"/>
    <n v="0"/>
    <n v="0"/>
    <n v="65.877499999999969"/>
    <n v="0"/>
    <n v="65.877499999999969"/>
  </r>
  <r>
    <x v="875"/>
    <n v="65.877499999999969"/>
    <x v="13"/>
    <n v="24.6"/>
    <n v="0.4"/>
    <n v="0"/>
    <n v="65.877499999999969"/>
    <n v="0"/>
    <n v="65.877499999999969"/>
  </r>
  <r>
    <x v="876"/>
    <n v="65.877499999999969"/>
    <x v="15"/>
    <n v="24.6"/>
    <n v="10.4"/>
    <n v="2.5584000000000002"/>
    <n v="68.435899999999975"/>
    <n v="0"/>
    <n v="68.435899999999975"/>
  </r>
  <r>
    <x v="877"/>
    <n v="68.435899999999975"/>
    <x v="8"/>
    <n v="25.4"/>
    <n v="11.2"/>
    <n v="2.8447999999999998"/>
    <n v="71.280699999999982"/>
    <n v="0"/>
    <n v="71.280699999999982"/>
  </r>
  <r>
    <x v="878"/>
    <n v="71.280699999999982"/>
    <x v="7"/>
    <n v="13.1"/>
    <n v="22.2"/>
    <n v="2.9081999999999999"/>
    <n v="74.188899999999975"/>
    <n v="0"/>
    <n v="74.188899999999975"/>
  </r>
  <r>
    <x v="879"/>
    <n v="74.188899999999975"/>
    <x v="6"/>
    <n v="10.1"/>
    <n v="11.6"/>
    <n v="1.1716"/>
    <n v="75.360499999999973"/>
    <n v="0"/>
    <n v="75.360499999999973"/>
  </r>
  <r>
    <x v="880"/>
    <n v="75.360499999999973"/>
    <x v="11"/>
    <n v="25"/>
    <n v="0"/>
    <n v="0"/>
    <n v="75.360499999999973"/>
    <n v="0"/>
    <n v="75.360499999999973"/>
  </r>
  <r>
    <x v="881"/>
    <n v="75.360499999999973"/>
    <x v="14"/>
    <n v="20.9"/>
    <n v="11.4"/>
    <n v="2.3826000000000001"/>
    <n v="77.74309999999997"/>
    <n v="0"/>
    <n v="77.74309999999997"/>
  </r>
  <r>
    <x v="882"/>
    <n v="77.74309999999997"/>
    <x v="10"/>
    <n v="27.6"/>
    <n v="2.5"/>
    <n v="0.69000000000000006"/>
    <n v="78.433099999999968"/>
    <n v="0"/>
    <n v="78.433099999999968"/>
  </r>
  <r>
    <x v="883"/>
    <n v="78.433099999999968"/>
    <x v="6"/>
    <n v="22.8"/>
    <n v="0"/>
    <n v="0"/>
    <n v="78.433099999999968"/>
    <n v="0"/>
    <n v="78.433099999999968"/>
  </r>
  <r>
    <x v="884"/>
    <n v="78.433099999999968"/>
    <x v="5"/>
    <n v="12"/>
    <n v="0"/>
    <n v="0"/>
    <n v="78.433099999999968"/>
    <n v="0"/>
    <n v="78.433099999999968"/>
  </r>
  <r>
    <x v="885"/>
    <n v="78.433099999999968"/>
    <x v="19"/>
    <n v="16.8"/>
    <n v="4.9000000000000004"/>
    <n v="0.82320000000000004"/>
    <n v="79.256299999999968"/>
    <n v="0"/>
    <n v="79.256299999999968"/>
  </r>
  <r>
    <x v="886"/>
    <n v="79.256299999999968"/>
    <x v="16"/>
    <n v="12.9"/>
    <n v="3"/>
    <n v="0.38700000000000001"/>
    <n v="79.643299999999968"/>
    <n v="0"/>
    <n v="79.643299999999968"/>
  </r>
  <r>
    <x v="887"/>
    <n v="79.643299999999968"/>
    <x v="6"/>
    <n v="18"/>
    <n v="13.6"/>
    <n v="2.448"/>
    <n v="82.091299999999961"/>
    <n v="0"/>
    <n v="82.091299999999961"/>
  </r>
  <r>
    <x v="888"/>
    <n v="82.091299999999961"/>
    <x v="15"/>
    <n v="26"/>
    <n v="30.4"/>
    <n v="7.9039999999999999"/>
    <n v="89.995299999999958"/>
    <n v="0"/>
    <n v="89.995299999999958"/>
  </r>
  <r>
    <x v="889"/>
    <n v="89.995299999999958"/>
    <x v="11"/>
    <n v="21.3"/>
    <n v="0"/>
    <n v="0"/>
    <n v="89.995299999999958"/>
    <n v="0"/>
    <n v="89.995299999999958"/>
  </r>
  <r>
    <x v="890"/>
    <n v="89.995299999999958"/>
    <x v="7"/>
    <n v="15.7"/>
    <n v="5.9"/>
    <n v="0.92630000000000001"/>
    <n v="90.921599999999955"/>
    <n v="0"/>
    <n v="90.921599999999955"/>
  </r>
  <r>
    <x v="891"/>
    <n v="90.921599999999955"/>
    <x v="6"/>
    <n v="19.100000000000001"/>
    <n v="0"/>
    <n v="0"/>
    <n v="90.921599999999955"/>
    <n v="0"/>
    <n v="90.921599999999955"/>
  </r>
  <r>
    <x v="892"/>
    <n v="90.921599999999955"/>
    <x v="15"/>
    <n v="24.6"/>
    <n v="12.3"/>
    <n v="3.0258000000000003"/>
    <n v="93.947399999999959"/>
    <n v="0"/>
    <n v="93.947399999999959"/>
  </r>
  <r>
    <x v="893"/>
    <n v="93.947399999999959"/>
    <x v="6"/>
    <n v="18.7"/>
    <n v="17.8"/>
    <n v="3.3286000000000002"/>
    <n v="97.275999999999954"/>
    <n v="0"/>
    <n v="97.275999999999954"/>
  </r>
  <r>
    <x v="894"/>
    <n v="97.275999999999954"/>
    <x v="5"/>
    <n v="13.2"/>
    <n v="3.2"/>
    <n v="0.42240000000000005"/>
    <n v="97.69839999999995"/>
    <n v="0"/>
    <n v="97.69839999999995"/>
  </r>
  <r>
    <x v="895"/>
    <n v="97.69839999999995"/>
    <x v="8"/>
    <n v="24.8"/>
    <n v="2.2999999999999998"/>
    <n v="0.57040000000000002"/>
    <n v="98.268799999999956"/>
    <n v="0"/>
    <n v="98.268799999999956"/>
  </r>
  <r>
    <x v="896"/>
    <n v="98.268799999999956"/>
    <x v="11"/>
    <n v="19.3"/>
    <n v="1.8"/>
    <n v="0.34740000000000004"/>
    <n v="98.616199999999949"/>
    <n v="0"/>
    <n v="98.616199999999949"/>
  </r>
  <r>
    <x v="897"/>
    <n v="98.616199999999949"/>
    <x v="14"/>
    <n v="22.7"/>
    <n v="0"/>
    <n v="0"/>
    <n v="98.616199999999949"/>
    <n v="0"/>
    <n v="98.616199999999949"/>
  </r>
  <r>
    <x v="898"/>
    <n v="98.616199999999949"/>
    <x v="7"/>
    <n v="15.2"/>
    <n v="0"/>
    <n v="0"/>
    <n v="98.616199999999949"/>
    <n v="0"/>
    <n v="98.616199999999949"/>
  </r>
  <r>
    <x v="899"/>
    <n v="98.616199999999949"/>
    <x v="19"/>
    <n v="28.6"/>
    <n v="0.2"/>
    <n v="0"/>
    <n v="98.616199999999949"/>
    <n v="0"/>
    <n v="98.616199999999949"/>
  </r>
  <r>
    <x v="900"/>
    <n v="98.616199999999949"/>
    <x v="3"/>
    <n v="17.899999999999999"/>
    <n v="18.600000000000001"/>
    <n v="3.3294000000000001"/>
    <n v="101.94559999999996"/>
    <n v="100"/>
    <n v="1.9455999999999563"/>
  </r>
  <r>
    <x v="901"/>
    <n v="1.9455999999999563"/>
    <x v="27"/>
    <n v="11.6"/>
    <n v="0"/>
    <n v="0"/>
    <n v="1.9455999999999563"/>
    <n v="0"/>
    <n v="1.9455999999999563"/>
  </r>
  <r>
    <x v="902"/>
    <n v="1.9455999999999563"/>
    <x v="17"/>
    <n v="19"/>
    <n v="2.2000000000000002"/>
    <n v="0.41800000000000004"/>
    <n v="2.3635999999999564"/>
    <n v="0"/>
    <n v="2.3635999999999564"/>
  </r>
  <r>
    <x v="903"/>
    <n v="2.3635999999999564"/>
    <x v="8"/>
    <n v="17.600000000000001"/>
    <n v="7.2"/>
    <n v="1.2672000000000001"/>
    <n v="3.6307999999999563"/>
    <n v="0"/>
    <n v="3.6307999999999563"/>
  </r>
  <r>
    <x v="904"/>
    <n v="3.6307999999999563"/>
    <x v="3"/>
    <n v="12.1"/>
    <n v="7.2"/>
    <n v="0.87120000000000009"/>
    <n v="4.5019999999999563"/>
    <n v="0"/>
    <n v="4.5019999999999563"/>
  </r>
  <r>
    <x v="905"/>
    <n v="4.5019999999999563"/>
    <x v="9"/>
    <n v="28.3"/>
    <n v="1.8"/>
    <n v="0.50940000000000007"/>
    <n v="5.0113999999999566"/>
    <n v="0"/>
    <n v="5.0113999999999566"/>
  </r>
  <r>
    <x v="906"/>
    <n v="5.0113999999999566"/>
    <x v="14"/>
    <n v="13.3"/>
    <n v="0"/>
    <n v="0"/>
    <n v="5.0113999999999566"/>
    <n v="0"/>
    <n v="5.0113999999999566"/>
  </r>
  <r>
    <x v="907"/>
    <n v="5.0113999999999566"/>
    <x v="7"/>
    <n v="21"/>
    <n v="4.2"/>
    <n v="0.88200000000000001"/>
    <n v="5.8933999999999562"/>
    <n v="0"/>
    <n v="5.8933999999999562"/>
  </r>
  <r>
    <x v="908"/>
    <n v="5.8933999999999562"/>
    <x v="6"/>
    <n v="12"/>
    <n v="2.2000000000000002"/>
    <n v="0.26400000000000001"/>
    <n v="6.1573999999999565"/>
    <n v="0"/>
    <n v="6.1573999999999565"/>
  </r>
  <r>
    <x v="909"/>
    <n v="6.1573999999999565"/>
    <x v="15"/>
    <n v="12.1"/>
    <n v="0"/>
    <n v="0"/>
    <n v="6.1573999999999565"/>
    <n v="0"/>
    <n v="6.1573999999999565"/>
  </r>
  <r>
    <x v="910"/>
    <n v="6.1573999999999565"/>
    <x v="7"/>
    <n v="15.8"/>
    <n v="17.2"/>
    <n v="2.7176"/>
    <n v="8.8749999999999574"/>
    <n v="0"/>
    <n v="8.8749999999999574"/>
  </r>
  <r>
    <x v="911"/>
    <n v="8.8749999999999574"/>
    <x v="8"/>
    <n v="25.7"/>
    <n v="5.9"/>
    <n v="1.5163"/>
    <n v="10.391299999999957"/>
    <n v="0"/>
    <n v="10.391299999999957"/>
  </r>
  <r>
    <x v="912"/>
    <n v="10.391299999999957"/>
    <x v="6"/>
    <n v="20.5"/>
    <n v="26"/>
    <n v="5.33"/>
    <n v="15.721299999999957"/>
    <n v="0"/>
    <n v="15.721299999999957"/>
  </r>
  <r>
    <x v="913"/>
    <n v="15.721299999999957"/>
    <x v="9"/>
    <n v="23.5"/>
    <n v="15.3"/>
    <n v="3.5955000000000004"/>
    <n v="19.316799999999958"/>
    <n v="0"/>
    <n v="19.316799999999958"/>
  </r>
  <r>
    <x v="914"/>
    <n v="19.316799999999958"/>
    <x v="8"/>
    <n v="21.7"/>
    <n v="1.2"/>
    <n v="0.26040000000000002"/>
    <n v="19.577199999999959"/>
    <n v="0"/>
    <n v="19.577199999999959"/>
  </r>
  <r>
    <x v="915"/>
    <n v="19.577199999999959"/>
    <x v="6"/>
    <n v="29.8"/>
    <n v="0"/>
    <n v="0"/>
    <n v="19.577199999999959"/>
    <n v="0"/>
    <n v="19.577199999999959"/>
  </r>
  <r>
    <x v="916"/>
    <n v="19.577199999999959"/>
    <x v="3"/>
    <n v="27.1"/>
    <n v="0"/>
    <n v="0"/>
    <n v="19.577199999999959"/>
    <n v="0"/>
    <n v="19.577199999999959"/>
  </r>
  <r>
    <x v="917"/>
    <n v="19.577199999999959"/>
    <x v="8"/>
    <n v="27.3"/>
    <n v="0"/>
    <n v="0"/>
    <n v="19.577199999999959"/>
    <n v="0"/>
    <n v="19.577199999999959"/>
  </r>
  <r>
    <x v="918"/>
    <n v="19.577199999999959"/>
    <x v="15"/>
    <n v="15.5"/>
    <n v="27.6"/>
    <n v="4.2780000000000005"/>
    <n v="23.855199999999961"/>
    <n v="0"/>
    <n v="23.855199999999961"/>
  </r>
  <r>
    <x v="919"/>
    <n v="23.855199999999961"/>
    <x v="9"/>
    <n v="27.9"/>
    <n v="5.0999999999999996"/>
    <n v="1.4229000000000001"/>
    <n v="25.278099999999959"/>
    <n v="0"/>
    <n v="25.278099999999959"/>
  </r>
  <r>
    <x v="920"/>
    <n v="25.278099999999959"/>
    <x v="6"/>
    <n v="19.7"/>
    <n v="21.4"/>
    <n v="4.2157999999999998"/>
    <n v="29.493899999999961"/>
    <n v="0"/>
    <n v="29.493899999999961"/>
  </r>
  <r>
    <x v="921"/>
    <n v="29.493899999999961"/>
    <x v="6"/>
    <n v="27.8"/>
    <n v="27.6"/>
    <n v="7.6728000000000014"/>
    <n v="37.166699999999963"/>
    <n v="0"/>
    <n v="37.166699999999963"/>
  </r>
  <r>
    <x v="922"/>
    <n v="37.166699999999963"/>
    <x v="18"/>
    <n v="12.3"/>
    <n v="2.9"/>
    <n v="0.35670000000000002"/>
    <n v="37.523399999999967"/>
    <n v="0"/>
    <n v="37.523399999999967"/>
  </r>
  <r>
    <x v="923"/>
    <n v="37.523399999999967"/>
    <x v="14"/>
    <n v="12.8"/>
    <n v="8.8000000000000007"/>
    <n v="1.1264000000000001"/>
    <n v="38.649799999999964"/>
    <n v="0"/>
    <n v="38.649799999999964"/>
  </r>
  <r>
    <x v="924"/>
    <n v="38.649799999999964"/>
    <x v="6"/>
    <n v="15"/>
    <n v="0"/>
    <n v="0"/>
    <n v="38.649799999999964"/>
    <n v="0"/>
    <n v="38.649799999999964"/>
  </r>
  <r>
    <x v="925"/>
    <n v="38.649799999999964"/>
    <x v="19"/>
    <n v="27.6"/>
    <n v="4.7"/>
    <n v="1.2971999999999999"/>
    <n v="39.94699999999996"/>
    <n v="0"/>
    <n v="39.94699999999996"/>
  </r>
  <r>
    <x v="926"/>
    <n v="39.94699999999996"/>
    <x v="6"/>
    <n v="19.600000000000001"/>
    <n v="0"/>
    <n v="0"/>
    <n v="39.94699999999996"/>
    <n v="0"/>
    <n v="39.94699999999996"/>
  </r>
  <r>
    <x v="927"/>
    <n v="39.94699999999996"/>
    <x v="26"/>
    <n v="16"/>
    <n v="0.4"/>
    <n v="0"/>
    <n v="39.94699999999996"/>
    <n v="0"/>
    <n v="39.94699999999996"/>
  </r>
  <r>
    <x v="928"/>
    <n v="39.94699999999996"/>
    <x v="6"/>
    <n v="10.3"/>
    <n v="0"/>
    <n v="0"/>
    <n v="39.94699999999996"/>
    <n v="0"/>
    <n v="39.94699999999996"/>
  </r>
  <r>
    <x v="929"/>
    <n v="39.94699999999996"/>
    <x v="14"/>
    <n v="20.2"/>
    <n v="13.9"/>
    <n v="2.8077999999999999"/>
    <n v="42.75479999999996"/>
    <n v="0"/>
    <n v="42.75479999999996"/>
  </r>
  <r>
    <x v="930"/>
    <n v="42.75479999999996"/>
    <x v="22"/>
    <n v="26.4"/>
    <n v="6.8"/>
    <n v="1.7951999999999999"/>
    <n v="44.549999999999962"/>
    <n v="0"/>
    <n v="44.549999999999962"/>
  </r>
  <r>
    <x v="931"/>
    <n v="44.549999999999962"/>
    <x v="13"/>
    <n v="20.6"/>
    <n v="0"/>
    <n v="0"/>
    <n v="44.549999999999962"/>
    <n v="0"/>
    <n v="44.549999999999962"/>
  </r>
  <r>
    <x v="932"/>
    <n v="44.549999999999962"/>
    <x v="15"/>
    <n v="12.3"/>
    <n v="0.2"/>
    <n v="0"/>
    <n v="44.549999999999962"/>
    <n v="0"/>
    <n v="44.549999999999962"/>
  </r>
  <r>
    <x v="933"/>
    <n v="44.549999999999962"/>
    <x v="15"/>
    <n v="11.2"/>
    <n v="36.200000000000003"/>
    <n v="4.0544000000000002"/>
    <n v="48.604399999999963"/>
    <n v="0"/>
    <n v="48.604399999999963"/>
  </r>
  <r>
    <x v="934"/>
    <n v="48.604399999999963"/>
    <x v="4"/>
    <n v="22.6"/>
    <n v="2.4"/>
    <n v="0.54239999999999999"/>
    <n v="49.146799999999963"/>
    <n v="0"/>
    <n v="49.146799999999963"/>
  </r>
  <r>
    <x v="935"/>
    <n v="49.146799999999963"/>
    <x v="21"/>
    <n v="16.399999999999999"/>
    <n v="0.1"/>
    <n v="0"/>
    <n v="49.146799999999963"/>
    <n v="0"/>
    <n v="49.146799999999963"/>
  </r>
  <r>
    <x v="936"/>
    <n v="49.146799999999963"/>
    <x v="23"/>
    <n v="23.4"/>
    <n v="0"/>
    <n v="0"/>
    <n v="49.146799999999963"/>
    <n v="0"/>
    <n v="49.146799999999963"/>
  </r>
  <r>
    <x v="937"/>
    <n v="49.146799999999963"/>
    <x v="19"/>
    <n v="20.2"/>
    <n v="0.3"/>
    <n v="0"/>
    <n v="49.146799999999963"/>
    <n v="0"/>
    <n v="49.146799999999963"/>
  </r>
  <r>
    <x v="938"/>
    <n v="49.146799999999963"/>
    <x v="7"/>
    <n v="17.600000000000001"/>
    <n v="15"/>
    <n v="2.64"/>
    <n v="51.786799999999964"/>
    <n v="0"/>
    <n v="51.786799999999964"/>
  </r>
  <r>
    <x v="939"/>
    <n v="51.786799999999964"/>
    <x v="6"/>
    <n v="21.7"/>
    <n v="33.299999999999997"/>
    <n v="7.2260999999999989"/>
    <n v="59.012899999999959"/>
    <n v="0"/>
    <n v="59.012899999999959"/>
  </r>
  <r>
    <x v="940"/>
    <n v="59.012899999999959"/>
    <x v="6"/>
    <n v="18.399999999999999"/>
    <n v="19.3"/>
    <n v="3.5512000000000001"/>
    <n v="62.564099999999961"/>
    <n v="0"/>
    <n v="62.564099999999961"/>
  </r>
  <r>
    <x v="941"/>
    <n v="62.564099999999961"/>
    <x v="3"/>
    <n v="20.100000000000001"/>
    <n v="15.4"/>
    <n v="3.0954000000000002"/>
    <n v="65.659499999999966"/>
    <n v="0"/>
    <n v="65.659499999999966"/>
  </r>
  <r>
    <x v="942"/>
    <n v="65.659499999999966"/>
    <x v="14"/>
    <n v="16.5"/>
    <n v="14.7"/>
    <n v="2.4255"/>
    <n v="68.084999999999965"/>
    <n v="0"/>
    <n v="68.084999999999965"/>
  </r>
  <r>
    <x v="943"/>
    <n v="68.084999999999965"/>
    <x v="6"/>
    <n v="12.3"/>
    <n v="30.2"/>
    <n v="3.7146000000000003"/>
    <n v="71.79959999999997"/>
    <n v="0"/>
    <n v="71.79959999999997"/>
  </r>
  <r>
    <x v="944"/>
    <n v="71.79959999999997"/>
    <x v="6"/>
    <n v="29.6"/>
    <n v="42.8"/>
    <n v="12.668799999999999"/>
    <n v="84.468399999999974"/>
    <n v="0"/>
    <n v="84.468399999999974"/>
  </r>
  <r>
    <x v="945"/>
    <n v="84.468399999999974"/>
    <x v="8"/>
    <n v="26.6"/>
    <n v="9.1999999999999993"/>
    <n v="2.4472"/>
    <n v="86.915599999999969"/>
    <n v="0"/>
    <n v="86.915599999999969"/>
  </r>
  <r>
    <x v="946"/>
    <n v="86.915599999999969"/>
    <x v="14"/>
    <n v="26.7"/>
    <n v="4"/>
    <n v="1.0680000000000001"/>
    <n v="87.983599999999967"/>
    <n v="0"/>
    <n v="87.983599999999967"/>
  </r>
  <r>
    <x v="947"/>
    <n v="87.983599999999967"/>
    <x v="11"/>
    <n v="23.6"/>
    <n v="0"/>
    <n v="0"/>
    <n v="87.983599999999967"/>
    <n v="0"/>
    <n v="87.983599999999967"/>
  </r>
  <r>
    <x v="948"/>
    <n v="87.983599999999967"/>
    <x v="21"/>
    <n v="13.6"/>
    <n v="2.8"/>
    <n v="0.38079999999999997"/>
    <n v="88.364399999999961"/>
    <n v="0"/>
    <n v="88.364399999999961"/>
  </r>
  <r>
    <x v="949"/>
    <n v="88.364399999999961"/>
    <x v="1"/>
    <n v="13.8"/>
    <n v="6.5"/>
    <n v="0.89700000000000002"/>
    <n v="89.261399999999966"/>
    <n v="0"/>
    <n v="89.261399999999966"/>
  </r>
  <r>
    <x v="950"/>
    <n v="89.261399999999966"/>
    <x v="2"/>
    <n v="12.3"/>
    <n v="0"/>
    <n v="0"/>
    <n v="89.261399999999966"/>
    <n v="0"/>
    <n v="89.261399999999966"/>
  </r>
  <r>
    <x v="951"/>
    <n v="89.261399999999966"/>
    <x v="3"/>
    <n v="12.3"/>
    <n v="0"/>
    <n v="0"/>
    <n v="89.261399999999966"/>
    <n v="0"/>
    <n v="89.261399999999966"/>
  </r>
  <r>
    <x v="952"/>
    <n v="89.261399999999966"/>
    <x v="14"/>
    <n v="22.7"/>
    <n v="10.3"/>
    <n v="2.3381000000000003"/>
    <n v="91.599499999999964"/>
    <n v="0"/>
    <n v="91.599499999999964"/>
  </r>
  <r>
    <x v="953"/>
    <n v="91.599499999999964"/>
    <x v="6"/>
    <n v="19"/>
    <n v="0"/>
    <n v="0"/>
    <n v="91.599499999999964"/>
    <n v="0"/>
    <n v="91.599499999999964"/>
  </r>
  <r>
    <x v="954"/>
    <n v="91.599499999999964"/>
    <x v="4"/>
    <n v="23.4"/>
    <n v="0"/>
    <n v="0"/>
    <n v="91.599499999999964"/>
    <n v="0"/>
    <n v="91.599499999999964"/>
  </r>
  <r>
    <x v="955"/>
    <n v="91.599499999999964"/>
    <x v="11"/>
    <n v="28.2"/>
    <n v="0"/>
    <n v="0"/>
    <n v="91.599499999999964"/>
    <n v="0"/>
    <n v="91.599499999999964"/>
  </r>
  <r>
    <x v="956"/>
    <n v="91.599499999999964"/>
    <x v="11"/>
    <n v="20.100000000000001"/>
    <n v="9.6999999999999993"/>
    <n v="1.9497"/>
    <n v="93.549199999999956"/>
    <n v="0"/>
    <n v="93.549199999999956"/>
  </r>
  <r>
    <x v="957"/>
    <n v="93.549199999999956"/>
    <x v="13"/>
    <n v="29.6"/>
    <n v="0"/>
    <n v="0"/>
    <n v="93.549199999999956"/>
    <n v="0"/>
    <n v="93.549199999999956"/>
  </r>
  <r>
    <x v="958"/>
    <n v="93.549199999999956"/>
    <x v="3"/>
    <n v="25.8"/>
    <n v="0"/>
    <n v="0"/>
    <n v="93.549199999999956"/>
    <n v="0"/>
    <n v="93.549199999999956"/>
  </r>
  <r>
    <x v="959"/>
    <n v="93.549199999999956"/>
    <x v="6"/>
    <n v="19.600000000000001"/>
    <n v="18.5"/>
    <n v="3.6260000000000003"/>
    <n v="97.175199999999961"/>
    <n v="0"/>
    <n v="97.175199999999961"/>
  </r>
  <r>
    <x v="960"/>
    <n v="97.175199999999961"/>
    <x v="15"/>
    <n v="21.5"/>
    <n v="3"/>
    <n v="0.64500000000000002"/>
    <n v="97.820199999999957"/>
    <n v="0"/>
    <n v="97.820199999999957"/>
  </r>
  <r>
    <x v="961"/>
    <n v="97.820199999999957"/>
    <x v="11"/>
    <n v="24.2"/>
    <n v="17.399999999999999"/>
    <n v="4.210799999999999"/>
    <n v="102.03099999999995"/>
    <n v="100"/>
    <n v="2.0309999999999491"/>
  </r>
  <r>
    <x v="962"/>
    <n v="2.0309999999999491"/>
    <x v="23"/>
    <n v="12"/>
    <n v="0"/>
    <n v="0"/>
    <n v="2.0309999999999491"/>
    <n v="0"/>
    <n v="2.0309999999999491"/>
  </r>
  <r>
    <x v="963"/>
    <n v="2.0309999999999491"/>
    <x v="29"/>
    <n v="23"/>
    <n v="0"/>
    <n v="0"/>
    <n v="2.0309999999999491"/>
    <n v="0"/>
    <n v="2.0309999999999491"/>
  </r>
  <r>
    <x v="964"/>
    <n v="2.0309999999999491"/>
    <x v="15"/>
    <n v="19.8"/>
    <n v="29.2"/>
    <n v="5.7816000000000001"/>
    <n v="7.8125999999999491"/>
    <n v="0"/>
    <n v="7.8125999999999491"/>
  </r>
  <r>
    <x v="965"/>
    <n v="7.8125999999999491"/>
    <x v="1"/>
    <n v="14.9"/>
    <n v="0.8"/>
    <n v="0"/>
    <n v="7.8125999999999491"/>
    <n v="0"/>
    <n v="7.8125999999999491"/>
  </r>
  <r>
    <x v="966"/>
    <n v="7.8125999999999491"/>
    <x v="11"/>
    <n v="17.899999999999999"/>
    <n v="10.3"/>
    <n v="1.8437000000000001"/>
    <n v="9.6562999999999484"/>
    <n v="0"/>
    <n v="9.6562999999999484"/>
  </r>
  <r>
    <x v="967"/>
    <n v="9.6562999999999484"/>
    <x v="3"/>
    <n v="26"/>
    <n v="0"/>
    <n v="0"/>
    <n v="9.6562999999999484"/>
    <n v="0"/>
    <n v="9.6562999999999484"/>
  </r>
  <r>
    <x v="968"/>
    <n v="9.6562999999999484"/>
    <x v="8"/>
    <n v="21.5"/>
    <n v="9.3000000000000007"/>
    <n v="1.9995000000000003"/>
    <n v="11.65579999999995"/>
    <n v="0"/>
    <n v="11.65579999999995"/>
  </r>
  <r>
    <x v="969"/>
    <n v="11.65579999999995"/>
    <x v="15"/>
    <n v="29.9"/>
    <n v="2.4"/>
    <n v="0.7175999999999999"/>
    <n v="12.373399999999949"/>
    <n v="0"/>
    <n v="12.373399999999949"/>
  </r>
  <r>
    <x v="970"/>
    <n v="12.373399999999949"/>
    <x v="6"/>
    <n v="12.3"/>
    <n v="35.1"/>
    <n v="4.3173000000000004"/>
    <n v="16.69069999999995"/>
    <n v="0"/>
    <n v="16.69069999999995"/>
  </r>
  <r>
    <x v="971"/>
    <n v="16.69069999999995"/>
    <x v="13"/>
    <n v="21.7"/>
    <n v="3.9"/>
    <n v="0.84629999999999994"/>
    <n v="17.536999999999949"/>
    <n v="0"/>
    <n v="17.536999999999949"/>
  </r>
  <r>
    <x v="972"/>
    <n v="17.536999999999949"/>
    <x v="6"/>
    <n v="10.7"/>
    <n v="0"/>
    <n v="0"/>
    <n v="17.536999999999949"/>
    <n v="0"/>
    <n v="17.536999999999949"/>
  </r>
  <r>
    <x v="973"/>
    <n v="17.536999999999949"/>
    <x v="1"/>
    <n v="21.5"/>
    <n v="0"/>
    <n v="0"/>
    <n v="17.536999999999949"/>
    <n v="0"/>
    <n v="17.536999999999949"/>
  </r>
  <r>
    <x v="974"/>
    <n v="17.536999999999949"/>
    <x v="6"/>
    <n v="26"/>
    <n v="33.799999999999997"/>
    <n v="8.7880000000000003"/>
    <n v="26.32499999999995"/>
    <n v="0"/>
    <n v="26.32499999999995"/>
  </r>
  <r>
    <x v="975"/>
    <n v="26.32499999999995"/>
    <x v="11"/>
    <n v="24.4"/>
    <n v="15.4"/>
    <n v="3.7576000000000001"/>
    <n v="30.08259999999995"/>
    <n v="0"/>
    <n v="30.08259999999995"/>
  </r>
  <r>
    <x v="976"/>
    <n v="30.08259999999995"/>
    <x v="1"/>
    <n v="20.8"/>
    <n v="0"/>
    <n v="0"/>
    <n v="30.08259999999995"/>
    <n v="0"/>
    <n v="30.08259999999995"/>
  </r>
  <r>
    <x v="977"/>
    <n v="30.08259999999995"/>
    <x v="9"/>
    <n v="18.2"/>
    <n v="15.7"/>
    <n v="2.8573999999999997"/>
    <n v="32.939999999999948"/>
    <n v="0"/>
    <n v="32.939999999999948"/>
  </r>
  <r>
    <x v="978"/>
    <n v="32.939999999999948"/>
    <x v="13"/>
    <n v="25.6"/>
    <n v="7"/>
    <n v="1.7920000000000003"/>
    <n v="34.73199999999995"/>
    <n v="0"/>
    <n v="34.73199999999995"/>
  </r>
  <r>
    <x v="979"/>
    <n v="34.73199999999995"/>
    <x v="7"/>
    <n v="25.2"/>
    <n v="0"/>
    <n v="0"/>
    <n v="34.73199999999995"/>
    <n v="0"/>
    <n v="34.73199999999995"/>
  </r>
  <r>
    <x v="980"/>
    <n v="34.73199999999995"/>
    <x v="8"/>
    <n v="19.5"/>
    <n v="5.3"/>
    <n v="1.0334999999999999"/>
    <n v="35.765499999999946"/>
    <n v="0"/>
    <n v="35.765499999999946"/>
  </r>
  <r>
    <x v="981"/>
    <n v="35.765499999999946"/>
    <x v="20"/>
    <n v="15.2"/>
    <n v="2.1"/>
    <n v="0.31919999999999998"/>
    <n v="36.084699999999948"/>
    <n v="0"/>
    <n v="36.084699999999948"/>
  </r>
  <r>
    <x v="982"/>
    <n v="36.084699999999948"/>
    <x v="11"/>
    <n v="21.3"/>
    <n v="11.4"/>
    <n v="2.4282000000000004"/>
    <n v="38.512899999999945"/>
    <n v="0"/>
    <n v="38.512899999999945"/>
  </r>
  <r>
    <x v="983"/>
    <n v="38.512899999999945"/>
    <x v="11"/>
    <n v="21.8"/>
    <n v="17.399999999999999"/>
    <n v="3.7932000000000001"/>
    <n v="42.306099999999944"/>
    <n v="0"/>
    <n v="42.306099999999944"/>
  </r>
  <r>
    <x v="984"/>
    <n v="42.306099999999944"/>
    <x v="12"/>
    <n v="27.7"/>
    <n v="0.5"/>
    <n v="0"/>
    <n v="42.306099999999944"/>
    <n v="0"/>
    <n v="42.306099999999944"/>
  </r>
  <r>
    <x v="985"/>
    <n v="42.306099999999944"/>
    <x v="6"/>
    <n v="28.5"/>
    <n v="46"/>
    <n v="13.11"/>
    <n v="55.416099999999943"/>
    <n v="0"/>
    <n v="55.416099999999943"/>
  </r>
  <r>
    <x v="986"/>
    <n v="55.416099999999943"/>
    <x v="23"/>
    <n v="25.7"/>
    <n v="0"/>
    <n v="0"/>
    <n v="55.416099999999943"/>
    <n v="0"/>
    <n v="55.416099999999943"/>
  </r>
  <r>
    <x v="987"/>
    <n v="55.416099999999943"/>
    <x v="6"/>
    <n v="18"/>
    <n v="0.5"/>
    <n v="0"/>
    <n v="55.416099999999943"/>
    <n v="0"/>
    <n v="55.416099999999943"/>
  </r>
  <r>
    <x v="988"/>
    <n v="55.416099999999943"/>
    <x v="2"/>
    <n v="29.5"/>
    <n v="0"/>
    <n v="0"/>
    <n v="55.416099999999943"/>
    <n v="0"/>
    <n v="55.416099999999943"/>
  </r>
  <r>
    <x v="989"/>
    <n v="55.416099999999943"/>
    <x v="14"/>
    <n v="21"/>
    <n v="10.3"/>
    <n v="2.1630000000000003"/>
    <n v="57.57909999999994"/>
    <n v="0"/>
    <n v="57.57909999999994"/>
  </r>
  <r>
    <x v="990"/>
    <n v="57.57909999999994"/>
    <x v="16"/>
    <n v="11.4"/>
    <n v="3.2"/>
    <n v="0.36480000000000007"/>
    <n v="57.943899999999942"/>
    <n v="0"/>
    <n v="57.943899999999942"/>
  </r>
  <r>
    <x v="991"/>
    <n v="57.943899999999942"/>
    <x v="6"/>
    <n v="12.7"/>
    <n v="0"/>
    <n v="0"/>
    <n v="57.943899999999942"/>
    <n v="0"/>
    <n v="57.943899999999942"/>
  </r>
  <r>
    <x v="992"/>
    <n v="57.943899999999942"/>
    <x v="1"/>
    <n v="14.1"/>
    <n v="6.2"/>
    <n v="0.87420000000000009"/>
    <n v="58.818099999999944"/>
    <n v="0"/>
    <n v="58.818099999999944"/>
  </r>
  <r>
    <x v="993"/>
    <n v="58.818099999999944"/>
    <x v="6"/>
    <n v="29.5"/>
    <n v="29.9"/>
    <n v="8.8204999999999991"/>
    <n v="67.63859999999994"/>
    <n v="0"/>
    <n v="67.63859999999994"/>
  </r>
  <r>
    <x v="994"/>
    <n v="67.63859999999994"/>
    <x v="18"/>
    <n v="18.399999999999999"/>
    <n v="0"/>
    <n v="0"/>
    <n v="67.63859999999994"/>
    <n v="0"/>
    <n v="67.63859999999994"/>
  </r>
  <r>
    <x v="995"/>
    <n v="67.63859999999994"/>
    <x v="6"/>
    <n v="29.6"/>
    <n v="43.9"/>
    <n v="12.994400000000001"/>
    <n v="80.632999999999939"/>
    <n v="0"/>
    <n v="80.632999999999939"/>
  </r>
  <r>
    <x v="996"/>
    <n v="80.632999999999939"/>
    <x v="11"/>
    <n v="22.6"/>
    <n v="14.6"/>
    <n v="3.2996000000000003"/>
    <n v="83.932599999999937"/>
    <n v="0"/>
    <n v="83.932599999999937"/>
  </r>
  <r>
    <x v="997"/>
    <n v="83.932599999999937"/>
    <x v="10"/>
    <n v="13.2"/>
    <n v="6.7"/>
    <n v="0.88439999999999996"/>
    <n v="84.816999999999936"/>
    <n v="0"/>
    <n v="84.816999999999936"/>
  </r>
  <r>
    <x v="998"/>
    <n v="84.816999999999936"/>
    <x v="2"/>
    <n v="10.4"/>
    <n v="8.5"/>
    <n v="0.88400000000000012"/>
    <n v="85.700999999999937"/>
    <n v="0"/>
    <n v="85.700999999999937"/>
  </r>
  <r>
    <x v="999"/>
    <n v="85.700999999999937"/>
    <x v="9"/>
    <n v="16.899999999999999"/>
    <n v="16.399999999999999"/>
    <n v="2.7715999999999998"/>
    <n v="88.472599999999943"/>
    <n v="0"/>
    <n v="88.472599999999943"/>
  </r>
  <r>
    <x v="1000"/>
    <n v="88.472599999999943"/>
    <x v="11"/>
    <n v="19.399999999999999"/>
    <n v="0"/>
    <n v="0"/>
    <n v="88.472599999999943"/>
    <n v="0"/>
    <n v="88.472599999999943"/>
  </r>
  <r>
    <x v="1001"/>
    <n v="88.472599999999943"/>
    <x v="20"/>
    <n v="16.899999999999999"/>
    <n v="1"/>
    <n v="0.16899999999999998"/>
    <n v="88.64159999999994"/>
    <n v="0"/>
    <n v="88.64159999999994"/>
  </r>
  <r>
    <x v="1002"/>
    <n v="88.64159999999994"/>
    <x v="6"/>
    <n v="18.399999999999999"/>
    <n v="0"/>
    <n v="0"/>
    <n v="88.64159999999994"/>
    <n v="0"/>
    <n v="88.64159999999994"/>
  </r>
  <r>
    <x v="1003"/>
    <n v="88.64159999999994"/>
    <x v="11"/>
    <n v="13.4"/>
    <n v="12.8"/>
    <n v="1.7152000000000001"/>
    <n v="90.356799999999936"/>
    <n v="0"/>
    <n v="90.356799999999936"/>
  </r>
  <r>
    <x v="1004"/>
    <n v="90.356799999999936"/>
    <x v="3"/>
    <n v="28.8"/>
    <n v="0"/>
    <n v="0"/>
    <n v="90.356799999999936"/>
    <n v="0"/>
    <n v="90.356799999999936"/>
  </r>
  <r>
    <x v="1005"/>
    <n v="90.356799999999936"/>
    <x v="9"/>
    <n v="19.5"/>
    <n v="1.3"/>
    <n v="0.2535"/>
    <n v="90.610299999999938"/>
    <n v="0"/>
    <n v="90.610299999999938"/>
  </r>
  <r>
    <x v="1006"/>
    <n v="90.610299999999938"/>
    <x v="7"/>
    <n v="29"/>
    <n v="14"/>
    <n v="4.0600000000000005"/>
    <n v="94.670299999999941"/>
    <n v="0"/>
    <n v="94.670299999999941"/>
  </r>
  <r>
    <x v="1007"/>
    <n v="94.670299999999941"/>
    <x v="6"/>
    <n v="29.6"/>
    <n v="28.7"/>
    <n v="8.4952000000000005"/>
    <n v="103.16549999999994"/>
    <n v="100"/>
    <n v="3.1654999999999376"/>
  </r>
  <r>
    <x v="1008"/>
    <n v="3.1654999999999376"/>
    <x v="2"/>
    <n v="26.5"/>
    <n v="0"/>
    <n v="0"/>
    <n v="3.1654999999999376"/>
    <n v="0"/>
    <n v="3.1654999999999376"/>
  </r>
  <r>
    <x v="1009"/>
    <n v="3.1654999999999376"/>
    <x v="14"/>
    <n v="24.8"/>
    <n v="12.1"/>
    <n v="3.0007999999999999"/>
    <n v="6.1662999999999375"/>
    <n v="0"/>
    <n v="6.1662999999999375"/>
  </r>
  <r>
    <x v="1010"/>
    <n v="6.1662999999999375"/>
    <x v="6"/>
    <n v="20"/>
    <n v="14.7"/>
    <n v="2.94"/>
    <n v="9.106299999999937"/>
    <n v="0"/>
    <n v="9.106299999999937"/>
  </r>
  <r>
    <x v="1011"/>
    <n v="9.106299999999937"/>
    <x v="15"/>
    <n v="16.899999999999999"/>
    <n v="38.299999999999997"/>
    <n v="6.4726999999999988"/>
    <n v="15.578999999999937"/>
    <n v="0"/>
    <n v="15.578999999999937"/>
  </r>
  <r>
    <x v="1012"/>
    <n v="15.578999999999937"/>
    <x v="6"/>
    <n v="11.5"/>
    <n v="24.7"/>
    <n v="2.8405"/>
    <n v="18.419499999999935"/>
    <n v="0"/>
    <n v="18.419499999999935"/>
  </r>
  <r>
    <x v="1013"/>
    <n v="18.419499999999935"/>
    <x v="9"/>
    <n v="11.4"/>
    <n v="0"/>
    <n v="0"/>
    <n v="18.419499999999935"/>
    <n v="0"/>
    <n v="18.419499999999935"/>
  </r>
  <r>
    <x v="1014"/>
    <n v="18.419499999999935"/>
    <x v="2"/>
    <n v="28.5"/>
    <n v="0"/>
    <n v="0"/>
    <n v="18.419499999999935"/>
    <n v="0"/>
    <n v="18.419499999999935"/>
  </r>
  <r>
    <x v="1015"/>
    <n v="18.419499999999935"/>
    <x v="18"/>
    <n v="27.9"/>
    <n v="0.7"/>
    <n v="0"/>
    <n v="18.419499999999935"/>
    <n v="0"/>
    <n v="18.419499999999935"/>
  </r>
  <r>
    <x v="1016"/>
    <n v="18.419499999999935"/>
    <x v="3"/>
    <n v="26.7"/>
    <n v="15.5"/>
    <n v="4.1384999999999996"/>
    <n v="22.557999999999936"/>
    <n v="0"/>
    <n v="22.557999999999936"/>
  </r>
  <r>
    <x v="1017"/>
    <n v="22.557999999999936"/>
    <x v="14"/>
    <n v="28.3"/>
    <n v="6.8"/>
    <n v="1.9244000000000001"/>
    <n v="24.482399999999934"/>
    <n v="0"/>
    <n v="24.482399999999934"/>
  </r>
  <r>
    <x v="1018"/>
    <n v="24.482399999999934"/>
    <x v="6"/>
    <n v="28.9"/>
    <n v="0"/>
    <n v="0"/>
    <n v="24.482399999999934"/>
    <n v="0"/>
    <n v="24.482399999999934"/>
  </r>
  <r>
    <x v="1019"/>
    <n v="24.482399999999934"/>
    <x v="16"/>
    <n v="21.6"/>
    <n v="4"/>
    <n v="0.8640000000000001"/>
    <n v="25.346399999999935"/>
    <n v="0"/>
    <n v="25.346399999999935"/>
  </r>
  <r>
    <x v="1020"/>
    <n v="25.346399999999935"/>
    <x v="19"/>
    <n v="16.5"/>
    <n v="4.2"/>
    <n v="0.69299999999999995"/>
    <n v="26.039399999999937"/>
    <n v="0"/>
    <n v="26.039399999999937"/>
  </r>
  <r>
    <x v="1021"/>
    <n v="26.039399999999937"/>
    <x v="9"/>
    <n v="24.6"/>
    <n v="10.6"/>
    <n v="2.6076000000000001"/>
    <n v="28.646999999999938"/>
    <n v="0"/>
    <n v="28.646999999999938"/>
  </r>
  <r>
    <x v="1022"/>
    <n v="28.646999999999938"/>
    <x v="6"/>
    <n v="28.9"/>
    <n v="40.799999999999997"/>
    <n v="11.7912"/>
    <n v="40.438199999999938"/>
    <n v="0"/>
    <n v="40.438199999999938"/>
  </r>
  <r>
    <x v="1023"/>
    <n v="40.438199999999938"/>
    <x v="6"/>
    <n v="22.1"/>
    <n v="10"/>
    <n v="2.21"/>
    <n v="42.648199999999939"/>
    <n v="0"/>
    <n v="42.648199999999939"/>
  </r>
  <r>
    <x v="1024"/>
    <n v="42.648199999999939"/>
    <x v="17"/>
    <n v="29.3"/>
    <n v="0"/>
    <n v="0"/>
    <n v="42.648199999999939"/>
    <n v="0"/>
    <n v="42.648199999999939"/>
  </r>
  <r>
    <x v="1025"/>
    <n v="42.648199999999939"/>
    <x v="14"/>
    <n v="18.8"/>
    <n v="4.7"/>
    <n v="0.88360000000000016"/>
    <n v="43.53179999999994"/>
    <n v="0"/>
    <n v="43.53179999999994"/>
  </r>
  <r>
    <x v="1026"/>
    <n v="43.53179999999994"/>
    <x v="15"/>
    <n v="26.5"/>
    <n v="7.3"/>
    <n v="1.9344999999999999"/>
    <n v="45.46629999999994"/>
    <n v="0"/>
    <n v="45.46629999999994"/>
  </r>
  <r>
    <x v="1027"/>
    <n v="45.46629999999994"/>
    <x v="7"/>
    <n v="24"/>
    <n v="0"/>
    <n v="0"/>
    <n v="45.46629999999994"/>
    <n v="0"/>
    <n v="45.46629999999994"/>
  </r>
  <r>
    <x v="1028"/>
    <n v="45.46629999999994"/>
    <x v="15"/>
    <n v="21"/>
    <n v="12.2"/>
    <n v="2.5619999999999998"/>
    <n v="48.028299999999938"/>
    <n v="0"/>
    <n v="48.028299999999938"/>
  </r>
  <r>
    <x v="1029"/>
    <n v="48.028299999999938"/>
    <x v="13"/>
    <n v="28.1"/>
    <n v="6.7"/>
    <n v="1.8827"/>
    <n v="49.910999999999937"/>
    <n v="0"/>
    <n v="49.910999999999937"/>
  </r>
  <r>
    <x v="1030"/>
    <n v="49.910999999999937"/>
    <x v="10"/>
    <n v="23.3"/>
    <n v="4.8"/>
    <n v="1.1184000000000001"/>
    <n v="51.029399999999939"/>
    <n v="0"/>
    <n v="51.029399999999939"/>
  </r>
  <r>
    <x v="1031"/>
    <n v="51.029399999999939"/>
    <x v="13"/>
    <n v="14.3"/>
    <n v="1.5"/>
    <n v="0.21450000000000002"/>
    <n v="51.24389999999994"/>
    <n v="0"/>
    <n v="51.24389999999994"/>
  </r>
  <r>
    <x v="1032"/>
    <n v="51.24389999999994"/>
    <x v="21"/>
    <n v="12.6"/>
    <n v="1.1000000000000001"/>
    <n v="0.13860000000000003"/>
    <n v="51.382499999999936"/>
    <n v="0"/>
    <n v="51.382499999999936"/>
  </r>
  <r>
    <x v="1033"/>
    <n v="51.382499999999936"/>
    <x v="15"/>
    <n v="18.100000000000001"/>
    <n v="0"/>
    <n v="0"/>
    <n v="51.382499999999936"/>
    <n v="0"/>
    <n v="51.382499999999936"/>
  </r>
  <r>
    <x v="1034"/>
    <n v="51.382499999999936"/>
    <x v="11"/>
    <n v="19"/>
    <n v="11"/>
    <n v="2.09"/>
    <n v="53.47249999999994"/>
    <n v="0"/>
    <n v="53.47249999999994"/>
  </r>
  <r>
    <x v="1035"/>
    <n v="53.47249999999994"/>
    <x v="10"/>
    <n v="13.1"/>
    <n v="0"/>
    <n v="0"/>
    <n v="53.47249999999994"/>
    <n v="0"/>
    <n v="53.47249999999994"/>
  </r>
  <r>
    <x v="1036"/>
    <n v="53.47249999999994"/>
    <x v="9"/>
    <n v="17.3"/>
    <n v="1.1000000000000001"/>
    <n v="0.19030000000000002"/>
    <n v="53.66279999999994"/>
    <n v="0"/>
    <n v="53.66279999999994"/>
  </r>
  <r>
    <x v="1037"/>
    <n v="53.66279999999994"/>
    <x v="13"/>
    <n v="23.7"/>
    <n v="5.9"/>
    <n v="1.3983000000000001"/>
    <n v="55.061099999999939"/>
    <n v="0"/>
    <n v="55.061099999999939"/>
  </r>
  <r>
    <x v="1038"/>
    <n v="55.061099999999939"/>
    <x v="29"/>
    <n v="26.3"/>
    <n v="0"/>
    <n v="0"/>
    <n v="55.061099999999939"/>
    <n v="0"/>
    <n v="55.061099999999939"/>
  </r>
  <r>
    <x v="1039"/>
    <n v="55.061099999999939"/>
    <x v="11"/>
    <n v="16.399999999999999"/>
    <n v="0"/>
    <n v="0"/>
    <n v="55.061099999999939"/>
    <n v="0"/>
    <n v="55.061099999999939"/>
  </r>
  <r>
    <x v="1040"/>
    <n v="55.061099999999939"/>
    <x v="5"/>
    <n v="13"/>
    <n v="0"/>
    <n v="0"/>
    <n v="55.061099999999939"/>
    <n v="0"/>
    <n v="55.061099999999939"/>
  </r>
  <r>
    <x v="1041"/>
    <n v="55.061099999999939"/>
    <x v="7"/>
    <n v="28.6"/>
    <n v="1"/>
    <n v="0.28600000000000003"/>
    <n v="55.347099999999941"/>
    <n v="0"/>
    <n v="55.347099999999941"/>
  </r>
  <r>
    <x v="1042"/>
    <n v="55.347099999999941"/>
    <x v="6"/>
    <n v="11.1"/>
    <n v="2.4"/>
    <n v="0.26639999999999997"/>
    <n v="55.613499999999938"/>
    <n v="0"/>
    <n v="55.613499999999938"/>
  </r>
  <r>
    <x v="1043"/>
    <n v="55.613499999999938"/>
    <x v="20"/>
    <n v="12.9"/>
    <n v="2.9"/>
    <n v="0.37409999999999999"/>
    <n v="55.987599999999937"/>
    <n v="0"/>
    <n v="55.987599999999937"/>
  </r>
  <r>
    <x v="1044"/>
    <n v="55.987599999999937"/>
    <x v="26"/>
    <n v="28.4"/>
    <n v="0.9"/>
    <n v="0"/>
    <n v="55.987599999999937"/>
    <n v="0"/>
    <n v="55.987599999999937"/>
  </r>
  <r>
    <x v="1045"/>
    <n v="55.987599999999937"/>
    <x v="15"/>
    <n v="21.8"/>
    <n v="3.4"/>
    <n v="0.74120000000000008"/>
    <n v="56.728799999999936"/>
    <n v="0"/>
    <n v="56.728799999999936"/>
  </r>
  <r>
    <x v="1046"/>
    <n v="56.728799999999936"/>
    <x v="2"/>
    <n v="20.8"/>
    <n v="11.8"/>
    <n v="2.4544000000000001"/>
    <n v="59.183199999999935"/>
    <n v="0"/>
    <n v="59.183199999999935"/>
  </r>
  <r>
    <x v="1047"/>
    <n v="59.183199999999935"/>
    <x v="9"/>
    <n v="17.399999999999999"/>
    <n v="0"/>
    <n v="0"/>
    <n v="59.183199999999935"/>
    <n v="0"/>
    <n v="59.183199999999935"/>
  </r>
  <r>
    <x v="1048"/>
    <n v="59.183199999999935"/>
    <x v="2"/>
    <n v="24.8"/>
    <n v="0"/>
    <n v="0"/>
    <n v="59.183199999999935"/>
    <n v="0"/>
    <n v="59.183199999999935"/>
  </r>
  <r>
    <x v="1049"/>
    <n v="59.183199999999935"/>
    <x v="5"/>
    <n v="12.9"/>
    <n v="0"/>
    <n v="0"/>
    <n v="59.183199999999935"/>
    <n v="0"/>
    <n v="59.183199999999935"/>
  </r>
  <r>
    <x v="1050"/>
    <n v="59.183199999999935"/>
    <x v="13"/>
    <n v="25.9"/>
    <n v="0"/>
    <n v="0"/>
    <n v="59.183199999999935"/>
    <n v="0"/>
    <n v="59.183199999999935"/>
  </r>
  <r>
    <x v="1051"/>
    <n v="59.183199999999935"/>
    <x v="6"/>
    <n v="11.5"/>
    <n v="23.2"/>
    <n v="2.6680000000000001"/>
    <n v="61.851199999999935"/>
    <n v="0"/>
    <n v="61.851199999999935"/>
  </r>
  <r>
    <x v="1052"/>
    <n v="61.851199999999935"/>
    <x v="16"/>
    <n v="25.5"/>
    <n v="0"/>
    <n v="0"/>
    <n v="61.851199999999935"/>
    <n v="0"/>
    <n v="61.851199999999935"/>
  </r>
  <r>
    <x v="1053"/>
    <n v="61.851199999999935"/>
    <x v="29"/>
    <n v="22.6"/>
    <n v="2.2000000000000002"/>
    <n v="0.49720000000000009"/>
    <n v="62.348399999999934"/>
    <n v="0"/>
    <n v="62.348399999999934"/>
  </r>
  <r>
    <x v="1054"/>
    <n v="62.348399999999934"/>
    <x v="6"/>
    <n v="14.2"/>
    <n v="0"/>
    <n v="0"/>
    <n v="62.348399999999934"/>
    <n v="0"/>
    <n v="62.348399999999934"/>
  </r>
  <r>
    <x v="1055"/>
    <n v="62.348399999999934"/>
    <x v="9"/>
    <n v="26.9"/>
    <n v="9.1999999999999993"/>
    <n v="2.4747999999999997"/>
    <n v="64.823199999999929"/>
    <n v="0"/>
    <n v="64.823199999999929"/>
  </r>
  <r>
    <x v="1056"/>
    <n v="64.823199999999929"/>
    <x v="15"/>
    <n v="30"/>
    <n v="32.299999999999997"/>
    <n v="9.69"/>
    <n v="74.513199999999927"/>
    <n v="0"/>
    <n v="74.513199999999927"/>
  </r>
  <r>
    <x v="1057"/>
    <n v="74.513199999999927"/>
    <x v="23"/>
    <n v="16.2"/>
    <n v="5.2"/>
    <n v="0.84239999999999993"/>
    <n v="75.355599999999924"/>
    <n v="0"/>
    <n v="75.355599999999924"/>
  </r>
  <r>
    <x v="1058"/>
    <n v="75.355599999999924"/>
    <x v="7"/>
    <n v="12.2"/>
    <n v="0"/>
    <n v="0"/>
    <n v="75.355599999999924"/>
    <n v="0"/>
    <n v="75.355599999999924"/>
  </r>
  <r>
    <x v="1059"/>
    <n v="75.355599999999924"/>
    <x v="11"/>
    <n v="28.7"/>
    <n v="0.5"/>
    <n v="0"/>
    <n v="75.355599999999924"/>
    <n v="0"/>
    <n v="75.355599999999924"/>
  </r>
  <r>
    <x v="1060"/>
    <n v="75.355599999999924"/>
    <x v="2"/>
    <n v="23.3"/>
    <n v="11.1"/>
    <n v="2.5863"/>
    <n v="77.941899999999919"/>
    <n v="0"/>
    <n v="77.941899999999919"/>
  </r>
  <r>
    <x v="1061"/>
    <n v="77.941899999999919"/>
    <x v="11"/>
    <n v="30"/>
    <n v="16.100000000000001"/>
    <n v="4.830000000000001"/>
    <n v="82.771899999999917"/>
    <n v="0"/>
    <n v="82.771899999999917"/>
  </r>
  <r>
    <x v="1062"/>
    <n v="82.771899999999917"/>
    <x v="14"/>
    <n v="16"/>
    <n v="9.8000000000000007"/>
    <n v="1.5680000000000001"/>
    <n v="84.339899999999915"/>
    <n v="0"/>
    <n v="84.339899999999915"/>
  </r>
  <r>
    <x v="1063"/>
    <n v="84.339899999999915"/>
    <x v="16"/>
    <n v="21.6"/>
    <n v="3.4"/>
    <n v="0.73439999999999994"/>
    <n v="85.074299999999909"/>
    <n v="0"/>
    <n v="85.074299999999909"/>
  </r>
  <r>
    <x v="1064"/>
    <n v="85.074299999999909"/>
    <x v="15"/>
    <n v="27.9"/>
    <n v="4.8"/>
    <n v="1.3391999999999999"/>
    <n v="86.413499999999914"/>
    <n v="0"/>
    <n v="86.413499999999914"/>
  </r>
  <r>
    <x v="1065"/>
    <n v="86.413499999999914"/>
    <x v="9"/>
    <n v="17.5"/>
    <n v="14.7"/>
    <n v="2.5725000000000002"/>
    <n v="88.985999999999919"/>
    <n v="0"/>
    <n v="88.985999999999919"/>
  </r>
  <r>
    <x v="1066"/>
    <n v="88.985999999999919"/>
    <x v="3"/>
    <n v="20.7"/>
    <n v="0"/>
    <n v="0"/>
    <n v="88.985999999999919"/>
    <n v="0"/>
    <n v="88.985999999999919"/>
  </r>
  <r>
    <x v="1067"/>
    <n v="88.985999999999919"/>
    <x v="6"/>
    <n v="10.8"/>
    <n v="36.4"/>
    <n v="3.9312"/>
    <n v="92.917199999999923"/>
    <n v="0"/>
    <n v="92.917199999999923"/>
  </r>
  <r>
    <x v="1068"/>
    <n v="92.917199999999923"/>
    <x v="15"/>
    <n v="27.6"/>
    <n v="32.799999999999997"/>
    <n v="9.0527999999999995"/>
    <n v="101.96999999999993"/>
    <n v="100"/>
    <n v="1.9699999999999278"/>
  </r>
  <r>
    <x v="1069"/>
    <n v="1.9699999999999278"/>
    <x v="7"/>
    <n v="10.8"/>
    <n v="11.6"/>
    <n v="1.2528000000000001"/>
    <n v="3.2227999999999279"/>
    <n v="0"/>
    <n v="3.2227999999999279"/>
  </r>
  <r>
    <x v="1070"/>
    <n v="3.2227999999999279"/>
    <x v="13"/>
    <n v="13.7"/>
    <n v="0"/>
    <n v="0"/>
    <n v="3.2227999999999279"/>
    <n v="0"/>
    <n v="3.2227999999999279"/>
  </r>
  <r>
    <x v="1071"/>
    <n v="3.2227999999999279"/>
    <x v="14"/>
    <n v="19.5"/>
    <n v="0"/>
    <n v="0"/>
    <n v="3.2227999999999279"/>
    <n v="0"/>
    <n v="3.2227999999999279"/>
  </r>
  <r>
    <x v="1072"/>
    <n v="3.2227999999999279"/>
    <x v="5"/>
    <n v="21.6"/>
    <n v="11.6"/>
    <n v="2.5056000000000003"/>
    <n v="5.7283999999999278"/>
    <n v="0"/>
    <n v="5.7283999999999278"/>
  </r>
  <r>
    <x v="1073"/>
    <n v="5.7283999999999278"/>
    <x v="13"/>
    <n v="21.6"/>
    <n v="2.7"/>
    <n v="0.58320000000000005"/>
    <n v="6.3115999999999275"/>
    <n v="0"/>
    <n v="6.3115999999999275"/>
  </r>
  <r>
    <x v="1074"/>
    <n v="6.3115999999999275"/>
    <x v="20"/>
    <n v="16.100000000000001"/>
    <n v="0"/>
    <n v="0"/>
    <n v="6.3115999999999275"/>
    <n v="0"/>
    <n v="6.3115999999999275"/>
  </r>
  <r>
    <x v="1075"/>
    <n v="6.3115999999999275"/>
    <x v="2"/>
    <n v="29.4"/>
    <n v="12.5"/>
    <n v="3.6750000000000003"/>
    <n v="9.9865999999999282"/>
    <n v="0"/>
    <n v="9.9865999999999282"/>
  </r>
  <r>
    <x v="1076"/>
    <n v="9.9865999999999282"/>
    <x v="22"/>
    <n v="17.8"/>
    <n v="5.9"/>
    <n v="1.0502"/>
    <n v="11.036799999999928"/>
    <n v="0"/>
    <n v="11.036799999999928"/>
  </r>
  <r>
    <x v="1077"/>
    <n v="11.036799999999928"/>
    <x v="15"/>
    <n v="26.1"/>
    <n v="14.8"/>
    <n v="3.8628000000000005"/>
    <n v="14.899599999999928"/>
    <n v="0"/>
    <n v="14.899599999999928"/>
  </r>
  <r>
    <x v="1078"/>
    <n v="14.899599999999928"/>
    <x v="6"/>
    <n v="13.8"/>
    <n v="0"/>
    <n v="0"/>
    <n v="14.899599999999928"/>
    <n v="0"/>
    <n v="14.899599999999928"/>
  </r>
  <r>
    <x v="1079"/>
    <n v="14.899599999999928"/>
    <x v="8"/>
    <n v="16.100000000000001"/>
    <n v="6.2"/>
    <n v="0.99820000000000009"/>
    <n v="15.897799999999929"/>
    <n v="0"/>
    <n v="15.897799999999929"/>
  </r>
  <r>
    <x v="1080"/>
    <n v="15.897799999999929"/>
    <x v="6"/>
    <n v="23.2"/>
    <n v="45.8"/>
    <n v="10.6256"/>
    <n v="26.523399999999931"/>
    <n v="0"/>
    <n v="26.523399999999931"/>
  </r>
  <r>
    <x v="1081"/>
    <n v="26.523399999999931"/>
    <x v="8"/>
    <n v="18.899999999999999"/>
    <n v="0"/>
    <n v="0"/>
    <n v="26.523399999999931"/>
    <n v="0"/>
    <n v="26.523399999999931"/>
  </r>
  <r>
    <x v="1082"/>
    <n v="26.523399999999931"/>
    <x v="15"/>
    <n v="28.9"/>
    <n v="34.1"/>
    <n v="9.8549000000000007"/>
    <n v="36.378299999999932"/>
    <n v="0"/>
    <n v="36.378299999999932"/>
  </r>
  <r>
    <x v="1083"/>
    <n v="36.378299999999932"/>
    <x v="6"/>
    <n v="19.3"/>
    <n v="49.6"/>
    <n v="9.5728000000000009"/>
    <n v="45.951099999999933"/>
    <n v="0"/>
    <n v="45.951099999999933"/>
  </r>
  <r>
    <x v="1084"/>
    <n v="45.951099999999933"/>
    <x v="14"/>
    <n v="23.9"/>
    <n v="11.7"/>
    <n v="2.7962999999999996"/>
    <n v="48.747399999999935"/>
    <n v="0"/>
    <n v="48.747399999999935"/>
  </r>
  <r>
    <x v="1085"/>
    <n v="48.747399999999935"/>
    <x v="9"/>
    <n v="28.6"/>
    <n v="11.5"/>
    <n v="3.2890000000000006"/>
    <n v="52.036399999999936"/>
    <n v="0"/>
    <n v="52.036399999999936"/>
  </r>
  <r>
    <x v="1086"/>
    <n v="52.036399999999936"/>
    <x v="22"/>
    <n v="14.5"/>
    <n v="0.3"/>
    <n v="0"/>
    <n v="52.036399999999936"/>
    <n v="0"/>
    <n v="52.036399999999936"/>
  </r>
  <r>
    <x v="1087"/>
    <n v="52.036399999999936"/>
    <x v="6"/>
    <n v="13"/>
    <n v="0"/>
    <n v="0"/>
    <n v="52.036399999999936"/>
    <n v="0"/>
    <n v="52.036399999999936"/>
  </r>
  <r>
    <x v="1088"/>
    <n v="52.036399999999936"/>
    <x v="15"/>
    <n v="16.2"/>
    <n v="9.1999999999999993"/>
    <n v="1.4903999999999999"/>
    <n v="53.526799999999938"/>
    <n v="0"/>
    <n v="53.526799999999938"/>
  </r>
  <r>
    <x v="1089"/>
    <n v="53.526799999999938"/>
    <x v="11"/>
    <n v="27.1"/>
    <n v="6.3"/>
    <n v="1.7073000000000003"/>
    <n v="55.234099999999941"/>
    <n v="0"/>
    <n v="55.234099999999941"/>
  </r>
  <r>
    <x v="1090"/>
    <n v="55.234099999999941"/>
    <x v="6"/>
    <n v="15.6"/>
    <n v="28"/>
    <n v="4.3680000000000003"/>
    <n v="59.602099999999943"/>
    <n v="0"/>
    <n v="59.602099999999943"/>
  </r>
  <r>
    <x v="1091"/>
    <n v="59.602099999999943"/>
    <x v="22"/>
    <n v="28.9"/>
    <n v="6.8"/>
    <n v="1.9651999999999998"/>
    <n v="61.567299999999946"/>
    <n v="0"/>
    <n v="61.567299999999946"/>
  </r>
  <r>
    <x v="1092"/>
    <n v="61.567299999999946"/>
    <x v="2"/>
    <n v="13.8"/>
    <n v="11.9"/>
    <n v="1.6422000000000003"/>
    <n v="63.209499999999949"/>
    <n v="0"/>
    <n v="63.209499999999949"/>
  </r>
  <r>
    <x v="1093"/>
    <n v="63.209499999999949"/>
    <x v="2"/>
    <n v="17.8"/>
    <n v="1.5"/>
    <n v="0.26700000000000002"/>
    <n v="63.476499999999952"/>
    <n v="0"/>
    <n v="63.476499999999952"/>
  </r>
  <r>
    <x v="1094"/>
    <n v="63.476499999999952"/>
    <x v="18"/>
    <n v="25.1"/>
    <n v="0"/>
    <n v="0"/>
    <n v="63.476499999999952"/>
    <n v="0"/>
    <n v="63.476499999999952"/>
  </r>
  <r>
    <x v="1095"/>
    <n v="63.476499999999952"/>
    <x v="18"/>
    <n v="29.5"/>
    <n v="0"/>
    <n v="0"/>
    <n v="63.476499999999952"/>
    <n v="0"/>
    <n v="63.476499999999952"/>
  </r>
  <r>
    <x v="1096"/>
    <n v="63.476499999999952"/>
    <x v="22"/>
    <n v="16.100000000000001"/>
    <n v="7.1"/>
    <n v="1.1431"/>
    <n v="64.619599999999949"/>
    <n v="0"/>
    <n v="64.619599999999949"/>
  </r>
  <r>
    <x v="1097"/>
    <n v="64.619599999999949"/>
    <x v="5"/>
    <n v="18"/>
    <n v="12"/>
    <n v="2.16"/>
    <n v="66.779599999999945"/>
    <n v="0"/>
    <n v="66.779599999999945"/>
  </r>
  <r>
    <x v="1098"/>
    <n v="66.779599999999945"/>
    <x v="6"/>
    <n v="12.2"/>
    <n v="26.8"/>
    <n v="3.2696000000000001"/>
    <n v="70.049199999999942"/>
    <n v="0"/>
    <n v="70.049199999999942"/>
  </r>
  <r>
    <x v="1099"/>
    <n v="70.049199999999942"/>
    <x v="10"/>
    <n v="20.7"/>
    <n v="4.7"/>
    <n v="0.9729000000000001"/>
    <n v="71.022099999999938"/>
    <n v="0"/>
    <n v="71.022099999999938"/>
  </r>
  <r>
    <x v="1100"/>
    <n v="71.022099999999938"/>
    <x v="6"/>
    <n v="20.100000000000001"/>
    <n v="47.4"/>
    <n v="9.5274000000000001"/>
    <n v="80.549499999999938"/>
    <n v="0"/>
    <n v="80.549499999999938"/>
  </r>
  <r>
    <x v="1101"/>
    <n v="80.549499999999938"/>
    <x v="6"/>
    <n v="14.9"/>
    <n v="43.8"/>
    <n v="6.5262000000000002"/>
    <n v="87.075699999999941"/>
    <n v="0"/>
    <n v="87.075699999999941"/>
  </r>
  <r>
    <x v="1102"/>
    <n v="87.075699999999941"/>
    <x v="6"/>
    <n v="19"/>
    <n v="0"/>
    <n v="0"/>
    <n v="87.075699999999941"/>
    <n v="0"/>
    <n v="87.075699999999941"/>
  </r>
  <r>
    <x v="1103"/>
    <n v="87.075699999999941"/>
    <x v="2"/>
    <n v="12.5"/>
    <n v="0"/>
    <n v="0"/>
    <n v="87.075699999999941"/>
    <n v="0"/>
    <n v="87.075699999999941"/>
  </r>
  <r>
    <x v="1104"/>
    <n v="87.075699999999941"/>
    <x v="9"/>
    <n v="15.2"/>
    <n v="13.9"/>
    <n v="2.1128"/>
    <n v="89.188499999999948"/>
    <n v="0"/>
    <n v="89.188499999999948"/>
  </r>
  <r>
    <x v="1105"/>
    <n v="89.188499999999948"/>
    <x v="15"/>
    <n v="29.2"/>
    <n v="26.8"/>
    <n v="7.8255999999999997"/>
    <n v="97.014099999999942"/>
    <n v="0"/>
    <n v="97.014099999999942"/>
  </r>
  <r>
    <x v="1106"/>
    <n v="97.014099999999942"/>
    <x v="2"/>
    <n v="13.9"/>
    <n v="1.1000000000000001"/>
    <n v="0.15290000000000001"/>
    <n v="97.166999999999945"/>
    <n v="0"/>
    <n v="97.166999999999945"/>
  </r>
  <r>
    <x v="1107"/>
    <n v="97.166999999999945"/>
    <x v="11"/>
    <n v="11.4"/>
    <n v="0"/>
    <n v="0"/>
    <n v="97.166999999999945"/>
    <n v="0"/>
    <n v="97.166999999999945"/>
  </r>
  <r>
    <x v="1108"/>
    <n v="97.166999999999945"/>
    <x v="5"/>
    <n v="15.8"/>
    <n v="7"/>
    <n v="1.1060000000000001"/>
    <n v="98.272999999999939"/>
    <n v="0"/>
    <n v="98.272999999999939"/>
  </r>
  <r>
    <x v="1109"/>
    <n v="98.272999999999939"/>
    <x v="6"/>
    <n v="10.199999999999999"/>
    <n v="43.3"/>
    <n v="4.4165999999999999"/>
    <n v="102.68959999999994"/>
    <n v="100"/>
    <n v="2.6895999999999418"/>
  </r>
  <r>
    <x v="1110"/>
    <n v="2.6895999999999418"/>
    <x v="9"/>
    <n v="19.600000000000001"/>
    <n v="8.9"/>
    <n v="1.7444000000000004"/>
    <n v="4.4339999999999424"/>
    <n v="0"/>
    <n v="4.4339999999999424"/>
  </r>
  <r>
    <x v="1111"/>
    <n v="4.4339999999999424"/>
    <x v="2"/>
    <n v="15.5"/>
    <n v="10.1"/>
    <n v="1.5654999999999999"/>
    <n v="5.9994999999999425"/>
    <n v="0"/>
    <n v="5.9994999999999425"/>
  </r>
  <r>
    <x v="1112"/>
    <n v="5.9994999999999425"/>
    <x v="11"/>
    <n v="19.899999999999999"/>
    <n v="16.2"/>
    <n v="3.2237999999999993"/>
    <n v="9.2232999999999414"/>
    <n v="0"/>
    <n v="9.2232999999999414"/>
  </r>
  <r>
    <x v="1113"/>
    <n v="9.2232999999999414"/>
    <x v="14"/>
    <n v="10.7"/>
    <n v="2.8"/>
    <n v="0.29959999999999998"/>
    <n v="9.5228999999999413"/>
    <n v="0"/>
    <n v="9.5228999999999413"/>
  </r>
  <r>
    <x v="1114"/>
    <n v="9.5228999999999413"/>
    <x v="22"/>
    <n v="11.5"/>
    <n v="5.9"/>
    <n v="0.6785000000000001"/>
    <n v="10.201399999999941"/>
    <n v="0"/>
    <n v="10.201399999999941"/>
  </r>
  <r>
    <x v="1115"/>
    <n v="10.201399999999941"/>
    <x v="10"/>
    <n v="28.4"/>
    <n v="1"/>
    <n v="0.28399999999999997"/>
    <n v="10.485399999999942"/>
    <n v="0"/>
    <n v="10.485399999999942"/>
  </r>
  <r>
    <x v="1116"/>
    <n v="10.485399999999942"/>
    <x v="15"/>
    <n v="22.3"/>
    <n v="5.0999999999999996"/>
    <n v="1.1373"/>
    <n v="11.622699999999941"/>
    <n v="0"/>
    <n v="11.622699999999941"/>
  </r>
  <r>
    <x v="1117"/>
    <n v="11.622699999999941"/>
    <x v="9"/>
    <n v="28.7"/>
    <n v="11.5"/>
    <n v="3.3005"/>
    <n v="14.923199999999941"/>
    <n v="0"/>
    <n v="14.923199999999941"/>
  </r>
  <r>
    <x v="1118"/>
    <n v="14.923199999999941"/>
    <x v="2"/>
    <n v="19.100000000000001"/>
    <n v="0"/>
    <n v="0"/>
    <n v="14.923199999999941"/>
    <n v="0"/>
    <n v="14.923199999999941"/>
  </r>
  <r>
    <x v="1119"/>
    <n v="14.923199999999941"/>
    <x v="6"/>
    <n v="10.199999999999999"/>
    <n v="7.6"/>
    <n v="0.7752"/>
    <n v="15.698399999999941"/>
    <n v="0"/>
    <n v="15.698399999999941"/>
  </r>
  <r>
    <x v="1120"/>
    <n v="15.698399999999941"/>
    <x v="6"/>
    <n v="18.399999999999999"/>
    <n v="0"/>
    <n v="0"/>
    <n v="15.698399999999941"/>
    <n v="0"/>
    <n v="15.698399999999941"/>
  </r>
  <r>
    <x v="1121"/>
    <n v="15.698399999999941"/>
    <x v="15"/>
    <n v="29.3"/>
    <n v="0"/>
    <n v="0"/>
    <n v="15.698399999999941"/>
    <n v="0"/>
    <n v="15.698399999999941"/>
  </r>
  <r>
    <x v="1122"/>
    <n v="15.698399999999941"/>
    <x v="13"/>
    <n v="26.7"/>
    <n v="5.7"/>
    <n v="1.5219"/>
    <n v="17.220299999999941"/>
    <n v="0"/>
    <n v="17.220299999999941"/>
  </r>
  <r>
    <x v="1123"/>
    <n v="17.220299999999941"/>
    <x v="4"/>
    <n v="22.2"/>
    <n v="0.9"/>
    <n v="0"/>
    <n v="17.220299999999941"/>
    <n v="0"/>
    <n v="17.220299999999941"/>
  </r>
  <r>
    <x v="1124"/>
    <n v="17.220299999999941"/>
    <x v="9"/>
    <n v="25.5"/>
    <n v="5.8"/>
    <n v="1.4790000000000001"/>
    <n v="18.699299999999941"/>
    <n v="0"/>
    <n v="18.699299999999941"/>
  </r>
  <r>
    <x v="1125"/>
    <n v="18.699299999999941"/>
    <x v="15"/>
    <n v="23.5"/>
    <n v="32"/>
    <n v="7.5200000000000005"/>
    <n v="26.21929999999994"/>
    <n v="0"/>
    <n v="26.21929999999994"/>
  </r>
  <r>
    <x v="1126"/>
    <n v="26.21929999999994"/>
    <x v="1"/>
    <n v="28.4"/>
    <n v="5.7"/>
    <n v="1.6188"/>
    <n v="27.83809999999994"/>
    <n v="0"/>
    <n v="27.83809999999994"/>
  </r>
  <r>
    <x v="1127"/>
    <n v="27.83809999999994"/>
    <x v="18"/>
    <n v="13.7"/>
    <n v="6"/>
    <n v="0.82199999999999995"/>
    <n v="28.66009999999994"/>
    <n v="0"/>
    <n v="28.66009999999994"/>
  </r>
  <r>
    <x v="1128"/>
    <n v="28.66009999999994"/>
    <x v="5"/>
    <n v="22.1"/>
    <n v="11.7"/>
    <n v="2.5857000000000001"/>
    <n v="31.245799999999939"/>
    <n v="0"/>
    <n v="31.245799999999939"/>
  </r>
  <r>
    <x v="1129"/>
    <n v="31.245799999999939"/>
    <x v="7"/>
    <n v="16.899999999999999"/>
    <n v="18.2"/>
    <n v="3.0758000000000001"/>
    <n v="34.32159999999994"/>
    <n v="0"/>
    <n v="34.32159999999994"/>
  </r>
  <r>
    <x v="1130"/>
    <n v="34.32159999999994"/>
    <x v="18"/>
    <n v="28"/>
    <n v="0"/>
    <n v="0"/>
    <n v="34.32159999999994"/>
    <n v="0"/>
    <n v="34.32159999999994"/>
  </r>
  <r>
    <x v="1131"/>
    <n v="34.32159999999994"/>
    <x v="6"/>
    <n v="13.5"/>
    <n v="3.7"/>
    <n v="0.49950000000000006"/>
    <n v="34.821099999999937"/>
    <n v="0"/>
    <n v="34.821099999999937"/>
  </r>
  <r>
    <x v="1132"/>
    <n v="34.821099999999937"/>
    <x v="15"/>
    <n v="13.4"/>
    <n v="22.5"/>
    <n v="3.0150000000000001"/>
    <n v="37.836099999999938"/>
    <n v="0"/>
    <n v="37.836099999999938"/>
  </r>
  <r>
    <x v="1133"/>
    <n v="37.836099999999938"/>
    <x v="2"/>
    <n v="19.899999999999999"/>
    <n v="11.6"/>
    <n v="2.3083999999999998"/>
    <n v="40.144499999999937"/>
    <n v="0"/>
    <n v="40.144499999999937"/>
  </r>
  <r>
    <x v="1134"/>
    <n v="40.144499999999937"/>
    <x v="3"/>
    <n v="24.2"/>
    <n v="11"/>
    <n v="2.6619999999999999"/>
    <n v="42.806499999999936"/>
    <n v="0"/>
    <n v="42.806499999999936"/>
  </r>
  <r>
    <x v="1135"/>
    <n v="42.806499999999936"/>
    <x v="23"/>
    <n v="20.399999999999999"/>
    <n v="0"/>
    <n v="0"/>
    <n v="42.806499999999936"/>
    <n v="0"/>
    <n v="42.806499999999936"/>
  </r>
  <r>
    <x v="1136"/>
    <n v="42.806499999999936"/>
    <x v="23"/>
    <n v="16.600000000000001"/>
    <n v="3.9"/>
    <n v="0.64740000000000009"/>
    <n v="43.453899999999933"/>
    <n v="0"/>
    <n v="43.453899999999933"/>
  </r>
  <r>
    <x v="1137"/>
    <n v="43.453899999999933"/>
    <x v="29"/>
    <n v="14.3"/>
    <n v="0"/>
    <n v="0"/>
    <n v="43.453899999999933"/>
    <n v="0"/>
    <n v="43.453899999999933"/>
  </r>
  <r>
    <x v="1138"/>
    <n v="43.453899999999933"/>
    <x v="22"/>
    <n v="24.4"/>
    <n v="4.4000000000000004"/>
    <n v="1.0736000000000001"/>
    <n v="44.527499999999932"/>
    <n v="0"/>
    <n v="44.527499999999932"/>
  </r>
  <r>
    <x v="1139"/>
    <n v="44.527499999999932"/>
    <x v="6"/>
    <n v="26.7"/>
    <n v="30.4"/>
    <n v="8.1167999999999996"/>
    <n v="52.64429999999993"/>
    <n v="0"/>
    <n v="52.64429999999993"/>
  </r>
  <r>
    <x v="1140"/>
    <n v="52.64429999999993"/>
    <x v="9"/>
    <n v="20.100000000000001"/>
    <n v="3.1"/>
    <n v="0.6231000000000001"/>
    <n v="53.267399999999931"/>
    <n v="0"/>
    <n v="53.267399999999931"/>
  </r>
  <r>
    <x v="1141"/>
    <n v="53.267399999999931"/>
    <x v="2"/>
    <n v="13.5"/>
    <n v="6.9"/>
    <n v="0.93150000000000011"/>
    <n v="54.198899999999931"/>
    <n v="0"/>
    <n v="54.198899999999931"/>
  </r>
  <r>
    <x v="1142"/>
    <n v="54.198899999999931"/>
    <x v="3"/>
    <n v="18.8"/>
    <n v="21.5"/>
    <n v="4.0419999999999998"/>
    <n v="58.240899999999932"/>
    <n v="0"/>
    <n v="58.240899999999932"/>
  </r>
  <r>
    <x v="1143"/>
    <n v="58.240899999999932"/>
    <x v="15"/>
    <n v="18"/>
    <n v="13.9"/>
    <n v="2.5020000000000002"/>
    <n v="60.742899999999935"/>
    <n v="0"/>
    <n v="60.742899999999935"/>
  </r>
  <r>
    <x v="1144"/>
    <n v="60.742899999999935"/>
    <x v="23"/>
    <n v="16.899999999999999"/>
    <n v="1.8"/>
    <n v="0.30419999999999997"/>
    <n v="61.047099999999936"/>
    <n v="0"/>
    <n v="61.047099999999936"/>
  </r>
  <r>
    <x v="1145"/>
    <n v="61.047099999999936"/>
    <x v="2"/>
    <n v="23.7"/>
    <n v="13"/>
    <n v="3.0809999999999995"/>
    <n v="64.128099999999932"/>
    <n v="0"/>
    <n v="64.128099999999932"/>
  </r>
  <r>
    <x v="1146"/>
    <n v="64.128099999999932"/>
    <x v="28"/>
    <n v="17.600000000000001"/>
    <n v="0.6"/>
    <n v="0"/>
    <n v="64.128099999999932"/>
    <n v="0"/>
    <n v="64.128099999999932"/>
  </r>
  <r>
    <x v="1147"/>
    <n v="64.128099999999932"/>
    <x v="3"/>
    <n v="29.1"/>
    <n v="8.3000000000000007"/>
    <n v="2.4153000000000002"/>
    <n v="66.543399999999934"/>
    <n v="0"/>
    <n v="66.543399999999934"/>
  </r>
  <r>
    <x v="1148"/>
    <n v="66.543399999999934"/>
    <x v="5"/>
    <n v="26.8"/>
    <n v="11.2"/>
    <n v="3.0015999999999998"/>
    <n v="69.544999999999931"/>
    <n v="0"/>
    <n v="69.544999999999931"/>
  </r>
  <r>
    <x v="1149"/>
    <n v="69.544999999999931"/>
    <x v="14"/>
    <n v="10.5"/>
    <n v="0"/>
    <n v="0"/>
    <n v="69.544999999999931"/>
    <n v="0"/>
    <n v="69.544999999999931"/>
  </r>
  <r>
    <x v="1150"/>
    <n v="69.544999999999931"/>
    <x v="7"/>
    <n v="13.5"/>
    <n v="0"/>
    <n v="0"/>
    <n v="69.544999999999931"/>
    <n v="0"/>
    <n v="69.544999999999931"/>
  </r>
  <r>
    <x v="1151"/>
    <n v="69.544999999999931"/>
    <x v="6"/>
    <n v="14"/>
    <n v="22"/>
    <n v="3.08"/>
    <n v="72.624999999999929"/>
    <n v="0"/>
    <n v="72.624999999999929"/>
  </r>
  <r>
    <x v="1152"/>
    <n v="72.624999999999929"/>
    <x v="7"/>
    <n v="26.7"/>
    <n v="8"/>
    <n v="2.1360000000000001"/>
    <n v="74.760999999999925"/>
    <n v="0"/>
    <n v="74.760999999999925"/>
  </r>
  <r>
    <x v="1153"/>
    <n v="74.760999999999925"/>
    <x v="22"/>
    <n v="11.2"/>
    <n v="6.1"/>
    <n v="0.68319999999999992"/>
    <n v="75.444199999999924"/>
    <n v="0"/>
    <n v="75.444199999999924"/>
  </r>
  <r>
    <x v="1154"/>
    <n v="75.444199999999924"/>
    <x v="23"/>
    <n v="24.7"/>
    <n v="0"/>
    <n v="0"/>
    <n v="75.444199999999924"/>
    <n v="0"/>
    <n v="75.444199999999924"/>
  </r>
  <r>
    <x v="1155"/>
    <n v="75.444199999999924"/>
    <x v="25"/>
    <n v="27.2"/>
    <n v="0.3"/>
    <n v="0"/>
    <n v="75.444199999999924"/>
    <n v="0"/>
    <n v="75.444199999999924"/>
  </r>
  <r>
    <x v="1156"/>
    <n v="75.444199999999924"/>
    <x v="26"/>
    <n v="11"/>
    <n v="0"/>
    <n v="0"/>
    <n v="75.444199999999924"/>
    <n v="0"/>
    <n v="75.444199999999924"/>
  </r>
  <r>
    <x v="1157"/>
    <n v="75.444199999999924"/>
    <x v="8"/>
    <n v="10.9"/>
    <n v="4.4000000000000004"/>
    <n v="0.47960000000000008"/>
    <n v="75.923799999999929"/>
    <n v="0"/>
    <n v="75.923799999999929"/>
  </r>
  <r>
    <x v="1158"/>
    <n v="75.923799999999929"/>
    <x v="3"/>
    <n v="27.4"/>
    <n v="6"/>
    <n v="1.6439999999999999"/>
    <n v="77.567799999999934"/>
    <n v="0"/>
    <n v="77.567799999999934"/>
  </r>
  <r>
    <x v="1159"/>
    <n v="77.567799999999934"/>
    <x v="2"/>
    <n v="20"/>
    <n v="7.6"/>
    <n v="1.52"/>
    <n v="79.08779999999993"/>
    <n v="0"/>
    <n v="79.08779999999993"/>
  </r>
  <r>
    <x v="1160"/>
    <n v="79.08779999999993"/>
    <x v="14"/>
    <n v="23.5"/>
    <n v="2.5"/>
    <n v="0.58750000000000002"/>
    <n v="79.675299999999936"/>
    <n v="0"/>
    <n v="79.675299999999936"/>
  </r>
  <r>
    <x v="1161"/>
    <n v="79.675299999999936"/>
    <x v="7"/>
    <n v="28.5"/>
    <n v="0"/>
    <n v="0"/>
    <n v="79.675299999999936"/>
    <n v="0"/>
    <n v="79.675299999999936"/>
  </r>
  <r>
    <x v="1162"/>
    <n v="79.675299999999936"/>
    <x v="23"/>
    <n v="10.8"/>
    <n v="5.8"/>
    <n v="0.62640000000000007"/>
    <n v="80.30169999999994"/>
    <n v="0"/>
    <n v="80.30169999999994"/>
  </r>
  <r>
    <x v="1163"/>
    <n v="80.30169999999994"/>
    <x v="11"/>
    <n v="18.899999999999999"/>
    <n v="9.5"/>
    <n v="1.7954999999999999"/>
    <n v="82.097199999999944"/>
    <n v="0"/>
    <n v="82.097199999999944"/>
  </r>
  <r>
    <x v="1164"/>
    <n v="82.097199999999944"/>
    <x v="9"/>
    <n v="24"/>
    <n v="4"/>
    <n v="0.96"/>
    <n v="83.057199999999938"/>
    <n v="0"/>
    <n v="83.057199999999938"/>
  </r>
  <r>
    <x v="1165"/>
    <n v="83.057199999999938"/>
    <x v="8"/>
    <n v="12.7"/>
    <n v="3"/>
    <n v="0.38099999999999995"/>
    <n v="83.438199999999938"/>
    <n v="0"/>
    <n v="83.438199999999938"/>
  </r>
  <r>
    <x v="1166"/>
    <n v="83.438199999999938"/>
    <x v="3"/>
    <n v="13.4"/>
    <n v="6.2"/>
    <n v="0.83079999999999998"/>
    <n v="84.268999999999934"/>
    <n v="0"/>
    <n v="84.268999999999934"/>
  </r>
  <r>
    <x v="1167"/>
    <n v="84.268999999999934"/>
    <x v="6"/>
    <n v="15.9"/>
    <n v="0"/>
    <n v="0"/>
    <n v="84.268999999999934"/>
    <n v="0"/>
    <n v="84.268999999999934"/>
  </r>
  <r>
    <x v="1168"/>
    <n v="84.268999999999934"/>
    <x v="7"/>
    <n v="19.399999999999999"/>
    <n v="21.2"/>
    <n v="4.1128"/>
    <n v="88.381799999999942"/>
    <n v="0"/>
    <n v="88.381799999999942"/>
  </r>
  <r>
    <x v="1169"/>
    <n v="88.381799999999942"/>
    <x v="11"/>
    <n v="16.3"/>
    <n v="17.600000000000001"/>
    <n v="2.8688000000000007"/>
    <n v="91.250599999999949"/>
    <n v="0"/>
    <n v="91.250599999999949"/>
  </r>
  <r>
    <x v="1170"/>
    <n v="91.250599999999949"/>
    <x v="7"/>
    <n v="28"/>
    <n v="20.399999999999999"/>
    <n v="5.7119999999999997"/>
    <n v="96.962599999999952"/>
    <n v="0"/>
    <n v="96.962599999999952"/>
  </r>
  <r>
    <x v="1171"/>
    <n v="96.962599999999952"/>
    <x v="8"/>
    <n v="19"/>
    <n v="5.2"/>
    <n v="0.98799999999999999"/>
    <n v="97.950599999999952"/>
    <n v="0"/>
    <n v="97.950599999999952"/>
  </r>
  <r>
    <x v="1172"/>
    <n v="97.950599999999952"/>
    <x v="23"/>
    <n v="24.1"/>
    <n v="4.8"/>
    <n v="1.1568000000000001"/>
    <n v="99.107399999999956"/>
    <n v="0"/>
    <n v="99.107399999999956"/>
  </r>
  <r>
    <x v="1173"/>
    <n v="99.107399999999956"/>
    <x v="6"/>
    <n v="15.2"/>
    <n v="25.7"/>
    <n v="3.9064000000000001"/>
    <n v="103.01379999999996"/>
    <n v="100"/>
    <n v="3.0137999999999607"/>
  </r>
  <r>
    <x v="1174"/>
    <n v="3.0137999999999607"/>
    <x v="7"/>
    <n v="16.3"/>
    <n v="21"/>
    <n v="3.423"/>
    <n v="6.4367999999999608"/>
    <n v="0"/>
    <n v="6.4367999999999608"/>
  </r>
  <r>
    <x v="1175"/>
    <n v="6.4367999999999608"/>
    <x v="3"/>
    <n v="26.9"/>
    <n v="0"/>
    <n v="0"/>
    <n v="6.4367999999999608"/>
    <n v="0"/>
    <n v="6.4367999999999608"/>
  </r>
  <r>
    <x v="1176"/>
    <n v="6.4367999999999608"/>
    <x v="5"/>
    <n v="25"/>
    <n v="0.5"/>
    <n v="0"/>
    <n v="6.4367999999999608"/>
    <n v="0"/>
    <n v="6.4367999999999608"/>
  </r>
  <r>
    <x v="1177"/>
    <n v="6.4367999999999608"/>
    <x v="13"/>
    <n v="25.1"/>
    <n v="5.2"/>
    <n v="1.3052000000000001"/>
    <n v="7.7419999999999609"/>
    <n v="0"/>
    <n v="7.7419999999999609"/>
  </r>
  <r>
    <x v="1178"/>
    <n v="7.7419999999999609"/>
    <x v="8"/>
    <n v="29.2"/>
    <n v="7.1"/>
    <n v="2.0731999999999999"/>
    <n v="9.8151999999999617"/>
    <n v="0"/>
    <n v="9.8151999999999617"/>
  </r>
  <r>
    <x v="1179"/>
    <n v="9.8151999999999617"/>
    <x v="9"/>
    <n v="18.100000000000001"/>
    <n v="5.0999999999999996"/>
    <n v="0.92310000000000003"/>
    <n v="10.738299999999962"/>
    <n v="0"/>
    <n v="10.738299999999962"/>
  </r>
  <r>
    <x v="1180"/>
    <n v="10.738299999999962"/>
    <x v="7"/>
    <n v="12.5"/>
    <n v="0"/>
    <n v="0"/>
    <n v="10.738299999999962"/>
    <n v="0"/>
    <n v="10.738299999999962"/>
  </r>
  <r>
    <x v="1181"/>
    <n v="10.738299999999962"/>
    <x v="7"/>
    <n v="19.100000000000001"/>
    <n v="0.3"/>
    <n v="0"/>
    <n v="10.738299999999962"/>
    <n v="0"/>
    <n v="10.738299999999962"/>
  </r>
  <r>
    <x v="1182"/>
    <n v="10.738299999999962"/>
    <x v="15"/>
    <n v="27.4"/>
    <n v="0"/>
    <n v="0"/>
    <n v="10.738299999999962"/>
    <n v="0"/>
    <n v="10.738299999999962"/>
  </r>
  <r>
    <x v="1183"/>
    <n v="10.738299999999962"/>
    <x v="3"/>
    <n v="21.1"/>
    <n v="10.4"/>
    <n v="2.1944000000000004"/>
    <n v="12.932699999999961"/>
    <n v="0"/>
    <n v="12.932699999999961"/>
  </r>
  <r>
    <x v="1184"/>
    <n v="12.932699999999961"/>
    <x v="23"/>
    <n v="13.4"/>
    <n v="0"/>
    <n v="0"/>
    <n v="12.932699999999961"/>
    <n v="0"/>
    <n v="12.932699999999961"/>
  </r>
  <r>
    <x v="1185"/>
    <n v="12.932699999999961"/>
    <x v="1"/>
    <n v="11.9"/>
    <n v="7.3"/>
    <n v="0.86870000000000003"/>
    <n v="13.801399999999962"/>
    <n v="0"/>
    <n v="13.801399999999962"/>
  </r>
  <r>
    <x v="1186"/>
    <n v="13.801399999999962"/>
    <x v="9"/>
    <n v="20.399999999999999"/>
    <n v="4.3"/>
    <n v="0.87719999999999987"/>
    <n v="14.678599999999962"/>
    <n v="0"/>
    <n v="14.678599999999962"/>
  </r>
  <r>
    <x v="1187"/>
    <n v="14.678599999999962"/>
    <x v="3"/>
    <n v="29.5"/>
    <n v="18.600000000000001"/>
    <n v="5.487000000000001"/>
    <n v="20.165599999999962"/>
    <n v="0"/>
    <n v="20.165599999999962"/>
  </r>
  <r>
    <x v="1188"/>
    <n v="20.165599999999962"/>
    <x v="8"/>
    <n v="24.1"/>
    <n v="5"/>
    <n v="1.2050000000000001"/>
    <n v="21.370599999999961"/>
    <n v="0"/>
    <n v="21.370599999999961"/>
  </r>
  <r>
    <x v="1189"/>
    <n v="21.370599999999961"/>
    <x v="10"/>
    <n v="11.5"/>
    <n v="3.6"/>
    <n v="0.41399999999999998"/>
    <n v="21.784599999999962"/>
    <n v="0"/>
    <n v="21.784599999999962"/>
  </r>
  <r>
    <x v="1190"/>
    <n v="21.784599999999962"/>
    <x v="21"/>
    <n v="21.2"/>
    <n v="1.8"/>
    <n v="0.38159999999999999"/>
    <n v="22.166199999999961"/>
    <n v="0"/>
    <n v="22.166199999999961"/>
  </r>
  <r>
    <x v="1191"/>
    <n v="22.166199999999961"/>
    <x v="6"/>
    <n v="22.2"/>
    <n v="40.299999999999997"/>
    <n v="8.9465999999999983"/>
    <n v="31.112799999999957"/>
    <n v="0"/>
    <n v="31.112799999999957"/>
  </r>
  <r>
    <x v="1192"/>
    <n v="31.112799999999957"/>
    <x v="6"/>
    <n v="14.6"/>
    <n v="2.6"/>
    <n v="0.37959999999999999"/>
    <n v="31.492399999999957"/>
    <n v="0"/>
    <n v="31.492399999999957"/>
  </r>
  <r>
    <x v="1193"/>
    <n v="31.492399999999957"/>
    <x v="9"/>
    <n v="23.3"/>
    <n v="8.1"/>
    <n v="1.8873"/>
    <n v="33.379699999999957"/>
    <n v="0"/>
    <n v="33.379699999999957"/>
  </r>
  <r>
    <x v="1194"/>
    <n v="33.379699999999957"/>
    <x v="9"/>
    <n v="16.2"/>
    <n v="10.4"/>
    <n v="1.6847999999999999"/>
    <n v="35.06449999999996"/>
    <n v="0"/>
    <n v="35.06449999999996"/>
  </r>
  <r>
    <x v="1195"/>
    <n v="35.06449999999996"/>
    <x v="6"/>
    <n v="25.9"/>
    <n v="0"/>
    <n v="0"/>
    <n v="35.06449999999996"/>
    <n v="0"/>
    <n v="35.06449999999996"/>
  </r>
  <r>
    <x v="1196"/>
    <n v="35.06449999999996"/>
    <x v="1"/>
    <n v="14.6"/>
    <n v="7"/>
    <n v="1.022"/>
    <n v="36.086499999999958"/>
    <n v="0"/>
    <n v="36.086499999999958"/>
  </r>
  <r>
    <x v="1197"/>
    <n v="36.086499999999958"/>
    <x v="14"/>
    <n v="15.1"/>
    <n v="11.7"/>
    <n v="1.7666999999999999"/>
    <n v="37.853199999999958"/>
    <n v="0"/>
    <n v="37.853199999999958"/>
  </r>
  <r>
    <x v="1198"/>
    <n v="37.853199999999958"/>
    <x v="15"/>
    <n v="14.1"/>
    <n v="6.5"/>
    <n v="0.91649999999999998"/>
    <n v="38.769699999999958"/>
    <n v="0"/>
    <n v="38.769699999999958"/>
  </r>
  <r>
    <x v="1199"/>
    <n v="38.769699999999958"/>
    <x v="23"/>
    <n v="22.1"/>
    <n v="1.8"/>
    <n v="0.39780000000000004"/>
    <n v="39.167499999999954"/>
    <n v="0"/>
    <n v="39.167499999999954"/>
  </r>
  <r>
    <x v="1200"/>
    <n v="39.167499999999954"/>
    <x v="7"/>
    <n v="27.2"/>
    <n v="21.9"/>
    <n v="5.9567999999999994"/>
    <n v="45.124299999999955"/>
    <n v="0"/>
    <n v="45.124299999999955"/>
  </r>
  <r>
    <x v="1201"/>
    <n v="45.124299999999955"/>
    <x v="2"/>
    <n v="10.8"/>
    <n v="0"/>
    <n v="0"/>
    <n v="45.124299999999955"/>
    <n v="0"/>
    <n v="45.124299999999955"/>
  </r>
  <r>
    <x v="1202"/>
    <n v="45.124299999999955"/>
    <x v="3"/>
    <n v="24.6"/>
    <n v="0"/>
    <n v="0"/>
    <n v="45.124299999999955"/>
    <n v="0"/>
    <n v="45.124299999999955"/>
  </r>
  <r>
    <x v="1203"/>
    <n v="45.124299999999955"/>
    <x v="6"/>
    <n v="27.8"/>
    <n v="26.3"/>
    <n v="7.3113999999999999"/>
    <n v="52.435699999999954"/>
    <n v="0"/>
    <n v="52.435699999999954"/>
  </r>
  <r>
    <x v="1204"/>
    <n v="52.435699999999954"/>
    <x v="10"/>
    <n v="12.9"/>
    <n v="2.8"/>
    <n v="0.36119999999999997"/>
    <n v="52.796899999999951"/>
    <n v="0"/>
    <n v="52.796899999999951"/>
  </r>
  <r>
    <x v="1205"/>
    <n v="52.796899999999951"/>
    <x v="9"/>
    <n v="13.9"/>
    <n v="0.6"/>
    <n v="0"/>
    <n v="52.796899999999951"/>
    <n v="0"/>
    <n v="52.796899999999951"/>
  </r>
  <r>
    <x v="1206"/>
    <n v="52.796899999999951"/>
    <x v="25"/>
    <n v="27.6"/>
    <n v="0.6"/>
    <n v="0"/>
    <n v="52.796899999999951"/>
    <n v="0"/>
    <n v="52.796899999999951"/>
  </r>
  <r>
    <x v="1207"/>
    <n v="52.796899999999951"/>
    <x v="7"/>
    <n v="18.600000000000001"/>
    <n v="21.5"/>
    <n v="3.9990000000000006"/>
    <n v="56.795899999999953"/>
    <n v="0"/>
    <n v="56.795899999999953"/>
  </r>
  <r>
    <x v="1208"/>
    <n v="56.795899999999953"/>
    <x v="2"/>
    <n v="17.8"/>
    <n v="0"/>
    <n v="0"/>
    <n v="56.795899999999953"/>
    <n v="0"/>
    <n v="56.795899999999953"/>
  </r>
  <r>
    <x v="1209"/>
    <n v="56.795899999999953"/>
    <x v="11"/>
    <n v="20.8"/>
    <n v="8.5"/>
    <n v="1.7680000000000002"/>
    <n v="58.563899999999954"/>
    <n v="0"/>
    <n v="58.563899999999954"/>
  </r>
  <r>
    <x v="1210"/>
    <n v="58.563899999999954"/>
    <x v="18"/>
    <n v="16.399999999999999"/>
    <n v="6.8"/>
    <n v="1.1151999999999997"/>
    <n v="59.679099999999956"/>
    <n v="0"/>
    <n v="59.679099999999956"/>
  </r>
  <r>
    <x v="1211"/>
    <n v="59.679099999999956"/>
    <x v="23"/>
    <n v="14.6"/>
    <n v="0"/>
    <n v="0"/>
    <n v="59.679099999999956"/>
    <n v="0"/>
    <n v="59.679099999999956"/>
  </r>
  <r>
    <x v="1212"/>
    <n v="59.679099999999956"/>
    <x v="5"/>
    <n v="27.1"/>
    <n v="1.2"/>
    <n v="0.32520000000000004"/>
    <n v="60.004299999999958"/>
    <n v="0"/>
    <n v="60.004299999999958"/>
  </r>
  <r>
    <x v="1213"/>
    <n v="60.004299999999958"/>
    <x v="6"/>
    <n v="18.3"/>
    <n v="3.7"/>
    <n v="0.67710000000000015"/>
    <n v="60.681399999999961"/>
    <n v="0"/>
    <n v="60.681399999999961"/>
  </r>
  <r>
    <x v="1214"/>
    <n v="60.681399999999961"/>
    <x v="25"/>
    <n v="27.1"/>
    <n v="0.2"/>
    <n v="0"/>
    <n v="60.681399999999961"/>
    <n v="0"/>
    <n v="60.681399999999961"/>
  </r>
  <r>
    <x v="1215"/>
    <n v="60.681399999999961"/>
    <x v="11"/>
    <n v="12.9"/>
    <n v="10.199999999999999"/>
    <n v="1.3157999999999999"/>
    <n v="61.997199999999964"/>
    <n v="0"/>
    <n v="61.997199999999964"/>
  </r>
  <r>
    <x v="1216"/>
    <n v="61.997199999999964"/>
    <x v="15"/>
    <n v="19.100000000000001"/>
    <n v="19.600000000000001"/>
    <n v="3.7436000000000007"/>
    <n v="65.740799999999965"/>
    <n v="0"/>
    <n v="65.740799999999965"/>
  </r>
  <r>
    <x v="1217"/>
    <n v="65.740799999999965"/>
    <x v="2"/>
    <n v="19.2"/>
    <n v="3.6"/>
    <n v="0.69120000000000004"/>
    <n v="66.43199999999996"/>
    <n v="0"/>
    <n v="66.43199999999996"/>
  </r>
  <r>
    <x v="1218"/>
    <n v="66.43199999999996"/>
    <x v="5"/>
    <n v="25.2"/>
    <n v="0"/>
    <n v="0"/>
    <n v="66.43199999999996"/>
    <n v="0"/>
    <n v="66.43199999999996"/>
  </r>
  <r>
    <x v="1219"/>
    <n v="66.43199999999996"/>
    <x v="11"/>
    <n v="13.5"/>
    <n v="6.3"/>
    <n v="0.85050000000000003"/>
    <n v="67.282499999999956"/>
    <n v="0"/>
    <n v="67.282499999999956"/>
  </r>
  <r>
    <x v="1220"/>
    <n v="67.282499999999956"/>
    <x v="8"/>
    <n v="19.2"/>
    <n v="7.7"/>
    <n v="1.4784000000000002"/>
    <n v="68.76089999999995"/>
    <n v="0"/>
    <n v="68.76089999999995"/>
  </r>
  <r>
    <x v="1221"/>
    <n v="68.76089999999995"/>
    <x v="10"/>
    <n v="24.1"/>
    <n v="7.8"/>
    <n v="1.8798000000000001"/>
    <n v="70.640699999999953"/>
    <n v="0"/>
    <n v="70.640699999999953"/>
  </r>
  <r>
    <x v="1222"/>
    <n v="70.640699999999953"/>
    <x v="6"/>
    <n v="17.8"/>
    <n v="13.4"/>
    <n v="2.3852000000000002"/>
    <n v="73.02589999999995"/>
    <n v="0"/>
    <n v="73.02589999999995"/>
  </r>
  <r>
    <x v="1223"/>
    <n v="73.02589999999995"/>
    <x v="3"/>
    <n v="24.7"/>
    <n v="21.1"/>
    <n v="5.2117000000000004"/>
    <n v="78.237599999999958"/>
    <n v="0"/>
    <n v="78.237599999999958"/>
  </r>
  <r>
    <x v="1224"/>
    <n v="78.237599999999958"/>
    <x v="16"/>
    <n v="16.8"/>
    <n v="0"/>
    <n v="0"/>
    <n v="78.237599999999958"/>
    <n v="0"/>
    <n v="78.237599999999958"/>
  </r>
  <r>
    <x v="1225"/>
    <n v="78.237599999999958"/>
    <x v="1"/>
    <n v="10.7"/>
    <n v="3"/>
    <n v="0.32099999999999995"/>
    <n v="78.558599999999956"/>
    <n v="0"/>
    <n v="78.558599999999956"/>
  </r>
  <r>
    <x v="1226"/>
    <n v="78.558599999999956"/>
    <x v="2"/>
    <n v="29.3"/>
    <n v="8.3000000000000007"/>
    <n v="2.4319000000000002"/>
    <n v="80.990499999999955"/>
    <n v="0"/>
    <n v="80.990499999999955"/>
  </r>
  <r>
    <x v="1227"/>
    <n v="80.990499999999955"/>
    <x v="21"/>
    <n v="28.2"/>
    <n v="0"/>
    <n v="0"/>
    <n v="80.990499999999955"/>
    <n v="0"/>
    <n v="80.990499999999955"/>
  </r>
  <r>
    <x v="1228"/>
    <n v="80.990499999999955"/>
    <x v="6"/>
    <n v="17.3"/>
    <n v="33.6"/>
    <n v="5.8128000000000011"/>
    <n v="86.80329999999995"/>
    <n v="0"/>
    <n v="86.80329999999995"/>
  </r>
  <r>
    <x v="1229"/>
    <n v="86.80329999999995"/>
    <x v="2"/>
    <n v="24.6"/>
    <n v="0"/>
    <n v="0"/>
    <n v="86.80329999999995"/>
    <n v="0"/>
    <n v="86.80329999999995"/>
  </r>
  <r>
    <x v="1230"/>
    <n v="86.80329999999995"/>
    <x v="8"/>
    <n v="12.6"/>
    <n v="0.6"/>
    <n v="0"/>
    <n v="86.80329999999995"/>
    <n v="0"/>
    <n v="86.80329999999995"/>
  </r>
  <r>
    <x v="1231"/>
    <n v="86.80329999999995"/>
    <x v="15"/>
    <n v="27.3"/>
    <n v="0"/>
    <n v="0"/>
    <n v="86.80329999999995"/>
    <n v="0"/>
    <n v="86.80329999999995"/>
  </r>
  <r>
    <x v="1232"/>
    <n v="86.80329999999995"/>
    <x v="4"/>
    <n v="14.4"/>
    <n v="2"/>
    <n v="0.28800000000000003"/>
    <n v="87.091299999999947"/>
    <n v="0"/>
    <n v="87.091299999999947"/>
  </r>
  <r>
    <x v="1233"/>
    <n v="87.091299999999947"/>
    <x v="6"/>
    <n v="11.2"/>
    <n v="32.6"/>
    <n v="3.6512000000000002"/>
    <n v="90.74249999999995"/>
    <n v="0"/>
    <n v="90.74249999999995"/>
  </r>
  <r>
    <x v="1234"/>
    <n v="90.74249999999995"/>
    <x v="15"/>
    <n v="11.4"/>
    <n v="5.5"/>
    <n v="0.627"/>
    <n v="91.369499999999945"/>
    <n v="0"/>
    <n v="91.369499999999945"/>
  </r>
  <r>
    <x v="1235"/>
    <n v="91.369499999999945"/>
    <x v="10"/>
    <n v="22.9"/>
    <n v="0"/>
    <n v="0"/>
    <n v="91.369499999999945"/>
    <n v="0"/>
    <n v="91.369499999999945"/>
  </r>
  <r>
    <x v="1236"/>
    <n v="91.369499999999945"/>
    <x v="3"/>
    <n v="14.3"/>
    <n v="13.2"/>
    <n v="1.8875999999999999"/>
    <n v="93.257099999999951"/>
    <n v="0"/>
    <n v="93.257099999999951"/>
  </r>
  <r>
    <x v="1237"/>
    <n v="93.257099999999951"/>
    <x v="6"/>
    <n v="22.9"/>
    <n v="22.9"/>
    <n v="5.2440999999999995"/>
    <n v="98.501199999999955"/>
    <n v="0"/>
    <n v="98.501199999999955"/>
  </r>
  <r>
    <x v="1238"/>
    <n v="98.501199999999955"/>
    <x v="7"/>
    <n v="11.8"/>
    <n v="0"/>
    <n v="0"/>
    <n v="98.501199999999955"/>
    <n v="0"/>
    <n v="98.501199999999955"/>
  </r>
  <r>
    <x v="1239"/>
    <n v="98.501199999999955"/>
    <x v="14"/>
    <n v="24.5"/>
    <n v="0"/>
    <n v="0"/>
    <n v="98.501199999999955"/>
    <n v="0"/>
    <n v="98.501199999999955"/>
  </r>
  <r>
    <x v="1240"/>
    <n v="98.501199999999955"/>
    <x v="11"/>
    <n v="25.5"/>
    <n v="19.3"/>
    <n v="4.9215000000000009"/>
    <n v="103.42269999999995"/>
    <n v="100"/>
    <n v="3.4226999999999492"/>
  </r>
  <r>
    <x v="1241"/>
    <n v="3.4226999999999492"/>
    <x v="15"/>
    <n v="14.7"/>
    <n v="18.3"/>
    <n v="2.6901000000000002"/>
    <n v="6.1127999999999494"/>
    <n v="0"/>
    <n v="6.1127999999999494"/>
  </r>
  <r>
    <x v="1242"/>
    <n v="6.1127999999999494"/>
    <x v="11"/>
    <n v="28.7"/>
    <n v="0"/>
    <n v="0"/>
    <n v="6.1127999999999494"/>
    <n v="0"/>
    <n v="6.1127999999999494"/>
  </r>
  <r>
    <x v="1243"/>
    <n v="6.1127999999999494"/>
    <x v="6"/>
    <n v="16.7"/>
    <n v="0"/>
    <n v="0"/>
    <n v="6.1127999999999494"/>
    <n v="0"/>
    <n v="6.1127999999999494"/>
  </r>
  <r>
    <x v="1244"/>
    <n v="6.1127999999999494"/>
    <x v="11"/>
    <n v="17.399999999999999"/>
    <n v="13.7"/>
    <n v="2.3837999999999999"/>
    <n v="8.4965999999999493"/>
    <n v="0"/>
    <n v="8.4965999999999493"/>
  </r>
  <r>
    <x v="1245"/>
    <n v="8.4965999999999493"/>
    <x v="6"/>
    <n v="15.6"/>
    <n v="0"/>
    <n v="0"/>
    <n v="8.4965999999999493"/>
    <n v="0"/>
    <n v="8.4965999999999493"/>
  </r>
  <r>
    <x v="1246"/>
    <n v="8.4965999999999493"/>
    <x v="15"/>
    <n v="21.7"/>
    <n v="0"/>
    <n v="0"/>
    <n v="8.4965999999999493"/>
    <n v="0"/>
    <n v="8.4965999999999493"/>
  </r>
  <r>
    <x v="1247"/>
    <n v="8.4965999999999493"/>
    <x v="3"/>
    <n v="26"/>
    <n v="0"/>
    <n v="0"/>
    <n v="8.4965999999999493"/>
    <n v="0"/>
    <n v="8.4965999999999493"/>
  </r>
  <r>
    <x v="1248"/>
    <n v="8.4965999999999493"/>
    <x v="18"/>
    <n v="24.5"/>
    <n v="9"/>
    <n v="2.2050000000000001"/>
    <n v="10.701599999999949"/>
    <n v="0"/>
    <n v="10.701599999999949"/>
  </r>
  <r>
    <x v="1249"/>
    <n v="10.701599999999949"/>
    <x v="13"/>
    <n v="23.2"/>
    <n v="0"/>
    <n v="0"/>
    <n v="10.701599999999949"/>
    <n v="0"/>
    <n v="10.701599999999949"/>
  </r>
  <r>
    <x v="1250"/>
    <n v="10.701599999999949"/>
    <x v="20"/>
    <n v="17.600000000000001"/>
    <n v="0.8"/>
    <n v="0"/>
    <n v="10.701599999999949"/>
    <n v="0"/>
    <n v="10.701599999999949"/>
  </r>
  <r>
    <x v="1251"/>
    <n v="10.701599999999949"/>
    <x v="3"/>
    <n v="13.9"/>
    <n v="8.8000000000000007"/>
    <n v="1.2232000000000001"/>
    <n v="11.92479999999995"/>
    <n v="0"/>
    <n v="11.92479999999995"/>
  </r>
  <r>
    <x v="1252"/>
    <n v="11.92479999999995"/>
    <x v="23"/>
    <n v="20.7"/>
    <n v="4.3"/>
    <n v="0.89009999999999989"/>
    <n v="12.81489999999995"/>
    <n v="0"/>
    <n v="12.81489999999995"/>
  </r>
  <r>
    <x v="1253"/>
    <n v="12.81489999999995"/>
    <x v="1"/>
    <n v="10.1"/>
    <n v="1.7"/>
    <n v="0.17169999999999999"/>
    <n v="12.98659999999995"/>
    <n v="0"/>
    <n v="12.98659999999995"/>
  </r>
  <r>
    <x v="1254"/>
    <n v="12.98659999999995"/>
    <x v="3"/>
    <n v="26.2"/>
    <n v="22.7"/>
    <n v="5.9474"/>
    <n v="18.933999999999948"/>
    <n v="0"/>
    <n v="18.933999999999948"/>
  </r>
  <r>
    <x v="1255"/>
    <n v="18.933999999999948"/>
    <x v="15"/>
    <n v="27.6"/>
    <n v="13.8"/>
    <n v="3.8088000000000006"/>
    <n v="22.742799999999949"/>
    <n v="0"/>
    <n v="22.742799999999949"/>
  </r>
  <r>
    <x v="1256"/>
    <n v="22.742799999999949"/>
    <x v="2"/>
    <n v="20.6"/>
    <n v="4.7"/>
    <n v="0.96820000000000006"/>
    <n v="23.710999999999949"/>
    <n v="0"/>
    <n v="23.710999999999949"/>
  </r>
  <r>
    <x v="1257"/>
    <n v="23.710999999999949"/>
    <x v="5"/>
    <n v="21.4"/>
    <n v="5"/>
    <n v="1.07"/>
    <n v="24.780999999999949"/>
    <n v="0"/>
    <n v="24.780999999999949"/>
  </r>
  <r>
    <x v="1258"/>
    <n v="24.780999999999949"/>
    <x v="2"/>
    <n v="17.100000000000001"/>
    <n v="0"/>
    <n v="0"/>
    <n v="24.780999999999949"/>
    <n v="0"/>
    <n v="24.780999999999949"/>
  </r>
  <r>
    <x v="1259"/>
    <n v="24.780999999999949"/>
    <x v="6"/>
    <n v="19.5"/>
    <n v="20.5"/>
    <n v="3.9975000000000001"/>
    <n v="28.778499999999948"/>
    <n v="0"/>
    <n v="28.778499999999948"/>
  </r>
  <r>
    <x v="1260"/>
    <n v="28.778499999999948"/>
    <x v="9"/>
    <n v="15.9"/>
    <n v="0"/>
    <n v="0"/>
    <n v="28.778499999999948"/>
    <n v="0"/>
    <n v="28.778499999999948"/>
  </r>
  <r>
    <x v="1261"/>
    <n v="28.778499999999948"/>
    <x v="6"/>
    <n v="21.1"/>
    <n v="46.8"/>
    <n v="9.8748000000000005"/>
    <n v="38.653299999999945"/>
    <n v="0"/>
    <n v="38.653299999999945"/>
  </r>
  <r>
    <x v="1262"/>
    <n v="38.653299999999945"/>
    <x v="15"/>
    <n v="20.2"/>
    <n v="36.6"/>
    <n v="7.3932000000000002"/>
    <n v="46.046499999999945"/>
    <n v="0"/>
    <n v="46.046499999999945"/>
  </r>
  <r>
    <x v="1263"/>
    <n v="46.046499999999945"/>
    <x v="8"/>
    <n v="25"/>
    <n v="7.8"/>
    <n v="1.95"/>
    <n v="47.996499999999948"/>
    <n v="0"/>
    <n v="47.996499999999948"/>
  </r>
  <r>
    <x v="1264"/>
    <n v="47.996499999999948"/>
    <x v="6"/>
    <n v="22.1"/>
    <n v="8.8000000000000007"/>
    <n v="1.9448000000000003"/>
    <n v="49.941299999999949"/>
    <n v="0"/>
    <n v="49.941299999999949"/>
  </r>
  <r>
    <x v="1265"/>
    <n v="49.941299999999949"/>
    <x v="29"/>
    <n v="28.9"/>
    <n v="0.5"/>
    <n v="0"/>
    <n v="49.941299999999949"/>
    <n v="0"/>
    <n v="49.941299999999949"/>
  </r>
  <r>
    <x v="1266"/>
    <n v="49.941299999999949"/>
    <x v="7"/>
    <n v="19.600000000000001"/>
    <n v="0"/>
    <n v="0"/>
    <n v="49.941299999999949"/>
    <n v="0"/>
    <n v="49.941299999999949"/>
  </r>
  <r>
    <x v="1267"/>
    <n v="49.941299999999949"/>
    <x v="3"/>
    <n v="18"/>
    <n v="13.2"/>
    <n v="2.3759999999999999"/>
    <n v="52.317299999999946"/>
    <n v="0"/>
    <n v="52.317299999999946"/>
  </r>
  <r>
    <x v="1268"/>
    <n v="52.317299999999946"/>
    <x v="8"/>
    <n v="28.3"/>
    <n v="0"/>
    <n v="0"/>
    <n v="52.317299999999946"/>
    <n v="0"/>
    <n v="52.317299999999946"/>
  </r>
  <r>
    <x v="1269"/>
    <n v="52.317299999999946"/>
    <x v="2"/>
    <n v="25.2"/>
    <n v="0"/>
    <n v="0"/>
    <n v="52.317299999999946"/>
    <n v="0"/>
    <n v="52.317299999999946"/>
  </r>
  <r>
    <x v="1270"/>
    <n v="52.317299999999946"/>
    <x v="6"/>
    <n v="22.5"/>
    <n v="0"/>
    <n v="0"/>
    <n v="52.317299999999946"/>
    <n v="0"/>
    <n v="52.317299999999946"/>
  </r>
  <r>
    <x v="1271"/>
    <n v="52.317299999999946"/>
    <x v="9"/>
    <n v="19.899999999999999"/>
    <n v="6.7"/>
    <n v="1.3332999999999999"/>
    <n v="53.650599999999947"/>
    <n v="0"/>
    <n v="53.650599999999947"/>
  </r>
  <r>
    <x v="1272"/>
    <n v="53.650599999999947"/>
    <x v="7"/>
    <n v="10.8"/>
    <n v="19.600000000000001"/>
    <n v="2.1168000000000005"/>
    <n v="55.767399999999945"/>
    <n v="0"/>
    <n v="55.767399999999945"/>
  </r>
  <r>
    <x v="1273"/>
    <n v="55.767399999999945"/>
    <x v="15"/>
    <n v="18.399999999999999"/>
    <n v="0.6"/>
    <n v="0"/>
    <n v="55.767399999999945"/>
    <n v="0"/>
    <n v="55.767399999999945"/>
  </r>
  <r>
    <x v="1274"/>
    <n v="55.767399999999945"/>
    <x v="22"/>
    <n v="27.6"/>
    <n v="3.7"/>
    <n v="1.0212000000000001"/>
    <n v="56.788599999999946"/>
    <n v="0"/>
    <n v="56.788599999999946"/>
  </r>
  <r>
    <x v="1275"/>
    <n v="56.788599999999946"/>
    <x v="22"/>
    <n v="11.3"/>
    <n v="1.9"/>
    <n v="0.2147"/>
    <n v="57.003299999999946"/>
    <n v="0"/>
    <n v="57.003299999999946"/>
  </r>
  <r>
    <x v="1276"/>
    <n v="57.003299999999946"/>
    <x v="22"/>
    <n v="28.7"/>
    <n v="0"/>
    <n v="0"/>
    <n v="57.003299999999946"/>
    <n v="0"/>
    <n v="57.003299999999946"/>
  </r>
  <r>
    <x v="1277"/>
    <n v="57.003299999999946"/>
    <x v="17"/>
    <n v="15"/>
    <n v="1.7"/>
    <n v="0.255"/>
    <n v="57.258299999999949"/>
    <n v="0"/>
    <n v="57.258299999999949"/>
  </r>
  <r>
    <x v="1278"/>
    <n v="57.258299999999949"/>
    <x v="3"/>
    <n v="15.1"/>
    <n v="13.5"/>
    <n v="2.0385"/>
    <n v="59.296799999999948"/>
    <n v="0"/>
    <n v="59.296799999999948"/>
  </r>
  <r>
    <x v="1279"/>
    <n v="59.296799999999948"/>
    <x v="15"/>
    <n v="19.399999999999999"/>
    <n v="29.6"/>
    <n v="5.7423999999999999"/>
    <n v="65.039199999999951"/>
    <n v="0"/>
    <n v="65.039199999999951"/>
  </r>
  <r>
    <x v="1280"/>
    <n v="65.039199999999951"/>
    <x v="3"/>
    <n v="21.9"/>
    <n v="1.6"/>
    <n v="0.35039999999999999"/>
    <n v="65.389599999999945"/>
    <n v="0"/>
    <n v="65.389599999999945"/>
  </r>
  <r>
    <x v="1281"/>
    <n v="65.389599999999945"/>
    <x v="14"/>
    <n v="19.399999999999999"/>
    <n v="9.8000000000000007"/>
    <n v="1.9012"/>
    <n v="67.290799999999948"/>
    <n v="0"/>
    <n v="67.290799999999948"/>
  </r>
  <r>
    <x v="1282"/>
    <n v="67.290799999999948"/>
    <x v="3"/>
    <n v="21.8"/>
    <n v="18.5"/>
    <n v="4.0330000000000004"/>
    <n v="71.323799999999949"/>
    <n v="0"/>
    <n v="71.323799999999949"/>
  </r>
  <r>
    <x v="1283"/>
    <n v="71.323799999999949"/>
    <x v="13"/>
    <n v="29.3"/>
    <n v="2.8"/>
    <n v="0.82039999999999991"/>
    <n v="72.144199999999955"/>
    <n v="0"/>
    <n v="72.144199999999955"/>
  </r>
  <r>
    <x v="1284"/>
    <n v="72.144199999999955"/>
    <x v="15"/>
    <n v="14.4"/>
    <n v="0"/>
    <n v="0"/>
    <n v="72.144199999999955"/>
    <n v="0"/>
    <n v="72.144199999999955"/>
  </r>
  <r>
    <x v="1285"/>
    <n v="72.144199999999955"/>
    <x v="6"/>
    <n v="14.5"/>
    <n v="0"/>
    <n v="0"/>
    <n v="72.144199999999955"/>
    <n v="0"/>
    <n v="72.144199999999955"/>
  </r>
  <r>
    <x v="1286"/>
    <n v="72.144199999999955"/>
    <x v="11"/>
    <n v="18.399999999999999"/>
    <n v="10.1"/>
    <n v="1.8583999999999998"/>
    <n v="74.002599999999958"/>
    <n v="0"/>
    <n v="74.002599999999958"/>
  </r>
  <r>
    <x v="1287"/>
    <n v="74.002599999999958"/>
    <x v="14"/>
    <n v="29.8"/>
    <n v="0"/>
    <n v="0"/>
    <n v="74.002599999999958"/>
    <n v="0"/>
    <n v="74.002599999999958"/>
  </r>
  <r>
    <x v="1288"/>
    <n v="74.002599999999958"/>
    <x v="3"/>
    <n v="27.3"/>
    <n v="18.600000000000001"/>
    <n v="5.0778000000000008"/>
    <n v="79.080399999999955"/>
    <n v="0"/>
    <n v="79.080399999999955"/>
  </r>
  <r>
    <x v="1289"/>
    <n v="79.080399999999955"/>
    <x v="5"/>
    <n v="22.7"/>
    <n v="0"/>
    <n v="0"/>
    <n v="79.080399999999955"/>
    <n v="0"/>
    <n v="79.080399999999955"/>
  </r>
  <r>
    <x v="1290"/>
    <n v="79.080399999999955"/>
    <x v="6"/>
    <n v="27.3"/>
    <n v="18.399999999999999"/>
    <n v="5.0232000000000001"/>
    <n v="84.103599999999958"/>
    <n v="0"/>
    <n v="84.103599999999958"/>
  </r>
  <r>
    <x v="1291"/>
    <n v="84.103599999999958"/>
    <x v="14"/>
    <n v="12.9"/>
    <n v="0"/>
    <n v="0"/>
    <n v="84.103599999999958"/>
    <n v="0"/>
    <n v="84.103599999999958"/>
  </r>
  <r>
    <x v="1292"/>
    <n v="84.103599999999958"/>
    <x v="15"/>
    <n v="24.3"/>
    <n v="1.9"/>
    <n v="0.4617"/>
    <n v="84.565299999999951"/>
    <n v="0"/>
    <n v="84.565299999999951"/>
  </r>
  <r>
    <x v="1293"/>
    <n v="84.565299999999951"/>
    <x v="14"/>
    <n v="20.6"/>
    <n v="14.6"/>
    <n v="3.0076000000000001"/>
    <n v="87.572899999999947"/>
    <n v="0"/>
    <n v="87.572899999999947"/>
  </r>
  <r>
    <x v="1294"/>
    <n v="87.572899999999947"/>
    <x v="1"/>
    <n v="24.2"/>
    <n v="0"/>
    <n v="0"/>
    <n v="87.572899999999947"/>
    <n v="0"/>
    <n v="87.572899999999947"/>
  </r>
  <r>
    <x v="1295"/>
    <n v="87.572899999999947"/>
    <x v="6"/>
    <n v="15.2"/>
    <n v="0"/>
    <n v="0"/>
    <n v="87.572899999999947"/>
    <n v="0"/>
    <n v="87.572899999999947"/>
  </r>
  <r>
    <x v="1296"/>
    <n v="87.572899999999947"/>
    <x v="21"/>
    <n v="27.3"/>
    <n v="2.5"/>
    <n v="0.6825"/>
    <n v="88.255399999999952"/>
    <n v="0"/>
    <n v="88.255399999999952"/>
  </r>
  <r>
    <x v="1297"/>
    <n v="88.255399999999952"/>
    <x v="21"/>
    <n v="28"/>
    <n v="0"/>
    <n v="0"/>
    <n v="88.255399999999952"/>
    <n v="0"/>
    <n v="88.255399999999952"/>
  </r>
  <r>
    <x v="1298"/>
    <n v="88.255399999999952"/>
    <x v="27"/>
    <n v="16.100000000000001"/>
    <n v="0"/>
    <n v="0"/>
    <n v="88.255399999999952"/>
    <n v="0"/>
    <n v="88.255399999999952"/>
  </r>
  <r>
    <x v="1299"/>
    <n v="88.255399999999952"/>
    <x v="15"/>
    <n v="18.8"/>
    <n v="16.899999999999999"/>
    <n v="3.1771999999999996"/>
    <n v="91.432599999999951"/>
    <n v="0"/>
    <n v="91.432599999999951"/>
  </r>
  <r>
    <x v="1300"/>
    <n v="91.432599999999951"/>
    <x v="6"/>
    <n v="13.2"/>
    <n v="10.4"/>
    <n v="1.3728"/>
    <n v="92.805399999999949"/>
    <n v="0"/>
    <n v="92.805399999999949"/>
  </r>
  <r>
    <x v="1301"/>
    <n v="92.805399999999949"/>
    <x v="1"/>
    <n v="17.899999999999999"/>
    <n v="3.5"/>
    <n v="0.62649999999999995"/>
    <n v="93.431899999999942"/>
    <n v="0"/>
    <n v="93.431899999999942"/>
  </r>
  <r>
    <x v="1302"/>
    <n v="93.431899999999942"/>
    <x v="3"/>
    <n v="18.3"/>
    <n v="16.7"/>
    <n v="3.0561000000000003"/>
    <n v="96.487999999999943"/>
    <n v="0"/>
    <n v="96.487999999999943"/>
  </r>
  <r>
    <x v="1303"/>
    <n v="96.487999999999943"/>
    <x v="13"/>
    <n v="25.7"/>
    <n v="2"/>
    <n v="0.51400000000000001"/>
    <n v="97.001999999999938"/>
    <n v="0"/>
    <n v="97.001999999999938"/>
  </r>
  <r>
    <x v="1304"/>
    <n v="97.001999999999938"/>
    <x v="6"/>
    <n v="29.2"/>
    <n v="31.5"/>
    <n v="9.1980000000000004"/>
    <n v="106.19999999999993"/>
    <n v="100"/>
    <n v="6.1999999999999318"/>
  </r>
  <r>
    <x v="1305"/>
    <n v="6.1999999999999318"/>
    <x v="3"/>
    <n v="21.5"/>
    <n v="0"/>
    <n v="0"/>
    <n v="6.1999999999999318"/>
    <n v="0"/>
    <n v="6.1999999999999318"/>
  </r>
  <r>
    <x v="1306"/>
    <n v="6.1999999999999318"/>
    <x v="7"/>
    <n v="29.5"/>
    <n v="12.2"/>
    <n v="3.5989999999999998"/>
    <n v="9.798999999999932"/>
    <n v="0"/>
    <n v="9.798999999999932"/>
  </r>
  <r>
    <x v="1307"/>
    <n v="9.798999999999932"/>
    <x v="3"/>
    <n v="17.7"/>
    <n v="10.1"/>
    <n v="1.7876999999999998"/>
    <n v="11.586699999999931"/>
    <n v="0"/>
    <n v="11.586699999999931"/>
  </r>
  <r>
    <x v="1308"/>
    <n v="11.586699999999931"/>
    <x v="15"/>
    <n v="26.7"/>
    <n v="1.2"/>
    <n v="0.32040000000000002"/>
    <n v="11.907099999999931"/>
    <n v="0"/>
    <n v="11.907099999999931"/>
  </r>
  <r>
    <x v="1309"/>
    <n v="11.907099999999931"/>
    <x v="6"/>
    <n v="13.3"/>
    <n v="0.5"/>
    <n v="0"/>
    <n v="11.907099999999931"/>
    <n v="0"/>
    <n v="11.907099999999931"/>
  </r>
  <r>
    <x v="1310"/>
    <n v="11.907099999999931"/>
    <x v="3"/>
    <n v="13.4"/>
    <n v="23.4"/>
    <n v="3.1356000000000002"/>
    <n v="15.042699999999931"/>
    <n v="0"/>
    <n v="15.042699999999931"/>
  </r>
  <r>
    <x v="1311"/>
    <n v="15.042699999999931"/>
    <x v="7"/>
    <n v="22.1"/>
    <n v="17.7"/>
    <n v="3.9117000000000002"/>
    <n v="18.954399999999932"/>
    <n v="0"/>
    <n v="18.954399999999932"/>
  </r>
  <r>
    <x v="1312"/>
    <n v="18.954399999999932"/>
    <x v="18"/>
    <n v="11.4"/>
    <n v="0"/>
    <n v="0"/>
    <n v="18.954399999999932"/>
    <n v="0"/>
    <n v="18.954399999999932"/>
  </r>
  <r>
    <x v="1313"/>
    <n v="18.954399999999932"/>
    <x v="11"/>
    <n v="26"/>
    <n v="4.9000000000000004"/>
    <n v="1.274"/>
    <n v="20.228399999999933"/>
    <n v="0"/>
    <n v="20.228399999999933"/>
  </r>
  <r>
    <x v="1314"/>
    <n v="20.228399999999933"/>
    <x v="11"/>
    <n v="27.8"/>
    <n v="6.7"/>
    <n v="1.8626000000000003"/>
    <n v="22.090999999999934"/>
    <n v="0"/>
    <n v="22.090999999999934"/>
  </r>
  <r>
    <x v="1315"/>
    <n v="22.090999999999934"/>
    <x v="3"/>
    <n v="29.3"/>
    <n v="1.7"/>
    <n v="0.49810000000000004"/>
    <n v="22.589099999999934"/>
    <n v="0"/>
    <n v="22.589099999999934"/>
  </r>
  <r>
    <x v="1316"/>
    <n v="22.589099999999934"/>
    <x v="19"/>
    <n v="24.7"/>
    <n v="2.5"/>
    <n v="0.61750000000000005"/>
    <n v="23.206599999999934"/>
    <n v="0"/>
    <n v="23.206599999999934"/>
  </r>
  <r>
    <x v="1317"/>
    <n v="23.206599999999934"/>
    <x v="0"/>
    <n v="16.600000000000001"/>
    <n v="0.1"/>
    <n v="0"/>
    <n v="23.206599999999934"/>
    <n v="0"/>
    <n v="23.206599999999934"/>
  </r>
  <r>
    <x v="1318"/>
    <n v="23.206599999999934"/>
    <x v="14"/>
    <n v="27.5"/>
    <n v="0"/>
    <n v="0"/>
    <n v="23.206599999999934"/>
    <n v="0"/>
    <n v="23.206599999999934"/>
  </r>
  <r>
    <x v="1319"/>
    <n v="23.206599999999934"/>
    <x v="11"/>
    <n v="22.7"/>
    <n v="0"/>
    <n v="0"/>
    <n v="23.206599999999934"/>
    <n v="0"/>
    <n v="23.206599999999934"/>
  </r>
  <r>
    <x v="1320"/>
    <n v="23.206599999999934"/>
    <x v="8"/>
    <n v="20.100000000000001"/>
    <n v="10.5"/>
    <n v="2.1105"/>
    <n v="25.317099999999932"/>
    <n v="0"/>
    <n v="25.317099999999932"/>
  </r>
  <r>
    <x v="1321"/>
    <n v="25.317099999999932"/>
    <x v="3"/>
    <n v="16.100000000000001"/>
    <n v="8.1"/>
    <n v="1.3041"/>
    <n v="26.621199999999931"/>
    <n v="0"/>
    <n v="26.621199999999931"/>
  </r>
  <r>
    <x v="1322"/>
    <n v="26.621199999999931"/>
    <x v="3"/>
    <n v="13.9"/>
    <n v="0"/>
    <n v="0"/>
    <n v="26.621199999999931"/>
    <n v="0"/>
    <n v="26.621199999999931"/>
  </r>
  <r>
    <x v="1323"/>
    <n v="26.621199999999931"/>
    <x v="8"/>
    <n v="22.3"/>
    <n v="0"/>
    <n v="0"/>
    <n v="26.621199999999931"/>
    <n v="0"/>
    <n v="26.621199999999931"/>
  </r>
  <r>
    <x v="1324"/>
    <n v="26.621199999999931"/>
    <x v="22"/>
    <n v="13"/>
    <n v="0"/>
    <n v="0"/>
    <n v="26.621199999999931"/>
    <n v="0"/>
    <n v="26.621199999999931"/>
  </r>
  <r>
    <x v="1325"/>
    <n v="26.621199999999931"/>
    <x v="7"/>
    <n v="16.2"/>
    <n v="0"/>
    <n v="0"/>
    <n v="26.621199999999931"/>
    <n v="0"/>
    <n v="26.621199999999931"/>
  </r>
  <r>
    <x v="1326"/>
    <n v="26.621199999999931"/>
    <x v="10"/>
    <n v="24.8"/>
    <n v="0"/>
    <n v="0"/>
    <n v="26.621199999999931"/>
    <n v="0"/>
    <n v="26.621199999999931"/>
  </r>
  <r>
    <x v="1327"/>
    <n v="26.621199999999931"/>
    <x v="9"/>
    <n v="29.7"/>
    <n v="0"/>
    <n v="0"/>
    <n v="26.621199999999931"/>
    <n v="0"/>
    <n v="26.621199999999931"/>
  </r>
  <r>
    <x v="1328"/>
    <n v="26.621199999999931"/>
    <x v="6"/>
    <n v="17.600000000000001"/>
    <n v="14.7"/>
    <n v="2.5872000000000002"/>
    <n v="29.20839999999993"/>
    <n v="0"/>
    <n v="29.20839999999993"/>
  </r>
  <r>
    <x v="1329"/>
    <n v="29.20839999999993"/>
    <x v="6"/>
    <n v="10.4"/>
    <n v="27.7"/>
    <n v="2.8807999999999998"/>
    <n v="32.089199999999927"/>
    <n v="0"/>
    <n v="32.089199999999927"/>
  </r>
  <r>
    <x v="1330"/>
    <n v="32.089199999999927"/>
    <x v="11"/>
    <n v="17"/>
    <n v="1.1000000000000001"/>
    <n v="0.18700000000000003"/>
    <n v="32.276199999999925"/>
    <n v="0"/>
    <n v="32.276199999999925"/>
  </r>
  <r>
    <x v="1331"/>
    <n v="32.276199999999925"/>
    <x v="14"/>
    <n v="15.7"/>
    <n v="5.9"/>
    <n v="0.92630000000000001"/>
    <n v="33.202499999999922"/>
    <n v="0"/>
    <n v="33.202499999999922"/>
  </r>
  <r>
    <x v="1332"/>
    <n v="33.202499999999922"/>
    <x v="15"/>
    <n v="23.8"/>
    <n v="4.3"/>
    <n v="1.0234000000000001"/>
    <n v="34.225899999999925"/>
    <n v="0"/>
    <n v="34.225899999999925"/>
  </r>
  <r>
    <x v="1333"/>
    <n v="34.225899999999925"/>
    <x v="7"/>
    <n v="16.2"/>
    <n v="8.6999999999999993"/>
    <n v="1.4093999999999998"/>
    <n v="35.635299999999923"/>
    <n v="0"/>
    <n v="35.635299999999923"/>
  </r>
  <r>
    <x v="1334"/>
    <n v="35.635299999999923"/>
    <x v="1"/>
    <n v="23.3"/>
    <n v="5.8"/>
    <n v="1.3513999999999999"/>
    <n v="36.986699999999921"/>
    <n v="0"/>
    <n v="36.986699999999921"/>
  </r>
  <r>
    <x v="1335"/>
    <n v="36.986699999999921"/>
    <x v="3"/>
    <n v="18.7"/>
    <n v="1.1000000000000001"/>
    <n v="0.20569999999999999"/>
    <n v="37.192399999999921"/>
    <n v="0"/>
    <n v="37.192399999999921"/>
  </r>
  <r>
    <x v="1336"/>
    <n v="37.192399999999921"/>
    <x v="13"/>
    <n v="27.9"/>
    <n v="2.6"/>
    <n v="0.72539999999999993"/>
    <n v="37.917799999999922"/>
    <n v="0"/>
    <n v="37.917799999999922"/>
  </r>
  <r>
    <x v="1337"/>
    <n v="37.917799999999922"/>
    <x v="14"/>
    <n v="19.8"/>
    <n v="0"/>
    <n v="0"/>
    <n v="37.917799999999922"/>
    <n v="0"/>
    <n v="37.917799999999922"/>
  </r>
  <r>
    <x v="1338"/>
    <n v="37.917799999999922"/>
    <x v="7"/>
    <n v="16.7"/>
    <n v="3.5"/>
    <n v="0.58450000000000002"/>
    <n v="38.50229999999992"/>
    <n v="0"/>
    <n v="38.50229999999992"/>
  </r>
  <r>
    <x v="1339"/>
    <n v="38.50229999999992"/>
    <x v="19"/>
    <n v="28.6"/>
    <n v="0"/>
    <n v="0"/>
    <n v="38.50229999999992"/>
    <n v="0"/>
    <n v="38.50229999999992"/>
  </r>
  <r>
    <x v="1340"/>
    <n v="38.50229999999992"/>
    <x v="6"/>
    <n v="10.8"/>
    <n v="32.9"/>
    <n v="3.5531999999999999"/>
    <n v="42.055499999999917"/>
    <n v="0"/>
    <n v="42.055499999999917"/>
  </r>
  <r>
    <x v="1341"/>
    <n v="42.055499999999917"/>
    <x v="14"/>
    <n v="12.8"/>
    <n v="0"/>
    <n v="0"/>
    <n v="42.055499999999917"/>
    <n v="0"/>
    <n v="42.055499999999917"/>
  </r>
  <r>
    <x v="1342"/>
    <n v="42.055499999999917"/>
    <x v="22"/>
    <n v="17.600000000000001"/>
    <n v="0"/>
    <n v="0"/>
    <n v="42.055499999999917"/>
    <n v="0"/>
    <n v="42.055499999999917"/>
  </r>
  <r>
    <x v="1343"/>
    <n v="42.055499999999917"/>
    <x v="18"/>
    <n v="24.1"/>
    <n v="0"/>
    <n v="0"/>
    <n v="42.055499999999917"/>
    <n v="0"/>
    <n v="42.055499999999917"/>
  </r>
  <r>
    <x v="1344"/>
    <n v="42.055499999999917"/>
    <x v="7"/>
    <n v="11.4"/>
    <n v="18.2"/>
    <n v="2.0747999999999998"/>
    <n v="44.13029999999992"/>
    <n v="0"/>
    <n v="44.13029999999992"/>
  </r>
  <r>
    <x v="1345"/>
    <n v="44.13029999999992"/>
    <x v="5"/>
    <n v="21.9"/>
    <n v="5.4"/>
    <n v="1.1826000000000001"/>
    <n v="45.312899999999921"/>
    <n v="0"/>
    <n v="45.312899999999921"/>
  </r>
  <r>
    <x v="1346"/>
    <n v="45.312899999999921"/>
    <x v="22"/>
    <n v="16.8"/>
    <n v="1.6"/>
    <n v="0.26880000000000004"/>
    <n v="45.58169999999992"/>
    <n v="0"/>
    <n v="45.58169999999992"/>
  </r>
  <r>
    <x v="1347"/>
    <n v="45.58169999999992"/>
    <x v="2"/>
    <n v="26"/>
    <n v="0"/>
    <n v="0"/>
    <n v="45.58169999999992"/>
    <n v="0"/>
    <n v="45.58169999999992"/>
  </r>
  <r>
    <x v="1348"/>
    <n v="45.58169999999992"/>
    <x v="7"/>
    <n v="20.2"/>
    <n v="10"/>
    <n v="2.02"/>
    <n v="47.601699999999923"/>
    <n v="0"/>
    <n v="47.601699999999923"/>
  </r>
  <r>
    <x v="1349"/>
    <n v="47.601699999999923"/>
    <x v="15"/>
    <n v="20.3"/>
    <n v="37.799999999999997"/>
    <n v="7.6733999999999991"/>
    <n v="55.275099999999924"/>
    <n v="0"/>
    <n v="55.275099999999924"/>
  </r>
  <r>
    <x v="1350"/>
    <n v="55.275099999999924"/>
    <x v="3"/>
    <n v="27.5"/>
    <n v="20.8"/>
    <n v="5.72"/>
    <n v="60.995099999999923"/>
    <n v="0"/>
    <n v="60.995099999999923"/>
  </r>
  <r>
    <x v="1351"/>
    <n v="60.995099999999923"/>
    <x v="15"/>
    <n v="24.2"/>
    <n v="2.9"/>
    <n v="0.70179999999999998"/>
    <n v="61.696899999999921"/>
    <n v="0"/>
    <n v="61.696899999999921"/>
  </r>
  <r>
    <x v="1352"/>
    <n v="61.696899999999921"/>
    <x v="7"/>
    <n v="10.7"/>
    <n v="14.3"/>
    <n v="1.5301"/>
    <n v="63.226999999999919"/>
    <n v="0"/>
    <n v="63.226999999999919"/>
  </r>
  <r>
    <x v="1353"/>
    <n v="63.226999999999919"/>
    <x v="15"/>
    <n v="17.3"/>
    <n v="0"/>
    <n v="0"/>
    <n v="63.226999999999919"/>
    <n v="0"/>
    <n v="63.226999999999919"/>
  </r>
  <r>
    <x v="1354"/>
    <n v="63.226999999999919"/>
    <x v="7"/>
    <n v="13.5"/>
    <n v="21.1"/>
    <n v="2.8485000000000005"/>
    <n v="66.07549999999992"/>
    <n v="0"/>
    <n v="66.07549999999992"/>
  </r>
  <r>
    <x v="1355"/>
    <n v="66.07549999999992"/>
    <x v="2"/>
    <n v="13.6"/>
    <n v="6"/>
    <n v="0.81599999999999995"/>
    <n v="66.891499999999922"/>
    <n v="0"/>
    <n v="66.891499999999922"/>
  </r>
  <r>
    <x v="1356"/>
    <n v="66.891499999999922"/>
    <x v="1"/>
    <n v="19.899999999999999"/>
    <n v="0"/>
    <n v="0"/>
    <n v="66.891499999999922"/>
    <n v="0"/>
    <n v="66.891499999999922"/>
  </r>
  <r>
    <x v="1357"/>
    <n v="66.891499999999922"/>
    <x v="14"/>
    <n v="13.1"/>
    <n v="10.199999999999999"/>
    <n v="1.3361999999999998"/>
    <n v="68.227699999999928"/>
    <n v="0"/>
    <n v="68.227699999999928"/>
  </r>
  <r>
    <x v="1358"/>
    <n v="68.227699999999928"/>
    <x v="17"/>
    <n v="29.8"/>
    <n v="1.9"/>
    <n v="0.56620000000000004"/>
    <n v="68.793899999999923"/>
    <n v="0"/>
    <n v="68.793899999999923"/>
  </r>
  <r>
    <x v="1359"/>
    <n v="68.793899999999923"/>
    <x v="24"/>
    <n v="23.7"/>
    <n v="0.3"/>
    <n v="0"/>
    <n v="68.793899999999923"/>
    <n v="0"/>
    <n v="68.793899999999923"/>
  </r>
  <r>
    <x v="1360"/>
    <n v="68.793899999999923"/>
    <x v="15"/>
    <n v="14"/>
    <n v="0"/>
    <n v="0"/>
    <n v="68.793899999999923"/>
    <n v="0"/>
    <n v="68.793899999999923"/>
  </r>
  <r>
    <x v="1361"/>
    <n v="68.793899999999923"/>
    <x v="26"/>
    <n v="19"/>
    <n v="0.5"/>
    <n v="0"/>
    <n v="68.793899999999923"/>
    <n v="0"/>
    <n v="68.793899999999923"/>
  </r>
  <r>
    <x v="1362"/>
    <n v="68.793899999999923"/>
    <x v="28"/>
    <n v="23.9"/>
    <n v="0.5"/>
    <n v="0"/>
    <n v="68.793899999999923"/>
    <n v="0"/>
    <n v="68.793899999999923"/>
  </r>
  <r>
    <x v="1363"/>
    <n v="68.793899999999923"/>
    <x v="15"/>
    <n v="12.8"/>
    <n v="26.7"/>
    <n v="3.4176000000000002"/>
    <n v="72.211499999999916"/>
    <n v="0"/>
    <n v="72.211499999999916"/>
  </r>
  <r>
    <x v="1364"/>
    <n v="72.211499999999916"/>
    <x v="3"/>
    <n v="26.9"/>
    <n v="4.5"/>
    <n v="1.2104999999999999"/>
    <n v="73.421999999999912"/>
    <n v="0"/>
    <n v="73.421999999999912"/>
  </r>
  <r>
    <x v="1365"/>
    <n v="73.421999999999912"/>
    <x v="22"/>
    <n v="10.6"/>
    <n v="0"/>
    <n v="0"/>
    <n v="73.421999999999912"/>
    <n v="0"/>
    <n v="73.421999999999912"/>
  </r>
  <r>
    <x v="1366"/>
    <n v="73.421999999999912"/>
    <x v="7"/>
    <n v="21.1"/>
    <n v="10.6"/>
    <n v="2.2366000000000001"/>
    <n v="75.658599999999907"/>
    <n v="0"/>
    <n v="75.658599999999907"/>
  </r>
  <r>
    <x v="1367"/>
    <n v="75.658599999999907"/>
    <x v="2"/>
    <n v="11.7"/>
    <n v="9.9"/>
    <n v="1.1583000000000001"/>
    <n v="76.816899999999904"/>
    <n v="0"/>
    <n v="76.816899999999904"/>
  </r>
  <r>
    <x v="1368"/>
    <n v="76.816899999999904"/>
    <x v="4"/>
    <n v="20.5"/>
    <n v="3.7"/>
    <n v="0.75850000000000006"/>
    <n v="77.575399999999902"/>
    <n v="0"/>
    <n v="77.575399999999902"/>
  </r>
  <r>
    <x v="1369"/>
    <n v="77.575399999999902"/>
    <x v="15"/>
    <n v="27.4"/>
    <n v="10.4"/>
    <n v="2.8495999999999997"/>
    <n v="80.424999999999898"/>
    <n v="0"/>
    <n v="80.424999999999898"/>
  </r>
  <r>
    <x v="1370"/>
    <n v="80.424999999999898"/>
    <x v="6"/>
    <n v="15.8"/>
    <n v="10.199999999999999"/>
    <n v="1.6115999999999999"/>
    <n v="82.036599999999893"/>
    <n v="0"/>
    <n v="82.036599999999893"/>
  </r>
  <r>
    <x v="1371"/>
    <n v="82.036599999999893"/>
    <x v="15"/>
    <n v="19.600000000000001"/>
    <n v="0"/>
    <n v="0"/>
    <n v="82.036599999999893"/>
    <n v="0"/>
    <n v="82.036599999999893"/>
  </r>
  <r>
    <x v="1372"/>
    <n v="82.036599999999893"/>
    <x v="6"/>
    <n v="16.899999999999999"/>
    <n v="48.4"/>
    <n v="8.1795999999999989"/>
    <n v="90.216199999999887"/>
    <n v="0"/>
    <n v="90.216199999999887"/>
  </r>
  <r>
    <x v="1373"/>
    <n v="90.216199999999887"/>
    <x v="15"/>
    <n v="12.2"/>
    <n v="0"/>
    <n v="0"/>
    <n v="90.216199999999887"/>
    <n v="0"/>
    <n v="90.216199999999887"/>
  </r>
  <r>
    <x v="1374"/>
    <n v="90.216199999999887"/>
    <x v="6"/>
    <n v="16.600000000000001"/>
    <n v="14.1"/>
    <n v="2.3406000000000002"/>
    <n v="92.556799999999882"/>
    <n v="0"/>
    <n v="92.556799999999882"/>
  </r>
  <r>
    <x v="1375"/>
    <n v="92.556799999999882"/>
    <x v="7"/>
    <n v="27.6"/>
    <n v="0"/>
    <n v="0"/>
    <n v="92.556799999999882"/>
    <n v="0"/>
    <n v="92.556799999999882"/>
  </r>
  <r>
    <x v="1376"/>
    <n v="92.556799999999882"/>
    <x v="11"/>
    <n v="24.8"/>
    <n v="0"/>
    <n v="0"/>
    <n v="92.556799999999882"/>
    <n v="0"/>
    <n v="92.556799999999882"/>
  </r>
  <r>
    <x v="1377"/>
    <n v="92.556799999999882"/>
    <x v="6"/>
    <n v="23.1"/>
    <n v="29.8"/>
    <n v="6.8838000000000008"/>
    <n v="99.440599999999876"/>
    <n v="0"/>
    <n v="99.440599999999876"/>
  </r>
  <r>
    <x v="1378"/>
    <n v="99.440599999999876"/>
    <x v="23"/>
    <n v="12.4"/>
    <n v="6.1"/>
    <n v="0.75640000000000007"/>
    <n v="100.19699999999987"/>
    <n v="100"/>
    <n v="0.19699999999987483"/>
  </r>
  <r>
    <x v="1379"/>
    <n v="0.19699999999987483"/>
    <x v="15"/>
    <n v="13.9"/>
    <n v="21.5"/>
    <n v="2.9885000000000002"/>
    <n v="3.185499999999875"/>
    <n v="0"/>
    <n v="3.185499999999875"/>
  </r>
  <r>
    <x v="1380"/>
    <n v="3.185499999999875"/>
    <x v="16"/>
    <n v="16.600000000000001"/>
    <n v="4.7"/>
    <n v="0.78020000000000012"/>
    <n v="3.9656999999998752"/>
    <n v="0"/>
    <n v="3.9656999999998752"/>
  </r>
  <r>
    <x v="1381"/>
    <n v="3.9656999999998752"/>
    <x v="9"/>
    <n v="17.7"/>
    <n v="14"/>
    <n v="2.4779999999999998"/>
    <n v="6.4436999999998754"/>
    <n v="0"/>
    <n v="6.4436999999998754"/>
  </r>
  <r>
    <x v="1382"/>
    <n v="6.4436999999998754"/>
    <x v="7"/>
    <n v="19"/>
    <n v="1.7"/>
    <n v="0.32299999999999995"/>
    <n v="6.7666999999998758"/>
    <n v="0"/>
    <n v="6.7666999999998758"/>
  </r>
  <r>
    <x v="1383"/>
    <n v="6.7666999999998758"/>
    <x v="3"/>
    <n v="29.9"/>
    <n v="0"/>
    <n v="0"/>
    <n v="6.7666999999998758"/>
    <n v="0"/>
    <n v="6.7666999999998758"/>
  </r>
  <r>
    <x v="1384"/>
    <n v="6.7666999999998758"/>
    <x v="15"/>
    <n v="23.7"/>
    <n v="31.4"/>
    <n v="7.4417999999999997"/>
    <n v="14.208499999999876"/>
    <n v="0"/>
    <n v="14.208499999999876"/>
  </r>
  <r>
    <x v="1385"/>
    <n v="14.208499999999876"/>
    <x v="6"/>
    <n v="25.4"/>
    <n v="0"/>
    <n v="0"/>
    <n v="14.208499999999876"/>
    <n v="0"/>
    <n v="14.208499999999876"/>
  </r>
  <r>
    <x v="1386"/>
    <n v="14.208499999999876"/>
    <x v="14"/>
    <n v="24.3"/>
    <n v="15.8"/>
    <n v="3.8394000000000008"/>
    <n v="18.047899999999878"/>
    <n v="0"/>
    <n v="18.047899999999878"/>
  </r>
  <r>
    <x v="1387"/>
    <n v="18.047899999999878"/>
    <x v="3"/>
    <n v="10.8"/>
    <n v="0"/>
    <n v="0"/>
    <n v="18.047899999999878"/>
    <n v="0"/>
    <n v="18.047899999999878"/>
  </r>
  <r>
    <x v="1388"/>
    <n v="18.047899999999878"/>
    <x v="6"/>
    <n v="19"/>
    <n v="9.1"/>
    <n v="1.7290000000000001"/>
    <n v="19.776899999999877"/>
    <n v="0"/>
    <n v="19.776899999999877"/>
  </r>
  <r>
    <x v="1389"/>
    <n v="19.776899999999877"/>
    <x v="11"/>
    <n v="27.8"/>
    <n v="15.2"/>
    <n v="4.2256"/>
    <n v="24.002499999999877"/>
    <n v="0"/>
    <n v="24.002499999999877"/>
  </r>
  <r>
    <x v="1390"/>
    <n v="24.002499999999877"/>
    <x v="3"/>
    <n v="28.8"/>
    <n v="0"/>
    <n v="0"/>
    <n v="24.002499999999877"/>
    <n v="0"/>
    <n v="24.002499999999877"/>
  </r>
  <r>
    <x v="1391"/>
    <n v="24.002499999999877"/>
    <x v="1"/>
    <n v="12.6"/>
    <n v="0.8"/>
    <n v="0"/>
    <n v="24.002499999999877"/>
    <n v="0"/>
    <n v="24.002499999999877"/>
  </r>
  <r>
    <x v="1392"/>
    <n v="24.002499999999877"/>
    <x v="1"/>
    <n v="20.7"/>
    <n v="0"/>
    <n v="0"/>
    <n v="24.002499999999877"/>
    <n v="0"/>
    <n v="24.002499999999877"/>
  </r>
  <r>
    <x v="1393"/>
    <n v="24.002499999999877"/>
    <x v="15"/>
    <n v="19.399999999999999"/>
    <n v="19.3"/>
    <n v="3.7441999999999998"/>
    <n v="27.746699999999876"/>
    <n v="0"/>
    <n v="27.746699999999876"/>
  </r>
  <r>
    <x v="1394"/>
    <n v="27.746699999999876"/>
    <x v="6"/>
    <n v="24.3"/>
    <n v="8.8000000000000007"/>
    <n v="2.1384000000000003"/>
    <n v="29.885099999999877"/>
    <n v="0"/>
    <n v="29.885099999999877"/>
  </r>
  <r>
    <x v="1395"/>
    <n v="29.885099999999877"/>
    <x v="15"/>
    <n v="21.2"/>
    <n v="36"/>
    <n v="7.6319999999999997"/>
    <n v="37.517099999999878"/>
    <n v="0"/>
    <n v="37.517099999999878"/>
  </r>
  <r>
    <x v="1396"/>
    <n v="37.517099999999878"/>
    <x v="1"/>
    <n v="28.4"/>
    <n v="0"/>
    <n v="0"/>
    <n v="37.517099999999878"/>
    <n v="0"/>
    <n v="37.517099999999878"/>
  </r>
  <r>
    <x v="1397"/>
    <n v="37.517099999999878"/>
    <x v="23"/>
    <n v="17.100000000000001"/>
    <n v="5.4"/>
    <n v="0.92340000000000022"/>
    <n v="38.440499999999879"/>
    <n v="0"/>
    <n v="38.440499999999879"/>
  </r>
  <r>
    <x v="1398"/>
    <n v="38.440499999999879"/>
    <x v="6"/>
    <n v="24.4"/>
    <n v="23.8"/>
    <n v="5.8072000000000008"/>
    <n v="44.247699999999881"/>
    <n v="0"/>
    <n v="44.247699999999881"/>
  </r>
  <r>
    <x v="1399"/>
    <n v="44.247699999999881"/>
    <x v="14"/>
    <n v="18.5"/>
    <n v="6"/>
    <n v="1.1100000000000001"/>
    <n v="45.35769999999988"/>
    <n v="0"/>
    <n v="45.35769999999988"/>
  </r>
  <r>
    <x v="1400"/>
    <n v="45.35769999999988"/>
    <x v="15"/>
    <n v="24.1"/>
    <n v="21.5"/>
    <n v="5.1814999999999998"/>
    <n v="50.53919999999988"/>
    <n v="0"/>
    <n v="50.53919999999988"/>
  </r>
  <r>
    <x v="1401"/>
    <n v="50.53919999999988"/>
    <x v="18"/>
    <n v="17.899999999999999"/>
    <n v="5.4"/>
    <n v="0.96660000000000001"/>
    <n v="51.50579999999988"/>
    <n v="0"/>
    <n v="51.50579999999988"/>
  </r>
  <r>
    <x v="1402"/>
    <n v="51.50579999999988"/>
    <x v="18"/>
    <n v="15.8"/>
    <n v="7.4"/>
    <n v="1.1692000000000002"/>
    <n v="52.674999999999883"/>
    <n v="0"/>
    <n v="52.674999999999883"/>
  </r>
  <r>
    <x v="1403"/>
    <n v="52.674999999999883"/>
    <x v="26"/>
    <n v="19.600000000000001"/>
    <n v="0.3"/>
    <n v="0"/>
    <n v="52.674999999999883"/>
    <n v="0"/>
    <n v="52.674999999999883"/>
  </r>
  <r>
    <x v="1404"/>
    <n v="52.674999999999883"/>
    <x v="15"/>
    <n v="17.7"/>
    <n v="0"/>
    <n v="0"/>
    <n v="52.674999999999883"/>
    <n v="0"/>
    <n v="52.674999999999883"/>
  </r>
  <r>
    <x v="1405"/>
    <n v="52.674999999999883"/>
    <x v="23"/>
    <n v="19.899999999999999"/>
    <n v="4.7"/>
    <n v="0.93530000000000002"/>
    <n v="53.610299999999881"/>
    <n v="0"/>
    <n v="53.610299999999881"/>
  </r>
  <r>
    <x v="1406"/>
    <n v="53.610299999999881"/>
    <x v="1"/>
    <n v="10.6"/>
    <n v="4.8"/>
    <n v="0.50879999999999992"/>
    <n v="54.119099999999882"/>
    <n v="0"/>
    <n v="54.119099999999882"/>
  </r>
  <r>
    <x v="1407"/>
    <n v="54.119099999999882"/>
    <x v="15"/>
    <n v="25.6"/>
    <n v="17.399999999999999"/>
    <n v="4.4543999999999997"/>
    <n v="58.573499999999882"/>
    <n v="0"/>
    <n v="58.573499999999882"/>
  </r>
  <r>
    <x v="1408"/>
    <n v="58.573499999999882"/>
    <x v="5"/>
    <n v="22.4"/>
    <n v="7.7"/>
    <n v="1.7247999999999999"/>
    <n v="60.298299999999884"/>
    <n v="0"/>
    <n v="60.298299999999884"/>
  </r>
  <r>
    <x v="1409"/>
    <n v="60.298299999999884"/>
    <x v="4"/>
    <n v="14.5"/>
    <n v="3.8"/>
    <n v="0.55099999999999993"/>
    <n v="60.849299999999886"/>
    <n v="0"/>
    <n v="60.849299999999886"/>
  </r>
  <r>
    <x v="1410"/>
    <n v="60.849299999999886"/>
    <x v="5"/>
    <n v="15"/>
    <n v="4.2"/>
    <n v="0.63"/>
    <n v="61.479299999999888"/>
    <n v="0"/>
    <n v="61.479299999999888"/>
  </r>
  <r>
    <x v="1411"/>
    <n v="61.479299999999888"/>
    <x v="9"/>
    <n v="24"/>
    <n v="11.5"/>
    <n v="2.7600000000000002"/>
    <n v="64.239299999999886"/>
    <n v="0"/>
    <n v="64.239299999999886"/>
  </r>
  <r>
    <x v="1412"/>
    <n v="64.239299999999886"/>
    <x v="19"/>
    <n v="20.7"/>
    <n v="2.9"/>
    <n v="0.60029999999999994"/>
    <n v="64.839599999999891"/>
    <n v="0"/>
    <n v="64.839599999999891"/>
  </r>
  <r>
    <x v="1413"/>
    <n v="64.839599999999891"/>
    <x v="24"/>
    <n v="13.5"/>
    <n v="0.7"/>
    <n v="0"/>
    <n v="64.839599999999891"/>
    <n v="0"/>
    <n v="64.839599999999891"/>
  </r>
  <r>
    <x v="1414"/>
    <n v="64.839599999999891"/>
    <x v="15"/>
    <n v="23.7"/>
    <n v="13.1"/>
    <n v="3.1046999999999998"/>
    <n v="67.944299999999885"/>
    <n v="0"/>
    <n v="67.944299999999885"/>
  </r>
  <r>
    <x v="1415"/>
    <n v="67.944299999999885"/>
    <x v="6"/>
    <n v="12.1"/>
    <n v="36"/>
    <n v="4.3559999999999999"/>
    <n v="72.300299999999879"/>
    <n v="0"/>
    <n v="72.300299999999879"/>
  </r>
  <r>
    <x v="1416"/>
    <n v="72.300299999999879"/>
    <x v="9"/>
    <n v="21.8"/>
    <n v="10.9"/>
    <n v="2.3762000000000003"/>
    <n v="74.676499999999876"/>
    <n v="0"/>
    <n v="74.676499999999876"/>
  </r>
  <r>
    <x v="1417"/>
    <n v="74.676499999999876"/>
    <x v="18"/>
    <n v="17.399999999999999"/>
    <n v="0"/>
    <n v="0"/>
    <n v="74.676499999999876"/>
    <n v="0"/>
    <n v="74.676499999999876"/>
  </r>
  <r>
    <x v="1418"/>
    <n v="74.676499999999876"/>
    <x v="2"/>
    <n v="15.6"/>
    <n v="0"/>
    <n v="0"/>
    <n v="74.676499999999876"/>
    <n v="0"/>
    <n v="74.676499999999876"/>
  </r>
  <r>
    <x v="1419"/>
    <n v="74.676499999999876"/>
    <x v="9"/>
    <n v="13.7"/>
    <n v="0"/>
    <n v="0"/>
    <n v="74.676499999999876"/>
    <n v="0"/>
    <n v="74.676499999999876"/>
  </r>
  <r>
    <x v="1420"/>
    <n v="74.676499999999876"/>
    <x v="6"/>
    <n v="24.7"/>
    <n v="16.2"/>
    <n v="4.0014000000000003"/>
    <n v="78.67789999999988"/>
    <n v="0"/>
    <n v="78.67789999999988"/>
  </r>
  <r>
    <x v="1421"/>
    <n v="78.67789999999988"/>
    <x v="11"/>
    <n v="25.3"/>
    <n v="14.2"/>
    <n v="3.5926"/>
    <n v="82.270499999999885"/>
    <n v="0"/>
    <n v="82.270499999999885"/>
  </r>
  <r>
    <x v="1422"/>
    <n v="82.270499999999885"/>
    <x v="11"/>
    <n v="18.399999999999999"/>
    <n v="0"/>
    <n v="0"/>
    <n v="82.270499999999885"/>
    <n v="0"/>
    <n v="82.270499999999885"/>
  </r>
  <r>
    <x v="1423"/>
    <n v="82.270499999999885"/>
    <x v="10"/>
    <n v="10.199999999999999"/>
    <n v="0"/>
    <n v="0"/>
    <n v="82.270499999999885"/>
    <n v="0"/>
    <n v="82.270499999999885"/>
  </r>
  <r>
    <x v="1424"/>
    <n v="82.270499999999885"/>
    <x v="29"/>
    <n v="26.9"/>
    <n v="0"/>
    <n v="0"/>
    <n v="82.270499999999885"/>
    <n v="0"/>
    <n v="82.270499999999885"/>
  </r>
  <r>
    <x v="1425"/>
    <n v="82.270499999999885"/>
    <x v="4"/>
    <n v="28.2"/>
    <n v="0"/>
    <n v="0"/>
    <n v="82.270499999999885"/>
    <n v="0"/>
    <n v="82.270499999999885"/>
  </r>
  <r>
    <x v="1426"/>
    <n v="82.270499999999885"/>
    <x v="3"/>
    <n v="15.9"/>
    <n v="0"/>
    <n v="0"/>
    <n v="82.270499999999885"/>
    <n v="0"/>
    <n v="82.270499999999885"/>
  </r>
  <r>
    <x v="1427"/>
    <n v="82.270499999999885"/>
    <x v="6"/>
    <n v="19.7"/>
    <n v="0"/>
    <n v="0"/>
    <n v="82.270499999999885"/>
    <n v="0"/>
    <n v="82.270499999999885"/>
  </r>
  <r>
    <x v="1428"/>
    <n v="82.270499999999885"/>
    <x v="3"/>
    <n v="16"/>
    <n v="0"/>
    <n v="0"/>
    <n v="82.270499999999885"/>
    <n v="0"/>
    <n v="82.270499999999885"/>
  </r>
  <r>
    <x v="1429"/>
    <n v="82.270499999999885"/>
    <x v="2"/>
    <n v="20.8"/>
    <n v="0"/>
    <n v="0"/>
    <n v="82.270499999999885"/>
    <n v="0"/>
    <n v="82.270499999999885"/>
  </r>
  <r>
    <x v="1430"/>
    <n v="82.270499999999885"/>
    <x v="19"/>
    <n v="12.5"/>
    <n v="0"/>
    <n v="0"/>
    <n v="82.270499999999885"/>
    <n v="0"/>
    <n v="82.270499999999885"/>
  </r>
  <r>
    <x v="1431"/>
    <n v="82.270499999999885"/>
    <x v="11"/>
    <n v="12.7"/>
    <n v="2.4"/>
    <n v="0.30479999999999996"/>
    <n v="82.575299999999885"/>
    <n v="0"/>
    <n v="82.575299999999885"/>
  </r>
  <r>
    <x v="1432"/>
    <n v="82.575299999999885"/>
    <x v="14"/>
    <n v="23.5"/>
    <n v="11.5"/>
    <n v="2.7025000000000001"/>
    <n v="85.277799999999885"/>
    <n v="0"/>
    <n v="85.277799999999885"/>
  </r>
  <r>
    <x v="1433"/>
    <n v="85.277799999999885"/>
    <x v="10"/>
    <n v="17.8"/>
    <n v="1.8"/>
    <n v="0.32040000000000002"/>
    <n v="85.598199999999892"/>
    <n v="0"/>
    <n v="85.598199999999892"/>
  </r>
  <r>
    <x v="1434"/>
    <n v="85.598199999999892"/>
    <x v="7"/>
    <n v="11"/>
    <n v="0"/>
    <n v="0"/>
    <n v="85.598199999999892"/>
    <n v="0"/>
    <n v="85.598199999999892"/>
  </r>
  <r>
    <x v="1435"/>
    <n v="85.598199999999892"/>
    <x v="8"/>
    <n v="21.3"/>
    <n v="5.2"/>
    <n v="1.1076000000000001"/>
    <n v="86.705799999999897"/>
    <n v="0"/>
    <n v="86.705799999999897"/>
  </r>
  <r>
    <x v="1436"/>
    <n v="86.705799999999897"/>
    <x v="3"/>
    <n v="19.600000000000001"/>
    <n v="8.1"/>
    <n v="1.5875999999999999"/>
    <n v="88.293399999999892"/>
    <n v="0"/>
    <n v="88.293399999999892"/>
  </r>
  <r>
    <x v="1437"/>
    <n v="88.293399999999892"/>
    <x v="7"/>
    <n v="25.7"/>
    <n v="4.2"/>
    <n v="1.0793999999999999"/>
    <n v="89.372799999999899"/>
    <n v="0"/>
    <n v="89.372799999999899"/>
  </r>
  <r>
    <x v="1438"/>
    <n v="89.372799999999899"/>
    <x v="6"/>
    <n v="20.9"/>
    <n v="28.6"/>
    <n v="5.9774000000000003"/>
    <n v="95.350199999999901"/>
    <n v="0"/>
    <n v="95.350199999999901"/>
  </r>
  <r>
    <x v="1439"/>
    <n v="95.350199999999901"/>
    <x v="15"/>
    <n v="26.4"/>
    <n v="3.2"/>
    <n v="0.84480000000000011"/>
    <n v="96.194999999999908"/>
    <n v="0"/>
    <n v="96.194999999999908"/>
  </r>
  <r>
    <x v="1440"/>
    <n v="96.194999999999908"/>
    <x v="15"/>
    <n v="26.5"/>
    <n v="13.1"/>
    <n v="3.4714999999999998"/>
    <n v="99.666499999999914"/>
    <n v="0"/>
    <n v="99.666499999999914"/>
  </r>
  <r>
    <x v="1441"/>
    <n v="99.666499999999914"/>
    <x v="4"/>
    <n v="11.7"/>
    <n v="0"/>
    <n v="0"/>
    <n v="99.666499999999914"/>
    <n v="0"/>
    <n v="99.666499999999914"/>
  </r>
  <r>
    <x v="1442"/>
    <n v="99.666499999999914"/>
    <x v="8"/>
    <n v="24.7"/>
    <n v="0.3"/>
    <n v="0"/>
    <n v="99.666499999999914"/>
    <n v="0"/>
    <n v="99.666499999999914"/>
  </r>
  <r>
    <x v="1443"/>
    <n v="99.666499999999914"/>
    <x v="5"/>
    <n v="24.4"/>
    <n v="9.6"/>
    <n v="2.3424"/>
    <n v="102.00889999999991"/>
    <n v="100"/>
    <n v="2.0088999999999118"/>
  </r>
  <r>
    <x v="1444"/>
    <n v="2.0088999999999118"/>
    <x v="15"/>
    <n v="19"/>
    <n v="28.8"/>
    <n v="5.4720000000000004"/>
    <n v="7.4808999999999122"/>
    <n v="0"/>
    <n v="7.4808999999999122"/>
  </r>
  <r>
    <x v="1445"/>
    <n v="7.4808999999999122"/>
    <x v="6"/>
    <n v="13.7"/>
    <n v="19.3"/>
    <n v="2.6440999999999999"/>
    <n v="10.124999999999911"/>
    <n v="0"/>
    <n v="10.124999999999911"/>
  </r>
  <r>
    <x v="1446"/>
    <n v="10.124999999999911"/>
    <x v="6"/>
    <n v="28.9"/>
    <n v="20.399999999999999"/>
    <n v="5.8956"/>
    <n v="16.020599999999909"/>
    <n v="0"/>
    <n v="16.020599999999909"/>
  </r>
  <r>
    <x v="1447"/>
    <n v="16.020599999999909"/>
    <x v="16"/>
    <n v="25.2"/>
    <n v="0"/>
    <n v="0"/>
    <n v="16.020599999999909"/>
    <n v="0"/>
    <n v="16.020599999999909"/>
  </r>
  <r>
    <x v="1448"/>
    <n v="16.020599999999909"/>
    <x v="7"/>
    <n v="15.4"/>
    <n v="9"/>
    <n v="1.3859999999999999"/>
    <n v="17.406599999999909"/>
    <n v="0"/>
    <n v="17.406599999999909"/>
  </r>
  <r>
    <x v="1449"/>
    <n v="17.406599999999909"/>
    <x v="12"/>
    <n v="24.1"/>
    <n v="0.3"/>
    <n v="0"/>
    <n v="17.406599999999909"/>
    <n v="0"/>
    <n v="17.406599999999909"/>
  </r>
  <r>
    <x v="1450"/>
    <n v="17.406599999999909"/>
    <x v="18"/>
    <n v="27.7"/>
    <n v="0"/>
    <n v="0"/>
    <n v="17.406599999999909"/>
    <n v="0"/>
    <n v="17.406599999999909"/>
  </r>
  <r>
    <x v="1451"/>
    <n v="17.406599999999909"/>
    <x v="7"/>
    <n v="19.600000000000001"/>
    <n v="21.1"/>
    <n v="4.1356000000000011"/>
    <n v="21.542199999999909"/>
    <n v="0"/>
    <n v="21.542199999999909"/>
  </r>
  <r>
    <x v="1452"/>
    <n v="21.542199999999909"/>
    <x v="19"/>
    <n v="29"/>
    <n v="3.2"/>
    <n v="0.92800000000000016"/>
    <n v="22.47019999999991"/>
    <n v="0"/>
    <n v="22.47019999999991"/>
  </r>
  <r>
    <x v="1453"/>
    <n v="22.47019999999991"/>
    <x v="27"/>
    <n v="10.3"/>
    <n v="0.7"/>
    <n v="0"/>
    <n v="22.47019999999991"/>
    <n v="0"/>
    <n v="22.47019999999991"/>
  </r>
  <r>
    <x v="1454"/>
    <n v="22.47019999999991"/>
    <x v="6"/>
    <n v="11"/>
    <n v="40.200000000000003"/>
    <n v="4.4220000000000006"/>
    <n v="26.89219999999991"/>
    <n v="0"/>
    <n v="26.89219999999991"/>
  </r>
  <r>
    <x v="1455"/>
    <n v="26.89219999999991"/>
    <x v="7"/>
    <n v="28.6"/>
    <n v="0.6"/>
    <n v="0"/>
    <n v="26.89219999999991"/>
    <n v="0"/>
    <n v="26.89219999999991"/>
  </r>
  <r>
    <x v="1456"/>
    <n v="26.89219999999991"/>
    <x v="13"/>
    <n v="22.5"/>
    <n v="1"/>
    <n v="0.22500000000000001"/>
    <n v="27.117199999999912"/>
    <n v="0"/>
    <n v="27.117199999999912"/>
  </r>
  <r>
    <x v="1457"/>
    <n v="27.117199999999912"/>
    <x v="8"/>
    <n v="19.600000000000001"/>
    <n v="0"/>
    <n v="0"/>
    <n v="27.117199999999912"/>
    <n v="0"/>
    <n v="27.117199999999912"/>
  </r>
  <r>
    <x v="1458"/>
    <n v="27.117199999999912"/>
    <x v="24"/>
    <n v="19.899999999999999"/>
    <n v="0"/>
    <n v="0"/>
    <n v="27.117199999999912"/>
    <n v="0"/>
    <n v="27.117199999999912"/>
  </r>
  <r>
    <x v="1459"/>
    <n v="27.117199999999912"/>
    <x v="2"/>
    <n v="21.7"/>
    <n v="9.4"/>
    <n v="2.0398000000000001"/>
    <n v="29.156999999999911"/>
    <n v="0"/>
    <n v="29.156999999999911"/>
  </r>
  <r>
    <x v="1460"/>
    <n v="29.156999999999911"/>
    <x v="8"/>
    <n v="15.3"/>
    <n v="0"/>
    <n v="0"/>
    <n v="29.156999999999911"/>
    <n v="0"/>
    <n v="29.156999999999911"/>
  </r>
  <r>
    <x v="1461"/>
    <n v="29.156999999999911"/>
    <x v="11"/>
    <n v="20.9"/>
    <n v="12.4"/>
    <n v="2.5915999999999997"/>
    <n v="31.748599999999911"/>
    <n v="0"/>
    <n v="31.748599999999911"/>
  </r>
  <r>
    <x v="1462"/>
    <n v="31.748599999999911"/>
    <x v="1"/>
    <n v="17"/>
    <n v="0"/>
    <n v="0"/>
    <n v="31.748599999999911"/>
    <n v="0"/>
    <n v="31.748599999999911"/>
  </r>
  <r>
    <x v="1463"/>
    <n v="31.748599999999911"/>
    <x v="2"/>
    <n v="25.8"/>
    <n v="1.4"/>
    <n v="0.36119999999999997"/>
    <n v="32.109799999999908"/>
    <n v="0"/>
    <n v="32.109799999999908"/>
  </r>
  <r>
    <x v="1464"/>
    <n v="32.109799999999908"/>
    <x v="23"/>
    <n v="19.100000000000001"/>
    <n v="2.5"/>
    <n v="0.47750000000000004"/>
    <n v="32.587299999999907"/>
    <n v="0"/>
    <n v="32.587299999999907"/>
  </r>
  <r>
    <x v="1465"/>
    <n v="32.587299999999907"/>
    <x v="9"/>
    <n v="24.6"/>
    <n v="12.5"/>
    <n v="3.0750000000000002"/>
    <n v="35.66229999999991"/>
    <n v="0"/>
    <n v="35.66229999999991"/>
  </r>
  <r>
    <x v="1466"/>
    <n v="35.66229999999991"/>
    <x v="11"/>
    <n v="22.6"/>
    <n v="15.4"/>
    <n v="3.4804000000000004"/>
    <n v="39.142699999999913"/>
    <n v="0"/>
    <n v="39.142699999999913"/>
  </r>
  <r>
    <x v="1467"/>
    <n v="39.142699999999913"/>
    <x v="5"/>
    <n v="18.3"/>
    <n v="4.7"/>
    <n v="0.86010000000000009"/>
    <n v="40.002799999999915"/>
    <n v="0"/>
    <n v="40.002799999999915"/>
  </r>
  <r>
    <x v="1468"/>
    <n v="40.002799999999915"/>
    <x v="3"/>
    <n v="25.5"/>
    <n v="0"/>
    <n v="0"/>
    <n v="40.002799999999915"/>
    <n v="0"/>
    <n v="40.002799999999915"/>
  </r>
  <r>
    <x v="1469"/>
    <n v="40.002799999999915"/>
    <x v="14"/>
    <n v="26.6"/>
    <n v="0"/>
    <n v="0"/>
    <n v="40.002799999999915"/>
    <n v="0"/>
    <n v="40.002799999999915"/>
  </r>
  <r>
    <x v="1470"/>
    <n v="40.002799999999915"/>
    <x v="3"/>
    <n v="19.8"/>
    <n v="14.9"/>
    <n v="2.9502000000000006"/>
    <n v="42.952999999999918"/>
    <n v="0"/>
    <n v="42.952999999999918"/>
  </r>
  <r>
    <x v="1471"/>
    <n v="42.952999999999918"/>
    <x v="22"/>
    <n v="23.7"/>
    <n v="0.9"/>
    <n v="0"/>
    <n v="42.952999999999918"/>
    <n v="0"/>
    <n v="42.952999999999918"/>
  </r>
  <r>
    <x v="1472"/>
    <n v="42.952999999999918"/>
    <x v="20"/>
    <n v="23.5"/>
    <n v="1"/>
    <n v="0.23500000000000001"/>
    <n v="43.187999999999917"/>
    <n v="0"/>
    <n v="43.187999999999917"/>
  </r>
  <r>
    <x v="1473"/>
    <n v="43.187999999999917"/>
    <x v="1"/>
    <n v="18.8"/>
    <n v="7.8"/>
    <n v="1.4664000000000001"/>
    <n v="44.654399999999917"/>
    <n v="0"/>
    <n v="44.654399999999917"/>
  </r>
  <r>
    <x v="1474"/>
    <n v="44.654399999999917"/>
    <x v="2"/>
    <n v="18.7"/>
    <n v="10"/>
    <n v="1.87"/>
    <n v="46.524399999999915"/>
    <n v="0"/>
    <n v="46.524399999999915"/>
  </r>
  <r>
    <x v="1475"/>
    <n v="46.524399999999915"/>
    <x v="15"/>
    <n v="28.3"/>
    <n v="21.8"/>
    <n v="6.1694000000000004"/>
    <n v="52.693799999999918"/>
    <n v="0"/>
    <n v="52.693799999999918"/>
  </r>
  <r>
    <x v="1476"/>
    <n v="52.693799999999918"/>
    <x v="18"/>
    <n v="10.6"/>
    <n v="6.4"/>
    <n v="0.6784"/>
    <n v="53.372199999999921"/>
    <n v="0"/>
    <n v="53.372199999999921"/>
  </r>
  <r>
    <x v="1477"/>
    <n v="53.372199999999921"/>
    <x v="6"/>
    <n v="26.2"/>
    <n v="19.2"/>
    <n v="5.0303999999999993"/>
    <n v="58.402599999999921"/>
    <n v="0"/>
    <n v="58.402599999999921"/>
  </r>
  <r>
    <x v="1478"/>
    <n v="58.402599999999921"/>
    <x v="9"/>
    <n v="25.3"/>
    <n v="8.6999999999999993"/>
    <n v="2.2010999999999998"/>
    <n v="60.603699999999918"/>
    <n v="0"/>
    <n v="60.603699999999918"/>
  </r>
  <r>
    <x v="1479"/>
    <n v="60.603699999999918"/>
    <x v="18"/>
    <n v="21.6"/>
    <n v="1"/>
    <n v="0.21600000000000003"/>
    <n v="60.819699999999919"/>
    <n v="0"/>
    <n v="60.819699999999919"/>
  </r>
  <r>
    <x v="1480"/>
    <n v="60.819699999999919"/>
    <x v="15"/>
    <n v="24.9"/>
    <n v="23.5"/>
    <n v="5.8514999999999997"/>
    <n v="66.671199999999914"/>
    <n v="0"/>
    <n v="66.671199999999914"/>
  </r>
  <r>
    <x v="1481"/>
    <n v="66.671199999999914"/>
    <x v="11"/>
    <n v="27.7"/>
    <n v="11.5"/>
    <n v="3.1855000000000002"/>
    <n v="69.856699999999918"/>
    <n v="0"/>
    <n v="69.856699999999918"/>
  </r>
  <r>
    <x v="1482"/>
    <n v="69.856699999999918"/>
    <x v="15"/>
    <n v="12.3"/>
    <n v="0"/>
    <n v="0"/>
    <n v="69.856699999999918"/>
    <n v="0"/>
    <n v="69.856699999999918"/>
  </r>
  <r>
    <x v="1483"/>
    <n v="69.856699999999918"/>
    <x v="16"/>
    <n v="10.199999999999999"/>
    <n v="0.8"/>
    <n v="0"/>
    <n v="69.856699999999918"/>
    <n v="0"/>
    <n v="69.856699999999918"/>
  </r>
  <r>
    <x v="1484"/>
    <n v="69.856699999999918"/>
    <x v="6"/>
    <n v="23.1"/>
    <n v="0"/>
    <n v="0"/>
    <n v="69.856699999999918"/>
    <n v="0"/>
    <n v="69.856699999999918"/>
  </r>
  <r>
    <x v="1485"/>
    <n v="69.856699999999918"/>
    <x v="14"/>
    <n v="11.3"/>
    <n v="0"/>
    <n v="0"/>
    <n v="69.856699999999918"/>
    <n v="0"/>
    <n v="69.856699999999918"/>
  </r>
  <r>
    <x v="1486"/>
    <n v="69.856699999999918"/>
    <x v="15"/>
    <n v="29.5"/>
    <n v="10.4"/>
    <n v="3.0680000000000001"/>
    <n v="72.924699999999916"/>
    <n v="0"/>
    <n v="72.924699999999916"/>
  </r>
  <r>
    <x v="1487"/>
    <n v="72.924699999999916"/>
    <x v="11"/>
    <n v="19.7"/>
    <n v="0"/>
    <n v="0"/>
    <n v="72.924699999999916"/>
    <n v="0"/>
    <n v="72.924699999999916"/>
  </r>
  <r>
    <x v="1488"/>
    <n v="72.924699999999916"/>
    <x v="1"/>
    <n v="27.9"/>
    <n v="3.4"/>
    <n v="0.9486"/>
    <n v="73.873299999999915"/>
    <n v="0"/>
    <n v="73.873299999999915"/>
  </r>
  <r>
    <x v="1489"/>
    <n v="73.873299999999915"/>
    <x v="6"/>
    <n v="17.399999999999999"/>
    <n v="34.200000000000003"/>
    <n v="5.9508000000000001"/>
    <n v="79.824099999999916"/>
    <n v="0"/>
    <n v="79.824099999999916"/>
  </r>
  <r>
    <x v="1490"/>
    <n v="79.824099999999916"/>
    <x v="13"/>
    <n v="23"/>
    <n v="0"/>
    <n v="0"/>
    <n v="79.824099999999916"/>
    <n v="0"/>
    <n v="79.824099999999916"/>
  </r>
  <r>
    <x v="1491"/>
    <n v="79.824099999999916"/>
    <x v="17"/>
    <n v="27.6"/>
    <n v="0"/>
    <n v="0"/>
    <n v="79.824099999999916"/>
    <n v="0"/>
    <n v="79.824099999999916"/>
  </r>
  <r>
    <x v="1492"/>
    <n v="79.824099999999916"/>
    <x v="18"/>
    <n v="11.6"/>
    <n v="0"/>
    <n v="0"/>
    <n v="79.824099999999916"/>
    <n v="0"/>
    <n v="79.824099999999916"/>
  </r>
  <r>
    <x v="1493"/>
    <n v="79.824099999999916"/>
    <x v="16"/>
    <n v="24.2"/>
    <n v="5"/>
    <n v="1.21"/>
    <n v="81.03409999999991"/>
    <n v="0"/>
    <n v="81.03409999999991"/>
  </r>
  <r>
    <x v="1494"/>
    <n v="81.03409999999991"/>
    <x v="2"/>
    <n v="13.2"/>
    <n v="2.2999999999999998"/>
    <n v="0.30359999999999998"/>
    <n v="81.337699999999913"/>
    <n v="0"/>
    <n v="81.337699999999913"/>
  </r>
  <r>
    <x v="1495"/>
    <n v="81.337699999999913"/>
    <x v="3"/>
    <n v="27"/>
    <n v="0.7"/>
    <n v="0"/>
    <n v="81.337699999999913"/>
    <n v="0"/>
    <n v="81.337699999999913"/>
  </r>
  <r>
    <x v="1496"/>
    <n v="81.337699999999913"/>
    <x v="2"/>
    <n v="23.9"/>
    <n v="6.2"/>
    <n v="1.4818"/>
    <n v="82.81949999999992"/>
    <n v="0"/>
    <n v="82.81949999999992"/>
  </r>
  <r>
    <x v="1497"/>
    <n v="82.81949999999992"/>
    <x v="15"/>
    <n v="16.8"/>
    <n v="17.600000000000001"/>
    <n v="2.9568000000000008"/>
    <n v="85.776299999999921"/>
    <n v="0"/>
    <n v="85.776299999999921"/>
  </r>
  <r>
    <x v="1498"/>
    <n v="85.776299999999921"/>
    <x v="15"/>
    <n v="28.5"/>
    <n v="15.2"/>
    <n v="4.3319999999999999"/>
    <n v="90.108299999999915"/>
    <n v="0"/>
    <n v="90.108299999999915"/>
  </r>
  <r>
    <x v="1499"/>
    <n v="90.108299999999915"/>
    <x v="29"/>
    <n v="25.2"/>
    <n v="1.9"/>
    <n v="0.47879999999999995"/>
    <n v="90.587099999999921"/>
    <n v="0"/>
    <n v="90.587099999999921"/>
  </r>
  <r>
    <x v="1500"/>
    <n v="90.587099999999921"/>
    <x v="6"/>
    <n v="24.9"/>
    <n v="6.8"/>
    <n v="1.6932"/>
    <n v="92.280299999999926"/>
    <n v="0"/>
    <n v="92.280299999999926"/>
  </r>
  <r>
    <x v="1501"/>
    <n v="92.280299999999926"/>
    <x v="8"/>
    <n v="14.7"/>
    <n v="5.7"/>
    <n v="0.83789999999999998"/>
    <n v="93.118199999999931"/>
    <n v="0"/>
    <n v="93.118199999999931"/>
  </r>
  <r>
    <x v="1502"/>
    <n v="93.118199999999931"/>
    <x v="6"/>
    <n v="12.2"/>
    <n v="14.1"/>
    <n v="1.7202"/>
    <n v="94.838399999999936"/>
    <n v="0"/>
    <n v="94.838399999999936"/>
  </r>
  <r>
    <x v="1503"/>
    <n v="94.838399999999936"/>
    <x v="5"/>
    <n v="24.2"/>
    <n v="8"/>
    <n v="1.9359999999999999"/>
    <n v="96.774399999999929"/>
    <n v="0"/>
    <n v="96.774399999999929"/>
  </r>
  <r>
    <x v="1504"/>
    <n v="96.774399999999929"/>
    <x v="18"/>
    <n v="28.7"/>
    <n v="0"/>
    <n v="0"/>
    <n v="96.774399999999929"/>
    <n v="0"/>
    <n v="96.774399999999929"/>
  </r>
  <r>
    <x v="1505"/>
    <n v="96.774399999999929"/>
    <x v="6"/>
    <n v="28.5"/>
    <n v="0"/>
    <n v="0"/>
    <n v="96.774399999999929"/>
    <n v="0"/>
    <n v="96.774399999999929"/>
  </r>
  <r>
    <x v="1506"/>
    <n v="96.774399999999929"/>
    <x v="3"/>
    <n v="29.3"/>
    <n v="23.3"/>
    <n v="6.8269000000000011"/>
    <n v="103.60129999999992"/>
    <n v="100"/>
    <n v="3.6012999999999238"/>
  </r>
  <r>
    <x v="1507"/>
    <n v="3.6012999999999238"/>
    <x v="6"/>
    <n v="13.3"/>
    <n v="4.9000000000000004"/>
    <n v="0.65170000000000006"/>
    <n v="4.2529999999999237"/>
    <n v="0"/>
    <n v="4.2529999999999237"/>
  </r>
  <r>
    <x v="1508"/>
    <n v="4.2529999999999237"/>
    <x v="6"/>
    <n v="22.6"/>
    <n v="0.7"/>
    <n v="0"/>
    <n v="4.2529999999999237"/>
    <n v="0"/>
    <n v="4.2529999999999237"/>
  </r>
  <r>
    <x v="1509"/>
    <n v="4.2529999999999237"/>
    <x v="16"/>
    <n v="19.3"/>
    <n v="3"/>
    <n v="0.57900000000000007"/>
    <n v="4.8319999999999235"/>
    <n v="0"/>
    <n v="4.8319999999999235"/>
  </r>
  <r>
    <x v="1510"/>
    <n v="4.8319999999999235"/>
    <x v="4"/>
    <n v="17.899999999999999"/>
    <n v="5.0999999999999996"/>
    <n v="0.91289999999999993"/>
    <n v="5.7448999999999231"/>
    <n v="0"/>
    <n v="5.7448999999999231"/>
  </r>
  <r>
    <x v="1511"/>
    <n v="5.7448999999999231"/>
    <x v="16"/>
    <n v="16.7"/>
    <n v="0.3"/>
    <n v="0"/>
    <n v="5.7448999999999231"/>
    <n v="0"/>
    <n v="5.7448999999999231"/>
  </r>
  <r>
    <x v="1512"/>
    <n v="5.7448999999999231"/>
    <x v="16"/>
    <n v="22"/>
    <n v="0"/>
    <n v="0"/>
    <n v="5.7448999999999231"/>
    <n v="0"/>
    <n v="5.7448999999999231"/>
  </r>
  <r>
    <x v="1513"/>
    <n v="5.7448999999999231"/>
    <x v="5"/>
    <n v="21.2"/>
    <n v="5.9"/>
    <n v="1.2507999999999999"/>
    <n v="6.995699999999923"/>
    <n v="0"/>
    <n v="6.995699999999923"/>
  </r>
  <r>
    <x v="1514"/>
    <n v="6.995699999999923"/>
    <x v="7"/>
    <n v="20.6"/>
    <n v="4.5999999999999996"/>
    <n v="0.94760000000000011"/>
    <n v="7.9432999999999234"/>
    <n v="0"/>
    <n v="7.9432999999999234"/>
  </r>
  <r>
    <x v="1515"/>
    <n v="7.9432999999999234"/>
    <x v="15"/>
    <n v="29.4"/>
    <n v="9.1999999999999993"/>
    <n v="2.7047999999999996"/>
    <n v="10.648099999999923"/>
    <n v="0"/>
    <n v="10.648099999999923"/>
  </r>
  <r>
    <x v="1516"/>
    <n v="10.648099999999923"/>
    <x v="3"/>
    <n v="21.3"/>
    <n v="0"/>
    <n v="0"/>
    <n v="10.648099999999923"/>
    <n v="0"/>
    <n v="10.648099999999923"/>
  </r>
  <r>
    <x v="1517"/>
    <n v="10.648099999999923"/>
    <x v="5"/>
    <n v="20.100000000000001"/>
    <n v="2.2000000000000002"/>
    <n v="0.44220000000000009"/>
    <n v="11.090299999999923"/>
    <n v="0"/>
    <n v="11.090299999999923"/>
  </r>
  <r>
    <x v="1518"/>
    <n v="11.090299999999923"/>
    <x v="6"/>
    <n v="12.7"/>
    <n v="5.6"/>
    <n v="0.71119999999999994"/>
    <n v="11.801499999999923"/>
    <n v="0"/>
    <n v="11.801499999999923"/>
  </r>
  <r>
    <x v="1519"/>
    <n v="11.801499999999923"/>
    <x v="7"/>
    <n v="28.9"/>
    <n v="0"/>
    <n v="0"/>
    <n v="11.801499999999923"/>
    <n v="0"/>
    <n v="11.801499999999923"/>
  </r>
  <r>
    <x v="1520"/>
    <n v="11.801499999999923"/>
    <x v="15"/>
    <n v="24.4"/>
    <n v="28.7"/>
    <n v="7.0027999999999997"/>
    <n v="18.804299999999923"/>
    <n v="0"/>
    <n v="18.804299999999923"/>
  </r>
  <r>
    <x v="1521"/>
    <n v="18.804299999999923"/>
    <x v="6"/>
    <n v="10.8"/>
    <n v="0"/>
    <n v="0"/>
    <n v="18.804299999999923"/>
    <n v="0"/>
    <n v="18.804299999999923"/>
  </r>
  <r>
    <x v="1522"/>
    <n v="18.804299999999923"/>
    <x v="6"/>
    <n v="18.399999999999999"/>
    <n v="0"/>
    <n v="0"/>
    <n v="18.804299999999923"/>
    <n v="0"/>
    <n v="18.804299999999923"/>
  </r>
  <r>
    <x v="1523"/>
    <n v="18.804299999999923"/>
    <x v="15"/>
    <n v="23.3"/>
    <n v="10.7"/>
    <n v="2.4931000000000001"/>
    <n v="21.297399999999925"/>
    <n v="0"/>
    <n v="21.297399999999925"/>
  </r>
  <r>
    <x v="1524"/>
    <n v="21.297399999999925"/>
    <x v="11"/>
    <n v="27.9"/>
    <n v="14.8"/>
    <n v="4.1292"/>
    <n v="25.426599999999926"/>
    <n v="0"/>
    <n v="25.426599999999926"/>
  </r>
  <r>
    <x v="1525"/>
    <n v="25.426599999999926"/>
    <x v="8"/>
    <n v="24.7"/>
    <n v="9"/>
    <n v="2.2229999999999999"/>
    <n v="27.649599999999925"/>
    <n v="0"/>
    <n v="27.649599999999925"/>
  </r>
  <r>
    <x v="1526"/>
    <n v="27.649599999999925"/>
    <x v="15"/>
    <n v="14.3"/>
    <n v="22"/>
    <n v="3.1460000000000004"/>
    <n v="30.795599999999926"/>
    <n v="0"/>
    <n v="30.795599999999926"/>
  </r>
  <r>
    <x v="1527"/>
    <n v="30.795599999999926"/>
    <x v="29"/>
    <n v="26.2"/>
    <n v="2"/>
    <n v="0.52400000000000002"/>
    <n v="31.319599999999927"/>
    <n v="0"/>
    <n v="31.319599999999927"/>
  </r>
  <r>
    <x v="1528"/>
    <n v="31.319599999999927"/>
    <x v="12"/>
    <n v="21.5"/>
    <n v="0.4"/>
    <n v="0"/>
    <n v="31.319599999999927"/>
    <n v="0"/>
    <n v="31.319599999999927"/>
  </r>
  <r>
    <x v="1529"/>
    <n v="31.319599999999927"/>
    <x v="6"/>
    <n v="12.8"/>
    <n v="0"/>
    <n v="0"/>
    <n v="31.319599999999927"/>
    <n v="0"/>
    <n v="31.319599999999927"/>
  </r>
  <r>
    <x v="1530"/>
    <n v="31.319599999999927"/>
    <x v="5"/>
    <n v="24.6"/>
    <n v="3"/>
    <n v="0.7380000000000001"/>
    <n v="32.05759999999993"/>
    <n v="0"/>
    <n v="32.05759999999993"/>
  </r>
  <r>
    <x v="1531"/>
    <n v="32.05759999999993"/>
    <x v="23"/>
    <n v="22.6"/>
    <n v="1.6"/>
    <n v="0.36160000000000003"/>
    <n v="32.419199999999933"/>
    <n v="0"/>
    <n v="32.419199999999933"/>
  </r>
  <r>
    <x v="1532"/>
    <n v="32.419199999999933"/>
    <x v="9"/>
    <n v="27.3"/>
    <n v="9.3000000000000007"/>
    <n v="2.5389000000000004"/>
    <n v="34.958099999999931"/>
    <n v="0"/>
    <n v="34.958099999999931"/>
  </r>
  <r>
    <x v="1533"/>
    <n v="34.958099999999931"/>
    <x v="15"/>
    <n v="10.8"/>
    <n v="22.2"/>
    <n v="2.3976000000000002"/>
    <n v="37.355699999999928"/>
    <n v="0"/>
    <n v="37.355699999999928"/>
  </r>
  <r>
    <x v="1534"/>
    <n v="37.355699999999928"/>
    <x v="13"/>
    <n v="12"/>
    <n v="5.3"/>
    <n v="0.63600000000000001"/>
    <n v="37.991699999999931"/>
    <n v="0"/>
    <n v="37.991699999999931"/>
  </r>
  <r>
    <x v="1535"/>
    <n v="37.991699999999931"/>
    <x v="3"/>
    <n v="28.1"/>
    <n v="0"/>
    <n v="0"/>
    <n v="37.991699999999931"/>
    <n v="0"/>
    <n v="37.991699999999931"/>
  </r>
  <r>
    <x v="1536"/>
    <n v="37.991699999999931"/>
    <x v="7"/>
    <n v="16.100000000000001"/>
    <n v="9"/>
    <n v="1.4490000000000001"/>
    <n v="39.440699999999929"/>
    <n v="0"/>
    <n v="39.440699999999929"/>
  </r>
  <r>
    <x v="1537"/>
    <n v="39.440699999999929"/>
    <x v="14"/>
    <n v="29"/>
    <n v="1.6"/>
    <n v="0.46400000000000008"/>
    <n v="39.904699999999927"/>
    <n v="0"/>
    <n v="39.904699999999927"/>
  </r>
  <r>
    <x v="1538"/>
    <n v="39.904699999999927"/>
    <x v="7"/>
    <n v="23.6"/>
    <n v="16"/>
    <n v="3.7760000000000002"/>
    <n v="43.680699999999931"/>
    <n v="0"/>
    <n v="43.680699999999931"/>
  </r>
  <r>
    <x v="1539"/>
    <n v="43.680699999999931"/>
    <x v="15"/>
    <n v="11.6"/>
    <n v="32"/>
    <n v="3.7119999999999997"/>
    <n v="47.392699999999934"/>
    <n v="0"/>
    <n v="47.392699999999934"/>
  </r>
  <r>
    <x v="1540"/>
    <n v="47.392699999999934"/>
    <x v="11"/>
    <n v="15.9"/>
    <n v="5.5"/>
    <n v="0.87450000000000006"/>
    <n v="48.267199999999931"/>
    <n v="0"/>
    <n v="48.267199999999931"/>
  </r>
  <r>
    <x v="1541"/>
    <n v="48.267199999999931"/>
    <x v="22"/>
    <n v="28.3"/>
    <n v="6"/>
    <n v="1.6980000000000002"/>
    <n v="49.965199999999932"/>
    <n v="0"/>
    <n v="49.965199999999932"/>
  </r>
  <r>
    <x v="1542"/>
    <n v="49.965199999999932"/>
    <x v="8"/>
    <n v="16.600000000000001"/>
    <n v="11.3"/>
    <n v="1.8758000000000004"/>
    <n v="51.84099999999993"/>
    <n v="0"/>
    <n v="51.84099999999993"/>
  </r>
  <r>
    <x v="1543"/>
    <n v="51.84099999999993"/>
    <x v="18"/>
    <n v="25.2"/>
    <n v="6.4"/>
    <n v="1.6128"/>
    <n v="53.45379999999993"/>
    <n v="0"/>
    <n v="53.45379999999993"/>
  </r>
  <r>
    <x v="1544"/>
    <n v="53.45379999999993"/>
    <x v="6"/>
    <n v="29.5"/>
    <n v="26.1"/>
    <n v="7.6995000000000005"/>
    <n v="61.15329999999993"/>
    <n v="0"/>
    <n v="61.15329999999993"/>
  </r>
  <r>
    <x v="1545"/>
    <n v="61.15329999999993"/>
    <x v="14"/>
    <n v="13.3"/>
    <n v="7.3"/>
    <n v="0.9709000000000001"/>
    <n v="62.124199999999931"/>
    <n v="0"/>
    <n v="62.124199999999931"/>
  </r>
  <r>
    <x v="1546"/>
    <n v="62.124199999999931"/>
    <x v="13"/>
    <n v="19.5"/>
    <n v="3.4"/>
    <n v="0.66300000000000003"/>
    <n v="62.787199999999928"/>
    <n v="0"/>
    <n v="62.787199999999928"/>
  </r>
  <r>
    <x v="1547"/>
    <n v="62.787199999999928"/>
    <x v="21"/>
    <n v="11.9"/>
    <n v="1.7"/>
    <n v="0.20230000000000001"/>
    <n v="62.989499999999929"/>
    <n v="0"/>
    <n v="62.989499999999929"/>
  </r>
  <r>
    <x v="1548"/>
    <n v="62.989499999999929"/>
    <x v="10"/>
    <n v="29.5"/>
    <n v="5.0999999999999996"/>
    <n v="1.5044999999999999"/>
    <n v="64.493999999999929"/>
    <n v="0"/>
    <n v="64.493999999999929"/>
  </r>
  <r>
    <x v="1549"/>
    <n v="64.493999999999929"/>
    <x v="15"/>
    <n v="25.1"/>
    <n v="0"/>
    <n v="0"/>
    <n v="64.493999999999929"/>
    <n v="0"/>
    <n v="64.493999999999929"/>
  </r>
  <r>
    <x v="1550"/>
    <n v="64.493999999999929"/>
    <x v="18"/>
    <n v="15.1"/>
    <n v="0"/>
    <n v="0"/>
    <n v="64.493999999999929"/>
    <n v="0"/>
    <n v="64.493999999999929"/>
  </r>
  <r>
    <x v="1551"/>
    <n v="64.493999999999929"/>
    <x v="29"/>
    <n v="19.7"/>
    <n v="1.7"/>
    <n v="0.33489999999999998"/>
    <n v="64.828899999999933"/>
    <n v="0"/>
    <n v="64.828899999999933"/>
  </r>
  <r>
    <x v="1552"/>
    <n v="64.828899999999933"/>
    <x v="15"/>
    <n v="25.6"/>
    <n v="0"/>
    <n v="0"/>
    <n v="64.828899999999933"/>
    <n v="0"/>
    <n v="64.828899999999933"/>
  </r>
  <r>
    <x v="1553"/>
    <n v="64.828899999999933"/>
    <x v="7"/>
    <n v="25"/>
    <n v="18.8"/>
    <n v="4.7"/>
    <n v="69.528899999999936"/>
    <n v="0"/>
    <n v="69.528899999999936"/>
  </r>
  <r>
    <x v="1554"/>
    <n v="69.528899999999936"/>
    <x v="19"/>
    <n v="11.5"/>
    <n v="0"/>
    <n v="0"/>
    <n v="69.528899999999936"/>
    <n v="0"/>
    <n v="69.528899999999936"/>
  </r>
  <r>
    <x v="1555"/>
    <n v="69.528899999999936"/>
    <x v="6"/>
    <n v="23.8"/>
    <n v="7.3"/>
    <n v="1.7374000000000001"/>
    <n v="71.26629999999993"/>
    <n v="0"/>
    <n v="71.26629999999993"/>
  </r>
  <r>
    <x v="1556"/>
    <n v="71.26629999999993"/>
    <x v="15"/>
    <n v="25.3"/>
    <n v="14.7"/>
    <n v="3.7190999999999996"/>
    <n v="74.985399999999927"/>
    <n v="0"/>
    <n v="74.985399999999927"/>
  </r>
  <r>
    <x v="1557"/>
    <n v="74.985399999999927"/>
    <x v="6"/>
    <n v="22.6"/>
    <n v="42.2"/>
    <n v="9.5372000000000021"/>
    <n v="84.522599999999926"/>
    <n v="0"/>
    <n v="84.522599999999926"/>
  </r>
  <r>
    <x v="1558"/>
    <n v="84.522599999999926"/>
    <x v="10"/>
    <n v="18.100000000000001"/>
    <n v="3.3"/>
    <n v="0.59730000000000005"/>
    <n v="85.11989999999993"/>
    <n v="0"/>
    <n v="85.11989999999993"/>
  </r>
  <r>
    <x v="1559"/>
    <n v="85.11989999999993"/>
    <x v="15"/>
    <n v="17.8"/>
    <n v="0"/>
    <n v="0"/>
    <n v="85.11989999999993"/>
    <n v="0"/>
    <n v="85.11989999999993"/>
  </r>
  <r>
    <x v="1560"/>
    <n v="85.11989999999993"/>
    <x v="6"/>
    <n v="25.1"/>
    <n v="25.5"/>
    <n v="6.400500000000001"/>
    <n v="91.520399999999938"/>
    <n v="0"/>
    <n v="91.520399999999938"/>
  </r>
  <r>
    <x v="1561"/>
    <n v="91.520399999999938"/>
    <x v="14"/>
    <n v="12"/>
    <n v="0"/>
    <n v="0"/>
    <n v="91.520399999999938"/>
    <n v="0"/>
    <n v="91.520399999999938"/>
  </r>
  <r>
    <x v="1562"/>
    <n v="91.520399999999938"/>
    <x v="6"/>
    <n v="23.2"/>
    <n v="0"/>
    <n v="0"/>
    <n v="91.520399999999938"/>
    <n v="0"/>
    <n v="91.520399999999938"/>
  </r>
  <r>
    <x v="1563"/>
    <n v="91.520399999999938"/>
    <x v="2"/>
    <n v="16"/>
    <n v="7.9"/>
    <n v="1.264"/>
    <n v="92.784399999999934"/>
    <n v="0"/>
    <n v="92.784399999999934"/>
  </r>
  <r>
    <x v="1564"/>
    <n v="92.784399999999934"/>
    <x v="11"/>
    <n v="26.5"/>
    <n v="20.2"/>
    <n v="5.3529999999999998"/>
    <n v="98.137399999999928"/>
    <n v="0"/>
    <n v="98.137399999999928"/>
  </r>
  <r>
    <x v="1565"/>
    <n v="98.137399999999928"/>
    <x v="25"/>
    <n v="28.9"/>
    <n v="0.3"/>
    <n v="0"/>
    <n v="98.137399999999928"/>
    <n v="0"/>
    <n v="98.137399999999928"/>
  </r>
  <r>
    <x v="1566"/>
    <n v="98.137399999999928"/>
    <x v="6"/>
    <n v="26.6"/>
    <n v="0"/>
    <n v="0"/>
    <n v="98.137399999999928"/>
    <n v="0"/>
    <n v="98.137399999999928"/>
  </r>
  <r>
    <x v="1567"/>
    <n v="98.137399999999928"/>
    <x v="3"/>
    <n v="13.1"/>
    <n v="19.899999999999999"/>
    <n v="2.6069"/>
    <n v="100.74429999999992"/>
    <n v="100"/>
    <n v="0.74429999999992447"/>
  </r>
  <r>
    <x v="1568"/>
    <n v="0.74429999999992447"/>
    <x v="6"/>
    <n v="21.5"/>
    <n v="33.4"/>
    <n v="7.181"/>
    <n v="7.9252999999999245"/>
    <n v="0"/>
    <n v="7.9252999999999245"/>
  </r>
  <r>
    <x v="1569"/>
    <n v="7.9252999999999245"/>
    <x v="27"/>
    <n v="25.7"/>
    <n v="0"/>
    <n v="0"/>
    <n v="7.9252999999999245"/>
    <n v="0"/>
    <n v="7.9252999999999245"/>
  </r>
  <r>
    <x v="1570"/>
    <n v="7.9252999999999245"/>
    <x v="15"/>
    <n v="11.8"/>
    <n v="23"/>
    <n v="2.7140000000000004"/>
    <n v="10.639299999999924"/>
    <n v="0"/>
    <n v="10.639299999999924"/>
  </r>
  <r>
    <x v="1571"/>
    <n v="10.639299999999924"/>
    <x v="21"/>
    <n v="12.6"/>
    <n v="0.7"/>
    <n v="0"/>
    <n v="10.639299999999924"/>
    <n v="0"/>
    <n v="10.639299999999924"/>
  </r>
  <r>
    <x v="1572"/>
    <n v="10.639299999999924"/>
    <x v="23"/>
    <n v="26.2"/>
    <n v="0.3"/>
    <n v="0"/>
    <n v="10.639299999999924"/>
    <n v="0"/>
    <n v="10.639299999999924"/>
  </r>
  <r>
    <x v="1573"/>
    <n v="10.639299999999924"/>
    <x v="4"/>
    <n v="29.1"/>
    <n v="5"/>
    <n v="1.4550000000000001"/>
    <n v="12.094299999999924"/>
    <n v="0"/>
    <n v="12.094299999999924"/>
  </r>
  <r>
    <x v="1574"/>
    <n v="12.094299999999924"/>
    <x v="18"/>
    <n v="18.899999999999999"/>
    <n v="7.5"/>
    <n v="1.4175"/>
    <n v="13.511799999999925"/>
    <n v="0"/>
    <n v="13.511799999999925"/>
  </r>
  <r>
    <x v="1575"/>
    <n v="13.511799999999925"/>
    <x v="7"/>
    <n v="10.5"/>
    <n v="7.3"/>
    <n v="0.76649999999999996"/>
    <n v="14.278299999999925"/>
    <n v="0"/>
    <n v="14.278299999999925"/>
  </r>
  <r>
    <x v="1576"/>
    <n v="14.278299999999925"/>
    <x v="19"/>
    <n v="15.1"/>
    <n v="6"/>
    <n v="0.90599999999999992"/>
    <n v="15.184299999999926"/>
    <n v="0"/>
    <n v="15.184299999999926"/>
  </r>
  <r>
    <x v="1577"/>
    <n v="15.184299999999926"/>
    <x v="3"/>
    <n v="27.8"/>
    <n v="8.3000000000000007"/>
    <n v="2.3074000000000003"/>
    <n v="17.491699999999927"/>
    <n v="0"/>
    <n v="17.491699999999927"/>
  </r>
  <r>
    <x v="1578"/>
    <n v="17.491699999999927"/>
    <x v="12"/>
    <n v="11.7"/>
    <n v="0.4"/>
    <n v="0"/>
    <n v="17.491699999999927"/>
    <n v="0"/>
    <n v="17.491699999999927"/>
  </r>
  <r>
    <x v="1579"/>
    <n v="17.491699999999927"/>
    <x v="6"/>
    <n v="10.5"/>
    <n v="36.9"/>
    <n v="3.8744999999999998"/>
    <n v="21.366199999999928"/>
    <n v="0"/>
    <n v="21.366199999999928"/>
  </r>
  <r>
    <x v="1580"/>
    <n v="21.366199999999928"/>
    <x v="1"/>
    <n v="21"/>
    <n v="7.1"/>
    <n v="1.4909999999999999"/>
    <n v="22.857199999999928"/>
    <n v="0"/>
    <n v="22.857199999999928"/>
  </r>
  <r>
    <x v="1581"/>
    <n v="22.857199999999928"/>
    <x v="20"/>
    <n v="17.399999999999999"/>
    <n v="3.7"/>
    <n v="0.64379999999999993"/>
    <n v="23.500999999999927"/>
    <n v="0"/>
    <n v="23.500999999999927"/>
  </r>
  <r>
    <x v="1582"/>
    <n v="23.500999999999927"/>
    <x v="14"/>
    <n v="21.9"/>
    <n v="7.6"/>
    <n v="1.6643999999999997"/>
    <n v="25.165399999999927"/>
    <n v="0"/>
    <n v="25.165399999999927"/>
  </r>
  <r>
    <x v="1583"/>
    <n v="25.165399999999927"/>
    <x v="14"/>
    <n v="26"/>
    <n v="4.5999999999999996"/>
    <n v="1.196"/>
    <n v="26.361399999999929"/>
    <n v="0"/>
    <n v="26.361399999999929"/>
  </r>
  <r>
    <x v="1584"/>
    <n v="26.361399999999929"/>
    <x v="15"/>
    <n v="12.2"/>
    <n v="19.3"/>
    <n v="2.3546"/>
    <n v="28.71599999999993"/>
    <n v="0"/>
    <n v="28.71599999999993"/>
  </r>
  <r>
    <x v="1585"/>
    <n v="28.71599999999993"/>
    <x v="4"/>
    <n v="22.4"/>
    <n v="0.3"/>
    <n v="0"/>
    <n v="28.71599999999993"/>
    <n v="0"/>
    <n v="28.71599999999993"/>
  </r>
  <r>
    <x v="1586"/>
    <n v="28.71599999999993"/>
    <x v="18"/>
    <n v="18.600000000000001"/>
    <n v="7.2"/>
    <n v="1.3392000000000002"/>
    <n v="30.055199999999932"/>
    <n v="0"/>
    <n v="30.055199999999932"/>
  </r>
  <r>
    <x v="1587"/>
    <n v="30.055199999999932"/>
    <x v="6"/>
    <n v="17.100000000000001"/>
    <n v="0"/>
    <n v="0"/>
    <n v="30.055199999999932"/>
    <n v="0"/>
    <n v="30.055199999999932"/>
  </r>
  <r>
    <x v="1588"/>
    <n v="30.055199999999932"/>
    <x v="15"/>
    <n v="25.1"/>
    <n v="24.3"/>
    <n v="6.0993000000000004"/>
    <n v="36.154499999999935"/>
    <n v="0"/>
    <n v="36.154499999999935"/>
  </r>
  <r>
    <x v="1589"/>
    <n v="36.154499999999935"/>
    <x v="7"/>
    <n v="10.4"/>
    <n v="22.2"/>
    <n v="2.3088000000000002"/>
    <n v="38.463299999999933"/>
    <n v="0"/>
    <n v="38.463299999999933"/>
  </r>
  <r>
    <x v="1590"/>
    <n v="38.463299999999933"/>
    <x v="14"/>
    <n v="28.9"/>
    <n v="0"/>
    <n v="0"/>
    <n v="38.463299999999933"/>
    <n v="0"/>
    <n v="38.463299999999933"/>
  </r>
  <r>
    <x v="1591"/>
    <n v="38.463299999999933"/>
    <x v="27"/>
    <n v="24.1"/>
    <n v="0"/>
    <n v="0"/>
    <n v="38.463299999999933"/>
    <n v="0"/>
    <n v="38.463299999999933"/>
  </r>
  <r>
    <x v="1592"/>
    <n v="38.463299999999933"/>
    <x v="15"/>
    <n v="23.2"/>
    <n v="22.1"/>
    <n v="5.1272000000000002"/>
    <n v="43.590499999999935"/>
    <n v="0"/>
    <n v="43.590499999999935"/>
  </r>
  <r>
    <x v="1593"/>
    <n v="43.590499999999935"/>
    <x v="9"/>
    <n v="24.1"/>
    <n v="9.3000000000000007"/>
    <n v="2.2413000000000003"/>
    <n v="45.831799999999937"/>
    <n v="0"/>
    <n v="45.831799999999937"/>
  </r>
  <r>
    <x v="1594"/>
    <n v="45.831799999999937"/>
    <x v="6"/>
    <n v="14.6"/>
    <n v="0"/>
    <n v="0"/>
    <n v="45.831799999999937"/>
    <n v="0"/>
    <n v="45.831799999999937"/>
  </r>
  <r>
    <x v="1595"/>
    <n v="45.831799999999937"/>
    <x v="16"/>
    <n v="17.7"/>
    <n v="0"/>
    <n v="0"/>
    <n v="45.831799999999937"/>
    <n v="0"/>
    <n v="45.831799999999937"/>
  </r>
  <r>
    <x v="1596"/>
    <n v="45.831799999999937"/>
    <x v="2"/>
    <n v="20.100000000000001"/>
    <n v="11.5"/>
    <n v="2.3115000000000001"/>
    <n v="48.14329999999994"/>
    <n v="0"/>
    <n v="48.14329999999994"/>
  </r>
  <r>
    <x v="1597"/>
    <n v="48.14329999999994"/>
    <x v="4"/>
    <n v="27.5"/>
    <n v="0"/>
    <n v="0"/>
    <n v="48.14329999999994"/>
    <n v="0"/>
    <n v="48.14329999999994"/>
  </r>
  <r>
    <x v="1598"/>
    <n v="48.14329999999994"/>
    <x v="3"/>
    <n v="10.9"/>
    <n v="9"/>
    <n v="0.98100000000000009"/>
    <n v="49.124299999999941"/>
    <n v="0"/>
    <n v="49.124299999999941"/>
  </r>
  <r>
    <x v="1599"/>
    <n v="49.124299999999941"/>
    <x v="20"/>
    <n v="27.6"/>
    <n v="3.2"/>
    <n v="0.8832000000000001"/>
    <n v="50.007499999999943"/>
    <n v="0"/>
    <n v="50.007499999999943"/>
  </r>
  <r>
    <x v="1600"/>
    <n v="50.007499999999943"/>
    <x v="15"/>
    <n v="24.5"/>
    <n v="15.3"/>
    <n v="3.7485000000000004"/>
    <n v="53.755999999999943"/>
    <n v="0"/>
    <n v="53.755999999999943"/>
  </r>
  <r>
    <x v="1601"/>
    <n v="53.755999999999943"/>
    <x v="13"/>
    <n v="10.8"/>
    <n v="0"/>
    <n v="0"/>
    <n v="53.755999999999943"/>
    <n v="0"/>
    <n v="53.755999999999943"/>
  </r>
  <r>
    <x v="1602"/>
    <n v="53.755999999999943"/>
    <x v="15"/>
    <n v="28.7"/>
    <n v="27.2"/>
    <n v="7.8064"/>
    <n v="61.56239999999994"/>
    <n v="0"/>
    <n v="61.56239999999994"/>
  </r>
  <r>
    <x v="1603"/>
    <n v="61.56239999999994"/>
    <x v="5"/>
    <n v="21.5"/>
    <n v="0.6"/>
    <n v="0"/>
    <n v="61.56239999999994"/>
    <n v="0"/>
    <n v="61.56239999999994"/>
  </r>
  <r>
    <x v="1604"/>
    <n v="61.56239999999994"/>
    <x v="20"/>
    <n v="20.100000000000001"/>
    <n v="0.8"/>
    <n v="0"/>
    <n v="61.56239999999994"/>
    <n v="0"/>
    <n v="61.56239999999994"/>
  </r>
  <r>
    <x v="1605"/>
    <n v="61.56239999999994"/>
    <x v="15"/>
    <n v="21.3"/>
    <n v="14.6"/>
    <n v="3.1098000000000003"/>
    <n v="64.672199999999947"/>
    <n v="0"/>
    <n v="64.672199999999947"/>
  </r>
  <r>
    <x v="1606"/>
    <n v="64.672199999999947"/>
    <x v="23"/>
    <n v="20.2"/>
    <n v="6.9"/>
    <n v="1.3937999999999999"/>
    <n v="66.065999999999946"/>
    <n v="0"/>
    <n v="66.065999999999946"/>
  </r>
  <r>
    <x v="1607"/>
    <n v="66.065999999999946"/>
    <x v="9"/>
    <n v="16.8"/>
    <n v="7.6"/>
    <n v="1.2767999999999999"/>
    <n v="67.34279999999994"/>
    <n v="0"/>
    <n v="67.34279999999994"/>
  </r>
  <r>
    <x v="1608"/>
    <n v="67.34279999999994"/>
    <x v="2"/>
    <n v="26.5"/>
    <n v="2.5"/>
    <n v="0.66249999999999998"/>
    <n v="68.005299999999934"/>
    <n v="0"/>
    <n v="68.005299999999934"/>
  </r>
  <r>
    <x v="1609"/>
    <n v="68.005299999999934"/>
    <x v="3"/>
    <n v="18.899999999999999"/>
    <n v="0"/>
    <n v="0"/>
    <n v="68.005299999999934"/>
    <n v="0"/>
    <n v="68.005299999999934"/>
  </r>
  <r>
    <x v="1610"/>
    <n v="68.005299999999934"/>
    <x v="16"/>
    <n v="22.9"/>
    <n v="1.2"/>
    <n v="0.27479999999999999"/>
    <n v="68.280099999999933"/>
    <n v="0"/>
    <n v="68.280099999999933"/>
  </r>
  <r>
    <x v="1611"/>
    <n v="68.280099999999933"/>
    <x v="15"/>
    <n v="11.3"/>
    <n v="32.700000000000003"/>
    <n v="3.6951000000000005"/>
    <n v="71.97519999999993"/>
    <n v="0"/>
    <n v="71.97519999999993"/>
  </r>
  <r>
    <x v="1612"/>
    <n v="71.97519999999993"/>
    <x v="9"/>
    <n v="13"/>
    <n v="1.7"/>
    <n v="0.22099999999999997"/>
    <n v="72.196199999999934"/>
    <n v="0"/>
    <n v="72.196199999999934"/>
  </r>
  <r>
    <x v="1613"/>
    <n v="72.196199999999934"/>
    <x v="4"/>
    <n v="18.3"/>
    <n v="2.5"/>
    <n v="0.45750000000000002"/>
    <n v="72.65369999999993"/>
    <n v="0"/>
    <n v="72.65369999999993"/>
  </r>
  <r>
    <x v="1614"/>
    <n v="72.65369999999993"/>
    <x v="3"/>
    <n v="10.199999999999999"/>
    <n v="14.3"/>
    <n v="1.4585999999999999"/>
    <n v="74.112299999999934"/>
    <n v="0"/>
    <n v="74.112299999999934"/>
  </r>
  <r>
    <x v="1615"/>
    <n v="74.112299999999934"/>
    <x v="7"/>
    <n v="14.5"/>
    <n v="10.5"/>
    <n v="1.5225"/>
    <n v="75.634799999999927"/>
    <n v="0"/>
    <n v="75.634799999999927"/>
  </r>
  <r>
    <x v="1616"/>
    <n v="75.634799999999927"/>
    <x v="10"/>
    <n v="12.3"/>
    <n v="7.4"/>
    <n v="0.91020000000000012"/>
    <n v="76.544999999999931"/>
    <n v="0"/>
    <n v="76.544999999999931"/>
  </r>
  <r>
    <x v="1617"/>
    <n v="76.544999999999931"/>
    <x v="9"/>
    <n v="17"/>
    <n v="16.899999999999999"/>
    <n v="2.8729999999999998"/>
    <n v="79.417999999999935"/>
    <n v="0"/>
    <n v="79.417999999999935"/>
  </r>
  <r>
    <x v="1618"/>
    <n v="79.417999999999935"/>
    <x v="1"/>
    <n v="17.5"/>
    <n v="0"/>
    <n v="0"/>
    <n v="79.417999999999935"/>
    <n v="0"/>
    <n v="79.417999999999935"/>
  </r>
  <r>
    <x v="1619"/>
    <n v="79.417999999999935"/>
    <x v="0"/>
    <n v="28.4"/>
    <n v="0"/>
    <n v="0"/>
    <n v="79.417999999999935"/>
    <n v="0"/>
    <n v="79.417999999999935"/>
  </r>
  <r>
    <x v="1620"/>
    <n v="79.417999999999935"/>
    <x v="15"/>
    <n v="13.1"/>
    <n v="36.6"/>
    <n v="4.7946"/>
    <n v="84.212599999999938"/>
    <n v="0"/>
    <n v="84.212599999999938"/>
  </r>
  <r>
    <x v="1621"/>
    <n v="84.212599999999938"/>
    <x v="3"/>
    <n v="16.600000000000001"/>
    <n v="6.6"/>
    <n v="1.0956000000000001"/>
    <n v="85.308199999999943"/>
    <n v="0"/>
    <n v="85.308199999999943"/>
  </r>
  <r>
    <x v="1622"/>
    <n v="85.308199999999943"/>
    <x v="15"/>
    <n v="20.2"/>
    <n v="0"/>
    <n v="0"/>
    <n v="85.308199999999943"/>
    <n v="0"/>
    <n v="85.308199999999943"/>
  </r>
  <r>
    <x v="1623"/>
    <n v="85.308199999999943"/>
    <x v="3"/>
    <n v="26.4"/>
    <n v="11.9"/>
    <n v="3.1415999999999999"/>
    <n v="88.449799999999939"/>
    <n v="0"/>
    <n v="88.449799999999939"/>
  </r>
  <r>
    <x v="1624"/>
    <n v="88.449799999999939"/>
    <x v="6"/>
    <n v="11.8"/>
    <n v="0"/>
    <n v="0"/>
    <n v="88.449799999999939"/>
    <n v="0"/>
    <n v="88.449799999999939"/>
  </r>
  <r>
    <x v="1625"/>
    <n v="88.449799999999939"/>
    <x v="13"/>
    <n v="19.5"/>
    <n v="6.4"/>
    <n v="1.2480000000000002"/>
    <n v="89.697799999999944"/>
    <n v="0"/>
    <n v="89.697799999999944"/>
  </r>
  <r>
    <x v="1626"/>
    <n v="89.697799999999944"/>
    <x v="15"/>
    <n v="12"/>
    <n v="13.3"/>
    <n v="1.5960000000000003"/>
    <n v="91.293799999999948"/>
    <n v="0"/>
    <n v="91.293799999999948"/>
  </r>
  <r>
    <x v="1627"/>
    <n v="91.293799999999948"/>
    <x v="18"/>
    <n v="16.3"/>
    <n v="7.5"/>
    <n v="1.2224999999999999"/>
    <n v="92.516299999999944"/>
    <n v="0"/>
    <n v="92.516299999999944"/>
  </r>
  <r>
    <x v="1628"/>
    <n v="92.516299999999944"/>
    <x v="13"/>
    <n v="22.8"/>
    <n v="2.7"/>
    <n v="0.61560000000000015"/>
    <n v="93.131899999999945"/>
    <n v="0"/>
    <n v="93.131899999999945"/>
  </r>
  <r>
    <x v="1629"/>
    <n v="93.131899999999945"/>
    <x v="6"/>
    <n v="16.2"/>
    <n v="43.3"/>
    <n v="7.0145999999999997"/>
    <n v="100.14649999999995"/>
    <n v="100"/>
    <n v="0.14649999999994634"/>
  </r>
  <r>
    <x v="1630"/>
    <n v="0.14649999999994634"/>
    <x v="20"/>
    <n v="11.5"/>
    <n v="3.1"/>
    <n v="0.35649999999999998"/>
    <n v="0.50299999999994638"/>
    <n v="0"/>
    <n v="0.50299999999994638"/>
  </r>
  <r>
    <x v="1631"/>
    <n v="0.50299999999994638"/>
    <x v="9"/>
    <n v="13.5"/>
    <n v="0"/>
    <n v="0"/>
    <n v="0.50299999999994638"/>
    <n v="0"/>
    <n v="0.50299999999994638"/>
  </r>
  <r>
    <x v="1632"/>
    <n v="0.50299999999994638"/>
    <x v="13"/>
    <n v="16.2"/>
    <n v="6.4"/>
    <n v="1.0368000000000002"/>
    <n v="1.5397999999999465"/>
    <n v="0"/>
    <n v="1.5397999999999465"/>
  </r>
  <r>
    <x v="1633"/>
    <n v="1.5397999999999465"/>
    <x v="6"/>
    <n v="18.5"/>
    <n v="24.9"/>
    <n v="4.6064999999999996"/>
    <n v="6.1462999999999459"/>
    <n v="0"/>
    <n v="6.1462999999999459"/>
  </r>
  <r>
    <x v="1634"/>
    <n v="6.1462999999999459"/>
    <x v="15"/>
    <n v="10.9"/>
    <n v="0"/>
    <n v="0"/>
    <n v="6.1462999999999459"/>
    <n v="0"/>
    <n v="6.1462999999999459"/>
  </r>
  <r>
    <x v="1635"/>
    <n v="6.1462999999999459"/>
    <x v="13"/>
    <n v="23.9"/>
    <n v="4.5"/>
    <n v="1.0754999999999999"/>
    <n v="7.2217999999999458"/>
    <n v="0"/>
    <n v="7.2217999999999458"/>
  </r>
  <r>
    <x v="1636"/>
    <n v="7.2217999999999458"/>
    <x v="7"/>
    <n v="20.2"/>
    <n v="0"/>
    <n v="0"/>
    <n v="7.2217999999999458"/>
    <n v="0"/>
    <n v="7.2217999999999458"/>
  </r>
  <r>
    <x v="1637"/>
    <n v="7.2217999999999458"/>
    <x v="3"/>
    <n v="23.3"/>
    <n v="0"/>
    <n v="0"/>
    <n v="7.2217999999999458"/>
    <n v="0"/>
    <n v="7.2217999999999458"/>
  </r>
  <r>
    <x v="1638"/>
    <n v="7.2217999999999458"/>
    <x v="9"/>
    <n v="26.3"/>
    <n v="2.2000000000000002"/>
    <n v="0.57860000000000011"/>
    <n v="7.8003999999999456"/>
    <n v="0"/>
    <n v="7.8003999999999456"/>
  </r>
  <r>
    <x v="1639"/>
    <n v="7.8003999999999456"/>
    <x v="9"/>
    <n v="20.3"/>
    <n v="16.600000000000001"/>
    <n v="3.3698000000000001"/>
    <n v="11.170199999999946"/>
    <n v="0"/>
    <n v="11.170199999999946"/>
  </r>
  <r>
    <x v="1640"/>
    <n v="11.170199999999946"/>
    <x v="6"/>
    <n v="11.1"/>
    <n v="38"/>
    <n v="4.218"/>
    <n v="15.388199999999946"/>
    <n v="0"/>
    <n v="15.388199999999946"/>
  </r>
  <r>
    <x v="1641"/>
    <n v="15.388199999999946"/>
    <x v="1"/>
    <n v="10.7"/>
    <n v="1.2"/>
    <n v="0.12839999999999999"/>
    <n v="15.516599999999945"/>
    <n v="0"/>
    <n v="15.516599999999945"/>
  </r>
  <r>
    <x v="1642"/>
    <n v="15.516599999999945"/>
    <x v="17"/>
    <n v="21.8"/>
    <n v="0"/>
    <n v="0"/>
    <n v="15.516599999999945"/>
    <n v="0"/>
    <n v="15.516599999999945"/>
  </r>
  <r>
    <x v="1643"/>
    <n v="15.516599999999945"/>
    <x v="3"/>
    <n v="29.7"/>
    <n v="2.5"/>
    <n v="0.74250000000000005"/>
    <n v="16.259099999999947"/>
    <n v="0"/>
    <n v="16.259099999999947"/>
  </r>
  <r>
    <x v="1644"/>
    <n v="16.259099999999947"/>
    <x v="6"/>
    <n v="21.7"/>
    <n v="16.100000000000001"/>
    <n v="3.4937"/>
    <n v="19.752799999999947"/>
    <n v="0"/>
    <n v="19.752799999999947"/>
  </r>
  <r>
    <x v="1645"/>
    <n v="19.752799999999947"/>
    <x v="6"/>
    <n v="26"/>
    <n v="47.6"/>
    <n v="12.376000000000001"/>
    <n v="32.128799999999949"/>
    <n v="0"/>
    <n v="32.128799999999949"/>
  </r>
  <r>
    <x v="1646"/>
    <n v="32.128799999999949"/>
    <x v="3"/>
    <n v="18"/>
    <n v="5.3"/>
    <n v="0.95399999999999996"/>
    <n v="33.082799999999949"/>
    <n v="0"/>
    <n v="33.082799999999949"/>
  </r>
  <r>
    <x v="1647"/>
    <n v="33.082799999999949"/>
    <x v="20"/>
    <n v="15.8"/>
    <n v="3.6"/>
    <n v="0.56880000000000008"/>
    <n v="33.651599999999952"/>
    <n v="0"/>
    <n v="33.651599999999952"/>
  </r>
  <r>
    <x v="1648"/>
    <n v="33.651599999999952"/>
    <x v="22"/>
    <n v="14.1"/>
    <n v="6.8"/>
    <n v="0.95879999999999999"/>
    <n v="34.610399999999949"/>
    <n v="0"/>
    <n v="34.610399999999949"/>
  </r>
  <r>
    <x v="1649"/>
    <n v="34.610399999999949"/>
    <x v="20"/>
    <n v="22.3"/>
    <n v="1.8"/>
    <n v="0.40140000000000003"/>
    <n v="35.011799999999951"/>
    <n v="0"/>
    <n v="35.011799999999951"/>
  </r>
  <r>
    <x v="1650"/>
    <n v="35.011799999999951"/>
    <x v="15"/>
    <n v="22.2"/>
    <n v="0"/>
    <n v="0"/>
    <n v="35.011799999999951"/>
    <n v="0"/>
    <n v="35.011799999999951"/>
  </r>
  <r>
    <x v="1651"/>
    <n v="35.011799999999951"/>
    <x v="2"/>
    <n v="23.8"/>
    <n v="0"/>
    <n v="0"/>
    <n v="35.011799999999951"/>
    <n v="0"/>
    <n v="35.011799999999951"/>
  </r>
  <r>
    <x v="1652"/>
    <n v="35.011799999999951"/>
    <x v="10"/>
    <n v="10"/>
    <n v="8.1"/>
    <n v="0.81"/>
    <n v="35.821799999999953"/>
    <n v="0"/>
    <n v="35.821799999999953"/>
  </r>
  <r>
    <x v="1653"/>
    <n v="35.821799999999953"/>
    <x v="20"/>
    <n v="23.8"/>
    <n v="0"/>
    <n v="0"/>
    <n v="35.821799999999953"/>
    <n v="0"/>
    <n v="35.821799999999953"/>
  </r>
  <r>
    <x v="1654"/>
    <n v="35.821799999999953"/>
    <x v="19"/>
    <n v="13.4"/>
    <n v="2.6"/>
    <n v="0.34840000000000004"/>
    <n v="36.170199999999952"/>
    <n v="0"/>
    <n v="36.170199999999952"/>
  </r>
  <r>
    <x v="1655"/>
    <n v="36.170199999999952"/>
    <x v="20"/>
    <n v="17"/>
    <n v="1.5"/>
    <n v="0.255"/>
    <n v="36.425199999999954"/>
    <n v="0"/>
    <n v="36.425199999999954"/>
  </r>
  <r>
    <x v="1656"/>
    <n v="36.425199999999954"/>
    <x v="2"/>
    <n v="25.5"/>
    <n v="0"/>
    <n v="0"/>
    <n v="36.425199999999954"/>
    <n v="0"/>
    <n v="36.425199999999954"/>
  </r>
  <r>
    <x v="1657"/>
    <n v="36.425199999999954"/>
    <x v="10"/>
    <n v="19.7"/>
    <n v="0"/>
    <n v="0"/>
    <n v="36.425199999999954"/>
    <n v="0"/>
    <n v="36.425199999999954"/>
  </r>
  <r>
    <x v="1658"/>
    <n v="36.425199999999954"/>
    <x v="6"/>
    <n v="22.8"/>
    <n v="10.7"/>
    <n v="2.4396"/>
    <n v="38.864799999999953"/>
    <n v="0"/>
    <n v="38.864799999999953"/>
  </r>
  <r>
    <x v="1659"/>
    <n v="38.864799999999953"/>
    <x v="12"/>
    <n v="25.5"/>
    <n v="0"/>
    <n v="0"/>
    <n v="38.864799999999953"/>
    <n v="0"/>
    <n v="38.864799999999953"/>
  </r>
  <r>
    <x v="1660"/>
    <n v="38.864799999999953"/>
    <x v="6"/>
    <n v="16.8"/>
    <n v="2.2000000000000002"/>
    <n v="0.3696000000000001"/>
    <n v="39.234399999999951"/>
    <n v="0"/>
    <n v="39.234399999999951"/>
  </r>
  <r>
    <x v="1661"/>
    <n v="39.234399999999951"/>
    <x v="19"/>
    <n v="25.3"/>
    <n v="2.5"/>
    <n v="0.63250000000000006"/>
    <n v="39.866899999999951"/>
    <n v="0"/>
    <n v="39.866899999999951"/>
  </r>
  <r>
    <x v="1662"/>
    <n v="39.866899999999951"/>
    <x v="21"/>
    <n v="26.3"/>
    <n v="0.4"/>
    <n v="0"/>
    <n v="39.866899999999951"/>
    <n v="0"/>
    <n v="39.866899999999951"/>
  </r>
  <r>
    <x v="1663"/>
    <n v="39.866899999999951"/>
    <x v="9"/>
    <n v="21.9"/>
    <n v="7"/>
    <n v="1.5329999999999999"/>
    <n v="41.399899999999953"/>
    <n v="0"/>
    <n v="41.399899999999953"/>
  </r>
  <r>
    <x v="1664"/>
    <n v="41.399899999999953"/>
    <x v="9"/>
    <n v="11.2"/>
    <n v="0"/>
    <n v="0"/>
    <n v="41.399899999999953"/>
    <n v="0"/>
    <n v="41.399899999999953"/>
  </r>
  <r>
    <x v="1665"/>
    <n v="41.399899999999953"/>
    <x v="11"/>
    <n v="10.6"/>
    <n v="5.2"/>
    <n v="0.55120000000000002"/>
    <n v="41.951099999999954"/>
    <n v="0"/>
    <n v="41.951099999999954"/>
  </r>
  <r>
    <x v="1666"/>
    <n v="41.951099999999954"/>
    <x v="8"/>
    <n v="17.7"/>
    <n v="1"/>
    <n v="0.17699999999999999"/>
    <n v="42.128099999999954"/>
    <n v="0"/>
    <n v="42.128099999999954"/>
  </r>
  <r>
    <x v="1667"/>
    <n v="42.128099999999954"/>
    <x v="3"/>
    <n v="19.899999999999999"/>
    <n v="0"/>
    <n v="0"/>
    <n v="42.128099999999954"/>
    <n v="0"/>
    <n v="42.128099999999954"/>
  </r>
  <r>
    <x v="1668"/>
    <n v="42.128099999999954"/>
    <x v="6"/>
    <n v="25.1"/>
    <n v="42.1"/>
    <n v="10.5671"/>
    <n v="52.695199999999957"/>
    <n v="0"/>
    <n v="52.695199999999957"/>
  </r>
  <r>
    <x v="1669"/>
    <n v="52.695199999999957"/>
    <x v="5"/>
    <n v="18.5"/>
    <n v="0.3"/>
    <n v="0"/>
    <n v="52.695199999999957"/>
    <n v="0"/>
    <n v="52.695199999999957"/>
  </r>
  <r>
    <x v="1670"/>
    <n v="52.695199999999957"/>
    <x v="6"/>
    <n v="25.5"/>
    <n v="25.3"/>
    <n v="6.4515000000000002"/>
    <n v="59.14669999999996"/>
    <n v="0"/>
    <n v="59.14669999999996"/>
  </r>
  <r>
    <x v="1671"/>
    <n v="59.14669999999996"/>
    <x v="6"/>
    <n v="12.8"/>
    <n v="0"/>
    <n v="0"/>
    <n v="59.14669999999996"/>
    <n v="0"/>
    <n v="59.14669999999996"/>
  </r>
  <r>
    <x v="1672"/>
    <n v="59.14669999999996"/>
    <x v="15"/>
    <n v="23.6"/>
    <n v="34.299999999999997"/>
    <n v="8.0948000000000011"/>
    <n v="67.241499999999959"/>
    <n v="0"/>
    <n v="67.241499999999959"/>
  </r>
  <r>
    <x v="1673"/>
    <n v="67.241499999999959"/>
    <x v="11"/>
    <n v="13.1"/>
    <n v="2"/>
    <n v="0.26200000000000001"/>
    <n v="67.50349999999996"/>
    <n v="0"/>
    <n v="67.50349999999996"/>
  </r>
  <r>
    <x v="1674"/>
    <n v="67.50349999999996"/>
    <x v="19"/>
    <n v="23"/>
    <n v="0"/>
    <n v="0"/>
    <n v="67.50349999999996"/>
    <n v="0"/>
    <n v="67.50349999999996"/>
  </r>
  <r>
    <x v="1675"/>
    <n v="67.50349999999996"/>
    <x v="9"/>
    <n v="13"/>
    <n v="15.8"/>
    <n v="2.0540000000000003"/>
    <n v="69.557499999999962"/>
    <n v="0"/>
    <n v="69.557499999999962"/>
  </r>
  <r>
    <x v="1676"/>
    <n v="69.557499999999962"/>
    <x v="5"/>
    <n v="19.5"/>
    <n v="8"/>
    <n v="1.56"/>
    <n v="71.117499999999964"/>
    <n v="0"/>
    <n v="71.117499999999964"/>
  </r>
  <r>
    <x v="1677"/>
    <n v="71.117499999999964"/>
    <x v="3"/>
    <n v="19.2"/>
    <n v="0"/>
    <n v="0"/>
    <n v="71.117499999999964"/>
    <n v="0"/>
    <n v="71.117499999999964"/>
  </r>
  <r>
    <x v="1678"/>
    <n v="71.117499999999964"/>
    <x v="1"/>
    <n v="28.3"/>
    <n v="1.1000000000000001"/>
    <n v="0.31130000000000002"/>
    <n v="71.428799999999967"/>
    <n v="0"/>
    <n v="71.428799999999967"/>
  </r>
  <r>
    <x v="1679"/>
    <n v="71.428799999999967"/>
    <x v="6"/>
    <n v="18.100000000000001"/>
    <n v="0"/>
    <n v="0"/>
    <n v="71.428799999999967"/>
    <n v="0"/>
    <n v="71.428799999999967"/>
  </r>
  <r>
    <x v="1680"/>
    <n v="71.428799999999967"/>
    <x v="15"/>
    <n v="17.5"/>
    <n v="13.3"/>
    <n v="2.3275000000000001"/>
    <n v="73.756299999999968"/>
    <n v="0"/>
    <n v="73.756299999999968"/>
  </r>
  <r>
    <x v="1681"/>
    <n v="73.756299999999968"/>
    <x v="2"/>
    <n v="26.7"/>
    <n v="12.9"/>
    <n v="3.4443000000000001"/>
    <n v="77.200599999999966"/>
    <n v="0"/>
    <n v="77.200599999999966"/>
  </r>
  <r>
    <x v="1682"/>
    <n v="77.200599999999966"/>
    <x v="15"/>
    <n v="26.6"/>
    <n v="0"/>
    <n v="0"/>
    <n v="77.200599999999966"/>
    <n v="0"/>
    <n v="77.200599999999966"/>
  </r>
  <r>
    <x v="1683"/>
    <n v="77.200599999999966"/>
    <x v="18"/>
    <n v="12.2"/>
    <n v="1.8"/>
    <n v="0.21960000000000002"/>
    <n v="77.420199999999966"/>
    <n v="0"/>
    <n v="77.420199999999966"/>
  </r>
  <r>
    <x v="1684"/>
    <n v="77.420199999999966"/>
    <x v="3"/>
    <n v="27.4"/>
    <n v="4.8"/>
    <n v="1.3151999999999999"/>
    <n v="78.73539999999997"/>
    <n v="0"/>
    <n v="78.73539999999997"/>
  </r>
  <r>
    <x v="1685"/>
    <n v="78.73539999999997"/>
    <x v="9"/>
    <n v="24.9"/>
    <n v="1.6"/>
    <n v="0.39840000000000003"/>
    <n v="79.133799999999965"/>
    <n v="0"/>
    <n v="79.133799999999965"/>
  </r>
  <r>
    <x v="1686"/>
    <n v="79.133799999999965"/>
    <x v="23"/>
    <n v="21.4"/>
    <n v="5.5"/>
    <n v="1.1769999999999998"/>
    <n v="80.310799999999972"/>
    <n v="0"/>
    <n v="80.310799999999972"/>
  </r>
  <r>
    <x v="1687"/>
    <n v="80.310799999999972"/>
    <x v="25"/>
    <n v="14.1"/>
    <n v="0"/>
    <n v="0"/>
    <n v="80.310799999999972"/>
    <n v="0"/>
    <n v="80.310799999999972"/>
  </r>
  <r>
    <x v="1688"/>
    <n v="80.310799999999972"/>
    <x v="21"/>
    <n v="15.4"/>
    <n v="2.1"/>
    <n v="0.32340000000000002"/>
    <n v="80.634199999999979"/>
    <n v="0"/>
    <n v="80.634199999999979"/>
  </r>
  <r>
    <x v="1689"/>
    <n v="80.634199999999979"/>
    <x v="9"/>
    <n v="27.7"/>
    <n v="0"/>
    <n v="0"/>
    <n v="80.634199999999979"/>
    <n v="0"/>
    <n v="80.634199999999979"/>
  </r>
  <r>
    <x v="1690"/>
    <n v="80.634199999999979"/>
    <x v="6"/>
    <n v="15.5"/>
    <n v="43.4"/>
    <n v="6.7269999999999994"/>
    <n v="87.361199999999982"/>
    <n v="0"/>
    <n v="87.361199999999982"/>
  </r>
  <r>
    <x v="1691"/>
    <n v="87.361199999999982"/>
    <x v="3"/>
    <n v="26.8"/>
    <n v="0"/>
    <n v="0"/>
    <n v="87.361199999999982"/>
    <n v="0"/>
    <n v="87.361199999999982"/>
  </r>
  <r>
    <x v="1692"/>
    <n v="87.361199999999982"/>
    <x v="9"/>
    <n v="23.1"/>
    <n v="9.1"/>
    <n v="2.1021000000000001"/>
    <n v="89.463299999999975"/>
    <n v="0"/>
    <n v="89.463299999999975"/>
  </r>
  <r>
    <x v="1693"/>
    <n v="89.463299999999975"/>
    <x v="2"/>
    <n v="22.8"/>
    <n v="12.9"/>
    <n v="2.9412000000000003"/>
    <n v="92.40449999999997"/>
    <n v="0"/>
    <n v="92.40449999999997"/>
  </r>
  <r>
    <x v="1694"/>
    <n v="92.40449999999997"/>
    <x v="6"/>
    <n v="17.2"/>
    <n v="0"/>
    <n v="0"/>
    <n v="92.40449999999997"/>
    <n v="0"/>
    <n v="92.40449999999997"/>
  </r>
  <r>
    <x v="1695"/>
    <n v="92.40449999999997"/>
    <x v="6"/>
    <n v="29.3"/>
    <n v="6.1"/>
    <n v="1.7872999999999999"/>
    <n v="94.191799999999972"/>
    <n v="0"/>
    <n v="94.191799999999972"/>
  </r>
  <r>
    <x v="1696"/>
    <n v="94.191799999999972"/>
    <x v="9"/>
    <n v="19.5"/>
    <n v="14.2"/>
    <n v="2.7689999999999997"/>
    <n v="96.960799999999978"/>
    <n v="0"/>
    <n v="96.960799999999978"/>
  </r>
  <r>
    <x v="1697"/>
    <n v="96.960799999999978"/>
    <x v="15"/>
    <n v="28.1"/>
    <n v="9.4"/>
    <n v="2.6414000000000004"/>
    <n v="99.602199999999982"/>
    <n v="0"/>
    <n v="99.602199999999982"/>
  </r>
  <r>
    <x v="1698"/>
    <n v="99.602199999999982"/>
    <x v="7"/>
    <n v="21.1"/>
    <n v="12"/>
    <n v="2.532"/>
    <n v="102.13419999999998"/>
    <n v="100"/>
    <n v="2.1341999999999786"/>
  </r>
  <r>
    <x v="1699"/>
    <n v="2.1341999999999786"/>
    <x v="3"/>
    <n v="23.8"/>
    <n v="13.3"/>
    <n v="3.1654000000000004"/>
    <n v="5.2995999999999786"/>
    <n v="0"/>
    <n v="5.2995999999999786"/>
  </r>
  <r>
    <x v="1700"/>
    <n v="5.2995999999999786"/>
    <x v="20"/>
    <n v="19.399999999999999"/>
    <n v="2.2000000000000002"/>
    <n v="0.42680000000000001"/>
    <n v="5.7263999999999786"/>
    <n v="0"/>
    <n v="5.7263999999999786"/>
  </r>
  <r>
    <x v="1701"/>
    <n v="5.7263999999999786"/>
    <x v="3"/>
    <n v="25.8"/>
    <n v="17.100000000000001"/>
    <n v="4.4118000000000004"/>
    <n v="10.13819999999998"/>
    <n v="0"/>
    <n v="10.13819999999998"/>
  </r>
  <r>
    <x v="1702"/>
    <n v="10.13819999999998"/>
    <x v="3"/>
    <n v="30"/>
    <n v="6.3"/>
    <n v="1.8900000000000001"/>
    <n v="12.02819999999998"/>
    <n v="0"/>
    <n v="12.02819999999998"/>
  </r>
  <r>
    <x v="1703"/>
    <n v="12.02819999999998"/>
    <x v="6"/>
    <n v="11"/>
    <n v="0"/>
    <n v="0"/>
    <n v="12.02819999999998"/>
    <n v="0"/>
    <n v="12.02819999999998"/>
  </r>
  <r>
    <x v="1704"/>
    <n v="12.02819999999998"/>
    <x v="15"/>
    <n v="27.2"/>
    <n v="0"/>
    <n v="0"/>
    <n v="12.02819999999998"/>
    <n v="0"/>
    <n v="12.02819999999998"/>
  </r>
  <r>
    <x v="1705"/>
    <n v="12.02819999999998"/>
    <x v="3"/>
    <n v="18.3"/>
    <n v="8.4"/>
    <n v="1.5372000000000001"/>
    <n v="13.565399999999981"/>
    <n v="0"/>
    <n v="13.565399999999981"/>
  </r>
  <r>
    <x v="1706"/>
    <n v="13.565399999999981"/>
    <x v="21"/>
    <n v="14"/>
    <n v="2.5"/>
    <n v="0.35000000000000003"/>
    <n v="13.91539999999998"/>
    <n v="0"/>
    <n v="13.91539999999998"/>
  </r>
  <r>
    <x v="1707"/>
    <n v="13.91539999999998"/>
    <x v="3"/>
    <n v="26.2"/>
    <n v="6.9"/>
    <n v="1.8078000000000001"/>
    <n v="15.723199999999981"/>
    <n v="0"/>
    <n v="15.723199999999981"/>
  </r>
  <r>
    <x v="1708"/>
    <n v="15.723199999999981"/>
    <x v="11"/>
    <n v="25.5"/>
    <n v="8.4"/>
    <n v="2.1420000000000003"/>
    <n v="17.86519999999998"/>
    <n v="0"/>
    <n v="17.86519999999998"/>
  </r>
  <r>
    <x v="1709"/>
    <n v="17.86519999999998"/>
    <x v="14"/>
    <n v="23.1"/>
    <n v="11.4"/>
    <n v="2.6334000000000004"/>
    <n v="20.498599999999982"/>
    <n v="0"/>
    <n v="20.498599999999982"/>
  </r>
  <r>
    <x v="1710"/>
    <n v="20.498599999999982"/>
    <x v="8"/>
    <n v="21.3"/>
    <n v="2.8"/>
    <n v="0.59640000000000004"/>
    <n v="21.094999999999981"/>
    <n v="0"/>
    <n v="21.094999999999981"/>
  </r>
  <r>
    <x v="1711"/>
    <n v="21.094999999999981"/>
    <x v="8"/>
    <n v="16.3"/>
    <n v="7.6"/>
    <n v="1.2387999999999999"/>
    <n v="22.333799999999982"/>
    <n v="0"/>
    <n v="22.333799999999982"/>
  </r>
  <r>
    <x v="1712"/>
    <n v="22.333799999999982"/>
    <x v="10"/>
    <n v="23.7"/>
    <n v="7.6"/>
    <n v="1.8011999999999997"/>
    <n v="24.134999999999984"/>
    <n v="0"/>
    <n v="24.134999999999984"/>
  </r>
  <r>
    <x v="1713"/>
    <n v="24.134999999999984"/>
    <x v="14"/>
    <n v="24.8"/>
    <n v="0"/>
    <n v="0"/>
    <n v="24.134999999999984"/>
    <n v="0"/>
    <n v="24.134999999999984"/>
  </r>
  <r>
    <x v="1714"/>
    <n v="24.134999999999984"/>
    <x v="29"/>
    <n v="21.7"/>
    <n v="1"/>
    <n v="0.217"/>
    <n v="24.351999999999983"/>
    <n v="0"/>
    <n v="24.351999999999983"/>
  </r>
  <r>
    <x v="1715"/>
    <n v="24.351999999999983"/>
    <x v="6"/>
    <n v="16.7"/>
    <n v="21"/>
    <n v="3.5070000000000001"/>
    <n v="27.858999999999984"/>
    <n v="0"/>
    <n v="27.858999999999984"/>
  </r>
  <r>
    <x v="1716"/>
    <n v="27.858999999999984"/>
    <x v="19"/>
    <n v="22.3"/>
    <n v="0.1"/>
    <n v="0"/>
    <n v="27.858999999999984"/>
    <n v="0"/>
    <n v="27.858999999999984"/>
  </r>
  <r>
    <x v="1717"/>
    <n v="27.858999999999984"/>
    <x v="22"/>
    <n v="13.6"/>
    <n v="0"/>
    <n v="0"/>
    <n v="27.858999999999984"/>
    <n v="0"/>
    <n v="27.858999999999984"/>
  </r>
  <r>
    <x v="1718"/>
    <n v="27.858999999999984"/>
    <x v="21"/>
    <n v="11.8"/>
    <n v="2.1"/>
    <n v="0.24780000000000002"/>
    <n v="28.106799999999986"/>
    <n v="0"/>
    <n v="28.106799999999986"/>
  </r>
  <r>
    <x v="1719"/>
    <n v="28.106799999999986"/>
    <x v="7"/>
    <n v="11.1"/>
    <n v="0"/>
    <n v="0"/>
    <n v="28.106799999999986"/>
    <n v="0"/>
    <n v="28.106799999999986"/>
  </r>
  <r>
    <x v="1720"/>
    <n v="28.106799999999986"/>
    <x v="9"/>
    <n v="11.2"/>
    <n v="15"/>
    <n v="1.68"/>
    <n v="29.786799999999985"/>
    <n v="0"/>
    <n v="29.786799999999985"/>
  </r>
  <r>
    <x v="1721"/>
    <n v="29.786799999999985"/>
    <x v="19"/>
    <n v="19.100000000000001"/>
    <n v="0"/>
    <n v="0"/>
    <n v="29.786799999999985"/>
    <n v="0"/>
    <n v="29.786799999999985"/>
  </r>
  <r>
    <x v="1722"/>
    <n v="29.786799999999985"/>
    <x v="6"/>
    <n v="11.1"/>
    <n v="46.3"/>
    <n v="5.1392999999999995"/>
    <n v="34.926099999999984"/>
    <n v="0"/>
    <n v="34.926099999999984"/>
  </r>
  <r>
    <x v="1723"/>
    <n v="34.926099999999984"/>
    <x v="14"/>
    <n v="15.1"/>
    <n v="6.2"/>
    <n v="0.93620000000000003"/>
    <n v="35.862299999999983"/>
    <n v="0"/>
    <n v="35.862299999999983"/>
  </r>
  <r>
    <x v="1724"/>
    <n v="35.862299999999983"/>
    <x v="11"/>
    <n v="21.7"/>
    <n v="0"/>
    <n v="0"/>
    <n v="35.862299999999983"/>
    <n v="0"/>
    <n v="35.862299999999983"/>
  </r>
  <r>
    <x v="1725"/>
    <n v="35.862299999999983"/>
    <x v="19"/>
    <n v="19.7"/>
    <n v="0.2"/>
    <n v="0"/>
    <n v="35.862299999999983"/>
    <n v="0"/>
    <n v="35.862299999999983"/>
  </r>
  <r>
    <x v="1726"/>
    <n v="35.862299999999983"/>
    <x v="3"/>
    <n v="17.5"/>
    <n v="2.2000000000000002"/>
    <n v="0.38500000000000001"/>
    <n v="36.247299999999981"/>
    <n v="0"/>
    <n v="36.247299999999981"/>
  </r>
  <r>
    <x v="1727"/>
    <n v="36.247299999999981"/>
    <x v="2"/>
    <n v="18.8"/>
    <n v="11.3"/>
    <n v="2.1244000000000005"/>
    <n v="38.371699999999983"/>
    <n v="0"/>
    <n v="38.371699999999983"/>
  </r>
  <r>
    <x v="1728"/>
    <n v="38.371699999999983"/>
    <x v="26"/>
    <n v="19.600000000000001"/>
    <n v="0.3"/>
    <n v="0"/>
    <n v="38.371699999999983"/>
    <n v="0"/>
    <n v="38.371699999999983"/>
  </r>
  <r>
    <x v="1729"/>
    <n v="38.371699999999983"/>
    <x v="7"/>
    <n v="24.4"/>
    <n v="22"/>
    <n v="5.3679999999999994"/>
    <n v="43.739699999999985"/>
    <n v="0"/>
    <n v="43.739699999999985"/>
  </r>
  <r>
    <x v="1730"/>
    <n v="43.739699999999985"/>
    <x v="19"/>
    <n v="10.5"/>
    <n v="0.1"/>
    <n v="0"/>
    <n v="43.739699999999985"/>
    <n v="0"/>
    <n v="43.739699999999985"/>
  </r>
  <r>
    <x v="1731"/>
    <n v="43.739699999999985"/>
    <x v="5"/>
    <n v="23.5"/>
    <n v="0"/>
    <n v="0"/>
    <n v="43.739699999999985"/>
    <n v="0"/>
    <n v="43.739699999999985"/>
  </r>
  <r>
    <x v="1732"/>
    <n v="43.739699999999985"/>
    <x v="23"/>
    <n v="19.2"/>
    <n v="0"/>
    <n v="0"/>
    <n v="43.739699999999985"/>
    <n v="0"/>
    <n v="43.739699999999985"/>
  </r>
  <r>
    <x v="1733"/>
    <n v="43.739699999999985"/>
    <x v="2"/>
    <n v="11"/>
    <n v="0"/>
    <n v="0"/>
    <n v="43.739699999999985"/>
    <n v="0"/>
    <n v="43.739699999999985"/>
  </r>
  <r>
    <x v="1734"/>
    <n v="43.739699999999985"/>
    <x v="7"/>
    <n v="10.4"/>
    <n v="0"/>
    <n v="0"/>
    <n v="43.739699999999985"/>
    <n v="0"/>
    <n v="43.739699999999985"/>
  </r>
  <r>
    <x v="1735"/>
    <n v="43.739699999999985"/>
    <x v="3"/>
    <n v="11.9"/>
    <n v="9"/>
    <n v="1.0710000000000002"/>
    <n v="44.810699999999983"/>
    <n v="0"/>
    <n v="44.810699999999983"/>
  </r>
  <r>
    <x v="1736"/>
    <n v="44.810699999999983"/>
    <x v="10"/>
    <n v="23.1"/>
    <n v="2"/>
    <n v="0.46200000000000002"/>
    <n v="45.272699999999986"/>
    <n v="0"/>
    <n v="45.272699999999986"/>
  </r>
  <r>
    <x v="1737"/>
    <n v="45.272699999999986"/>
    <x v="15"/>
    <n v="18.600000000000001"/>
    <n v="17.2"/>
    <n v="3.1992000000000003"/>
    <n v="48.471899999999984"/>
    <n v="0"/>
    <n v="48.471899999999984"/>
  </r>
  <r>
    <x v="1738"/>
    <n v="48.471899999999984"/>
    <x v="2"/>
    <n v="21.8"/>
    <n v="12.3"/>
    <n v="2.6814000000000004"/>
    <n v="51.153299999999987"/>
    <n v="0"/>
    <n v="51.153299999999987"/>
  </r>
  <r>
    <x v="1739"/>
    <n v="51.153299999999987"/>
    <x v="10"/>
    <n v="27.7"/>
    <n v="7.4"/>
    <n v="2.0498000000000003"/>
    <n v="53.203099999999985"/>
    <n v="0"/>
    <n v="53.203099999999985"/>
  </r>
  <r>
    <x v="1740"/>
    <n v="53.203099999999985"/>
    <x v="15"/>
    <n v="23.2"/>
    <n v="24"/>
    <n v="5.5679999999999996"/>
    <n v="58.771099999999983"/>
    <n v="0"/>
    <n v="58.771099999999983"/>
  </r>
  <r>
    <x v="1741"/>
    <n v="58.771099999999983"/>
    <x v="15"/>
    <n v="25.8"/>
    <n v="16.100000000000001"/>
    <n v="4.1538000000000004"/>
    <n v="62.92489999999998"/>
    <n v="0"/>
    <n v="62.92489999999998"/>
  </r>
  <r>
    <x v="1742"/>
    <n v="62.92489999999998"/>
    <x v="1"/>
    <n v="19.8"/>
    <n v="6.6"/>
    <n v="1.3068000000000002"/>
    <n v="64.231699999999975"/>
    <n v="0"/>
    <n v="64.231699999999975"/>
  </r>
  <r>
    <x v="1743"/>
    <n v="64.231699999999975"/>
    <x v="14"/>
    <n v="11.2"/>
    <n v="7.5"/>
    <n v="0.84"/>
    <n v="65.071699999999979"/>
    <n v="0"/>
    <n v="65.071699999999979"/>
  </r>
  <r>
    <x v="1744"/>
    <n v="65.071699999999979"/>
    <x v="6"/>
    <n v="15.7"/>
    <n v="0"/>
    <n v="0"/>
    <n v="65.071699999999979"/>
    <n v="0"/>
    <n v="65.071699999999979"/>
  </r>
  <r>
    <x v="1745"/>
    <n v="65.071699999999979"/>
    <x v="26"/>
    <n v="23.6"/>
    <n v="0.6"/>
    <n v="0"/>
    <n v="65.071699999999979"/>
    <n v="0"/>
    <n v="65.071699999999979"/>
  </r>
  <r>
    <x v="1746"/>
    <n v="65.071699999999979"/>
    <x v="4"/>
    <n v="27.5"/>
    <n v="5.3"/>
    <n v="1.4575"/>
    <n v="66.529199999999975"/>
    <n v="0"/>
    <n v="66.529199999999975"/>
  </r>
  <r>
    <x v="1747"/>
    <n v="66.529199999999975"/>
    <x v="1"/>
    <n v="17.3"/>
    <n v="0"/>
    <n v="0"/>
    <n v="66.529199999999975"/>
    <n v="0"/>
    <n v="66.529199999999975"/>
  </r>
  <r>
    <x v="1748"/>
    <n v="66.529199999999975"/>
    <x v="15"/>
    <n v="11.2"/>
    <n v="32.700000000000003"/>
    <n v="3.6624000000000003"/>
    <n v="70.19159999999998"/>
    <n v="0"/>
    <n v="70.19159999999998"/>
  </r>
  <r>
    <x v="1749"/>
    <n v="70.19159999999998"/>
    <x v="7"/>
    <n v="17.8"/>
    <n v="0"/>
    <n v="0"/>
    <n v="70.19159999999998"/>
    <n v="0"/>
    <n v="70.19159999999998"/>
  </r>
  <r>
    <x v="1750"/>
    <n v="70.19159999999998"/>
    <x v="6"/>
    <n v="16.899999999999999"/>
    <n v="41.8"/>
    <n v="7.0641999999999987"/>
    <n v="77.255799999999979"/>
    <n v="0"/>
    <n v="77.255799999999979"/>
  </r>
  <r>
    <x v="1751"/>
    <n v="77.255799999999979"/>
    <x v="7"/>
    <n v="18.3"/>
    <n v="0"/>
    <n v="0"/>
    <n v="77.255799999999979"/>
    <n v="0"/>
    <n v="77.255799999999979"/>
  </r>
  <r>
    <x v="1752"/>
    <n v="77.255799999999979"/>
    <x v="13"/>
    <n v="12.2"/>
    <n v="0"/>
    <n v="0"/>
    <n v="77.255799999999979"/>
    <n v="0"/>
    <n v="77.255799999999979"/>
  </r>
  <r>
    <x v="1753"/>
    <n v="77.255799999999979"/>
    <x v="9"/>
    <n v="21.2"/>
    <n v="0"/>
    <n v="0"/>
    <n v="77.255799999999979"/>
    <n v="0"/>
    <n v="77.255799999999979"/>
  </r>
  <r>
    <x v="1754"/>
    <n v="77.255799999999979"/>
    <x v="6"/>
    <n v="19.600000000000001"/>
    <n v="48.2"/>
    <n v="9.4472000000000023"/>
    <n v="86.702999999999975"/>
    <n v="0"/>
    <n v="86.702999999999975"/>
  </r>
  <r>
    <x v="1755"/>
    <n v="86.702999999999975"/>
    <x v="5"/>
    <n v="15.6"/>
    <n v="0.6"/>
    <n v="0"/>
    <n v="86.702999999999975"/>
    <n v="0"/>
    <n v="86.702999999999975"/>
  </r>
  <r>
    <x v="1756"/>
    <n v="86.702999999999975"/>
    <x v="22"/>
    <n v="12.5"/>
    <n v="5.9"/>
    <n v="0.73750000000000004"/>
    <n v="87.440499999999972"/>
    <n v="0"/>
    <n v="87.440499999999972"/>
  </r>
  <r>
    <x v="1757"/>
    <n v="87.440499999999972"/>
    <x v="8"/>
    <n v="29.3"/>
    <n v="0"/>
    <n v="0"/>
    <n v="87.440499999999972"/>
    <n v="0"/>
    <n v="87.440499999999972"/>
  </r>
  <r>
    <x v="1758"/>
    <n v="87.440499999999972"/>
    <x v="14"/>
    <n v="24.6"/>
    <n v="0"/>
    <n v="0"/>
    <n v="87.440499999999972"/>
    <n v="0"/>
    <n v="87.440499999999972"/>
  </r>
  <r>
    <x v="1759"/>
    <n v="87.440499999999972"/>
    <x v="5"/>
    <n v="21.2"/>
    <n v="3.1"/>
    <n v="0.65720000000000001"/>
    <n v="88.097699999999975"/>
    <n v="0"/>
    <n v="88.097699999999975"/>
  </r>
  <r>
    <x v="1760"/>
    <n v="88.097699999999975"/>
    <x v="6"/>
    <n v="12.7"/>
    <n v="38.1"/>
    <n v="4.8387000000000002"/>
    <n v="92.936399999999978"/>
    <n v="0"/>
    <n v="92.936399999999978"/>
  </r>
  <r>
    <x v="1761"/>
    <n v="92.936399999999978"/>
    <x v="19"/>
    <n v="20.6"/>
    <n v="5.2"/>
    <n v="1.0712000000000002"/>
    <n v="94.007599999999982"/>
    <n v="0"/>
    <n v="94.007599999999982"/>
  </r>
  <r>
    <x v="1762"/>
    <n v="94.007599999999982"/>
    <x v="8"/>
    <n v="28.3"/>
    <n v="0"/>
    <n v="0"/>
    <n v="94.007599999999982"/>
    <n v="0"/>
    <n v="94.007599999999982"/>
  </r>
  <r>
    <x v="1763"/>
    <n v="94.007599999999982"/>
    <x v="15"/>
    <n v="15.1"/>
    <n v="22.6"/>
    <n v="3.4125999999999999"/>
    <n v="97.42019999999998"/>
    <n v="0"/>
    <n v="97.42019999999998"/>
  </r>
  <r>
    <x v="1764"/>
    <n v="97.42019999999998"/>
    <x v="11"/>
    <n v="24.8"/>
    <n v="10.5"/>
    <n v="2.6040000000000005"/>
    <n v="100.02419999999998"/>
    <n v="100"/>
    <n v="2.4199999999979127E-2"/>
  </r>
  <r>
    <x v="1765"/>
    <n v="2.4199999999979127E-2"/>
    <x v="17"/>
    <n v="16.899999999999999"/>
    <n v="1.2"/>
    <n v="0.20279999999999998"/>
    <n v="0.22699999999997911"/>
    <n v="0"/>
    <n v="0.22699999999997911"/>
  </r>
  <r>
    <x v="1766"/>
    <n v="0.22699999999997911"/>
    <x v="17"/>
    <n v="23.4"/>
    <n v="0"/>
    <n v="0"/>
    <n v="0.22699999999997911"/>
    <n v="0"/>
    <n v="0.22699999999997911"/>
  </r>
  <r>
    <x v="1767"/>
    <n v="0.22699999999997911"/>
    <x v="3"/>
    <n v="10.5"/>
    <n v="22.2"/>
    <n v="2.331"/>
    <n v="2.557999999999979"/>
    <n v="0"/>
    <n v="2.557999999999979"/>
  </r>
  <r>
    <x v="1768"/>
    <n v="2.557999999999979"/>
    <x v="6"/>
    <n v="16.2"/>
    <n v="0"/>
    <n v="0"/>
    <n v="2.557999999999979"/>
    <n v="0"/>
    <n v="2.557999999999979"/>
  </r>
  <r>
    <x v="1769"/>
    <n v="2.557999999999979"/>
    <x v="12"/>
    <n v="29.7"/>
    <n v="0.3"/>
    <n v="0"/>
    <n v="2.557999999999979"/>
    <n v="0"/>
    <n v="2.557999999999979"/>
  </r>
  <r>
    <x v="1770"/>
    <n v="2.557999999999979"/>
    <x v="6"/>
    <n v="12.8"/>
    <n v="0"/>
    <n v="0"/>
    <n v="2.557999999999979"/>
    <n v="0"/>
    <n v="2.557999999999979"/>
  </r>
  <r>
    <x v="1771"/>
    <n v="2.557999999999979"/>
    <x v="4"/>
    <n v="19.100000000000001"/>
    <n v="1.7"/>
    <n v="0.32469999999999999"/>
    <n v="2.8826999999999789"/>
    <n v="0"/>
    <n v="2.8826999999999789"/>
  </r>
  <r>
    <x v="1772"/>
    <n v="2.8826999999999789"/>
    <x v="7"/>
    <n v="27.7"/>
    <n v="0"/>
    <n v="0"/>
    <n v="2.8826999999999789"/>
    <n v="0"/>
    <n v="2.8826999999999789"/>
  </r>
  <r>
    <x v="1773"/>
    <n v="2.8826999999999789"/>
    <x v="10"/>
    <n v="22"/>
    <n v="5.9"/>
    <n v="1.298"/>
    <n v="4.1806999999999785"/>
    <n v="0"/>
    <n v="4.1806999999999785"/>
  </r>
  <r>
    <x v="1774"/>
    <n v="4.1806999999999785"/>
    <x v="2"/>
    <n v="19.600000000000001"/>
    <n v="2.7"/>
    <n v="0.52920000000000011"/>
    <n v="4.7098999999999789"/>
    <n v="0"/>
    <n v="4.7098999999999789"/>
  </r>
  <r>
    <x v="1775"/>
    <n v="4.7098999999999789"/>
    <x v="4"/>
    <n v="16"/>
    <n v="0.3"/>
    <n v="0"/>
    <n v="4.7098999999999789"/>
    <n v="0"/>
    <n v="4.7098999999999789"/>
  </r>
  <r>
    <x v="1776"/>
    <n v="4.7098999999999789"/>
    <x v="1"/>
    <n v="14"/>
    <n v="1.3"/>
    <n v="0.182"/>
    <n v="4.8918999999999793"/>
    <n v="0"/>
    <n v="4.8918999999999793"/>
  </r>
  <r>
    <x v="1777"/>
    <n v="4.8918999999999793"/>
    <x v="11"/>
    <n v="29.5"/>
    <n v="3.3"/>
    <n v="0.97349999999999992"/>
    <n v="5.8653999999999789"/>
    <n v="0"/>
    <n v="5.8653999999999789"/>
  </r>
  <r>
    <x v="1778"/>
    <n v="5.8653999999999789"/>
    <x v="3"/>
    <n v="12.2"/>
    <n v="0"/>
    <n v="0"/>
    <n v="5.8653999999999789"/>
    <n v="0"/>
    <n v="5.8653999999999789"/>
  </r>
  <r>
    <x v="1779"/>
    <n v="5.8653999999999789"/>
    <x v="7"/>
    <n v="15"/>
    <n v="7.4"/>
    <n v="1.1100000000000001"/>
    <n v="6.9753999999999792"/>
    <n v="0"/>
    <n v="6.9753999999999792"/>
  </r>
  <r>
    <x v="1780"/>
    <n v="6.9753999999999792"/>
    <x v="16"/>
    <n v="10.4"/>
    <n v="2"/>
    <n v="0.20800000000000002"/>
    <n v="7.1833999999999794"/>
    <n v="0"/>
    <n v="7.1833999999999794"/>
  </r>
  <r>
    <x v="1781"/>
    <n v="7.1833999999999794"/>
    <x v="15"/>
    <n v="18.600000000000001"/>
    <n v="4.5999999999999996"/>
    <n v="0.85560000000000003"/>
    <n v="8.0389999999999802"/>
    <n v="0"/>
    <n v="8.0389999999999802"/>
  </r>
  <r>
    <x v="1782"/>
    <n v="8.0389999999999802"/>
    <x v="14"/>
    <n v="23.7"/>
    <n v="7.2"/>
    <n v="1.7063999999999999"/>
    <n v="9.7453999999999805"/>
    <n v="0"/>
    <n v="9.7453999999999805"/>
  </r>
  <r>
    <x v="1783"/>
    <n v="9.7453999999999805"/>
    <x v="1"/>
    <n v="27.2"/>
    <n v="0"/>
    <n v="0"/>
    <n v="9.7453999999999805"/>
    <n v="0"/>
    <n v="9.7453999999999805"/>
  </r>
  <r>
    <x v="1784"/>
    <n v="9.7453999999999805"/>
    <x v="11"/>
    <n v="11.3"/>
    <n v="18.8"/>
    <n v="2.1244000000000005"/>
    <n v="11.86979999999998"/>
    <n v="0"/>
    <n v="11.86979999999998"/>
  </r>
  <r>
    <x v="1785"/>
    <n v="11.86979999999998"/>
    <x v="3"/>
    <n v="22.1"/>
    <n v="0"/>
    <n v="0"/>
    <n v="11.86979999999998"/>
    <n v="0"/>
    <n v="11.86979999999998"/>
  </r>
  <r>
    <x v="1786"/>
    <n v="11.86979999999998"/>
    <x v="8"/>
    <n v="11"/>
    <n v="0"/>
    <n v="0"/>
    <n v="11.86979999999998"/>
    <n v="0"/>
    <n v="11.86979999999998"/>
  </r>
  <r>
    <x v="1787"/>
    <n v="11.86979999999998"/>
    <x v="15"/>
    <n v="14.7"/>
    <n v="0"/>
    <n v="0"/>
    <n v="11.86979999999998"/>
    <n v="0"/>
    <n v="11.86979999999998"/>
  </r>
  <r>
    <x v="1788"/>
    <n v="11.86979999999998"/>
    <x v="15"/>
    <n v="10.4"/>
    <n v="14.4"/>
    <n v="1.4976000000000003"/>
    <n v="13.36739999999998"/>
    <n v="0"/>
    <n v="13.36739999999998"/>
  </r>
  <r>
    <x v="1789"/>
    <n v="13.36739999999998"/>
    <x v="20"/>
    <n v="29.6"/>
    <n v="2.8"/>
    <n v="0.82879999999999998"/>
    <n v="14.19619999999998"/>
    <n v="0"/>
    <n v="14.19619999999998"/>
  </r>
  <r>
    <x v="1790"/>
    <n v="14.19619999999998"/>
    <x v="14"/>
    <n v="11.3"/>
    <n v="7.2"/>
    <n v="0.8136000000000001"/>
    <n v="15.009799999999981"/>
    <n v="0"/>
    <n v="15.009799999999981"/>
  </r>
  <r>
    <x v="1791"/>
    <n v="15.009799999999981"/>
    <x v="16"/>
    <n v="22.4"/>
    <n v="0"/>
    <n v="0"/>
    <n v="15.009799999999981"/>
    <n v="0"/>
    <n v="15.009799999999981"/>
  </r>
  <r>
    <x v="1792"/>
    <n v="15.009799999999981"/>
    <x v="15"/>
    <n v="19.600000000000001"/>
    <n v="28.7"/>
    <n v="5.6251999999999995"/>
    <n v="20.63499999999998"/>
    <n v="0"/>
    <n v="20.63499999999998"/>
  </r>
  <r>
    <x v="1793"/>
    <n v="20.63499999999998"/>
    <x v="2"/>
    <n v="28.5"/>
    <n v="12.9"/>
    <n v="3.6765000000000003"/>
    <n v="24.311499999999981"/>
    <n v="0"/>
    <n v="24.311499999999981"/>
  </r>
  <r>
    <x v="1794"/>
    <n v="24.311499999999981"/>
    <x v="20"/>
    <n v="10.9"/>
    <n v="0"/>
    <n v="0"/>
    <n v="24.311499999999981"/>
    <n v="0"/>
    <n v="24.311499999999981"/>
  </r>
  <r>
    <x v="1795"/>
    <n v="24.311499999999981"/>
    <x v="9"/>
    <n v="13.4"/>
    <n v="15.7"/>
    <n v="2.1038000000000001"/>
    <n v="26.415299999999981"/>
    <n v="0"/>
    <n v="26.415299999999981"/>
  </r>
  <r>
    <x v="1796"/>
    <n v="26.415299999999981"/>
    <x v="15"/>
    <n v="27.3"/>
    <n v="0"/>
    <n v="0"/>
    <n v="26.415299999999981"/>
    <n v="0"/>
    <n v="26.415299999999981"/>
  </r>
  <r>
    <x v="1797"/>
    <n v="26.415299999999981"/>
    <x v="5"/>
    <n v="23.6"/>
    <n v="0"/>
    <n v="0"/>
    <n v="26.415299999999981"/>
    <n v="0"/>
    <n v="26.415299999999981"/>
  </r>
  <r>
    <x v="1798"/>
    <n v="26.415299999999981"/>
    <x v="3"/>
    <n v="26.5"/>
    <n v="20.3"/>
    <n v="5.3795000000000002"/>
    <n v="31.794799999999981"/>
    <n v="0"/>
    <n v="31.794799999999981"/>
  </r>
  <r>
    <x v="1799"/>
    <n v="31.794799999999981"/>
    <x v="5"/>
    <n v="23.6"/>
    <n v="6.5"/>
    <n v="1.534"/>
    <n v="33.32879999999998"/>
    <n v="0"/>
    <n v="33.32879999999998"/>
  </r>
  <r>
    <x v="1800"/>
    <n v="33.32879999999998"/>
    <x v="7"/>
    <n v="22.4"/>
    <n v="13.3"/>
    <n v="2.9792000000000001"/>
    <n v="36.307999999999979"/>
    <n v="0"/>
    <n v="36.307999999999979"/>
  </r>
  <r>
    <x v="1801"/>
    <n v="36.307999999999979"/>
    <x v="14"/>
    <n v="22"/>
    <n v="15.5"/>
    <n v="3.41"/>
    <n v="39.717999999999975"/>
    <n v="0"/>
    <n v="39.717999999999975"/>
  </r>
  <r>
    <x v="1802"/>
    <n v="39.717999999999975"/>
    <x v="23"/>
    <n v="10.8"/>
    <n v="0.4"/>
    <n v="0"/>
    <n v="39.717999999999975"/>
    <n v="0"/>
    <n v="39.717999999999975"/>
  </r>
  <r>
    <x v="1803"/>
    <n v="39.717999999999975"/>
    <x v="11"/>
    <n v="21.6"/>
    <n v="0"/>
    <n v="0"/>
    <n v="39.717999999999975"/>
    <n v="0"/>
    <n v="39.717999999999975"/>
  </r>
  <r>
    <x v="1804"/>
    <n v="39.717999999999975"/>
    <x v="4"/>
    <n v="10.1"/>
    <n v="0"/>
    <n v="0"/>
    <n v="39.717999999999975"/>
    <n v="0"/>
    <n v="39.717999999999975"/>
  </r>
  <r>
    <x v="1805"/>
    <n v="39.717999999999975"/>
    <x v="7"/>
    <n v="29"/>
    <n v="12.6"/>
    <n v="3.6539999999999999"/>
    <n v="43.371999999999971"/>
    <n v="0"/>
    <n v="43.371999999999971"/>
  </r>
  <r>
    <x v="1806"/>
    <n v="43.371999999999971"/>
    <x v="4"/>
    <n v="16.399999999999999"/>
    <n v="3.7"/>
    <n v="0.60680000000000001"/>
    <n v="43.978799999999971"/>
    <n v="0"/>
    <n v="43.978799999999971"/>
  </r>
  <r>
    <x v="1807"/>
    <n v="43.978799999999971"/>
    <x v="15"/>
    <n v="13.5"/>
    <n v="38.5"/>
    <n v="5.1974999999999998"/>
    <n v="49.176299999999969"/>
    <n v="0"/>
    <n v="49.176299999999969"/>
  </r>
  <r>
    <x v="1808"/>
    <n v="49.176299999999969"/>
    <x v="10"/>
    <n v="18.100000000000001"/>
    <n v="3"/>
    <n v="0.54300000000000004"/>
    <n v="49.719299999999969"/>
    <n v="0"/>
    <n v="49.719299999999969"/>
  </r>
  <r>
    <x v="1809"/>
    <n v="49.719299999999969"/>
    <x v="3"/>
    <n v="20.399999999999999"/>
    <n v="11.7"/>
    <n v="2.3868"/>
    <n v="52.106099999999969"/>
    <n v="0"/>
    <n v="52.106099999999969"/>
  </r>
  <r>
    <x v="1810"/>
    <n v="52.106099999999969"/>
    <x v="11"/>
    <n v="29.6"/>
    <n v="0.9"/>
    <n v="0"/>
    <n v="52.106099999999969"/>
    <n v="0"/>
    <n v="52.106099999999969"/>
  </r>
  <r>
    <x v="1811"/>
    <n v="52.106099999999969"/>
    <x v="28"/>
    <n v="11.4"/>
    <n v="0.6"/>
    <n v="0"/>
    <n v="52.106099999999969"/>
    <n v="0"/>
    <n v="52.106099999999969"/>
  </r>
  <r>
    <x v="1812"/>
    <n v="52.106099999999969"/>
    <x v="7"/>
    <n v="28.8"/>
    <n v="14.1"/>
    <n v="4.0607999999999995"/>
    <n v="56.16689999999997"/>
    <n v="0"/>
    <n v="56.16689999999997"/>
  </r>
  <r>
    <x v="1813"/>
    <n v="56.16689999999997"/>
    <x v="6"/>
    <n v="11.8"/>
    <n v="42.4"/>
    <n v="5.0031999999999996"/>
    <n v="61.170099999999969"/>
    <n v="0"/>
    <n v="61.170099999999969"/>
  </r>
  <r>
    <x v="1814"/>
    <n v="61.170099999999969"/>
    <x v="3"/>
    <n v="11.5"/>
    <n v="10.1"/>
    <n v="1.1615"/>
    <n v="62.331599999999966"/>
    <n v="0"/>
    <n v="62.331599999999966"/>
  </r>
  <r>
    <x v="1815"/>
    <n v="62.331599999999966"/>
    <x v="9"/>
    <n v="13.6"/>
    <n v="8.4"/>
    <n v="1.1424000000000001"/>
    <n v="63.473999999999968"/>
    <n v="0"/>
    <n v="63.473999999999968"/>
  </r>
  <r>
    <x v="1816"/>
    <n v="63.473999999999968"/>
    <x v="27"/>
    <n v="14.1"/>
    <n v="0.7"/>
    <n v="0"/>
    <n v="63.473999999999968"/>
    <n v="0"/>
    <n v="63.473999999999968"/>
  </r>
  <r>
    <x v="1817"/>
    <n v="63.473999999999968"/>
    <x v="15"/>
    <n v="19.399999999999999"/>
    <n v="32.700000000000003"/>
    <n v="6.3437999999999999"/>
    <n v="69.817799999999963"/>
    <n v="0"/>
    <n v="69.817799999999963"/>
  </r>
  <r>
    <x v="1818"/>
    <n v="69.817799999999963"/>
    <x v="29"/>
    <n v="28.5"/>
    <n v="0"/>
    <n v="0"/>
    <n v="69.817799999999963"/>
    <n v="0"/>
    <n v="69.817799999999963"/>
  </r>
  <r>
    <x v="1819"/>
    <n v="69.817799999999963"/>
    <x v="15"/>
    <n v="23.7"/>
    <n v="12.2"/>
    <n v="2.8914"/>
    <n v="72.709199999999967"/>
    <n v="0"/>
    <n v="72.709199999999967"/>
  </r>
  <r>
    <x v="1820"/>
    <n v="72.709199999999967"/>
    <x v="16"/>
    <n v="21.7"/>
    <n v="0"/>
    <n v="0"/>
    <n v="72.709199999999967"/>
    <n v="0"/>
    <n v="72.709199999999967"/>
  </r>
  <r>
    <x v="1821"/>
    <n v="72.709199999999967"/>
    <x v="2"/>
    <n v="13.3"/>
    <n v="0"/>
    <n v="0"/>
    <n v="72.709199999999967"/>
    <n v="0"/>
    <n v="72.709199999999967"/>
  </r>
  <r>
    <x v="1822"/>
    <n v="72.709199999999967"/>
    <x v="5"/>
    <n v="14.4"/>
    <n v="0"/>
    <n v="0"/>
    <n v="72.709199999999967"/>
    <n v="0"/>
    <n v="72.709199999999967"/>
  </r>
  <r>
    <x v="1823"/>
    <n v="72.709199999999967"/>
    <x v="7"/>
    <n v="28.5"/>
    <n v="21.5"/>
    <n v="6.1275000000000004"/>
    <n v="78.836699999999965"/>
    <n v="0"/>
    <n v="78.836699999999965"/>
  </r>
  <r>
    <x v="1824"/>
    <n v="78.836699999999965"/>
    <x v="15"/>
    <n v="20.5"/>
    <n v="0"/>
    <n v="0"/>
    <n v="78.836699999999965"/>
    <n v="0"/>
    <n v="78.836699999999965"/>
  </r>
  <r>
    <x v="1825"/>
    <n v="78.836699999999965"/>
    <x v="6"/>
    <n v="11.4"/>
    <n v="39"/>
    <n v="4.4460000000000006"/>
    <n v="83.282699999999963"/>
    <n v="0"/>
    <n v="83.282699999999963"/>
  </r>
  <r>
    <x v="1826"/>
    <n v="83.282699999999963"/>
    <x v="5"/>
    <n v="12.5"/>
    <n v="0"/>
    <n v="0"/>
    <n v="83.282699999999963"/>
    <n v="0"/>
    <n v="83.282699999999963"/>
  </r>
  <r>
    <x v="1827"/>
    <n v="83.282699999999963"/>
    <x v="11"/>
    <n v="16.600000000000001"/>
    <n v="4.5999999999999996"/>
    <n v="0.76360000000000006"/>
    <n v="84.04629999999996"/>
    <n v="0"/>
    <n v="84.04629999999996"/>
  </r>
  <r>
    <x v="1828"/>
    <n v="84.04629999999996"/>
    <x v="11"/>
    <n v="10.6"/>
    <n v="11.3"/>
    <n v="1.1978"/>
    <n v="85.24409999999996"/>
    <n v="0"/>
    <n v="85.24409999999996"/>
  </r>
  <r>
    <x v="1829"/>
    <n v="85.24409999999996"/>
    <x v="3"/>
    <n v="27.9"/>
    <n v="16.100000000000001"/>
    <n v="4.4919000000000002"/>
    <n v="89.735999999999962"/>
    <n v="0"/>
    <n v="89.735999999999962"/>
  </r>
  <r>
    <x v="1830"/>
    <n v="89.735999999999962"/>
    <x v="6"/>
    <n v="11.1"/>
    <n v="28.2"/>
    <n v="3.1301999999999999"/>
    <n v="92.866199999999964"/>
    <n v="0"/>
    <n v="92.866199999999964"/>
  </r>
  <r>
    <x v="1831"/>
    <n v="92.866199999999964"/>
    <x v="3"/>
    <n v="21.5"/>
    <n v="12.8"/>
    <n v="2.7519999999999998"/>
    <n v="95.618199999999959"/>
    <n v="0"/>
    <n v="95.618199999999959"/>
  </r>
  <r>
    <x v="1832"/>
    <n v="95.618199999999959"/>
    <x v="2"/>
    <n v="28.4"/>
    <n v="4.5999999999999996"/>
    <n v="1.3063999999999998"/>
    <n v="96.924599999999955"/>
    <n v="0"/>
    <n v="96.924599999999955"/>
  </r>
  <r>
    <x v="1833"/>
    <n v="96.924599999999955"/>
    <x v="18"/>
    <n v="18.100000000000001"/>
    <n v="5.9"/>
    <n v="1.0679000000000003"/>
    <n v="97.99249999999995"/>
    <n v="0"/>
    <n v="97.99249999999995"/>
  </r>
  <r>
    <x v="1834"/>
    <n v="97.99249999999995"/>
    <x v="16"/>
    <n v="25.3"/>
    <n v="0"/>
    <n v="0"/>
    <n v="97.99249999999995"/>
    <n v="0"/>
    <n v="97.99249999999995"/>
  </r>
  <r>
    <x v="1835"/>
    <n v="97.99249999999995"/>
    <x v="5"/>
    <n v="15.6"/>
    <n v="10.6"/>
    <n v="1.6536"/>
    <n v="99.646099999999947"/>
    <n v="0"/>
    <n v="99.646099999999947"/>
  </r>
  <r>
    <x v="1836"/>
    <n v="99.646099999999947"/>
    <x v="15"/>
    <n v="19.899999999999999"/>
    <n v="0"/>
    <n v="0"/>
    <n v="99.646099999999947"/>
    <n v="0"/>
    <n v="99.646099999999947"/>
  </r>
  <r>
    <x v="1837"/>
    <n v="99.646099999999947"/>
    <x v="3"/>
    <n v="24.7"/>
    <n v="14.7"/>
    <n v="3.6309"/>
    <n v="103.27699999999994"/>
    <n v="100"/>
    <n v="3.2769999999999442"/>
  </r>
  <r>
    <x v="1838"/>
    <n v="3.2769999999999442"/>
    <x v="19"/>
    <n v="21.9"/>
    <n v="5.6"/>
    <n v="1.2263999999999999"/>
    <n v="4.5033999999999441"/>
    <n v="0"/>
    <n v="4.5033999999999441"/>
  </r>
  <r>
    <x v="1839"/>
    <n v="4.5033999999999441"/>
    <x v="10"/>
    <n v="18"/>
    <n v="6.2"/>
    <n v="1.1160000000000001"/>
    <n v="5.6193999999999438"/>
    <n v="0"/>
    <n v="5.6193999999999438"/>
  </r>
  <r>
    <x v="1840"/>
    <n v="5.6193999999999438"/>
    <x v="25"/>
    <n v="24.5"/>
    <n v="0.6"/>
    <n v="0"/>
    <n v="5.6193999999999438"/>
    <n v="0"/>
    <n v="5.6193999999999438"/>
  </r>
  <r>
    <x v="1841"/>
    <n v="5.6193999999999438"/>
    <x v="4"/>
    <n v="10.9"/>
    <n v="0"/>
    <n v="0"/>
    <n v="5.6193999999999438"/>
    <n v="0"/>
    <n v="5.6193999999999438"/>
  </r>
  <r>
    <x v="1842"/>
    <n v="5.6193999999999438"/>
    <x v="22"/>
    <n v="11.3"/>
    <n v="2.7"/>
    <n v="0.30510000000000004"/>
    <n v="5.9244999999999441"/>
    <n v="0"/>
    <n v="5.9244999999999441"/>
  </r>
  <r>
    <x v="1843"/>
    <n v="5.9244999999999441"/>
    <x v="6"/>
    <n v="13.2"/>
    <n v="30"/>
    <n v="3.96"/>
    <n v="9.8844999999999441"/>
    <n v="0"/>
    <n v="9.8844999999999441"/>
  </r>
  <r>
    <x v="1844"/>
    <n v="9.8844999999999441"/>
    <x v="4"/>
    <n v="18.7"/>
    <n v="4.7"/>
    <n v="0.87890000000000001"/>
    <n v="10.763399999999944"/>
    <n v="0"/>
    <n v="10.763399999999944"/>
  </r>
  <r>
    <x v="1845"/>
    <n v="10.763399999999944"/>
    <x v="4"/>
    <n v="12.1"/>
    <n v="1.5"/>
    <n v="0.18149999999999999"/>
    <n v="10.944899999999944"/>
    <n v="0"/>
    <n v="10.944899999999944"/>
  </r>
  <r>
    <x v="1846"/>
    <n v="10.944899999999944"/>
    <x v="11"/>
    <n v="11.9"/>
    <n v="1.3"/>
    <n v="0.1547"/>
    <n v="11.099599999999944"/>
    <n v="0"/>
    <n v="11.099599999999944"/>
  </r>
  <r>
    <x v="1847"/>
    <n v="11.099599999999944"/>
    <x v="22"/>
    <n v="17.7"/>
    <n v="2.6"/>
    <n v="0.46020000000000005"/>
    <n v="11.559799999999944"/>
    <n v="0"/>
    <n v="11.559799999999944"/>
  </r>
  <r>
    <x v="1848"/>
    <n v="11.559799999999944"/>
    <x v="17"/>
    <n v="25.9"/>
    <n v="0.8"/>
    <n v="0"/>
    <n v="11.559799999999944"/>
    <n v="0"/>
    <n v="11.559799999999944"/>
  </r>
  <r>
    <x v="1849"/>
    <n v="11.559799999999944"/>
    <x v="2"/>
    <n v="27.7"/>
    <n v="0"/>
    <n v="0"/>
    <n v="11.559799999999944"/>
    <n v="0"/>
    <n v="11.559799999999944"/>
  </r>
  <r>
    <x v="1850"/>
    <n v="11.559799999999944"/>
    <x v="9"/>
    <n v="13.3"/>
    <n v="13.3"/>
    <n v="1.7689000000000001"/>
    <n v="13.328699999999944"/>
    <n v="0"/>
    <n v="13.328699999999944"/>
  </r>
  <r>
    <x v="1851"/>
    <n v="13.328699999999944"/>
    <x v="15"/>
    <n v="11.7"/>
    <n v="4.9000000000000004"/>
    <n v="0.57330000000000003"/>
    <n v="13.901999999999944"/>
    <n v="0"/>
    <n v="13.901999999999944"/>
  </r>
  <r>
    <x v="1852"/>
    <n v="13.901999999999944"/>
    <x v="22"/>
    <n v="26.5"/>
    <n v="4.5"/>
    <n v="1.1925000000000001"/>
    <n v="15.094499999999945"/>
    <n v="0"/>
    <n v="15.094499999999945"/>
  </r>
  <r>
    <x v="1853"/>
    <n v="15.094499999999945"/>
    <x v="23"/>
    <n v="18.7"/>
    <n v="2.2999999999999998"/>
    <n v="0.43009999999999998"/>
    <n v="15.524599999999944"/>
    <n v="0"/>
    <n v="15.524599999999944"/>
  </r>
  <r>
    <x v="1854"/>
    <n v="15.524599999999944"/>
    <x v="18"/>
    <n v="11.7"/>
    <n v="6"/>
    <n v="0.70199999999999985"/>
    <n v="16.226599999999944"/>
    <n v="0"/>
    <n v="16.226599999999944"/>
  </r>
  <r>
    <x v="1855"/>
    <n v="16.226599999999944"/>
    <x v="15"/>
    <n v="27.5"/>
    <n v="22.6"/>
    <n v="6.2149999999999999"/>
    <n v="22.441599999999944"/>
    <n v="0"/>
    <n v="22.441599999999944"/>
  </r>
  <r>
    <x v="1856"/>
    <n v="22.441599999999944"/>
    <x v="23"/>
    <n v="27.4"/>
    <n v="0"/>
    <n v="0"/>
    <n v="22.441599999999944"/>
    <n v="0"/>
    <n v="22.441599999999944"/>
  </r>
  <r>
    <x v="1857"/>
    <n v="22.441599999999944"/>
    <x v="7"/>
    <n v="14.8"/>
    <n v="0"/>
    <n v="0"/>
    <n v="22.441599999999944"/>
    <n v="0"/>
    <n v="22.441599999999944"/>
  </r>
  <r>
    <x v="1858"/>
    <n v="22.441599999999944"/>
    <x v="13"/>
    <n v="26.2"/>
    <n v="0"/>
    <n v="0"/>
    <n v="22.441599999999944"/>
    <n v="0"/>
    <n v="22.441599999999944"/>
  </r>
  <r>
    <x v="1859"/>
    <n v="22.441599999999944"/>
    <x v="11"/>
    <n v="12.9"/>
    <n v="17.899999999999999"/>
    <n v="2.3090999999999999"/>
    <n v="24.750699999999945"/>
    <n v="0"/>
    <n v="24.750699999999945"/>
  </r>
  <r>
    <x v="1860"/>
    <n v="24.750699999999945"/>
    <x v="21"/>
    <n v="12.5"/>
    <n v="0"/>
    <n v="0"/>
    <n v="24.750699999999945"/>
    <n v="0"/>
    <n v="24.750699999999945"/>
  </r>
  <r>
    <x v="1861"/>
    <n v="24.750699999999945"/>
    <x v="20"/>
    <n v="12.3"/>
    <n v="0"/>
    <n v="0"/>
    <n v="24.750699999999945"/>
    <n v="0"/>
    <n v="24.750699999999945"/>
  </r>
  <r>
    <x v="1862"/>
    <n v="24.750699999999945"/>
    <x v="1"/>
    <n v="19.399999999999999"/>
    <n v="0"/>
    <n v="0"/>
    <n v="24.750699999999945"/>
    <n v="0"/>
    <n v="24.750699999999945"/>
  </r>
  <r>
    <x v="1863"/>
    <n v="24.750699999999945"/>
    <x v="11"/>
    <n v="20.9"/>
    <n v="0"/>
    <n v="0"/>
    <n v="24.750699999999945"/>
    <n v="0"/>
    <n v="24.750699999999945"/>
  </r>
  <r>
    <x v="1864"/>
    <n v="24.750699999999945"/>
    <x v="5"/>
    <n v="10.4"/>
    <n v="0"/>
    <n v="0"/>
    <n v="24.750699999999945"/>
    <n v="0"/>
    <n v="24.750699999999945"/>
  </r>
  <r>
    <x v="1865"/>
    <n v="24.750699999999945"/>
    <x v="7"/>
    <n v="22.2"/>
    <n v="2.5"/>
    <n v="0.55500000000000005"/>
    <n v="25.305699999999945"/>
    <n v="0"/>
    <n v="25.305699999999945"/>
  </r>
  <r>
    <x v="1866"/>
    <n v="25.305699999999945"/>
    <x v="6"/>
    <n v="16.8"/>
    <n v="0"/>
    <n v="0"/>
    <n v="25.305699999999945"/>
    <n v="0"/>
    <n v="25.305699999999945"/>
  </r>
  <r>
    <x v="1867"/>
    <n v="25.305699999999945"/>
    <x v="15"/>
    <n v="21.7"/>
    <n v="33.299999999999997"/>
    <n v="7.2260999999999989"/>
    <n v="32.531799999999947"/>
    <n v="0"/>
    <n v="32.531799999999947"/>
  </r>
  <r>
    <x v="1868"/>
    <n v="32.531799999999947"/>
    <x v="7"/>
    <n v="10.199999999999999"/>
    <n v="16.600000000000001"/>
    <n v="1.6932"/>
    <n v="34.224999999999945"/>
    <n v="0"/>
    <n v="34.224999999999945"/>
  </r>
  <r>
    <x v="1869"/>
    <n v="34.224999999999945"/>
    <x v="6"/>
    <n v="16.5"/>
    <n v="0"/>
    <n v="0"/>
    <n v="34.224999999999945"/>
    <n v="0"/>
    <n v="34.224999999999945"/>
  </r>
  <r>
    <x v="1870"/>
    <n v="34.224999999999945"/>
    <x v="12"/>
    <n v="29.1"/>
    <n v="0.5"/>
    <n v="0"/>
    <n v="34.224999999999945"/>
    <n v="0"/>
    <n v="34.224999999999945"/>
  </r>
  <r>
    <x v="1871"/>
    <n v="34.224999999999945"/>
    <x v="7"/>
    <n v="17.8"/>
    <n v="0"/>
    <n v="0"/>
    <n v="34.224999999999945"/>
    <n v="0"/>
    <n v="34.224999999999945"/>
  </r>
  <r>
    <x v="1872"/>
    <n v="34.224999999999945"/>
    <x v="6"/>
    <n v="10"/>
    <n v="0"/>
    <n v="0"/>
    <n v="34.224999999999945"/>
    <n v="0"/>
    <n v="34.224999999999945"/>
  </r>
  <r>
    <x v="1873"/>
    <n v="34.224999999999945"/>
    <x v="5"/>
    <n v="15.5"/>
    <n v="8.6"/>
    <n v="1.333"/>
    <n v="35.557999999999943"/>
    <n v="0"/>
    <n v="35.557999999999943"/>
  </r>
  <r>
    <x v="1874"/>
    <n v="35.557999999999943"/>
    <x v="6"/>
    <n v="15.3"/>
    <n v="21.4"/>
    <n v="3.2742000000000004"/>
    <n v="38.832199999999943"/>
    <n v="0"/>
    <n v="38.832199999999943"/>
  </r>
  <r>
    <x v="1875"/>
    <n v="38.832199999999943"/>
    <x v="8"/>
    <n v="23.7"/>
    <n v="0"/>
    <n v="0"/>
    <n v="38.832199999999943"/>
    <n v="0"/>
    <n v="38.832199999999943"/>
  </r>
  <r>
    <x v="1876"/>
    <n v="38.832199999999943"/>
    <x v="7"/>
    <n v="26.1"/>
    <n v="12.5"/>
    <n v="3.2625000000000002"/>
    <n v="42.094699999999946"/>
    <n v="0"/>
    <n v="42.094699999999946"/>
  </r>
  <r>
    <x v="1877"/>
    <n v="42.094699999999946"/>
    <x v="7"/>
    <n v="13.4"/>
    <n v="0"/>
    <n v="0"/>
    <n v="42.094699999999946"/>
    <n v="0"/>
    <n v="42.094699999999946"/>
  </r>
  <r>
    <x v="1878"/>
    <n v="42.094699999999946"/>
    <x v="1"/>
    <n v="17.8"/>
    <n v="3.7"/>
    <n v="0.65859999999999996"/>
    <n v="42.753299999999946"/>
    <n v="0"/>
    <n v="42.753299999999946"/>
  </r>
  <r>
    <x v="1879"/>
    <n v="42.753299999999946"/>
    <x v="20"/>
    <n v="13"/>
    <n v="2.7"/>
    <n v="0.35100000000000003"/>
    <n v="43.104299999999945"/>
    <n v="0"/>
    <n v="43.104299999999945"/>
  </r>
  <r>
    <x v="1880"/>
    <n v="43.104299999999945"/>
    <x v="3"/>
    <n v="28.2"/>
    <n v="0"/>
    <n v="0"/>
    <n v="43.104299999999945"/>
    <n v="0"/>
    <n v="43.104299999999945"/>
  </r>
  <r>
    <x v="1881"/>
    <n v="43.104299999999945"/>
    <x v="6"/>
    <n v="23"/>
    <n v="0"/>
    <n v="0"/>
    <n v="43.104299999999945"/>
    <n v="0"/>
    <n v="43.104299999999945"/>
  </r>
  <r>
    <x v="1882"/>
    <n v="43.104299999999945"/>
    <x v="3"/>
    <n v="21.5"/>
    <n v="0"/>
    <n v="0"/>
    <n v="43.104299999999945"/>
    <n v="0"/>
    <n v="43.104299999999945"/>
  </r>
  <r>
    <x v="1883"/>
    <n v="43.104299999999945"/>
    <x v="14"/>
    <n v="22.3"/>
    <n v="0"/>
    <n v="0"/>
    <n v="43.104299999999945"/>
    <n v="0"/>
    <n v="43.104299999999945"/>
  </r>
  <r>
    <x v="1884"/>
    <n v="43.104299999999945"/>
    <x v="6"/>
    <n v="28.2"/>
    <n v="0"/>
    <n v="0"/>
    <n v="43.104299999999945"/>
    <n v="0"/>
    <n v="43.104299999999945"/>
  </r>
  <r>
    <x v="1885"/>
    <n v="43.104299999999945"/>
    <x v="20"/>
    <n v="11.9"/>
    <n v="3.4"/>
    <n v="0.40460000000000002"/>
    <n v="43.508899999999947"/>
    <n v="0"/>
    <n v="43.508899999999947"/>
  </r>
  <r>
    <x v="1886"/>
    <n v="43.508899999999947"/>
    <x v="14"/>
    <n v="20.9"/>
    <n v="7.5"/>
    <n v="1.5675000000000001"/>
    <n v="45.07639999999995"/>
    <n v="0"/>
    <n v="45.07639999999995"/>
  </r>
  <r>
    <x v="1887"/>
    <n v="45.07639999999995"/>
    <x v="28"/>
    <n v="18.399999999999999"/>
    <n v="0.2"/>
    <n v="0"/>
    <n v="45.07639999999995"/>
    <n v="0"/>
    <n v="45.07639999999995"/>
  </r>
  <r>
    <x v="1888"/>
    <n v="45.07639999999995"/>
    <x v="6"/>
    <n v="27.8"/>
    <n v="35.9"/>
    <n v="9.9802"/>
    <n v="55.056599999999946"/>
    <n v="0"/>
    <n v="55.056599999999946"/>
  </r>
  <r>
    <x v="1889"/>
    <n v="55.056599999999946"/>
    <x v="15"/>
    <n v="20.7"/>
    <n v="14.7"/>
    <n v="3.0428999999999995"/>
    <n v="58.099499999999949"/>
    <n v="0"/>
    <n v="58.099499999999949"/>
  </r>
  <r>
    <x v="1890"/>
    <n v="58.099499999999949"/>
    <x v="1"/>
    <n v="13"/>
    <n v="0"/>
    <n v="0"/>
    <n v="58.099499999999949"/>
    <n v="0"/>
    <n v="58.099499999999949"/>
  </r>
  <r>
    <x v="1891"/>
    <n v="58.099499999999949"/>
    <x v="15"/>
    <n v="29.4"/>
    <n v="0"/>
    <n v="0"/>
    <n v="58.099499999999949"/>
    <n v="0"/>
    <n v="58.099499999999949"/>
  </r>
  <r>
    <x v="1892"/>
    <n v="58.099499999999949"/>
    <x v="2"/>
    <n v="19.8"/>
    <n v="13.9"/>
    <n v="2.7522000000000002"/>
    <n v="60.851699999999951"/>
    <n v="0"/>
    <n v="60.851699999999951"/>
  </r>
  <r>
    <x v="1893"/>
    <n v="60.851699999999951"/>
    <x v="7"/>
    <n v="10.9"/>
    <n v="17"/>
    <n v="1.8530000000000002"/>
    <n v="62.704699999999953"/>
    <n v="0"/>
    <n v="62.704699999999953"/>
  </r>
  <r>
    <x v="1894"/>
    <n v="62.704699999999953"/>
    <x v="6"/>
    <n v="27.3"/>
    <n v="15.8"/>
    <n v="4.3134000000000006"/>
    <n v="67.018099999999947"/>
    <n v="0"/>
    <n v="67.018099999999947"/>
  </r>
  <r>
    <x v="1895"/>
    <n v="67.018099999999947"/>
    <x v="15"/>
    <n v="16.399999999999999"/>
    <n v="0"/>
    <n v="0"/>
    <n v="67.018099999999947"/>
    <n v="0"/>
    <n v="67.018099999999947"/>
  </r>
  <r>
    <x v="1896"/>
    <n v="67.018099999999947"/>
    <x v="11"/>
    <n v="28"/>
    <n v="9.6999999999999993"/>
    <n v="2.7159999999999997"/>
    <n v="69.734099999999941"/>
    <n v="0"/>
    <n v="69.734099999999941"/>
  </r>
  <r>
    <x v="1897"/>
    <n v="69.734099999999941"/>
    <x v="3"/>
    <n v="17.399999999999999"/>
    <n v="6.6"/>
    <n v="1.1483999999999999"/>
    <n v="70.882499999999936"/>
    <n v="0"/>
    <n v="70.882499999999936"/>
  </r>
  <r>
    <x v="1898"/>
    <n v="70.882499999999936"/>
    <x v="4"/>
    <n v="25.7"/>
    <n v="0.7"/>
    <n v="0"/>
    <n v="70.882499999999936"/>
    <n v="0"/>
    <n v="70.882499999999936"/>
  </r>
  <r>
    <x v="1899"/>
    <n v="70.882499999999936"/>
    <x v="15"/>
    <n v="20.100000000000001"/>
    <n v="11"/>
    <n v="2.2110000000000003"/>
    <n v="73.093499999999935"/>
    <n v="0"/>
    <n v="73.093499999999935"/>
  </r>
  <r>
    <x v="1900"/>
    <n v="73.093499999999935"/>
    <x v="15"/>
    <n v="17.899999999999999"/>
    <n v="0"/>
    <n v="0"/>
    <n v="73.093499999999935"/>
    <n v="0"/>
    <n v="73.093499999999935"/>
  </r>
  <r>
    <x v="1901"/>
    <n v="73.093499999999935"/>
    <x v="7"/>
    <n v="10.7"/>
    <n v="6.4"/>
    <n v="0.68480000000000008"/>
    <n v="73.77829999999993"/>
    <n v="0"/>
    <n v="73.77829999999993"/>
  </r>
  <r>
    <x v="1902"/>
    <n v="73.77829999999993"/>
    <x v="5"/>
    <n v="20.399999999999999"/>
    <n v="0"/>
    <n v="0"/>
    <n v="73.77829999999993"/>
    <n v="0"/>
    <n v="73.77829999999993"/>
  </r>
  <r>
    <x v="1903"/>
    <n v="73.77829999999993"/>
    <x v="8"/>
    <n v="25.4"/>
    <n v="1"/>
    <n v="0.254"/>
    <n v="74.032299999999935"/>
    <n v="0"/>
    <n v="74.032299999999935"/>
  </r>
  <r>
    <x v="1904"/>
    <n v="74.032299999999935"/>
    <x v="4"/>
    <n v="10.9"/>
    <n v="0.2"/>
    <n v="0"/>
    <n v="74.032299999999935"/>
    <n v="0"/>
    <n v="74.032299999999935"/>
  </r>
  <r>
    <x v="1905"/>
    <n v="74.032299999999935"/>
    <x v="23"/>
    <n v="18.5"/>
    <n v="0.5"/>
    <n v="0"/>
    <n v="74.032299999999935"/>
    <n v="0"/>
    <n v="74.032299999999935"/>
  </r>
  <r>
    <x v="1906"/>
    <n v="74.032299999999935"/>
    <x v="6"/>
    <n v="14.8"/>
    <n v="50.3"/>
    <n v="7.4443999999999999"/>
    <n v="81.476699999999937"/>
    <n v="0"/>
    <n v="81.476699999999937"/>
  </r>
  <r>
    <x v="1907"/>
    <n v="81.476699999999937"/>
    <x v="14"/>
    <n v="28.5"/>
    <n v="0.7"/>
    <n v="0"/>
    <n v="81.476699999999937"/>
    <n v="0"/>
    <n v="81.476699999999937"/>
  </r>
  <r>
    <x v="1908"/>
    <n v="81.476699999999937"/>
    <x v="27"/>
    <n v="19.399999999999999"/>
    <n v="0"/>
    <n v="0"/>
    <n v="81.476699999999937"/>
    <n v="0"/>
    <n v="81.476699999999937"/>
  </r>
  <r>
    <x v="1909"/>
    <n v="81.476699999999937"/>
    <x v="19"/>
    <n v="20.7"/>
    <n v="4.7"/>
    <n v="0.9729000000000001"/>
    <n v="82.449599999999933"/>
    <n v="0"/>
    <n v="82.449599999999933"/>
  </r>
  <r>
    <x v="1910"/>
    <n v="82.449599999999933"/>
    <x v="22"/>
    <n v="25.7"/>
    <n v="0"/>
    <n v="0"/>
    <n v="82.449599999999933"/>
    <n v="0"/>
    <n v="82.449599999999933"/>
  </r>
  <r>
    <x v="1911"/>
    <n v="82.449599999999933"/>
    <x v="15"/>
    <n v="21.4"/>
    <n v="0"/>
    <n v="0"/>
    <n v="82.449599999999933"/>
    <n v="0"/>
    <n v="82.449599999999933"/>
  </r>
  <r>
    <x v="1912"/>
    <n v="82.449599999999933"/>
    <x v="6"/>
    <n v="19.2"/>
    <n v="0"/>
    <n v="0"/>
    <n v="82.449599999999933"/>
    <n v="0"/>
    <n v="82.449599999999933"/>
  </r>
  <r>
    <x v="1913"/>
    <n v="82.449599999999933"/>
    <x v="14"/>
    <n v="19.399999999999999"/>
    <n v="14.2"/>
    <n v="2.7547999999999995"/>
    <n v="85.204399999999936"/>
    <n v="0"/>
    <n v="85.204399999999936"/>
  </r>
  <r>
    <x v="1914"/>
    <n v="85.204399999999936"/>
    <x v="15"/>
    <n v="24.2"/>
    <n v="1.9"/>
    <n v="0.45979999999999999"/>
    <n v="85.664199999999937"/>
    <n v="0"/>
    <n v="85.664199999999937"/>
  </r>
  <r>
    <x v="1915"/>
    <n v="85.664199999999937"/>
    <x v="3"/>
    <n v="27.7"/>
    <n v="19.5"/>
    <n v="5.4014999999999995"/>
    <n v="91.065699999999936"/>
    <n v="0"/>
    <n v="91.065699999999936"/>
  </r>
  <r>
    <x v="1916"/>
    <n v="91.065699999999936"/>
    <x v="1"/>
    <n v="16.899999999999999"/>
    <n v="4.0999999999999996"/>
    <n v="0.69289999999999996"/>
    <n v="91.75859999999993"/>
    <n v="0"/>
    <n v="91.75859999999993"/>
  </r>
  <r>
    <x v="1917"/>
    <n v="91.75859999999993"/>
    <x v="15"/>
    <n v="11.8"/>
    <n v="0"/>
    <n v="0"/>
    <n v="91.75859999999993"/>
    <n v="0"/>
    <n v="91.75859999999993"/>
  </r>
  <r>
    <x v="1918"/>
    <n v="91.75859999999993"/>
    <x v="8"/>
    <n v="15.7"/>
    <n v="9.4"/>
    <n v="1.4758000000000002"/>
    <n v="93.234399999999937"/>
    <n v="0"/>
    <n v="93.234399999999937"/>
  </r>
  <r>
    <x v="1919"/>
    <n v="93.234399999999937"/>
    <x v="2"/>
    <n v="14.2"/>
    <n v="0"/>
    <n v="0"/>
    <n v="93.234399999999937"/>
    <n v="0"/>
    <n v="93.234399999999937"/>
  </r>
  <r>
    <x v="1920"/>
    <n v="93.234399999999937"/>
    <x v="11"/>
    <n v="18.100000000000001"/>
    <n v="13.1"/>
    <n v="2.3711000000000002"/>
    <n v="95.605499999999935"/>
    <n v="0"/>
    <n v="95.605499999999935"/>
  </r>
  <r>
    <x v="1921"/>
    <n v="95.605499999999935"/>
    <x v="15"/>
    <n v="21.9"/>
    <n v="27.5"/>
    <n v="6.0225"/>
    <n v="101.62799999999993"/>
    <n v="100"/>
    <n v="1.6279999999999291"/>
  </r>
  <r>
    <x v="1922"/>
    <n v="1.6279999999999291"/>
    <x v="6"/>
    <n v="28"/>
    <n v="2.1"/>
    <n v="0.58800000000000008"/>
    <n v="2.2159999999999291"/>
    <n v="0"/>
    <n v="2.2159999999999291"/>
  </r>
  <r>
    <x v="1923"/>
    <n v="2.2159999999999291"/>
    <x v="9"/>
    <n v="14.2"/>
    <n v="7"/>
    <n v="0.99399999999999988"/>
    <n v="3.2099999999999289"/>
    <n v="0"/>
    <n v="3.2099999999999289"/>
  </r>
  <r>
    <x v="1924"/>
    <n v="3.2099999999999289"/>
    <x v="9"/>
    <n v="11.1"/>
    <n v="0"/>
    <n v="0"/>
    <n v="3.2099999999999289"/>
    <n v="0"/>
    <n v="3.2099999999999289"/>
  </r>
  <r>
    <x v="1925"/>
    <n v="3.2099999999999289"/>
    <x v="10"/>
    <n v="11.8"/>
    <n v="6"/>
    <n v="0.70800000000000007"/>
    <n v="3.9179999999999291"/>
    <n v="0"/>
    <n v="3.9179999999999291"/>
  </r>
  <r>
    <x v="1926"/>
    <n v="3.9179999999999291"/>
    <x v="29"/>
    <n v="26.8"/>
    <n v="0.9"/>
    <n v="0"/>
    <n v="3.9179999999999291"/>
    <n v="0"/>
    <n v="3.9179999999999291"/>
  </r>
  <r>
    <x v="1927"/>
    <n v="3.9179999999999291"/>
    <x v="6"/>
    <n v="27.3"/>
    <n v="44.5"/>
    <n v="12.148500000000002"/>
    <n v="16.06649999999993"/>
    <n v="0"/>
    <n v="16.06649999999993"/>
  </r>
  <r>
    <x v="1928"/>
    <n v="16.06649999999993"/>
    <x v="4"/>
    <n v="14.3"/>
    <n v="3.7"/>
    <n v="0.52910000000000001"/>
    <n v="16.59559999999993"/>
    <n v="0"/>
    <n v="16.59559999999993"/>
  </r>
  <r>
    <x v="1929"/>
    <n v="16.59559999999993"/>
    <x v="1"/>
    <n v="19.399999999999999"/>
    <n v="0"/>
    <n v="0"/>
    <n v="16.59559999999993"/>
    <n v="0"/>
    <n v="16.59559999999993"/>
  </r>
  <r>
    <x v="1930"/>
    <n v="16.59559999999993"/>
    <x v="15"/>
    <n v="26.5"/>
    <n v="0"/>
    <n v="0"/>
    <n v="16.59559999999993"/>
    <n v="0"/>
    <n v="16.59559999999993"/>
  </r>
  <r>
    <x v="1931"/>
    <n v="16.59559999999993"/>
    <x v="15"/>
    <n v="28.3"/>
    <n v="14.4"/>
    <n v="4.0752000000000006"/>
    <n v="20.670799999999929"/>
    <n v="0"/>
    <n v="20.670799999999929"/>
  </r>
  <r>
    <x v="1932"/>
    <n v="20.670799999999929"/>
    <x v="23"/>
    <n v="19.8"/>
    <n v="0"/>
    <n v="0"/>
    <n v="20.670799999999929"/>
    <n v="0"/>
    <n v="20.670799999999929"/>
  </r>
  <r>
    <x v="1933"/>
    <n v="20.670799999999929"/>
    <x v="6"/>
    <n v="16"/>
    <n v="28.7"/>
    <n v="4.5919999999999996"/>
    <n v="25.262799999999928"/>
    <n v="0"/>
    <n v="25.262799999999928"/>
  </r>
  <r>
    <x v="1934"/>
    <n v="25.262799999999928"/>
    <x v="15"/>
    <n v="14.5"/>
    <n v="12"/>
    <n v="1.74"/>
    <n v="27.002799999999926"/>
    <n v="0"/>
    <n v="27.002799999999926"/>
  </r>
  <r>
    <x v="1935"/>
    <n v="27.002799999999926"/>
    <x v="11"/>
    <n v="14.3"/>
    <n v="13"/>
    <n v="1.859"/>
    <n v="28.861799999999924"/>
    <n v="0"/>
    <n v="28.861799999999924"/>
  </r>
  <r>
    <x v="1936"/>
    <n v="28.861799999999924"/>
    <x v="14"/>
    <n v="12.7"/>
    <n v="10.7"/>
    <n v="1.3589"/>
    <n v="30.220699999999923"/>
    <n v="0"/>
    <n v="30.220699999999923"/>
  </r>
  <r>
    <x v="1937"/>
    <n v="30.220699999999923"/>
    <x v="18"/>
    <n v="12.6"/>
    <n v="0"/>
    <n v="0"/>
    <n v="30.220699999999923"/>
    <n v="0"/>
    <n v="30.220699999999923"/>
  </r>
  <r>
    <x v="1938"/>
    <n v="30.220699999999923"/>
    <x v="22"/>
    <n v="19.899999999999999"/>
    <n v="6.6"/>
    <n v="1.3133999999999997"/>
    <n v="31.534099999999924"/>
    <n v="0"/>
    <n v="31.534099999999924"/>
  </r>
  <r>
    <x v="1939"/>
    <n v="31.534099999999924"/>
    <x v="3"/>
    <n v="27.4"/>
    <n v="6.6"/>
    <n v="1.8083999999999998"/>
    <n v="33.342499999999923"/>
    <n v="0"/>
    <n v="33.342499999999923"/>
  </r>
  <r>
    <x v="1940"/>
    <n v="33.342499999999923"/>
    <x v="15"/>
    <n v="27.4"/>
    <n v="0"/>
    <n v="0"/>
    <n v="33.342499999999923"/>
    <n v="0"/>
    <n v="33.342499999999923"/>
  </r>
  <r>
    <x v="1941"/>
    <n v="33.342499999999923"/>
    <x v="24"/>
    <n v="11.2"/>
    <n v="0.3"/>
    <n v="0"/>
    <n v="33.342499999999923"/>
    <n v="0"/>
    <n v="33.342499999999923"/>
  </r>
  <r>
    <x v="1942"/>
    <n v="33.342499999999923"/>
    <x v="7"/>
    <n v="19.899999999999999"/>
    <n v="19.399999999999999"/>
    <n v="3.8605999999999994"/>
    <n v="37.203099999999921"/>
    <n v="0"/>
    <n v="37.203099999999921"/>
  </r>
  <r>
    <x v="1943"/>
    <n v="37.203099999999921"/>
    <x v="0"/>
    <n v="13"/>
    <n v="0.4"/>
    <n v="0"/>
    <n v="37.203099999999921"/>
    <n v="0"/>
    <n v="37.203099999999921"/>
  </r>
  <r>
    <x v="1944"/>
    <n v="37.203099999999921"/>
    <x v="14"/>
    <n v="25.4"/>
    <n v="12.4"/>
    <n v="3.1496"/>
    <n v="40.352699999999921"/>
    <n v="0"/>
    <n v="40.352699999999921"/>
  </r>
  <r>
    <x v="1945"/>
    <n v="40.352699999999921"/>
    <x v="5"/>
    <n v="23.5"/>
    <n v="0.7"/>
    <n v="0"/>
    <n v="40.352699999999921"/>
    <n v="0"/>
    <n v="40.352699999999921"/>
  </r>
  <r>
    <x v="1946"/>
    <n v="40.352699999999921"/>
    <x v="18"/>
    <n v="16"/>
    <n v="0.1"/>
    <n v="0"/>
    <n v="40.352699999999921"/>
    <n v="0"/>
    <n v="40.352699999999921"/>
  </r>
  <r>
    <x v="1947"/>
    <n v="40.352699999999921"/>
    <x v="2"/>
    <n v="25"/>
    <n v="11.7"/>
    <n v="2.9250000000000003"/>
    <n v="43.277699999999918"/>
    <n v="0"/>
    <n v="43.277699999999918"/>
  </r>
  <r>
    <x v="1948"/>
    <n v="43.277699999999918"/>
    <x v="27"/>
    <n v="22.2"/>
    <n v="0.9"/>
    <n v="0"/>
    <n v="43.277699999999918"/>
    <n v="0"/>
    <n v="43.277699999999918"/>
  </r>
  <r>
    <x v="1949"/>
    <n v="43.277699999999918"/>
    <x v="20"/>
    <n v="29.6"/>
    <n v="0"/>
    <n v="0"/>
    <n v="43.277699999999918"/>
    <n v="0"/>
    <n v="43.277699999999918"/>
  </r>
  <r>
    <x v="1950"/>
    <n v="43.277699999999918"/>
    <x v="6"/>
    <n v="10.1"/>
    <n v="0"/>
    <n v="0"/>
    <n v="43.277699999999918"/>
    <n v="0"/>
    <n v="43.277699999999918"/>
  </r>
  <r>
    <x v="1951"/>
    <n v="43.277699999999918"/>
    <x v="5"/>
    <n v="26.3"/>
    <n v="6.7"/>
    <n v="1.7621000000000002"/>
    <n v="45.039799999999914"/>
    <n v="0"/>
    <n v="45.039799999999914"/>
  </r>
  <r>
    <x v="1952"/>
    <n v="45.039799999999914"/>
    <x v="6"/>
    <n v="27.3"/>
    <n v="15.3"/>
    <n v="4.1769000000000007"/>
    <n v="49.216699999999918"/>
    <n v="0"/>
    <n v="49.216699999999918"/>
  </r>
  <r>
    <x v="1953"/>
    <n v="49.216699999999918"/>
    <x v="7"/>
    <n v="27.8"/>
    <n v="0"/>
    <n v="0"/>
    <n v="49.216699999999918"/>
    <n v="0"/>
    <n v="49.216699999999918"/>
  </r>
  <r>
    <x v="1954"/>
    <n v="49.216699999999918"/>
    <x v="2"/>
    <n v="16.7"/>
    <n v="4.9000000000000004"/>
    <n v="0.81830000000000003"/>
    <n v="50.034999999999918"/>
    <n v="0"/>
    <n v="50.034999999999918"/>
  </r>
  <r>
    <x v="1955"/>
    <n v="50.034999999999918"/>
    <x v="11"/>
    <n v="15"/>
    <n v="9.4"/>
    <n v="1.41"/>
    <n v="51.444999999999915"/>
    <n v="0"/>
    <n v="51.444999999999915"/>
  </r>
  <r>
    <x v="1956"/>
    <n v="51.444999999999915"/>
    <x v="6"/>
    <n v="10.4"/>
    <n v="28.5"/>
    <n v="2.9640000000000004"/>
    <n v="54.408999999999914"/>
    <n v="0"/>
    <n v="54.408999999999914"/>
  </r>
  <r>
    <x v="1957"/>
    <n v="54.408999999999914"/>
    <x v="11"/>
    <n v="18.100000000000001"/>
    <n v="9.6"/>
    <n v="1.7376000000000003"/>
    <n v="56.146599999999914"/>
    <n v="0"/>
    <n v="56.146599999999914"/>
  </r>
  <r>
    <x v="1958"/>
    <n v="56.146599999999914"/>
    <x v="29"/>
    <n v="26.7"/>
    <n v="1.5"/>
    <n v="0.40049999999999997"/>
    <n v="56.547099999999915"/>
    <n v="0"/>
    <n v="56.547099999999915"/>
  </r>
  <r>
    <x v="1959"/>
    <n v="56.547099999999915"/>
    <x v="9"/>
    <n v="22.9"/>
    <n v="8.9"/>
    <n v="2.0381"/>
    <n v="58.585199999999915"/>
    <n v="0"/>
    <n v="58.585199999999915"/>
  </r>
  <r>
    <x v="1960"/>
    <n v="58.585199999999915"/>
    <x v="11"/>
    <n v="29.3"/>
    <n v="0"/>
    <n v="0"/>
    <n v="58.585199999999915"/>
    <n v="0"/>
    <n v="58.585199999999915"/>
  </r>
  <r>
    <x v="1961"/>
    <n v="58.585199999999915"/>
    <x v="3"/>
    <n v="26.4"/>
    <n v="3.2"/>
    <n v="0.84480000000000011"/>
    <n v="59.429999999999914"/>
    <n v="0"/>
    <n v="59.429999999999914"/>
  </r>
  <r>
    <x v="1962"/>
    <n v="59.429999999999914"/>
    <x v="14"/>
    <n v="20"/>
    <n v="7.3"/>
    <n v="1.46"/>
    <n v="60.889999999999915"/>
    <n v="0"/>
    <n v="60.889999999999915"/>
  </r>
  <r>
    <x v="1963"/>
    <n v="60.889999999999915"/>
    <x v="7"/>
    <n v="17.100000000000001"/>
    <n v="0"/>
    <n v="0"/>
    <n v="60.889999999999915"/>
    <n v="0"/>
    <n v="60.889999999999915"/>
  </r>
  <r>
    <x v="1964"/>
    <n v="60.889999999999915"/>
    <x v="1"/>
    <n v="18.8"/>
    <n v="0"/>
    <n v="0"/>
    <n v="60.889999999999915"/>
    <n v="0"/>
    <n v="60.889999999999915"/>
  </r>
  <r>
    <x v="1965"/>
    <n v="60.889999999999915"/>
    <x v="9"/>
    <n v="12.6"/>
    <n v="4.4000000000000004"/>
    <n v="0.55440000000000011"/>
    <n v="61.444399999999916"/>
    <n v="0"/>
    <n v="61.444399999999916"/>
  </r>
  <r>
    <x v="1966"/>
    <n v="61.444399999999916"/>
    <x v="18"/>
    <n v="24"/>
    <n v="0"/>
    <n v="0"/>
    <n v="61.444399999999916"/>
    <n v="0"/>
    <n v="61.444399999999916"/>
  </r>
  <r>
    <x v="1967"/>
    <n v="61.444399999999916"/>
    <x v="15"/>
    <n v="13.4"/>
    <n v="35.6"/>
    <n v="4.7704000000000004"/>
    <n v="66.214799999999912"/>
    <n v="0"/>
    <n v="66.214799999999912"/>
  </r>
  <r>
    <x v="1968"/>
    <n v="66.214799999999912"/>
    <x v="6"/>
    <n v="25.7"/>
    <n v="21.1"/>
    <n v="5.4226999999999999"/>
    <n v="71.637499999999918"/>
    <n v="0"/>
    <n v="71.637499999999918"/>
  </r>
  <r>
    <x v="1969"/>
    <n v="71.637499999999918"/>
    <x v="17"/>
    <n v="24.9"/>
    <n v="2"/>
    <n v="0.498"/>
    <n v="72.135499999999922"/>
    <n v="0"/>
    <n v="72.135499999999922"/>
  </r>
  <r>
    <x v="1970"/>
    <n v="72.135499999999922"/>
    <x v="7"/>
    <n v="12.5"/>
    <n v="0"/>
    <n v="0"/>
    <n v="72.135499999999922"/>
    <n v="0"/>
    <n v="72.135499999999922"/>
  </r>
  <r>
    <x v="1971"/>
    <n v="72.135499999999922"/>
    <x v="6"/>
    <n v="21.8"/>
    <n v="0"/>
    <n v="0"/>
    <n v="72.135499999999922"/>
    <n v="0"/>
    <n v="72.135499999999922"/>
  </r>
  <r>
    <x v="1972"/>
    <n v="72.135499999999922"/>
    <x v="1"/>
    <n v="15.8"/>
    <n v="6.7"/>
    <n v="1.0586000000000002"/>
    <n v="73.194099999999921"/>
    <n v="0"/>
    <n v="73.194099999999921"/>
  </r>
  <r>
    <x v="1973"/>
    <n v="73.194099999999921"/>
    <x v="8"/>
    <n v="13.9"/>
    <n v="0"/>
    <n v="0"/>
    <n v="73.194099999999921"/>
    <n v="0"/>
    <n v="73.194099999999921"/>
  </r>
  <r>
    <x v="1974"/>
    <n v="73.194099999999921"/>
    <x v="16"/>
    <n v="12.2"/>
    <n v="4.4000000000000004"/>
    <n v="0.53680000000000005"/>
    <n v="73.73089999999992"/>
    <n v="0"/>
    <n v="73.73089999999992"/>
  </r>
  <r>
    <x v="1975"/>
    <n v="73.73089999999992"/>
    <x v="7"/>
    <n v="12.2"/>
    <n v="0"/>
    <n v="0"/>
    <n v="73.73089999999992"/>
    <n v="0"/>
    <n v="73.73089999999992"/>
  </r>
  <r>
    <x v="1976"/>
    <n v="73.73089999999992"/>
    <x v="15"/>
    <n v="13.7"/>
    <n v="28"/>
    <n v="3.8359999999999999"/>
    <n v="77.566899999999919"/>
    <n v="0"/>
    <n v="77.566899999999919"/>
  </r>
  <r>
    <x v="1977"/>
    <n v="77.566899999999919"/>
    <x v="13"/>
    <n v="27.9"/>
    <n v="0"/>
    <n v="0"/>
    <n v="77.566899999999919"/>
    <n v="0"/>
    <n v="77.566899999999919"/>
  </r>
  <r>
    <x v="1978"/>
    <n v="77.566899999999919"/>
    <x v="9"/>
    <n v="25.6"/>
    <n v="1.7"/>
    <n v="0.43520000000000003"/>
    <n v="78.002099999999913"/>
    <n v="0"/>
    <n v="78.002099999999913"/>
  </r>
  <r>
    <x v="1979"/>
    <n v="78.002099999999913"/>
    <x v="10"/>
    <n v="11.7"/>
    <n v="4.5999999999999996"/>
    <n v="0.5381999999999999"/>
    <n v="78.540299999999917"/>
    <n v="0"/>
    <n v="78.540299999999917"/>
  </r>
  <r>
    <x v="1980"/>
    <n v="78.540299999999917"/>
    <x v="4"/>
    <n v="27.3"/>
    <n v="0"/>
    <n v="0"/>
    <n v="78.540299999999917"/>
    <n v="0"/>
    <n v="78.540299999999917"/>
  </r>
  <r>
    <x v="1981"/>
    <n v="78.540299999999917"/>
    <x v="7"/>
    <n v="25.6"/>
    <n v="18.2"/>
    <n v="4.6592000000000002"/>
    <n v="83.199499999999915"/>
    <n v="0"/>
    <n v="83.199499999999915"/>
  </r>
  <r>
    <x v="1982"/>
    <n v="83.199499999999915"/>
    <x v="24"/>
    <n v="23.6"/>
    <n v="0.1"/>
    <n v="0"/>
    <n v="83.199499999999915"/>
    <n v="0"/>
    <n v="83.199499999999915"/>
  </r>
  <r>
    <x v="1983"/>
    <n v="83.199499999999915"/>
    <x v="6"/>
    <n v="14.6"/>
    <n v="0"/>
    <n v="0"/>
    <n v="83.199499999999915"/>
    <n v="0"/>
    <n v="83.199499999999915"/>
  </r>
  <r>
    <x v="1984"/>
    <n v="83.199499999999915"/>
    <x v="5"/>
    <n v="17.399999999999999"/>
    <n v="7.8"/>
    <n v="1.3572"/>
    <n v="84.556699999999921"/>
    <n v="0"/>
    <n v="84.556699999999921"/>
  </r>
  <r>
    <x v="1985"/>
    <n v="84.556699999999921"/>
    <x v="6"/>
    <n v="27.4"/>
    <n v="0"/>
    <n v="0"/>
    <n v="84.556699999999921"/>
    <n v="0"/>
    <n v="84.556699999999921"/>
  </r>
  <r>
    <x v="1986"/>
    <n v="84.556699999999921"/>
    <x v="15"/>
    <n v="15.2"/>
    <n v="5.9"/>
    <n v="0.89680000000000004"/>
    <n v="85.45349999999992"/>
    <n v="0"/>
    <n v="85.45349999999992"/>
  </r>
  <r>
    <x v="1987"/>
    <n v="85.45349999999992"/>
    <x v="25"/>
    <n v="11.6"/>
    <n v="0"/>
    <n v="0"/>
    <n v="85.45349999999992"/>
    <n v="0"/>
    <n v="85.45349999999992"/>
  </r>
  <r>
    <x v="1988"/>
    <n v="85.45349999999992"/>
    <x v="22"/>
    <n v="10.8"/>
    <n v="1.6"/>
    <n v="0.17280000000000001"/>
    <n v="85.626299999999915"/>
    <n v="0"/>
    <n v="85.626299999999915"/>
  </r>
  <r>
    <x v="1989"/>
    <n v="85.626299999999915"/>
    <x v="18"/>
    <n v="12"/>
    <n v="3.9"/>
    <n v="0.46799999999999997"/>
    <n v="86.094299999999919"/>
    <n v="0"/>
    <n v="86.094299999999919"/>
  </r>
  <r>
    <x v="1990"/>
    <n v="86.094299999999919"/>
    <x v="22"/>
    <n v="14"/>
    <n v="5"/>
    <n v="0.70000000000000007"/>
    <n v="86.794299999999922"/>
    <n v="0"/>
    <n v="86.794299999999922"/>
  </r>
  <r>
    <x v="1991"/>
    <n v="86.794299999999922"/>
    <x v="15"/>
    <n v="26.4"/>
    <n v="0"/>
    <n v="0"/>
    <n v="86.794299999999922"/>
    <n v="0"/>
    <n v="86.794299999999922"/>
  </r>
  <r>
    <x v="1992"/>
    <n v="86.794299999999922"/>
    <x v="11"/>
    <n v="23"/>
    <n v="20.100000000000001"/>
    <n v="4.6230000000000002"/>
    <n v="91.417299999999926"/>
    <n v="0"/>
    <n v="91.417299999999926"/>
  </r>
  <r>
    <x v="1993"/>
    <n v="91.417299999999926"/>
    <x v="4"/>
    <n v="20.5"/>
    <n v="1.1000000000000001"/>
    <n v="0.22550000000000001"/>
    <n v="91.642799999999923"/>
    <n v="0"/>
    <n v="91.642799999999923"/>
  </r>
  <r>
    <x v="1994"/>
    <n v="91.642799999999923"/>
    <x v="10"/>
    <n v="15.9"/>
    <n v="3.1"/>
    <n v="0.4929"/>
    <n v="92.135699999999929"/>
    <n v="0"/>
    <n v="92.135699999999929"/>
  </r>
  <r>
    <x v="1995"/>
    <n v="92.135699999999929"/>
    <x v="6"/>
    <n v="20.8"/>
    <n v="6.9"/>
    <n v="1.4352"/>
    <n v="93.570899999999924"/>
    <n v="0"/>
    <n v="93.570899999999924"/>
  </r>
  <r>
    <x v="1996"/>
    <n v="93.570899999999924"/>
    <x v="17"/>
    <n v="12.9"/>
    <n v="1.5"/>
    <n v="0.19350000000000001"/>
    <n v="93.764399999999924"/>
    <n v="0"/>
    <n v="93.764399999999924"/>
  </r>
  <r>
    <x v="1997"/>
    <n v="93.764399999999924"/>
    <x v="15"/>
    <n v="11.6"/>
    <n v="15.8"/>
    <n v="1.8328"/>
    <n v="95.59719999999993"/>
    <n v="0"/>
    <n v="95.59719999999993"/>
  </r>
  <r>
    <x v="1998"/>
    <n v="95.59719999999993"/>
    <x v="9"/>
    <n v="25.6"/>
    <n v="0"/>
    <n v="0"/>
    <n v="95.59719999999993"/>
    <n v="0"/>
    <n v="95.59719999999993"/>
  </r>
  <r>
    <x v="1999"/>
    <n v="95.59719999999993"/>
    <x v="3"/>
    <n v="15.7"/>
    <n v="6.7"/>
    <n v="1.0519000000000001"/>
    <n v="96.649099999999933"/>
    <n v="0"/>
    <n v="96.649099999999933"/>
  </r>
  <r>
    <x v="2000"/>
    <n v="96.649099999999933"/>
    <x v="10"/>
    <n v="25.5"/>
    <n v="0"/>
    <n v="0"/>
    <n v="96.649099999999933"/>
    <n v="0"/>
    <n v="96.649099999999933"/>
  </r>
  <r>
    <x v="2001"/>
    <n v="96.649099999999933"/>
    <x v="18"/>
    <n v="19.5"/>
    <n v="3.4"/>
    <n v="0.66300000000000003"/>
    <n v="97.31209999999993"/>
    <n v="0"/>
    <n v="97.31209999999993"/>
  </r>
  <r>
    <x v="2002"/>
    <n v="97.31209999999993"/>
    <x v="21"/>
    <n v="14.1"/>
    <n v="0"/>
    <n v="0"/>
    <n v="97.31209999999993"/>
    <n v="0"/>
    <n v="97.31209999999993"/>
  </r>
  <r>
    <x v="2003"/>
    <n v="97.31209999999993"/>
    <x v="2"/>
    <n v="26.4"/>
    <n v="0"/>
    <n v="0"/>
    <n v="97.31209999999993"/>
    <n v="0"/>
    <n v="97.31209999999993"/>
  </r>
  <r>
    <x v="2004"/>
    <n v="97.31209999999993"/>
    <x v="11"/>
    <n v="11.7"/>
    <n v="8.4"/>
    <n v="0.98280000000000001"/>
    <n v="98.294899999999927"/>
    <n v="0"/>
    <n v="98.294899999999927"/>
  </r>
  <r>
    <x v="2005"/>
    <n v="98.294899999999927"/>
    <x v="21"/>
    <n v="28"/>
    <n v="0"/>
    <n v="0"/>
    <n v="98.294899999999927"/>
    <n v="0"/>
    <n v="98.294899999999927"/>
  </r>
  <r>
    <x v="2006"/>
    <n v="98.294899999999927"/>
    <x v="13"/>
    <n v="13"/>
    <n v="0.1"/>
    <n v="0"/>
    <n v="98.294899999999927"/>
    <n v="0"/>
    <n v="98.294899999999927"/>
  </r>
  <r>
    <x v="2007"/>
    <n v="98.294899999999927"/>
    <x v="7"/>
    <n v="10.8"/>
    <n v="11.3"/>
    <n v="1.2204000000000002"/>
    <n v="99.515299999999925"/>
    <n v="0"/>
    <n v="99.515299999999925"/>
  </r>
  <r>
    <x v="2008"/>
    <n v="99.515299999999925"/>
    <x v="7"/>
    <n v="26.4"/>
    <n v="18.7"/>
    <n v="4.9367999999999999"/>
    <n v="104.45209999999993"/>
    <n v="100"/>
    <n v="4.4520999999999304"/>
  </r>
  <r>
    <x v="2009"/>
    <n v="4.4520999999999304"/>
    <x v="15"/>
    <n v="26.7"/>
    <n v="3.9"/>
    <n v="1.0412999999999999"/>
    <n v="5.4933999999999301"/>
    <n v="0"/>
    <n v="5.4933999999999301"/>
  </r>
  <r>
    <x v="2010"/>
    <n v="5.4933999999999301"/>
    <x v="7"/>
    <n v="11.7"/>
    <n v="13"/>
    <n v="1.5209999999999999"/>
    <n v="7.01439999999993"/>
    <n v="0"/>
    <n v="7.01439999999993"/>
  </r>
  <r>
    <x v="2011"/>
    <n v="7.01439999999993"/>
    <x v="26"/>
    <n v="12"/>
    <n v="0.4"/>
    <n v="0"/>
    <n v="7.01439999999993"/>
    <n v="0"/>
    <n v="7.01439999999993"/>
  </r>
  <r>
    <x v="2012"/>
    <n v="7.01439999999993"/>
    <x v="17"/>
    <n v="24.2"/>
    <n v="0.7"/>
    <n v="0"/>
    <n v="7.01439999999993"/>
    <n v="0"/>
    <n v="7.01439999999993"/>
  </r>
  <r>
    <x v="2013"/>
    <n v="7.01439999999993"/>
    <x v="22"/>
    <n v="27.3"/>
    <n v="3.7"/>
    <n v="1.0101"/>
    <n v="8.0244999999999305"/>
    <n v="0"/>
    <n v="8.0244999999999305"/>
  </r>
  <r>
    <x v="2014"/>
    <n v="8.0244999999999305"/>
    <x v="9"/>
    <n v="10.7"/>
    <n v="0"/>
    <n v="0"/>
    <n v="8.0244999999999305"/>
    <n v="0"/>
    <n v="8.0244999999999305"/>
  </r>
  <r>
    <x v="2015"/>
    <n v="8.0244999999999305"/>
    <x v="4"/>
    <n v="11.1"/>
    <n v="0"/>
    <n v="0"/>
    <n v="8.0244999999999305"/>
    <n v="0"/>
    <n v="8.0244999999999305"/>
  </r>
  <r>
    <x v="2016"/>
    <n v="8.0244999999999305"/>
    <x v="3"/>
    <n v="28.5"/>
    <n v="19.8"/>
    <n v="5.6430000000000007"/>
    <n v="13.667499999999931"/>
    <n v="0"/>
    <n v="13.667499999999931"/>
  </r>
  <r>
    <x v="2017"/>
    <n v="13.667499999999931"/>
    <x v="15"/>
    <n v="10.1"/>
    <n v="0"/>
    <n v="0"/>
    <n v="13.667499999999931"/>
    <n v="0"/>
    <n v="13.667499999999931"/>
  </r>
  <r>
    <x v="2018"/>
    <n v="13.667499999999931"/>
    <x v="5"/>
    <n v="20.8"/>
    <n v="11.2"/>
    <n v="2.3295999999999997"/>
    <n v="15.99709999999993"/>
    <n v="0"/>
    <n v="15.99709999999993"/>
  </r>
  <r>
    <x v="2019"/>
    <n v="15.99709999999993"/>
    <x v="3"/>
    <n v="16.600000000000001"/>
    <n v="0"/>
    <n v="0"/>
    <n v="15.99709999999993"/>
    <n v="0"/>
    <n v="15.99709999999993"/>
  </r>
  <r>
    <x v="2020"/>
    <n v="15.99709999999993"/>
    <x v="9"/>
    <n v="26.4"/>
    <n v="10"/>
    <n v="2.64"/>
    <n v="18.637099999999929"/>
    <n v="0"/>
    <n v="18.637099999999929"/>
  </r>
  <r>
    <x v="2021"/>
    <n v="18.637099999999929"/>
    <x v="18"/>
    <n v="15.1"/>
    <n v="0"/>
    <n v="0"/>
    <n v="18.637099999999929"/>
    <n v="0"/>
    <n v="18.637099999999929"/>
  </r>
  <r>
    <x v="2022"/>
    <n v="18.637099999999929"/>
    <x v="2"/>
    <n v="20.9"/>
    <n v="10.1"/>
    <n v="2.1109"/>
    <n v="20.74799999999993"/>
    <n v="0"/>
    <n v="20.74799999999993"/>
  </r>
  <r>
    <x v="2023"/>
    <n v="20.74799999999993"/>
    <x v="9"/>
    <n v="27.3"/>
    <n v="5.3"/>
    <n v="1.4469000000000001"/>
    <n v="22.194899999999929"/>
    <n v="0"/>
    <n v="22.194899999999929"/>
  </r>
  <r>
    <x v="2024"/>
    <n v="22.194899999999929"/>
    <x v="2"/>
    <n v="17.600000000000001"/>
    <n v="5.5"/>
    <n v="0.96800000000000008"/>
    <n v="23.162899999999929"/>
    <n v="0"/>
    <n v="23.162899999999929"/>
  </r>
  <r>
    <x v="2025"/>
    <n v="23.162899999999929"/>
    <x v="15"/>
    <n v="27.8"/>
    <n v="0"/>
    <n v="0"/>
    <n v="23.162899999999929"/>
    <n v="0"/>
    <n v="23.162899999999929"/>
  </r>
  <r>
    <x v="2026"/>
    <n v="23.162899999999929"/>
    <x v="6"/>
    <n v="25.8"/>
    <n v="12.1"/>
    <n v="3.1218000000000004"/>
    <n v="26.28469999999993"/>
    <n v="0"/>
    <n v="26.28469999999993"/>
  </r>
  <r>
    <x v="2027"/>
    <n v="26.28469999999993"/>
    <x v="22"/>
    <n v="18.100000000000001"/>
    <n v="1.1000000000000001"/>
    <n v="0.19910000000000005"/>
    <n v="26.483799999999931"/>
    <n v="0"/>
    <n v="26.483799999999931"/>
  </r>
  <r>
    <x v="2028"/>
    <n v="26.483799999999931"/>
    <x v="8"/>
    <n v="21.9"/>
    <n v="7.7"/>
    <n v="1.6862999999999999"/>
    <n v="28.17009999999993"/>
    <n v="0"/>
    <n v="28.17009999999993"/>
  </r>
  <r>
    <x v="2029"/>
    <n v="28.17009999999993"/>
    <x v="23"/>
    <n v="23.2"/>
    <n v="5.0999999999999996"/>
    <n v="1.1832"/>
    <n v="29.35329999999993"/>
    <n v="0"/>
    <n v="29.35329999999993"/>
  </r>
  <r>
    <x v="2030"/>
    <n v="29.35329999999993"/>
    <x v="27"/>
    <n v="26.6"/>
    <n v="0.3"/>
    <n v="0"/>
    <n v="29.35329999999993"/>
    <n v="0"/>
    <n v="29.35329999999993"/>
  </r>
  <r>
    <x v="2031"/>
    <n v="29.35329999999993"/>
    <x v="7"/>
    <n v="23.2"/>
    <n v="0"/>
    <n v="0"/>
    <n v="29.35329999999993"/>
    <n v="0"/>
    <n v="29.35329999999993"/>
  </r>
  <r>
    <x v="2032"/>
    <n v="29.35329999999993"/>
    <x v="6"/>
    <n v="11"/>
    <n v="40.9"/>
    <n v="4.4989999999999997"/>
    <n v="33.852299999999929"/>
    <n v="0"/>
    <n v="33.852299999999929"/>
  </r>
  <r>
    <x v="2033"/>
    <n v="33.852299999999929"/>
    <x v="19"/>
    <n v="26.8"/>
    <n v="2.2999999999999998"/>
    <n v="0.61639999999999995"/>
    <n v="34.468699999999927"/>
    <n v="0"/>
    <n v="34.468699999999927"/>
  </r>
  <r>
    <x v="2034"/>
    <n v="34.468699999999927"/>
    <x v="9"/>
    <n v="22.2"/>
    <n v="0"/>
    <n v="0"/>
    <n v="34.468699999999927"/>
    <n v="0"/>
    <n v="34.468699999999927"/>
  </r>
  <r>
    <x v="2035"/>
    <n v="34.468699999999927"/>
    <x v="14"/>
    <n v="10.199999999999999"/>
    <n v="6.1"/>
    <n v="0.62219999999999998"/>
    <n v="35.090899999999927"/>
    <n v="0"/>
    <n v="35.090899999999927"/>
  </r>
  <r>
    <x v="2036"/>
    <n v="35.090899999999927"/>
    <x v="29"/>
    <n v="18.399999999999999"/>
    <n v="1.5"/>
    <n v="0.27599999999999997"/>
    <n v="35.36689999999993"/>
    <n v="0"/>
    <n v="35.36689999999993"/>
  </r>
  <r>
    <x v="2037"/>
    <n v="35.36689999999993"/>
    <x v="3"/>
    <n v="29.4"/>
    <n v="22.3"/>
    <n v="6.5562000000000005"/>
    <n v="41.923099999999934"/>
    <n v="0"/>
    <n v="41.923099999999934"/>
  </r>
  <r>
    <x v="2038"/>
    <n v="41.923099999999934"/>
    <x v="19"/>
    <n v="23.4"/>
    <n v="0"/>
    <n v="0"/>
    <n v="41.923099999999934"/>
    <n v="0"/>
    <n v="41.923099999999934"/>
  </r>
  <r>
    <x v="2039"/>
    <n v="41.923099999999934"/>
    <x v="1"/>
    <n v="13.6"/>
    <n v="6.1"/>
    <n v="0.8296"/>
    <n v="42.752699999999933"/>
    <n v="0"/>
    <n v="42.752699999999933"/>
  </r>
  <r>
    <x v="2040"/>
    <n v="42.752699999999933"/>
    <x v="3"/>
    <n v="17.7"/>
    <n v="1.4"/>
    <n v="0.24779999999999999"/>
    <n v="43.000499999999931"/>
    <n v="0"/>
    <n v="43.000499999999931"/>
  </r>
  <r>
    <x v="2041"/>
    <n v="43.000499999999931"/>
    <x v="19"/>
    <n v="17"/>
    <n v="5.9"/>
    <n v="1.0030000000000001"/>
    <n v="44.003499999999931"/>
    <n v="0"/>
    <n v="44.003499999999931"/>
  </r>
  <r>
    <x v="2042"/>
    <n v="44.003499999999931"/>
    <x v="2"/>
    <n v="29.6"/>
    <n v="6.6"/>
    <n v="1.9536"/>
    <n v="45.957099999999933"/>
    <n v="0"/>
    <n v="45.957099999999933"/>
  </r>
  <r>
    <x v="2043"/>
    <n v="45.957099999999933"/>
    <x v="6"/>
    <n v="23.4"/>
    <n v="0"/>
    <n v="0"/>
    <n v="45.957099999999933"/>
    <n v="0"/>
    <n v="45.957099999999933"/>
  </r>
  <r>
    <x v="2044"/>
    <n v="45.957099999999933"/>
    <x v="3"/>
    <n v="21.3"/>
    <n v="22.4"/>
    <n v="4.7712000000000003"/>
    <n v="50.728299999999933"/>
    <n v="0"/>
    <n v="50.728299999999933"/>
  </r>
  <r>
    <x v="2045"/>
    <n v="50.728299999999933"/>
    <x v="15"/>
    <n v="18.600000000000001"/>
    <n v="0"/>
    <n v="0"/>
    <n v="50.728299999999933"/>
    <n v="0"/>
    <n v="50.728299999999933"/>
  </r>
  <r>
    <x v="2046"/>
    <n v="50.728299999999933"/>
    <x v="9"/>
    <n v="16.8"/>
    <n v="2.8"/>
    <n v="0.47039999999999998"/>
    <n v="51.198699999999931"/>
    <n v="0"/>
    <n v="51.198699999999931"/>
  </r>
  <r>
    <x v="2047"/>
    <n v="51.198699999999931"/>
    <x v="16"/>
    <n v="13.2"/>
    <n v="4"/>
    <n v="0.52800000000000002"/>
    <n v="51.72669999999993"/>
    <n v="0"/>
    <n v="51.72669999999993"/>
  </r>
  <r>
    <x v="2048"/>
    <n v="51.72669999999993"/>
    <x v="15"/>
    <n v="29.8"/>
    <n v="24.9"/>
    <n v="7.4202000000000004"/>
    <n v="59.146899999999931"/>
    <n v="0"/>
    <n v="59.146899999999931"/>
  </r>
  <r>
    <x v="2049"/>
    <n v="59.146899999999931"/>
    <x v="6"/>
    <n v="10.6"/>
    <n v="31.8"/>
    <n v="3.3708"/>
    <n v="62.517699999999934"/>
    <n v="0"/>
    <n v="62.517699999999934"/>
  </r>
  <r>
    <x v="2050"/>
    <n v="62.517699999999934"/>
    <x v="11"/>
    <n v="11.9"/>
    <n v="12.3"/>
    <n v="1.4637"/>
    <n v="63.981399999999937"/>
    <n v="0"/>
    <n v="63.981399999999937"/>
  </r>
  <r>
    <x v="2051"/>
    <n v="63.981399999999937"/>
    <x v="26"/>
    <n v="26.8"/>
    <n v="0.5"/>
    <n v="0"/>
    <n v="63.981399999999937"/>
    <n v="0"/>
    <n v="63.981399999999937"/>
  </r>
  <r>
    <x v="2052"/>
    <n v="63.981399999999937"/>
    <x v="18"/>
    <n v="29"/>
    <n v="3.5"/>
    <n v="1.0150000000000001"/>
    <n v="64.996399999999937"/>
    <n v="0"/>
    <n v="64.996399999999937"/>
  </r>
  <r>
    <x v="2053"/>
    <n v="64.996399999999937"/>
    <x v="16"/>
    <n v="22.9"/>
    <n v="2"/>
    <n v="0.45799999999999996"/>
    <n v="65.454399999999936"/>
    <n v="0"/>
    <n v="65.454399999999936"/>
  </r>
  <r>
    <x v="2054"/>
    <n v="65.454399999999936"/>
    <x v="17"/>
    <n v="27.1"/>
    <n v="0"/>
    <n v="0"/>
    <n v="65.454399999999936"/>
    <n v="0"/>
    <n v="65.454399999999936"/>
  </r>
  <r>
    <x v="2055"/>
    <n v="65.454399999999936"/>
    <x v="6"/>
    <n v="11.8"/>
    <n v="49"/>
    <n v="5.7820000000000009"/>
    <n v="71.236399999999932"/>
    <n v="0"/>
    <n v="71.236399999999932"/>
  </r>
  <r>
    <x v="2056"/>
    <n v="71.236399999999932"/>
    <x v="2"/>
    <n v="26.6"/>
    <n v="0"/>
    <n v="0"/>
    <n v="71.236399999999932"/>
    <n v="0"/>
    <n v="71.236399999999932"/>
  </r>
  <r>
    <x v="2057"/>
    <n v="71.236399999999932"/>
    <x v="14"/>
    <n v="21.3"/>
    <n v="0"/>
    <n v="0"/>
    <n v="71.236399999999932"/>
    <n v="0"/>
    <n v="71.236399999999932"/>
  </r>
  <r>
    <x v="2058"/>
    <n v="71.236399999999932"/>
    <x v="7"/>
    <n v="23.2"/>
    <n v="0"/>
    <n v="0"/>
    <n v="71.236399999999932"/>
    <n v="0"/>
    <n v="71.236399999999932"/>
  </r>
  <r>
    <x v="2059"/>
    <n v="71.236399999999932"/>
    <x v="6"/>
    <n v="27.3"/>
    <n v="0"/>
    <n v="0"/>
    <n v="71.236399999999932"/>
    <n v="0"/>
    <n v="71.236399999999932"/>
  </r>
  <r>
    <x v="2060"/>
    <n v="71.236399999999932"/>
    <x v="9"/>
    <n v="21.3"/>
    <n v="2.6"/>
    <n v="0.55380000000000007"/>
    <n v="71.790199999999928"/>
    <n v="0"/>
    <n v="71.790199999999928"/>
  </r>
  <r>
    <x v="2061"/>
    <n v="71.790199999999928"/>
    <x v="15"/>
    <n v="22.9"/>
    <n v="5.3"/>
    <n v="1.2137"/>
    <n v="73.003899999999931"/>
    <n v="0"/>
    <n v="73.003899999999931"/>
  </r>
  <r>
    <x v="2062"/>
    <n v="73.003899999999931"/>
    <x v="24"/>
    <n v="25"/>
    <n v="0"/>
    <n v="0"/>
    <n v="73.003899999999931"/>
    <n v="0"/>
    <n v="73.003899999999931"/>
  </r>
  <r>
    <x v="2063"/>
    <n v="73.003899999999931"/>
    <x v="20"/>
    <n v="15.9"/>
    <n v="2.5"/>
    <n v="0.39750000000000002"/>
    <n v="73.401399999999924"/>
    <n v="0"/>
    <n v="73.401399999999924"/>
  </r>
  <r>
    <x v="2064"/>
    <n v="73.401399999999924"/>
    <x v="18"/>
    <n v="19.2"/>
    <n v="1.3"/>
    <n v="0.24960000000000002"/>
    <n v="73.650999999999925"/>
    <n v="0"/>
    <n v="73.650999999999925"/>
  </r>
  <r>
    <x v="2065"/>
    <n v="73.650999999999925"/>
    <x v="3"/>
    <n v="22.5"/>
    <n v="10.9"/>
    <n v="2.4525000000000001"/>
    <n v="76.103499999999926"/>
    <n v="0"/>
    <n v="76.103499999999926"/>
  </r>
  <r>
    <x v="2066"/>
    <n v="76.103499999999926"/>
    <x v="9"/>
    <n v="28.7"/>
    <n v="13.3"/>
    <n v="3.8171000000000004"/>
    <n v="79.920599999999922"/>
    <n v="0"/>
    <n v="79.920599999999922"/>
  </r>
  <r>
    <x v="2067"/>
    <n v="79.920599999999922"/>
    <x v="15"/>
    <n v="14.6"/>
    <n v="29.3"/>
    <n v="4.2778"/>
    <n v="84.198399999999921"/>
    <n v="0"/>
    <n v="84.198399999999921"/>
  </r>
  <r>
    <x v="2068"/>
    <n v="84.198399999999921"/>
    <x v="14"/>
    <n v="12.1"/>
    <n v="6.5"/>
    <n v="0.78649999999999998"/>
    <n v="84.984899999999925"/>
    <n v="0"/>
    <n v="84.984899999999925"/>
  </r>
  <r>
    <x v="2069"/>
    <n v="84.984899999999925"/>
    <x v="15"/>
    <n v="20"/>
    <n v="26.1"/>
    <n v="5.22"/>
    <n v="90.204899999999924"/>
    <n v="0"/>
    <n v="90.204899999999924"/>
  </r>
  <r>
    <x v="2070"/>
    <n v="90.204899999999924"/>
    <x v="23"/>
    <n v="20.8"/>
    <n v="2.5"/>
    <n v="0.52"/>
    <n v="90.72489999999992"/>
    <n v="0"/>
    <n v="90.72489999999992"/>
  </r>
  <r>
    <x v="2071"/>
    <n v="90.72489999999992"/>
    <x v="3"/>
    <n v="26.6"/>
    <n v="5.9"/>
    <n v="1.5694000000000004"/>
    <n v="92.294299999999922"/>
    <n v="0"/>
    <n v="92.2942999999999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850AA-C6AE-4FD7-B663-4659997E68C4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azwa obszaru">
  <location ref="K1:L3" firstHeaderRow="1" firstDataRow="1" firstDataCol="1"/>
  <pivotFields count="9">
    <pivotField numFmtId="14" showAll="0"/>
    <pivotField showAll="0"/>
    <pivotField axis="axisRow" showAll="0" measureFilter="1" sortType="ascending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29"/>
    </i>
    <i t="grand">
      <x/>
    </i>
  </rowItems>
  <colItems count="1">
    <i/>
  </colItems>
  <dataFields count="1">
    <dataField name="Średnia masa ładunku [kg]" fld="3" subtotal="average" baseField="2" baseItem="0"/>
  </dataFields>
  <formats count="4">
    <format dxfId="323">
      <pivotArea collapsedLevelsAreSubtotals="1" fieldPosition="0">
        <references count="1">
          <reference field="2" count="1">
            <x v="29"/>
          </reference>
        </references>
      </pivotArea>
    </format>
    <format dxfId="322">
      <pivotArea field="2" type="button" dataOnly="0" labelOnly="1" outline="0" axis="axisRow" fieldPosition="0"/>
    </format>
    <format dxfId="321">
      <pivotArea dataOnly="0" labelOnly="1" fieldPosition="0">
        <references count="1">
          <reference field="2" count="1">
            <x v="29"/>
          </reference>
        </references>
      </pivotArea>
    </format>
    <format dxfId="32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DD31F-DAF0-42A7-99FC-73C851046AD5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okres">
  <location ref="M1:N3" firstHeaderRow="1" firstDataRow="1" firstDataCol="1"/>
  <pivotFields count="11"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</pivotFields>
  <rowFields count="1">
    <field x="10"/>
  </rowFields>
  <rowItems count="2">
    <i>
      <x v="147"/>
    </i>
    <i t="grand">
      <x/>
    </i>
  </rowItems>
  <colItems count="1">
    <i/>
  </colItems>
  <dataFields count="1">
    <dataField name="łączna masa ładunku [kg]" fld="3" baseField="0" baseItem="0"/>
  </dataFields>
  <formats count="2">
    <format dxfId="312">
      <pivotArea collapsedLevelsAreSubtotals="1" fieldPosition="0">
        <references count="1">
          <reference field="10" count="1">
            <x v="147"/>
          </reference>
        </references>
      </pivotArea>
    </format>
    <format dxfId="31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CFD19-5137-4D23-A538-7A7B4D06F1A8}" name="Tabela przestawna3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 rowHeaderCaption="nazwa obszaru" colHeaderCaption="lata">
  <location ref="K3:R35" firstHeaderRow="1" firstDataRow="2" firstDataCol="1"/>
  <pivotFields count="12">
    <pivotField numFmtId="14" showAll="0">
      <items count="20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t="default"/>
      </items>
    </pivotField>
    <pivotField showAll="0"/>
    <pivotField axis="axisRow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1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liczba przewozów ładunku" fld="3" subtotal="count" baseField="2" baseItem="0"/>
  </dataFields>
  <formats count="93">
    <format dxfId="301">
      <pivotArea collapsedLevelsAreSubtotals="1" fieldPosition="0">
        <references count="1">
          <reference field="2" count="1">
            <x v="0"/>
          </reference>
        </references>
      </pivotArea>
    </format>
    <format dxfId="300">
      <pivotArea collapsedLevelsAreSubtotals="1" fieldPosition="0">
        <references count="2">
          <reference field="2" count="1" selected="0">
            <x v="0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99">
      <pivotArea collapsedLevelsAreSubtotals="1" fieldPosition="0">
        <references count="1">
          <reference field="2" count="1">
            <x v="1"/>
          </reference>
        </references>
      </pivotArea>
    </format>
    <format dxfId="298">
      <pivotArea collapsedLevelsAreSubtotals="1" fieldPosition="0">
        <references count="2">
          <reference field="2" count="1" selected="0">
            <x v="1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97">
      <pivotArea collapsedLevelsAreSubtotals="1" fieldPosition="0">
        <references count="1">
          <reference field="2" count="1">
            <x v="2"/>
          </reference>
        </references>
      </pivotArea>
    </format>
    <format dxfId="296">
      <pivotArea collapsedLevelsAreSubtotals="1" fieldPosition="0">
        <references count="2">
          <reference field="2" count="1" selected="0">
            <x v="2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95">
      <pivotArea collapsedLevelsAreSubtotals="1" fieldPosition="0">
        <references count="1">
          <reference field="2" count="1">
            <x v="3"/>
          </reference>
        </references>
      </pivotArea>
    </format>
    <format dxfId="294">
      <pivotArea collapsedLevelsAreSubtotals="1" fieldPosition="0">
        <references count="2">
          <reference field="2" count="1" selected="0">
            <x v="3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93">
      <pivotArea collapsedLevelsAreSubtotals="1" fieldPosition="0">
        <references count="1">
          <reference field="2" count="1">
            <x v="4"/>
          </reference>
        </references>
      </pivotArea>
    </format>
    <format dxfId="292">
      <pivotArea collapsedLevelsAreSubtotals="1" fieldPosition="0">
        <references count="2">
          <reference field="2" count="1" selected="0">
            <x v="4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91">
      <pivotArea collapsedLevelsAreSubtotals="1" fieldPosition="0">
        <references count="1">
          <reference field="2" count="1">
            <x v="5"/>
          </reference>
        </references>
      </pivotArea>
    </format>
    <format dxfId="290">
      <pivotArea collapsedLevelsAreSubtotals="1" fieldPosition="0">
        <references count="2">
          <reference field="2" count="1" selected="0">
            <x v="5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89">
      <pivotArea collapsedLevelsAreSubtotals="1" fieldPosition="0">
        <references count="1">
          <reference field="2" count="1">
            <x v="6"/>
          </reference>
        </references>
      </pivotArea>
    </format>
    <format dxfId="288">
      <pivotArea collapsedLevelsAreSubtotals="1" fieldPosition="0">
        <references count="2">
          <reference field="2" count="1" selected="0">
            <x v="6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87">
      <pivotArea collapsedLevelsAreSubtotals="1" fieldPosition="0">
        <references count="1">
          <reference field="2" count="1">
            <x v="7"/>
          </reference>
        </references>
      </pivotArea>
    </format>
    <format dxfId="286">
      <pivotArea collapsedLevelsAreSubtotals="1" fieldPosition="0">
        <references count="2">
          <reference field="2" count="1" selected="0">
            <x v="7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85">
      <pivotArea collapsedLevelsAreSubtotals="1" fieldPosition="0">
        <references count="1">
          <reference field="2" count="1">
            <x v="8"/>
          </reference>
        </references>
      </pivotArea>
    </format>
    <format dxfId="284">
      <pivotArea collapsedLevelsAreSubtotals="1" fieldPosition="0">
        <references count="2">
          <reference field="2" count="1" selected="0">
            <x v="8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83">
      <pivotArea collapsedLevelsAreSubtotals="1" fieldPosition="0">
        <references count="1">
          <reference field="2" count="1">
            <x v="9"/>
          </reference>
        </references>
      </pivotArea>
    </format>
    <format dxfId="282">
      <pivotArea collapsedLevelsAreSubtotals="1" fieldPosition="0">
        <references count="2">
          <reference field="2" count="1" selected="0">
            <x v="9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81">
      <pivotArea collapsedLevelsAreSubtotals="1" fieldPosition="0">
        <references count="1">
          <reference field="2" count="1">
            <x v="10"/>
          </reference>
        </references>
      </pivotArea>
    </format>
    <format dxfId="280">
      <pivotArea collapsedLevelsAreSubtotals="1" fieldPosition="0">
        <references count="2">
          <reference field="2" count="1" selected="0">
            <x v="10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79">
      <pivotArea collapsedLevelsAreSubtotals="1" fieldPosition="0">
        <references count="1">
          <reference field="2" count="1">
            <x v="11"/>
          </reference>
        </references>
      </pivotArea>
    </format>
    <format dxfId="278">
      <pivotArea collapsedLevelsAreSubtotals="1" fieldPosition="0">
        <references count="2">
          <reference field="2" count="1" selected="0">
            <x v="11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77">
      <pivotArea collapsedLevelsAreSubtotals="1" fieldPosition="0">
        <references count="1">
          <reference field="2" count="1">
            <x v="12"/>
          </reference>
        </references>
      </pivotArea>
    </format>
    <format dxfId="276">
      <pivotArea collapsedLevelsAreSubtotals="1" fieldPosition="0">
        <references count="2">
          <reference field="2" count="1" selected="0">
            <x v="12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75">
      <pivotArea collapsedLevelsAreSubtotals="1" fieldPosition="0">
        <references count="1">
          <reference field="2" count="1">
            <x v="13"/>
          </reference>
        </references>
      </pivotArea>
    </format>
    <format dxfId="274">
      <pivotArea collapsedLevelsAreSubtotals="1" fieldPosition="0">
        <references count="2">
          <reference field="2" count="1" selected="0">
            <x v="13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73">
      <pivotArea collapsedLevelsAreSubtotals="1" fieldPosition="0">
        <references count="1">
          <reference field="2" count="1">
            <x v="14"/>
          </reference>
        </references>
      </pivotArea>
    </format>
    <format dxfId="272">
      <pivotArea collapsedLevelsAreSubtotals="1" fieldPosition="0">
        <references count="2">
          <reference field="2" count="1" selected="0">
            <x v="14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71">
      <pivotArea collapsedLevelsAreSubtotals="1" fieldPosition="0">
        <references count="1">
          <reference field="2" count="1">
            <x v="15"/>
          </reference>
        </references>
      </pivotArea>
    </format>
    <format dxfId="270">
      <pivotArea collapsedLevelsAreSubtotals="1" fieldPosition="0">
        <references count="2">
          <reference field="2" count="1" selected="0">
            <x v="15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69">
      <pivotArea collapsedLevelsAreSubtotals="1" fieldPosition="0">
        <references count="1">
          <reference field="2" count="1">
            <x v="16"/>
          </reference>
        </references>
      </pivotArea>
    </format>
    <format dxfId="268">
      <pivotArea collapsedLevelsAreSubtotals="1" fieldPosition="0">
        <references count="2">
          <reference field="2" count="1" selected="0">
            <x v="16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67">
      <pivotArea collapsedLevelsAreSubtotals="1" fieldPosition="0">
        <references count="1">
          <reference field="2" count="1">
            <x v="17"/>
          </reference>
        </references>
      </pivotArea>
    </format>
    <format dxfId="266">
      <pivotArea collapsedLevelsAreSubtotals="1" fieldPosition="0">
        <references count="2">
          <reference field="2" count="1" selected="0">
            <x v="17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65">
      <pivotArea collapsedLevelsAreSubtotals="1" fieldPosition="0">
        <references count="1">
          <reference field="2" count="1">
            <x v="18"/>
          </reference>
        </references>
      </pivotArea>
    </format>
    <format dxfId="264">
      <pivotArea collapsedLevelsAreSubtotals="1" fieldPosition="0">
        <references count="2">
          <reference field="2" count="1" selected="0">
            <x v="18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63">
      <pivotArea collapsedLevelsAreSubtotals="1" fieldPosition="0">
        <references count="1">
          <reference field="2" count="1">
            <x v="19"/>
          </reference>
        </references>
      </pivotArea>
    </format>
    <format dxfId="262">
      <pivotArea collapsedLevelsAreSubtotals="1" fieldPosition="0">
        <references count="2">
          <reference field="2" count="1" selected="0">
            <x v="19"/>
          </reference>
          <reference field="11" count="5">
            <x v="1"/>
            <x v="2"/>
            <x v="3"/>
            <x v="4"/>
            <x v="6"/>
          </reference>
        </references>
      </pivotArea>
    </format>
    <format dxfId="261">
      <pivotArea collapsedLevelsAreSubtotals="1" fieldPosition="0">
        <references count="1">
          <reference field="2" count="1">
            <x v="20"/>
          </reference>
        </references>
      </pivotArea>
    </format>
    <format dxfId="260">
      <pivotArea collapsedLevelsAreSubtotals="1" fieldPosition="0">
        <references count="2">
          <reference field="2" count="1" selected="0">
            <x v="20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59">
      <pivotArea collapsedLevelsAreSubtotals="1" fieldPosition="0">
        <references count="1">
          <reference field="2" count="1">
            <x v="21"/>
          </reference>
        </references>
      </pivotArea>
    </format>
    <format dxfId="258">
      <pivotArea collapsedLevelsAreSubtotals="1" fieldPosition="0">
        <references count="2">
          <reference field="2" count="1" selected="0">
            <x v="21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57">
      <pivotArea collapsedLevelsAreSubtotals="1" fieldPosition="0">
        <references count="1">
          <reference field="2" count="1">
            <x v="22"/>
          </reference>
        </references>
      </pivotArea>
    </format>
    <format dxfId="256">
      <pivotArea collapsedLevelsAreSubtotals="1" fieldPosition="0">
        <references count="2">
          <reference field="2" count="1" selected="0">
            <x v="22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55">
      <pivotArea collapsedLevelsAreSubtotals="1" fieldPosition="0">
        <references count="1">
          <reference field="2" count="1">
            <x v="23"/>
          </reference>
        </references>
      </pivotArea>
    </format>
    <format dxfId="254">
      <pivotArea collapsedLevelsAreSubtotals="1" fieldPosition="0">
        <references count="2">
          <reference field="2" count="1" selected="0">
            <x v="23"/>
          </reference>
          <reference field="11" count="5">
            <x v="1"/>
            <x v="2"/>
            <x v="3"/>
            <x v="5"/>
            <x v="6"/>
          </reference>
        </references>
      </pivotArea>
    </format>
    <format dxfId="253">
      <pivotArea collapsedLevelsAreSubtotals="1" fieldPosition="0">
        <references count="1">
          <reference field="2" count="1">
            <x v="24"/>
          </reference>
        </references>
      </pivotArea>
    </format>
    <format dxfId="252">
      <pivotArea collapsedLevelsAreSubtotals="1" fieldPosition="0">
        <references count="2">
          <reference field="2" count="1" selected="0">
            <x v="24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51">
      <pivotArea collapsedLevelsAreSubtotals="1" fieldPosition="0">
        <references count="1">
          <reference field="2" count="1">
            <x v="25"/>
          </reference>
        </references>
      </pivotArea>
    </format>
    <format dxfId="250">
      <pivotArea collapsedLevelsAreSubtotals="1" fieldPosition="0">
        <references count="2">
          <reference field="2" count="1" selected="0">
            <x v="25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49">
      <pivotArea collapsedLevelsAreSubtotals="1" fieldPosition="0">
        <references count="1">
          <reference field="2" count="1">
            <x v="26"/>
          </reference>
        </references>
      </pivotArea>
    </format>
    <format dxfId="248">
      <pivotArea collapsedLevelsAreSubtotals="1" fieldPosition="0">
        <references count="2">
          <reference field="2" count="1" selected="0">
            <x v="26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47">
      <pivotArea collapsedLevelsAreSubtotals="1" fieldPosition="0">
        <references count="1">
          <reference field="2" count="1">
            <x v="27"/>
          </reference>
        </references>
      </pivotArea>
    </format>
    <format dxfId="246">
      <pivotArea collapsedLevelsAreSubtotals="1" fieldPosition="0">
        <references count="2">
          <reference field="2" count="1" selected="0">
            <x v="27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45">
      <pivotArea collapsedLevelsAreSubtotals="1" fieldPosition="0">
        <references count="1">
          <reference field="2" count="1">
            <x v="28"/>
          </reference>
        </references>
      </pivotArea>
    </format>
    <format dxfId="244">
      <pivotArea collapsedLevelsAreSubtotals="1" fieldPosition="0">
        <references count="2">
          <reference field="2" count="1" selected="0">
            <x v="28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43">
      <pivotArea collapsedLevelsAreSubtotals="1" fieldPosition="0">
        <references count="1">
          <reference field="2" count="1">
            <x v="29"/>
          </reference>
        </references>
      </pivotArea>
    </format>
    <format dxfId="242">
      <pivotArea collapsedLevelsAreSubtotals="1" fieldPosition="0">
        <references count="2">
          <reference field="2" count="1" selected="0">
            <x v="29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41">
      <pivotArea field="2" type="button" dataOnly="0" labelOnly="1" outline="0" axis="axisRow" fieldPosition="0"/>
    </format>
    <format dxfId="240">
      <pivotArea dataOnly="0" labelOnly="1" fieldPosition="0">
        <references count="1">
          <reference field="2" count="0"/>
        </references>
      </pivotArea>
    </format>
    <format dxfId="239">
      <pivotArea dataOnly="0" labelOnly="1" fieldPosition="0">
        <references count="2">
          <reference field="2" count="1" selected="0">
            <x v="0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38">
      <pivotArea dataOnly="0" labelOnly="1" fieldPosition="0">
        <references count="2">
          <reference field="2" count="1" selected="0">
            <x v="1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37">
      <pivotArea dataOnly="0" labelOnly="1" fieldPosition="0">
        <references count="2">
          <reference field="2" count="1" selected="0">
            <x v="2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36">
      <pivotArea dataOnly="0" labelOnly="1" fieldPosition="0">
        <references count="2">
          <reference field="2" count="1" selected="0">
            <x v="3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35">
      <pivotArea dataOnly="0" labelOnly="1" fieldPosition="0">
        <references count="2">
          <reference field="2" count="1" selected="0">
            <x v="4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34">
      <pivotArea dataOnly="0" labelOnly="1" fieldPosition="0">
        <references count="2">
          <reference field="2" count="1" selected="0">
            <x v="5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33">
      <pivotArea dataOnly="0" labelOnly="1" fieldPosition="0">
        <references count="2">
          <reference field="2" count="1" selected="0">
            <x v="6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32">
      <pivotArea dataOnly="0" labelOnly="1" fieldPosition="0">
        <references count="2">
          <reference field="2" count="1" selected="0">
            <x v="7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31">
      <pivotArea dataOnly="0" labelOnly="1" fieldPosition="0">
        <references count="2">
          <reference field="2" count="1" selected="0">
            <x v="8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30">
      <pivotArea dataOnly="0" labelOnly="1" fieldPosition="0">
        <references count="2">
          <reference field="2" count="1" selected="0">
            <x v="9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29">
      <pivotArea dataOnly="0" labelOnly="1" fieldPosition="0">
        <references count="2">
          <reference field="2" count="1" selected="0">
            <x v="10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28">
      <pivotArea dataOnly="0" labelOnly="1" fieldPosition="0">
        <references count="2">
          <reference field="2" count="1" selected="0">
            <x v="11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27">
      <pivotArea dataOnly="0" labelOnly="1" fieldPosition="0">
        <references count="2">
          <reference field="2" count="1" selected="0">
            <x v="12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26">
      <pivotArea dataOnly="0" labelOnly="1" fieldPosition="0">
        <references count="2">
          <reference field="2" count="1" selected="0">
            <x v="13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25">
      <pivotArea dataOnly="0" labelOnly="1" fieldPosition="0">
        <references count="2">
          <reference field="2" count="1" selected="0">
            <x v="14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24">
      <pivotArea dataOnly="0" labelOnly="1" fieldPosition="0">
        <references count="2">
          <reference field="2" count="1" selected="0">
            <x v="15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23">
      <pivotArea dataOnly="0" labelOnly="1" fieldPosition="0">
        <references count="2">
          <reference field="2" count="1" selected="0">
            <x v="16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22">
      <pivotArea dataOnly="0" labelOnly="1" fieldPosition="0">
        <references count="2">
          <reference field="2" count="1" selected="0">
            <x v="17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21">
      <pivotArea dataOnly="0" labelOnly="1" fieldPosition="0">
        <references count="2">
          <reference field="2" count="1" selected="0">
            <x v="18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20">
      <pivotArea dataOnly="0" labelOnly="1" fieldPosition="0">
        <references count="2">
          <reference field="2" count="1" selected="0">
            <x v="19"/>
          </reference>
          <reference field="11" count="5">
            <x v="1"/>
            <x v="2"/>
            <x v="3"/>
            <x v="4"/>
            <x v="6"/>
          </reference>
        </references>
      </pivotArea>
    </format>
    <format dxfId="219">
      <pivotArea dataOnly="0" labelOnly="1" fieldPosition="0">
        <references count="2">
          <reference field="2" count="1" selected="0">
            <x v="20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18">
      <pivotArea dataOnly="0" labelOnly="1" fieldPosition="0">
        <references count="2">
          <reference field="2" count="1" selected="0">
            <x v="21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17">
      <pivotArea dataOnly="0" labelOnly="1" fieldPosition="0">
        <references count="2">
          <reference field="2" count="1" selected="0">
            <x v="22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16">
      <pivotArea dataOnly="0" labelOnly="1" fieldPosition="0">
        <references count="2">
          <reference field="2" count="1" selected="0">
            <x v="23"/>
          </reference>
          <reference field="11" count="5">
            <x v="1"/>
            <x v="2"/>
            <x v="3"/>
            <x v="5"/>
            <x v="6"/>
          </reference>
        </references>
      </pivotArea>
    </format>
    <format dxfId="215">
      <pivotArea dataOnly="0" labelOnly="1" fieldPosition="0">
        <references count="2">
          <reference field="2" count="1" selected="0">
            <x v="24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14">
      <pivotArea dataOnly="0" labelOnly="1" fieldPosition="0">
        <references count="2">
          <reference field="2" count="1" selected="0">
            <x v="25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13">
      <pivotArea dataOnly="0" labelOnly="1" fieldPosition="0">
        <references count="2">
          <reference field="2" count="1" selected="0">
            <x v="26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12">
      <pivotArea dataOnly="0" labelOnly="1" fieldPosition="0">
        <references count="2">
          <reference field="2" count="1" selected="0">
            <x v="27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11">
      <pivotArea dataOnly="0" labelOnly="1" fieldPosition="0">
        <references count="2">
          <reference field="2" count="1" selected="0">
            <x v="28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10">
      <pivotArea dataOnly="0" labelOnly="1" fieldPosition="0">
        <references count="2">
          <reference field="2" count="1" selected="0">
            <x v="29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209">
      <pivotArea dataOnly="0" labelOnly="1" outline="0" axis="axisValues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AE8FF16-7F43-43FA-B55F-1608CD8BCD8B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data" tableColumnId="1"/>
      <queryTableField id="5" dataBound="0" tableColumnId="5"/>
      <queryTableField id="2" name="nazwa_obszaru" tableColumnId="2"/>
      <queryTableField id="3" name="masa [kg]" tableColumnId="3"/>
      <queryTableField id="4" name="zawartosc [%]" tableColumnId="4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90121F3-CFBE-49F5-A197-21BFF6F26CC9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data" tableColumnId="1"/>
      <queryTableField id="5" dataBound="0" tableColumnId="5"/>
      <queryTableField id="2" name="nazwa_obszaru" tableColumnId="2"/>
      <queryTableField id="3" name="masa [kg]" tableColumnId="3"/>
      <queryTableField id="4" name="zawartosc [%]" tableColumnId="4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0812F80-904A-4888-AA81-80EAEC2ABB55}" autoFormatId="16" applyNumberFormats="0" applyBorderFormats="0" applyFontFormats="0" applyPatternFormats="0" applyAlignmentFormats="0" applyWidthHeightFormats="0">
  <queryTableRefresh nextId="12" unboundColumnsRight="6">
    <queryTableFields count="11">
      <queryTableField id="1" name="data" tableColumnId="1"/>
      <queryTableField id="5" dataBound="0" tableColumnId="5"/>
      <queryTableField id="2" name="nazwa_obszaru" tableColumnId="2"/>
      <queryTableField id="3" name="masa [kg]" tableColumnId="3"/>
      <queryTableField id="4" name="zawartosc [%]" tableColumnId="4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1826D3C-F0D6-41EA-B84D-5BF4249049D7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data" tableColumnId="1"/>
      <queryTableField id="5" dataBound="0" tableColumnId="5"/>
      <queryTableField id="2" name="nazwa_obszaru" tableColumnId="2"/>
      <queryTableField id="3" name="masa [kg]" tableColumnId="3"/>
      <queryTableField id="4" name="zawartosc [%]" tableColumnId="4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3825B4A-FCCB-40B5-9337-000CB06DA1FA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data" tableColumnId="1"/>
      <queryTableField id="5" dataBound="0" tableColumnId="5"/>
      <queryTableField id="2" name="nazwa_obszaru" tableColumnId="2"/>
      <queryTableField id="3" name="masa [kg]" tableColumnId="3"/>
      <queryTableField id="4" name="zawartosc [%]" tableColumnId="4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8C220E-BBA2-429A-9F80-EE1F124F1C6B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data" tableColumnId="1"/>
      <queryTableField id="5" dataBound="0" tableColumnId="5"/>
      <queryTableField id="2" name="nazwa_obszaru" tableColumnId="2"/>
      <queryTableField id="3" name="masa [kg]" tableColumnId="3"/>
      <queryTableField id="4" name="zawartosc [%]" tableColumnId="4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9C504-499A-43AE-899A-F3A702C6958C}" name="martianeum3" displayName="martianeum3" ref="A1:I2073" tableType="queryTable" totalsRowShown="0">
  <autoFilter ref="A1:I2073" xr:uid="{D7823CD1-1091-46B6-ADE5-F7C115F1DD0D}"/>
  <tableColumns count="9">
    <tableColumn id="1" xr3:uid="{D587E725-1D4B-4114-A59A-3A66EB7A875E}" uniqueName="1" name="data" queryTableFieldId="1" dataDxfId="330"/>
    <tableColumn id="5" xr3:uid="{1F5A1EAD-16B3-4F76-ACE2-7A19F861F333}" uniqueName="5" name="stan_magazynu [kg]" queryTableFieldId="5" dataDxfId="329"/>
    <tableColumn id="2" xr3:uid="{DD08B89D-E896-4AA6-A758-77E2C3E8AD00}" uniqueName="2" name="nazwa_obszaru" queryTableFieldId="2" dataDxfId="328"/>
    <tableColumn id="3" xr3:uid="{145E5550-42F9-425F-924C-4B499E7D63BC}" uniqueName="3" name="masa [kg]" queryTableFieldId="3"/>
    <tableColumn id="4" xr3:uid="{519E7AF6-51A7-43DF-A152-FB2718AAA44D}" uniqueName="4" name="zawartosc [%]" queryTableFieldId="4"/>
    <tableColumn id="6" xr3:uid="{FC92A376-71D3-43E0-8D5C-77057C087BFA}" uniqueName="6" name="ile_kg_materiału_z_ładunku" queryTableFieldId="6" dataDxfId="327">
      <calculatedColumnFormula>IF(martianeum3[[#This Row],[zawartosc '[%']]]&gt;=1,martianeum3[[#This Row],[masa '[kg']]]*martianeum3[[#This Row],[zawartosc '[%']]]*0.01,0)</calculatedColumnFormula>
    </tableColumn>
    <tableColumn id="7" xr3:uid="{D8623474-632E-4D8A-863D-086EBC0D9BE0}" uniqueName="7" name="stan_po_wydobyciu_z_ładunku" queryTableFieldId="7" dataDxfId="326">
      <calculatedColumnFormula>martianeum3[[#This Row],[stan_magazynu '[kg']]]+martianeum3[[#This Row],[ile_kg_materiału_z_ładunku]]</calculatedColumnFormula>
    </tableColumn>
    <tableColumn id="8" xr3:uid="{1C4E7F2E-4FF2-42CC-A490-E84A5DD682C9}" uniqueName="8" name="ile_zabiera_na_orbite" queryTableFieldId="8" dataDxfId="325">
      <calculatedColumnFormula>IF(martianeum3[[#This Row],[stan_po_wydobyciu_z_ładunku]]&gt;=100,100,0)</calculatedColumnFormula>
    </tableColumn>
    <tableColumn id="9" xr3:uid="{0A21CBCC-E62B-4AAC-BB81-367731C864FA}" uniqueName="9" name="stan_magazynu_po_transporcie" queryTableFieldId="9" dataDxfId="324">
      <calculatedColumnFormula>martianeum3[[#This Row],[stan_po_wydobyciu_z_ładunku]]-martianeum3[[#This Row],[ile_zabiera_na_orbite]]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EAF6EE-9FCE-4E13-AFC6-942795C6FB25}" name="martianeum4" displayName="martianeum4" ref="A1:I2073" tableType="queryTable" totalsRowShown="0">
  <autoFilter ref="A1:I2073" xr:uid="{D7823CD1-1091-46B6-ADE5-F7C115F1DD0D}"/>
  <tableColumns count="9">
    <tableColumn id="1" xr3:uid="{00664527-6662-43AD-9170-B22595830497}" uniqueName="1" name="data" queryTableFieldId="1" dataDxfId="319"/>
    <tableColumn id="5" xr3:uid="{80B4067C-9296-415C-A5E4-B9AB8AC684F4}" uniqueName="5" name="stan_magazynu [kg]" queryTableFieldId="5" dataDxfId="318"/>
    <tableColumn id="2" xr3:uid="{DC2ECE48-DDE3-49D0-BD7D-918EAC29152E}" uniqueName="2" name="nazwa_obszaru" queryTableFieldId="2" dataDxfId="317"/>
    <tableColumn id="3" xr3:uid="{D7D3ADB7-EAE2-4926-914E-119109B9455C}" uniqueName="3" name="masa [kg]" queryTableFieldId="3"/>
    <tableColumn id="4" xr3:uid="{DBC290EB-B524-4EDB-B1E1-A16941FC1BA7}" uniqueName="4" name="zawartosc [%]" queryTableFieldId="4"/>
    <tableColumn id="6" xr3:uid="{BA8A02FD-BBBD-40E7-9DCC-196E5E3B2AE4}" uniqueName="6" name="ile_kg_materiału_z_ładunku" queryTableFieldId="6" dataDxfId="316">
      <calculatedColumnFormula>IF(martianeum4[[#This Row],[zawartosc '[%']]]&gt;=1,martianeum4[[#This Row],[masa '[kg']]]*martianeum4[[#This Row],[zawartosc '[%']]]*0.01,0)</calculatedColumnFormula>
    </tableColumn>
    <tableColumn id="7" xr3:uid="{0A9BA76D-C788-47BD-99AF-71F243231518}" uniqueName="7" name="stan_po_wydobyciu_z_ładunku" queryTableFieldId="7" dataDxfId="315">
      <calculatedColumnFormula>martianeum4[[#This Row],[stan_magazynu '[kg']]]+martianeum4[[#This Row],[ile_kg_materiału_z_ładunku]]</calculatedColumnFormula>
    </tableColumn>
    <tableColumn id="8" xr3:uid="{5225FF30-4710-4B97-8771-B5D479CF05BA}" uniqueName="8" name="ile_zabiera_na_orbite" queryTableFieldId="8" dataDxfId="314">
      <calculatedColumnFormula>IF(martianeum4[[#This Row],[stan_po_wydobyciu_z_ładunku]]&gt;=100,100,0)</calculatedColumnFormula>
    </tableColumn>
    <tableColumn id="9" xr3:uid="{2DCBC91C-E797-4C35-8446-FB4C77DF91E3}" uniqueName="9" name="stan_magazynu_po_transporcie" queryTableFieldId="9" dataDxfId="313">
      <calculatedColumnFormula>martianeum4[[#This Row],[stan_po_wydobyciu_z_ładunku]]-martianeum4[[#This Row],[ile_zabiera_na_orbite]]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6197C8-FB10-4591-9AE8-26C8C4569D91}" name="martianeum5" displayName="martianeum5" ref="A1:K2073" tableType="queryTable" totalsRowShown="0">
  <autoFilter ref="A1:K2073" xr:uid="{D7823CD1-1091-46B6-ADE5-F7C115F1DD0D}"/>
  <tableColumns count="11">
    <tableColumn id="1" xr3:uid="{F976F4BF-825E-42E3-BB66-D4A7B1614BF1}" uniqueName="1" name="data" queryTableFieldId="1" dataDxfId="310"/>
    <tableColumn id="5" xr3:uid="{D5C51FA5-37D1-4CE9-A496-7B460B5F2AB5}" uniqueName="5" name="stan_magazynu [kg]" queryTableFieldId="5" dataDxfId="309"/>
    <tableColumn id="2" xr3:uid="{2E23FFCF-5605-4A85-84C8-C9CF81F6C121}" uniqueName="2" name="nazwa_obszaru" queryTableFieldId="2" dataDxfId="308"/>
    <tableColumn id="3" xr3:uid="{AD9AB38E-DA3A-4930-9979-B7BB5068FE13}" uniqueName="3" name="masa [kg]" queryTableFieldId="3"/>
    <tableColumn id="4" xr3:uid="{1B1D8B42-2749-46BC-9B5B-812CB2A920B2}" uniqueName="4" name="zawartosc [%]" queryTableFieldId="4"/>
    <tableColumn id="6" xr3:uid="{97B703E4-1E27-4800-A7D6-2E52DCD2E805}" uniqueName="6" name="ile_kg_materiału_z_ładunku" queryTableFieldId="6" dataDxfId="307">
      <calculatedColumnFormula>IF(martianeum5[[#This Row],[zawartosc '[%']]]&gt;=1,martianeum5[[#This Row],[masa '[kg']]]*martianeum5[[#This Row],[zawartosc '[%']]]*0.01,0)</calculatedColumnFormula>
    </tableColumn>
    <tableColumn id="7" xr3:uid="{3E3B1CB0-77CA-440D-96DC-EA772768739B}" uniqueName="7" name="stan_po_wydobyciu_z_ładunku" queryTableFieldId="7" dataDxfId="306">
      <calculatedColumnFormula>martianeum5[[#This Row],[stan_magazynu '[kg']]]+martianeum5[[#This Row],[ile_kg_materiału_z_ładunku]]</calculatedColumnFormula>
    </tableColumn>
    <tableColumn id="8" xr3:uid="{44318C6D-432E-4F24-A892-92AA09314A3B}" uniqueName="8" name="ile_zabiera_na_orbite" queryTableFieldId="8" dataDxfId="305">
      <calculatedColumnFormula>IF(martianeum5[[#This Row],[stan_po_wydobyciu_z_ładunku]]&gt;=100,100,0)</calculatedColumnFormula>
    </tableColumn>
    <tableColumn id="9" xr3:uid="{50B133F0-54AD-448B-BFC2-556599C82914}" uniqueName="9" name="stan_magazynu_po_transporcie" queryTableFieldId="9" dataDxfId="304">
      <calculatedColumnFormula>martianeum5[[#This Row],[stan_po_wydobyciu_z_ładunku]]-martianeum5[[#This Row],[ile_zabiera_na_orbite]]</calculatedColumnFormula>
    </tableColumn>
    <tableColumn id="10" xr3:uid="{491E374F-88F4-4EFE-8428-26CAF2B6A5F3}" uniqueName="10" name="num_tygodnia" queryTableFieldId="10" dataDxfId="303">
      <calculatedColumnFormula>WEEKNUM(martianeum5[[#This Row],[data]],14)</calculatedColumnFormula>
    </tableColumn>
    <tableColumn id="11" xr3:uid="{3C377B72-D520-47D6-B90E-834382A89287}" uniqueName="11" name="okres" queryTableFieldId="11" dataDxfId="30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D36F2B-46DE-459B-8344-BE6047F629F1}" name="martianeum6" displayName="martianeum6" ref="A1:I2073" tableType="queryTable" totalsRowShown="0">
  <autoFilter ref="A1:I2073" xr:uid="{D7823CD1-1091-46B6-ADE5-F7C115F1DD0D}"/>
  <tableColumns count="9">
    <tableColumn id="1" xr3:uid="{1CDEC07D-F622-445A-9402-CF679FD8DA0E}" uniqueName="1" name="data" queryTableFieldId="1" dataDxfId="208"/>
    <tableColumn id="5" xr3:uid="{77F217A6-BE21-46EA-AE29-2DBB4364A89F}" uniqueName="5" name="stan_magazynu [kg]" queryTableFieldId="5" dataDxfId="207"/>
    <tableColumn id="2" xr3:uid="{C5C56FFA-DAE1-4877-9808-0B67C1D688AD}" uniqueName="2" name="nazwa_obszaru" queryTableFieldId="2" dataDxfId="206"/>
    <tableColumn id="3" xr3:uid="{84E4CE80-2F5E-45EC-900A-BE2BB00F2C93}" uniqueName="3" name="masa [kg]" queryTableFieldId="3"/>
    <tableColumn id="4" xr3:uid="{520B1BB2-AE47-427C-A8DE-BA77576EA502}" uniqueName="4" name="zawartosc [%]" queryTableFieldId="4"/>
    <tableColumn id="6" xr3:uid="{11E777FE-1F3E-4457-AD0B-6C2E8BC8625A}" uniqueName="6" name="ile_kg_materiału_z_ładunku" queryTableFieldId="6" dataDxfId="205">
      <calculatedColumnFormula>IF(martianeum6[[#This Row],[zawartosc '[%']]]&gt;=1,martianeum6[[#This Row],[masa '[kg']]]*martianeum6[[#This Row],[zawartosc '[%']]]*0.01,0)</calculatedColumnFormula>
    </tableColumn>
    <tableColumn id="7" xr3:uid="{9BED6981-1FA5-4FA8-AC20-BEB8DAD91E72}" uniqueName="7" name="stan_po_wydobyciu_z_ładunku" queryTableFieldId="7" dataDxfId="204">
      <calculatedColumnFormula>martianeum6[[#This Row],[stan_magazynu '[kg']]]+martianeum6[[#This Row],[ile_kg_materiału_z_ładunku]]</calculatedColumnFormula>
    </tableColumn>
    <tableColumn id="8" xr3:uid="{1A326839-4E7A-440D-B966-F77E8E6011B8}" uniqueName="8" name="ile_zabiera_na_orbite" queryTableFieldId="8" dataDxfId="203">
      <calculatedColumnFormula>IF(martianeum6[[#This Row],[stan_po_wydobyciu_z_ładunku]]&gt;=100,100,0)</calculatedColumnFormula>
    </tableColumn>
    <tableColumn id="9" xr3:uid="{902BEF45-CDD8-4A52-B10C-0E9DD9D452F4}" uniqueName="9" name="stan_magazynu_po_transporcie" queryTableFieldId="9" dataDxfId="202">
      <calculatedColumnFormula>martianeum6[[#This Row],[stan_po_wydobyciu_z_ładunku]]-martianeum6[[#This Row],[ile_zabiera_na_orbite]]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5322F7-56D1-41ED-8A34-54C02294FFEA}" name="martianeum7" displayName="martianeum7" ref="A1:I2073" tableType="queryTable" totalsRowShown="0">
  <autoFilter ref="A1:I2073" xr:uid="{D7823CD1-1091-46B6-ADE5-F7C115F1DD0D}"/>
  <tableColumns count="9">
    <tableColumn id="1" xr3:uid="{51AB6A1A-ECA5-4B27-B9BB-DED3BB9976C2}" uniqueName="1" name="data" queryTableFieldId="1" dataDxfId="201"/>
    <tableColumn id="5" xr3:uid="{31A5D84C-4546-4AB9-8FCE-8AC859D02D3A}" uniqueName="5" name="stan_magazynu [kg]" queryTableFieldId="5" dataDxfId="200"/>
    <tableColumn id="2" xr3:uid="{DB77DF80-D784-4733-8B36-41A6CE8066FA}" uniqueName="2" name="nazwa_obszaru" queryTableFieldId="2" dataDxfId="199"/>
    <tableColumn id="3" xr3:uid="{1AD1DA1A-5A16-4C49-A38A-CA58EEA2EB19}" uniqueName="3" name="masa [kg]" queryTableFieldId="3"/>
    <tableColumn id="4" xr3:uid="{B1D5DDFE-24D0-4F4E-92C5-719A409F9D25}" uniqueName="4" name="zawartosc [%]" queryTableFieldId="4"/>
    <tableColumn id="6" xr3:uid="{D827699D-E93B-43E8-AE97-C683B854304D}" uniqueName="6" name="ile_kg_materiału_z_ładunku" queryTableFieldId="6" dataDxfId="198">
      <calculatedColumnFormula>IF(martianeum7[[#This Row],[zawartosc '[%']]]&gt;=1,martianeum7[[#This Row],[masa '[kg']]]*martianeum7[[#This Row],[zawartosc '[%']]]*0.01,0)</calculatedColumnFormula>
    </tableColumn>
    <tableColumn id="7" xr3:uid="{9B6F4330-7C6B-4237-9E50-EDD642C43D3B}" uniqueName="7" name="stan_po_wydobyciu_z_ładunku" queryTableFieldId="7" dataDxfId="197">
      <calculatedColumnFormula>martianeum7[[#This Row],[stan_magazynu '[kg']]]+martianeum7[[#This Row],[ile_kg_materiału_z_ładunku]]</calculatedColumnFormula>
    </tableColumn>
    <tableColumn id="8" xr3:uid="{85E0326C-5A59-4C95-BA2B-9922C0B2E788}" uniqueName="8" name="ile_zabiera_na_orbite" queryTableFieldId="8" dataDxfId="196">
      <calculatedColumnFormula>IF(martianeum7[[#This Row],[stan_po_wydobyciu_z_ładunku]]&gt;=100,100,0)</calculatedColumnFormula>
    </tableColumn>
    <tableColumn id="9" xr3:uid="{CACC4607-D8BE-4902-91C7-89D25FB8DA69}" uniqueName="9" name="stan_magazynu_po_transporcie" queryTableFieldId="9" dataDxfId="195">
      <calculatedColumnFormula>martianeum7[[#This Row],[stan_po_wydobyciu_z_ładunku]]-martianeum7[[#This Row],[ile_zabiera_na_orbite]]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23CD1-1091-46B6-ADE5-F7C115F1DD0D}" name="martianeum" displayName="martianeum" ref="A1:I2073" tableType="queryTable" totalsRowShown="0">
  <autoFilter ref="A1:I2073" xr:uid="{D7823CD1-1091-46B6-ADE5-F7C115F1DD0D}"/>
  <tableColumns count="9">
    <tableColumn id="1" xr3:uid="{00A1966E-BA1C-4E6C-937F-75BB477DD7A4}" uniqueName="1" name="data" queryTableFieldId="1" dataDxfId="194"/>
    <tableColumn id="5" xr3:uid="{739D1292-AC1C-4A6F-A5C6-5AF13717D645}" uniqueName="5" name="stan_magazynu [kg]" queryTableFieldId="5" dataDxfId="193"/>
    <tableColumn id="2" xr3:uid="{65E0F40E-16FF-493F-9D93-D3A32365DA1B}" uniqueName="2" name="nazwa_obszaru" queryTableFieldId="2" dataDxfId="192"/>
    <tableColumn id="3" xr3:uid="{406282BD-1812-4BC7-A849-FBE60B09E73E}" uniqueName="3" name="masa [kg]" queryTableFieldId="3"/>
    <tableColumn id="4" xr3:uid="{AE204D7E-C30F-4D06-9896-3E0FD2E489F7}" uniqueName="4" name="zawartosc [%]" queryTableFieldId="4"/>
    <tableColumn id="6" xr3:uid="{9094803A-B91C-42BA-873D-6713E04E4B3A}" uniqueName="6" name="ile_kg_materiału_z_ładunku" queryTableFieldId="6" dataDxfId="191">
      <calculatedColumnFormula>IF(martianeum[[#This Row],[zawartosc '[%']]]&gt;=1,martianeum[[#This Row],[masa '[kg']]]*martianeum[[#This Row],[zawartosc '[%']]]*0.01,0)</calculatedColumnFormula>
    </tableColumn>
    <tableColumn id="7" xr3:uid="{802AF657-4951-4EF2-8E68-CC5F25D9FB65}" uniqueName="7" name="stan_po_wydobyciu_z_ładunku" queryTableFieldId="7" dataDxfId="190">
      <calculatedColumnFormula>martianeum[[#This Row],[stan_magazynu '[kg']]]+martianeum[[#This Row],[ile_kg_materiału_z_ładunku]]</calculatedColumnFormula>
    </tableColumn>
    <tableColumn id="8" xr3:uid="{0055BF48-32FD-4E39-9140-698C3D1F0AF1}" uniqueName="8" name="ile_zabiera_na_orbite" queryTableFieldId="8" dataDxfId="189">
      <calculatedColumnFormula>IF(martianeum[[#This Row],[stan_po_wydobyciu_z_ładunku]]&gt;=100,100,0)</calculatedColumnFormula>
    </tableColumn>
    <tableColumn id="9" xr3:uid="{C9C58A1B-955C-450F-8312-1DCAE77E9E42}" uniqueName="9" name="stan_magazynu_po_transporcie" queryTableFieldId="9" dataDxfId="188">
      <calculatedColumnFormula>martianeum[[#This Row],[stan_po_wydobyciu_z_ładunku]]-martianeum[[#This Row],[ile_zabiera_na_orbite]]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08E0-A0DD-47AA-8A6C-77673FD561BE}">
  <dimension ref="A1:L2073"/>
  <sheetViews>
    <sheetView topLeftCell="C1" workbookViewId="0">
      <selection activeCell="K1" sqref="K1:L2"/>
    </sheetView>
  </sheetViews>
  <sheetFormatPr defaultRowHeight="15" x14ac:dyDescent="0.25"/>
  <cols>
    <col min="1" max="1" width="10.140625" bestFit="1" customWidth="1"/>
    <col min="2" max="2" width="21" bestFit="1" customWidth="1"/>
    <col min="3" max="3" width="16.85546875" bestFit="1" customWidth="1"/>
    <col min="4" max="4" width="11.7109375" bestFit="1" customWidth="1"/>
    <col min="5" max="5" width="15.5703125" bestFit="1" customWidth="1"/>
    <col min="6" max="6" width="28.7109375" bestFit="1" customWidth="1"/>
    <col min="7" max="7" width="31.42578125" bestFit="1" customWidth="1"/>
    <col min="8" max="8" width="22.85546875" bestFit="1" customWidth="1"/>
    <col min="9" max="9" width="31.7109375" bestFit="1" customWidth="1"/>
    <col min="11" max="11" width="26.7109375" bestFit="1" customWidth="1"/>
  </cols>
  <sheetData>
    <row r="1" spans="1:12" x14ac:dyDescent="0.25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35</v>
      </c>
      <c r="G1" t="s">
        <v>36</v>
      </c>
      <c r="H1" t="s">
        <v>37</v>
      </c>
      <c r="I1" t="s">
        <v>38</v>
      </c>
      <c r="K1" s="2" t="s">
        <v>39</v>
      </c>
      <c r="L1" s="2">
        <f>SUM(martianeum3[masa '[kg']])</f>
        <v>41498.199999999975</v>
      </c>
    </row>
    <row r="2" spans="1:12" x14ac:dyDescent="0.25">
      <c r="A2" s="1">
        <v>48641</v>
      </c>
      <c r="B2">
        <v>0</v>
      </c>
      <c r="C2" t="s">
        <v>4</v>
      </c>
      <c r="D2">
        <v>27.8</v>
      </c>
      <c r="E2">
        <v>0.2</v>
      </c>
      <c r="F2">
        <f>IF(martianeum3[[#This Row],[zawartosc '[%']]]&gt;=1,martianeum3[[#This Row],[masa '[kg']]]*martianeum3[[#This Row],[zawartosc '[%']]]*0.01,0)</f>
        <v>0</v>
      </c>
      <c r="G2">
        <f>martianeum3[[#This Row],[stan_magazynu '[kg']]]+martianeum3[[#This Row],[ile_kg_materiału_z_ładunku]]</f>
        <v>0</v>
      </c>
      <c r="H2">
        <f>IF(martianeum3[[#This Row],[stan_po_wydobyciu_z_ładunku]]&gt;=100,100,0)</f>
        <v>0</v>
      </c>
      <c r="I2">
        <f>martianeum3[[#This Row],[stan_po_wydobyciu_z_ładunku]]-martianeum3[[#This Row],[ile_zabiera_na_orbite]]</f>
        <v>0</v>
      </c>
      <c r="K2" s="2" t="s">
        <v>40</v>
      </c>
      <c r="L2" s="2">
        <f>SUM(martianeum3[ile_kg_materiału_z_ładunku])</f>
        <v>3092.2943000000032</v>
      </c>
    </row>
    <row r="3" spans="1:12" x14ac:dyDescent="0.25">
      <c r="A3" s="1">
        <v>48642</v>
      </c>
      <c r="B3">
        <f>I2</f>
        <v>0</v>
      </c>
      <c r="C3" t="s">
        <v>5</v>
      </c>
      <c r="D3">
        <v>11.8</v>
      </c>
      <c r="E3">
        <v>1.7</v>
      </c>
      <c r="F3">
        <f>IF(martianeum3[[#This Row],[zawartosc '[%']]]&gt;=1,martianeum3[[#This Row],[masa '[kg']]]*martianeum3[[#This Row],[zawartosc '[%']]]*0.01,0)</f>
        <v>0.20060000000000003</v>
      </c>
      <c r="G3">
        <f>martianeum3[[#This Row],[stan_magazynu '[kg']]]+martianeum3[[#This Row],[ile_kg_materiału_z_ładunku]]</f>
        <v>0.20060000000000003</v>
      </c>
      <c r="H3">
        <f>IF(martianeum3[[#This Row],[stan_po_wydobyciu_z_ładunku]]&gt;=100,100,0)</f>
        <v>0</v>
      </c>
      <c r="I3">
        <f>martianeum3[[#This Row],[stan_po_wydobyciu_z_ładunku]]-martianeum3[[#This Row],[ile_zabiera_na_orbite]]</f>
        <v>0.20060000000000003</v>
      </c>
    </row>
    <row r="4" spans="1:12" x14ac:dyDescent="0.25">
      <c r="A4" s="1">
        <v>48643</v>
      </c>
      <c r="B4">
        <f t="shared" ref="B4:B67" si="0">I3</f>
        <v>0.20060000000000003</v>
      </c>
      <c r="C4" t="s">
        <v>6</v>
      </c>
      <c r="D4">
        <v>21</v>
      </c>
      <c r="E4">
        <v>6</v>
      </c>
      <c r="F4">
        <f>IF(martianeum3[[#This Row],[zawartosc '[%']]]&gt;=1,martianeum3[[#This Row],[masa '[kg']]]*martianeum3[[#This Row],[zawartosc '[%']]]*0.01,0)</f>
        <v>1.26</v>
      </c>
      <c r="G4">
        <f>martianeum3[[#This Row],[stan_magazynu '[kg']]]+martianeum3[[#This Row],[ile_kg_materiału_z_ładunku]]</f>
        <v>1.4606000000000001</v>
      </c>
      <c r="H4">
        <f>IF(martianeum3[[#This Row],[stan_po_wydobyciu_z_ładunku]]&gt;=100,100,0)</f>
        <v>0</v>
      </c>
      <c r="I4">
        <f>martianeum3[[#This Row],[stan_po_wydobyciu_z_ładunku]]-martianeum3[[#This Row],[ile_zabiera_na_orbite]]</f>
        <v>1.4606000000000001</v>
      </c>
    </row>
    <row r="5" spans="1:12" x14ac:dyDescent="0.25">
      <c r="A5" s="1">
        <v>48644</v>
      </c>
      <c r="B5">
        <f t="shared" si="0"/>
        <v>1.4606000000000001</v>
      </c>
      <c r="C5" t="s">
        <v>7</v>
      </c>
      <c r="D5">
        <v>26.3</v>
      </c>
      <c r="E5">
        <v>11.4</v>
      </c>
      <c r="F5">
        <f>IF(martianeum3[[#This Row],[zawartosc '[%']]]&gt;=1,martianeum3[[#This Row],[masa '[kg']]]*martianeum3[[#This Row],[zawartosc '[%']]]*0.01,0)</f>
        <v>2.9982000000000002</v>
      </c>
      <c r="G5">
        <f>martianeum3[[#This Row],[stan_magazynu '[kg']]]+martianeum3[[#This Row],[ile_kg_materiału_z_ładunku]]</f>
        <v>4.4588000000000001</v>
      </c>
      <c r="H5">
        <f>IF(martianeum3[[#This Row],[stan_po_wydobyciu_z_ładunku]]&gt;=100,100,0)</f>
        <v>0</v>
      </c>
      <c r="I5">
        <f>martianeum3[[#This Row],[stan_po_wydobyciu_z_ładunku]]-martianeum3[[#This Row],[ile_zabiera_na_orbite]]</f>
        <v>4.4588000000000001</v>
      </c>
    </row>
    <row r="6" spans="1:12" x14ac:dyDescent="0.25">
      <c r="A6" s="1">
        <v>48645</v>
      </c>
      <c r="B6">
        <f t="shared" si="0"/>
        <v>4.4588000000000001</v>
      </c>
      <c r="C6" t="s">
        <v>8</v>
      </c>
      <c r="D6">
        <v>28.8</v>
      </c>
      <c r="E6">
        <v>0</v>
      </c>
      <c r="F6">
        <f>IF(martianeum3[[#This Row],[zawartosc '[%']]]&gt;=1,martianeum3[[#This Row],[masa '[kg']]]*martianeum3[[#This Row],[zawartosc '[%']]]*0.01,0)</f>
        <v>0</v>
      </c>
      <c r="G6">
        <f>martianeum3[[#This Row],[stan_magazynu '[kg']]]+martianeum3[[#This Row],[ile_kg_materiału_z_ładunku]]</f>
        <v>4.4588000000000001</v>
      </c>
      <c r="H6">
        <f>IF(martianeum3[[#This Row],[stan_po_wydobyciu_z_ładunku]]&gt;=100,100,0)</f>
        <v>0</v>
      </c>
      <c r="I6">
        <f>martianeum3[[#This Row],[stan_po_wydobyciu_z_ładunku]]-martianeum3[[#This Row],[ile_zabiera_na_orbite]]</f>
        <v>4.4588000000000001</v>
      </c>
    </row>
    <row r="7" spans="1:12" x14ac:dyDescent="0.25">
      <c r="A7" s="1">
        <v>48646</v>
      </c>
      <c r="B7">
        <f t="shared" si="0"/>
        <v>4.4588000000000001</v>
      </c>
      <c r="C7" t="s">
        <v>9</v>
      </c>
      <c r="D7">
        <v>29.2</v>
      </c>
      <c r="E7">
        <v>0</v>
      </c>
      <c r="F7">
        <f>IF(martianeum3[[#This Row],[zawartosc '[%']]]&gt;=1,martianeum3[[#This Row],[masa '[kg']]]*martianeum3[[#This Row],[zawartosc '[%']]]*0.01,0)</f>
        <v>0</v>
      </c>
      <c r="G7">
        <f>martianeum3[[#This Row],[stan_magazynu '[kg']]]+martianeum3[[#This Row],[ile_kg_materiału_z_ładunku]]</f>
        <v>4.4588000000000001</v>
      </c>
      <c r="H7">
        <f>IF(martianeum3[[#This Row],[stan_po_wydobyciu_z_ładunku]]&gt;=100,100,0)</f>
        <v>0</v>
      </c>
      <c r="I7">
        <f>martianeum3[[#This Row],[stan_po_wydobyciu_z_ładunku]]-martianeum3[[#This Row],[ile_zabiera_na_orbite]]</f>
        <v>4.4588000000000001</v>
      </c>
    </row>
    <row r="8" spans="1:12" x14ac:dyDescent="0.25">
      <c r="A8" s="1">
        <v>48647</v>
      </c>
      <c r="B8">
        <f t="shared" si="0"/>
        <v>4.4588000000000001</v>
      </c>
      <c r="C8" t="s">
        <v>10</v>
      </c>
      <c r="D8">
        <v>25.6</v>
      </c>
      <c r="E8">
        <v>28.7</v>
      </c>
      <c r="F8">
        <f>IF(martianeum3[[#This Row],[zawartosc '[%']]]&gt;=1,martianeum3[[#This Row],[masa '[kg']]]*martianeum3[[#This Row],[zawartosc '[%']]]*0.01,0)</f>
        <v>7.3472000000000008</v>
      </c>
      <c r="G8">
        <f>martianeum3[[#This Row],[stan_magazynu '[kg']]]+martianeum3[[#This Row],[ile_kg_materiału_z_ładunku]]</f>
        <v>11.806000000000001</v>
      </c>
      <c r="H8">
        <f>IF(martianeum3[[#This Row],[stan_po_wydobyciu_z_ładunku]]&gt;=100,100,0)</f>
        <v>0</v>
      </c>
      <c r="I8">
        <f>martianeum3[[#This Row],[stan_po_wydobyciu_z_ładunku]]-martianeum3[[#This Row],[ile_zabiera_na_orbite]]</f>
        <v>11.806000000000001</v>
      </c>
    </row>
    <row r="9" spans="1:12" x14ac:dyDescent="0.25">
      <c r="A9" s="1">
        <v>48648</v>
      </c>
      <c r="B9">
        <f t="shared" si="0"/>
        <v>11.806000000000001</v>
      </c>
      <c r="C9" t="s">
        <v>11</v>
      </c>
      <c r="D9">
        <v>10.1</v>
      </c>
      <c r="E9">
        <v>7.7</v>
      </c>
      <c r="F9">
        <f>IF(martianeum3[[#This Row],[zawartosc '[%']]]&gt;=1,martianeum3[[#This Row],[masa '[kg']]]*martianeum3[[#This Row],[zawartosc '[%']]]*0.01,0)</f>
        <v>0.77769999999999995</v>
      </c>
      <c r="G9">
        <f>martianeum3[[#This Row],[stan_magazynu '[kg']]]+martianeum3[[#This Row],[ile_kg_materiału_z_ładunku]]</f>
        <v>12.5837</v>
      </c>
      <c r="H9">
        <f>IF(martianeum3[[#This Row],[stan_po_wydobyciu_z_ładunku]]&gt;=100,100,0)</f>
        <v>0</v>
      </c>
      <c r="I9">
        <f>martianeum3[[#This Row],[stan_po_wydobyciu_z_ładunku]]-martianeum3[[#This Row],[ile_zabiera_na_orbite]]</f>
        <v>12.5837</v>
      </c>
    </row>
    <row r="10" spans="1:12" x14ac:dyDescent="0.25">
      <c r="A10" s="1">
        <v>48649</v>
      </c>
      <c r="B10">
        <f t="shared" si="0"/>
        <v>12.5837</v>
      </c>
      <c r="C10" t="s">
        <v>12</v>
      </c>
      <c r="D10">
        <v>14.6</v>
      </c>
      <c r="E10">
        <v>0</v>
      </c>
      <c r="F10">
        <f>IF(martianeum3[[#This Row],[zawartosc '[%']]]&gt;=1,martianeum3[[#This Row],[masa '[kg']]]*martianeum3[[#This Row],[zawartosc '[%']]]*0.01,0)</f>
        <v>0</v>
      </c>
      <c r="G10">
        <f>martianeum3[[#This Row],[stan_magazynu '[kg']]]+martianeum3[[#This Row],[ile_kg_materiału_z_ładunku]]</f>
        <v>12.5837</v>
      </c>
      <c r="H10">
        <f>IF(martianeum3[[#This Row],[stan_po_wydobyciu_z_ładunku]]&gt;=100,100,0)</f>
        <v>0</v>
      </c>
      <c r="I10">
        <f>martianeum3[[#This Row],[stan_po_wydobyciu_z_ładunku]]-martianeum3[[#This Row],[ile_zabiera_na_orbite]]</f>
        <v>12.5837</v>
      </c>
    </row>
    <row r="11" spans="1:12" x14ac:dyDescent="0.25">
      <c r="A11" s="1">
        <v>48650</v>
      </c>
      <c r="B11">
        <f t="shared" si="0"/>
        <v>12.5837</v>
      </c>
      <c r="C11" t="s">
        <v>13</v>
      </c>
      <c r="D11">
        <v>11.5</v>
      </c>
      <c r="E11">
        <v>1.9</v>
      </c>
      <c r="F11">
        <f>IF(martianeum3[[#This Row],[zawartosc '[%']]]&gt;=1,martianeum3[[#This Row],[masa '[kg']]]*martianeum3[[#This Row],[zawartosc '[%']]]*0.01,0)</f>
        <v>0.21849999999999997</v>
      </c>
      <c r="G11">
        <f>martianeum3[[#This Row],[stan_magazynu '[kg']]]+martianeum3[[#This Row],[ile_kg_materiału_z_ładunku]]</f>
        <v>12.802200000000001</v>
      </c>
      <c r="H11">
        <f>IF(martianeum3[[#This Row],[stan_po_wydobyciu_z_ładunku]]&gt;=100,100,0)</f>
        <v>0</v>
      </c>
      <c r="I11">
        <f>martianeum3[[#This Row],[stan_po_wydobyciu_z_ładunku]]-martianeum3[[#This Row],[ile_zabiera_na_orbite]]</f>
        <v>12.802200000000001</v>
      </c>
    </row>
    <row r="12" spans="1:12" x14ac:dyDescent="0.25">
      <c r="A12" s="1">
        <v>48651</v>
      </c>
      <c r="B12">
        <f t="shared" si="0"/>
        <v>12.802200000000001</v>
      </c>
      <c r="C12" t="s">
        <v>9</v>
      </c>
      <c r="D12">
        <v>15.2</v>
      </c>
      <c r="E12">
        <v>0</v>
      </c>
      <c r="F12">
        <f>IF(martianeum3[[#This Row],[zawartosc '[%']]]&gt;=1,martianeum3[[#This Row],[masa '[kg']]]*martianeum3[[#This Row],[zawartosc '[%']]]*0.01,0)</f>
        <v>0</v>
      </c>
      <c r="G12">
        <f>martianeum3[[#This Row],[stan_magazynu '[kg']]]+martianeum3[[#This Row],[ile_kg_materiału_z_ładunku]]</f>
        <v>12.802200000000001</v>
      </c>
      <c r="H12">
        <f>IF(martianeum3[[#This Row],[stan_po_wydobyciu_z_ładunku]]&gt;=100,100,0)</f>
        <v>0</v>
      </c>
      <c r="I12">
        <f>martianeum3[[#This Row],[stan_po_wydobyciu_z_ładunku]]-martianeum3[[#This Row],[ile_zabiera_na_orbite]]</f>
        <v>12.802200000000001</v>
      </c>
    </row>
    <row r="13" spans="1:12" x14ac:dyDescent="0.25">
      <c r="A13" s="1">
        <v>48652</v>
      </c>
      <c r="B13">
        <f t="shared" si="0"/>
        <v>12.802200000000001</v>
      </c>
      <c r="C13" t="s">
        <v>10</v>
      </c>
      <c r="D13">
        <v>10.199999999999999</v>
      </c>
      <c r="E13">
        <v>13.3</v>
      </c>
      <c r="F13">
        <f>IF(martianeum3[[#This Row],[zawartosc '[%']]]&gt;=1,martianeum3[[#This Row],[masa '[kg']]]*martianeum3[[#This Row],[zawartosc '[%']]]*0.01,0)</f>
        <v>1.3566</v>
      </c>
      <c r="G13">
        <f>martianeum3[[#This Row],[stan_magazynu '[kg']]]+martianeum3[[#This Row],[ile_kg_materiału_z_ładunku]]</f>
        <v>14.158800000000001</v>
      </c>
      <c r="H13">
        <f>IF(martianeum3[[#This Row],[stan_po_wydobyciu_z_ładunku]]&gt;=100,100,0)</f>
        <v>0</v>
      </c>
      <c r="I13">
        <f>martianeum3[[#This Row],[stan_po_wydobyciu_z_ładunku]]-martianeum3[[#This Row],[ile_zabiera_na_orbite]]</f>
        <v>14.158800000000001</v>
      </c>
    </row>
    <row r="14" spans="1:12" x14ac:dyDescent="0.25">
      <c r="A14" s="1">
        <v>48653</v>
      </c>
      <c r="B14">
        <f t="shared" si="0"/>
        <v>14.158800000000001</v>
      </c>
      <c r="C14" t="s">
        <v>14</v>
      </c>
      <c r="D14">
        <v>20.399999999999999</v>
      </c>
      <c r="E14">
        <v>4.5999999999999996</v>
      </c>
      <c r="F14">
        <f>IF(martianeum3[[#This Row],[zawartosc '[%']]]&gt;=1,martianeum3[[#This Row],[masa '[kg']]]*martianeum3[[#This Row],[zawartosc '[%']]]*0.01,0)</f>
        <v>0.9383999999999999</v>
      </c>
      <c r="G14">
        <f>martianeum3[[#This Row],[stan_magazynu '[kg']]]+martianeum3[[#This Row],[ile_kg_materiału_z_ładunku]]</f>
        <v>15.097200000000001</v>
      </c>
      <c r="H14">
        <f>IF(martianeum3[[#This Row],[stan_po_wydobyciu_z_ładunku]]&gt;=100,100,0)</f>
        <v>0</v>
      </c>
      <c r="I14">
        <f>martianeum3[[#This Row],[stan_po_wydobyciu_z_ładunku]]-martianeum3[[#This Row],[ile_zabiera_na_orbite]]</f>
        <v>15.097200000000001</v>
      </c>
    </row>
    <row r="15" spans="1:12" x14ac:dyDescent="0.25">
      <c r="A15" s="1">
        <v>48654</v>
      </c>
      <c r="B15">
        <f t="shared" si="0"/>
        <v>15.097200000000001</v>
      </c>
      <c r="C15" t="s">
        <v>14</v>
      </c>
      <c r="D15">
        <v>13.6</v>
      </c>
      <c r="E15">
        <v>8</v>
      </c>
      <c r="F15">
        <f>IF(martianeum3[[#This Row],[zawartosc '[%']]]&gt;=1,martianeum3[[#This Row],[masa '[kg']]]*martianeum3[[#This Row],[zawartosc '[%']]]*0.01,0)</f>
        <v>1.0880000000000001</v>
      </c>
      <c r="G15">
        <f>martianeum3[[#This Row],[stan_magazynu '[kg']]]+martianeum3[[#This Row],[ile_kg_materiału_z_ładunku]]</f>
        <v>16.185200000000002</v>
      </c>
      <c r="H15">
        <f>IF(martianeum3[[#This Row],[stan_po_wydobyciu_z_ładunku]]&gt;=100,100,0)</f>
        <v>0</v>
      </c>
      <c r="I15">
        <f>martianeum3[[#This Row],[stan_po_wydobyciu_z_ładunku]]-martianeum3[[#This Row],[ile_zabiera_na_orbite]]</f>
        <v>16.185200000000002</v>
      </c>
    </row>
    <row r="16" spans="1:12" x14ac:dyDescent="0.25">
      <c r="A16" s="1">
        <v>48655</v>
      </c>
      <c r="B16">
        <f t="shared" si="0"/>
        <v>16.185200000000002</v>
      </c>
      <c r="C16" t="s">
        <v>15</v>
      </c>
      <c r="D16">
        <v>11</v>
      </c>
      <c r="E16">
        <v>11.6</v>
      </c>
      <c r="F16">
        <f>IF(martianeum3[[#This Row],[zawartosc '[%']]]&gt;=1,martianeum3[[#This Row],[masa '[kg']]]*martianeum3[[#This Row],[zawartosc '[%']]]*0.01,0)</f>
        <v>1.276</v>
      </c>
      <c r="G16">
        <f>martianeum3[[#This Row],[stan_magazynu '[kg']]]+martianeum3[[#This Row],[ile_kg_materiału_z_ładunku]]</f>
        <v>17.461200000000002</v>
      </c>
      <c r="H16">
        <f>IF(martianeum3[[#This Row],[stan_po_wydobyciu_z_ładunku]]&gt;=100,100,0)</f>
        <v>0</v>
      </c>
      <c r="I16">
        <f>martianeum3[[#This Row],[stan_po_wydobyciu_z_ładunku]]-martianeum3[[#This Row],[ile_zabiera_na_orbite]]</f>
        <v>17.461200000000002</v>
      </c>
    </row>
    <row r="17" spans="1:9" x14ac:dyDescent="0.25">
      <c r="A17" s="1">
        <v>48656</v>
      </c>
      <c r="B17">
        <f t="shared" si="0"/>
        <v>17.461200000000002</v>
      </c>
      <c r="C17" t="s">
        <v>16</v>
      </c>
      <c r="D17">
        <v>14.1</v>
      </c>
      <c r="E17">
        <v>0</v>
      </c>
      <c r="F17">
        <f>IF(martianeum3[[#This Row],[zawartosc '[%']]]&gt;=1,martianeum3[[#This Row],[masa '[kg']]]*martianeum3[[#This Row],[zawartosc '[%']]]*0.01,0)</f>
        <v>0</v>
      </c>
      <c r="G17">
        <f>martianeum3[[#This Row],[stan_magazynu '[kg']]]+martianeum3[[#This Row],[ile_kg_materiału_z_ładunku]]</f>
        <v>17.461200000000002</v>
      </c>
      <c r="H17">
        <f>IF(martianeum3[[#This Row],[stan_po_wydobyciu_z_ładunku]]&gt;=100,100,0)</f>
        <v>0</v>
      </c>
      <c r="I17">
        <f>martianeum3[[#This Row],[stan_po_wydobyciu_z_ładunku]]-martianeum3[[#This Row],[ile_zabiera_na_orbite]]</f>
        <v>17.461200000000002</v>
      </c>
    </row>
    <row r="18" spans="1:9" x14ac:dyDescent="0.25">
      <c r="A18" s="1">
        <v>48657</v>
      </c>
      <c r="B18">
        <f t="shared" si="0"/>
        <v>17.461200000000002</v>
      </c>
      <c r="C18" t="s">
        <v>10</v>
      </c>
      <c r="D18">
        <v>19.2</v>
      </c>
      <c r="E18">
        <v>0</v>
      </c>
      <c r="F18">
        <f>IF(martianeum3[[#This Row],[zawartosc '[%']]]&gt;=1,martianeum3[[#This Row],[masa '[kg']]]*martianeum3[[#This Row],[zawartosc '[%']]]*0.01,0)</f>
        <v>0</v>
      </c>
      <c r="G18">
        <f>martianeum3[[#This Row],[stan_magazynu '[kg']]]+martianeum3[[#This Row],[ile_kg_materiału_z_ładunku]]</f>
        <v>17.461200000000002</v>
      </c>
      <c r="H18">
        <f>IF(martianeum3[[#This Row],[stan_po_wydobyciu_z_ładunku]]&gt;=100,100,0)</f>
        <v>0</v>
      </c>
      <c r="I18">
        <f>martianeum3[[#This Row],[stan_po_wydobyciu_z_ładunku]]-martianeum3[[#This Row],[ile_zabiera_na_orbite]]</f>
        <v>17.461200000000002</v>
      </c>
    </row>
    <row r="19" spans="1:9" x14ac:dyDescent="0.25">
      <c r="A19" s="1">
        <v>48658</v>
      </c>
      <c r="B19">
        <f t="shared" si="0"/>
        <v>17.461200000000002</v>
      </c>
      <c r="C19" t="s">
        <v>10</v>
      </c>
      <c r="D19">
        <v>20.7</v>
      </c>
      <c r="E19">
        <v>0</v>
      </c>
      <c r="F19">
        <f>IF(martianeum3[[#This Row],[zawartosc '[%']]]&gt;=1,martianeum3[[#This Row],[masa '[kg']]]*martianeum3[[#This Row],[zawartosc '[%']]]*0.01,0)</f>
        <v>0</v>
      </c>
      <c r="G19">
        <f>martianeum3[[#This Row],[stan_magazynu '[kg']]]+martianeum3[[#This Row],[ile_kg_materiału_z_ładunku]]</f>
        <v>17.461200000000002</v>
      </c>
      <c r="H19">
        <f>IF(martianeum3[[#This Row],[stan_po_wydobyciu_z_ładunku]]&gt;=100,100,0)</f>
        <v>0</v>
      </c>
      <c r="I19">
        <f>martianeum3[[#This Row],[stan_po_wydobyciu_z_ładunku]]-martianeum3[[#This Row],[ile_zabiera_na_orbite]]</f>
        <v>17.461200000000002</v>
      </c>
    </row>
    <row r="20" spans="1:9" x14ac:dyDescent="0.25">
      <c r="A20" s="1">
        <v>48659</v>
      </c>
      <c r="B20">
        <f t="shared" si="0"/>
        <v>17.461200000000002</v>
      </c>
      <c r="C20" t="s">
        <v>17</v>
      </c>
      <c r="D20">
        <v>29.5</v>
      </c>
      <c r="E20">
        <v>2.1</v>
      </c>
      <c r="F20">
        <f>IF(martianeum3[[#This Row],[zawartosc '[%']]]&gt;=1,martianeum3[[#This Row],[masa '[kg']]]*martianeum3[[#This Row],[zawartosc '[%']]]*0.01,0)</f>
        <v>0.61950000000000005</v>
      </c>
      <c r="G20">
        <f>martianeum3[[#This Row],[stan_magazynu '[kg']]]+martianeum3[[#This Row],[ile_kg_materiału_z_ładunku]]</f>
        <v>18.0807</v>
      </c>
      <c r="H20">
        <f>IF(martianeum3[[#This Row],[stan_po_wydobyciu_z_ładunku]]&gt;=100,100,0)</f>
        <v>0</v>
      </c>
      <c r="I20">
        <f>martianeum3[[#This Row],[stan_po_wydobyciu_z_ładunku]]-martianeum3[[#This Row],[ile_zabiera_na_orbite]]</f>
        <v>18.0807</v>
      </c>
    </row>
    <row r="21" spans="1:9" x14ac:dyDescent="0.25">
      <c r="A21" s="1">
        <v>48660</v>
      </c>
      <c r="B21">
        <f t="shared" si="0"/>
        <v>18.0807</v>
      </c>
      <c r="C21" t="s">
        <v>11</v>
      </c>
      <c r="D21">
        <v>24.4</v>
      </c>
      <c r="E21">
        <v>10.1</v>
      </c>
      <c r="F21">
        <f>IF(martianeum3[[#This Row],[zawartosc '[%']]]&gt;=1,martianeum3[[#This Row],[masa '[kg']]]*martianeum3[[#This Row],[zawartosc '[%']]]*0.01,0)</f>
        <v>2.4643999999999999</v>
      </c>
      <c r="G21">
        <f>martianeum3[[#This Row],[stan_magazynu '[kg']]]+martianeum3[[#This Row],[ile_kg_materiału_z_ładunku]]</f>
        <v>20.545100000000001</v>
      </c>
      <c r="H21">
        <f>IF(martianeum3[[#This Row],[stan_po_wydobyciu_z_ładunku]]&gt;=100,100,0)</f>
        <v>0</v>
      </c>
      <c r="I21">
        <f>martianeum3[[#This Row],[stan_po_wydobyciu_z_ładunku]]-martianeum3[[#This Row],[ile_zabiera_na_orbite]]</f>
        <v>20.545100000000001</v>
      </c>
    </row>
    <row r="22" spans="1:9" x14ac:dyDescent="0.25">
      <c r="A22" s="1">
        <v>48661</v>
      </c>
      <c r="B22">
        <f t="shared" si="0"/>
        <v>20.545100000000001</v>
      </c>
      <c r="C22" t="s">
        <v>18</v>
      </c>
      <c r="D22">
        <v>15.6</v>
      </c>
      <c r="E22">
        <v>6.6</v>
      </c>
      <c r="F22">
        <f>IF(martianeum3[[#This Row],[zawartosc '[%']]]&gt;=1,martianeum3[[#This Row],[masa '[kg']]]*martianeum3[[#This Row],[zawartosc '[%']]]*0.01,0)</f>
        <v>1.0295999999999998</v>
      </c>
      <c r="G22">
        <f>martianeum3[[#This Row],[stan_magazynu '[kg']]]+martianeum3[[#This Row],[ile_kg_materiału_z_ładunku]]</f>
        <v>21.5747</v>
      </c>
      <c r="H22">
        <f>IF(martianeum3[[#This Row],[stan_po_wydobyciu_z_ładunku]]&gt;=100,100,0)</f>
        <v>0</v>
      </c>
      <c r="I22">
        <f>martianeum3[[#This Row],[stan_po_wydobyciu_z_ładunku]]-martianeum3[[#This Row],[ile_zabiera_na_orbite]]</f>
        <v>21.5747</v>
      </c>
    </row>
    <row r="23" spans="1:9" x14ac:dyDescent="0.25">
      <c r="A23" s="1">
        <v>48662</v>
      </c>
      <c r="B23">
        <f t="shared" si="0"/>
        <v>21.5747</v>
      </c>
      <c r="C23" t="s">
        <v>9</v>
      </c>
      <c r="D23">
        <v>22.7</v>
      </c>
      <c r="E23">
        <v>2.9</v>
      </c>
      <c r="F23">
        <f>IF(martianeum3[[#This Row],[zawartosc '[%']]]&gt;=1,martianeum3[[#This Row],[masa '[kg']]]*martianeum3[[#This Row],[zawartosc '[%']]]*0.01,0)</f>
        <v>0.6583</v>
      </c>
      <c r="G23">
        <f>martianeum3[[#This Row],[stan_magazynu '[kg']]]+martianeum3[[#This Row],[ile_kg_materiału_z_ładunku]]</f>
        <v>22.233000000000001</v>
      </c>
      <c r="H23">
        <f>IF(martianeum3[[#This Row],[stan_po_wydobyciu_z_ładunku]]&gt;=100,100,0)</f>
        <v>0</v>
      </c>
      <c r="I23">
        <f>martianeum3[[#This Row],[stan_po_wydobyciu_z_ładunku]]-martianeum3[[#This Row],[ile_zabiera_na_orbite]]</f>
        <v>22.233000000000001</v>
      </c>
    </row>
    <row r="24" spans="1:9" x14ac:dyDescent="0.25">
      <c r="A24" s="1">
        <v>48663</v>
      </c>
      <c r="B24">
        <f t="shared" si="0"/>
        <v>22.233000000000001</v>
      </c>
      <c r="C24" t="s">
        <v>15</v>
      </c>
      <c r="D24">
        <v>15.1</v>
      </c>
      <c r="E24">
        <v>0</v>
      </c>
      <c r="F24">
        <f>IF(martianeum3[[#This Row],[zawartosc '[%']]]&gt;=1,martianeum3[[#This Row],[masa '[kg']]]*martianeum3[[#This Row],[zawartosc '[%']]]*0.01,0)</f>
        <v>0</v>
      </c>
      <c r="G24">
        <f>martianeum3[[#This Row],[stan_magazynu '[kg']]]+martianeum3[[#This Row],[ile_kg_materiału_z_ładunku]]</f>
        <v>22.233000000000001</v>
      </c>
      <c r="H24">
        <f>IF(martianeum3[[#This Row],[stan_po_wydobyciu_z_ładunku]]&gt;=100,100,0)</f>
        <v>0</v>
      </c>
      <c r="I24">
        <f>martianeum3[[#This Row],[stan_po_wydobyciu_z_ładunku]]-martianeum3[[#This Row],[ile_zabiera_na_orbite]]</f>
        <v>22.233000000000001</v>
      </c>
    </row>
    <row r="25" spans="1:9" x14ac:dyDescent="0.25">
      <c r="A25" s="1">
        <v>48664</v>
      </c>
      <c r="B25">
        <f t="shared" si="0"/>
        <v>22.233000000000001</v>
      </c>
      <c r="C25" t="s">
        <v>19</v>
      </c>
      <c r="D25">
        <v>14.1</v>
      </c>
      <c r="E25">
        <v>0.8</v>
      </c>
      <c r="F25">
        <f>IF(martianeum3[[#This Row],[zawartosc '[%']]]&gt;=1,martianeum3[[#This Row],[masa '[kg']]]*martianeum3[[#This Row],[zawartosc '[%']]]*0.01,0)</f>
        <v>0</v>
      </c>
      <c r="G25">
        <f>martianeum3[[#This Row],[stan_magazynu '[kg']]]+martianeum3[[#This Row],[ile_kg_materiału_z_ładunku]]</f>
        <v>22.233000000000001</v>
      </c>
      <c r="H25">
        <f>IF(martianeum3[[#This Row],[stan_po_wydobyciu_z_ładunku]]&gt;=100,100,0)</f>
        <v>0</v>
      </c>
      <c r="I25">
        <f>martianeum3[[#This Row],[stan_po_wydobyciu_z_ładunku]]-martianeum3[[#This Row],[ile_zabiera_na_orbite]]</f>
        <v>22.233000000000001</v>
      </c>
    </row>
    <row r="26" spans="1:9" x14ac:dyDescent="0.25">
      <c r="A26" s="1">
        <v>48665</v>
      </c>
      <c r="B26">
        <f t="shared" si="0"/>
        <v>22.233000000000001</v>
      </c>
      <c r="C26" t="s">
        <v>7</v>
      </c>
      <c r="D26">
        <v>24.9</v>
      </c>
      <c r="E26">
        <v>2.2000000000000002</v>
      </c>
      <c r="F26">
        <f>IF(martianeum3[[#This Row],[zawartosc '[%']]]&gt;=1,martianeum3[[#This Row],[masa '[kg']]]*martianeum3[[#This Row],[zawartosc '[%']]]*0.01,0)</f>
        <v>0.54780000000000006</v>
      </c>
      <c r="G26">
        <f>martianeum3[[#This Row],[stan_magazynu '[kg']]]+martianeum3[[#This Row],[ile_kg_materiału_z_ładunku]]</f>
        <v>22.780799999999999</v>
      </c>
      <c r="H26">
        <f>IF(martianeum3[[#This Row],[stan_po_wydobyciu_z_ładunku]]&gt;=100,100,0)</f>
        <v>0</v>
      </c>
      <c r="I26">
        <f>martianeum3[[#This Row],[stan_po_wydobyciu_z_ładunku]]-martianeum3[[#This Row],[ile_zabiera_na_orbite]]</f>
        <v>22.780799999999999</v>
      </c>
    </row>
    <row r="27" spans="1:9" x14ac:dyDescent="0.25">
      <c r="A27" s="1">
        <v>48666</v>
      </c>
      <c r="B27">
        <f t="shared" si="0"/>
        <v>22.780799999999999</v>
      </c>
      <c r="C27" t="s">
        <v>20</v>
      </c>
      <c r="D27">
        <v>14.8</v>
      </c>
      <c r="E27">
        <v>0</v>
      </c>
      <c r="F27">
        <f>IF(martianeum3[[#This Row],[zawartosc '[%']]]&gt;=1,martianeum3[[#This Row],[masa '[kg']]]*martianeum3[[#This Row],[zawartosc '[%']]]*0.01,0)</f>
        <v>0</v>
      </c>
      <c r="G27">
        <f>martianeum3[[#This Row],[stan_magazynu '[kg']]]+martianeum3[[#This Row],[ile_kg_materiału_z_ładunku]]</f>
        <v>22.780799999999999</v>
      </c>
      <c r="H27">
        <f>IF(martianeum3[[#This Row],[stan_po_wydobyciu_z_ładunku]]&gt;=100,100,0)</f>
        <v>0</v>
      </c>
      <c r="I27">
        <f>martianeum3[[#This Row],[stan_po_wydobyciu_z_ładunku]]-martianeum3[[#This Row],[ile_zabiera_na_orbite]]</f>
        <v>22.780799999999999</v>
      </c>
    </row>
    <row r="28" spans="1:9" x14ac:dyDescent="0.25">
      <c r="A28" s="1">
        <v>48667</v>
      </c>
      <c r="B28">
        <f t="shared" si="0"/>
        <v>22.780799999999999</v>
      </c>
      <c r="C28" t="s">
        <v>14</v>
      </c>
      <c r="D28">
        <v>18.8</v>
      </c>
      <c r="E28">
        <v>0</v>
      </c>
      <c r="F28">
        <f>IF(martianeum3[[#This Row],[zawartosc '[%']]]&gt;=1,martianeum3[[#This Row],[masa '[kg']]]*martianeum3[[#This Row],[zawartosc '[%']]]*0.01,0)</f>
        <v>0</v>
      </c>
      <c r="G28">
        <f>martianeum3[[#This Row],[stan_magazynu '[kg']]]+martianeum3[[#This Row],[ile_kg_materiału_z_ładunku]]</f>
        <v>22.780799999999999</v>
      </c>
      <c r="H28">
        <f>IF(martianeum3[[#This Row],[stan_po_wydobyciu_z_ładunku]]&gt;=100,100,0)</f>
        <v>0</v>
      </c>
      <c r="I28">
        <f>martianeum3[[#This Row],[stan_po_wydobyciu_z_ładunku]]-martianeum3[[#This Row],[ile_zabiera_na_orbite]]</f>
        <v>22.780799999999999</v>
      </c>
    </row>
    <row r="29" spans="1:9" x14ac:dyDescent="0.25">
      <c r="A29" s="1">
        <v>48668</v>
      </c>
      <c r="B29">
        <f t="shared" si="0"/>
        <v>22.780799999999999</v>
      </c>
      <c r="C29" t="s">
        <v>15</v>
      </c>
      <c r="D29">
        <v>29.3</v>
      </c>
      <c r="E29">
        <v>8</v>
      </c>
      <c r="F29">
        <f>IF(martianeum3[[#This Row],[zawartosc '[%']]]&gt;=1,martianeum3[[#This Row],[masa '[kg']]]*martianeum3[[#This Row],[zawartosc '[%']]]*0.01,0)</f>
        <v>2.3440000000000003</v>
      </c>
      <c r="G29">
        <f>martianeum3[[#This Row],[stan_magazynu '[kg']]]+martianeum3[[#This Row],[ile_kg_materiału_z_ładunku]]</f>
        <v>25.1248</v>
      </c>
      <c r="H29">
        <f>IF(martianeum3[[#This Row],[stan_po_wydobyciu_z_ładunku]]&gt;=100,100,0)</f>
        <v>0</v>
      </c>
      <c r="I29">
        <f>martianeum3[[#This Row],[stan_po_wydobyciu_z_ładunku]]-martianeum3[[#This Row],[ile_zabiera_na_orbite]]</f>
        <v>25.1248</v>
      </c>
    </row>
    <row r="30" spans="1:9" x14ac:dyDescent="0.25">
      <c r="A30" s="1">
        <v>48669</v>
      </c>
      <c r="B30">
        <f t="shared" si="0"/>
        <v>25.1248</v>
      </c>
      <c r="C30" t="s">
        <v>21</v>
      </c>
      <c r="D30">
        <v>29.4</v>
      </c>
      <c r="E30">
        <v>2.4</v>
      </c>
      <c r="F30">
        <f>IF(martianeum3[[#This Row],[zawartosc '[%']]]&gt;=1,martianeum3[[#This Row],[masa '[kg']]]*martianeum3[[#This Row],[zawartosc '[%']]]*0.01,0)</f>
        <v>0.70559999999999989</v>
      </c>
      <c r="G30">
        <f>martianeum3[[#This Row],[stan_magazynu '[kg']]]+martianeum3[[#This Row],[ile_kg_materiału_z_ładunku]]</f>
        <v>25.830400000000001</v>
      </c>
      <c r="H30">
        <f>IF(martianeum3[[#This Row],[stan_po_wydobyciu_z_ładunku]]&gt;=100,100,0)</f>
        <v>0</v>
      </c>
      <c r="I30">
        <f>martianeum3[[#This Row],[stan_po_wydobyciu_z_ładunku]]-martianeum3[[#This Row],[ile_zabiera_na_orbite]]</f>
        <v>25.830400000000001</v>
      </c>
    </row>
    <row r="31" spans="1:9" x14ac:dyDescent="0.25">
      <c r="A31" s="1">
        <v>48670</v>
      </c>
      <c r="B31">
        <f t="shared" si="0"/>
        <v>25.830400000000001</v>
      </c>
      <c r="C31" t="s">
        <v>22</v>
      </c>
      <c r="D31">
        <v>16.8</v>
      </c>
      <c r="E31">
        <v>2.9</v>
      </c>
      <c r="F31">
        <f>IF(martianeum3[[#This Row],[zawartosc '[%']]]&gt;=1,martianeum3[[#This Row],[masa '[kg']]]*martianeum3[[#This Row],[zawartosc '[%']]]*0.01,0)</f>
        <v>0.48720000000000002</v>
      </c>
      <c r="G31">
        <f>martianeum3[[#This Row],[stan_magazynu '[kg']]]+martianeum3[[#This Row],[ile_kg_materiału_z_ładunku]]</f>
        <v>26.317600000000002</v>
      </c>
      <c r="H31">
        <f>IF(martianeum3[[#This Row],[stan_po_wydobyciu_z_ładunku]]&gt;=100,100,0)</f>
        <v>0</v>
      </c>
      <c r="I31">
        <f>martianeum3[[#This Row],[stan_po_wydobyciu_z_ładunku]]-martianeum3[[#This Row],[ile_zabiera_na_orbite]]</f>
        <v>26.317600000000002</v>
      </c>
    </row>
    <row r="32" spans="1:9" x14ac:dyDescent="0.25">
      <c r="A32" s="1">
        <v>48671</v>
      </c>
      <c r="B32">
        <f t="shared" si="0"/>
        <v>26.317600000000002</v>
      </c>
      <c r="C32" t="s">
        <v>12</v>
      </c>
      <c r="D32">
        <v>21.4</v>
      </c>
      <c r="E32">
        <v>6.3</v>
      </c>
      <c r="F32">
        <f>IF(martianeum3[[#This Row],[zawartosc '[%']]]&gt;=1,martianeum3[[#This Row],[masa '[kg']]]*martianeum3[[#This Row],[zawartosc '[%']]]*0.01,0)</f>
        <v>1.3482000000000001</v>
      </c>
      <c r="G32">
        <f>martianeum3[[#This Row],[stan_magazynu '[kg']]]+martianeum3[[#This Row],[ile_kg_materiału_z_ładunku]]</f>
        <v>27.665800000000001</v>
      </c>
      <c r="H32">
        <f>IF(martianeum3[[#This Row],[stan_po_wydobyciu_z_ładunku]]&gt;=100,100,0)</f>
        <v>0</v>
      </c>
      <c r="I32">
        <f>martianeum3[[#This Row],[stan_po_wydobyciu_z_ładunku]]-martianeum3[[#This Row],[ile_zabiera_na_orbite]]</f>
        <v>27.665800000000001</v>
      </c>
    </row>
    <row r="33" spans="1:9" x14ac:dyDescent="0.25">
      <c r="A33" s="1">
        <v>48672</v>
      </c>
      <c r="B33">
        <f t="shared" si="0"/>
        <v>27.665800000000001</v>
      </c>
      <c r="C33" t="s">
        <v>7</v>
      </c>
      <c r="D33">
        <v>23.9</v>
      </c>
      <c r="E33">
        <v>0</v>
      </c>
      <c r="F33">
        <f>IF(martianeum3[[#This Row],[zawartosc '[%']]]&gt;=1,martianeum3[[#This Row],[masa '[kg']]]*martianeum3[[#This Row],[zawartosc '[%']]]*0.01,0)</f>
        <v>0</v>
      </c>
      <c r="G33">
        <f>martianeum3[[#This Row],[stan_magazynu '[kg']]]+martianeum3[[#This Row],[ile_kg_materiału_z_ładunku]]</f>
        <v>27.665800000000001</v>
      </c>
      <c r="H33">
        <f>IF(martianeum3[[#This Row],[stan_po_wydobyciu_z_ładunku]]&gt;=100,100,0)</f>
        <v>0</v>
      </c>
      <c r="I33">
        <f>martianeum3[[#This Row],[stan_po_wydobyciu_z_ładunku]]-martianeum3[[#This Row],[ile_zabiera_na_orbite]]</f>
        <v>27.665800000000001</v>
      </c>
    </row>
    <row r="34" spans="1:9" x14ac:dyDescent="0.25">
      <c r="A34" s="1">
        <v>48673</v>
      </c>
      <c r="B34">
        <f t="shared" si="0"/>
        <v>27.665800000000001</v>
      </c>
      <c r="C34" t="s">
        <v>12</v>
      </c>
      <c r="D34">
        <v>26.7</v>
      </c>
      <c r="E34">
        <v>0</v>
      </c>
      <c r="F34">
        <f>IF(martianeum3[[#This Row],[zawartosc '[%']]]&gt;=1,martianeum3[[#This Row],[masa '[kg']]]*martianeum3[[#This Row],[zawartosc '[%']]]*0.01,0)</f>
        <v>0</v>
      </c>
      <c r="G34">
        <f>martianeum3[[#This Row],[stan_magazynu '[kg']]]+martianeum3[[#This Row],[ile_kg_materiału_z_ładunku]]</f>
        <v>27.665800000000001</v>
      </c>
      <c r="H34">
        <f>IF(martianeum3[[#This Row],[stan_po_wydobyciu_z_ładunku]]&gt;=100,100,0)</f>
        <v>0</v>
      </c>
      <c r="I34">
        <f>martianeum3[[#This Row],[stan_po_wydobyciu_z_ładunku]]-martianeum3[[#This Row],[ile_zabiera_na_orbite]]</f>
        <v>27.665800000000001</v>
      </c>
    </row>
    <row r="35" spans="1:9" x14ac:dyDescent="0.25">
      <c r="A35" s="1">
        <v>48674</v>
      </c>
      <c r="B35">
        <f t="shared" si="0"/>
        <v>27.665800000000001</v>
      </c>
      <c r="C35" t="s">
        <v>7</v>
      </c>
      <c r="D35">
        <v>12.4</v>
      </c>
      <c r="E35">
        <v>0</v>
      </c>
      <c r="F35">
        <f>IF(martianeum3[[#This Row],[zawartosc '[%']]]&gt;=1,martianeum3[[#This Row],[masa '[kg']]]*martianeum3[[#This Row],[zawartosc '[%']]]*0.01,0)</f>
        <v>0</v>
      </c>
      <c r="G35">
        <f>martianeum3[[#This Row],[stan_magazynu '[kg']]]+martianeum3[[#This Row],[ile_kg_materiału_z_ładunku]]</f>
        <v>27.665800000000001</v>
      </c>
      <c r="H35">
        <f>IF(martianeum3[[#This Row],[stan_po_wydobyciu_z_ładunku]]&gt;=100,100,0)</f>
        <v>0</v>
      </c>
      <c r="I35">
        <f>martianeum3[[#This Row],[stan_po_wydobyciu_z_ładunku]]-martianeum3[[#This Row],[ile_zabiera_na_orbite]]</f>
        <v>27.665800000000001</v>
      </c>
    </row>
    <row r="36" spans="1:9" x14ac:dyDescent="0.25">
      <c r="A36" s="1">
        <v>48675</v>
      </c>
      <c r="B36">
        <f t="shared" si="0"/>
        <v>27.665800000000001</v>
      </c>
      <c r="C36" t="s">
        <v>12</v>
      </c>
      <c r="D36">
        <v>10.4</v>
      </c>
      <c r="E36">
        <v>10.7</v>
      </c>
      <c r="F36">
        <f>IF(martianeum3[[#This Row],[zawartosc '[%']]]&gt;=1,martianeum3[[#This Row],[masa '[kg']]]*martianeum3[[#This Row],[zawartosc '[%']]]*0.01,0)</f>
        <v>1.1128</v>
      </c>
      <c r="G36">
        <f>martianeum3[[#This Row],[stan_magazynu '[kg']]]+martianeum3[[#This Row],[ile_kg_materiału_z_ładunku]]</f>
        <v>28.778600000000001</v>
      </c>
      <c r="H36">
        <f>IF(martianeum3[[#This Row],[stan_po_wydobyciu_z_ładunku]]&gt;=100,100,0)</f>
        <v>0</v>
      </c>
      <c r="I36">
        <f>martianeum3[[#This Row],[stan_po_wydobyciu_z_ładunku]]-martianeum3[[#This Row],[ile_zabiera_na_orbite]]</f>
        <v>28.778600000000001</v>
      </c>
    </row>
    <row r="37" spans="1:9" x14ac:dyDescent="0.25">
      <c r="A37" s="1">
        <v>48676</v>
      </c>
      <c r="B37">
        <f t="shared" si="0"/>
        <v>28.778600000000001</v>
      </c>
      <c r="C37" t="s">
        <v>9</v>
      </c>
      <c r="D37">
        <v>17.899999999999999</v>
      </c>
      <c r="E37">
        <v>0</v>
      </c>
      <c r="F37">
        <f>IF(martianeum3[[#This Row],[zawartosc '[%']]]&gt;=1,martianeum3[[#This Row],[masa '[kg']]]*martianeum3[[#This Row],[zawartosc '[%']]]*0.01,0)</f>
        <v>0</v>
      </c>
      <c r="G37">
        <f>martianeum3[[#This Row],[stan_magazynu '[kg']]]+martianeum3[[#This Row],[ile_kg_materiału_z_ładunku]]</f>
        <v>28.778600000000001</v>
      </c>
      <c r="H37">
        <f>IF(martianeum3[[#This Row],[stan_po_wydobyciu_z_ładunku]]&gt;=100,100,0)</f>
        <v>0</v>
      </c>
      <c r="I37">
        <f>martianeum3[[#This Row],[stan_po_wydobyciu_z_ładunku]]-martianeum3[[#This Row],[ile_zabiera_na_orbite]]</f>
        <v>28.778600000000001</v>
      </c>
    </row>
    <row r="38" spans="1:9" x14ac:dyDescent="0.25">
      <c r="A38" s="1">
        <v>48677</v>
      </c>
      <c r="B38">
        <f t="shared" si="0"/>
        <v>28.778600000000001</v>
      </c>
      <c r="C38" t="s">
        <v>20</v>
      </c>
      <c r="D38">
        <v>17.399999999999999</v>
      </c>
      <c r="E38">
        <v>1.6</v>
      </c>
      <c r="F38">
        <f>IF(martianeum3[[#This Row],[zawartosc '[%']]]&gt;=1,martianeum3[[#This Row],[masa '[kg']]]*martianeum3[[#This Row],[zawartosc '[%']]]*0.01,0)</f>
        <v>0.27839999999999998</v>
      </c>
      <c r="G38">
        <f>martianeum3[[#This Row],[stan_magazynu '[kg']]]+martianeum3[[#This Row],[ile_kg_materiału_z_ładunku]]</f>
        <v>29.057000000000002</v>
      </c>
      <c r="H38">
        <f>IF(martianeum3[[#This Row],[stan_po_wydobyciu_z_ładunku]]&gt;=100,100,0)</f>
        <v>0</v>
      </c>
      <c r="I38">
        <f>martianeum3[[#This Row],[stan_po_wydobyciu_z_ładunku]]-martianeum3[[#This Row],[ile_zabiera_na_orbite]]</f>
        <v>29.057000000000002</v>
      </c>
    </row>
    <row r="39" spans="1:9" x14ac:dyDescent="0.25">
      <c r="A39" s="1">
        <v>48678</v>
      </c>
      <c r="B39">
        <f t="shared" si="0"/>
        <v>29.057000000000002</v>
      </c>
      <c r="C39" t="s">
        <v>11</v>
      </c>
      <c r="D39">
        <v>29.4</v>
      </c>
      <c r="E39">
        <v>21.7</v>
      </c>
      <c r="F39">
        <f>IF(martianeum3[[#This Row],[zawartosc '[%']]]&gt;=1,martianeum3[[#This Row],[masa '[kg']]]*martianeum3[[#This Row],[zawartosc '[%']]]*0.01,0)</f>
        <v>6.3797999999999995</v>
      </c>
      <c r="G39">
        <f>martianeum3[[#This Row],[stan_magazynu '[kg']]]+martianeum3[[#This Row],[ile_kg_materiału_z_ładunku]]</f>
        <v>35.436800000000005</v>
      </c>
      <c r="H39">
        <f>IF(martianeum3[[#This Row],[stan_po_wydobyciu_z_ładunku]]&gt;=100,100,0)</f>
        <v>0</v>
      </c>
      <c r="I39">
        <f>martianeum3[[#This Row],[stan_po_wydobyciu_z_ładunku]]-martianeum3[[#This Row],[ile_zabiera_na_orbite]]</f>
        <v>35.436800000000005</v>
      </c>
    </row>
    <row r="40" spans="1:9" x14ac:dyDescent="0.25">
      <c r="A40" s="1">
        <v>48679</v>
      </c>
      <c r="B40">
        <f t="shared" si="0"/>
        <v>35.436800000000005</v>
      </c>
      <c r="C40" t="s">
        <v>19</v>
      </c>
      <c r="D40">
        <v>22.9</v>
      </c>
      <c r="E40">
        <v>26.9</v>
      </c>
      <c r="F40">
        <f>IF(martianeum3[[#This Row],[zawartosc '[%']]]&gt;=1,martianeum3[[#This Row],[masa '[kg']]]*martianeum3[[#This Row],[zawartosc '[%']]]*0.01,0)</f>
        <v>6.160099999999999</v>
      </c>
      <c r="G40">
        <f>martianeum3[[#This Row],[stan_magazynu '[kg']]]+martianeum3[[#This Row],[ile_kg_materiału_z_ładunku]]</f>
        <v>41.596900000000005</v>
      </c>
      <c r="H40">
        <f>IF(martianeum3[[#This Row],[stan_po_wydobyciu_z_ładunku]]&gt;=100,100,0)</f>
        <v>0</v>
      </c>
      <c r="I40">
        <f>martianeum3[[#This Row],[stan_po_wydobyciu_z_ładunku]]-martianeum3[[#This Row],[ile_zabiera_na_orbite]]</f>
        <v>41.596900000000005</v>
      </c>
    </row>
    <row r="41" spans="1:9" x14ac:dyDescent="0.25">
      <c r="A41" s="1">
        <v>48680</v>
      </c>
      <c r="B41">
        <f t="shared" si="0"/>
        <v>41.596900000000005</v>
      </c>
      <c r="C41" t="s">
        <v>19</v>
      </c>
      <c r="D41">
        <v>18.899999999999999</v>
      </c>
      <c r="E41">
        <v>11.3</v>
      </c>
      <c r="F41">
        <f>IF(martianeum3[[#This Row],[zawartosc '[%']]]&gt;=1,martianeum3[[#This Row],[masa '[kg']]]*martianeum3[[#This Row],[zawartosc '[%']]]*0.01,0)</f>
        <v>2.1356999999999999</v>
      </c>
      <c r="G41">
        <f>martianeum3[[#This Row],[stan_magazynu '[kg']]]+martianeum3[[#This Row],[ile_kg_materiału_z_ładunku]]</f>
        <v>43.732600000000005</v>
      </c>
      <c r="H41">
        <f>IF(martianeum3[[#This Row],[stan_po_wydobyciu_z_ładunku]]&gt;=100,100,0)</f>
        <v>0</v>
      </c>
      <c r="I41">
        <f>martianeum3[[#This Row],[stan_po_wydobyciu_z_ładunku]]-martianeum3[[#This Row],[ile_zabiera_na_orbite]]</f>
        <v>43.732600000000005</v>
      </c>
    </row>
    <row r="42" spans="1:9" x14ac:dyDescent="0.25">
      <c r="A42" s="1">
        <v>48681</v>
      </c>
      <c r="B42">
        <f t="shared" si="0"/>
        <v>43.732600000000005</v>
      </c>
      <c r="C42" t="s">
        <v>5</v>
      </c>
      <c r="D42">
        <v>23.5</v>
      </c>
      <c r="E42">
        <v>0</v>
      </c>
      <c r="F42">
        <f>IF(martianeum3[[#This Row],[zawartosc '[%']]]&gt;=1,martianeum3[[#This Row],[masa '[kg']]]*martianeum3[[#This Row],[zawartosc '[%']]]*0.01,0)</f>
        <v>0</v>
      </c>
      <c r="G42">
        <f>martianeum3[[#This Row],[stan_magazynu '[kg']]]+martianeum3[[#This Row],[ile_kg_materiału_z_ładunku]]</f>
        <v>43.732600000000005</v>
      </c>
      <c r="H42">
        <f>IF(martianeum3[[#This Row],[stan_po_wydobyciu_z_ładunku]]&gt;=100,100,0)</f>
        <v>0</v>
      </c>
      <c r="I42">
        <f>martianeum3[[#This Row],[stan_po_wydobyciu_z_ładunku]]-martianeum3[[#This Row],[ile_zabiera_na_orbite]]</f>
        <v>43.732600000000005</v>
      </c>
    </row>
    <row r="43" spans="1:9" x14ac:dyDescent="0.25">
      <c r="A43" s="1">
        <v>48682</v>
      </c>
      <c r="B43">
        <f t="shared" si="0"/>
        <v>43.732600000000005</v>
      </c>
      <c r="C43" t="s">
        <v>18</v>
      </c>
      <c r="D43">
        <v>13.4</v>
      </c>
      <c r="E43">
        <v>14.2</v>
      </c>
      <c r="F43">
        <f>IF(martianeum3[[#This Row],[zawartosc '[%']]]&gt;=1,martianeum3[[#This Row],[masa '[kg']]]*martianeum3[[#This Row],[zawartosc '[%']]]*0.01,0)</f>
        <v>1.9028</v>
      </c>
      <c r="G43">
        <f>martianeum3[[#This Row],[stan_magazynu '[kg']]]+martianeum3[[#This Row],[ile_kg_materiału_z_ładunku]]</f>
        <v>45.635400000000004</v>
      </c>
      <c r="H43">
        <f>IF(martianeum3[[#This Row],[stan_po_wydobyciu_z_ładunku]]&gt;=100,100,0)</f>
        <v>0</v>
      </c>
      <c r="I43">
        <f>martianeum3[[#This Row],[stan_po_wydobyciu_z_ładunku]]-martianeum3[[#This Row],[ile_zabiera_na_orbite]]</f>
        <v>45.635400000000004</v>
      </c>
    </row>
    <row r="44" spans="1:9" x14ac:dyDescent="0.25">
      <c r="A44" s="1">
        <v>48683</v>
      </c>
      <c r="B44">
        <f t="shared" si="0"/>
        <v>45.635400000000004</v>
      </c>
      <c r="C44" t="s">
        <v>20</v>
      </c>
      <c r="D44">
        <v>18.899999999999999</v>
      </c>
      <c r="E44">
        <v>1.5</v>
      </c>
      <c r="F44">
        <f>IF(martianeum3[[#This Row],[zawartosc '[%']]]&gt;=1,martianeum3[[#This Row],[masa '[kg']]]*martianeum3[[#This Row],[zawartosc '[%']]]*0.01,0)</f>
        <v>0.28349999999999997</v>
      </c>
      <c r="G44">
        <f>martianeum3[[#This Row],[stan_magazynu '[kg']]]+martianeum3[[#This Row],[ile_kg_materiału_z_ładunku]]</f>
        <v>45.918900000000001</v>
      </c>
      <c r="H44">
        <f>IF(martianeum3[[#This Row],[stan_po_wydobyciu_z_ładunku]]&gt;=100,100,0)</f>
        <v>0</v>
      </c>
      <c r="I44">
        <f>martianeum3[[#This Row],[stan_po_wydobyciu_z_ładunku]]-martianeum3[[#This Row],[ile_zabiera_na_orbite]]</f>
        <v>45.918900000000001</v>
      </c>
    </row>
    <row r="45" spans="1:9" x14ac:dyDescent="0.25">
      <c r="A45" s="1">
        <v>48684</v>
      </c>
      <c r="B45">
        <f t="shared" si="0"/>
        <v>45.918900000000001</v>
      </c>
      <c r="C45" t="s">
        <v>17</v>
      </c>
      <c r="D45">
        <v>13.5</v>
      </c>
      <c r="E45">
        <v>1.4</v>
      </c>
      <c r="F45">
        <f>IF(martianeum3[[#This Row],[zawartosc '[%']]]&gt;=1,martianeum3[[#This Row],[masa '[kg']]]*martianeum3[[#This Row],[zawartosc '[%']]]*0.01,0)</f>
        <v>0.189</v>
      </c>
      <c r="G45">
        <f>martianeum3[[#This Row],[stan_magazynu '[kg']]]+martianeum3[[#This Row],[ile_kg_materiału_z_ładunku]]</f>
        <v>46.107900000000001</v>
      </c>
      <c r="H45">
        <f>IF(martianeum3[[#This Row],[stan_po_wydobyciu_z_ładunku]]&gt;=100,100,0)</f>
        <v>0</v>
      </c>
      <c r="I45">
        <f>martianeum3[[#This Row],[stan_po_wydobyciu_z_ładunku]]-martianeum3[[#This Row],[ile_zabiera_na_orbite]]</f>
        <v>46.107900000000001</v>
      </c>
    </row>
    <row r="46" spans="1:9" x14ac:dyDescent="0.25">
      <c r="A46" s="1">
        <v>48685</v>
      </c>
      <c r="B46">
        <f t="shared" si="0"/>
        <v>46.107900000000001</v>
      </c>
      <c r="C46" t="s">
        <v>5</v>
      </c>
      <c r="D46">
        <v>17.7</v>
      </c>
      <c r="E46">
        <v>5.9</v>
      </c>
      <c r="F46">
        <f>IF(martianeum3[[#This Row],[zawartosc '[%']]]&gt;=1,martianeum3[[#This Row],[masa '[kg']]]*martianeum3[[#This Row],[zawartosc '[%']]]*0.01,0)</f>
        <v>1.0443</v>
      </c>
      <c r="G46">
        <f>martianeum3[[#This Row],[stan_magazynu '[kg']]]+martianeum3[[#This Row],[ile_kg_materiału_z_ładunku]]</f>
        <v>47.152200000000001</v>
      </c>
      <c r="H46">
        <f>IF(martianeum3[[#This Row],[stan_po_wydobyciu_z_ładunku]]&gt;=100,100,0)</f>
        <v>0</v>
      </c>
      <c r="I46">
        <f>martianeum3[[#This Row],[stan_po_wydobyciu_z_ładunku]]-martianeum3[[#This Row],[ile_zabiera_na_orbite]]</f>
        <v>47.152200000000001</v>
      </c>
    </row>
    <row r="47" spans="1:9" x14ac:dyDescent="0.25">
      <c r="A47" s="1">
        <v>48686</v>
      </c>
      <c r="B47">
        <f t="shared" si="0"/>
        <v>47.152200000000001</v>
      </c>
      <c r="C47" t="s">
        <v>11</v>
      </c>
      <c r="D47">
        <v>24.7</v>
      </c>
      <c r="E47">
        <v>0</v>
      </c>
      <c r="F47">
        <f>IF(martianeum3[[#This Row],[zawartosc '[%']]]&gt;=1,martianeum3[[#This Row],[masa '[kg']]]*martianeum3[[#This Row],[zawartosc '[%']]]*0.01,0)</f>
        <v>0</v>
      </c>
      <c r="G47">
        <f>martianeum3[[#This Row],[stan_magazynu '[kg']]]+martianeum3[[#This Row],[ile_kg_materiału_z_ładunku]]</f>
        <v>47.152200000000001</v>
      </c>
      <c r="H47">
        <f>IF(martianeum3[[#This Row],[stan_po_wydobyciu_z_ładunku]]&gt;=100,100,0)</f>
        <v>0</v>
      </c>
      <c r="I47">
        <f>martianeum3[[#This Row],[stan_po_wydobyciu_z_ładunku]]-martianeum3[[#This Row],[ile_zabiera_na_orbite]]</f>
        <v>47.152200000000001</v>
      </c>
    </row>
    <row r="48" spans="1:9" x14ac:dyDescent="0.25">
      <c r="A48" s="1">
        <v>48687</v>
      </c>
      <c r="B48">
        <f t="shared" si="0"/>
        <v>47.152200000000001</v>
      </c>
      <c r="C48" t="s">
        <v>18</v>
      </c>
      <c r="D48">
        <v>25.6</v>
      </c>
      <c r="E48">
        <v>1.9</v>
      </c>
      <c r="F48">
        <f>IF(martianeum3[[#This Row],[zawartosc '[%']]]&gt;=1,martianeum3[[#This Row],[masa '[kg']]]*martianeum3[[#This Row],[zawartosc '[%']]]*0.01,0)</f>
        <v>0.4864</v>
      </c>
      <c r="G48">
        <f>martianeum3[[#This Row],[stan_magazynu '[kg']]]+martianeum3[[#This Row],[ile_kg_materiału_z_ładunku]]</f>
        <v>47.638600000000004</v>
      </c>
      <c r="H48">
        <f>IF(martianeum3[[#This Row],[stan_po_wydobyciu_z_ładunku]]&gt;=100,100,0)</f>
        <v>0</v>
      </c>
      <c r="I48">
        <f>martianeum3[[#This Row],[stan_po_wydobyciu_z_ładunku]]-martianeum3[[#This Row],[ile_zabiera_na_orbite]]</f>
        <v>47.638600000000004</v>
      </c>
    </row>
    <row r="49" spans="1:9" x14ac:dyDescent="0.25">
      <c r="A49" s="1">
        <v>48688</v>
      </c>
      <c r="B49">
        <f t="shared" si="0"/>
        <v>47.638600000000004</v>
      </c>
      <c r="C49" t="s">
        <v>22</v>
      </c>
      <c r="D49">
        <v>18.399999999999999</v>
      </c>
      <c r="E49">
        <v>0</v>
      </c>
      <c r="F49">
        <f>IF(martianeum3[[#This Row],[zawartosc '[%']]]&gt;=1,martianeum3[[#This Row],[masa '[kg']]]*martianeum3[[#This Row],[zawartosc '[%']]]*0.01,0)</f>
        <v>0</v>
      </c>
      <c r="G49">
        <f>martianeum3[[#This Row],[stan_magazynu '[kg']]]+martianeum3[[#This Row],[ile_kg_materiału_z_ładunku]]</f>
        <v>47.638600000000004</v>
      </c>
      <c r="H49">
        <f>IF(martianeum3[[#This Row],[stan_po_wydobyciu_z_ładunku]]&gt;=100,100,0)</f>
        <v>0</v>
      </c>
      <c r="I49">
        <f>martianeum3[[#This Row],[stan_po_wydobyciu_z_ładunku]]-martianeum3[[#This Row],[ile_zabiera_na_orbite]]</f>
        <v>47.638600000000004</v>
      </c>
    </row>
    <row r="50" spans="1:9" x14ac:dyDescent="0.25">
      <c r="A50" s="1">
        <v>48689</v>
      </c>
      <c r="B50">
        <f t="shared" si="0"/>
        <v>47.638600000000004</v>
      </c>
      <c r="C50" t="s">
        <v>23</v>
      </c>
      <c r="D50">
        <v>27</v>
      </c>
      <c r="E50">
        <v>0</v>
      </c>
      <c r="F50">
        <f>IF(martianeum3[[#This Row],[zawartosc '[%']]]&gt;=1,martianeum3[[#This Row],[masa '[kg']]]*martianeum3[[#This Row],[zawartosc '[%']]]*0.01,0)</f>
        <v>0</v>
      </c>
      <c r="G50">
        <f>martianeum3[[#This Row],[stan_magazynu '[kg']]]+martianeum3[[#This Row],[ile_kg_materiału_z_ładunku]]</f>
        <v>47.638600000000004</v>
      </c>
      <c r="H50">
        <f>IF(martianeum3[[#This Row],[stan_po_wydobyciu_z_ładunku]]&gt;=100,100,0)</f>
        <v>0</v>
      </c>
      <c r="I50">
        <f>martianeum3[[#This Row],[stan_po_wydobyciu_z_ładunku]]-martianeum3[[#This Row],[ile_zabiera_na_orbite]]</f>
        <v>47.638600000000004</v>
      </c>
    </row>
    <row r="51" spans="1:9" x14ac:dyDescent="0.25">
      <c r="A51" s="1">
        <v>48690</v>
      </c>
      <c r="B51">
        <f t="shared" si="0"/>
        <v>47.638600000000004</v>
      </c>
      <c r="C51" t="s">
        <v>10</v>
      </c>
      <c r="D51">
        <v>16</v>
      </c>
      <c r="E51">
        <v>0</v>
      </c>
      <c r="F51">
        <f>IF(martianeum3[[#This Row],[zawartosc '[%']]]&gt;=1,martianeum3[[#This Row],[masa '[kg']]]*martianeum3[[#This Row],[zawartosc '[%']]]*0.01,0)</f>
        <v>0</v>
      </c>
      <c r="G51">
        <f>martianeum3[[#This Row],[stan_magazynu '[kg']]]+martianeum3[[#This Row],[ile_kg_materiału_z_ładunku]]</f>
        <v>47.638600000000004</v>
      </c>
      <c r="H51">
        <f>IF(martianeum3[[#This Row],[stan_po_wydobyciu_z_ładunku]]&gt;=100,100,0)</f>
        <v>0</v>
      </c>
      <c r="I51">
        <f>martianeum3[[#This Row],[stan_po_wydobyciu_z_ładunku]]-martianeum3[[#This Row],[ile_zabiera_na_orbite]]</f>
        <v>47.638600000000004</v>
      </c>
    </row>
    <row r="52" spans="1:9" x14ac:dyDescent="0.25">
      <c r="A52" s="1">
        <v>48691</v>
      </c>
      <c r="B52">
        <f t="shared" si="0"/>
        <v>47.638600000000004</v>
      </c>
      <c r="C52" t="s">
        <v>7</v>
      </c>
      <c r="D52">
        <v>18.600000000000001</v>
      </c>
      <c r="E52">
        <v>7.4</v>
      </c>
      <c r="F52">
        <f>IF(martianeum3[[#This Row],[zawartosc '[%']]]&gt;=1,martianeum3[[#This Row],[masa '[kg']]]*martianeum3[[#This Row],[zawartosc '[%']]]*0.01,0)</f>
        <v>1.3764000000000001</v>
      </c>
      <c r="G52">
        <f>martianeum3[[#This Row],[stan_magazynu '[kg']]]+martianeum3[[#This Row],[ile_kg_materiału_z_ładunku]]</f>
        <v>49.015000000000001</v>
      </c>
      <c r="H52">
        <f>IF(martianeum3[[#This Row],[stan_po_wydobyciu_z_ładunku]]&gt;=100,100,0)</f>
        <v>0</v>
      </c>
      <c r="I52">
        <f>martianeum3[[#This Row],[stan_po_wydobyciu_z_ładunku]]-martianeum3[[#This Row],[ile_zabiera_na_orbite]]</f>
        <v>49.015000000000001</v>
      </c>
    </row>
    <row r="53" spans="1:9" x14ac:dyDescent="0.25">
      <c r="A53" s="1">
        <v>48692</v>
      </c>
      <c r="B53">
        <f t="shared" si="0"/>
        <v>49.015000000000001</v>
      </c>
      <c r="C53" t="s">
        <v>10</v>
      </c>
      <c r="D53">
        <v>12.7</v>
      </c>
      <c r="E53">
        <v>30.8</v>
      </c>
      <c r="F53">
        <f>IF(martianeum3[[#This Row],[zawartosc '[%']]]&gt;=1,martianeum3[[#This Row],[masa '[kg']]]*martianeum3[[#This Row],[zawartosc '[%']]]*0.01,0)</f>
        <v>3.9116</v>
      </c>
      <c r="G53">
        <f>martianeum3[[#This Row],[stan_magazynu '[kg']]]+martianeum3[[#This Row],[ile_kg_materiału_z_ładunku]]</f>
        <v>52.926600000000001</v>
      </c>
      <c r="H53">
        <f>IF(martianeum3[[#This Row],[stan_po_wydobyciu_z_ładunku]]&gt;=100,100,0)</f>
        <v>0</v>
      </c>
      <c r="I53">
        <f>martianeum3[[#This Row],[stan_po_wydobyciu_z_ładunku]]-martianeum3[[#This Row],[ile_zabiera_na_orbite]]</f>
        <v>52.926600000000001</v>
      </c>
    </row>
    <row r="54" spans="1:9" x14ac:dyDescent="0.25">
      <c r="A54" s="1">
        <v>48693</v>
      </c>
      <c r="B54">
        <f t="shared" si="0"/>
        <v>52.926600000000001</v>
      </c>
      <c r="C54" t="s">
        <v>19</v>
      </c>
      <c r="D54">
        <v>14.5</v>
      </c>
      <c r="E54">
        <v>0</v>
      </c>
      <c r="F54">
        <f>IF(martianeum3[[#This Row],[zawartosc '[%']]]&gt;=1,martianeum3[[#This Row],[masa '[kg']]]*martianeum3[[#This Row],[zawartosc '[%']]]*0.01,0)</f>
        <v>0</v>
      </c>
      <c r="G54">
        <f>martianeum3[[#This Row],[stan_magazynu '[kg']]]+martianeum3[[#This Row],[ile_kg_materiału_z_ładunku]]</f>
        <v>52.926600000000001</v>
      </c>
      <c r="H54">
        <f>IF(martianeum3[[#This Row],[stan_po_wydobyciu_z_ładunku]]&gt;=100,100,0)</f>
        <v>0</v>
      </c>
      <c r="I54">
        <f>martianeum3[[#This Row],[stan_po_wydobyciu_z_ładunku]]-martianeum3[[#This Row],[ile_zabiera_na_orbite]]</f>
        <v>52.926600000000001</v>
      </c>
    </row>
    <row r="55" spans="1:9" x14ac:dyDescent="0.25">
      <c r="A55" s="1">
        <v>48694</v>
      </c>
      <c r="B55">
        <f t="shared" si="0"/>
        <v>52.926600000000001</v>
      </c>
      <c r="C55" t="s">
        <v>24</v>
      </c>
      <c r="D55">
        <v>12.2</v>
      </c>
      <c r="E55">
        <v>3.5</v>
      </c>
      <c r="F55">
        <f>IF(martianeum3[[#This Row],[zawartosc '[%']]]&gt;=1,martianeum3[[#This Row],[masa '[kg']]]*martianeum3[[#This Row],[zawartosc '[%']]]*0.01,0)</f>
        <v>0.42699999999999999</v>
      </c>
      <c r="G55">
        <f>martianeum3[[#This Row],[stan_magazynu '[kg']]]+martianeum3[[#This Row],[ile_kg_materiału_z_ładunku]]</f>
        <v>53.3536</v>
      </c>
      <c r="H55">
        <f>IF(martianeum3[[#This Row],[stan_po_wydobyciu_z_ładunku]]&gt;=100,100,0)</f>
        <v>0</v>
      </c>
      <c r="I55">
        <f>martianeum3[[#This Row],[stan_po_wydobyciu_z_ładunku]]-martianeum3[[#This Row],[ile_zabiera_na_orbite]]</f>
        <v>53.3536</v>
      </c>
    </row>
    <row r="56" spans="1:9" x14ac:dyDescent="0.25">
      <c r="A56" s="1">
        <v>48695</v>
      </c>
      <c r="B56">
        <f t="shared" si="0"/>
        <v>53.3536</v>
      </c>
      <c r="C56" t="s">
        <v>25</v>
      </c>
      <c r="D56">
        <v>19.899999999999999</v>
      </c>
      <c r="E56">
        <v>0</v>
      </c>
      <c r="F56">
        <f>IF(martianeum3[[#This Row],[zawartosc '[%']]]&gt;=1,martianeum3[[#This Row],[masa '[kg']]]*martianeum3[[#This Row],[zawartosc '[%']]]*0.01,0)</f>
        <v>0</v>
      </c>
      <c r="G56">
        <f>martianeum3[[#This Row],[stan_magazynu '[kg']]]+martianeum3[[#This Row],[ile_kg_materiału_z_ładunku]]</f>
        <v>53.3536</v>
      </c>
      <c r="H56">
        <f>IF(martianeum3[[#This Row],[stan_po_wydobyciu_z_ładunku]]&gt;=100,100,0)</f>
        <v>0</v>
      </c>
      <c r="I56">
        <f>martianeum3[[#This Row],[stan_po_wydobyciu_z_ładunku]]-martianeum3[[#This Row],[ile_zabiera_na_orbite]]</f>
        <v>53.3536</v>
      </c>
    </row>
    <row r="57" spans="1:9" x14ac:dyDescent="0.25">
      <c r="A57" s="1">
        <v>48696</v>
      </c>
      <c r="B57">
        <f t="shared" si="0"/>
        <v>53.3536</v>
      </c>
      <c r="C57" t="s">
        <v>26</v>
      </c>
      <c r="D57">
        <v>28.1</v>
      </c>
      <c r="E57">
        <v>5.3</v>
      </c>
      <c r="F57">
        <f>IF(martianeum3[[#This Row],[zawartosc '[%']]]&gt;=1,martianeum3[[#This Row],[masa '[kg']]]*martianeum3[[#This Row],[zawartosc '[%']]]*0.01,0)</f>
        <v>1.4893000000000001</v>
      </c>
      <c r="G57">
        <f>martianeum3[[#This Row],[stan_magazynu '[kg']]]+martianeum3[[#This Row],[ile_kg_materiału_z_ładunku]]</f>
        <v>54.8429</v>
      </c>
      <c r="H57">
        <f>IF(martianeum3[[#This Row],[stan_po_wydobyciu_z_ładunku]]&gt;=100,100,0)</f>
        <v>0</v>
      </c>
      <c r="I57">
        <f>martianeum3[[#This Row],[stan_po_wydobyciu_z_ładunku]]-martianeum3[[#This Row],[ile_zabiera_na_orbite]]</f>
        <v>54.8429</v>
      </c>
    </row>
    <row r="58" spans="1:9" x14ac:dyDescent="0.25">
      <c r="A58" s="1">
        <v>48697</v>
      </c>
      <c r="B58">
        <f t="shared" si="0"/>
        <v>54.8429</v>
      </c>
      <c r="C58" t="s">
        <v>10</v>
      </c>
      <c r="D58">
        <v>27.7</v>
      </c>
      <c r="E58">
        <v>45.3</v>
      </c>
      <c r="F58">
        <f>IF(martianeum3[[#This Row],[zawartosc '[%']]]&gt;=1,martianeum3[[#This Row],[masa '[kg']]]*martianeum3[[#This Row],[zawartosc '[%']]]*0.01,0)</f>
        <v>12.5481</v>
      </c>
      <c r="G58">
        <f>martianeum3[[#This Row],[stan_magazynu '[kg']]]+martianeum3[[#This Row],[ile_kg_materiału_z_ładunku]]</f>
        <v>67.391000000000005</v>
      </c>
      <c r="H58">
        <f>IF(martianeum3[[#This Row],[stan_po_wydobyciu_z_ładunku]]&gt;=100,100,0)</f>
        <v>0</v>
      </c>
      <c r="I58">
        <f>martianeum3[[#This Row],[stan_po_wydobyciu_z_ładunku]]-martianeum3[[#This Row],[ile_zabiera_na_orbite]]</f>
        <v>67.391000000000005</v>
      </c>
    </row>
    <row r="59" spans="1:9" x14ac:dyDescent="0.25">
      <c r="A59" s="1">
        <v>48698</v>
      </c>
      <c r="B59">
        <f t="shared" si="0"/>
        <v>67.391000000000005</v>
      </c>
      <c r="C59" t="s">
        <v>5</v>
      </c>
      <c r="D59">
        <v>14.6</v>
      </c>
      <c r="E59">
        <v>5.2</v>
      </c>
      <c r="F59">
        <f>IF(martianeum3[[#This Row],[zawartosc '[%']]]&gt;=1,martianeum3[[#This Row],[masa '[kg']]]*martianeum3[[#This Row],[zawartosc '[%']]]*0.01,0)</f>
        <v>0.75919999999999999</v>
      </c>
      <c r="G59">
        <f>martianeum3[[#This Row],[stan_magazynu '[kg']]]+martianeum3[[#This Row],[ile_kg_materiału_z_ładunku]]</f>
        <v>68.150200000000012</v>
      </c>
      <c r="H59">
        <f>IF(martianeum3[[#This Row],[stan_po_wydobyciu_z_ładunku]]&gt;=100,100,0)</f>
        <v>0</v>
      </c>
      <c r="I59">
        <f>martianeum3[[#This Row],[stan_po_wydobyciu_z_ładunku]]-martianeum3[[#This Row],[ile_zabiera_na_orbite]]</f>
        <v>68.150200000000012</v>
      </c>
    </row>
    <row r="60" spans="1:9" x14ac:dyDescent="0.25">
      <c r="A60" s="1">
        <v>48699</v>
      </c>
      <c r="B60">
        <f t="shared" si="0"/>
        <v>68.150200000000012</v>
      </c>
      <c r="C60" t="s">
        <v>18</v>
      </c>
      <c r="D60">
        <v>10.8</v>
      </c>
      <c r="E60">
        <v>0</v>
      </c>
      <c r="F60">
        <f>IF(martianeum3[[#This Row],[zawartosc '[%']]]&gt;=1,martianeum3[[#This Row],[masa '[kg']]]*martianeum3[[#This Row],[zawartosc '[%']]]*0.01,0)</f>
        <v>0</v>
      </c>
      <c r="G60">
        <f>martianeum3[[#This Row],[stan_magazynu '[kg']]]+martianeum3[[#This Row],[ile_kg_materiału_z_ładunku]]</f>
        <v>68.150200000000012</v>
      </c>
      <c r="H60">
        <f>IF(martianeum3[[#This Row],[stan_po_wydobyciu_z_ładunku]]&gt;=100,100,0)</f>
        <v>0</v>
      </c>
      <c r="I60">
        <f>martianeum3[[#This Row],[stan_po_wydobyciu_z_ładunku]]-martianeum3[[#This Row],[ile_zabiera_na_orbite]]</f>
        <v>68.150200000000012</v>
      </c>
    </row>
    <row r="61" spans="1:9" x14ac:dyDescent="0.25">
      <c r="A61" s="1">
        <v>48700</v>
      </c>
      <c r="B61">
        <f t="shared" si="0"/>
        <v>68.150200000000012</v>
      </c>
      <c r="C61" t="s">
        <v>27</v>
      </c>
      <c r="D61">
        <v>12.4</v>
      </c>
      <c r="E61">
        <v>3.2</v>
      </c>
      <c r="F61">
        <f>IF(martianeum3[[#This Row],[zawartosc '[%']]]&gt;=1,martianeum3[[#This Row],[masa '[kg']]]*martianeum3[[#This Row],[zawartosc '[%']]]*0.01,0)</f>
        <v>0.3968000000000001</v>
      </c>
      <c r="G61">
        <f>martianeum3[[#This Row],[stan_magazynu '[kg']]]+martianeum3[[#This Row],[ile_kg_materiału_z_ładunku]]</f>
        <v>68.547000000000011</v>
      </c>
      <c r="H61">
        <f>IF(martianeum3[[#This Row],[stan_po_wydobyciu_z_ładunku]]&gt;=100,100,0)</f>
        <v>0</v>
      </c>
      <c r="I61">
        <f>martianeum3[[#This Row],[stan_po_wydobyciu_z_ładunku]]-martianeum3[[#This Row],[ile_zabiera_na_orbite]]</f>
        <v>68.547000000000011</v>
      </c>
    </row>
    <row r="62" spans="1:9" x14ac:dyDescent="0.25">
      <c r="A62" s="1">
        <v>48701</v>
      </c>
      <c r="B62">
        <f t="shared" si="0"/>
        <v>68.547000000000011</v>
      </c>
      <c r="C62" t="s">
        <v>10</v>
      </c>
      <c r="D62">
        <v>25.2</v>
      </c>
      <c r="E62">
        <v>0</v>
      </c>
      <c r="F62">
        <f>IF(martianeum3[[#This Row],[zawartosc '[%']]]&gt;=1,martianeum3[[#This Row],[masa '[kg']]]*martianeum3[[#This Row],[zawartosc '[%']]]*0.01,0)</f>
        <v>0</v>
      </c>
      <c r="G62">
        <f>martianeum3[[#This Row],[stan_magazynu '[kg']]]+martianeum3[[#This Row],[ile_kg_materiału_z_ładunku]]</f>
        <v>68.547000000000011</v>
      </c>
      <c r="H62">
        <f>IF(martianeum3[[#This Row],[stan_po_wydobyciu_z_ładunku]]&gt;=100,100,0)</f>
        <v>0</v>
      </c>
      <c r="I62">
        <f>martianeum3[[#This Row],[stan_po_wydobyciu_z_ładunku]]-martianeum3[[#This Row],[ile_zabiera_na_orbite]]</f>
        <v>68.547000000000011</v>
      </c>
    </row>
    <row r="63" spans="1:9" x14ac:dyDescent="0.25">
      <c r="A63" s="1">
        <v>48702</v>
      </c>
      <c r="B63">
        <f t="shared" si="0"/>
        <v>68.547000000000011</v>
      </c>
      <c r="C63" t="s">
        <v>10</v>
      </c>
      <c r="D63">
        <v>28.9</v>
      </c>
      <c r="E63">
        <v>0</v>
      </c>
      <c r="F63">
        <f>IF(martianeum3[[#This Row],[zawartosc '[%']]]&gt;=1,martianeum3[[#This Row],[masa '[kg']]]*martianeum3[[#This Row],[zawartosc '[%']]]*0.01,0)</f>
        <v>0</v>
      </c>
      <c r="G63">
        <f>martianeum3[[#This Row],[stan_magazynu '[kg']]]+martianeum3[[#This Row],[ile_kg_materiału_z_ładunku]]</f>
        <v>68.547000000000011</v>
      </c>
      <c r="H63">
        <f>IF(martianeum3[[#This Row],[stan_po_wydobyciu_z_ładunku]]&gt;=100,100,0)</f>
        <v>0</v>
      </c>
      <c r="I63">
        <f>martianeum3[[#This Row],[stan_po_wydobyciu_z_ładunku]]-martianeum3[[#This Row],[ile_zabiera_na_orbite]]</f>
        <v>68.547000000000011</v>
      </c>
    </row>
    <row r="64" spans="1:9" x14ac:dyDescent="0.25">
      <c r="A64" s="1">
        <v>48703</v>
      </c>
      <c r="B64">
        <f t="shared" si="0"/>
        <v>68.547000000000011</v>
      </c>
      <c r="C64" t="s">
        <v>19</v>
      </c>
      <c r="D64">
        <v>13.2</v>
      </c>
      <c r="E64">
        <v>23.3</v>
      </c>
      <c r="F64">
        <f>IF(martianeum3[[#This Row],[zawartosc '[%']]]&gt;=1,martianeum3[[#This Row],[masa '[kg']]]*martianeum3[[#This Row],[zawartosc '[%']]]*0.01,0)</f>
        <v>3.0756000000000001</v>
      </c>
      <c r="G64">
        <f>martianeum3[[#This Row],[stan_magazynu '[kg']]]+martianeum3[[#This Row],[ile_kg_materiału_z_ładunku]]</f>
        <v>71.622600000000006</v>
      </c>
      <c r="H64">
        <f>IF(martianeum3[[#This Row],[stan_po_wydobyciu_z_ładunku]]&gt;=100,100,0)</f>
        <v>0</v>
      </c>
      <c r="I64">
        <f>martianeum3[[#This Row],[stan_po_wydobyciu_z_ładunku]]-martianeum3[[#This Row],[ile_zabiera_na_orbite]]</f>
        <v>71.622600000000006</v>
      </c>
    </row>
    <row r="65" spans="1:9" x14ac:dyDescent="0.25">
      <c r="A65" s="1">
        <v>48704</v>
      </c>
      <c r="B65">
        <f t="shared" si="0"/>
        <v>71.622600000000006</v>
      </c>
      <c r="C65" t="s">
        <v>10</v>
      </c>
      <c r="D65">
        <v>27.9</v>
      </c>
      <c r="E65">
        <v>0</v>
      </c>
      <c r="F65">
        <f>IF(martianeum3[[#This Row],[zawartosc '[%']]]&gt;=1,martianeum3[[#This Row],[masa '[kg']]]*martianeum3[[#This Row],[zawartosc '[%']]]*0.01,0)</f>
        <v>0</v>
      </c>
      <c r="G65">
        <f>martianeum3[[#This Row],[stan_magazynu '[kg']]]+martianeum3[[#This Row],[ile_kg_materiału_z_ładunku]]</f>
        <v>71.622600000000006</v>
      </c>
      <c r="H65">
        <f>IF(martianeum3[[#This Row],[stan_po_wydobyciu_z_ładunku]]&gt;=100,100,0)</f>
        <v>0</v>
      </c>
      <c r="I65">
        <f>martianeum3[[#This Row],[stan_po_wydobyciu_z_ładunku]]-martianeum3[[#This Row],[ile_zabiera_na_orbite]]</f>
        <v>71.622600000000006</v>
      </c>
    </row>
    <row r="66" spans="1:9" x14ac:dyDescent="0.25">
      <c r="A66" s="1">
        <v>48705</v>
      </c>
      <c r="B66">
        <f t="shared" si="0"/>
        <v>71.622600000000006</v>
      </c>
      <c r="C66" t="s">
        <v>7</v>
      </c>
      <c r="D66">
        <v>10.9</v>
      </c>
      <c r="E66">
        <v>3.5</v>
      </c>
      <c r="F66">
        <f>IF(martianeum3[[#This Row],[zawartosc '[%']]]&gt;=1,martianeum3[[#This Row],[masa '[kg']]]*martianeum3[[#This Row],[zawartosc '[%']]]*0.01,0)</f>
        <v>0.38150000000000001</v>
      </c>
      <c r="G66">
        <f>martianeum3[[#This Row],[stan_magazynu '[kg']]]+martianeum3[[#This Row],[ile_kg_materiału_z_ładunku]]</f>
        <v>72.004100000000008</v>
      </c>
      <c r="H66">
        <f>IF(martianeum3[[#This Row],[stan_po_wydobyciu_z_ładunku]]&gt;=100,100,0)</f>
        <v>0</v>
      </c>
      <c r="I66">
        <f>martianeum3[[#This Row],[stan_po_wydobyciu_z_ładunku]]-martianeum3[[#This Row],[ile_zabiera_na_orbite]]</f>
        <v>72.004100000000008</v>
      </c>
    </row>
    <row r="67" spans="1:9" x14ac:dyDescent="0.25">
      <c r="A67" s="1">
        <v>48706</v>
      </c>
      <c r="B67">
        <f t="shared" si="0"/>
        <v>72.004100000000008</v>
      </c>
      <c r="C67" t="s">
        <v>15</v>
      </c>
      <c r="D67">
        <v>25.5</v>
      </c>
      <c r="E67">
        <v>20</v>
      </c>
      <c r="F67">
        <f>IF(martianeum3[[#This Row],[zawartosc '[%']]]&gt;=1,martianeum3[[#This Row],[masa '[kg']]]*martianeum3[[#This Row],[zawartosc '[%']]]*0.01,0)</f>
        <v>5.1000000000000005</v>
      </c>
      <c r="G67">
        <f>martianeum3[[#This Row],[stan_magazynu '[kg']]]+martianeum3[[#This Row],[ile_kg_materiału_z_ładunku]]</f>
        <v>77.104100000000003</v>
      </c>
      <c r="H67">
        <f>IF(martianeum3[[#This Row],[stan_po_wydobyciu_z_ładunku]]&gt;=100,100,0)</f>
        <v>0</v>
      </c>
      <c r="I67">
        <f>martianeum3[[#This Row],[stan_po_wydobyciu_z_ładunku]]-martianeum3[[#This Row],[ile_zabiera_na_orbite]]</f>
        <v>77.104100000000003</v>
      </c>
    </row>
    <row r="68" spans="1:9" x14ac:dyDescent="0.25">
      <c r="A68" s="1">
        <v>48707</v>
      </c>
      <c r="B68">
        <f t="shared" ref="B68:B131" si="1">I67</f>
        <v>77.104100000000003</v>
      </c>
      <c r="C68" t="s">
        <v>9</v>
      </c>
      <c r="D68">
        <v>26</v>
      </c>
      <c r="E68">
        <v>0</v>
      </c>
      <c r="F68">
        <f>IF(martianeum3[[#This Row],[zawartosc '[%']]]&gt;=1,martianeum3[[#This Row],[masa '[kg']]]*martianeum3[[#This Row],[zawartosc '[%']]]*0.01,0)</f>
        <v>0</v>
      </c>
      <c r="G68">
        <f>martianeum3[[#This Row],[stan_magazynu '[kg']]]+martianeum3[[#This Row],[ile_kg_materiału_z_ładunku]]</f>
        <v>77.104100000000003</v>
      </c>
      <c r="H68">
        <f>IF(martianeum3[[#This Row],[stan_po_wydobyciu_z_ładunku]]&gt;=100,100,0)</f>
        <v>0</v>
      </c>
      <c r="I68">
        <f>martianeum3[[#This Row],[stan_po_wydobyciu_z_ładunku]]-martianeum3[[#This Row],[ile_zabiera_na_orbite]]</f>
        <v>77.104100000000003</v>
      </c>
    </row>
    <row r="69" spans="1:9" x14ac:dyDescent="0.25">
      <c r="A69" s="1">
        <v>48708</v>
      </c>
      <c r="B69">
        <f t="shared" si="1"/>
        <v>77.104100000000003</v>
      </c>
      <c r="C69" t="s">
        <v>25</v>
      </c>
      <c r="D69">
        <v>25.8</v>
      </c>
      <c r="E69">
        <v>0.1</v>
      </c>
      <c r="F69">
        <f>IF(martianeum3[[#This Row],[zawartosc '[%']]]&gt;=1,martianeum3[[#This Row],[masa '[kg']]]*martianeum3[[#This Row],[zawartosc '[%']]]*0.01,0)</f>
        <v>0</v>
      </c>
      <c r="G69">
        <f>martianeum3[[#This Row],[stan_magazynu '[kg']]]+martianeum3[[#This Row],[ile_kg_materiału_z_ładunku]]</f>
        <v>77.104100000000003</v>
      </c>
      <c r="H69">
        <f>IF(martianeum3[[#This Row],[stan_po_wydobyciu_z_ładunku]]&gt;=100,100,0)</f>
        <v>0</v>
      </c>
      <c r="I69">
        <f>martianeum3[[#This Row],[stan_po_wydobyciu_z_ładunku]]-martianeum3[[#This Row],[ile_zabiera_na_orbite]]</f>
        <v>77.104100000000003</v>
      </c>
    </row>
    <row r="70" spans="1:9" x14ac:dyDescent="0.25">
      <c r="A70" s="1">
        <v>48709</v>
      </c>
      <c r="B70">
        <f t="shared" si="1"/>
        <v>77.104100000000003</v>
      </c>
      <c r="C70" t="s">
        <v>14</v>
      </c>
      <c r="D70">
        <v>17.5</v>
      </c>
      <c r="E70">
        <v>0.5</v>
      </c>
      <c r="F70">
        <f>IF(martianeum3[[#This Row],[zawartosc '[%']]]&gt;=1,martianeum3[[#This Row],[masa '[kg']]]*martianeum3[[#This Row],[zawartosc '[%']]]*0.01,0)</f>
        <v>0</v>
      </c>
      <c r="G70">
        <f>martianeum3[[#This Row],[stan_magazynu '[kg']]]+martianeum3[[#This Row],[ile_kg_materiału_z_ładunku]]</f>
        <v>77.104100000000003</v>
      </c>
      <c r="H70">
        <f>IF(martianeum3[[#This Row],[stan_po_wydobyciu_z_ładunku]]&gt;=100,100,0)</f>
        <v>0</v>
      </c>
      <c r="I70">
        <f>martianeum3[[#This Row],[stan_po_wydobyciu_z_ładunku]]-martianeum3[[#This Row],[ile_zabiera_na_orbite]]</f>
        <v>77.104100000000003</v>
      </c>
    </row>
    <row r="71" spans="1:9" x14ac:dyDescent="0.25">
      <c r="A71" s="1">
        <v>48710</v>
      </c>
      <c r="B71">
        <f t="shared" si="1"/>
        <v>77.104100000000003</v>
      </c>
      <c r="C71" t="s">
        <v>10</v>
      </c>
      <c r="D71">
        <v>17.8</v>
      </c>
      <c r="E71">
        <v>3.3</v>
      </c>
      <c r="F71">
        <f>IF(martianeum3[[#This Row],[zawartosc '[%']]]&gt;=1,martianeum3[[#This Row],[masa '[kg']]]*martianeum3[[#This Row],[zawartosc '[%']]]*0.01,0)</f>
        <v>0.58740000000000003</v>
      </c>
      <c r="G71">
        <f>martianeum3[[#This Row],[stan_magazynu '[kg']]]+martianeum3[[#This Row],[ile_kg_materiału_z_ładunku]]</f>
        <v>77.691500000000005</v>
      </c>
      <c r="H71">
        <f>IF(martianeum3[[#This Row],[stan_po_wydobyciu_z_ładunku]]&gt;=100,100,0)</f>
        <v>0</v>
      </c>
      <c r="I71">
        <f>martianeum3[[#This Row],[stan_po_wydobyciu_z_ładunku]]-martianeum3[[#This Row],[ile_zabiera_na_orbite]]</f>
        <v>77.691500000000005</v>
      </c>
    </row>
    <row r="72" spans="1:9" x14ac:dyDescent="0.25">
      <c r="A72" s="1">
        <v>48711</v>
      </c>
      <c r="B72">
        <f t="shared" si="1"/>
        <v>77.691500000000005</v>
      </c>
      <c r="C72" t="s">
        <v>10</v>
      </c>
      <c r="D72">
        <v>17.5</v>
      </c>
      <c r="E72">
        <v>0</v>
      </c>
      <c r="F72">
        <f>IF(martianeum3[[#This Row],[zawartosc '[%']]]&gt;=1,martianeum3[[#This Row],[masa '[kg']]]*martianeum3[[#This Row],[zawartosc '[%']]]*0.01,0)</f>
        <v>0</v>
      </c>
      <c r="G72">
        <f>martianeum3[[#This Row],[stan_magazynu '[kg']]]+martianeum3[[#This Row],[ile_kg_materiału_z_ładunku]]</f>
        <v>77.691500000000005</v>
      </c>
      <c r="H72">
        <f>IF(martianeum3[[#This Row],[stan_po_wydobyciu_z_ładunku]]&gt;=100,100,0)</f>
        <v>0</v>
      </c>
      <c r="I72">
        <f>martianeum3[[#This Row],[stan_po_wydobyciu_z_ładunku]]-martianeum3[[#This Row],[ile_zabiera_na_orbite]]</f>
        <v>77.691500000000005</v>
      </c>
    </row>
    <row r="73" spans="1:9" x14ac:dyDescent="0.25">
      <c r="A73" s="1">
        <v>48712</v>
      </c>
      <c r="B73">
        <f t="shared" si="1"/>
        <v>77.691500000000005</v>
      </c>
      <c r="C73" t="s">
        <v>13</v>
      </c>
      <c r="D73">
        <v>16.100000000000001</v>
      </c>
      <c r="E73">
        <v>0</v>
      </c>
      <c r="F73">
        <f>IF(martianeum3[[#This Row],[zawartosc '[%']]]&gt;=1,martianeum3[[#This Row],[masa '[kg']]]*martianeum3[[#This Row],[zawartosc '[%']]]*0.01,0)</f>
        <v>0</v>
      </c>
      <c r="G73">
        <f>martianeum3[[#This Row],[stan_magazynu '[kg']]]+martianeum3[[#This Row],[ile_kg_materiału_z_ładunku]]</f>
        <v>77.691500000000005</v>
      </c>
      <c r="H73">
        <f>IF(martianeum3[[#This Row],[stan_po_wydobyciu_z_ładunku]]&gt;=100,100,0)</f>
        <v>0</v>
      </c>
      <c r="I73">
        <f>martianeum3[[#This Row],[stan_po_wydobyciu_z_ładunku]]-martianeum3[[#This Row],[ile_zabiera_na_orbite]]</f>
        <v>77.691500000000005</v>
      </c>
    </row>
    <row r="74" spans="1:9" x14ac:dyDescent="0.25">
      <c r="A74" s="1">
        <v>48713</v>
      </c>
      <c r="B74">
        <f t="shared" si="1"/>
        <v>77.691500000000005</v>
      </c>
      <c r="C74" t="s">
        <v>5</v>
      </c>
      <c r="D74">
        <v>11.8</v>
      </c>
      <c r="E74">
        <v>7</v>
      </c>
      <c r="F74">
        <f>IF(martianeum3[[#This Row],[zawartosc '[%']]]&gt;=1,martianeum3[[#This Row],[masa '[kg']]]*martianeum3[[#This Row],[zawartosc '[%']]]*0.01,0)</f>
        <v>0.82600000000000007</v>
      </c>
      <c r="G74">
        <f>martianeum3[[#This Row],[stan_magazynu '[kg']]]+martianeum3[[#This Row],[ile_kg_materiału_z_ładunku]]</f>
        <v>78.517499999999998</v>
      </c>
      <c r="H74">
        <f>IF(martianeum3[[#This Row],[stan_po_wydobyciu_z_ładunku]]&gt;=100,100,0)</f>
        <v>0</v>
      </c>
      <c r="I74">
        <f>martianeum3[[#This Row],[stan_po_wydobyciu_z_ładunku]]-martianeum3[[#This Row],[ile_zabiera_na_orbite]]</f>
        <v>78.517499999999998</v>
      </c>
    </row>
    <row r="75" spans="1:9" x14ac:dyDescent="0.25">
      <c r="A75" s="1">
        <v>48714</v>
      </c>
      <c r="B75">
        <f t="shared" si="1"/>
        <v>78.517499999999998</v>
      </c>
      <c r="C75" t="s">
        <v>15</v>
      </c>
      <c r="D75">
        <v>26.2</v>
      </c>
      <c r="E75">
        <v>0</v>
      </c>
      <c r="F75">
        <f>IF(martianeum3[[#This Row],[zawartosc '[%']]]&gt;=1,martianeum3[[#This Row],[masa '[kg']]]*martianeum3[[#This Row],[zawartosc '[%']]]*0.01,0)</f>
        <v>0</v>
      </c>
      <c r="G75">
        <f>martianeum3[[#This Row],[stan_magazynu '[kg']]]+martianeum3[[#This Row],[ile_kg_materiału_z_ładunku]]</f>
        <v>78.517499999999998</v>
      </c>
      <c r="H75">
        <f>IF(martianeum3[[#This Row],[stan_po_wydobyciu_z_ładunku]]&gt;=100,100,0)</f>
        <v>0</v>
      </c>
      <c r="I75">
        <f>martianeum3[[#This Row],[stan_po_wydobyciu_z_ładunku]]-martianeum3[[#This Row],[ile_zabiera_na_orbite]]</f>
        <v>78.517499999999998</v>
      </c>
    </row>
    <row r="76" spans="1:9" x14ac:dyDescent="0.25">
      <c r="A76" s="1">
        <v>48715</v>
      </c>
      <c r="B76">
        <f t="shared" si="1"/>
        <v>78.517499999999998</v>
      </c>
      <c r="C76" t="s">
        <v>6</v>
      </c>
      <c r="D76">
        <v>28.8</v>
      </c>
      <c r="E76">
        <v>2.9</v>
      </c>
      <c r="F76">
        <f>IF(martianeum3[[#This Row],[zawartosc '[%']]]&gt;=1,martianeum3[[#This Row],[masa '[kg']]]*martianeum3[[#This Row],[zawartosc '[%']]]*0.01,0)</f>
        <v>0.83519999999999994</v>
      </c>
      <c r="G76">
        <f>martianeum3[[#This Row],[stan_magazynu '[kg']]]+martianeum3[[#This Row],[ile_kg_materiału_z_ładunku]]</f>
        <v>79.352699999999999</v>
      </c>
      <c r="H76">
        <f>IF(martianeum3[[#This Row],[stan_po_wydobyciu_z_ładunku]]&gt;=100,100,0)</f>
        <v>0</v>
      </c>
      <c r="I76">
        <f>martianeum3[[#This Row],[stan_po_wydobyciu_z_ładunku]]-martianeum3[[#This Row],[ile_zabiera_na_orbite]]</f>
        <v>79.352699999999999</v>
      </c>
    </row>
    <row r="77" spans="1:9" x14ac:dyDescent="0.25">
      <c r="A77" s="1">
        <v>48716</v>
      </c>
      <c r="B77">
        <f t="shared" si="1"/>
        <v>79.352699999999999</v>
      </c>
      <c r="C77" t="s">
        <v>10</v>
      </c>
      <c r="D77">
        <v>18.7</v>
      </c>
      <c r="E77">
        <v>0</v>
      </c>
      <c r="F77">
        <f>IF(martianeum3[[#This Row],[zawartosc '[%']]]&gt;=1,martianeum3[[#This Row],[masa '[kg']]]*martianeum3[[#This Row],[zawartosc '[%']]]*0.01,0)</f>
        <v>0</v>
      </c>
      <c r="G77">
        <f>martianeum3[[#This Row],[stan_magazynu '[kg']]]+martianeum3[[#This Row],[ile_kg_materiału_z_ładunku]]</f>
        <v>79.352699999999999</v>
      </c>
      <c r="H77">
        <f>IF(martianeum3[[#This Row],[stan_po_wydobyciu_z_ładunku]]&gt;=100,100,0)</f>
        <v>0</v>
      </c>
      <c r="I77">
        <f>martianeum3[[#This Row],[stan_po_wydobyciu_z_ładunku]]-martianeum3[[#This Row],[ile_zabiera_na_orbite]]</f>
        <v>79.352699999999999</v>
      </c>
    </row>
    <row r="78" spans="1:9" x14ac:dyDescent="0.25">
      <c r="A78" s="1">
        <v>48717</v>
      </c>
      <c r="B78">
        <f t="shared" si="1"/>
        <v>79.352699999999999</v>
      </c>
      <c r="C78" t="s">
        <v>18</v>
      </c>
      <c r="D78">
        <v>10.3</v>
      </c>
      <c r="E78">
        <v>9.1999999999999993</v>
      </c>
      <c r="F78">
        <f>IF(martianeum3[[#This Row],[zawartosc '[%']]]&gt;=1,martianeum3[[#This Row],[masa '[kg']]]*martianeum3[[#This Row],[zawartosc '[%']]]*0.01,0)</f>
        <v>0.94760000000000011</v>
      </c>
      <c r="G78">
        <f>martianeum3[[#This Row],[stan_magazynu '[kg']]]+martianeum3[[#This Row],[ile_kg_materiału_z_ładunku]]</f>
        <v>80.300299999999993</v>
      </c>
      <c r="H78">
        <f>IF(martianeum3[[#This Row],[stan_po_wydobyciu_z_ładunku]]&gt;=100,100,0)</f>
        <v>0</v>
      </c>
      <c r="I78">
        <f>martianeum3[[#This Row],[stan_po_wydobyciu_z_ładunku]]-martianeum3[[#This Row],[ile_zabiera_na_orbite]]</f>
        <v>80.300299999999993</v>
      </c>
    </row>
    <row r="79" spans="1:9" x14ac:dyDescent="0.25">
      <c r="A79" s="1">
        <v>48718</v>
      </c>
      <c r="B79">
        <f t="shared" si="1"/>
        <v>80.300299999999993</v>
      </c>
      <c r="C79" t="s">
        <v>6</v>
      </c>
      <c r="D79">
        <v>29.8</v>
      </c>
      <c r="E79">
        <v>3.4</v>
      </c>
      <c r="F79">
        <f>IF(martianeum3[[#This Row],[zawartosc '[%']]]&gt;=1,martianeum3[[#This Row],[masa '[kg']]]*martianeum3[[#This Row],[zawartosc '[%']]]*0.01,0)</f>
        <v>1.0131999999999999</v>
      </c>
      <c r="G79">
        <f>martianeum3[[#This Row],[stan_magazynu '[kg']]]+martianeum3[[#This Row],[ile_kg_materiału_z_ładunku]]</f>
        <v>81.313499999999991</v>
      </c>
      <c r="H79">
        <f>IF(martianeum3[[#This Row],[stan_po_wydobyciu_z_ładunku]]&gt;=100,100,0)</f>
        <v>0</v>
      </c>
      <c r="I79">
        <f>martianeum3[[#This Row],[stan_po_wydobyciu_z_ładunku]]-martianeum3[[#This Row],[ile_zabiera_na_orbite]]</f>
        <v>81.313499999999991</v>
      </c>
    </row>
    <row r="80" spans="1:9" x14ac:dyDescent="0.25">
      <c r="A80" s="1">
        <v>48719</v>
      </c>
      <c r="B80">
        <f t="shared" si="1"/>
        <v>81.313499999999991</v>
      </c>
      <c r="C80" t="s">
        <v>10</v>
      </c>
      <c r="D80">
        <v>26.2</v>
      </c>
      <c r="E80">
        <v>32.299999999999997</v>
      </c>
      <c r="F80">
        <f>IF(martianeum3[[#This Row],[zawartosc '[%']]]&gt;=1,martianeum3[[#This Row],[masa '[kg']]]*martianeum3[[#This Row],[zawartosc '[%']]]*0.01,0)</f>
        <v>8.4625999999999983</v>
      </c>
      <c r="G80">
        <f>martianeum3[[#This Row],[stan_magazynu '[kg']]]+martianeum3[[#This Row],[ile_kg_materiału_z_ładunku]]</f>
        <v>89.776099999999985</v>
      </c>
      <c r="H80">
        <f>IF(martianeum3[[#This Row],[stan_po_wydobyciu_z_ładunku]]&gt;=100,100,0)</f>
        <v>0</v>
      </c>
      <c r="I80">
        <f>martianeum3[[#This Row],[stan_po_wydobyciu_z_ładunku]]-martianeum3[[#This Row],[ile_zabiera_na_orbite]]</f>
        <v>89.776099999999985</v>
      </c>
    </row>
    <row r="81" spans="1:9" x14ac:dyDescent="0.25">
      <c r="A81" s="1">
        <v>48720</v>
      </c>
      <c r="B81">
        <f t="shared" si="1"/>
        <v>89.776099999999985</v>
      </c>
      <c r="C81" t="s">
        <v>19</v>
      </c>
      <c r="D81">
        <v>13.8</v>
      </c>
      <c r="E81">
        <v>15.9</v>
      </c>
      <c r="F81">
        <f>IF(martianeum3[[#This Row],[zawartosc '[%']]]&gt;=1,martianeum3[[#This Row],[masa '[kg']]]*martianeum3[[#This Row],[zawartosc '[%']]]*0.01,0)</f>
        <v>2.1942000000000004</v>
      </c>
      <c r="G81">
        <f>martianeum3[[#This Row],[stan_magazynu '[kg']]]+martianeum3[[#This Row],[ile_kg_materiału_z_ładunku]]</f>
        <v>91.97029999999998</v>
      </c>
      <c r="H81">
        <f>IF(martianeum3[[#This Row],[stan_po_wydobyciu_z_ładunku]]&gt;=100,100,0)</f>
        <v>0</v>
      </c>
      <c r="I81">
        <f>martianeum3[[#This Row],[stan_po_wydobyciu_z_ładunku]]-martianeum3[[#This Row],[ile_zabiera_na_orbite]]</f>
        <v>91.97029999999998</v>
      </c>
    </row>
    <row r="82" spans="1:9" x14ac:dyDescent="0.25">
      <c r="A82" s="1">
        <v>48721</v>
      </c>
      <c r="B82">
        <f t="shared" si="1"/>
        <v>91.97029999999998</v>
      </c>
      <c r="C82" t="s">
        <v>19</v>
      </c>
      <c r="D82">
        <v>22.4</v>
      </c>
      <c r="E82">
        <v>24.5</v>
      </c>
      <c r="F82">
        <f>IF(martianeum3[[#This Row],[zawartosc '[%']]]&gt;=1,martianeum3[[#This Row],[masa '[kg']]]*martianeum3[[#This Row],[zawartosc '[%']]]*0.01,0)</f>
        <v>5.4879999999999995</v>
      </c>
      <c r="G82">
        <f>martianeum3[[#This Row],[stan_magazynu '[kg']]]+martianeum3[[#This Row],[ile_kg_materiału_z_ładunku]]</f>
        <v>97.45829999999998</v>
      </c>
      <c r="H82">
        <f>IF(martianeum3[[#This Row],[stan_po_wydobyciu_z_ładunku]]&gt;=100,100,0)</f>
        <v>0</v>
      </c>
      <c r="I82">
        <f>martianeum3[[#This Row],[stan_po_wydobyciu_z_ładunku]]-martianeum3[[#This Row],[ile_zabiera_na_orbite]]</f>
        <v>97.45829999999998</v>
      </c>
    </row>
    <row r="83" spans="1:9" x14ac:dyDescent="0.25">
      <c r="A83" s="1">
        <v>48722</v>
      </c>
      <c r="B83">
        <f t="shared" si="1"/>
        <v>97.45829999999998</v>
      </c>
      <c r="C83" t="s">
        <v>19</v>
      </c>
      <c r="D83">
        <v>24.5</v>
      </c>
      <c r="E83">
        <v>0.9</v>
      </c>
      <c r="F83">
        <f>IF(martianeum3[[#This Row],[zawartosc '[%']]]&gt;=1,martianeum3[[#This Row],[masa '[kg']]]*martianeum3[[#This Row],[zawartosc '[%']]]*0.01,0)</f>
        <v>0</v>
      </c>
      <c r="G83">
        <f>martianeum3[[#This Row],[stan_magazynu '[kg']]]+martianeum3[[#This Row],[ile_kg_materiału_z_ładunku]]</f>
        <v>97.45829999999998</v>
      </c>
      <c r="H83">
        <f>IF(martianeum3[[#This Row],[stan_po_wydobyciu_z_ładunku]]&gt;=100,100,0)</f>
        <v>0</v>
      </c>
      <c r="I83">
        <f>martianeum3[[#This Row],[stan_po_wydobyciu_z_ładunku]]-martianeum3[[#This Row],[ile_zabiera_na_orbite]]</f>
        <v>97.45829999999998</v>
      </c>
    </row>
    <row r="84" spans="1:9" x14ac:dyDescent="0.25">
      <c r="A84" s="1">
        <v>48723</v>
      </c>
      <c r="B84">
        <f t="shared" si="1"/>
        <v>97.45829999999998</v>
      </c>
      <c r="C84" t="s">
        <v>28</v>
      </c>
      <c r="D84">
        <v>23.1</v>
      </c>
      <c r="E84">
        <v>0.3</v>
      </c>
      <c r="F84">
        <f>IF(martianeum3[[#This Row],[zawartosc '[%']]]&gt;=1,martianeum3[[#This Row],[masa '[kg']]]*martianeum3[[#This Row],[zawartosc '[%']]]*0.01,0)</f>
        <v>0</v>
      </c>
      <c r="G84">
        <f>martianeum3[[#This Row],[stan_magazynu '[kg']]]+martianeum3[[#This Row],[ile_kg_materiału_z_ładunku]]</f>
        <v>97.45829999999998</v>
      </c>
      <c r="H84">
        <f>IF(martianeum3[[#This Row],[stan_po_wydobyciu_z_ładunku]]&gt;=100,100,0)</f>
        <v>0</v>
      </c>
      <c r="I84">
        <f>martianeum3[[#This Row],[stan_po_wydobyciu_z_ładunku]]-martianeum3[[#This Row],[ile_zabiera_na_orbite]]</f>
        <v>97.45829999999998</v>
      </c>
    </row>
    <row r="85" spans="1:9" x14ac:dyDescent="0.25">
      <c r="A85" s="1">
        <v>48724</v>
      </c>
      <c r="B85">
        <f t="shared" si="1"/>
        <v>97.45829999999998</v>
      </c>
      <c r="C85" t="s">
        <v>25</v>
      </c>
      <c r="D85">
        <v>29.8</v>
      </c>
      <c r="E85">
        <v>0</v>
      </c>
      <c r="F85">
        <f>IF(martianeum3[[#This Row],[zawartosc '[%']]]&gt;=1,martianeum3[[#This Row],[masa '[kg']]]*martianeum3[[#This Row],[zawartosc '[%']]]*0.01,0)</f>
        <v>0</v>
      </c>
      <c r="G85">
        <f>martianeum3[[#This Row],[stan_magazynu '[kg']]]+martianeum3[[#This Row],[ile_kg_materiału_z_ładunku]]</f>
        <v>97.45829999999998</v>
      </c>
      <c r="H85">
        <f>IF(martianeum3[[#This Row],[stan_po_wydobyciu_z_ładunku]]&gt;=100,100,0)</f>
        <v>0</v>
      </c>
      <c r="I85">
        <f>martianeum3[[#This Row],[stan_po_wydobyciu_z_ładunku]]-martianeum3[[#This Row],[ile_zabiera_na_orbite]]</f>
        <v>97.45829999999998</v>
      </c>
    </row>
    <row r="86" spans="1:9" x14ac:dyDescent="0.25">
      <c r="A86" s="1">
        <v>48725</v>
      </c>
      <c r="B86">
        <f t="shared" si="1"/>
        <v>97.45829999999998</v>
      </c>
      <c r="C86" t="s">
        <v>4</v>
      </c>
      <c r="D86">
        <v>11.2</v>
      </c>
      <c r="E86">
        <v>0</v>
      </c>
      <c r="F86">
        <f>IF(martianeum3[[#This Row],[zawartosc '[%']]]&gt;=1,martianeum3[[#This Row],[masa '[kg']]]*martianeum3[[#This Row],[zawartosc '[%']]]*0.01,0)</f>
        <v>0</v>
      </c>
      <c r="G86">
        <f>martianeum3[[#This Row],[stan_magazynu '[kg']]]+martianeum3[[#This Row],[ile_kg_materiału_z_ładunku]]</f>
        <v>97.45829999999998</v>
      </c>
      <c r="H86">
        <f>IF(martianeum3[[#This Row],[stan_po_wydobyciu_z_ładunku]]&gt;=100,100,0)</f>
        <v>0</v>
      </c>
      <c r="I86">
        <f>martianeum3[[#This Row],[stan_po_wydobyciu_z_ładunku]]-martianeum3[[#This Row],[ile_zabiera_na_orbite]]</f>
        <v>97.45829999999998</v>
      </c>
    </row>
    <row r="87" spans="1:9" x14ac:dyDescent="0.25">
      <c r="A87" s="1">
        <v>48726</v>
      </c>
      <c r="B87">
        <f t="shared" si="1"/>
        <v>97.45829999999998</v>
      </c>
      <c r="C87" t="s">
        <v>19</v>
      </c>
      <c r="D87">
        <v>18.7</v>
      </c>
      <c r="E87">
        <v>0</v>
      </c>
      <c r="F87">
        <f>IF(martianeum3[[#This Row],[zawartosc '[%']]]&gt;=1,martianeum3[[#This Row],[masa '[kg']]]*martianeum3[[#This Row],[zawartosc '[%']]]*0.01,0)</f>
        <v>0</v>
      </c>
      <c r="G87">
        <f>martianeum3[[#This Row],[stan_magazynu '[kg']]]+martianeum3[[#This Row],[ile_kg_materiału_z_ładunku]]</f>
        <v>97.45829999999998</v>
      </c>
      <c r="H87">
        <f>IF(martianeum3[[#This Row],[stan_po_wydobyciu_z_ładunku]]&gt;=100,100,0)</f>
        <v>0</v>
      </c>
      <c r="I87">
        <f>martianeum3[[#This Row],[stan_po_wydobyciu_z_ładunku]]-martianeum3[[#This Row],[ile_zabiera_na_orbite]]</f>
        <v>97.45829999999998</v>
      </c>
    </row>
    <row r="88" spans="1:9" x14ac:dyDescent="0.25">
      <c r="A88" s="1">
        <v>48727</v>
      </c>
      <c r="B88">
        <f t="shared" si="1"/>
        <v>97.45829999999998</v>
      </c>
      <c r="C88" t="s">
        <v>18</v>
      </c>
      <c r="D88">
        <v>11.4</v>
      </c>
      <c r="E88">
        <v>8.1</v>
      </c>
      <c r="F88">
        <f>IF(martianeum3[[#This Row],[zawartosc '[%']]]&gt;=1,martianeum3[[#This Row],[masa '[kg']]]*martianeum3[[#This Row],[zawartosc '[%']]]*0.01,0)</f>
        <v>0.9234</v>
      </c>
      <c r="G88">
        <f>martianeum3[[#This Row],[stan_magazynu '[kg']]]+martianeum3[[#This Row],[ile_kg_materiału_z_ładunku]]</f>
        <v>98.381699999999981</v>
      </c>
      <c r="H88">
        <f>IF(martianeum3[[#This Row],[stan_po_wydobyciu_z_ładunku]]&gt;=100,100,0)</f>
        <v>0</v>
      </c>
      <c r="I88">
        <f>martianeum3[[#This Row],[stan_po_wydobyciu_z_ładunku]]-martianeum3[[#This Row],[ile_zabiera_na_orbite]]</f>
        <v>98.381699999999981</v>
      </c>
    </row>
    <row r="89" spans="1:9" x14ac:dyDescent="0.25">
      <c r="A89" s="1">
        <v>48728</v>
      </c>
      <c r="B89">
        <f t="shared" si="1"/>
        <v>98.381699999999981</v>
      </c>
      <c r="C89" t="s">
        <v>13</v>
      </c>
      <c r="D89">
        <v>21.3</v>
      </c>
      <c r="E89">
        <v>13.4</v>
      </c>
      <c r="F89">
        <f>IF(martianeum3[[#This Row],[zawartosc '[%']]]&gt;=1,martianeum3[[#This Row],[masa '[kg']]]*martianeum3[[#This Row],[zawartosc '[%']]]*0.01,0)</f>
        <v>2.8542000000000001</v>
      </c>
      <c r="G89">
        <f>martianeum3[[#This Row],[stan_magazynu '[kg']]]+martianeum3[[#This Row],[ile_kg_materiału_z_ładunku]]</f>
        <v>101.23589999999999</v>
      </c>
      <c r="H89">
        <f>IF(martianeum3[[#This Row],[stan_po_wydobyciu_z_ładunku]]&gt;=100,100,0)</f>
        <v>100</v>
      </c>
      <c r="I89">
        <f>martianeum3[[#This Row],[stan_po_wydobyciu_z_ładunku]]-martianeum3[[#This Row],[ile_zabiera_na_orbite]]</f>
        <v>1.2358999999999867</v>
      </c>
    </row>
    <row r="90" spans="1:9" x14ac:dyDescent="0.25">
      <c r="A90" s="1">
        <v>48729</v>
      </c>
      <c r="B90">
        <f t="shared" si="1"/>
        <v>1.2358999999999867</v>
      </c>
      <c r="C90" t="s">
        <v>5</v>
      </c>
      <c r="D90">
        <v>24.5</v>
      </c>
      <c r="E90">
        <v>2.6</v>
      </c>
      <c r="F90">
        <f>IF(martianeum3[[#This Row],[zawartosc '[%']]]&gt;=1,martianeum3[[#This Row],[masa '[kg']]]*martianeum3[[#This Row],[zawartosc '[%']]]*0.01,0)</f>
        <v>0.63700000000000001</v>
      </c>
      <c r="G90">
        <f>martianeum3[[#This Row],[stan_magazynu '[kg']]]+martianeum3[[#This Row],[ile_kg_materiału_z_ładunku]]</f>
        <v>1.8728999999999867</v>
      </c>
      <c r="H90">
        <f>IF(martianeum3[[#This Row],[stan_po_wydobyciu_z_ładunku]]&gt;=100,100,0)</f>
        <v>0</v>
      </c>
      <c r="I90">
        <f>martianeum3[[#This Row],[stan_po_wydobyciu_z_ładunku]]-martianeum3[[#This Row],[ile_zabiera_na_orbite]]</f>
        <v>1.8728999999999867</v>
      </c>
    </row>
    <row r="91" spans="1:9" x14ac:dyDescent="0.25">
      <c r="A91" s="1">
        <v>48730</v>
      </c>
      <c r="B91">
        <f t="shared" si="1"/>
        <v>1.8728999999999867</v>
      </c>
      <c r="C91" t="s">
        <v>19</v>
      </c>
      <c r="D91">
        <v>20</v>
      </c>
      <c r="E91">
        <v>13.2</v>
      </c>
      <c r="F91">
        <f>IF(martianeum3[[#This Row],[zawartosc '[%']]]&gt;=1,martianeum3[[#This Row],[masa '[kg']]]*martianeum3[[#This Row],[zawartosc '[%']]]*0.01,0)</f>
        <v>2.64</v>
      </c>
      <c r="G91">
        <f>martianeum3[[#This Row],[stan_magazynu '[kg']]]+martianeum3[[#This Row],[ile_kg_materiału_z_ładunku]]</f>
        <v>4.5128999999999868</v>
      </c>
      <c r="H91">
        <f>IF(martianeum3[[#This Row],[stan_po_wydobyciu_z_ładunku]]&gt;=100,100,0)</f>
        <v>0</v>
      </c>
      <c r="I91">
        <f>martianeum3[[#This Row],[stan_po_wydobyciu_z_ładunku]]-martianeum3[[#This Row],[ile_zabiera_na_orbite]]</f>
        <v>4.5128999999999868</v>
      </c>
    </row>
    <row r="92" spans="1:9" x14ac:dyDescent="0.25">
      <c r="A92" s="1">
        <v>48731</v>
      </c>
      <c r="B92">
        <f t="shared" si="1"/>
        <v>4.5128999999999868</v>
      </c>
      <c r="C92" t="s">
        <v>10</v>
      </c>
      <c r="D92">
        <v>28.4</v>
      </c>
      <c r="E92">
        <v>12</v>
      </c>
      <c r="F92">
        <f>IF(martianeum3[[#This Row],[zawartosc '[%']]]&gt;=1,martianeum3[[#This Row],[masa '[kg']]]*martianeum3[[#This Row],[zawartosc '[%']]]*0.01,0)</f>
        <v>3.4079999999999995</v>
      </c>
      <c r="G92">
        <f>martianeum3[[#This Row],[stan_magazynu '[kg']]]+martianeum3[[#This Row],[ile_kg_materiału_z_ładunku]]</f>
        <v>7.9208999999999863</v>
      </c>
      <c r="H92">
        <f>IF(martianeum3[[#This Row],[stan_po_wydobyciu_z_ładunku]]&gt;=100,100,0)</f>
        <v>0</v>
      </c>
      <c r="I92">
        <f>martianeum3[[#This Row],[stan_po_wydobyciu_z_ładunku]]-martianeum3[[#This Row],[ile_zabiera_na_orbite]]</f>
        <v>7.9208999999999863</v>
      </c>
    </row>
    <row r="93" spans="1:9" x14ac:dyDescent="0.25">
      <c r="A93" s="1">
        <v>48732</v>
      </c>
      <c r="B93">
        <f t="shared" si="1"/>
        <v>7.9208999999999863</v>
      </c>
      <c r="C93" t="s">
        <v>11</v>
      </c>
      <c r="D93">
        <v>14.8</v>
      </c>
      <c r="E93">
        <v>10.1</v>
      </c>
      <c r="F93">
        <f>IF(martianeum3[[#This Row],[zawartosc '[%']]]&gt;=1,martianeum3[[#This Row],[masa '[kg']]]*martianeum3[[#This Row],[zawartosc '[%']]]*0.01,0)</f>
        <v>1.4947999999999999</v>
      </c>
      <c r="G93">
        <f>martianeum3[[#This Row],[stan_magazynu '[kg']]]+martianeum3[[#This Row],[ile_kg_materiału_z_ładunku]]</f>
        <v>9.4156999999999869</v>
      </c>
      <c r="H93">
        <f>IF(martianeum3[[#This Row],[stan_po_wydobyciu_z_ładunku]]&gt;=100,100,0)</f>
        <v>0</v>
      </c>
      <c r="I93">
        <f>martianeum3[[#This Row],[stan_po_wydobyciu_z_ładunku]]-martianeum3[[#This Row],[ile_zabiera_na_orbite]]</f>
        <v>9.4156999999999869</v>
      </c>
    </row>
    <row r="94" spans="1:9" x14ac:dyDescent="0.25">
      <c r="A94" s="1">
        <v>48733</v>
      </c>
      <c r="B94">
        <f t="shared" si="1"/>
        <v>9.4156999999999869</v>
      </c>
      <c r="C94" t="s">
        <v>29</v>
      </c>
      <c r="D94">
        <v>27.9</v>
      </c>
      <c r="E94">
        <v>0.6</v>
      </c>
      <c r="F94">
        <f>IF(martianeum3[[#This Row],[zawartosc '[%']]]&gt;=1,martianeum3[[#This Row],[masa '[kg']]]*martianeum3[[#This Row],[zawartosc '[%']]]*0.01,0)</f>
        <v>0</v>
      </c>
      <c r="G94">
        <f>martianeum3[[#This Row],[stan_magazynu '[kg']]]+martianeum3[[#This Row],[ile_kg_materiału_z_ładunku]]</f>
        <v>9.4156999999999869</v>
      </c>
      <c r="H94">
        <f>IF(martianeum3[[#This Row],[stan_po_wydobyciu_z_ładunku]]&gt;=100,100,0)</f>
        <v>0</v>
      </c>
      <c r="I94">
        <f>martianeum3[[#This Row],[stan_po_wydobyciu_z_ładunku]]-martianeum3[[#This Row],[ile_zabiera_na_orbite]]</f>
        <v>9.4156999999999869</v>
      </c>
    </row>
    <row r="95" spans="1:9" x14ac:dyDescent="0.25">
      <c r="A95" s="1">
        <v>48734</v>
      </c>
      <c r="B95">
        <f t="shared" si="1"/>
        <v>9.4156999999999869</v>
      </c>
      <c r="C95" t="s">
        <v>12</v>
      </c>
      <c r="D95">
        <v>19.899999999999999</v>
      </c>
      <c r="E95">
        <v>9.8000000000000007</v>
      </c>
      <c r="F95">
        <f>IF(martianeum3[[#This Row],[zawartosc '[%']]]&gt;=1,martianeum3[[#This Row],[masa '[kg']]]*martianeum3[[#This Row],[zawartosc '[%']]]*0.01,0)</f>
        <v>1.9502000000000002</v>
      </c>
      <c r="G95">
        <f>martianeum3[[#This Row],[stan_magazynu '[kg']]]+martianeum3[[#This Row],[ile_kg_materiału_z_ładunku]]</f>
        <v>11.365899999999987</v>
      </c>
      <c r="H95">
        <f>IF(martianeum3[[#This Row],[stan_po_wydobyciu_z_ładunku]]&gt;=100,100,0)</f>
        <v>0</v>
      </c>
      <c r="I95">
        <f>martianeum3[[#This Row],[stan_po_wydobyciu_z_ładunku]]-martianeum3[[#This Row],[ile_zabiera_na_orbite]]</f>
        <v>11.365899999999987</v>
      </c>
    </row>
    <row r="96" spans="1:9" x14ac:dyDescent="0.25">
      <c r="A96" s="1">
        <v>48735</v>
      </c>
      <c r="B96">
        <f t="shared" si="1"/>
        <v>11.365899999999987</v>
      </c>
      <c r="C96" t="s">
        <v>19</v>
      </c>
      <c r="D96">
        <v>22.5</v>
      </c>
      <c r="E96">
        <v>0</v>
      </c>
      <c r="F96">
        <f>IF(martianeum3[[#This Row],[zawartosc '[%']]]&gt;=1,martianeum3[[#This Row],[masa '[kg']]]*martianeum3[[#This Row],[zawartosc '[%']]]*0.01,0)</f>
        <v>0</v>
      </c>
      <c r="G96">
        <f>martianeum3[[#This Row],[stan_magazynu '[kg']]]+martianeum3[[#This Row],[ile_kg_materiału_z_ładunku]]</f>
        <v>11.365899999999987</v>
      </c>
      <c r="H96">
        <f>IF(martianeum3[[#This Row],[stan_po_wydobyciu_z_ładunku]]&gt;=100,100,0)</f>
        <v>0</v>
      </c>
      <c r="I96">
        <f>martianeum3[[#This Row],[stan_po_wydobyciu_z_ładunku]]-martianeum3[[#This Row],[ile_zabiera_na_orbite]]</f>
        <v>11.365899999999987</v>
      </c>
    </row>
    <row r="97" spans="1:9" x14ac:dyDescent="0.25">
      <c r="A97" s="1">
        <v>48736</v>
      </c>
      <c r="B97">
        <f t="shared" si="1"/>
        <v>11.365899999999987</v>
      </c>
      <c r="C97" t="s">
        <v>8</v>
      </c>
      <c r="D97">
        <v>21.6</v>
      </c>
      <c r="E97">
        <v>4.9000000000000004</v>
      </c>
      <c r="F97">
        <f>IF(martianeum3[[#This Row],[zawartosc '[%']]]&gt;=1,martianeum3[[#This Row],[masa '[kg']]]*martianeum3[[#This Row],[zawartosc '[%']]]*0.01,0)</f>
        <v>1.0584000000000002</v>
      </c>
      <c r="G97">
        <f>martianeum3[[#This Row],[stan_magazynu '[kg']]]+martianeum3[[#This Row],[ile_kg_materiału_z_ładunku]]</f>
        <v>12.424299999999988</v>
      </c>
      <c r="H97">
        <f>IF(martianeum3[[#This Row],[stan_po_wydobyciu_z_ładunku]]&gt;=100,100,0)</f>
        <v>0</v>
      </c>
      <c r="I97">
        <f>martianeum3[[#This Row],[stan_po_wydobyciu_z_ładunku]]-martianeum3[[#This Row],[ile_zabiera_na_orbite]]</f>
        <v>12.424299999999988</v>
      </c>
    </row>
    <row r="98" spans="1:9" x14ac:dyDescent="0.25">
      <c r="A98" s="1">
        <v>48737</v>
      </c>
      <c r="B98">
        <f t="shared" si="1"/>
        <v>12.424299999999988</v>
      </c>
      <c r="C98" t="s">
        <v>10</v>
      </c>
      <c r="D98">
        <v>28.1</v>
      </c>
      <c r="E98">
        <v>0</v>
      </c>
      <c r="F98">
        <f>IF(martianeum3[[#This Row],[zawartosc '[%']]]&gt;=1,martianeum3[[#This Row],[masa '[kg']]]*martianeum3[[#This Row],[zawartosc '[%']]]*0.01,0)</f>
        <v>0</v>
      </c>
      <c r="G98">
        <f>martianeum3[[#This Row],[stan_magazynu '[kg']]]+martianeum3[[#This Row],[ile_kg_materiału_z_ładunku]]</f>
        <v>12.424299999999988</v>
      </c>
      <c r="H98">
        <f>IF(martianeum3[[#This Row],[stan_po_wydobyciu_z_ładunku]]&gt;=100,100,0)</f>
        <v>0</v>
      </c>
      <c r="I98">
        <f>martianeum3[[#This Row],[stan_po_wydobyciu_z_ładunku]]-martianeum3[[#This Row],[ile_zabiera_na_orbite]]</f>
        <v>12.424299999999988</v>
      </c>
    </row>
    <row r="99" spans="1:9" x14ac:dyDescent="0.25">
      <c r="A99" s="1">
        <v>48738</v>
      </c>
      <c r="B99">
        <f t="shared" si="1"/>
        <v>12.424299999999988</v>
      </c>
      <c r="C99" t="s">
        <v>12</v>
      </c>
      <c r="D99">
        <v>21.5</v>
      </c>
      <c r="E99">
        <v>8.6</v>
      </c>
      <c r="F99">
        <f>IF(martianeum3[[#This Row],[zawartosc '[%']]]&gt;=1,martianeum3[[#This Row],[masa '[kg']]]*martianeum3[[#This Row],[zawartosc '[%']]]*0.01,0)</f>
        <v>1.8490000000000002</v>
      </c>
      <c r="G99">
        <f>martianeum3[[#This Row],[stan_magazynu '[kg']]]+martianeum3[[#This Row],[ile_kg_materiału_z_ładunku]]</f>
        <v>14.273299999999988</v>
      </c>
      <c r="H99">
        <f>IF(martianeum3[[#This Row],[stan_po_wydobyciu_z_ładunku]]&gt;=100,100,0)</f>
        <v>0</v>
      </c>
      <c r="I99">
        <f>martianeum3[[#This Row],[stan_po_wydobyciu_z_ładunku]]-martianeum3[[#This Row],[ile_zabiera_na_orbite]]</f>
        <v>14.273299999999988</v>
      </c>
    </row>
    <row r="100" spans="1:9" x14ac:dyDescent="0.25">
      <c r="A100" s="1">
        <v>48739</v>
      </c>
      <c r="B100">
        <f t="shared" si="1"/>
        <v>14.273299999999988</v>
      </c>
      <c r="C100" t="s">
        <v>14</v>
      </c>
      <c r="D100">
        <v>22.7</v>
      </c>
      <c r="E100">
        <v>0.1</v>
      </c>
      <c r="F100">
        <f>IF(martianeum3[[#This Row],[zawartosc '[%']]]&gt;=1,martianeum3[[#This Row],[masa '[kg']]]*martianeum3[[#This Row],[zawartosc '[%']]]*0.01,0)</f>
        <v>0</v>
      </c>
      <c r="G100">
        <f>martianeum3[[#This Row],[stan_magazynu '[kg']]]+martianeum3[[#This Row],[ile_kg_materiału_z_ładunku]]</f>
        <v>14.273299999999988</v>
      </c>
      <c r="H100">
        <f>IF(martianeum3[[#This Row],[stan_po_wydobyciu_z_ładunku]]&gt;=100,100,0)</f>
        <v>0</v>
      </c>
      <c r="I100">
        <f>martianeum3[[#This Row],[stan_po_wydobyciu_z_ładunku]]-martianeum3[[#This Row],[ile_zabiera_na_orbite]]</f>
        <v>14.273299999999988</v>
      </c>
    </row>
    <row r="101" spans="1:9" x14ac:dyDescent="0.25">
      <c r="A101" s="1">
        <v>48740</v>
      </c>
      <c r="B101">
        <f t="shared" si="1"/>
        <v>14.273299999999988</v>
      </c>
      <c r="C101" t="s">
        <v>10</v>
      </c>
      <c r="D101">
        <v>27.4</v>
      </c>
      <c r="E101">
        <v>21.8</v>
      </c>
      <c r="F101">
        <f>IF(martianeum3[[#This Row],[zawartosc '[%']]]&gt;=1,martianeum3[[#This Row],[masa '[kg']]]*martianeum3[[#This Row],[zawartosc '[%']]]*0.01,0)</f>
        <v>5.9731999999999994</v>
      </c>
      <c r="G101">
        <f>martianeum3[[#This Row],[stan_magazynu '[kg']]]+martianeum3[[#This Row],[ile_kg_materiału_z_ładunku]]</f>
        <v>20.246499999999987</v>
      </c>
      <c r="H101">
        <f>IF(martianeum3[[#This Row],[stan_po_wydobyciu_z_ładunku]]&gt;=100,100,0)</f>
        <v>0</v>
      </c>
      <c r="I101">
        <f>martianeum3[[#This Row],[stan_po_wydobyciu_z_ładunku]]-martianeum3[[#This Row],[ile_zabiera_na_orbite]]</f>
        <v>20.246499999999987</v>
      </c>
    </row>
    <row r="102" spans="1:9" x14ac:dyDescent="0.25">
      <c r="A102" s="1">
        <v>48741</v>
      </c>
      <c r="B102">
        <f t="shared" si="1"/>
        <v>20.246499999999987</v>
      </c>
      <c r="C102" t="s">
        <v>19</v>
      </c>
      <c r="D102">
        <v>18.3</v>
      </c>
      <c r="E102">
        <v>17.3</v>
      </c>
      <c r="F102">
        <f>IF(martianeum3[[#This Row],[zawartosc '[%']]]&gt;=1,martianeum3[[#This Row],[masa '[kg']]]*martianeum3[[#This Row],[zawartosc '[%']]]*0.01,0)</f>
        <v>3.1659000000000006</v>
      </c>
      <c r="G102">
        <f>martianeum3[[#This Row],[stan_magazynu '[kg']]]+martianeum3[[#This Row],[ile_kg_materiału_z_ładunku]]</f>
        <v>23.412399999999987</v>
      </c>
      <c r="H102">
        <f>IF(martianeum3[[#This Row],[stan_po_wydobyciu_z_ładunku]]&gt;=100,100,0)</f>
        <v>0</v>
      </c>
      <c r="I102">
        <f>martianeum3[[#This Row],[stan_po_wydobyciu_z_ładunku]]-martianeum3[[#This Row],[ile_zabiera_na_orbite]]</f>
        <v>23.412399999999987</v>
      </c>
    </row>
    <row r="103" spans="1:9" x14ac:dyDescent="0.25">
      <c r="A103" s="1">
        <v>48742</v>
      </c>
      <c r="B103">
        <f t="shared" si="1"/>
        <v>23.412399999999987</v>
      </c>
      <c r="C103" t="s">
        <v>19</v>
      </c>
      <c r="D103">
        <v>29</v>
      </c>
      <c r="E103">
        <v>27.3</v>
      </c>
      <c r="F103">
        <f>IF(martianeum3[[#This Row],[zawartosc '[%']]]&gt;=1,martianeum3[[#This Row],[masa '[kg']]]*martianeum3[[#This Row],[zawartosc '[%']]]*0.01,0)</f>
        <v>7.9170000000000007</v>
      </c>
      <c r="G103">
        <f>martianeum3[[#This Row],[stan_magazynu '[kg']]]+martianeum3[[#This Row],[ile_kg_materiału_z_ładunku]]</f>
        <v>31.329399999999989</v>
      </c>
      <c r="H103">
        <f>IF(martianeum3[[#This Row],[stan_po_wydobyciu_z_ładunku]]&gt;=100,100,0)</f>
        <v>0</v>
      </c>
      <c r="I103">
        <f>martianeum3[[#This Row],[stan_po_wydobyciu_z_ładunku]]-martianeum3[[#This Row],[ile_zabiera_na_orbite]]</f>
        <v>31.329399999999989</v>
      </c>
    </row>
    <row r="104" spans="1:9" x14ac:dyDescent="0.25">
      <c r="A104" s="1">
        <v>48743</v>
      </c>
      <c r="B104">
        <f t="shared" si="1"/>
        <v>31.329399999999989</v>
      </c>
      <c r="C104" t="s">
        <v>18</v>
      </c>
      <c r="D104">
        <v>18.100000000000001</v>
      </c>
      <c r="E104">
        <v>0</v>
      </c>
      <c r="F104">
        <f>IF(martianeum3[[#This Row],[zawartosc '[%']]]&gt;=1,martianeum3[[#This Row],[masa '[kg']]]*martianeum3[[#This Row],[zawartosc '[%']]]*0.01,0)</f>
        <v>0</v>
      </c>
      <c r="G104">
        <f>martianeum3[[#This Row],[stan_magazynu '[kg']]]+martianeum3[[#This Row],[ile_kg_materiału_z_ładunku]]</f>
        <v>31.329399999999989</v>
      </c>
      <c r="H104">
        <f>IF(martianeum3[[#This Row],[stan_po_wydobyciu_z_ładunku]]&gt;=100,100,0)</f>
        <v>0</v>
      </c>
      <c r="I104">
        <f>martianeum3[[#This Row],[stan_po_wydobyciu_z_ładunku]]-martianeum3[[#This Row],[ile_zabiera_na_orbite]]</f>
        <v>31.329399999999989</v>
      </c>
    </row>
    <row r="105" spans="1:9" x14ac:dyDescent="0.25">
      <c r="A105" s="1">
        <v>48744</v>
      </c>
      <c r="B105">
        <f t="shared" si="1"/>
        <v>31.329399999999989</v>
      </c>
      <c r="C105" t="s">
        <v>20</v>
      </c>
      <c r="D105">
        <v>16.399999999999999</v>
      </c>
      <c r="E105">
        <v>1.1000000000000001</v>
      </c>
      <c r="F105">
        <f>IF(martianeum3[[#This Row],[zawartosc '[%']]]&gt;=1,martianeum3[[#This Row],[masa '[kg']]]*martianeum3[[#This Row],[zawartosc '[%']]]*0.01,0)</f>
        <v>0.1804</v>
      </c>
      <c r="G105">
        <f>martianeum3[[#This Row],[stan_magazynu '[kg']]]+martianeum3[[#This Row],[ile_kg_materiału_z_ładunku]]</f>
        <v>31.509799999999988</v>
      </c>
      <c r="H105">
        <f>IF(martianeum3[[#This Row],[stan_po_wydobyciu_z_ładunku]]&gt;=100,100,0)</f>
        <v>0</v>
      </c>
      <c r="I105">
        <f>martianeum3[[#This Row],[stan_po_wydobyciu_z_ładunku]]-martianeum3[[#This Row],[ile_zabiera_na_orbite]]</f>
        <v>31.509799999999988</v>
      </c>
    </row>
    <row r="106" spans="1:9" x14ac:dyDescent="0.25">
      <c r="A106" s="1">
        <v>48745</v>
      </c>
      <c r="B106">
        <f t="shared" si="1"/>
        <v>31.509799999999988</v>
      </c>
      <c r="C106" t="s">
        <v>6</v>
      </c>
      <c r="D106">
        <v>21.8</v>
      </c>
      <c r="E106">
        <v>0</v>
      </c>
      <c r="F106">
        <f>IF(martianeum3[[#This Row],[zawartosc '[%']]]&gt;=1,martianeum3[[#This Row],[masa '[kg']]]*martianeum3[[#This Row],[zawartosc '[%']]]*0.01,0)</f>
        <v>0</v>
      </c>
      <c r="G106">
        <f>martianeum3[[#This Row],[stan_magazynu '[kg']]]+martianeum3[[#This Row],[ile_kg_materiału_z_ładunku]]</f>
        <v>31.509799999999988</v>
      </c>
      <c r="H106">
        <f>IF(martianeum3[[#This Row],[stan_po_wydobyciu_z_ładunku]]&gt;=100,100,0)</f>
        <v>0</v>
      </c>
      <c r="I106">
        <f>martianeum3[[#This Row],[stan_po_wydobyciu_z_ładunku]]-martianeum3[[#This Row],[ile_zabiera_na_orbite]]</f>
        <v>31.509799999999988</v>
      </c>
    </row>
    <row r="107" spans="1:9" x14ac:dyDescent="0.25">
      <c r="A107" s="1">
        <v>48746</v>
      </c>
      <c r="B107">
        <f t="shared" si="1"/>
        <v>31.509799999999988</v>
      </c>
      <c r="C107" t="s">
        <v>29</v>
      </c>
      <c r="D107">
        <v>27.2</v>
      </c>
      <c r="E107">
        <v>0</v>
      </c>
      <c r="F107">
        <f>IF(martianeum3[[#This Row],[zawartosc '[%']]]&gt;=1,martianeum3[[#This Row],[masa '[kg']]]*martianeum3[[#This Row],[zawartosc '[%']]]*0.01,0)</f>
        <v>0</v>
      </c>
      <c r="G107">
        <f>martianeum3[[#This Row],[stan_magazynu '[kg']]]+martianeum3[[#This Row],[ile_kg_materiału_z_ładunku]]</f>
        <v>31.509799999999988</v>
      </c>
      <c r="H107">
        <f>IF(martianeum3[[#This Row],[stan_po_wydobyciu_z_ładunku]]&gt;=100,100,0)</f>
        <v>0</v>
      </c>
      <c r="I107">
        <f>martianeum3[[#This Row],[stan_po_wydobyciu_z_ładunku]]-martianeum3[[#This Row],[ile_zabiera_na_orbite]]</f>
        <v>31.509799999999988</v>
      </c>
    </row>
    <row r="108" spans="1:9" x14ac:dyDescent="0.25">
      <c r="A108" s="1">
        <v>48747</v>
      </c>
      <c r="B108">
        <f t="shared" si="1"/>
        <v>31.509799999999988</v>
      </c>
      <c r="C108" t="s">
        <v>22</v>
      </c>
      <c r="D108">
        <v>21.2</v>
      </c>
      <c r="E108">
        <v>0</v>
      </c>
      <c r="F108">
        <f>IF(martianeum3[[#This Row],[zawartosc '[%']]]&gt;=1,martianeum3[[#This Row],[masa '[kg']]]*martianeum3[[#This Row],[zawartosc '[%']]]*0.01,0)</f>
        <v>0</v>
      </c>
      <c r="G108">
        <f>martianeum3[[#This Row],[stan_magazynu '[kg']]]+martianeum3[[#This Row],[ile_kg_materiału_z_ładunku]]</f>
        <v>31.509799999999988</v>
      </c>
      <c r="H108">
        <f>IF(martianeum3[[#This Row],[stan_po_wydobyciu_z_ładunku]]&gt;=100,100,0)</f>
        <v>0</v>
      </c>
      <c r="I108">
        <f>martianeum3[[#This Row],[stan_po_wydobyciu_z_ładunku]]-martianeum3[[#This Row],[ile_zabiera_na_orbite]]</f>
        <v>31.509799999999988</v>
      </c>
    </row>
    <row r="109" spans="1:9" x14ac:dyDescent="0.25">
      <c r="A109" s="1">
        <v>48748</v>
      </c>
      <c r="B109">
        <f t="shared" si="1"/>
        <v>31.509799999999988</v>
      </c>
      <c r="C109" t="s">
        <v>19</v>
      </c>
      <c r="D109">
        <v>17.7</v>
      </c>
      <c r="E109">
        <v>13.9</v>
      </c>
      <c r="F109">
        <f>IF(martianeum3[[#This Row],[zawartosc '[%']]]&gt;=1,martianeum3[[#This Row],[masa '[kg']]]*martianeum3[[#This Row],[zawartosc '[%']]]*0.01,0)</f>
        <v>2.4603000000000002</v>
      </c>
      <c r="G109">
        <f>martianeum3[[#This Row],[stan_magazynu '[kg']]]+martianeum3[[#This Row],[ile_kg_materiału_z_ładunku]]</f>
        <v>33.970099999999988</v>
      </c>
      <c r="H109">
        <f>IF(martianeum3[[#This Row],[stan_po_wydobyciu_z_ładunku]]&gt;=100,100,0)</f>
        <v>0</v>
      </c>
      <c r="I109">
        <f>martianeum3[[#This Row],[stan_po_wydobyciu_z_ładunku]]-martianeum3[[#This Row],[ile_zabiera_na_orbite]]</f>
        <v>33.970099999999988</v>
      </c>
    </row>
    <row r="110" spans="1:9" x14ac:dyDescent="0.25">
      <c r="A110" s="1">
        <v>48749</v>
      </c>
      <c r="B110">
        <f t="shared" si="1"/>
        <v>33.970099999999988</v>
      </c>
      <c r="C110" t="s">
        <v>22</v>
      </c>
      <c r="D110">
        <v>10.6</v>
      </c>
      <c r="E110">
        <v>6.9</v>
      </c>
      <c r="F110">
        <f>IF(martianeum3[[#This Row],[zawartosc '[%']]]&gt;=1,martianeum3[[#This Row],[masa '[kg']]]*martianeum3[[#This Row],[zawartosc '[%']]]*0.01,0)</f>
        <v>0.73140000000000005</v>
      </c>
      <c r="G110">
        <f>martianeum3[[#This Row],[stan_magazynu '[kg']]]+martianeum3[[#This Row],[ile_kg_materiału_z_ładunku]]</f>
        <v>34.701499999999989</v>
      </c>
      <c r="H110">
        <f>IF(martianeum3[[#This Row],[stan_po_wydobyciu_z_ładunku]]&gt;=100,100,0)</f>
        <v>0</v>
      </c>
      <c r="I110">
        <f>martianeum3[[#This Row],[stan_po_wydobyciu_z_ładunku]]-martianeum3[[#This Row],[ile_zabiera_na_orbite]]</f>
        <v>34.701499999999989</v>
      </c>
    </row>
    <row r="111" spans="1:9" x14ac:dyDescent="0.25">
      <c r="A111" s="1">
        <v>48750</v>
      </c>
      <c r="B111">
        <f t="shared" si="1"/>
        <v>34.701499999999989</v>
      </c>
      <c r="C111" t="s">
        <v>27</v>
      </c>
      <c r="D111">
        <v>10.4</v>
      </c>
      <c r="E111">
        <v>1.1000000000000001</v>
      </c>
      <c r="F111">
        <f>IF(martianeum3[[#This Row],[zawartosc '[%']]]&gt;=1,martianeum3[[#This Row],[masa '[kg']]]*martianeum3[[#This Row],[zawartosc '[%']]]*0.01,0)</f>
        <v>0.11440000000000002</v>
      </c>
      <c r="G111">
        <f>martianeum3[[#This Row],[stan_magazynu '[kg']]]+martianeum3[[#This Row],[ile_kg_materiału_z_ładunku]]</f>
        <v>34.815899999999992</v>
      </c>
      <c r="H111">
        <f>IF(martianeum3[[#This Row],[stan_po_wydobyciu_z_ładunku]]&gt;=100,100,0)</f>
        <v>0</v>
      </c>
      <c r="I111">
        <f>martianeum3[[#This Row],[stan_po_wydobyciu_z_ładunku]]-martianeum3[[#This Row],[ile_zabiera_na_orbite]]</f>
        <v>34.815899999999992</v>
      </c>
    </row>
    <row r="112" spans="1:9" x14ac:dyDescent="0.25">
      <c r="A112" s="1">
        <v>48751</v>
      </c>
      <c r="B112">
        <f t="shared" si="1"/>
        <v>34.815899999999992</v>
      </c>
      <c r="C112" t="s">
        <v>10</v>
      </c>
      <c r="D112">
        <v>15.8</v>
      </c>
      <c r="E112">
        <v>7.1</v>
      </c>
      <c r="F112">
        <f>IF(martianeum3[[#This Row],[zawartosc '[%']]]&gt;=1,martianeum3[[#This Row],[masa '[kg']]]*martianeum3[[#This Row],[zawartosc '[%']]]*0.01,0)</f>
        <v>1.1217999999999999</v>
      </c>
      <c r="G112">
        <f>martianeum3[[#This Row],[stan_magazynu '[kg']]]+martianeum3[[#This Row],[ile_kg_materiału_z_ładunku]]</f>
        <v>35.937699999999992</v>
      </c>
      <c r="H112">
        <f>IF(martianeum3[[#This Row],[stan_po_wydobyciu_z_ładunku]]&gt;=100,100,0)</f>
        <v>0</v>
      </c>
      <c r="I112">
        <f>martianeum3[[#This Row],[stan_po_wydobyciu_z_ładunku]]-martianeum3[[#This Row],[ile_zabiera_na_orbite]]</f>
        <v>35.937699999999992</v>
      </c>
    </row>
    <row r="113" spans="1:9" x14ac:dyDescent="0.25">
      <c r="A113" s="1">
        <v>48752</v>
      </c>
      <c r="B113">
        <f t="shared" si="1"/>
        <v>35.937699999999992</v>
      </c>
      <c r="C113" t="s">
        <v>9</v>
      </c>
      <c r="D113">
        <v>19.899999999999999</v>
      </c>
      <c r="E113">
        <v>10.8</v>
      </c>
      <c r="F113">
        <f>IF(martianeum3[[#This Row],[zawartosc '[%']]]&gt;=1,martianeum3[[#This Row],[masa '[kg']]]*martianeum3[[#This Row],[zawartosc '[%']]]*0.01,0)</f>
        <v>2.1492</v>
      </c>
      <c r="G113">
        <f>martianeum3[[#This Row],[stan_magazynu '[kg']]]+martianeum3[[#This Row],[ile_kg_materiału_z_ładunku]]</f>
        <v>38.086899999999993</v>
      </c>
      <c r="H113">
        <f>IF(martianeum3[[#This Row],[stan_po_wydobyciu_z_ładunku]]&gt;=100,100,0)</f>
        <v>0</v>
      </c>
      <c r="I113">
        <f>martianeum3[[#This Row],[stan_po_wydobyciu_z_ładunku]]-martianeum3[[#This Row],[ile_zabiera_na_orbite]]</f>
        <v>38.086899999999993</v>
      </c>
    </row>
    <row r="114" spans="1:9" x14ac:dyDescent="0.25">
      <c r="A114" s="1">
        <v>48753</v>
      </c>
      <c r="B114">
        <f t="shared" si="1"/>
        <v>38.086899999999993</v>
      </c>
      <c r="C114" t="s">
        <v>11</v>
      </c>
      <c r="D114">
        <v>13</v>
      </c>
      <c r="E114">
        <v>0</v>
      </c>
      <c r="F114">
        <f>IF(martianeum3[[#This Row],[zawartosc '[%']]]&gt;=1,martianeum3[[#This Row],[masa '[kg']]]*martianeum3[[#This Row],[zawartosc '[%']]]*0.01,0)</f>
        <v>0</v>
      </c>
      <c r="G114">
        <f>martianeum3[[#This Row],[stan_magazynu '[kg']]]+martianeum3[[#This Row],[ile_kg_materiału_z_ładunku]]</f>
        <v>38.086899999999993</v>
      </c>
      <c r="H114">
        <f>IF(martianeum3[[#This Row],[stan_po_wydobyciu_z_ładunku]]&gt;=100,100,0)</f>
        <v>0</v>
      </c>
      <c r="I114">
        <f>martianeum3[[#This Row],[stan_po_wydobyciu_z_ładunku]]-martianeum3[[#This Row],[ile_zabiera_na_orbite]]</f>
        <v>38.086899999999993</v>
      </c>
    </row>
    <row r="115" spans="1:9" x14ac:dyDescent="0.25">
      <c r="A115" s="1">
        <v>48754</v>
      </c>
      <c r="B115">
        <f t="shared" si="1"/>
        <v>38.086899999999993</v>
      </c>
      <c r="C115" t="s">
        <v>7</v>
      </c>
      <c r="D115">
        <v>28.1</v>
      </c>
      <c r="E115">
        <v>15</v>
      </c>
      <c r="F115">
        <f>IF(martianeum3[[#This Row],[zawartosc '[%']]]&gt;=1,martianeum3[[#This Row],[masa '[kg']]]*martianeum3[[#This Row],[zawartosc '[%']]]*0.01,0)</f>
        <v>4.2149999999999999</v>
      </c>
      <c r="G115">
        <f>martianeum3[[#This Row],[stan_magazynu '[kg']]]+martianeum3[[#This Row],[ile_kg_materiału_z_ładunku]]</f>
        <v>42.301899999999989</v>
      </c>
      <c r="H115">
        <f>IF(martianeum3[[#This Row],[stan_po_wydobyciu_z_ładunku]]&gt;=100,100,0)</f>
        <v>0</v>
      </c>
      <c r="I115">
        <f>martianeum3[[#This Row],[stan_po_wydobyciu_z_ładunku]]-martianeum3[[#This Row],[ile_zabiera_na_orbite]]</f>
        <v>42.301899999999989</v>
      </c>
    </row>
    <row r="116" spans="1:9" x14ac:dyDescent="0.25">
      <c r="A116" s="1">
        <v>48755</v>
      </c>
      <c r="B116">
        <f t="shared" si="1"/>
        <v>42.301899999999989</v>
      </c>
      <c r="C116" t="s">
        <v>12</v>
      </c>
      <c r="D116">
        <v>22.5</v>
      </c>
      <c r="E116">
        <v>8.6</v>
      </c>
      <c r="F116">
        <f>IF(martianeum3[[#This Row],[zawartosc '[%']]]&gt;=1,martianeum3[[#This Row],[masa '[kg']]]*martianeum3[[#This Row],[zawartosc '[%']]]*0.01,0)</f>
        <v>1.9350000000000001</v>
      </c>
      <c r="G116">
        <f>martianeum3[[#This Row],[stan_magazynu '[kg']]]+martianeum3[[#This Row],[ile_kg_materiału_z_ładunku]]</f>
        <v>44.236899999999991</v>
      </c>
      <c r="H116">
        <f>IF(martianeum3[[#This Row],[stan_po_wydobyciu_z_ładunku]]&gt;=100,100,0)</f>
        <v>0</v>
      </c>
      <c r="I116">
        <f>martianeum3[[#This Row],[stan_po_wydobyciu_z_ładunku]]-martianeum3[[#This Row],[ile_zabiera_na_orbite]]</f>
        <v>44.236899999999991</v>
      </c>
    </row>
    <row r="117" spans="1:9" x14ac:dyDescent="0.25">
      <c r="A117" s="1">
        <v>48756</v>
      </c>
      <c r="B117">
        <f t="shared" si="1"/>
        <v>44.236899999999991</v>
      </c>
      <c r="C117" t="s">
        <v>19</v>
      </c>
      <c r="D117">
        <v>14</v>
      </c>
      <c r="E117">
        <v>36.1</v>
      </c>
      <c r="F117">
        <f>IF(martianeum3[[#This Row],[zawartosc '[%']]]&gt;=1,martianeum3[[#This Row],[masa '[kg']]]*martianeum3[[#This Row],[zawartosc '[%']]]*0.01,0)</f>
        <v>5.0540000000000003</v>
      </c>
      <c r="G117">
        <f>martianeum3[[#This Row],[stan_magazynu '[kg']]]+martianeum3[[#This Row],[ile_kg_materiału_z_ładunku]]</f>
        <v>49.290899999999993</v>
      </c>
      <c r="H117">
        <f>IF(martianeum3[[#This Row],[stan_po_wydobyciu_z_ładunku]]&gt;=100,100,0)</f>
        <v>0</v>
      </c>
      <c r="I117">
        <f>martianeum3[[#This Row],[stan_po_wydobyciu_z_ładunku]]-martianeum3[[#This Row],[ile_zabiera_na_orbite]]</f>
        <v>49.290899999999993</v>
      </c>
    </row>
    <row r="118" spans="1:9" x14ac:dyDescent="0.25">
      <c r="A118" s="1">
        <v>48757</v>
      </c>
      <c r="B118">
        <f t="shared" si="1"/>
        <v>49.290899999999993</v>
      </c>
      <c r="C118" t="s">
        <v>10</v>
      </c>
      <c r="D118">
        <v>10.6</v>
      </c>
      <c r="E118">
        <v>18.399999999999999</v>
      </c>
      <c r="F118">
        <f>IF(martianeum3[[#This Row],[zawartosc '[%']]]&gt;=1,martianeum3[[#This Row],[masa '[kg']]]*martianeum3[[#This Row],[zawartosc '[%']]]*0.01,0)</f>
        <v>1.9503999999999999</v>
      </c>
      <c r="G118">
        <f>martianeum3[[#This Row],[stan_magazynu '[kg']]]+martianeum3[[#This Row],[ile_kg_materiału_z_ładunku]]</f>
        <v>51.241299999999995</v>
      </c>
      <c r="H118">
        <f>IF(martianeum3[[#This Row],[stan_po_wydobyciu_z_ładunku]]&gt;=100,100,0)</f>
        <v>0</v>
      </c>
      <c r="I118">
        <f>martianeum3[[#This Row],[stan_po_wydobyciu_z_ładunku]]-martianeum3[[#This Row],[ile_zabiera_na_orbite]]</f>
        <v>51.241299999999995</v>
      </c>
    </row>
    <row r="119" spans="1:9" x14ac:dyDescent="0.25">
      <c r="A119" s="1">
        <v>48758</v>
      </c>
      <c r="B119">
        <f t="shared" si="1"/>
        <v>51.241299999999995</v>
      </c>
      <c r="C119" t="s">
        <v>23</v>
      </c>
      <c r="D119">
        <v>22.3</v>
      </c>
      <c r="E119">
        <v>0</v>
      </c>
      <c r="F119">
        <f>IF(martianeum3[[#This Row],[zawartosc '[%']]]&gt;=1,martianeum3[[#This Row],[masa '[kg']]]*martianeum3[[#This Row],[zawartosc '[%']]]*0.01,0)</f>
        <v>0</v>
      </c>
      <c r="G119">
        <f>martianeum3[[#This Row],[stan_magazynu '[kg']]]+martianeum3[[#This Row],[ile_kg_materiału_z_ładunku]]</f>
        <v>51.241299999999995</v>
      </c>
      <c r="H119">
        <f>IF(martianeum3[[#This Row],[stan_po_wydobyciu_z_ładunku]]&gt;=100,100,0)</f>
        <v>0</v>
      </c>
      <c r="I119">
        <f>martianeum3[[#This Row],[stan_po_wydobyciu_z_ładunku]]-martianeum3[[#This Row],[ile_zabiera_na_orbite]]</f>
        <v>51.241299999999995</v>
      </c>
    </row>
    <row r="120" spans="1:9" x14ac:dyDescent="0.25">
      <c r="A120" s="1">
        <v>48759</v>
      </c>
      <c r="B120">
        <f t="shared" si="1"/>
        <v>51.241299999999995</v>
      </c>
      <c r="C120" t="s">
        <v>19</v>
      </c>
      <c r="D120">
        <v>14.5</v>
      </c>
      <c r="E120">
        <v>26</v>
      </c>
      <c r="F120">
        <f>IF(martianeum3[[#This Row],[zawartosc '[%']]]&gt;=1,martianeum3[[#This Row],[masa '[kg']]]*martianeum3[[#This Row],[zawartosc '[%']]]*0.01,0)</f>
        <v>3.77</v>
      </c>
      <c r="G120">
        <f>martianeum3[[#This Row],[stan_magazynu '[kg']]]+martianeum3[[#This Row],[ile_kg_materiału_z_ładunku]]</f>
        <v>55.011299999999999</v>
      </c>
      <c r="H120">
        <f>IF(martianeum3[[#This Row],[stan_po_wydobyciu_z_ładunku]]&gt;=100,100,0)</f>
        <v>0</v>
      </c>
      <c r="I120">
        <f>martianeum3[[#This Row],[stan_po_wydobyciu_z_ładunku]]-martianeum3[[#This Row],[ile_zabiera_na_orbite]]</f>
        <v>55.011299999999999</v>
      </c>
    </row>
    <row r="121" spans="1:9" x14ac:dyDescent="0.25">
      <c r="A121" s="1">
        <v>48760</v>
      </c>
      <c r="B121">
        <f t="shared" si="1"/>
        <v>55.011299999999999</v>
      </c>
      <c r="C121" t="s">
        <v>5</v>
      </c>
      <c r="D121">
        <v>21</v>
      </c>
      <c r="E121">
        <v>1.7</v>
      </c>
      <c r="F121">
        <f>IF(martianeum3[[#This Row],[zawartosc '[%']]]&gt;=1,martianeum3[[#This Row],[masa '[kg']]]*martianeum3[[#This Row],[zawartosc '[%']]]*0.01,0)</f>
        <v>0.35699999999999998</v>
      </c>
      <c r="G121">
        <f>martianeum3[[#This Row],[stan_magazynu '[kg']]]+martianeum3[[#This Row],[ile_kg_materiału_z_ładunku]]</f>
        <v>55.368299999999998</v>
      </c>
      <c r="H121">
        <f>IF(martianeum3[[#This Row],[stan_po_wydobyciu_z_ładunku]]&gt;=100,100,0)</f>
        <v>0</v>
      </c>
      <c r="I121">
        <f>martianeum3[[#This Row],[stan_po_wydobyciu_z_ładunku]]-martianeum3[[#This Row],[ile_zabiera_na_orbite]]</f>
        <v>55.368299999999998</v>
      </c>
    </row>
    <row r="122" spans="1:9" x14ac:dyDescent="0.25">
      <c r="A122" s="1">
        <v>48761</v>
      </c>
      <c r="B122">
        <f t="shared" si="1"/>
        <v>55.368299999999998</v>
      </c>
      <c r="C122" t="s">
        <v>4</v>
      </c>
      <c r="D122">
        <v>17.7</v>
      </c>
      <c r="E122">
        <v>0.4</v>
      </c>
      <c r="F122">
        <f>IF(martianeum3[[#This Row],[zawartosc '[%']]]&gt;=1,martianeum3[[#This Row],[masa '[kg']]]*martianeum3[[#This Row],[zawartosc '[%']]]*0.01,0)</f>
        <v>0</v>
      </c>
      <c r="G122">
        <f>martianeum3[[#This Row],[stan_magazynu '[kg']]]+martianeum3[[#This Row],[ile_kg_materiału_z_ładunku]]</f>
        <v>55.368299999999998</v>
      </c>
      <c r="H122">
        <f>IF(martianeum3[[#This Row],[stan_po_wydobyciu_z_ładunku]]&gt;=100,100,0)</f>
        <v>0</v>
      </c>
      <c r="I122">
        <f>martianeum3[[#This Row],[stan_po_wydobyciu_z_ładunku]]-martianeum3[[#This Row],[ile_zabiera_na_orbite]]</f>
        <v>55.368299999999998</v>
      </c>
    </row>
    <row r="123" spans="1:9" x14ac:dyDescent="0.25">
      <c r="A123" s="1">
        <v>48762</v>
      </c>
      <c r="B123">
        <f t="shared" si="1"/>
        <v>55.368299999999998</v>
      </c>
      <c r="C123" t="s">
        <v>7</v>
      </c>
      <c r="D123">
        <v>24.3</v>
      </c>
      <c r="E123">
        <v>9.6999999999999993</v>
      </c>
      <c r="F123">
        <f>IF(martianeum3[[#This Row],[zawartosc '[%']]]&gt;=1,martianeum3[[#This Row],[masa '[kg']]]*martianeum3[[#This Row],[zawartosc '[%']]]*0.01,0)</f>
        <v>2.3571</v>
      </c>
      <c r="G123">
        <f>martianeum3[[#This Row],[stan_magazynu '[kg']]]+martianeum3[[#This Row],[ile_kg_materiału_z_ładunku]]</f>
        <v>57.7254</v>
      </c>
      <c r="H123">
        <f>IF(martianeum3[[#This Row],[stan_po_wydobyciu_z_ładunku]]&gt;=100,100,0)</f>
        <v>0</v>
      </c>
      <c r="I123">
        <f>martianeum3[[#This Row],[stan_po_wydobyciu_z_ładunku]]-martianeum3[[#This Row],[ile_zabiera_na_orbite]]</f>
        <v>57.7254</v>
      </c>
    </row>
    <row r="124" spans="1:9" x14ac:dyDescent="0.25">
      <c r="A124" s="1">
        <v>48763</v>
      </c>
      <c r="B124">
        <f t="shared" si="1"/>
        <v>57.7254</v>
      </c>
      <c r="C124" t="s">
        <v>15</v>
      </c>
      <c r="D124">
        <v>18.8</v>
      </c>
      <c r="E124">
        <v>6.4</v>
      </c>
      <c r="F124">
        <f>IF(martianeum3[[#This Row],[zawartosc '[%']]]&gt;=1,martianeum3[[#This Row],[masa '[kg']]]*martianeum3[[#This Row],[zawartosc '[%']]]*0.01,0)</f>
        <v>1.2032</v>
      </c>
      <c r="G124">
        <f>martianeum3[[#This Row],[stan_magazynu '[kg']]]+martianeum3[[#This Row],[ile_kg_materiału_z_ładunku]]</f>
        <v>58.928600000000003</v>
      </c>
      <c r="H124">
        <f>IF(martianeum3[[#This Row],[stan_po_wydobyciu_z_ładunku]]&gt;=100,100,0)</f>
        <v>0</v>
      </c>
      <c r="I124">
        <f>martianeum3[[#This Row],[stan_po_wydobyciu_z_ładunku]]-martianeum3[[#This Row],[ile_zabiera_na_orbite]]</f>
        <v>58.928600000000003</v>
      </c>
    </row>
    <row r="125" spans="1:9" x14ac:dyDescent="0.25">
      <c r="A125" s="1">
        <v>48764</v>
      </c>
      <c r="B125">
        <f t="shared" si="1"/>
        <v>58.928600000000003</v>
      </c>
      <c r="C125" t="s">
        <v>13</v>
      </c>
      <c r="D125">
        <v>15.9</v>
      </c>
      <c r="E125">
        <v>5.2</v>
      </c>
      <c r="F125">
        <f>IF(martianeum3[[#This Row],[zawartosc '[%']]]&gt;=1,martianeum3[[#This Row],[masa '[kg']]]*martianeum3[[#This Row],[zawartosc '[%']]]*0.01,0)</f>
        <v>0.82680000000000009</v>
      </c>
      <c r="G125">
        <f>martianeum3[[#This Row],[stan_magazynu '[kg']]]+martianeum3[[#This Row],[ile_kg_materiału_z_ładunku]]</f>
        <v>59.755400000000002</v>
      </c>
      <c r="H125">
        <f>IF(martianeum3[[#This Row],[stan_po_wydobyciu_z_ładunku]]&gt;=100,100,0)</f>
        <v>0</v>
      </c>
      <c r="I125">
        <f>martianeum3[[#This Row],[stan_po_wydobyciu_z_ładunku]]-martianeum3[[#This Row],[ile_zabiera_na_orbite]]</f>
        <v>59.755400000000002</v>
      </c>
    </row>
    <row r="126" spans="1:9" x14ac:dyDescent="0.25">
      <c r="A126" s="1">
        <v>48765</v>
      </c>
      <c r="B126">
        <f t="shared" si="1"/>
        <v>59.755400000000002</v>
      </c>
      <c r="C126" t="s">
        <v>7</v>
      </c>
      <c r="D126">
        <v>26.1</v>
      </c>
      <c r="E126">
        <v>0</v>
      </c>
      <c r="F126">
        <f>IF(martianeum3[[#This Row],[zawartosc '[%']]]&gt;=1,martianeum3[[#This Row],[masa '[kg']]]*martianeum3[[#This Row],[zawartosc '[%']]]*0.01,0)</f>
        <v>0</v>
      </c>
      <c r="G126">
        <f>martianeum3[[#This Row],[stan_magazynu '[kg']]]+martianeum3[[#This Row],[ile_kg_materiału_z_ładunku]]</f>
        <v>59.755400000000002</v>
      </c>
      <c r="H126">
        <f>IF(martianeum3[[#This Row],[stan_po_wydobyciu_z_ładunku]]&gt;=100,100,0)</f>
        <v>0</v>
      </c>
      <c r="I126">
        <f>martianeum3[[#This Row],[stan_po_wydobyciu_z_ładunku]]-martianeum3[[#This Row],[ile_zabiera_na_orbite]]</f>
        <v>59.755400000000002</v>
      </c>
    </row>
    <row r="127" spans="1:9" x14ac:dyDescent="0.25">
      <c r="A127" s="1">
        <v>48766</v>
      </c>
      <c r="B127">
        <f t="shared" si="1"/>
        <v>59.755400000000002</v>
      </c>
      <c r="C127" t="s">
        <v>19</v>
      </c>
      <c r="D127">
        <v>29.4</v>
      </c>
      <c r="E127">
        <v>8.8000000000000007</v>
      </c>
      <c r="F127">
        <f>IF(martianeum3[[#This Row],[zawartosc '[%']]]&gt;=1,martianeum3[[#This Row],[masa '[kg']]]*martianeum3[[#This Row],[zawartosc '[%']]]*0.01,0)</f>
        <v>2.5872000000000002</v>
      </c>
      <c r="G127">
        <f>martianeum3[[#This Row],[stan_magazynu '[kg']]]+martianeum3[[#This Row],[ile_kg_materiału_z_ładunku]]</f>
        <v>62.342600000000004</v>
      </c>
      <c r="H127">
        <f>IF(martianeum3[[#This Row],[stan_po_wydobyciu_z_ładunku]]&gt;=100,100,0)</f>
        <v>0</v>
      </c>
      <c r="I127">
        <f>martianeum3[[#This Row],[stan_po_wydobyciu_z_ładunku]]-martianeum3[[#This Row],[ile_zabiera_na_orbite]]</f>
        <v>62.342600000000004</v>
      </c>
    </row>
    <row r="128" spans="1:9" x14ac:dyDescent="0.25">
      <c r="A128" s="1">
        <v>48767</v>
      </c>
      <c r="B128">
        <f t="shared" si="1"/>
        <v>62.342600000000004</v>
      </c>
      <c r="C128" t="s">
        <v>13</v>
      </c>
      <c r="D128">
        <v>10.5</v>
      </c>
      <c r="E128">
        <v>14.5</v>
      </c>
      <c r="F128">
        <f>IF(martianeum3[[#This Row],[zawartosc '[%']]]&gt;=1,martianeum3[[#This Row],[masa '[kg']]]*martianeum3[[#This Row],[zawartosc '[%']]]*0.01,0)</f>
        <v>1.5225</v>
      </c>
      <c r="G128">
        <f>martianeum3[[#This Row],[stan_magazynu '[kg']]]+martianeum3[[#This Row],[ile_kg_materiału_z_ładunku]]</f>
        <v>63.865100000000005</v>
      </c>
      <c r="H128">
        <f>IF(martianeum3[[#This Row],[stan_po_wydobyciu_z_ładunku]]&gt;=100,100,0)</f>
        <v>0</v>
      </c>
      <c r="I128">
        <f>martianeum3[[#This Row],[stan_po_wydobyciu_z_ładunku]]-martianeum3[[#This Row],[ile_zabiera_na_orbite]]</f>
        <v>63.865100000000005</v>
      </c>
    </row>
    <row r="129" spans="1:9" x14ac:dyDescent="0.25">
      <c r="A129" s="1">
        <v>48768</v>
      </c>
      <c r="B129">
        <f t="shared" si="1"/>
        <v>63.865100000000005</v>
      </c>
      <c r="C129" t="s">
        <v>30</v>
      </c>
      <c r="D129">
        <v>18.100000000000001</v>
      </c>
      <c r="E129">
        <v>0</v>
      </c>
      <c r="F129">
        <f>IF(martianeum3[[#This Row],[zawartosc '[%']]]&gt;=1,martianeum3[[#This Row],[masa '[kg']]]*martianeum3[[#This Row],[zawartosc '[%']]]*0.01,0)</f>
        <v>0</v>
      </c>
      <c r="G129">
        <f>martianeum3[[#This Row],[stan_magazynu '[kg']]]+martianeum3[[#This Row],[ile_kg_materiału_z_ładunku]]</f>
        <v>63.865100000000005</v>
      </c>
      <c r="H129">
        <f>IF(martianeum3[[#This Row],[stan_po_wydobyciu_z_ładunku]]&gt;=100,100,0)</f>
        <v>0</v>
      </c>
      <c r="I129">
        <f>martianeum3[[#This Row],[stan_po_wydobyciu_z_ładunku]]-martianeum3[[#This Row],[ile_zabiera_na_orbite]]</f>
        <v>63.865100000000005</v>
      </c>
    </row>
    <row r="130" spans="1:9" x14ac:dyDescent="0.25">
      <c r="A130" s="1">
        <v>48769</v>
      </c>
      <c r="B130">
        <f t="shared" si="1"/>
        <v>63.865100000000005</v>
      </c>
      <c r="C130" t="s">
        <v>15</v>
      </c>
      <c r="D130">
        <v>20.6</v>
      </c>
      <c r="E130">
        <v>0</v>
      </c>
      <c r="F130">
        <f>IF(martianeum3[[#This Row],[zawartosc '[%']]]&gt;=1,martianeum3[[#This Row],[masa '[kg']]]*martianeum3[[#This Row],[zawartosc '[%']]]*0.01,0)</f>
        <v>0</v>
      </c>
      <c r="G130">
        <f>martianeum3[[#This Row],[stan_magazynu '[kg']]]+martianeum3[[#This Row],[ile_kg_materiału_z_ładunku]]</f>
        <v>63.865100000000005</v>
      </c>
      <c r="H130">
        <f>IF(martianeum3[[#This Row],[stan_po_wydobyciu_z_ładunku]]&gt;=100,100,0)</f>
        <v>0</v>
      </c>
      <c r="I130">
        <f>martianeum3[[#This Row],[stan_po_wydobyciu_z_ładunku]]-martianeum3[[#This Row],[ile_zabiera_na_orbite]]</f>
        <v>63.865100000000005</v>
      </c>
    </row>
    <row r="131" spans="1:9" x14ac:dyDescent="0.25">
      <c r="A131" s="1">
        <v>48770</v>
      </c>
      <c r="B131">
        <f t="shared" si="1"/>
        <v>63.865100000000005</v>
      </c>
      <c r="C131" t="s">
        <v>15</v>
      </c>
      <c r="D131">
        <v>17.100000000000001</v>
      </c>
      <c r="E131">
        <v>0</v>
      </c>
      <c r="F131">
        <f>IF(martianeum3[[#This Row],[zawartosc '[%']]]&gt;=1,martianeum3[[#This Row],[masa '[kg']]]*martianeum3[[#This Row],[zawartosc '[%']]]*0.01,0)</f>
        <v>0</v>
      </c>
      <c r="G131">
        <f>martianeum3[[#This Row],[stan_magazynu '[kg']]]+martianeum3[[#This Row],[ile_kg_materiału_z_ładunku]]</f>
        <v>63.865100000000005</v>
      </c>
      <c r="H131">
        <f>IF(martianeum3[[#This Row],[stan_po_wydobyciu_z_ładunku]]&gt;=100,100,0)</f>
        <v>0</v>
      </c>
      <c r="I131">
        <f>martianeum3[[#This Row],[stan_po_wydobyciu_z_ładunku]]-martianeum3[[#This Row],[ile_zabiera_na_orbite]]</f>
        <v>63.865100000000005</v>
      </c>
    </row>
    <row r="132" spans="1:9" x14ac:dyDescent="0.25">
      <c r="A132" s="1">
        <v>48771</v>
      </c>
      <c r="B132">
        <f t="shared" ref="B132:B195" si="2">I131</f>
        <v>63.865100000000005</v>
      </c>
      <c r="C132" t="s">
        <v>22</v>
      </c>
      <c r="D132">
        <v>17</v>
      </c>
      <c r="E132">
        <v>0.3</v>
      </c>
      <c r="F132">
        <f>IF(martianeum3[[#This Row],[zawartosc '[%']]]&gt;=1,martianeum3[[#This Row],[masa '[kg']]]*martianeum3[[#This Row],[zawartosc '[%']]]*0.01,0)</f>
        <v>0</v>
      </c>
      <c r="G132">
        <f>martianeum3[[#This Row],[stan_magazynu '[kg']]]+martianeum3[[#This Row],[ile_kg_materiału_z_ładunku]]</f>
        <v>63.865100000000005</v>
      </c>
      <c r="H132">
        <f>IF(martianeum3[[#This Row],[stan_po_wydobyciu_z_ładunku]]&gt;=100,100,0)</f>
        <v>0</v>
      </c>
      <c r="I132">
        <f>martianeum3[[#This Row],[stan_po_wydobyciu_z_ładunku]]-martianeum3[[#This Row],[ile_zabiera_na_orbite]]</f>
        <v>63.865100000000005</v>
      </c>
    </row>
    <row r="133" spans="1:9" x14ac:dyDescent="0.25">
      <c r="A133" s="1">
        <v>48772</v>
      </c>
      <c r="B133">
        <f t="shared" si="2"/>
        <v>63.865100000000005</v>
      </c>
      <c r="C133" t="s">
        <v>23</v>
      </c>
      <c r="D133">
        <v>14.7</v>
      </c>
      <c r="E133">
        <v>2.2999999999999998</v>
      </c>
      <c r="F133">
        <f>IF(martianeum3[[#This Row],[zawartosc '[%']]]&gt;=1,martianeum3[[#This Row],[masa '[kg']]]*martianeum3[[#This Row],[zawartosc '[%']]]*0.01,0)</f>
        <v>0.33809999999999996</v>
      </c>
      <c r="G133">
        <f>martianeum3[[#This Row],[stan_magazynu '[kg']]]+martianeum3[[#This Row],[ile_kg_materiału_z_ładunku]]</f>
        <v>64.20320000000001</v>
      </c>
      <c r="H133">
        <f>IF(martianeum3[[#This Row],[stan_po_wydobyciu_z_ładunku]]&gt;=100,100,0)</f>
        <v>0</v>
      </c>
      <c r="I133">
        <f>martianeum3[[#This Row],[stan_po_wydobyciu_z_ładunku]]-martianeum3[[#This Row],[ile_zabiera_na_orbite]]</f>
        <v>64.20320000000001</v>
      </c>
    </row>
    <row r="134" spans="1:9" x14ac:dyDescent="0.25">
      <c r="A134" s="1">
        <v>48773</v>
      </c>
      <c r="B134">
        <f t="shared" si="2"/>
        <v>64.20320000000001</v>
      </c>
      <c r="C134" t="s">
        <v>15</v>
      </c>
      <c r="D134">
        <v>21.7</v>
      </c>
      <c r="E134">
        <v>0</v>
      </c>
      <c r="F134">
        <f>IF(martianeum3[[#This Row],[zawartosc '[%']]]&gt;=1,martianeum3[[#This Row],[masa '[kg']]]*martianeum3[[#This Row],[zawartosc '[%']]]*0.01,0)</f>
        <v>0</v>
      </c>
      <c r="G134">
        <f>martianeum3[[#This Row],[stan_magazynu '[kg']]]+martianeum3[[#This Row],[ile_kg_materiału_z_ładunku]]</f>
        <v>64.20320000000001</v>
      </c>
      <c r="H134">
        <f>IF(martianeum3[[#This Row],[stan_po_wydobyciu_z_ładunku]]&gt;=100,100,0)</f>
        <v>0</v>
      </c>
      <c r="I134">
        <f>martianeum3[[#This Row],[stan_po_wydobyciu_z_ładunku]]-martianeum3[[#This Row],[ile_zabiera_na_orbite]]</f>
        <v>64.20320000000001</v>
      </c>
    </row>
    <row r="135" spans="1:9" x14ac:dyDescent="0.25">
      <c r="A135" s="1">
        <v>48774</v>
      </c>
      <c r="B135">
        <f t="shared" si="2"/>
        <v>64.20320000000001</v>
      </c>
      <c r="C135" t="s">
        <v>16</v>
      </c>
      <c r="D135">
        <v>12.5</v>
      </c>
      <c r="E135">
        <v>0</v>
      </c>
      <c r="F135">
        <f>IF(martianeum3[[#This Row],[zawartosc '[%']]]&gt;=1,martianeum3[[#This Row],[masa '[kg']]]*martianeum3[[#This Row],[zawartosc '[%']]]*0.01,0)</f>
        <v>0</v>
      </c>
      <c r="G135">
        <f>martianeum3[[#This Row],[stan_magazynu '[kg']]]+martianeum3[[#This Row],[ile_kg_materiału_z_ładunku]]</f>
        <v>64.20320000000001</v>
      </c>
      <c r="H135">
        <f>IF(martianeum3[[#This Row],[stan_po_wydobyciu_z_ładunku]]&gt;=100,100,0)</f>
        <v>0</v>
      </c>
      <c r="I135">
        <f>martianeum3[[#This Row],[stan_po_wydobyciu_z_ładunku]]-martianeum3[[#This Row],[ile_zabiera_na_orbite]]</f>
        <v>64.20320000000001</v>
      </c>
    </row>
    <row r="136" spans="1:9" x14ac:dyDescent="0.25">
      <c r="A136" s="1">
        <v>48775</v>
      </c>
      <c r="B136">
        <f t="shared" si="2"/>
        <v>64.20320000000001</v>
      </c>
      <c r="C136" t="s">
        <v>8</v>
      </c>
      <c r="D136">
        <v>17.8</v>
      </c>
      <c r="E136">
        <v>4.0999999999999996</v>
      </c>
      <c r="F136">
        <f>IF(martianeum3[[#This Row],[zawartosc '[%']]]&gt;=1,martianeum3[[#This Row],[masa '[kg']]]*martianeum3[[#This Row],[zawartosc '[%']]]*0.01,0)</f>
        <v>0.72979999999999989</v>
      </c>
      <c r="G136">
        <f>martianeum3[[#This Row],[stan_magazynu '[kg']]]+martianeum3[[#This Row],[ile_kg_materiału_z_ładunku]]</f>
        <v>64.933000000000007</v>
      </c>
      <c r="H136">
        <f>IF(martianeum3[[#This Row],[stan_po_wydobyciu_z_ładunku]]&gt;=100,100,0)</f>
        <v>0</v>
      </c>
      <c r="I136">
        <f>martianeum3[[#This Row],[stan_po_wydobyciu_z_ładunku]]-martianeum3[[#This Row],[ile_zabiera_na_orbite]]</f>
        <v>64.933000000000007</v>
      </c>
    </row>
    <row r="137" spans="1:9" x14ac:dyDescent="0.25">
      <c r="A137" s="1">
        <v>48776</v>
      </c>
      <c r="B137">
        <f t="shared" si="2"/>
        <v>64.933000000000007</v>
      </c>
      <c r="C137" t="s">
        <v>10</v>
      </c>
      <c r="D137">
        <v>28.9</v>
      </c>
      <c r="E137">
        <v>38.700000000000003</v>
      </c>
      <c r="F137">
        <f>IF(martianeum3[[#This Row],[zawartosc '[%']]]&gt;=1,martianeum3[[#This Row],[masa '[kg']]]*martianeum3[[#This Row],[zawartosc '[%']]]*0.01,0)</f>
        <v>11.1843</v>
      </c>
      <c r="G137">
        <f>martianeum3[[#This Row],[stan_magazynu '[kg']]]+martianeum3[[#This Row],[ile_kg_materiału_z_ładunku]]</f>
        <v>76.1173</v>
      </c>
      <c r="H137">
        <f>IF(martianeum3[[#This Row],[stan_po_wydobyciu_z_ładunku]]&gt;=100,100,0)</f>
        <v>0</v>
      </c>
      <c r="I137">
        <f>martianeum3[[#This Row],[stan_po_wydobyciu_z_ładunku]]-martianeum3[[#This Row],[ile_zabiera_na_orbite]]</f>
        <v>76.1173</v>
      </c>
    </row>
    <row r="138" spans="1:9" x14ac:dyDescent="0.25">
      <c r="A138" s="1">
        <v>48777</v>
      </c>
      <c r="B138">
        <f t="shared" si="2"/>
        <v>76.1173</v>
      </c>
      <c r="C138" t="s">
        <v>11</v>
      </c>
      <c r="D138">
        <v>21</v>
      </c>
      <c r="E138">
        <v>3.5</v>
      </c>
      <c r="F138">
        <f>IF(martianeum3[[#This Row],[zawartosc '[%']]]&gt;=1,martianeum3[[#This Row],[masa '[kg']]]*martianeum3[[#This Row],[zawartosc '[%']]]*0.01,0)</f>
        <v>0.73499999999999999</v>
      </c>
      <c r="G138">
        <f>martianeum3[[#This Row],[stan_magazynu '[kg']]]+martianeum3[[#This Row],[ile_kg_materiału_z_ładunku]]</f>
        <v>76.8523</v>
      </c>
      <c r="H138">
        <f>IF(martianeum3[[#This Row],[stan_po_wydobyciu_z_ładunku]]&gt;=100,100,0)</f>
        <v>0</v>
      </c>
      <c r="I138">
        <f>martianeum3[[#This Row],[stan_po_wydobyciu_z_ładunku]]-martianeum3[[#This Row],[ile_zabiera_na_orbite]]</f>
        <v>76.8523</v>
      </c>
    </row>
    <row r="139" spans="1:9" x14ac:dyDescent="0.25">
      <c r="A139" s="1">
        <v>48778</v>
      </c>
      <c r="B139">
        <f t="shared" si="2"/>
        <v>76.8523</v>
      </c>
      <c r="C139" t="s">
        <v>21</v>
      </c>
      <c r="D139">
        <v>13</v>
      </c>
      <c r="E139">
        <v>0.1</v>
      </c>
      <c r="F139">
        <f>IF(martianeum3[[#This Row],[zawartosc '[%']]]&gt;=1,martianeum3[[#This Row],[masa '[kg']]]*martianeum3[[#This Row],[zawartosc '[%']]]*0.01,0)</f>
        <v>0</v>
      </c>
      <c r="G139">
        <f>martianeum3[[#This Row],[stan_magazynu '[kg']]]+martianeum3[[#This Row],[ile_kg_materiału_z_ładunku]]</f>
        <v>76.8523</v>
      </c>
      <c r="H139">
        <f>IF(martianeum3[[#This Row],[stan_po_wydobyciu_z_ładunku]]&gt;=100,100,0)</f>
        <v>0</v>
      </c>
      <c r="I139">
        <f>martianeum3[[#This Row],[stan_po_wydobyciu_z_ładunku]]-martianeum3[[#This Row],[ile_zabiera_na_orbite]]</f>
        <v>76.8523</v>
      </c>
    </row>
    <row r="140" spans="1:9" x14ac:dyDescent="0.25">
      <c r="A140" s="1">
        <v>48779</v>
      </c>
      <c r="B140">
        <f t="shared" si="2"/>
        <v>76.8523</v>
      </c>
      <c r="C140" t="s">
        <v>10</v>
      </c>
      <c r="D140">
        <v>23.1</v>
      </c>
      <c r="E140">
        <v>0</v>
      </c>
      <c r="F140">
        <f>IF(martianeum3[[#This Row],[zawartosc '[%']]]&gt;=1,martianeum3[[#This Row],[masa '[kg']]]*martianeum3[[#This Row],[zawartosc '[%']]]*0.01,0)</f>
        <v>0</v>
      </c>
      <c r="G140">
        <f>martianeum3[[#This Row],[stan_magazynu '[kg']]]+martianeum3[[#This Row],[ile_kg_materiału_z_ładunku]]</f>
        <v>76.8523</v>
      </c>
      <c r="H140">
        <f>IF(martianeum3[[#This Row],[stan_po_wydobyciu_z_ładunku]]&gt;=100,100,0)</f>
        <v>0</v>
      </c>
      <c r="I140">
        <f>martianeum3[[#This Row],[stan_po_wydobyciu_z_ładunku]]-martianeum3[[#This Row],[ile_zabiera_na_orbite]]</f>
        <v>76.8523</v>
      </c>
    </row>
    <row r="141" spans="1:9" x14ac:dyDescent="0.25">
      <c r="A141" s="1">
        <v>48780</v>
      </c>
      <c r="B141">
        <f t="shared" si="2"/>
        <v>76.8523</v>
      </c>
      <c r="C141" t="s">
        <v>15</v>
      </c>
      <c r="D141">
        <v>28.5</v>
      </c>
      <c r="E141">
        <v>0</v>
      </c>
      <c r="F141">
        <f>IF(martianeum3[[#This Row],[zawartosc '[%']]]&gt;=1,martianeum3[[#This Row],[masa '[kg']]]*martianeum3[[#This Row],[zawartosc '[%']]]*0.01,0)</f>
        <v>0</v>
      </c>
      <c r="G141">
        <f>martianeum3[[#This Row],[stan_magazynu '[kg']]]+martianeum3[[#This Row],[ile_kg_materiału_z_ładunku]]</f>
        <v>76.8523</v>
      </c>
      <c r="H141">
        <f>IF(martianeum3[[#This Row],[stan_po_wydobyciu_z_ładunku]]&gt;=100,100,0)</f>
        <v>0</v>
      </c>
      <c r="I141">
        <f>martianeum3[[#This Row],[stan_po_wydobyciu_z_ładunku]]-martianeum3[[#This Row],[ile_zabiera_na_orbite]]</f>
        <v>76.8523</v>
      </c>
    </row>
    <row r="142" spans="1:9" x14ac:dyDescent="0.25">
      <c r="A142" s="1">
        <v>48781</v>
      </c>
      <c r="B142">
        <f t="shared" si="2"/>
        <v>76.8523</v>
      </c>
      <c r="C142" t="s">
        <v>15</v>
      </c>
      <c r="D142">
        <v>12.8</v>
      </c>
      <c r="E142">
        <v>0</v>
      </c>
      <c r="F142">
        <f>IF(martianeum3[[#This Row],[zawartosc '[%']]]&gt;=1,martianeum3[[#This Row],[masa '[kg']]]*martianeum3[[#This Row],[zawartosc '[%']]]*0.01,0)</f>
        <v>0</v>
      </c>
      <c r="G142">
        <f>martianeum3[[#This Row],[stan_magazynu '[kg']]]+martianeum3[[#This Row],[ile_kg_materiału_z_ładunku]]</f>
        <v>76.8523</v>
      </c>
      <c r="H142">
        <f>IF(martianeum3[[#This Row],[stan_po_wydobyciu_z_ładunku]]&gt;=100,100,0)</f>
        <v>0</v>
      </c>
      <c r="I142">
        <f>martianeum3[[#This Row],[stan_po_wydobyciu_z_ładunku]]-martianeum3[[#This Row],[ile_zabiera_na_orbite]]</f>
        <v>76.8523</v>
      </c>
    </row>
    <row r="143" spans="1:9" x14ac:dyDescent="0.25">
      <c r="A143" s="1">
        <v>48782</v>
      </c>
      <c r="B143">
        <f t="shared" si="2"/>
        <v>76.8523</v>
      </c>
      <c r="C143" t="s">
        <v>31</v>
      </c>
      <c r="D143">
        <v>26.8</v>
      </c>
      <c r="E143">
        <v>0</v>
      </c>
      <c r="F143">
        <f>IF(martianeum3[[#This Row],[zawartosc '[%']]]&gt;=1,martianeum3[[#This Row],[masa '[kg']]]*martianeum3[[#This Row],[zawartosc '[%']]]*0.01,0)</f>
        <v>0</v>
      </c>
      <c r="G143">
        <f>martianeum3[[#This Row],[stan_magazynu '[kg']]]+martianeum3[[#This Row],[ile_kg_materiału_z_ładunku]]</f>
        <v>76.8523</v>
      </c>
      <c r="H143">
        <f>IF(martianeum3[[#This Row],[stan_po_wydobyciu_z_ładunku]]&gt;=100,100,0)</f>
        <v>0</v>
      </c>
      <c r="I143">
        <f>martianeum3[[#This Row],[stan_po_wydobyciu_z_ładunku]]-martianeum3[[#This Row],[ile_zabiera_na_orbite]]</f>
        <v>76.8523</v>
      </c>
    </row>
    <row r="144" spans="1:9" x14ac:dyDescent="0.25">
      <c r="A144" s="1">
        <v>48783</v>
      </c>
      <c r="B144">
        <f t="shared" si="2"/>
        <v>76.8523</v>
      </c>
      <c r="C144" t="s">
        <v>10</v>
      </c>
      <c r="D144">
        <v>15.1</v>
      </c>
      <c r="E144">
        <v>24.8</v>
      </c>
      <c r="F144">
        <f>IF(martianeum3[[#This Row],[zawartosc '[%']]]&gt;=1,martianeum3[[#This Row],[masa '[kg']]]*martianeum3[[#This Row],[zawartosc '[%']]]*0.01,0)</f>
        <v>3.7448000000000001</v>
      </c>
      <c r="G144">
        <f>martianeum3[[#This Row],[stan_magazynu '[kg']]]+martianeum3[[#This Row],[ile_kg_materiału_z_ładunku]]</f>
        <v>80.597099999999998</v>
      </c>
      <c r="H144">
        <f>IF(martianeum3[[#This Row],[stan_po_wydobyciu_z_ładunku]]&gt;=100,100,0)</f>
        <v>0</v>
      </c>
      <c r="I144">
        <f>martianeum3[[#This Row],[stan_po_wydobyciu_z_ładunku]]-martianeum3[[#This Row],[ile_zabiera_na_orbite]]</f>
        <v>80.597099999999998</v>
      </c>
    </row>
    <row r="145" spans="1:9" x14ac:dyDescent="0.25">
      <c r="A145" s="1">
        <v>48784</v>
      </c>
      <c r="B145">
        <f t="shared" si="2"/>
        <v>80.597099999999998</v>
      </c>
      <c r="C145" t="s">
        <v>18</v>
      </c>
      <c r="D145">
        <v>14.4</v>
      </c>
      <c r="E145">
        <v>13.5</v>
      </c>
      <c r="F145">
        <f>IF(martianeum3[[#This Row],[zawartosc '[%']]]&gt;=1,martianeum3[[#This Row],[masa '[kg']]]*martianeum3[[#This Row],[zawartosc '[%']]]*0.01,0)</f>
        <v>1.9440000000000002</v>
      </c>
      <c r="G145">
        <f>martianeum3[[#This Row],[stan_magazynu '[kg']]]+martianeum3[[#This Row],[ile_kg_materiału_z_ładunku]]</f>
        <v>82.5411</v>
      </c>
      <c r="H145">
        <f>IF(martianeum3[[#This Row],[stan_po_wydobyciu_z_ładunku]]&gt;=100,100,0)</f>
        <v>0</v>
      </c>
      <c r="I145">
        <f>martianeum3[[#This Row],[stan_po_wydobyciu_z_ładunku]]-martianeum3[[#This Row],[ile_zabiera_na_orbite]]</f>
        <v>82.5411</v>
      </c>
    </row>
    <row r="146" spans="1:9" x14ac:dyDescent="0.25">
      <c r="A146" s="1">
        <v>48785</v>
      </c>
      <c r="B146">
        <f t="shared" si="2"/>
        <v>82.5411</v>
      </c>
      <c r="C146" t="s">
        <v>11</v>
      </c>
      <c r="D146">
        <v>29.2</v>
      </c>
      <c r="E146">
        <v>15.7</v>
      </c>
      <c r="F146">
        <f>IF(martianeum3[[#This Row],[zawartosc '[%']]]&gt;=1,martianeum3[[#This Row],[masa '[kg']]]*martianeum3[[#This Row],[zawartosc '[%']]]*0.01,0)</f>
        <v>4.5843999999999996</v>
      </c>
      <c r="G146">
        <f>martianeum3[[#This Row],[stan_magazynu '[kg']]]+martianeum3[[#This Row],[ile_kg_materiału_z_ładunku]]</f>
        <v>87.125500000000002</v>
      </c>
      <c r="H146">
        <f>IF(martianeum3[[#This Row],[stan_po_wydobyciu_z_ładunku]]&gt;=100,100,0)</f>
        <v>0</v>
      </c>
      <c r="I146">
        <f>martianeum3[[#This Row],[stan_po_wydobyciu_z_ładunku]]-martianeum3[[#This Row],[ile_zabiera_na_orbite]]</f>
        <v>87.125500000000002</v>
      </c>
    </row>
    <row r="147" spans="1:9" x14ac:dyDescent="0.25">
      <c r="A147" s="1">
        <v>48786</v>
      </c>
      <c r="B147">
        <f t="shared" si="2"/>
        <v>87.125500000000002</v>
      </c>
      <c r="C147" t="s">
        <v>10</v>
      </c>
      <c r="D147">
        <v>28.9</v>
      </c>
      <c r="E147">
        <v>47.2</v>
      </c>
      <c r="F147">
        <f>IF(martianeum3[[#This Row],[zawartosc '[%']]]&gt;=1,martianeum3[[#This Row],[masa '[kg']]]*martianeum3[[#This Row],[zawartosc '[%']]]*0.01,0)</f>
        <v>13.640799999999999</v>
      </c>
      <c r="G147">
        <f>martianeum3[[#This Row],[stan_magazynu '[kg']]]+martianeum3[[#This Row],[ile_kg_materiału_z_ładunku]]</f>
        <v>100.7663</v>
      </c>
      <c r="H147">
        <f>IF(martianeum3[[#This Row],[stan_po_wydobyciu_z_ładunku]]&gt;=100,100,0)</f>
        <v>100</v>
      </c>
      <c r="I147">
        <f>martianeum3[[#This Row],[stan_po_wydobyciu_z_ładunku]]-martianeum3[[#This Row],[ile_zabiera_na_orbite]]</f>
        <v>0.76630000000000109</v>
      </c>
    </row>
    <row r="148" spans="1:9" x14ac:dyDescent="0.25">
      <c r="A148" s="1">
        <v>48787</v>
      </c>
      <c r="B148">
        <f t="shared" si="2"/>
        <v>0.76630000000000109</v>
      </c>
      <c r="C148" t="s">
        <v>20</v>
      </c>
      <c r="D148">
        <v>18.399999999999999</v>
      </c>
      <c r="E148">
        <v>3.9</v>
      </c>
      <c r="F148">
        <f>IF(martianeum3[[#This Row],[zawartosc '[%']]]&gt;=1,martianeum3[[#This Row],[masa '[kg']]]*martianeum3[[#This Row],[zawartosc '[%']]]*0.01,0)</f>
        <v>0.7175999999999999</v>
      </c>
      <c r="G148">
        <f>martianeum3[[#This Row],[stan_magazynu '[kg']]]+martianeum3[[#This Row],[ile_kg_materiału_z_ładunku]]</f>
        <v>1.4839000000000011</v>
      </c>
      <c r="H148">
        <f>IF(martianeum3[[#This Row],[stan_po_wydobyciu_z_ładunku]]&gt;=100,100,0)</f>
        <v>0</v>
      </c>
      <c r="I148">
        <f>martianeum3[[#This Row],[stan_po_wydobyciu_z_ładunku]]-martianeum3[[#This Row],[ile_zabiera_na_orbite]]</f>
        <v>1.4839000000000011</v>
      </c>
    </row>
    <row r="149" spans="1:9" x14ac:dyDescent="0.25">
      <c r="A149" s="1">
        <v>48788</v>
      </c>
      <c r="B149">
        <f t="shared" si="2"/>
        <v>1.4839000000000011</v>
      </c>
      <c r="C149" t="s">
        <v>17</v>
      </c>
      <c r="D149">
        <v>26.2</v>
      </c>
      <c r="E149">
        <v>4</v>
      </c>
      <c r="F149">
        <f>IF(martianeum3[[#This Row],[zawartosc '[%']]]&gt;=1,martianeum3[[#This Row],[masa '[kg']]]*martianeum3[[#This Row],[zawartosc '[%']]]*0.01,0)</f>
        <v>1.048</v>
      </c>
      <c r="G149">
        <f>martianeum3[[#This Row],[stan_magazynu '[kg']]]+martianeum3[[#This Row],[ile_kg_materiału_z_ładunku]]</f>
        <v>2.5319000000000011</v>
      </c>
      <c r="H149">
        <f>IF(martianeum3[[#This Row],[stan_po_wydobyciu_z_ładunku]]&gt;=100,100,0)</f>
        <v>0</v>
      </c>
      <c r="I149">
        <f>martianeum3[[#This Row],[stan_po_wydobyciu_z_ładunku]]-martianeum3[[#This Row],[ile_zabiera_na_orbite]]</f>
        <v>2.5319000000000011</v>
      </c>
    </row>
    <row r="150" spans="1:9" x14ac:dyDescent="0.25">
      <c r="A150" s="1">
        <v>48789</v>
      </c>
      <c r="B150">
        <f t="shared" si="2"/>
        <v>2.5319000000000011</v>
      </c>
      <c r="C150" t="s">
        <v>10</v>
      </c>
      <c r="D150">
        <v>14.3</v>
      </c>
      <c r="E150">
        <v>45.1</v>
      </c>
      <c r="F150">
        <f>IF(martianeum3[[#This Row],[zawartosc '[%']]]&gt;=1,martianeum3[[#This Row],[masa '[kg']]]*martianeum3[[#This Row],[zawartosc '[%']]]*0.01,0)</f>
        <v>6.4493000000000009</v>
      </c>
      <c r="G150">
        <f>martianeum3[[#This Row],[stan_magazynu '[kg']]]+martianeum3[[#This Row],[ile_kg_materiału_z_ładunku]]</f>
        <v>8.9812000000000012</v>
      </c>
      <c r="H150">
        <f>IF(martianeum3[[#This Row],[stan_po_wydobyciu_z_ładunku]]&gt;=100,100,0)</f>
        <v>0</v>
      </c>
      <c r="I150">
        <f>martianeum3[[#This Row],[stan_po_wydobyciu_z_ładunku]]-martianeum3[[#This Row],[ile_zabiera_na_orbite]]</f>
        <v>8.9812000000000012</v>
      </c>
    </row>
    <row r="151" spans="1:9" x14ac:dyDescent="0.25">
      <c r="A151" s="1">
        <v>48790</v>
      </c>
      <c r="B151">
        <f t="shared" si="2"/>
        <v>8.9812000000000012</v>
      </c>
      <c r="C151" t="s">
        <v>7</v>
      </c>
      <c r="D151">
        <v>14.5</v>
      </c>
      <c r="E151">
        <v>0</v>
      </c>
      <c r="F151">
        <f>IF(martianeum3[[#This Row],[zawartosc '[%']]]&gt;=1,martianeum3[[#This Row],[masa '[kg']]]*martianeum3[[#This Row],[zawartosc '[%']]]*0.01,0)</f>
        <v>0</v>
      </c>
      <c r="G151">
        <f>martianeum3[[#This Row],[stan_magazynu '[kg']]]+martianeum3[[#This Row],[ile_kg_materiału_z_ładunku]]</f>
        <v>8.9812000000000012</v>
      </c>
      <c r="H151">
        <f>IF(martianeum3[[#This Row],[stan_po_wydobyciu_z_ładunku]]&gt;=100,100,0)</f>
        <v>0</v>
      </c>
      <c r="I151">
        <f>martianeum3[[#This Row],[stan_po_wydobyciu_z_ładunku]]-martianeum3[[#This Row],[ile_zabiera_na_orbite]]</f>
        <v>8.9812000000000012</v>
      </c>
    </row>
    <row r="152" spans="1:9" x14ac:dyDescent="0.25">
      <c r="A152" s="1">
        <v>48791</v>
      </c>
      <c r="B152">
        <f t="shared" si="2"/>
        <v>8.9812000000000012</v>
      </c>
      <c r="C152" t="s">
        <v>10</v>
      </c>
      <c r="D152">
        <v>18.600000000000001</v>
      </c>
      <c r="E152">
        <v>5.5</v>
      </c>
      <c r="F152">
        <f>IF(martianeum3[[#This Row],[zawartosc '[%']]]&gt;=1,martianeum3[[#This Row],[masa '[kg']]]*martianeum3[[#This Row],[zawartosc '[%']]]*0.01,0)</f>
        <v>1.0230000000000001</v>
      </c>
      <c r="G152">
        <f>martianeum3[[#This Row],[stan_magazynu '[kg']]]+martianeum3[[#This Row],[ile_kg_materiału_z_ładunku]]</f>
        <v>10.004200000000001</v>
      </c>
      <c r="H152">
        <f>IF(martianeum3[[#This Row],[stan_po_wydobyciu_z_ładunku]]&gt;=100,100,0)</f>
        <v>0</v>
      </c>
      <c r="I152">
        <f>martianeum3[[#This Row],[stan_po_wydobyciu_z_ładunku]]-martianeum3[[#This Row],[ile_zabiera_na_orbite]]</f>
        <v>10.004200000000001</v>
      </c>
    </row>
    <row r="153" spans="1:9" x14ac:dyDescent="0.25">
      <c r="A153" s="1">
        <v>48792</v>
      </c>
      <c r="B153">
        <f t="shared" si="2"/>
        <v>10.004200000000001</v>
      </c>
      <c r="C153" t="s">
        <v>7</v>
      </c>
      <c r="D153">
        <v>26.3</v>
      </c>
      <c r="E153">
        <v>14.5</v>
      </c>
      <c r="F153">
        <f>IF(martianeum3[[#This Row],[zawartosc '[%']]]&gt;=1,martianeum3[[#This Row],[masa '[kg']]]*martianeum3[[#This Row],[zawartosc '[%']]]*0.01,0)</f>
        <v>3.8135000000000003</v>
      </c>
      <c r="G153">
        <f>martianeum3[[#This Row],[stan_magazynu '[kg']]]+martianeum3[[#This Row],[ile_kg_materiału_z_ładunku]]</f>
        <v>13.817700000000002</v>
      </c>
      <c r="H153">
        <f>IF(martianeum3[[#This Row],[stan_po_wydobyciu_z_ładunku]]&gt;=100,100,0)</f>
        <v>0</v>
      </c>
      <c r="I153">
        <f>martianeum3[[#This Row],[stan_po_wydobyciu_z_ładunku]]-martianeum3[[#This Row],[ile_zabiera_na_orbite]]</f>
        <v>13.817700000000002</v>
      </c>
    </row>
    <row r="154" spans="1:9" x14ac:dyDescent="0.25">
      <c r="A154" s="1">
        <v>48793</v>
      </c>
      <c r="B154">
        <f t="shared" si="2"/>
        <v>13.817700000000002</v>
      </c>
      <c r="C154" t="s">
        <v>32</v>
      </c>
      <c r="D154">
        <v>25.9</v>
      </c>
      <c r="E154">
        <v>0.7</v>
      </c>
      <c r="F154">
        <f>IF(martianeum3[[#This Row],[zawartosc '[%']]]&gt;=1,martianeum3[[#This Row],[masa '[kg']]]*martianeum3[[#This Row],[zawartosc '[%']]]*0.01,0)</f>
        <v>0</v>
      </c>
      <c r="G154">
        <f>martianeum3[[#This Row],[stan_magazynu '[kg']]]+martianeum3[[#This Row],[ile_kg_materiału_z_ładunku]]</f>
        <v>13.817700000000002</v>
      </c>
      <c r="H154">
        <f>IF(martianeum3[[#This Row],[stan_po_wydobyciu_z_ładunku]]&gt;=100,100,0)</f>
        <v>0</v>
      </c>
      <c r="I154">
        <f>martianeum3[[#This Row],[stan_po_wydobyciu_z_ładunku]]-martianeum3[[#This Row],[ile_zabiera_na_orbite]]</f>
        <v>13.817700000000002</v>
      </c>
    </row>
    <row r="155" spans="1:9" x14ac:dyDescent="0.25">
      <c r="A155" s="1">
        <v>48794</v>
      </c>
      <c r="B155">
        <f t="shared" si="2"/>
        <v>13.817700000000002</v>
      </c>
      <c r="C155" t="s">
        <v>12</v>
      </c>
      <c r="D155">
        <v>29.8</v>
      </c>
      <c r="E155">
        <v>0</v>
      </c>
      <c r="F155">
        <f>IF(martianeum3[[#This Row],[zawartosc '[%']]]&gt;=1,martianeum3[[#This Row],[masa '[kg']]]*martianeum3[[#This Row],[zawartosc '[%']]]*0.01,0)</f>
        <v>0</v>
      </c>
      <c r="G155">
        <f>martianeum3[[#This Row],[stan_magazynu '[kg']]]+martianeum3[[#This Row],[ile_kg_materiału_z_ładunku]]</f>
        <v>13.817700000000002</v>
      </c>
      <c r="H155">
        <f>IF(martianeum3[[#This Row],[stan_po_wydobyciu_z_ładunku]]&gt;=100,100,0)</f>
        <v>0</v>
      </c>
      <c r="I155">
        <f>martianeum3[[#This Row],[stan_po_wydobyciu_z_ładunku]]-martianeum3[[#This Row],[ile_zabiera_na_orbite]]</f>
        <v>13.817700000000002</v>
      </c>
    </row>
    <row r="156" spans="1:9" x14ac:dyDescent="0.25">
      <c r="A156" s="1">
        <v>48795</v>
      </c>
      <c r="B156">
        <f t="shared" si="2"/>
        <v>13.817700000000002</v>
      </c>
      <c r="C156" t="s">
        <v>10</v>
      </c>
      <c r="D156">
        <v>18.3</v>
      </c>
      <c r="E156">
        <v>18.7</v>
      </c>
      <c r="F156">
        <f>IF(martianeum3[[#This Row],[zawartosc '[%']]]&gt;=1,martianeum3[[#This Row],[masa '[kg']]]*martianeum3[[#This Row],[zawartosc '[%']]]*0.01,0)</f>
        <v>3.4220999999999999</v>
      </c>
      <c r="G156">
        <f>martianeum3[[#This Row],[stan_magazynu '[kg']]]+martianeum3[[#This Row],[ile_kg_materiału_z_ładunku]]</f>
        <v>17.239800000000002</v>
      </c>
      <c r="H156">
        <f>IF(martianeum3[[#This Row],[stan_po_wydobyciu_z_ładunku]]&gt;=100,100,0)</f>
        <v>0</v>
      </c>
      <c r="I156">
        <f>martianeum3[[#This Row],[stan_po_wydobyciu_z_ładunku]]-martianeum3[[#This Row],[ile_zabiera_na_orbite]]</f>
        <v>17.239800000000002</v>
      </c>
    </row>
    <row r="157" spans="1:9" x14ac:dyDescent="0.25">
      <c r="A157" s="1">
        <v>48796</v>
      </c>
      <c r="B157">
        <f t="shared" si="2"/>
        <v>17.239800000000002</v>
      </c>
      <c r="C157" t="s">
        <v>12</v>
      </c>
      <c r="D157">
        <v>24.5</v>
      </c>
      <c r="E157">
        <v>6.7</v>
      </c>
      <c r="F157">
        <f>IF(martianeum3[[#This Row],[zawartosc '[%']]]&gt;=1,martianeum3[[#This Row],[masa '[kg']]]*martianeum3[[#This Row],[zawartosc '[%']]]*0.01,0)</f>
        <v>1.6415000000000002</v>
      </c>
      <c r="G157">
        <f>martianeum3[[#This Row],[stan_magazynu '[kg']]]+martianeum3[[#This Row],[ile_kg_materiału_z_ładunku]]</f>
        <v>18.881300000000003</v>
      </c>
      <c r="H157">
        <f>IF(martianeum3[[#This Row],[stan_po_wydobyciu_z_ładunku]]&gt;=100,100,0)</f>
        <v>0</v>
      </c>
      <c r="I157">
        <f>martianeum3[[#This Row],[stan_po_wydobyciu_z_ładunku]]-martianeum3[[#This Row],[ile_zabiera_na_orbite]]</f>
        <v>18.881300000000003</v>
      </c>
    </row>
    <row r="158" spans="1:9" x14ac:dyDescent="0.25">
      <c r="A158" s="1">
        <v>48797</v>
      </c>
      <c r="B158">
        <f t="shared" si="2"/>
        <v>18.881300000000003</v>
      </c>
      <c r="C158" t="s">
        <v>19</v>
      </c>
      <c r="D158">
        <v>18.7</v>
      </c>
      <c r="E158">
        <v>0</v>
      </c>
      <c r="F158">
        <f>IF(martianeum3[[#This Row],[zawartosc '[%']]]&gt;=1,martianeum3[[#This Row],[masa '[kg']]]*martianeum3[[#This Row],[zawartosc '[%']]]*0.01,0)</f>
        <v>0</v>
      </c>
      <c r="G158">
        <f>martianeum3[[#This Row],[stan_magazynu '[kg']]]+martianeum3[[#This Row],[ile_kg_materiału_z_ładunku]]</f>
        <v>18.881300000000003</v>
      </c>
      <c r="H158">
        <f>IF(martianeum3[[#This Row],[stan_po_wydobyciu_z_ładunku]]&gt;=100,100,0)</f>
        <v>0</v>
      </c>
      <c r="I158">
        <f>martianeum3[[#This Row],[stan_po_wydobyciu_z_ładunku]]-martianeum3[[#This Row],[ile_zabiera_na_orbite]]</f>
        <v>18.881300000000003</v>
      </c>
    </row>
    <row r="159" spans="1:9" x14ac:dyDescent="0.25">
      <c r="A159" s="1">
        <v>48798</v>
      </c>
      <c r="B159">
        <f t="shared" si="2"/>
        <v>18.881300000000003</v>
      </c>
      <c r="C159" t="s">
        <v>19</v>
      </c>
      <c r="D159">
        <v>29.2</v>
      </c>
      <c r="E159">
        <v>34.9</v>
      </c>
      <c r="F159">
        <f>IF(martianeum3[[#This Row],[zawartosc '[%']]]&gt;=1,martianeum3[[#This Row],[masa '[kg']]]*martianeum3[[#This Row],[zawartosc '[%']]]*0.01,0)</f>
        <v>10.190799999999999</v>
      </c>
      <c r="G159">
        <f>martianeum3[[#This Row],[stan_magazynu '[kg']]]+martianeum3[[#This Row],[ile_kg_materiału_z_ładunku]]</f>
        <v>29.072100000000002</v>
      </c>
      <c r="H159">
        <f>IF(martianeum3[[#This Row],[stan_po_wydobyciu_z_ładunku]]&gt;=100,100,0)</f>
        <v>0</v>
      </c>
      <c r="I159">
        <f>martianeum3[[#This Row],[stan_po_wydobyciu_z_ładunku]]-martianeum3[[#This Row],[ile_zabiera_na_orbite]]</f>
        <v>29.072100000000002</v>
      </c>
    </row>
    <row r="160" spans="1:9" x14ac:dyDescent="0.25">
      <c r="A160" s="1">
        <v>48799</v>
      </c>
      <c r="B160">
        <f t="shared" si="2"/>
        <v>29.072100000000002</v>
      </c>
      <c r="C160" t="s">
        <v>9</v>
      </c>
      <c r="D160">
        <v>21.4</v>
      </c>
      <c r="E160">
        <v>10.7</v>
      </c>
      <c r="F160">
        <f>IF(martianeum3[[#This Row],[zawartosc '[%']]]&gt;=1,martianeum3[[#This Row],[masa '[kg']]]*martianeum3[[#This Row],[zawartosc '[%']]]*0.01,0)</f>
        <v>2.2897999999999996</v>
      </c>
      <c r="G160">
        <f>martianeum3[[#This Row],[stan_magazynu '[kg']]]+martianeum3[[#This Row],[ile_kg_materiału_z_ładunku]]</f>
        <v>31.361900000000002</v>
      </c>
      <c r="H160">
        <f>IF(martianeum3[[#This Row],[stan_po_wydobyciu_z_ładunku]]&gt;=100,100,0)</f>
        <v>0</v>
      </c>
      <c r="I160">
        <f>martianeum3[[#This Row],[stan_po_wydobyciu_z_ładunku]]-martianeum3[[#This Row],[ile_zabiera_na_orbite]]</f>
        <v>31.361900000000002</v>
      </c>
    </row>
    <row r="161" spans="1:9" x14ac:dyDescent="0.25">
      <c r="A161" s="1">
        <v>48800</v>
      </c>
      <c r="B161">
        <f t="shared" si="2"/>
        <v>31.361900000000002</v>
      </c>
      <c r="C161" t="s">
        <v>15</v>
      </c>
      <c r="D161">
        <v>25.6</v>
      </c>
      <c r="E161">
        <v>3.1</v>
      </c>
      <c r="F161">
        <f>IF(martianeum3[[#This Row],[zawartosc '[%']]]&gt;=1,martianeum3[[#This Row],[masa '[kg']]]*martianeum3[[#This Row],[zawartosc '[%']]]*0.01,0)</f>
        <v>0.79360000000000019</v>
      </c>
      <c r="G161">
        <f>martianeum3[[#This Row],[stan_magazynu '[kg']]]+martianeum3[[#This Row],[ile_kg_materiału_z_ładunku]]</f>
        <v>32.155500000000004</v>
      </c>
      <c r="H161">
        <f>IF(martianeum3[[#This Row],[stan_po_wydobyciu_z_ładunku]]&gt;=100,100,0)</f>
        <v>0</v>
      </c>
      <c r="I161">
        <f>martianeum3[[#This Row],[stan_po_wydobyciu_z_ładunku]]-martianeum3[[#This Row],[ile_zabiera_na_orbite]]</f>
        <v>32.155500000000004</v>
      </c>
    </row>
    <row r="162" spans="1:9" x14ac:dyDescent="0.25">
      <c r="A162" s="1">
        <v>48801</v>
      </c>
      <c r="B162">
        <f t="shared" si="2"/>
        <v>32.155500000000004</v>
      </c>
      <c r="C162" t="s">
        <v>15</v>
      </c>
      <c r="D162">
        <v>15.7</v>
      </c>
      <c r="E162">
        <v>5.0999999999999996</v>
      </c>
      <c r="F162">
        <f>IF(martianeum3[[#This Row],[zawartosc '[%']]]&gt;=1,martianeum3[[#This Row],[masa '[kg']]]*martianeum3[[#This Row],[zawartosc '[%']]]*0.01,0)</f>
        <v>0.80069999999999997</v>
      </c>
      <c r="G162">
        <f>martianeum3[[#This Row],[stan_magazynu '[kg']]]+martianeum3[[#This Row],[ile_kg_materiału_z_ładunku]]</f>
        <v>32.956200000000003</v>
      </c>
      <c r="H162">
        <f>IF(martianeum3[[#This Row],[stan_po_wydobyciu_z_ładunku]]&gt;=100,100,0)</f>
        <v>0</v>
      </c>
      <c r="I162">
        <f>martianeum3[[#This Row],[stan_po_wydobyciu_z_ładunku]]-martianeum3[[#This Row],[ile_zabiera_na_orbite]]</f>
        <v>32.956200000000003</v>
      </c>
    </row>
    <row r="163" spans="1:9" x14ac:dyDescent="0.25">
      <c r="A163" s="1">
        <v>48802</v>
      </c>
      <c r="B163">
        <f t="shared" si="2"/>
        <v>32.956200000000003</v>
      </c>
      <c r="C163" t="s">
        <v>6</v>
      </c>
      <c r="D163">
        <v>27.3</v>
      </c>
      <c r="E163">
        <v>11</v>
      </c>
      <c r="F163">
        <f>IF(martianeum3[[#This Row],[zawartosc '[%']]]&gt;=1,martianeum3[[#This Row],[masa '[kg']]]*martianeum3[[#This Row],[zawartosc '[%']]]*0.01,0)</f>
        <v>3.0030000000000001</v>
      </c>
      <c r="G163">
        <f>martianeum3[[#This Row],[stan_magazynu '[kg']]]+martianeum3[[#This Row],[ile_kg_materiału_z_ładunku]]</f>
        <v>35.959200000000003</v>
      </c>
      <c r="H163">
        <f>IF(martianeum3[[#This Row],[stan_po_wydobyciu_z_ładunku]]&gt;=100,100,0)</f>
        <v>0</v>
      </c>
      <c r="I163">
        <f>martianeum3[[#This Row],[stan_po_wydobyciu_z_ładunku]]-martianeum3[[#This Row],[ile_zabiera_na_orbite]]</f>
        <v>35.959200000000003</v>
      </c>
    </row>
    <row r="164" spans="1:9" x14ac:dyDescent="0.25">
      <c r="A164" s="1">
        <v>48803</v>
      </c>
      <c r="B164">
        <f t="shared" si="2"/>
        <v>35.959200000000003</v>
      </c>
      <c r="C164" t="s">
        <v>25</v>
      </c>
      <c r="D164">
        <v>28.4</v>
      </c>
      <c r="E164">
        <v>2.7</v>
      </c>
      <c r="F164">
        <f>IF(martianeum3[[#This Row],[zawartosc '[%']]]&gt;=1,martianeum3[[#This Row],[masa '[kg']]]*martianeum3[[#This Row],[zawartosc '[%']]]*0.01,0)</f>
        <v>0.76680000000000004</v>
      </c>
      <c r="G164">
        <f>martianeum3[[#This Row],[stan_magazynu '[kg']]]+martianeum3[[#This Row],[ile_kg_materiału_z_ładunku]]</f>
        <v>36.726000000000006</v>
      </c>
      <c r="H164">
        <f>IF(martianeum3[[#This Row],[stan_po_wydobyciu_z_ładunku]]&gt;=100,100,0)</f>
        <v>0</v>
      </c>
      <c r="I164">
        <f>martianeum3[[#This Row],[stan_po_wydobyciu_z_ładunku]]-martianeum3[[#This Row],[ile_zabiera_na_orbite]]</f>
        <v>36.726000000000006</v>
      </c>
    </row>
    <row r="165" spans="1:9" x14ac:dyDescent="0.25">
      <c r="A165" s="1">
        <v>48804</v>
      </c>
      <c r="B165">
        <f t="shared" si="2"/>
        <v>36.726000000000006</v>
      </c>
      <c r="C165" t="s">
        <v>11</v>
      </c>
      <c r="D165">
        <v>22</v>
      </c>
      <c r="E165">
        <v>3.3</v>
      </c>
      <c r="F165">
        <f>IF(martianeum3[[#This Row],[zawartosc '[%']]]&gt;=1,martianeum3[[#This Row],[masa '[kg']]]*martianeum3[[#This Row],[zawartosc '[%']]]*0.01,0)</f>
        <v>0.72599999999999998</v>
      </c>
      <c r="G165">
        <f>martianeum3[[#This Row],[stan_magazynu '[kg']]]+martianeum3[[#This Row],[ile_kg_materiału_z_ładunku]]</f>
        <v>37.452000000000005</v>
      </c>
      <c r="H165">
        <f>IF(martianeum3[[#This Row],[stan_po_wydobyciu_z_ładunku]]&gt;=100,100,0)</f>
        <v>0</v>
      </c>
      <c r="I165">
        <f>martianeum3[[#This Row],[stan_po_wydobyciu_z_ładunku]]-martianeum3[[#This Row],[ile_zabiera_na_orbite]]</f>
        <v>37.452000000000005</v>
      </c>
    </row>
    <row r="166" spans="1:9" x14ac:dyDescent="0.25">
      <c r="A166" s="1">
        <v>48805</v>
      </c>
      <c r="B166">
        <f t="shared" si="2"/>
        <v>37.452000000000005</v>
      </c>
      <c r="C166" t="s">
        <v>8</v>
      </c>
      <c r="D166">
        <v>19.399999999999999</v>
      </c>
      <c r="E166">
        <v>0</v>
      </c>
      <c r="F166">
        <f>IF(martianeum3[[#This Row],[zawartosc '[%']]]&gt;=1,martianeum3[[#This Row],[masa '[kg']]]*martianeum3[[#This Row],[zawartosc '[%']]]*0.01,0)</f>
        <v>0</v>
      </c>
      <c r="G166">
        <f>martianeum3[[#This Row],[stan_magazynu '[kg']]]+martianeum3[[#This Row],[ile_kg_materiału_z_ładunku]]</f>
        <v>37.452000000000005</v>
      </c>
      <c r="H166">
        <f>IF(martianeum3[[#This Row],[stan_po_wydobyciu_z_ładunku]]&gt;=100,100,0)</f>
        <v>0</v>
      </c>
      <c r="I166">
        <f>martianeum3[[#This Row],[stan_po_wydobyciu_z_ładunku]]-martianeum3[[#This Row],[ile_zabiera_na_orbite]]</f>
        <v>37.452000000000005</v>
      </c>
    </row>
    <row r="167" spans="1:9" x14ac:dyDescent="0.25">
      <c r="A167" s="1">
        <v>48806</v>
      </c>
      <c r="B167">
        <f t="shared" si="2"/>
        <v>37.452000000000005</v>
      </c>
      <c r="C167" t="s">
        <v>15</v>
      </c>
      <c r="D167">
        <v>22.7</v>
      </c>
      <c r="E167">
        <v>14.8</v>
      </c>
      <c r="F167">
        <f>IF(martianeum3[[#This Row],[zawartosc '[%']]]&gt;=1,martianeum3[[#This Row],[masa '[kg']]]*martianeum3[[#This Row],[zawartosc '[%']]]*0.01,0)</f>
        <v>3.3595999999999999</v>
      </c>
      <c r="G167">
        <f>martianeum3[[#This Row],[stan_magazynu '[kg']]]+martianeum3[[#This Row],[ile_kg_materiału_z_ładunku]]</f>
        <v>40.811600000000006</v>
      </c>
      <c r="H167">
        <f>IF(martianeum3[[#This Row],[stan_po_wydobyciu_z_ładunku]]&gt;=100,100,0)</f>
        <v>0</v>
      </c>
      <c r="I167">
        <f>martianeum3[[#This Row],[stan_po_wydobyciu_z_ładunku]]-martianeum3[[#This Row],[ile_zabiera_na_orbite]]</f>
        <v>40.811600000000006</v>
      </c>
    </row>
    <row r="168" spans="1:9" x14ac:dyDescent="0.25">
      <c r="A168" s="1">
        <v>48807</v>
      </c>
      <c r="B168">
        <f t="shared" si="2"/>
        <v>40.811600000000006</v>
      </c>
      <c r="C168" t="s">
        <v>7</v>
      </c>
      <c r="D168">
        <v>22.6</v>
      </c>
      <c r="E168">
        <v>16.5</v>
      </c>
      <c r="F168">
        <f>IF(martianeum3[[#This Row],[zawartosc '[%']]]&gt;=1,martianeum3[[#This Row],[masa '[kg']]]*martianeum3[[#This Row],[zawartosc '[%']]]*0.01,0)</f>
        <v>3.7290000000000005</v>
      </c>
      <c r="G168">
        <f>martianeum3[[#This Row],[stan_magazynu '[kg']]]+martianeum3[[#This Row],[ile_kg_materiału_z_ładunku]]</f>
        <v>44.540600000000005</v>
      </c>
      <c r="H168">
        <f>IF(martianeum3[[#This Row],[stan_po_wydobyciu_z_ładunku]]&gt;=100,100,0)</f>
        <v>0</v>
      </c>
      <c r="I168">
        <f>martianeum3[[#This Row],[stan_po_wydobyciu_z_ładunku]]-martianeum3[[#This Row],[ile_zabiera_na_orbite]]</f>
        <v>44.540600000000005</v>
      </c>
    </row>
    <row r="169" spans="1:9" x14ac:dyDescent="0.25">
      <c r="A169" s="1">
        <v>48808</v>
      </c>
      <c r="B169">
        <f t="shared" si="2"/>
        <v>44.540600000000005</v>
      </c>
      <c r="C169" t="s">
        <v>17</v>
      </c>
      <c r="D169">
        <v>26.1</v>
      </c>
      <c r="E169">
        <v>0</v>
      </c>
      <c r="F169">
        <f>IF(martianeum3[[#This Row],[zawartosc '[%']]]&gt;=1,martianeum3[[#This Row],[masa '[kg']]]*martianeum3[[#This Row],[zawartosc '[%']]]*0.01,0)</f>
        <v>0</v>
      </c>
      <c r="G169">
        <f>martianeum3[[#This Row],[stan_magazynu '[kg']]]+martianeum3[[#This Row],[ile_kg_materiału_z_ładunku]]</f>
        <v>44.540600000000005</v>
      </c>
      <c r="H169">
        <f>IF(martianeum3[[#This Row],[stan_po_wydobyciu_z_ładunku]]&gt;=100,100,0)</f>
        <v>0</v>
      </c>
      <c r="I169">
        <f>martianeum3[[#This Row],[stan_po_wydobyciu_z_ładunku]]-martianeum3[[#This Row],[ile_zabiera_na_orbite]]</f>
        <v>44.540600000000005</v>
      </c>
    </row>
    <row r="170" spans="1:9" x14ac:dyDescent="0.25">
      <c r="A170" s="1">
        <v>48809</v>
      </c>
      <c r="B170">
        <f t="shared" si="2"/>
        <v>44.540600000000005</v>
      </c>
      <c r="C170" t="s">
        <v>15</v>
      </c>
      <c r="D170">
        <v>27.6</v>
      </c>
      <c r="E170">
        <v>6.7</v>
      </c>
      <c r="F170">
        <f>IF(martianeum3[[#This Row],[zawartosc '[%']]]&gt;=1,martianeum3[[#This Row],[masa '[kg']]]*martianeum3[[#This Row],[zawartosc '[%']]]*0.01,0)</f>
        <v>1.8492000000000002</v>
      </c>
      <c r="G170">
        <f>martianeum3[[#This Row],[stan_magazynu '[kg']]]+martianeum3[[#This Row],[ile_kg_materiału_z_ładunku]]</f>
        <v>46.389800000000008</v>
      </c>
      <c r="H170">
        <f>IF(martianeum3[[#This Row],[stan_po_wydobyciu_z_ładunku]]&gt;=100,100,0)</f>
        <v>0</v>
      </c>
      <c r="I170">
        <f>martianeum3[[#This Row],[stan_po_wydobyciu_z_ładunku]]-martianeum3[[#This Row],[ile_zabiera_na_orbite]]</f>
        <v>46.389800000000008</v>
      </c>
    </row>
    <row r="171" spans="1:9" x14ac:dyDescent="0.25">
      <c r="A171" s="1">
        <v>48810</v>
      </c>
      <c r="B171">
        <f t="shared" si="2"/>
        <v>46.389800000000008</v>
      </c>
      <c r="C171" t="s">
        <v>12</v>
      </c>
      <c r="D171">
        <v>13.2</v>
      </c>
      <c r="E171">
        <v>0</v>
      </c>
      <c r="F171">
        <f>IF(martianeum3[[#This Row],[zawartosc '[%']]]&gt;=1,martianeum3[[#This Row],[masa '[kg']]]*martianeum3[[#This Row],[zawartosc '[%']]]*0.01,0)</f>
        <v>0</v>
      </c>
      <c r="G171">
        <f>martianeum3[[#This Row],[stan_magazynu '[kg']]]+martianeum3[[#This Row],[ile_kg_materiału_z_ładunku]]</f>
        <v>46.389800000000008</v>
      </c>
      <c r="H171">
        <f>IF(martianeum3[[#This Row],[stan_po_wydobyciu_z_ładunku]]&gt;=100,100,0)</f>
        <v>0</v>
      </c>
      <c r="I171">
        <f>martianeum3[[#This Row],[stan_po_wydobyciu_z_ładunku]]-martianeum3[[#This Row],[ile_zabiera_na_orbite]]</f>
        <v>46.389800000000008</v>
      </c>
    </row>
    <row r="172" spans="1:9" x14ac:dyDescent="0.25">
      <c r="A172" s="1">
        <v>48811</v>
      </c>
      <c r="B172">
        <f t="shared" si="2"/>
        <v>46.389800000000008</v>
      </c>
      <c r="C172" t="s">
        <v>21</v>
      </c>
      <c r="D172">
        <v>22</v>
      </c>
      <c r="E172">
        <v>0</v>
      </c>
      <c r="F172">
        <f>IF(martianeum3[[#This Row],[zawartosc '[%']]]&gt;=1,martianeum3[[#This Row],[masa '[kg']]]*martianeum3[[#This Row],[zawartosc '[%']]]*0.01,0)</f>
        <v>0</v>
      </c>
      <c r="G172">
        <f>martianeum3[[#This Row],[stan_magazynu '[kg']]]+martianeum3[[#This Row],[ile_kg_materiału_z_ładunku]]</f>
        <v>46.389800000000008</v>
      </c>
      <c r="H172">
        <f>IF(martianeum3[[#This Row],[stan_po_wydobyciu_z_ładunku]]&gt;=100,100,0)</f>
        <v>0</v>
      </c>
      <c r="I172">
        <f>martianeum3[[#This Row],[stan_po_wydobyciu_z_ładunku]]-martianeum3[[#This Row],[ile_zabiera_na_orbite]]</f>
        <v>46.389800000000008</v>
      </c>
    </row>
    <row r="173" spans="1:9" x14ac:dyDescent="0.25">
      <c r="A173" s="1">
        <v>48812</v>
      </c>
      <c r="B173">
        <f t="shared" si="2"/>
        <v>46.389800000000008</v>
      </c>
      <c r="C173" t="s">
        <v>9</v>
      </c>
      <c r="D173">
        <v>10.8</v>
      </c>
      <c r="E173">
        <v>7.6</v>
      </c>
      <c r="F173">
        <f>IF(martianeum3[[#This Row],[zawartosc '[%']]]&gt;=1,martianeum3[[#This Row],[masa '[kg']]]*martianeum3[[#This Row],[zawartosc '[%']]]*0.01,0)</f>
        <v>0.82079999999999997</v>
      </c>
      <c r="G173">
        <f>martianeum3[[#This Row],[stan_magazynu '[kg']]]+martianeum3[[#This Row],[ile_kg_materiału_z_ładunku]]</f>
        <v>47.210600000000007</v>
      </c>
      <c r="H173">
        <f>IF(martianeum3[[#This Row],[stan_po_wydobyciu_z_ładunku]]&gt;=100,100,0)</f>
        <v>0</v>
      </c>
      <c r="I173">
        <f>martianeum3[[#This Row],[stan_po_wydobyciu_z_ładunku]]-martianeum3[[#This Row],[ile_zabiera_na_orbite]]</f>
        <v>47.210600000000007</v>
      </c>
    </row>
    <row r="174" spans="1:9" x14ac:dyDescent="0.25">
      <c r="A174" s="1">
        <v>48813</v>
      </c>
      <c r="B174">
        <f t="shared" si="2"/>
        <v>47.210600000000007</v>
      </c>
      <c r="C174" t="s">
        <v>10</v>
      </c>
      <c r="D174">
        <v>15.6</v>
      </c>
      <c r="E174">
        <v>38.4</v>
      </c>
      <c r="F174">
        <f>IF(martianeum3[[#This Row],[zawartosc '[%']]]&gt;=1,martianeum3[[#This Row],[masa '[kg']]]*martianeum3[[#This Row],[zawartosc '[%']]]*0.01,0)</f>
        <v>5.9904000000000002</v>
      </c>
      <c r="G174">
        <f>martianeum3[[#This Row],[stan_magazynu '[kg']]]+martianeum3[[#This Row],[ile_kg_materiału_z_ładunku]]</f>
        <v>53.201000000000008</v>
      </c>
      <c r="H174">
        <f>IF(martianeum3[[#This Row],[stan_po_wydobyciu_z_ładunku]]&gt;=100,100,0)</f>
        <v>0</v>
      </c>
      <c r="I174">
        <f>martianeum3[[#This Row],[stan_po_wydobyciu_z_ładunku]]-martianeum3[[#This Row],[ile_zabiera_na_orbite]]</f>
        <v>53.201000000000008</v>
      </c>
    </row>
    <row r="175" spans="1:9" x14ac:dyDescent="0.25">
      <c r="A175" s="1">
        <v>48814</v>
      </c>
      <c r="B175">
        <f t="shared" si="2"/>
        <v>53.201000000000008</v>
      </c>
      <c r="C175" t="s">
        <v>26</v>
      </c>
      <c r="D175">
        <v>11.7</v>
      </c>
      <c r="E175">
        <v>0.5</v>
      </c>
      <c r="F175">
        <f>IF(martianeum3[[#This Row],[zawartosc '[%']]]&gt;=1,martianeum3[[#This Row],[masa '[kg']]]*martianeum3[[#This Row],[zawartosc '[%']]]*0.01,0)</f>
        <v>0</v>
      </c>
      <c r="G175">
        <f>martianeum3[[#This Row],[stan_magazynu '[kg']]]+martianeum3[[#This Row],[ile_kg_materiału_z_ładunku]]</f>
        <v>53.201000000000008</v>
      </c>
      <c r="H175">
        <f>IF(martianeum3[[#This Row],[stan_po_wydobyciu_z_ładunku]]&gt;=100,100,0)</f>
        <v>0</v>
      </c>
      <c r="I175">
        <f>martianeum3[[#This Row],[stan_po_wydobyciu_z_ładunku]]-martianeum3[[#This Row],[ile_zabiera_na_orbite]]</f>
        <v>53.201000000000008</v>
      </c>
    </row>
    <row r="176" spans="1:9" x14ac:dyDescent="0.25">
      <c r="A176" s="1">
        <v>48815</v>
      </c>
      <c r="B176">
        <f t="shared" si="2"/>
        <v>53.201000000000008</v>
      </c>
      <c r="C176" t="s">
        <v>10</v>
      </c>
      <c r="D176">
        <v>27.2</v>
      </c>
      <c r="E176">
        <v>8.3000000000000007</v>
      </c>
      <c r="F176">
        <f>IF(martianeum3[[#This Row],[zawartosc '[%']]]&gt;=1,martianeum3[[#This Row],[masa '[kg']]]*martianeum3[[#This Row],[zawartosc '[%']]]*0.01,0)</f>
        <v>2.2576000000000001</v>
      </c>
      <c r="G176">
        <f>martianeum3[[#This Row],[stan_magazynu '[kg']]]+martianeum3[[#This Row],[ile_kg_materiału_z_ładunku]]</f>
        <v>55.458600000000004</v>
      </c>
      <c r="H176">
        <f>IF(martianeum3[[#This Row],[stan_po_wydobyciu_z_ładunku]]&gt;=100,100,0)</f>
        <v>0</v>
      </c>
      <c r="I176">
        <f>martianeum3[[#This Row],[stan_po_wydobyciu_z_ładunku]]-martianeum3[[#This Row],[ile_zabiera_na_orbite]]</f>
        <v>55.458600000000004</v>
      </c>
    </row>
    <row r="177" spans="1:9" x14ac:dyDescent="0.25">
      <c r="A177" s="1">
        <v>48816</v>
      </c>
      <c r="B177">
        <f t="shared" si="2"/>
        <v>55.458600000000004</v>
      </c>
      <c r="C177" t="s">
        <v>10</v>
      </c>
      <c r="D177">
        <v>24.7</v>
      </c>
      <c r="E177">
        <v>28.9</v>
      </c>
      <c r="F177">
        <f>IF(martianeum3[[#This Row],[zawartosc '[%']]]&gt;=1,martianeum3[[#This Row],[masa '[kg']]]*martianeum3[[#This Row],[zawartosc '[%']]]*0.01,0)</f>
        <v>7.1382999999999992</v>
      </c>
      <c r="G177">
        <f>martianeum3[[#This Row],[stan_magazynu '[kg']]]+martianeum3[[#This Row],[ile_kg_materiału_z_ładunku]]</f>
        <v>62.596900000000005</v>
      </c>
      <c r="H177">
        <f>IF(martianeum3[[#This Row],[stan_po_wydobyciu_z_ładunku]]&gt;=100,100,0)</f>
        <v>0</v>
      </c>
      <c r="I177">
        <f>martianeum3[[#This Row],[stan_po_wydobyciu_z_ładunku]]-martianeum3[[#This Row],[ile_zabiera_na_orbite]]</f>
        <v>62.596900000000005</v>
      </c>
    </row>
    <row r="178" spans="1:9" x14ac:dyDescent="0.25">
      <c r="A178" s="1">
        <v>48817</v>
      </c>
      <c r="B178">
        <f t="shared" si="2"/>
        <v>62.596900000000005</v>
      </c>
      <c r="C178" t="s">
        <v>11</v>
      </c>
      <c r="D178">
        <v>18.2</v>
      </c>
      <c r="E178">
        <v>12.5</v>
      </c>
      <c r="F178">
        <f>IF(martianeum3[[#This Row],[zawartosc '[%']]]&gt;=1,martianeum3[[#This Row],[masa '[kg']]]*martianeum3[[#This Row],[zawartosc '[%']]]*0.01,0)</f>
        <v>2.2749999999999999</v>
      </c>
      <c r="G178">
        <f>martianeum3[[#This Row],[stan_magazynu '[kg']]]+martianeum3[[#This Row],[ile_kg_materiału_z_ładunku]]</f>
        <v>64.871900000000011</v>
      </c>
      <c r="H178">
        <f>IF(martianeum3[[#This Row],[stan_po_wydobyciu_z_ładunku]]&gt;=100,100,0)</f>
        <v>0</v>
      </c>
      <c r="I178">
        <f>martianeum3[[#This Row],[stan_po_wydobyciu_z_ładunku]]-martianeum3[[#This Row],[ile_zabiera_na_orbite]]</f>
        <v>64.871900000000011</v>
      </c>
    </row>
    <row r="179" spans="1:9" x14ac:dyDescent="0.25">
      <c r="A179" s="1">
        <v>48818</v>
      </c>
      <c r="B179">
        <f t="shared" si="2"/>
        <v>64.871900000000011</v>
      </c>
      <c r="C179" t="s">
        <v>11</v>
      </c>
      <c r="D179">
        <v>14.6</v>
      </c>
      <c r="E179">
        <v>17.899999999999999</v>
      </c>
      <c r="F179">
        <f>IF(martianeum3[[#This Row],[zawartosc '[%']]]&gt;=1,martianeum3[[#This Row],[masa '[kg']]]*martianeum3[[#This Row],[zawartosc '[%']]]*0.01,0)</f>
        <v>2.6133999999999999</v>
      </c>
      <c r="G179">
        <f>martianeum3[[#This Row],[stan_magazynu '[kg']]]+martianeum3[[#This Row],[ile_kg_materiału_z_ładunku]]</f>
        <v>67.485300000000009</v>
      </c>
      <c r="H179">
        <f>IF(martianeum3[[#This Row],[stan_po_wydobyciu_z_ładunku]]&gt;=100,100,0)</f>
        <v>0</v>
      </c>
      <c r="I179">
        <f>martianeum3[[#This Row],[stan_po_wydobyciu_z_ładunku]]-martianeum3[[#This Row],[ile_zabiera_na_orbite]]</f>
        <v>67.485300000000009</v>
      </c>
    </row>
    <row r="180" spans="1:9" x14ac:dyDescent="0.25">
      <c r="A180" s="1">
        <v>48819</v>
      </c>
      <c r="B180">
        <f t="shared" si="2"/>
        <v>67.485300000000009</v>
      </c>
      <c r="C180" t="s">
        <v>11</v>
      </c>
      <c r="D180">
        <v>16.5</v>
      </c>
      <c r="E180">
        <v>13.9</v>
      </c>
      <c r="F180">
        <f>IF(martianeum3[[#This Row],[zawartosc '[%']]]&gt;=1,martianeum3[[#This Row],[masa '[kg']]]*martianeum3[[#This Row],[zawartosc '[%']]]*0.01,0)</f>
        <v>2.2934999999999999</v>
      </c>
      <c r="G180">
        <f>martianeum3[[#This Row],[stan_magazynu '[kg']]]+martianeum3[[#This Row],[ile_kg_materiału_z_ładunku]]</f>
        <v>69.778800000000004</v>
      </c>
      <c r="H180">
        <f>IF(martianeum3[[#This Row],[stan_po_wydobyciu_z_ładunku]]&gt;=100,100,0)</f>
        <v>0</v>
      </c>
      <c r="I180">
        <f>martianeum3[[#This Row],[stan_po_wydobyciu_z_ładunku]]-martianeum3[[#This Row],[ile_zabiera_na_orbite]]</f>
        <v>69.778800000000004</v>
      </c>
    </row>
    <row r="181" spans="1:9" x14ac:dyDescent="0.25">
      <c r="A181" s="1">
        <v>48820</v>
      </c>
      <c r="B181">
        <f t="shared" si="2"/>
        <v>69.778800000000004</v>
      </c>
      <c r="C181" t="s">
        <v>18</v>
      </c>
      <c r="D181">
        <v>29.4</v>
      </c>
      <c r="E181">
        <v>0</v>
      </c>
      <c r="F181">
        <f>IF(martianeum3[[#This Row],[zawartosc '[%']]]&gt;=1,martianeum3[[#This Row],[masa '[kg']]]*martianeum3[[#This Row],[zawartosc '[%']]]*0.01,0)</f>
        <v>0</v>
      </c>
      <c r="G181">
        <f>martianeum3[[#This Row],[stan_magazynu '[kg']]]+martianeum3[[#This Row],[ile_kg_materiału_z_ładunku]]</f>
        <v>69.778800000000004</v>
      </c>
      <c r="H181">
        <f>IF(martianeum3[[#This Row],[stan_po_wydobyciu_z_ładunku]]&gt;=100,100,0)</f>
        <v>0</v>
      </c>
      <c r="I181">
        <f>martianeum3[[#This Row],[stan_po_wydobyciu_z_ładunku]]-martianeum3[[#This Row],[ile_zabiera_na_orbite]]</f>
        <v>69.778800000000004</v>
      </c>
    </row>
    <row r="182" spans="1:9" x14ac:dyDescent="0.25">
      <c r="A182" s="1">
        <v>48821</v>
      </c>
      <c r="B182">
        <f t="shared" si="2"/>
        <v>69.778800000000004</v>
      </c>
      <c r="C182" t="s">
        <v>10</v>
      </c>
      <c r="D182">
        <v>17.899999999999999</v>
      </c>
      <c r="E182">
        <v>0</v>
      </c>
      <c r="F182">
        <f>IF(martianeum3[[#This Row],[zawartosc '[%']]]&gt;=1,martianeum3[[#This Row],[masa '[kg']]]*martianeum3[[#This Row],[zawartosc '[%']]]*0.01,0)</f>
        <v>0</v>
      </c>
      <c r="G182">
        <f>martianeum3[[#This Row],[stan_magazynu '[kg']]]+martianeum3[[#This Row],[ile_kg_materiału_z_ładunku]]</f>
        <v>69.778800000000004</v>
      </c>
      <c r="H182">
        <f>IF(martianeum3[[#This Row],[stan_po_wydobyciu_z_ładunku]]&gt;=100,100,0)</f>
        <v>0</v>
      </c>
      <c r="I182">
        <f>martianeum3[[#This Row],[stan_po_wydobyciu_z_ładunku]]-martianeum3[[#This Row],[ile_zabiera_na_orbite]]</f>
        <v>69.778800000000004</v>
      </c>
    </row>
    <row r="183" spans="1:9" x14ac:dyDescent="0.25">
      <c r="A183" s="1">
        <v>48822</v>
      </c>
      <c r="B183">
        <f t="shared" si="2"/>
        <v>69.778800000000004</v>
      </c>
      <c r="C183" t="s">
        <v>17</v>
      </c>
      <c r="D183">
        <v>29.8</v>
      </c>
      <c r="E183">
        <v>0</v>
      </c>
      <c r="F183">
        <f>IF(martianeum3[[#This Row],[zawartosc '[%']]]&gt;=1,martianeum3[[#This Row],[masa '[kg']]]*martianeum3[[#This Row],[zawartosc '[%']]]*0.01,0)</f>
        <v>0</v>
      </c>
      <c r="G183">
        <f>martianeum3[[#This Row],[stan_magazynu '[kg']]]+martianeum3[[#This Row],[ile_kg_materiału_z_ładunku]]</f>
        <v>69.778800000000004</v>
      </c>
      <c r="H183">
        <f>IF(martianeum3[[#This Row],[stan_po_wydobyciu_z_ładunku]]&gt;=100,100,0)</f>
        <v>0</v>
      </c>
      <c r="I183">
        <f>martianeum3[[#This Row],[stan_po_wydobyciu_z_ładunku]]-martianeum3[[#This Row],[ile_zabiera_na_orbite]]</f>
        <v>69.778800000000004</v>
      </c>
    </row>
    <row r="184" spans="1:9" x14ac:dyDescent="0.25">
      <c r="A184" s="1">
        <v>48823</v>
      </c>
      <c r="B184">
        <f t="shared" si="2"/>
        <v>69.778800000000004</v>
      </c>
      <c r="C184" t="s">
        <v>4</v>
      </c>
      <c r="D184">
        <v>18.7</v>
      </c>
      <c r="E184">
        <v>0</v>
      </c>
      <c r="F184">
        <f>IF(martianeum3[[#This Row],[zawartosc '[%']]]&gt;=1,martianeum3[[#This Row],[masa '[kg']]]*martianeum3[[#This Row],[zawartosc '[%']]]*0.01,0)</f>
        <v>0</v>
      </c>
      <c r="G184">
        <f>martianeum3[[#This Row],[stan_magazynu '[kg']]]+martianeum3[[#This Row],[ile_kg_materiału_z_ładunku]]</f>
        <v>69.778800000000004</v>
      </c>
      <c r="H184">
        <f>IF(martianeum3[[#This Row],[stan_po_wydobyciu_z_ładunku]]&gt;=100,100,0)</f>
        <v>0</v>
      </c>
      <c r="I184">
        <f>martianeum3[[#This Row],[stan_po_wydobyciu_z_ładunku]]-martianeum3[[#This Row],[ile_zabiera_na_orbite]]</f>
        <v>69.778800000000004</v>
      </c>
    </row>
    <row r="185" spans="1:9" x14ac:dyDescent="0.25">
      <c r="A185" s="1">
        <v>48824</v>
      </c>
      <c r="B185">
        <f t="shared" si="2"/>
        <v>69.778800000000004</v>
      </c>
      <c r="C185" t="s">
        <v>12</v>
      </c>
      <c r="D185">
        <v>24.3</v>
      </c>
      <c r="E185">
        <v>7.8</v>
      </c>
      <c r="F185">
        <f>IF(martianeum3[[#This Row],[zawartosc '[%']]]&gt;=1,martianeum3[[#This Row],[masa '[kg']]]*martianeum3[[#This Row],[zawartosc '[%']]]*0.01,0)</f>
        <v>1.8954</v>
      </c>
      <c r="G185">
        <f>martianeum3[[#This Row],[stan_magazynu '[kg']]]+martianeum3[[#This Row],[ile_kg_materiału_z_ładunku]]</f>
        <v>71.674199999999999</v>
      </c>
      <c r="H185">
        <f>IF(martianeum3[[#This Row],[stan_po_wydobyciu_z_ładunku]]&gt;=100,100,0)</f>
        <v>0</v>
      </c>
      <c r="I185">
        <f>martianeum3[[#This Row],[stan_po_wydobyciu_z_ładunku]]-martianeum3[[#This Row],[ile_zabiera_na_orbite]]</f>
        <v>71.674199999999999</v>
      </c>
    </row>
    <row r="186" spans="1:9" x14ac:dyDescent="0.25">
      <c r="A186" s="1">
        <v>48825</v>
      </c>
      <c r="B186">
        <f t="shared" si="2"/>
        <v>71.674199999999999</v>
      </c>
      <c r="C186" t="s">
        <v>13</v>
      </c>
      <c r="D186">
        <v>29.3</v>
      </c>
      <c r="E186">
        <v>4.5999999999999996</v>
      </c>
      <c r="F186">
        <f>IF(martianeum3[[#This Row],[zawartosc '[%']]]&gt;=1,martianeum3[[#This Row],[masa '[kg']]]*martianeum3[[#This Row],[zawartosc '[%']]]*0.01,0)</f>
        <v>1.3478000000000001</v>
      </c>
      <c r="G186">
        <f>martianeum3[[#This Row],[stan_magazynu '[kg']]]+martianeum3[[#This Row],[ile_kg_materiału_z_ładunku]]</f>
        <v>73.022000000000006</v>
      </c>
      <c r="H186">
        <f>IF(martianeum3[[#This Row],[stan_po_wydobyciu_z_ładunku]]&gt;=100,100,0)</f>
        <v>0</v>
      </c>
      <c r="I186">
        <f>martianeum3[[#This Row],[stan_po_wydobyciu_z_ładunku]]-martianeum3[[#This Row],[ile_zabiera_na_orbite]]</f>
        <v>73.022000000000006</v>
      </c>
    </row>
    <row r="187" spans="1:9" x14ac:dyDescent="0.25">
      <c r="A187" s="1">
        <v>48826</v>
      </c>
      <c r="B187">
        <f t="shared" si="2"/>
        <v>73.022000000000006</v>
      </c>
      <c r="C187" t="s">
        <v>7</v>
      </c>
      <c r="D187">
        <v>18.399999999999999</v>
      </c>
      <c r="E187">
        <v>0</v>
      </c>
      <c r="F187">
        <f>IF(martianeum3[[#This Row],[zawartosc '[%']]]&gt;=1,martianeum3[[#This Row],[masa '[kg']]]*martianeum3[[#This Row],[zawartosc '[%']]]*0.01,0)</f>
        <v>0</v>
      </c>
      <c r="G187">
        <f>martianeum3[[#This Row],[stan_magazynu '[kg']]]+martianeum3[[#This Row],[ile_kg_materiału_z_ładunku]]</f>
        <v>73.022000000000006</v>
      </c>
      <c r="H187">
        <f>IF(martianeum3[[#This Row],[stan_po_wydobyciu_z_ładunku]]&gt;=100,100,0)</f>
        <v>0</v>
      </c>
      <c r="I187">
        <f>martianeum3[[#This Row],[stan_po_wydobyciu_z_ładunku]]-martianeum3[[#This Row],[ile_zabiera_na_orbite]]</f>
        <v>73.022000000000006</v>
      </c>
    </row>
    <row r="188" spans="1:9" x14ac:dyDescent="0.25">
      <c r="A188" s="1">
        <v>48827</v>
      </c>
      <c r="B188">
        <f t="shared" si="2"/>
        <v>73.022000000000006</v>
      </c>
      <c r="C188" t="s">
        <v>7</v>
      </c>
      <c r="D188">
        <v>10.3</v>
      </c>
      <c r="E188">
        <v>16</v>
      </c>
      <c r="F188">
        <f>IF(martianeum3[[#This Row],[zawartosc '[%']]]&gt;=1,martianeum3[[#This Row],[masa '[kg']]]*martianeum3[[#This Row],[zawartosc '[%']]]*0.01,0)</f>
        <v>1.6480000000000001</v>
      </c>
      <c r="G188">
        <f>martianeum3[[#This Row],[stan_magazynu '[kg']]]+martianeum3[[#This Row],[ile_kg_materiału_z_ładunku]]</f>
        <v>74.67</v>
      </c>
      <c r="H188">
        <f>IF(martianeum3[[#This Row],[stan_po_wydobyciu_z_ładunku]]&gt;=100,100,0)</f>
        <v>0</v>
      </c>
      <c r="I188">
        <f>martianeum3[[#This Row],[stan_po_wydobyciu_z_ładunku]]-martianeum3[[#This Row],[ile_zabiera_na_orbite]]</f>
        <v>74.67</v>
      </c>
    </row>
    <row r="189" spans="1:9" x14ac:dyDescent="0.25">
      <c r="A189" s="1">
        <v>48828</v>
      </c>
      <c r="B189">
        <f t="shared" si="2"/>
        <v>74.67</v>
      </c>
      <c r="C189" t="s">
        <v>10</v>
      </c>
      <c r="D189">
        <v>27.5</v>
      </c>
      <c r="E189">
        <v>0</v>
      </c>
      <c r="F189">
        <f>IF(martianeum3[[#This Row],[zawartosc '[%']]]&gt;=1,martianeum3[[#This Row],[masa '[kg']]]*martianeum3[[#This Row],[zawartosc '[%']]]*0.01,0)</f>
        <v>0</v>
      </c>
      <c r="G189">
        <f>martianeum3[[#This Row],[stan_magazynu '[kg']]]+martianeum3[[#This Row],[ile_kg_materiału_z_ładunku]]</f>
        <v>74.67</v>
      </c>
      <c r="H189">
        <f>IF(martianeum3[[#This Row],[stan_po_wydobyciu_z_ładunku]]&gt;=100,100,0)</f>
        <v>0</v>
      </c>
      <c r="I189">
        <f>martianeum3[[#This Row],[stan_po_wydobyciu_z_ładunku]]-martianeum3[[#This Row],[ile_zabiera_na_orbite]]</f>
        <v>74.67</v>
      </c>
    </row>
    <row r="190" spans="1:9" x14ac:dyDescent="0.25">
      <c r="A190" s="1">
        <v>48829</v>
      </c>
      <c r="B190">
        <f t="shared" si="2"/>
        <v>74.67</v>
      </c>
      <c r="C190" t="s">
        <v>7</v>
      </c>
      <c r="D190">
        <v>20.6</v>
      </c>
      <c r="E190">
        <v>15.7</v>
      </c>
      <c r="F190">
        <f>IF(martianeum3[[#This Row],[zawartosc '[%']]]&gt;=1,martianeum3[[#This Row],[masa '[kg']]]*martianeum3[[#This Row],[zawartosc '[%']]]*0.01,0)</f>
        <v>3.2342000000000004</v>
      </c>
      <c r="G190">
        <f>martianeum3[[#This Row],[stan_magazynu '[kg']]]+martianeum3[[#This Row],[ile_kg_materiału_z_ładunku]]</f>
        <v>77.904200000000003</v>
      </c>
      <c r="H190">
        <f>IF(martianeum3[[#This Row],[stan_po_wydobyciu_z_ładunku]]&gt;=100,100,0)</f>
        <v>0</v>
      </c>
      <c r="I190">
        <f>martianeum3[[#This Row],[stan_po_wydobyciu_z_ładunku]]-martianeum3[[#This Row],[ile_zabiera_na_orbite]]</f>
        <v>77.904200000000003</v>
      </c>
    </row>
    <row r="191" spans="1:9" x14ac:dyDescent="0.25">
      <c r="A191" s="1">
        <v>48830</v>
      </c>
      <c r="B191">
        <f t="shared" si="2"/>
        <v>77.904200000000003</v>
      </c>
      <c r="C191" t="s">
        <v>11</v>
      </c>
      <c r="D191">
        <v>21.3</v>
      </c>
      <c r="E191">
        <v>0</v>
      </c>
      <c r="F191">
        <f>IF(martianeum3[[#This Row],[zawartosc '[%']]]&gt;=1,martianeum3[[#This Row],[masa '[kg']]]*martianeum3[[#This Row],[zawartosc '[%']]]*0.01,0)</f>
        <v>0</v>
      </c>
      <c r="G191">
        <f>martianeum3[[#This Row],[stan_magazynu '[kg']]]+martianeum3[[#This Row],[ile_kg_materiału_z_ładunku]]</f>
        <v>77.904200000000003</v>
      </c>
      <c r="H191">
        <f>IF(martianeum3[[#This Row],[stan_po_wydobyciu_z_ładunku]]&gt;=100,100,0)</f>
        <v>0</v>
      </c>
      <c r="I191">
        <f>martianeum3[[#This Row],[stan_po_wydobyciu_z_ładunku]]-martianeum3[[#This Row],[ile_zabiera_na_orbite]]</f>
        <v>77.904200000000003</v>
      </c>
    </row>
    <row r="192" spans="1:9" x14ac:dyDescent="0.25">
      <c r="A192" s="1">
        <v>48831</v>
      </c>
      <c r="B192">
        <f t="shared" si="2"/>
        <v>77.904200000000003</v>
      </c>
      <c r="C192" t="s">
        <v>19</v>
      </c>
      <c r="D192">
        <v>26.2</v>
      </c>
      <c r="E192">
        <v>0</v>
      </c>
      <c r="F192">
        <f>IF(martianeum3[[#This Row],[zawartosc '[%']]]&gt;=1,martianeum3[[#This Row],[masa '[kg']]]*martianeum3[[#This Row],[zawartosc '[%']]]*0.01,0)</f>
        <v>0</v>
      </c>
      <c r="G192">
        <f>martianeum3[[#This Row],[stan_magazynu '[kg']]]+martianeum3[[#This Row],[ile_kg_materiału_z_ładunku]]</f>
        <v>77.904200000000003</v>
      </c>
      <c r="H192">
        <f>IF(martianeum3[[#This Row],[stan_po_wydobyciu_z_ładunku]]&gt;=100,100,0)</f>
        <v>0</v>
      </c>
      <c r="I192">
        <f>martianeum3[[#This Row],[stan_po_wydobyciu_z_ładunku]]-martianeum3[[#This Row],[ile_zabiera_na_orbite]]</f>
        <v>77.904200000000003</v>
      </c>
    </row>
    <row r="193" spans="1:9" x14ac:dyDescent="0.25">
      <c r="A193" s="1">
        <v>48832</v>
      </c>
      <c r="B193">
        <f t="shared" si="2"/>
        <v>77.904200000000003</v>
      </c>
      <c r="C193" t="s">
        <v>10</v>
      </c>
      <c r="D193">
        <v>23.9</v>
      </c>
      <c r="E193">
        <v>0</v>
      </c>
      <c r="F193">
        <f>IF(martianeum3[[#This Row],[zawartosc '[%']]]&gt;=1,martianeum3[[#This Row],[masa '[kg']]]*martianeum3[[#This Row],[zawartosc '[%']]]*0.01,0)</f>
        <v>0</v>
      </c>
      <c r="G193">
        <f>martianeum3[[#This Row],[stan_magazynu '[kg']]]+martianeum3[[#This Row],[ile_kg_materiału_z_ładunku]]</f>
        <v>77.904200000000003</v>
      </c>
      <c r="H193">
        <f>IF(martianeum3[[#This Row],[stan_po_wydobyciu_z_ładunku]]&gt;=100,100,0)</f>
        <v>0</v>
      </c>
      <c r="I193">
        <f>martianeum3[[#This Row],[stan_po_wydobyciu_z_ładunku]]-martianeum3[[#This Row],[ile_zabiera_na_orbite]]</f>
        <v>77.904200000000003</v>
      </c>
    </row>
    <row r="194" spans="1:9" x14ac:dyDescent="0.25">
      <c r="A194" s="1">
        <v>48833</v>
      </c>
      <c r="B194">
        <f t="shared" si="2"/>
        <v>77.904200000000003</v>
      </c>
      <c r="C194" t="s">
        <v>27</v>
      </c>
      <c r="D194">
        <v>26.6</v>
      </c>
      <c r="E194">
        <v>1.6</v>
      </c>
      <c r="F194">
        <f>IF(martianeum3[[#This Row],[zawartosc '[%']]]&gt;=1,martianeum3[[#This Row],[masa '[kg']]]*martianeum3[[#This Row],[zawartosc '[%']]]*0.01,0)</f>
        <v>0.42560000000000003</v>
      </c>
      <c r="G194">
        <f>martianeum3[[#This Row],[stan_magazynu '[kg']]]+martianeum3[[#This Row],[ile_kg_materiału_z_ładunku]]</f>
        <v>78.329800000000006</v>
      </c>
      <c r="H194">
        <f>IF(martianeum3[[#This Row],[stan_po_wydobyciu_z_ładunku]]&gt;=100,100,0)</f>
        <v>0</v>
      </c>
      <c r="I194">
        <f>martianeum3[[#This Row],[stan_po_wydobyciu_z_ładunku]]-martianeum3[[#This Row],[ile_zabiera_na_orbite]]</f>
        <v>78.329800000000006</v>
      </c>
    </row>
    <row r="195" spans="1:9" x14ac:dyDescent="0.25">
      <c r="A195" s="1">
        <v>48834</v>
      </c>
      <c r="B195">
        <f t="shared" si="2"/>
        <v>78.329800000000006</v>
      </c>
      <c r="C195" t="s">
        <v>10</v>
      </c>
      <c r="D195">
        <v>18.600000000000001</v>
      </c>
      <c r="E195">
        <v>20.399999999999999</v>
      </c>
      <c r="F195">
        <f>IF(martianeum3[[#This Row],[zawartosc '[%']]]&gt;=1,martianeum3[[#This Row],[masa '[kg']]]*martianeum3[[#This Row],[zawartosc '[%']]]*0.01,0)</f>
        <v>3.7944</v>
      </c>
      <c r="G195">
        <f>martianeum3[[#This Row],[stan_magazynu '[kg']]]+martianeum3[[#This Row],[ile_kg_materiału_z_ładunku]]</f>
        <v>82.124200000000002</v>
      </c>
      <c r="H195">
        <f>IF(martianeum3[[#This Row],[stan_po_wydobyciu_z_ładunku]]&gt;=100,100,0)</f>
        <v>0</v>
      </c>
      <c r="I195">
        <f>martianeum3[[#This Row],[stan_po_wydobyciu_z_ładunku]]-martianeum3[[#This Row],[ile_zabiera_na_orbite]]</f>
        <v>82.124200000000002</v>
      </c>
    </row>
    <row r="196" spans="1:9" x14ac:dyDescent="0.25">
      <c r="A196" s="1">
        <v>48835</v>
      </c>
      <c r="B196">
        <f t="shared" ref="B196:B259" si="3">I195</f>
        <v>82.124200000000002</v>
      </c>
      <c r="C196" t="s">
        <v>18</v>
      </c>
      <c r="D196">
        <v>22.3</v>
      </c>
      <c r="E196">
        <v>1.7</v>
      </c>
      <c r="F196">
        <f>IF(martianeum3[[#This Row],[zawartosc '[%']]]&gt;=1,martianeum3[[#This Row],[masa '[kg']]]*martianeum3[[#This Row],[zawartosc '[%']]]*0.01,0)</f>
        <v>0.37910000000000005</v>
      </c>
      <c r="G196">
        <f>martianeum3[[#This Row],[stan_magazynu '[kg']]]+martianeum3[[#This Row],[ile_kg_materiału_z_ładunku]]</f>
        <v>82.503299999999996</v>
      </c>
      <c r="H196">
        <f>IF(martianeum3[[#This Row],[stan_po_wydobyciu_z_ładunku]]&gt;=100,100,0)</f>
        <v>0</v>
      </c>
      <c r="I196">
        <f>martianeum3[[#This Row],[stan_po_wydobyciu_z_ładunku]]-martianeum3[[#This Row],[ile_zabiera_na_orbite]]</f>
        <v>82.503299999999996</v>
      </c>
    </row>
    <row r="197" spans="1:9" x14ac:dyDescent="0.25">
      <c r="A197" s="1">
        <v>48836</v>
      </c>
      <c r="B197">
        <f t="shared" si="3"/>
        <v>82.503299999999996</v>
      </c>
      <c r="C197" t="s">
        <v>17</v>
      </c>
      <c r="D197">
        <v>18.399999999999999</v>
      </c>
      <c r="E197">
        <v>3.9</v>
      </c>
      <c r="F197">
        <f>IF(martianeum3[[#This Row],[zawartosc '[%']]]&gt;=1,martianeum3[[#This Row],[masa '[kg']]]*martianeum3[[#This Row],[zawartosc '[%']]]*0.01,0)</f>
        <v>0.7175999999999999</v>
      </c>
      <c r="G197">
        <f>martianeum3[[#This Row],[stan_magazynu '[kg']]]+martianeum3[[#This Row],[ile_kg_materiału_z_ładunku]]</f>
        <v>83.2209</v>
      </c>
      <c r="H197">
        <f>IF(martianeum3[[#This Row],[stan_po_wydobyciu_z_ładunku]]&gt;=100,100,0)</f>
        <v>0</v>
      </c>
      <c r="I197">
        <f>martianeum3[[#This Row],[stan_po_wydobyciu_z_ładunku]]-martianeum3[[#This Row],[ile_zabiera_na_orbite]]</f>
        <v>83.2209</v>
      </c>
    </row>
    <row r="198" spans="1:9" x14ac:dyDescent="0.25">
      <c r="A198" s="1">
        <v>48837</v>
      </c>
      <c r="B198">
        <f t="shared" si="3"/>
        <v>83.2209</v>
      </c>
      <c r="C198" t="s">
        <v>27</v>
      </c>
      <c r="D198">
        <v>28</v>
      </c>
      <c r="E198">
        <v>4.4000000000000004</v>
      </c>
      <c r="F198">
        <f>IF(martianeum3[[#This Row],[zawartosc '[%']]]&gt;=1,martianeum3[[#This Row],[masa '[kg']]]*martianeum3[[#This Row],[zawartosc '[%']]]*0.01,0)</f>
        <v>1.2320000000000002</v>
      </c>
      <c r="G198">
        <f>martianeum3[[#This Row],[stan_magazynu '[kg']]]+martianeum3[[#This Row],[ile_kg_materiału_z_ładunku]]</f>
        <v>84.4529</v>
      </c>
      <c r="H198">
        <f>IF(martianeum3[[#This Row],[stan_po_wydobyciu_z_ładunku]]&gt;=100,100,0)</f>
        <v>0</v>
      </c>
      <c r="I198">
        <f>martianeum3[[#This Row],[stan_po_wydobyciu_z_ładunku]]-martianeum3[[#This Row],[ile_zabiera_na_orbite]]</f>
        <v>84.4529</v>
      </c>
    </row>
    <row r="199" spans="1:9" x14ac:dyDescent="0.25">
      <c r="A199" s="1">
        <v>48838</v>
      </c>
      <c r="B199">
        <f t="shared" si="3"/>
        <v>84.4529</v>
      </c>
      <c r="C199" t="s">
        <v>10</v>
      </c>
      <c r="D199">
        <v>10.9</v>
      </c>
      <c r="E199">
        <v>32.9</v>
      </c>
      <c r="F199">
        <f>IF(martianeum3[[#This Row],[zawartosc '[%']]]&gt;=1,martianeum3[[#This Row],[masa '[kg']]]*martianeum3[[#This Row],[zawartosc '[%']]]*0.01,0)</f>
        <v>3.5861000000000001</v>
      </c>
      <c r="G199">
        <f>martianeum3[[#This Row],[stan_magazynu '[kg']]]+martianeum3[[#This Row],[ile_kg_materiału_z_ładunku]]</f>
        <v>88.039000000000001</v>
      </c>
      <c r="H199">
        <f>IF(martianeum3[[#This Row],[stan_po_wydobyciu_z_ładunku]]&gt;=100,100,0)</f>
        <v>0</v>
      </c>
      <c r="I199">
        <f>martianeum3[[#This Row],[stan_po_wydobyciu_z_ładunku]]-martianeum3[[#This Row],[ile_zabiera_na_orbite]]</f>
        <v>88.039000000000001</v>
      </c>
    </row>
    <row r="200" spans="1:9" x14ac:dyDescent="0.25">
      <c r="A200" s="1">
        <v>48839</v>
      </c>
      <c r="B200">
        <f t="shared" si="3"/>
        <v>88.039000000000001</v>
      </c>
      <c r="C200" t="s">
        <v>19</v>
      </c>
      <c r="D200">
        <v>25.1</v>
      </c>
      <c r="E200">
        <v>33.299999999999997</v>
      </c>
      <c r="F200">
        <f>IF(martianeum3[[#This Row],[zawartosc '[%']]]&gt;=1,martianeum3[[#This Row],[masa '[kg']]]*martianeum3[[#This Row],[zawartosc '[%']]]*0.01,0)</f>
        <v>8.3582999999999998</v>
      </c>
      <c r="G200">
        <f>martianeum3[[#This Row],[stan_magazynu '[kg']]]+martianeum3[[#This Row],[ile_kg_materiału_z_ładunku]]</f>
        <v>96.397300000000001</v>
      </c>
      <c r="H200">
        <f>IF(martianeum3[[#This Row],[stan_po_wydobyciu_z_ładunku]]&gt;=100,100,0)</f>
        <v>0</v>
      </c>
      <c r="I200">
        <f>martianeum3[[#This Row],[stan_po_wydobyciu_z_ładunku]]-martianeum3[[#This Row],[ile_zabiera_na_orbite]]</f>
        <v>96.397300000000001</v>
      </c>
    </row>
    <row r="201" spans="1:9" x14ac:dyDescent="0.25">
      <c r="A201" s="1">
        <v>48840</v>
      </c>
      <c r="B201">
        <f t="shared" si="3"/>
        <v>96.397300000000001</v>
      </c>
      <c r="C201" t="s">
        <v>28</v>
      </c>
      <c r="D201">
        <v>10.7</v>
      </c>
      <c r="E201">
        <v>0.3</v>
      </c>
      <c r="F201">
        <f>IF(martianeum3[[#This Row],[zawartosc '[%']]]&gt;=1,martianeum3[[#This Row],[masa '[kg']]]*martianeum3[[#This Row],[zawartosc '[%']]]*0.01,0)</f>
        <v>0</v>
      </c>
      <c r="G201">
        <f>martianeum3[[#This Row],[stan_magazynu '[kg']]]+martianeum3[[#This Row],[ile_kg_materiału_z_ładunku]]</f>
        <v>96.397300000000001</v>
      </c>
      <c r="H201">
        <f>IF(martianeum3[[#This Row],[stan_po_wydobyciu_z_ładunku]]&gt;=100,100,0)</f>
        <v>0</v>
      </c>
      <c r="I201">
        <f>martianeum3[[#This Row],[stan_po_wydobyciu_z_ładunku]]-martianeum3[[#This Row],[ile_zabiera_na_orbite]]</f>
        <v>96.397300000000001</v>
      </c>
    </row>
    <row r="202" spans="1:9" x14ac:dyDescent="0.25">
      <c r="A202" s="1">
        <v>48841</v>
      </c>
      <c r="B202">
        <f t="shared" si="3"/>
        <v>96.397300000000001</v>
      </c>
      <c r="C202" t="s">
        <v>10</v>
      </c>
      <c r="D202">
        <v>26.1</v>
      </c>
      <c r="E202">
        <v>31</v>
      </c>
      <c r="F202">
        <f>IF(martianeum3[[#This Row],[zawartosc '[%']]]&gt;=1,martianeum3[[#This Row],[masa '[kg']]]*martianeum3[[#This Row],[zawartosc '[%']]]*0.01,0)</f>
        <v>8.0910000000000011</v>
      </c>
      <c r="G202">
        <f>martianeum3[[#This Row],[stan_magazynu '[kg']]]+martianeum3[[#This Row],[ile_kg_materiału_z_ładunku]]</f>
        <v>104.48830000000001</v>
      </c>
      <c r="H202">
        <f>IF(martianeum3[[#This Row],[stan_po_wydobyciu_z_ładunku]]&gt;=100,100,0)</f>
        <v>100</v>
      </c>
      <c r="I202">
        <f>martianeum3[[#This Row],[stan_po_wydobyciu_z_ładunku]]-martianeum3[[#This Row],[ile_zabiera_na_orbite]]</f>
        <v>4.4883000000000095</v>
      </c>
    </row>
    <row r="203" spans="1:9" x14ac:dyDescent="0.25">
      <c r="A203" s="1">
        <v>48842</v>
      </c>
      <c r="B203">
        <f t="shared" si="3"/>
        <v>4.4883000000000095</v>
      </c>
      <c r="C203" t="s">
        <v>11</v>
      </c>
      <c r="D203">
        <v>15.2</v>
      </c>
      <c r="E203">
        <v>12.7</v>
      </c>
      <c r="F203">
        <f>IF(martianeum3[[#This Row],[zawartosc '[%']]]&gt;=1,martianeum3[[#This Row],[masa '[kg']]]*martianeum3[[#This Row],[zawartosc '[%']]]*0.01,0)</f>
        <v>1.9303999999999999</v>
      </c>
      <c r="G203">
        <f>martianeum3[[#This Row],[stan_magazynu '[kg']]]+martianeum3[[#This Row],[ile_kg_materiału_z_ładunku]]</f>
        <v>6.4187000000000092</v>
      </c>
      <c r="H203">
        <f>IF(martianeum3[[#This Row],[stan_po_wydobyciu_z_ładunku]]&gt;=100,100,0)</f>
        <v>0</v>
      </c>
      <c r="I203">
        <f>martianeum3[[#This Row],[stan_po_wydobyciu_z_ładunku]]-martianeum3[[#This Row],[ile_zabiera_na_orbite]]</f>
        <v>6.4187000000000092</v>
      </c>
    </row>
    <row r="204" spans="1:9" x14ac:dyDescent="0.25">
      <c r="A204" s="1">
        <v>48843</v>
      </c>
      <c r="B204">
        <f t="shared" si="3"/>
        <v>6.4187000000000092</v>
      </c>
      <c r="C204" t="s">
        <v>14</v>
      </c>
      <c r="D204">
        <v>28.8</v>
      </c>
      <c r="E204">
        <v>4.3</v>
      </c>
      <c r="F204">
        <f>IF(martianeum3[[#This Row],[zawartosc '[%']]]&gt;=1,martianeum3[[#This Row],[masa '[kg']]]*martianeum3[[#This Row],[zawartosc '[%']]]*0.01,0)</f>
        <v>1.2384000000000002</v>
      </c>
      <c r="G204">
        <f>martianeum3[[#This Row],[stan_magazynu '[kg']]]+martianeum3[[#This Row],[ile_kg_materiału_z_ładunku]]</f>
        <v>7.6571000000000096</v>
      </c>
      <c r="H204">
        <f>IF(martianeum3[[#This Row],[stan_po_wydobyciu_z_ładunku]]&gt;=100,100,0)</f>
        <v>0</v>
      </c>
      <c r="I204">
        <f>martianeum3[[#This Row],[stan_po_wydobyciu_z_ładunku]]-martianeum3[[#This Row],[ile_zabiera_na_orbite]]</f>
        <v>7.6571000000000096</v>
      </c>
    </row>
    <row r="205" spans="1:9" x14ac:dyDescent="0.25">
      <c r="A205" s="1">
        <v>48844</v>
      </c>
      <c r="B205">
        <f t="shared" si="3"/>
        <v>7.6571000000000096</v>
      </c>
      <c r="C205" t="s">
        <v>26</v>
      </c>
      <c r="D205">
        <v>10.3</v>
      </c>
      <c r="E205">
        <v>0</v>
      </c>
      <c r="F205">
        <f>IF(martianeum3[[#This Row],[zawartosc '[%']]]&gt;=1,martianeum3[[#This Row],[masa '[kg']]]*martianeum3[[#This Row],[zawartosc '[%']]]*0.01,0)</f>
        <v>0</v>
      </c>
      <c r="G205">
        <f>martianeum3[[#This Row],[stan_magazynu '[kg']]]+martianeum3[[#This Row],[ile_kg_materiału_z_ładunku]]</f>
        <v>7.6571000000000096</v>
      </c>
      <c r="H205">
        <f>IF(martianeum3[[#This Row],[stan_po_wydobyciu_z_ładunku]]&gt;=100,100,0)</f>
        <v>0</v>
      </c>
      <c r="I205">
        <f>martianeum3[[#This Row],[stan_po_wydobyciu_z_ładunku]]-martianeum3[[#This Row],[ile_zabiera_na_orbite]]</f>
        <v>7.6571000000000096</v>
      </c>
    </row>
    <row r="206" spans="1:9" x14ac:dyDescent="0.25">
      <c r="A206" s="1">
        <v>48845</v>
      </c>
      <c r="B206">
        <f t="shared" si="3"/>
        <v>7.6571000000000096</v>
      </c>
      <c r="C206" t="s">
        <v>6</v>
      </c>
      <c r="D206">
        <v>14.9</v>
      </c>
      <c r="E206">
        <v>0.1</v>
      </c>
      <c r="F206">
        <f>IF(martianeum3[[#This Row],[zawartosc '[%']]]&gt;=1,martianeum3[[#This Row],[masa '[kg']]]*martianeum3[[#This Row],[zawartosc '[%']]]*0.01,0)</f>
        <v>0</v>
      </c>
      <c r="G206">
        <f>martianeum3[[#This Row],[stan_magazynu '[kg']]]+martianeum3[[#This Row],[ile_kg_materiału_z_ładunku]]</f>
        <v>7.6571000000000096</v>
      </c>
      <c r="H206">
        <f>IF(martianeum3[[#This Row],[stan_po_wydobyciu_z_ładunku]]&gt;=100,100,0)</f>
        <v>0</v>
      </c>
      <c r="I206">
        <f>martianeum3[[#This Row],[stan_po_wydobyciu_z_ładunku]]-martianeum3[[#This Row],[ile_zabiera_na_orbite]]</f>
        <v>7.6571000000000096</v>
      </c>
    </row>
    <row r="207" spans="1:9" x14ac:dyDescent="0.25">
      <c r="A207" s="1">
        <v>48846</v>
      </c>
      <c r="B207">
        <f t="shared" si="3"/>
        <v>7.6571000000000096</v>
      </c>
      <c r="C207" t="s">
        <v>10</v>
      </c>
      <c r="D207">
        <v>11.3</v>
      </c>
      <c r="E207">
        <v>0</v>
      </c>
      <c r="F207">
        <f>IF(martianeum3[[#This Row],[zawartosc '[%']]]&gt;=1,martianeum3[[#This Row],[masa '[kg']]]*martianeum3[[#This Row],[zawartosc '[%']]]*0.01,0)</f>
        <v>0</v>
      </c>
      <c r="G207">
        <f>martianeum3[[#This Row],[stan_magazynu '[kg']]]+martianeum3[[#This Row],[ile_kg_materiału_z_ładunku]]</f>
        <v>7.6571000000000096</v>
      </c>
      <c r="H207">
        <f>IF(martianeum3[[#This Row],[stan_po_wydobyciu_z_ładunku]]&gt;=100,100,0)</f>
        <v>0</v>
      </c>
      <c r="I207">
        <f>martianeum3[[#This Row],[stan_po_wydobyciu_z_ładunku]]-martianeum3[[#This Row],[ile_zabiera_na_orbite]]</f>
        <v>7.6571000000000096</v>
      </c>
    </row>
    <row r="208" spans="1:9" x14ac:dyDescent="0.25">
      <c r="A208" s="1">
        <v>48847</v>
      </c>
      <c r="B208">
        <f t="shared" si="3"/>
        <v>7.6571000000000096</v>
      </c>
      <c r="C208" t="s">
        <v>10</v>
      </c>
      <c r="D208">
        <v>20.8</v>
      </c>
      <c r="E208">
        <v>34.9</v>
      </c>
      <c r="F208">
        <f>IF(martianeum3[[#This Row],[zawartosc '[%']]]&gt;=1,martianeum3[[#This Row],[masa '[kg']]]*martianeum3[[#This Row],[zawartosc '[%']]]*0.01,0)</f>
        <v>7.2591999999999999</v>
      </c>
      <c r="G208">
        <f>martianeum3[[#This Row],[stan_magazynu '[kg']]]+martianeum3[[#This Row],[ile_kg_materiału_z_ładunku]]</f>
        <v>14.91630000000001</v>
      </c>
      <c r="H208">
        <f>IF(martianeum3[[#This Row],[stan_po_wydobyciu_z_ładunku]]&gt;=100,100,0)</f>
        <v>0</v>
      </c>
      <c r="I208">
        <f>martianeum3[[#This Row],[stan_po_wydobyciu_z_ładunku]]-martianeum3[[#This Row],[ile_zabiera_na_orbite]]</f>
        <v>14.91630000000001</v>
      </c>
    </row>
    <row r="209" spans="1:9" x14ac:dyDescent="0.25">
      <c r="A209" s="1">
        <v>48848</v>
      </c>
      <c r="B209">
        <f t="shared" si="3"/>
        <v>14.91630000000001</v>
      </c>
      <c r="C209" t="s">
        <v>19</v>
      </c>
      <c r="D209">
        <v>18.2</v>
      </c>
      <c r="E209">
        <v>0</v>
      </c>
      <c r="F209">
        <f>IF(martianeum3[[#This Row],[zawartosc '[%']]]&gt;=1,martianeum3[[#This Row],[masa '[kg']]]*martianeum3[[#This Row],[zawartosc '[%']]]*0.01,0)</f>
        <v>0</v>
      </c>
      <c r="G209">
        <f>martianeum3[[#This Row],[stan_magazynu '[kg']]]+martianeum3[[#This Row],[ile_kg_materiału_z_ładunku]]</f>
        <v>14.91630000000001</v>
      </c>
      <c r="H209">
        <f>IF(martianeum3[[#This Row],[stan_po_wydobyciu_z_ładunku]]&gt;=100,100,0)</f>
        <v>0</v>
      </c>
      <c r="I209">
        <f>martianeum3[[#This Row],[stan_po_wydobyciu_z_ładunku]]-martianeum3[[#This Row],[ile_zabiera_na_orbite]]</f>
        <v>14.91630000000001</v>
      </c>
    </row>
    <row r="210" spans="1:9" x14ac:dyDescent="0.25">
      <c r="A210" s="1">
        <v>48849</v>
      </c>
      <c r="B210">
        <f t="shared" si="3"/>
        <v>14.91630000000001</v>
      </c>
      <c r="C210" t="s">
        <v>17</v>
      </c>
      <c r="D210">
        <v>12.7</v>
      </c>
      <c r="E210">
        <v>5.3</v>
      </c>
      <c r="F210">
        <f>IF(martianeum3[[#This Row],[zawartosc '[%']]]&gt;=1,martianeum3[[#This Row],[masa '[kg']]]*martianeum3[[#This Row],[zawartosc '[%']]]*0.01,0)</f>
        <v>0.67309999999999992</v>
      </c>
      <c r="G210">
        <f>martianeum3[[#This Row],[stan_magazynu '[kg']]]+martianeum3[[#This Row],[ile_kg_materiału_z_ładunku]]</f>
        <v>15.58940000000001</v>
      </c>
      <c r="H210">
        <f>IF(martianeum3[[#This Row],[stan_po_wydobyciu_z_ładunku]]&gt;=100,100,0)</f>
        <v>0</v>
      </c>
      <c r="I210">
        <f>martianeum3[[#This Row],[stan_po_wydobyciu_z_ładunku]]-martianeum3[[#This Row],[ile_zabiera_na_orbite]]</f>
        <v>15.58940000000001</v>
      </c>
    </row>
    <row r="211" spans="1:9" x14ac:dyDescent="0.25">
      <c r="A211" s="1">
        <v>48850</v>
      </c>
      <c r="B211">
        <f t="shared" si="3"/>
        <v>15.58940000000001</v>
      </c>
      <c r="C211" t="s">
        <v>14</v>
      </c>
      <c r="D211">
        <v>21.4</v>
      </c>
      <c r="E211">
        <v>8.3000000000000007</v>
      </c>
      <c r="F211">
        <f>IF(martianeum3[[#This Row],[zawartosc '[%']]]&gt;=1,martianeum3[[#This Row],[masa '[kg']]]*martianeum3[[#This Row],[zawartosc '[%']]]*0.01,0)</f>
        <v>1.7762</v>
      </c>
      <c r="G211">
        <f>martianeum3[[#This Row],[stan_magazynu '[kg']]]+martianeum3[[#This Row],[ile_kg_materiału_z_ładunku]]</f>
        <v>17.365600000000011</v>
      </c>
      <c r="H211">
        <f>IF(martianeum3[[#This Row],[stan_po_wydobyciu_z_ładunku]]&gt;=100,100,0)</f>
        <v>0</v>
      </c>
      <c r="I211">
        <f>martianeum3[[#This Row],[stan_po_wydobyciu_z_ładunku]]-martianeum3[[#This Row],[ile_zabiera_na_orbite]]</f>
        <v>17.365600000000011</v>
      </c>
    </row>
    <row r="212" spans="1:9" x14ac:dyDescent="0.25">
      <c r="A212" s="1">
        <v>48851</v>
      </c>
      <c r="B212">
        <f t="shared" si="3"/>
        <v>17.365600000000011</v>
      </c>
      <c r="C212" t="s">
        <v>6</v>
      </c>
      <c r="D212">
        <v>21.3</v>
      </c>
      <c r="E212">
        <v>11.8</v>
      </c>
      <c r="F212">
        <f>IF(martianeum3[[#This Row],[zawartosc '[%']]]&gt;=1,martianeum3[[#This Row],[masa '[kg']]]*martianeum3[[#This Row],[zawartosc '[%']]]*0.01,0)</f>
        <v>2.5134000000000003</v>
      </c>
      <c r="G212">
        <f>martianeum3[[#This Row],[stan_magazynu '[kg']]]+martianeum3[[#This Row],[ile_kg_materiału_z_ładunku]]</f>
        <v>19.879000000000012</v>
      </c>
      <c r="H212">
        <f>IF(martianeum3[[#This Row],[stan_po_wydobyciu_z_ładunku]]&gt;=100,100,0)</f>
        <v>0</v>
      </c>
      <c r="I212">
        <f>martianeum3[[#This Row],[stan_po_wydobyciu_z_ładunku]]-martianeum3[[#This Row],[ile_zabiera_na_orbite]]</f>
        <v>19.879000000000012</v>
      </c>
    </row>
    <row r="213" spans="1:9" x14ac:dyDescent="0.25">
      <c r="A213" s="1">
        <v>48852</v>
      </c>
      <c r="B213">
        <f t="shared" si="3"/>
        <v>19.879000000000012</v>
      </c>
      <c r="C213" t="s">
        <v>17</v>
      </c>
      <c r="D213">
        <v>20.7</v>
      </c>
      <c r="E213">
        <v>3.9</v>
      </c>
      <c r="F213">
        <f>IF(martianeum3[[#This Row],[zawartosc '[%']]]&gt;=1,martianeum3[[#This Row],[masa '[kg']]]*martianeum3[[#This Row],[zawartosc '[%']]]*0.01,0)</f>
        <v>0.80729999999999991</v>
      </c>
      <c r="G213">
        <f>martianeum3[[#This Row],[stan_magazynu '[kg']]]+martianeum3[[#This Row],[ile_kg_materiału_z_ładunku]]</f>
        <v>20.686300000000013</v>
      </c>
      <c r="H213">
        <f>IF(martianeum3[[#This Row],[stan_po_wydobyciu_z_ładunku]]&gt;=100,100,0)</f>
        <v>0</v>
      </c>
      <c r="I213">
        <f>martianeum3[[#This Row],[stan_po_wydobyciu_z_ładunku]]-martianeum3[[#This Row],[ile_zabiera_na_orbite]]</f>
        <v>20.686300000000013</v>
      </c>
    </row>
    <row r="214" spans="1:9" x14ac:dyDescent="0.25">
      <c r="A214" s="1">
        <v>48853</v>
      </c>
      <c r="B214">
        <f t="shared" si="3"/>
        <v>20.686300000000013</v>
      </c>
      <c r="C214" t="s">
        <v>20</v>
      </c>
      <c r="D214">
        <v>19.7</v>
      </c>
      <c r="E214">
        <v>0</v>
      </c>
      <c r="F214">
        <f>IF(martianeum3[[#This Row],[zawartosc '[%']]]&gt;=1,martianeum3[[#This Row],[masa '[kg']]]*martianeum3[[#This Row],[zawartosc '[%']]]*0.01,0)</f>
        <v>0</v>
      </c>
      <c r="G214">
        <f>martianeum3[[#This Row],[stan_magazynu '[kg']]]+martianeum3[[#This Row],[ile_kg_materiału_z_ładunku]]</f>
        <v>20.686300000000013</v>
      </c>
      <c r="H214">
        <f>IF(martianeum3[[#This Row],[stan_po_wydobyciu_z_ładunku]]&gt;=100,100,0)</f>
        <v>0</v>
      </c>
      <c r="I214">
        <f>martianeum3[[#This Row],[stan_po_wydobyciu_z_ładunku]]-martianeum3[[#This Row],[ile_zabiera_na_orbite]]</f>
        <v>20.686300000000013</v>
      </c>
    </row>
    <row r="215" spans="1:9" x14ac:dyDescent="0.25">
      <c r="A215" s="1">
        <v>48854</v>
      </c>
      <c r="B215">
        <f t="shared" si="3"/>
        <v>20.686300000000013</v>
      </c>
      <c r="C215" t="s">
        <v>11</v>
      </c>
      <c r="D215">
        <v>27.2</v>
      </c>
      <c r="E215">
        <v>17.600000000000001</v>
      </c>
      <c r="F215">
        <f>IF(martianeum3[[#This Row],[zawartosc '[%']]]&gt;=1,martianeum3[[#This Row],[masa '[kg']]]*martianeum3[[#This Row],[zawartosc '[%']]]*0.01,0)</f>
        <v>4.7872000000000003</v>
      </c>
      <c r="G215">
        <f>martianeum3[[#This Row],[stan_magazynu '[kg']]]+martianeum3[[#This Row],[ile_kg_materiału_z_ładunku]]</f>
        <v>25.473500000000016</v>
      </c>
      <c r="H215">
        <f>IF(martianeum3[[#This Row],[stan_po_wydobyciu_z_ładunku]]&gt;=100,100,0)</f>
        <v>0</v>
      </c>
      <c r="I215">
        <f>martianeum3[[#This Row],[stan_po_wydobyciu_z_ładunku]]-martianeum3[[#This Row],[ile_zabiera_na_orbite]]</f>
        <v>25.473500000000016</v>
      </c>
    </row>
    <row r="216" spans="1:9" x14ac:dyDescent="0.25">
      <c r="A216" s="1">
        <v>48855</v>
      </c>
      <c r="B216">
        <f t="shared" si="3"/>
        <v>25.473500000000016</v>
      </c>
      <c r="C216" t="s">
        <v>25</v>
      </c>
      <c r="D216">
        <v>16.600000000000001</v>
      </c>
      <c r="E216">
        <v>1.7</v>
      </c>
      <c r="F216">
        <f>IF(martianeum3[[#This Row],[zawartosc '[%']]]&gt;=1,martianeum3[[#This Row],[masa '[kg']]]*martianeum3[[#This Row],[zawartosc '[%']]]*0.01,0)</f>
        <v>0.28220000000000001</v>
      </c>
      <c r="G216">
        <f>martianeum3[[#This Row],[stan_magazynu '[kg']]]+martianeum3[[#This Row],[ile_kg_materiału_z_ładunku]]</f>
        <v>25.755700000000015</v>
      </c>
      <c r="H216">
        <f>IF(martianeum3[[#This Row],[stan_po_wydobyciu_z_ładunku]]&gt;=100,100,0)</f>
        <v>0</v>
      </c>
      <c r="I216">
        <f>martianeum3[[#This Row],[stan_po_wydobyciu_z_ładunku]]-martianeum3[[#This Row],[ile_zabiera_na_orbite]]</f>
        <v>25.755700000000015</v>
      </c>
    </row>
    <row r="217" spans="1:9" x14ac:dyDescent="0.25">
      <c r="A217" s="1">
        <v>48856</v>
      </c>
      <c r="B217">
        <f t="shared" si="3"/>
        <v>25.755700000000015</v>
      </c>
      <c r="C217" t="s">
        <v>11</v>
      </c>
      <c r="D217">
        <v>22.3</v>
      </c>
      <c r="E217">
        <v>0</v>
      </c>
      <c r="F217">
        <f>IF(martianeum3[[#This Row],[zawartosc '[%']]]&gt;=1,martianeum3[[#This Row],[masa '[kg']]]*martianeum3[[#This Row],[zawartosc '[%']]]*0.01,0)</f>
        <v>0</v>
      </c>
      <c r="G217">
        <f>martianeum3[[#This Row],[stan_magazynu '[kg']]]+martianeum3[[#This Row],[ile_kg_materiału_z_ładunku]]</f>
        <v>25.755700000000015</v>
      </c>
      <c r="H217">
        <f>IF(martianeum3[[#This Row],[stan_po_wydobyciu_z_ładunku]]&gt;=100,100,0)</f>
        <v>0</v>
      </c>
      <c r="I217">
        <f>martianeum3[[#This Row],[stan_po_wydobyciu_z_ładunku]]-martianeum3[[#This Row],[ile_zabiera_na_orbite]]</f>
        <v>25.755700000000015</v>
      </c>
    </row>
    <row r="218" spans="1:9" x14ac:dyDescent="0.25">
      <c r="A218" s="1">
        <v>48857</v>
      </c>
      <c r="B218">
        <f t="shared" si="3"/>
        <v>25.755700000000015</v>
      </c>
      <c r="C218" t="s">
        <v>10</v>
      </c>
      <c r="D218">
        <v>18</v>
      </c>
      <c r="E218">
        <v>40.799999999999997</v>
      </c>
      <c r="F218">
        <f>IF(martianeum3[[#This Row],[zawartosc '[%']]]&gt;=1,martianeum3[[#This Row],[masa '[kg']]]*martianeum3[[#This Row],[zawartosc '[%']]]*0.01,0)</f>
        <v>7.3440000000000003</v>
      </c>
      <c r="G218">
        <f>martianeum3[[#This Row],[stan_magazynu '[kg']]]+martianeum3[[#This Row],[ile_kg_materiału_z_ładunku]]</f>
        <v>33.099700000000013</v>
      </c>
      <c r="H218">
        <f>IF(martianeum3[[#This Row],[stan_po_wydobyciu_z_ładunku]]&gt;=100,100,0)</f>
        <v>0</v>
      </c>
      <c r="I218">
        <f>martianeum3[[#This Row],[stan_po_wydobyciu_z_ładunku]]-martianeum3[[#This Row],[ile_zabiera_na_orbite]]</f>
        <v>33.099700000000013</v>
      </c>
    </row>
    <row r="219" spans="1:9" x14ac:dyDescent="0.25">
      <c r="A219" s="1">
        <v>48858</v>
      </c>
      <c r="B219">
        <f t="shared" si="3"/>
        <v>33.099700000000013</v>
      </c>
      <c r="C219" t="s">
        <v>24</v>
      </c>
      <c r="D219">
        <v>21.8</v>
      </c>
      <c r="E219">
        <v>0</v>
      </c>
      <c r="F219">
        <f>IF(martianeum3[[#This Row],[zawartosc '[%']]]&gt;=1,martianeum3[[#This Row],[masa '[kg']]]*martianeum3[[#This Row],[zawartosc '[%']]]*0.01,0)</f>
        <v>0</v>
      </c>
      <c r="G219">
        <f>martianeum3[[#This Row],[stan_magazynu '[kg']]]+martianeum3[[#This Row],[ile_kg_materiału_z_ładunku]]</f>
        <v>33.099700000000013</v>
      </c>
      <c r="H219">
        <f>IF(martianeum3[[#This Row],[stan_po_wydobyciu_z_ładunku]]&gt;=100,100,0)</f>
        <v>0</v>
      </c>
      <c r="I219">
        <f>martianeum3[[#This Row],[stan_po_wydobyciu_z_ładunku]]-martianeum3[[#This Row],[ile_zabiera_na_orbite]]</f>
        <v>33.099700000000013</v>
      </c>
    </row>
    <row r="220" spans="1:9" x14ac:dyDescent="0.25">
      <c r="A220" s="1">
        <v>48859</v>
      </c>
      <c r="B220">
        <f t="shared" si="3"/>
        <v>33.099700000000013</v>
      </c>
      <c r="C220" t="s">
        <v>6</v>
      </c>
      <c r="D220">
        <v>22.2</v>
      </c>
      <c r="E220">
        <v>11.2</v>
      </c>
      <c r="F220">
        <f>IF(martianeum3[[#This Row],[zawartosc '[%']]]&gt;=1,martianeum3[[#This Row],[masa '[kg']]]*martianeum3[[#This Row],[zawartosc '[%']]]*0.01,0)</f>
        <v>2.4863999999999997</v>
      </c>
      <c r="G220">
        <f>martianeum3[[#This Row],[stan_magazynu '[kg']]]+martianeum3[[#This Row],[ile_kg_materiału_z_ładunku]]</f>
        <v>35.586100000000016</v>
      </c>
      <c r="H220">
        <f>IF(martianeum3[[#This Row],[stan_po_wydobyciu_z_ładunku]]&gt;=100,100,0)</f>
        <v>0</v>
      </c>
      <c r="I220">
        <f>martianeum3[[#This Row],[stan_po_wydobyciu_z_ładunku]]-martianeum3[[#This Row],[ile_zabiera_na_orbite]]</f>
        <v>35.586100000000016</v>
      </c>
    </row>
    <row r="221" spans="1:9" x14ac:dyDescent="0.25">
      <c r="A221" s="1">
        <v>48860</v>
      </c>
      <c r="B221">
        <f t="shared" si="3"/>
        <v>35.586100000000016</v>
      </c>
      <c r="C221" t="s">
        <v>6</v>
      </c>
      <c r="D221">
        <v>20</v>
      </c>
      <c r="E221">
        <v>0</v>
      </c>
      <c r="F221">
        <f>IF(martianeum3[[#This Row],[zawartosc '[%']]]&gt;=1,martianeum3[[#This Row],[masa '[kg']]]*martianeum3[[#This Row],[zawartosc '[%']]]*0.01,0)</f>
        <v>0</v>
      </c>
      <c r="G221">
        <f>martianeum3[[#This Row],[stan_magazynu '[kg']]]+martianeum3[[#This Row],[ile_kg_materiału_z_ładunku]]</f>
        <v>35.586100000000016</v>
      </c>
      <c r="H221">
        <f>IF(martianeum3[[#This Row],[stan_po_wydobyciu_z_ładunku]]&gt;=100,100,0)</f>
        <v>0</v>
      </c>
      <c r="I221">
        <f>martianeum3[[#This Row],[stan_po_wydobyciu_z_ładunku]]-martianeum3[[#This Row],[ile_zabiera_na_orbite]]</f>
        <v>35.586100000000016</v>
      </c>
    </row>
    <row r="222" spans="1:9" x14ac:dyDescent="0.25">
      <c r="A222" s="1">
        <v>48861</v>
      </c>
      <c r="B222">
        <f t="shared" si="3"/>
        <v>35.586100000000016</v>
      </c>
      <c r="C222" t="s">
        <v>32</v>
      </c>
      <c r="D222">
        <v>29.4</v>
      </c>
      <c r="E222">
        <v>0.7</v>
      </c>
      <c r="F222">
        <f>IF(martianeum3[[#This Row],[zawartosc '[%']]]&gt;=1,martianeum3[[#This Row],[masa '[kg']]]*martianeum3[[#This Row],[zawartosc '[%']]]*0.01,0)</f>
        <v>0</v>
      </c>
      <c r="G222">
        <f>martianeum3[[#This Row],[stan_magazynu '[kg']]]+martianeum3[[#This Row],[ile_kg_materiału_z_ładunku]]</f>
        <v>35.586100000000016</v>
      </c>
      <c r="H222">
        <f>IF(martianeum3[[#This Row],[stan_po_wydobyciu_z_ładunku]]&gt;=100,100,0)</f>
        <v>0</v>
      </c>
      <c r="I222">
        <f>martianeum3[[#This Row],[stan_po_wydobyciu_z_ładunku]]-martianeum3[[#This Row],[ile_zabiera_na_orbite]]</f>
        <v>35.586100000000016</v>
      </c>
    </row>
    <row r="223" spans="1:9" x14ac:dyDescent="0.25">
      <c r="A223" s="1">
        <v>48862</v>
      </c>
      <c r="B223">
        <f t="shared" si="3"/>
        <v>35.586100000000016</v>
      </c>
      <c r="C223" t="s">
        <v>10</v>
      </c>
      <c r="D223">
        <v>23.6</v>
      </c>
      <c r="E223">
        <v>0</v>
      </c>
      <c r="F223">
        <f>IF(martianeum3[[#This Row],[zawartosc '[%']]]&gt;=1,martianeum3[[#This Row],[masa '[kg']]]*martianeum3[[#This Row],[zawartosc '[%']]]*0.01,0)</f>
        <v>0</v>
      </c>
      <c r="G223">
        <f>martianeum3[[#This Row],[stan_magazynu '[kg']]]+martianeum3[[#This Row],[ile_kg_materiału_z_ładunku]]</f>
        <v>35.586100000000016</v>
      </c>
      <c r="H223">
        <f>IF(martianeum3[[#This Row],[stan_po_wydobyciu_z_ładunku]]&gt;=100,100,0)</f>
        <v>0</v>
      </c>
      <c r="I223">
        <f>martianeum3[[#This Row],[stan_po_wydobyciu_z_ładunku]]-martianeum3[[#This Row],[ile_zabiera_na_orbite]]</f>
        <v>35.586100000000016</v>
      </c>
    </row>
    <row r="224" spans="1:9" x14ac:dyDescent="0.25">
      <c r="A224" s="1">
        <v>48863</v>
      </c>
      <c r="B224">
        <f t="shared" si="3"/>
        <v>35.586100000000016</v>
      </c>
      <c r="C224" t="s">
        <v>7</v>
      </c>
      <c r="D224">
        <v>16.3</v>
      </c>
      <c r="E224">
        <v>22</v>
      </c>
      <c r="F224">
        <f>IF(martianeum3[[#This Row],[zawartosc '[%']]]&gt;=1,martianeum3[[#This Row],[masa '[kg']]]*martianeum3[[#This Row],[zawartosc '[%']]]*0.01,0)</f>
        <v>3.5860000000000003</v>
      </c>
      <c r="G224">
        <f>martianeum3[[#This Row],[stan_magazynu '[kg']]]+martianeum3[[#This Row],[ile_kg_materiału_z_ładunku]]</f>
        <v>39.172100000000015</v>
      </c>
      <c r="H224">
        <f>IF(martianeum3[[#This Row],[stan_po_wydobyciu_z_ładunku]]&gt;=100,100,0)</f>
        <v>0</v>
      </c>
      <c r="I224">
        <f>martianeum3[[#This Row],[stan_po_wydobyciu_z_ładunku]]-martianeum3[[#This Row],[ile_zabiera_na_orbite]]</f>
        <v>39.172100000000015</v>
      </c>
    </row>
    <row r="225" spans="1:9" x14ac:dyDescent="0.25">
      <c r="A225" s="1">
        <v>48864</v>
      </c>
      <c r="B225">
        <f t="shared" si="3"/>
        <v>39.172100000000015</v>
      </c>
      <c r="C225" t="s">
        <v>15</v>
      </c>
      <c r="D225">
        <v>15</v>
      </c>
      <c r="E225">
        <v>0</v>
      </c>
      <c r="F225">
        <f>IF(martianeum3[[#This Row],[zawartosc '[%']]]&gt;=1,martianeum3[[#This Row],[masa '[kg']]]*martianeum3[[#This Row],[zawartosc '[%']]]*0.01,0)</f>
        <v>0</v>
      </c>
      <c r="G225">
        <f>martianeum3[[#This Row],[stan_magazynu '[kg']]]+martianeum3[[#This Row],[ile_kg_materiału_z_ładunku]]</f>
        <v>39.172100000000015</v>
      </c>
      <c r="H225">
        <f>IF(martianeum3[[#This Row],[stan_po_wydobyciu_z_ładunku]]&gt;=100,100,0)</f>
        <v>0</v>
      </c>
      <c r="I225">
        <f>martianeum3[[#This Row],[stan_po_wydobyciu_z_ładunku]]-martianeum3[[#This Row],[ile_zabiera_na_orbite]]</f>
        <v>39.172100000000015</v>
      </c>
    </row>
    <row r="226" spans="1:9" x14ac:dyDescent="0.25">
      <c r="A226" s="1">
        <v>48865</v>
      </c>
      <c r="B226">
        <f t="shared" si="3"/>
        <v>39.172100000000015</v>
      </c>
      <c r="C226" t="s">
        <v>14</v>
      </c>
      <c r="D226">
        <v>10.8</v>
      </c>
      <c r="E226">
        <v>0</v>
      </c>
      <c r="F226">
        <f>IF(martianeum3[[#This Row],[zawartosc '[%']]]&gt;=1,martianeum3[[#This Row],[masa '[kg']]]*martianeum3[[#This Row],[zawartosc '[%']]]*0.01,0)</f>
        <v>0</v>
      </c>
      <c r="G226">
        <f>martianeum3[[#This Row],[stan_magazynu '[kg']]]+martianeum3[[#This Row],[ile_kg_materiału_z_ładunku]]</f>
        <v>39.172100000000015</v>
      </c>
      <c r="H226">
        <f>IF(martianeum3[[#This Row],[stan_po_wydobyciu_z_ładunku]]&gt;=100,100,0)</f>
        <v>0</v>
      </c>
      <c r="I226">
        <f>martianeum3[[#This Row],[stan_po_wydobyciu_z_ładunku]]-martianeum3[[#This Row],[ile_zabiera_na_orbite]]</f>
        <v>39.172100000000015</v>
      </c>
    </row>
    <row r="227" spans="1:9" x14ac:dyDescent="0.25">
      <c r="A227" s="1">
        <v>48866</v>
      </c>
      <c r="B227">
        <f t="shared" si="3"/>
        <v>39.172100000000015</v>
      </c>
      <c r="C227" t="s">
        <v>19</v>
      </c>
      <c r="D227">
        <v>10.5</v>
      </c>
      <c r="E227">
        <v>0</v>
      </c>
      <c r="F227">
        <f>IF(martianeum3[[#This Row],[zawartosc '[%']]]&gt;=1,martianeum3[[#This Row],[masa '[kg']]]*martianeum3[[#This Row],[zawartosc '[%']]]*0.01,0)</f>
        <v>0</v>
      </c>
      <c r="G227">
        <f>martianeum3[[#This Row],[stan_magazynu '[kg']]]+martianeum3[[#This Row],[ile_kg_materiału_z_ładunku]]</f>
        <v>39.172100000000015</v>
      </c>
      <c r="H227">
        <f>IF(martianeum3[[#This Row],[stan_po_wydobyciu_z_ładunku]]&gt;=100,100,0)</f>
        <v>0</v>
      </c>
      <c r="I227">
        <f>martianeum3[[#This Row],[stan_po_wydobyciu_z_ładunku]]-martianeum3[[#This Row],[ile_zabiera_na_orbite]]</f>
        <v>39.172100000000015</v>
      </c>
    </row>
    <row r="228" spans="1:9" x14ac:dyDescent="0.25">
      <c r="A228" s="1">
        <v>48867</v>
      </c>
      <c r="B228">
        <f t="shared" si="3"/>
        <v>39.172100000000015</v>
      </c>
      <c r="C228" t="s">
        <v>5</v>
      </c>
      <c r="D228">
        <v>20.3</v>
      </c>
      <c r="E228">
        <v>0</v>
      </c>
      <c r="F228">
        <f>IF(martianeum3[[#This Row],[zawartosc '[%']]]&gt;=1,martianeum3[[#This Row],[masa '[kg']]]*martianeum3[[#This Row],[zawartosc '[%']]]*0.01,0)</f>
        <v>0</v>
      </c>
      <c r="G228">
        <f>martianeum3[[#This Row],[stan_magazynu '[kg']]]+martianeum3[[#This Row],[ile_kg_materiału_z_ładunku]]</f>
        <v>39.172100000000015</v>
      </c>
      <c r="H228">
        <f>IF(martianeum3[[#This Row],[stan_po_wydobyciu_z_ładunku]]&gt;=100,100,0)</f>
        <v>0</v>
      </c>
      <c r="I228">
        <f>martianeum3[[#This Row],[stan_po_wydobyciu_z_ładunku]]-martianeum3[[#This Row],[ile_zabiera_na_orbite]]</f>
        <v>39.172100000000015</v>
      </c>
    </row>
    <row r="229" spans="1:9" x14ac:dyDescent="0.25">
      <c r="A229" s="1">
        <v>48868</v>
      </c>
      <c r="B229">
        <f t="shared" si="3"/>
        <v>39.172100000000015</v>
      </c>
      <c r="C229" t="s">
        <v>10</v>
      </c>
      <c r="D229">
        <v>13.1</v>
      </c>
      <c r="E229">
        <v>50.4</v>
      </c>
      <c r="F229">
        <f>IF(martianeum3[[#This Row],[zawartosc '[%']]]&gt;=1,martianeum3[[#This Row],[masa '[kg']]]*martianeum3[[#This Row],[zawartosc '[%']]]*0.01,0)</f>
        <v>6.6024000000000003</v>
      </c>
      <c r="G229">
        <f>martianeum3[[#This Row],[stan_magazynu '[kg']]]+martianeum3[[#This Row],[ile_kg_materiału_z_ładunku]]</f>
        <v>45.774500000000018</v>
      </c>
      <c r="H229">
        <f>IF(martianeum3[[#This Row],[stan_po_wydobyciu_z_ładunku]]&gt;=100,100,0)</f>
        <v>0</v>
      </c>
      <c r="I229">
        <f>martianeum3[[#This Row],[stan_po_wydobyciu_z_ładunku]]-martianeum3[[#This Row],[ile_zabiera_na_orbite]]</f>
        <v>45.774500000000018</v>
      </c>
    </row>
    <row r="230" spans="1:9" x14ac:dyDescent="0.25">
      <c r="A230" s="1">
        <v>48869</v>
      </c>
      <c r="B230">
        <f t="shared" si="3"/>
        <v>45.774500000000018</v>
      </c>
      <c r="C230" t="s">
        <v>12</v>
      </c>
      <c r="D230">
        <v>24.8</v>
      </c>
      <c r="E230">
        <v>7.9</v>
      </c>
      <c r="F230">
        <f>IF(martianeum3[[#This Row],[zawartosc '[%']]]&gt;=1,martianeum3[[#This Row],[masa '[kg']]]*martianeum3[[#This Row],[zawartosc '[%']]]*0.01,0)</f>
        <v>1.9592000000000003</v>
      </c>
      <c r="G230">
        <f>martianeum3[[#This Row],[stan_magazynu '[kg']]]+martianeum3[[#This Row],[ile_kg_materiału_z_ładunku]]</f>
        <v>47.73370000000002</v>
      </c>
      <c r="H230">
        <f>IF(martianeum3[[#This Row],[stan_po_wydobyciu_z_ładunku]]&gt;=100,100,0)</f>
        <v>0</v>
      </c>
      <c r="I230">
        <f>martianeum3[[#This Row],[stan_po_wydobyciu_z_ładunku]]-martianeum3[[#This Row],[ile_zabiera_na_orbite]]</f>
        <v>47.73370000000002</v>
      </c>
    </row>
    <row r="231" spans="1:9" x14ac:dyDescent="0.25">
      <c r="A231" s="1">
        <v>48870</v>
      </c>
      <c r="B231">
        <f t="shared" si="3"/>
        <v>47.73370000000002</v>
      </c>
      <c r="C231" t="s">
        <v>11</v>
      </c>
      <c r="D231">
        <v>23.6</v>
      </c>
      <c r="E231">
        <v>0.8</v>
      </c>
      <c r="F231">
        <f>IF(martianeum3[[#This Row],[zawartosc '[%']]]&gt;=1,martianeum3[[#This Row],[masa '[kg']]]*martianeum3[[#This Row],[zawartosc '[%']]]*0.01,0)</f>
        <v>0</v>
      </c>
      <c r="G231">
        <f>martianeum3[[#This Row],[stan_magazynu '[kg']]]+martianeum3[[#This Row],[ile_kg_materiału_z_ładunku]]</f>
        <v>47.73370000000002</v>
      </c>
      <c r="H231">
        <f>IF(martianeum3[[#This Row],[stan_po_wydobyciu_z_ładunku]]&gt;=100,100,0)</f>
        <v>0</v>
      </c>
      <c r="I231">
        <f>martianeum3[[#This Row],[stan_po_wydobyciu_z_ładunku]]-martianeum3[[#This Row],[ile_zabiera_na_orbite]]</f>
        <v>47.73370000000002</v>
      </c>
    </row>
    <row r="232" spans="1:9" x14ac:dyDescent="0.25">
      <c r="A232" s="1">
        <v>48871</v>
      </c>
      <c r="B232">
        <f t="shared" si="3"/>
        <v>47.73370000000002</v>
      </c>
      <c r="C232" t="s">
        <v>17</v>
      </c>
      <c r="D232">
        <v>17.899999999999999</v>
      </c>
      <c r="E232">
        <v>0</v>
      </c>
      <c r="F232">
        <f>IF(martianeum3[[#This Row],[zawartosc '[%']]]&gt;=1,martianeum3[[#This Row],[masa '[kg']]]*martianeum3[[#This Row],[zawartosc '[%']]]*0.01,0)</f>
        <v>0</v>
      </c>
      <c r="G232">
        <f>martianeum3[[#This Row],[stan_magazynu '[kg']]]+martianeum3[[#This Row],[ile_kg_materiału_z_ładunku]]</f>
        <v>47.73370000000002</v>
      </c>
      <c r="H232">
        <f>IF(martianeum3[[#This Row],[stan_po_wydobyciu_z_ładunku]]&gt;=100,100,0)</f>
        <v>0</v>
      </c>
      <c r="I232">
        <f>martianeum3[[#This Row],[stan_po_wydobyciu_z_ładunku]]-martianeum3[[#This Row],[ile_zabiera_na_orbite]]</f>
        <v>47.73370000000002</v>
      </c>
    </row>
    <row r="233" spans="1:9" x14ac:dyDescent="0.25">
      <c r="A233" s="1">
        <v>48872</v>
      </c>
      <c r="B233">
        <f t="shared" si="3"/>
        <v>47.73370000000002</v>
      </c>
      <c r="C233" t="s">
        <v>12</v>
      </c>
      <c r="D233">
        <v>23.2</v>
      </c>
      <c r="E233">
        <v>3</v>
      </c>
      <c r="F233">
        <f>IF(martianeum3[[#This Row],[zawartosc '[%']]]&gt;=1,martianeum3[[#This Row],[masa '[kg']]]*martianeum3[[#This Row],[zawartosc '[%']]]*0.01,0)</f>
        <v>0.69599999999999995</v>
      </c>
      <c r="G233">
        <f>martianeum3[[#This Row],[stan_magazynu '[kg']]]+martianeum3[[#This Row],[ile_kg_materiału_z_ładunku]]</f>
        <v>48.429700000000018</v>
      </c>
      <c r="H233">
        <f>IF(martianeum3[[#This Row],[stan_po_wydobyciu_z_ładunku]]&gt;=100,100,0)</f>
        <v>0</v>
      </c>
      <c r="I233">
        <f>martianeum3[[#This Row],[stan_po_wydobyciu_z_ładunku]]-martianeum3[[#This Row],[ile_zabiera_na_orbite]]</f>
        <v>48.429700000000018</v>
      </c>
    </row>
    <row r="234" spans="1:9" x14ac:dyDescent="0.25">
      <c r="A234" s="1">
        <v>48873</v>
      </c>
      <c r="B234">
        <f t="shared" si="3"/>
        <v>48.429700000000018</v>
      </c>
      <c r="C234" t="s">
        <v>8</v>
      </c>
      <c r="D234">
        <v>21.8</v>
      </c>
      <c r="E234">
        <v>2</v>
      </c>
      <c r="F234">
        <f>IF(martianeum3[[#This Row],[zawartosc '[%']]]&gt;=1,martianeum3[[#This Row],[masa '[kg']]]*martianeum3[[#This Row],[zawartosc '[%']]]*0.01,0)</f>
        <v>0.436</v>
      </c>
      <c r="G234">
        <f>martianeum3[[#This Row],[stan_magazynu '[kg']]]+martianeum3[[#This Row],[ile_kg_materiału_z_ładunku]]</f>
        <v>48.865700000000018</v>
      </c>
      <c r="H234">
        <f>IF(martianeum3[[#This Row],[stan_po_wydobyciu_z_ładunku]]&gt;=100,100,0)</f>
        <v>0</v>
      </c>
      <c r="I234">
        <f>martianeum3[[#This Row],[stan_po_wydobyciu_z_ładunku]]-martianeum3[[#This Row],[ile_zabiera_na_orbite]]</f>
        <v>48.865700000000018</v>
      </c>
    </row>
    <row r="235" spans="1:9" x14ac:dyDescent="0.25">
      <c r="A235" s="1">
        <v>48874</v>
      </c>
      <c r="B235">
        <f t="shared" si="3"/>
        <v>48.865700000000018</v>
      </c>
      <c r="C235" t="s">
        <v>26</v>
      </c>
      <c r="D235">
        <v>22.2</v>
      </c>
      <c r="E235">
        <v>3.1</v>
      </c>
      <c r="F235">
        <f>IF(martianeum3[[#This Row],[zawartosc '[%']]]&gt;=1,martianeum3[[#This Row],[masa '[kg']]]*martianeum3[[#This Row],[zawartosc '[%']]]*0.01,0)</f>
        <v>0.68819999999999992</v>
      </c>
      <c r="G235">
        <f>martianeum3[[#This Row],[stan_magazynu '[kg']]]+martianeum3[[#This Row],[ile_kg_materiału_z_ładunku]]</f>
        <v>49.55390000000002</v>
      </c>
      <c r="H235">
        <f>IF(martianeum3[[#This Row],[stan_po_wydobyciu_z_ładunku]]&gt;=100,100,0)</f>
        <v>0</v>
      </c>
      <c r="I235">
        <f>martianeum3[[#This Row],[stan_po_wydobyciu_z_ładunku]]-martianeum3[[#This Row],[ile_zabiera_na_orbite]]</f>
        <v>49.55390000000002</v>
      </c>
    </row>
    <row r="236" spans="1:9" x14ac:dyDescent="0.25">
      <c r="A236" s="1">
        <v>48875</v>
      </c>
      <c r="B236">
        <f t="shared" si="3"/>
        <v>49.55390000000002</v>
      </c>
      <c r="C236" t="s">
        <v>15</v>
      </c>
      <c r="D236">
        <v>29</v>
      </c>
      <c r="E236">
        <v>16.399999999999999</v>
      </c>
      <c r="F236">
        <f>IF(martianeum3[[#This Row],[zawartosc '[%']]]&gt;=1,martianeum3[[#This Row],[masa '[kg']]]*martianeum3[[#This Row],[zawartosc '[%']]]*0.01,0)</f>
        <v>4.7559999999999993</v>
      </c>
      <c r="G236">
        <f>martianeum3[[#This Row],[stan_magazynu '[kg']]]+martianeum3[[#This Row],[ile_kg_materiału_z_ładunku]]</f>
        <v>54.30990000000002</v>
      </c>
      <c r="H236">
        <f>IF(martianeum3[[#This Row],[stan_po_wydobyciu_z_ładunku]]&gt;=100,100,0)</f>
        <v>0</v>
      </c>
      <c r="I236">
        <f>martianeum3[[#This Row],[stan_po_wydobyciu_z_ładunku]]-martianeum3[[#This Row],[ile_zabiera_na_orbite]]</f>
        <v>54.30990000000002</v>
      </c>
    </row>
    <row r="237" spans="1:9" x14ac:dyDescent="0.25">
      <c r="A237" s="1">
        <v>48876</v>
      </c>
      <c r="B237">
        <f t="shared" si="3"/>
        <v>54.30990000000002</v>
      </c>
      <c r="C237" t="s">
        <v>24</v>
      </c>
      <c r="D237">
        <v>24.6</v>
      </c>
      <c r="E237">
        <v>1.7</v>
      </c>
      <c r="F237">
        <f>IF(martianeum3[[#This Row],[zawartosc '[%']]]&gt;=1,martianeum3[[#This Row],[masa '[kg']]]*martianeum3[[#This Row],[zawartosc '[%']]]*0.01,0)</f>
        <v>0.41820000000000002</v>
      </c>
      <c r="G237">
        <f>martianeum3[[#This Row],[stan_magazynu '[kg']]]+martianeum3[[#This Row],[ile_kg_materiału_z_ładunku]]</f>
        <v>54.728100000000019</v>
      </c>
      <c r="H237">
        <f>IF(martianeum3[[#This Row],[stan_po_wydobyciu_z_ładunku]]&gt;=100,100,0)</f>
        <v>0</v>
      </c>
      <c r="I237">
        <f>martianeum3[[#This Row],[stan_po_wydobyciu_z_ładunku]]-martianeum3[[#This Row],[ile_zabiera_na_orbite]]</f>
        <v>54.728100000000019</v>
      </c>
    </row>
    <row r="238" spans="1:9" x14ac:dyDescent="0.25">
      <c r="A238" s="1">
        <v>48877</v>
      </c>
      <c r="B238">
        <f t="shared" si="3"/>
        <v>54.728100000000019</v>
      </c>
      <c r="C238" t="s">
        <v>12</v>
      </c>
      <c r="D238">
        <v>23.4</v>
      </c>
      <c r="E238">
        <v>0.6</v>
      </c>
      <c r="F238">
        <f>IF(martianeum3[[#This Row],[zawartosc '[%']]]&gt;=1,martianeum3[[#This Row],[masa '[kg']]]*martianeum3[[#This Row],[zawartosc '[%']]]*0.01,0)</f>
        <v>0</v>
      </c>
      <c r="G238">
        <f>martianeum3[[#This Row],[stan_magazynu '[kg']]]+martianeum3[[#This Row],[ile_kg_materiału_z_ładunku]]</f>
        <v>54.728100000000019</v>
      </c>
      <c r="H238">
        <f>IF(martianeum3[[#This Row],[stan_po_wydobyciu_z_ładunku]]&gt;=100,100,0)</f>
        <v>0</v>
      </c>
      <c r="I238">
        <f>martianeum3[[#This Row],[stan_po_wydobyciu_z_ładunku]]-martianeum3[[#This Row],[ile_zabiera_na_orbite]]</f>
        <v>54.728100000000019</v>
      </c>
    </row>
    <row r="239" spans="1:9" x14ac:dyDescent="0.25">
      <c r="A239" s="1">
        <v>48878</v>
      </c>
      <c r="B239">
        <f t="shared" si="3"/>
        <v>54.728100000000019</v>
      </c>
      <c r="C239" t="s">
        <v>15</v>
      </c>
      <c r="D239">
        <v>21</v>
      </c>
      <c r="E239">
        <v>0</v>
      </c>
      <c r="F239">
        <f>IF(martianeum3[[#This Row],[zawartosc '[%']]]&gt;=1,martianeum3[[#This Row],[masa '[kg']]]*martianeum3[[#This Row],[zawartosc '[%']]]*0.01,0)</f>
        <v>0</v>
      </c>
      <c r="G239">
        <f>martianeum3[[#This Row],[stan_magazynu '[kg']]]+martianeum3[[#This Row],[ile_kg_materiału_z_ładunku]]</f>
        <v>54.728100000000019</v>
      </c>
      <c r="H239">
        <f>IF(martianeum3[[#This Row],[stan_po_wydobyciu_z_ładunku]]&gt;=100,100,0)</f>
        <v>0</v>
      </c>
      <c r="I239">
        <f>martianeum3[[#This Row],[stan_po_wydobyciu_z_ładunku]]-martianeum3[[#This Row],[ile_zabiera_na_orbite]]</f>
        <v>54.728100000000019</v>
      </c>
    </row>
    <row r="240" spans="1:9" x14ac:dyDescent="0.25">
      <c r="A240" s="1">
        <v>48879</v>
      </c>
      <c r="B240">
        <f t="shared" si="3"/>
        <v>54.728100000000019</v>
      </c>
      <c r="C240" t="s">
        <v>5</v>
      </c>
      <c r="D240">
        <v>22</v>
      </c>
      <c r="E240">
        <v>0</v>
      </c>
      <c r="F240">
        <f>IF(martianeum3[[#This Row],[zawartosc '[%']]]&gt;=1,martianeum3[[#This Row],[masa '[kg']]]*martianeum3[[#This Row],[zawartosc '[%']]]*0.01,0)</f>
        <v>0</v>
      </c>
      <c r="G240">
        <f>martianeum3[[#This Row],[stan_magazynu '[kg']]]+martianeum3[[#This Row],[ile_kg_materiału_z_ładunku]]</f>
        <v>54.728100000000019</v>
      </c>
      <c r="H240">
        <f>IF(martianeum3[[#This Row],[stan_po_wydobyciu_z_ładunku]]&gt;=100,100,0)</f>
        <v>0</v>
      </c>
      <c r="I240">
        <f>martianeum3[[#This Row],[stan_po_wydobyciu_z_ładunku]]-martianeum3[[#This Row],[ile_zabiera_na_orbite]]</f>
        <v>54.728100000000019</v>
      </c>
    </row>
    <row r="241" spans="1:9" x14ac:dyDescent="0.25">
      <c r="A241" s="1">
        <v>48880</v>
      </c>
      <c r="B241">
        <f t="shared" si="3"/>
        <v>54.728100000000019</v>
      </c>
      <c r="C241" t="s">
        <v>9</v>
      </c>
      <c r="D241">
        <v>29.9</v>
      </c>
      <c r="E241">
        <v>8</v>
      </c>
      <c r="F241">
        <f>IF(martianeum3[[#This Row],[zawartosc '[%']]]&gt;=1,martianeum3[[#This Row],[masa '[kg']]]*martianeum3[[#This Row],[zawartosc '[%']]]*0.01,0)</f>
        <v>2.3919999999999999</v>
      </c>
      <c r="G241">
        <f>martianeum3[[#This Row],[stan_magazynu '[kg']]]+martianeum3[[#This Row],[ile_kg_materiału_z_ładunku]]</f>
        <v>57.120100000000022</v>
      </c>
      <c r="H241">
        <f>IF(martianeum3[[#This Row],[stan_po_wydobyciu_z_ładunku]]&gt;=100,100,0)</f>
        <v>0</v>
      </c>
      <c r="I241">
        <f>martianeum3[[#This Row],[stan_po_wydobyciu_z_ładunku]]-martianeum3[[#This Row],[ile_zabiera_na_orbite]]</f>
        <v>57.120100000000022</v>
      </c>
    </row>
    <row r="242" spans="1:9" x14ac:dyDescent="0.25">
      <c r="A242" s="1">
        <v>48881</v>
      </c>
      <c r="B242">
        <f t="shared" si="3"/>
        <v>57.120100000000022</v>
      </c>
      <c r="C242" t="s">
        <v>7</v>
      </c>
      <c r="D242">
        <v>27.2</v>
      </c>
      <c r="E242">
        <v>19.2</v>
      </c>
      <c r="F242">
        <f>IF(martianeum3[[#This Row],[zawartosc '[%']]]&gt;=1,martianeum3[[#This Row],[masa '[kg']]]*martianeum3[[#This Row],[zawartosc '[%']]]*0.01,0)</f>
        <v>5.2224000000000004</v>
      </c>
      <c r="G242">
        <f>martianeum3[[#This Row],[stan_magazynu '[kg']]]+martianeum3[[#This Row],[ile_kg_materiału_z_ładunku]]</f>
        <v>62.342500000000022</v>
      </c>
      <c r="H242">
        <f>IF(martianeum3[[#This Row],[stan_po_wydobyciu_z_ładunku]]&gt;=100,100,0)</f>
        <v>0</v>
      </c>
      <c r="I242">
        <f>martianeum3[[#This Row],[stan_po_wydobyciu_z_ładunku]]-martianeum3[[#This Row],[ile_zabiera_na_orbite]]</f>
        <v>62.342500000000022</v>
      </c>
    </row>
    <row r="243" spans="1:9" x14ac:dyDescent="0.25">
      <c r="A243" s="1">
        <v>48882</v>
      </c>
      <c r="B243">
        <f t="shared" si="3"/>
        <v>62.342500000000022</v>
      </c>
      <c r="C243" t="s">
        <v>19</v>
      </c>
      <c r="D243">
        <v>10.9</v>
      </c>
      <c r="E243">
        <v>9</v>
      </c>
      <c r="F243">
        <f>IF(martianeum3[[#This Row],[zawartosc '[%']]]&gt;=1,martianeum3[[#This Row],[masa '[kg']]]*martianeum3[[#This Row],[zawartosc '[%']]]*0.01,0)</f>
        <v>0.98100000000000009</v>
      </c>
      <c r="G243">
        <f>martianeum3[[#This Row],[stan_magazynu '[kg']]]+martianeum3[[#This Row],[ile_kg_materiału_z_ładunku]]</f>
        <v>63.323500000000024</v>
      </c>
      <c r="H243">
        <f>IF(martianeum3[[#This Row],[stan_po_wydobyciu_z_ładunku]]&gt;=100,100,0)</f>
        <v>0</v>
      </c>
      <c r="I243">
        <f>martianeum3[[#This Row],[stan_po_wydobyciu_z_ładunku]]-martianeum3[[#This Row],[ile_zabiera_na_orbite]]</f>
        <v>63.323500000000024</v>
      </c>
    </row>
    <row r="244" spans="1:9" x14ac:dyDescent="0.25">
      <c r="A244" s="1">
        <v>48883</v>
      </c>
      <c r="B244">
        <f t="shared" si="3"/>
        <v>63.323500000000024</v>
      </c>
      <c r="C244" t="s">
        <v>9</v>
      </c>
      <c r="D244">
        <v>22.6</v>
      </c>
      <c r="E244">
        <v>5.9</v>
      </c>
      <c r="F244">
        <f>IF(martianeum3[[#This Row],[zawartosc '[%']]]&gt;=1,martianeum3[[#This Row],[masa '[kg']]]*martianeum3[[#This Row],[zawartosc '[%']]]*0.01,0)</f>
        <v>1.3334000000000001</v>
      </c>
      <c r="G244">
        <f>martianeum3[[#This Row],[stan_magazynu '[kg']]]+martianeum3[[#This Row],[ile_kg_materiału_z_ładunku]]</f>
        <v>64.656900000000022</v>
      </c>
      <c r="H244">
        <f>IF(martianeum3[[#This Row],[stan_po_wydobyciu_z_ładunku]]&gt;=100,100,0)</f>
        <v>0</v>
      </c>
      <c r="I244">
        <f>martianeum3[[#This Row],[stan_po_wydobyciu_z_ładunku]]-martianeum3[[#This Row],[ile_zabiera_na_orbite]]</f>
        <v>64.656900000000022</v>
      </c>
    </row>
    <row r="245" spans="1:9" x14ac:dyDescent="0.25">
      <c r="A245" s="1">
        <v>48884</v>
      </c>
      <c r="B245">
        <f t="shared" si="3"/>
        <v>64.656900000000022</v>
      </c>
      <c r="C245" t="s">
        <v>23</v>
      </c>
      <c r="D245">
        <v>12</v>
      </c>
      <c r="E245">
        <v>3.9</v>
      </c>
      <c r="F245">
        <f>IF(martianeum3[[#This Row],[zawartosc '[%']]]&gt;=1,martianeum3[[#This Row],[masa '[kg']]]*martianeum3[[#This Row],[zawartosc '[%']]]*0.01,0)</f>
        <v>0.46799999999999997</v>
      </c>
      <c r="G245">
        <f>martianeum3[[#This Row],[stan_magazynu '[kg']]]+martianeum3[[#This Row],[ile_kg_materiału_z_ładunku]]</f>
        <v>65.124900000000025</v>
      </c>
      <c r="H245">
        <f>IF(martianeum3[[#This Row],[stan_po_wydobyciu_z_ładunku]]&gt;=100,100,0)</f>
        <v>0</v>
      </c>
      <c r="I245">
        <f>martianeum3[[#This Row],[stan_po_wydobyciu_z_ładunku]]-martianeum3[[#This Row],[ile_zabiera_na_orbite]]</f>
        <v>65.124900000000025</v>
      </c>
    </row>
    <row r="246" spans="1:9" x14ac:dyDescent="0.25">
      <c r="A246" s="1">
        <v>48885</v>
      </c>
      <c r="B246">
        <f t="shared" si="3"/>
        <v>65.124900000000025</v>
      </c>
      <c r="C246" t="s">
        <v>15</v>
      </c>
      <c r="D246">
        <v>19.5</v>
      </c>
      <c r="E246">
        <v>14.2</v>
      </c>
      <c r="F246">
        <f>IF(martianeum3[[#This Row],[zawartosc '[%']]]&gt;=1,martianeum3[[#This Row],[masa '[kg']]]*martianeum3[[#This Row],[zawartosc '[%']]]*0.01,0)</f>
        <v>2.7689999999999997</v>
      </c>
      <c r="G246">
        <f>martianeum3[[#This Row],[stan_magazynu '[kg']]]+martianeum3[[#This Row],[ile_kg_materiału_z_ładunku]]</f>
        <v>67.893900000000031</v>
      </c>
      <c r="H246">
        <f>IF(martianeum3[[#This Row],[stan_po_wydobyciu_z_ładunku]]&gt;=100,100,0)</f>
        <v>0</v>
      </c>
      <c r="I246">
        <f>martianeum3[[#This Row],[stan_po_wydobyciu_z_ładunku]]-martianeum3[[#This Row],[ile_zabiera_na_orbite]]</f>
        <v>67.893900000000031</v>
      </c>
    </row>
    <row r="247" spans="1:9" x14ac:dyDescent="0.25">
      <c r="A247" s="1">
        <v>48886</v>
      </c>
      <c r="B247">
        <f t="shared" si="3"/>
        <v>67.893900000000031</v>
      </c>
      <c r="C247" t="s">
        <v>10</v>
      </c>
      <c r="D247">
        <v>27</v>
      </c>
      <c r="E247">
        <v>10.9</v>
      </c>
      <c r="F247">
        <f>IF(martianeum3[[#This Row],[zawartosc '[%']]]&gt;=1,martianeum3[[#This Row],[masa '[kg']]]*martianeum3[[#This Row],[zawartosc '[%']]]*0.01,0)</f>
        <v>2.9430000000000001</v>
      </c>
      <c r="G247">
        <f>martianeum3[[#This Row],[stan_magazynu '[kg']]]+martianeum3[[#This Row],[ile_kg_materiału_z_ładunku]]</f>
        <v>70.836900000000028</v>
      </c>
      <c r="H247">
        <f>IF(martianeum3[[#This Row],[stan_po_wydobyciu_z_ładunku]]&gt;=100,100,0)</f>
        <v>0</v>
      </c>
      <c r="I247">
        <f>martianeum3[[#This Row],[stan_po_wydobyciu_z_ładunku]]-martianeum3[[#This Row],[ile_zabiera_na_orbite]]</f>
        <v>70.836900000000028</v>
      </c>
    </row>
    <row r="248" spans="1:9" x14ac:dyDescent="0.25">
      <c r="A248" s="1">
        <v>48887</v>
      </c>
      <c r="B248">
        <f t="shared" si="3"/>
        <v>70.836900000000028</v>
      </c>
      <c r="C248" t="s">
        <v>22</v>
      </c>
      <c r="D248">
        <v>10.7</v>
      </c>
      <c r="E248">
        <v>5.6</v>
      </c>
      <c r="F248">
        <f>IF(martianeum3[[#This Row],[zawartosc '[%']]]&gt;=1,martianeum3[[#This Row],[masa '[kg']]]*martianeum3[[#This Row],[zawartosc '[%']]]*0.01,0)</f>
        <v>0.59919999999999995</v>
      </c>
      <c r="G248">
        <f>martianeum3[[#This Row],[stan_magazynu '[kg']]]+martianeum3[[#This Row],[ile_kg_materiału_z_ładunku]]</f>
        <v>71.436100000000025</v>
      </c>
      <c r="H248">
        <f>IF(martianeum3[[#This Row],[stan_po_wydobyciu_z_ładunku]]&gt;=100,100,0)</f>
        <v>0</v>
      </c>
      <c r="I248">
        <f>martianeum3[[#This Row],[stan_po_wydobyciu_z_ładunku]]-martianeum3[[#This Row],[ile_zabiera_na_orbite]]</f>
        <v>71.436100000000025</v>
      </c>
    </row>
    <row r="249" spans="1:9" x14ac:dyDescent="0.25">
      <c r="A249" s="1">
        <v>48888</v>
      </c>
      <c r="B249">
        <f t="shared" si="3"/>
        <v>71.436100000000025</v>
      </c>
      <c r="C249" t="s">
        <v>19</v>
      </c>
      <c r="D249">
        <v>29.1</v>
      </c>
      <c r="E249">
        <v>0</v>
      </c>
      <c r="F249">
        <f>IF(martianeum3[[#This Row],[zawartosc '[%']]]&gt;=1,martianeum3[[#This Row],[masa '[kg']]]*martianeum3[[#This Row],[zawartosc '[%']]]*0.01,0)</f>
        <v>0</v>
      </c>
      <c r="G249">
        <f>martianeum3[[#This Row],[stan_magazynu '[kg']]]+martianeum3[[#This Row],[ile_kg_materiału_z_ładunku]]</f>
        <v>71.436100000000025</v>
      </c>
      <c r="H249">
        <f>IF(martianeum3[[#This Row],[stan_po_wydobyciu_z_ładunku]]&gt;=100,100,0)</f>
        <v>0</v>
      </c>
      <c r="I249">
        <f>martianeum3[[#This Row],[stan_po_wydobyciu_z_ładunku]]-martianeum3[[#This Row],[ile_zabiera_na_orbite]]</f>
        <v>71.436100000000025</v>
      </c>
    </row>
    <row r="250" spans="1:9" x14ac:dyDescent="0.25">
      <c r="A250" s="1">
        <v>48889</v>
      </c>
      <c r="B250">
        <f t="shared" si="3"/>
        <v>71.436100000000025</v>
      </c>
      <c r="C250" t="s">
        <v>27</v>
      </c>
      <c r="D250">
        <v>25.3</v>
      </c>
      <c r="E250">
        <v>0</v>
      </c>
      <c r="F250">
        <f>IF(martianeum3[[#This Row],[zawartosc '[%']]]&gt;=1,martianeum3[[#This Row],[masa '[kg']]]*martianeum3[[#This Row],[zawartosc '[%']]]*0.01,0)</f>
        <v>0</v>
      </c>
      <c r="G250">
        <f>martianeum3[[#This Row],[stan_magazynu '[kg']]]+martianeum3[[#This Row],[ile_kg_materiału_z_ładunku]]</f>
        <v>71.436100000000025</v>
      </c>
      <c r="H250">
        <f>IF(martianeum3[[#This Row],[stan_po_wydobyciu_z_ładunku]]&gt;=100,100,0)</f>
        <v>0</v>
      </c>
      <c r="I250">
        <f>martianeum3[[#This Row],[stan_po_wydobyciu_z_ładunku]]-martianeum3[[#This Row],[ile_zabiera_na_orbite]]</f>
        <v>71.436100000000025</v>
      </c>
    </row>
    <row r="251" spans="1:9" x14ac:dyDescent="0.25">
      <c r="A251" s="1">
        <v>48890</v>
      </c>
      <c r="B251">
        <f t="shared" si="3"/>
        <v>71.436100000000025</v>
      </c>
      <c r="C251" t="s">
        <v>6</v>
      </c>
      <c r="D251">
        <v>13.3</v>
      </c>
      <c r="E251">
        <v>4.4000000000000004</v>
      </c>
      <c r="F251">
        <f>IF(martianeum3[[#This Row],[zawartosc '[%']]]&gt;=1,martianeum3[[#This Row],[masa '[kg']]]*martianeum3[[#This Row],[zawartosc '[%']]]*0.01,0)</f>
        <v>0.58520000000000016</v>
      </c>
      <c r="G251">
        <f>martianeum3[[#This Row],[stan_magazynu '[kg']]]+martianeum3[[#This Row],[ile_kg_materiału_z_ładunku]]</f>
        <v>72.021300000000025</v>
      </c>
      <c r="H251">
        <f>IF(martianeum3[[#This Row],[stan_po_wydobyciu_z_ładunku]]&gt;=100,100,0)</f>
        <v>0</v>
      </c>
      <c r="I251">
        <f>martianeum3[[#This Row],[stan_po_wydobyciu_z_ładunku]]-martianeum3[[#This Row],[ile_zabiera_na_orbite]]</f>
        <v>72.021300000000025</v>
      </c>
    </row>
    <row r="252" spans="1:9" x14ac:dyDescent="0.25">
      <c r="A252" s="1">
        <v>48891</v>
      </c>
      <c r="B252">
        <f t="shared" si="3"/>
        <v>72.021300000000025</v>
      </c>
      <c r="C252" t="s">
        <v>7</v>
      </c>
      <c r="D252">
        <v>16.899999999999999</v>
      </c>
      <c r="E252">
        <v>0</v>
      </c>
      <c r="F252">
        <f>IF(martianeum3[[#This Row],[zawartosc '[%']]]&gt;=1,martianeum3[[#This Row],[masa '[kg']]]*martianeum3[[#This Row],[zawartosc '[%']]]*0.01,0)</f>
        <v>0</v>
      </c>
      <c r="G252">
        <f>martianeum3[[#This Row],[stan_magazynu '[kg']]]+martianeum3[[#This Row],[ile_kg_materiału_z_ładunku]]</f>
        <v>72.021300000000025</v>
      </c>
      <c r="H252">
        <f>IF(martianeum3[[#This Row],[stan_po_wydobyciu_z_ładunku]]&gt;=100,100,0)</f>
        <v>0</v>
      </c>
      <c r="I252">
        <f>martianeum3[[#This Row],[stan_po_wydobyciu_z_ładunku]]-martianeum3[[#This Row],[ile_zabiera_na_orbite]]</f>
        <v>72.021300000000025</v>
      </c>
    </row>
    <row r="253" spans="1:9" x14ac:dyDescent="0.25">
      <c r="A253" s="1">
        <v>48892</v>
      </c>
      <c r="B253">
        <f t="shared" si="3"/>
        <v>72.021300000000025</v>
      </c>
      <c r="C253" t="s">
        <v>15</v>
      </c>
      <c r="D253">
        <v>26.4</v>
      </c>
      <c r="E253">
        <v>6.8</v>
      </c>
      <c r="F253">
        <f>IF(martianeum3[[#This Row],[zawartosc '[%']]]&gt;=1,martianeum3[[#This Row],[masa '[kg']]]*martianeum3[[#This Row],[zawartosc '[%']]]*0.01,0)</f>
        <v>1.7951999999999999</v>
      </c>
      <c r="G253">
        <f>martianeum3[[#This Row],[stan_magazynu '[kg']]]+martianeum3[[#This Row],[ile_kg_materiału_z_ładunku]]</f>
        <v>73.816500000000019</v>
      </c>
      <c r="H253">
        <f>IF(martianeum3[[#This Row],[stan_po_wydobyciu_z_ładunku]]&gt;=100,100,0)</f>
        <v>0</v>
      </c>
      <c r="I253">
        <f>martianeum3[[#This Row],[stan_po_wydobyciu_z_ładunku]]-martianeum3[[#This Row],[ile_zabiera_na_orbite]]</f>
        <v>73.816500000000019</v>
      </c>
    </row>
    <row r="254" spans="1:9" x14ac:dyDescent="0.25">
      <c r="A254" s="1">
        <v>48893</v>
      </c>
      <c r="B254">
        <f t="shared" si="3"/>
        <v>73.816500000000019</v>
      </c>
      <c r="C254" t="s">
        <v>14</v>
      </c>
      <c r="D254">
        <v>29.7</v>
      </c>
      <c r="E254">
        <v>0</v>
      </c>
      <c r="F254">
        <f>IF(martianeum3[[#This Row],[zawartosc '[%']]]&gt;=1,martianeum3[[#This Row],[masa '[kg']]]*martianeum3[[#This Row],[zawartosc '[%']]]*0.01,0)</f>
        <v>0</v>
      </c>
      <c r="G254">
        <f>martianeum3[[#This Row],[stan_magazynu '[kg']]]+martianeum3[[#This Row],[ile_kg_materiału_z_ładunku]]</f>
        <v>73.816500000000019</v>
      </c>
      <c r="H254">
        <f>IF(martianeum3[[#This Row],[stan_po_wydobyciu_z_ładunku]]&gt;=100,100,0)</f>
        <v>0</v>
      </c>
      <c r="I254">
        <f>martianeum3[[#This Row],[stan_po_wydobyciu_z_ładunku]]-martianeum3[[#This Row],[ile_zabiera_na_orbite]]</f>
        <v>73.816500000000019</v>
      </c>
    </row>
    <row r="255" spans="1:9" x14ac:dyDescent="0.25">
      <c r="A255" s="1">
        <v>48894</v>
      </c>
      <c r="B255">
        <f t="shared" si="3"/>
        <v>73.816500000000019</v>
      </c>
      <c r="C255" t="s">
        <v>7</v>
      </c>
      <c r="D255">
        <v>17.600000000000001</v>
      </c>
      <c r="E255">
        <v>8.6999999999999993</v>
      </c>
      <c r="F255">
        <f>IF(martianeum3[[#This Row],[zawartosc '[%']]]&gt;=1,martianeum3[[#This Row],[masa '[kg']]]*martianeum3[[#This Row],[zawartosc '[%']]]*0.01,0)</f>
        <v>1.5312000000000001</v>
      </c>
      <c r="G255">
        <f>martianeum3[[#This Row],[stan_magazynu '[kg']]]+martianeum3[[#This Row],[ile_kg_materiału_z_ładunku]]</f>
        <v>75.347700000000017</v>
      </c>
      <c r="H255">
        <f>IF(martianeum3[[#This Row],[stan_po_wydobyciu_z_ładunku]]&gt;=100,100,0)</f>
        <v>0</v>
      </c>
      <c r="I255">
        <f>martianeum3[[#This Row],[stan_po_wydobyciu_z_ładunku]]-martianeum3[[#This Row],[ile_zabiera_na_orbite]]</f>
        <v>75.347700000000017</v>
      </c>
    </row>
    <row r="256" spans="1:9" x14ac:dyDescent="0.25">
      <c r="A256" s="1">
        <v>48895</v>
      </c>
      <c r="B256">
        <f t="shared" si="3"/>
        <v>75.347700000000017</v>
      </c>
      <c r="C256" t="s">
        <v>17</v>
      </c>
      <c r="D256">
        <v>13.2</v>
      </c>
      <c r="E256">
        <v>3.3</v>
      </c>
      <c r="F256">
        <f>IF(martianeum3[[#This Row],[zawartosc '[%']]]&gt;=1,martianeum3[[#This Row],[masa '[kg']]]*martianeum3[[#This Row],[zawartosc '[%']]]*0.01,0)</f>
        <v>0.43559999999999999</v>
      </c>
      <c r="G256">
        <f>martianeum3[[#This Row],[stan_magazynu '[kg']]]+martianeum3[[#This Row],[ile_kg_materiału_z_ładunku]]</f>
        <v>75.783300000000011</v>
      </c>
      <c r="H256">
        <f>IF(martianeum3[[#This Row],[stan_po_wydobyciu_z_ładunku]]&gt;=100,100,0)</f>
        <v>0</v>
      </c>
      <c r="I256">
        <f>martianeum3[[#This Row],[stan_po_wydobyciu_z_ładunku]]-martianeum3[[#This Row],[ile_zabiera_na_orbite]]</f>
        <v>75.783300000000011</v>
      </c>
    </row>
    <row r="257" spans="1:9" x14ac:dyDescent="0.25">
      <c r="A257" s="1">
        <v>48896</v>
      </c>
      <c r="B257">
        <f t="shared" si="3"/>
        <v>75.783300000000011</v>
      </c>
      <c r="C257" t="s">
        <v>15</v>
      </c>
      <c r="D257">
        <v>21.2</v>
      </c>
      <c r="E257">
        <v>0</v>
      </c>
      <c r="F257">
        <f>IF(martianeum3[[#This Row],[zawartosc '[%']]]&gt;=1,martianeum3[[#This Row],[masa '[kg']]]*martianeum3[[#This Row],[zawartosc '[%']]]*0.01,0)</f>
        <v>0</v>
      </c>
      <c r="G257">
        <f>martianeum3[[#This Row],[stan_magazynu '[kg']]]+martianeum3[[#This Row],[ile_kg_materiału_z_ładunku]]</f>
        <v>75.783300000000011</v>
      </c>
      <c r="H257">
        <f>IF(martianeum3[[#This Row],[stan_po_wydobyciu_z_ładunku]]&gt;=100,100,0)</f>
        <v>0</v>
      </c>
      <c r="I257">
        <f>martianeum3[[#This Row],[stan_po_wydobyciu_z_ładunku]]-martianeum3[[#This Row],[ile_zabiera_na_orbite]]</f>
        <v>75.783300000000011</v>
      </c>
    </row>
    <row r="258" spans="1:9" x14ac:dyDescent="0.25">
      <c r="A258" s="1">
        <v>48897</v>
      </c>
      <c r="B258">
        <f t="shared" si="3"/>
        <v>75.783300000000011</v>
      </c>
      <c r="C258" t="s">
        <v>15</v>
      </c>
      <c r="D258">
        <v>23</v>
      </c>
      <c r="E258">
        <v>7.7</v>
      </c>
      <c r="F258">
        <f>IF(martianeum3[[#This Row],[zawartosc '[%']]]&gt;=1,martianeum3[[#This Row],[masa '[kg']]]*martianeum3[[#This Row],[zawartosc '[%']]]*0.01,0)</f>
        <v>1.7709999999999999</v>
      </c>
      <c r="G258">
        <f>martianeum3[[#This Row],[stan_magazynu '[kg']]]+martianeum3[[#This Row],[ile_kg_materiału_z_ładunku]]</f>
        <v>77.554300000000012</v>
      </c>
      <c r="H258">
        <f>IF(martianeum3[[#This Row],[stan_po_wydobyciu_z_ładunku]]&gt;=100,100,0)</f>
        <v>0</v>
      </c>
      <c r="I258">
        <f>martianeum3[[#This Row],[stan_po_wydobyciu_z_ładunku]]-martianeum3[[#This Row],[ile_zabiera_na_orbite]]</f>
        <v>77.554300000000012</v>
      </c>
    </row>
    <row r="259" spans="1:9" x14ac:dyDescent="0.25">
      <c r="A259" s="1">
        <v>48898</v>
      </c>
      <c r="B259">
        <f t="shared" si="3"/>
        <v>77.554300000000012</v>
      </c>
      <c r="C259" t="s">
        <v>11</v>
      </c>
      <c r="D259">
        <v>23</v>
      </c>
      <c r="E259">
        <v>0</v>
      </c>
      <c r="F259">
        <f>IF(martianeum3[[#This Row],[zawartosc '[%']]]&gt;=1,martianeum3[[#This Row],[masa '[kg']]]*martianeum3[[#This Row],[zawartosc '[%']]]*0.01,0)</f>
        <v>0</v>
      </c>
      <c r="G259">
        <f>martianeum3[[#This Row],[stan_magazynu '[kg']]]+martianeum3[[#This Row],[ile_kg_materiału_z_ładunku]]</f>
        <v>77.554300000000012</v>
      </c>
      <c r="H259">
        <f>IF(martianeum3[[#This Row],[stan_po_wydobyciu_z_ładunku]]&gt;=100,100,0)</f>
        <v>0</v>
      </c>
      <c r="I259">
        <f>martianeum3[[#This Row],[stan_po_wydobyciu_z_ładunku]]-martianeum3[[#This Row],[ile_zabiera_na_orbite]]</f>
        <v>77.554300000000012</v>
      </c>
    </row>
    <row r="260" spans="1:9" x14ac:dyDescent="0.25">
      <c r="A260" s="1">
        <v>48899</v>
      </c>
      <c r="B260">
        <f t="shared" ref="B260:B323" si="4">I259</f>
        <v>77.554300000000012</v>
      </c>
      <c r="C260" t="s">
        <v>11</v>
      </c>
      <c r="D260">
        <v>23.4</v>
      </c>
      <c r="E260">
        <v>0</v>
      </c>
      <c r="F260">
        <f>IF(martianeum3[[#This Row],[zawartosc '[%']]]&gt;=1,martianeum3[[#This Row],[masa '[kg']]]*martianeum3[[#This Row],[zawartosc '[%']]]*0.01,0)</f>
        <v>0</v>
      </c>
      <c r="G260">
        <f>martianeum3[[#This Row],[stan_magazynu '[kg']]]+martianeum3[[#This Row],[ile_kg_materiału_z_ładunku]]</f>
        <v>77.554300000000012</v>
      </c>
      <c r="H260">
        <f>IF(martianeum3[[#This Row],[stan_po_wydobyciu_z_ładunku]]&gt;=100,100,0)</f>
        <v>0</v>
      </c>
      <c r="I260">
        <f>martianeum3[[#This Row],[stan_po_wydobyciu_z_ładunku]]-martianeum3[[#This Row],[ile_zabiera_na_orbite]]</f>
        <v>77.554300000000012</v>
      </c>
    </row>
    <row r="261" spans="1:9" x14ac:dyDescent="0.25">
      <c r="A261" s="1">
        <v>48900</v>
      </c>
      <c r="B261">
        <f t="shared" si="4"/>
        <v>77.554300000000012</v>
      </c>
      <c r="C261" t="s">
        <v>7</v>
      </c>
      <c r="D261">
        <v>28.7</v>
      </c>
      <c r="E261">
        <v>3.3</v>
      </c>
      <c r="F261">
        <f>IF(martianeum3[[#This Row],[zawartosc '[%']]]&gt;=1,martianeum3[[#This Row],[masa '[kg']]]*martianeum3[[#This Row],[zawartosc '[%']]]*0.01,0)</f>
        <v>0.94709999999999994</v>
      </c>
      <c r="G261">
        <f>martianeum3[[#This Row],[stan_magazynu '[kg']]]+martianeum3[[#This Row],[ile_kg_materiału_z_ładunku]]</f>
        <v>78.501400000000018</v>
      </c>
      <c r="H261">
        <f>IF(martianeum3[[#This Row],[stan_po_wydobyciu_z_ładunku]]&gt;=100,100,0)</f>
        <v>0</v>
      </c>
      <c r="I261">
        <f>martianeum3[[#This Row],[stan_po_wydobyciu_z_ładunku]]-martianeum3[[#This Row],[ile_zabiera_na_orbite]]</f>
        <v>78.501400000000018</v>
      </c>
    </row>
    <row r="262" spans="1:9" x14ac:dyDescent="0.25">
      <c r="A262" s="1">
        <v>48901</v>
      </c>
      <c r="B262">
        <f t="shared" si="4"/>
        <v>78.501400000000018</v>
      </c>
      <c r="C262" t="s">
        <v>26</v>
      </c>
      <c r="D262">
        <v>23.6</v>
      </c>
      <c r="E262">
        <v>4.3</v>
      </c>
      <c r="F262">
        <f>IF(martianeum3[[#This Row],[zawartosc '[%']]]&gt;=1,martianeum3[[#This Row],[masa '[kg']]]*martianeum3[[#This Row],[zawartosc '[%']]]*0.01,0)</f>
        <v>1.0148000000000001</v>
      </c>
      <c r="G262">
        <f>martianeum3[[#This Row],[stan_magazynu '[kg']]]+martianeum3[[#This Row],[ile_kg_materiału_z_ładunku]]</f>
        <v>79.516200000000012</v>
      </c>
      <c r="H262">
        <f>IF(martianeum3[[#This Row],[stan_po_wydobyciu_z_ładunku]]&gt;=100,100,0)</f>
        <v>0</v>
      </c>
      <c r="I262">
        <f>martianeum3[[#This Row],[stan_po_wydobyciu_z_ładunku]]-martianeum3[[#This Row],[ile_zabiera_na_orbite]]</f>
        <v>79.516200000000012</v>
      </c>
    </row>
    <row r="263" spans="1:9" x14ac:dyDescent="0.25">
      <c r="A263" s="1">
        <v>48902</v>
      </c>
      <c r="B263">
        <f t="shared" si="4"/>
        <v>79.516200000000012</v>
      </c>
      <c r="C263" t="s">
        <v>6</v>
      </c>
      <c r="D263">
        <v>10.199999999999999</v>
      </c>
      <c r="E263">
        <v>8.6999999999999993</v>
      </c>
      <c r="F263">
        <f>IF(martianeum3[[#This Row],[zawartosc '[%']]]&gt;=1,martianeum3[[#This Row],[masa '[kg']]]*martianeum3[[#This Row],[zawartosc '[%']]]*0.01,0)</f>
        <v>0.88739999999999986</v>
      </c>
      <c r="G263">
        <f>martianeum3[[#This Row],[stan_magazynu '[kg']]]+martianeum3[[#This Row],[ile_kg_materiału_z_ładunku]]</f>
        <v>80.403600000000012</v>
      </c>
      <c r="H263">
        <f>IF(martianeum3[[#This Row],[stan_po_wydobyciu_z_ładunku]]&gt;=100,100,0)</f>
        <v>0</v>
      </c>
      <c r="I263">
        <f>martianeum3[[#This Row],[stan_po_wydobyciu_z_ładunku]]-martianeum3[[#This Row],[ile_zabiera_na_orbite]]</f>
        <v>80.403600000000012</v>
      </c>
    </row>
    <row r="264" spans="1:9" x14ac:dyDescent="0.25">
      <c r="A264" s="1">
        <v>48903</v>
      </c>
      <c r="B264">
        <f t="shared" si="4"/>
        <v>80.403600000000012</v>
      </c>
      <c r="C264" t="s">
        <v>9</v>
      </c>
      <c r="D264">
        <v>13.8</v>
      </c>
      <c r="E264">
        <v>0</v>
      </c>
      <c r="F264">
        <f>IF(martianeum3[[#This Row],[zawartosc '[%']]]&gt;=1,martianeum3[[#This Row],[masa '[kg']]]*martianeum3[[#This Row],[zawartosc '[%']]]*0.01,0)</f>
        <v>0</v>
      </c>
      <c r="G264">
        <f>martianeum3[[#This Row],[stan_magazynu '[kg']]]+martianeum3[[#This Row],[ile_kg_materiału_z_ładunku]]</f>
        <v>80.403600000000012</v>
      </c>
      <c r="H264">
        <f>IF(martianeum3[[#This Row],[stan_po_wydobyciu_z_ładunku]]&gt;=100,100,0)</f>
        <v>0</v>
      </c>
      <c r="I264">
        <f>martianeum3[[#This Row],[stan_po_wydobyciu_z_ładunku]]-martianeum3[[#This Row],[ile_zabiera_na_orbite]]</f>
        <v>80.403600000000012</v>
      </c>
    </row>
    <row r="265" spans="1:9" x14ac:dyDescent="0.25">
      <c r="A265" s="1">
        <v>48904</v>
      </c>
      <c r="B265">
        <f t="shared" si="4"/>
        <v>80.403600000000012</v>
      </c>
      <c r="C265" t="s">
        <v>8</v>
      </c>
      <c r="D265">
        <v>27.7</v>
      </c>
      <c r="E265">
        <v>0</v>
      </c>
      <c r="F265">
        <f>IF(martianeum3[[#This Row],[zawartosc '[%']]]&gt;=1,martianeum3[[#This Row],[masa '[kg']]]*martianeum3[[#This Row],[zawartosc '[%']]]*0.01,0)</f>
        <v>0</v>
      </c>
      <c r="G265">
        <f>martianeum3[[#This Row],[stan_magazynu '[kg']]]+martianeum3[[#This Row],[ile_kg_materiału_z_ładunku]]</f>
        <v>80.403600000000012</v>
      </c>
      <c r="H265">
        <f>IF(martianeum3[[#This Row],[stan_po_wydobyciu_z_ładunku]]&gt;=100,100,0)</f>
        <v>0</v>
      </c>
      <c r="I265">
        <f>martianeum3[[#This Row],[stan_po_wydobyciu_z_ładunku]]-martianeum3[[#This Row],[ile_zabiera_na_orbite]]</f>
        <v>80.403600000000012</v>
      </c>
    </row>
    <row r="266" spans="1:9" x14ac:dyDescent="0.25">
      <c r="A266" s="1">
        <v>48905</v>
      </c>
      <c r="B266">
        <f t="shared" si="4"/>
        <v>80.403600000000012</v>
      </c>
      <c r="C266" t="s">
        <v>7</v>
      </c>
      <c r="D266">
        <v>13.3</v>
      </c>
      <c r="E266">
        <v>7.2</v>
      </c>
      <c r="F266">
        <f>IF(martianeum3[[#This Row],[zawartosc '[%']]]&gt;=1,martianeum3[[#This Row],[masa '[kg']]]*martianeum3[[#This Row],[zawartosc '[%']]]*0.01,0)</f>
        <v>0.95760000000000012</v>
      </c>
      <c r="G266">
        <f>martianeum3[[#This Row],[stan_magazynu '[kg']]]+martianeum3[[#This Row],[ile_kg_materiału_z_ładunku]]</f>
        <v>81.361200000000011</v>
      </c>
      <c r="H266">
        <f>IF(martianeum3[[#This Row],[stan_po_wydobyciu_z_ładunku]]&gt;=100,100,0)</f>
        <v>0</v>
      </c>
      <c r="I266">
        <f>martianeum3[[#This Row],[stan_po_wydobyciu_z_ładunku]]-martianeum3[[#This Row],[ile_zabiera_na_orbite]]</f>
        <v>81.361200000000011</v>
      </c>
    </row>
    <row r="267" spans="1:9" x14ac:dyDescent="0.25">
      <c r="A267" s="1">
        <v>48906</v>
      </c>
      <c r="B267">
        <f t="shared" si="4"/>
        <v>81.361200000000011</v>
      </c>
      <c r="C267" t="s">
        <v>11</v>
      </c>
      <c r="D267">
        <v>26</v>
      </c>
      <c r="E267">
        <v>0.7</v>
      </c>
      <c r="F267">
        <f>IF(martianeum3[[#This Row],[zawartosc '[%']]]&gt;=1,martianeum3[[#This Row],[masa '[kg']]]*martianeum3[[#This Row],[zawartosc '[%']]]*0.01,0)</f>
        <v>0</v>
      </c>
      <c r="G267">
        <f>martianeum3[[#This Row],[stan_magazynu '[kg']]]+martianeum3[[#This Row],[ile_kg_materiału_z_ładunku]]</f>
        <v>81.361200000000011</v>
      </c>
      <c r="H267">
        <f>IF(martianeum3[[#This Row],[stan_po_wydobyciu_z_ładunku]]&gt;=100,100,0)</f>
        <v>0</v>
      </c>
      <c r="I267">
        <f>martianeum3[[#This Row],[stan_po_wydobyciu_z_ładunku]]-martianeum3[[#This Row],[ile_zabiera_na_orbite]]</f>
        <v>81.361200000000011</v>
      </c>
    </row>
    <row r="268" spans="1:9" x14ac:dyDescent="0.25">
      <c r="A268" s="1">
        <v>48907</v>
      </c>
      <c r="B268">
        <f t="shared" si="4"/>
        <v>81.361200000000011</v>
      </c>
      <c r="C268" t="s">
        <v>6</v>
      </c>
      <c r="D268">
        <v>16.3</v>
      </c>
      <c r="E268">
        <v>11</v>
      </c>
      <c r="F268">
        <f>IF(martianeum3[[#This Row],[zawartosc '[%']]]&gt;=1,martianeum3[[#This Row],[masa '[kg']]]*martianeum3[[#This Row],[zawartosc '[%']]]*0.01,0)</f>
        <v>1.7930000000000001</v>
      </c>
      <c r="G268">
        <f>martianeum3[[#This Row],[stan_magazynu '[kg']]]+martianeum3[[#This Row],[ile_kg_materiału_z_ładunku]]</f>
        <v>83.154200000000017</v>
      </c>
      <c r="H268">
        <f>IF(martianeum3[[#This Row],[stan_po_wydobyciu_z_ładunku]]&gt;=100,100,0)</f>
        <v>0</v>
      </c>
      <c r="I268">
        <f>martianeum3[[#This Row],[stan_po_wydobyciu_z_ładunku]]-martianeum3[[#This Row],[ile_zabiera_na_orbite]]</f>
        <v>83.154200000000017</v>
      </c>
    </row>
    <row r="269" spans="1:9" x14ac:dyDescent="0.25">
      <c r="A269" s="1">
        <v>48908</v>
      </c>
      <c r="B269">
        <f t="shared" si="4"/>
        <v>83.154200000000017</v>
      </c>
      <c r="C269" t="s">
        <v>15</v>
      </c>
      <c r="D269">
        <v>23.5</v>
      </c>
      <c r="E269">
        <v>15.5</v>
      </c>
      <c r="F269">
        <f>IF(martianeum3[[#This Row],[zawartosc '[%']]]&gt;=1,martianeum3[[#This Row],[masa '[kg']]]*martianeum3[[#This Row],[zawartosc '[%']]]*0.01,0)</f>
        <v>3.6425000000000001</v>
      </c>
      <c r="G269">
        <f>martianeum3[[#This Row],[stan_magazynu '[kg']]]+martianeum3[[#This Row],[ile_kg_materiału_z_ładunku]]</f>
        <v>86.796700000000016</v>
      </c>
      <c r="H269">
        <f>IF(martianeum3[[#This Row],[stan_po_wydobyciu_z_ładunku]]&gt;=100,100,0)</f>
        <v>0</v>
      </c>
      <c r="I269">
        <f>martianeum3[[#This Row],[stan_po_wydobyciu_z_ładunku]]-martianeum3[[#This Row],[ile_zabiera_na_orbite]]</f>
        <v>86.796700000000016</v>
      </c>
    </row>
    <row r="270" spans="1:9" x14ac:dyDescent="0.25">
      <c r="A270" s="1">
        <v>48909</v>
      </c>
      <c r="B270">
        <f t="shared" si="4"/>
        <v>86.796700000000016</v>
      </c>
      <c r="C270" t="s">
        <v>27</v>
      </c>
      <c r="D270">
        <v>15.7</v>
      </c>
      <c r="E270">
        <v>0</v>
      </c>
      <c r="F270">
        <f>IF(martianeum3[[#This Row],[zawartosc '[%']]]&gt;=1,martianeum3[[#This Row],[masa '[kg']]]*martianeum3[[#This Row],[zawartosc '[%']]]*0.01,0)</f>
        <v>0</v>
      </c>
      <c r="G270">
        <f>martianeum3[[#This Row],[stan_magazynu '[kg']]]+martianeum3[[#This Row],[ile_kg_materiału_z_ładunku]]</f>
        <v>86.796700000000016</v>
      </c>
      <c r="H270">
        <f>IF(martianeum3[[#This Row],[stan_po_wydobyciu_z_ładunku]]&gt;=100,100,0)</f>
        <v>0</v>
      </c>
      <c r="I270">
        <f>martianeum3[[#This Row],[stan_po_wydobyciu_z_ładunku]]-martianeum3[[#This Row],[ile_zabiera_na_orbite]]</f>
        <v>86.796700000000016</v>
      </c>
    </row>
    <row r="271" spans="1:9" x14ac:dyDescent="0.25">
      <c r="A271" s="1">
        <v>48910</v>
      </c>
      <c r="B271">
        <f t="shared" si="4"/>
        <v>86.796700000000016</v>
      </c>
      <c r="C271" t="s">
        <v>26</v>
      </c>
      <c r="D271">
        <v>26</v>
      </c>
      <c r="E271">
        <v>6.4</v>
      </c>
      <c r="F271">
        <f>IF(martianeum3[[#This Row],[zawartosc '[%']]]&gt;=1,martianeum3[[#This Row],[masa '[kg']]]*martianeum3[[#This Row],[zawartosc '[%']]]*0.01,0)</f>
        <v>1.6640000000000001</v>
      </c>
      <c r="G271">
        <f>martianeum3[[#This Row],[stan_magazynu '[kg']]]+martianeum3[[#This Row],[ile_kg_materiału_z_ładunku]]</f>
        <v>88.460700000000017</v>
      </c>
      <c r="H271">
        <f>IF(martianeum3[[#This Row],[stan_po_wydobyciu_z_ładunku]]&gt;=100,100,0)</f>
        <v>0</v>
      </c>
      <c r="I271">
        <f>martianeum3[[#This Row],[stan_po_wydobyciu_z_ładunku]]-martianeum3[[#This Row],[ile_zabiera_na_orbite]]</f>
        <v>88.460700000000017</v>
      </c>
    </row>
    <row r="272" spans="1:9" x14ac:dyDescent="0.25">
      <c r="A272" s="1">
        <v>48911</v>
      </c>
      <c r="B272">
        <f t="shared" si="4"/>
        <v>88.460700000000017</v>
      </c>
      <c r="C272" t="s">
        <v>19</v>
      </c>
      <c r="D272">
        <v>22.7</v>
      </c>
      <c r="E272">
        <v>0</v>
      </c>
      <c r="F272">
        <f>IF(martianeum3[[#This Row],[zawartosc '[%']]]&gt;=1,martianeum3[[#This Row],[masa '[kg']]]*martianeum3[[#This Row],[zawartosc '[%']]]*0.01,0)</f>
        <v>0</v>
      </c>
      <c r="G272">
        <f>martianeum3[[#This Row],[stan_magazynu '[kg']]]+martianeum3[[#This Row],[ile_kg_materiału_z_ładunku]]</f>
        <v>88.460700000000017</v>
      </c>
      <c r="H272">
        <f>IF(martianeum3[[#This Row],[stan_po_wydobyciu_z_ładunku]]&gt;=100,100,0)</f>
        <v>0</v>
      </c>
      <c r="I272">
        <f>martianeum3[[#This Row],[stan_po_wydobyciu_z_ładunku]]-martianeum3[[#This Row],[ile_zabiera_na_orbite]]</f>
        <v>88.460700000000017</v>
      </c>
    </row>
    <row r="273" spans="1:9" x14ac:dyDescent="0.25">
      <c r="A273" s="1">
        <v>48912</v>
      </c>
      <c r="B273">
        <f t="shared" si="4"/>
        <v>88.460700000000017</v>
      </c>
      <c r="C273" t="s">
        <v>9</v>
      </c>
      <c r="D273">
        <v>26.2</v>
      </c>
      <c r="E273">
        <v>5.7</v>
      </c>
      <c r="F273">
        <f>IF(martianeum3[[#This Row],[zawartosc '[%']]]&gt;=1,martianeum3[[#This Row],[masa '[kg']]]*martianeum3[[#This Row],[zawartosc '[%']]]*0.01,0)</f>
        <v>1.4934000000000001</v>
      </c>
      <c r="G273">
        <f>martianeum3[[#This Row],[stan_magazynu '[kg']]]+martianeum3[[#This Row],[ile_kg_materiału_z_ładunku]]</f>
        <v>89.954100000000011</v>
      </c>
      <c r="H273">
        <f>IF(martianeum3[[#This Row],[stan_po_wydobyciu_z_ładunku]]&gt;=100,100,0)</f>
        <v>0</v>
      </c>
      <c r="I273">
        <f>martianeum3[[#This Row],[stan_po_wydobyciu_z_ładunku]]-martianeum3[[#This Row],[ile_zabiera_na_orbite]]</f>
        <v>89.954100000000011</v>
      </c>
    </row>
    <row r="274" spans="1:9" x14ac:dyDescent="0.25">
      <c r="A274" s="1">
        <v>48913</v>
      </c>
      <c r="B274">
        <f t="shared" si="4"/>
        <v>89.954100000000011</v>
      </c>
      <c r="C274" t="s">
        <v>22</v>
      </c>
      <c r="D274">
        <v>14.1</v>
      </c>
      <c r="E274">
        <v>0</v>
      </c>
      <c r="F274">
        <f>IF(martianeum3[[#This Row],[zawartosc '[%']]]&gt;=1,martianeum3[[#This Row],[masa '[kg']]]*martianeum3[[#This Row],[zawartosc '[%']]]*0.01,0)</f>
        <v>0</v>
      </c>
      <c r="G274">
        <f>martianeum3[[#This Row],[stan_magazynu '[kg']]]+martianeum3[[#This Row],[ile_kg_materiału_z_ładunku]]</f>
        <v>89.954100000000011</v>
      </c>
      <c r="H274">
        <f>IF(martianeum3[[#This Row],[stan_po_wydobyciu_z_ładunku]]&gt;=100,100,0)</f>
        <v>0</v>
      </c>
      <c r="I274">
        <f>martianeum3[[#This Row],[stan_po_wydobyciu_z_ładunku]]-martianeum3[[#This Row],[ile_zabiera_na_orbite]]</f>
        <v>89.954100000000011</v>
      </c>
    </row>
    <row r="275" spans="1:9" x14ac:dyDescent="0.25">
      <c r="A275" s="1">
        <v>48914</v>
      </c>
      <c r="B275">
        <f t="shared" si="4"/>
        <v>89.954100000000011</v>
      </c>
      <c r="C275" t="s">
        <v>11</v>
      </c>
      <c r="D275">
        <v>23.6</v>
      </c>
      <c r="E275">
        <v>19.7</v>
      </c>
      <c r="F275">
        <f>IF(martianeum3[[#This Row],[zawartosc '[%']]]&gt;=1,martianeum3[[#This Row],[masa '[kg']]]*martianeum3[[#This Row],[zawartosc '[%']]]*0.01,0)</f>
        <v>4.6492000000000004</v>
      </c>
      <c r="G275">
        <f>martianeum3[[#This Row],[stan_magazynu '[kg']]]+martianeum3[[#This Row],[ile_kg_materiału_z_ładunku]]</f>
        <v>94.603300000000019</v>
      </c>
      <c r="H275">
        <f>IF(martianeum3[[#This Row],[stan_po_wydobyciu_z_ładunku]]&gt;=100,100,0)</f>
        <v>0</v>
      </c>
      <c r="I275">
        <f>martianeum3[[#This Row],[stan_po_wydobyciu_z_ładunku]]-martianeum3[[#This Row],[ile_zabiera_na_orbite]]</f>
        <v>94.603300000000019</v>
      </c>
    </row>
    <row r="276" spans="1:9" x14ac:dyDescent="0.25">
      <c r="A276" s="1">
        <v>48915</v>
      </c>
      <c r="B276">
        <f t="shared" si="4"/>
        <v>94.603300000000019</v>
      </c>
      <c r="C276" t="s">
        <v>19</v>
      </c>
      <c r="D276">
        <v>25.2</v>
      </c>
      <c r="E276">
        <v>37.200000000000003</v>
      </c>
      <c r="F276">
        <f>IF(martianeum3[[#This Row],[zawartosc '[%']]]&gt;=1,martianeum3[[#This Row],[masa '[kg']]]*martianeum3[[#This Row],[zawartosc '[%']]]*0.01,0)</f>
        <v>9.3744000000000014</v>
      </c>
      <c r="G276">
        <f>martianeum3[[#This Row],[stan_magazynu '[kg']]]+martianeum3[[#This Row],[ile_kg_materiału_z_ładunku]]</f>
        <v>103.97770000000003</v>
      </c>
      <c r="H276">
        <f>IF(martianeum3[[#This Row],[stan_po_wydobyciu_z_ładunku]]&gt;=100,100,0)</f>
        <v>100</v>
      </c>
      <c r="I276">
        <f>martianeum3[[#This Row],[stan_po_wydobyciu_z_ładunku]]-martianeum3[[#This Row],[ile_zabiera_na_orbite]]</f>
        <v>3.9777000000000271</v>
      </c>
    </row>
    <row r="277" spans="1:9" x14ac:dyDescent="0.25">
      <c r="A277" s="1">
        <v>48916</v>
      </c>
      <c r="B277">
        <f t="shared" si="4"/>
        <v>3.9777000000000271</v>
      </c>
      <c r="C277" t="s">
        <v>13</v>
      </c>
      <c r="D277">
        <v>23</v>
      </c>
      <c r="E277">
        <v>0</v>
      </c>
      <c r="F277">
        <f>IF(martianeum3[[#This Row],[zawartosc '[%']]]&gt;=1,martianeum3[[#This Row],[masa '[kg']]]*martianeum3[[#This Row],[zawartosc '[%']]]*0.01,0)</f>
        <v>0</v>
      </c>
      <c r="G277">
        <f>martianeum3[[#This Row],[stan_magazynu '[kg']]]+martianeum3[[#This Row],[ile_kg_materiału_z_ładunku]]</f>
        <v>3.9777000000000271</v>
      </c>
      <c r="H277">
        <f>IF(martianeum3[[#This Row],[stan_po_wydobyciu_z_ładunku]]&gt;=100,100,0)</f>
        <v>0</v>
      </c>
      <c r="I277">
        <f>martianeum3[[#This Row],[stan_po_wydobyciu_z_ładunku]]-martianeum3[[#This Row],[ile_zabiera_na_orbite]]</f>
        <v>3.9777000000000271</v>
      </c>
    </row>
    <row r="278" spans="1:9" x14ac:dyDescent="0.25">
      <c r="A278" s="1">
        <v>48917</v>
      </c>
      <c r="B278">
        <f t="shared" si="4"/>
        <v>3.9777000000000271</v>
      </c>
      <c r="C278" t="s">
        <v>6</v>
      </c>
      <c r="D278">
        <v>29.7</v>
      </c>
      <c r="E278">
        <v>6.8</v>
      </c>
      <c r="F278">
        <f>IF(martianeum3[[#This Row],[zawartosc '[%']]]&gt;=1,martianeum3[[#This Row],[masa '[kg']]]*martianeum3[[#This Row],[zawartosc '[%']]]*0.01,0)</f>
        <v>2.0195999999999996</v>
      </c>
      <c r="G278">
        <f>martianeum3[[#This Row],[stan_magazynu '[kg']]]+martianeum3[[#This Row],[ile_kg_materiału_z_ładunku]]</f>
        <v>5.9973000000000267</v>
      </c>
      <c r="H278">
        <f>IF(martianeum3[[#This Row],[stan_po_wydobyciu_z_ładunku]]&gt;=100,100,0)</f>
        <v>0</v>
      </c>
      <c r="I278">
        <f>martianeum3[[#This Row],[stan_po_wydobyciu_z_ładunku]]-martianeum3[[#This Row],[ile_zabiera_na_orbite]]</f>
        <v>5.9973000000000267</v>
      </c>
    </row>
    <row r="279" spans="1:9" x14ac:dyDescent="0.25">
      <c r="A279" s="1">
        <v>48918</v>
      </c>
      <c r="B279">
        <f t="shared" si="4"/>
        <v>5.9973000000000267</v>
      </c>
      <c r="C279" t="s">
        <v>9</v>
      </c>
      <c r="D279">
        <v>17.2</v>
      </c>
      <c r="E279">
        <v>3.5</v>
      </c>
      <c r="F279">
        <f>IF(martianeum3[[#This Row],[zawartosc '[%']]]&gt;=1,martianeum3[[#This Row],[masa '[kg']]]*martianeum3[[#This Row],[zawartosc '[%']]]*0.01,0)</f>
        <v>0.60199999999999998</v>
      </c>
      <c r="G279">
        <f>martianeum3[[#This Row],[stan_magazynu '[kg']]]+martianeum3[[#This Row],[ile_kg_materiału_z_ładunku]]</f>
        <v>6.599300000000027</v>
      </c>
      <c r="H279">
        <f>IF(martianeum3[[#This Row],[stan_po_wydobyciu_z_ładunku]]&gt;=100,100,0)</f>
        <v>0</v>
      </c>
      <c r="I279">
        <f>martianeum3[[#This Row],[stan_po_wydobyciu_z_ładunku]]-martianeum3[[#This Row],[ile_zabiera_na_orbite]]</f>
        <v>6.599300000000027</v>
      </c>
    </row>
    <row r="280" spans="1:9" x14ac:dyDescent="0.25">
      <c r="A280" s="1">
        <v>48919</v>
      </c>
      <c r="B280">
        <f t="shared" si="4"/>
        <v>6.599300000000027</v>
      </c>
      <c r="C280" t="s">
        <v>9</v>
      </c>
      <c r="D280">
        <v>21.7</v>
      </c>
      <c r="E280">
        <v>2.5</v>
      </c>
      <c r="F280">
        <f>IF(martianeum3[[#This Row],[zawartosc '[%']]]&gt;=1,martianeum3[[#This Row],[masa '[kg']]]*martianeum3[[#This Row],[zawartosc '[%']]]*0.01,0)</f>
        <v>0.54249999999999998</v>
      </c>
      <c r="G280">
        <f>martianeum3[[#This Row],[stan_magazynu '[kg']]]+martianeum3[[#This Row],[ile_kg_materiału_z_ładunku]]</f>
        <v>7.1418000000000266</v>
      </c>
      <c r="H280">
        <f>IF(martianeum3[[#This Row],[stan_po_wydobyciu_z_ładunku]]&gt;=100,100,0)</f>
        <v>0</v>
      </c>
      <c r="I280">
        <f>martianeum3[[#This Row],[stan_po_wydobyciu_z_ładunku]]-martianeum3[[#This Row],[ile_zabiera_na_orbite]]</f>
        <v>7.1418000000000266</v>
      </c>
    </row>
    <row r="281" spans="1:9" x14ac:dyDescent="0.25">
      <c r="A281" s="1">
        <v>48920</v>
      </c>
      <c r="B281">
        <f t="shared" si="4"/>
        <v>7.1418000000000266</v>
      </c>
      <c r="C281" t="s">
        <v>11</v>
      </c>
      <c r="D281">
        <v>25.8</v>
      </c>
      <c r="E281">
        <v>3.8</v>
      </c>
      <c r="F281">
        <f>IF(martianeum3[[#This Row],[zawartosc '[%']]]&gt;=1,martianeum3[[#This Row],[masa '[kg']]]*martianeum3[[#This Row],[zawartosc '[%']]]*0.01,0)</f>
        <v>0.98039999999999994</v>
      </c>
      <c r="G281">
        <f>martianeum3[[#This Row],[stan_magazynu '[kg']]]+martianeum3[[#This Row],[ile_kg_materiału_z_ładunku]]</f>
        <v>8.1222000000000261</v>
      </c>
      <c r="H281">
        <f>IF(martianeum3[[#This Row],[stan_po_wydobyciu_z_ładunku]]&gt;=100,100,0)</f>
        <v>0</v>
      </c>
      <c r="I281">
        <f>martianeum3[[#This Row],[stan_po_wydobyciu_z_ładunku]]-martianeum3[[#This Row],[ile_zabiera_na_orbite]]</f>
        <v>8.1222000000000261</v>
      </c>
    </row>
    <row r="282" spans="1:9" x14ac:dyDescent="0.25">
      <c r="A282" s="1">
        <v>48921</v>
      </c>
      <c r="B282">
        <f t="shared" si="4"/>
        <v>8.1222000000000261</v>
      </c>
      <c r="C282" t="s">
        <v>26</v>
      </c>
      <c r="D282">
        <v>12.9</v>
      </c>
      <c r="E282">
        <v>1.6</v>
      </c>
      <c r="F282">
        <f>IF(martianeum3[[#This Row],[zawartosc '[%']]]&gt;=1,martianeum3[[#This Row],[masa '[kg']]]*martianeum3[[#This Row],[zawartosc '[%']]]*0.01,0)</f>
        <v>0.2064</v>
      </c>
      <c r="G282">
        <f>martianeum3[[#This Row],[stan_magazynu '[kg']]]+martianeum3[[#This Row],[ile_kg_materiału_z_ładunku]]</f>
        <v>8.3286000000000264</v>
      </c>
      <c r="H282">
        <f>IF(martianeum3[[#This Row],[stan_po_wydobyciu_z_ładunku]]&gt;=100,100,0)</f>
        <v>0</v>
      </c>
      <c r="I282">
        <f>martianeum3[[#This Row],[stan_po_wydobyciu_z_ładunku]]-martianeum3[[#This Row],[ile_zabiera_na_orbite]]</f>
        <v>8.3286000000000264</v>
      </c>
    </row>
    <row r="283" spans="1:9" x14ac:dyDescent="0.25">
      <c r="A283" s="1">
        <v>48922</v>
      </c>
      <c r="B283">
        <f t="shared" si="4"/>
        <v>8.3286000000000264</v>
      </c>
      <c r="C283" t="s">
        <v>16</v>
      </c>
      <c r="D283">
        <v>18.2</v>
      </c>
      <c r="E283">
        <v>0</v>
      </c>
      <c r="F283">
        <f>IF(martianeum3[[#This Row],[zawartosc '[%']]]&gt;=1,martianeum3[[#This Row],[masa '[kg']]]*martianeum3[[#This Row],[zawartosc '[%']]]*0.01,0)</f>
        <v>0</v>
      </c>
      <c r="G283">
        <f>martianeum3[[#This Row],[stan_magazynu '[kg']]]+martianeum3[[#This Row],[ile_kg_materiału_z_ładunku]]</f>
        <v>8.3286000000000264</v>
      </c>
      <c r="H283">
        <f>IF(martianeum3[[#This Row],[stan_po_wydobyciu_z_ładunku]]&gt;=100,100,0)</f>
        <v>0</v>
      </c>
      <c r="I283">
        <f>martianeum3[[#This Row],[stan_po_wydobyciu_z_ładunku]]-martianeum3[[#This Row],[ile_zabiera_na_orbite]]</f>
        <v>8.3286000000000264</v>
      </c>
    </row>
    <row r="284" spans="1:9" x14ac:dyDescent="0.25">
      <c r="A284" s="1">
        <v>48923</v>
      </c>
      <c r="B284">
        <f t="shared" si="4"/>
        <v>8.3286000000000264</v>
      </c>
      <c r="C284" t="s">
        <v>10</v>
      </c>
      <c r="D284">
        <v>20</v>
      </c>
      <c r="E284">
        <v>25.7</v>
      </c>
      <c r="F284">
        <f>IF(martianeum3[[#This Row],[zawartosc '[%']]]&gt;=1,martianeum3[[#This Row],[masa '[kg']]]*martianeum3[[#This Row],[zawartosc '[%']]]*0.01,0)</f>
        <v>5.14</v>
      </c>
      <c r="G284">
        <f>martianeum3[[#This Row],[stan_magazynu '[kg']]]+martianeum3[[#This Row],[ile_kg_materiału_z_ładunku]]</f>
        <v>13.468600000000027</v>
      </c>
      <c r="H284">
        <f>IF(martianeum3[[#This Row],[stan_po_wydobyciu_z_ładunku]]&gt;=100,100,0)</f>
        <v>0</v>
      </c>
      <c r="I284">
        <f>martianeum3[[#This Row],[stan_po_wydobyciu_z_ładunku]]-martianeum3[[#This Row],[ile_zabiera_na_orbite]]</f>
        <v>13.468600000000027</v>
      </c>
    </row>
    <row r="285" spans="1:9" x14ac:dyDescent="0.25">
      <c r="A285" s="1">
        <v>48924</v>
      </c>
      <c r="B285">
        <f t="shared" si="4"/>
        <v>13.468600000000027</v>
      </c>
      <c r="C285" t="s">
        <v>19</v>
      </c>
      <c r="D285">
        <v>17.100000000000001</v>
      </c>
      <c r="E285">
        <v>33</v>
      </c>
      <c r="F285">
        <f>IF(martianeum3[[#This Row],[zawartosc '[%']]]&gt;=1,martianeum3[[#This Row],[masa '[kg']]]*martianeum3[[#This Row],[zawartosc '[%']]]*0.01,0)</f>
        <v>5.6430000000000007</v>
      </c>
      <c r="G285">
        <f>martianeum3[[#This Row],[stan_magazynu '[kg']]]+martianeum3[[#This Row],[ile_kg_materiału_z_ładunku]]</f>
        <v>19.111600000000028</v>
      </c>
      <c r="H285">
        <f>IF(martianeum3[[#This Row],[stan_po_wydobyciu_z_ładunku]]&gt;=100,100,0)</f>
        <v>0</v>
      </c>
      <c r="I285">
        <f>martianeum3[[#This Row],[stan_po_wydobyciu_z_ładunku]]-martianeum3[[#This Row],[ile_zabiera_na_orbite]]</f>
        <v>19.111600000000028</v>
      </c>
    </row>
    <row r="286" spans="1:9" x14ac:dyDescent="0.25">
      <c r="A286" s="1">
        <v>48925</v>
      </c>
      <c r="B286">
        <f t="shared" si="4"/>
        <v>19.111600000000028</v>
      </c>
      <c r="C286" t="s">
        <v>5</v>
      </c>
      <c r="D286">
        <v>23.2</v>
      </c>
      <c r="E286">
        <v>2.2999999999999998</v>
      </c>
      <c r="F286">
        <f>IF(martianeum3[[#This Row],[zawartosc '[%']]]&gt;=1,martianeum3[[#This Row],[masa '[kg']]]*martianeum3[[#This Row],[zawartosc '[%']]]*0.01,0)</f>
        <v>0.53359999999999996</v>
      </c>
      <c r="G286">
        <f>martianeum3[[#This Row],[stan_magazynu '[kg']]]+martianeum3[[#This Row],[ile_kg_materiału_z_ładunku]]</f>
        <v>19.645200000000028</v>
      </c>
      <c r="H286">
        <f>IF(martianeum3[[#This Row],[stan_po_wydobyciu_z_ładunku]]&gt;=100,100,0)</f>
        <v>0</v>
      </c>
      <c r="I286">
        <f>martianeum3[[#This Row],[stan_po_wydobyciu_z_ładunku]]-martianeum3[[#This Row],[ile_zabiera_na_orbite]]</f>
        <v>19.645200000000028</v>
      </c>
    </row>
    <row r="287" spans="1:9" x14ac:dyDescent="0.25">
      <c r="A287" s="1">
        <v>48926</v>
      </c>
      <c r="B287">
        <f t="shared" si="4"/>
        <v>19.645200000000028</v>
      </c>
      <c r="C287" t="s">
        <v>15</v>
      </c>
      <c r="D287">
        <v>23.1</v>
      </c>
      <c r="E287">
        <v>2.2000000000000002</v>
      </c>
      <c r="F287">
        <f>IF(martianeum3[[#This Row],[zawartosc '[%']]]&gt;=1,martianeum3[[#This Row],[masa '[kg']]]*martianeum3[[#This Row],[zawartosc '[%']]]*0.01,0)</f>
        <v>0.5082000000000001</v>
      </c>
      <c r="G287">
        <f>martianeum3[[#This Row],[stan_magazynu '[kg']]]+martianeum3[[#This Row],[ile_kg_materiału_z_ładunku]]</f>
        <v>20.153400000000026</v>
      </c>
      <c r="H287">
        <f>IF(martianeum3[[#This Row],[stan_po_wydobyciu_z_ładunku]]&gt;=100,100,0)</f>
        <v>0</v>
      </c>
      <c r="I287">
        <f>martianeum3[[#This Row],[stan_po_wydobyciu_z_ładunku]]-martianeum3[[#This Row],[ile_zabiera_na_orbite]]</f>
        <v>20.153400000000026</v>
      </c>
    </row>
    <row r="288" spans="1:9" x14ac:dyDescent="0.25">
      <c r="A288" s="1">
        <v>48927</v>
      </c>
      <c r="B288">
        <f t="shared" si="4"/>
        <v>20.153400000000026</v>
      </c>
      <c r="C288" t="s">
        <v>10</v>
      </c>
      <c r="D288">
        <v>22.4</v>
      </c>
      <c r="E288">
        <v>33.5</v>
      </c>
      <c r="F288">
        <f>IF(martianeum3[[#This Row],[zawartosc '[%']]]&gt;=1,martianeum3[[#This Row],[masa '[kg']]]*martianeum3[[#This Row],[zawartosc '[%']]]*0.01,0)</f>
        <v>7.5039999999999996</v>
      </c>
      <c r="G288">
        <f>martianeum3[[#This Row],[stan_magazynu '[kg']]]+martianeum3[[#This Row],[ile_kg_materiału_z_ładunku]]</f>
        <v>27.657400000000024</v>
      </c>
      <c r="H288">
        <f>IF(martianeum3[[#This Row],[stan_po_wydobyciu_z_ładunku]]&gt;=100,100,0)</f>
        <v>0</v>
      </c>
      <c r="I288">
        <f>martianeum3[[#This Row],[stan_po_wydobyciu_z_ładunku]]-martianeum3[[#This Row],[ile_zabiera_na_orbite]]</f>
        <v>27.657400000000024</v>
      </c>
    </row>
    <row r="289" spans="1:9" x14ac:dyDescent="0.25">
      <c r="A289" s="1">
        <v>48928</v>
      </c>
      <c r="B289">
        <f t="shared" si="4"/>
        <v>27.657400000000024</v>
      </c>
      <c r="C289" t="s">
        <v>33</v>
      </c>
      <c r="D289">
        <v>25.4</v>
      </c>
      <c r="E289">
        <v>0.9</v>
      </c>
      <c r="F289">
        <f>IF(martianeum3[[#This Row],[zawartosc '[%']]]&gt;=1,martianeum3[[#This Row],[masa '[kg']]]*martianeum3[[#This Row],[zawartosc '[%']]]*0.01,0)</f>
        <v>0</v>
      </c>
      <c r="G289">
        <f>martianeum3[[#This Row],[stan_magazynu '[kg']]]+martianeum3[[#This Row],[ile_kg_materiału_z_ładunku]]</f>
        <v>27.657400000000024</v>
      </c>
      <c r="H289">
        <f>IF(martianeum3[[#This Row],[stan_po_wydobyciu_z_ładunku]]&gt;=100,100,0)</f>
        <v>0</v>
      </c>
      <c r="I289">
        <f>martianeum3[[#This Row],[stan_po_wydobyciu_z_ładunku]]-martianeum3[[#This Row],[ile_zabiera_na_orbite]]</f>
        <v>27.657400000000024</v>
      </c>
    </row>
    <row r="290" spans="1:9" x14ac:dyDescent="0.25">
      <c r="A290" s="1">
        <v>48929</v>
      </c>
      <c r="B290">
        <f t="shared" si="4"/>
        <v>27.657400000000024</v>
      </c>
      <c r="C290" t="s">
        <v>10</v>
      </c>
      <c r="D290">
        <v>15.4</v>
      </c>
      <c r="E290">
        <v>1.6</v>
      </c>
      <c r="F290">
        <f>IF(martianeum3[[#This Row],[zawartosc '[%']]]&gt;=1,martianeum3[[#This Row],[masa '[kg']]]*martianeum3[[#This Row],[zawartosc '[%']]]*0.01,0)</f>
        <v>0.24640000000000001</v>
      </c>
      <c r="G290">
        <f>martianeum3[[#This Row],[stan_magazynu '[kg']]]+martianeum3[[#This Row],[ile_kg_materiału_z_ładunku]]</f>
        <v>27.903800000000025</v>
      </c>
      <c r="H290">
        <f>IF(martianeum3[[#This Row],[stan_po_wydobyciu_z_ładunku]]&gt;=100,100,0)</f>
        <v>0</v>
      </c>
      <c r="I290">
        <f>martianeum3[[#This Row],[stan_po_wydobyciu_z_ładunku]]-martianeum3[[#This Row],[ile_zabiera_na_orbite]]</f>
        <v>27.903800000000025</v>
      </c>
    </row>
    <row r="291" spans="1:9" x14ac:dyDescent="0.25">
      <c r="A291" s="1">
        <v>48930</v>
      </c>
      <c r="B291">
        <f t="shared" si="4"/>
        <v>27.903800000000025</v>
      </c>
      <c r="C291" t="s">
        <v>25</v>
      </c>
      <c r="D291">
        <v>23.5</v>
      </c>
      <c r="E291">
        <v>0.6</v>
      </c>
      <c r="F291">
        <f>IF(martianeum3[[#This Row],[zawartosc '[%']]]&gt;=1,martianeum3[[#This Row],[masa '[kg']]]*martianeum3[[#This Row],[zawartosc '[%']]]*0.01,0)</f>
        <v>0</v>
      </c>
      <c r="G291">
        <f>martianeum3[[#This Row],[stan_magazynu '[kg']]]+martianeum3[[#This Row],[ile_kg_materiału_z_ładunku]]</f>
        <v>27.903800000000025</v>
      </c>
      <c r="H291">
        <f>IF(martianeum3[[#This Row],[stan_po_wydobyciu_z_ładunku]]&gt;=100,100,0)</f>
        <v>0</v>
      </c>
      <c r="I291">
        <f>martianeum3[[#This Row],[stan_po_wydobyciu_z_ładunku]]-martianeum3[[#This Row],[ile_zabiera_na_orbite]]</f>
        <v>27.903800000000025</v>
      </c>
    </row>
    <row r="292" spans="1:9" x14ac:dyDescent="0.25">
      <c r="A292" s="1">
        <v>48931</v>
      </c>
      <c r="B292">
        <f t="shared" si="4"/>
        <v>27.903800000000025</v>
      </c>
      <c r="C292" t="s">
        <v>15</v>
      </c>
      <c r="D292">
        <v>10.3</v>
      </c>
      <c r="E292">
        <v>15.4</v>
      </c>
      <c r="F292">
        <f>IF(martianeum3[[#This Row],[zawartosc '[%']]]&gt;=1,martianeum3[[#This Row],[masa '[kg']]]*martianeum3[[#This Row],[zawartosc '[%']]]*0.01,0)</f>
        <v>1.5862000000000001</v>
      </c>
      <c r="G292">
        <f>martianeum3[[#This Row],[stan_magazynu '[kg']]]+martianeum3[[#This Row],[ile_kg_materiału_z_ładunku]]</f>
        <v>29.490000000000027</v>
      </c>
      <c r="H292">
        <f>IF(martianeum3[[#This Row],[stan_po_wydobyciu_z_ładunku]]&gt;=100,100,0)</f>
        <v>0</v>
      </c>
      <c r="I292">
        <f>martianeum3[[#This Row],[stan_po_wydobyciu_z_ładunku]]-martianeum3[[#This Row],[ile_zabiera_na_orbite]]</f>
        <v>29.490000000000027</v>
      </c>
    </row>
    <row r="293" spans="1:9" x14ac:dyDescent="0.25">
      <c r="A293" s="1">
        <v>48932</v>
      </c>
      <c r="B293">
        <f t="shared" si="4"/>
        <v>29.490000000000027</v>
      </c>
      <c r="C293" t="s">
        <v>10</v>
      </c>
      <c r="D293">
        <v>15.5</v>
      </c>
      <c r="E293">
        <v>20.2</v>
      </c>
      <c r="F293">
        <f>IF(martianeum3[[#This Row],[zawartosc '[%']]]&gt;=1,martianeum3[[#This Row],[masa '[kg']]]*martianeum3[[#This Row],[zawartosc '[%']]]*0.01,0)</f>
        <v>3.1309999999999998</v>
      </c>
      <c r="G293">
        <f>martianeum3[[#This Row],[stan_magazynu '[kg']]]+martianeum3[[#This Row],[ile_kg_materiału_z_ładunku]]</f>
        <v>32.621000000000024</v>
      </c>
      <c r="H293">
        <f>IF(martianeum3[[#This Row],[stan_po_wydobyciu_z_ładunku]]&gt;=100,100,0)</f>
        <v>0</v>
      </c>
      <c r="I293">
        <f>martianeum3[[#This Row],[stan_po_wydobyciu_z_ładunku]]-martianeum3[[#This Row],[ile_zabiera_na_orbite]]</f>
        <v>32.621000000000024</v>
      </c>
    </row>
    <row r="294" spans="1:9" x14ac:dyDescent="0.25">
      <c r="A294" s="1">
        <v>48933</v>
      </c>
      <c r="B294">
        <f t="shared" si="4"/>
        <v>32.621000000000024</v>
      </c>
      <c r="C294" t="s">
        <v>24</v>
      </c>
      <c r="D294">
        <v>20.7</v>
      </c>
      <c r="E294">
        <v>3</v>
      </c>
      <c r="F294">
        <f>IF(martianeum3[[#This Row],[zawartosc '[%']]]&gt;=1,martianeum3[[#This Row],[masa '[kg']]]*martianeum3[[#This Row],[zawartosc '[%']]]*0.01,0)</f>
        <v>0.621</v>
      </c>
      <c r="G294">
        <f>martianeum3[[#This Row],[stan_magazynu '[kg']]]+martianeum3[[#This Row],[ile_kg_materiału_z_ładunku]]</f>
        <v>33.242000000000026</v>
      </c>
      <c r="H294">
        <f>IF(martianeum3[[#This Row],[stan_po_wydobyciu_z_ładunku]]&gt;=100,100,0)</f>
        <v>0</v>
      </c>
      <c r="I294">
        <f>martianeum3[[#This Row],[stan_po_wydobyciu_z_ładunku]]-martianeum3[[#This Row],[ile_zabiera_na_orbite]]</f>
        <v>33.242000000000026</v>
      </c>
    </row>
    <row r="295" spans="1:9" x14ac:dyDescent="0.25">
      <c r="A295" s="1">
        <v>48934</v>
      </c>
      <c r="B295">
        <f t="shared" si="4"/>
        <v>33.242000000000026</v>
      </c>
      <c r="C295" t="s">
        <v>13</v>
      </c>
      <c r="D295">
        <v>12.7</v>
      </c>
      <c r="E295">
        <v>14.4</v>
      </c>
      <c r="F295">
        <f>IF(martianeum3[[#This Row],[zawartosc '[%']]]&gt;=1,martianeum3[[#This Row],[masa '[kg']]]*martianeum3[[#This Row],[zawartosc '[%']]]*0.01,0)</f>
        <v>1.8288</v>
      </c>
      <c r="G295">
        <f>martianeum3[[#This Row],[stan_magazynu '[kg']]]+martianeum3[[#This Row],[ile_kg_materiału_z_ładunku]]</f>
        <v>35.070800000000027</v>
      </c>
      <c r="H295">
        <f>IF(martianeum3[[#This Row],[stan_po_wydobyciu_z_ładunku]]&gt;=100,100,0)</f>
        <v>0</v>
      </c>
      <c r="I295">
        <f>martianeum3[[#This Row],[stan_po_wydobyciu_z_ładunku]]-martianeum3[[#This Row],[ile_zabiera_na_orbite]]</f>
        <v>35.070800000000027</v>
      </c>
    </row>
    <row r="296" spans="1:9" x14ac:dyDescent="0.25">
      <c r="A296" s="1">
        <v>48935</v>
      </c>
      <c r="B296">
        <f t="shared" si="4"/>
        <v>35.070800000000027</v>
      </c>
      <c r="C296" t="s">
        <v>23</v>
      </c>
      <c r="D296">
        <v>22.8</v>
      </c>
      <c r="E296">
        <v>3.3</v>
      </c>
      <c r="F296">
        <f>IF(martianeum3[[#This Row],[zawartosc '[%']]]&gt;=1,martianeum3[[#This Row],[masa '[kg']]]*martianeum3[[#This Row],[zawartosc '[%']]]*0.01,0)</f>
        <v>0.75239999999999996</v>
      </c>
      <c r="G296">
        <f>martianeum3[[#This Row],[stan_magazynu '[kg']]]+martianeum3[[#This Row],[ile_kg_materiału_z_ładunku]]</f>
        <v>35.823200000000028</v>
      </c>
      <c r="H296">
        <f>IF(martianeum3[[#This Row],[stan_po_wydobyciu_z_ładunku]]&gt;=100,100,0)</f>
        <v>0</v>
      </c>
      <c r="I296">
        <f>martianeum3[[#This Row],[stan_po_wydobyciu_z_ładunku]]-martianeum3[[#This Row],[ile_zabiera_na_orbite]]</f>
        <v>35.823200000000028</v>
      </c>
    </row>
    <row r="297" spans="1:9" x14ac:dyDescent="0.25">
      <c r="A297" s="1">
        <v>48936</v>
      </c>
      <c r="B297">
        <f t="shared" si="4"/>
        <v>35.823200000000028</v>
      </c>
      <c r="C297" t="s">
        <v>30</v>
      </c>
      <c r="D297">
        <v>20.5</v>
      </c>
      <c r="E297">
        <v>0</v>
      </c>
      <c r="F297">
        <f>IF(martianeum3[[#This Row],[zawartosc '[%']]]&gt;=1,martianeum3[[#This Row],[masa '[kg']]]*martianeum3[[#This Row],[zawartosc '[%']]]*0.01,0)</f>
        <v>0</v>
      </c>
      <c r="G297">
        <f>martianeum3[[#This Row],[stan_magazynu '[kg']]]+martianeum3[[#This Row],[ile_kg_materiału_z_ładunku]]</f>
        <v>35.823200000000028</v>
      </c>
      <c r="H297">
        <f>IF(martianeum3[[#This Row],[stan_po_wydobyciu_z_ładunku]]&gt;=100,100,0)</f>
        <v>0</v>
      </c>
      <c r="I297">
        <f>martianeum3[[#This Row],[stan_po_wydobyciu_z_ładunku]]-martianeum3[[#This Row],[ile_zabiera_na_orbite]]</f>
        <v>35.823200000000028</v>
      </c>
    </row>
    <row r="298" spans="1:9" x14ac:dyDescent="0.25">
      <c r="A298" s="1">
        <v>48937</v>
      </c>
      <c r="B298">
        <f t="shared" si="4"/>
        <v>35.823200000000028</v>
      </c>
      <c r="C298" t="s">
        <v>22</v>
      </c>
      <c r="D298">
        <v>13.1</v>
      </c>
      <c r="E298">
        <v>5.9</v>
      </c>
      <c r="F298">
        <f>IF(martianeum3[[#This Row],[zawartosc '[%']]]&gt;=1,martianeum3[[#This Row],[masa '[kg']]]*martianeum3[[#This Row],[zawartosc '[%']]]*0.01,0)</f>
        <v>0.77290000000000003</v>
      </c>
      <c r="G298">
        <f>martianeum3[[#This Row],[stan_magazynu '[kg']]]+martianeum3[[#This Row],[ile_kg_materiału_z_ładunku]]</f>
        <v>36.596100000000028</v>
      </c>
      <c r="H298">
        <f>IF(martianeum3[[#This Row],[stan_po_wydobyciu_z_ładunku]]&gt;=100,100,0)</f>
        <v>0</v>
      </c>
      <c r="I298">
        <f>martianeum3[[#This Row],[stan_po_wydobyciu_z_ładunku]]-martianeum3[[#This Row],[ile_zabiera_na_orbite]]</f>
        <v>36.596100000000028</v>
      </c>
    </row>
    <row r="299" spans="1:9" x14ac:dyDescent="0.25">
      <c r="A299" s="1">
        <v>48938</v>
      </c>
      <c r="B299">
        <f t="shared" si="4"/>
        <v>36.596100000000028</v>
      </c>
      <c r="C299" t="s">
        <v>21</v>
      </c>
      <c r="D299">
        <v>29</v>
      </c>
      <c r="E299">
        <v>1</v>
      </c>
      <c r="F299">
        <f>IF(martianeum3[[#This Row],[zawartosc '[%']]]&gt;=1,martianeum3[[#This Row],[masa '[kg']]]*martianeum3[[#This Row],[zawartosc '[%']]]*0.01,0)</f>
        <v>0.28999999999999998</v>
      </c>
      <c r="G299">
        <f>martianeum3[[#This Row],[stan_magazynu '[kg']]]+martianeum3[[#This Row],[ile_kg_materiału_z_ładunku]]</f>
        <v>36.886100000000027</v>
      </c>
      <c r="H299">
        <f>IF(martianeum3[[#This Row],[stan_po_wydobyciu_z_ładunku]]&gt;=100,100,0)</f>
        <v>0</v>
      </c>
      <c r="I299">
        <f>martianeum3[[#This Row],[stan_po_wydobyciu_z_ładunku]]-martianeum3[[#This Row],[ile_zabiera_na_orbite]]</f>
        <v>36.886100000000027</v>
      </c>
    </row>
    <row r="300" spans="1:9" x14ac:dyDescent="0.25">
      <c r="A300" s="1">
        <v>48939</v>
      </c>
      <c r="B300">
        <f t="shared" si="4"/>
        <v>36.886100000000027</v>
      </c>
      <c r="C300" t="s">
        <v>19</v>
      </c>
      <c r="D300">
        <v>15.4</v>
      </c>
      <c r="E300">
        <v>0</v>
      </c>
      <c r="F300">
        <f>IF(martianeum3[[#This Row],[zawartosc '[%']]]&gt;=1,martianeum3[[#This Row],[masa '[kg']]]*martianeum3[[#This Row],[zawartosc '[%']]]*0.01,0)</f>
        <v>0</v>
      </c>
      <c r="G300">
        <f>martianeum3[[#This Row],[stan_magazynu '[kg']]]+martianeum3[[#This Row],[ile_kg_materiału_z_ładunku]]</f>
        <v>36.886100000000027</v>
      </c>
      <c r="H300">
        <f>IF(martianeum3[[#This Row],[stan_po_wydobyciu_z_ładunku]]&gt;=100,100,0)</f>
        <v>0</v>
      </c>
      <c r="I300">
        <f>martianeum3[[#This Row],[stan_po_wydobyciu_z_ładunku]]-martianeum3[[#This Row],[ile_zabiera_na_orbite]]</f>
        <v>36.886100000000027</v>
      </c>
    </row>
    <row r="301" spans="1:9" x14ac:dyDescent="0.25">
      <c r="A301" s="1">
        <v>48940</v>
      </c>
      <c r="B301">
        <f t="shared" si="4"/>
        <v>36.886100000000027</v>
      </c>
      <c r="C301" t="s">
        <v>10</v>
      </c>
      <c r="D301">
        <v>20.3</v>
      </c>
      <c r="E301">
        <v>10.7</v>
      </c>
      <c r="F301">
        <f>IF(martianeum3[[#This Row],[zawartosc '[%']]]&gt;=1,martianeum3[[#This Row],[masa '[kg']]]*martianeum3[[#This Row],[zawartosc '[%']]]*0.01,0)</f>
        <v>2.1720999999999999</v>
      </c>
      <c r="G301">
        <f>martianeum3[[#This Row],[stan_magazynu '[kg']]]+martianeum3[[#This Row],[ile_kg_materiału_z_ładunku]]</f>
        <v>39.058200000000028</v>
      </c>
      <c r="H301">
        <f>IF(martianeum3[[#This Row],[stan_po_wydobyciu_z_ładunku]]&gt;=100,100,0)</f>
        <v>0</v>
      </c>
      <c r="I301">
        <f>martianeum3[[#This Row],[stan_po_wydobyciu_z_ładunku]]-martianeum3[[#This Row],[ile_zabiera_na_orbite]]</f>
        <v>39.058200000000028</v>
      </c>
    </row>
    <row r="302" spans="1:9" x14ac:dyDescent="0.25">
      <c r="A302" s="1">
        <v>48941</v>
      </c>
      <c r="B302">
        <f t="shared" si="4"/>
        <v>39.058200000000028</v>
      </c>
      <c r="C302" t="s">
        <v>10</v>
      </c>
      <c r="D302">
        <v>15</v>
      </c>
      <c r="E302">
        <v>0</v>
      </c>
      <c r="F302">
        <f>IF(martianeum3[[#This Row],[zawartosc '[%']]]&gt;=1,martianeum3[[#This Row],[masa '[kg']]]*martianeum3[[#This Row],[zawartosc '[%']]]*0.01,0)</f>
        <v>0</v>
      </c>
      <c r="G302">
        <f>martianeum3[[#This Row],[stan_magazynu '[kg']]]+martianeum3[[#This Row],[ile_kg_materiału_z_ładunku]]</f>
        <v>39.058200000000028</v>
      </c>
      <c r="H302">
        <f>IF(martianeum3[[#This Row],[stan_po_wydobyciu_z_ładunku]]&gt;=100,100,0)</f>
        <v>0</v>
      </c>
      <c r="I302">
        <f>martianeum3[[#This Row],[stan_po_wydobyciu_z_ładunku]]-martianeum3[[#This Row],[ile_zabiera_na_orbite]]</f>
        <v>39.058200000000028</v>
      </c>
    </row>
    <row r="303" spans="1:9" x14ac:dyDescent="0.25">
      <c r="A303" s="1">
        <v>48942</v>
      </c>
      <c r="B303">
        <f t="shared" si="4"/>
        <v>39.058200000000028</v>
      </c>
      <c r="C303" t="s">
        <v>18</v>
      </c>
      <c r="D303">
        <v>16.600000000000001</v>
      </c>
      <c r="E303">
        <v>0</v>
      </c>
      <c r="F303">
        <f>IF(martianeum3[[#This Row],[zawartosc '[%']]]&gt;=1,martianeum3[[#This Row],[masa '[kg']]]*martianeum3[[#This Row],[zawartosc '[%']]]*0.01,0)</f>
        <v>0</v>
      </c>
      <c r="G303">
        <f>martianeum3[[#This Row],[stan_magazynu '[kg']]]+martianeum3[[#This Row],[ile_kg_materiału_z_ładunku]]</f>
        <v>39.058200000000028</v>
      </c>
      <c r="H303">
        <f>IF(martianeum3[[#This Row],[stan_po_wydobyciu_z_ładunku]]&gt;=100,100,0)</f>
        <v>0</v>
      </c>
      <c r="I303">
        <f>martianeum3[[#This Row],[stan_po_wydobyciu_z_ładunku]]-martianeum3[[#This Row],[ile_zabiera_na_orbite]]</f>
        <v>39.058200000000028</v>
      </c>
    </row>
    <row r="304" spans="1:9" x14ac:dyDescent="0.25">
      <c r="A304" s="1">
        <v>48943</v>
      </c>
      <c r="B304">
        <f t="shared" si="4"/>
        <v>39.058200000000028</v>
      </c>
      <c r="C304" t="s">
        <v>11</v>
      </c>
      <c r="D304">
        <v>28.6</v>
      </c>
      <c r="E304">
        <v>0</v>
      </c>
      <c r="F304">
        <f>IF(martianeum3[[#This Row],[zawartosc '[%']]]&gt;=1,martianeum3[[#This Row],[masa '[kg']]]*martianeum3[[#This Row],[zawartosc '[%']]]*0.01,0)</f>
        <v>0</v>
      </c>
      <c r="G304">
        <f>martianeum3[[#This Row],[stan_magazynu '[kg']]]+martianeum3[[#This Row],[ile_kg_materiału_z_ładunku]]</f>
        <v>39.058200000000028</v>
      </c>
      <c r="H304">
        <f>IF(martianeum3[[#This Row],[stan_po_wydobyciu_z_ładunku]]&gt;=100,100,0)</f>
        <v>0</v>
      </c>
      <c r="I304">
        <f>martianeum3[[#This Row],[stan_po_wydobyciu_z_ładunku]]-martianeum3[[#This Row],[ile_zabiera_na_orbite]]</f>
        <v>39.058200000000028</v>
      </c>
    </row>
    <row r="305" spans="1:9" x14ac:dyDescent="0.25">
      <c r="A305" s="1">
        <v>48944</v>
      </c>
      <c r="B305">
        <f t="shared" si="4"/>
        <v>39.058200000000028</v>
      </c>
      <c r="C305" t="s">
        <v>17</v>
      </c>
      <c r="D305">
        <v>11.4</v>
      </c>
      <c r="E305">
        <v>3.6</v>
      </c>
      <c r="F305">
        <f>IF(martianeum3[[#This Row],[zawartosc '[%']]]&gt;=1,martianeum3[[#This Row],[masa '[kg']]]*martianeum3[[#This Row],[zawartosc '[%']]]*0.01,0)</f>
        <v>0.41039999999999999</v>
      </c>
      <c r="G305">
        <f>martianeum3[[#This Row],[stan_magazynu '[kg']]]+martianeum3[[#This Row],[ile_kg_materiału_z_ładunku]]</f>
        <v>39.468600000000031</v>
      </c>
      <c r="H305">
        <f>IF(martianeum3[[#This Row],[stan_po_wydobyciu_z_ładunku]]&gt;=100,100,0)</f>
        <v>0</v>
      </c>
      <c r="I305">
        <f>martianeum3[[#This Row],[stan_po_wydobyciu_z_ładunku]]-martianeum3[[#This Row],[ile_zabiera_na_orbite]]</f>
        <v>39.468600000000031</v>
      </c>
    </row>
    <row r="306" spans="1:9" x14ac:dyDescent="0.25">
      <c r="A306" s="1">
        <v>48945</v>
      </c>
      <c r="B306">
        <f t="shared" si="4"/>
        <v>39.468600000000031</v>
      </c>
      <c r="C306" t="s">
        <v>9</v>
      </c>
      <c r="D306">
        <v>15.5</v>
      </c>
      <c r="E306">
        <v>1</v>
      </c>
      <c r="F306">
        <f>IF(martianeum3[[#This Row],[zawartosc '[%']]]&gt;=1,martianeum3[[#This Row],[masa '[kg']]]*martianeum3[[#This Row],[zawartosc '[%']]]*0.01,0)</f>
        <v>0.155</v>
      </c>
      <c r="G306">
        <f>martianeum3[[#This Row],[stan_magazynu '[kg']]]+martianeum3[[#This Row],[ile_kg_materiału_z_ładunku]]</f>
        <v>39.623600000000032</v>
      </c>
      <c r="H306">
        <f>IF(martianeum3[[#This Row],[stan_po_wydobyciu_z_ładunku]]&gt;=100,100,0)</f>
        <v>0</v>
      </c>
      <c r="I306">
        <f>martianeum3[[#This Row],[stan_po_wydobyciu_z_ładunku]]-martianeum3[[#This Row],[ile_zabiera_na_orbite]]</f>
        <v>39.623600000000032</v>
      </c>
    </row>
    <row r="307" spans="1:9" x14ac:dyDescent="0.25">
      <c r="A307" s="1">
        <v>48946</v>
      </c>
      <c r="B307">
        <f t="shared" si="4"/>
        <v>39.623600000000032</v>
      </c>
      <c r="C307" t="s">
        <v>6</v>
      </c>
      <c r="D307">
        <v>18.3</v>
      </c>
      <c r="E307">
        <v>0.7</v>
      </c>
      <c r="F307">
        <f>IF(martianeum3[[#This Row],[zawartosc '[%']]]&gt;=1,martianeum3[[#This Row],[masa '[kg']]]*martianeum3[[#This Row],[zawartosc '[%']]]*0.01,0)</f>
        <v>0</v>
      </c>
      <c r="G307">
        <f>martianeum3[[#This Row],[stan_magazynu '[kg']]]+martianeum3[[#This Row],[ile_kg_materiału_z_ładunku]]</f>
        <v>39.623600000000032</v>
      </c>
      <c r="H307">
        <f>IF(martianeum3[[#This Row],[stan_po_wydobyciu_z_ładunku]]&gt;=100,100,0)</f>
        <v>0</v>
      </c>
      <c r="I307">
        <f>martianeum3[[#This Row],[stan_po_wydobyciu_z_ładunku]]-martianeum3[[#This Row],[ile_zabiera_na_orbite]]</f>
        <v>39.623600000000032</v>
      </c>
    </row>
    <row r="308" spans="1:9" x14ac:dyDescent="0.25">
      <c r="A308" s="1">
        <v>48947</v>
      </c>
      <c r="B308">
        <f t="shared" si="4"/>
        <v>39.623600000000032</v>
      </c>
      <c r="C308" t="s">
        <v>19</v>
      </c>
      <c r="D308">
        <v>14.9</v>
      </c>
      <c r="E308">
        <v>6.1</v>
      </c>
      <c r="F308">
        <f>IF(martianeum3[[#This Row],[zawartosc '[%']]]&gt;=1,martianeum3[[#This Row],[masa '[kg']]]*martianeum3[[#This Row],[zawartosc '[%']]]*0.01,0)</f>
        <v>0.90890000000000004</v>
      </c>
      <c r="G308">
        <f>martianeum3[[#This Row],[stan_magazynu '[kg']]]+martianeum3[[#This Row],[ile_kg_materiału_z_ładunku]]</f>
        <v>40.532500000000034</v>
      </c>
      <c r="H308">
        <f>IF(martianeum3[[#This Row],[stan_po_wydobyciu_z_ładunku]]&gt;=100,100,0)</f>
        <v>0</v>
      </c>
      <c r="I308">
        <f>martianeum3[[#This Row],[stan_po_wydobyciu_z_ładunku]]-martianeum3[[#This Row],[ile_zabiera_na_orbite]]</f>
        <v>40.532500000000034</v>
      </c>
    </row>
    <row r="309" spans="1:9" x14ac:dyDescent="0.25">
      <c r="A309" s="1">
        <v>48948</v>
      </c>
      <c r="B309">
        <f t="shared" si="4"/>
        <v>40.532500000000034</v>
      </c>
      <c r="C309" t="s">
        <v>11</v>
      </c>
      <c r="D309">
        <v>29.7</v>
      </c>
      <c r="E309">
        <v>13.3</v>
      </c>
      <c r="F309">
        <f>IF(martianeum3[[#This Row],[zawartosc '[%']]]&gt;=1,martianeum3[[#This Row],[masa '[kg']]]*martianeum3[[#This Row],[zawartosc '[%']]]*0.01,0)</f>
        <v>3.9500999999999999</v>
      </c>
      <c r="G309">
        <f>martianeum3[[#This Row],[stan_magazynu '[kg']]]+martianeum3[[#This Row],[ile_kg_materiału_z_ładunku]]</f>
        <v>44.482600000000033</v>
      </c>
      <c r="H309">
        <f>IF(martianeum3[[#This Row],[stan_po_wydobyciu_z_ładunku]]&gt;=100,100,0)</f>
        <v>0</v>
      </c>
      <c r="I309">
        <f>martianeum3[[#This Row],[stan_po_wydobyciu_z_ładunku]]-martianeum3[[#This Row],[ile_zabiera_na_orbite]]</f>
        <v>44.482600000000033</v>
      </c>
    </row>
    <row r="310" spans="1:9" x14ac:dyDescent="0.25">
      <c r="A310" s="1">
        <v>48949</v>
      </c>
      <c r="B310">
        <f t="shared" si="4"/>
        <v>44.482600000000033</v>
      </c>
      <c r="C310" t="s">
        <v>7</v>
      </c>
      <c r="D310">
        <v>28.9</v>
      </c>
      <c r="E310">
        <v>13.8</v>
      </c>
      <c r="F310">
        <f>IF(martianeum3[[#This Row],[zawartosc '[%']]]&gt;=1,martianeum3[[#This Row],[masa '[kg']]]*martianeum3[[#This Row],[zawartosc '[%']]]*0.01,0)</f>
        <v>3.9882</v>
      </c>
      <c r="G310">
        <f>martianeum3[[#This Row],[stan_magazynu '[kg']]]+martianeum3[[#This Row],[ile_kg_materiału_z_ładunku]]</f>
        <v>48.470800000000033</v>
      </c>
      <c r="H310">
        <f>IF(martianeum3[[#This Row],[stan_po_wydobyciu_z_ładunku]]&gt;=100,100,0)</f>
        <v>0</v>
      </c>
      <c r="I310">
        <f>martianeum3[[#This Row],[stan_po_wydobyciu_z_ładunku]]-martianeum3[[#This Row],[ile_zabiera_na_orbite]]</f>
        <v>48.470800000000033</v>
      </c>
    </row>
    <row r="311" spans="1:9" x14ac:dyDescent="0.25">
      <c r="A311" s="1">
        <v>48950</v>
      </c>
      <c r="B311">
        <f t="shared" si="4"/>
        <v>48.470800000000033</v>
      </c>
      <c r="C311" t="s">
        <v>17</v>
      </c>
      <c r="D311">
        <v>24.3</v>
      </c>
      <c r="E311">
        <v>0</v>
      </c>
      <c r="F311">
        <f>IF(martianeum3[[#This Row],[zawartosc '[%']]]&gt;=1,martianeum3[[#This Row],[masa '[kg']]]*martianeum3[[#This Row],[zawartosc '[%']]]*0.01,0)</f>
        <v>0</v>
      </c>
      <c r="G311">
        <f>martianeum3[[#This Row],[stan_magazynu '[kg']]]+martianeum3[[#This Row],[ile_kg_materiału_z_ładunku]]</f>
        <v>48.470800000000033</v>
      </c>
      <c r="H311">
        <f>IF(martianeum3[[#This Row],[stan_po_wydobyciu_z_ładunku]]&gt;=100,100,0)</f>
        <v>0</v>
      </c>
      <c r="I311">
        <f>martianeum3[[#This Row],[stan_po_wydobyciu_z_ładunku]]-martianeum3[[#This Row],[ile_zabiera_na_orbite]]</f>
        <v>48.470800000000033</v>
      </c>
    </row>
    <row r="312" spans="1:9" x14ac:dyDescent="0.25">
      <c r="A312" s="1">
        <v>48951</v>
      </c>
      <c r="B312">
        <f t="shared" si="4"/>
        <v>48.470800000000033</v>
      </c>
      <c r="C312" t="s">
        <v>10</v>
      </c>
      <c r="D312">
        <v>24</v>
      </c>
      <c r="E312">
        <v>19.7</v>
      </c>
      <c r="F312">
        <f>IF(martianeum3[[#This Row],[zawartosc '[%']]]&gt;=1,martianeum3[[#This Row],[masa '[kg']]]*martianeum3[[#This Row],[zawartosc '[%']]]*0.01,0)</f>
        <v>4.7279999999999998</v>
      </c>
      <c r="G312">
        <f>martianeum3[[#This Row],[stan_magazynu '[kg']]]+martianeum3[[#This Row],[ile_kg_materiału_z_ładunku]]</f>
        <v>53.198800000000034</v>
      </c>
      <c r="H312">
        <f>IF(martianeum3[[#This Row],[stan_po_wydobyciu_z_ładunku]]&gt;=100,100,0)</f>
        <v>0</v>
      </c>
      <c r="I312">
        <f>martianeum3[[#This Row],[stan_po_wydobyciu_z_ładunku]]-martianeum3[[#This Row],[ile_zabiera_na_orbite]]</f>
        <v>53.198800000000034</v>
      </c>
    </row>
    <row r="313" spans="1:9" x14ac:dyDescent="0.25">
      <c r="A313" s="1">
        <v>48952</v>
      </c>
      <c r="B313">
        <f t="shared" si="4"/>
        <v>53.198800000000034</v>
      </c>
      <c r="C313" t="s">
        <v>15</v>
      </c>
      <c r="D313">
        <v>11.8</v>
      </c>
      <c r="E313">
        <v>13.3</v>
      </c>
      <c r="F313">
        <f>IF(martianeum3[[#This Row],[zawartosc '[%']]]&gt;=1,martianeum3[[#This Row],[masa '[kg']]]*martianeum3[[#This Row],[zawartosc '[%']]]*0.01,0)</f>
        <v>1.5694000000000004</v>
      </c>
      <c r="G313">
        <f>martianeum3[[#This Row],[stan_magazynu '[kg']]]+martianeum3[[#This Row],[ile_kg_materiału_z_ładunku]]</f>
        <v>54.768200000000036</v>
      </c>
      <c r="H313">
        <f>IF(martianeum3[[#This Row],[stan_po_wydobyciu_z_ładunku]]&gt;=100,100,0)</f>
        <v>0</v>
      </c>
      <c r="I313">
        <f>martianeum3[[#This Row],[stan_po_wydobyciu_z_ładunku]]-martianeum3[[#This Row],[ile_zabiera_na_orbite]]</f>
        <v>54.768200000000036</v>
      </c>
    </row>
    <row r="314" spans="1:9" x14ac:dyDescent="0.25">
      <c r="A314" s="1">
        <v>48953</v>
      </c>
      <c r="B314">
        <f t="shared" si="4"/>
        <v>54.768200000000036</v>
      </c>
      <c r="C314" t="s">
        <v>10</v>
      </c>
      <c r="D314">
        <v>26.5</v>
      </c>
      <c r="E314">
        <v>19.7</v>
      </c>
      <c r="F314">
        <f>IF(martianeum3[[#This Row],[zawartosc '[%']]]&gt;=1,martianeum3[[#This Row],[masa '[kg']]]*martianeum3[[#This Row],[zawartosc '[%']]]*0.01,0)</f>
        <v>5.2204999999999995</v>
      </c>
      <c r="G314">
        <f>martianeum3[[#This Row],[stan_magazynu '[kg']]]+martianeum3[[#This Row],[ile_kg_materiału_z_ładunku]]</f>
        <v>59.988700000000037</v>
      </c>
      <c r="H314">
        <f>IF(martianeum3[[#This Row],[stan_po_wydobyciu_z_ładunku]]&gt;=100,100,0)</f>
        <v>0</v>
      </c>
      <c r="I314">
        <f>martianeum3[[#This Row],[stan_po_wydobyciu_z_ładunku]]-martianeum3[[#This Row],[ile_zabiera_na_orbite]]</f>
        <v>59.988700000000037</v>
      </c>
    </row>
    <row r="315" spans="1:9" x14ac:dyDescent="0.25">
      <c r="A315" s="1">
        <v>48954</v>
      </c>
      <c r="B315">
        <f t="shared" si="4"/>
        <v>59.988700000000037</v>
      </c>
      <c r="C315" t="s">
        <v>26</v>
      </c>
      <c r="D315">
        <v>12.4</v>
      </c>
      <c r="E315">
        <v>5.0999999999999996</v>
      </c>
      <c r="F315">
        <f>IF(martianeum3[[#This Row],[zawartosc '[%']]]&gt;=1,martianeum3[[#This Row],[masa '[kg']]]*martianeum3[[#This Row],[zawartosc '[%']]]*0.01,0)</f>
        <v>0.63239999999999996</v>
      </c>
      <c r="G315">
        <f>martianeum3[[#This Row],[stan_magazynu '[kg']]]+martianeum3[[#This Row],[ile_kg_materiału_z_ładunku]]</f>
        <v>60.621100000000034</v>
      </c>
      <c r="H315">
        <f>IF(martianeum3[[#This Row],[stan_po_wydobyciu_z_ładunku]]&gt;=100,100,0)</f>
        <v>0</v>
      </c>
      <c r="I315">
        <f>martianeum3[[#This Row],[stan_po_wydobyciu_z_ładunku]]-martianeum3[[#This Row],[ile_zabiera_na_orbite]]</f>
        <v>60.621100000000034</v>
      </c>
    </row>
    <row r="316" spans="1:9" x14ac:dyDescent="0.25">
      <c r="A316" s="1">
        <v>48955</v>
      </c>
      <c r="B316">
        <f t="shared" si="4"/>
        <v>60.621100000000034</v>
      </c>
      <c r="C316" t="s">
        <v>10</v>
      </c>
      <c r="D316">
        <v>21.9</v>
      </c>
      <c r="E316">
        <v>6.6</v>
      </c>
      <c r="F316">
        <f>IF(martianeum3[[#This Row],[zawartosc '[%']]]&gt;=1,martianeum3[[#This Row],[masa '[kg']]]*martianeum3[[#This Row],[zawartosc '[%']]]*0.01,0)</f>
        <v>1.4454</v>
      </c>
      <c r="G316">
        <f>martianeum3[[#This Row],[stan_magazynu '[kg']]]+martianeum3[[#This Row],[ile_kg_materiału_z_ładunku]]</f>
        <v>62.066500000000033</v>
      </c>
      <c r="H316">
        <f>IF(martianeum3[[#This Row],[stan_po_wydobyciu_z_ładunku]]&gt;=100,100,0)</f>
        <v>0</v>
      </c>
      <c r="I316">
        <f>martianeum3[[#This Row],[stan_po_wydobyciu_z_ładunku]]-martianeum3[[#This Row],[ile_zabiera_na_orbite]]</f>
        <v>62.066500000000033</v>
      </c>
    </row>
    <row r="317" spans="1:9" x14ac:dyDescent="0.25">
      <c r="A317" s="1">
        <v>48956</v>
      </c>
      <c r="B317">
        <f t="shared" si="4"/>
        <v>62.066500000000033</v>
      </c>
      <c r="C317" t="s">
        <v>10</v>
      </c>
      <c r="D317">
        <v>20.3</v>
      </c>
      <c r="E317">
        <v>0</v>
      </c>
      <c r="F317">
        <f>IF(martianeum3[[#This Row],[zawartosc '[%']]]&gt;=1,martianeum3[[#This Row],[masa '[kg']]]*martianeum3[[#This Row],[zawartosc '[%']]]*0.01,0)</f>
        <v>0</v>
      </c>
      <c r="G317">
        <f>martianeum3[[#This Row],[stan_magazynu '[kg']]]+martianeum3[[#This Row],[ile_kg_materiału_z_ładunku]]</f>
        <v>62.066500000000033</v>
      </c>
      <c r="H317">
        <f>IF(martianeum3[[#This Row],[stan_po_wydobyciu_z_ładunku]]&gt;=100,100,0)</f>
        <v>0</v>
      </c>
      <c r="I317">
        <f>martianeum3[[#This Row],[stan_po_wydobyciu_z_ładunku]]-martianeum3[[#This Row],[ile_zabiera_na_orbite]]</f>
        <v>62.066500000000033</v>
      </c>
    </row>
    <row r="318" spans="1:9" x14ac:dyDescent="0.25">
      <c r="A318" s="1">
        <v>48957</v>
      </c>
      <c r="B318">
        <f t="shared" si="4"/>
        <v>62.066500000000033</v>
      </c>
      <c r="C318" t="s">
        <v>32</v>
      </c>
      <c r="D318">
        <v>27.7</v>
      </c>
      <c r="E318">
        <v>0.3</v>
      </c>
      <c r="F318">
        <f>IF(martianeum3[[#This Row],[zawartosc '[%']]]&gt;=1,martianeum3[[#This Row],[masa '[kg']]]*martianeum3[[#This Row],[zawartosc '[%']]]*0.01,0)</f>
        <v>0</v>
      </c>
      <c r="G318">
        <f>martianeum3[[#This Row],[stan_magazynu '[kg']]]+martianeum3[[#This Row],[ile_kg_materiału_z_ładunku]]</f>
        <v>62.066500000000033</v>
      </c>
      <c r="H318">
        <f>IF(martianeum3[[#This Row],[stan_po_wydobyciu_z_ładunku]]&gt;=100,100,0)</f>
        <v>0</v>
      </c>
      <c r="I318">
        <f>martianeum3[[#This Row],[stan_po_wydobyciu_z_ładunku]]-martianeum3[[#This Row],[ile_zabiera_na_orbite]]</f>
        <v>62.066500000000033</v>
      </c>
    </row>
    <row r="319" spans="1:9" x14ac:dyDescent="0.25">
      <c r="A319" s="1">
        <v>48958</v>
      </c>
      <c r="B319">
        <f t="shared" si="4"/>
        <v>62.066500000000033</v>
      </c>
      <c r="C319" t="s">
        <v>19</v>
      </c>
      <c r="D319">
        <v>28.5</v>
      </c>
      <c r="E319">
        <v>30</v>
      </c>
      <c r="F319">
        <f>IF(martianeum3[[#This Row],[zawartosc '[%']]]&gt;=1,martianeum3[[#This Row],[masa '[kg']]]*martianeum3[[#This Row],[zawartosc '[%']]]*0.01,0)</f>
        <v>8.5500000000000007</v>
      </c>
      <c r="G319">
        <f>martianeum3[[#This Row],[stan_magazynu '[kg']]]+martianeum3[[#This Row],[ile_kg_materiału_z_ładunku]]</f>
        <v>70.61650000000003</v>
      </c>
      <c r="H319">
        <f>IF(martianeum3[[#This Row],[stan_po_wydobyciu_z_ładunku]]&gt;=100,100,0)</f>
        <v>0</v>
      </c>
      <c r="I319">
        <f>martianeum3[[#This Row],[stan_po_wydobyciu_z_ładunku]]-martianeum3[[#This Row],[ile_zabiera_na_orbite]]</f>
        <v>70.61650000000003</v>
      </c>
    </row>
    <row r="320" spans="1:9" x14ac:dyDescent="0.25">
      <c r="A320" s="1">
        <v>48959</v>
      </c>
      <c r="B320">
        <f t="shared" si="4"/>
        <v>70.61650000000003</v>
      </c>
      <c r="C320" t="s">
        <v>21</v>
      </c>
      <c r="D320">
        <v>28.7</v>
      </c>
      <c r="E320">
        <v>1.9</v>
      </c>
      <c r="F320">
        <f>IF(martianeum3[[#This Row],[zawartosc '[%']]]&gt;=1,martianeum3[[#This Row],[masa '[kg']]]*martianeum3[[#This Row],[zawartosc '[%']]]*0.01,0)</f>
        <v>0.54530000000000001</v>
      </c>
      <c r="G320">
        <f>martianeum3[[#This Row],[stan_magazynu '[kg']]]+martianeum3[[#This Row],[ile_kg_materiału_z_ładunku]]</f>
        <v>71.161800000000028</v>
      </c>
      <c r="H320">
        <f>IF(martianeum3[[#This Row],[stan_po_wydobyciu_z_ładunku]]&gt;=100,100,0)</f>
        <v>0</v>
      </c>
      <c r="I320">
        <f>martianeum3[[#This Row],[stan_po_wydobyciu_z_ładunku]]-martianeum3[[#This Row],[ile_zabiera_na_orbite]]</f>
        <v>71.161800000000028</v>
      </c>
    </row>
    <row r="321" spans="1:9" x14ac:dyDescent="0.25">
      <c r="A321" s="1">
        <v>48960</v>
      </c>
      <c r="B321">
        <f t="shared" si="4"/>
        <v>71.161800000000028</v>
      </c>
      <c r="C321" t="s">
        <v>4</v>
      </c>
      <c r="D321">
        <v>10.9</v>
      </c>
      <c r="E321">
        <v>0</v>
      </c>
      <c r="F321">
        <f>IF(martianeum3[[#This Row],[zawartosc '[%']]]&gt;=1,martianeum3[[#This Row],[masa '[kg']]]*martianeum3[[#This Row],[zawartosc '[%']]]*0.01,0)</f>
        <v>0</v>
      </c>
      <c r="G321">
        <f>martianeum3[[#This Row],[stan_magazynu '[kg']]]+martianeum3[[#This Row],[ile_kg_materiału_z_ładunku]]</f>
        <v>71.161800000000028</v>
      </c>
      <c r="H321">
        <f>IF(martianeum3[[#This Row],[stan_po_wydobyciu_z_ładunku]]&gt;=100,100,0)</f>
        <v>0</v>
      </c>
      <c r="I321">
        <f>martianeum3[[#This Row],[stan_po_wydobyciu_z_ładunku]]-martianeum3[[#This Row],[ile_zabiera_na_orbite]]</f>
        <v>71.161800000000028</v>
      </c>
    </row>
    <row r="322" spans="1:9" x14ac:dyDescent="0.25">
      <c r="A322" s="1">
        <v>48961</v>
      </c>
      <c r="B322">
        <f t="shared" si="4"/>
        <v>71.161800000000028</v>
      </c>
      <c r="C322" t="s">
        <v>9</v>
      </c>
      <c r="D322">
        <v>13.7</v>
      </c>
      <c r="E322">
        <v>0</v>
      </c>
      <c r="F322">
        <f>IF(martianeum3[[#This Row],[zawartosc '[%']]]&gt;=1,martianeum3[[#This Row],[masa '[kg']]]*martianeum3[[#This Row],[zawartosc '[%']]]*0.01,0)</f>
        <v>0</v>
      </c>
      <c r="G322">
        <f>martianeum3[[#This Row],[stan_magazynu '[kg']]]+martianeum3[[#This Row],[ile_kg_materiału_z_ładunku]]</f>
        <v>71.161800000000028</v>
      </c>
      <c r="H322">
        <f>IF(martianeum3[[#This Row],[stan_po_wydobyciu_z_ładunku]]&gt;=100,100,0)</f>
        <v>0</v>
      </c>
      <c r="I322">
        <f>martianeum3[[#This Row],[stan_po_wydobyciu_z_ładunku]]-martianeum3[[#This Row],[ile_zabiera_na_orbite]]</f>
        <v>71.161800000000028</v>
      </c>
    </row>
    <row r="323" spans="1:9" x14ac:dyDescent="0.25">
      <c r="A323" s="1">
        <v>48962</v>
      </c>
      <c r="B323">
        <f t="shared" si="4"/>
        <v>71.161800000000028</v>
      </c>
      <c r="C323" t="s">
        <v>11</v>
      </c>
      <c r="D323">
        <v>28.2</v>
      </c>
      <c r="E323">
        <v>0</v>
      </c>
      <c r="F323">
        <f>IF(martianeum3[[#This Row],[zawartosc '[%']]]&gt;=1,martianeum3[[#This Row],[masa '[kg']]]*martianeum3[[#This Row],[zawartosc '[%']]]*0.01,0)</f>
        <v>0</v>
      </c>
      <c r="G323">
        <f>martianeum3[[#This Row],[stan_magazynu '[kg']]]+martianeum3[[#This Row],[ile_kg_materiału_z_ładunku]]</f>
        <v>71.161800000000028</v>
      </c>
      <c r="H323">
        <f>IF(martianeum3[[#This Row],[stan_po_wydobyciu_z_ładunku]]&gt;=100,100,0)</f>
        <v>0</v>
      </c>
      <c r="I323">
        <f>martianeum3[[#This Row],[stan_po_wydobyciu_z_ładunku]]-martianeum3[[#This Row],[ile_zabiera_na_orbite]]</f>
        <v>71.161800000000028</v>
      </c>
    </row>
    <row r="324" spans="1:9" x14ac:dyDescent="0.25">
      <c r="A324" s="1">
        <v>48963</v>
      </c>
      <c r="B324">
        <f t="shared" ref="B324:B387" si="5">I323</f>
        <v>71.161800000000028</v>
      </c>
      <c r="C324" t="s">
        <v>19</v>
      </c>
      <c r="D324">
        <v>20.100000000000001</v>
      </c>
      <c r="E324">
        <v>0</v>
      </c>
      <c r="F324">
        <f>IF(martianeum3[[#This Row],[zawartosc '[%']]]&gt;=1,martianeum3[[#This Row],[masa '[kg']]]*martianeum3[[#This Row],[zawartosc '[%']]]*0.01,0)</f>
        <v>0</v>
      </c>
      <c r="G324">
        <f>martianeum3[[#This Row],[stan_magazynu '[kg']]]+martianeum3[[#This Row],[ile_kg_materiału_z_ładunku]]</f>
        <v>71.161800000000028</v>
      </c>
      <c r="H324">
        <f>IF(martianeum3[[#This Row],[stan_po_wydobyciu_z_ładunku]]&gt;=100,100,0)</f>
        <v>0</v>
      </c>
      <c r="I324">
        <f>martianeum3[[#This Row],[stan_po_wydobyciu_z_ładunku]]-martianeum3[[#This Row],[ile_zabiera_na_orbite]]</f>
        <v>71.161800000000028</v>
      </c>
    </row>
    <row r="325" spans="1:9" x14ac:dyDescent="0.25">
      <c r="A325" s="1">
        <v>48964</v>
      </c>
      <c r="B325">
        <f t="shared" si="5"/>
        <v>71.161800000000028</v>
      </c>
      <c r="C325" t="s">
        <v>11</v>
      </c>
      <c r="D325">
        <v>20.6</v>
      </c>
      <c r="E325">
        <v>0</v>
      </c>
      <c r="F325">
        <f>IF(martianeum3[[#This Row],[zawartosc '[%']]]&gt;=1,martianeum3[[#This Row],[masa '[kg']]]*martianeum3[[#This Row],[zawartosc '[%']]]*0.01,0)</f>
        <v>0</v>
      </c>
      <c r="G325">
        <f>martianeum3[[#This Row],[stan_magazynu '[kg']]]+martianeum3[[#This Row],[ile_kg_materiału_z_ładunku]]</f>
        <v>71.161800000000028</v>
      </c>
      <c r="H325">
        <f>IF(martianeum3[[#This Row],[stan_po_wydobyciu_z_ładunku]]&gt;=100,100,0)</f>
        <v>0</v>
      </c>
      <c r="I325">
        <f>martianeum3[[#This Row],[stan_po_wydobyciu_z_ładunku]]-martianeum3[[#This Row],[ile_zabiera_na_orbite]]</f>
        <v>71.161800000000028</v>
      </c>
    </row>
    <row r="326" spans="1:9" x14ac:dyDescent="0.25">
      <c r="A326" s="1">
        <v>48965</v>
      </c>
      <c r="B326">
        <f t="shared" si="5"/>
        <v>71.161800000000028</v>
      </c>
      <c r="C326" t="s">
        <v>13</v>
      </c>
      <c r="D326">
        <v>15.5</v>
      </c>
      <c r="E326">
        <v>16.8</v>
      </c>
      <c r="F326">
        <f>IF(martianeum3[[#This Row],[zawartosc '[%']]]&gt;=1,martianeum3[[#This Row],[masa '[kg']]]*martianeum3[[#This Row],[zawartosc '[%']]]*0.01,0)</f>
        <v>2.6040000000000005</v>
      </c>
      <c r="G326">
        <f>martianeum3[[#This Row],[stan_magazynu '[kg']]]+martianeum3[[#This Row],[ile_kg_materiału_z_ładunku]]</f>
        <v>73.765800000000027</v>
      </c>
      <c r="H326">
        <f>IF(martianeum3[[#This Row],[stan_po_wydobyciu_z_ładunku]]&gt;=100,100,0)</f>
        <v>0</v>
      </c>
      <c r="I326">
        <f>martianeum3[[#This Row],[stan_po_wydobyciu_z_ładunku]]-martianeum3[[#This Row],[ile_zabiera_na_orbite]]</f>
        <v>73.765800000000027</v>
      </c>
    </row>
    <row r="327" spans="1:9" x14ac:dyDescent="0.25">
      <c r="A327" s="1">
        <v>48966</v>
      </c>
      <c r="B327">
        <f t="shared" si="5"/>
        <v>73.765800000000027</v>
      </c>
      <c r="C327" t="s">
        <v>12</v>
      </c>
      <c r="D327">
        <v>22.2</v>
      </c>
      <c r="E327">
        <v>2.4</v>
      </c>
      <c r="F327">
        <f>IF(martianeum3[[#This Row],[zawartosc '[%']]]&gt;=1,martianeum3[[#This Row],[masa '[kg']]]*martianeum3[[#This Row],[zawartosc '[%']]]*0.01,0)</f>
        <v>0.53279999999999994</v>
      </c>
      <c r="G327">
        <f>martianeum3[[#This Row],[stan_magazynu '[kg']]]+martianeum3[[#This Row],[ile_kg_materiału_z_ładunku]]</f>
        <v>74.298600000000022</v>
      </c>
      <c r="H327">
        <f>IF(martianeum3[[#This Row],[stan_po_wydobyciu_z_ładunku]]&gt;=100,100,0)</f>
        <v>0</v>
      </c>
      <c r="I327">
        <f>martianeum3[[#This Row],[stan_po_wydobyciu_z_ładunku]]-martianeum3[[#This Row],[ile_zabiera_na_orbite]]</f>
        <v>74.298600000000022</v>
      </c>
    </row>
    <row r="328" spans="1:9" x14ac:dyDescent="0.25">
      <c r="A328" s="1">
        <v>48967</v>
      </c>
      <c r="B328">
        <f t="shared" si="5"/>
        <v>74.298600000000022</v>
      </c>
      <c r="C328" t="s">
        <v>13</v>
      </c>
      <c r="D328">
        <v>15</v>
      </c>
      <c r="E328">
        <v>4.0999999999999996</v>
      </c>
      <c r="F328">
        <f>IF(martianeum3[[#This Row],[zawartosc '[%']]]&gt;=1,martianeum3[[#This Row],[masa '[kg']]]*martianeum3[[#This Row],[zawartosc '[%']]]*0.01,0)</f>
        <v>0.61499999999999999</v>
      </c>
      <c r="G328">
        <f>martianeum3[[#This Row],[stan_magazynu '[kg']]]+martianeum3[[#This Row],[ile_kg_materiału_z_ładunku]]</f>
        <v>74.913600000000017</v>
      </c>
      <c r="H328">
        <f>IF(martianeum3[[#This Row],[stan_po_wydobyciu_z_ładunku]]&gt;=100,100,0)</f>
        <v>0</v>
      </c>
      <c r="I328">
        <f>martianeum3[[#This Row],[stan_po_wydobyciu_z_ładunku]]-martianeum3[[#This Row],[ile_zabiera_na_orbite]]</f>
        <v>74.913600000000017</v>
      </c>
    </row>
    <row r="329" spans="1:9" x14ac:dyDescent="0.25">
      <c r="A329" s="1">
        <v>48968</v>
      </c>
      <c r="B329">
        <f t="shared" si="5"/>
        <v>74.913600000000017</v>
      </c>
      <c r="C329" t="s">
        <v>19</v>
      </c>
      <c r="D329">
        <v>18.399999999999999</v>
      </c>
      <c r="E329">
        <v>30.4</v>
      </c>
      <c r="F329">
        <f>IF(martianeum3[[#This Row],[zawartosc '[%']]]&gt;=1,martianeum3[[#This Row],[masa '[kg']]]*martianeum3[[#This Row],[zawartosc '[%']]]*0.01,0)</f>
        <v>5.5935999999999995</v>
      </c>
      <c r="G329">
        <f>martianeum3[[#This Row],[stan_magazynu '[kg']]]+martianeum3[[#This Row],[ile_kg_materiału_z_ładunku]]</f>
        <v>80.507200000000012</v>
      </c>
      <c r="H329">
        <f>IF(martianeum3[[#This Row],[stan_po_wydobyciu_z_ładunku]]&gt;=100,100,0)</f>
        <v>0</v>
      </c>
      <c r="I329">
        <f>martianeum3[[#This Row],[stan_po_wydobyciu_z_ładunku]]-martianeum3[[#This Row],[ile_zabiera_na_orbite]]</f>
        <v>80.507200000000012</v>
      </c>
    </row>
    <row r="330" spans="1:9" x14ac:dyDescent="0.25">
      <c r="A330" s="1">
        <v>48969</v>
      </c>
      <c r="B330">
        <f t="shared" si="5"/>
        <v>80.507200000000012</v>
      </c>
      <c r="C330" t="s">
        <v>32</v>
      </c>
      <c r="D330">
        <v>29.3</v>
      </c>
      <c r="E330">
        <v>0.4</v>
      </c>
      <c r="F330">
        <f>IF(martianeum3[[#This Row],[zawartosc '[%']]]&gt;=1,martianeum3[[#This Row],[masa '[kg']]]*martianeum3[[#This Row],[zawartosc '[%']]]*0.01,0)</f>
        <v>0</v>
      </c>
      <c r="G330">
        <f>martianeum3[[#This Row],[stan_magazynu '[kg']]]+martianeum3[[#This Row],[ile_kg_materiału_z_ładunku]]</f>
        <v>80.507200000000012</v>
      </c>
      <c r="H330">
        <f>IF(martianeum3[[#This Row],[stan_po_wydobyciu_z_ładunku]]&gt;=100,100,0)</f>
        <v>0</v>
      </c>
      <c r="I330">
        <f>martianeum3[[#This Row],[stan_po_wydobyciu_z_ładunku]]-martianeum3[[#This Row],[ile_zabiera_na_orbite]]</f>
        <v>80.507200000000012</v>
      </c>
    </row>
    <row r="331" spans="1:9" x14ac:dyDescent="0.25">
      <c r="A331" s="1">
        <v>48970</v>
      </c>
      <c r="B331">
        <f t="shared" si="5"/>
        <v>80.507200000000012</v>
      </c>
      <c r="C331" t="s">
        <v>23</v>
      </c>
      <c r="D331">
        <v>23.9</v>
      </c>
      <c r="E331">
        <v>3.3</v>
      </c>
      <c r="F331">
        <f>IF(martianeum3[[#This Row],[zawartosc '[%']]]&gt;=1,martianeum3[[#This Row],[masa '[kg']]]*martianeum3[[#This Row],[zawartosc '[%']]]*0.01,0)</f>
        <v>0.78869999999999996</v>
      </c>
      <c r="G331">
        <f>martianeum3[[#This Row],[stan_magazynu '[kg']]]+martianeum3[[#This Row],[ile_kg_materiału_z_ładunku]]</f>
        <v>81.295900000000017</v>
      </c>
      <c r="H331">
        <f>IF(martianeum3[[#This Row],[stan_po_wydobyciu_z_ładunku]]&gt;=100,100,0)</f>
        <v>0</v>
      </c>
      <c r="I331">
        <f>martianeum3[[#This Row],[stan_po_wydobyciu_z_ładunku]]-martianeum3[[#This Row],[ile_zabiera_na_orbite]]</f>
        <v>81.295900000000017</v>
      </c>
    </row>
    <row r="332" spans="1:9" x14ac:dyDescent="0.25">
      <c r="A332" s="1">
        <v>48971</v>
      </c>
      <c r="B332">
        <f t="shared" si="5"/>
        <v>81.295900000000017</v>
      </c>
      <c r="C332" t="s">
        <v>20</v>
      </c>
      <c r="D332">
        <v>29.8</v>
      </c>
      <c r="E332">
        <v>3.3</v>
      </c>
      <c r="F332">
        <f>IF(martianeum3[[#This Row],[zawartosc '[%']]]&gt;=1,martianeum3[[#This Row],[masa '[kg']]]*martianeum3[[#This Row],[zawartosc '[%']]]*0.01,0)</f>
        <v>0.98340000000000005</v>
      </c>
      <c r="G332">
        <f>martianeum3[[#This Row],[stan_magazynu '[kg']]]+martianeum3[[#This Row],[ile_kg_materiału_z_ładunku]]</f>
        <v>82.279300000000021</v>
      </c>
      <c r="H332">
        <f>IF(martianeum3[[#This Row],[stan_po_wydobyciu_z_ładunku]]&gt;=100,100,0)</f>
        <v>0</v>
      </c>
      <c r="I332">
        <f>martianeum3[[#This Row],[stan_po_wydobyciu_z_ładunku]]-martianeum3[[#This Row],[ile_zabiera_na_orbite]]</f>
        <v>82.279300000000021</v>
      </c>
    </row>
    <row r="333" spans="1:9" x14ac:dyDescent="0.25">
      <c r="A333" s="1">
        <v>48972</v>
      </c>
      <c r="B333">
        <f t="shared" si="5"/>
        <v>82.279300000000021</v>
      </c>
      <c r="C333" t="s">
        <v>10</v>
      </c>
      <c r="D333">
        <v>29.1</v>
      </c>
      <c r="E333">
        <v>23</v>
      </c>
      <c r="F333">
        <f>IF(martianeum3[[#This Row],[zawartosc '[%']]]&gt;=1,martianeum3[[#This Row],[masa '[kg']]]*martianeum3[[#This Row],[zawartosc '[%']]]*0.01,0)</f>
        <v>6.6930000000000005</v>
      </c>
      <c r="G333">
        <f>martianeum3[[#This Row],[stan_magazynu '[kg']]]+martianeum3[[#This Row],[ile_kg_materiału_z_ładunku]]</f>
        <v>88.972300000000018</v>
      </c>
      <c r="H333">
        <f>IF(martianeum3[[#This Row],[stan_po_wydobyciu_z_ładunku]]&gt;=100,100,0)</f>
        <v>0</v>
      </c>
      <c r="I333">
        <f>martianeum3[[#This Row],[stan_po_wydobyciu_z_ładunku]]-martianeum3[[#This Row],[ile_zabiera_na_orbite]]</f>
        <v>88.972300000000018</v>
      </c>
    </row>
    <row r="334" spans="1:9" x14ac:dyDescent="0.25">
      <c r="A334" s="1">
        <v>48973</v>
      </c>
      <c r="B334">
        <f t="shared" si="5"/>
        <v>88.972300000000018</v>
      </c>
      <c r="C334" t="s">
        <v>11</v>
      </c>
      <c r="D334">
        <v>22.5</v>
      </c>
      <c r="E334">
        <v>17.2</v>
      </c>
      <c r="F334">
        <f>IF(martianeum3[[#This Row],[zawartosc '[%']]]&gt;=1,martianeum3[[#This Row],[masa '[kg']]]*martianeum3[[#This Row],[zawartosc '[%']]]*0.01,0)</f>
        <v>3.87</v>
      </c>
      <c r="G334">
        <f>martianeum3[[#This Row],[stan_magazynu '[kg']]]+martianeum3[[#This Row],[ile_kg_materiału_z_ładunku]]</f>
        <v>92.842300000000023</v>
      </c>
      <c r="H334">
        <f>IF(martianeum3[[#This Row],[stan_po_wydobyciu_z_ładunku]]&gt;=100,100,0)</f>
        <v>0</v>
      </c>
      <c r="I334">
        <f>martianeum3[[#This Row],[stan_po_wydobyciu_z_ładunku]]-martianeum3[[#This Row],[ile_zabiera_na_orbite]]</f>
        <v>92.842300000000023</v>
      </c>
    </row>
    <row r="335" spans="1:9" x14ac:dyDescent="0.25">
      <c r="A335" s="1">
        <v>48974</v>
      </c>
      <c r="B335">
        <f t="shared" si="5"/>
        <v>92.842300000000023</v>
      </c>
      <c r="C335" t="s">
        <v>19</v>
      </c>
      <c r="D335">
        <v>15.3</v>
      </c>
      <c r="E335">
        <v>21.5</v>
      </c>
      <c r="F335">
        <f>IF(martianeum3[[#This Row],[zawartosc '[%']]]&gt;=1,martianeum3[[#This Row],[masa '[kg']]]*martianeum3[[#This Row],[zawartosc '[%']]]*0.01,0)</f>
        <v>3.2894999999999999</v>
      </c>
      <c r="G335">
        <f>martianeum3[[#This Row],[stan_magazynu '[kg']]]+martianeum3[[#This Row],[ile_kg_materiału_z_ładunku]]</f>
        <v>96.131800000000027</v>
      </c>
      <c r="H335">
        <f>IF(martianeum3[[#This Row],[stan_po_wydobyciu_z_ładunku]]&gt;=100,100,0)</f>
        <v>0</v>
      </c>
      <c r="I335">
        <f>martianeum3[[#This Row],[stan_po_wydobyciu_z_ładunku]]-martianeum3[[#This Row],[ile_zabiera_na_orbite]]</f>
        <v>96.131800000000027</v>
      </c>
    </row>
    <row r="336" spans="1:9" x14ac:dyDescent="0.25">
      <c r="A336" s="1">
        <v>48975</v>
      </c>
      <c r="B336">
        <f t="shared" si="5"/>
        <v>96.131800000000027</v>
      </c>
      <c r="C336" t="s">
        <v>10</v>
      </c>
      <c r="D336">
        <v>13.8</v>
      </c>
      <c r="E336">
        <v>40.4</v>
      </c>
      <c r="F336">
        <f>IF(martianeum3[[#This Row],[zawartosc '[%']]]&gt;=1,martianeum3[[#This Row],[masa '[kg']]]*martianeum3[[#This Row],[zawartosc '[%']]]*0.01,0)</f>
        <v>5.5751999999999997</v>
      </c>
      <c r="G336">
        <f>martianeum3[[#This Row],[stan_magazynu '[kg']]]+martianeum3[[#This Row],[ile_kg_materiału_z_ładunku]]</f>
        <v>101.70700000000002</v>
      </c>
      <c r="H336">
        <f>IF(martianeum3[[#This Row],[stan_po_wydobyciu_z_ładunku]]&gt;=100,100,0)</f>
        <v>100</v>
      </c>
      <c r="I336">
        <f>martianeum3[[#This Row],[stan_po_wydobyciu_z_ładunku]]-martianeum3[[#This Row],[ile_zabiera_na_orbite]]</f>
        <v>1.7070000000000221</v>
      </c>
    </row>
    <row r="337" spans="1:9" x14ac:dyDescent="0.25">
      <c r="A337" s="1">
        <v>48976</v>
      </c>
      <c r="B337">
        <f t="shared" si="5"/>
        <v>1.7070000000000221</v>
      </c>
      <c r="C337" t="s">
        <v>7</v>
      </c>
      <c r="D337">
        <v>12.3</v>
      </c>
      <c r="E337">
        <v>0</v>
      </c>
      <c r="F337">
        <f>IF(martianeum3[[#This Row],[zawartosc '[%']]]&gt;=1,martianeum3[[#This Row],[masa '[kg']]]*martianeum3[[#This Row],[zawartosc '[%']]]*0.01,0)</f>
        <v>0</v>
      </c>
      <c r="G337">
        <f>martianeum3[[#This Row],[stan_magazynu '[kg']]]+martianeum3[[#This Row],[ile_kg_materiału_z_ładunku]]</f>
        <v>1.7070000000000221</v>
      </c>
      <c r="H337">
        <f>IF(martianeum3[[#This Row],[stan_po_wydobyciu_z_ładunku]]&gt;=100,100,0)</f>
        <v>0</v>
      </c>
      <c r="I337">
        <f>martianeum3[[#This Row],[stan_po_wydobyciu_z_ładunku]]-martianeum3[[#This Row],[ile_zabiera_na_orbite]]</f>
        <v>1.7070000000000221</v>
      </c>
    </row>
    <row r="338" spans="1:9" x14ac:dyDescent="0.25">
      <c r="A338" s="1">
        <v>48977</v>
      </c>
      <c r="B338">
        <f t="shared" si="5"/>
        <v>1.7070000000000221</v>
      </c>
      <c r="C338" t="s">
        <v>5</v>
      </c>
      <c r="D338">
        <v>18.5</v>
      </c>
      <c r="E338">
        <v>4.2</v>
      </c>
      <c r="F338">
        <f>IF(martianeum3[[#This Row],[zawartosc '[%']]]&gt;=1,martianeum3[[#This Row],[masa '[kg']]]*martianeum3[[#This Row],[zawartosc '[%']]]*0.01,0)</f>
        <v>0.77700000000000002</v>
      </c>
      <c r="G338">
        <f>martianeum3[[#This Row],[stan_magazynu '[kg']]]+martianeum3[[#This Row],[ile_kg_materiału_z_ładunku]]</f>
        <v>2.4840000000000222</v>
      </c>
      <c r="H338">
        <f>IF(martianeum3[[#This Row],[stan_po_wydobyciu_z_ładunku]]&gt;=100,100,0)</f>
        <v>0</v>
      </c>
      <c r="I338">
        <f>martianeum3[[#This Row],[stan_po_wydobyciu_z_ładunku]]-martianeum3[[#This Row],[ile_zabiera_na_orbite]]</f>
        <v>2.4840000000000222</v>
      </c>
    </row>
    <row r="339" spans="1:9" x14ac:dyDescent="0.25">
      <c r="A339" s="1">
        <v>48978</v>
      </c>
      <c r="B339">
        <f t="shared" si="5"/>
        <v>2.4840000000000222</v>
      </c>
      <c r="C339" t="s">
        <v>20</v>
      </c>
      <c r="D339">
        <v>10.3</v>
      </c>
      <c r="E339">
        <v>3.2</v>
      </c>
      <c r="F339">
        <f>IF(martianeum3[[#This Row],[zawartosc '[%']]]&gt;=1,martianeum3[[#This Row],[masa '[kg']]]*martianeum3[[#This Row],[zawartosc '[%']]]*0.01,0)</f>
        <v>0.3296</v>
      </c>
      <c r="G339">
        <f>martianeum3[[#This Row],[stan_magazynu '[kg']]]+martianeum3[[#This Row],[ile_kg_materiału_z_ładunku]]</f>
        <v>2.8136000000000223</v>
      </c>
      <c r="H339">
        <f>IF(martianeum3[[#This Row],[stan_po_wydobyciu_z_ładunku]]&gt;=100,100,0)</f>
        <v>0</v>
      </c>
      <c r="I339">
        <f>martianeum3[[#This Row],[stan_po_wydobyciu_z_ładunku]]-martianeum3[[#This Row],[ile_zabiera_na_orbite]]</f>
        <v>2.8136000000000223</v>
      </c>
    </row>
    <row r="340" spans="1:9" x14ac:dyDescent="0.25">
      <c r="A340" s="1">
        <v>48979</v>
      </c>
      <c r="B340">
        <f t="shared" si="5"/>
        <v>2.8136000000000223</v>
      </c>
      <c r="C340" t="s">
        <v>19</v>
      </c>
      <c r="D340">
        <v>24.9</v>
      </c>
      <c r="E340">
        <v>12.1</v>
      </c>
      <c r="F340">
        <f>IF(martianeum3[[#This Row],[zawartosc '[%']]]&gt;=1,martianeum3[[#This Row],[masa '[kg']]]*martianeum3[[#This Row],[zawartosc '[%']]]*0.01,0)</f>
        <v>3.0128999999999997</v>
      </c>
      <c r="G340">
        <f>martianeum3[[#This Row],[stan_magazynu '[kg']]]+martianeum3[[#This Row],[ile_kg_materiału_z_ładunku]]</f>
        <v>5.8265000000000224</v>
      </c>
      <c r="H340">
        <f>IF(martianeum3[[#This Row],[stan_po_wydobyciu_z_ładunku]]&gt;=100,100,0)</f>
        <v>0</v>
      </c>
      <c r="I340">
        <f>martianeum3[[#This Row],[stan_po_wydobyciu_z_ładunku]]-martianeum3[[#This Row],[ile_zabiera_na_orbite]]</f>
        <v>5.8265000000000224</v>
      </c>
    </row>
    <row r="341" spans="1:9" x14ac:dyDescent="0.25">
      <c r="A341" s="1">
        <v>48980</v>
      </c>
      <c r="B341">
        <f t="shared" si="5"/>
        <v>5.8265000000000224</v>
      </c>
      <c r="C341" t="s">
        <v>10</v>
      </c>
      <c r="D341">
        <v>26.4</v>
      </c>
      <c r="E341">
        <v>0</v>
      </c>
      <c r="F341">
        <f>IF(martianeum3[[#This Row],[zawartosc '[%']]]&gt;=1,martianeum3[[#This Row],[masa '[kg']]]*martianeum3[[#This Row],[zawartosc '[%']]]*0.01,0)</f>
        <v>0</v>
      </c>
      <c r="G341">
        <f>martianeum3[[#This Row],[stan_magazynu '[kg']]]+martianeum3[[#This Row],[ile_kg_materiału_z_ładunku]]</f>
        <v>5.8265000000000224</v>
      </c>
      <c r="H341">
        <f>IF(martianeum3[[#This Row],[stan_po_wydobyciu_z_ładunku]]&gt;=100,100,0)</f>
        <v>0</v>
      </c>
      <c r="I341">
        <f>martianeum3[[#This Row],[stan_po_wydobyciu_z_ładunku]]-martianeum3[[#This Row],[ile_zabiera_na_orbite]]</f>
        <v>5.8265000000000224</v>
      </c>
    </row>
    <row r="342" spans="1:9" x14ac:dyDescent="0.25">
      <c r="A342" s="1">
        <v>48981</v>
      </c>
      <c r="B342">
        <f t="shared" si="5"/>
        <v>5.8265000000000224</v>
      </c>
      <c r="C342" t="s">
        <v>7</v>
      </c>
      <c r="D342">
        <v>11.8</v>
      </c>
      <c r="E342">
        <v>0</v>
      </c>
      <c r="F342">
        <f>IF(martianeum3[[#This Row],[zawartosc '[%']]]&gt;=1,martianeum3[[#This Row],[masa '[kg']]]*martianeum3[[#This Row],[zawartosc '[%']]]*0.01,0)</f>
        <v>0</v>
      </c>
      <c r="G342">
        <f>martianeum3[[#This Row],[stan_magazynu '[kg']]]+martianeum3[[#This Row],[ile_kg_materiału_z_ładunku]]</f>
        <v>5.8265000000000224</v>
      </c>
      <c r="H342">
        <f>IF(martianeum3[[#This Row],[stan_po_wydobyciu_z_ładunku]]&gt;=100,100,0)</f>
        <v>0</v>
      </c>
      <c r="I342">
        <f>martianeum3[[#This Row],[stan_po_wydobyciu_z_ładunku]]-martianeum3[[#This Row],[ile_zabiera_na_orbite]]</f>
        <v>5.8265000000000224</v>
      </c>
    </row>
    <row r="343" spans="1:9" x14ac:dyDescent="0.25">
      <c r="A343" s="1">
        <v>48982</v>
      </c>
      <c r="B343">
        <f t="shared" si="5"/>
        <v>5.8265000000000224</v>
      </c>
      <c r="C343" t="s">
        <v>6</v>
      </c>
      <c r="D343">
        <v>11</v>
      </c>
      <c r="E343">
        <v>7.5</v>
      </c>
      <c r="F343">
        <f>IF(martianeum3[[#This Row],[zawartosc '[%']]]&gt;=1,martianeum3[[#This Row],[masa '[kg']]]*martianeum3[[#This Row],[zawartosc '[%']]]*0.01,0)</f>
        <v>0.82500000000000007</v>
      </c>
      <c r="G343">
        <f>martianeum3[[#This Row],[stan_magazynu '[kg']]]+martianeum3[[#This Row],[ile_kg_materiału_z_ładunku]]</f>
        <v>6.6515000000000226</v>
      </c>
      <c r="H343">
        <f>IF(martianeum3[[#This Row],[stan_po_wydobyciu_z_ładunku]]&gt;=100,100,0)</f>
        <v>0</v>
      </c>
      <c r="I343">
        <f>martianeum3[[#This Row],[stan_po_wydobyciu_z_ładunku]]-martianeum3[[#This Row],[ile_zabiera_na_orbite]]</f>
        <v>6.6515000000000226</v>
      </c>
    </row>
    <row r="344" spans="1:9" x14ac:dyDescent="0.25">
      <c r="A344" s="1">
        <v>48983</v>
      </c>
      <c r="B344">
        <f t="shared" si="5"/>
        <v>6.6515000000000226</v>
      </c>
      <c r="C344" t="s">
        <v>10</v>
      </c>
      <c r="D344">
        <v>15.4</v>
      </c>
      <c r="E344">
        <v>5.2</v>
      </c>
      <c r="F344">
        <f>IF(martianeum3[[#This Row],[zawartosc '[%']]]&gt;=1,martianeum3[[#This Row],[masa '[kg']]]*martianeum3[[#This Row],[zawartosc '[%']]]*0.01,0)</f>
        <v>0.80079999999999996</v>
      </c>
      <c r="G344">
        <f>martianeum3[[#This Row],[stan_magazynu '[kg']]]+martianeum3[[#This Row],[ile_kg_materiału_z_ładunku]]</f>
        <v>7.4523000000000224</v>
      </c>
      <c r="H344">
        <f>IF(martianeum3[[#This Row],[stan_po_wydobyciu_z_ładunku]]&gt;=100,100,0)</f>
        <v>0</v>
      </c>
      <c r="I344">
        <f>martianeum3[[#This Row],[stan_po_wydobyciu_z_ładunku]]-martianeum3[[#This Row],[ile_zabiera_na_orbite]]</f>
        <v>7.4523000000000224</v>
      </c>
    </row>
    <row r="345" spans="1:9" x14ac:dyDescent="0.25">
      <c r="A345" s="1">
        <v>48984</v>
      </c>
      <c r="B345">
        <f t="shared" si="5"/>
        <v>7.4523000000000224</v>
      </c>
      <c r="C345" t="s">
        <v>27</v>
      </c>
      <c r="D345">
        <v>25.7</v>
      </c>
      <c r="E345">
        <v>5.8</v>
      </c>
      <c r="F345">
        <f>IF(martianeum3[[#This Row],[zawartosc '[%']]]&gt;=1,martianeum3[[#This Row],[masa '[kg']]]*martianeum3[[#This Row],[zawartosc '[%']]]*0.01,0)</f>
        <v>1.4906000000000001</v>
      </c>
      <c r="G345">
        <f>martianeum3[[#This Row],[stan_magazynu '[kg']]]+martianeum3[[#This Row],[ile_kg_materiału_z_ładunku]]</f>
        <v>8.9429000000000229</v>
      </c>
      <c r="H345">
        <f>IF(martianeum3[[#This Row],[stan_po_wydobyciu_z_ładunku]]&gt;=100,100,0)</f>
        <v>0</v>
      </c>
      <c r="I345">
        <f>martianeum3[[#This Row],[stan_po_wydobyciu_z_ładunku]]-martianeum3[[#This Row],[ile_zabiera_na_orbite]]</f>
        <v>8.9429000000000229</v>
      </c>
    </row>
    <row r="346" spans="1:9" x14ac:dyDescent="0.25">
      <c r="A346" s="1">
        <v>48985</v>
      </c>
      <c r="B346">
        <f t="shared" si="5"/>
        <v>8.9429000000000229</v>
      </c>
      <c r="C346" t="s">
        <v>13</v>
      </c>
      <c r="D346">
        <v>14.8</v>
      </c>
      <c r="E346">
        <v>0</v>
      </c>
      <c r="F346">
        <f>IF(martianeum3[[#This Row],[zawartosc '[%']]]&gt;=1,martianeum3[[#This Row],[masa '[kg']]]*martianeum3[[#This Row],[zawartosc '[%']]]*0.01,0)</f>
        <v>0</v>
      </c>
      <c r="G346">
        <f>martianeum3[[#This Row],[stan_magazynu '[kg']]]+martianeum3[[#This Row],[ile_kg_materiału_z_ładunku]]</f>
        <v>8.9429000000000229</v>
      </c>
      <c r="H346">
        <f>IF(martianeum3[[#This Row],[stan_po_wydobyciu_z_ładunku]]&gt;=100,100,0)</f>
        <v>0</v>
      </c>
      <c r="I346">
        <f>martianeum3[[#This Row],[stan_po_wydobyciu_z_ładunku]]-martianeum3[[#This Row],[ile_zabiera_na_orbite]]</f>
        <v>8.9429000000000229</v>
      </c>
    </row>
    <row r="347" spans="1:9" x14ac:dyDescent="0.25">
      <c r="A347" s="1">
        <v>48986</v>
      </c>
      <c r="B347">
        <f t="shared" si="5"/>
        <v>8.9429000000000229</v>
      </c>
      <c r="C347" t="s">
        <v>31</v>
      </c>
      <c r="D347">
        <v>21.5</v>
      </c>
      <c r="E347">
        <v>0.8</v>
      </c>
      <c r="F347">
        <f>IF(martianeum3[[#This Row],[zawartosc '[%']]]&gt;=1,martianeum3[[#This Row],[masa '[kg']]]*martianeum3[[#This Row],[zawartosc '[%']]]*0.01,0)</f>
        <v>0</v>
      </c>
      <c r="G347">
        <f>martianeum3[[#This Row],[stan_magazynu '[kg']]]+martianeum3[[#This Row],[ile_kg_materiału_z_ładunku]]</f>
        <v>8.9429000000000229</v>
      </c>
      <c r="H347">
        <f>IF(martianeum3[[#This Row],[stan_po_wydobyciu_z_ładunku]]&gt;=100,100,0)</f>
        <v>0</v>
      </c>
      <c r="I347">
        <f>martianeum3[[#This Row],[stan_po_wydobyciu_z_ładunku]]-martianeum3[[#This Row],[ile_zabiera_na_orbite]]</f>
        <v>8.9429000000000229</v>
      </c>
    </row>
    <row r="348" spans="1:9" x14ac:dyDescent="0.25">
      <c r="A348" s="1">
        <v>48987</v>
      </c>
      <c r="B348">
        <f t="shared" si="5"/>
        <v>8.9429000000000229</v>
      </c>
      <c r="C348" t="s">
        <v>19</v>
      </c>
      <c r="D348">
        <v>26.2</v>
      </c>
      <c r="E348">
        <v>8.9</v>
      </c>
      <c r="F348">
        <f>IF(martianeum3[[#This Row],[zawartosc '[%']]]&gt;=1,martianeum3[[#This Row],[masa '[kg']]]*martianeum3[[#This Row],[zawartosc '[%']]]*0.01,0)</f>
        <v>2.3318000000000003</v>
      </c>
      <c r="G348">
        <f>martianeum3[[#This Row],[stan_magazynu '[kg']]]+martianeum3[[#This Row],[ile_kg_materiału_z_ładunku]]</f>
        <v>11.274700000000024</v>
      </c>
      <c r="H348">
        <f>IF(martianeum3[[#This Row],[stan_po_wydobyciu_z_ładunku]]&gt;=100,100,0)</f>
        <v>0</v>
      </c>
      <c r="I348">
        <f>martianeum3[[#This Row],[stan_po_wydobyciu_z_ładunku]]-martianeum3[[#This Row],[ile_zabiera_na_orbite]]</f>
        <v>11.274700000000024</v>
      </c>
    </row>
    <row r="349" spans="1:9" x14ac:dyDescent="0.25">
      <c r="A349" s="1">
        <v>48988</v>
      </c>
      <c r="B349">
        <f t="shared" si="5"/>
        <v>11.274700000000024</v>
      </c>
      <c r="C349" t="s">
        <v>4</v>
      </c>
      <c r="D349">
        <v>20.6</v>
      </c>
      <c r="E349">
        <v>0.1</v>
      </c>
      <c r="F349">
        <f>IF(martianeum3[[#This Row],[zawartosc '[%']]]&gt;=1,martianeum3[[#This Row],[masa '[kg']]]*martianeum3[[#This Row],[zawartosc '[%']]]*0.01,0)</f>
        <v>0</v>
      </c>
      <c r="G349">
        <f>martianeum3[[#This Row],[stan_magazynu '[kg']]]+martianeum3[[#This Row],[ile_kg_materiału_z_ładunku]]</f>
        <v>11.274700000000024</v>
      </c>
      <c r="H349">
        <f>IF(martianeum3[[#This Row],[stan_po_wydobyciu_z_ładunku]]&gt;=100,100,0)</f>
        <v>0</v>
      </c>
      <c r="I349">
        <f>martianeum3[[#This Row],[stan_po_wydobyciu_z_ładunku]]-martianeum3[[#This Row],[ile_zabiera_na_orbite]]</f>
        <v>11.274700000000024</v>
      </c>
    </row>
    <row r="350" spans="1:9" x14ac:dyDescent="0.25">
      <c r="A350" s="1">
        <v>48989</v>
      </c>
      <c r="B350">
        <f t="shared" si="5"/>
        <v>11.274700000000024</v>
      </c>
      <c r="C350" t="s">
        <v>10</v>
      </c>
      <c r="D350">
        <v>14.1</v>
      </c>
      <c r="E350">
        <v>20.9</v>
      </c>
      <c r="F350">
        <f>IF(martianeum3[[#This Row],[zawartosc '[%']]]&gt;=1,martianeum3[[#This Row],[masa '[kg']]]*martianeum3[[#This Row],[zawartosc '[%']]]*0.01,0)</f>
        <v>2.9468999999999999</v>
      </c>
      <c r="G350">
        <f>martianeum3[[#This Row],[stan_magazynu '[kg']]]+martianeum3[[#This Row],[ile_kg_materiału_z_ładunku]]</f>
        <v>14.221600000000024</v>
      </c>
      <c r="H350">
        <f>IF(martianeum3[[#This Row],[stan_po_wydobyciu_z_ładunku]]&gt;=100,100,0)</f>
        <v>0</v>
      </c>
      <c r="I350">
        <f>martianeum3[[#This Row],[stan_po_wydobyciu_z_ładunku]]-martianeum3[[#This Row],[ile_zabiera_na_orbite]]</f>
        <v>14.221600000000024</v>
      </c>
    </row>
    <row r="351" spans="1:9" x14ac:dyDescent="0.25">
      <c r="A351" s="1">
        <v>48990</v>
      </c>
      <c r="B351">
        <f t="shared" si="5"/>
        <v>14.221600000000024</v>
      </c>
      <c r="C351" t="s">
        <v>24</v>
      </c>
      <c r="D351">
        <v>20.8</v>
      </c>
      <c r="E351">
        <v>0.7</v>
      </c>
      <c r="F351">
        <f>IF(martianeum3[[#This Row],[zawartosc '[%']]]&gt;=1,martianeum3[[#This Row],[masa '[kg']]]*martianeum3[[#This Row],[zawartosc '[%']]]*0.01,0)</f>
        <v>0</v>
      </c>
      <c r="G351">
        <f>martianeum3[[#This Row],[stan_magazynu '[kg']]]+martianeum3[[#This Row],[ile_kg_materiału_z_ładunku]]</f>
        <v>14.221600000000024</v>
      </c>
      <c r="H351">
        <f>IF(martianeum3[[#This Row],[stan_po_wydobyciu_z_ładunku]]&gt;=100,100,0)</f>
        <v>0</v>
      </c>
      <c r="I351">
        <f>martianeum3[[#This Row],[stan_po_wydobyciu_z_ładunku]]-martianeum3[[#This Row],[ile_zabiera_na_orbite]]</f>
        <v>14.221600000000024</v>
      </c>
    </row>
    <row r="352" spans="1:9" x14ac:dyDescent="0.25">
      <c r="A352" s="1">
        <v>48991</v>
      </c>
      <c r="B352">
        <f t="shared" si="5"/>
        <v>14.221600000000024</v>
      </c>
      <c r="C352" t="s">
        <v>18</v>
      </c>
      <c r="D352">
        <v>17.600000000000001</v>
      </c>
      <c r="E352">
        <v>10.5</v>
      </c>
      <c r="F352">
        <f>IF(martianeum3[[#This Row],[zawartosc '[%']]]&gt;=1,martianeum3[[#This Row],[masa '[kg']]]*martianeum3[[#This Row],[zawartosc '[%']]]*0.01,0)</f>
        <v>1.8480000000000001</v>
      </c>
      <c r="G352">
        <f>martianeum3[[#This Row],[stan_magazynu '[kg']]]+martianeum3[[#This Row],[ile_kg_materiału_z_ładunku]]</f>
        <v>16.069600000000023</v>
      </c>
      <c r="H352">
        <f>IF(martianeum3[[#This Row],[stan_po_wydobyciu_z_ładunku]]&gt;=100,100,0)</f>
        <v>0</v>
      </c>
      <c r="I352">
        <f>martianeum3[[#This Row],[stan_po_wydobyciu_z_ładunku]]-martianeum3[[#This Row],[ile_zabiera_na_orbite]]</f>
        <v>16.069600000000023</v>
      </c>
    </row>
    <row r="353" spans="1:9" x14ac:dyDescent="0.25">
      <c r="A353" s="1">
        <v>48992</v>
      </c>
      <c r="B353">
        <f t="shared" si="5"/>
        <v>16.069600000000023</v>
      </c>
      <c r="C353" t="s">
        <v>10</v>
      </c>
      <c r="D353">
        <v>16.8</v>
      </c>
      <c r="E353">
        <v>38.9</v>
      </c>
      <c r="F353">
        <f>IF(martianeum3[[#This Row],[zawartosc '[%']]]&gt;=1,martianeum3[[#This Row],[masa '[kg']]]*martianeum3[[#This Row],[zawartosc '[%']]]*0.01,0)</f>
        <v>6.5351999999999997</v>
      </c>
      <c r="G353">
        <f>martianeum3[[#This Row],[stan_magazynu '[kg']]]+martianeum3[[#This Row],[ile_kg_materiału_z_ładunku]]</f>
        <v>22.604800000000022</v>
      </c>
      <c r="H353">
        <f>IF(martianeum3[[#This Row],[stan_po_wydobyciu_z_ładunku]]&gt;=100,100,0)</f>
        <v>0</v>
      </c>
      <c r="I353">
        <f>martianeum3[[#This Row],[stan_po_wydobyciu_z_ładunku]]-martianeum3[[#This Row],[ile_zabiera_na_orbite]]</f>
        <v>22.604800000000022</v>
      </c>
    </row>
    <row r="354" spans="1:9" x14ac:dyDescent="0.25">
      <c r="A354" s="1">
        <v>48993</v>
      </c>
      <c r="B354">
        <f t="shared" si="5"/>
        <v>22.604800000000022</v>
      </c>
      <c r="C354" t="s">
        <v>4</v>
      </c>
      <c r="D354">
        <v>23.1</v>
      </c>
      <c r="E354">
        <v>0</v>
      </c>
      <c r="F354">
        <f>IF(martianeum3[[#This Row],[zawartosc '[%']]]&gt;=1,martianeum3[[#This Row],[masa '[kg']]]*martianeum3[[#This Row],[zawartosc '[%']]]*0.01,0)</f>
        <v>0</v>
      </c>
      <c r="G354">
        <f>martianeum3[[#This Row],[stan_magazynu '[kg']]]+martianeum3[[#This Row],[ile_kg_materiału_z_ładunku]]</f>
        <v>22.604800000000022</v>
      </c>
      <c r="H354">
        <f>IF(martianeum3[[#This Row],[stan_po_wydobyciu_z_ładunku]]&gt;=100,100,0)</f>
        <v>0</v>
      </c>
      <c r="I354">
        <f>martianeum3[[#This Row],[stan_po_wydobyciu_z_ładunku]]-martianeum3[[#This Row],[ile_zabiera_na_orbite]]</f>
        <v>22.604800000000022</v>
      </c>
    </row>
    <row r="355" spans="1:9" x14ac:dyDescent="0.25">
      <c r="A355" s="1">
        <v>48994</v>
      </c>
      <c r="B355">
        <f t="shared" si="5"/>
        <v>22.604800000000022</v>
      </c>
      <c r="C355" t="s">
        <v>27</v>
      </c>
      <c r="D355">
        <v>16.3</v>
      </c>
      <c r="E355">
        <v>3.4</v>
      </c>
      <c r="F355">
        <f>IF(martianeum3[[#This Row],[zawartosc '[%']]]&gt;=1,martianeum3[[#This Row],[masa '[kg']]]*martianeum3[[#This Row],[zawartosc '[%']]]*0.01,0)</f>
        <v>0.55420000000000003</v>
      </c>
      <c r="G355">
        <f>martianeum3[[#This Row],[stan_magazynu '[kg']]]+martianeum3[[#This Row],[ile_kg_materiału_z_ładunku]]</f>
        <v>23.159000000000024</v>
      </c>
      <c r="H355">
        <f>IF(martianeum3[[#This Row],[stan_po_wydobyciu_z_ładunku]]&gt;=100,100,0)</f>
        <v>0</v>
      </c>
      <c r="I355">
        <f>martianeum3[[#This Row],[stan_po_wydobyciu_z_ładunku]]-martianeum3[[#This Row],[ile_zabiera_na_orbite]]</f>
        <v>23.159000000000024</v>
      </c>
    </row>
    <row r="356" spans="1:9" x14ac:dyDescent="0.25">
      <c r="A356" s="1">
        <v>48995</v>
      </c>
      <c r="B356">
        <f t="shared" si="5"/>
        <v>23.159000000000024</v>
      </c>
      <c r="C356" t="s">
        <v>7</v>
      </c>
      <c r="D356">
        <v>15.7</v>
      </c>
      <c r="E356">
        <v>10.9</v>
      </c>
      <c r="F356">
        <f>IF(martianeum3[[#This Row],[zawartosc '[%']]]&gt;=1,martianeum3[[#This Row],[masa '[kg']]]*martianeum3[[#This Row],[zawartosc '[%']]]*0.01,0)</f>
        <v>1.7113</v>
      </c>
      <c r="G356">
        <f>martianeum3[[#This Row],[stan_magazynu '[kg']]]+martianeum3[[#This Row],[ile_kg_materiału_z_ładunku]]</f>
        <v>24.870300000000025</v>
      </c>
      <c r="H356">
        <f>IF(martianeum3[[#This Row],[stan_po_wydobyciu_z_ładunku]]&gt;=100,100,0)</f>
        <v>0</v>
      </c>
      <c r="I356">
        <f>martianeum3[[#This Row],[stan_po_wydobyciu_z_ładunku]]-martianeum3[[#This Row],[ile_zabiera_na_orbite]]</f>
        <v>24.870300000000025</v>
      </c>
    </row>
    <row r="357" spans="1:9" x14ac:dyDescent="0.25">
      <c r="A357" s="1">
        <v>48996</v>
      </c>
      <c r="B357">
        <f t="shared" si="5"/>
        <v>24.870300000000025</v>
      </c>
      <c r="C357" t="s">
        <v>18</v>
      </c>
      <c r="D357">
        <v>29.3</v>
      </c>
      <c r="E357">
        <v>2.1</v>
      </c>
      <c r="F357">
        <f>IF(martianeum3[[#This Row],[zawartosc '[%']]]&gt;=1,martianeum3[[#This Row],[masa '[kg']]]*martianeum3[[#This Row],[zawartosc '[%']]]*0.01,0)</f>
        <v>0.61530000000000007</v>
      </c>
      <c r="G357">
        <f>martianeum3[[#This Row],[stan_magazynu '[kg']]]+martianeum3[[#This Row],[ile_kg_materiału_z_ładunku]]</f>
        <v>25.485600000000026</v>
      </c>
      <c r="H357">
        <f>IF(martianeum3[[#This Row],[stan_po_wydobyciu_z_ładunku]]&gt;=100,100,0)</f>
        <v>0</v>
      </c>
      <c r="I357">
        <f>martianeum3[[#This Row],[stan_po_wydobyciu_z_ładunku]]-martianeum3[[#This Row],[ile_zabiera_na_orbite]]</f>
        <v>25.485600000000026</v>
      </c>
    </row>
    <row r="358" spans="1:9" x14ac:dyDescent="0.25">
      <c r="A358" s="1">
        <v>48997</v>
      </c>
      <c r="B358">
        <f t="shared" si="5"/>
        <v>25.485600000000026</v>
      </c>
      <c r="C358" t="s">
        <v>22</v>
      </c>
      <c r="D358">
        <v>24</v>
      </c>
      <c r="E358">
        <v>7.3</v>
      </c>
      <c r="F358">
        <f>IF(martianeum3[[#This Row],[zawartosc '[%']]]&gt;=1,martianeum3[[#This Row],[masa '[kg']]]*martianeum3[[#This Row],[zawartosc '[%']]]*0.01,0)</f>
        <v>1.752</v>
      </c>
      <c r="G358">
        <f>martianeum3[[#This Row],[stan_magazynu '[kg']]]+martianeum3[[#This Row],[ile_kg_materiału_z_ładunku]]</f>
        <v>27.237600000000025</v>
      </c>
      <c r="H358">
        <f>IF(martianeum3[[#This Row],[stan_po_wydobyciu_z_ładunku]]&gt;=100,100,0)</f>
        <v>0</v>
      </c>
      <c r="I358">
        <f>martianeum3[[#This Row],[stan_po_wydobyciu_z_ładunku]]-martianeum3[[#This Row],[ile_zabiera_na_orbite]]</f>
        <v>27.237600000000025</v>
      </c>
    </row>
    <row r="359" spans="1:9" x14ac:dyDescent="0.25">
      <c r="A359" s="1">
        <v>48998</v>
      </c>
      <c r="B359">
        <f t="shared" si="5"/>
        <v>27.237600000000025</v>
      </c>
      <c r="C359" t="s">
        <v>6</v>
      </c>
      <c r="D359">
        <v>27</v>
      </c>
      <c r="E359">
        <v>0.6</v>
      </c>
      <c r="F359">
        <f>IF(martianeum3[[#This Row],[zawartosc '[%']]]&gt;=1,martianeum3[[#This Row],[masa '[kg']]]*martianeum3[[#This Row],[zawartosc '[%']]]*0.01,0)</f>
        <v>0</v>
      </c>
      <c r="G359">
        <f>martianeum3[[#This Row],[stan_magazynu '[kg']]]+martianeum3[[#This Row],[ile_kg_materiału_z_ładunku]]</f>
        <v>27.237600000000025</v>
      </c>
      <c r="H359">
        <f>IF(martianeum3[[#This Row],[stan_po_wydobyciu_z_ładunku]]&gt;=100,100,0)</f>
        <v>0</v>
      </c>
      <c r="I359">
        <f>martianeum3[[#This Row],[stan_po_wydobyciu_z_ładunku]]-martianeum3[[#This Row],[ile_zabiera_na_orbite]]</f>
        <v>27.237600000000025</v>
      </c>
    </row>
    <row r="360" spans="1:9" x14ac:dyDescent="0.25">
      <c r="A360" s="1">
        <v>48999</v>
      </c>
      <c r="B360">
        <f t="shared" si="5"/>
        <v>27.237600000000025</v>
      </c>
      <c r="C360" t="s">
        <v>10</v>
      </c>
      <c r="D360">
        <v>26.3</v>
      </c>
      <c r="E360">
        <v>1.2</v>
      </c>
      <c r="F360">
        <f>IF(martianeum3[[#This Row],[zawartosc '[%']]]&gt;=1,martianeum3[[#This Row],[masa '[kg']]]*martianeum3[[#This Row],[zawartosc '[%']]]*0.01,0)</f>
        <v>0.31559999999999999</v>
      </c>
      <c r="G360">
        <f>martianeum3[[#This Row],[stan_magazynu '[kg']]]+martianeum3[[#This Row],[ile_kg_materiału_z_ładunku]]</f>
        <v>27.553200000000025</v>
      </c>
      <c r="H360">
        <f>IF(martianeum3[[#This Row],[stan_po_wydobyciu_z_ładunku]]&gt;=100,100,0)</f>
        <v>0</v>
      </c>
      <c r="I360">
        <f>martianeum3[[#This Row],[stan_po_wydobyciu_z_ładunku]]-martianeum3[[#This Row],[ile_zabiera_na_orbite]]</f>
        <v>27.553200000000025</v>
      </c>
    </row>
    <row r="361" spans="1:9" x14ac:dyDescent="0.25">
      <c r="A361" s="1">
        <v>49000</v>
      </c>
      <c r="B361">
        <f t="shared" si="5"/>
        <v>27.553200000000025</v>
      </c>
      <c r="C361" t="s">
        <v>15</v>
      </c>
      <c r="D361">
        <v>26.3</v>
      </c>
      <c r="E361">
        <v>8.1999999999999993</v>
      </c>
      <c r="F361">
        <f>IF(martianeum3[[#This Row],[zawartosc '[%']]]&gt;=1,martianeum3[[#This Row],[masa '[kg']]]*martianeum3[[#This Row],[zawartosc '[%']]]*0.01,0)</f>
        <v>2.1566000000000001</v>
      </c>
      <c r="G361">
        <f>martianeum3[[#This Row],[stan_magazynu '[kg']]]+martianeum3[[#This Row],[ile_kg_materiału_z_ładunku]]</f>
        <v>29.709800000000026</v>
      </c>
      <c r="H361">
        <f>IF(martianeum3[[#This Row],[stan_po_wydobyciu_z_ładunku]]&gt;=100,100,0)</f>
        <v>0</v>
      </c>
      <c r="I361">
        <f>martianeum3[[#This Row],[stan_po_wydobyciu_z_ładunku]]-martianeum3[[#This Row],[ile_zabiera_na_orbite]]</f>
        <v>29.709800000000026</v>
      </c>
    </row>
    <row r="362" spans="1:9" x14ac:dyDescent="0.25">
      <c r="A362" s="1">
        <v>49001</v>
      </c>
      <c r="B362">
        <f t="shared" si="5"/>
        <v>29.709800000000026</v>
      </c>
      <c r="C362" t="s">
        <v>6</v>
      </c>
      <c r="D362">
        <v>25.2</v>
      </c>
      <c r="E362">
        <v>4.7</v>
      </c>
      <c r="F362">
        <f>IF(martianeum3[[#This Row],[zawartosc '[%']]]&gt;=1,martianeum3[[#This Row],[masa '[kg']]]*martianeum3[[#This Row],[zawartosc '[%']]]*0.01,0)</f>
        <v>1.1843999999999999</v>
      </c>
      <c r="G362">
        <f>martianeum3[[#This Row],[stan_magazynu '[kg']]]+martianeum3[[#This Row],[ile_kg_materiału_z_ładunku]]</f>
        <v>30.894200000000026</v>
      </c>
      <c r="H362">
        <f>IF(martianeum3[[#This Row],[stan_po_wydobyciu_z_ładunku]]&gt;=100,100,0)</f>
        <v>0</v>
      </c>
      <c r="I362">
        <f>martianeum3[[#This Row],[stan_po_wydobyciu_z_ładunku]]-martianeum3[[#This Row],[ile_zabiera_na_orbite]]</f>
        <v>30.894200000000026</v>
      </c>
    </row>
    <row r="363" spans="1:9" x14ac:dyDescent="0.25">
      <c r="A363" s="1">
        <v>49002</v>
      </c>
      <c r="B363">
        <f t="shared" si="5"/>
        <v>30.894200000000026</v>
      </c>
      <c r="C363" t="s">
        <v>10</v>
      </c>
      <c r="D363">
        <v>22.1</v>
      </c>
      <c r="E363">
        <v>0</v>
      </c>
      <c r="F363">
        <f>IF(martianeum3[[#This Row],[zawartosc '[%']]]&gt;=1,martianeum3[[#This Row],[masa '[kg']]]*martianeum3[[#This Row],[zawartosc '[%']]]*0.01,0)</f>
        <v>0</v>
      </c>
      <c r="G363">
        <f>martianeum3[[#This Row],[stan_magazynu '[kg']]]+martianeum3[[#This Row],[ile_kg_materiału_z_ładunku]]</f>
        <v>30.894200000000026</v>
      </c>
      <c r="H363">
        <f>IF(martianeum3[[#This Row],[stan_po_wydobyciu_z_ładunku]]&gt;=100,100,0)</f>
        <v>0</v>
      </c>
      <c r="I363">
        <f>martianeum3[[#This Row],[stan_po_wydobyciu_z_ładunku]]-martianeum3[[#This Row],[ile_zabiera_na_orbite]]</f>
        <v>30.894200000000026</v>
      </c>
    </row>
    <row r="364" spans="1:9" x14ac:dyDescent="0.25">
      <c r="A364" s="1">
        <v>49003</v>
      </c>
      <c r="B364">
        <f t="shared" si="5"/>
        <v>30.894200000000026</v>
      </c>
      <c r="C364" t="s">
        <v>10</v>
      </c>
      <c r="D364">
        <v>11.9</v>
      </c>
      <c r="E364">
        <v>41.6</v>
      </c>
      <c r="F364">
        <f>IF(martianeum3[[#This Row],[zawartosc '[%']]]&gt;=1,martianeum3[[#This Row],[masa '[kg']]]*martianeum3[[#This Row],[zawartosc '[%']]]*0.01,0)</f>
        <v>4.9504000000000001</v>
      </c>
      <c r="G364">
        <f>martianeum3[[#This Row],[stan_magazynu '[kg']]]+martianeum3[[#This Row],[ile_kg_materiału_z_ładunku]]</f>
        <v>35.844600000000028</v>
      </c>
      <c r="H364">
        <f>IF(martianeum3[[#This Row],[stan_po_wydobyciu_z_ładunku]]&gt;=100,100,0)</f>
        <v>0</v>
      </c>
      <c r="I364">
        <f>martianeum3[[#This Row],[stan_po_wydobyciu_z_ładunku]]-martianeum3[[#This Row],[ile_zabiera_na_orbite]]</f>
        <v>35.844600000000028</v>
      </c>
    </row>
    <row r="365" spans="1:9" x14ac:dyDescent="0.25">
      <c r="A365" s="1">
        <v>49004</v>
      </c>
      <c r="B365">
        <f t="shared" si="5"/>
        <v>35.844600000000028</v>
      </c>
      <c r="C365" t="s">
        <v>13</v>
      </c>
      <c r="D365">
        <v>19.600000000000001</v>
      </c>
      <c r="E365">
        <v>0</v>
      </c>
      <c r="F365">
        <f>IF(martianeum3[[#This Row],[zawartosc '[%']]]&gt;=1,martianeum3[[#This Row],[masa '[kg']]]*martianeum3[[#This Row],[zawartosc '[%']]]*0.01,0)</f>
        <v>0</v>
      </c>
      <c r="G365">
        <f>martianeum3[[#This Row],[stan_magazynu '[kg']]]+martianeum3[[#This Row],[ile_kg_materiału_z_ładunku]]</f>
        <v>35.844600000000028</v>
      </c>
      <c r="H365">
        <f>IF(martianeum3[[#This Row],[stan_po_wydobyciu_z_ładunku]]&gt;=100,100,0)</f>
        <v>0</v>
      </c>
      <c r="I365">
        <f>martianeum3[[#This Row],[stan_po_wydobyciu_z_ładunku]]-martianeum3[[#This Row],[ile_zabiera_na_orbite]]</f>
        <v>35.844600000000028</v>
      </c>
    </row>
    <row r="366" spans="1:9" x14ac:dyDescent="0.25">
      <c r="A366" s="1">
        <v>49005</v>
      </c>
      <c r="B366">
        <f t="shared" si="5"/>
        <v>35.844600000000028</v>
      </c>
      <c r="C366" t="s">
        <v>27</v>
      </c>
      <c r="D366">
        <v>15.9</v>
      </c>
      <c r="E366">
        <v>0</v>
      </c>
      <c r="F366">
        <f>IF(martianeum3[[#This Row],[zawartosc '[%']]]&gt;=1,martianeum3[[#This Row],[masa '[kg']]]*martianeum3[[#This Row],[zawartosc '[%']]]*0.01,0)</f>
        <v>0</v>
      </c>
      <c r="G366">
        <f>martianeum3[[#This Row],[stan_magazynu '[kg']]]+martianeum3[[#This Row],[ile_kg_materiału_z_ładunku]]</f>
        <v>35.844600000000028</v>
      </c>
      <c r="H366">
        <f>IF(martianeum3[[#This Row],[stan_po_wydobyciu_z_ładunku]]&gt;=100,100,0)</f>
        <v>0</v>
      </c>
      <c r="I366">
        <f>martianeum3[[#This Row],[stan_po_wydobyciu_z_ładunku]]-martianeum3[[#This Row],[ile_zabiera_na_orbite]]</f>
        <v>35.844600000000028</v>
      </c>
    </row>
    <row r="367" spans="1:9" x14ac:dyDescent="0.25">
      <c r="A367" s="1">
        <v>49006</v>
      </c>
      <c r="B367">
        <f t="shared" si="5"/>
        <v>35.844600000000028</v>
      </c>
      <c r="C367" t="s">
        <v>12</v>
      </c>
      <c r="D367">
        <v>24.3</v>
      </c>
      <c r="E367">
        <v>1.7</v>
      </c>
      <c r="F367">
        <f>IF(martianeum3[[#This Row],[zawartosc '[%']]]&gt;=1,martianeum3[[#This Row],[masa '[kg']]]*martianeum3[[#This Row],[zawartosc '[%']]]*0.01,0)</f>
        <v>0.41310000000000002</v>
      </c>
      <c r="G367">
        <f>martianeum3[[#This Row],[stan_magazynu '[kg']]]+martianeum3[[#This Row],[ile_kg_materiału_z_ładunku]]</f>
        <v>36.257700000000028</v>
      </c>
      <c r="H367">
        <f>IF(martianeum3[[#This Row],[stan_po_wydobyciu_z_ładunku]]&gt;=100,100,0)</f>
        <v>0</v>
      </c>
      <c r="I367">
        <f>martianeum3[[#This Row],[stan_po_wydobyciu_z_ładunku]]-martianeum3[[#This Row],[ile_zabiera_na_orbite]]</f>
        <v>36.257700000000028</v>
      </c>
    </row>
    <row r="368" spans="1:9" x14ac:dyDescent="0.25">
      <c r="A368" s="1">
        <v>49007</v>
      </c>
      <c r="B368">
        <f t="shared" si="5"/>
        <v>36.257700000000028</v>
      </c>
      <c r="C368" t="s">
        <v>14</v>
      </c>
      <c r="D368">
        <v>20</v>
      </c>
      <c r="E368">
        <v>0</v>
      </c>
      <c r="F368">
        <f>IF(martianeum3[[#This Row],[zawartosc '[%']]]&gt;=1,martianeum3[[#This Row],[masa '[kg']]]*martianeum3[[#This Row],[zawartosc '[%']]]*0.01,0)</f>
        <v>0</v>
      </c>
      <c r="G368">
        <f>martianeum3[[#This Row],[stan_magazynu '[kg']]]+martianeum3[[#This Row],[ile_kg_materiału_z_ładunku]]</f>
        <v>36.257700000000028</v>
      </c>
      <c r="H368">
        <f>IF(martianeum3[[#This Row],[stan_po_wydobyciu_z_ładunku]]&gt;=100,100,0)</f>
        <v>0</v>
      </c>
      <c r="I368">
        <f>martianeum3[[#This Row],[stan_po_wydobyciu_z_ładunku]]-martianeum3[[#This Row],[ile_zabiera_na_orbite]]</f>
        <v>36.257700000000028</v>
      </c>
    </row>
    <row r="369" spans="1:9" x14ac:dyDescent="0.25">
      <c r="A369" s="1">
        <v>49008</v>
      </c>
      <c r="B369">
        <f t="shared" si="5"/>
        <v>36.257700000000028</v>
      </c>
      <c r="C369" t="s">
        <v>10</v>
      </c>
      <c r="D369">
        <v>14.2</v>
      </c>
      <c r="E369">
        <v>32.200000000000003</v>
      </c>
      <c r="F369">
        <f>IF(martianeum3[[#This Row],[zawartosc '[%']]]&gt;=1,martianeum3[[#This Row],[masa '[kg']]]*martianeum3[[#This Row],[zawartosc '[%']]]*0.01,0)</f>
        <v>4.5724</v>
      </c>
      <c r="G369">
        <f>martianeum3[[#This Row],[stan_magazynu '[kg']]]+martianeum3[[#This Row],[ile_kg_materiału_z_ładunku]]</f>
        <v>40.83010000000003</v>
      </c>
      <c r="H369">
        <f>IF(martianeum3[[#This Row],[stan_po_wydobyciu_z_ładunku]]&gt;=100,100,0)</f>
        <v>0</v>
      </c>
      <c r="I369">
        <f>martianeum3[[#This Row],[stan_po_wydobyciu_z_ładunku]]-martianeum3[[#This Row],[ile_zabiera_na_orbite]]</f>
        <v>40.83010000000003</v>
      </c>
    </row>
    <row r="370" spans="1:9" x14ac:dyDescent="0.25">
      <c r="A370" s="1">
        <v>49009</v>
      </c>
      <c r="B370">
        <f t="shared" si="5"/>
        <v>40.83010000000003</v>
      </c>
      <c r="C370" t="s">
        <v>7</v>
      </c>
      <c r="D370">
        <v>20.5</v>
      </c>
      <c r="E370">
        <v>18.3</v>
      </c>
      <c r="F370">
        <f>IF(martianeum3[[#This Row],[zawartosc '[%']]]&gt;=1,martianeum3[[#This Row],[masa '[kg']]]*martianeum3[[#This Row],[zawartosc '[%']]]*0.01,0)</f>
        <v>3.7515000000000005</v>
      </c>
      <c r="G370">
        <f>martianeum3[[#This Row],[stan_magazynu '[kg']]]+martianeum3[[#This Row],[ile_kg_materiału_z_ładunku]]</f>
        <v>44.58160000000003</v>
      </c>
      <c r="H370">
        <f>IF(martianeum3[[#This Row],[stan_po_wydobyciu_z_ładunku]]&gt;=100,100,0)</f>
        <v>0</v>
      </c>
      <c r="I370">
        <f>martianeum3[[#This Row],[stan_po_wydobyciu_z_ładunku]]-martianeum3[[#This Row],[ile_zabiera_na_orbite]]</f>
        <v>44.58160000000003</v>
      </c>
    </row>
    <row r="371" spans="1:9" x14ac:dyDescent="0.25">
      <c r="A371" s="1">
        <v>49010</v>
      </c>
      <c r="B371">
        <f t="shared" si="5"/>
        <v>44.58160000000003</v>
      </c>
      <c r="C371" t="s">
        <v>10</v>
      </c>
      <c r="D371">
        <v>22.4</v>
      </c>
      <c r="E371">
        <v>0</v>
      </c>
      <c r="F371">
        <f>IF(martianeum3[[#This Row],[zawartosc '[%']]]&gt;=1,martianeum3[[#This Row],[masa '[kg']]]*martianeum3[[#This Row],[zawartosc '[%']]]*0.01,0)</f>
        <v>0</v>
      </c>
      <c r="G371">
        <f>martianeum3[[#This Row],[stan_magazynu '[kg']]]+martianeum3[[#This Row],[ile_kg_materiału_z_ładunku]]</f>
        <v>44.58160000000003</v>
      </c>
      <c r="H371">
        <f>IF(martianeum3[[#This Row],[stan_po_wydobyciu_z_ładunku]]&gt;=100,100,0)</f>
        <v>0</v>
      </c>
      <c r="I371">
        <f>martianeum3[[#This Row],[stan_po_wydobyciu_z_ładunku]]-martianeum3[[#This Row],[ile_zabiera_na_orbite]]</f>
        <v>44.58160000000003</v>
      </c>
    </row>
    <row r="372" spans="1:9" x14ac:dyDescent="0.25">
      <c r="A372" s="1">
        <v>49011</v>
      </c>
      <c r="B372">
        <f t="shared" si="5"/>
        <v>44.58160000000003</v>
      </c>
      <c r="C372" t="s">
        <v>22</v>
      </c>
      <c r="D372">
        <v>19.100000000000001</v>
      </c>
      <c r="E372">
        <v>0</v>
      </c>
      <c r="F372">
        <f>IF(martianeum3[[#This Row],[zawartosc '[%']]]&gt;=1,martianeum3[[#This Row],[masa '[kg']]]*martianeum3[[#This Row],[zawartosc '[%']]]*0.01,0)</f>
        <v>0</v>
      </c>
      <c r="G372">
        <f>martianeum3[[#This Row],[stan_magazynu '[kg']]]+martianeum3[[#This Row],[ile_kg_materiału_z_ładunku]]</f>
        <v>44.58160000000003</v>
      </c>
      <c r="H372">
        <f>IF(martianeum3[[#This Row],[stan_po_wydobyciu_z_ładunku]]&gt;=100,100,0)</f>
        <v>0</v>
      </c>
      <c r="I372">
        <f>martianeum3[[#This Row],[stan_po_wydobyciu_z_ładunku]]-martianeum3[[#This Row],[ile_zabiera_na_orbite]]</f>
        <v>44.58160000000003</v>
      </c>
    </row>
    <row r="373" spans="1:9" x14ac:dyDescent="0.25">
      <c r="A373" s="1">
        <v>49012</v>
      </c>
      <c r="B373">
        <f t="shared" si="5"/>
        <v>44.58160000000003</v>
      </c>
      <c r="C373" t="s">
        <v>15</v>
      </c>
      <c r="D373">
        <v>20.399999999999999</v>
      </c>
      <c r="E373">
        <v>4.3</v>
      </c>
      <c r="F373">
        <f>IF(martianeum3[[#This Row],[zawartosc '[%']]]&gt;=1,martianeum3[[#This Row],[masa '[kg']]]*martianeum3[[#This Row],[zawartosc '[%']]]*0.01,0)</f>
        <v>0.87719999999999987</v>
      </c>
      <c r="G373">
        <f>martianeum3[[#This Row],[stan_magazynu '[kg']]]+martianeum3[[#This Row],[ile_kg_materiału_z_ładunku]]</f>
        <v>45.458800000000032</v>
      </c>
      <c r="H373">
        <f>IF(martianeum3[[#This Row],[stan_po_wydobyciu_z_ładunku]]&gt;=100,100,0)</f>
        <v>0</v>
      </c>
      <c r="I373">
        <f>martianeum3[[#This Row],[stan_po_wydobyciu_z_ładunku]]-martianeum3[[#This Row],[ile_zabiera_na_orbite]]</f>
        <v>45.458800000000032</v>
      </c>
    </row>
    <row r="374" spans="1:9" x14ac:dyDescent="0.25">
      <c r="A374" s="1">
        <v>49013</v>
      </c>
      <c r="B374">
        <f t="shared" si="5"/>
        <v>45.458800000000032</v>
      </c>
      <c r="C374" t="s">
        <v>19</v>
      </c>
      <c r="D374">
        <v>29.8</v>
      </c>
      <c r="E374">
        <v>0</v>
      </c>
      <c r="F374">
        <f>IF(martianeum3[[#This Row],[zawartosc '[%']]]&gt;=1,martianeum3[[#This Row],[masa '[kg']]]*martianeum3[[#This Row],[zawartosc '[%']]]*0.01,0)</f>
        <v>0</v>
      </c>
      <c r="G374">
        <f>martianeum3[[#This Row],[stan_magazynu '[kg']]]+martianeum3[[#This Row],[ile_kg_materiału_z_ładunku]]</f>
        <v>45.458800000000032</v>
      </c>
      <c r="H374">
        <f>IF(martianeum3[[#This Row],[stan_po_wydobyciu_z_ładunku]]&gt;=100,100,0)</f>
        <v>0</v>
      </c>
      <c r="I374">
        <f>martianeum3[[#This Row],[stan_po_wydobyciu_z_ładunku]]-martianeum3[[#This Row],[ile_zabiera_na_orbite]]</f>
        <v>45.458800000000032</v>
      </c>
    </row>
    <row r="375" spans="1:9" x14ac:dyDescent="0.25">
      <c r="A375" s="1">
        <v>49014</v>
      </c>
      <c r="B375">
        <f t="shared" si="5"/>
        <v>45.458800000000032</v>
      </c>
      <c r="C375" t="s">
        <v>33</v>
      </c>
      <c r="D375">
        <v>13.7</v>
      </c>
      <c r="E375">
        <v>0.7</v>
      </c>
      <c r="F375">
        <f>IF(martianeum3[[#This Row],[zawartosc '[%']]]&gt;=1,martianeum3[[#This Row],[masa '[kg']]]*martianeum3[[#This Row],[zawartosc '[%']]]*0.01,0)</f>
        <v>0</v>
      </c>
      <c r="G375">
        <f>martianeum3[[#This Row],[stan_magazynu '[kg']]]+martianeum3[[#This Row],[ile_kg_materiału_z_ładunku]]</f>
        <v>45.458800000000032</v>
      </c>
      <c r="H375">
        <f>IF(martianeum3[[#This Row],[stan_po_wydobyciu_z_ładunku]]&gt;=100,100,0)</f>
        <v>0</v>
      </c>
      <c r="I375">
        <f>martianeum3[[#This Row],[stan_po_wydobyciu_z_ładunku]]-martianeum3[[#This Row],[ile_zabiera_na_orbite]]</f>
        <v>45.458800000000032</v>
      </c>
    </row>
    <row r="376" spans="1:9" x14ac:dyDescent="0.25">
      <c r="A376" s="1">
        <v>49015</v>
      </c>
      <c r="B376">
        <f t="shared" si="5"/>
        <v>45.458800000000032</v>
      </c>
      <c r="C376" t="s">
        <v>8</v>
      </c>
      <c r="D376">
        <v>20.2</v>
      </c>
      <c r="E376">
        <v>3.7</v>
      </c>
      <c r="F376">
        <f>IF(martianeum3[[#This Row],[zawartosc '[%']]]&gt;=1,martianeum3[[#This Row],[masa '[kg']]]*martianeum3[[#This Row],[zawartosc '[%']]]*0.01,0)</f>
        <v>0.74739999999999995</v>
      </c>
      <c r="G376">
        <f>martianeum3[[#This Row],[stan_magazynu '[kg']]]+martianeum3[[#This Row],[ile_kg_materiału_z_ładunku]]</f>
        <v>46.206200000000031</v>
      </c>
      <c r="H376">
        <f>IF(martianeum3[[#This Row],[stan_po_wydobyciu_z_ładunku]]&gt;=100,100,0)</f>
        <v>0</v>
      </c>
      <c r="I376">
        <f>martianeum3[[#This Row],[stan_po_wydobyciu_z_ładunku]]-martianeum3[[#This Row],[ile_zabiera_na_orbite]]</f>
        <v>46.206200000000031</v>
      </c>
    </row>
    <row r="377" spans="1:9" x14ac:dyDescent="0.25">
      <c r="A377" s="1">
        <v>49016</v>
      </c>
      <c r="B377">
        <f t="shared" si="5"/>
        <v>46.206200000000031</v>
      </c>
      <c r="C377" t="s">
        <v>11</v>
      </c>
      <c r="D377">
        <v>18.2</v>
      </c>
      <c r="E377">
        <v>1.6</v>
      </c>
      <c r="F377">
        <f>IF(martianeum3[[#This Row],[zawartosc '[%']]]&gt;=1,martianeum3[[#This Row],[masa '[kg']]]*martianeum3[[#This Row],[zawartosc '[%']]]*0.01,0)</f>
        <v>0.29120000000000001</v>
      </c>
      <c r="G377">
        <f>martianeum3[[#This Row],[stan_magazynu '[kg']]]+martianeum3[[#This Row],[ile_kg_materiału_z_ładunku]]</f>
        <v>46.497400000000034</v>
      </c>
      <c r="H377">
        <f>IF(martianeum3[[#This Row],[stan_po_wydobyciu_z_ładunku]]&gt;=100,100,0)</f>
        <v>0</v>
      </c>
      <c r="I377">
        <f>martianeum3[[#This Row],[stan_po_wydobyciu_z_ładunku]]-martianeum3[[#This Row],[ile_zabiera_na_orbite]]</f>
        <v>46.497400000000034</v>
      </c>
    </row>
    <row r="378" spans="1:9" x14ac:dyDescent="0.25">
      <c r="A378" s="1">
        <v>49017</v>
      </c>
      <c r="B378">
        <f t="shared" si="5"/>
        <v>46.497400000000034</v>
      </c>
      <c r="C378" t="s">
        <v>13</v>
      </c>
      <c r="D378">
        <v>14.2</v>
      </c>
      <c r="E378">
        <v>2</v>
      </c>
      <c r="F378">
        <f>IF(martianeum3[[#This Row],[zawartosc '[%']]]&gt;=1,martianeum3[[#This Row],[masa '[kg']]]*martianeum3[[#This Row],[zawartosc '[%']]]*0.01,0)</f>
        <v>0.28399999999999997</v>
      </c>
      <c r="G378">
        <f>martianeum3[[#This Row],[stan_magazynu '[kg']]]+martianeum3[[#This Row],[ile_kg_materiału_z_ładunku]]</f>
        <v>46.781400000000033</v>
      </c>
      <c r="H378">
        <f>IF(martianeum3[[#This Row],[stan_po_wydobyciu_z_ładunku]]&gt;=100,100,0)</f>
        <v>0</v>
      </c>
      <c r="I378">
        <f>martianeum3[[#This Row],[stan_po_wydobyciu_z_ładunku]]-martianeum3[[#This Row],[ile_zabiera_na_orbite]]</f>
        <v>46.781400000000033</v>
      </c>
    </row>
    <row r="379" spans="1:9" x14ac:dyDescent="0.25">
      <c r="A379" s="1">
        <v>49018</v>
      </c>
      <c r="B379">
        <f t="shared" si="5"/>
        <v>46.781400000000033</v>
      </c>
      <c r="C379" t="s">
        <v>15</v>
      </c>
      <c r="D379">
        <v>11.2</v>
      </c>
      <c r="E379">
        <v>14.3</v>
      </c>
      <c r="F379">
        <f>IF(martianeum3[[#This Row],[zawartosc '[%']]]&gt;=1,martianeum3[[#This Row],[masa '[kg']]]*martianeum3[[#This Row],[zawartosc '[%']]]*0.01,0)</f>
        <v>1.6015999999999999</v>
      </c>
      <c r="G379">
        <f>martianeum3[[#This Row],[stan_magazynu '[kg']]]+martianeum3[[#This Row],[ile_kg_materiału_z_ładunku]]</f>
        <v>48.383000000000031</v>
      </c>
      <c r="H379">
        <f>IF(martianeum3[[#This Row],[stan_po_wydobyciu_z_ładunku]]&gt;=100,100,0)</f>
        <v>0</v>
      </c>
      <c r="I379">
        <f>martianeum3[[#This Row],[stan_po_wydobyciu_z_ładunku]]-martianeum3[[#This Row],[ile_zabiera_na_orbite]]</f>
        <v>48.383000000000031</v>
      </c>
    </row>
    <row r="380" spans="1:9" x14ac:dyDescent="0.25">
      <c r="A380" s="1">
        <v>49019</v>
      </c>
      <c r="B380">
        <f t="shared" si="5"/>
        <v>48.383000000000031</v>
      </c>
      <c r="C380" t="s">
        <v>32</v>
      </c>
      <c r="D380">
        <v>13.9</v>
      </c>
      <c r="E380">
        <v>0.2</v>
      </c>
      <c r="F380">
        <f>IF(martianeum3[[#This Row],[zawartosc '[%']]]&gt;=1,martianeum3[[#This Row],[masa '[kg']]]*martianeum3[[#This Row],[zawartosc '[%']]]*0.01,0)</f>
        <v>0</v>
      </c>
      <c r="G380">
        <f>martianeum3[[#This Row],[stan_magazynu '[kg']]]+martianeum3[[#This Row],[ile_kg_materiału_z_ładunku]]</f>
        <v>48.383000000000031</v>
      </c>
      <c r="H380">
        <f>IF(martianeum3[[#This Row],[stan_po_wydobyciu_z_ładunku]]&gt;=100,100,0)</f>
        <v>0</v>
      </c>
      <c r="I380">
        <f>martianeum3[[#This Row],[stan_po_wydobyciu_z_ładunku]]-martianeum3[[#This Row],[ile_zabiera_na_orbite]]</f>
        <v>48.383000000000031</v>
      </c>
    </row>
    <row r="381" spans="1:9" x14ac:dyDescent="0.25">
      <c r="A381" s="1">
        <v>49020</v>
      </c>
      <c r="B381">
        <f t="shared" si="5"/>
        <v>48.383000000000031</v>
      </c>
      <c r="C381" t="s">
        <v>11</v>
      </c>
      <c r="D381">
        <v>22.6</v>
      </c>
      <c r="E381">
        <v>15.1</v>
      </c>
      <c r="F381">
        <f>IF(martianeum3[[#This Row],[zawartosc '[%']]]&gt;=1,martianeum3[[#This Row],[masa '[kg']]]*martianeum3[[#This Row],[zawartosc '[%']]]*0.01,0)</f>
        <v>3.4125999999999999</v>
      </c>
      <c r="G381">
        <f>martianeum3[[#This Row],[stan_magazynu '[kg']]]+martianeum3[[#This Row],[ile_kg_materiału_z_ładunku]]</f>
        <v>51.795600000000029</v>
      </c>
      <c r="H381">
        <f>IF(martianeum3[[#This Row],[stan_po_wydobyciu_z_ładunku]]&gt;=100,100,0)</f>
        <v>0</v>
      </c>
      <c r="I381">
        <f>martianeum3[[#This Row],[stan_po_wydobyciu_z_ładunku]]-martianeum3[[#This Row],[ile_zabiera_na_orbite]]</f>
        <v>51.795600000000029</v>
      </c>
    </row>
    <row r="382" spans="1:9" x14ac:dyDescent="0.25">
      <c r="A382" s="1">
        <v>49021</v>
      </c>
      <c r="B382">
        <f t="shared" si="5"/>
        <v>51.795600000000029</v>
      </c>
      <c r="C382" t="s">
        <v>15</v>
      </c>
      <c r="D382">
        <v>29.8</v>
      </c>
      <c r="E382">
        <v>0</v>
      </c>
      <c r="F382">
        <f>IF(martianeum3[[#This Row],[zawartosc '[%']]]&gt;=1,martianeum3[[#This Row],[masa '[kg']]]*martianeum3[[#This Row],[zawartosc '[%']]]*0.01,0)</f>
        <v>0</v>
      </c>
      <c r="G382">
        <f>martianeum3[[#This Row],[stan_magazynu '[kg']]]+martianeum3[[#This Row],[ile_kg_materiału_z_ładunku]]</f>
        <v>51.795600000000029</v>
      </c>
      <c r="H382">
        <f>IF(martianeum3[[#This Row],[stan_po_wydobyciu_z_ładunku]]&gt;=100,100,0)</f>
        <v>0</v>
      </c>
      <c r="I382">
        <f>martianeum3[[#This Row],[stan_po_wydobyciu_z_ładunku]]-martianeum3[[#This Row],[ile_zabiera_na_orbite]]</f>
        <v>51.795600000000029</v>
      </c>
    </row>
    <row r="383" spans="1:9" x14ac:dyDescent="0.25">
      <c r="A383" s="1">
        <v>49022</v>
      </c>
      <c r="B383">
        <f t="shared" si="5"/>
        <v>51.795600000000029</v>
      </c>
      <c r="C383" t="s">
        <v>20</v>
      </c>
      <c r="D383">
        <v>12.7</v>
      </c>
      <c r="E383">
        <v>2.6</v>
      </c>
      <c r="F383">
        <f>IF(martianeum3[[#This Row],[zawartosc '[%']]]&gt;=1,martianeum3[[#This Row],[masa '[kg']]]*martianeum3[[#This Row],[zawartosc '[%']]]*0.01,0)</f>
        <v>0.33019999999999999</v>
      </c>
      <c r="G383">
        <f>martianeum3[[#This Row],[stan_magazynu '[kg']]]+martianeum3[[#This Row],[ile_kg_materiału_z_ładunku]]</f>
        <v>52.125800000000027</v>
      </c>
      <c r="H383">
        <f>IF(martianeum3[[#This Row],[stan_po_wydobyciu_z_ładunku]]&gt;=100,100,0)</f>
        <v>0</v>
      </c>
      <c r="I383">
        <f>martianeum3[[#This Row],[stan_po_wydobyciu_z_ładunku]]-martianeum3[[#This Row],[ile_zabiera_na_orbite]]</f>
        <v>52.125800000000027</v>
      </c>
    </row>
    <row r="384" spans="1:9" x14ac:dyDescent="0.25">
      <c r="A384" s="1">
        <v>49023</v>
      </c>
      <c r="B384">
        <f t="shared" si="5"/>
        <v>52.125800000000027</v>
      </c>
      <c r="C384" t="s">
        <v>27</v>
      </c>
      <c r="D384">
        <v>14.4</v>
      </c>
      <c r="E384">
        <v>0</v>
      </c>
      <c r="F384">
        <f>IF(martianeum3[[#This Row],[zawartosc '[%']]]&gt;=1,martianeum3[[#This Row],[masa '[kg']]]*martianeum3[[#This Row],[zawartosc '[%']]]*0.01,0)</f>
        <v>0</v>
      </c>
      <c r="G384">
        <f>martianeum3[[#This Row],[stan_magazynu '[kg']]]+martianeum3[[#This Row],[ile_kg_materiału_z_ładunku]]</f>
        <v>52.125800000000027</v>
      </c>
      <c r="H384">
        <f>IF(martianeum3[[#This Row],[stan_po_wydobyciu_z_ładunku]]&gt;=100,100,0)</f>
        <v>0</v>
      </c>
      <c r="I384">
        <f>martianeum3[[#This Row],[stan_po_wydobyciu_z_ładunku]]-martianeum3[[#This Row],[ile_zabiera_na_orbite]]</f>
        <v>52.125800000000027</v>
      </c>
    </row>
    <row r="385" spans="1:9" x14ac:dyDescent="0.25">
      <c r="A385" s="1">
        <v>49024</v>
      </c>
      <c r="B385">
        <f t="shared" si="5"/>
        <v>52.125800000000027</v>
      </c>
      <c r="C385" t="s">
        <v>33</v>
      </c>
      <c r="D385">
        <v>18.399999999999999</v>
      </c>
      <c r="E385">
        <v>0.2</v>
      </c>
      <c r="F385">
        <f>IF(martianeum3[[#This Row],[zawartosc '[%']]]&gt;=1,martianeum3[[#This Row],[masa '[kg']]]*martianeum3[[#This Row],[zawartosc '[%']]]*0.01,0)</f>
        <v>0</v>
      </c>
      <c r="G385">
        <f>martianeum3[[#This Row],[stan_magazynu '[kg']]]+martianeum3[[#This Row],[ile_kg_materiału_z_ładunku]]</f>
        <v>52.125800000000027</v>
      </c>
      <c r="H385">
        <f>IF(martianeum3[[#This Row],[stan_po_wydobyciu_z_ładunku]]&gt;=100,100,0)</f>
        <v>0</v>
      </c>
      <c r="I385">
        <f>martianeum3[[#This Row],[stan_po_wydobyciu_z_ładunku]]-martianeum3[[#This Row],[ile_zabiera_na_orbite]]</f>
        <v>52.125800000000027</v>
      </c>
    </row>
    <row r="386" spans="1:9" x14ac:dyDescent="0.25">
      <c r="A386" s="1">
        <v>49025</v>
      </c>
      <c r="B386">
        <f t="shared" si="5"/>
        <v>52.125800000000027</v>
      </c>
      <c r="C386" t="s">
        <v>9</v>
      </c>
      <c r="D386">
        <v>27.2</v>
      </c>
      <c r="E386">
        <v>9.6</v>
      </c>
      <c r="F386">
        <f>IF(martianeum3[[#This Row],[zawartosc '[%']]]&gt;=1,martianeum3[[#This Row],[masa '[kg']]]*martianeum3[[#This Row],[zawartosc '[%']]]*0.01,0)</f>
        <v>2.6112000000000002</v>
      </c>
      <c r="G386">
        <f>martianeum3[[#This Row],[stan_magazynu '[kg']]]+martianeum3[[#This Row],[ile_kg_materiału_z_ładunku]]</f>
        <v>54.737000000000023</v>
      </c>
      <c r="H386">
        <f>IF(martianeum3[[#This Row],[stan_po_wydobyciu_z_ładunku]]&gt;=100,100,0)</f>
        <v>0</v>
      </c>
      <c r="I386">
        <f>martianeum3[[#This Row],[stan_po_wydobyciu_z_ładunku]]-martianeum3[[#This Row],[ile_zabiera_na_orbite]]</f>
        <v>54.737000000000023</v>
      </c>
    </row>
    <row r="387" spans="1:9" x14ac:dyDescent="0.25">
      <c r="A387" s="1">
        <v>49026</v>
      </c>
      <c r="B387">
        <f t="shared" si="5"/>
        <v>54.737000000000023</v>
      </c>
      <c r="C387" t="s">
        <v>22</v>
      </c>
      <c r="D387">
        <v>12.5</v>
      </c>
      <c r="E387">
        <v>8.8000000000000007</v>
      </c>
      <c r="F387">
        <f>IF(martianeum3[[#This Row],[zawartosc '[%']]]&gt;=1,martianeum3[[#This Row],[masa '[kg']]]*martianeum3[[#This Row],[zawartosc '[%']]]*0.01,0)</f>
        <v>1.1000000000000001</v>
      </c>
      <c r="G387">
        <f>martianeum3[[#This Row],[stan_magazynu '[kg']]]+martianeum3[[#This Row],[ile_kg_materiału_z_ładunku]]</f>
        <v>55.837000000000025</v>
      </c>
      <c r="H387">
        <f>IF(martianeum3[[#This Row],[stan_po_wydobyciu_z_ładunku]]&gt;=100,100,0)</f>
        <v>0</v>
      </c>
      <c r="I387">
        <f>martianeum3[[#This Row],[stan_po_wydobyciu_z_ładunku]]-martianeum3[[#This Row],[ile_zabiera_na_orbite]]</f>
        <v>55.837000000000025</v>
      </c>
    </row>
    <row r="388" spans="1:9" x14ac:dyDescent="0.25">
      <c r="A388" s="1">
        <v>49027</v>
      </c>
      <c r="B388">
        <f t="shared" ref="B388:B451" si="6">I387</f>
        <v>55.837000000000025</v>
      </c>
      <c r="C388" t="s">
        <v>26</v>
      </c>
      <c r="D388">
        <v>22.6</v>
      </c>
      <c r="E388">
        <v>3.5</v>
      </c>
      <c r="F388">
        <f>IF(martianeum3[[#This Row],[zawartosc '[%']]]&gt;=1,martianeum3[[#This Row],[masa '[kg']]]*martianeum3[[#This Row],[zawartosc '[%']]]*0.01,0)</f>
        <v>0.79100000000000015</v>
      </c>
      <c r="G388">
        <f>martianeum3[[#This Row],[stan_magazynu '[kg']]]+martianeum3[[#This Row],[ile_kg_materiału_z_ładunku]]</f>
        <v>56.628000000000021</v>
      </c>
      <c r="H388">
        <f>IF(martianeum3[[#This Row],[stan_po_wydobyciu_z_ładunku]]&gt;=100,100,0)</f>
        <v>0</v>
      </c>
      <c r="I388">
        <f>martianeum3[[#This Row],[stan_po_wydobyciu_z_ładunku]]-martianeum3[[#This Row],[ile_zabiera_na_orbite]]</f>
        <v>56.628000000000021</v>
      </c>
    </row>
    <row r="389" spans="1:9" x14ac:dyDescent="0.25">
      <c r="A389" s="1">
        <v>49028</v>
      </c>
      <c r="B389">
        <f t="shared" si="6"/>
        <v>56.628000000000021</v>
      </c>
      <c r="C389" t="s">
        <v>7</v>
      </c>
      <c r="D389">
        <v>21.8</v>
      </c>
      <c r="E389">
        <v>6.5</v>
      </c>
      <c r="F389">
        <f>IF(martianeum3[[#This Row],[zawartosc '[%']]]&gt;=1,martianeum3[[#This Row],[masa '[kg']]]*martianeum3[[#This Row],[zawartosc '[%']]]*0.01,0)</f>
        <v>1.4170000000000003</v>
      </c>
      <c r="G389">
        <f>martianeum3[[#This Row],[stan_magazynu '[kg']]]+martianeum3[[#This Row],[ile_kg_materiału_z_ładunku]]</f>
        <v>58.045000000000023</v>
      </c>
      <c r="H389">
        <f>IF(martianeum3[[#This Row],[stan_po_wydobyciu_z_ładunku]]&gt;=100,100,0)</f>
        <v>0</v>
      </c>
      <c r="I389">
        <f>martianeum3[[#This Row],[stan_po_wydobyciu_z_ładunku]]-martianeum3[[#This Row],[ile_zabiera_na_orbite]]</f>
        <v>58.045000000000023</v>
      </c>
    </row>
    <row r="390" spans="1:9" x14ac:dyDescent="0.25">
      <c r="A390" s="1">
        <v>49029</v>
      </c>
      <c r="B390">
        <f t="shared" si="6"/>
        <v>58.045000000000023</v>
      </c>
      <c r="C390" t="s">
        <v>23</v>
      </c>
      <c r="D390">
        <v>17.2</v>
      </c>
      <c r="E390">
        <v>0</v>
      </c>
      <c r="F390">
        <f>IF(martianeum3[[#This Row],[zawartosc '[%']]]&gt;=1,martianeum3[[#This Row],[masa '[kg']]]*martianeum3[[#This Row],[zawartosc '[%']]]*0.01,0)</f>
        <v>0</v>
      </c>
      <c r="G390">
        <f>martianeum3[[#This Row],[stan_magazynu '[kg']]]+martianeum3[[#This Row],[ile_kg_materiału_z_ładunku]]</f>
        <v>58.045000000000023</v>
      </c>
      <c r="H390">
        <f>IF(martianeum3[[#This Row],[stan_po_wydobyciu_z_ładunku]]&gt;=100,100,0)</f>
        <v>0</v>
      </c>
      <c r="I390">
        <f>martianeum3[[#This Row],[stan_po_wydobyciu_z_ładunku]]-martianeum3[[#This Row],[ile_zabiera_na_orbite]]</f>
        <v>58.045000000000023</v>
      </c>
    </row>
    <row r="391" spans="1:9" x14ac:dyDescent="0.25">
      <c r="A391" s="1">
        <v>49030</v>
      </c>
      <c r="B391">
        <f t="shared" si="6"/>
        <v>58.045000000000023</v>
      </c>
      <c r="C391" t="s">
        <v>13</v>
      </c>
      <c r="D391">
        <v>13.4</v>
      </c>
      <c r="E391">
        <v>14.1</v>
      </c>
      <c r="F391">
        <f>IF(martianeum3[[#This Row],[zawartosc '[%']]]&gt;=1,martianeum3[[#This Row],[masa '[kg']]]*martianeum3[[#This Row],[zawartosc '[%']]]*0.01,0)</f>
        <v>1.8894</v>
      </c>
      <c r="G391">
        <f>martianeum3[[#This Row],[stan_magazynu '[kg']]]+martianeum3[[#This Row],[ile_kg_materiału_z_ładunku]]</f>
        <v>59.934400000000025</v>
      </c>
      <c r="H391">
        <f>IF(martianeum3[[#This Row],[stan_po_wydobyciu_z_ładunku]]&gt;=100,100,0)</f>
        <v>0</v>
      </c>
      <c r="I391">
        <f>martianeum3[[#This Row],[stan_po_wydobyciu_z_ładunku]]-martianeum3[[#This Row],[ile_zabiera_na_orbite]]</f>
        <v>59.934400000000025</v>
      </c>
    </row>
    <row r="392" spans="1:9" x14ac:dyDescent="0.25">
      <c r="A392" s="1">
        <v>49031</v>
      </c>
      <c r="B392">
        <f t="shared" si="6"/>
        <v>59.934400000000025</v>
      </c>
      <c r="C392" t="s">
        <v>9</v>
      </c>
      <c r="D392">
        <v>13.8</v>
      </c>
      <c r="E392">
        <v>9.9</v>
      </c>
      <c r="F392">
        <f>IF(martianeum3[[#This Row],[zawartosc '[%']]]&gt;=1,martianeum3[[#This Row],[masa '[kg']]]*martianeum3[[#This Row],[zawartosc '[%']]]*0.01,0)</f>
        <v>1.3662000000000001</v>
      </c>
      <c r="G392">
        <f>martianeum3[[#This Row],[stan_magazynu '[kg']]]+martianeum3[[#This Row],[ile_kg_materiału_z_ładunku]]</f>
        <v>61.300600000000024</v>
      </c>
      <c r="H392">
        <f>IF(martianeum3[[#This Row],[stan_po_wydobyciu_z_ładunku]]&gt;=100,100,0)</f>
        <v>0</v>
      </c>
      <c r="I392">
        <f>martianeum3[[#This Row],[stan_po_wydobyciu_z_ładunku]]-martianeum3[[#This Row],[ile_zabiera_na_orbite]]</f>
        <v>61.300600000000024</v>
      </c>
    </row>
    <row r="393" spans="1:9" x14ac:dyDescent="0.25">
      <c r="A393" s="1">
        <v>49032</v>
      </c>
      <c r="B393">
        <f t="shared" si="6"/>
        <v>61.300600000000024</v>
      </c>
      <c r="C393" t="s">
        <v>24</v>
      </c>
      <c r="D393">
        <v>10.6</v>
      </c>
      <c r="E393">
        <v>1.2</v>
      </c>
      <c r="F393">
        <f>IF(martianeum3[[#This Row],[zawartosc '[%']]]&gt;=1,martianeum3[[#This Row],[masa '[kg']]]*martianeum3[[#This Row],[zawartosc '[%']]]*0.01,0)</f>
        <v>0.12719999999999998</v>
      </c>
      <c r="G393">
        <f>martianeum3[[#This Row],[stan_magazynu '[kg']]]+martianeum3[[#This Row],[ile_kg_materiału_z_ładunku]]</f>
        <v>61.427800000000026</v>
      </c>
      <c r="H393">
        <f>IF(martianeum3[[#This Row],[stan_po_wydobyciu_z_ładunku]]&gt;=100,100,0)</f>
        <v>0</v>
      </c>
      <c r="I393">
        <f>martianeum3[[#This Row],[stan_po_wydobyciu_z_ładunku]]-martianeum3[[#This Row],[ile_zabiera_na_orbite]]</f>
        <v>61.427800000000026</v>
      </c>
    </row>
    <row r="394" spans="1:9" x14ac:dyDescent="0.25">
      <c r="A394" s="1">
        <v>49033</v>
      </c>
      <c r="B394">
        <f t="shared" si="6"/>
        <v>61.427800000000026</v>
      </c>
      <c r="C394" t="s">
        <v>16</v>
      </c>
      <c r="D394">
        <v>28.8</v>
      </c>
      <c r="E394">
        <v>0.1</v>
      </c>
      <c r="F394">
        <f>IF(martianeum3[[#This Row],[zawartosc '[%']]]&gt;=1,martianeum3[[#This Row],[masa '[kg']]]*martianeum3[[#This Row],[zawartosc '[%']]]*0.01,0)</f>
        <v>0</v>
      </c>
      <c r="G394">
        <f>martianeum3[[#This Row],[stan_magazynu '[kg']]]+martianeum3[[#This Row],[ile_kg_materiału_z_ładunku]]</f>
        <v>61.427800000000026</v>
      </c>
      <c r="H394">
        <f>IF(martianeum3[[#This Row],[stan_po_wydobyciu_z_ładunku]]&gt;=100,100,0)</f>
        <v>0</v>
      </c>
      <c r="I394">
        <f>martianeum3[[#This Row],[stan_po_wydobyciu_z_ładunku]]-martianeum3[[#This Row],[ile_zabiera_na_orbite]]</f>
        <v>61.427800000000026</v>
      </c>
    </row>
    <row r="395" spans="1:9" x14ac:dyDescent="0.25">
      <c r="A395" s="1">
        <v>49034</v>
      </c>
      <c r="B395">
        <f t="shared" si="6"/>
        <v>61.427800000000026</v>
      </c>
      <c r="C395" t="s">
        <v>28</v>
      </c>
      <c r="D395">
        <v>16.899999999999999</v>
      </c>
      <c r="E395">
        <v>0.7</v>
      </c>
      <c r="F395">
        <f>IF(martianeum3[[#This Row],[zawartosc '[%']]]&gt;=1,martianeum3[[#This Row],[masa '[kg']]]*martianeum3[[#This Row],[zawartosc '[%']]]*0.01,0)</f>
        <v>0</v>
      </c>
      <c r="G395">
        <f>martianeum3[[#This Row],[stan_magazynu '[kg']]]+martianeum3[[#This Row],[ile_kg_materiału_z_ładunku]]</f>
        <v>61.427800000000026</v>
      </c>
      <c r="H395">
        <f>IF(martianeum3[[#This Row],[stan_po_wydobyciu_z_ładunku]]&gt;=100,100,0)</f>
        <v>0</v>
      </c>
      <c r="I395">
        <f>martianeum3[[#This Row],[stan_po_wydobyciu_z_ładunku]]-martianeum3[[#This Row],[ile_zabiera_na_orbite]]</f>
        <v>61.427800000000026</v>
      </c>
    </row>
    <row r="396" spans="1:9" x14ac:dyDescent="0.25">
      <c r="A396" s="1">
        <v>49035</v>
      </c>
      <c r="B396">
        <f t="shared" si="6"/>
        <v>61.427800000000026</v>
      </c>
      <c r="C396" t="s">
        <v>18</v>
      </c>
      <c r="D396">
        <v>11.2</v>
      </c>
      <c r="E396">
        <v>4.8</v>
      </c>
      <c r="F396">
        <f>IF(martianeum3[[#This Row],[zawartosc '[%']]]&gt;=1,martianeum3[[#This Row],[masa '[kg']]]*martianeum3[[#This Row],[zawartosc '[%']]]*0.01,0)</f>
        <v>0.53759999999999997</v>
      </c>
      <c r="G396">
        <f>martianeum3[[#This Row],[stan_magazynu '[kg']]]+martianeum3[[#This Row],[ile_kg_materiału_z_ładunku]]</f>
        <v>61.965400000000024</v>
      </c>
      <c r="H396">
        <f>IF(martianeum3[[#This Row],[stan_po_wydobyciu_z_ładunku]]&gt;=100,100,0)</f>
        <v>0</v>
      </c>
      <c r="I396">
        <f>martianeum3[[#This Row],[stan_po_wydobyciu_z_ładunku]]-martianeum3[[#This Row],[ile_zabiera_na_orbite]]</f>
        <v>61.965400000000024</v>
      </c>
    </row>
    <row r="397" spans="1:9" x14ac:dyDescent="0.25">
      <c r="A397" s="1">
        <v>49036</v>
      </c>
      <c r="B397">
        <f t="shared" si="6"/>
        <v>61.965400000000024</v>
      </c>
      <c r="C397" t="s">
        <v>10</v>
      </c>
      <c r="D397">
        <v>13.9</v>
      </c>
      <c r="E397">
        <v>23</v>
      </c>
      <c r="F397">
        <f>IF(martianeum3[[#This Row],[zawartosc '[%']]]&gt;=1,martianeum3[[#This Row],[masa '[kg']]]*martianeum3[[#This Row],[zawartosc '[%']]]*0.01,0)</f>
        <v>3.1970000000000001</v>
      </c>
      <c r="G397">
        <f>martianeum3[[#This Row],[stan_magazynu '[kg']]]+martianeum3[[#This Row],[ile_kg_materiału_z_ładunku]]</f>
        <v>65.162400000000019</v>
      </c>
      <c r="H397">
        <f>IF(martianeum3[[#This Row],[stan_po_wydobyciu_z_ładunku]]&gt;=100,100,0)</f>
        <v>0</v>
      </c>
      <c r="I397">
        <f>martianeum3[[#This Row],[stan_po_wydobyciu_z_ładunku]]-martianeum3[[#This Row],[ile_zabiera_na_orbite]]</f>
        <v>65.162400000000019</v>
      </c>
    </row>
    <row r="398" spans="1:9" x14ac:dyDescent="0.25">
      <c r="A398" s="1">
        <v>49037</v>
      </c>
      <c r="B398">
        <f t="shared" si="6"/>
        <v>65.162400000000019</v>
      </c>
      <c r="C398" t="s">
        <v>11</v>
      </c>
      <c r="D398">
        <v>25.3</v>
      </c>
      <c r="E398">
        <v>21.9</v>
      </c>
      <c r="F398">
        <f>IF(martianeum3[[#This Row],[zawartosc '[%']]]&gt;=1,martianeum3[[#This Row],[masa '[kg']]]*martianeum3[[#This Row],[zawartosc '[%']]]*0.01,0)</f>
        <v>5.5406999999999993</v>
      </c>
      <c r="G398">
        <f>martianeum3[[#This Row],[stan_magazynu '[kg']]]+martianeum3[[#This Row],[ile_kg_materiału_z_ładunku]]</f>
        <v>70.70310000000002</v>
      </c>
      <c r="H398">
        <f>IF(martianeum3[[#This Row],[stan_po_wydobyciu_z_ładunku]]&gt;=100,100,0)</f>
        <v>0</v>
      </c>
      <c r="I398">
        <f>martianeum3[[#This Row],[stan_po_wydobyciu_z_ładunku]]-martianeum3[[#This Row],[ile_zabiera_na_orbite]]</f>
        <v>70.70310000000002</v>
      </c>
    </row>
    <row r="399" spans="1:9" x14ac:dyDescent="0.25">
      <c r="A399" s="1">
        <v>49038</v>
      </c>
      <c r="B399">
        <f t="shared" si="6"/>
        <v>70.70310000000002</v>
      </c>
      <c r="C399" t="s">
        <v>10</v>
      </c>
      <c r="D399">
        <v>14.7</v>
      </c>
      <c r="E399">
        <v>0</v>
      </c>
      <c r="F399">
        <f>IF(martianeum3[[#This Row],[zawartosc '[%']]]&gt;=1,martianeum3[[#This Row],[masa '[kg']]]*martianeum3[[#This Row],[zawartosc '[%']]]*0.01,0)</f>
        <v>0</v>
      </c>
      <c r="G399">
        <f>martianeum3[[#This Row],[stan_magazynu '[kg']]]+martianeum3[[#This Row],[ile_kg_materiału_z_ładunku]]</f>
        <v>70.70310000000002</v>
      </c>
      <c r="H399">
        <f>IF(martianeum3[[#This Row],[stan_po_wydobyciu_z_ładunku]]&gt;=100,100,0)</f>
        <v>0</v>
      </c>
      <c r="I399">
        <f>martianeum3[[#This Row],[stan_po_wydobyciu_z_ładunku]]-martianeum3[[#This Row],[ile_zabiera_na_orbite]]</f>
        <v>70.70310000000002</v>
      </c>
    </row>
    <row r="400" spans="1:9" x14ac:dyDescent="0.25">
      <c r="A400" s="1">
        <v>49039</v>
      </c>
      <c r="B400">
        <f t="shared" si="6"/>
        <v>70.70310000000002</v>
      </c>
      <c r="C400" t="s">
        <v>12</v>
      </c>
      <c r="D400">
        <v>20.3</v>
      </c>
      <c r="E400">
        <v>5.3</v>
      </c>
      <c r="F400">
        <f>IF(martianeum3[[#This Row],[zawartosc '[%']]]&gt;=1,martianeum3[[#This Row],[masa '[kg']]]*martianeum3[[#This Row],[zawartosc '[%']]]*0.01,0)</f>
        <v>1.0759000000000001</v>
      </c>
      <c r="G400">
        <f>martianeum3[[#This Row],[stan_magazynu '[kg']]]+martianeum3[[#This Row],[ile_kg_materiału_z_ładunku]]</f>
        <v>71.779000000000025</v>
      </c>
      <c r="H400">
        <f>IF(martianeum3[[#This Row],[stan_po_wydobyciu_z_ładunku]]&gt;=100,100,0)</f>
        <v>0</v>
      </c>
      <c r="I400">
        <f>martianeum3[[#This Row],[stan_po_wydobyciu_z_ładunku]]-martianeum3[[#This Row],[ile_zabiera_na_orbite]]</f>
        <v>71.779000000000025</v>
      </c>
    </row>
    <row r="401" spans="1:9" x14ac:dyDescent="0.25">
      <c r="A401" s="1">
        <v>49040</v>
      </c>
      <c r="B401">
        <f t="shared" si="6"/>
        <v>71.779000000000025</v>
      </c>
      <c r="C401" t="s">
        <v>15</v>
      </c>
      <c r="D401">
        <v>25</v>
      </c>
      <c r="E401">
        <v>3.8</v>
      </c>
      <c r="F401">
        <f>IF(martianeum3[[#This Row],[zawartosc '[%']]]&gt;=1,martianeum3[[#This Row],[masa '[kg']]]*martianeum3[[#This Row],[zawartosc '[%']]]*0.01,0)</f>
        <v>0.95000000000000007</v>
      </c>
      <c r="G401">
        <f>martianeum3[[#This Row],[stan_magazynu '[kg']]]+martianeum3[[#This Row],[ile_kg_materiału_z_ładunku]]</f>
        <v>72.729000000000028</v>
      </c>
      <c r="H401">
        <f>IF(martianeum3[[#This Row],[stan_po_wydobyciu_z_ładunku]]&gt;=100,100,0)</f>
        <v>0</v>
      </c>
      <c r="I401">
        <f>martianeum3[[#This Row],[stan_po_wydobyciu_z_ładunku]]-martianeum3[[#This Row],[ile_zabiera_na_orbite]]</f>
        <v>72.729000000000028</v>
      </c>
    </row>
    <row r="402" spans="1:9" x14ac:dyDescent="0.25">
      <c r="A402" s="1">
        <v>49041</v>
      </c>
      <c r="B402">
        <f t="shared" si="6"/>
        <v>72.729000000000028</v>
      </c>
      <c r="C402" t="s">
        <v>18</v>
      </c>
      <c r="D402">
        <v>19.600000000000001</v>
      </c>
      <c r="E402">
        <v>0.6</v>
      </c>
      <c r="F402">
        <f>IF(martianeum3[[#This Row],[zawartosc '[%']]]&gt;=1,martianeum3[[#This Row],[masa '[kg']]]*martianeum3[[#This Row],[zawartosc '[%']]]*0.01,0)</f>
        <v>0</v>
      </c>
      <c r="G402">
        <f>martianeum3[[#This Row],[stan_magazynu '[kg']]]+martianeum3[[#This Row],[ile_kg_materiału_z_ładunku]]</f>
        <v>72.729000000000028</v>
      </c>
      <c r="H402">
        <f>IF(martianeum3[[#This Row],[stan_po_wydobyciu_z_ładunku]]&gt;=100,100,0)</f>
        <v>0</v>
      </c>
      <c r="I402">
        <f>martianeum3[[#This Row],[stan_po_wydobyciu_z_ładunku]]-martianeum3[[#This Row],[ile_zabiera_na_orbite]]</f>
        <v>72.729000000000028</v>
      </c>
    </row>
    <row r="403" spans="1:9" x14ac:dyDescent="0.25">
      <c r="A403" s="1">
        <v>49042</v>
      </c>
      <c r="B403">
        <f t="shared" si="6"/>
        <v>72.729000000000028</v>
      </c>
      <c r="C403" t="s">
        <v>12</v>
      </c>
      <c r="D403">
        <v>10.8</v>
      </c>
      <c r="E403">
        <v>0</v>
      </c>
      <c r="F403">
        <f>IF(martianeum3[[#This Row],[zawartosc '[%']]]&gt;=1,martianeum3[[#This Row],[masa '[kg']]]*martianeum3[[#This Row],[zawartosc '[%']]]*0.01,0)</f>
        <v>0</v>
      </c>
      <c r="G403">
        <f>martianeum3[[#This Row],[stan_magazynu '[kg']]]+martianeum3[[#This Row],[ile_kg_materiału_z_ładunku]]</f>
        <v>72.729000000000028</v>
      </c>
      <c r="H403">
        <f>IF(martianeum3[[#This Row],[stan_po_wydobyciu_z_ładunku]]&gt;=100,100,0)</f>
        <v>0</v>
      </c>
      <c r="I403">
        <f>martianeum3[[#This Row],[stan_po_wydobyciu_z_ładunku]]-martianeum3[[#This Row],[ile_zabiera_na_orbite]]</f>
        <v>72.729000000000028</v>
      </c>
    </row>
    <row r="404" spans="1:9" x14ac:dyDescent="0.25">
      <c r="A404" s="1">
        <v>49043</v>
      </c>
      <c r="B404">
        <f t="shared" si="6"/>
        <v>72.729000000000028</v>
      </c>
      <c r="C404" t="s">
        <v>21</v>
      </c>
      <c r="D404">
        <v>17.100000000000001</v>
      </c>
      <c r="E404">
        <v>0.7</v>
      </c>
      <c r="F404">
        <f>IF(martianeum3[[#This Row],[zawartosc '[%']]]&gt;=1,martianeum3[[#This Row],[masa '[kg']]]*martianeum3[[#This Row],[zawartosc '[%']]]*0.01,0)</f>
        <v>0</v>
      </c>
      <c r="G404">
        <f>martianeum3[[#This Row],[stan_magazynu '[kg']]]+martianeum3[[#This Row],[ile_kg_materiału_z_ładunku]]</f>
        <v>72.729000000000028</v>
      </c>
      <c r="H404">
        <f>IF(martianeum3[[#This Row],[stan_po_wydobyciu_z_ładunku]]&gt;=100,100,0)</f>
        <v>0</v>
      </c>
      <c r="I404">
        <f>martianeum3[[#This Row],[stan_po_wydobyciu_z_ładunku]]-martianeum3[[#This Row],[ile_zabiera_na_orbite]]</f>
        <v>72.729000000000028</v>
      </c>
    </row>
    <row r="405" spans="1:9" x14ac:dyDescent="0.25">
      <c r="A405" s="1">
        <v>49044</v>
      </c>
      <c r="B405">
        <f t="shared" si="6"/>
        <v>72.729000000000028</v>
      </c>
      <c r="C405" t="s">
        <v>14</v>
      </c>
      <c r="D405">
        <v>15.1</v>
      </c>
      <c r="E405">
        <v>0</v>
      </c>
      <c r="F405">
        <f>IF(martianeum3[[#This Row],[zawartosc '[%']]]&gt;=1,martianeum3[[#This Row],[masa '[kg']]]*martianeum3[[#This Row],[zawartosc '[%']]]*0.01,0)</f>
        <v>0</v>
      </c>
      <c r="G405">
        <f>martianeum3[[#This Row],[stan_magazynu '[kg']]]+martianeum3[[#This Row],[ile_kg_materiału_z_ładunku]]</f>
        <v>72.729000000000028</v>
      </c>
      <c r="H405">
        <f>IF(martianeum3[[#This Row],[stan_po_wydobyciu_z_ładunku]]&gt;=100,100,0)</f>
        <v>0</v>
      </c>
      <c r="I405">
        <f>martianeum3[[#This Row],[stan_po_wydobyciu_z_ładunku]]-martianeum3[[#This Row],[ile_zabiera_na_orbite]]</f>
        <v>72.729000000000028</v>
      </c>
    </row>
    <row r="406" spans="1:9" x14ac:dyDescent="0.25">
      <c r="A406" s="1">
        <v>49045</v>
      </c>
      <c r="B406">
        <f t="shared" si="6"/>
        <v>72.729000000000028</v>
      </c>
      <c r="C406" t="s">
        <v>18</v>
      </c>
      <c r="D406">
        <v>26.4</v>
      </c>
      <c r="E406">
        <v>1.9</v>
      </c>
      <c r="F406">
        <f>IF(martianeum3[[#This Row],[zawartosc '[%']]]&gt;=1,martianeum3[[#This Row],[masa '[kg']]]*martianeum3[[#This Row],[zawartosc '[%']]]*0.01,0)</f>
        <v>0.50159999999999993</v>
      </c>
      <c r="G406">
        <f>martianeum3[[#This Row],[stan_magazynu '[kg']]]+martianeum3[[#This Row],[ile_kg_materiału_z_ładunku]]</f>
        <v>73.230600000000024</v>
      </c>
      <c r="H406">
        <f>IF(martianeum3[[#This Row],[stan_po_wydobyciu_z_ładunku]]&gt;=100,100,0)</f>
        <v>0</v>
      </c>
      <c r="I406">
        <f>martianeum3[[#This Row],[stan_po_wydobyciu_z_ładunku]]-martianeum3[[#This Row],[ile_zabiera_na_orbite]]</f>
        <v>73.230600000000024</v>
      </c>
    </row>
    <row r="407" spans="1:9" x14ac:dyDescent="0.25">
      <c r="A407" s="1">
        <v>49046</v>
      </c>
      <c r="B407">
        <f t="shared" si="6"/>
        <v>73.230600000000024</v>
      </c>
      <c r="C407" t="s">
        <v>10</v>
      </c>
      <c r="D407">
        <v>11.6</v>
      </c>
      <c r="E407">
        <v>14.4</v>
      </c>
      <c r="F407">
        <f>IF(martianeum3[[#This Row],[zawartosc '[%']]]&gt;=1,martianeum3[[#This Row],[masa '[kg']]]*martianeum3[[#This Row],[zawartosc '[%']]]*0.01,0)</f>
        <v>1.6703999999999999</v>
      </c>
      <c r="G407">
        <f>martianeum3[[#This Row],[stan_magazynu '[kg']]]+martianeum3[[#This Row],[ile_kg_materiału_z_ładunku]]</f>
        <v>74.901000000000025</v>
      </c>
      <c r="H407">
        <f>IF(martianeum3[[#This Row],[stan_po_wydobyciu_z_ładunku]]&gt;=100,100,0)</f>
        <v>0</v>
      </c>
      <c r="I407">
        <f>martianeum3[[#This Row],[stan_po_wydobyciu_z_ładunku]]-martianeum3[[#This Row],[ile_zabiera_na_orbite]]</f>
        <v>74.901000000000025</v>
      </c>
    </row>
    <row r="408" spans="1:9" x14ac:dyDescent="0.25">
      <c r="A408" s="1">
        <v>49047</v>
      </c>
      <c r="B408">
        <f t="shared" si="6"/>
        <v>74.901000000000025</v>
      </c>
      <c r="C408" t="s">
        <v>10</v>
      </c>
      <c r="D408">
        <v>16.600000000000001</v>
      </c>
      <c r="E408">
        <v>40.6</v>
      </c>
      <c r="F408">
        <f>IF(martianeum3[[#This Row],[zawartosc '[%']]]&gt;=1,martianeum3[[#This Row],[masa '[kg']]]*martianeum3[[#This Row],[zawartosc '[%']]]*0.01,0)</f>
        <v>6.7396000000000003</v>
      </c>
      <c r="G408">
        <f>martianeum3[[#This Row],[stan_magazynu '[kg']]]+martianeum3[[#This Row],[ile_kg_materiału_z_ładunku]]</f>
        <v>81.64060000000002</v>
      </c>
      <c r="H408">
        <f>IF(martianeum3[[#This Row],[stan_po_wydobyciu_z_ładunku]]&gt;=100,100,0)</f>
        <v>0</v>
      </c>
      <c r="I408">
        <f>martianeum3[[#This Row],[stan_po_wydobyciu_z_ładunku]]-martianeum3[[#This Row],[ile_zabiera_na_orbite]]</f>
        <v>81.64060000000002</v>
      </c>
    </row>
    <row r="409" spans="1:9" x14ac:dyDescent="0.25">
      <c r="A409" s="1">
        <v>49048</v>
      </c>
      <c r="B409">
        <f t="shared" si="6"/>
        <v>81.64060000000002</v>
      </c>
      <c r="C409" t="s">
        <v>19</v>
      </c>
      <c r="D409">
        <v>19.5</v>
      </c>
      <c r="E409">
        <v>24.9</v>
      </c>
      <c r="F409">
        <f>IF(martianeum3[[#This Row],[zawartosc '[%']]]&gt;=1,martianeum3[[#This Row],[masa '[kg']]]*martianeum3[[#This Row],[zawartosc '[%']]]*0.01,0)</f>
        <v>4.8554999999999993</v>
      </c>
      <c r="G409">
        <f>martianeum3[[#This Row],[stan_magazynu '[kg']]]+martianeum3[[#This Row],[ile_kg_materiału_z_ładunku]]</f>
        <v>86.496100000000013</v>
      </c>
      <c r="H409">
        <f>IF(martianeum3[[#This Row],[stan_po_wydobyciu_z_ładunku]]&gt;=100,100,0)</f>
        <v>0</v>
      </c>
      <c r="I409">
        <f>martianeum3[[#This Row],[stan_po_wydobyciu_z_ładunku]]-martianeum3[[#This Row],[ile_zabiera_na_orbite]]</f>
        <v>86.496100000000013</v>
      </c>
    </row>
    <row r="410" spans="1:9" x14ac:dyDescent="0.25">
      <c r="A410" s="1">
        <v>49049</v>
      </c>
      <c r="B410">
        <f t="shared" si="6"/>
        <v>86.496100000000013</v>
      </c>
      <c r="C410" t="s">
        <v>17</v>
      </c>
      <c r="D410">
        <v>24.9</v>
      </c>
      <c r="E410">
        <v>6.5</v>
      </c>
      <c r="F410">
        <f>IF(martianeum3[[#This Row],[zawartosc '[%']]]&gt;=1,martianeum3[[#This Row],[masa '[kg']]]*martianeum3[[#This Row],[zawartosc '[%']]]*0.01,0)</f>
        <v>1.6185</v>
      </c>
      <c r="G410">
        <f>martianeum3[[#This Row],[stan_magazynu '[kg']]]+martianeum3[[#This Row],[ile_kg_materiału_z_ładunku]]</f>
        <v>88.11460000000001</v>
      </c>
      <c r="H410">
        <f>IF(martianeum3[[#This Row],[stan_po_wydobyciu_z_ładunku]]&gt;=100,100,0)</f>
        <v>0</v>
      </c>
      <c r="I410">
        <f>martianeum3[[#This Row],[stan_po_wydobyciu_z_ładunku]]-martianeum3[[#This Row],[ile_zabiera_na_orbite]]</f>
        <v>88.11460000000001</v>
      </c>
    </row>
    <row r="411" spans="1:9" x14ac:dyDescent="0.25">
      <c r="A411" s="1">
        <v>49050</v>
      </c>
      <c r="B411">
        <f t="shared" si="6"/>
        <v>88.11460000000001</v>
      </c>
      <c r="C411" t="s">
        <v>23</v>
      </c>
      <c r="D411">
        <v>19.3</v>
      </c>
      <c r="E411">
        <v>0.8</v>
      </c>
      <c r="F411">
        <f>IF(martianeum3[[#This Row],[zawartosc '[%']]]&gt;=1,martianeum3[[#This Row],[masa '[kg']]]*martianeum3[[#This Row],[zawartosc '[%']]]*0.01,0)</f>
        <v>0</v>
      </c>
      <c r="G411">
        <f>martianeum3[[#This Row],[stan_magazynu '[kg']]]+martianeum3[[#This Row],[ile_kg_materiału_z_ładunku]]</f>
        <v>88.11460000000001</v>
      </c>
      <c r="H411">
        <f>IF(martianeum3[[#This Row],[stan_po_wydobyciu_z_ładunku]]&gt;=100,100,0)</f>
        <v>0</v>
      </c>
      <c r="I411">
        <f>martianeum3[[#This Row],[stan_po_wydobyciu_z_ładunku]]-martianeum3[[#This Row],[ile_zabiera_na_orbite]]</f>
        <v>88.11460000000001</v>
      </c>
    </row>
    <row r="412" spans="1:9" x14ac:dyDescent="0.25">
      <c r="A412" s="1">
        <v>49051</v>
      </c>
      <c r="B412">
        <f t="shared" si="6"/>
        <v>88.11460000000001</v>
      </c>
      <c r="C412" t="s">
        <v>17</v>
      </c>
      <c r="D412">
        <v>26.2</v>
      </c>
      <c r="E412">
        <v>2.8</v>
      </c>
      <c r="F412">
        <f>IF(martianeum3[[#This Row],[zawartosc '[%']]]&gt;=1,martianeum3[[#This Row],[masa '[kg']]]*martianeum3[[#This Row],[zawartosc '[%']]]*0.01,0)</f>
        <v>0.73360000000000003</v>
      </c>
      <c r="G412">
        <f>martianeum3[[#This Row],[stan_magazynu '[kg']]]+martianeum3[[#This Row],[ile_kg_materiału_z_ładunku]]</f>
        <v>88.848200000000006</v>
      </c>
      <c r="H412">
        <f>IF(martianeum3[[#This Row],[stan_po_wydobyciu_z_ładunku]]&gt;=100,100,0)</f>
        <v>0</v>
      </c>
      <c r="I412">
        <f>martianeum3[[#This Row],[stan_po_wydobyciu_z_ładunku]]-martianeum3[[#This Row],[ile_zabiera_na_orbite]]</f>
        <v>88.848200000000006</v>
      </c>
    </row>
    <row r="413" spans="1:9" x14ac:dyDescent="0.25">
      <c r="A413" s="1">
        <v>49052</v>
      </c>
      <c r="B413">
        <f t="shared" si="6"/>
        <v>88.848200000000006</v>
      </c>
      <c r="C413" t="s">
        <v>7</v>
      </c>
      <c r="D413">
        <v>28.1</v>
      </c>
      <c r="E413">
        <v>0.6</v>
      </c>
      <c r="F413">
        <f>IF(martianeum3[[#This Row],[zawartosc '[%']]]&gt;=1,martianeum3[[#This Row],[masa '[kg']]]*martianeum3[[#This Row],[zawartosc '[%']]]*0.01,0)</f>
        <v>0</v>
      </c>
      <c r="G413">
        <f>martianeum3[[#This Row],[stan_magazynu '[kg']]]+martianeum3[[#This Row],[ile_kg_materiału_z_ładunku]]</f>
        <v>88.848200000000006</v>
      </c>
      <c r="H413">
        <f>IF(martianeum3[[#This Row],[stan_po_wydobyciu_z_ładunku]]&gt;=100,100,0)</f>
        <v>0</v>
      </c>
      <c r="I413">
        <f>martianeum3[[#This Row],[stan_po_wydobyciu_z_ładunku]]-martianeum3[[#This Row],[ile_zabiera_na_orbite]]</f>
        <v>88.848200000000006</v>
      </c>
    </row>
    <row r="414" spans="1:9" x14ac:dyDescent="0.25">
      <c r="A414" s="1">
        <v>49053</v>
      </c>
      <c r="B414">
        <f t="shared" si="6"/>
        <v>88.848200000000006</v>
      </c>
      <c r="C414" t="s">
        <v>14</v>
      </c>
      <c r="D414">
        <v>17</v>
      </c>
      <c r="E414">
        <v>4.8</v>
      </c>
      <c r="F414">
        <f>IF(martianeum3[[#This Row],[zawartosc '[%']]]&gt;=1,martianeum3[[#This Row],[masa '[kg']]]*martianeum3[[#This Row],[zawartosc '[%']]]*0.01,0)</f>
        <v>0.81599999999999995</v>
      </c>
      <c r="G414">
        <f>martianeum3[[#This Row],[stan_magazynu '[kg']]]+martianeum3[[#This Row],[ile_kg_materiału_z_ładunku]]</f>
        <v>89.664200000000008</v>
      </c>
      <c r="H414">
        <f>IF(martianeum3[[#This Row],[stan_po_wydobyciu_z_ładunku]]&gt;=100,100,0)</f>
        <v>0</v>
      </c>
      <c r="I414">
        <f>martianeum3[[#This Row],[stan_po_wydobyciu_z_ładunku]]-martianeum3[[#This Row],[ile_zabiera_na_orbite]]</f>
        <v>89.664200000000008</v>
      </c>
    </row>
    <row r="415" spans="1:9" x14ac:dyDescent="0.25">
      <c r="A415" s="1">
        <v>49054</v>
      </c>
      <c r="B415">
        <f t="shared" si="6"/>
        <v>89.664200000000008</v>
      </c>
      <c r="C415" t="s">
        <v>17</v>
      </c>
      <c r="D415">
        <v>28.5</v>
      </c>
      <c r="E415">
        <v>7.1</v>
      </c>
      <c r="F415">
        <f>IF(martianeum3[[#This Row],[zawartosc '[%']]]&gt;=1,martianeum3[[#This Row],[masa '[kg']]]*martianeum3[[#This Row],[zawartosc '[%']]]*0.01,0)</f>
        <v>2.0234999999999999</v>
      </c>
      <c r="G415">
        <f>martianeum3[[#This Row],[stan_magazynu '[kg']]]+martianeum3[[#This Row],[ile_kg_materiału_z_ładunku]]</f>
        <v>91.687700000000007</v>
      </c>
      <c r="H415">
        <f>IF(martianeum3[[#This Row],[stan_po_wydobyciu_z_ładunku]]&gt;=100,100,0)</f>
        <v>0</v>
      </c>
      <c r="I415">
        <f>martianeum3[[#This Row],[stan_po_wydobyciu_z_ładunku]]-martianeum3[[#This Row],[ile_zabiera_na_orbite]]</f>
        <v>91.687700000000007</v>
      </c>
    </row>
    <row r="416" spans="1:9" x14ac:dyDescent="0.25">
      <c r="A416" s="1">
        <v>49055</v>
      </c>
      <c r="B416">
        <f t="shared" si="6"/>
        <v>91.687700000000007</v>
      </c>
      <c r="C416" t="s">
        <v>5</v>
      </c>
      <c r="D416">
        <v>14.2</v>
      </c>
      <c r="E416">
        <v>2.1</v>
      </c>
      <c r="F416">
        <f>IF(martianeum3[[#This Row],[zawartosc '[%']]]&gt;=1,martianeum3[[#This Row],[masa '[kg']]]*martianeum3[[#This Row],[zawartosc '[%']]]*0.01,0)</f>
        <v>0.29820000000000002</v>
      </c>
      <c r="G416">
        <f>martianeum3[[#This Row],[stan_magazynu '[kg']]]+martianeum3[[#This Row],[ile_kg_materiału_z_ładunku]]</f>
        <v>91.985900000000001</v>
      </c>
      <c r="H416">
        <f>IF(martianeum3[[#This Row],[stan_po_wydobyciu_z_ładunku]]&gt;=100,100,0)</f>
        <v>0</v>
      </c>
      <c r="I416">
        <f>martianeum3[[#This Row],[stan_po_wydobyciu_z_ładunku]]-martianeum3[[#This Row],[ile_zabiera_na_orbite]]</f>
        <v>91.985900000000001</v>
      </c>
    </row>
    <row r="417" spans="1:9" x14ac:dyDescent="0.25">
      <c r="A417" s="1">
        <v>49056</v>
      </c>
      <c r="B417">
        <f t="shared" si="6"/>
        <v>91.985900000000001</v>
      </c>
      <c r="C417" t="s">
        <v>7</v>
      </c>
      <c r="D417">
        <v>24.9</v>
      </c>
      <c r="E417">
        <v>8.3000000000000007</v>
      </c>
      <c r="F417">
        <f>IF(martianeum3[[#This Row],[zawartosc '[%']]]&gt;=1,martianeum3[[#This Row],[masa '[kg']]]*martianeum3[[#This Row],[zawartosc '[%']]]*0.01,0)</f>
        <v>2.0667</v>
      </c>
      <c r="G417">
        <f>martianeum3[[#This Row],[stan_magazynu '[kg']]]+martianeum3[[#This Row],[ile_kg_materiału_z_ładunku]]</f>
        <v>94.052599999999998</v>
      </c>
      <c r="H417">
        <f>IF(martianeum3[[#This Row],[stan_po_wydobyciu_z_ładunku]]&gt;=100,100,0)</f>
        <v>0</v>
      </c>
      <c r="I417">
        <f>martianeum3[[#This Row],[stan_po_wydobyciu_z_ładunku]]-martianeum3[[#This Row],[ile_zabiera_na_orbite]]</f>
        <v>94.052599999999998</v>
      </c>
    </row>
    <row r="418" spans="1:9" x14ac:dyDescent="0.25">
      <c r="A418" s="1">
        <v>49057</v>
      </c>
      <c r="B418">
        <f t="shared" si="6"/>
        <v>94.052599999999998</v>
      </c>
      <c r="C418" t="s">
        <v>17</v>
      </c>
      <c r="D418">
        <v>19.100000000000001</v>
      </c>
      <c r="E418">
        <v>3.4</v>
      </c>
      <c r="F418">
        <f>IF(martianeum3[[#This Row],[zawartosc '[%']]]&gt;=1,martianeum3[[#This Row],[masa '[kg']]]*martianeum3[[#This Row],[zawartosc '[%']]]*0.01,0)</f>
        <v>0.64939999999999998</v>
      </c>
      <c r="G418">
        <f>martianeum3[[#This Row],[stan_magazynu '[kg']]]+martianeum3[[#This Row],[ile_kg_materiału_z_ładunku]]</f>
        <v>94.701999999999998</v>
      </c>
      <c r="H418">
        <f>IF(martianeum3[[#This Row],[stan_po_wydobyciu_z_ładunku]]&gt;=100,100,0)</f>
        <v>0</v>
      </c>
      <c r="I418">
        <f>martianeum3[[#This Row],[stan_po_wydobyciu_z_ładunku]]-martianeum3[[#This Row],[ile_zabiera_na_orbite]]</f>
        <v>94.701999999999998</v>
      </c>
    </row>
    <row r="419" spans="1:9" x14ac:dyDescent="0.25">
      <c r="A419" s="1">
        <v>49058</v>
      </c>
      <c r="B419">
        <f t="shared" si="6"/>
        <v>94.701999999999998</v>
      </c>
      <c r="C419" t="s">
        <v>10</v>
      </c>
      <c r="D419">
        <v>14.9</v>
      </c>
      <c r="E419">
        <v>23.1</v>
      </c>
      <c r="F419">
        <f>IF(martianeum3[[#This Row],[zawartosc '[%']]]&gt;=1,martianeum3[[#This Row],[masa '[kg']]]*martianeum3[[#This Row],[zawartosc '[%']]]*0.01,0)</f>
        <v>3.4419000000000004</v>
      </c>
      <c r="G419">
        <f>martianeum3[[#This Row],[stan_magazynu '[kg']]]+martianeum3[[#This Row],[ile_kg_materiału_z_ładunku]]</f>
        <v>98.143900000000002</v>
      </c>
      <c r="H419">
        <f>IF(martianeum3[[#This Row],[stan_po_wydobyciu_z_ładunku]]&gt;=100,100,0)</f>
        <v>0</v>
      </c>
      <c r="I419">
        <f>martianeum3[[#This Row],[stan_po_wydobyciu_z_ładunku]]-martianeum3[[#This Row],[ile_zabiera_na_orbite]]</f>
        <v>98.143900000000002</v>
      </c>
    </row>
    <row r="420" spans="1:9" x14ac:dyDescent="0.25">
      <c r="A420" s="1">
        <v>49059</v>
      </c>
      <c r="B420">
        <f t="shared" si="6"/>
        <v>98.143900000000002</v>
      </c>
      <c r="C420" t="s">
        <v>27</v>
      </c>
      <c r="D420">
        <v>16.899999999999999</v>
      </c>
      <c r="E420">
        <v>6.8</v>
      </c>
      <c r="F420">
        <f>IF(martianeum3[[#This Row],[zawartosc '[%']]]&gt;=1,martianeum3[[#This Row],[masa '[kg']]]*martianeum3[[#This Row],[zawartosc '[%']]]*0.01,0)</f>
        <v>1.1492</v>
      </c>
      <c r="G420">
        <f>martianeum3[[#This Row],[stan_magazynu '[kg']]]+martianeum3[[#This Row],[ile_kg_materiału_z_ładunku]]</f>
        <v>99.293099999999995</v>
      </c>
      <c r="H420">
        <f>IF(martianeum3[[#This Row],[stan_po_wydobyciu_z_ładunku]]&gt;=100,100,0)</f>
        <v>0</v>
      </c>
      <c r="I420">
        <f>martianeum3[[#This Row],[stan_po_wydobyciu_z_ładunku]]-martianeum3[[#This Row],[ile_zabiera_na_orbite]]</f>
        <v>99.293099999999995</v>
      </c>
    </row>
    <row r="421" spans="1:9" x14ac:dyDescent="0.25">
      <c r="A421" s="1">
        <v>49060</v>
      </c>
      <c r="B421">
        <f t="shared" si="6"/>
        <v>99.293099999999995</v>
      </c>
      <c r="C421" t="s">
        <v>12</v>
      </c>
      <c r="D421">
        <v>15.9</v>
      </c>
      <c r="E421">
        <v>6.8</v>
      </c>
      <c r="F421">
        <f>IF(martianeum3[[#This Row],[zawartosc '[%']]]&gt;=1,martianeum3[[#This Row],[masa '[kg']]]*martianeum3[[#This Row],[zawartosc '[%']]]*0.01,0)</f>
        <v>1.0812000000000002</v>
      </c>
      <c r="G421">
        <f>martianeum3[[#This Row],[stan_magazynu '[kg']]]+martianeum3[[#This Row],[ile_kg_materiału_z_ładunku]]</f>
        <v>100.37429999999999</v>
      </c>
      <c r="H421">
        <f>IF(martianeum3[[#This Row],[stan_po_wydobyciu_z_ładunku]]&gt;=100,100,0)</f>
        <v>100</v>
      </c>
      <c r="I421">
        <f>martianeum3[[#This Row],[stan_po_wydobyciu_z_ładunku]]-martianeum3[[#This Row],[ile_zabiera_na_orbite]]</f>
        <v>0.37429999999999097</v>
      </c>
    </row>
    <row r="422" spans="1:9" x14ac:dyDescent="0.25">
      <c r="A422" s="1">
        <v>49061</v>
      </c>
      <c r="B422">
        <f t="shared" si="6"/>
        <v>0.37429999999999097</v>
      </c>
      <c r="C422" t="s">
        <v>29</v>
      </c>
      <c r="D422">
        <v>26.3</v>
      </c>
      <c r="E422">
        <v>0.7</v>
      </c>
      <c r="F422">
        <f>IF(martianeum3[[#This Row],[zawartosc '[%']]]&gt;=1,martianeum3[[#This Row],[masa '[kg']]]*martianeum3[[#This Row],[zawartosc '[%']]]*0.01,0)</f>
        <v>0</v>
      </c>
      <c r="G422">
        <f>martianeum3[[#This Row],[stan_magazynu '[kg']]]+martianeum3[[#This Row],[ile_kg_materiału_z_ładunku]]</f>
        <v>0.37429999999999097</v>
      </c>
      <c r="H422">
        <f>IF(martianeum3[[#This Row],[stan_po_wydobyciu_z_ładunku]]&gt;=100,100,0)</f>
        <v>0</v>
      </c>
      <c r="I422">
        <f>martianeum3[[#This Row],[stan_po_wydobyciu_z_ładunku]]-martianeum3[[#This Row],[ile_zabiera_na_orbite]]</f>
        <v>0.37429999999999097</v>
      </c>
    </row>
    <row r="423" spans="1:9" x14ac:dyDescent="0.25">
      <c r="A423" s="1">
        <v>49062</v>
      </c>
      <c r="B423">
        <f t="shared" si="6"/>
        <v>0.37429999999999097</v>
      </c>
      <c r="C423" t="s">
        <v>10</v>
      </c>
      <c r="D423">
        <v>12.2</v>
      </c>
      <c r="E423">
        <v>0</v>
      </c>
      <c r="F423">
        <f>IF(martianeum3[[#This Row],[zawartosc '[%']]]&gt;=1,martianeum3[[#This Row],[masa '[kg']]]*martianeum3[[#This Row],[zawartosc '[%']]]*0.01,0)</f>
        <v>0</v>
      </c>
      <c r="G423">
        <f>martianeum3[[#This Row],[stan_magazynu '[kg']]]+martianeum3[[#This Row],[ile_kg_materiału_z_ładunku]]</f>
        <v>0.37429999999999097</v>
      </c>
      <c r="H423">
        <f>IF(martianeum3[[#This Row],[stan_po_wydobyciu_z_ładunku]]&gt;=100,100,0)</f>
        <v>0</v>
      </c>
      <c r="I423">
        <f>martianeum3[[#This Row],[stan_po_wydobyciu_z_ładunku]]-martianeum3[[#This Row],[ile_zabiera_na_orbite]]</f>
        <v>0.37429999999999097</v>
      </c>
    </row>
    <row r="424" spans="1:9" x14ac:dyDescent="0.25">
      <c r="A424" s="1">
        <v>49063</v>
      </c>
      <c r="B424">
        <f t="shared" si="6"/>
        <v>0.37429999999999097</v>
      </c>
      <c r="C424" t="s">
        <v>7</v>
      </c>
      <c r="D424">
        <v>27.5</v>
      </c>
      <c r="E424">
        <v>0</v>
      </c>
      <c r="F424">
        <f>IF(martianeum3[[#This Row],[zawartosc '[%']]]&gt;=1,martianeum3[[#This Row],[masa '[kg']]]*martianeum3[[#This Row],[zawartosc '[%']]]*0.01,0)</f>
        <v>0</v>
      </c>
      <c r="G424">
        <f>martianeum3[[#This Row],[stan_magazynu '[kg']]]+martianeum3[[#This Row],[ile_kg_materiału_z_ładunku]]</f>
        <v>0.37429999999999097</v>
      </c>
      <c r="H424">
        <f>IF(martianeum3[[#This Row],[stan_po_wydobyciu_z_ładunku]]&gt;=100,100,0)</f>
        <v>0</v>
      </c>
      <c r="I424">
        <f>martianeum3[[#This Row],[stan_po_wydobyciu_z_ładunku]]-martianeum3[[#This Row],[ile_zabiera_na_orbite]]</f>
        <v>0.37429999999999097</v>
      </c>
    </row>
    <row r="425" spans="1:9" x14ac:dyDescent="0.25">
      <c r="A425" s="1">
        <v>49064</v>
      </c>
      <c r="B425">
        <f t="shared" si="6"/>
        <v>0.37429999999999097</v>
      </c>
      <c r="C425" t="s">
        <v>21</v>
      </c>
      <c r="D425">
        <v>23</v>
      </c>
      <c r="E425">
        <v>0</v>
      </c>
      <c r="F425">
        <f>IF(martianeum3[[#This Row],[zawartosc '[%']]]&gt;=1,martianeum3[[#This Row],[masa '[kg']]]*martianeum3[[#This Row],[zawartosc '[%']]]*0.01,0)</f>
        <v>0</v>
      </c>
      <c r="G425">
        <f>martianeum3[[#This Row],[stan_magazynu '[kg']]]+martianeum3[[#This Row],[ile_kg_materiału_z_ładunku]]</f>
        <v>0.37429999999999097</v>
      </c>
      <c r="H425">
        <f>IF(martianeum3[[#This Row],[stan_po_wydobyciu_z_ładunku]]&gt;=100,100,0)</f>
        <v>0</v>
      </c>
      <c r="I425">
        <f>martianeum3[[#This Row],[stan_po_wydobyciu_z_ładunku]]-martianeum3[[#This Row],[ile_zabiera_na_orbite]]</f>
        <v>0.37429999999999097</v>
      </c>
    </row>
    <row r="426" spans="1:9" x14ac:dyDescent="0.25">
      <c r="A426" s="1">
        <v>49065</v>
      </c>
      <c r="B426">
        <f t="shared" si="6"/>
        <v>0.37429999999999097</v>
      </c>
      <c r="C426" t="s">
        <v>19</v>
      </c>
      <c r="D426">
        <v>17.899999999999999</v>
      </c>
      <c r="E426">
        <v>36.799999999999997</v>
      </c>
      <c r="F426">
        <f>IF(martianeum3[[#This Row],[zawartosc '[%']]]&gt;=1,martianeum3[[#This Row],[masa '[kg']]]*martianeum3[[#This Row],[zawartosc '[%']]]*0.01,0)</f>
        <v>6.5871999999999993</v>
      </c>
      <c r="G426">
        <f>martianeum3[[#This Row],[stan_magazynu '[kg']]]+martianeum3[[#This Row],[ile_kg_materiału_z_ładunku]]</f>
        <v>6.9614999999999903</v>
      </c>
      <c r="H426">
        <f>IF(martianeum3[[#This Row],[stan_po_wydobyciu_z_ładunku]]&gt;=100,100,0)</f>
        <v>0</v>
      </c>
      <c r="I426">
        <f>martianeum3[[#This Row],[stan_po_wydobyciu_z_ładunku]]-martianeum3[[#This Row],[ile_zabiera_na_orbite]]</f>
        <v>6.9614999999999903</v>
      </c>
    </row>
    <row r="427" spans="1:9" x14ac:dyDescent="0.25">
      <c r="A427" s="1">
        <v>49066</v>
      </c>
      <c r="B427">
        <f t="shared" si="6"/>
        <v>6.9614999999999903</v>
      </c>
      <c r="C427" t="s">
        <v>19</v>
      </c>
      <c r="D427">
        <v>27.3</v>
      </c>
      <c r="E427">
        <v>0</v>
      </c>
      <c r="F427">
        <f>IF(martianeum3[[#This Row],[zawartosc '[%']]]&gt;=1,martianeum3[[#This Row],[masa '[kg']]]*martianeum3[[#This Row],[zawartosc '[%']]]*0.01,0)</f>
        <v>0</v>
      </c>
      <c r="G427">
        <f>martianeum3[[#This Row],[stan_magazynu '[kg']]]+martianeum3[[#This Row],[ile_kg_materiału_z_ładunku]]</f>
        <v>6.9614999999999903</v>
      </c>
      <c r="H427">
        <f>IF(martianeum3[[#This Row],[stan_po_wydobyciu_z_ładunku]]&gt;=100,100,0)</f>
        <v>0</v>
      </c>
      <c r="I427">
        <f>martianeum3[[#This Row],[stan_po_wydobyciu_z_ładunku]]-martianeum3[[#This Row],[ile_zabiera_na_orbite]]</f>
        <v>6.9614999999999903</v>
      </c>
    </row>
    <row r="428" spans="1:9" x14ac:dyDescent="0.25">
      <c r="A428" s="1">
        <v>49067</v>
      </c>
      <c r="B428">
        <f t="shared" si="6"/>
        <v>6.9614999999999903</v>
      </c>
      <c r="C428" t="s">
        <v>4</v>
      </c>
      <c r="D428">
        <v>19.3</v>
      </c>
      <c r="E428">
        <v>0.4</v>
      </c>
      <c r="F428">
        <f>IF(martianeum3[[#This Row],[zawartosc '[%']]]&gt;=1,martianeum3[[#This Row],[masa '[kg']]]*martianeum3[[#This Row],[zawartosc '[%']]]*0.01,0)</f>
        <v>0</v>
      </c>
      <c r="G428">
        <f>martianeum3[[#This Row],[stan_magazynu '[kg']]]+martianeum3[[#This Row],[ile_kg_materiału_z_ładunku]]</f>
        <v>6.9614999999999903</v>
      </c>
      <c r="H428">
        <f>IF(martianeum3[[#This Row],[stan_po_wydobyciu_z_ładunku]]&gt;=100,100,0)</f>
        <v>0</v>
      </c>
      <c r="I428">
        <f>martianeum3[[#This Row],[stan_po_wydobyciu_z_ładunku]]-martianeum3[[#This Row],[ile_zabiera_na_orbite]]</f>
        <v>6.9614999999999903</v>
      </c>
    </row>
    <row r="429" spans="1:9" x14ac:dyDescent="0.25">
      <c r="A429" s="1">
        <v>49068</v>
      </c>
      <c r="B429">
        <f t="shared" si="6"/>
        <v>6.9614999999999903</v>
      </c>
      <c r="C429" t="s">
        <v>14</v>
      </c>
      <c r="D429">
        <v>25.5</v>
      </c>
      <c r="E429">
        <v>0</v>
      </c>
      <c r="F429">
        <f>IF(martianeum3[[#This Row],[zawartosc '[%']]]&gt;=1,martianeum3[[#This Row],[masa '[kg']]]*martianeum3[[#This Row],[zawartosc '[%']]]*0.01,0)</f>
        <v>0</v>
      </c>
      <c r="G429">
        <f>martianeum3[[#This Row],[stan_magazynu '[kg']]]+martianeum3[[#This Row],[ile_kg_materiału_z_ładunku]]</f>
        <v>6.9614999999999903</v>
      </c>
      <c r="H429">
        <f>IF(martianeum3[[#This Row],[stan_po_wydobyciu_z_ładunku]]&gt;=100,100,0)</f>
        <v>0</v>
      </c>
      <c r="I429">
        <f>martianeum3[[#This Row],[stan_po_wydobyciu_z_ładunku]]-martianeum3[[#This Row],[ile_zabiera_na_orbite]]</f>
        <v>6.9614999999999903</v>
      </c>
    </row>
    <row r="430" spans="1:9" x14ac:dyDescent="0.25">
      <c r="A430" s="1">
        <v>49069</v>
      </c>
      <c r="B430">
        <f t="shared" si="6"/>
        <v>6.9614999999999903</v>
      </c>
      <c r="C430" t="s">
        <v>6</v>
      </c>
      <c r="D430">
        <v>13.7</v>
      </c>
      <c r="E430">
        <v>11.7</v>
      </c>
      <c r="F430">
        <f>IF(martianeum3[[#This Row],[zawartosc '[%']]]&gt;=1,martianeum3[[#This Row],[masa '[kg']]]*martianeum3[[#This Row],[zawartosc '[%']]]*0.01,0)</f>
        <v>1.6029</v>
      </c>
      <c r="G430">
        <f>martianeum3[[#This Row],[stan_magazynu '[kg']]]+martianeum3[[#This Row],[ile_kg_materiału_z_ładunku]]</f>
        <v>8.5643999999999902</v>
      </c>
      <c r="H430">
        <f>IF(martianeum3[[#This Row],[stan_po_wydobyciu_z_ładunku]]&gt;=100,100,0)</f>
        <v>0</v>
      </c>
      <c r="I430">
        <f>martianeum3[[#This Row],[stan_po_wydobyciu_z_ładunku]]-martianeum3[[#This Row],[ile_zabiera_na_orbite]]</f>
        <v>8.5643999999999902</v>
      </c>
    </row>
    <row r="431" spans="1:9" x14ac:dyDescent="0.25">
      <c r="A431" s="1">
        <v>49070</v>
      </c>
      <c r="B431">
        <f t="shared" si="6"/>
        <v>8.5643999999999902</v>
      </c>
      <c r="C431" t="s">
        <v>19</v>
      </c>
      <c r="D431">
        <v>18.399999999999999</v>
      </c>
      <c r="E431">
        <v>0</v>
      </c>
      <c r="F431">
        <f>IF(martianeum3[[#This Row],[zawartosc '[%']]]&gt;=1,martianeum3[[#This Row],[masa '[kg']]]*martianeum3[[#This Row],[zawartosc '[%']]]*0.01,0)</f>
        <v>0</v>
      </c>
      <c r="G431">
        <f>martianeum3[[#This Row],[stan_magazynu '[kg']]]+martianeum3[[#This Row],[ile_kg_materiału_z_ładunku]]</f>
        <v>8.5643999999999902</v>
      </c>
      <c r="H431">
        <f>IF(martianeum3[[#This Row],[stan_po_wydobyciu_z_ładunku]]&gt;=100,100,0)</f>
        <v>0</v>
      </c>
      <c r="I431">
        <f>martianeum3[[#This Row],[stan_po_wydobyciu_z_ładunku]]-martianeum3[[#This Row],[ile_zabiera_na_orbite]]</f>
        <v>8.5643999999999902</v>
      </c>
    </row>
    <row r="432" spans="1:9" x14ac:dyDescent="0.25">
      <c r="A432" s="1">
        <v>49071</v>
      </c>
      <c r="B432">
        <f t="shared" si="6"/>
        <v>8.5643999999999902</v>
      </c>
      <c r="C432" t="s">
        <v>18</v>
      </c>
      <c r="D432">
        <v>11.1</v>
      </c>
      <c r="E432">
        <v>0</v>
      </c>
      <c r="F432">
        <f>IF(martianeum3[[#This Row],[zawartosc '[%']]]&gt;=1,martianeum3[[#This Row],[masa '[kg']]]*martianeum3[[#This Row],[zawartosc '[%']]]*0.01,0)</f>
        <v>0</v>
      </c>
      <c r="G432">
        <f>martianeum3[[#This Row],[stan_magazynu '[kg']]]+martianeum3[[#This Row],[ile_kg_materiału_z_ładunku]]</f>
        <v>8.5643999999999902</v>
      </c>
      <c r="H432">
        <f>IF(martianeum3[[#This Row],[stan_po_wydobyciu_z_ładunku]]&gt;=100,100,0)</f>
        <v>0</v>
      </c>
      <c r="I432">
        <f>martianeum3[[#This Row],[stan_po_wydobyciu_z_ładunku]]-martianeum3[[#This Row],[ile_zabiera_na_orbite]]</f>
        <v>8.5643999999999902</v>
      </c>
    </row>
    <row r="433" spans="1:9" x14ac:dyDescent="0.25">
      <c r="A433" s="1">
        <v>49072</v>
      </c>
      <c r="B433">
        <f t="shared" si="6"/>
        <v>8.5643999999999902</v>
      </c>
      <c r="C433" t="s">
        <v>12</v>
      </c>
      <c r="D433">
        <v>28</v>
      </c>
      <c r="E433">
        <v>0</v>
      </c>
      <c r="F433">
        <f>IF(martianeum3[[#This Row],[zawartosc '[%']]]&gt;=1,martianeum3[[#This Row],[masa '[kg']]]*martianeum3[[#This Row],[zawartosc '[%']]]*0.01,0)</f>
        <v>0</v>
      </c>
      <c r="G433">
        <f>martianeum3[[#This Row],[stan_magazynu '[kg']]]+martianeum3[[#This Row],[ile_kg_materiału_z_ładunku]]</f>
        <v>8.5643999999999902</v>
      </c>
      <c r="H433">
        <f>IF(martianeum3[[#This Row],[stan_po_wydobyciu_z_ładunku]]&gt;=100,100,0)</f>
        <v>0</v>
      </c>
      <c r="I433">
        <f>martianeum3[[#This Row],[stan_po_wydobyciu_z_ładunku]]-martianeum3[[#This Row],[ile_zabiera_na_orbite]]</f>
        <v>8.5643999999999902</v>
      </c>
    </row>
    <row r="434" spans="1:9" x14ac:dyDescent="0.25">
      <c r="A434" s="1">
        <v>49073</v>
      </c>
      <c r="B434">
        <f t="shared" si="6"/>
        <v>8.5643999999999902</v>
      </c>
      <c r="C434" t="s">
        <v>6</v>
      </c>
      <c r="D434">
        <v>16.2</v>
      </c>
      <c r="E434">
        <v>13.7</v>
      </c>
      <c r="F434">
        <f>IF(martianeum3[[#This Row],[zawartosc '[%']]]&gt;=1,martianeum3[[#This Row],[masa '[kg']]]*martianeum3[[#This Row],[zawartosc '[%']]]*0.01,0)</f>
        <v>2.2193999999999998</v>
      </c>
      <c r="G434">
        <f>martianeum3[[#This Row],[stan_magazynu '[kg']]]+martianeum3[[#This Row],[ile_kg_materiału_z_ładunku]]</f>
        <v>10.783799999999991</v>
      </c>
      <c r="H434">
        <f>IF(martianeum3[[#This Row],[stan_po_wydobyciu_z_ładunku]]&gt;=100,100,0)</f>
        <v>0</v>
      </c>
      <c r="I434">
        <f>martianeum3[[#This Row],[stan_po_wydobyciu_z_ładunku]]-martianeum3[[#This Row],[ile_zabiera_na_orbite]]</f>
        <v>10.783799999999991</v>
      </c>
    </row>
    <row r="435" spans="1:9" x14ac:dyDescent="0.25">
      <c r="A435" s="1">
        <v>49074</v>
      </c>
      <c r="B435">
        <f t="shared" si="6"/>
        <v>10.783799999999991</v>
      </c>
      <c r="C435" t="s">
        <v>19</v>
      </c>
      <c r="D435">
        <v>12.1</v>
      </c>
      <c r="E435">
        <v>37.200000000000003</v>
      </c>
      <c r="F435">
        <f>IF(martianeum3[[#This Row],[zawartosc '[%']]]&gt;=1,martianeum3[[#This Row],[masa '[kg']]]*martianeum3[[#This Row],[zawartosc '[%']]]*0.01,0)</f>
        <v>4.5011999999999999</v>
      </c>
      <c r="G435">
        <f>martianeum3[[#This Row],[stan_magazynu '[kg']]]+martianeum3[[#This Row],[ile_kg_materiału_z_ładunku]]</f>
        <v>15.284999999999989</v>
      </c>
      <c r="H435">
        <f>IF(martianeum3[[#This Row],[stan_po_wydobyciu_z_ładunku]]&gt;=100,100,0)</f>
        <v>0</v>
      </c>
      <c r="I435">
        <f>martianeum3[[#This Row],[stan_po_wydobyciu_z_ładunku]]-martianeum3[[#This Row],[ile_zabiera_na_orbite]]</f>
        <v>15.284999999999989</v>
      </c>
    </row>
    <row r="436" spans="1:9" x14ac:dyDescent="0.25">
      <c r="A436" s="1">
        <v>49075</v>
      </c>
      <c r="B436">
        <f t="shared" si="6"/>
        <v>15.284999999999989</v>
      </c>
      <c r="C436" t="s">
        <v>20</v>
      </c>
      <c r="D436">
        <v>21.4</v>
      </c>
      <c r="E436">
        <v>3.1</v>
      </c>
      <c r="F436">
        <f>IF(martianeum3[[#This Row],[zawartosc '[%']]]&gt;=1,martianeum3[[#This Row],[masa '[kg']]]*martianeum3[[#This Row],[zawartosc '[%']]]*0.01,0)</f>
        <v>0.6634000000000001</v>
      </c>
      <c r="G436">
        <f>martianeum3[[#This Row],[stan_magazynu '[kg']]]+martianeum3[[#This Row],[ile_kg_materiału_z_ładunku]]</f>
        <v>15.948399999999989</v>
      </c>
      <c r="H436">
        <f>IF(martianeum3[[#This Row],[stan_po_wydobyciu_z_ładunku]]&gt;=100,100,0)</f>
        <v>0</v>
      </c>
      <c r="I436">
        <f>martianeum3[[#This Row],[stan_po_wydobyciu_z_ładunku]]-martianeum3[[#This Row],[ile_zabiera_na_orbite]]</f>
        <v>15.948399999999989</v>
      </c>
    </row>
    <row r="437" spans="1:9" x14ac:dyDescent="0.25">
      <c r="A437" s="1">
        <v>49076</v>
      </c>
      <c r="B437">
        <f t="shared" si="6"/>
        <v>15.948399999999989</v>
      </c>
      <c r="C437" t="s">
        <v>10</v>
      </c>
      <c r="D437">
        <v>11.2</v>
      </c>
      <c r="E437">
        <v>0</v>
      </c>
      <c r="F437">
        <f>IF(martianeum3[[#This Row],[zawartosc '[%']]]&gt;=1,martianeum3[[#This Row],[masa '[kg']]]*martianeum3[[#This Row],[zawartosc '[%']]]*0.01,0)</f>
        <v>0</v>
      </c>
      <c r="G437">
        <f>martianeum3[[#This Row],[stan_magazynu '[kg']]]+martianeum3[[#This Row],[ile_kg_materiału_z_ładunku]]</f>
        <v>15.948399999999989</v>
      </c>
      <c r="H437">
        <f>IF(martianeum3[[#This Row],[stan_po_wydobyciu_z_ładunku]]&gt;=100,100,0)</f>
        <v>0</v>
      </c>
      <c r="I437">
        <f>martianeum3[[#This Row],[stan_po_wydobyciu_z_ładunku]]-martianeum3[[#This Row],[ile_zabiera_na_orbite]]</f>
        <v>15.948399999999989</v>
      </c>
    </row>
    <row r="438" spans="1:9" x14ac:dyDescent="0.25">
      <c r="A438" s="1">
        <v>49077</v>
      </c>
      <c r="B438">
        <f t="shared" si="6"/>
        <v>15.948399999999989</v>
      </c>
      <c r="C438" t="s">
        <v>28</v>
      </c>
      <c r="D438">
        <v>18.399999999999999</v>
      </c>
      <c r="E438">
        <v>0.2</v>
      </c>
      <c r="F438">
        <f>IF(martianeum3[[#This Row],[zawartosc '[%']]]&gt;=1,martianeum3[[#This Row],[masa '[kg']]]*martianeum3[[#This Row],[zawartosc '[%']]]*0.01,0)</f>
        <v>0</v>
      </c>
      <c r="G438">
        <f>martianeum3[[#This Row],[stan_magazynu '[kg']]]+martianeum3[[#This Row],[ile_kg_materiału_z_ładunku]]</f>
        <v>15.948399999999989</v>
      </c>
      <c r="H438">
        <f>IF(martianeum3[[#This Row],[stan_po_wydobyciu_z_ładunku]]&gt;=100,100,0)</f>
        <v>0</v>
      </c>
      <c r="I438">
        <f>martianeum3[[#This Row],[stan_po_wydobyciu_z_ładunku]]-martianeum3[[#This Row],[ile_zabiera_na_orbite]]</f>
        <v>15.948399999999989</v>
      </c>
    </row>
    <row r="439" spans="1:9" x14ac:dyDescent="0.25">
      <c r="A439" s="1">
        <v>49078</v>
      </c>
      <c r="B439">
        <f t="shared" si="6"/>
        <v>15.948399999999989</v>
      </c>
      <c r="C439" t="s">
        <v>12</v>
      </c>
      <c r="D439">
        <v>13.7</v>
      </c>
      <c r="E439">
        <v>0</v>
      </c>
      <c r="F439">
        <f>IF(martianeum3[[#This Row],[zawartosc '[%']]]&gt;=1,martianeum3[[#This Row],[masa '[kg']]]*martianeum3[[#This Row],[zawartosc '[%']]]*0.01,0)</f>
        <v>0</v>
      </c>
      <c r="G439">
        <f>martianeum3[[#This Row],[stan_magazynu '[kg']]]+martianeum3[[#This Row],[ile_kg_materiału_z_ładunku]]</f>
        <v>15.948399999999989</v>
      </c>
      <c r="H439">
        <f>IF(martianeum3[[#This Row],[stan_po_wydobyciu_z_ładunku]]&gt;=100,100,0)</f>
        <v>0</v>
      </c>
      <c r="I439">
        <f>martianeum3[[#This Row],[stan_po_wydobyciu_z_ładunku]]-martianeum3[[#This Row],[ile_zabiera_na_orbite]]</f>
        <v>15.948399999999989</v>
      </c>
    </row>
    <row r="440" spans="1:9" x14ac:dyDescent="0.25">
      <c r="A440" s="1">
        <v>49079</v>
      </c>
      <c r="B440">
        <f t="shared" si="6"/>
        <v>15.948399999999989</v>
      </c>
      <c r="C440" t="s">
        <v>19</v>
      </c>
      <c r="D440">
        <v>10.4</v>
      </c>
      <c r="E440">
        <v>15.6</v>
      </c>
      <c r="F440">
        <f>IF(martianeum3[[#This Row],[zawartosc '[%']]]&gt;=1,martianeum3[[#This Row],[masa '[kg']]]*martianeum3[[#This Row],[zawartosc '[%']]]*0.01,0)</f>
        <v>1.6224000000000001</v>
      </c>
      <c r="G440">
        <f>martianeum3[[#This Row],[stan_magazynu '[kg']]]+martianeum3[[#This Row],[ile_kg_materiału_z_ładunku]]</f>
        <v>17.570799999999988</v>
      </c>
      <c r="H440">
        <f>IF(martianeum3[[#This Row],[stan_po_wydobyciu_z_ładunku]]&gt;=100,100,0)</f>
        <v>0</v>
      </c>
      <c r="I440">
        <f>martianeum3[[#This Row],[stan_po_wydobyciu_z_ładunku]]-martianeum3[[#This Row],[ile_zabiera_na_orbite]]</f>
        <v>17.570799999999988</v>
      </c>
    </row>
    <row r="441" spans="1:9" x14ac:dyDescent="0.25">
      <c r="A441" s="1">
        <v>49080</v>
      </c>
      <c r="B441">
        <f t="shared" si="6"/>
        <v>17.570799999999988</v>
      </c>
      <c r="C441" t="s">
        <v>31</v>
      </c>
      <c r="D441">
        <v>21.8</v>
      </c>
      <c r="E441">
        <v>0</v>
      </c>
      <c r="F441">
        <f>IF(martianeum3[[#This Row],[zawartosc '[%']]]&gt;=1,martianeum3[[#This Row],[masa '[kg']]]*martianeum3[[#This Row],[zawartosc '[%']]]*0.01,0)</f>
        <v>0</v>
      </c>
      <c r="G441">
        <f>martianeum3[[#This Row],[stan_magazynu '[kg']]]+martianeum3[[#This Row],[ile_kg_materiału_z_ładunku]]</f>
        <v>17.570799999999988</v>
      </c>
      <c r="H441">
        <f>IF(martianeum3[[#This Row],[stan_po_wydobyciu_z_ładunku]]&gt;=100,100,0)</f>
        <v>0</v>
      </c>
      <c r="I441">
        <f>martianeum3[[#This Row],[stan_po_wydobyciu_z_ładunku]]-martianeum3[[#This Row],[ile_zabiera_na_orbite]]</f>
        <v>17.570799999999988</v>
      </c>
    </row>
    <row r="442" spans="1:9" x14ac:dyDescent="0.25">
      <c r="A442" s="1">
        <v>49081</v>
      </c>
      <c r="B442">
        <f t="shared" si="6"/>
        <v>17.570799999999988</v>
      </c>
      <c r="C442" t="s">
        <v>7</v>
      </c>
      <c r="D442">
        <v>11</v>
      </c>
      <c r="E442">
        <v>0.4</v>
      </c>
      <c r="F442">
        <f>IF(martianeum3[[#This Row],[zawartosc '[%']]]&gt;=1,martianeum3[[#This Row],[masa '[kg']]]*martianeum3[[#This Row],[zawartosc '[%']]]*0.01,0)</f>
        <v>0</v>
      </c>
      <c r="G442">
        <f>martianeum3[[#This Row],[stan_magazynu '[kg']]]+martianeum3[[#This Row],[ile_kg_materiału_z_ładunku]]</f>
        <v>17.570799999999988</v>
      </c>
      <c r="H442">
        <f>IF(martianeum3[[#This Row],[stan_po_wydobyciu_z_ładunku]]&gt;=100,100,0)</f>
        <v>0</v>
      </c>
      <c r="I442">
        <f>martianeum3[[#This Row],[stan_po_wydobyciu_z_ładunku]]-martianeum3[[#This Row],[ile_zabiera_na_orbite]]</f>
        <v>17.570799999999988</v>
      </c>
    </row>
    <row r="443" spans="1:9" x14ac:dyDescent="0.25">
      <c r="A443" s="1">
        <v>49082</v>
      </c>
      <c r="B443">
        <f t="shared" si="6"/>
        <v>17.570799999999988</v>
      </c>
      <c r="C443" t="s">
        <v>10</v>
      </c>
      <c r="D443">
        <v>19</v>
      </c>
      <c r="E443">
        <v>21.9</v>
      </c>
      <c r="F443">
        <f>IF(martianeum3[[#This Row],[zawartosc '[%']]]&gt;=1,martianeum3[[#This Row],[masa '[kg']]]*martianeum3[[#This Row],[zawartosc '[%']]]*0.01,0)</f>
        <v>4.1609999999999996</v>
      </c>
      <c r="G443">
        <f>martianeum3[[#This Row],[stan_magazynu '[kg']]]+martianeum3[[#This Row],[ile_kg_materiału_z_ładunku]]</f>
        <v>21.731799999999986</v>
      </c>
      <c r="H443">
        <f>IF(martianeum3[[#This Row],[stan_po_wydobyciu_z_ładunku]]&gt;=100,100,0)</f>
        <v>0</v>
      </c>
      <c r="I443">
        <f>martianeum3[[#This Row],[stan_po_wydobyciu_z_ładunku]]-martianeum3[[#This Row],[ile_zabiera_na_orbite]]</f>
        <v>21.731799999999986</v>
      </c>
    </row>
    <row r="444" spans="1:9" x14ac:dyDescent="0.25">
      <c r="A444" s="1">
        <v>49083</v>
      </c>
      <c r="B444">
        <f t="shared" si="6"/>
        <v>21.731799999999986</v>
      </c>
      <c r="C444" t="s">
        <v>10</v>
      </c>
      <c r="D444">
        <v>12.5</v>
      </c>
      <c r="E444">
        <v>0</v>
      </c>
      <c r="F444">
        <f>IF(martianeum3[[#This Row],[zawartosc '[%']]]&gt;=1,martianeum3[[#This Row],[masa '[kg']]]*martianeum3[[#This Row],[zawartosc '[%']]]*0.01,0)</f>
        <v>0</v>
      </c>
      <c r="G444">
        <f>martianeum3[[#This Row],[stan_magazynu '[kg']]]+martianeum3[[#This Row],[ile_kg_materiału_z_ładunku]]</f>
        <v>21.731799999999986</v>
      </c>
      <c r="H444">
        <f>IF(martianeum3[[#This Row],[stan_po_wydobyciu_z_ładunku]]&gt;=100,100,0)</f>
        <v>0</v>
      </c>
      <c r="I444">
        <f>martianeum3[[#This Row],[stan_po_wydobyciu_z_ładunku]]-martianeum3[[#This Row],[ile_zabiera_na_orbite]]</f>
        <v>21.731799999999986</v>
      </c>
    </row>
    <row r="445" spans="1:9" x14ac:dyDescent="0.25">
      <c r="A445" s="1">
        <v>49084</v>
      </c>
      <c r="B445">
        <f t="shared" si="6"/>
        <v>21.731799999999986</v>
      </c>
      <c r="C445" t="s">
        <v>15</v>
      </c>
      <c r="D445">
        <v>13.6</v>
      </c>
      <c r="E445">
        <v>12.6</v>
      </c>
      <c r="F445">
        <f>IF(martianeum3[[#This Row],[zawartosc '[%']]]&gt;=1,martianeum3[[#This Row],[masa '[kg']]]*martianeum3[[#This Row],[zawartosc '[%']]]*0.01,0)</f>
        <v>1.7135999999999998</v>
      </c>
      <c r="G445">
        <f>martianeum3[[#This Row],[stan_magazynu '[kg']]]+martianeum3[[#This Row],[ile_kg_materiału_z_ładunku]]</f>
        <v>23.445399999999985</v>
      </c>
      <c r="H445">
        <f>IF(martianeum3[[#This Row],[stan_po_wydobyciu_z_ładunku]]&gt;=100,100,0)</f>
        <v>0</v>
      </c>
      <c r="I445">
        <f>martianeum3[[#This Row],[stan_po_wydobyciu_z_ładunku]]-martianeum3[[#This Row],[ile_zabiera_na_orbite]]</f>
        <v>23.445399999999985</v>
      </c>
    </row>
    <row r="446" spans="1:9" x14ac:dyDescent="0.25">
      <c r="A446" s="1">
        <v>49085</v>
      </c>
      <c r="B446">
        <f t="shared" si="6"/>
        <v>23.445399999999985</v>
      </c>
      <c r="C446" t="s">
        <v>10</v>
      </c>
      <c r="D446">
        <v>20.2</v>
      </c>
      <c r="E446">
        <v>17.899999999999999</v>
      </c>
      <c r="F446">
        <f>IF(martianeum3[[#This Row],[zawartosc '[%']]]&gt;=1,martianeum3[[#This Row],[masa '[kg']]]*martianeum3[[#This Row],[zawartosc '[%']]]*0.01,0)</f>
        <v>3.6158000000000001</v>
      </c>
      <c r="G446">
        <f>martianeum3[[#This Row],[stan_magazynu '[kg']]]+martianeum3[[#This Row],[ile_kg_materiału_z_ładunku]]</f>
        <v>27.061199999999985</v>
      </c>
      <c r="H446">
        <f>IF(martianeum3[[#This Row],[stan_po_wydobyciu_z_ładunku]]&gt;=100,100,0)</f>
        <v>0</v>
      </c>
      <c r="I446">
        <f>martianeum3[[#This Row],[stan_po_wydobyciu_z_ładunku]]-martianeum3[[#This Row],[ile_zabiera_na_orbite]]</f>
        <v>27.061199999999985</v>
      </c>
    </row>
    <row r="447" spans="1:9" x14ac:dyDescent="0.25">
      <c r="A447" s="1">
        <v>49086</v>
      </c>
      <c r="B447">
        <f t="shared" si="6"/>
        <v>27.061199999999985</v>
      </c>
      <c r="C447" t="s">
        <v>10</v>
      </c>
      <c r="D447">
        <v>28.7</v>
      </c>
      <c r="E447">
        <v>0</v>
      </c>
      <c r="F447">
        <f>IF(martianeum3[[#This Row],[zawartosc '[%']]]&gt;=1,martianeum3[[#This Row],[masa '[kg']]]*martianeum3[[#This Row],[zawartosc '[%']]]*0.01,0)</f>
        <v>0</v>
      </c>
      <c r="G447">
        <f>martianeum3[[#This Row],[stan_magazynu '[kg']]]+martianeum3[[#This Row],[ile_kg_materiału_z_ładunku]]</f>
        <v>27.061199999999985</v>
      </c>
      <c r="H447">
        <f>IF(martianeum3[[#This Row],[stan_po_wydobyciu_z_ładunku]]&gt;=100,100,0)</f>
        <v>0</v>
      </c>
      <c r="I447">
        <f>martianeum3[[#This Row],[stan_po_wydobyciu_z_ładunku]]-martianeum3[[#This Row],[ile_zabiera_na_orbite]]</f>
        <v>27.061199999999985</v>
      </c>
    </row>
    <row r="448" spans="1:9" x14ac:dyDescent="0.25">
      <c r="A448" s="1">
        <v>49087</v>
      </c>
      <c r="B448">
        <f t="shared" si="6"/>
        <v>27.061199999999985</v>
      </c>
      <c r="C448" t="s">
        <v>20</v>
      </c>
      <c r="D448">
        <v>13.4</v>
      </c>
      <c r="E448">
        <v>4.8</v>
      </c>
      <c r="F448">
        <f>IF(martianeum3[[#This Row],[zawartosc '[%']]]&gt;=1,martianeum3[[#This Row],[masa '[kg']]]*martianeum3[[#This Row],[zawartosc '[%']]]*0.01,0)</f>
        <v>0.64319999999999999</v>
      </c>
      <c r="G448">
        <f>martianeum3[[#This Row],[stan_magazynu '[kg']]]+martianeum3[[#This Row],[ile_kg_materiału_z_ładunku]]</f>
        <v>27.704399999999985</v>
      </c>
      <c r="H448">
        <f>IF(martianeum3[[#This Row],[stan_po_wydobyciu_z_ładunku]]&gt;=100,100,0)</f>
        <v>0</v>
      </c>
      <c r="I448">
        <f>martianeum3[[#This Row],[stan_po_wydobyciu_z_ładunku]]-martianeum3[[#This Row],[ile_zabiera_na_orbite]]</f>
        <v>27.704399999999985</v>
      </c>
    </row>
    <row r="449" spans="1:9" x14ac:dyDescent="0.25">
      <c r="A449" s="1">
        <v>49088</v>
      </c>
      <c r="B449">
        <f t="shared" si="6"/>
        <v>27.704399999999985</v>
      </c>
      <c r="C449" t="s">
        <v>15</v>
      </c>
      <c r="D449">
        <v>12</v>
      </c>
      <c r="E449">
        <v>8.9</v>
      </c>
      <c r="F449">
        <f>IF(martianeum3[[#This Row],[zawartosc '[%']]]&gt;=1,martianeum3[[#This Row],[masa '[kg']]]*martianeum3[[#This Row],[zawartosc '[%']]]*0.01,0)</f>
        <v>1.0680000000000001</v>
      </c>
      <c r="G449">
        <f>martianeum3[[#This Row],[stan_magazynu '[kg']]]+martianeum3[[#This Row],[ile_kg_materiału_z_ładunku]]</f>
        <v>28.772399999999987</v>
      </c>
      <c r="H449">
        <f>IF(martianeum3[[#This Row],[stan_po_wydobyciu_z_ładunku]]&gt;=100,100,0)</f>
        <v>0</v>
      </c>
      <c r="I449">
        <f>martianeum3[[#This Row],[stan_po_wydobyciu_z_ładunku]]-martianeum3[[#This Row],[ile_zabiera_na_orbite]]</f>
        <v>28.772399999999987</v>
      </c>
    </row>
    <row r="450" spans="1:9" x14ac:dyDescent="0.25">
      <c r="A450" s="1">
        <v>49089</v>
      </c>
      <c r="B450">
        <f t="shared" si="6"/>
        <v>28.772399999999987</v>
      </c>
      <c r="C450" t="s">
        <v>11</v>
      </c>
      <c r="D450">
        <v>28.9</v>
      </c>
      <c r="E450">
        <v>13.9</v>
      </c>
      <c r="F450">
        <f>IF(martianeum3[[#This Row],[zawartosc '[%']]]&gt;=1,martianeum3[[#This Row],[masa '[kg']]]*martianeum3[[#This Row],[zawartosc '[%']]]*0.01,0)</f>
        <v>4.0171000000000001</v>
      </c>
      <c r="G450">
        <f>martianeum3[[#This Row],[stan_magazynu '[kg']]]+martianeum3[[#This Row],[ile_kg_materiału_z_ładunku]]</f>
        <v>32.78949999999999</v>
      </c>
      <c r="H450">
        <f>IF(martianeum3[[#This Row],[stan_po_wydobyciu_z_ładunku]]&gt;=100,100,0)</f>
        <v>0</v>
      </c>
      <c r="I450">
        <f>martianeum3[[#This Row],[stan_po_wydobyciu_z_ładunku]]-martianeum3[[#This Row],[ile_zabiera_na_orbite]]</f>
        <v>32.78949999999999</v>
      </c>
    </row>
    <row r="451" spans="1:9" x14ac:dyDescent="0.25">
      <c r="A451" s="1">
        <v>49090</v>
      </c>
      <c r="B451">
        <f t="shared" si="6"/>
        <v>32.78949999999999</v>
      </c>
      <c r="C451" t="s">
        <v>22</v>
      </c>
      <c r="D451">
        <v>25.2</v>
      </c>
      <c r="E451">
        <v>0</v>
      </c>
      <c r="F451">
        <f>IF(martianeum3[[#This Row],[zawartosc '[%']]]&gt;=1,martianeum3[[#This Row],[masa '[kg']]]*martianeum3[[#This Row],[zawartosc '[%']]]*0.01,0)</f>
        <v>0</v>
      </c>
      <c r="G451">
        <f>martianeum3[[#This Row],[stan_magazynu '[kg']]]+martianeum3[[#This Row],[ile_kg_materiału_z_ładunku]]</f>
        <v>32.78949999999999</v>
      </c>
      <c r="H451">
        <f>IF(martianeum3[[#This Row],[stan_po_wydobyciu_z_ładunku]]&gt;=100,100,0)</f>
        <v>0</v>
      </c>
      <c r="I451">
        <f>martianeum3[[#This Row],[stan_po_wydobyciu_z_ładunku]]-martianeum3[[#This Row],[ile_zabiera_na_orbite]]</f>
        <v>32.78949999999999</v>
      </c>
    </row>
    <row r="452" spans="1:9" x14ac:dyDescent="0.25">
      <c r="A452" s="1">
        <v>49091</v>
      </c>
      <c r="B452">
        <f t="shared" ref="B452:B515" si="7">I451</f>
        <v>32.78949999999999</v>
      </c>
      <c r="C452" t="s">
        <v>11</v>
      </c>
      <c r="D452">
        <v>18.600000000000001</v>
      </c>
      <c r="E452">
        <v>1.8</v>
      </c>
      <c r="F452">
        <f>IF(martianeum3[[#This Row],[zawartosc '[%']]]&gt;=1,martianeum3[[#This Row],[masa '[kg']]]*martianeum3[[#This Row],[zawartosc '[%']]]*0.01,0)</f>
        <v>0.33480000000000004</v>
      </c>
      <c r="G452">
        <f>martianeum3[[#This Row],[stan_magazynu '[kg']]]+martianeum3[[#This Row],[ile_kg_materiału_z_ładunku]]</f>
        <v>33.124299999999991</v>
      </c>
      <c r="H452">
        <f>IF(martianeum3[[#This Row],[stan_po_wydobyciu_z_ładunku]]&gt;=100,100,0)</f>
        <v>0</v>
      </c>
      <c r="I452">
        <f>martianeum3[[#This Row],[stan_po_wydobyciu_z_ładunku]]-martianeum3[[#This Row],[ile_zabiera_na_orbite]]</f>
        <v>33.124299999999991</v>
      </c>
    </row>
    <row r="453" spans="1:9" x14ac:dyDescent="0.25">
      <c r="A453" s="1">
        <v>49092</v>
      </c>
      <c r="B453">
        <f t="shared" si="7"/>
        <v>33.124299999999991</v>
      </c>
      <c r="C453" t="s">
        <v>26</v>
      </c>
      <c r="D453">
        <v>20</v>
      </c>
      <c r="E453">
        <v>2.4</v>
      </c>
      <c r="F453">
        <f>IF(martianeum3[[#This Row],[zawartosc '[%']]]&gt;=1,martianeum3[[#This Row],[masa '[kg']]]*martianeum3[[#This Row],[zawartosc '[%']]]*0.01,0)</f>
        <v>0.48</v>
      </c>
      <c r="G453">
        <f>martianeum3[[#This Row],[stan_magazynu '[kg']]]+martianeum3[[#This Row],[ile_kg_materiału_z_ładunku]]</f>
        <v>33.604299999999988</v>
      </c>
      <c r="H453">
        <f>IF(martianeum3[[#This Row],[stan_po_wydobyciu_z_ładunku]]&gt;=100,100,0)</f>
        <v>0</v>
      </c>
      <c r="I453">
        <f>martianeum3[[#This Row],[stan_po_wydobyciu_z_ładunku]]-martianeum3[[#This Row],[ile_zabiera_na_orbite]]</f>
        <v>33.604299999999988</v>
      </c>
    </row>
    <row r="454" spans="1:9" x14ac:dyDescent="0.25">
      <c r="A454" s="1">
        <v>49093</v>
      </c>
      <c r="B454">
        <f t="shared" si="7"/>
        <v>33.604299999999988</v>
      </c>
      <c r="C454" t="s">
        <v>9</v>
      </c>
      <c r="D454">
        <v>14.3</v>
      </c>
      <c r="E454">
        <v>3.9</v>
      </c>
      <c r="F454">
        <f>IF(martianeum3[[#This Row],[zawartosc '[%']]]&gt;=1,martianeum3[[#This Row],[masa '[kg']]]*martianeum3[[#This Row],[zawartosc '[%']]]*0.01,0)</f>
        <v>0.55770000000000008</v>
      </c>
      <c r="G454">
        <f>martianeum3[[#This Row],[stan_magazynu '[kg']]]+martianeum3[[#This Row],[ile_kg_materiału_z_ładunku]]</f>
        <v>34.161999999999985</v>
      </c>
      <c r="H454">
        <f>IF(martianeum3[[#This Row],[stan_po_wydobyciu_z_ładunku]]&gt;=100,100,0)</f>
        <v>0</v>
      </c>
      <c r="I454">
        <f>martianeum3[[#This Row],[stan_po_wydobyciu_z_ładunku]]-martianeum3[[#This Row],[ile_zabiera_na_orbite]]</f>
        <v>34.161999999999985</v>
      </c>
    </row>
    <row r="455" spans="1:9" x14ac:dyDescent="0.25">
      <c r="A455" s="1">
        <v>49094</v>
      </c>
      <c r="B455">
        <f t="shared" si="7"/>
        <v>34.161999999999985</v>
      </c>
      <c r="C455" t="s">
        <v>10</v>
      </c>
      <c r="D455">
        <v>28.8</v>
      </c>
      <c r="E455">
        <v>25.1</v>
      </c>
      <c r="F455">
        <f>IF(martianeum3[[#This Row],[zawartosc '[%']]]&gt;=1,martianeum3[[#This Row],[masa '[kg']]]*martianeum3[[#This Row],[zawartosc '[%']]]*0.01,0)</f>
        <v>7.2288000000000014</v>
      </c>
      <c r="G455">
        <f>martianeum3[[#This Row],[stan_magazynu '[kg']]]+martianeum3[[#This Row],[ile_kg_materiału_z_ładunku]]</f>
        <v>41.390799999999984</v>
      </c>
      <c r="H455">
        <f>IF(martianeum3[[#This Row],[stan_po_wydobyciu_z_ładunku]]&gt;=100,100,0)</f>
        <v>0</v>
      </c>
      <c r="I455">
        <f>martianeum3[[#This Row],[stan_po_wydobyciu_z_ładunku]]-martianeum3[[#This Row],[ile_zabiera_na_orbite]]</f>
        <v>41.390799999999984</v>
      </c>
    </row>
    <row r="456" spans="1:9" x14ac:dyDescent="0.25">
      <c r="A456" s="1">
        <v>49095</v>
      </c>
      <c r="B456">
        <f t="shared" si="7"/>
        <v>41.390799999999984</v>
      </c>
      <c r="C456" t="s">
        <v>19</v>
      </c>
      <c r="D456">
        <v>26.8</v>
      </c>
      <c r="E456">
        <v>10.8</v>
      </c>
      <c r="F456">
        <f>IF(martianeum3[[#This Row],[zawartosc '[%']]]&gt;=1,martianeum3[[#This Row],[masa '[kg']]]*martianeum3[[#This Row],[zawartosc '[%']]]*0.01,0)</f>
        <v>2.8944000000000005</v>
      </c>
      <c r="G456">
        <f>martianeum3[[#This Row],[stan_magazynu '[kg']]]+martianeum3[[#This Row],[ile_kg_materiału_z_ładunku]]</f>
        <v>44.285199999999982</v>
      </c>
      <c r="H456">
        <f>IF(martianeum3[[#This Row],[stan_po_wydobyciu_z_ładunku]]&gt;=100,100,0)</f>
        <v>0</v>
      </c>
      <c r="I456">
        <f>martianeum3[[#This Row],[stan_po_wydobyciu_z_ładunku]]-martianeum3[[#This Row],[ile_zabiera_na_orbite]]</f>
        <v>44.285199999999982</v>
      </c>
    </row>
    <row r="457" spans="1:9" x14ac:dyDescent="0.25">
      <c r="A457" s="1">
        <v>49096</v>
      </c>
      <c r="B457">
        <f t="shared" si="7"/>
        <v>44.285199999999982</v>
      </c>
      <c r="C457" t="s">
        <v>19</v>
      </c>
      <c r="D457">
        <v>20.399999999999999</v>
      </c>
      <c r="E457">
        <v>0</v>
      </c>
      <c r="F457">
        <f>IF(martianeum3[[#This Row],[zawartosc '[%']]]&gt;=1,martianeum3[[#This Row],[masa '[kg']]]*martianeum3[[#This Row],[zawartosc '[%']]]*0.01,0)</f>
        <v>0</v>
      </c>
      <c r="G457">
        <f>martianeum3[[#This Row],[stan_magazynu '[kg']]]+martianeum3[[#This Row],[ile_kg_materiału_z_ładunku]]</f>
        <v>44.285199999999982</v>
      </c>
      <c r="H457">
        <f>IF(martianeum3[[#This Row],[stan_po_wydobyciu_z_ładunku]]&gt;=100,100,0)</f>
        <v>0</v>
      </c>
      <c r="I457">
        <f>martianeum3[[#This Row],[stan_po_wydobyciu_z_ładunku]]-martianeum3[[#This Row],[ile_zabiera_na_orbite]]</f>
        <v>44.285199999999982</v>
      </c>
    </row>
    <row r="458" spans="1:9" x14ac:dyDescent="0.25">
      <c r="A458" s="1">
        <v>49097</v>
      </c>
      <c r="B458">
        <f t="shared" si="7"/>
        <v>44.285199999999982</v>
      </c>
      <c r="C458" t="s">
        <v>22</v>
      </c>
      <c r="D458">
        <v>14.1</v>
      </c>
      <c r="E458">
        <v>4.5</v>
      </c>
      <c r="F458">
        <f>IF(martianeum3[[#This Row],[zawartosc '[%']]]&gt;=1,martianeum3[[#This Row],[masa '[kg']]]*martianeum3[[#This Row],[zawartosc '[%']]]*0.01,0)</f>
        <v>0.63449999999999995</v>
      </c>
      <c r="G458">
        <f>martianeum3[[#This Row],[stan_magazynu '[kg']]]+martianeum3[[#This Row],[ile_kg_materiału_z_ładunku]]</f>
        <v>44.919699999999985</v>
      </c>
      <c r="H458">
        <f>IF(martianeum3[[#This Row],[stan_po_wydobyciu_z_ładunku]]&gt;=100,100,0)</f>
        <v>0</v>
      </c>
      <c r="I458">
        <f>martianeum3[[#This Row],[stan_po_wydobyciu_z_ładunku]]-martianeum3[[#This Row],[ile_zabiera_na_orbite]]</f>
        <v>44.919699999999985</v>
      </c>
    </row>
    <row r="459" spans="1:9" x14ac:dyDescent="0.25">
      <c r="A459" s="1">
        <v>49098</v>
      </c>
      <c r="B459">
        <f t="shared" si="7"/>
        <v>44.919699999999985</v>
      </c>
      <c r="C459" t="s">
        <v>14</v>
      </c>
      <c r="D459">
        <v>28.1</v>
      </c>
      <c r="E459">
        <v>6.3</v>
      </c>
      <c r="F459">
        <f>IF(martianeum3[[#This Row],[zawartosc '[%']]]&gt;=1,martianeum3[[#This Row],[masa '[kg']]]*martianeum3[[#This Row],[zawartosc '[%']]]*0.01,0)</f>
        <v>1.7703</v>
      </c>
      <c r="G459">
        <f>martianeum3[[#This Row],[stan_magazynu '[kg']]]+martianeum3[[#This Row],[ile_kg_materiału_z_ładunku]]</f>
        <v>46.689999999999984</v>
      </c>
      <c r="H459">
        <f>IF(martianeum3[[#This Row],[stan_po_wydobyciu_z_ładunku]]&gt;=100,100,0)</f>
        <v>0</v>
      </c>
      <c r="I459">
        <f>martianeum3[[#This Row],[stan_po_wydobyciu_z_ładunku]]-martianeum3[[#This Row],[ile_zabiera_na_orbite]]</f>
        <v>46.689999999999984</v>
      </c>
    </row>
    <row r="460" spans="1:9" x14ac:dyDescent="0.25">
      <c r="A460" s="1">
        <v>49099</v>
      </c>
      <c r="B460">
        <f t="shared" si="7"/>
        <v>46.689999999999984</v>
      </c>
      <c r="C460" t="s">
        <v>13</v>
      </c>
      <c r="D460">
        <v>15.7</v>
      </c>
      <c r="E460">
        <v>11.5</v>
      </c>
      <c r="F460">
        <f>IF(martianeum3[[#This Row],[zawartosc '[%']]]&gt;=1,martianeum3[[#This Row],[masa '[kg']]]*martianeum3[[#This Row],[zawartosc '[%']]]*0.01,0)</f>
        <v>1.8054999999999999</v>
      </c>
      <c r="G460">
        <f>martianeum3[[#This Row],[stan_magazynu '[kg']]]+martianeum3[[#This Row],[ile_kg_materiału_z_ładunku]]</f>
        <v>48.495499999999986</v>
      </c>
      <c r="H460">
        <f>IF(martianeum3[[#This Row],[stan_po_wydobyciu_z_ładunku]]&gt;=100,100,0)</f>
        <v>0</v>
      </c>
      <c r="I460">
        <f>martianeum3[[#This Row],[stan_po_wydobyciu_z_ładunku]]-martianeum3[[#This Row],[ile_zabiera_na_orbite]]</f>
        <v>48.495499999999986</v>
      </c>
    </row>
    <row r="461" spans="1:9" x14ac:dyDescent="0.25">
      <c r="A461" s="1">
        <v>49100</v>
      </c>
      <c r="B461">
        <f t="shared" si="7"/>
        <v>48.495499999999986</v>
      </c>
      <c r="C461" t="s">
        <v>29</v>
      </c>
      <c r="D461">
        <v>27.7</v>
      </c>
      <c r="E461">
        <v>0.6</v>
      </c>
      <c r="F461">
        <f>IF(martianeum3[[#This Row],[zawartosc '[%']]]&gt;=1,martianeum3[[#This Row],[masa '[kg']]]*martianeum3[[#This Row],[zawartosc '[%']]]*0.01,0)</f>
        <v>0</v>
      </c>
      <c r="G461">
        <f>martianeum3[[#This Row],[stan_magazynu '[kg']]]+martianeum3[[#This Row],[ile_kg_materiału_z_ładunku]]</f>
        <v>48.495499999999986</v>
      </c>
      <c r="H461">
        <f>IF(martianeum3[[#This Row],[stan_po_wydobyciu_z_ładunku]]&gt;=100,100,0)</f>
        <v>0</v>
      </c>
      <c r="I461">
        <f>martianeum3[[#This Row],[stan_po_wydobyciu_z_ładunku]]-martianeum3[[#This Row],[ile_zabiera_na_orbite]]</f>
        <v>48.495499999999986</v>
      </c>
    </row>
    <row r="462" spans="1:9" x14ac:dyDescent="0.25">
      <c r="A462" s="1">
        <v>49101</v>
      </c>
      <c r="B462">
        <f t="shared" si="7"/>
        <v>48.495499999999986</v>
      </c>
      <c r="C462" t="s">
        <v>7</v>
      </c>
      <c r="D462">
        <v>22.9</v>
      </c>
      <c r="E462">
        <v>22.6</v>
      </c>
      <c r="F462">
        <f>IF(martianeum3[[#This Row],[zawartosc '[%']]]&gt;=1,martianeum3[[#This Row],[masa '[kg']]]*martianeum3[[#This Row],[zawartosc '[%']]]*0.01,0)</f>
        <v>5.1753999999999998</v>
      </c>
      <c r="G462">
        <f>martianeum3[[#This Row],[stan_magazynu '[kg']]]+martianeum3[[#This Row],[ile_kg_materiału_z_ładunku]]</f>
        <v>53.670899999999989</v>
      </c>
      <c r="H462">
        <f>IF(martianeum3[[#This Row],[stan_po_wydobyciu_z_ładunku]]&gt;=100,100,0)</f>
        <v>0</v>
      </c>
      <c r="I462">
        <f>martianeum3[[#This Row],[stan_po_wydobyciu_z_ładunku]]-martianeum3[[#This Row],[ile_zabiera_na_orbite]]</f>
        <v>53.670899999999989</v>
      </c>
    </row>
    <row r="463" spans="1:9" x14ac:dyDescent="0.25">
      <c r="A463" s="1">
        <v>49102</v>
      </c>
      <c r="B463">
        <f t="shared" si="7"/>
        <v>53.670899999999989</v>
      </c>
      <c r="C463" t="s">
        <v>13</v>
      </c>
      <c r="D463">
        <v>10.3</v>
      </c>
      <c r="E463">
        <v>0</v>
      </c>
      <c r="F463">
        <f>IF(martianeum3[[#This Row],[zawartosc '[%']]]&gt;=1,martianeum3[[#This Row],[masa '[kg']]]*martianeum3[[#This Row],[zawartosc '[%']]]*0.01,0)</f>
        <v>0</v>
      </c>
      <c r="G463">
        <f>martianeum3[[#This Row],[stan_magazynu '[kg']]]+martianeum3[[#This Row],[ile_kg_materiału_z_ładunku]]</f>
        <v>53.670899999999989</v>
      </c>
      <c r="H463">
        <f>IF(martianeum3[[#This Row],[stan_po_wydobyciu_z_ładunku]]&gt;=100,100,0)</f>
        <v>0</v>
      </c>
      <c r="I463">
        <f>martianeum3[[#This Row],[stan_po_wydobyciu_z_ładunku]]-martianeum3[[#This Row],[ile_zabiera_na_orbite]]</f>
        <v>53.670899999999989</v>
      </c>
    </row>
    <row r="464" spans="1:9" x14ac:dyDescent="0.25">
      <c r="A464" s="1">
        <v>49103</v>
      </c>
      <c r="B464">
        <f t="shared" si="7"/>
        <v>53.670899999999989</v>
      </c>
      <c r="C464" t="s">
        <v>23</v>
      </c>
      <c r="D464">
        <v>28.4</v>
      </c>
      <c r="E464">
        <v>4</v>
      </c>
      <c r="F464">
        <f>IF(martianeum3[[#This Row],[zawartosc '[%']]]&gt;=1,martianeum3[[#This Row],[masa '[kg']]]*martianeum3[[#This Row],[zawartosc '[%']]]*0.01,0)</f>
        <v>1.1359999999999999</v>
      </c>
      <c r="G464">
        <f>martianeum3[[#This Row],[stan_magazynu '[kg']]]+martianeum3[[#This Row],[ile_kg_materiału_z_ładunku]]</f>
        <v>54.806899999999992</v>
      </c>
      <c r="H464">
        <f>IF(martianeum3[[#This Row],[stan_po_wydobyciu_z_ładunku]]&gt;=100,100,0)</f>
        <v>0</v>
      </c>
      <c r="I464">
        <f>martianeum3[[#This Row],[stan_po_wydobyciu_z_ładunku]]-martianeum3[[#This Row],[ile_zabiera_na_orbite]]</f>
        <v>54.806899999999992</v>
      </c>
    </row>
    <row r="465" spans="1:9" x14ac:dyDescent="0.25">
      <c r="A465" s="1">
        <v>49104</v>
      </c>
      <c r="B465">
        <f t="shared" si="7"/>
        <v>54.806899999999992</v>
      </c>
      <c r="C465" t="s">
        <v>18</v>
      </c>
      <c r="D465">
        <v>18.7</v>
      </c>
      <c r="E465">
        <v>15</v>
      </c>
      <c r="F465">
        <f>IF(martianeum3[[#This Row],[zawartosc '[%']]]&gt;=1,martianeum3[[#This Row],[masa '[kg']]]*martianeum3[[#This Row],[zawartosc '[%']]]*0.01,0)</f>
        <v>2.8050000000000002</v>
      </c>
      <c r="G465">
        <f>martianeum3[[#This Row],[stan_magazynu '[kg']]]+martianeum3[[#This Row],[ile_kg_materiału_z_ładunku]]</f>
        <v>57.611899999999991</v>
      </c>
      <c r="H465">
        <f>IF(martianeum3[[#This Row],[stan_po_wydobyciu_z_ładunku]]&gt;=100,100,0)</f>
        <v>0</v>
      </c>
      <c r="I465">
        <f>martianeum3[[#This Row],[stan_po_wydobyciu_z_ładunku]]-martianeum3[[#This Row],[ile_zabiera_na_orbite]]</f>
        <v>57.611899999999991</v>
      </c>
    </row>
    <row r="466" spans="1:9" x14ac:dyDescent="0.25">
      <c r="A466" s="1">
        <v>49105</v>
      </c>
      <c r="B466">
        <f t="shared" si="7"/>
        <v>57.611899999999991</v>
      </c>
      <c r="C466" t="s">
        <v>19</v>
      </c>
      <c r="D466">
        <v>13.7</v>
      </c>
      <c r="E466">
        <v>9.4</v>
      </c>
      <c r="F466">
        <f>IF(martianeum3[[#This Row],[zawartosc '[%']]]&gt;=1,martianeum3[[#This Row],[masa '[kg']]]*martianeum3[[#This Row],[zawartosc '[%']]]*0.01,0)</f>
        <v>1.2878000000000001</v>
      </c>
      <c r="G466">
        <f>martianeum3[[#This Row],[stan_magazynu '[kg']]]+martianeum3[[#This Row],[ile_kg_materiału_z_ładunku]]</f>
        <v>58.899699999999989</v>
      </c>
      <c r="H466">
        <f>IF(martianeum3[[#This Row],[stan_po_wydobyciu_z_ładunku]]&gt;=100,100,0)</f>
        <v>0</v>
      </c>
      <c r="I466">
        <f>martianeum3[[#This Row],[stan_po_wydobyciu_z_ładunku]]-martianeum3[[#This Row],[ile_zabiera_na_orbite]]</f>
        <v>58.899699999999989</v>
      </c>
    </row>
    <row r="467" spans="1:9" x14ac:dyDescent="0.25">
      <c r="A467" s="1">
        <v>49106</v>
      </c>
      <c r="B467">
        <f t="shared" si="7"/>
        <v>58.899699999999989</v>
      </c>
      <c r="C467" t="s">
        <v>14</v>
      </c>
      <c r="D467">
        <v>16.3</v>
      </c>
      <c r="E467">
        <v>3.6</v>
      </c>
      <c r="F467">
        <f>IF(martianeum3[[#This Row],[zawartosc '[%']]]&gt;=1,martianeum3[[#This Row],[masa '[kg']]]*martianeum3[[#This Row],[zawartosc '[%']]]*0.01,0)</f>
        <v>0.5868000000000001</v>
      </c>
      <c r="G467">
        <f>martianeum3[[#This Row],[stan_magazynu '[kg']]]+martianeum3[[#This Row],[ile_kg_materiału_z_ładunku]]</f>
        <v>59.486499999999985</v>
      </c>
      <c r="H467">
        <f>IF(martianeum3[[#This Row],[stan_po_wydobyciu_z_ładunku]]&gt;=100,100,0)</f>
        <v>0</v>
      </c>
      <c r="I467">
        <f>martianeum3[[#This Row],[stan_po_wydobyciu_z_ładunku]]-martianeum3[[#This Row],[ile_zabiera_na_orbite]]</f>
        <v>59.486499999999985</v>
      </c>
    </row>
    <row r="468" spans="1:9" x14ac:dyDescent="0.25">
      <c r="A468" s="1">
        <v>49107</v>
      </c>
      <c r="B468">
        <f t="shared" si="7"/>
        <v>59.486499999999985</v>
      </c>
      <c r="C468" t="s">
        <v>27</v>
      </c>
      <c r="D468">
        <v>14</v>
      </c>
      <c r="E468">
        <v>0</v>
      </c>
      <c r="F468">
        <f>IF(martianeum3[[#This Row],[zawartosc '[%']]]&gt;=1,martianeum3[[#This Row],[masa '[kg']]]*martianeum3[[#This Row],[zawartosc '[%']]]*0.01,0)</f>
        <v>0</v>
      </c>
      <c r="G468">
        <f>martianeum3[[#This Row],[stan_magazynu '[kg']]]+martianeum3[[#This Row],[ile_kg_materiału_z_ładunku]]</f>
        <v>59.486499999999985</v>
      </c>
      <c r="H468">
        <f>IF(martianeum3[[#This Row],[stan_po_wydobyciu_z_ładunku]]&gt;=100,100,0)</f>
        <v>0</v>
      </c>
      <c r="I468">
        <f>martianeum3[[#This Row],[stan_po_wydobyciu_z_ładunku]]-martianeum3[[#This Row],[ile_zabiera_na_orbite]]</f>
        <v>59.486499999999985</v>
      </c>
    </row>
    <row r="469" spans="1:9" x14ac:dyDescent="0.25">
      <c r="A469" s="1">
        <v>49108</v>
      </c>
      <c r="B469">
        <f t="shared" si="7"/>
        <v>59.486499999999985</v>
      </c>
      <c r="C469" t="s">
        <v>15</v>
      </c>
      <c r="D469">
        <v>26</v>
      </c>
      <c r="E469">
        <v>5.5</v>
      </c>
      <c r="F469">
        <f>IF(martianeum3[[#This Row],[zawartosc '[%']]]&gt;=1,martianeum3[[#This Row],[masa '[kg']]]*martianeum3[[#This Row],[zawartosc '[%']]]*0.01,0)</f>
        <v>1.43</v>
      </c>
      <c r="G469">
        <f>martianeum3[[#This Row],[stan_magazynu '[kg']]]+martianeum3[[#This Row],[ile_kg_materiału_z_ładunku]]</f>
        <v>60.916499999999985</v>
      </c>
      <c r="H469">
        <f>IF(martianeum3[[#This Row],[stan_po_wydobyciu_z_ładunku]]&gt;=100,100,0)</f>
        <v>0</v>
      </c>
      <c r="I469">
        <f>martianeum3[[#This Row],[stan_po_wydobyciu_z_ładunku]]-martianeum3[[#This Row],[ile_zabiera_na_orbite]]</f>
        <v>60.916499999999985</v>
      </c>
    </row>
    <row r="470" spans="1:9" x14ac:dyDescent="0.25">
      <c r="A470" s="1">
        <v>49109</v>
      </c>
      <c r="B470">
        <f t="shared" si="7"/>
        <v>60.916499999999985</v>
      </c>
      <c r="C470" t="s">
        <v>19</v>
      </c>
      <c r="D470">
        <v>27</v>
      </c>
      <c r="E470">
        <v>38.6</v>
      </c>
      <c r="F470">
        <f>IF(martianeum3[[#This Row],[zawartosc '[%']]]&gt;=1,martianeum3[[#This Row],[masa '[kg']]]*martianeum3[[#This Row],[zawartosc '[%']]]*0.01,0)</f>
        <v>10.422000000000001</v>
      </c>
      <c r="G470">
        <f>martianeum3[[#This Row],[stan_magazynu '[kg']]]+martianeum3[[#This Row],[ile_kg_materiału_z_ładunku]]</f>
        <v>71.338499999999982</v>
      </c>
      <c r="H470">
        <f>IF(martianeum3[[#This Row],[stan_po_wydobyciu_z_ładunku]]&gt;=100,100,0)</f>
        <v>0</v>
      </c>
      <c r="I470">
        <f>martianeum3[[#This Row],[stan_po_wydobyciu_z_ładunku]]-martianeum3[[#This Row],[ile_zabiera_na_orbite]]</f>
        <v>71.338499999999982</v>
      </c>
    </row>
    <row r="471" spans="1:9" x14ac:dyDescent="0.25">
      <c r="A471" s="1">
        <v>49110</v>
      </c>
      <c r="B471">
        <f t="shared" si="7"/>
        <v>71.338499999999982</v>
      </c>
      <c r="C471" t="s">
        <v>10</v>
      </c>
      <c r="D471">
        <v>26.6</v>
      </c>
      <c r="E471">
        <v>49.7</v>
      </c>
      <c r="F471">
        <f>IF(martianeum3[[#This Row],[zawartosc '[%']]]&gt;=1,martianeum3[[#This Row],[masa '[kg']]]*martianeum3[[#This Row],[zawartosc '[%']]]*0.01,0)</f>
        <v>13.220200000000002</v>
      </c>
      <c r="G471">
        <f>martianeum3[[#This Row],[stan_magazynu '[kg']]]+martianeum3[[#This Row],[ile_kg_materiału_z_ładunku]]</f>
        <v>84.558699999999988</v>
      </c>
      <c r="H471">
        <f>IF(martianeum3[[#This Row],[stan_po_wydobyciu_z_ładunku]]&gt;=100,100,0)</f>
        <v>0</v>
      </c>
      <c r="I471">
        <f>martianeum3[[#This Row],[stan_po_wydobyciu_z_ładunku]]-martianeum3[[#This Row],[ile_zabiera_na_orbite]]</f>
        <v>84.558699999999988</v>
      </c>
    </row>
    <row r="472" spans="1:9" x14ac:dyDescent="0.25">
      <c r="A472" s="1">
        <v>49111</v>
      </c>
      <c r="B472">
        <f t="shared" si="7"/>
        <v>84.558699999999988</v>
      </c>
      <c r="C472" t="s">
        <v>19</v>
      </c>
      <c r="D472">
        <v>20.9</v>
      </c>
      <c r="E472">
        <v>30</v>
      </c>
      <c r="F472">
        <f>IF(martianeum3[[#This Row],[zawartosc '[%']]]&gt;=1,martianeum3[[#This Row],[masa '[kg']]]*martianeum3[[#This Row],[zawartosc '[%']]]*0.01,0)</f>
        <v>6.2700000000000005</v>
      </c>
      <c r="G472">
        <f>martianeum3[[#This Row],[stan_magazynu '[kg']]]+martianeum3[[#This Row],[ile_kg_materiału_z_ładunku]]</f>
        <v>90.828699999999984</v>
      </c>
      <c r="H472">
        <f>IF(martianeum3[[#This Row],[stan_po_wydobyciu_z_ładunku]]&gt;=100,100,0)</f>
        <v>0</v>
      </c>
      <c r="I472">
        <f>martianeum3[[#This Row],[stan_po_wydobyciu_z_ładunku]]-martianeum3[[#This Row],[ile_zabiera_na_orbite]]</f>
        <v>90.828699999999984</v>
      </c>
    </row>
    <row r="473" spans="1:9" x14ac:dyDescent="0.25">
      <c r="A473" s="1">
        <v>49112</v>
      </c>
      <c r="B473">
        <f t="shared" si="7"/>
        <v>90.828699999999984</v>
      </c>
      <c r="C473" t="s">
        <v>22</v>
      </c>
      <c r="D473">
        <v>28.5</v>
      </c>
      <c r="E473">
        <v>5.3</v>
      </c>
      <c r="F473">
        <f>IF(martianeum3[[#This Row],[zawartosc '[%']]]&gt;=1,martianeum3[[#This Row],[masa '[kg']]]*martianeum3[[#This Row],[zawartosc '[%']]]*0.01,0)</f>
        <v>1.5105</v>
      </c>
      <c r="G473">
        <f>martianeum3[[#This Row],[stan_magazynu '[kg']]]+martianeum3[[#This Row],[ile_kg_materiału_z_ładunku]]</f>
        <v>92.339199999999977</v>
      </c>
      <c r="H473">
        <f>IF(martianeum3[[#This Row],[stan_po_wydobyciu_z_ładunku]]&gt;=100,100,0)</f>
        <v>0</v>
      </c>
      <c r="I473">
        <f>martianeum3[[#This Row],[stan_po_wydobyciu_z_ładunku]]-martianeum3[[#This Row],[ile_zabiera_na_orbite]]</f>
        <v>92.339199999999977</v>
      </c>
    </row>
    <row r="474" spans="1:9" x14ac:dyDescent="0.25">
      <c r="A474" s="1">
        <v>49113</v>
      </c>
      <c r="B474">
        <f t="shared" si="7"/>
        <v>92.339199999999977</v>
      </c>
      <c r="C474" t="s">
        <v>5</v>
      </c>
      <c r="D474">
        <v>10.4</v>
      </c>
      <c r="E474">
        <v>0</v>
      </c>
      <c r="F474">
        <f>IF(martianeum3[[#This Row],[zawartosc '[%']]]&gt;=1,martianeum3[[#This Row],[masa '[kg']]]*martianeum3[[#This Row],[zawartosc '[%']]]*0.01,0)</f>
        <v>0</v>
      </c>
      <c r="G474">
        <f>martianeum3[[#This Row],[stan_magazynu '[kg']]]+martianeum3[[#This Row],[ile_kg_materiału_z_ładunku]]</f>
        <v>92.339199999999977</v>
      </c>
      <c r="H474">
        <f>IF(martianeum3[[#This Row],[stan_po_wydobyciu_z_ładunku]]&gt;=100,100,0)</f>
        <v>0</v>
      </c>
      <c r="I474">
        <f>martianeum3[[#This Row],[stan_po_wydobyciu_z_ładunku]]-martianeum3[[#This Row],[ile_zabiera_na_orbite]]</f>
        <v>92.339199999999977</v>
      </c>
    </row>
    <row r="475" spans="1:9" x14ac:dyDescent="0.25">
      <c r="A475" s="1">
        <v>49114</v>
      </c>
      <c r="B475">
        <f t="shared" si="7"/>
        <v>92.339199999999977</v>
      </c>
      <c r="C475" t="s">
        <v>18</v>
      </c>
      <c r="D475">
        <v>25.9</v>
      </c>
      <c r="E475">
        <v>9.1999999999999993</v>
      </c>
      <c r="F475">
        <f>IF(martianeum3[[#This Row],[zawartosc '[%']]]&gt;=1,martianeum3[[#This Row],[masa '[kg']]]*martianeum3[[#This Row],[zawartosc '[%']]]*0.01,0)</f>
        <v>2.3827999999999996</v>
      </c>
      <c r="G475">
        <f>martianeum3[[#This Row],[stan_magazynu '[kg']]]+martianeum3[[#This Row],[ile_kg_materiału_z_ładunku]]</f>
        <v>94.72199999999998</v>
      </c>
      <c r="H475">
        <f>IF(martianeum3[[#This Row],[stan_po_wydobyciu_z_ładunku]]&gt;=100,100,0)</f>
        <v>0</v>
      </c>
      <c r="I475">
        <f>martianeum3[[#This Row],[stan_po_wydobyciu_z_ładunku]]-martianeum3[[#This Row],[ile_zabiera_na_orbite]]</f>
        <v>94.72199999999998</v>
      </c>
    </row>
    <row r="476" spans="1:9" x14ac:dyDescent="0.25">
      <c r="A476" s="1">
        <v>49115</v>
      </c>
      <c r="B476">
        <f t="shared" si="7"/>
        <v>94.72199999999998</v>
      </c>
      <c r="C476" t="s">
        <v>11</v>
      </c>
      <c r="D476">
        <v>24.6</v>
      </c>
      <c r="E476">
        <v>11</v>
      </c>
      <c r="F476">
        <f>IF(martianeum3[[#This Row],[zawartosc '[%']]]&gt;=1,martianeum3[[#This Row],[masa '[kg']]]*martianeum3[[#This Row],[zawartosc '[%']]]*0.01,0)</f>
        <v>2.7060000000000004</v>
      </c>
      <c r="G476">
        <f>martianeum3[[#This Row],[stan_magazynu '[kg']]]+martianeum3[[#This Row],[ile_kg_materiału_z_ładunku]]</f>
        <v>97.427999999999983</v>
      </c>
      <c r="H476">
        <f>IF(martianeum3[[#This Row],[stan_po_wydobyciu_z_ładunku]]&gt;=100,100,0)</f>
        <v>0</v>
      </c>
      <c r="I476">
        <f>martianeum3[[#This Row],[stan_po_wydobyciu_z_ładunku]]-martianeum3[[#This Row],[ile_zabiera_na_orbite]]</f>
        <v>97.427999999999983</v>
      </c>
    </row>
    <row r="477" spans="1:9" x14ac:dyDescent="0.25">
      <c r="A477" s="1">
        <v>49116</v>
      </c>
      <c r="B477">
        <f t="shared" si="7"/>
        <v>97.427999999999983</v>
      </c>
      <c r="C477" t="s">
        <v>16</v>
      </c>
      <c r="D477">
        <v>22</v>
      </c>
      <c r="E477">
        <v>0</v>
      </c>
      <c r="F477">
        <f>IF(martianeum3[[#This Row],[zawartosc '[%']]]&gt;=1,martianeum3[[#This Row],[masa '[kg']]]*martianeum3[[#This Row],[zawartosc '[%']]]*0.01,0)</f>
        <v>0</v>
      </c>
      <c r="G477">
        <f>martianeum3[[#This Row],[stan_magazynu '[kg']]]+martianeum3[[#This Row],[ile_kg_materiału_z_ładunku]]</f>
        <v>97.427999999999983</v>
      </c>
      <c r="H477">
        <f>IF(martianeum3[[#This Row],[stan_po_wydobyciu_z_ładunku]]&gt;=100,100,0)</f>
        <v>0</v>
      </c>
      <c r="I477">
        <f>martianeum3[[#This Row],[stan_po_wydobyciu_z_ładunku]]-martianeum3[[#This Row],[ile_zabiera_na_orbite]]</f>
        <v>97.427999999999983</v>
      </c>
    </row>
    <row r="478" spans="1:9" x14ac:dyDescent="0.25">
      <c r="A478" s="1">
        <v>49117</v>
      </c>
      <c r="B478">
        <f t="shared" si="7"/>
        <v>97.427999999999983</v>
      </c>
      <c r="C478" t="s">
        <v>8</v>
      </c>
      <c r="D478">
        <v>16.8</v>
      </c>
      <c r="E478">
        <v>2.4</v>
      </c>
      <c r="F478">
        <f>IF(martianeum3[[#This Row],[zawartosc '[%']]]&gt;=1,martianeum3[[#This Row],[masa '[kg']]]*martianeum3[[#This Row],[zawartosc '[%']]]*0.01,0)</f>
        <v>0.4032</v>
      </c>
      <c r="G478">
        <f>martianeum3[[#This Row],[stan_magazynu '[kg']]]+martianeum3[[#This Row],[ile_kg_materiału_z_ładunku]]</f>
        <v>97.831199999999981</v>
      </c>
      <c r="H478">
        <f>IF(martianeum3[[#This Row],[stan_po_wydobyciu_z_ładunku]]&gt;=100,100,0)</f>
        <v>0</v>
      </c>
      <c r="I478">
        <f>martianeum3[[#This Row],[stan_po_wydobyciu_z_ładunku]]-martianeum3[[#This Row],[ile_zabiera_na_orbite]]</f>
        <v>97.831199999999981</v>
      </c>
    </row>
    <row r="479" spans="1:9" x14ac:dyDescent="0.25">
      <c r="A479" s="1">
        <v>49118</v>
      </c>
      <c r="B479">
        <f t="shared" si="7"/>
        <v>97.831199999999981</v>
      </c>
      <c r="C479" t="s">
        <v>10</v>
      </c>
      <c r="D479">
        <v>21.7</v>
      </c>
      <c r="E479">
        <v>44.1</v>
      </c>
      <c r="F479">
        <f>IF(martianeum3[[#This Row],[zawartosc '[%']]]&gt;=1,martianeum3[[#This Row],[masa '[kg']]]*martianeum3[[#This Row],[zawartosc '[%']]]*0.01,0)</f>
        <v>9.569700000000001</v>
      </c>
      <c r="G479">
        <f>martianeum3[[#This Row],[stan_magazynu '[kg']]]+martianeum3[[#This Row],[ile_kg_materiału_z_ładunku]]</f>
        <v>107.40089999999998</v>
      </c>
      <c r="H479">
        <f>IF(martianeum3[[#This Row],[stan_po_wydobyciu_z_ładunku]]&gt;=100,100,0)</f>
        <v>100</v>
      </c>
      <c r="I479">
        <f>martianeum3[[#This Row],[stan_po_wydobyciu_z_ładunku]]-martianeum3[[#This Row],[ile_zabiera_na_orbite]]</f>
        <v>7.4008999999999787</v>
      </c>
    </row>
    <row r="480" spans="1:9" x14ac:dyDescent="0.25">
      <c r="A480" s="1">
        <v>49119</v>
      </c>
      <c r="B480">
        <f t="shared" si="7"/>
        <v>7.4008999999999787</v>
      </c>
      <c r="C480" t="s">
        <v>12</v>
      </c>
      <c r="D480">
        <v>28.9</v>
      </c>
      <c r="E480">
        <v>0</v>
      </c>
      <c r="F480">
        <f>IF(martianeum3[[#This Row],[zawartosc '[%']]]&gt;=1,martianeum3[[#This Row],[masa '[kg']]]*martianeum3[[#This Row],[zawartosc '[%']]]*0.01,0)</f>
        <v>0</v>
      </c>
      <c r="G480">
        <f>martianeum3[[#This Row],[stan_magazynu '[kg']]]+martianeum3[[#This Row],[ile_kg_materiału_z_ładunku]]</f>
        <v>7.4008999999999787</v>
      </c>
      <c r="H480">
        <f>IF(martianeum3[[#This Row],[stan_po_wydobyciu_z_ładunku]]&gt;=100,100,0)</f>
        <v>0</v>
      </c>
      <c r="I480">
        <f>martianeum3[[#This Row],[stan_po_wydobyciu_z_ładunku]]-martianeum3[[#This Row],[ile_zabiera_na_orbite]]</f>
        <v>7.4008999999999787</v>
      </c>
    </row>
    <row r="481" spans="1:9" x14ac:dyDescent="0.25">
      <c r="A481" s="1">
        <v>49120</v>
      </c>
      <c r="B481">
        <f t="shared" si="7"/>
        <v>7.4008999999999787</v>
      </c>
      <c r="C481" t="s">
        <v>13</v>
      </c>
      <c r="D481">
        <v>26.6</v>
      </c>
      <c r="E481">
        <v>0.4</v>
      </c>
      <c r="F481">
        <f>IF(martianeum3[[#This Row],[zawartosc '[%']]]&gt;=1,martianeum3[[#This Row],[masa '[kg']]]*martianeum3[[#This Row],[zawartosc '[%']]]*0.01,0)</f>
        <v>0</v>
      </c>
      <c r="G481">
        <f>martianeum3[[#This Row],[stan_magazynu '[kg']]]+martianeum3[[#This Row],[ile_kg_materiału_z_ładunku]]</f>
        <v>7.4008999999999787</v>
      </c>
      <c r="H481">
        <f>IF(martianeum3[[#This Row],[stan_po_wydobyciu_z_ładunku]]&gt;=100,100,0)</f>
        <v>0</v>
      </c>
      <c r="I481">
        <f>martianeum3[[#This Row],[stan_po_wydobyciu_z_ładunku]]-martianeum3[[#This Row],[ile_zabiera_na_orbite]]</f>
        <v>7.4008999999999787</v>
      </c>
    </row>
    <row r="482" spans="1:9" x14ac:dyDescent="0.25">
      <c r="A482" s="1">
        <v>49121</v>
      </c>
      <c r="B482">
        <f t="shared" si="7"/>
        <v>7.4008999999999787</v>
      </c>
      <c r="C482" t="s">
        <v>15</v>
      </c>
      <c r="D482">
        <v>28</v>
      </c>
      <c r="E482">
        <v>16.7</v>
      </c>
      <c r="F482">
        <f>IF(martianeum3[[#This Row],[zawartosc '[%']]]&gt;=1,martianeum3[[#This Row],[masa '[kg']]]*martianeum3[[#This Row],[zawartosc '[%']]]*0.01,0)</f>
        <v>4.6760000000000002</v>
      </c>
      <c r="G482">
        <f>martianeum3[[#This Row],[stan_magazynu '[kg']]]+martianeum3[[#This Row],[ile_kg_materiału_z_ładunku]]</f>
        <v>12.076899999999979</v>
      </c>
      <c r="H482">
        <f>IF(martianeum3[[#This Row],[stan_po_wydobyciu_z_ładunku]]&gt;=100,100,0)</f>
        <v>0</v>
      </c>
      <c r="I482">
        <f>martianeum3[[#This Row],[stan_po_wydobyciu_z_ładunku]]-martianeum3[[#This Row],[ile_zabiera_na_orbite]]</f>
        <v>12.076899999999979</v>
      </c>
    </row>
    <row r="483" spans="1:9" x14ac:dyDescent="0.25">
      <c r="A483" s="1">
        <v>49122</v>
      </c>
      <c r="B483">
        <f t="shared" si="7"/>
        <v>12.076899999999979</v>
      </c>
      <c r="C483" t="s">
        <v>17</v>
      </c>
      <c r="D483">
        <v>27.5</v>
      </c>
      <c r="E483">
        <v>0</v>
      </c>
      <c r="F483">
        <f>IF(martianeum3[[#This Row],[zawartosc '[%']]]&gt;=1,martianeum3[[#This Row],[masa '[kg']]]*martianeum3[[#This Row],[zawartosc '[%']]]*0.01,0)</f>
        <v>0</v>
      </c>
      <c r="G483">
        <f>martianeum3[[#This Row],[stan_magazynu '[kg']]]+martianeum3[[#This Row],[ile_kg_materiału_z_ładunku]]</f>
        <v>12.076899999999979</v>
      </c>
      <c r="H483">
        <f>IF(martianeum3[[#This Row],[stan_po_wydobyciu_z_ładunku]]&gt;=100,100,0)</f>
        <v>0</v>
      </c>
      <c r="I483">
        <f>martianeum3[[#This Row],[stan_po_wydobyciu_z_ładunku]]-martianeum3[[#This Row],[ile_zabiera_na_orbite]]</f>
        <v>12.076899999999979</v>
      </c>
    </row>
    <row r="484" spans="1:9" x14ac:dyDescent="0.25">
      <c r="A484" s="1">
        <v>49123</v>
      </c>
      <c r="B484">
        <f t="shared" si="7"/>
        <v>12.076899999999979</v>
      </c>
      <c r="C484" t="s">
        <v>22</v>
      </c>
      <c r="D484">
        <v>18.2</v>
      </c>
      <c r="E484">
        <v>0</v>
      </c>
      <c r="F484">
        <f>IF(martianeum3[[#This Row],[zawartosc '[%']]]&gt;=1,martianeum3[[#This Row],[masa '[kg']]]*martianeum3[[#This Row],[zawartosc '[%']]]*0.01,0)</f>
        <v>0</v>
      </c>
      <c r="G484">
        <f>martianeum3[[#This Row],[stan_magazynu '[kg']]]+martianeum3[[#This Row],[ile_kg_materiału_z_ładunku]]</f>
        <v>12.076899999999979</v>
      </c>
      <c r="H484">
        <f>IF(martianeum3[[#This Row],[stan_po_wydobyciu_z_ładunku]]&gt;=100,100,0)</f>
        <v>0</v>
      </c>
      <c r="I484">
        <f>martianeum3[[#This Row],[stan_po_wydobyciu_z_ładunku]]-martianeum3[[#This Row],[ile_zabiera_na_orbite]]</f>
        <v>12.076899999999979</v>
      </c>
    </row>
    <row r="485" spans="1:9" x14ac:dyDescent="0.25">
      <c r="A485" s="1">
        <v>49124</v>
      </c>
      <c r="B485">
        <f t="shared" si="7"/>
        <v>12.076899999999979</v>
      </c>
      <c r="C485" t="s">
        <v>18</v>
      </c>
      <c r="D485">
        <v>25.1</v>
      </c>
      <c r="E485">
        <v>0</v>
      </c>
      <c r="F485">
        <f>IF(martianeum3[[#This Row],[zawartosc '[%']]]&gt;=1,martianeum3[[#This Row],[masa '[kg']]]*martianeum3[[#This Row],[zawartosc '[%']]]*0.01,0)</f>
        <v>0</v>
      </c>
      <c r="G485">
        <f>martianeum3[[#This Row],[stan_magazynu '[kg']]]+martianeum3[[#This Row],[ile_kg_materiału_z_ładunku]]</f>
        <v>12.076899999999979</v>
      </c>
      <c r="H485">
        <f>IF(martianeum3[[#This Row],[stan_po_wydobyciu_z_ładunku]]&gt;=100,100,0)</f>
        <v>0</v>
      </c>
      <c r="I485">
        <f>martianeum3[[#This Row],[stan_po_wydobyciu_z_ładunku]]-martianeum3[[#This Row],[ile_zabiera_na_orbite]]</f>
        <v>12.076899999999979</v>
      </c>
    </row>
    <row r="486" spans="1:9" x14ac:dyDescent="0.25">
      <c r="A486" s="1">
        <v>49125</v>
      </c>
      <c r="B486">
        <f t="shared" si="7"/>
        <v>12.076899999999979</v>
      </c>
      <c r="C486" t="s">
        <v>4</v>
      </c>
      <c r="D486">
        <v>10.1</v>
      </c>
      <c r="E486">
        <v>0.2</v>
      </c>
      <c r="F486">
        <f>IF(martianeum3[[#This Row],[zawartosc '[%']]]&gt;=1,martianeum3[[#This Row],[masa '[kg']]]*martianeum3[[#This Row],[zawartosc '[%']]]*0.01,0)</f>
        <v>0</v>
      </c>
      <c r="G486">
        <f>martianeum3[[#This Row],[stan_magazynu '[kg']]]+martianeum3[[#This Row],[ile_kg_materiału_z_ładunku]]</f>
        <v>12.076899999999979</v>
      </c>
      <c r="H486">
        <f>IF(martianeum3[[#This Row],[stan_po_wydobyciu_z_ładunku]]&gt;=100,100,0)</f>
        <v>0</v>
      </c>
      <c r="I486">
        <f>martianeum3[[#This Row],[stan_po_wydobyciu_z_ładunku]]-martianeum3[[#This Row],[ile_zabiera_na_orbite]]</f>
        <v>12.076899999999979</v>
      </c>
    </row>
    <row r="487" spans="1:9" x14ac:dyDescent="0.25">
      <c r="A487" s="1">
        <v>49126</v>
      </c>
      <c r="B487">
        <f t="shared" si="7"/>
        <v>12.076899999999979</v>
      </c>
      <c r="C487" t="s">
        <v>15</v>
      </c>
      <c r="D487">
        <v>13.1</v>
      </c>
      <c r="E487">
        <v>7.9</v>
      </c>
      <c r="F487">
        <f>IF(martianeum3[[#This Row],[zawartosc '[%']]]&gt;=1,martianeum3[[#This Row],[masa '[kg']]]*martianeum3[[#This Row],[zawartosc '[%']]]*0.01,0)</f>
        <v>1.0348999999999999</v>
      </c>
      <c r="G487">
        <f>martianeum3[[#This Row],[stan_magazynu '[kg']]]+martianeum3[[#This Row],[ile_kg_materiału_z_ładunku]]</f>
        <v>13.111799999999979</v>
      </c>
      <c r="H487">
        <f>IF(martianeum3[[#This Row],[stan_po_wydobyciu_z_ładunku]]&gt;=100,100,0)</f>
        <v>0</v>
      </c>
      <c r="I487">
        <f>martianeum3[[#This Row],[stan_po_wydobyciu_z_ładunku]]-martianeum3[[#This Row],[ile_zabiera_na_orbite]]</f>
        <v>13.111799999999979</v>
      </c>
    </row>
    <row r="488" spans="1:9" x14ac:dyDescent="0.25">
      <c r="A488" s="1">
        <v>49127</v>
      </c>
      <c r="B488">
        <f t="shared" si="7"/>
        <v>13.111799999999979</v>
      </c>
      <c r="C488" t="s">
        <v>9</v>
      </c>
      <c r="D488">
        <v>22.9</v>
      </c>
      <c r="E488">
        <v>0</v>
      </c>
      <c r="F488">
        <f>IF(martianeum3[[#This Row],[zawartosc '[%']]]&gt;=1,martianeum3[[#This Row],[masa '[kg']]]*martianeum3[[#This Row],[zawartosc '[%']]]*0.01,0)</f>
        <v>0</v>
      </c>
      <c r="G488">
        <f>martianeum3[[#This Row],[stan_magazynu '[kg']]]+martianeum3[[#This Row],[ile_kg_materiału_z_ładunku]]</f>
        <v>13.111799999999979</v>
      </c>
      <c r="H488">
        <f>IF(martianeum3[[#This Row],[stan_po_wydobyciu_z_ładunku]]&gt;=100,100,0)</f>
        <v>0</v>
      </c>
      <c r="I488">
        <f>martianeum3[[#This Row],[stan_po_wydobyciu_z_ładunku]]-martianeum3[[#This Row],[ile_zabiera_na_orbite]]</f>
        <v>13.111799999999979</v>
      </c>
    </row>
    <row r="489" spans="1:9" x14ac:dyDescent="0.25">
      <c r="A489" s="1">
        <v>49128</v>
      </c>
      <c r="B489">
        <f t="shared" si="7"/>
        <v>13.111799999999979</v>
      </c>
      <c r="C489" t="s">
        <v>9</v>
      </c>
      <c r="D489">
        <v>26.3</v>
      </c>
      <c r="E489">
        <v>4</v>
      </c>
      <c r="F489">
        <f>IF(martianeum3[[#This Row],[zawartosc '[%']]]&gt;=1,martianeum3[[#This Row],[masa '[kg']]]*martianeum3[[#This Row],[zawartosc '[%']]]*0.01,0)</f>
        <v>1.052</v>
      </c>
      <c r="G489">
        <f>martianeum3[[#This Row],[stan_magazynu '[kg']]]+martianeum3[[#This Row],[ile_kg_materiału_z_ładunku]]</f>
        <v>14.163799999999979</v>
      </c>
      <c r="H489">
        <f>IF(martianeum3[[#This Row],[stan_po_wydobyciu_z_ładunku]]&gt;=100,100,0)</f>
        <v>0</v>
      </c>
      <c r="I489">
        <f>martianeum3[[#This Row],[stan_po_wydobyciu_z_ładunku]]-martianeum3[[#This Row],[ile_zabiera_na_orbite]]</f>
        <v>14.163799999999979</v>
      </c>
    </row>
    <row r="490" spans="1:9" x14ac:dyDescent="0.25">
      <c r="A490" s="1">
        <v>49129</v>
      </c>
      <c r="B490">
        <f t="shared" si="7"/>
        <v>14.163799999999979</v>
      </c>
      <c r="C490" t="s">
        <v>19</v>
      </c>
      <c r="D490">
        <v>11.3</v>
      </c>
      <c r="E490">
        <v>19.8</v>
      </c>
      <c r="F490">
        <f>IF(martianeum3[[#This Row],[zawartosc '[%']]]&gt;=1,martianeum3[[#This Row],[masa '[kg']]]*martianeum3[[#This Row],[zawartosc '[%']]]*0.01,0)</f>
        <v>2.2374000000000001</v>
      </c>
      <c r="G490">
        <f>martianeum3[[#This Row],[stan_magazynu '[kg']]]+martianeum3[[#This Row],[ile_kg_materiału_z_ładunku]]</f>
        <v>16.401199999999978</v>
      </c>
      <c r="H490">
        <f>IF(martianeum3[[#This Row],[stan_po_wydobyciu_z_ładunku]]&gt;=100,100,0)</f>
        <v>0</v>
      </c>
      <c r="I490">
        <f>martianeum3[[#This Row],[stan_po_wydobyciu_z_ładunku]]-martianeum3[[#This Row],[ile_zabiera_na_orbite]]</f>
        <v>16.401199999999978</v>
      </c>
    </row>
    <row r="491" spans="1:9" x14ac:dyDescent="0.25">
      <c r="A491" s="1">
        <v>49130</v>
      </c>
      <c r="B491">
        <f t="shared" si="7"/>
        <v>16.401199999999978</v>
      </c>
      <c r="C491" t="s">
        <v>10</v>
      </c>
      <c r="D491">
        <v>30</v>
      </c>
      <c r="E491">
        <v>0</v>
      </c>
      <c r="F491">
        <f>IF(martianeum3[[#This Row],[zawartosc '[%']]]&gt;=1,martianeum3[[#This Row],[masa '[kg']]]*martianeum3[[#This Row],[zawartosc '[%']]]*0.01,0)</f>
        <v>0</v>
      </c>
      <c r="G491">
        <f>martianeum3[[#This Row],[stan_magazynu '[kg']]]+martianeum3[[#This Row],[ile_kg_materiału_z_ładunku]]</f>
        <v>16.401199999999978</v>
      </c>
      <c r="H491">
        <f>IF(martianeum3[[#This Row],[stan_po_wydobyciu_z_ładunku]]&gt;=100,100,0)</f>
        <v>0</v>
      </c>
      <c r="I491">
        <f>martianeum3[[#This Row],[stan_po_wydobyciu_z_ładunku]]-martianeum3[[#This Row],[ile_zabiera_na_orbite]]</f>
        <v>16.401199999999978</v>
      </c>
    </row>
    <row r="492" spans="1:9" x14ac:dyDescent="0.25">
      <c r="A492" s="1">
        <v>49131</v>
      </c>
      <c r="B492">
        <f t="shared" si="7"/>
        <v>16.401199999999978</v>
      </c>
      <c r="C492" t="s">
        <v>22</v>
      </c>
      <c r="D492">
        <v>20.399999999999999</v>
      </c>
      <c r="E492">
        <v>0</v>
      </c>
      <c r="F492">
        <f>IF(martianeum3[[#This Row],[zawartosc '[%']]]&gt;=1,martianeum3[[#This Row],[masa '[kg']]]*martianeum3[[#This Row],[zawartosc '[%']]]*0.01,0)</f>
        <v>0</v>
      </c>
      <c r="G492">
        <f>martianeum3[[#This Row],[stan_magazynu '[kg']]]+martianeum3[[#This Row],[ile_kg_materiału_z_ładunku]]</f>
        <v>16.401199999999978</v>
      </c>
      <c r="H492">
        <f>IF(martianeum3[[#This Row],[stan_po_wydobyciu_z_ładunku]]&gt;=100,100,0)</f>
        <v>0</v>
      </c>
      <c r="I492">
        <f>martianeum3[[#This Row],[stan_po_wydobyciu_z_ładunku]]-martianeum3[[#This Row],[ile_zabiera_na_orbite]]</f>
        <v>16.401199999999978</v>
      </c>
    </row>
    <row r="493" spans="1:9" x14ac:dyDescent="0.25">
      <c r="A493" s="1">
        <v>49132</v>
      </c>
      <c r="B493">
        <f t="shared" si="7"/>
        <v>16.401199999999978</v>
      </c>
      <c r="C493" t="s">
        <v>7</v>
      </c>
      <c r="D493">
        <v>24.5</v>
      </c>
      <c r="E493">
        <v>8.6999999999999993</v>
      </c>
      <c r="F493">
        <f>IF(martianeum3[[#This Row],[zawartosc '[%']]]&gt;=1,martianeum3[[#This Row],[masa '[kg']]]*martianeum3[[#This Row],[zawartosc '[%']]]*0.01,0)</f>
        <v>2.1315</v>
      </c>
      <c r="G493">
        <f>martianeum3[[#This Row],[stan_magazynu '[kg']]]+martianeum3[[#This Row],[ile_kg_materiału_z_ładunku]]</f>
        <v>18.532699999999977</v>
      </c>
      <c r="H493">
        <f>IF(martianeum3[[#This Row],[stan_po_wydobyciu_z_ładunku]]&gt;=100,100,0)</f>
        <v>0</v>
      </c>
      <c r="I493">
        <f>martianeum3[[#This Row],[stan_po_wydobyciu_z_ładunku]]-martianeum3[[#This Row],[ile_zabiera_na_orbite]]</f>
        <v>18.532699999999977</v>
      </c>
    </row>
    <row r="494" spans="1:9" x14ac:dyDescent="0.25">
      <c r="A494" s="1">
        <v>49133</v>
      </c>
      <c r="B494">
        <f t="shared" si="7"/>
        <v>18.532699999999977</v>
      </c>
      <c r="C494" t="s">
        <v>11</v>
      </c>
      <c r="D494">
        <v>17</v>
      </c>
      <c r="E494">
        <v>2.7</v>
      </c>
      <c r="F494">
        <f>IF(martianeum3[[#This Row],[zawartosc '[%']]]&gt;=1,martianeum3[[#This Row],[masa '[kg']]]*martianeum3[[#This Row],[zawartosc '[%']]]*0.01,0)</f>
        <v>0.45900000000000007</v>
      </c>
      <c r="G494">
        <f>martianeum3[[#This Row],[stan_magazynu '[kg']]]+martianeum3[[#This Row],[ile_kg_materiału_z_ładunku]]</f>
        <v>18.991699999999977</v>
      </c>
      <c r="H494">
        <f>IF(martianeum3[[#This Row],[stan_po_wydobyciu_z_ładunku]]&gt;=100,100,0)</f>
        <v>0</v>
      </c>
      <c r="I494">
        <f>martianeum3[[#This Row],[stan_po_wydobyciu_z_ładunku]]-martianeum3[[#This Row],[ile_zabiera_na_orbite]]</f>
        <v>18.991699999999977</v>
      </c>
    </row>
    <row r="495" spans="1:9" x14ac:dyDescent="0.25">
      <c r="A495" s="1">
        <v>49134</v>
      </c>
      <c r="B495">
        <f t="shared" si="7"/>
        <v>18.991699999999977</v>
      </c>
      <c r="C495" t="s">
        <v>19</v>
      </c>
      <c r="D495">
        <v>21</v>
      </c>
      <c r="E495">
        <v>5.6</v>
      </c>
      <c r="F495">
        <f>IF(martianeum3[[#This Row],[zawartosc '[%']]]&gt;=1,martianeum3[[#This Row],[masa '[kg']]]*martianeum3[[#This Row],[zawartosc '[%']]]*0.01,0)</f>
        <v>1.1759999999999999</v>
      </c>
      <c r="G495">
        <f>martianeum3[[#This Row],[stan_magazynu '[kg']]]+martianeum3[[#This Row],[ile_kg_materiału_z_ładunku]]</f>
        <v>20.167699999999975</v>
      </c>
      <c r="H495">
        <f>IF(martianeum3[[#This Row],[stan_po_wydobyciu_z_ładunku]]&gt;=100,100,0)</f>
        <v>0</v>
      </c>
      <c r="I495">
        <f>martianeum3[[#This Row],[stan_po_wydobyciu_z_ładunku]]-martianeum3[[#This Row],[ile_zabiera_na_orbite]]</f>
        <v>20.167699999999975</v>
      </c>
    </row>
    <row r="496" spans="1:9" x14ac:dyDescent="0.25">
      <c r="A496" s="1">
        <v>49135</v>
      </c>
      <c r="B496">
        <f t="shared" si="7"/>
        <v>20.167699999999975</v>
      </c>
      <c r="C496" t="s">
        <v>19</v>
      </c>
      <c r="D496">
        <v>20.7</v>
      </c>
      <c r="E496">
        <v>0</v>
      </c>
      <c r="F496">
        <f>IF(martianeum3[[#This Row],[zawartosc '[%']]]&gt;=1,martianeum3[[#This Row],[masa '[kg']]]*martianeum3[[#This Row],[zawartosc '[%']]]*0.01,0)</f>
        <v>0</v>
      </c>
      <c r="G496">
        <f>martianeum3[[#This Row],[stan_magazynu '[kg']]]+martianeum3[[#This Row],[ile_kg_materiału_z_ładunku]]</f>
        <v>20.167699999999975</v>
      </c>
      <c r="H496">
        <f>IF(martianeum3[[#This Row],[stan_po_wydobyciu_z_ładunku]]&gt;=100,100,0)</f>
        <v>0</v>
      </c>
      <c r="I496">
        <f>martianeum3[[#This Row],[stan_po_wydobyciu_z_ładunku]]-martianeum3[[#This Row],[ile_zabiera_na_orbite]]</f>
        <v>20.167699999999975</v>
      </c>
    </row>
    <row r="497" spans="1:9" x14ac:dyDescent="0.25">
      <c r="A497" s="1">
        <v>49136</v>
      </c>
      <c r="B497">
        <f t="shared" si="7"/>
        <v>20.167699999999975</v>
      </c>
      <c r="C497" t="s">
        <v>12</v>
      </c>
      <c r="D497">
        <v>26.7</v>
      </c>
      <c r="E497">
        <v>9.8000000000000007</v>
      </c>
      <c r="F497">
        <f>IF(martianeum3[[#This Row],[zawartosc '[%']]]&gt;=1,martianeum3[[#This Row],[masa '[kg']]]*martianeum3[[#This Row],[zawartosc '[%']]]*0.01,0)</f>
        <v>2.6166000000000005</v>
      </c>
      <c r="G497">
        <f>martianeum3[[#This Row],[stan_magazynu '[kg']]]+martianeum3[[#This Row],[ile_kg_materiału_z_ładunku]]</f>
        <v>22.784299999999977</v>
      </c>
      <c r="H497">
        <f>IF(martianeum3[[#This Row],[stan_po_wydobyciu_z_ładunku]]&gt;=100,100,0)</f>
        <v>0</v>
      </c>
      <c r="I497">
        <f>martianeum3[[#This Row],[stan_po_wydobyciu_z_ładunku]]-martianeum3[[#This Row],[ile_zabiera_na_orbite]]</f>
        <v>22.784299999999977</v>
      </c>
    </row>
    <row r="498" spans="1:9" x14ac:dyDescent="0.25">
      <c r="A498" s="1">
        <v>49137</v>
      </c>
      <c r="B498">
        <f t="shared" si="7"/>
        <v>22.784299999999977</v>
      </c>
      <c r="C498" t="s">
        <v>30</v>
      </c>
      <c r="D498">
        <v>10.199999999999999</v>
      </c>
      <c r="E498">
        <v>0.1</v>
      </c>
      <c r="F498">
        <f>IF(martianeum3[[#This Row],[zawartosc '[%']]]&gt;=1,martianeum3[[#This Row],[masa '[kg']]]*martianeum3[[#This Row],[zawartosc '[%']]]*0.01,0)</f>
        <v>0</v>
      </c>
      <c r="G498">
        <f>martianeum3[[#This Row],[stan_magazynu '[kg']]]+martianeum3[[#This Row],[ile_kg_materiału_z_ładunku]]</f>
        <v>22.784299999999977</v>
      </c>
      <c r="H498">
        <f>IF(martianeum3[[#This Row],[stan_po_wydobyciu_z_ładunku]]&gt;=100,100,0)</f>
        <v>0</v>
      </c>
      <c r="I498">
        <f>martianeum3[[#This Row],[stan_po_wydobyciu_z_ładunku]]-martianeum3[[#This Row],[ile_zabiera_na_orbite]]</f>
        <v>22.784299999999977</v>
      </c>
    </row>
    <row r="499" spans="1:9" x14ac:dyDescent="0.25">
      <c r="A499" s="1">
        <v>49138</v>
      </c>
      <c r="B499">
        <f t="shared" si="7"/>
        <v>22.784299999999977</v>
      </c>
      <c r="C499" t="s">
        <v>10</v>
      </c>
      <c r="D499">
        <v>15.7</v>
      </c>
      <c r="E499">
        <v>5.8</v>
      </c>
      <c r="F499">
        <f>IF(martianeum3[[#This Row],[zawartosc '[%']]]&gt;=1,martianeum3[[#This Row],[masa '[kg']]]*martianeum3[[#This Row],[zawartosc '[%']]]*0.01,0)</f>
        <v>0.91059999999999985</v>
      </c>
      <c r="G499">
        <f>martianeum3[[#This Row],[stan_magazynu '[kg']]]+martianeum3[[#This Row],[ile_kg_materiału_z_ładunku]]</f>
        <v>23.694899999999976</v>
      </c>
      <c r="H499">
        <f>IF(martianeum3[[#This Row],[stan_po_wydobyciu_z_ładunku]]&gt;=100,100,0)</f>
        <v>0</v>
      </c>
      <c r="I499">
        <f>martianeum3[[#This Row],[stan_po_wydobyciu_z_ładunku]]-martianeum3[[#This Row],[ile_zabiera_na_orbite]]</f>
        <v>23.694899999999976</v>
      </c>
    </row>
    <row r="500" spans="1:9" x14ac:dyDescent="0.25">
      <c r="A500" s="1">
        <v>49139</v>
      </c>
      <c r="B500">
        <f t="shared" si="7"/>
        <v>23.694899999999976</v>
      </c>
      <c r="C500" t="s">
        <v>33</v>
      </c>
      <c r="D500">
        <v>15.9</v>
      </c>
      <c r="E500">
        <v>2.2000000000000002</v>
      </c>
      <c r="F500">
        <f>IF(martianeum3[[#This Row],[zawartosc '[%']]]&gt;=1,martianeum3[[#This Row],[masa '[kg']]]*martianeum3[[#This Row],[zawartosc '[%']]]*0.01,0)</f>
        <v>0.34980000000000006</v>
      </c>
      <c r="G500">
        <f>martianeum3[[#This Row],[stan_magazynu '[kg']]]+martianeum3[[#This Row],[ile_kg_materiału_z_ładunku]]</f>
        <v>24.044699999999974</v>
      </c>
      <c r="H500">
        <f>IF(martianeum3[[#This Row],[stan_po_wydobyciu_z_ładunku]]&gt;=100,100,0)</f>
        <v>0</v>
      </c>
      <c r="I500">
        <f>martianeum3[[#This Row],[stan_po_wydobyciu_z_ładunku]]-martianeum3[[#This Row],[ile_zabiera_na_orbite]]</f>
        <v>24.044699999999974</v>
      </c>
    </row>
    <row r="501" spans="1:9" x14ac:dyDescent="0.25">
      <c r="A501" s="1">
        <v>49140</v>
      </c>
      <c r="B501">
        <f t="shared" si="7"/>
        <v>24.044699999999974</v>
      </c>
      <c r="C501" t="s">
        <v>19</v>
      </c>
      <c r="D501">
        <v>21</v>
      </c>
      <c r="E501">
        <v>13.1</v>
      </c>
      <c r="F501">
        <f>IF(martianeum3[[#This Row],[zawartosc '[%']]]&gt;=1,martianeum3[[#This Row],[masa '[kg']]]*martianeum3[[#This Row],[zawartosc '[%']]]*0.01,0)</f>
        <v>2.7509999999999999</v>
      </c>
      <c r="G501">
        <f>martianeum3[[#This Row],[stan_magazynu '[kg']]]+martianeum3[[#This Row],[ile_kg_materiału_z_ładunku]]</f>
        <v>26.795699999999975</v>
      </c>
      <c r="H501">
        <f>IF(martianeum3[[#This Row],[stan_po_wydobyciu_z_ładunku]]&gt;=100,100,0)</f>
        <v>0</v>
      </c>
      <c r="I501">
        <f>martianeum3[[#This Row],[stan_po_wydobyciu_z_ładunku]]-martianeum3[[#This Row],[ile_zabiera_na_orbite]]</f>
        <v>26.795699999999975</v>
      </c>
    </row>
    <row r="502" spans="1:9" x14ac:dyDescent="0.25">
      <c r="A502" s="1">
        <v>49141</v>
      </c>
      <c r="B502">
        <f t="shared" si="7"/>
        <v>26.795699999999975</v>
      </c>
      <c r="C502" t="s">
        <v>9</v>
      </c>
      <c r="D502">
        <v>10.9</v>
      </c>
      <c r="E502">
        <v>8.1</v>
      </c>
      <c r="F502">
        <f>IF(martianeum3[[#This Row],[zawartosc '[%']]]&gt;=1,martianeum3[[#This Row],[masa '[kg']]]*martianeum3[[#This Row],[zawartosc '[%']]]*0.01,0)</f>
        <v>0.88289999999999991</v>
      </c>
      <c r="G502">
        <f>martianeum3[[#This Row],[stan_magazynu '[kg']]]+martianeum3[[#This Row],[ile_kg_materiału_z_ładunku]]</f>
        <v>27.678599999999975</v>
      </c>
      <c r="H502">
        <f>IF(martianeum3[[#This Row],[stan_po_wydobyciu_z_ładunku]]&gt;=100,100,0)</f>
        <v>0</v>
      </c>
      <c r="I502">
        <f>martianeum3[[#This Row],[stan_po_wydobyciu_z_ładunku]]-martianeum3[[#This Row],[ile_zabiera_na_orbite]]</f>
        <v>27.678599999999975</v>
      </c>
    </row>
    <row r="503" spans="1:9" x14ac:dyDescent="0.25">
      <c r="A503" s="1">
        <v>49142</v>
      </c>
      <c r="B503">
        <f t="shared" si="7"/>
        <v>27.678599999999975</v>
      </c>
      <c r="C503" t="s">
        <v>22</v>
      </c>
      <c r="D503">
        <v>20.9</v>
      </c>
      <c r="E503">
        <v>5.9</v>
      </c>
      <c r="F503">
        <f>IF(martianeum3[[#This Row],[zawartosc '[%']]]&gt;=1,martianeum3[[#This Row],[masa '[kg']]]*martianeum3[[#This Row],[zawartosc '[%']]]*0.01,0)</f>
        <v>1.2331000000000001</v>
      </c>
      <c r="G503">
        <f>martianeum3[[#This Row],[stan_magazynu '[kg']]]+martianeum3[[#This Row],[ile_kg_materiału_z_ładunku]]</f>
        <v>28.911699999999975</v>
      </c>
      <c r="H503">
        <f>IF(martianeum3[[#This Row],[stan_po_wydobyciu_z_ładunku]]&gt;=100,100,0)</f>
        <v>0</v>
      </c>
      <c r="I503">
        <f>martianeum3[[#This Row],[stan_po_wydobyciu_z_ładunku]]-martianeum3[[#This Row],[ile_zabiera_na_orbite]]</f>
        <v>28.911699999999975</v>
      </c>
    </row>
    <row r="504" spans="1:9" x14ac:dyDescent="0.25">
      <c r="A504" s="1">
        <v>49143</v>
      </c>
      <c r="B504">
        <f t="shared" si="7"/>
        <v>28.911699999999975</v>
      </c>
      <c r="C504" t="s">
        <v>19</v>
      </c>
      <c r="D504">
        <v>21.8</v>
      </c>
      <c r="E504">
        <v>15.9</v>
      </c>
      <c r="F504">
        <f>IF(martianeum3[[#This Row],[zawartosc '[%']]]&gt;=1,martianeum3[[#This Row],[masa '[kg']]]*martianeum3[[#This Row],[zawartosc '[%']]]*0.01,0)</f>
        <v>3.4662000000000002</v>
      </c>
      <c r="G504">
        <f>martianeum3[[#This Row],[stan_magazynu '[kg']]]+martianeum3[[#This Row],[ile_kg_materiału_z_ładunku]]</f>
        <v>32.377899999999975</v>
      </c>
      <c r="H504">
        <f>IF(martianeum3[[#This Row],[stan_po_wydobyciu_z_ładunku]]&gt;=100,100,0)</f>
        <v>0</v>
      </c>
      <c r="I504">
        <f>martianeum3[[#This Row],[stan_po_wydobyciu_z_ładunku]]-martianeum3[[#This Row],[ile_zabiera_na_orbite]]</f>
        <v>32.377899999999975</v>
      </c>
    </row>
    <row r="505" spans="1:9" x14ac:dyDescent="0.25">
      <c r="A505" s="1">
        <v>49144</v>
      </c>
      <c r="B505">
        <f t="shared" si="7"/>
        <v>32.377899999999975</v>
      </c>
      <c r="C505" t="s">
        <v>15</v>
      </c>
      <c r="D505">
        <v>11.9</v>
      </c>
      <c r="E505">
        <v>18.100000000000001</v>
      </c>
      <c r="F505">
        <f>IF(martianeum3[[#This Row],[zawartosc '[%']]]&gt;=1,martianeum3[[#This Row],[masa '[kg']]]*martianeum3[[#This Row],[zawartosc '[%']]]*0.01,0)</f>
        <v>2.1539000000000001</v>
      </c>
      <c r="G505">
        <f>martianeum3[[#This Row],[stan_magazynu '[kg']]]+martianeum3[[#This Row],[ile_kg_materiału_z_ładunku]]</f>
        <v>34.531799999999976</v>
      </c>
      <c r="H505">
        <f>IF(martianeum3[[#This Row],[stan_po_wydobyciu_z_ładunku]]&gt;=100,100,0)</f>
        <v>0</v>
      </c>
      <c r="I505">
        <f>martianeum3[[#This Row],[stan_po_wydobyciu_z_ładunku]]-martianeum3[[#This Row],[ile_zabiera_na_orbite]]</f>
        <v>34.531799999999976</v>
      </c>
    </row>
    <row r="506" spans="1:9" x14ac:dyDescent="0.25">
      <c r="A506" s="1">
        <v>49145</v>
      </c>
      <c r="B506">
        <f t="shared" si="7"/>
        <v>34.531799999999976</v>
      </c>
      <c r="C506" t="s">
        <v>13</v>
      </c>
      <c r="D506">
        <v>12.9</v>
      </c>
      <c r="E506">
        <v>0</v>
      </c>
      <c r="F506">
        <f>IF(martianeum3[[#This Row],[zawartosc '[%']]]&gt;=1,martianeum3[[#This Row],[masa '[kg']]]*martianeum3[[#This Row],[zawartosc '[%']]]*0.01,0)</f>
        <v>0</v>
      </c>
      <c r="G506">
        <f>martianeum3[[#This Row],[stan_magazynu '[kg']]]+martianeum3[[#This Row],[ile_kg_materiału_z_ładunku]]</f>
        <v>34.531799999999976</v>
      </c>
      <c r="H506">
        <f>IF(martianeum3[[#This Row],[stan_po_wydobyciu_z_ładunku]]&gt;=100,100,0)</f>
        <v>0</v>
      </c>
      <c r="I506">
        <f>martianeum3[[#This Row],[stan_po_wydobyciu_z_ładunku]]-martianeum3[[#This Row],[ile_zabiera_na_orbite]]</f>
        <v>34.531799999999976</v>
      </c>
    </row>
    <row r="507" spans="1:9" x14ac:dyDescent="0.25">
      <c r="A507" s="1">
        <v>49146</v>
      </c>
      <c r="B507">
        <f t="shared" si="7"/>
        <v>34.531799999999976</v>
      </c>
      <c r="C507" t="s">
        <v>19</v>
      </c>
      <c r="D507">
        <v>14.9</v>
      </c>
      <c r="E507">
        <v>4.8</v>
      </c>
      <c r="F507">
        <f>IF(martianeum3[[#This Row],[zawartosc '[%']]]&gt;=1,martianeum3[[#This Row],[masa '[kg']]]*martianeum3[[#This Row],[zawartosc '[%']]]*0.01,0)</f>
        <v>0.71519999999999995</v>
      </c>
      <c r="G507">
        <f>martianeum3[[#This Row],[stan_magazynu '[kg']]]+martianeum3[[#This Row],[ile_kg_materiału_z_ładunku]]</f>
        <v>35.246999999999979</v>
      </c>
      <c r="H507">
        <f>IF(martianeum3[[#This Row],[stan_po_wydobyciu_z_ładunku]]&gt;=100,100,0)</f>
        <v>0</v>
      </c>
      <c r="I507">
        <f>martianeum3[[#This Row],[stan_po_wydobyciu_z_ładunku]]-martianeum3[[#This Row],[ile_zabiera_na_orbite]]</f>
        <v>35.246999999999979</v>
      </c>
    </row>
    <row r="508" spans="1:9" x14ac:dyDescent="0.25">
      <c r="A508" s="1">
        <v>49147</v>
      </c>
      <c r="B508">
        <f t="shared" si="7"/>
        <v>35.246999999999979</v>
      </c>
      <c r="C508" t="s">
        <v>10</v>
      </c>
      <c r="D508">
        <v>29.5</v>
      </c>
      <c r="E508">
        <v>0</v>
      </c>
      <c r="F508">
        <f>IF(martianeum3[[#This Row],[zawartosc '[%']]]&gt;=1,martianeum3[[#This Row],[masa '[kg']]]*martianeum3[[#This Row],[zawartosc '[%']]]*0.01,0)</f>
        <v>0</v>
      </c>
      <c r="G508">
        <f>martianeum3[[#This Row],[stan_magazynu '[kg']]]+martianeum3[[#This Row],[ile_kg_materiału_z_ładunku]]</f>
        <v>35.246999999999979</v>
      </c>
      <c r="H508">
        <f>IF(martianeum3[[#This Row],[stan_po_wydobyciu_z_ładunku]]&gt;=100,100,0)</f>
        <v>0</v>
      </c>
      <c r="I508">
        <f>martianeum3[[#This Row],[stan_po_wydobyciu_z_ładunku]]-martianeum3[[#This Row],[ile_zabiera_na_orbite]]</f>
        <v>35.246999999999979</v>
      </c>
    </row>
    <row r="509" spans="1:9" x14ac:dyDescent="0.25">
      <c r="A509" s="1">
        <v>49148</v>
      </c>
      <c r="B509">
        <f t="shared" si="7"/>
        <v>35.246999999999979</v>
      </c>
      <c r="C509" t="s">
        <v>19</v>
      </c>
      <c r="D509">
        <v>18.100000000000001</v>
      </c>
      <c r="E509">
        <v>0</v>
      </c>
      <c r="F509">
        <f>IF(martianeum3[[#This Row],[zawartosc '[%']]]&gt;=1,martianeum3[[#This Row],[masa '[kg']]]*martianeum3[[#This Row],[zawartosc '[%']]]*0.01,0)</f>
        <v>0</v>
      </c>
      <c r="G509">
        <f>martianeum3[[#This Row],[stan_magazynu '[kg']]]+martianeum3[[#This Row],[ile_kg_materiału_z_ładunku]]</f>
        <v>35.246999999999979</v>
      </c>
      <c r="H509">
        <f>IF(martianeum3[[#This Row],[stan_po_wydobyciu_z_ładunku]]&gt;=100,100,0)</f>
        <v>0</v>
      </c>
      <c r="I509">
        <f>martianeum3[[#This Row],[stan_po_wydobyciu_z_ładunku]]-martianeum3[[#This Row],[ile_zabiera_na_orbite]]</f>
        <v>35.246999999999979</v>
      </c>
    </row>
    <row r="510" spans="1:9" x14ac:dyDescent="0.25">
      <c r="A510" s="1">
        <v>49149</v>
      </c>
      <c r="B510">
        <f t="shared" si="7"/>
        <v>35.246999999999979</v>
      </c>
      <c r="C510" t="s">
        <v>6</v>
      </c>
      <c r="D510">
        <v>10.8</v>
      </c>
      <c r="E510">
        <v>11.8</v>
      </c>
      <c r="F510">
        <f>IF(martianeum3[[#This Row],[zawartosc '[%']]]&gt;=1,martianeum3[[#This Row],[masa '[kg']]]*martianeum3[[#This Row],[zawartosc '[%']]]*0.01,0)</f>
        <v>1.2744000000000002</v>
      </c>
      <c r="G510">
        <f>martianeum3[[#This Row],[stan_magazynu '[kg']]]+martianeum3[[#This Row],[ile_kg_materiału_z_ładunku]]</f>
        <v>36.521399999999979</v>
      </c>
      <c r="H510">
        <f>IF(martianeum3[[#This Row],[stan_po_wydobyciu_z_ładunku]]&gt;=100,100,0)</f>
        <v>0</v>
      </c>
      <c r="I510">
        <f>martianeum3[[#This Row],[stan_po_wydobyciu_z_ładunku]]-martianeum3[[#This Row],[ile_zabiera_na_orbite]]</f>
        <v>36.521399999999979</v>
      </c>
    </row>
    <row r="511" spans="1:9" x14ac:dyDescent="0.25">
      <c r="A511" s="1">
        <v>49150</v>
      </c>
      <c r="B511">
        <f t="shared" si="7"/>
        <v>36.521399999999979</v>
      </c>
      <c r="C511" t="s">
        <v>9</v>
      </c>
      <c r="D511">
        <v>13.5</v>
      </c>
      <c r="E511">
        <v>5.4</v>
      </c>
      <c r="F511">
        <f>IF(martianeum3[[#This Row],[zawartosc '[%']]]&gt;=1,martianeum3[[#This Row],[masa '[kg']]]*martianeum3[[#This Row],[zawartosc '[%']]]*0.01,0)</f>
        <v>0.72900000000000009</v>
      </c>
      <c r="G511">
        <f>martianeum3[[#This Row],[stan_magazynu '[kg']]]+martianeum3[[#This Row],[ile_kg_materiału_z_ładunku]]</f>
        <v>37.250399999999978</v>
      </c>
      <c r="H511">
        <f>IF(martianeum3[[#This Row],[stan_po_wydobyciu_z_ładunku]]&gt;=100,100,0)</f>
        <v>0</v>
      </c>
      <c r="I511">
        <f>martianeum3[[#This Row],[stan_po_wydobyciu_z_ładunku]]-martianeum3[[#This Row],[ile_zabiera_na_orbite]]</f>
        <v>37.250399999999978</v>
      </c>
    </row>
    <row r="512" spans="1:9" x14ac:dyDescent="0.25">
      <c r="A512" s="1">
        <v>49151</v>
      </c>
      <c r="B512">
        <f t="shared" si="7"/>
        <v>37.250399999999978</v>
      </c>
      <c r="C512" t="s">
        <v>22</v>
      </c>
      <c r="D512">
        <v>15.9</v>
      </c>
      <c r="E512">
        <v>0</v>
      </c>
      <c r="F512">
        <f>IF(martianeum3[[#This Row],[zawartosc '[%']]]&gt;=1,martianeum3[[#This Row],[masa '[kg']]]*martianeum3[[#This Row],[zawartosc '[%']]]*0.01,0)</f>
        <v>0</v>
      </c>
      <c r="G512">
        <f>martianeum3[[#This Row],[stan_magazynu '[kg']]]+martianeum3[[#This Row],[ile_kg_materiału_z_ładunku]]</f>
        <v>37.250399999999978</v>
      </c>
      <c r="H512">
        <f>IF(martianeum3[[#This Row],[stan_po_wydobyciu_z_ładunku]]&gt;=100,100,0)</f>
        <v>0</v>
      </c>
      <c r="I512">
        <f>martianeum3[[#This Row],[stan_po_wydobyciu_z_ładunku]]-martianeum3[[#This Row],[ile_zabiera_na_orbite]]</f>
        <v>37.250399999999978</v>
      </c>
    </row>
    <row r="513" spans="1:9" x14ac:dyDescent="0.25">
      <c r="A513" s="1">
        <v>49152</v>
      </c>
      <c r="B513">
        <f t="shared" si="7"/>
        <v>37.250399999999978</v>
      </c>
      <c r="C513" t="s">
        <v>26</v>
      </c>
      <c r="D513">
        <v>23.1</v>
      </c>
      <c r="E513">
        <v>0</v>
      </c>
      <c r="F513">
        <f>IF(martianeum3[[#This Row],[zawartosc '[%']]]&gt;=1,martianeum3[[#This Row],[masa '[kg']]]*martianeum3[[#This Row],[zawartosc '[%']]]*0.01,0)</f>
        <v>0</v>
      </c>
      <c r="G513">
        <f>martianeum3[[#This Row],[stan_magazynu '[kg']]]+martianeum3[[#This Row],[ile_kg_materiału_z_ładunku]]</f>
        <v>37.250399999999978</v>
      </c>
      <c r="H513">
        <f>IF(martianeum3[[#This Row],[stan_po_wydobyciu_z_ładunku]]&gt;=100,100,0)</f>
        <v>0</v>
      </c>
      <c r="I513">
        <f>martianeum3[[#This Row],[stan_po_wydobyciu_z_ładunku]]-martianeum3[[#This Row],[ile_zabiera_na_orbite]]</f>
        <v>37.250399999999978</v>
      </c>
    </row>
    <row r="514" spans="1:9" x14ac:dyDescent="0.25">
      <c r="A514" s="1">
        <v>49153</v>
      </c>
      <c r="B514">
        <f t="shared" si="7"/>
        <v>37.250399999999978</v>
      </c>
      <c r="C514" t="s">
        <v>16</v>
      </c>
      <c r="D514">
        <v>26.7</v>
      </c>
      <c r="E514">
        <v>0</v>
      </c>
      <c r="F514">
        <f>IF(martianeum3[[#This Row],[zawartosc '[%']]]&gt;=1,martianeum3[[#This Row],[masa '[kg']]]*martianeum3[[#This Row],[zawartosc '[%']]]*0.01,0)</f>
        <v>0</v>
      </c>
      <c r="G514">
        <f>martianeum3[[#This Row],[stan_magazynu '[kg']]]+martianeum3[[#This Row],[ile_kg_materiału_z_ładunku]]</f>
        <v>37.250399999999978</v>
      </c>
      <c r="H514">
        <f>IF(martianeum3[[#This Row],[stan_po_wydobyciu_z_ładunku]]&gt;=100,100,0)</f>
        <v>0</v>
      </c>
      <c r="I514">
        <f>martianeum3[[#This Row],[stan_po_wydobyciu_z_ładunku]]-martianeum3[[#This Row],[ile_zabiera_na_orbite]]</f>
        <v>37.250399999999978</v>
      </c>
    </row>
    <row r="515" spans="1:9" x14ac:dyDescent="0.25">
      <c r="A515" s="1">
        <v>49154</v>
      </c>
      <c r="B515">
        <f t="shared" si="7"/>
        <v>37.250399999999978</v>
      </c>
      <c r="C515" t="s">
        <v>10</v>
      </c>
      <c r="D515">
        <v>26</v>
      </c>
      <c r="E515">
        <v>29.1</v>
      </c>
      <c r="F515">
        <f>IF(martianeum3[[#This Row],[zawartosc '[%']]]&gt;=1,martianeum3[[#This Row],[masa '[kg']]]*martianeum3[[#This Row],[zawartosc '[%']]]*0.01,0)</f>
        <v>7.5660000000000007</v>
      </c>
      <c r="G515">
        <f>martianeum3[[#This Row],[stan_magazynu '[kg']]]+martianeum3[[#This Row],[ile_kg_materiału_z_ładunku]]</f>
        <v>44.81639999999998</v>
      </c>
      <c r="H515">
        <f>IF(martianeum3[[#This Row],[stan_po_wydobyciu_z_ładunku]]&gt;=100,100,0)</f>
        <v>0</v>
      </c>
      <c r="I515">
        <f>martianeum3[[#This Row],[stan_po_wydobyciu_z_ładunku]]-martianeum3[[#This Row],[ile_zabiera_na_orbite]]</f>
        <v>44.81639999999998</v>
      </c>
    </row>
    <row r="516" spans="1:9" x14ac:dyDescent="0.25">
      <c r="A516" s="1">
        <v>49155</v>
      </c>
      <c r="B516">
        <f t="shared" ref="B516:B579" si="8">I515</f>
        <v>44.81639999999998</v>
      </c>
      <c r="C516" t="s">
        <v>18</v>
      </c>
      <c r="D516">
        <v>23.6</v>
      </c>
      <c r="E516">
        <v>9.1</v>
      </c>
      <c r="F516">
        <f>IF(martianeum3[[#This Row],[zawartosc '[%']]]&gt;=1,martianeum3[[#This Row],[masa '[kg']]]*martianeum3[[#This Row],[zawartosc '[%']]]*0.01,0)</f>
        <v>2.1476000000000002</v>
      </c>
      <c r="G516">
        <f>martianeum3[[#This Row],[stan_magazynu '[kg']]]+martianeum3[[#This Row],[ile_kg_materiału_z_ładunku]]</f>
        <v>46.963999999999977</v>
      </c>
      <c r="H516">
        <f>IF(martianeum3[[#This Row],[stan_po_wydobyciu_z_ładunku]]&gt;=100,100,0)</f>
        <v>0</v>
      </c>
      <c r="I516">
        <f>martianeum3[[#This Row],[stan_po_wydobyciu_z_ładunku]]-martianeum3[[#This Row],[ile_zabiera_na_orbite]]</f>
        <v>46.963999999999977</v>
      </c>
    </row>
    <row r="517" spans="1:9" x14ac:dyDescent="0.25">
      <c r="A517" s="1">
        <v>49156</v>
      </c>
      <c r="B517">
        <f t="shared" si="8"/>
        <v>46.963999999999977</v>
      </c>
      <c r="C517" t="s">
        <v>26</v>
      </c>
      <c r="D517">
        <v>29.8</v>
      </c>
      <c r="E517">
        <v>5.7</v>
      </c>
      <c r="F517">
        <f>IF(martianeum3[[#This Row],[zawartosc '[%']]]&gt;=1,martianeum3[[#This Row],[masa '[kg']]]*martianeum3[[#This Row],[zawartosc '[%']]]*0.01,0)</f>
        <v>1.6986000000000001</v>
      </c>
      <c r="G517">
        <f>martianeum3[[#This Row],[stan_magazynu '[kg']]]+martianeum3[[#This Row],[ile_kg_materiału_z_ładunku]]</f>
        <v>48.662599999999976</v>
      </c>
      <c r="H517">
        <f>IF(martianeum3[[#This Row],[stan_po_wydobyciu_z_ładunku]]&gt;=100,100,0)</f>
        <v>0</v>
      </c>
      <c r="I517">
        <f>martianeum3[[#This Row],[stan_po_wydobyciu_z_ładunku]]-martianeum3[[#This Row],[ile_zabiera_na_orbite]]</f>
        <v>48.662599999999976</v>
      </c>
    </row>
    <row r="518" spans="1:9" x14ac:dyDescent="0.25">
      <c r="A518" s="1">
        <v>49157</v>
      </c>
      <c r="B518">
        <f t="shared" si="8"/>
        <v>48.662599999999976</v>
      </c>
      <c r="C518" t="s">
        <v>19</v>
      </c>
      <c r="D518">
        <v>18.600000000000001</v>
      </c>
      <c r="E518">
        <v>0</v>
      </c>
      <c r="F518">
        <f>IF(martianeum3[[#This Row],[zawartosc '[%']]]&gt;=1,martianeum3[[#This Row],[masa '[kg']]]*martianeum3[[#This Row],[zawartosc '[%']]]*0.01,0)</f>
        <v>0</v>
      </c>
      <c r="G518">
        <f>martianeum3[[#This Row],[stan_magazynu '[kg']]]+martianeum3[[#This Row],[ile_kg_materiału_z_ładunku]]</f>
        <v>48.662599999999976</v>
      </c>
      <c r="H518">
        <f>IF(martianeum3[[#This Row],[stan_po_wydobyciu_z_ładunku]]&gt;=100,100,0)</f>
        <v>0</v>
      </c>
      <c r="I518">
        <f>martianeum3[[#This Row],[stan_po_wydobyciu_z_ładunku]]-martianeum3[[#This Row],[ile_zabiera_na_orbite]]</f>
        <v>48.662599999999976</v>
      </c>
    </row>
    <row r="519" spans="1:9" x14ac:dyDescent="0.25">
      <c r="A519" s="1">
        <v>49158</v>
      </c>
      <c r="B519">
        <f t="shared" si="8"/>
        <v>48.662599999999976</v>
      </c>
      <c r="C519" t="s">
        <v>15</v>
      </c>
      <c r="D519">
        <v>17.600000000000001</v>
      </c>
      <c r="E519">
        <v>2.4</v>
      </c>
      <c r="F519">
        <f>IF(martianeum3[[#This Row],[zawartosc '[%']]]&gt;=1,martianeum3[[#This Row],[masa '[kg']]]*martianeum3[[#This Row],[zawartosc '[%']]]*0.01,0)</f>
        <v>0.42240000000000005</v>
      </c>
      <c r="G519">
        <f>martianeum3[[#This Row],[stan_magazynu '[kg']]]+martianeum3[[#This Row],[ile_kg_materiału_z_ładunku]]</f>
        <v>49.08499999999998</v>
      </c>
      <c r="H519">
        <f>IF(martianeum3[[#This Row],[stan_po_wydobyciu_z_ładunku]]&gt;=100,100,0)</f>
        <v>0</v>
      </c>
      <c r="I519">
        <f>martianeum3[[#This Row],[stan_po_wydobyciu_z_ładunku]]-martianeum3[[#This Row],[ile_zabiera_na_orbite]]</f>
        <v>49.08499999999998</v>
      </c>
    </row>
    <row r="520" spans="1:9" x14ac:dyDescent="0.25">
      <c r="A520" s="1">
        <v>49159</v>
      </c>
      <c r="B520">
        <f t="shared" si="8"/>
        <v>49.08499999999998</v>
      </c>
      <c r="C520" t="s">
        <v>15</v>
      </c>
      <c r="D520">
        <v>12.6</v>
      </c>
      <c r="E520">
        <v>9.1999999999999993</v>
      </c>
      <c r="F520">
        <f>IF(martianeum3[[#This Row],[zawartosc '[%']]]&gt;=1,martianeum3[[#This Row],[masa '[kg']]]*martianeum3[[#This Row],[zawartosc '[%']]]*0.01,0)</f>
        <v>1.1592</v>
      </c>
      <c r="G520">
        <f>martianeum3[[#This Row],[stan_magazynu '[kg']]]+martianeum3[[#This Row],[ile_kg_materiału_z_ładunku]]</f>
        <v>50.244199999999978</v>
      </c>
      <c r="H520">
        <f>IF(martianeum3[[#This Row],[stan_po_wydobyciu_z_ładunku]]&gt;=100,100,0)</f>
        <v>0</v>
      </c>
      <c r="I520">
        <f>martianeum3[[#This Row],[stan_po_wydobyciu_z_ładunku]]-martianeum3[[#This Row],[ile_zabiera_na_orbite]]</f>
        <v>50.244199999999978</v>
      </c>
    </row>
    <row r="521" spans="1:9" x14ac:dyDescent="0.25">
      <c r="A521" s="1">
        <v>49160</v>
      </c>
      <c r="B521">
        <f t="shared" si="8"/>
        <v>50.244199999999978</v>
      </c>
      <c r="C521" t="s">
        <v>17</v>
      </c>
      <c r="D521">
        <v>25.4</v>
      </c>
      <c r="E521">
        <v>5.4</v>
      </c>
      <c r="F521">
        <f>IF(martianeum3[[#This Row],[zawartosc '[%']]]&gt;=1,martianeum3[[#This Row],[masa '[kg']]]*martianeum3[[#This Row],[zawartosc '[%']]]*0.01,0)</f>
        <v>1.3715999999999999</v>
      </c>
      <c r="G521">
        <f>martianeum3[[#This Row],[stan_magazynu '[kg']]]+martianeum3[[#This Row],[ile_kg_materiału_z_ładunku]]</f>
        <v>51.615799999999979</v>
      </c>
      <c r="H521">
        <f>IF(martianeum3[[#This Row],[stan_po_wydobyciu_z_ładunku]]&gt;=100,100,0)</f>
        <v>0</v>
      </c>
      <c r="I521">
        <f>martianeum3[[#This Row],[stan_po_wydobyciu_z_ładunku]]-martianeum3[[#This Row],[ile_zabiera_na_orbite]]</f>
        <v>51.615799999999979</v>
      </c>
    </row>
    <row r="522" spans="1:9" x14ac:dyDescent="0.25">
      <c r="A522" s="1">
        <v>49161</v>
      </c>
      <c r="B522">
        <f t="shared" si="8"/>
        <v>51.615799999999979</v>
      </c>
      <c r="C522" t="s">
        <v>20</v>
      </c>
      <c r="D522">
        <v>12.8</v>
      </c>
      <c r="E522">
        <v>3.6</v>
      </c>
      <c r="F522">
        <f>IF(martianeum3[[#This Row],[zawartosc '[%']]]&gt;=1,martianeum3[[#This Row],[masa '[kg']]]*martianeum3[[#This Row],[zawartosc '[%']]]*0.01,0)</f>
        <v>0.46080000000000004</v>
      </c>
      <c r="G522">
        <f>martianeum3[[#This Row],[stan_magazynu '[kg']]]+martianeum3[[#This Row],[ile_kg_materiału_z_ładunku]]</f>
        <v>52.076599999999978</v>
      </c>
      <c r="H522">
        <f>IF(martianeum3[[#This Row],[stan_po_wydobyciu_z_ładunku]]&gt;=100,100,0)</f>
        <v>0</v>
      </c>
      <c r="I522">
        <f>martianeum3[[#This Row],[stan_po_wydobyciu_z_ładunku]]-martianeum3[[#This Row],[ile_zabiera_na_orbite]]</f>
        <v>52.076599999999978</v>
      </c>
    </row>
    <row r="523" spans="1:9" x14ac:dyDescent="0.25">
      <c r="A523" s="1">
        <v>49162</v>
      </c>
      <c r="B523">
        <f t="shared" si="8"/>
        <v>52.076599999999978</v>
      </c>
      <c r="C523" t="s">
        <v>11</v>
      </c>
      <c r="D523">
        <v>18.7</v>
      </c>
      <c r="E523">
        <v>0</v>
      </c>
      <c r="F523">
        <f>IF(martianeum3[[#This Row],[zawartosc '[%']]]&gt;=1,martianeum3[[#This Row],[masa '[kg']]]*martianeum3[[#This Row],[zawartosc '[%']]]*0.01,0)</f>
        <v>0</v>
      </c>
      <c r="G523">
        <f>martianeum3[[#This Row],[stan_magazynu '[kg']]]+martianeum3[[#This Row],[ile_kg_materiału_z_ładunku]]</f>
        <v>52.076599999999978</v>
      </c>
      <c r="H523">
        <f>IF(martianeum3[[#This Row],[stan_po_wydobyciu_z_ładunku]]&gt;=100,100,0)</f>
        <v>0</v>
      </c>
      <c r="I523">
        <f>martianeum3[[#This Row],[stan_po_wydobyciu_z_ładunku]]-martianeum3[[#This Row],[ile_zabiera_na_orbite]]</f>
        <v>52.076599999999978</v>
      </c>
    </row>
    <row r="524" spans="1:9" x14ac:dyDescent="0.25">
      <c r="A524" s="1">
        <v>49163</v>
      </c>
      <c r="B524">
        <f t="shared" si="8"/>
        <v>52.076599999999978</v>
      </c>
      <c r="C524" t="s">
        <v>33</v>
      </c>
      <c r="D524">
        <v>22.3</v>
      </c>
      <c r="E524">
        <v>0</v>
      </c>
      <c r="F524">
        <f>IF(martianeum3[[#This Row],[zawartosc '[%']]]&gt;=1,martianeum3[[#This Row],[masa '[kg']]]*martianeum3[[#This Row],[zawartosc '[%']]]*0.01,0)</f>
        <v>0</v>
      </c>
      <c r="G524">
        <f>martianeum3[[#This Row],[stan_magazynu '[kg']]]+martianeum3[[#This Row],[ile_kg_materiału_z_ładunku]]</f>
        <v>52.076599999999978</v>
      </c>
      <c r="H524">
        <f>IF(martianeum3[[#This Row],[stan_po_wydobyciu_z_ładunku]]&gt;=100,100,0)</f>
        <v>0</v>
      </c>
      <c r="I524">
        <f>martianeum3[[#This Row],[stan_po_wydobyciu_z_ładunku]]-martianeum3[[#This Row],[ile_zabiera_na_orbite]]</f>
        <v>52.076599999999978</v>
      </c>
    </row>
    <row r="525" spans="1:9" x14ac:dyDescent="0.25">
      <c r="A525" s="1">
        <v>49164</v>
      </c>
      <c r="B525">
        <f t="shared" si="8"/>
        <v>52.076599999999978</v>
      </c>
      <c r="C525" t="s">
        <v>18</v>
      </c>
      <c r="D525">
        <v>26.4</v>
      </c>
      <c r="E525">
        <v>0.5</v>
      </c>
      <c r="F525">
        <f>IF(martianeum3[[#This Row],[zawartosc '[%']]]&gt;=1,martianeum3[[#This Row],[masa '[kg']]]*martianeum3[[#This Row],[zawartosc '[%']]]*0.01,0)</f>
        <v>0</v>
      </c>
      <c r="G525">
        <f>martianeum3[[#This Row],[stan_magazynu '[kg']]]+martianeum3[[#This Row],[ile_kg_materiału_z_ładunku]]</f>
        <v>52.076599999999978</v>
      </c>
      <c r="H525">
        <f>IF(martianeum3[[#This Row],[stan_po_wydobyciu_z_ładunku]]&gt;=100,100,0)</f>
        <v>0</v>
      </c>
      <c r="I525">
        <f>martianeum3[[#This Row],[stan_po_wydobyciu_z_ładunku]]-martianeum3[[#This Row],[ile_zabiera_na_orbite]]</f>
        <v>52.076599999999978</v>
      </c>
    </row>
    <row r="526" spans="1:9" x14ac:dyDescent="0.25">
      <c r="A526" s="1">
        <v>49165</v>
      </c>
      <c r="B526">
        <f t="shared" si="8"/>
        <v>52.076599999999978</v>
      </c>
      <c r="C526" t="s">
        <v>7</v>
      </c>
      <c r="D526">
        <v>28.5</v>
      </c>
      <c r="E526">
        <v>3.2</v>
      </c>
      <c r="F526">
        <f>IF(martianeum3[[#This Row],[zawartosc '[%']]]&gt;=1,martianeum3[[#This Row],[masa '[kg']]]*martianeum3[[#This Row],[zawartosc '[%']]]*0.01,0)</f>
        <v>0.91200000000000003</v>
      </c>
      <c r="G526">
        <f>martianeum3[[#This Row],[stan_magazynu '[kg']]]+martianeum3[[#This Row],[ile_kg_materiału_z_ładunku]]</f>
        <v>52.988599999999977</v>
      </c>
      <c r="H526">
        <f>IF(martianeum3[[#This Row],[stan_po_wydobyciu_z_ładunku]]&gt;=100,100,0)</f>
        <v>0</v>
      </c>
      <c r="I526">
        <f>martianeum3[[#This Row],[stan_po_wydobyciu_z_ładunku]]-martianeum3[[#This Row],[ile_zabiera_na_orbite]]</f>
        <v>52.988599999999977</v>
      </c>
    </row>
    <row r="527" spans="1:9" x14ac:dyDescent="0.25">
      <c r="A527" s="1">
        <v>49166</v>
      </c>
      <c r="B527">
        <f t="shared" si="8"/>
        <v>52.988599999999977</v>
      </c>
      <c r="C527" t="s">
        <v>17</v>
      </c>
      <c r="D527">
        <v>16.8</v>
      </c>
      <c r="E527">
        <v>5.5</v>
      </c>
      <c r="F527">
        <f>IF(martianeum3[[#This Row],[zawartosc '[%']]]&gt;=1,martianeum3[[#This Row],[masa '[kg']]]*martianeum3[[#This Row],[zawartosc '[%']]]*0.01,0)</f>
        <v>0.92400000000000004</v>
      </c>
      <c r="G527">
        <f>martianeum3[[#This Row],[stan_magazynu '[kg']]]+martianeum3[[#This Row],[ile_kg_materiału_z_ładunku]]</f>
        <v>53.912599999999976</v>
      </c>
      <c r="H527">
        <f>IF(martianeum3[[#This Row],[stan_po_wydobyciu_z_ładunku]]&gt;=100,100,0)</f>
        <v>0</v>
      </c>
      <c r="I527">
        <f>martianeum3[[#This Row],[stan_po_wydobyciu_z_ładunku]]-martianeum3[[#This Row],[ile_zabiera_na_orbite]]</f>
        <v>53.912599999999976</v>
      </c>
    </row>
    <row r="528" spans="1:9" x14ac:dyDescent="0.25">
      <c r="A528" s="1">
        <v>49167</v>
      </c>
      <c r="B528">
        <f t="shared" si="8"/>
        <v>53.912599999999976</v>
      </c>
      <c r="C528" t="s">
        <v>27</v>
      </c>
      <c r="D528">
        <v>24.7</v>
      </c>
      <c r="E528">
        <v>0.8</v>
      </c>
      <c r="F528">
        <f>IF(martianeum3[[#This Row],[zawartosc '[%']]]&gt;=1,martianeum3[[#This Row],[masa '[kg']]]*martianeum3[[#This Row],[zawartosc '[%']]]*0.01,0)</f>
        <v>0</v>
      </c>
      <c r="G528">
        <f>martianeum3[[#This Row],[stan_magazynu '[kg']]]+martianeum3[[#This Row],[ile_kg_materiału_z_ładunku]]</f>
        <v>53.912599999999976</v>
      </c>
      <c r="H528">
        <f>IF(martianeum3[[#This Row],[stan_po_wydobyciu_z_ładunku]]&gt;=100,100,0)</f>
        <v>0</v>
      </c>
      <c r="I528">
        <f>martianeum3[[#This Row],[stan_po_wydobyciu_z_ładunku]]-martianeum3[[#This Row],[ile_zabiera_na_orbite]]</f>
        <v>53.912599999999976</v>
      </c>
    </row>
    <row r="529" spans="1:9" x14ac:dyDescent="0.25">
      <c r="A529" s="1">
        <v>49168</v>
      </c>
      <c r="B529">
        <f t="shared" si="8"/>
        <v>53.912599999999976</v>
      </c>
      <c r="C529" t="s">
        <v>9</v>
      </c>
      <c r="D529">
        <v>29.6</v>
      </c>
      <c r="E529">
        <v>0</v>
      </c>
      <c r="F529">
        <f>IF(martianeum3[[#This Row],[zawartosc '[%']]]&gt;=1,martianeum3[[#This Row],[masa '[kg']]]*martianeum3[[#This Row],[zawartosc '[%']]]*0.01,0)</f>
        <v>0</v>
      </c>
      <c r="G529">
        <f>martianeum3[[#This Row],[stan_magazynu '[kg']]]+martianeum3[[#This Row],[ile_kg_materiału_z_ładunku]]</f>
        <v>53.912599999999976</v>
      </c>
      <c r="H529">
        <f>IF(martianeum3[[#This Row],[stan_po_wydobyciu_z_ładunku]]&gt;=100,100,0)</f>
        <v>0</v>
      </c>
      <c r="I529">
        <f>martianeum3[[#This Row],[stan_po_wydobyciu_z_ładunku]]-martianeum3[[#This Row],[ile_zabiera_na_orbite]]</f>
        <v>53.912599999999976</v>
      </c>
    </row>
    <row r="530" spans="1:9" x14ac:dyDescent="0.25">
      <c r="A530" s="1">
        <v>49169</v>
      </c>
      <c r="B530">
        <f t="shared" si="8"/>
        <v>53.912599999999976</v>
      </c>
      <c r="C530" t="s">
        <v>10</v>
      </c>
      <c r="D530">
        <v>23.3</v>
      </c>
      <c r="E530">
        <v>29.4</v>
      </c>
      <c r="F530">
        <f>IF(martianeum3[[#This Row],[zawartosc '[%']]]&gt;=1,martianeum3[[#This Row],[masa '[kg']]]*martianeum3[[#This Row],[zawartosc '[%']]]*0.01,0)</f>
        <v>6.8502000000000001</v>
      </c>
      <c r="G530">
        <f>martianeum3[[#This Row],[stan_magazynu '[kg']]]+martianeum3[[#This Row],[ile_kg_materiału_z_ładunku]]</f>
        <v>60.762799999999977</v>
      </c>
      <c r="H530">
        <f>IF(martianeum3[[#This Row],[stan_po_wydobyciu_z_ładunku]]&gt;=100,100,0)</f>
        <v>0</v>
      </c>
      <c r="I530">
        <f>martianeum3[[#This Row],[stan_po_wydobyciu_z_ładunku]]-martianeum3[[#This Row],[ile_zabiera_na_orbite]]</f>
        <v>60.762799999999977</v>
      </c>
    </row>
    <row r="531" spans="1:9" x14ac:dyDescent="0.25">
      <c r="A531" s="1">
        <v>49170</v>
      </c>
      <c r="B531">
        <f t="shared" si="8"/>
        <v>60.762799999999977</v>
      </c>
      <c r="C531" t="s">
        <v>9</v>
      </c>
      <c r="D531">
        <v>28.8</v>
      </c>
      <c r="E531">
        <v>11.5</v>
      </c>
      <c r="F531">
        <f>IF(martianeum3[[#This Row],[zawartosc '[%']]]&gt;=1,martianeum3[[#This Row],[masa '[kg']]]*martianeum3[[#This Row],[zawartosc '[%']]]*0.01,0)</f>
        <v>3.3119999999999998</v>
      </c>
      <c r="G531">
        <f>martianeum3[[#This Row],[stan_magazynu '[kg']]]+martianeum3[[#This Row],[ile_kg_materiału_z_ładunku]]</f>
        <v>64.074799999999982</v>
      </c>
      <c r="H531">
        <f>IF(martianeum3[[#This Row],[stan_po_wydobyciu_z_ładunku]]&gt;=100,100,0)</f>
        <v>0</v>
      </c>
      <c r="I531">
        <f>martianeum3[[#This Row],[stan_po_wydobyciu_z_ładunku]]-martianeum3[[#This Row],[ile_zabiera_na_orbite]]</f>
        <v>64.074799999999982</v>
      </c>
    </row>
    <row r="532" spans="1:9" x14ac:dyDescent="0.25">
      <c r="A532" s="1">
        <v>49171</v>
      </c>
      <c r="B532">
        <f t="shared" si="8"/>
        <v>64.074799999999982</v>
      </c>
      <c r="C532" t="s">
        <v>9</v>
      </c>
      <c r="D532">
        <v>26.5</v>
      </c>
      <c r="E532">
        <v>0</v>
      </c>
      <c r="F532">
        <f>IF(martianeum3[[#This Row],[zawartosc '[%']]]&gt;=1,martianeum3[[#This Row],[masa '[kg']]]*martianeum3[[#This Row],[zawartosc '[%']]]*0.01,0)</f>
        <v>0</v>
      </c>
      <c r="G532">
        <f>martianeum3[[#This Row],[stan_magazynu '[kg']]]+martianeum3[[#This Row],[ile_kg_materiału_z_ładunku]]</f>
        <v>64.074799999999982</v>
      </c>
      <c r="H532">
        <f>IF(martianeum3[[#This Row],[stan_po_wydobyciu_z_ładunku]]&gt;=100,100,0)</f>
        <v>0</v>
      </c>
      <c r="I532">
        <f>martianeum3[[#This Row],[stan_po_wydobyciu_z_ładunku]]-martianeum3[[#This Row],[ile_zabiera_na_orbite]]</f>
        <v>64.074799999999982</v>
      </c>
    </row>
    <row r="533" spans="1:9" x14ac:dyDescent="0.25">
      <c r="A533" s="1">
        <v>49172</v>
      </c>
      <c r="B533">
        <f t="shared" si="8"/>
        <v>64.074799999999982</v>
      </c>
      <c r="C533" t="s">
        <v>23</v>
      </c>
      <c r="D533">
        <v>17.100000000000001</v>
      </c>
      <c r="E533">
        <v>3.6</v>
      </c>
      <c r="F533">
        <f>IF(martianeum3[[#This Row],[zawartosc '[%']]]&gt;=1,martianeum3[[#This Row],[masa '[kg']]]*martianeum3[[#This Row],[zawartosc '[%']]]*0.01,0)</f>
        <v>0.61560000000000015</v>
      </c>
      <c r="G533">
        <f>martianeum3[[#This Row],[stan_magazynu '[kg']]]+martianeum3[[#This Row],[ile_kg_materiału_z_ładunku]]</f>
        <v>64.690399999999983</v>
      </c>
      <c r="H533">
        <f>IF(martianeum3[[#This Row],[stan_po_wydobyciu_z_ładunku]]&gt;=100,100,0)</f>
        <v>0</v>
      </c>
      <c r="I533">
        <f>martianeum3[[#This Row],[stan_po_wydobyciu_z_ładunku]]-martianeum3[[#This Row],[ile_zabiera_na_orbite]]</f>
        <v>64.690399999999983</v>
      </c>
    </row>
    <row r="534" spans="1:9" x14ac:dyDescent="0.25">
      <c r="A534" s="1">
        <v>49173</v>
      </c>
      <c r="B534">
        <f t="shared" si="8"/>
        <v>64.690399999999983</v>
      </c>
      <c r="C534" t="s">
        <v>9</v>
      </c>
      <c r="D534">
        <v>17.8</v>
      </c>
      <c r="E534">
        <v>7</v>
      </c>
      <c r="F534">
        <f>IF(martianeum3[[#This Row],[zawartosc '[%']]]&gt;=1,martianeum3[[#This Row],[masa '[kg']]]*martianeum3[[#This Row],[zawartosc '[%']]]*0.01,0)</f>
        <v>1.2460000000000002</v>
      </c>
      <c r="G534">
        <f>martianeum3[[#This Row],[stan_magazynu '[kg']]]+martianeum3[[#This Row],[ile_kg_materiału_z_ładunku]]</f>
        <v>65.936399999999978</v>
      </c>
      <c r="H534">
        <f>IF(martianeum3[[#This Row],[stan_po_wydobyciu_z_ładunku]]&gt;=100,100,0)</f>
        <v>0</v>
      </c>
      <c r="I534">
        <f>martianeum3[[#This Row],[stan_po_wydobyciu_z_ładunku]]-martianeum3[[#This Row],[ile_zabiera_na_orbite]]</f>
        <v>65.936399999999978</v>
      </c>
    </row>
    <row r="535" spans="1:9" x14ac:dyDescent="0.25">
      <c r="A535" s="1">
        <v>49174</v>
      </c>
      <c r="B535">
        <f t="shared" si="8"/>
        <v>65.936399999999978</v>
      </c>
      <c r="C535" t="s">
        <v>27</v>
      </c>
      <c r="D535">
        <v>24.7</v>
      </c>
      <c r="E535">
        <v>1.5</v>
      </c>
      <c r="F535">
        <f>IF(martianeum3[[#This Row],[zawartosc '[%']]]&gt;=1,martianeum3[[#This Row],[masa '[kg']]]*martianeum3[[#This Row],[zawartosc '[%']]]*0.01,0)</f>
        <v>0.3705</v>
      </c>
      <c r="G535">
        <f>martianeum3[[#This Row],[stan_magazynu '[kg']]]+martianeum3[[#This Row],[ile_kg_materiału_z_ładunku]]</f>
        <v>66.306899999999985</v>
      </c>
      <c r="H535">
        <f>IF(martianeum3[[#This Row],[stan_po_wydobyciu_z_ładunku]]&gt;=100,100,0)</f>
        <v>0</v>
      </c>
      <c r="I535">
        <f>martianeum3[[#This Row],[stan_po_wydobyciu_z_ładunku]]-martianeum3[[#This Row],[ile_zabiera_na_orbite]]</f>
        <v>66.306899999999985</v>
      </c>
    </row>
    <row r="536" spans="1:9" x14ac:dyDescent="0.25">
      <c r="A536" s="1">
        <v>49175</v>
      </c>
      <c r="B536">
        <f t="shared" si="8"/>
        <v>66.306899999999985</v>
      </c>
      <c r="C536" t="s">
        <v>19</v>
      </c>
      <c r="D536">
        <v>25.1</v>
      </c>
      <c r="E536">
        <v>0</v>
      </c>
      <c r="F536">
        <f>IF(martianeum3[[#This Row],[zawartosc '[%']]]&gt;=1,martianeum3[[#This Row],[masa '[kg']]]*martianeum3[[#This Row],[zawartosc '[%']]]*0.01,0)</f>
        <v>0</v>
      </c>
      <c r="G536">
        <f>martianeum3[[#This Row],[stan_magazynu '[kg']]]+martianeum3[[#This Row],[ile_kg_materiału_z_ładunku]]</f>
        <v>66.306899999999985</v>
      </c>
      <c r="H536">
        <f>IF(martianeum3[[#This Row],[stan_po_wydobyciu_z_ładunku]]&gt;=100,100,0)</f>
        <v>0</v>
      </c>
      <c r="I536">
        <f>martianeum3[[#This Row],[stan_po_wydobyciu_z_ładunku]]-martianeum3[[#This Row],[ile_zabiera_na_orbite]]</f>
        <v>66.306899999999985</v>
      </c>
    </row>
    <row r="537" spans="1:9" x14ac:dyDescent="0.25">
      <c r="A537" s="1">
        <v>49176</v>
      </c>
      <c r="B537">
        <f t="shared" si="8"/>
        <v>66.306899999999985</v>
      </c>
      <c r="C537" t="s">
        <v>32</v>
      </c>
      <c r="D537">
        <v>27</v>
      </c>
      <c r="E537">
        <v>0</v>
      </c>
      <c r="F537">
        <f>IF(martianeum3[[#This Row],[zawartosc '[%']]]&gt;=1,martianeum3[[#This Row],[masa '[kg']]]*martianeum3[[#This Row],[zawartosc '[%']]]*0.01,0)</f>
        <v>0</v>
      </c>
      <c r="G537">
        <f>martianeum3[[#This Row],[stan_magazynu '[kg']]]+martianeum3[[#This Row],[ile_kg_materiału_z_ładunku]]</f>
        <v>66.306899999999985</v>
      </c>
      <c r="H537">
        <f>IF(martianeum3[[#This Row],[stan_po_wydobyciu_z_ładunku]]&gt;=100,100,0)</f>
        <v>0</v>
      </c>
      <c r="I537">
        <f>martianeum3[[#This Row],[stan_po_wydobyciu_z_ładunku]]-martianeum3[[#This Row],[ile_zabiera_na_orbite]]</f>
        <v>66.306899999999985</v>
      </c>
    </row>
    <row r="538" spans="1:9" x14ac:dyDescent="0.25">
      <c r="A538" s="1">
        <v>49177</v>
      </c>
      <c r="B538">
        <f t="shared" si="8"/>
        <v>66.306899999999985</v>
      </c>
      <c r="C538" t="s">
        <v>18</v>
      </c>
      <c r="D538">
        <v>18.2</v>
      </c>
      <c r="E538">
        <v>13.9</v>
      </c>
      <c r="F538">
        <f>IF(martianeum3[[#This Row],[zawartosc '[%']]]&gt;=1,martianeum3[[#This Row],[masa '[kg']]]*martianeum3[[#This Row],[zawartosc '[%']]]*0.01,0)</f>
        <v>2.5297999999999998</v>
      </c>
      <c r="G538">
        <f>martianeum3[[#This Row],[stan_magazynu '[kg']]]+martianeum3[[#This Row],[ile_kg_materiału_z_ładunku]]</f>
        <v>68.836699999999979</v>
      </c>
      <c r="H538">
        <f>IF(martianeum3[[#This Row],[stan_po_wydobyciu_z_ładunku]]&gt;=100,100,0)</f>
        <v>0</v>
      </c>
      <c r="I538">
        <f>martianeum3[[#This Row],[stan_po_wydobyciu_z_ładunku]]-martianeum3[[#This Row],[ile_zabiera_na_orbite]]</f>
        <v>68.836699999999979</v>
      </c>
    </row>
    <row r="539" spans="1:9" x14ac:dyDescent="0.25">
      <c r="A539" s="1">
        <v>49178</v>
      </c>
      <c r="B539">
        <f t="shared" si="8"/>
        <v>68.836699999999979</v>
      </c>
      <c r="C539" t="s">
        <v>15</v>
      </c>
      <c r="D539">
        <v>10.8</v>
      </c>
      <c r="E539">
        <v>7.9</v>
      </c>
      <c r="F539">
        <f>IF(martianeum3[[#This Row],[zawartosc '[%']]]&gt;=1,martianeum3[[#This Row],[masa '[kg']]]*martianeum3[[#This Row],[zawartosc '[%']]]*0.01,0)</f>
        <v>0.85320000000000007</v>
      </c>
      <c r="G539">
        <f>martianeum3[[#This Row],[stan_magazynu '[kg']]]+martianeum3[[#This Row],[ile_kg_materiału_z_ładunku]]</f>
        <v>69.68989999999998</v>
      </c>
      <c r="H539">
        <f>IF(martianeum3[[#This Row],[stan_po_wydobyciu_z_ładunku]]&gt;=100,100,0)</f>
        <v>0</v>
      </c>
      <c r="I539">
        <f>martianeum3[[#This Row],[stan_po_wydobyciu_z_ładunku]]-martianeum3[[#This Row],[ile_zabiera_na_orbite]]</f>
        <v>69.68989999999998</v>
      </c>
    </row>
    <row r="540" spans="1:9" x14ac:dyDescent="0.25">
      <c r="A540" s="1">
        <v>49179</v>
      </c>
      <c r="B540">
        <f t="shared" si="8"/>
        <v>69.68989999999998</v>
      </c>
      <c r="C540" t="s">
        <v>7</v>
      </c>
      <c r="D540">
        <v>27.9</v>
      </c>
      <c r="E540">
        <v>9.9</v>
      </c>
      <c r="F540">
        <f>IF(martianeum3[[#This Row],[zawartosc '[%']]]&gt;=1,martianeum3[[#This Row],[masa '[kg']]]*martianeum3[[#This Row],[zawartosc '[%']]]*0.01,0)</f>
        <v>2.7620999999999998</v>
      </c>
      <c r="G540">
        <f>martianeum3[[#This Row],[stan_magazynu '[kg']]]+martianeum3[[#This Row],[ile_kg_materiału_z_ładunku]]</f>
        <v>72.451999999999984</v>
      </c>
      <c r="H540">
        <f>IF(martianeum3[[#This Row],[stan_po_wydobyciu_z_ładunku]]&gt;=100,100,0)</f>
        <v>0</v>
      </c>
      <c r="I540">
        <f>martianeum3[[#This Row],[stan_po_wydobyciu_z_ładunku]]-martianeum3[[#This Row],[ile_zabiera_na_orbite]]</f>
        <v>72.451999999999984</v>
      </c>
    </row>
    <row r="541" spans="1:9" x14ac:dyDescent="0.25">
      <c r="A541" s="1">
        <v>49180</v>
      </c>
      <c r="B541">
        <f t="shared" si="8"/>
        <v>72.451999999999984</v>
      </c>
      <c r="C541" t="s">
        <v>24</v>
      </c>
      <c r="D541">
        <v>14.1</v>
      </c>
      <c r="E541">
        <v>0.7</v>
      </c>
      <c r="F541">
        <f>IF(martianeum3[[#This Row],[zawartosc '[%']]]&gt;=1,martianeum3[[#This Row],[masa '[kg']]]*martianeum3[[#This Row],[zawartosc '[%']]]*0.01,0)</f>
        <v>0</v>
      </c>
      <c r="G541">
        <f>martianeum3[[#This Row],[stan_magazynu '[kg']]]+martianeum3[[#This Row],[ile_kg_materiału_z_ładunku]]</f>
        <v>72.451999999999984</v>
      </c>
      <c r="H541">
        <f>IF(martianeum3[[#This Row],[stan_po_wydobyciu_z_ładunku]]&gt;=100,100,0)</f>
        <v>0</v>
      </c>
      <c r="I541">
        <f>martianeum3[[#This Row],[stan_po_wydobyciu_z_ładunku]]-martianeum3[[#This Row],[ile_zabiera_na_orbite]]</f>
        <v>72.451999999999984</v>
      </c>
    </row>
    <row r="542" spans="1:9" x14ac:dyDescent="0.25">
      <c r="A542" s="1">
        <v>49181</v>
      </c>
      <c r="B542">
        <f t="shared" si="8"/>
        <v>72.451999999999984</v>
      </c>
      <c r="C542" t="s">
        <v>18</v>
      </c>
      <c r="D542">
        <v>17.5</v>
      </c>
      <c r="E542">
        <v>3.2</v>
      </c>
      <c r="F542">
        <f>IF(martianeum3[[#This Row],[zawartosc '[%']]]&gt;=1,martianeum3[[#This Row],[masa '[kg']]]*martianeum3[[#This Row],[zawartosc '[%']]]*0.01,0)</f>
        <v>0.56000000000000005</v>
      </c>
      <c r="G542">
        <f>martianeum3[[#This Row],[stan_magazynu '[kg']]]+martianeum3[[#This Row],[ile_kg_materiału_z_ładunku]]</f>
        <v>73.011999999999986</v>
      </c>
      <c r="H542">
        <f>IF(martianeum3[[#This Row],[stan_po_wydobyciu_z_ładunku]]&gt;=100,100,0)</f>
        <v>0</v>
      </c>
      <c r="I542">
        <f>martianeum3[[#This Row],[stan_po_wydobyciu_z_ładunku]]-martianeum3[[#This Row],[ile_zabiera_na_orbite]]</f>
        <v>73.011999999999986</v>
      </c>
    </row>
    <row r="543" spans="1:9" x14ac:dyDescent="0.25">
      <c r="A543" s="1">
        <v>49182</v>
      </c>
      <c r="B543">
        <f t="shared" si="8"/>
        <v>73.011999999999986</v>
      </c>
      <c r="C543" t="s">
        <v>10</v>
      </c>
      <c r="D543">
        <v>14.3</v>
      </c>
      <c r="E543">
        <v>0</v>
      </c>
      <c r="F543">
        <f>IF(martianeum3[[#This Row],[zawartosc '[%']]]&gt;=1,martianeum3[[#This Row],[masa '[kg']]]*martianeum3[[#This Row],[zawartosc '[%']]]*0.01,0)</f>
        <v>0</v>
      </c>
      <c r="G543">
        <f>martianeum3[[#This Row],[stan_magazynu '[kg']]]+martianeum3[[#This Row],[ile_kg_materiału_z_ładunku]]</f>
        <v>73.011999999999986</v>
      </c>
      <c r="H543">
        <f>IF(martianeum3[[#This Row],[stan_po_wydobyciu_z_ładunku]]&gt;=100,100,0)</f>
        <v>0</v>
      </c>
      <c r="I543">
        <f>martianeum3[[#This Row],[stan_po_wydobyciu_z_ładunku]]-martianeum3[[#This Row],[ile_zabiera_na_orbite]]</f>
        <v>73.011999999999986</v>
      </c>
    </row>
    <row r="544" spans="1:9" x14ac:dyDescent="0.25">
      <c r="A544" s="1">
        <v>49183</v>
      </c>
      <c r="B544">
        <f t="shared" si="8"/>
        <v>73.011999999999986</v>
      </c>
      <c r="C544" t="s">
        <v>20</v>
      </c>
      <c r="D544">
        <v>15.4</v>
      </c>
      <c r="E544">
        <v>0</v>
      </c>
      <c r="F544">
        <f>IF(martianeum3[[#This Row],[zawartosc '[%']]]&gt;=1,martianeum3[[#This Row],[masa '[kg']]]*martianeum3[[#This Row],[zawartosc '[%']]]*0.01,0)</f>
        <v>0</v>
      </c>
      <c r="G544">
        <f>martianeum3[[#This Row],[stan_magazynu '[kg']]]+martianeum3[[#This Row],[ile_kg_materiału_z_ładunku]]</f>
        <v>73.011999999999986</v>
      </c>
      <c r="H544">
        <f>IF(martianeum3[[#This Row],[stan_po_wydobyciu_z_ładunku]]&gt;=100,100,0)</f>
        <v>0</v>
      </c>
      <c r="I544">
        <f>martianeum3[[#This Row],[stan_po_wydobyciu_z_ładunku]]-martianeum3[[#This Row],[ile_zabiera_na_orbite]]</f>
        <v>73.011999999999986</v>
      </c>
    </row>
    <row r="545" spans="1:9" x14ac:dyDescent="0.25">
      <c r="A545" s="1">
        <v>49184</v>
      </c>
      <c r="B545">
        <f t="shared" si="8"/>
        <v>73.011999999999986</v>
      </c>
      <c r="C545" t="s">
        <v>19</v>
      </c>
      <c r="D545">
        <v>17.5</v>
      </c>
      <c r="E545">
        <v>0</v>
      </c>
      <c r="F545">
        <f>IF(martianeum3[[#This Row],[zawartosc '[%']]]&gt;=1,martianeum3[[#This Row],[masa '[kg']]]*martianeum3[[#This Row],[zawartosc '[%']]]*0.01,0)</f>
        <v>0</v>
      </c>
      <c r="G545">
        <f>martianeum3[[#This Row],[stan_magazynu '[kg']]]+martianeum3[[#This Row],[ile_kg_materiału_z_ładunku]]</f>
        <v>73.011999999999986</v>
      </c>
      <c r="H545">
        <f>IF(martianeum3[[#This Row],[stan_po_wydobyciu_z_ładunku]]&gt;=100,100,0)</f>
        <v>0</v>
      </c>
      <c r="I545">
        <f>martianeum3[[#This Row],[stan_po_wydobyciu_z_ładunku]]-martianeum3[[#This Row],[ile_zabiera_na_orbite]]</f>
        <v>73.011999999999986</v>
      </c>
    </row>
    <row r="546" spans="1:9" x14ac:dyDescent="0.25">
      <c r="A546" s="1">
        <v>49185</v>
      </c>
      <c r="B546">
        <f t="shared" si="8"/>
        <v>73.011999999999986</v>
      </c>
      <c r="C546" t="s">
        <v>13</v>
      </c>
      <c r="D546">
        <v>11.6</v>
      </c>
      <c r="E546">
        <v>4.0999999999999996</v>
      </c>
      <c r="F546">
        <f>IF(martianeum3[[#This Row],[zawartosc '[%']]]&gt;=1,martianeum3[[#This Row],[masa '[kg']]]*martianeum3[[#This Row],[zawartosc '[%']]]*0.01,0)</f>
        <v>0.47559999999999997</v>
      </c>
      <c r="G546">
        <f>martianeum3[[#This Row],[stan_magazynu '[kg']]]+martianeum3[[#This Row],[ile_kg_materiału_z_ładunku]]</f>
        <v>73.487599999999986</v>
      </c>
      <c r="H546">
        <f>IF(martianeum3[[#This Row],[stan_po_wydobyciu_z_ładunku]]&gt;=100,100,0)</f>
        <v>0</v>
      </c>
      <c r="I546">
        <f>martianeum3[[#This Row],[stan_po_wydobyciu_z_ładunku]]-martianeum3[[#This Row],[ile_zabiera_na_orbite]]</f>
        <v>73.487599999999986</v>
      </c>
    </row>
    <row r="547" spans="1:9" x14ac:dyDescent="0.25">
      <c r="A547" s="1">
        <v>49186</v>
      </c>
      <c r="B547">
        <f t="shared" si="8"/>
        <v>73.487599999999986</v>
      </c>
      <c r="C547" t="s">
        <v>9</v>
      </c>
      <c r="D547">
        <v>27.9</v>
      </c>
      <c r="E547">
        <v>10.3</v>
      </c>
      <c r="F547">
        <f>IF(martianeum3[[#This Row],[zawartosc '[%']]]&gt;=1,martianeum3[[#This Row],[masa '[kg']]]*martianeum3[[#This Row],[zawartosc '[%']]]*0.01,0)</f>
        <v>2.8736999999999999</v>
      </c>
      <c r="G547">
        <f>martianeum3[[#This Row],[stan_magazynu '[kg']]]+martianeum3[[#This Row],[ile_kg_materiału_z_ładunku]]</f>
        <v>76.361299999999986</v>
      </c>
      <c r="H547">
        <f>IF(martianeum3[[#This Row],[stan_po_wydobyciu_z_ładunku]]&gt;=100,100,0)</f>
        <v>0</v>
      </c>
      <c r="I547">
        <f>martianeum3[[#This Row],[stan_po_wydobyciu_z_ładunku]]-martianeum3[[#This Row],[ile_zabiera_na_orbite]]</f>
        <v>76.361299999999986</v>
      </c>
    </row>
    <row r="548" spans="1:9" x14ac:dyDescent="0.25">
      <c r="A548" s="1">
        <v>49187</v>
      </c>
      <c r="B548">
        <f t="shared" si="8"/>
        <v>76.361299999999986</v>
      </c>
      <c r="C548" t="s">
        <v>19</v>
      </c>
      <c r="D548">
        <v>11.8</v>
      </c>
      <c r="E548">
        <v>20.2</v>
      </c>
      <c r="F548">
        <f>IF(martianeum3[[#This Row],[zawartosc '[%']]]&gt;=1,martianeum3[[#This Row],[masa '[kg']]]*martianeum3[[#This Row],[zawartosc '[%']]]*0.01,0)</f>
        <v>2.3836000000000004</v>
      </c>
      <c r="G548">
        <f>martianeum3[[#This Row],[stan_magazynu '[kg']]]+martianeum3[[#This Row],[ile_kg_materiału_z_ładunku]]</f>
        <v>78.744899999999987</v>
      </c>
      <c r="H548">
        <f>IF(martianeum3[[#This Row],[stan_po_wydobyciu_z_ładunku]]&gt;=100,100,0)</f>
        <v>0</v>
      </c>
      <c r="I548">
        <f>martianeum3[[#This Row],[stan_po_wydobyciu_z_ładunku]]-martianeum3[[#This Row],[ile_zabiera_na_orbite]]</f>
        <v>78.744899999999987</v>
      </c>
    </row>
    <row r="549" spans="1:9" x14ac:dyDescent="0.25">
      <c r="A549" s="1">
        <v>49188</v>
      </c>
      <c r="B549">
        <f t="shared" si="8"/>
        <v>78.744899999999987</v>
      </c>
      <c r="C549" t="s">
        <v>7</v>
      </c>
      <c r="D549">
        <v>12</v>
      </c>
      <c r="E549">
        <v>8.5</v>
      </c>
      <c r="F549">
        <f>IF(martianeum3[[#This Row],[zawartosc '[%']]]&gt;=1,martianeum3[[#This Row],[masa '[kg']]]*martianeum3[[#This Row],[zawartosc '[%']]]*0.01,0)</f>
        <v>1.02</v>
      </c>
      <c r="G549">
        <f>martianeum3[[#This Row],[stan_magazynu '[kg']]]+martianeum3[[#This Row],[ile_kg_materiału_z_ładunku]]</f>
        <v>79.764899999999983</v>
      </c>
      <c r="H549">
        <f>IF(martianeum3[[#This Row],[stan_po_wydobyciu_z_ładunku]]&gt;=100,100,0)</f>
        <v>0</v>
      </c>
      <c r="I549">
        <f>martianeum3[[#This Row],[stan_po_wydobyciu_z_ładunku]]-martianeum3[[#This Row],[ile_zabiera_na_orbite]]</f>
        <v>79.764899999999983</v>
      </c>
    </row>
    <row r="550" spans="1:9" x14ac:dyDescent="0.25">
      <c r="A550" s="1">
        <v>49189</v>
      </c>
      <c r="B550">
        <f t="shared" si="8"/>
        <v>79.764899999999983</v>
      </c>
      <c r="C550" t="s">
        <v>10</v>
      </c>
      <c r="D550">
        <v>11.8</v>
      </c>
      <c r="E550">
        <v>7.8</v>
      </c>
      <c r="F550">
        <f>IF(martianeum3[[#This Row],[zawartosc '[%']]]&gt;=1,martianeum3[[#This Row],[masa '[kg']]]*martianeum3[[#This Row],[zawartosc '[%']]]*0.01,0)</f>
        <v>0.92040000000000011</v>
      </c>
      <c r="G550">
        <f>martianeum3[[#This Row],[stan_magazynu '[kg']]]+martianeum3[[#This Row],[ile_kg_materiału_z_ładunku]]</f>
        <v>80.685299999999984</v>
      </c>
      <c r="H550">
        <f>IF(martianeum3[[#This Row],[stan_po_wydobyciu_z_ładunku]]&gt;=100,100,0)</f>
        <v>0</v>
      </c>
      <c r="I550">
        <f>martianeum3[[#This Row],[stan_po_wydobyciu_z_ładunku]]-martianeum3[[#This Row],[ile_zabiera_na_orbite]]</f>
        <v>80.685299999999984</v>
      </c>
    </row>
    <row r="551" spans="1:9" x14ac:dyDescent="0.25">
      <c r="A551" s="1">
        <v>49190</v>
      </c>
      <c r="B551">
        <f t="shared" si="8"/>
        <v>80.685299999999984</v>
      </c>
      <c r="C551" t="s">
        <v>17</v>
      </c>
      <c r="D551">
        <v>22.2</v>
      </c>
      <c r="E551">
        <v>0</v>
      </c>
      <c r="F551">
        <f>IF(martianeum3[[#This Row],[zawartosc '[%']]]&gt;=1,martianeum3[[#This Row],[masa '[kg']]]*martianeum3[[#This Row],[zawartosc '[%']]]*0.01,0)</f>
        <v>0</v>
      </c>
      <c r="G551">
        <f>martianeum3[[#This Row],[stan_magazynu '[kg']]]+martianeum3[[#This Row],[ile_kg_materiału_z_ładunku]]</f>
        <v>80.685299999999984</v>
      </c>
      <c r="H551">
        <f>IF(martianeum3[[#This Row],[stan_po_wydobyciu_z_ładunku]]&gt;=100,100,0)</f>
        <v>0</v>
      </c>
      <c r="I551">
        <f>martianeum3[[#This Row],[stan_po_wydobyciu_z_ładunku]]-martianeum3[[#This Row],[ile_zabiera_na_orbite]]</f>
        <v>80.685299999999984</v>
      </c>
    </row>
    <row r="552" spans="1:9" x14ac:dyDescent="0.25">
      <c r="A552" s="1">
        <v>49191</v>
      </c>
      <c r="B552">
        <f t="shared" si="8"/>
        <v>80.685299999999984</v>
      </c>
      <c r="C552" t="s">
        <v>7</v>
      </c>
      <c r="D552">
        <v>13.3</v>
      </c>
      <c r="E552">
        <v>3.8</v>
      </c>
      <c r="F552">
        <f>IF(martianeum3[[#This Row],[zawartosc '[%']]]&gt;=1,martianeum3[[#This Row],[masa '[kg']]]*martianeum3[[#This Row],[zawartosc '[%']]]*0.01,0)</f>
        <v>0.50539999999999996</v>
      </c>
      <c r="G552">
        <f>martianeum3[[#This Row],[stan_magazynu '[kg']]]+martianeum3[[#This Row],[ile_kg_materiału_z_ładunku]]</f>
        <v>81.190699999999978</v>
      </c>
      <c r="H552">
        <f>IF(martianeum3[[#This Row],[stan_po_wydobyciu_z_ładunku]]&gt;=100,100,0)</f>
        <v>0</v>
      </c>
      <c r="I552">
        <f>martianeum3[[#This Row],[stan_po_wydobyciu_z_ładunku]]-martianeum3[[#This Row],[ile_zabiera_na_orbite]]</f>
        <v>81.190699999999978</v>
      </c>
    </row>
    <row r="553" spans="1:9" x14ac:dyDescent="0.25">
      <c r="A553" s="1">
        <v>49192</v>
      </c>
      <c r="B553">
        <f t="shared" si="8"/>
        <v>81.190699999999978</v>
      </c>
      <c r="C553" t="s">
        <v>13</v>
      </c>
      <c r="D553">
        <v>24.6</v>
      </c>
      <c r="E553">
        <v>2.1</v>
      </c>
      <c r="F553">
        <f>IF(martianeum3[[#This Row],[zawartosc '[%']]]&gt;=1,martianeum3[[#This Row],[masa '[kg']]]*martianeum3[[#This Row],[zawartosc '[%']]]*0.01,0)</f>
        <v>0.51660000000000006</v>
      </c>
      <c r="G553">
        <f>martianeum3[[#This Row],[stan_magazynu '[kg']]]+martianeum3[[#This Row],[ile_kg_materiału_z_ładunku]]</f>
        <v>81.707299999999975</v>
      </c>
      <c r="H553">
        <f>IF(martianeum3[[#This Row],[stan_po_wydobyciu_z_ładunku]]&gt;=100,100,0)</f>
        <v>0</v>
      </c>
      <c r="I553">
        <f>martianeum3[[#This Row],[stan_po_wydobyciu_z_ładunku]]-martianeum3[[#This Row],[ile_zabiera_na_orbite]]</f>
        <v>81.707299999999975</v>
      </c>
    </row>
    <row r="554" spans="1:9" x14ac:dyDescent="0.25">
      <c r="A554" s="1">
        <v>49193</v>
      </c>
      <c r="B554">
        <f t="shared" si="8"/>
        <v>81.707299999999975</v>
      </c>
      <c r="C554" t="s">
        <v>19</v>
      </c>
      <c r="D554">
        <v>15.7</v>
      </c>
      <c r="E554">
        <v>0</v>
      </c>
      <c r="F554">
        <f>IF(martianeum3[[#This Row],[zawartosc '[%']]]&gt;=1,martianeum3[[#This Row],[masa '[kg']]]*martianeum3[[#This Row],[zawartosc '[%']]]*0.01,0)</f>
        <v>0</v>
      </c>
      <c r="G554">
        <f>martianeum3[[#This Row],[stan_magazynu '[kg']]]+martianeum3[[#This Row],[ile_kg_materiału_z_ładunku]]</f>
        <v>81.707299999999975</v>
      </c>
      <c r="H554">
        <f>IF(martianeum3[[#This Row],[stan_po_wydobyciu_z_ładunku]]&gt;=100,100,0)</f>
        <v>0</v>
      </c>
      <c r="I554">
        <f>martianeum3[[#This Row],[stan_po_wydobyciu_z_ładunku]]-martianeum3[[#This Row],[ile_zabiera_na_orbite]]</f>
        <v>81.707299999999975</v>
      </c>
    </row>
    <row r="555" spans="1:9" x14ac:dyDescent="0.25">
      <c r="A555" s="1">
        <v>49194</v>
      </c>
      <c r="B555">
        <f t="shared" si="8"/>
        <v>81.707299999999975</v>
      </c>
      <c r="C555" t="s">
        <v>18</v>
      </c>
      <c r="D555">
        <v>26.7</v>
      </c>
      <c r="E555">
        <v>16.2</v>
      </c>
      <c r="F555">
        <f>IF(martianeum3[[#This Row],[zawartosc '[%']]]&gt;=1,martianeum3[[#This Row],[masa '[kg']]]*martianeum3[[#This Row],[zawartosc '[%']]]*0.01,0)</f>
        <v>4.3254000000000001</v>
      </c>
      <c r="G555">
        <f>martianeum3[[#This Row],[stan_magazynu '[kg']]]+martianeum3[[#This Row],[ile_kg_materiału_z_ładunku]]</f>
        <v>86.032699999999977</v>
      </c>
      <c r="H555">
        <f>IF(martianeum3[[#This Row],[stan_po_wydobyciu_z_ładunku]]&gt;=100,100,0)</f>
        <v>0</v>
      </c>
      <c r="I555">
        <f>martianeum3[[#This Row],[stan_po_wydobyciu_z_ładunku]]-martianeum3[[#This Row],[ile_zabiera_na_orbite]]</f>
        <v>86.032699999999977</v>
      </c>
    </row>
    <row r="556" spans="1:9" x14ac:dyDescent="0.25">
      <c r="A556" s="1">
        <v>49195</v>
      </c>
      <c r="B556">
        <f t="shared" si="8"/>
        <v>86.032699999999977</v>
      </c>
      <c r="C556" t="s">
        <v>15</v>
      </c>
      <c r="D556">
        <v>28.1</v>
      </c>
      <c r="E556">
        <v>1.1000000000000001</v>
      </c>
      <c r="F556">
        <f>IF(martianeum3[[#This Row],[zawartosc '[%']]]&gt;=1,martianeum3[[#This Row],[masa '[kg']]]*martianeum3[[#This Row],[zawartosc '[%']]]*0.01,0)</f>
        <v>0.30910000000000004</v>
      </c>
      <c r="G556">
        <f>martianeum3[[#This Row],[stan_magazynu '[kg']]]+martianeum3[[#This Row],[ile_kg_materiału_z_ładunku]]</f>
        <v>86.341799999999978</v>
      </c>
      <c r="H556">
        <f>IF(martianeum3[[#This Row],[stan_po_wydobyciu_z_ładunku]]&gt;=100,100,0)</f>
        <v>0</v>
      </c>
      <c r="I556">
        <f>martianeum3[[#This Row],[stan_po_wydobyciu_z_ładunku]]-martianeum3[[#This Row],[ile_zabiera_na_orbite]]</f>
        <v>86.341799999999978</v>
      </c>
    </row>
    <row r="557" spans="1:9" x14ac:dyDescent="0.25">
      <c r="A557" s="1">
        <v>49196</v>
      </c>
      <c r="B557">
        <f t="shared" si="8"/>
        <v>86.341799999999978</v>
      </c>
      <c r="C557" t="s">
        <v>10</v>
      </c>
      <c r="D557">
        <v>29.1</v>
      </c>
      <c r="E557">
        <v>3</v>
      </c>
      <c r="F557">
        <f>IF(martianeum3[[#This Row],[zawartosc '[%']]]&gt;=1,martianeum3[[#This Row],[masa '[kg']]]*martianeum3[[#This Row],[zawartosc '[%']]]*0.01,0)</f>
        <v>0.87300000000000011</v>
      </c>
      <c r="G557">
        <f>martianeum3[[#This Row],[stan_magazynu '[kg']]]+martianeum3[[#This Row],[ile_kg_materiału_z_ładunku]]</f>
        <v>87.214799999999983</v>
      </c>
      <c r="H557">
        <f>IF(martianeum3[[#This Row],[stan_po_wydobyciu_z_ładunku]]&gt;=100,100,0)</f>
        <v>0</v>
      </c>
      <c r="I557">
        <f>martianeum3[[#This Row],[stan_po_wydobyciu_z_ładunku]]-martianeum3[[#This Row],[ile_zabiera_na_orbite]]</f>
        <v>87.214799999999983</v>
      </c>
    </row>
    <row r="558" spans="1:9" x14ac:dyDescent="0.25">
      <c r="A558" s="1">
        <v>49197</v>
      </c>
      <c r="B558">
        <f t="shared" si="8"/>
        <v>87.214799999999983</v>
      </c>
      <c r="C558" t="s">
        <v>7</v>
      </c>
      <c r="D558">
        <v>26.2</v>
      </c>
      <c r="E558">
        <v>0</v>
      </c>
      <c r="F558">
        <f>IF(martianeum3[[#This Row],[zawartosc '[%']]]&gt;=1,martianeum3[[#This Row],[masa '[kg']]]*martianeum3[[#This Row],[zawartosc '[%']]]*0.01,0)</f>
        <v>0</v>
      </c>
      <c r="G558">
        <f>martianeum3[[#This Row],[stan_magazynu '[kg']]]+martianeum3[[#This Row],[ile_kg_materiału_z_ładunku]]</f>
        <v>87.214799999999983</v>
      </c>
      <c r="H558">
        <f>IF(martianeum3[[#This Row],[stan_po_wydobyciu_z_ładunku]]&gt;=100,100,0)</f>
        <v>0</v>
      </c>
      <c r="I558">
        <f>martianeum3[[#This Row],[stan_po_wydobyciu_z_ładunku]]-martianeum3[[#This Row],[ile_zabiera_na_orbite]]</f>
        <v>87.214799999999983</v>
      </c>
    </row>
    <row r="559" spans="1:9" x14ac:dyDescent="0.25">
      <c r="A559" s="1">
        <v>49198</v>
      </c>
      <c r="B559">
        <f t="shared" si="8"/>
        <v>87.214799999999983</v>
      </c>
      <c r="C559" t="s">
        <v>31</v>
      </c>
      <c r="D559">
        <v>23.3</v>
      </c>
      <c r="E559">
        <v>0</v>
      </c>
      <c r="F559">
        <f>IF(martianeum3[[#This Row],[zawartosc '[%']]]&gt;=1,martianeum3[[#This Row],[masa '[kg']]]*martianeum3[[#This Row],[zawartosc '[%']]]*0.01,0)</f>
        <v>0</v>
      </c>
      <c r="G559">
        <f>martianeum3[[#This Row],[stan_magazynu '[kg']]]+martianeum3[[#This Row],[ile_kg_materiału_z_ładunku]]</f>
        <v>87.214799999999983</v>
      </c>
      <c r="H559">
        <f>IF(martianeum3[[#This Row],[stan_po_wydobyciu_z_ładunku]]&gt;=100,100,0)</f>
        <v>0</v>
      </c>
      <c r="I559">
        <f>martianeum3[[#This Row],[stan_po_wydobyciu_z_ładunku]]-martianeum3[[#This Row],[ile_zabiera_na_orbite]]</f>
        <v>87.214799999999983</v>
      </c>
    </row>
    <row r="560" spans="1:9" x14ac:dyDescent="0.25">
      <c r="A560" s="1">
        <v>49199</v>
      </c>
      <c r="B560">
        <f t="shared" si="8"/>
        <v>87.214799999999983</v>
      </c>
      <c r="C560" t="s">
        <v>19</v>
      </c>
      <c r="D560">
        <v>21.7</v>
      </c>
      <c r="E560">
        <v>10.4</v>
      </c>
      <c r="F560">
        <f>IF(martianeum3[[#This Row],[zawartosc '[%']]]&gt;=1,martianeum3[[#This Row],[masa '[kg']]]*martianeum3[[#This Row],[zawartosc '[%']]]*0.01,0)</f>
        <v>2.2568000000000001</v>
      </c>
      <c r="G560">
        <f>martianeum3[[#This Row],[stan_magazynu '[kg']]]+martianeum3[[#This Row],[ile_kg_materiału_z_ładunku]]</f>
        <v>89.471599999999981</v>
      </c>
      <c r="H560">
        <f>IF(martianeum3[[#This Row],[stan_po_wydobyciu_z_ładunku]]&gt;=100,100,0)</f>
        <v>0</v>
      </c>
      <c r="I560">
        <f>martianeum3[[#This Row],[stan_po_wydobyciu_z_ładunku]]-martianeum3[[#This Row],[ile_zabiera_na_orbite]]</f>
        <v>89.471599999999981</v>
      </c>
    </row>
    <row r="561" spans="1:9" x14ac:dyDescent="0.25">
      <c r="A561" s="1">
        <v>49200</v>
      </c>
      <c r="B561">
        <f t="shared" si="8"/>
        <v>89.471599999999981</v>
      </c>
      <c r="C561" t="s">
        <v>18</v>
      </c>
      <c r="D561">
        <v>18.8</v>
      </c>
      <c r="E561">
        <v>15.6</v>
      </c>
      <c r="F561">
        <f>IF(martianeum3[[#This Row],[zawartosc '[%']]]&gt;=1,martianeum3[[#This Row],[masa '[kg']]]*martianeum3[[#This Row],[zawartosc '[%']]]*0.01,0)</f>
        <v>2.9328000000000003</v>
      </c>
      <c r="G561">
        <f>martianeum3[[#This Row],[stan_magazynu '[kg']]]+martianeum3[[#This Row],[ile_kg_materiału_z_ładunku]]</f>
        <v>92.404399999999981</v>
      </c>
      <c r="H561">
        <f>IF(martianeum3[[#This Row],[stan_po_wydobyciu_z_ładunku]]&gt;=100,100,0)</f>
        <v>0</v>
      </c>
      <c r="I561">
        <f>martianeum3[[#This Row],[stan_po_wydobyciu_z_ładunku]]-martianeum3[[#This Row],[ile_zabiera_na_orbite]]</f>
        <v>92.404399999999981</v>
      </c>
    </row>
    <row r="562" spans="1:9" x14ac:dyDescent="0.25">
      <c r="A562" s="1">
        <v>49201</v>
      </c>
      <c r="B562">
        <f t="shared" si="8"/>
        <v>92.404399999999981</v>
      </c>
      <c r="C562" t="s">
        <v>15</v>
      </c>
      <c r="D562">
        <v>25.4</v>
      </c>
      <c r="E562">
        <v>7.4</v>
      </c>
      <c r="F562">
        <f>IF(martianeum3[[#This Row],[zawartosc '[%']]]&gt;=1,martianeum3[[#This Row],[masa '[kg']]]*martianeum3[[#This Row],[zawartosc '[%']]]*0.01,0)</f>
        <v>1.8796000000000002</v>
      </c>
      <c r="G562">
        <f>martianeum3[[#This Row],[stan_magazynu '[kg']]]+martianeum3[[#This Row],[ile_kg_materiału_z_ładunku]]</f>
        <v>94.283999999999978</v>
      </c>
      <c r="H562">
        <f>IF(martianeum3[[#This Row],[stan_po_wydobyciu_z_ładunku]]&gt;=100,100,0)</f>
        <v>0</v>
      </c>
      <c r="I562">
        <f>martianeum3[[#This Row],[stan_po_wydobyciu_z_ładunku]]-martianeum3[[#This Row],[ile_zabiera_na_orbite]]</f>
        <v>94.283999999999978</v>
      </c>
    </row>
    <row r="563" spans="1:9" x14ac:dyDescent="0.25">
      <c r="A563" s="1">
        <v>49202</v>
      </c>
      <c r="B563">
        <f t="shared" si="8"/>
        <v>94.283999999999978</v>
      </c>
      <c r="C563" t="s">
        <v>11</v>
      </c>
      <c r="D563">
        <v>21.1</v>
      </c>
      <c r="E563">
        <v>1</v>
      </c>
      <c r="F563">
        <f>IF(martianeum3[[#This Row],[zawartosc '[%']]]&gt;=1,martianeum3[[#This Row],[masa '[kg']]]*martianeum3[[#This Row],[zawartosc '[%']]]*0.01,0)</f>
        <v>0.21100000000000002</v>
      </c>
      <c r="G563">
        <f>martianeum3[[#This Row],[stan_magazynu '[kg']]]+martianeum3[[#This Row],[ile_kg_materiału_z_ładunku]]</f>
        <v>94.494999999999976</v>
      </c>
      <c r="H563">
        <f>IF(martianeum3[[#This Row],[stan_po_wydobyciu_z_ładunku]]&gt;=100,100,0)</f>
        <v>0</v>
      </c>
      <c r="I563">
        <f>martianeum3[[#This Row],[stan_po_wydobyciu_z_ładunku]]-martianeum3[[#This Row],[ile_zabiera_na_orbite]]</f>
        <v>94.494999999999976</v>
      </c>
    </row>
    <row r="564" spans="1:9" x14ac:dyDescent="0.25">
      <c r="A564" s="1">
        <v>49203</v>
      </c>
      <c r="B564">
        <f t="shared" si="8"/>
        <v>94.494999999999976</v>
      </c>
      <c r="C564" t="s">
        <v>11</v>
      </c>
      <c r="D564">
        <v>25.1</v>
      </c>
      <c r="E564">
        <v>20</v>
      </c>
      <c r="F564">
        <f>IF(martianeum3[[#This Row],[zawartosc '[%']]]&gt;=1,martianeum3[[#This Row],[masa '[kg']]]*martianeum3[[#This Row],[zawartosc '[%']]]*0.01,0)</f>
        <v>5.0200000000000005</v>
      </c>
      <c r="G564">
        <f>martianeum3[[#This Row],[stan_magazynu '[kg']]]+martianeum3[[#This Row],[ile_kg_materiału_z_ładunku]]</f>
        <v>99.514999999999972</v>
      </c>
      <c r="H564">
        <f>IF(martianeum3[[#This Row],[stan_po_wydobyciu_z_ładunku]]&gt;=100,100,0)</f>
        <v>0</v>
      </c>
      <c r="I564">
        <f>martianeum3[[#This Row],[stan_po_wydobyciu_z_ładunku]]-martianeum3[[#This Row],[ile_zabiera_na_orbite]]</f>
        <v>99.514999999999972</v>
      </c>
    </row>
    <row r="565" spans="1:9" x14ac:dyDescent="0.25">
      <c r="A565" s="1">
        <v>49204</v>
      </c>
      <c r="B565">
        <f t="shared" si="8"/>
        <v>99.514999999999972</v>
      </c>
      <c r="C565" t="s">
        <v>7</v>
      </c>
      <c r="D565">
        <v>17.600000000000001</v>
      </c>
      <c r="E565">
        <v>0</v>
      </c>
      <c r="F565">
        <f>IF(martianeum3[[#This Row],[zawartosc '[%']]]&gt;=1,martianeum3[[#This Row],[masa '[kg']]]*martianeum3[[#This Row],[zawartosc '[%']]]*0.01,0)</f>
        <v>0</v>
      </c>
      <c r="G565">
        <f>martianeum3[[#This Row],[stan_magazynu '[kg']]]+martianeum3[[#This Row],[ile_kg_materiału_z_ładunku]]</f>
        <v>99.514999999999972</v>
      </c>
      <c r="H565">
        <f>IF(martianeum3[[#This Row],[stan_po_wydobyciu_z_ładunku]]&gt;=100,100,0)</f>
        <v>0</v>
      </c>
      <c r="I565">
        <f>martianeum3[[#This Row],[stan_po_wydobyciu_z_ładunku]]-martianeum3[[#This Row],[ile_zabiera_na_orbite]]</f>
        <v>99.514999999999972</v>
      </c>
    </row>
    <row r="566" spans="1:9" x14ac:dyDescent="0.25">
      <c r="A566" s="1">
        <v>49205</v>
      </c>
      <c r="B566">
        <f t="shared" si="8"/>
        <v>99.514999999999972</v>
      </c>
      <c r="C566" t="s">
        <v>15</v>
      </c>
      <c r="D566">
        <v>21.2</v>
      </c>
      <c r="E566">
        <v>3.4</v>
      </c>
      <c r="F566">
        <f>IF(martianeum3[[#This Row],[zawartosc '[%']]]&gt;=1,martianeum3[[#This Row],[masa '[kg']]]*martianeum3[[#This Row],[zawartosc '[%']]]*0.01,0)</f>
        <v>0.7208</v>
      </c>
      <c r="G566">
        <f>martianeum3[[#This Row],[stan_magazynu '[kg']]]+martianeum3[[#This Row],[ile_kg_materiału_z_ładunku]]</f>
        <v>100.23579999999997</v>
      </c>
      <c r="H566">
        <f>IF(martianeum3[[#This Row],[stan_po_wydobyciu_z_ładunku]]&gt;=100,100,0)</f>
        <v>100</v>
      </c>
      <c r="I566">
        <f>martianeum3[[#This Row],[stan_po_wydobyciu_z_ładunku]]-martianeum3[[#This Row],[ile_zabiera_na_orbite]]</f>
        <v>0.23579999999996915</v>
      </c>
    </row>
    <row r="567" spans="1:9" x14ac:dyDescent="0.25">
      <c r="A567" s="1">
        <v>49206</v>
      </c>
      <c r="B567">
        <f t="shared" si="8"/>
        <v>0.23579999999996915</v>
      </c>
      <c r="C567" t="s">
        <v>7</v>
      </c>
      <c r="D567">
        <v>26.4</v>
      </c>
      <c r="E567">
        <v>14.7</v>
      </c>
      <c r="F567">
        <f>IF(martianeum3[[#This Row],[zawartosc '[%']]]&gt;=1,martianeum3[[#This Row],[masa '[kg']]]*martianeum3[[#This Row],[zawartosc '[%']]]*0.01,0)</f>
        <v>3.8807999999999998</v>
      </c>
      <c r="G567">
        <f>martianeum3[[#This Row],[stan_magazynu '[kg']]]+martianeum3[[#This Row],[ile_kg_materiału_z_ładunku]]</f>
        <v>4.116599999999969</v>
      </c>
      <c r="H567">
        <f>IF(martianeum3[[#This Row],[stan_po_wydobyciu_z_ładunku]]&gt;=100,100,0)</f>
        <v>0</v>
      </c>
      <c r="I567">
        <f>martianeum3[[#This Row],[stan_po_wydobyciu_z_ładunku]]-martianeum3[[#This Row],[ile_zabiera_na_orbite]]</f>
        <v>4.116599999999969</v>
      </c>
    </row>
    <row r="568" spans="1:9" x14ac:dyDescent="0.25">
      <c r="A568" s="1">
        <v>49207</v>
      </c>
      <c r="B568">
        <f t="shared" si="8"/>
        <v>4.116599999999969</v>
      </c>
      <c r="C568" t="s">
        <v>5</v>
      </c>
      <c r="D568">
        <v>13.5</v>
      </c>
      <c r="E568">
        <v>0</v>
      </c>
      <c r="F568">
        <f>IF(martianeum3[[#This Row],[zawartosc '[%']]]&gt;=1,martianeum3[[#This Row],[masa '[kg']]]*martianeum3[[#This Row],[zawartosc '[%']]]*0.01,0)</f>
        <v>0</v>
      </c>
      <c r="G568">
        <f>martianeum3[[#This Row],[stan_magazynu '[kg']]]+martianeum3[[#This Row],[ile_kg_materiału_z_ładunku]]</f>
        <v>4.116599999999969</v>
      </c>
      <c r="H568">
        <f>IF(martianeum3[[#This Row],[stan_po_wydobyciu_z_ładunku]]&gt;=100,100,0)</f>
        <v>0</v>
      </c>
      <c r="I568">
        <f>martianeum3[[#This Row],[stan_po_wydobyciu_z_ładunku]]-martianeum3[[#This Row],[ile_zabiera_na_orbite]]</f>
        <v>4.116599999999969</v>
      </c>
    </row>
    <row r="569" spans="1:9" x14ac:dyDescent="0.25">
      <c r="A569" s="1">
        <v>49208</v>
      </c>
      <c r="B569">
        <f t="shared" si="8"/>
        <v>4.116599999999969</v>
      </c>
      <c r="C569" t="s">
        <v>22</v>
      </c>
      <c r="D569">
        <v>25.1</v>
      </c>
      <c r="E569">
        <v>0</v>
      </c>
      <c r="F569">
        <f>IF(martianeum3[[#This Row],[zawartosc '[%']]]&gt;=1,martianeum3[[#This Row],[masa '[kg']]]*martianeum3[[#This Row],[zawartosc '[%']]]*0.01,0)</f>
        <v>0</v>
      </c>
      <c r="G569">
        <f>martianeum3[[#This Row],[stan_magazynu '[kg']]]+martianeum3[[#This Row],[ile_kg_materiału_z_ładunku]]</f>
        <v>4.116599999999969</v>
      </c>
      <c r="H569">
        <f>IF(martianeum3[[#This Row],[stan_po_wydobyciu_z_ładunku]]&gt;=100,100,0)</f>
        <v>0</v>
      </c>
      <c r="I569">
        <f>martianeum3[[#This Row],[stan_po_wydobyciu_z_ładunku]]-martianeum3[[#This Row],[ile_zabiera_na_orbite]]</f>
        <v>4.116599999999969</v>
      </c>
    </row>
    <row r="570" spans="1:9" x14ac:dyDescent="0.25">
      <c r="A570" s="1">
        <v>49209</v>
      </c>
      <c r="B570">
        <f t="shared" si="8"/>
        <v>4.116599999999969</v>
      </c>
      <c r="C570" t="s">
        <v>11</v>
      </c>
      <c r="D570">
        <v>10.4</v>
      </c>
      <c r="E570">
        <v>11</v>
      </c>
      <c r="F570">
        <f>IF(martianeum3[[#This Row],[zawartosc '[%']]]&gt;=1,martianeum3[[#This Row],[masa '[kg']]]*martianeum3[[#This Row],[zawartosc '[%']]]*0.01,0)</f>
        <v>1.1440000000000001</v>
      </c>
      <c r="G570">
        <f>martianeum3[[#This Row],[stan_magazynu '[kg']]]+martianeum3[[#This Row],[ile_kg_materiału_z_ładunku]]</f>
        <v>5.2605999999999691</v>
      </c>
      <c r="H570">
        <f>IF(martianeum3[[#This Row],[stan_po_wydobyciu_z_ładunku]]&gt;=100,100,0)</f>
        <v>0</v>
      </c>
      <c r="I570">
        <f>martianeum3[[#This Row],[stan_po_wydobyciu_z_ładunku]]-martianeum3[[#This Row],[ile_zabiera_na_orbite]]</f>
        <v>5.2605999999999691</v>
      </c>
    </row>
    <row r="571" spans="1:9" x14ac:dyDescent="0.25">
      <c r="A571" s="1">
        <v>49210</v>
      </c>
      <c r="B571">
        <f t="shared" si="8"/>
        <v>5.2605999999999691</v>
      </c>
      <c r="C571" t="s">
        <v>15</v>
      </c>
      <c r="D571">
        <v>24.3</v>
      </c>
      <c r="E571">
        <v>4.9000000000000004</v>
      </c>
      <c r="F571">
        <f>IF(martianeum3[[#This Row],[zawartosc '[%']]]&gt;=1,martianeum3[[#This Row],[masa '[kg']]]*martianeum3[[#This Row],[zawartosc '[%']]]*0.01,0)</f>
        <v>1.1907000000000001</v>
      </c>
      <c r="G571">
        <f>martianeum3[[#This Row],[stan_magazynu '[kg']]]+martianeum3[[#This Row],[ile_kg_materiału_z_ładunku]]</f>
        <v>6.4512999999999696</v>
      </c>
      <c r="H571">
        <f>IF(martianeum3[[#This Row],[stan_po_wydobyciu_z_ładunku]]&gt;=100,100,0)</f>
        <v>0</v>
      </c>
      <c r="I571">
        <f>martianeum3[[#This Row],[stan_po_wydobyciu_z_ładunku]]-martianeum3[[#This Row],[ile_zabiera_na_orbite]]</f>
        <v>6.4512999999999696</v>
      </c>
    </row>
    <row r="572" spans="1:9" x14ac:dyDescent="0.25">
      <c r="A572" s="1">
        <v>49211</v>
      </c>
      <c r="B572">
        <f t="shared" si="8"/>
        <v>6.4512999999999696</v>
      </c>
      <c r="C572" t="s">
        <v>12</v>
      </c>
      <c r="D572">
        <v>18.7</v>
      </c>
      <c r="E572">
        <v>6.2</v>
      </c>
      <c r="F572">
        <f>IF(martianeum3[[#This Row],[zawartosc '[%']]]&gt;=1,martianeum3[[#This Row],[masa '[kg']]]*martianeum3[[#This Row],[zawartosc '[%']]]*0.01,0)</f>
        <v>1.1594</v>
      </c>
      <c r="G572">
        <f>martianeum3[[#This Row],[stan_magazynu '[kg']]]+martianeum3[[#This Row],[ile_kg_materiału_z_ładunku]]</f>
        <v>7.6106999999999694</v>
      </c>
      <c r="H572">
        <f>IF(martianeum3[[#This Row],[stan_po_wydobyciu_z_ładunku]]&gt;=100,100,0)</f>
        <v>0</v>
      </c>
      <c r="I572">
        <f>martianeum3[[#This Row],[stan_po_wydobyciu_z_ładunku]]-martianeum3[[#This Row],[ile_zabiera_na_orbite]]</f>
        <v>7.6106999999999694</v>
      </c>
    </row>
    <row r="573" spans="1:9" x14ac:dyDescent="0.25">
      <c r="A573" s="1">
        <v>49212</v>
      </c>
      <c r="B573">
        <f t="shared" si="8"/>
        <v>7.6106999999999694</v>
      </c>
      <c r="C573" t="s">
        <v>33</v>
      </c>
      <c r="D573">
        <v>14.1</v>
      </c>
      <c r="E573">
        <v>0</v>
      </c>
      <c r="F573">
        <f>IF(martianeum3[[#This Row],[zawartosc '[%']]]&gt;=1,martianeum3[[#This Row],[masa '[kg']]]*martianeum3[[#This Row],[zawartosc '[%']]]*0.01,0)</f>
        <v>0</v>
      </c>
      <c r="G573">
        <f>martianeum3[[#This Row],[stan_magazynu '[kg']]]+martianeum3[[#This Row],[ile_kg_materiału_z_ładunku]]</f>
        <v>7.6106999999999694</v>
      </c>
      <c r="H573">
        <f>IF(martianeum3[[#This Row],[stan_po_wydobyciu_z_ładunku]]&gt;=100,100,0)</f>
        <v>0</v>
      </c>
      <c r="I573">
        <f>martianeum3[[#This Row],[stan_po_wydobyciu_z_ładunku]]-martianeum3[[#This Row],[ile_zabiera_na_orbite]]</f>
        <v>7.6106999999999694</v>
      </c>
    </row>
    <row r="574" spans="1:9" x14ac:dyDescent="0.25">
      <c r="A574" s="1">
        <v>49213</v>
      </c>
      <c r="B574">
        <f t="shared" si="8"/>
        <v>7.6106999999999694</v>
      </c>
      <c r="C574" t="s">
        <v>23</v>
      </c>
      <c r="D574">
        <v>24.2</v>
      </c>
      <c r="E574">
        <v>0</v>
      </c>
      <c r="F574">
        <f>IF(martianeum3[[#This Row],[zawartosc '[%']]]&gt;=1,martianeum3[[#This Row],[masa '[kg']]]*martianeum3[[#This Row],[zawartosc '[%']]]*0.01,0)</f>
        <v>0</v>
      </c>
      <c r="G574">
        <f>martianeum3[[#This Row],[stan_magazynu '[kg']]]+martianeum3[[#This Row],[ile_kg_materiału_z_ładunku]]</f>
        <v>7.6106999999999694</v>
      </c>
      <c r="H574">
        <f>IF(martianeum3[[#This Row],[stan_po_wydobyciu_z_ładunku]]&gt;=100,100,0)</f>
        <v>0</v>
      </c>
      <c r="I574">
        <f>martianeum3[[#This Row],[stan_po_wydobyciu_z_ładunku]]-martianeum3[[#This Row],[ile_zabiera_na_orbite]]</f>
        <v>7.6106999999999694</v>
      </c>
    </row>
    <row r="575" spans="1:9" x14ac:dyDescent="0.25">
      <c r="A575" s="1">
        <v>49214</v>
      </c>
      <c r="B575">
        <f t="shared" si="8"/>
        <v>7.6106999999999694</v>
      </c>
      <c r="C575" t="s">
        <v>22</v>
      </c>
      <c r="D575">
        <v>26.4</v>
      </c>
      <c r="E575">
        <v>0</v>
      </c>
      <c r="F575">
        <f>IF(martianeum3[[#This Row],[zawartosc '[%']]]&gt;=1,martianeum3[[#This Row],[masa '[kg']]]*martianeum3[[#This Row],[zawartosc '[%']]]*0.01,0)</f>
        <v>0</v>
      </c>
      <c r="G575">
        <f>martianeum3[[#This Row],[stan_magazynu '[kg']]]+martianeum3[[#This Row],[ile_kg_materiału_z_ładunku]]</f>
        <v>7.6106999999999694</v>
      </c>
      <c r="H575">
        <f>IF(martianeum3[[#This Row],[stan_po_wydobyciu_z_ładunku]]&gt;=100,100,0)</f>
        <v>0</v>
      </c>
      <c r="I575">
        <f>martianeum3[[#This Row],[stan_po_wydobyciu_z_ładunku]]-martianeum3[[#This Row],[ile_zabiera_na_orbite]]</f>
        <v>7.6106999999999694</v>
      </c>
    </row>
    <row r="576" spans="1:9" x14ac:dyDescent="0.25">
      <c r="A576" s="1">
        <v>49215</v>
      </c>
      <c r="B576">
        <f t="shared" si="8"/>
        <v>7.6106999999999694</v>
      </c>
      <c r="C576" t="s">
        <v>10</v>
      </c>
      <c r="D576">
        <v>24.5</v>
      </c>
      <c r="E576">
        <v>4</v>
      </c>
      <c r="F576">
        <f>IF(martianeum3[[#This Row],[zawartosc '[%']]]&gt;=1,martianeum3[[#This Row],[masa '[kg']]]*martianeum3[[#This Row],[zawartosc '[%']]]*0.01,0)</f>
        <v>0.98</v>
      </c>
      <c r="G576">
        <f>martianeum3[[#This Row],[stan_magazynu '[kg']]]+martianeum3[[#This Row],[ile_kg_materiału_z_ładunku]]</f>
        <v>8.5906999999999698</v>
      </c>
      <c r="H576">
        <f>IF(martianeum3[[#This Row],[stan_po_wydobyciu_z_ładunku]]&gt;=100,100,0)</f>
        <v>0</v>
      </c>
      <c r="I576">
        <f>martianeum3[[#This Row],[stan_po_wydobyciu_z_ładunku]]-martianeum3[[#This Row],[ile_zabiera_na_orbite]]</f>
        <v>8.5906999999999698</v>
      </c>
    </row>
    <row r="577" spans="1:9" x14ac:dyDescent="0.25">
      <c r="A577" s="1">
        <v>49216</v>
      </c>
      <c r="B577">
        <f t="shared" si="8"/>
        <v>8.5906999999999698</v>
      </c>
      <c r="C577" t="s">
        <v>14</v>
      </c>
      <c r="D577">
        <v>25.5</v>
      </c>
      <c r="E577">
        <v>2.9</v>
      </c>
      <c r="F577">
        <f>IF(martianeum3[[#This Row],[zawartosc '[%']]]&gt;=1,martianeum3[[#This Row],[masa '[kg']]]*martianeum3[[#This Row],[zawartosc '[%']]]*0.01,0)</f>
        <v>0.73950000000000005</v>
      </c>
      <c r="G577">
        <f>martianeum3[[#This Row],[stan_magazynu '[kg']]]+martianeum3[[#This Row],[ile_kg_materiału_z_ładunku]]</f>
        <v>9.3301999999999694</v>
      </c>
      <c r="H577">
        <f>IF(martianeum3[[#This Row],[stan_po_wydobyciu_z_ładunku]]&gt;=100,100,0)</f>
        <v>0</v>
      </c>
      <c r="I577">
        <f>martianeum3[[#This Row],[stan_po_wydobyciu_z_ładunku]]-martianeum3[[#This Row],[ile_zabiera_na_orbite]]</f>
        <v>9.3301999999999694</v>
      </c>
    </row>
    <row r="578" spans="1:9" x14ac:dyDescent="0.25">
      <c r="A578" s="1">
        <v>49217</v>
      </c>
      <c r="B578">
        <f t="shared" si="8"/>
        <v>9.3301999999999694</v>
      </c>
      <c r="C578" t="s">
        <v>11</v>
      </c>
      <c r="D578">
        <v>11.8</v>
      </c>
      <c r="E578">
        <v>13.5</v>
      </c>
      <c r="F578">
        <f>IF(martianeum3[[#This Row],[zawartosc '[%']]]&gt;=1,martianeum3[[#This Row],[masa '[kg']]]*martianeum3[[#This Row],[zawartosc '[%']]]*0.01,0)</f>
        <v>1.5930000000000002</v>
      </c>
      <c r="G578">
        <f>martianeum3[[#This Row],[stan_magazynu '[kg']]]+martianeum3[[#This Row],[ile_kg_materiału_z_ładunku]]</f>
        <v>10.923199999999969</v>
      </c>
      <c r="H578">
        <f>IF(martianeum3[[#This Row],[stan_po_wydobyciu_z_ładunku]]&gt;=100,100,0)</f>
        <v>0</v>
      </c>
      <c r="I578">
        <f>martianeum3[[#This Row],[stan_po_wydobyciu_z_ładunku]]-martianeum3[[#This Row],[ile_zabiera_na_orbite]]</f>
        <v>10.923199999999969</v>
      </c>
    </row>
    <row r="579" spans="1:9" x14ac:dyDescent="0.25">
      <c r="A579" s="1">
        <v>49218</v>
      </c>
      <c r="B579">
        <f t="shared" si="8"/>
        <v>10.923199999999969</v>
      </c>
      <c r="C579" t="s">
        <v>22</v>
      </c>
      <c r="D579">
        <v>14.3</v>
      </c>
      <c r="E579">
        <v>5.4</v>
      </c>
      <c r="F579">
        <f>IF(martianeum3[[#This Row],[zawartosc '[%']]]&gt;=1,martianeum3[[#This Row],[masa '[kg']]]*martianeum3[[#This Row],[zawartosc '[%']]]*0.01,0)</f>
        <v>0.77220000000000011</v>
      </c>
      <c r="G579">
        <f>martianeum3[[#This Row],[stan_magazynu '[kg']]]+martianeum3[[#This Row],[ile_kg_materiału_z_ładunku]]</f>
        <v>11.695399999999969</v>
      </c>
      <c r="H579">
        <f>IF(martianeum3[[#This Row],[stan_po_wydobyciu_z_ładunku]]&gt;=100,100,0)</f>
        <v>0</v>
      </c>
      <c r="I579">
        <f>martianeum3[[#This Row],[stan_po_wydobyciu_z_ładunku]]-martianeum3[[#This Row],[ile_zabiera_na_orbite]]</f>
        <v>11.695399999999969</v>
      </c>
    </row>
    <row r="580" spans="1:9" x14ac:dyDescent="0.25">
      <c r="A580" s="1">
        <v>49219</v>
      </c>
      <c r="B580">
        <f t="shared" ref="B580:B643" si="9">I579</f>
        <v>11.695399999999969</v>
      </c>
      <c r="C580" t="s">
        <v>9</v>
      </c>
      <c r="D580">
        <v>12.4</v>
      </c>
      <c r="E580">
        <v>1.2</v>
      </c>
      <c r="F580">
        <f>IF(martianeum3[[#This Row],[zawartosc '[%']]]&gt;=1,martianeum3[[#This Row],[masa '[kg']]]*martianeum3[[#This Row],[zawartosc '[%']]]*0.01,0)</f>
        <v>0.14879999999999999</v>
      </c>
      <c r="G580">
        <f>martianeum3[[#This Row],[stan_magazynu '[kg']]]+martianeum3[[#This Row],[ile_kg_materiału_z_ładunku]]</f>
        <v>11.844199999999969</v>
      </c>
      <c r="H580">
        <f>IF(martianeum3[[#This Row],[stan_po_wydobyciu_z_ładunku]]&gt;=100,100,0)</f>
        <v>0</v>
      </c>
      <c r="I580">
        <f>martianeum3[[#This Row],[stan_po_wydobyciu_z_ładunku]]-martianeum3[[#This Row],[ile_zabiera_na_orbite]]</f>
        <v>11.844199999999969</v>
      </c>
    </row>
    <row r="581" spans="1:9" x14ac:dyDescent="0.25">
      <c r="A581" s="1">
        <v>49220</v>
      </c>
      <c r="B581">
        <f t="shared" si="9"/>
        <v>11.844199999999969</v>
      </c>
      <c r="C581" t="s">
        <v>19</v>
      </c>
      <c r="D581">
        <v>29.3</v>
      </c>
      <c r="E581">
        <v>19.8</v>
      </c>
      <c r="F581">
        <f>IF(martianeum3[[#This Row],[zawartosc '[%']]]&gt;=1,martianeum3[[#This Row],[masa '[kg']]]*martianeum3[[#This Row],[zawartosc '[%']]]*0.01,0)</f>
        <v>5.8014000000000001</v>
      </c>
      <c r="G581">
        <f>martianeum3[[#This Row],[stan_magazynu '[kg']]]+martianeum3[[#This Row],[ile_kg_materiału_z_ładunku]]</f>
        <v>17.64559999999997</v>
      </c>
      <c r="H581">
        <f>IF(martianeum3[[#This Row],[stan_po_wydobyciu_z_ładunku]]&gt;=100,100,0)</f>
        <v>0</v>
      </c>
      <c r="I581">
        <f>martianeum3[[#This Row],[stan_po_wydobyciu_z_ładunku]]-martianeum3[[#This Row],[ile_zabiera_na_orbite]]</f>
        <v>17.64559999999997</v>
      </c>
    </row>
    <row r="582" spans="1:9" x14ac:dyDescent="0.25">
      <c r="A582" s="1">
        <v>49221</v>
      </c>
      <c r="B582">
        <f t="shared" si="9"/>
        <v>17.64559999999997</v>
      </c>
      <c r="C582" t="s">
        <v>7</v>
      </c>
      <c r="D582">
        <v>29.4</v>
      </c>
      <c r="E582">
        <v>0</v>
      </c>
      <c r="F582">
        <f>IF(martianeum3[[#This Row],[zawartosc '[%']]]&gt;=1,martianeum3[[#This Row],[masa '[kg']]]*martianeum3[[#This Row],[zawartosc '[%']]]*0.01,0)</f>
        <v>0</v>
      </c>
      <c r="G582">
        <f>martianeum3[[#This Row],[stan_magazynu '[kg']]]+martianeum3[[#This Row],[ile_kg_materiału_z_ładunku]]</f>
        <v>17.64559999999997</v>
      </c>
      <c r="H582">
        <f>IF(martianeum3[[#This Row],[stan_po_wydobyciu_z_ładunku]]&gt;=100,100,0)</f>
        <v>0</v>
      </c>
      <c r="I582">
        <f>martianeum3[[#This Row],[stan_po_wydobyciu_z_ładunku]]-martianeum3[[#This Row],[ile_zabiera_na_orbite]]</f>
        <v>17.64559999999997</v>
      </c>
    </row>
    <row r="583" spans="1:9" x14ac:dyDescent="0.25">
      <c r="A583" s="1">
        <v>49222</v>
      </c>
      <c r="B583">
        <f t="shared" si="9"/>
        <v>17.64559999999997</v>
      </c>
      <c r="C583" t="s">
        <v>13</v>
      </c>
      <c r="D583">
        <v>29.8</v>
      </c>
      <c r="E583">
        <v>16</v>
      </c>
      <c r="F583">
        <f>IF(martianeum3[[#This Row],[zawartosc '[%']]]&gt;=1,martianeum3[[#This Row],[masa '[kg']]]*martianeum3[[#This Row],[zawartosc '[%']]]*0.01,0)</f>
        <v>4.7679999999999998</v>
      </c>
      <c r="G583">
        <f>martianeum3[[#This Row],[stan_magazynu '[kg']]]+martianeum3[[#This Row],[ile_kg_materiału_z_ładunku]]</f>
        <v>22.41359999999997</v>
      </c>
      <c r="H583">
        <f>IF(martianeum3[[#This Row],[stan_po_wydobyciu_z_ładunku]]&gt;=100,100,0)</f>
        <v>0</v>
      </c>
      <c r="I583">
        <f>martianeum3[[#This Row],[stan_po_wydobyciu_z_ładunku]]-martianeum3[[#This Row],[ile_zabiera_na_orbite]]</f>
        <v>22.41359999999997</v>
      </c>
    </row>
    <row r="584" spans="1:9" x14ac:dyDescent="0.25">
      <c r="A584" s="1">
        <v>49223</v>
      </c>
      <c r="B584">
        <f t="shared" si="9"/>
        <v>22.41359999999997</v>
      </c>
      <c r="C584" t="s">
        <v>19</v>
      </c>
      <c r="D584">
        <v>29.9</v>
      </c>
      <c r="E584">
        <v>13.3</v>
      </c>
      <c r="F584">
        <f>IF(martianeum3[[#This Row],[zawartosc '[%']]]&gt;=1,martianeum3[[#This Row],[masa '[kg']]]*martianeum3[[#This Row],[zawartosc '[%']]]*0.01,0)</f>
        <v>3.9767000000000001</v>
      </c>
      <c r="G584">
        <f>martianeum3[[#This Row],[stan_magazynu '[kg']]]+martianeum3[[#This Row],[ile_kg_materiału_z_ładunku]]</f>
        <v>26.390299999999971</v>
      </c>
      <c r="H584">
        <f>IF(martianeum3[[#This Row],[stan_po_wydobyciu_z_ładunku]]&gt;=100,100,0)</f>
        <v>0</v>
      </c>
      <c r="I584">
        <f>martianeum3[[#This Row],[stan_po_wydobyciu_z_ładunku]]-martianeum3[[#This Row],[ile_zabiera_na_orbite]]</f>
        <v>26.390299999999971</v>
      </c>
    </row>
    <row r="585" spans="1:9" x14ac:dyDescent="0.25">
      <c r="A585" s="1">
        <v>49224</v>
      </c>
      <c r="B585">
        <f t="shared" si="9"/>
        <v>26.390299999999971</v>
      </c>
      <c r="C585" t="s">
        <v>9</v>
      </c>
      <c r="D585">
        <v>11.6</v>
      </c>
      <c r="E585">
        <v>9.6999999999999993</v>
      </c>
      <c r="F585">
        <f>IF(martianeum3[[#This Row],[zawartosc '[%']]]&gt;=1,martianeum3[[#This Row],[masa '[kg']]]*martianeum3[[#This Row],[zawartosc '[%']]]*0.01,0)</f>
        <v>1.1251999999999998</v>
      </c>
      <c r="G585">
        <f>martianeum3[[#This Row],[stan_magazynu '[kg']]]+martianeum3[[#This Row],[ile_kg_materiału_z_ładunku]]</f>
        <v>27.515499999999971</v>
      </c>
      <c r="H585">
        <f>IF(martianeum3[[#This Row],[stan_po_wydobyciu_z_ładunku]]&gt;=100,100,0)</f>
        <v>0</v>
      </c>
      <c r="I585">
        <f>martianeum3[[#This Row],[stan_po_wydobyciu_z_ładunku]]-martianeum3[[#This Row],[ile_zabiera_na_orbite]]</f>
        <v>27.515499999999971</v>
      </c>
    </row>
    <row r="586" spans="1:9" x14ac:dyDescent="0.25">
      <c r="A586" s="1">
        <v>49225</v>
      </c>
      <c r="B586">
        <f t="shared" si="9"/>
        <v>27.515499999999971</v>
      </c>
      <c r="C586" t="s">
        <v>11</v>
      </c>
      <c r="D586">
        <v>10.199999999999999</v>
      </c>
      <c r="E586">
        <v>0</v>
      </c>
      <c r="F586">
        <f>IF(martianeum3[[#This Row],[zawartosc '[%']]]&gt;=1,martianeum3[[#This Row],[masa '[kg']]]*martianeum3[[#This Row],[zawartosc '[%']]]*0.01,0)</f>
        <v>0</v>
      </c>
      <c r="G586">
        <f>martianeum3[[#This Row],[stan_magazynu '[kg']]]+martianeum3[[#This Row],[ile_kg_materiału_z_ładunku]]</f>
        <v>27.515499999999971</v>
      </c>
      <c r="H586">
        <f>IF(martianeum3[[#This Row],[stan_po_wydobyciu_z_ładunku]]&gt;=100,100,0)</f>
        <v>0</v>
      </c>
      <c r="I586">
        <f>martianeum3[[#This Row],[stan_po_wydobyciu_z_ładunku]]-martianeum3[[#This Row],[ile_zabiera_na_orbite]]</f>
        <v>27.515499999999971</v>
      </c>
    </row>
    <row r="587" spans="1:9" x14ac:dyDescent="0.25">
      <c r="A587" s="1">
        <v>49226</v>
      </c>
      <c r="B587">
        <f t="shared" si="9"/>
        <v>27.515499999999971</v>
      </c>
      <c r="C587" t="s">
        <v>9</v>
      </c>
      <c r="D587">
        <v>10.7</v>
      </c>
      <c r="E587">
        <v>11.9</v>
      </c>
      <c r="F587">
        <f>IF(martianeum3[[#This Row],[zawartosc '[%']]]&gt;=1,martianeum3[[#This Row],[masa '[kg']]]*martianeum3[[#This Row],[zawartosc '[%']]]*0.01,0)</f>
        <v>1.2733000000000001</v>
      </c>
      <c r="G587">
        <f>martianeum3[[#This Row],[stan_magazynu '[kg']]]+martianeum3[[#This Row],[ile_kg_materiału_z_ładunku]]</f>
        <v>28.78879999999997</v>
      </c>
      <c r="H587">
        <f>IF(martianeum3[[#This Row],[stan_po_wydobyciu_z_ładunku]]&gt;=100,100,0)</f>
        <v>0</v>
      </c>
      <c r="I587">
        <f>martianeum3[[#This Row],[stan_po_wydobyciu_z_ładunku]]-martianeum3[[#This Row],[ile_zabiera_na_orbite]]</f>
        <v>28.78879999999997</v>
      </c>
    </row>
    <row r="588" spans="1:9" x14ac:dyDescent="0.25">
      <c r="A588" s="1">
        <v>49227</v>
      </c>
      <c r="B588">
        <f t="shared" si="9"/>
        <v>28.78879999999997</v>
      </c>
      <c r="C588" t="s">
        <v>30</v>
      </c>
      <c r="D588">
        <v>11.7</v>
      </c>
      <c r="E588">
        <v>0.1</v>
      </c>
      <c r="F588">
        <f>IF(martianeum3[[#This Row],[zawartosc '[%']]]&gt;=1,martianeum3[[#This Row],[masa '[kg']]]*martianeum3[[#This Row],[zawartosc '[%']]]*0.01,0)</f>
        <v>0</v>
      </c>
      <c r="G588">
        <f>martianeum3[[#This Row],[stan_magazynu '[kg']]]+martianeum3[[#This Row],[ile_kg_materiału_z_ładunku]]</f>
        <v>28.78879999999997</v>
      </c>
      <c r="H588">
        <f>IF(martianeum3[[#This Row],[stan_po_wydobyciu_z_ładunku]]&gt;=100,100,0)</f>
        <v>0</v>
      </c>
      <c r="I588">
        <f>martianeum3[[#This Row],[stan_po_wydobyciu_z_ładunku]]-martianeum3[[#This Row],[ile_zabiera_na_orbite]]</f>
        <v>28.78879999999997</v>
      </c>
    </row>
    <row r="589" spans="1:9" x14ac:dyDescent="0.25">
      <c r="A589" s="1">
        <v>49228</v>
      </c>
      <c r="B589">
        <f t="shared" si="9"/>
        <v>28.78879999999997</v>
      </c>
      <c r="C589" t="s">
        <v>18</v>
      </c>
      <c r="D589">
        <v>29.4</v>
      </c>
      <c r="E589">
        <v>9.6</v>
      </c>
      <c r="F589">
        <f>IF(martianeum3[[#This Row],[zawartosc '[%']]]&gt;=1,martianeum3[[#This Row],[masa '[kg']]]*martianeum3[[#This Row],[zawartosc '[%']]]*0.01,0)</f>
        <v>2.8223999999999996</v>
      </c>
      <c r="G589">
        <f>martianeum3[[#This Row],[stan_magazynu '[kg']]]+martianeum3[[#This Row],[ile_kg_materiału_z_ładunku]]</f>
        <v>31.611199999999968</v>
      </c>
      <c r="H589">
        <f>IF(martianeum3[[#This Row],[stan_po_wydobyciu_z_ładunku]]&gt;=100,100,0)</f>
        <v>0</v>
      </c>
      <c r="I589">
        <f>martianeum3[[#This Row],[stan_po_wydobyciu_z_ładunku]]-martianeum3[[#This Row],[ile_zabiera_na_orbite]]</f>
        <v>31.611199999999968</v>
      </c>
    </row>
    <row r="590" spans="1:9" x14ac:dyDescent="0.25">
      <c r="A590" s="1">
        <v>49229</v>
      </c>
      <c r="B590">
        <f t="shared" si="9"/>
        <v>31.611199999999968</v>
      </c>
      <c r="C590" t="s">
        <v>20</v>
      </c>
      <c r="D590">
        <v>29.1</v>
      </c>
      <c r="E590">
        <v>2.6</v>
      </c>
      <c r="F590">
        <f>IF(martianeum3[[#This Row],[zawartosc '[%']]]&gt;=1,martianeum3[[#This Row],[masa '[kg']]]*martianeum3[[#This Row],[zawartosc '[%']]]*0.01,0)</f>
        <v>0.75660000000000016</v>
      </c>
      <c r="G590">
        <f>martianeum3[[#This Row],[stan_magazynu '[kg']]]+martianeum3[[#This Row],[ile_kg_materiału_z_ładunku]]</f>
        <v>32.367799999999967</v>
      </c>
      <c r="H590">
        <f>IF(martianeum3[[#This Row],[stan_po_wydobyciu_z_ładunku]]&gt;=100,100,0)</f>
        <v>0</v>
      </c>
      <c r="I590">
        <f>martianeum3[[#This Row],[stan_po_wydobyciu_z_ładunku]]-martianeum3[[#This Row],[ile_zabiera_na_orbite]]</f>
        <v>32.367799999999967</v>
      </c>
    </row>
    <row r="591" spans="1:9" x14ac:dyDescent="0.25">
      <c r="A591" s="1">
        <v>49230</v>
      </c>
      <c r="B591">
        <f t="shared" si="9"/>
        <v>32.367799999999967</v>
      </c>
      <c r="C591" t="s">
        <v>10</v>
      </c>
      <c r="D591">
        <v>20.5</v>
      </c>
      <c r="E591">
        <v>30.1</v>
      </c>
      <c r="F591">
        <f>IF(martianeum3[[#This Row],[zawartosc '[%']]]&gt;=1,martianeum3[[#This Row],[masa '[kg']]]*martianeum3[[#This Row],[zawartosc '[%']]]*0.01,0)</f>
        <v>6.1705000000000005</v>
      </c>
      <c r="G591">
        <f>martianeum3[[#This Row],[stan_magazynu '[kg']]]+martianeum3[[#This Row],[ile_kg_materiału_z_ładunku]]</f>
        <v>38.538299999999964</v>
      </c>
      <c r="H591">
        <f>IF(martianeum3[[#This Row],[stan_po_wydobyciu_z_ładunku]]&gt;=100,100,0)</f>
        <v>0</v>
      </c>
      <c r="I591">
        <f>martianeum3[[#This Row],[stan_po_wydobyciu_z_ładunku]]-martianeum3[[#This Row],[ile_zabiera_na_orbite]]</f>
        <v>38.538299999999964</v>
      </c>
    </row>
    <row r="592" spans="1:9" x14ac:dyDescent="0.25">
      <c r="A592" s="1">
        <v>49231</v>
      </c>
      <c r="B592">
        <f t="shared" si="9"/>
        <v>38.538299999999964</v>
      </c>
      <c r="C592" t="s">
        <v>7</v>
      </c>
      <c r="D592">
        <v>26.2</v>
      </c>
      <c r="E592">
        <v>19</v>
      </c>
      <c r="F592">
        <f>IF(martianeum3[[#This Row],[zawartosc '[%']]]&gt;=1,martianeum3[[#This Row],[masa '[kg']]]*martianeum3[[#This Row],[zawartosc '[%']]]*0.01,0)</f>
        <v>4.9780000000000006</v>
      </c>
      <c r="G592">
        <f>martianeum3[[#This Row],[stan_magazynu '[kg']]]+martianeum3[[#This Row],[ile_kg_materiału_z_ładunku]]</f>
        <v>43.516299999999966</v>
      </c>
      <c r="H592">
        <f>IF(martianeum3[[#This Row],[stan_po_wydobyciu_z_ładunku]]&gt;=100,100,0)</f>
        <v>0</v>
      </c>
      <c r="I592">
        <f>martianeum3[[#This Row],[stan_po_wydobyciu_z_ładunku]]-martianeum3[[#This Row],[ile_zabiera_na_orbite]]</f>
        <v>43.516299999999966</v>
      </c>
    </row>
    <row r="593" spans="1:9" x14ac:dyDescent="0.25">
      <c r="A593" s="1">
        <v>49232</v>
      </c>
      <c r="B593">
        <f t="shared" si="9"/>
        <v>43.516299999999966</v>
      </c>
      <c r="C593" t="s">
        <v>15</v>
      </c>
      <c r="D593">
        <v>22.6</v>
      </c>
      <c r="E593">
        <v>0</v>
      </c>
      <c r="F593">
        <f>IF(martianeum3[[#This Row],[zawartosc '[%']]]&gt;=1,martianeum3[[#This Row],[masa '[kg']]]*martianeum3[[#This Row],[zawartosc '[%']]]*0.01,0)</f>
        <v>0</v>
      </c>
      <c r="G593">
        <f>martianeum3[[#This Row],[stan_magazynu '[kg']]]+martianeum3[[#This Row],[ile_kg_materiału_z_ładunku]]</f>
        <v>43.516299999999966</v>
      </c>
      <c r="H593">
        <f>IF(martianeum3[[#This Row],[stan_po_wydobyciu_z_ładunku]]&gt;=100,100,0)</f>
        <v>0</v>
      </c>
      <c r="I593">
        <f>martianeum3[[#This Row],[stan_po_wydobyciu_z_ładunku]]-martianeum3[[#This Row],[ile_zabiera_na_orbite]]</f>
        <v>43.516299999999966</v>
      </c>
    </row>
    <row r="594" spans="1:9" x14ac:dyDescent="0.25">
      <c r="A594" s="1">
        <v>49233</v>
      </c>
      <c r="B594">
        <f t="shared" si="9"/>
        <v>43.516299999999966</v>
      </c>
      <c r="C594" t="s">
        <v>14</v>
      </c>
      <c r="D594">
        <v>17.7</v>
      </c>
      <c r="E594">
        <v>0</v>
      </c>
      <c r="F594">
        <f>IF(martianeum3[[#This Row],[zawartosc '[%']]]&gt;=1,martianeum3[[#This Row],[masa '[kg']]]*martianeum3[[#This Row],[zawartosc '[%']]]*0.01,0)</f>
        <v>0</v>
      </c>
      <c r="G594">
        <f>martianeum3[[#This Row],[stan_magazynu '[kg']]]+martianeum3[[#This Row],[ile_kg_materiału_z_ładunku]]</f>
        <v>43.516299999999966</v>
      </c>
      <c r="H594">
        <f>IF(martianeum3[[#This Row],[stan_po_wydobyciu_z_ładunku]]&gt;=100,100,0)</f>
        <v>0</v>
      </c>
      <c r="I594">
        <f>martianeum3[[#This Row],[stan_po_wydobyciu_z_ładunku]]-martianeum3[[#This Row],[ile_zabiera_na_orbite]]</f>
        <v>43.516299999999966</v>
      </c>
    </row>
    <row r="595" spans="1:9" x14ac:dyDescent="0.25">
      <c r="A595" s="1">
        <v>49234</v>
      </c>
      <c r="B595">
        <f t="shared" si="9"/>
        <v>43.516299999999966</v>
      </c>
      <c r="C595" t="s">
        <v>19</v>
      </c>
      <c r="D595">
        <v>21.2</v>
      </c>
      <c r="E595">
        <v>0</v>
      </c>
      <c r="F595">
        <f>IF(martianeum3[[#This Row],[zawartosc '[%']]]&gt;=1,martianeum3[[#This Row],[masa '[kg']]]*martianeum3[[#This Row],[zawartosc '[%']]]*0.01,0)</f>
        <v>0</v>
      </c>
      <c r="G595">
        <f>martianeum3[[#This Row],[stan_magazynu '[kg']]]+martianeum3[[#This Row],[ile_kg_materiału_z_ładunku]]</f>
        <v>43.516299999999966</v>
      </c>
      <c r="H595">
        <f>IF(martianeum3[[#This Row],[stan_po_wydobyciu_z_ładunku]]&gt;=100,100,0)</f>
        <v>0</v>
      </c>
      <c r="I595">
        <f>martianeum3[[#This Row],[stan_po_wydobyciu_z_ładunku]]-martianeum3[[#This Row],[ile_zabiera_na_orbite]]</f>
        <v>43.516299999999966</v>
      </c>
    </row>
    <row r="596" spans="1:9" x14ac:dyDescent="0.25">
      <c r="A596" s="1">
        <v>49235</v>
      </c>
      <c r="B596">
        <f t="shared" si="9"/>
        <v>43.516299999999966</v>
      </c>
      <c r="C596" t="s">
        <v>33</v>
      </c>
      <c r="D596">
        <v>10.3</v>
      </c>
      <c r="E596">
        <v>0.2</v>
      </c>
      <c r="F596">
        <f>IF(martianeum3[[#This Row],[zawartosc '[%']]]&gt;=1,martianeum3[[#This Row],[masa '[kg']]]*martianeum3[[#This Row],[zawartosc '[%']]]*0.01,0)</f>
        <v>0</v>
      </c>
      <c r="G596">
        <f>martianeum3[[#This Row],[stan_magazynu '[kg']]]+martianeum3[[#This Row],[ile_kg_materiału_z_ładunku]]</f>
        <v>43.516299999999966</v>
      </c>
      <c r="H596">
        <f>IF(martianeum3[[#This Row],[stan_po_wydobyciu_z_ładunku]]&gt;=100,100,0)</f>
        <v>0</v>
      </c>
      <c r="I596">
        <f>martianeum3[[#This Row],[stan_po_wydobyciu_z_ładunku]]-martianeum3[[#This Row],[ile_zabiera_na_orbite]]</f>
        <v>43.516299999999966</v>
      </c>
    </row>
    <row r="597" spans="1:9" x14ac:dyDescent="0.25">
      <c r="A597" s="1">
        <v>49236</v>
      </c>
      <c r="B597">
        <f t="shared" si="9"/>
        <v>43.516299999999966</v>
      </c>
      <c r="C597" t="s">
        <v>25</v>
      </c>
      <c r="D597">
        <v>10.1</v>
      </c>
      <c r="E597">
        <v>2.1</v>
      </c>
      <c r="F597">
        <f>IF(martianeum3[[#This Row],[zawartosc '[%']]]&gt;=1,martianeum3[[#This Row],[masa '[kg']]]*martianeum3[[#This Row],[zawartosc '[%']]]*0.01,0)</f>
        <v>0.21210000000000001</v>
      </c>
      <c r="G597">
        <f>martianeum3[[#This Row],[stan_magazynu '[kg']]]+martianeum3[[#This Row],[ile_kg_materiału_z_ładunku]]</f>
        <v>43.728399999999965</v>
      </c>
      <c r="H597">
        <f>IF(martianeum3[[#This Row],[stan_po_wydobyciu_z_ładunku]]&gt;=100,100,0)</f>
        <v>0</v>
      </c>
      <c r="I597">
        <f>martianeum3[[#This Row],[stan_po_wydobyciu_z_ładunku]]-martianeum3[[#This Row],[ile_zabiera_na_orbite]]</f>
        <v>43.728399999999965</v>
      </c>
    </row>
    <row r="598" spans="1:9" x14ac:dyDescent="0.25">
      <c r="A598" s="1">
        <v>49237</v>
      </c>
      <c r="B598">
        <f t="shared" si="9"/>
        <v>43.728399999999965</v>
      </c>
      <c r="C598" t="s">
        <v>8</v>
      </c>
      <c r="D598">
        <v>23.4</v>
      </c>
      <c r="E598">
        <v>3.9</v>
      </c>
      <c r="F598">
        <f>IF(martianeum3[[#This Row],[zawartosc '[%']]]&gt;=1,martianeum3[[#This Row],[masa '[kg']]]*martianeum3[[#This Row],[zawartosc '[%']]]*0.01,0)</f>
        <v>0.91259999999999997</v>
      </c>
      <c r="G598">
        <f>martianeum3[[#This Row],[stan_magazynu '[kg']]]+martianeum3[[#This Row],[ile_kg_materiału_z_ładunku]]</f>
        <v>44.640999999999963</v>
      </c>
      <c r="H598">
        <f>IF(martianeum3[[#This Row],[stan_po_wydobyciu_z_ładunku]]&gt;=100,100,0)</f>
        <v>0</v>
      </c>
      <c r="I598">
        <f>martianeum3[[#This Row],[stan_po_wydobyciu_z_ładunku]]-martianeum3[[#This Row],[ile_zabiera_na_orbite]]</f>
        <v>44.640999999999963</v>
      </c>
    </row>
    <row r="599" spans="1:9" x14ac:dyDescent="0.25">
      <c r="A599" s="1">
        <v>49238</v>
      </c>
      <c r="B599">
        <f t="shared" si="9"/>
        <v>44.640999999999963</v>
      </c>
      <c r="C599" t="s">
        <v>31</v>
      </c>
      <c r="D599">
        <v>11.7</v>
      </c>
      <c r="E599">
        <v>0</v>
      </c>
      <c r="F599">
        <f>IF(martianeum3[[#This Row],[zawartosc '[%']]]&gt;=1,martianeum3[[#This Row],[masa '[kg']]]*martianeum3[[#This Row],[zawartosc '[%']]]*0.01,0)</f>
        <v>0</v>
      </c>
      <c r="G599">
        <f>martianeum3[[#This Row],[stan_magazynu '[kg']]]+martianeum3[[#This Row],[ile_kg_materiału_z_ładunku]]</f>
        <v>44.640999999999963</v>
      </c>
      <c r="H599">
        <f>IF(martianeum3[[#This Row],[stan_po_wydobyciu_z_ładunku]]&gt;=100,100,0)</f>
        <v>0</v>
      </c>
      <c r="I599">
        <f>martianeum3[[#This Row],[stan_po_wydobyciu_z_ładunku]]-martianeum3[[#This Row],[ile_zabiera_na_orbite]]</f>
        <v>44.640999999999963</v>
      </c>
    </row>
    <row r="600" spans="1:9" x14ac:dyDescent="0.25">
      <c r="A600" s="1">
        <v>49239</v>
      </c>
      <c r="B600">
        <f t="shared" si="9"/>
        <v>44.640999999999963</v>
      </c>
      <c r="C600" t="s">
        <v>5</v>
      </c>
      <c r="D600">
        <v>26</v>
      </c>
      <c r="E600">
        <v>2.1</v>
      </c>
      <c r="F600">
        <f>IF(martianeum3[[#This Row],[zawartosc '[%']]]&gt;=1,martianeum3[[#This Row],[masa '[kg']]]*martianeum3[[#This Row],[zawartosc '[%']]]*0.01,0)</f>
        <v>0.54600000000000004</v>
      </c>
      <c r="G600">
        <f>martianeum3[[#This Row],[stan_magazynu '[kg']]]+martianeum3[[#This Row],[ile_kg_materiału_z_ładunku]]</f>
        <v>45.186999999999962</v>
      </c>
      <c r="H600">
        <f>IF(martianeum3[[#This Row],[stan_po_wydobyciu_z_ładunku]]&gt;=100,100,0)</f>
        <v>0</v>
      </c>
      <c r="I600">
        <f>martianeum3[[#This Row],[stan_po_wydobyciu_z_ładunku]]-martianeum3[[#This Row],[ile_zabiera_na_orbite]]</f>
        <v>45.186999999999962</v>
      </c>
    </row>
    <row r="601" spans="1:9" x14ac:dyDescent="0.25">
      <c r="A601" s="1">
        <v>49240</v>
      </c>
      <c r="B601">
        <f t="shared" si="9"/>
        <v>45.186999999999962</v>
      </c>
      <c r="C601" t="s">
        <v>30</v>
      </c>
      <c r="D601">
        <v>29.5</v>
      </c>
      <c r="E601">
        <v>0.4</v>
      </c>
      <c r="F601">
        <f>IF(martianeum3[[#This Row],[zawartosc '[%']]]&gt;=1,martianeum3[[#This Row],[masa '[kg']]]*martianeum3[[#This Row],[zawartosc '[%']]]*0.01,0)</f>
        <v>0</v>
      </c>
      <c r="G601">
        <f>martianeum3[[#This Row],[stan_magazynu '[kg']]]+martianeum3[[#This Row],[ile_kg_materiału_z_ładunku]]</f>
        <v>45.186999999999962</v>
      </c>
      <c r="H601">
        <f>IF(martianeum3[[#This Row],[stan_po_wydobyciu_z_ładunku]]&gt;=100,100,0)</f>
        <v>0</v>
      </c>
      <c r="I601">
        <f>martianeum3[[#This Row],[stan_po_wydobyciu_z_ładunku]]-martianeum3[[#This Row],[ile_zabiera_na_orbite]]</f>
        <v>45.186999999999962</v>
      </c>
    </row>
    <row r="602" spans="1:9" x14ac:dyDescent="0.25">
      <c r="A602" s="1">
        <v>49241</v>
      </c>
      <c r="B602">
        <f t="shared" si="9"/>
        <v>45.186999999999962</v>
      </c>
      <c r="C602" t="s">
        <v>14</v>
      </c>
      <c r="D602">
        <v>13</v>
      </c>
      <c r="E602">
        <v>4.4000000000000004</v>
      </c>
      <c r="F602">
        <f>IF(martianeum3[[#This Row],[zawartosc '[%']]]&gt;=1,martianeum3[[#This Row],[masa '[kg']]]*martianeum3[[#This Row],[zawartosc '[%']]]*0.01,0)</f>
        <v>0.57200000000000006</v>
      </c>
      <c r="G602">
        <f>martianeum3[[#This Row],[stan_magazynu '[kg']]]+martianeum3[[#This Row],[ile_kg_materiału_z_ładunku]]</f>
        <v>45.758999999999965</v>
      </c>
      <c r="H602">
        <f>IF(martianeum3[[#This Row],[stan_po_wydobyciu_z_ładunku]]&gt;=100,100,0)</f>
        <v>0</v>
      </c>
      <c r="I602">
        <f>martianeum3[[#This Row],[stan_po_wydobyciu_z_ładunku]]-martianeum3[[#This Row],[ile_zabiera_na_orbite]]</f>
        <v>45.758999999999965</v>
      </c>
    </row>
    <row r="603" spans="1:9" x14ac:dyDescent="0.25">
      <c r="A603" s="1">
        <v>49242</v>
      </c>
      <c r="B603">
        <f t="shared" si="9"/>
        <v>45.758999999999965</v>
      </c>
      <c r="C603" t="s">
        <v>9</v>
      </c>
      <c r="D603">
        <v>17.100000000000001</v>
      </c>
      <c r="E603">
        <v>3.8</v>
      </c>
      <c r="F603">
        <f>IF(martianeum3[[#This Row],[zawartosc '[%']]]&gt;=1,martianeum3[[#This Row],[masa '[kg']]]*martianeum3[[#This Row],[zawartosc '[%']]]*0.01,0)</f>
        <v>0.64980000000000004</v>
      </c>
      <c r="G603">
        <f>martianeum3[[#This Row],[stan_magazynu '[kg']]]+martianeum3[[#This Row],[ile_kg_materiału_z_ładunku]]</f>
        <v>46.408799999999964</v>
      </c>
      <c r="H603">
        <f>IF(martianeum3[[#This Row],[stan_po_wydobyciu_z_ładunku]]&gt;=100,100,0)</f>
        <v>0</v>
      </c>
      <c r="I603">
        <f>martianeum3[[#This Row],[stan_po_wydobyciu_z_ładunku]]-martianeum3[[#This Row],[ile_zabiera_na_orbite]]</f>
        <v>46.408799999999964</v>
      </c>
    </row>
    <row r="604" spans="1:9" x14ac:dyDescent="0.25">
      <c r="A604" s="1">
        <v>49243</v>
      </c>
      <c r="B604">
        <f t="shared" si="9"/>
        <v>46.408799999999964</v>
      </c>
      <c r="C604" t="s">
        <v>27</v>
      </c>
      <c r="D604">
        <v>12.6</v>
      </c>
      <c r="E604">
        <v>0.2</v>
      </c>
      <c r="F604">
        <f>IF(martianeum3[[#This Row],[zawartosc '[%']]]&gt;=1,martianeum3[[#This Row],[masa '[kg']]]*martianeum3[[#This Row],[zawartosc '[%']]]*0.01,0)</f>
        <v>0</v>
      </c>
      <c r="G604">
        <f>martianeum3[[#This Row],[stan_magazynu '[kg']]]+martianeum3[[#This Row],[ile_kg_materiału_z_ładunku]]</f>
        <v>46.408799999999964</v>
      </c>
      <c r="H604">
        <f>IF(martianeum3[[#This Row],[stan_po_wydobyciu_z_ładunku]]&gt;=100,100,0)</f>
        <v>0</v>
      </c>
      <c r="I604">
        <f>martianeum3[[#This Row],[stan_po_wydobyciu_z_ładunku]]-martianeum3[[#This Row],[ile_zabiera_na_orbite]]</f>
        <v>46.408799999999964</v>
      </c>
    </row>
    <row r="605" spans="1:9" x14ac:dyDescent="0.25">
      <c r="A605" s="1">
        <v>49244</v>
      </c>
      <c r="B605">
        <f t="shared" si="9"/>
        <v>46.408799999999964</v>
      </c>
      <c r="C605" t="s">
        <v>10</v>
      </c>
      <c r="D605">
        <v>23.6</v>
      </c>
      <c r="E605">
        <v>24.1</v>
      </c>
      <c r="F605">
        <f>IF(martianeum3[[#This Row],[zawartosc '[%']]]&gt;=1,martianeum3[[#This Row],[masa '[kg']]]*martianeum3[[#This Row],[zawartosc '[%']]]*0.01,0)</f>
        <v>5.6876000000000015</v>
      </c>
      <c r="G605">
        <f>martianeum3[[#This Row],[stan_magazynu '[kg']]]+martianeum3[[#This Row],[ile_kg_materiału_z_ładunku]]</f>
        <v>52.096399999999967</v>
      </c>
      <c r="H605">
        <f>IF(martianeum3[[#This Row],[stan_po_wydobyciu_z_ładunku]]&gt;=100,100,0)</f>
        <v>0</v>
      </c>
      <c r="I605">
        <f>martianeum3[[#This Row],[stan_po_wydobyciu_z_ładunku]]-martianeum3[[#This Row],[ile_zabiera_na_orbite]]</f>
        <v>52.096399999999967</v>
      </c>
    </row>
    <row r="606" spans="1:9" x14ac:dyDescent="0.25">
      <c r="A606" s="1">
        <v>49245</v>
      </c>
      <c r="B606">
        <f t="shared" si="9"/>
        <v>52.096399999999967</v>
      </c>
      <c r="C606" t="s">
        <v>11</v>
      </c>
      <c r="D606">
        <v>14.9</v>
      </c>
      <c r="E606">
        <v>14.2</v>
      </c>
      <c r="F606">
        <f>IF(martianeum3[[#This Row],[zawartosc '[%']]]&gt;=1,martianeum3[[#This Row],[masa '[kg']]]*martianeum3[[#This Row],[zawartosc '[%']]]*0.01,0)</f>
        <v>2.1157999999999997</v>
      </c>
      <c r="G606">
        <f>martianeum3[[#This Row],[stan_magazynu '[kg']]]+martianeum3[[#This Row],[ile_kg_materiału_z_ładunku]]</f>
        <v>54.212199999999967</v>
      </c>
      <c r="H606">
        <f>IF(martianeum3[[#This Row],[stan_po_wydobyciu_z_ładunku]]&gt;=100,100,0)</f>
        <v>0</v>
      </c>
      <c r="I606">
        <f>martianeum3[[#This Row],[stan_po_wydobyciu_z_ładunku]]-martianeum3[[#This Row],[ile_zabiera_na_orbite]]</f>
        <v>54.212199999999967</v>
      </c>
    </row>
    <row r="607" spans="1:9" x14ac:dyDescent="0.25">
      <c r="A607" s="1">
        <v>49246</v>
      </c>
      <c r="B607">
        <f t="shared" si="9"/>
        <v>54.212199999999967</v>
      </c>
      <c r="C607" t="s">
        <v>12</v>
      </c>
      <c r="D607">
        <v>17</v>
      </c>
      <c r="E607">
        <v>0</v>
      </c>
      <c r="F607">
        <f>IF(martianeum3[[#This Row],[zawartosc '[%']]]&gt;=1,martianeum3[[#This Row],[masa '[kg']]]*martianeum3[[#This Row],[zawartosc '[%']]]*0.01,0)</f>
        <v>0</v>
      </c>
      <c r="G607">
        <f>martianeum3[[#This Row],[stan_magazynu '[kg']]]+martianeum3[[#This Row],[ile_kg_materiału_z_ładunku]]</f>
        <v>54.212199999999967</v>
      </c>
      <c r="H607">
        <f>IF(martianeum3[[#This Row],[stan_po_wydobyciu_z_ładunku]]&gt;=100,100,0)</f>
        <v>0</v>
      </c>
      <c r="I607">
        <f>martianeum3[[#This Row],[stan_po_wydobyciu_z_ładunku]]-martianeum3[[#This Row],[ile_zabiera_na_orbite]]</f>
        <v>54.212199999999967</v>
      </c>
    </row>
    <row r="608" spans="1:9" x14ac:dyDescent="0.25">
      <c r="A608" s="1">
        <v>49247</v>
      </c>
      <c r="B608">
        <f t="shared" si="9"/>
        <v>54.212199999999967</v>
      </c>
      <c r="C608" t="s">
        <v>11</v>
      </c>
      <c r="D608">
        <v>12.8</v>
      </c>
      <c r="E608">
        <v>0</v>
      </c>
      <c r="F608">
        <f>IF(martianeum3[[#This Row],[zawartosc '[%']]]&gt;=1,martianeum3[[#This Row],[masa '[kg']]]*martianeum3[[#This Row],[zawartosc '[%']]]*0.01,0)</f>
        <v>0</v>
      </c>
      <c r="G608">
        <f>martianeum3[[#This Row],[stan_magazynu '[kg']]]+martianeum3[[#This Row],[ile_kg_materiału_z_ładunku]]</f>
        <v>54.212199999999967</v>
      </c>
      <c r="H608">
        <f>IF(martianeum3[[#This Row],[stan_po_wydobyciu_z_ładunku]]&gt;=100,100,0)</f>
        <v>0</v>
      </c>
      <c r="I608">
        <f>martianeum3[[#This Row],[stan_po_wydobyciu_z_ładunku]]-martianeum3[[#This Row],[ile_zabiera_na_orbite]]</f>
        <v>54.212199999999967</v>
      </c>
    </row>
    <row r="609" spans="1:9" x14ac:dyDescent="0.25">
      <c r="A609" s="1">
        <v>49248</v>
      </c>
      <c r="B609">
        <f t="shared" si="9"/>
        <v>54.212199999999967</v>
      </c>
      <c r="C609" t="s">
        <v>13</v>
      </c>
      <c r="D609">
        <v>17.5</v>
      </c>
      <c r="E609">
        <v>0</v>
      </c>
      <c r="F609">
        <f>IF(martianeum3[[#This Row],[zawartosc '[%']]]&gt;=1,martianeum3[[#This Row],[masa '[kg']]]*martianeum3[[#This Row],[zawartosc '[%']]]*0.01,0)</f>
        <v>0</v>
      </c>
      <c r="G609">
        <f>martianeum3[[#This Row],[stan_magazynu '[kg']]]+martianeum3[[#This Row],[ile_kg_materiału_z_ładunku]]</f>
        <v>54.212199999999967</v>
      </c>
      <c r="H609">
        <f>IF(martianeum3[[#This Row],[stan_po_wydobyciu_z_ładunku]]&gt;=100,100,0)</f>
        <v>0</v>
      </c>
      <c r="I609">
        <f>martianeum3[[#This Row],[stan_po_wydobyciu_z_ładunku]]-martianeum3[[#This Row],[ile_zabiera_na_orbite]]</f>
        <v>54.212199999999967</v>
      </c>
    </row>
    <row r="610" spans="1:9" x14ac:dyDescent="0.25">
      <c r="A610" s="1">
        <v>49249</v>
      </c>
      <c r="B610">
        <f t="shared" si="9"/>
        <v>54.212199999999967</v>
      </c>
      <c r="C610" t="s">
        <v>10</v>
      </c>
      <c r="D610">
        <v>13.9</v>
      </c>
      <c r="E610">
        <v>15.3</v>
      </c>
      <c r="F610">
        <f>IF(martianeum3[[#This Row],[zawartosc '[%']]]&gt;=1,martianeum3[[#This Row],[masa '[kg']]]*martianeum3[[#This Row],[zawartosc '[%']]]*0.01,0)</f>
        <v>2.1267</v>
      </c>
      <c r="G610">
        <f>martianeum3[[#This Row],[stan_magazynu '[kg']]]+martianeum3[[#This Row],[ile_kg_materiału_z_ładunku]]</f>
        <v>56.338899999999967</v>
      </c>
      <c r="H610">
        <f>IF(martianeum3[[#This Row],[stan_po_wydobyciu_z_ładunku]]&gt;=100,100,0)</f>
        <v>0</v>
      </c>
      <c r="I610">
        <f>martianeum3[[#This Row],[stan_po_wydobyciu_z_ładunku]]-martianeum3[[#This Row],[ile_zabiera_na_orbite]]</f>
        <v>56.338899999999967</v>
      </c>
    </row>
    <row r="611" spans="1:9" x14ac:dyDescent="0.25">
      <c r="A611" s="1">
        <v>49250</v>
      </c>
      <c r="B611">
        <f t="shared" si="9"/>
        <v>56.338899999999967</v>
      </c>
      <c r="C611" t="s">
        <v>19</v>
      </c>
      <c r="D611">
        <v>25.9</v>
      </c>
      <c r="E611">
        <v>14.5</v>
      </c>
      <c r="F611">
        <f>IF(martianeum3[[#This Row],[zawartosc '[%']]]&gt;=1,martianeum3[[#This Row],[masa '[kg']]]*martianeum3[[#This Row],[zawartosc '[%']]]*0.01,0)</f>
        <v>3.7554999999999996</v>
      </c>
      <c r="G611">
        <f>martianeum3[[#This Row],[stan_magazynu '[kg']]]+martianeum3[[#This Row],[ile_kg_materiału_z_ładunku]]</f>
        <v>60.094399999999965</v>
      </c>
      <c r="H611">
        <f>IF(martianeum3[[#This Row],[stan_po_wydobyciu_z_ładunku]]&gt;=100,100,0)</f>
        <v>0</v>
      </c>
      <c r="I611">
        <f>martianeum3[[#This Row],[stan_po_wydobyciu_z_ładunku]]-martianeum3[[#This Row],[ile_zabiera_na_orbite]]</f>
        <v>60.094399999999965</v>
      </c>
    </row>
    <row r="612" spans="1:9" x14ac:dyDescent="0.25">
      <c r="A612" s="1">
        <v>49251</v>
      </c>
      <c r="B612">
        <f t="shared" si="9"/>
        <v>60.094399999999965</v>
      </c>
      <c r="C612" t="s">
        <v>17</v>
      </c>
      <c r="D612">
        <v>12.1</v>
      </c>
      <c r="E612">
        <v>0</v>
      </c>
      <c r="F612">
        <f>IF(martianeum3[[#This Row],[zawartosc '[%']]]&gt;=1,martianeum3[[#This Row],[masa '[kg']]]*martianeum3[[#This Row],[zawartosc '[%']]]*0.01,0)</f>
        <v>0</v>
      </c>
      <c r="G612">
        <f>martianeum3[[#This Row],[stan_magazynu '[kg']]]+martianeum3[[#This Row],[ile_kg_materiału_z_ładunku]]</f>
        <v>60.094399999999965</v>
      </c>
      <c r="H612">
        <f>IF(martianeum3[[#This Row],[stan_po_wydobyciu_z_ładunku]]&gt;=100,100,0)</f>
        <v>0</v>
      </c>
      <c r="I612">
        <f>martianeum3[[#This Row],[stan_po_wydobyciu_z_ładunku]]-martianeum3[[#This Row],[ile_zabiera_na_orbite]]</f>
        <v>60.094399999999965</v>
      </c>
    </row>
    <row r="613" spans="1:9" x14ac:dyDescent="0.25">
      <c r="A613" s="1">
        <v>49252</v>
      </c>
      <c r="B613">
        <f t="shared" si="9"/>
        <v>60.094399999999965</v>
      </c>
      <c r="C613" t="s">
        <v>7</v>
      </c>
      <c r="D613">
        <v>25.8</v>
      </c>
      <c r="E613">
        <v>12.3</v>
      </c>
      <c r="F613">
        <f>IF(martianeum3[[#This Row],[zawartosc '[%']]]&gt;=1,martianeum3[[#This Row],[masa '[kg']]]*martianeum3[[#This Row],[zawartosc '[%']]]*0.01,0)</f>
        <v>3.1734000000000004</v>
      </c>
      <c r="G613">
        <f>martianeum3[[#This Row],[stan_magazynu '[kg']]]+martianeum3[[#This Row],[ile_kg_materiału_z_ładunku]]</f>
        <v>63.267799999999966</v>
      </c>
      <c r="H613">
        <f>IF(martianeum3[[#This Row],[stan_po_wydobyciu_z_ładunku]]&gt;=100,100,0)</f>
        <v>0</v>
      </c>
      <c r="I613">
        <f>martianeum3[[#This Row],[stan_po_wydobyciu_z_ładunku]]-martianeum3[[#This Row],[ile_zabiera_na_orbite]]</f>
        <v>63.267799999999966</v>
      </c>
    </row>
    <row r="614" spans="1:9" x14ac:dyDescent="0.25">
      <c r="A614" s="1">
        <v>49253</v>
      </c>
      <c r="B614">
        <f t="shared" si="9"/>
        <v>63.267799999999966</v>
      </c>
      <c r="C614" t="s">
        <v>9</v>
      </c>
      <c r="D614">
        <v>29.1</v>
      </c>
      <c r="E614">
        <v>0</v>
      </c>
      <c r="F614">
        <f>IF(martianeum3[[#This Row],[zawartosc '[%']]]&gt;=1,martianeum3[[#This Row],[masa '[kg']]]*martianeum3[[#This Row],[zawartosc '[%']]]*0.01,0)</f>
        <v>0</v>
      </c>
      <c r="G614">
        <f>martianeum3[[#This Row],[stan_magazynu '[kg']]]+martianeum3[[#This Row],[ile_kg_materiału_z_ładunku]]</f>
        <v>63.267799999999966</v>
      </c>
      <c r="H614">
        <f>IF(martianeum3[[#This Row],[stan_po_wydobyciu_z_ładunku]]&gt;=100,100,0)</f>
        <v>0</v>
      </c>
      <c r="I614">
        <f>martianeum3[[#This Row],[stan_po_wydobyciu_z_ładunku]]-martianeum3[[#This Row],[ile_zabiera_na_orbite]]</f>
        <v>63.267799999999966</v>
      </c>
    </row>
    <row r="615" spans="1:9" x14ac:dyDescent="0.25">
      <c r="A615" s="1">
        <v>49254</v>
      </c>
      <c r="B615">
        <f t="shared" si="9"/>
        <v>63.267799999999966</v>
      </c>
      <c r="C615" t="s">
        <v>10</v>
      </c>
      <c r="D615">
        <v>13.2</v>
      </c>
      <c r="E615">
        <v>0</v>
      </c>
      <c r="F615">
        <f>IF(martianeum3[[#This Row],[zawartosc '[%']]]&gt;=1,martianeum3[[#This Row],[masa '[kg']]]*martianeum3[[#This Row],[zawartosc '[%']]]*0.01,0)</f>
        <v>0</v>
      </c>
      <c r="G615">
        <f>martianeum3[[#This Row],[stan_magazynu '[kg']]]+martianeum3[[#This Row],[ile_kg_materiału_z_ładunku]]</f>
        <v>63.267799999999966</v>
      </c>
      <c r="H615">
        <f>IF(martianeum3[[#This Row],[stan_po_wydobyciu_z_ładunku]]&gt;=100,100,0)</f>
        <v>0</v>
      </c>
      <c r="I615">
        <f>martianeum3[[#This Row],[stan_po_wydobyciu_z_ładunku]]-martianeum3[[#This Row],[ile_zabiera_na_orbite]]</f>
        <v>63.267799999999966</v>
      </c>
    </row>
    <row r="616" spans="1:9" x14ac:dyDescent="0.25">
      <c r="A616" s="1">
        <v>49255</v>
      </c>
      <c r="B616">
        <f t="shared" si="9"/>
        <v>63.267799999999966</v>
      </c>
      <c r="C616" t="s">
        <v>7</v>
      </c>
      <c r="D616">
        <v>29.4</v>
      </c>
      <c r="E616">
        <v>12.8</v>
      </c>
      <c r="F616">
        <f>IF(martianeum3[[#This Row],[zawartosc '[%']]]&gt;=1,martianeum3[[#This Row],[masa '[kg']]]*martianeum3[[#This Row],[zawartosc '[%']]]*0.01,0)</f>
        <v>3.7631999999999999</v>
      </c>
      <c r="G616">
        <f>martianeum3[[#This Row],[stan_magazynu '[kg']]]+martianeum3[[#This Row],[ile_kg_materiału_z_ładunku]]</f>
        <v>67.030999999999963</v>
      </c>
      <c r="H616">
        <f>IF(martianeum3[[#This Row],[stan_po_wydobyciu_z_ładunku]]&gt;=100,100,0)</f>
        <v>0</v>
      </c>
      <c r="I616">
        <f>martianeum3[[#This Row],[stan_po_wydobyciu_z_ładunku]]-martianeum3[[#This Row],[ile_zabiera_na_orbite]]</f>
        <v>67.030999999999963</v>
      </c>
    </row>
    <row r="617" spans="1:9" x14ac:dyDescent="0.25">
      <c r="A617" s="1">
        <v>49256</v>
      </c>
      <c r="B617">
        <f t="shared" si="9"/>
        <v>67.030999999999963</v>
      </c>
      <c r="C617" t="s">
        <v>15</v>
      </c>
      <c r="D617">
        <v>21</v>
      </c>
      <c r="E617">
        <v>0</v>
      </c>
      <c r="F617">
        <f>IF(martianeum3[[#This Row],[zawartosc '[%']]]&gt;=1,martianeum3[[#This Row],[masa '[kg']]]*martianeum3[[#This Row],[zawartosc '[%']]]*0.01,0)</f>
        <v>0</v>
      </c>
      <c r="G617">
        <f>martianeum3[[#This Row],[stan_magazynu '[kg']]]+martianeum3[[#This Row],[ile_kg_materiału_z_ładunku]]</f>
        <v>67.030999999999963</v>
      </c>
      <c r="H617">
        <f>IF(martianeum3[[#This Row],[stan_po_wydobyciu_z_ładunku]]&gt;=100,100,0)</f>
        <v>0</v>
      </c>
      <c r="I617">
        <f>martianeum3[[#This Row],[stan_po_wydobyciu_z_ładunku]]-martianeum3[[#This Row],[ile_zabiera_na_orbite]]</f>
        <v>67.030999999999963</v>
      </c>
    </row>
    <row r="618" spans="1:9" x14ac:dyDescent="0.25">
      <c r="A618" s="1">
        <v>49257</v>
      </c>
      <c r="B618">
        <f t="shared" si="9"/>
        <v>67.030999999999963</v>
      </c>
      <c r="C618" t="s">
        <v>6</v>
      </c>
      <c r="D618">
        <v>22.7</v>
      </c>
      <c r="E618">
        <v>12.4</v>
      </c>
      <c r="F618">
        <f>IF(martianeum3[[#This Row],[zawartosc '[%']]]&gt;=1,martianeum3[[#This Row],[masa '[kg']]]*martianeum3[[#This Row],[zawartosc '[%']]]*0.01,0)</f>
        <v>2.8148000000000004</v>
      </c>
      <c r="G618">
        <f>martianeum3[[#This Row],[stan_magazynu '[kg']]]+martianeum3[[#This Row],[ile_kg_materiału_z_ładunku]]</f>
        <v>69.845799999999969</v>
      </c>
      <c r="H618">
        <f>IF(martianeum3[[#This Row],[stan_po_wydobyciu_z_ładunku]]&gt;=100,100,0)</f>
        <v>0</v>
      </c>
      <c r="I618">
        <f>martianeum3[[#This Row],[stan_po_wydobyciu_z_ładunku]]-martianeum3[[#This Row],[ile_zabiera_na_orbite]]</f>
        <v>69.845799999999969</v>
      </c>
    </row>
    <row r="619" spans="1:9" x14ac:dyDescent="0.25">
      <c r="A619" s="1">
        <v>49258</v>
      </c>
      <c r="B619">
        <f t="shared" si="9"/>
        <v>69.845799999999969</v>
      </c>
      <c r="C619" t="s">
        <v>10</v>
      </c>
      <c r="D619">
        <v>25.1</v>
      </c>
      <c r="E619">
        <v>43.4</v>
      </c>
      <c r="F619">
        <f>IF(martianeum3[[#This Row],[zawartosc '[%']]]&gt;=1,martianeum3[[#This Row],[masa '[kg']]]*martianeum3[[#This Row],[zawartosc '[%']]]*0.01,0)</f>
        <v>10.8934</v>
      </c>
      <c r="G619">
        <f>martianeum3[[#This Row],[stan_magazynu '[kg']]]+martianeum3[[#This Row],[ile_kg_materiału_z_ładunku]]</f>
        <v>80.739199999999968</v>
      </c>
      <c r="H619">
        <f>IF(martianeum3[[#This Row],[stan_po_wydobyciu_z_ładunku]]&gt;=100,100,0)</f>
        <v>0</v>
      </c>
      <c r="I619">
        <f>martianeum3[[#This Row],[stan_po_wydobyciu_z_ładunku]]-martianeum3[[#This Row],[ile_zabiera_na_orbite]]</f>
        <v>80.739199999999968</v>
      </c>
    </row>
    <row r="620" spans="1:9" x14ac:dyDescent="0.25">
      <c r="A620" s="1">
        <v>49259</v>
      </c>
      <c r="B620">
        <f t="shared" si="9"/>
        <v>80.739199999999968</v>
      </c>
      <c r="C620" t="s">
        <v>10</v>
      </c>
      <c r="D620">
        <v>26.8</v>
      </c>
      <c r="E620">
        <v>26.9</v>
      </c>
      <c r="F620">
        <f>IF(martianeum3[[#This Row],[zawartosc '[%']]]&gt;=1,martianeum3[[#This Row],[masa '[kg']]]*martianeum3[[#This Row],[zawartosc '[%']]]*0.01,0)</f>
        <v>7.2092000000000001</v>
      </c>
      <c r="G620">
        <f>martianeum3[[#This Row],[stan_magazynu '[kg']]]+martianeum3[[#This Row],[ile_kg_materiału_z_ładunku]]</f>
        <v>87.948399999999964</v>
      </c>
      <c r="H620">
        <f>IF(martianeum3[[#This Row],[stan_po_wydobyciu_z_ładunku]]&gt;=100,100,0)</f>
        <v>0</v>
      </c>
      <c r="I620">
        <f>martianeum3[[#This Row],[stan_po_wydobyciu_z_ładunku]]-martianeum3[[#This Row],[ile_zabiera_na_orbite]]</f>
        <v>87.948399999999964</v>
      </c>
    </row>
    <row r="621" spans="1:9" x14ac:dyDescent="0.25">
      <c r="A621" s="1">
        <v>49260</v>
      </c>
      <c r="B621">
        <f t="shared" si="9"/>
        <v>87.948399999999964</v>
      </c>
      <c r="C621" t="s">
        <v>29</v>
      </c>
      <c r="D621">
        <v>15.9</v>
      </c>
      <c r="E621">
        <v>0.5</v>
      </c>
      <c r="F621">
        <f>IF(martianeum3[[#This Row],[zawartosc '[%']]]&gt;=1,martianeum3[[#This Row],[masa '[kg']]]*martianeum3[[#This Row],[zawartosc '[%']]]*0.01,0)</f>
        <v>0</v>
      </c>
      <c r="G621">
        <f>martianeum3[[#This Row],[stan_magazynu '[kg']]]+martianeum3[[#This Row],[ile_kg_materiału_z_ładunku]]</f>
        <v>87.948399999999964</v>
      </c>
      <c r="H621">
        <f>IF(martianeum3[[#This Row],[stan_po_wydobyciu_z_ładunku]]&gt;=100,100,0)</f>
        <v>0</v>
      </c>
      <c r="I621">
        <f>martianeum3[[#This Row],[stan_po_wydobyciu_z_ładunku]]-martianeum3[[#This Row],[ile_zabiera_na_orbite]]</f>
        <v>87.948399999999964</v>
      </c>
    </row>
    <row r="622" spans="1:9" x14ac:dyDescent="0.25">
      <c r="A622" s="1">
        <v>49261</v>
      </c>
      <c r="B622">
        <f t="shared" si="9"/>
        <v>87.948399999999964</v>
      </c>
      <c r="C622" t="s">
        <v>18</v>
      </c>
      <c r="D622">
        <v>27.6</v>
      </c>
      <c r="E622">
        <v>0</v>
      </c>
      <c r="F622">
        <f>IF(martianeum3[[#This Row],[zawartosc '[%']]]&gt;=1,martianeum3[[#This Row],[masa '[kg']]]*martianeum3[[#This Row],[zawartosc '[%']]]*0.01,0)</f>
        <v>0</v>
      </c>
      <c r="G622">
        <f>martianeum3[[#This Row],[stan_magazynu '[kg']]]+martianeum3[[#This Row],[ile_kg_materiału_z_ładunku]]</f>
        <v>87.948399999999964</v>
      </c>
      <c r="H622">
        <f>IF(martianeum3[[#This Row],[stan_po_wydobyciu_z_ładunku]]&gt;=100,100,0)</f>
        <v>0</v>
      </c>
      <c r="I622">
        <f>martianeum3[[#This Row],[stan_po_wydobyciu_z_ładunku]]-martianeum3[[#This Row],[ile_zabiera_na_orbite]]</f>
        <v>87.948399999999964</v>
      </c>
    </row>
    <row r="623" spans="1:9" x14ac:dyDescent="0.25">
      <c r="A623" s="1">
        <v>49262</v>
      </c>
      <c r="B623">
        <f t="shared" si="9"/>
        <v>87.948399999999964</v>
      </c>
      <c r="C623" t="s">
        <v>25</v>
      </c>
      <c r="D623">
        <v>20.8</v>
      </c>
      <c r="E623">
        <v>0</v>
      </c>
      <c r="F623">
        <f>IF(martianeum3[[#This Row],[zawartosc '[%']]]&gt;=1,martianeum3[[#This Row],[masa '[kg']]]*martianeum3[[#This Row],[zawartosc '[%']]]*0.01,0)</f>
        <v>0</v>
      </c>
      <c r="G623">
        <f>martianeum3[[#This Row],[stan_magazynu '[kg']]]+martianeum3[[#This Row],[ile_kg_materiału_z_ładunku]]</f>
        <v>87.948399999999964</v>
      </c>
      <c r="H623">
        <f>IF(martianeum3[[#This Row],[stan_po_wydobyciu_z_ładunku]]&gt;=100,100,0)</f>
        <v>0</v>
      </c>
      <c r="I623">
        <f>martianeum3[[#This Row],[stan_po_wydobyciu_z_ładunku]]-martianeum3[[#This Row],[ile_zabiera_na_orbite]]</f>
        <v>87.948399999999964</v>
      </c>
    </row>
    <row r="624" spans="1:9" x14ac:dyDescent="0.25">
      <c r="A624" s="1">
        <v>49263</v>
      </c>
      <c r="B624">
        <f t="shared" si="9"/>
        <v>87.948399999999964</v>
      </c>
      <c r="C624" t="s">
        <v>6</v>
      </c>
      <c r="D624">
        <v>23.9</v>
      </c>
      <c r="E624">
        <v>9.9</v>
      </c>
      <c r="F624">
        <f>IF(martianeum3[[#This Row],[zawartosc '[%']]]&gt;=1,martianeum3[[#This Row],[masa '[kg']]]*martianeum3[[#This Row],[zawartosc '[%']]]*0.01,0)</f>
        <v>2.3660999999999999</v>
      </c>
      <c r="G624">
        <f>martianeum3[[#This Row],[stan_magazynu '[kg']]]+martianeum3[[#This Row],[ile_kg_materiału_z_ładunku]]</f>
        <v>90.314499999999967</v>
      </c>
      <c r="H624">
        <f>IF(martianeum3[[#This Row],[stan_po_wydobyciu_z_ładunku]]&gt;=100,100,0)</f>
        <v>0</v>
      </c>
      <c r="I624">
        <f>martianeum3[[#This Row],[stan_po_wydobyciu_z_ładunku]]-martianeum3[[#This Row],[ile_zabiera_na_orbite]]</f>
        <v>90.314499999999967</v>
      </c>
    </row>
    <row r="625" spans="1:9" x14ac:dyDescent="0.25">
      <c r="A625" s="1">
        <v>49264</v>
      </c>
      <c r="B625">
        <f t="shared" si="9"/>
        <v>90.314499999999967</v>
      </c>
      <c r="C625" t="s">
        <v>27</v>
      </c>
      <c r="D625">
        <v>24.8</v>
      </c>
      <c r="E625">
        <v>4.7</v>
      </c>
      <c r="F625">
        <f>IF(martianeum3[[#This Row],[zawartosc '[%']]]&gt;=1,martianeum3[[#This Row],[masa '[kg']]]*martianeum3[[#This Row],[zawartosc '[%']]]*0.01,0)</f>
        <v>1.1656</v>
      </c>
      <c r="G625">
        <f>martianeum3[[#This Row],[stan_magazynu '[kg']]]+martianeum3[[#This Row],[ile_kg_materiału_z_ładunku]]</f>
        <v>91.480099999999965</v>
      </c>
      <c r="H625">
        <f>IF(martianeum3[[#This Row],[stan_po_wydobyciu_z_ładunku]]&gt;=100,100,0)</f>
        <v>0</v>
      </c>
      <c r="I625">
        <f>martianeum3[[#This Row],[stan_po_wydobyciu_z_ładunku]]-martianeum3[[#This Row],[ile_zabiera_na_orbite]]</f>
        <v>91.480099999999965</v>
      </c>
    </row>
    <row r="626" spans="1:9" x14ac:dyDescent="0.25">
      <c r="A626" s="1">
        <v>49265</v>
      </c>
      <c r="B626">
        <f t="shared" si="9"/>
        <v>91.480099999999965</v>
      </c>
      <c r="C626" t="s">
        <v>19</v>
      </c>
      <c r="D626">
        <v>16.3</v>
      </c>
      <c r="E626">
        <v>0</v>
      </c>
      <c r="F626">
        <f>IF(martianeum3[[#This Row],[zawartosc '[%']]]&gt;=1,martianeum3[[#This Row],[masa '[kg']]]*martianeum3[[#This Row],[zawartosc '[%']]]*0.01,0)</f>
        <v>0</v>
      </c>
      <c r="G626">
        <f>martianeum3[[#This Row],[stan_magazynu '[kg']]]+martianeum3[[#This Row],[ile_kg_materiału_z_ładunku]]</f>
        <v>91.480099999999965</v>
      </c>
      <c r="H626">
        <f>IF(martianeum3[[#This Row],[stan_po_wydobyciu_z_ładunku]]&gt;=100,100,0)</f>
        <v>0</v>
      </c>
      <c r="I626">
        <f>martianeum3[[#This Row],[stan_po_wydobyciu_z_ładunku]]-martianeum3[[#This Row],[ile_zabiera_na_orbite]]</f>
        <v>91.480099999999965</v>
      </c>
    </row>
    <row r="627" spans="1:9" x14ac:dyDescent="0.25">
      <c r="A627" s="1">
        <v>49266</v>
      </c>
      <c r="B627">
        <f t="shared" si="9"/>
        <v>91.480099999999965</v>
      </c>
      <c r="C627" t="s">
        <v>18</v>
      </c>
      <c r="D627">
        <v>20.100000000000001</v>
      </c>
      <c r="E627">
        <v>0</v>
      </c>
      <c r="F627">
        <f>IF(martianeum3[[#This Row],[zawartosc '[%']]]&gt;=1,martianeum3[[#This Row],[masa '[kg']]]*martianeum3[[#This Row],[zawartosc '[%']]]*0.01,0)</f>
        <v>0</v>
      </c>
      <c r="G627">
        <f>martianeum3[[#This Row],[stan_magazynu '[kg']]]+martianeum3[[#This Row],[ile_kg_materiału_z_ładunku]]</f>
        <v>91.480099999999965</v>
      </c>
      <c r="H627">
        <f>IF(martianeum3[[#This Row],[stan_po_wydobyciu_z_ładunku]]&gt;=100,100,0)</f>
        <v>0</v>
      </c>
      <c r="I627">
        <f>martianeum3[[#This Row],[stan_po_wydobyciu_z_ładunku]]-martianeum3[[#This Row],[ile_zabiera_na_orbite]]</f>
        <v>91.480099999999965</v>
      </c>
    </row>
    <row r="628" spans="1:9" x14ac:dyDescent="0.25">
      <c r="A628" s="1">
        <v>49267</v>
      </c>
      <c r="B628">
        <f t="shared" si="9"/>
        <v>91.480099999999965</v>
      </c>
      <c r="C628" t="s">
        <v>22</v>
      </c>
      <c r="D628">
        <v>25.9</v>
      </c>
      <c r="E628">
        <v>8.9</v>
      </c>
      <c r="F628">
        <f>IF(martianeum3[[#This Row],[zawartosc '[%']]]&gt;=1,martianeum3[[#This Row],[masa '[kg']]]*martianeum3[[#This Row],[zawartosc '[%']]]*0.01,0)</f>
        <v>2.3050999999999999</v>
      </c>
      <c r="G628">
        <f>martianeum3[[#This Row],[stan_magazynu '[kg']]]+martianeum3[[#This Row],[ile_kg_materiału_z_ładunku]]</f>
        <v>93.785199999999961</v>
      </c>
      <c r="H628">
        <f>IF(martianeum3[[#This Row],[stan_po_wydobyciu_z_ładunku]]&gt;=100,100,0)</f>
        <v>0</v>
      </c>
      <c r="I628">
        <f>martianeum3[[#This Row],[stan_po_wydobyciu_z_ładunku]]-martianeum3[[#This Row],[ile_zabiera_na_orbite]]</f>
        <v>93.785199999999961</v>
      </c>
    </row>
    <row r="629" spans="1:9" x14ac:dyDescent="0.25">
      <c r="A629" s="1">
        <v>49268</v>
      </c>
      <c r="B629">
        <f t="shared" si="9"/>
        <v>93.785199999999961</v>
      </c>
      <c r="C629" t="s">
        <v>19</v>
      </c>
      <c r="D629">
        <v>27.3</v>
      </c>
      <c r="E629">
        <v>15.8</v>
      </c>
      <c r="F629">
        <f>IF(martianeum3[[#This Row],[zawartosc '[%']]]&gt;=1,martianeum3[[#This Row],[masa '[kg']]]*martianeum3[[#This Row],[zawartosc '[%']]]*0.01,0)</f>
        <v>4.3134000000000006</v>
      </c>
      <c r="G629">
        <f>martianeum3[[#This Row],[stan_magazynu '[kg']]]+martianeum3[[#This Row],[ile_kg_materiału_z_ładunku]]</f>
        <v>98.098599999999962</v>
      </c>
      <c r="H629">
        <f>IF(martianeum3[[#This Row],[stan_po_wydobyciu_z_ładunku]]&gt;=100,100,0)</f>
        <v>0</v>
      </c>
      <c r="I629">
        <f>martianeum3[[#This Row],[stan_po_wydobyciu_z_ładunku]]-martianeum3[[#This Row],[ile_zabiera_na_orbite]]</f>
        <v>98.098599999999962</v>
      </c>
    </row>
    <row r="630" spans="1:9" x14ac:dyDescent="0.25">
      <c r="A630" s="1">
        <v>49269</v>
      </c>
      <c r="B630">
        <f t="shared" si="9"/>
        <v>98.098599999999962</v>
      </c>
      <c r="C630" t="s">
        <v>6</v>
      </c>
      <c r="D630">
        <v>19.100000000000001</v>
      </c>
      <c r="E630">
        <v>6.3</v>
      </c>
      <c r="F630">
        <f>IF(martianeum3[[#This Row],[zawartosc '[%']]]&gt;=1,martianeum3[[#This Row],[masa '[kg']]]*martianeum3[[#This Row],[zawartosc '[%']]]*0.01,0)</f>
        <v>1.2033000000000003</v>
      </c>
      <c r="G630">
        <f>martianeum3[[#This Row],[stan_magazynu '[kg']]]+martianeum3[[#This Row],[ile_kg_materiału_z_ładunku]]</f>
        <v>99.301899999999961</v>
      </c>
      <c r="H630">
        <f>IF(martianeum3[[#This Row],[stan_po_wydobyciu_z_ładunku]]&gt;=100,100,0)</f>
        <v>0</v>
      </c>
      <c r="I630">
        <f>martianeum3[[#This Row],[stan_po_wydobyciu_z_ładunku]]-martianeum3[[#This Row],[ile_zabiera_na_orbite]]</f>
        <v>99.301899999999961</v>
      </c>
    </row>
    <row r="631" spans="1:9" x14ac:dyDescent="0.25">
      <c r="A631" s="1">
        <v>49270</v>
      </c>
      <c r="B631">
        <f t="shared" si="9"/>
        <v>99.301899999999961</v>
      </c>
      <c r="C631" t="s">
        <v>10</v>
      </c>
      <c r="D631">
        <v>16.899999999999999</v>
      </c>
      <c r="E631">
        <v>0</v>
      </c>
      <c r="F631">
        <f>IF(martianeum3[[#This Row],[zawartosc '[%']]]&gt;=1,martianeum3[[#This Row],[masa '[kg']]]*martianeum3[[#This Row],[zawartosc '[%']]]*0.01,0)</f>
        <v>0</v>
      </c>
      <c r="G631">
        <f>martianeum3[[#This Row],[stan_magazynu '[kg']]]+martianeum3[[#This Row],[ile_kg_materiału_z_ładunku]]</f>
        <v>99.301899999999961</v>
      </c>
      <c r="H631">
        <f>IF(martianeum3[[#This Row],[stan_po_wydobyciu_z_ładunku]]&gt;=100,100,0)</f>
        <v>0</v>
      </c>
      <c r="I631">
        <f>martianeum3[[#This Row],[stan_po_wydobyciu_z_ładunku]]-martianeum3[[#This Row],[ile_zabiera_na_orbite]]</f>
        <v>99.301899999999961</v>
      </c>
    </row>
    <row r="632" spans="1:9" x14ac:dyDescent="0.25">
      <c r="A632" s="1">
        <v>49271</v>
      </c>
      <c r="B632">
        <f t="shared" si="9"/>
        <v>99.301899999999961</v>
      </c>
      <c r="C632" t="s">
        <v>7</v>
      </c>
      <c r="D632">
        <v>13.4</v>
      </c>
      <c r="E632">
        <v>20.100000000000001</v>
      </c>
      <c r="F632">
        <f>IF(martianeum3[[#This Row],[zawartosc '[%']]]&gt;=1,martianeum3[[#This Row],[masa '[kg']]]*martianeum3[[#This Row],[zawartosc '[%']]]*0.01,0)</f>
        <v>2.6934000000000005</v>
      </c>
      <c r="G632">
        <f>martianeum3[[#This Row],[stan_magazynu '[kg']]]+martianeum3[[#This Row],[ile_kg_materiału_z_ładunku]]</f>
        <v>101.99529999999996</v>
      </c>
      <c r="H632">
        <f>IF(martianeum3[[#This Row],[stan_po_wydobyciu_z_ładunku]]&gt;=100,100,0)</f>
        <v>100</v>
      </c>
      <c r="I632">
        <f>martianeum3[[#This Row],[stan_po_wydobyciu_z_ładunku]]-martianeum3[[#This Row],[ile_zabiera_na_orbite]]</f>
        <v>1.9952999999999577</v>
      </c>
    </row>
    <row r="633" spans="1:9" x14ac:dyDescent="0.25">
      <c r="A633" s="1">
        <v>49272</v>
      </c>
      <c r="B633">
        <f t="shared" si="9"/>
        <v>1.9952999999999577</v>
      </c>
      <c r="C633" t="s">
        <v>24</v>
      </c>
      <c r="D633">
        <v>24.8</v>
      </c>
      <c r="E633">
        <v>0.4</v>
      </c>
      <c r="F633">
        <f>IF(martianeum3[[#This Row],[zawartosc '[%']]]&gt;=1,martianeum3[[#This Row],[masa '[kg']]]*martianeum3[[#This Row],[zawartosc '[%']]]*0.01,0)</f>
        <v>0</v>
      </c>
      <c r="G633">
        <f>martianeum3[[#This Row],[stan_magazynu '[kg']]]+martianeum3[[#This Row],[ile_kg_materiału_z_ładunku]]</f>
        <v>1.9952999999999577</v>
      </c>
      <c r="H633">
        <f>IF(martianeum3[[#This Row],[stan_po_wydobyciu_z_ładunku]]&gt;=100,100,0)</f>
        <v>0</v>
      </c>
      <c r="I633">
        <f>martianeum3[[#This Row],[stan_po_wydobyciu_z_ładunku]]-martianeum3[[#This Row],[ile_zabiera_na_orbite]]</f>
        <v>1.9952999999999577</v>
      </c>
    </row>
    <row r="634" spans="1:9" x14ac:dyDescent="0.25">
      <c r="A634" s="1">
        <v>49273</v>
      </c>
      <c r="B634">
        <f t="shared" si="9"/>
        <v>1.9952999999999577</v>
      </c>
      <c r="C634" t="s">
        <v>17</v>
      </c>
      <c r="D634">
        <v>28.4</v>
      </c>
      <c r="E634">
        <v>1.6</v>
      </c>
      <c r="F634">
        <f>IF(martianeum3[[#This Row],[zawartosc '[%']]]&gt;=1,martianeum3[[#This Row],[masa '[kg']]]*martianeum3[[#This Row],[zawartosc '[%']]]*0.01,0)</f>
        <v>0.45439999999999997</v>
      </c>
      <c r="G634">
        <f>martianeum3[[#This Row],[stan_magazynu '[kg']]]+martianeum3[[#This Row],[ile_kg_materiału_z_ładunku]]</f>
        <v>2.4496999999999578</v>
      </c>
      <c r="H634">
        <f>IF(martianeum3[[#This Row],[stan_po_wydobyciu_z_ładunku]]&gt;=100,100,0)</f>
        <v>0</v>
      </c>
      <c r="I634">
        <f>martianeum3[[#This Row],[stan_po_wydobyciu_z_ładunku]]-martianeum3[[#This Row],[ile_zabiera_na_orbite]]</f>
        <v>2.4496999999999578</v>
      </c>
    </row>
    <row r="635" spans="1:9" x14ac:dyDescent="0.25">
      <c r="A635" s="1">
        <v>49274</v>
      </c>
      <c r="B635">
        <f t="shared" si="9"/>
        <v>2.4496999999999578</v>
      </c>
      <c r="C635" t="s">
        <v>23</v>
      </c>
      <c r="D635">
        <v>25.3</v>
      </c>
      <c r="E635">
        <v>1.8</v>
      </c>
      <c r="F635">
        <f>IF(martianeum3[[#This Row],[zawartosc '[%']]]&gt;=1,martianeum3[[#This Row],[masa '[kg']]]*martianeum3[[#This Row],[zawartosc '[%']]]*0.01,0)</f>
        <v>0.45540000000000003</v>
      </c>
      <c r="G635">
        <f>martianeum3[[#This Row],[stan_magazynu '[kg']]]+martianeum3[[#This Row],[ile_kg_materiału_z_ładunku]]</f>
        <v>2.9050999999999578</v>
      </c>
      <c r="H635">
        <f>IF(martianeum3[[#This Row],[stan_po_wydobyciu_z_ładunku]]&gt;=100,100,0)</f>
        <v>0</v>
      </c>
      <c r="I635">
        <f>martianeum3[[#This Row],[stan_po_wydobyciu_z_ładunku]]-martianeum3[[#This Row],[ile_zabiera_na_orbite]]</f>
        <v>2.9050999999999578</v>
      </c>
    </row>
    <row r="636" spans="1:9" x14ac:dyDescent="0.25">
      <c r="A636" s="1">
        <v>49275</v>
      </c>
      <c r="B636">
        <f t="shared" si="9"/>
        <v>2.9050999999999578</v>
      </c>
      <c r="C636" t="s">
        <v>18</v>
      </c>
      <c r="D636">
        <v>25.9</v>
      </c>
      <c r="E636">
        <v>1.6</v>
      </c>
      <c r="F636">
        <f>IF(martianeum3[[#This Row],[zawartosc '[%']]]&gt;=1,martianeum3[[#This Row],[masa '[kg']]]*martianeum3[[#This Row],[zawartosc '[%']]]*0.01,0)</f>
        <v>0.41439999999999999</v>
      </c>
      <c r="G636">
        <f>martianeum3[[#This Row],[stan_magazynu '[kg']]]+martianeum3[[#This Row],[ile_kg_materiału_z_ładunku]]</f>
        <v>3.3194999999999579</v>
      </c>
      <c r="H636">
        <f>IF(martianeum3[[#This Row],[stan_po_wydobyciu_z_ładunku]]&gt;=100,100,0)</f>
        <v>0</v>
      </c>
      <c r="I636">
        <f>martianeum3[[#This Row],[stan_po_wydobyciu_z_ładunku]]-martianeum3[[#This Row],[ile_zabiera_na_orbite]]</f>
        <v>3.3194999999999579</v>
      </c>
    </row>
    <row r="637" spans="1:9" x14ac:dyDescent="0.25">
      <c r="A637" s="1">
        <v>49276</v>
      </c>
      <c r="B637">
        <f t="shared" si="9"/>
        <v>3.3194999999999579</v>
      </c>
      <c r="C637" t="s">
        <v>6</v>
      </c>
      <c r="D637">
        <v>12.2</v>
      </c>
      <c r="E637">
        <v>0.8</v>
      </c>
      <c r="F637">
        <f>IF(martianeum3[[#This Row],[zawartosc '[%']]]&gt;=1,martianeum3[[#This Row],[masa '[kg']]]*martianeum3[[#This Row],[zawartosc '[%']]]*0.01,0)</f>
        <v>0</v>
      </c>
      <c r="G637">
        <f>martianeum3[[#This Row],[stan_magazynu '[kg']]]+martianeum3[[#This Row],[ile_kg_materiału_z_ładunku]]</f>
        <v>3.3194999999999579</v>
      </c>
      <c r="H637">
        <f>IF(martianeum3[[#This Row],[stan_po_wydobyciu_z_ładunku]]&gt;=100,100,0)</f>
        <v>0</v>
      </c>
      <c r="I637">
        <f>martianeum3[[#This Row],[stan_po_wydobyciu_z_ładunku]]-martianeum3[[#This Row],[ile_zabiera_na_orbite]]</f>
        <v>3.3194999999999579</v>
      </c>
    </row>
    <row r="638" spans="1:9" x14ac:dyDescent="0.25">
      <c r="A638" s="1">
        <v>49277</v>
      </c>
      <c r="B638">
        <f t="shared" si="9"/>
        <v>3.3194999999999579</v>
      </c>
      <c r="C638" t="s">
        <v>33</v>
      </c>
      <c r="D638">
        <v>22.8</v>
      </c>
      <c r="E638">
        <v>2.2999999999999998</v>
      </c>
      <c r="F638">
        <f>IF(martianeum3[[#This Row],[zawartosc '[%']]]&gt;=1,martianeum3[[#This Row],[masa '[kg']]]*martianeum3[[#This Row],[zawartosc '[%']]]*0.01,0)</f>
        <v>0.52439999999999998</v>
      </c>
      <c r="G638">
        <f>martianeum3[[#This Row],[stan_magazynu '[kg']]]+martianeum3[[#This Row],[ile_kg_materiału_z_ładunku]]</f>
        <v>3.8438999999999579</v>
      </c>
      <c r="H638">
        <f>IF(martianeum3[[#This Row],[stan_po_wydobyciu_z_ładunku]]&gt;=100,100,0)</f>
        <v>0</v>
      </c>
      <c r="I638">
        <f>martianeum3[[#This Row],[stan_po_wydobyciu_z_ładunku]]-martianeum3[[#This Row],[ile_zabiera_na_orbite]]</f>
        <v>3.8438999999999579</v>
      </c>
    </row>
    <row r="639" spans="1:9" x14ac:dyDescent="0.25">
      <c r="A639" s="1">
        <v>49278</v>
      </c>
      <c r="B639">
        <f t="shared" si="9"/>
        <v>3.8438999999999579</v>
      </c>
      <c r="C639" t="s">
        <v>19</v>
      </c>
      <c r="D639">
        <v>12.7</v>
      </c>
      <c r="E639">
        <v>0</v>
      </c>
      <c r="F639">
        <f>IF(martianeum3[[#This Row],[zawartosc '[%']]]&gt;=1,martianeum3[[#This Row],[masa '[kg']]]*martianeum3[[#This Row],[zawartosc '[%']]]*0.01,0)</f>
        <v>0</v>
      </c>
      <c r="G639">
        <f>martianeum3[[#This Row],[stan_magazynu '[kg']]]+martianeum3[[#This Row],[ile_kg_materiału_z_ładunku]]</f>
        <v>3.8438999999999579</v>
      </c>
      <c r="H639">
        <f>IF(martianeum3[[#This Row],[stan_po_wydobyciu_z_ładunku]]&gt;=100,100,0)</f>
        <v>0</v>
      </c>
      <c r="I639">
        <f>martianeum3[[#This Row],[stan_po_wydobyciu_z_ładunku]]-martianeum3[[#This Row],[ile_zabiera_na_orbite]]</f>
        <v>3.8438999999999579</v>
      </c>
    </row>
    <row r="640" spans="1:9" x14ac:dyDescent="0.25">
      <c r="A640" s="1">
        <v>49279</v>
      </c>
      <c r="B640">
        <f t="shared" si="9"/>
        <v>3.8438999999999579</v>
      </c>
      <c r="C640" t="s">
        <v>26</v>
      </c>
      <c r="D640">
        <v>13</v>
      </c>
      <c r="E640">
        <v>5.0999999999999996</v>
      </c>
      <c r="F640">
        <f>IF(martianeum3[[#This Row],[zawartosc '[%']]]&gt;=1,martianeum3[[#This Row],[masa '[kg']]]*martianeum3[[#This Row],[zawartosc '[%']]]*0.01,0)</f>
        <v>0.66300000000000003</v>
      </c>
      <c r="G640">
        <f>martianeum3[[#This Row],[stan_magazynu '[kg']]]+martianeum3[[#This Row],[ile_kg_materiału_z_ładunku]]</f>
        <v>4.5068999999999582</v>
      </c>
      <c r="H640">
        <f>IF(martianeum3[[#This Row],[stan_po_wydobyciu_z_ładunku]]&gt;=100,100,0)</f>
        <v>0</v>
      </c>
      <c r="I640">
        <f>martianeum3[[#This Row],[stan_po_wydobyciu_z_ładunku]]-martianeum3[[#This Row],[ile_zabiera_na_orbite]]</f>
        <v>4.5068999999999582</v>
      </c>
    </row>
    <row r="641" spans="1:9" x14ac:dyDescent="0.25">
      <c r="A641" s="1">
        <v>49280</v>
      </c>
      <c r="B641">
        <f t="shared" si="9"/>
        <v>4.5068999999999582</v>
      </c>
      <c r="C641" t="s">
        <v>10</v>
      </c>
      <c r="D641">
        <v>13.5</v>
      </c>
      <c r="E641">
        <v>4.9000000000000004</v>
      </c>
      <c r="F641">
        <f>IF(martianeum3[[#This Row],[zawartosc '[%']]]&gt;=1,martianeum3[[#This Row],[masa '[kg']]]*martianeum3[[#This Row],[zawartosc '[%']]]*0.01,0)</f>
        <v>0.66150000000000009</v>
      </c>
      <c r="G641">
        <f>martianeum3[[#This Row],[stan_magazynu '[kg']]]+martianeum3[[#This Row],[ile_kg_materiału_z_ładunku]]</f>
        <v>5.1683999999999584</v>
      </c>
      <c r="H641">
        <f>IF(martianeum3[[#This Row],[stan_po_wydobyciu_z_ładunku]]&gt;=100,100,0)</f>
        <v>0</v>
      </c>
      <c r="I641">
        <f>martianeum3[[#This Row],[stan_po_wydobyciu_z_ładunku]]-martianeum3[[#This Row],[ile_zabiera_na_orbite]]</f>
        <v>5.1683999999999584</v>
      </c>
    </row>
    <row r="642" spans="1:9" x14ac:dyDescent="0.25">
      <c r="A642" s="1">
        <v>49281</v>
      </c>
      <c r="B642">
        <f t="shared" si="9"/>
        <v>5.1683999999999584</v>
      </c>
      <c r="C642" t="s">
        <v>13</v>
      </c>
      <c r="D642">
        <v>17.8</v>
      </c>
      <c r="E642">
        <v>5</v>
      </c>
      <c r="F642">
        <f>IF(martianeum3[[#This Row],[zawartosc '[%']]]&gt;=1,martianeum3[[#This Row],[masa '[kg']]]*martianeum3[[#This Row],[zawartosc '[%']]]*0.01,0)</f>
        <v>0.89</v>
      </c>
      <c r="G642">
        <f>martianeum3[[#This Row],[stan_magazynu '[kg']]]+martianeum3[[#This Row],[ile_kg_materiału_z_ładunku]]</f>
        <v>6.058399999999958</v>
      </c>
      <c r="H642">
        <f>IF(martianeum3[[#This Row],[stan_po_wydobyciu_z_ładunku]]&gt;=100,100,0)</f>
        <v>0</v>
      </c>
      <c r="I642">
        <f>martianeum3[[#This Row],[stan_po_wydobyciu_z_ładunku]]-martianeum3[[#This Row],[ile_zabiera_na_orbite]]</f>
        <v>6.058399999999958</v>
      </c>
    </row>
    <row r="643" spans="1:9" x14ac:dyDescent="0.25">
      <c r="A643" s="1">
        <v>49282</v>
      </c>
      <c r="B643">
        <f t="shared" si="9"/>
        <v>6.058399999999958</v>
      </c>
      <c r="C643" t="s">
        <v>10</v>
      </c>
      <c r="D643">
        <v>21.5</v>
      </c>
      <c r="E643">
        <v>47.1</v>
      </c>
      <c r="F643">
        <f>IF(martianeum3[[#This Row],[zawartosc '[%']]]&gt;=1,martianeum3[[#This Row],[masa '[kg']]]*martianeum3[[#This Row],[zawartosc '[%']]]*0.01,0)</f>
        <v>10.1265</v>
      </c>
      <c r="G643">
        <f>martianeum3[[#This Row],[stan_magazynu '[kg']]]+martianeum3[[#This Row],[ile_kg_materiału_z_ładunku]]</f>
        <v>16.184899999999956</v>
      </c>
      <c r="H643">
        <f>IF(martianeum3[[#This Row],[stan_po_wydobyciu_z_ładunku]]&gt;=100,100,0)</f>
        <v>0</v>
      </c>
      <c r="I643">
        <f>martianeum3[[#This Row],[stan_po_wydobyciu_z_ładunku]]-martianeum3[[#This Row],[ile_zabiera_na_orbite]]</f>
        <v>16.184899999999956</v>
      </c>
    </row>
    <row r="644" spans="1:9" x14ac:dyDescent="0.25">
      <c r="A644" s="1">
        <v>49283</v>
      </c>
      <c r="B644">
        <f t="shared" ref="B644:B707" si="10">I643</f>
        <v>16.184899999999956</v>
      </c>
      <c r="C644" t="s">
        <v>8</v>
      </c>
      <c r="D644">
        <v>20.5</v>
      </c>
      <c r="E644">
        <v>0.1</v>
      </c>
      <c r="F644">
        <f>IF(martianeum3[[#This Row],[zawartosc '[%']]]&gt;=1,martianeum3[[#This Row],[masa '[kg']]]*martianeum3[[#This Row],[zawartosc '[%']]]*0.01,0)</f>
        <v>0</v>
      </c>
      <c r="G644">
        <f>martianeum3[[#This Row],[stan_magazynu '[kg']]]+martianeum3[[#This Row],[ile_kg_materiału_z_ładunku]]</f>
        <v>16.184899999999956</v>
      </c>
      <c r="H644">
        <f>IF(martianeum3[[#This Row],[stan_po_wydobyciu_z_ładunku]]&gt;=100,100,0)</f>
        <v>0</v>
      </c>
      <c r="I644">
        <f>martianeum3[[#This Row],[stan_po_wydobyciu_z_ładunku]]-martianeum3[[#This Row],[ile_zabiera_na_orbite]]</f>
        <v>16.184899999999956</v>
      </c>
    </row>
    <row r="645" spans="1:9" x14ac:dyDescent="0.25">
      <c r="A645" s="1">
        <v>49284</v>
      </c>
      <c r="B645">
        <f t="shared" si="10"/>
        <v>16.184899999999956</v>
      </c>
      <c r="C645" t="s">
        <v>13</v>
      </c>
      <c r="D645">
        <v>14.4</v>
      </c>
      <c r="E645">
        <v>0</v>
      </c>
      <c r="F645">
        <f>IF(martianeum3[[#This Row],[zawartosc '[%']]]&gt;=1,martianeum3[[#This Row],[masa '[kg']]]*martianeum3[[#This Row],[zawartosc '[%']]]*0.01,0)</f>
        <v>0</v>
      </c>
      <c r="G645">
        <f>martianeum3[[#This Row],[stan_magazynu '[kg']]]+martianeum3[[#This Row],[ile_kg_materiału_z_ładunku]]</f>
        <v>16.184899999999956</v>
      </c>
      <c r="H645">
        <f>IF(martianeum3[[#This Row],[stan_po_wydobyciu_z_ładunku]]&gt;=100,100,0)</f>
        <v>0</v>
      </c>
      <c r="I645">
        <f>martianeum3[[#This Row],[stan_po_wydobyciu_z_ładunku]]-martianeum3[[#This Row],[ile_zabiera_na_orbite]]</f>
        <v>16.184899999999956</v>
      </c>
    </row>
    <row r="646" spans="1:9" x14ac:dyDescent="0.25">
      <c r="A646" s="1">
        <v>49285</v>
      </c>
      <c r="B646">
        <f t="shared" si="10"/>
        <v>16.184899999999956</v>
      </c>
      <c r="C646" t="s">
        <v>15</v>
      </c>
      <c r="D646">
        <v>12.3</v>
      </c>
      <c r="E646">
        <v>0</v>
      </c>
      <c r="F646">
        <f>IF(martianeum3[[#This Row],[zawartosc '[%']]]&gt;=1,martianeum3[[#This Row],[masa '[kg']]]*martianeum3[[#This Row],[zawartosc '[%']]]*0.01,0)</f>
        <v>0</v>
      </c>
      <c r="G646">
        <f>martianeum3[[#This Row],[stan_magazynu '[kg']]]+martianeum3[[#This Row],[ile_kg_materiału_z_ładunku]]</f>
        <v>16.184899999999956</v>
      </c>
      <c r="H646">
        <f>IF(martianeum3[[#This Row],[stan_po_wydobyciu_z_ładunku]]&gt;=100,100,0)</f>
        <v>0</v>
      </c>
      <c r="I646">
        <f>martianeum3[[#This Row],[stan_po_wydobyciu_z_ładunku]]-martianeum3[[#This Row],[ile_zabiera_na_orbite]]</f>
        <v>16.184899999999956</v>
      </c>
    </row>
    <row r="647" spans="1:9" x14ac:dyDescent="0.25">
      <c r="A647" s="1">
        <v>49286</v>
      </c>
      <c r="B647">
        <f t="shared" si="10"/>
        <v>16.184899999999956</v>
      </c>
      <c r="C647" t="s">
        <v>13</v>
      </c>
      <c r="D647">
        <v>26.5</v>
      </c>
      <c r="E647">
        <v>14</v>
      </c>
      <c r="F647">
        <f>IF(martianeum3[[#This Row],[zawartosc '[%']]]&gt;=1,martianeum3[[#This Row],[masa '[kg']]]*martianeum3[[#This Row],[zawartosc '[%']]]*0.01,0)</f>
        <v>3.71</v>
      </c>
      <c r="G647">
        <f>martianeum3[[#This Row],[stan_magazynu '[kg']]]+martianeum3[[#This Row],[ile_kg_materiału_z_ładunku]]</f>
        <v>19.894899999999957</v>
      </c>
      <c r="H647">
        <f>IF(martianeum3[[#This Row],[stan_po_wydobyciu_z_ładunku]]&gt;=100,100,0)</f>
        <v>0</v>
      </c>
      <c r="I647">
        <f>martianeum3[[#This Row],[stan_po_wydobyciu_z_ładunku]]-martianeum3[[#This Row],[ile_zabiera_na_orbite]]</f>
        <v>19.894899999999957</v>
      </c>
    </row>
    <row r="648" spans="1:9" x14ac:dyDescent="0.25">
      <c r="A648" s="1">
        <v>49287</v>
      </c>
      <c r="B648">
        <f t="shared" si="10"/>
        <v>19.894899999999957</v>
      </c>
      <c r="C648" t="s">
        <v>13</v>
      </c>
      <c r="D648">
        <v>17.7</v>
      </c>
      <c r="E648">
        <v>0</v>
      </c>
      <c r="F648">
        <f>IF(martianeum3[[#This Row],[zawartosc '[%']]]&gt;=1,martianeum3[[#This Row],[masa '[kg']]]*martianeum3[[#This Row],[zawartosc '[%']]]*0.01,0)</f>
        <v>0</v>
      </c>
      <c r="G648">
        <f>martianeum3[[#This Row],[stan_magazynu '[kg']]]+martianeum3[[#This Row],[ile_kg_materiału_z_ładunku]]</f>
        <v>19.894899999999957</v>
      </c>
      <c r="H648">
        <f>IF(martianeum3[[#This Row],[stan_po_wydobyciu_z_ładunku]]&gt;=100,100,0)</f>
        <v>0</v>
      </c>
      <c r="I648">
        <f>martianeum3[[#This Row],[stan_po_wydobyciu_z_ładunku]]-martianeum3[[#This Row],[ile_zabiera_na_orbite]]</f>
        <v>19.894899999999957</v>
      </c>
    </row>
    <row r="649" spans="1:9" x14ac:dyDescent="0.25">
      <c r="A649" s="1">
        <v>49288</v>
      </c>
      <c r="B649">
        <f t="shared" si="10"/>
        <v>19.894899999999957</v>
      </c>
      <c r="C649" t="s">
        <v>26</v>
      </c>
      <c r="D649">
        <v>15.7</v>
      </c>
      <c r="E649">
        <v>1</v>
      </c>
      <c r="F649">
        <f>IF(martianeum3[[#This Row],[zawartosc '[%']]]&gt;=1,martianeum3[[#This Row],[masa '[kg']]]*martianeum3[[#This Row],[zawartosc '[%']]]*0.01,0)</f>
        <v>0.157</v>
      </c>
      <c r="G649">
        <f>martianeum3[[#This Row],[stan_magazynu '[kg']]]+martianeum3[[#This Row],[ile_kg_materiału_z_ładunku]]</f>
        <v>20.051899999999957</v>
      </c>
      <c r="H649">
        <f>IF(martianeum3[[#This Row],[stan_po_wydobyciu_z_ładunku]]&gt;=100,100,0)</f>
        <v>0</v>
      </c>
      <c r="I649">
        <f>martianeum3[[#This Row],[stan_po_wydobyciu_z_ładunku]]-martianeum3[[#This Row],[ile_zabiera_na_orbite]]</f>
        <v>20.051899999999957</v>
      </c>
    </row>
    <row r="650" spans="1:9" x14ac:dyDescent="0.25">
      <c r="A650" s="1">
        <v>49289</v>
      </c>
      <c r="B650">
        <f t="shared" si="10"/>
        <v>20.051899999999957</v>
      </c>
      <c r="C650" t="s">
        <v>20</v>
      </c>
      <c r="D650">
        <v>16.2</v>
      </c>
      <c r="E650">
        <v>0</v>
      </c>
      <c r="F650">
        <f>IF(martianeum3[[#This Row],[zawartosc '[%']]]&gt;=1,martianeum3[[#This Row],[masa '[kg']]]*martianeum3[[#This Row],[zawartosc '[%']]]*0.01,0)</f>
        <v>0</v>
      </c>
      <c r="G650">
        <f>martianeum3[[#This Row],[stan_magazynu '[kg']]]+martianeum3[[#This Row],[ile_kg_materiału_z_ładunku]]</f>
        <v>20.051899999999957</v>
      </c>
      <c r="H650">
        <f>IF(martianeum3[[#This Row],[stan_po_wydobyciu_z_ładunku]]&gt;=100,100,0)</f>
        <v>0</v>
      </c>
      <c r="I650">
        <f>martianeum3[[#This Row],[stan_po_wydobyciu_z_ładunku]]-martianeum3[[#This Row],[ile_zabiera_na_orbite]]</f>
        <v>20.051899999999957</v>
      </c>
    </row>
    <row r="651" spans="1:9" x14ac:dyDescent="0.25">
      <c r="A651" s="1">
        <v>49290</v>
      </c>
      <c r="B651">
        <f t="shared" si="10"/>
        <v>20.051899999999957</v>
      </c>
      <c r="C651" t="s">
        <v>21</v>
      </c>
      <c r="D651">
        <v>18.600000000000001</v>
      </c>
      <c r="E651">
        <v>1.4</v>
      </c>
      <c r="F651">
        <f>IF(martianeum3[[#This Row],[zawartosc '[%']]]&gt;=1,martianeum3[[#This Row],[masa '[kg']]]*martianeum3[[#This Row],[zawartosc '[%']]]*0.01,0)</f>
        <v>0.26040000000000002</v>
      </c>
      <c r="G651">
        <f>martianeum3[[#This Row],[stan_magazynu '[kg']]]+martianeum3[[#This Row],[ile_kg_materiału_z_ładunku]]</f>
        <v>20.312299999999958</v>
      </c>
      <c r="H651">
        <f>IF(martianeum3[[#This Row],[stan_po_wydobyciu_z_ładunku]]&gt;=100,100,0)</f>
        <v>0</v>
      </c>
      <c r="I651">
        <f>martianeum3[[#This Row],[stan_po_wydobyciu_z_ładunku]]-martianeum3[[#This Row],[ile_zabiera_na_orbite]]</f>
        <v>20.312299999999958</v>
      </c>
    </row>
    <row r="652" spans="1:9" x14ac:dyDescent="0.25">
      <c r="A652" s="1">
        <v>49291</v>
      </c>
      <c r="B652">
        <f t="shared" si="10"/>
        <v>20.312299999999958</v>
      </c>
      <c r="C652" t="s">
        <v>18</v>
      </c>
      <c r="D652">
        <v>23.9</v>
      </c>
      <c r="E652">
        <v>4</v>
      </c>
      <c r="F652">
        <f>IF(martianeum3[[#This Row],[zawartosc '[%']]]&gt;=1,martianeum3[[#This Row],[masa '[kg']]]*martianeum3[[#This Row],[zawartosc '[%']]]*0.01,0)</f>
        <v>0.95599999999999996</v>
      </c>
      <c r="G652">
        <f>martianeum3[[#This Row],[stan_magazynu '[kg']]]+martianeum3[[#This Row],[ile_kg_materiału_z_ładunku]]</f>
        <v>21.268299999999957</v>
      </c>
      <c r="H652">
        <f>IF(martianeum3[[#This Row],[stan_po_wydobyciu_z_ładunku]]&gt;=100,100,0)</f>
        <v>0</v>
      </c>
      <c r="I652">
        <f>martianeum3[[#This Row],[stan_po_wydobyciu_z_ładunku]]-martianeum3[[#This Row],[ile_zabiera_na_orbite]]</f>
        <v>21.268299999999957</v>
      </c>
    </row>
    <row r="653" spans="1:9" x14ac:dyDescent="0.25">
      <c r="A653" s="1">
        <v>49292</v>
      </c>
      <c r="B653">
        <f t="shared" si="10"/>
        <v>21.268299999999957</v>
      </c>
      <c r="C653" t="s">
        <v>10</v>
      </c>
      <c r="D653">
        <v>15.8</v>
      </c>
      <c r="E653">
        <v>50.3</v>
      </c>
      <c r="F653">
        <f>IF(martianeum3[[#This Row],[zawartosc '[%']]]&gt;=1,martianeum3[[#This Row],[masa '[kg']]]*martianeum3[[#This Row],[zawartosc '[%']]]*0.01,0)</f>
        <v>7.9474</v>
      </c>
      <c r="G653">
        <f>martianeum3[[#This Row],[stan_magazynu '[kg']]]+martianeum3[[#This Row],[ile_kg_materiału_z_ładunku]]</f>
        <v>29.215699999999956</v>
      </c>
      <c r="H653">
        <f>IF(martianeum3[[#This Row],[stan_po_wydobyciu_z_ładunku]]&gt;=100,100,0)</f>
        <v>0</v>
      </c>
      <c r="I653">
        <f>martianeum3[[#This Row],[stan_po_wydobyciu_z_ładunku]]-martianeum3[[#This Row],[ile_zabiera_na_orbite]]</f>
        <v>29.215699999999956</v>
      </c>
    </row>
    <row r="654" spans="1:9" x14ac:dyDescent="0.25">
      <c r="A654" s="1">
        <v>49293</v>
      </c>
      <c r="B654">
        <f t="shared" si="10"/>
        <v>29.215699999999956</v>
      </c>
      <c r="C654" t="s">
        <v>12</v>
      </c>
      <c r="D654">
        <v>26.2</v>
      </c>
      <c r="E654">
        <v>8.5</v>
      </c>
      <c r="F654">
        <f>IF(martianeum3[[#This Row],[zawartosc '[%']]]&gt;=1,martianeum3[[#This Row],[masa '[kg']]]*martianeum3[[#This Row],[zawartosc '[%']]]*0.01,0)</f>
        <v>2.2269999999999999</v>
      </c>
      <c r="G654">
        <f>martianeum3[[#This Row],[stan_magazynu '[kg']]]+martianeum3[[#This Row],[ile_kg_materiału_z_ładunku]]</f>
        <v>31.442699999999956</v>
      </c>
      <c r="H654">
        <f>IF(martianeum3[[#This Row],[stan_po_wydobyciu_z_ładunku]]&gt;=100,100,0)</f>
        <v>0</v>
      </c>
      <c r="I654">
        <f>martianeum3[[#This Row],[stan_po_wydobyciu_z_ładunku]]-martianeum3[[#This Row],[ile_zabiera_na_orbite]]</f>
        <v>31.442699999999956</v>
      </c>
    </row>
    <row r="655" spans="1:9" x14ac:dyDescent="0.25">
      <c r="A655" s="1">
        <v>49294</v>
      </c>
      <c r="B655">
        <f t="shared" si="10"/>
        <v>31.442699999999956</v>
      </c>
      <c r="C655" t="s">
        <v>10</v>
      </c>
      <c r="D655">
        <v>23.1</v>
      </c>
      <c r="E655">
        <v>0</v>
      </c>
      <c r="F655">
        <f>IF(martianeum3[[#This Row],[zawartosc '[%']]]&gt;=1,martianeum3[[#This Row],[masa '[kg']]]*martianeum3[[#This Row],[zawartosc '[%']]]*0.01,0)</f>
        <v>0</v>
      </c>
      <c r="G655">
        <f>martianeum3[[#This Row],[stan_magazynu '[kg']]]+martianeum3[[#This Row],[ile_kg_materiału_z_ładunku]]</f>
        <v>31.442699999999956</v>
      </c>
      <c r="H655">
        <f>IF(martianeum3[[#This Row],[stan_po_wydobyciu_z_ładunku]]&gt;=100,100,0)</f>
        <v>0</v>
      </c>
      <c r="I655">
        <f>martianeum3[[#This Row],[stan_po_wydobyciu_z_ładunku]]-martianeum3[[#This Row],[ile_zabiera_na_orbite]]</f>
        <v>31.442699999999956</v>
      </c>
    </row>
    <row r="656" spans="1:9" x14ac:dyDescent="0.25">
      <c r="A656" s="1">
        <v>49295</v>
      </c>
      <c r="B656">
        <f t="shared" si="10"/>
        <v>31.442699999999956</v>
      </c>
      <c r="C656" t="s">
        <v>21</v>
      </c>
      <c r="D656">
        <v>10.8</v>
      </c>
      <c r="E656">
        <v>0</v>
      </c>
      <c r="F656">
        <f>IF(martianeum3[[#This Row],[zawartosc '[%']]]&gt;=1,martianeum3[[#This Row],[masa '[kg']]]*martianeum3[[#This Row],[zawartosc '[%']]]*0.01,0)</f>
        <v>0</v>
      </c>
      <c r="G656">
        <f>martianeum3[[#This Row],[stan_magazynu '[kg']]]+martianeum3[[#This Row],[ile_kg_materiału_z_ładunku]]</f>
        <v>31.442699999999956</v>
      </c>
      <c r="H656">
        <f>IF(martianeum3[[#This Row],[stan_po_wydobyciu_z_ładunku]]&gt;=100,100,0)</f>
        <v>0</v>
      </c>
      <c r="I656">
        <f>martianeum3[[#This Row],[stan_po_wydobyciu_z_ładunku]]-martianeum3[[#This Row],[ile_zabiera_na_orbite]]</f>
        <v>31.442699999999956</v>
      </c>
    </row>
    <row r="657" spans="1:9" x14ac:dyDescent="0.25">
      <c r="A657" s="1">
        <v>49296</v>
      </c>
      <c r="B657">
        <f t="shared" si="10"/>
        <v>31.442699999999956</v>
      </c>
      <c r="C657" t="s">
        <v>18</v>
      </c>
      <c r="D657">
        <v>21.2</v>
      </c>
      <c r="E657">
        <v>16.100000000000001</v>
      </c>
      <c r="F657">
        <f>IF(martianeum3[[#This Row],[zawartosc '[%']]]&gt;=1,martianeum3[[#This Row],[masa '[kg']]]*martianeum3[[#This Row],[zawartosc '[%']]]*0.01,0)</f>
        <v>3.4131999999999998</v>
      </c>
      <c r="G657">
        <f>martianeum3[[#This Row],[stan_magazynu '[kg']]]+martianeum3[[#This Row],[ile_kg_materiału_z_ładunku]]</f>
        <v>34.855899999999956</v>
      </c>
      <c r="H657">
        <f>IF(martianeum3[[#This Row],[stan_po_wydobyciu_z_ładunku]]&gt;=100,100,0)</f>
        <v>0</v>
      </c>
      <c r="I657">
        <f>martianeum3[[#This Row],[stan_po_wydobyciu_z_ładunku]]-martianeum3[[#This Row],[ile_zabiera_na_orbite]]</f>
        <v>34.855899999999956</v>
      </c>
    </row>
    <row r="658" spans="1:9" x14ac:dyDescent="0.25">
      <c r="A658" s="1">
        <v>49297</v>
      </c>
      <c r="B658">
        <f t="shared" si="10"/>
        <v>34.855899999999956</v>
      </c>
      <c r="C658" t="s">
        <v>7</v>
      </c>
      <c r="D658">
        <v>26.3</v>
      </c>
      <c r="E658">
        <v>21.1</v>
      </c>
      <c r="F658">
        <f>IF(martianeum3[[#This Row],[zawartosc '[%']]]&gt;=1,martianeum3[[#This Row],[masa '[kg']]]*martianeum3[[#This Row],[zawartosc '[%']]]*0.01,0)</f>
        <v>5.5493000000000006</v>
      </c>
      <c r="G658">
        <f>martianeum3[[#This Row],[stan_magazynu '[kg']]]+martianeum3[[#This Row],[ile_kg_materiału_z_ładunku]]</f>
        <v>40.405199999999958</v>
      </c>
      <c r="H658">
        <f>IF(martianeum3[[#This Row],[stan_po_wydobyciu_z_ładunku]]&gt;=100,100,0)</f>
        <v>0</v>
      </c>
      <c r="I658">
        <f>martianeum3[[#This Row],[stan_po_wydobyciu_z_ładunku]]-martianeum3[[#This Row],[ile_zabiera_na_orbite]]</f>
        <v>40.405199999999958</v>
      </c>
    </row>
    <row r="659" spans="1:9" x14ac:dyDescent="0.25">
      <c r="A659" s="1">
        <v>49298</v>
      </c>
      <c r="B659">
        <f t="shared" si="10"/>
        <v>40.405199999999958</v>
      </c>
      <c r="C659" t="s">
        <v>7</v>
      </c>
      <c r="D659">
        <v>22.8</v>
      </c>
      <c r="E659">
        <v>22.7</v>
      </c>
      <c r="F659">
        <f>IF(martianeum3[[#This Row],[zawartosc '[%']]]&gt;=1,martianeum3[[#This Row],[masa '[kg']]]*martianeum3[[#This Row],[zawartosc '[%']]]*0.01,0)</f>
        <v>5.1755999999999993</v>
      </c>
      <c r="G659">
        <f>martianeum3[[#This Row],[stan_magazynu '[kg']]]+martianeum3[[#This Row],[ile_kg_materiału_z_ładunku]]</f>
        <v>45.580799999999954</v>
      </c>
      <c r="H659">
        <f>IF(martianeum3[[#This Row],[stan_po_wydobyciu_z_ładunku]]&gt;=100,100,0)</f>
        <v>0</v>
      </c>
      <c r="I659">
        <f>martianeum3[[#This Row],[stan_po_wydobyciu_z_ładunku]]-martianeum3[[#This Row],[ile_zabiera_na_orbite]]</f>
        <v>45.580799999999954</v>
      </c>
    </row>
    <row r="660" spans="1:9" x14ac:dyDescent="0.25">
      <c r="A660" s="1">
        <v>49299</v>
      </c>
      <c r="B660">
        <f t="shared" si="10"/>
        <v>45.580799999999954</v>
      </c>
      <c r="C660" t="s">
        <v>18</v>
      </c>
      <c r="D660">
        <v>24</v>
      </c>
      <c r="E660">
        <v>11.5</v>
      </c>
      <c r="F660">
        <f>IF(martianeum3[[#This Row],[zawartosc '[%']]]&gt;=1,martianeum3[[#This Row],[masa '[kg']]]*martianeum3[[#This Row],[zawartosc '[%']]]*0.01,0)</f>
        <v>2.7600000000000002</v>
      </c>
      <c r="G660">
        <f>martianeum3[[#This Row],[stan_magazynu '[kg']]]+martianeum3[[#This Row],[ile_kg_materiału_z_ładunku]]</f>
        <v>48.340799999999952</v>
      </c>
      <c r="H660">
        <f>IF(martianeum3[[#This Row],[stan_po_wydobyciu_z_ładunku]]&gt;=100,100,0)</f>
        <v>0</v>
      </c>
      <c r="I660">
        <f>martianeum3[[#This Row],[stan_po_wydobyciu_z_ładunku]]-martianeum3[[#This Row],[ile_zabiera_na_orbite]]</f>
        <v>48.340799999999952</v>
      </c>
    </row>
    <row r="661" spans="1:9" x14ac:dyDescent="0.25">
      <c r="A661" s="1">
        <v>49300</v>
      </c>
      <c r="B661">
        <f t="shared" si="10"/>
        <v>48.340799999999952</v>
      </c>
      <c r="C661" t="s">
        <v>14</v>
      </c>
      <c r="D661">
        <v>16.8</v>
      </c>
      <c r="E661">
        <v>2</v>
      </c>
      <c r="F661">
        <f>IF(martianeum3[[#This Row],[zawartosc '[%']]]&gt;=1,martianeum3[[#This Row],[masa '[kg']]]*martianeum3[[#This Row],[zawartosc '[%']]]*0.01,0)</f>
        <v>0.33600000000000002</v>
      </c>
      <c r="G661">
        <f>martianeum3[[#This Row],[stan_magazynu '[kg']]]+martianeum3[[#This Row],[ile_kg_materiału_z_ładunku]]</f>
        <v>48.67679999999995</v>
      </c>
      <c r="H661">
        <f>IF(martianeum3[[#This Row],[stan_po_wydobyciu_z_ładunku]]&gt;=100,100,0)</f>
        <v>0</v>
      </c>
      <c r="I661">
        <f>martianeum3[[#This Row],[stan_po_wydobyciu_z_ładunku]]-martianeum3[[#This Row],[ile_zabiera_na_orbite]]</f>
        <v>48.67679999999995</v>
      </c>
    </row>
    <row r="662" spans="1:9" x14ac:dyDescent="0.25">
      <c r="A662" s="1">
        <v>49301</v>
      </c>
      <c r="B662">
        <f t="shared" si="10"/>
        <v>48.67679999999995</v>
      </c>
      <c r="C662" t="s">
        <v>13</v>
      </c>
      <c r="D662">
        <v>12.5</v>
      </c>
      <c r="E662">
        <v>4.7</v>
      </c>
      <c r="F662">
        <f>IF(martianeum3[[#This Row],[zawartosc '[%']]]&gt;=1,martianeum3[[#This Row],[masa '[kg']]]*martianeum3[[#This Row],[zawartosc '[%']]]*0.01,0)</f>
        <v>0.58750000000000002</v>
      </c>
      <c r="G662">
        <f>martianeum3[[#This Row],[stan_magazynu '[kg']]]+martianeum3[[#This Row],[ile_kg_materiału_z_ładunku]]</f>
        <v>49.264299999999949</v>
      </c>
      <c r="H662">
        <f>IF(martianeum3[[#This Row],[stan_po_wydobyciu_z_ładunku]]&gt;=100,100,0)</f>
        <v>0</v>
      </c>
      <c r="I662">
        <f>martianeum3[[#This Row],[stan_po_wydobyciu_z_ładunku]]-martianeum3[[#This Row],[ile_zabiera_na_orbite]]</f>
        <v>49.264299999999949</v>
      </c>
    </row>
    <row r="663" spans="1:9" x14ac:dyDescent="0.25">
      <c r="A663" s="1">
        <v>49302</v>
      </c>
      <c r="B663">
        <f t="shared" si="10"/>
        <v>49.264299999999949</v>
      </c>
      <c r="C663" t="s">
        <v>10</v>
      </c>
      <c r="D663">
        <v>15</v>
      </c>
      <c r="E663">
        <v>1.7</v>
      </c>
      <c r="F663">
        <f>IF(martianeum3[[#This Row],[zawartosc '[%']]]&gt;=1,martianeum3[[#This Row],[masa '[kg']]]*martianeum3[[#This Row],[zawartosc '[%']]]*0.01,0)</f>
        <v>0.255</v>
      </c>
      <c r="G663">
        <f>martianeum3[[#This Row],[stan_magazynu '[kg']]]+martianeum3[[#This Row],[ile_kg_materiału_z_ładunku]]</f>
        <v>49.519299999999951</v>
      </c>
      <c r="H663">
        <f>IF(martianeum3[[#This Row],[stan_po_wydobyciu_z_ładunku]]&gt;=100,100,0)</f>
        <v>0</v>
      </c>
      <c r="I663">
        <f>martianeum3[[#This Row],[stan_po_wydobyciu_z_ładunku]]-martianeum3[[#This Row],[ile_zabiera_na_orbite]]</f>
        <v>49.519299999999951</v>
      </c>
    </row>
    <row r="664" spans="1:9" x14ac:dyDescent="0.25">
      <c r="A664" s="1">
        <v>49303</v>
      </c>
      <c r="B664">
        <f t="shared" si="10"/>
        <v>49.519299999999951</v>
      </c>
      <c r="C664" t="s">
        <v>18</v>
      </c>
      <c r="D664">
        <v>16.2</v>
      </c>
      <c r="E664">
        <v>0</v>
      </c>
      <c r="F664">
        <f>IF(martianeum3[[#This Row],[zawartosc '[%']]]&gt;=1,martianeum3[[#This Row],[masa '[kg']]]*martianeum3[[#This Row],[zawartosc '[%']]]*0.01,0)</f>
        <v>0</v>
      </c>
      <c r="G664">
        <f>martianeum3[[#This Row],[stan_magazynu '[kg']]]+martianeum3[[#This Row],[ile_kg_materiału_z_ładunku]]</f>
        <v>49.519299999999951</v>
      </c>
      <c r="H664">
        <f>IF(martianeum3[[#This Row],[stan_po_wydobyciu_z_ładunku]]&gt;=100,100,0)</f>
        <v>0</v>
      </c>
      <c r="I664">
        <f>martianeum3[[#This Row],[stan_po_wydobyciu_z_ładunku]]-martianeum3[[#This Row],[ile_zabiera_na_orbite]]</f>
        <v>49.519299999999951</v>
      </c>
    </row>
    <row r="665" spans="1:9" x14ac:dyDescent="0.25">
      <c r="A665" s="1">
        <v>49304</v>
      </c>
      <c r="B665">
        <f t="shared" si="10"/>
        <v>49.519299999999951</v>
      </c>
      <c r="C665" t="s">
        <v>7</v>
      </c>
      <c r="D665">
        <v>29.3</v>
      </c>
      <c r="E665">
        <v>0</v>
      </c>
      <c r="F665">
        <f>IF(martianeum3[[#This Row],[zawartosc '[%']]]&gt;=1,martianeum3[[#This Row],[masa '[kg']]]*martianeum3[[#This Row],[zawartosc '[%']]]*0.01,0)</f>
        <v>0</v>
      </c>
      <c r="G665">
        <f>martianeum3[[#This Row],[stan_magazynu '[kg']]]+martianeum3[[#This Row],[ile_kg_materiału_z_ładunku]]</f>
        <v>49.519299999999951</v>
      </c>
      <c r="H665">
        <f>IF(martianeum3[[#This Row],[stan_po_wydobyciu_z_ładunku]]&gt;=100,100,0)</f>
        <v>0</v>
      </c>
      <c r="I665">
        <f>martianeum3[[#This Row],[stan_po_wydobyciu_z_ładunku]]-martianeum3[[#This Row],[ile_zabiera_na_orbite]]</f>
        <v>49.519299999999951</v>
      </c>
    </row>
    <row r="666" spans="1:9" x14ac:dyDescent="0.25">
      <c r="A666" s="1">
        <v>49305</v>
      </c>
      <c r="B666">
        <f t="shared" si="10"/>
        <v>49.519299999999951</v>
      </c>
      <c r="C666" t="s">
        <v>32</v>
      </c>
      <c r="D666">
        <v>26.4</v>
      </c>
      <c r="E666">
        <v>0.2</v>
      </c>
      <c r="F666">
        <f>IF(martianeum3[[#This Row],[zawartosc '[%']]]&gt;=1,martianeum3[[#This Row],[masa '[kg']]]*martianeum3[[#This Row],[zawartosc '[%']]]*0.01,0)</f>
        <v>0</v>
      </c>
      <c r="G666">
        <f>martianeum3[[#This Row],[stan_magazynu '[kg']]]+martianeum3[[#This Row],[ile_kg_materiału_z_ładunku]]</f>
        <v>49.519299999999951</v>
      </c>
      <c r="H666">
        <f>IF(martianeum3[[#This Row],[stan_po_wydobyciu_z_ładunku]]&gt;=100,100,0)</f>
        <v>0</v>
      </c>
      <c r="I666">
        <f>martianeum3[[#This Row],[stan_po_wydobyciu_z_ładunku]]-martianeum3[[#This Row],[ile_zabiera_na_orbite]]</f>
        <v>49.519299999999951</v>
      </c>
    </row>
    <row r="667" spans="1:9" x14ac:dyDescent="0.25">
      <c r="A667" s="1">
        <v>49306</v>
      </c>
      <c r="B667">
        <f t="shared" si="10"/>
        <v>49.519299999999951</v>
      </c>
      <c r="C667" t="s">
        <v>18</v>
      </c>
      <c r="D667">
        <v>23</v>
      </c>
      <c r="E667">
        <v>0</v>
      </c>
      <c r="F667">
        <f>IF(martianeum3[[#This Row],[zawartosc '[%']]]&gt;=1,martianeum3[[#This Row],[masa '[kg']]]*martianeum3[[#This Row],[zawartosc '[%']]]*0.01,0)</f>
        <v>0</v>
      </c>
      <c r="G667">
        <f>martianeum3[[#This Row],[stan_magazynu '[kg']]]+martianeum3[[#This Row],[ile_kg_materiału_z_ładunku]]</f>
        <v>49.519299999999951</v>
      </c>
      <c r="H667">
        <f>IF(martianeum3[[#This Row],[stan_po_wydobyciu_z_ładunku]]&gt;=100,100,0)</f>
        <v>0</v>
      </c>
      <c r="I667">
        <f>martianeum3[[#This Row],[stan_po_wydobyciu_z_ładunku]]-martianeum3[[#This Row],[ile_zabiera_na_orbite]]</f>
        <v>49.519299999999951</v>
      </c>
    </row>
    <row r="668" spans="1:9" x14ac:dyDescent="0.25">
      <c r="A668" s="1">
        <v>49307</v>
      </c>
      <c r="B668">
        <f t="shared" si="10"/>
        <v>49.519299999999951</v>
      </c>
      <c r="C668" t="s">
        <v>11</v>
      </c>
      <c r="D668">
        <v>25.4</v>
      </c>
      <c r="E668">
        <v>1.2</v>
      </c>
      <c r="F668">
        <f>IF(martianeum3[[#This Row],[zawartosc '[%']]]&gt;=1,martianeum3[[#This Row],[masa '[kg']]]*martianeum3[[#This Row],[zawartosc '[%']]]*0.01,0)</f>
        <v>0.30479999999999996</v>
      </c>
      <c r="G668">
        <f>martianeum3[[#This Row],[stan_magazynu '[kg']]]+martianeum3[[#This Row],[ile_kg_materiału_z_ładunku]]</f>
        <v>49.824099999999952</v>
      </c>
      <c r="H668">
        <f>IF(martianeum3[[#This Row],[stan_po_wydobyciu_z_ładunku]]&gt;=100,100,0)</f>
        <v>0</v>
      </c>
      <c r="I668">
        <f>martianeum3[[#This Row],[stan_po_wydobyciu_z_ładunku]]-martianeum3[[#This Row],[ile_zabiera_na_orbite]]</f>
        <v>49.824099999999952</v>
      </c>
    </row>
    <row r="669" spans="1:9" x14ac:dyDescent="0.25">
      <c r="A669" s="1">
        <v>49308</v>
      </c>
      <c r="B669">
        <f t="shared" si="10"/>
        <v>49.824099999999952</v>
      </c>
      <c r="C669" t="s">
        <v>10</v>
      </c>
      <c r="D669">
        <v>24.5</v>
      </c>
      <c r="E669">
        <v>22.5</v>
      </c>
      <c r="F669">
        <f>IF(martianeum3[[#This Row],[zawartosc '[%']]]&gt;=1,martianeum3[[#This Row],[masa '[kg']]]*martianeum3[[#This Row],[zawartosc '[%']]]*0.01,0)</f>
        <v>5.5125000000000002</v>
      </c>
      <c r="G669">
        <f>martianeum3[[#This Row],[stan_magazynu '[kg']]]+martianeum3[[#This Row],[ile_kg_materiału_z_ładunku]]</f>
        <v>55.336599999999954</v>
      </c>
      <c r="H669">
        <f>IF(martianeum3[[#This Row],[stan_po_wydobyciu_z_ładunku]]&gt;=100,100,0)</f>
        <v>0</v>
      </c>
      <c r="I669">
        <f>martianeum3[[#This Row],[stan_po_wydobyciu_z_ładunku]]-martianeum3[[#This Row],[ile_zabiera_na_orbite]]</f>
        <v>55.336599999999954</v>
      </c>
    </row>
    <row r="670" spans="1:9" x14ac:dyDescent="0.25">
      <c r="A670" s="1">
        <v>49309</v>
      </c>
      <c r="B670">
        <f t="shared" si="10"/>
        <v>55.336599999999954</v>
      </c>
      <c r="C670" t="s">
        <v>19</v>
      </c>
      <c r="D670">
        <v>19</v>
      </c>
      <c r="E670">
        <v>18.899999999999999</v>
      </c>
      <c r="F670">
        <f>IF(martianeum3[[#This Row],[zawartosc '[%']]]&gt;=1,martianeum3[[#This Row],[masa '[kg']]]*martianeum3[[#This Row],[zawartosc '[%']]]*0.01,0)</f>
        <v>3.5909999999999997</v>
      </c>
      <c r="G670">
        <f>martianeum3[[#This Row],[stan_magazynu '[kg']]]+martianeum3[[#This Row],[ile_kg_materiału_z_ładunku]]</f>
        <v>58.927599999999956</v>
      </c>
      <c r="H670">
        <f>IF(martianeum3[[#This Row],[stan_po_wydobyciu_z_ładunku]]&gt;=100,100,0)</f>
        <v>0</v>
      </c>
      <c r="I670">
        <f>martianeum3[[#This Row],[stan_po_wydobyciu_z_ładunku]]-martianeum3[[#This Row],[ile_zabiera_na_orbite]]</f>
        <v>58.927599999999956</v>
      </c>
    </row>
    <row r="671" spans="1:9" x14ac:dyDescent="0.25">
      <c r="A671" s="1">
        <v>49310</v>
      </c>
      <c r="B671">
        <f t="shared" si="10"/>
        <v>58.927599999999956</v>
      </c>
      <c r="C671" t="s">
        <v>19</v>
      </c>
      <c r="D671">
        <v>10</v>
      </c>
      <c r="E671">
        <v>7.6</v>
      </c>
      <c r="F671">
        <f>IF(martianeum3[[#This Row],[zawartosc '[%']]]&gt;=1,martianeum3[[#This Row],[masa '[kg']]]*martianeum3[[#This Row],[zawartosc '[%']]]*0.01,0)</f>
        <v>0.76</v>
      </c>
      <c r="G671">
        <f>martianeum3[[#This Row],[stan_magazynu '[kg']]]+martianeum3[[#This Row],[ile_kg_materiału_z_ładunku]]</f>
        <v>59.687599999999954</v>
      </c>
      <c r="H671">
        <f>IF(martianeum3[[#This Row],[stan_po_wydobyciu_z_ładunku]]&gt;=100,100,0)</f>
        <v>0</v>
      </c>
      <c r="I671">
        <f>martianeum3[[#This Row],[stan_po_wydobyciu_z_ładunku]]-martianeum3[[#This Row],[ile_zabiera_na_orbite]]</f>
        <v>59.687599999999954</v>
      </c>
    </row>
    <row r="672" spans="1:9" x14ac:dyDescent="0.25">
      <c r="A672" s="1">
        <v>49311</v>
      </c>
      <c r="B672">
        <f t="shared" si="10"/>
        <v>59.687599999999954</v>
      </c>
      <c r="C672" t="s">
        <v>10</v>
      </c>
      <c r="D672">
        <v>10.4</v>
      </c>
      <c r="E672">
        <v>20.6</v>
      </c>
      <c r="F672">
        <f>IF(martianeum3[[#This Row],[zawartosc '[%']]]&gt;=1,martianeum3[[#This Row],[masa '[kg']]]*martianeum3[[#This Row],[zawartosc '[%']]]*0.01,0)</f>
        <v>2.1424000000000003</v>
      </c>
      <c r="G672">
        <f>martianeum3[[#This Row],[stan_magazynu '[kg']]]+martianeum3[[#This Row],[ile_kg_materiału_z_ładunku]]</f>
        <v>61.829999999999956</v>
      </c>
      <c r="H672">
        <f>IF(martianeum3[[#This Row],[stan_po_wydobyciu_z_ładunku]]&gt;=100,100,0)</f>
        <v>0</v>
      </c>
      <c r="I672">
        <f>martianeum3[[#This Row],[stan_po_wydobyciu_z_ładunku]]-martianeum3[[#This Row],[ile_zabiera_na_orbite]]</f>
        <v>61.829999999999956</v>
      </c>
    </row>
    <row r="673" spans="1:9" x14ac:dyDescent="0.25">
      <c r="A673" s="1">
        <v>49312</v>
      </c>
      <c r="B673">
        <f t="shared" si="10"/>
        <v>61.829999999999956</v>
      </c>
      <c r="C673" t="s">
        <v>21</v>
      </c>
      <c r="D673">
        <v>10.5</v>
      </c>
      <c r="E673">
        <v>0</v>
      </c>
      <c r="F673">
        <f>IF(martianeum3[[#This Row],[zawartosc '[%']]]&gt;=1,martianeum3[[#This Row],[masa '[kg']]]*martianeum3[[#This Row],[zawartosc '[%']]]*0.01,0)</f>
        <v>0</v>
      </c>
      <c r="G673">
        <f>martianeum3[[#This Row],[stan_magazynu '[kg']]]+martianeum3[[#This Row],[ile_kg_materiału_z_ładunku]]</f>
        <v>61.829999999999956</v>
      </c>
      <c r="H673">
        <f>IF(martianeum3[[#This Row],[stan_po_wydobyciu_z_ładunku]]&gt;=100,100,0)</f>
        <v>0</v>
      </c>
      <c r="I673">
        <f>martianeum3[[#This Row],[stan_po_wydobyciu_z_ładunku]]-martianeum3[[#This Row],[ile_zabiera_na_orbite]]</f>
        <v>61.829999999999956</v>
      </c>
    </row>
    <row r="674" spans="1:9" x14ac:dyDescent="0.25">
      <c r="A674" s="1">
        <v>49313</v>
      </c>
      <c r="B674">
        <f t="shared" si="10"/>
        <v>61.829999999999956</v>
      </c>
      <c r="C674" t="s">
        <v>6</v>
      </c>
      <c r="D674">
        <v>12.1</v>
      </c>
      <c r="E674">
        <v>8.8000000000000007</v>
      </c>
      <c r="F674">
        <f>IF(martianeum3[[#This Row],[zawartosc '[%']]]&gt;=1,martianeum3[[#This Row],[masa '[kg']]]*martianeum3[[#This Row],[zawartosc '[%']]]*0.01,0)</f>
        <v>1.0648</v>
      </c>
      <c r="G674">
        <f>martianeum3[[#This Row],[stan_magazynu '[kg']]]+martianeum3[[#This Row],[ile_kg_materiału_z_ładunku]]</f>
        <v>62.894799999999954</v>
      </c>
      <c r="H674">
        <f>IF(martianeum3[[#This Row],[stan_po_wydobyciu_z_ładunku]]&gt;=100,100,0)</f>
        <v>0</v>
      </c>
      <c r="I674">
        <f>martianeum3[[#This Row],[stan_po_wydobyciu_z_ładunku]]-martianeum3[[#This Row],[ile_zabiera_na_orbite]]</f>
        <v>62.894799999999954</v>
      </c>
    </row>
    <row r="675" spans="1:9" x14ac:dyDescent="0.25">
      <c r="A675" s="1">
        <v>49314</v>
      </c>
      <c r="B675">
        <f t="shared" si="10"/>
        <v>62.894799999999954</v>
      </c>
      <c r="C675" t="s">
        <v>10</v>
      </c>
      <c r="D675">
        <v>20.5</v>
      </c>
      <c r="E675">
        <v>0</v>
      </c>
      <c r="F675">
        <f>IF(martianeum3[[#This Row],[zawartosc '[%']]]&gt;=1,martianeum3[[#This Row],[masa '[kg']]]*martianeum3[[#This Row],[zawartosc '[%']]]*0.01,0)</f>
        <v>0</v>
      </c>
      <c r="G675">
        <f>martianeum3[[#This Row],[stan_magazynu '[kg']]]+martianeum3[[#This Row],[ile_kg_materiału_z_ładunku]]</f>
        <v>62.894799999999954</v>
      </c>
      <c r="H675">
        <f>IF(martianeum3[[#This Row],[stan_po_wydobyciu_z_ładunku]]&gt;=100,100,0)</f>
        <v>0</v>
      </c>
      <c r="I675">
        <f>martianeum3[[#This Row],[stan_po_wydobyciu_z_ładunku]]-martianeum3[[#This Row],[ile_zabiera_na_orbite]]</f>
        <v>62.894799999999954</v>
      </c>
    </row>
    <row r="676" spans="1:9" x14ac:dyDescent="0.25">
      <c r="A676" s="1">
        <v>49315</v>
      </c>
      <c r="B676">
        <f t="shared" si="10"/>
        <v>62.894799999999954</v>
      </c>
      <c r="C676" t="s">
        <v>13</v>
      </c>
      <c r="D676">
        <v>13.1</v>
      </c>
      <c r="E676">
        <v>0</v>
      </c>
      <c r="F676">
        <f>IF(martianeum3[[#This Row],[zawartosc '[%']]]&gt;=1,martianeum3[[#This Row],[masa '[kg']]]*martianeum3[[#This Row],[zawartosc '[%']]]*0.01,0)</f>
        <v>0</v>
      </c>
      <c r="G676">
        <f>martianeum3[[#This Row],[stan_magazynu '[kg']]]+martianeum3[[#This Row],[ile_kg_materiału_z_ładunku]]</f>
        <v>62.894799999999954</v>
      </c>
      <c r="H676">
        <f>IF(martianeum3[[#This Row],[stan_po_wydobyciu_z_ładunku]]&gt;=100,100,0)</f>
        <v>0</v>
      </c>
      <c r="I676">
        <f>martianeum3[[#This Row],[stan_po_wydobyciu_z_ładunku]]-martianeum3[[#This Row],[ile_zabiera_na_orbite]]</f>
        <v>62.894799999999954</v>
      </c>
    </row>
    <row r="677" spans="1:9" x14ac:dyDescent="0.25">
      <c r="A677" s="1">
        <v>49316</v>
      </c>
      <c r="B677">
        <f t="shared" si="10"/>
        <v>62.894799999999954</v>
      </c>
      <c r="C677" t="s">
        <v>26</v>
      </c>
      <c r="D677">
        <v>29.8</v>
      </c>
      <c r="E677">
        <v>1.1000000000000001</v>
      </c>
      <c r="F677">
        <f>IF(martianeum3[[#This Row],[zawartosc '[%']]]&gt;=1,martianeum3[[#This Row],[masa '[kg']]]*martianeum3[[#This Row],[zawartosc '[%']]]*0.01,0)</f>
        <v>0.32780000000000004</v>
      </c>
      <c r="G677">
        <f>martianeum3[[#This Row],[stan_magazynu '[kg']]]+martianeum3[[#This Row],[ile_kg_materiału_z_ładunku]]</f>
        <v>63.222599999999957</v>
      </c>
      <c r="H677">
        <f>IF(martianeum3[[#This Row],[stan_po_wydobyciu_z_ładunku]]&gt;=100,100,0)</f>
        <v>0</v>
      </c>
      <c r="I677">
        <f>martianeum3[[#This Row],[stan_po_wydobyciu_z_ładunku]]-martianeum3[[#This Row],[ile_zabiera_na_orbite]]</f>
        <v>63.222599999999957</v>
      </c>
    </row>
    <row r="678" spans="1:9" x14ac:dyDescent="0.25">
      <c r="A678" s="1">
        <v>49317</v>
      </c>
      <c r="B678">
        <f t="shared" si="10"/>
        <v>63.222599999999957</v>
      </c>
      <c r="C678" t="s">
        <v>15</v>
      </c>
      <c r="D678">
        <v>17.100000000000001</v>
      </c>
      <c r="E678">
        <v>5.5</v>
      </c>
      <c r="F678">
        <f>IF(martianeum3[[#This Row],[zawartosc '[%']]]&gt;=1,martianeum3[[#This Row],[masa '[kg']]]*martianeum3[[#This Row],[zawartosc '[%']]]*0.01,0)</f>
        <v>0.94050000000000011</v>
      </c>
      <c r="G678">
        <f>martianeum3[[#This Row],[stan_magazynu '[kg']]]+martianeum3[[#This Row],[ile_kg_materiału_z_ładunku]]</f>
        <v>64.163099999999957</v>
      </c>
      <c r="H678">
        <f>IF(martianeum3[[#This Row],[stan_po_wydobyciu_z_ładunku]]&gt;=100,100,0)</f>
        <v>0</v>
      </c>
      <c r="I678">
        <f>martianeum3[[#This Row],[stan_po_wydobyciu_z_ładunku]]-martianeum3[[#This Row],[ile_zabiera_na_orbite]]</f>
        <v>64.163099999999957</v>
      </c>
    </row>
    <row r="679" spans="1:9" x14ac:dyDescent="0.25">
      <c r="A679" s="1">
        <v>49318</v>
      </c>
      <c r="B679">
        <f t="shared" si="10"/>
        <v>64.163099999999957</v>
      </c>
      <c r="C679" t="s">
        <v>14</v>
      </c>
      <c r="D679">
        <v>29.1</v>
      </c>
      <c r="E679">
        <v>0.4</v>
      </c>
      <c r="F679">
        <f>IF(martianeum3[[#This Row],[zawartosc '[%']]]&gt;=1,martianeum3[[#This Row],[masa '[kg']]]*martianeum3[[#This Row],[zawartosc '[%']]]*0.01,0)</f>
        <v>0</v>
      </c>
      <c r="G679">
        <f>martianeum3[[#This Row],[stan_magazynu '[kg']]]+martianeum3[[#This Row],[ile_kg_materiału_z_ładunku]]</f>
        <v>64.163099999999957</v>
      </c>
      <c r="H679">
        <f>IF(martianeum3[[#This Row],[stan_po_wydobyciu_z_ładunku]]&gt;=100,100,0)</f>
        <v>0</v>
      </c>
      <c r="I679">
        <f>martianeum3[[#This Row],[stan_po_wydobyciu_z_ładunku]]-martianeum3[[#This Row],[ile_zabiera_na_orbite]]</f>
        <v>64.163099999999957</v>
      </c>
    </row>
    <row r="680" spans="1:9" x14ac:dyDescent="0.25">
      <c r="A680" s="1">
        <v>49319</v>
      </c>
      <c r="B680">
        <f t="shared" si="10"/>
        <v>64.163099999999957</v>
      </c>
      <c r="C680" t="s">
        <v>18</v>
      </c>
      <c r="D680">
        <v>10.9</v>
      </c>
      <c r="E680">
        <v>0</v>
      </c>
      <c r="F680">
        <f>IF(martianeum3[[#This Row],[zawartosc '[%']]]&gt;=1,martianeum3[[#This Row],[masa '[kg']]]*martianeum3[[#This Row],[zawartosc '[%']]]*0.01,0)</f>
        <v>0</v>
      </c>
      <c r="G680">
        <f>martianeum3[[#This Row],[stan_magazynu '[kg']]]+martianeum3[[#This Row],[ile_kg_materiału_z_ładunku]]</f>
        <v>64.163099999999957</v>
      </c>
      <c r="H680">
        <f>IF(martianeum3[[#This Row],[stan_po_wydobyciu_z_ładunku]]&gt;=100,100,0)</f>
        <v>0</v>
      </c>
      <c r="I680">
        <f>martianeum3[[#This Row],[stan_po_wydobyciu_z_ładunku]]-martianeum3[[#This Row],[ile_zabiera_na_orbite]]</f>
        <v>64.163099999999957</v>
      </c>
    </row>
    <row r="681" spans="1:9" x14ac:dyDescent="0.25">
      <c r="A681" s="1">
        <v>49320</v>
      </c>
      <c r="B681">
        <f t="shared" si="10"/>
        <v>64.163099999999957</v>
      </c>
      <c r="C681" t="s">
        <v>32</v>
      </c>
      <c r="D681">
        <v>27.4</v>
      </c>
      <c r="E681">
        <v>0.3</v>
      </c>
      <c r="F681">
        <f>IF(martianeum3[[#This Row],[zawartosc '[%']]]&gt;=1,martianeum3[[#This Row],[masa '[kg']]]*martianeum3[[#This Row],[zawartosc '[%']]]*0.01,0)</f>
        <v>0</v>
      </c>
      <c r="G681">
        <f>martianeum3[[#This Row],[stan_magazynu '[kg']]]+martianeum3[[#This Row],[ile_kg_materiału_z_ładunku]]</f>
        <v>64.163099999999957</v>
      </c>
      <c r="H681">
        <f>IF(martianeum3[[#This Row],[stan_po_wydobyciu_z_ładunku]]&gt;=100,100,0)</f>
        <v>0</v>
      </c>
      <c r="I681">
        <f>martianeum3[[#This Row],[stan_po_wydobyciu_z_ładunku]]-martianeum3[[#This Row],[ile_zabiera_na_orbite]]</f>
        <v>64.163099999999957</v>
      </c>
    </row>
    <row r="682" spans="1:9" x14ac:dyDescent="0.25">
      <c r="A682" s="1">
        <v>49321</v>
      </c>
      <c r="B682">
        <f t="shared" si="10"/>
        <v>64.163099999999957</v>
      </c>
      <c r="C682" t="s">
        <v>19</v>
      </c>
      <c r="D682">
        <v>16.3</v>
      </c>
      <c r="E682">
        <v>9.8000000000000007</v>
      </c>
      <c r="F682">
        <f>IF(martianeum3[[#This Row],[zawartosc '[%']]]&gt;=1,martianeum3[[#This Row],[masa '[kg']]]*martianeum3[[#This Row],[zawartosc '[%']]]*0.01,0)</f>
        <v>1.5974000000000002</v>
      </c>
      <c r="G682">
        <f>martianeum3[[#This Row],[stan_magazynu '[kg']]]+martianeum3[[#This Row],[ile_kg_materiału_z_ładunku]]</f>
        <v>65.760499999999951</v>
      </c>
      <c r="H682">
        <f>IF(martianeum3[[#This Row],[stan_po_wydobyciu_z_ładunku]]&gt;=100,100,0)</f>
        <v>0</v>
      </c>
      <c r="I682">
        <f>martianeum3[[#This Row],[stan_po_wydobyciu_z_ładunku]]-martianeum3[[#This Row],[ile_zabiera_na_orbite]]</f>
        <v>65.760499999999951</v>
      </c>
    </row>
    <row r="683" spans="1:9" x14ac:dyDescent="0.25">
      <c r="A683" s="1">
        <v>49322</v>
      </c>
      <c r="B683">
        <f t="shared" si="10"/>
        <v>65.760499999999951</v>
      </c>
      <c r="C683" t="s">
        <v>7</v>
      </c>
      <c r="D683">
        <v>14.7</v>
      </c>
      <c r="E683">
        <v>0</v>
      </c>
      <c r="F683">
        <f>IF(martianeum3[[#This Row],[zawartosc '[%']]]&gt;=1,martianeum3[[#This Row],[masa '[kg']]]*martianeum3[[#This Row],[zawartosc '[%']]]*0.01,0)</f>
        <v>0</v>
      </c>
      <c r="G683">
        <f>martianeum3[[#This Row],[stan_magazynu '[kg']]]+martianeum3[[#This Row],[ile_kg_materiału_z_ładunku]]</f>
        <v>65.760499999999951</v>
      </c>
      <c r="H683">
        <f>IF(martianeum3[[#This Row],[stan_po_wydobyciu_z_ładunku]]&gt;=100,100,0)</f>
        <v>0</v>
      </c>
      <c r="I683">
        <f>martianeum3[[#This Row],[stan_po_wydobyciu_z_ładunku]]-martianeum3[[#This Row],[ile_zabiera_na_orbite]]</f>
        <v>65.760499999999951</v>
      </c>
    </row>
    <row r="684" spans="1:9" x14ac:dyDescent="0.25">
      <c r="A684" s="1">
        <v>49323</v>
      </c>
      <c r="B684">
        <f t="shared" si="10"/>
        <v>65.760499999999951</v>
      </c>
      <c r="C684" t="s">
        <v>12</v>
      </c>
      <c r="D684">
        <v>17.2</v>
      </c>
      <c r="E684">
        <v>2</v>
      </c>
      <c r="F684">
        <f>IF(martianeum3[[#This Row],[zawartosc '[%']]]&gt;=1,martianeum3[[#This Row],[masa '[kg']]]*martianeum3[[#This Row],[zawartosc '[%']]]*0.01,0)</f>
        <v>0.34399999999999997</v>
      </c>
      <c r="G684">
        <f>martianeum3[[#This Row],[stan_magazynu '[kg']]]+martianeum3[[#This Row],[ile_kg_materiału_z_ładunku]]</f>
        <v>66.104499999999945</v>
      </c>
      <c r="H684">
        <f>IF(martianeum3[[#This Row],[stan_po_wydobyciu_z_ładunku]]&gt;=100,100,0)</f>
        <v>0</v>
      </c>
      <c r="I684">
        <f>martianeum3[[#This Row],[stan_po_wydobyciu_z_ładunku]]-martianeum3[[#This Row],[ile_zabiera_na_orbite]]</f>
        <v>66.104499999999945</v>
      </c>
    </row>
    <row r="685" spans="1:9" x14ac:dyDescent="0.25">
      <c r="A685" s="1">
        <v>49324</v>
      </c>
      <c r="B685">
        <f t="shared" si="10"/>
        <v>66.104499999999945</v>
      </c>
      <c r="C685" t="s">
        <v>15</v>
      </c>
      <c r="D685">
        <v>24.2</v>
      </c>
      <c r="E685">
        <v>9.9</v>
      </c>
      <c r="F685">
        <f>IF(martianeum3[[#This Row],[zawartosc '[%']]]&gt;=1,martianeum3[[#This Row],[masa '[kg']]]*martianeum3[[#This Row],[zawartosc '[%']]]*0.01,0)</f>
        <v>2.3958000000000004</v>
      </c>
      <c r="G685">
        <f>martianeum3[[#This Row],[stan_magazynu '[kg']]]+martianeum3[[#This Row],[ile_kg_materiału_z_ładunku]]</f>
        <v>68.500299999999939</v>
      </c>
      <c r="H685">
        <f>IF(martianeum3[[#This Row],[stan_po_wydobyciu_z_ładunku]]&gt;=100,100,0)</f>
        <v>0</v>
      </c>
      <c r="I685">
        <f>martianeum3[[#This Row],[stan_po_wydobyciu_z_ładunku]]-martianeum3[[#This Row],[ile_zabiera_na_orbite]]</f>
        <v>68.500299999999939</v>
      </c>
    </row>
    <row r="686" spans="1:9" x14ac:dyDescent="0.25">
      <c r="A686" s="1">
        <v>49325</v>
      </c>
      <c r="B686">
        <f t="shared" si="10"/>
        <v>68.500299999999939</v>
      </c>
      <c r="C686" t="s">
        <v>13</v>
      </c>
      <c r="D686">
        <v>22.3</v>
      </c>
      <c r="E686">
        <v>0</v>
      </c>
      <c r="F686">
        <f>IF(martianeum3[[#This Row],[zawartosc '[%']]]&gt;=1,martianeum3[[#This Row],[masa '[kg']]]*martianeum3[[#This Row],[zawartosc '[%']]]*0.01,0)</f>
        <v>0</v>
      </c>
      <c r="G686">
        <f>martianeum3[[#This Row],[stan_magazynu '[kg']]]+martianeum3[[#This Row],[ile_kg_materiału_z_ładunku]]</f>
        <v>68.500299999999939</v>
      </c>
      <c r="H686">
        <f>IF(martianeum3[[#This Row],[stan_po_wydobyciu_z_ładunku]]&gt;=100,100,0)</f>
        <v>0</v>
      </c>
      <c r="I686">
        <f>martianeum3[[#This Row],[stan_po_wydobyciu_z_ładunku]]-martianeum3[[#This Row],[ile_zabiera_na_orbite]]</f>
        <v>68.500299999999939</v>
      </c>
    </row>
    <row r="687" spans="1:9" x14ac:dyDescent="0.25">
      <c r="A687" s="1">
        <v>49326</v>
      </c>
      <c r="B687">
        <f t="shared" si="10"/>
        <v>68.500299999999939</v>
      </c>
      <c r="C687" t="s">
        <v>29</v>
      </c>
      <c r="D687">
        <v>26.7</v>
      </c>
      <c r="E687">
        <v>0.6</v>
      </c>
      <c r="F687">
        <f>IF(martianeum3[[#This Row],[zawartosc '[%']]]&gt;=1,martianeum3[[#This Row],[masa '[kg']]]*martianeum3[[#This Row],[zawartosc '[%']]]*0.01,0)</f>
        <v>0</v>
      </c>
      <c r="G687">
        <f>martianeum3[[#This Row],[stan_magazynu '[kg']]]+martianeum3[[#This Row],[ile_kg_materiału_z_ładunku]]</f>
        <v>68.500299999999939</v>
      </c>
      <c r="H687">
        <f>IF(martianeum3[[#This Row],[stan_po_wydobyciu_z_ładunku]]&gt;=100,100,0)</f>
        <v>0</v>
      </c>
      <c r="I687">
        <f>martianeum3[[#This Row],[stan_po_wydobyciu_z_ładunku]]-martianeum3[[#This Row],[ile_zabiera_na_orbite]]</f>
        <v>68.500299999999939</v>
      </c>
    </row>
    <row r="688" spans="1:9" x14ac:dyDescent="0.25">
      <c r="A688" s="1">
        <v>49327</v>
      </c>
      <c r="B688">
        <f t="shared" si="10"/>
        <v>68.500299999999939</v>
      </c>
      <c r="C688" t="s">
        <v>12</v>
      </c>
      <c r="D688">
        <v>10.9</v>
      </c>
      <c r="E688">
        <v>3.8</v>
      </c>
      <c r="F688">
        <f>IF(martianeum3[[#This Row],[zawartosc '[%']]]&gt;=1,martianeum3[[#This Row],[masa '[kg']]]*martianeum3[[#This Row],[zawartosc '[%']]]*0.01,0)</f>
        <v>0.41420000000000001</v>
      </c>
      <c r="G688">
        <f>martianeum3[[#This Row],[stan_magazynu '[kg']]]+martianeum3[[#This Row],[ile_kg_materiału_z_ładunku]]</f>
        <v>68.914499999999933</v>
      </c>
      <c r="H688">
        <f>IF(martianeum3[[#This Row],[stan_po_wydobyciu_z_ładunku]]&gt;=100,100,0)</f>
        <v>0</v>
      </c>
      <c r="I688">
        <f>martianeum3[[#This Row],[stan_po_wydobyciu_z_ładunku]]-martianeum3[[#This Row],[ile_zabiera_na_orbite]]</f>
        <v>68.914499999999933</v>
      </c>
    </row>
    <row r="689" spans="1:9" x14ac:dyDescent="0.25">
      <c r="A689" s="1">
        <v>49328</v>
      </c>
      <c r="B689">
        <f t="shared" si="10"/>
        <v>68.914499999999933</v>
      </c>
      <c r="C689" t="s">
        <v>21</v>
      </c>
      <c r="D689">
        <v>23.7</v>
      </c>
      <c r="E689">
        <v>0</v>
      </c>
      <c r="F689">
        <f>IF(martianeum3[[#This Row],[zawartosc '[%']]]&gt;=1,martianeum3[[#This Row],[masa '[kg']]]*martianeum3[[#This Row],[zawartosc '[%']]]*0.01,0)</f>
        <v>0</v>
      </c>
      <c r="G689">
        <f>martianeum3[[#This Row],[stan_magazynu '[kg']]]+martianeum3[[#This Row],[ile_kg_materiału_z_ładunku]]</f>
        <v>68.914499999999933</v>
      </c>
      <c r="H689">
        <f>IF(martianeum3[[#This Row],[stan_po_wydobyciu_z_ładunku]]&gt;=100,100,0)</f>
        <v>0</v>
      </c>
      <c r="I689">
        <f>martianeum3[[#This Row],[stan_po_wydobyciu_z_ładunku]]-martianeum3[[#This Row],[ile_zabiera_na_orbite]]</f>
        <v>68.914499999999933</v>
      </c>
    </row>
    <row r="690" spans="1:9" x14ac:dyDescent="0.25">
      <c r="A690" s="1">
        <v>49329</v>
      </c>
      <c r="B690">
        <f t="shared" si="10"/>
        <v>68.914499999999933</v>
      </c>
      <c r="C690" t="s">
        <v>10</v>
      </c>
      <c r="D690">
        <v>16</v>
      </c>
      <c r="E690">
        <v>22.3</v>
      </c>
      <c r="F690">
        <f>IF(martianeum3[[#This Row],[zawartosc '[%']]]&gt;=1,martianeum3[[#This Row],[masa '[kg']]]*martianeum3[[#This Row],[zawartosc '[%']]]*0.01,0)</f>
        <v>3.5680000000000001</v>
      </c>
      <c r="G690">
        <f>martianeum3[[#This Row],[stan_magazynu '[kg']]]+martianeum3[[#This Row],[ile_kg_materiału_z_ładunku]]</f>
        <v>72.482499999999931</v>
      </c>
      <c r="H690">
        <f>IF(martianeum3[[#This Row],[stan_po_wydobyciu_z_ładunku]]&gt;=100,100,0)</f>
        <v>0</v>
      </c>
      <c r="I690">
        <f>martianeum3[[#This Row],[stan_po_wydobyciu_z_ładunku]]-martianeum3[[#This Row],[ile_zabiera_na_orbite]]</f>
        <v>72.482499999999931</v>
      </c>
    </row>
    <row r="691" spans="1:9" x14ac:dyDescent="0.25">
      <c r="A691" s="1">
        <v>49330</v>
      </c>
      <c r="B691">
        <f t="shared" si="10"/>
        <v>72.482499999999931</v>
      </c>
      <c r="C691" t="s">
        <v>10</v>
      </c>
      <c r="D691">
        <v>19.399999999999999</v>
      </c>
      <c r="E691">
        <v>41.6</v>
      </c>
      <c r="F691">
        <f>IF(martianeum3[[#This Row],[zawartosc '[%']]]&gt;=1,martianeum3[[#This Row],[masa '[kg']]]*martianeum3[[#This Row],[zawartosc '[%']]]*0.01,0)</f>
        <v>8.0703999999999994</v>
      </c>
      <c r="G691">
        <f>martianeum3[[#This Row],[stan_magazynu '[kg']]]+martianeum3[[#This Row],[ile_kg_materiału_z_ładunku]]</f>
        <v>80.552899999999937</v>
      </c>
      <c r="H691">
        <f>IF(martianeum3[[#This Row],[stan_po_wydobyciu_z_ładunku]]&gt;=100,100,0)</f>
        <v>0</v>
      </c>
      <c r="I691">
        <f>martianeum3[[#This Row],[stan_po_wydobyciu_z_ładunku]]-martianeum3[[#This Row],[ile_zabiera_na_orbite]]</f>
        <v>80.552899999999937</v>
      </c>
    </row>
    <row r="692" spans="1:9" x14ac:dyDescent="0.25">
      <c r="A692" s="1">
        <v>49331</v>
      </c>
      <c r="B692">
        <f t="shared" si="10"/>
        <v>80.552899999999937</v>
      </c>
      <c r="C692" t="s">
        <v>11</v>
      </c>
      <c r="D692">
        <v>26.7</v>
      </c>
      <c r="E692">
        <v>10</v>
      </c>
      <c r="F692">
        <f>IF(martianeum3[[#This Row],[zawartosc '[%']]]&gt;=1,martianeum3[[#This Row],[masa '[kg']]]*martianeum3[[#This Row],[zawartosc '[%']]]*0.01,0)</f>
        <v>2.67</v>
      </c>
      <c r="G692">
        <f>martianeum3[[#This Row],[stan_magazynu '[kg']]]+martianeum3[[#This Row],[ile_kg_materiału_z_ładunku]]</f>
        <v>83.222899999999939</v>
      </c>
      <c r="H692">
        <f>IF(martianeum3[[#This Row],[stan_po_wydobyciu_z_ładunku]]&gt;=100,100,0)</f>
        <v>0</v>
      </c>
      <c r="I692">
        <f>martianeum3[[#This Row],[stan_po_wydobyciu_z_ładunku]]-martianeum3[[#This Row],[ile_zabiera_na_orbite]]</f>
        <v>83.222899999999939</v>
      </c>
    </row>
    <row r="693" spans="1:9" x14ac:dyDescent="0.25">
      <c r="A693" s="1">
        <v>49332</v>
      </c>
      <c r="B693">
        <f t="shared" si="10"/>
        <v>83.222899999999939</v>
      </c>
      <c r="C693" t="s">
        <v>19</v>
      </c>
      <c r="D693">
        <v>20.8</v>
      </c>
      <c r="E693">
        <v>0</v>
      </c>
      <c r="F693">
        <f>IF(martianeum3[[#This Row],[zawartosc '[%']]]&gt;=1,martianeum3[[#This Row],[masa '[kg']]]*martianeum3[[#This Row],[zawartosc '[%']]]*0.01,0)</f>
        <v>0</v>
      </c>
      <c r="G693">
        <f>martianeum3[[#This Row],[stan_magazynu '[kg']]]+martianeum3[[#This Row],[ile_kg_materiału_z_ładunku]]</f>
        <v>83.222899999999939</v>
      </c>
      <c r="H693">
        <f>IF(martianeum3[[#This Row],[stan_po_wydobyciu_z_ładunku]]&gt;=100,100,0)</f>
        <v>0</v>
      </c>
      <c r="I693">
        <f>martianeum3[[#This Row],[stan_po_wydobyciu_z_ładunku]]-martianeum3[[#This Row],[ile_zabiera_na_orbite]]</f>
        <v>83.222899999999939</v>
      </c>
    </row>
    <row r="694" spans="1:9" x14ac:dyDescent="0.25">
      <c r="A694" s="1">
        <v>49333</v>
      </c>
      <c r="B694">
        <f t="shared" si="10"/>
        <v>83.222899999999939</v>
      </c>
      <c r="C694" t="s">
        <v>10</v>
      </c>
      <c r="D694">
        <v>25.6</v>
      </c>
      <c r="E694">
        <v>0</v>
      </c>
      <c r="F694">
        <f>IF(martianeum3[[#This Row],[zawartosc '[%']]]&gt;=1,martianeum3[[#This Row],[masa '[kg']]]*martianeum3[[#This Row],[zawartosc '[%']]]*0.01,0)</f>
        <v>0</v>
      </c>
      <c r="G694">
        <f>martianeum3[[#This Row],[stan_magazynu '[kg']]]+martianeum3[[#This Row],[ile_kg_materiału_z_ładunku]]</f>
        <v>83.222899999999939</v>
      </c>
      <c r="H694">
        <f>IF(martianeum3[[#This Row],[stan_po_wydobyciu_z_ładunku]]&gt;=100,100,0)</f>
        <v>0</v>
      </c>
      <c r="I694">
        <f>martianeum3[[#This Row],[stan_po_wydobyciu_z_ładunku]]-martianeum3[[#This Row],[ile_zabiera_na_orbite]]</f>
        <v>83.222899999999939</v>
      </c>
    </row>
    <row r="695" spans="1:9" x14ac:dyDescent="0.25">
      <c r="A695" s="1">
        <v>49334</v>
      </c>
      <c r="B695">
        <f t="shared" si="10"/>
        <v>83.222899999999939</v>
      </c>
      <c r="C695" t="s">
        <v>18</v>
      </c>
      <c r="D695">
        <v>18.3</v>
      </c>
      <c r="E695">
        <v>0.5</v>
      </c>
      <c r="F695">
        <f>IF(martianeum3[[#This Row],[zawartosc '[%']]]&gt;=1,martianeum3[[#This Row],[masa '[kg']]]*martianeum3[[#This Row],[zawartosc '[%']]]*0.01,0)</f>
        <v>0</v>
      </c>
      <c r="G695">
        <f>martianeum3[[#This Row],[stan_magazynu '[kg']]]+martianeum3[[#This Row],[ile_kg_materiału_z_ładunku]]</f>
        <v>83.222899999999939</v>
      </c>
      <c r="H695">
        <f>IF(martianeum3[[#This Row],[stan_po_wydobyciu_z_ładunku]]&gt;=100,100,0)</f>
        <v>0</v>
      </c>
      <c r="I695">
        <f>martianeum3[[#This Row],[stan_po_wydobyciu_z_ładunku]]-martianeum3[[#This Row],[ile_zabiera_na_orbite]]</f>
        <v>83.222899999999939</v>
      </c>
    </row>
    <row r="696" spans="1:9" x14ac:dyDescent="0.25">
      <c r="A696" s="1">
        <v>49335</v>
      </c>
      <c r="B696">
        <f t="shared" si="10"/>
        <v>83.222899999999939</v>
      </c>
      <c r="C696" t="s">
        <v>9</v>
      </c>
      <c r="D696">
        <v>27.4</v>
      </c>
      <c r="E696">
        <v>4.2</v>
      </c>
      <c r="F696">
        <f>IF(martianeum3[[#This Row],[zawartosc '[%']]]&gt;=1,martianeum3[[#This Row],[masa '[kg']]]*martianeum3[[#This Row],[zawartosc '[%']]]*0.01,0)</f>
        <v>1.1508</v>
      </c>
      <c r="G696">
        <f>martianeum3[[#This Row],[stan_magazynu '[kg']]]+martianeum3[[#This Row],[ile_kg_materiału_z_ładunku]]</f>
        <v>84.373699999999943</v>
      </c>
      <c r="H696">
        <f>IF(martianeum3[[#This Row],[stan_po_wydobyciu_z_ładunku]]&gt;=100,100,0)</f>
        <v>0</v>
      </c>
      <c r="I696">
        <f>martianeum3[[#This Row],[stan_po_wydobyciu_z_ładunku]]-martianeum3[[#This Row],[ile_zabiera_na_orbite]]</f>
        <v>84.373699999999943</v>
      </c>
    </row>
    <row r="697" spans="1:9" x14ac:dyDescent="0.25">
      <c r="A697" s="1">
        <v>49336</v>
      </c>
      <c r="B697">
        <f t="shared" si="10"/>
        <v>84.373699999999943</v>
      </c>
      <c r="C697" t="s">
        <v>23</v>
      </c>
      <c r="D697">
        <v>16.100000000000001</v>
      </c>
      <c r="E697">
        <v>3.4</v>
      </c>
      <c r="F697">
        <f>IF(martianeum3[[#This Row],[zawartosc '[%']]]&gt;=1,martianeum3[[#This Row],[masa '[kg']]]*martianeum3[[#This Row],[zawartosc '[%']]]*0.01,0)</f>
        <v>0.5474</v>
      </c>
      <c r="G697">
        <f>martianeum3[[#This Row],[stan_magazynu '[kg']]]+martianeum3[[#This Row],[ile_kg_materiału_z_ładunku]]</f>
        <v>84.921099999999939</v>
      </c>
      <c r="H697">
        <f>IF(martianeum3[[#This Row],[stan_po_wydobyciu_z_ładunku]]&gt;=100,100,0)</f>
        <v>0</v>
      </c>
      <c r="I697">
        <f>martianeum3[[#This Row],[stan_po_wydobyciu_z_ładunku]]-martianeum3[[#This Row],[ile_zabiera_na_orbite]]</f>
        <v>84.921099999999939</v>
      </c>
    </row>
    <row r="698" spans="1:9" x14ac:dyDescent="0.25">
      <c r="A698" s="1">
        <v>49337</v>
      </c>
      <c r="B698">
        <f t="shared" si="10"/>
        <v>84.921099999999939</v>
      </c>
      <c r="C698" t="s">
        <v>14</v>
      </c>
      <c r="D698">
        <v>27.5</v>
      </c>
      <c r="E698">
        <v>8</v>
      </c>
      <c r="F698">
        <f>IF(martianeum3[[#This Row],[zawartosc '[%']]]&gt;=1,martianeum3[[#This Row],[masa '[kg']]]*martianeum3[[#This Row],[zawartosc '[%']]]*0.01,0)</f>
        <v>2.2000000000000002</v>
      </c>
      <c r="G698">
        <f>martianeum3[[#This Row],[stan_magazynu '[kg']]]+martianeum3[[#This Row],[ile_kg_materiału_z_ładunku]]</f>
        <v>87.121099999999942</v>
      </c>
      <c r="H698">
        <f>IF(martianeum3[[#This Row],[stan_po_wydobyciu_z_ładunku]]&gt;=100,100,0)</f>
        <v>0</v>
      </c>
      <c r="I698">
        <f>martianeum3[[#This Row],[stan_po_wydobyciu_z_ładunku]]-martianeum3[[#This Row],[ile_zabiera_na_orbite]]</f>
        <v>87.121099999999942</v>
      </c>
    </row>
    <row r="699" spans="1:9" x14ac:dyDescent="0.25">
      <c r="A699" s="1">
        <v>49338</v>
      </c>
      <c r="B699">
        <f t="shared" si="10"/>
        <v>87.121099999999942</v>
      </c>
      <c r="C699" t="s">
        <v>9</v>
      </c>
      <c r="D699">
        <v>28.4</v>
      </c>
      <c r="E699">
        <v>10.199999999999999</v>
      </c>
      <c r="F699">
        <f>IF(martianeum3[[#This Row],[zawartosc '[%']]]&gt;=1,martianeum3[[#This Row],[masa '[kg']]]*martianeum3[[#This Row],[zawartosc '[%']]]*0.01,0)</f>
        <v>2.8967999999999994</v>
      </c>
      <c r="G699">
        <f>martianeum3[[#This Row],[stan_magazynu '[kg']]]+martianeum3[[#This Row],[ile_kg_materiału_z_ładunku]]</f>
        <v>90.017899999999941</v>
      </c>
      <c r="H699">
        <f>IF(martianeum3[[#This Row],[stan_po_wydobyciu_z_ładunku]]&gt;=100,100,0)</f>
        <v>0</v>
      </c>
      <c r="I699">
        <f>martianeum3[[#This Row],[stan_po_wydobyciu_z_ładunku]]-martianeum3[[#This Row],[ile_zabiera_na_orbite]]</f>
        <v>90.017899999999941</v>
      </c>
    </row>
    <row r="700" spans="1:9" x14ac:dyDescent="0.25">
      <c r="A700" s="1">
        <v>49339</v>
      </c>
      <c r="B700">
        <f t="shared" si="10"/>
        <v>90.017899999999941</v>
      </c>
      <c r="C700" t="s">
        <v>13</v>
      </c>
      <c r="D700">
        <v>16.100000000000001</v>
      </c>
      <c r="E700">
        <v>4</v>
      </c>
      <c r="F700">
        <f>IF(martianeum3[[#This Row],[zawartosc '[%']]]&gt;=1,martianeum3[[#This Row],[masa '[kg']]]*martianeum3[[#This Row],[zawartosc '[%']]]*0.01,0)</f>
        <v>0.64400000000000002</v>
      </c>
      <c r="G700">
        <f>martianeum3[[#This Row],[stan_magazynu '[kg']]]+martianeum3[[#This Row],[ile_kg_materiału_z_ładunku]]</f>
        <v>90.661899999999946</v>
      </c>
      <c r="H700">
        <f>IF(martianeum3[[#This Row],[stan_po_wydobyciu_z_ładunku]]&gt;=100,100,0)</f>
        <v>0</v>
      </c>
      <c r="I700">
        <f>martianeum3[[#This Row],[stan_po_wydobyciu_z_ładunku]]-martianeum3[[#This Row],[ile_zabiera_na_orbite]]</f>
        <v>90.661899999999946</v>
      </c>
    </row>
    <row r="701" spans="1:9" x14ac:dyDescent="0.25">
      <c r="A701" s="1">
        <v>49340</v>
      </c>
      <c r="B701">
        <f t="shared" si="10"/>
        <v>90.661899999999946</v>
      </c>
      <c r="C701" t="s">
        <v>23</v>
      </c>
      <c r="D701">
        <v>28.4</v>
      </c>
      <c r="E701">
        <v>2.6</v>
      </c>
      <c r="F701">
        <f>IF(martianeum3[[#This Row],[zawartosc '[%']]]&gt;=1,martianeum3[[#This Row],[masa '[kg']]]*martianeum3[[#This Row],[zawartosc '[%']]]*0.01,0)</f>
        <v>0.73840000000000006</v>
      </c>
      <c r="G701">
        <f>martianeum3[[#This Row],[stan_magazynu '[kg']]]+martianeum3[[#This Row],[ile_kg_materiału_z_ładunku]]</f>
        <v>91.400299999999945</v>
      </c>
      <c r="H701">
        <f>IF(martianeum3[[#This Row],[stan_po_wydobyciu_z_ładunku]]&gt;=100,100,0)</f>
        <v>0</v>
      </c>
      <c r="I701">
        <f>martianeum3[[#This Row],[stan_po_wydobyciu_z_ładunku]]-martianeum3[[#This Row],[ile_zabiera_na_orbite]]</f>
        <v>91.400299999999945</v>
      </c>
    </row>
    <row r="702" spans="1:9" x14ac:dyDescent="0.25">
      <c r="A702" s="1">
        <v>49341</v>
      </c>
      <c r="B702">
        <f t="shared" si="10"/>
        <v>91.400299999999945</v>
      </c>
      <c r="C702" t="s">
        <v>14</v>
      </c>
      <c r="D702">
        <v>29.3</v>
      </c>
      <c r="E702">
        <v>0</v>
      </c>
      <c r="F702">
        <f>IF(martianeum3[[#This Row],[zawartosc '[%']]]&gt;=1,martianeum3[[#This Row],[masa '[kg']]]*martianeum3[[#This Row],[zawartosc '[%']]]*0.01,0)</f>
        <v>0</v>
      </c>
      <c r="G702">
        <f>martianeum3[[#This Row],[stan_magazynu '[kg']]]+martianeum3[[#This Row],[ile_kg_materiału_z_ładunku]]</f>
        <v>91.400299999999945</v>
      </c>
      <c r="H702">
        <f>IF(martianeum3[[#This Row],[stan_po_wydobyciu_z_ładunku]]&gt;=100,100,0)</f>
        <v>0</v>
      </c>
      <c r="I702">
        <f>martianeum3[[#This Row],[stan_po_wydobyciu_z_ładunku]]-martianeum3[[#This Row],[ile_zabiera_na_orbite]]</f>
        <v>91.400299999999945</v>
      </c>
    </row>
    <row r="703" spans="1:9" x14ac:dyDescent="0.25">
      <c r="A703" s="1">
        <v>49342</v>
      </c>
      <c r="B703">
        <f t="shared" si="10"/>
        <v>91.400299999999945</v>
      </c>
      <c r="C703" t="s">
        <v>13</v>
      </c>
      <c r="D703">
        <v>19.7</v>
      </c>
      <c r="E703">
        <v>16.2</v>
      </c>
      <c r="F703">
        <f>IF(martianeum3[[#This Row],[zawartosc '[%']]]&gt;=1,martianeum3[[#This Row],[masa '[kg']]]*martianeum3[[#This Row],[zawartosc '[%']]]*0.01,0)</f>
        <v>3.1913999999999998</v>
      </c>
      <c r="G703">
        <f>martianeum3[[#This Row],[stan_magazynu '[kg']]]+martianeum3[[#This Row],[ile_kg_materiału_z_ładunku]]</f>
        <v>94.591699999999946</v>
      </c>
      <c r="H703">
        <f>IF(martianeum3[[#This Row],[stan_po_wydobyciu_z_ładunku]]&gt;=100,100,0)</f>
        <v>0</v>
      </c>
      <c r="I703">
        <f>martianeum3[[#This Row],[stan_po_wydobyciu_z_ładunku]]-martianeum3[[#This Row],[ile_zabiera_na_orbite]]</f>
        <v>94.591699999999946</v>
      </c>
    </row>
    <row r="704" spans="1:9" x14ac:dyDescent="0.25">
      <c r="A704" s="1">
        <v>49343</v>
      </c>
      <c r="B704">
        <f t="shared" si="10"/>
        <v>94.591699999999946</v>
      </c>
      <c r="C704" t="s">
        <v>31</v>
      </c>
      <c r="D704">
        <v>11.5</v>
      </c>
      <c r="E704">
        <v>0.3</v>
      </c>
      <c r="F704">
        <f>IF(martianeum3[[#This Row],[zawartosc '[%']]]&gt;=1,martianeum3[[#This Row],[masa '[kg']]]*martianeum3[[#This Row],[zawartosc '[%']]]*0.01,0)</f>
        <v>0</v>
      </c>
      <c r="G704">
        <f>martianeum3[[#This Row],[stan_magazynu '[kg']]]+martianeum3[[#This Row],[ile_kg_materiału_z_ładunku]]</f>
        <v>94.591699999999946</v>
      </c>
      <c r="H704">
        <f>IF(martianeum3[[#This Row],[stan_po_wydobyciu_z_ładunku]]&gt;=100,100,0)</f>
        <v>0</v>
      </c>
      <c r="I704">
        <f>martianeum3[[#This Row],[stan_po_wydobyciu_z_ładunku]]-martianeum3[[#This Row],[ile_zabiera_na_orbite]]</f>
        <v>94.591699999999946</v>
      </c>
    </row>
    <row r="705" spans="1:9" x14ac:dyDescent="0.25">
      <c r="A705" s="1">
        <v>49344</v>
      </c>
      <c r="B705">
        <f t="shared" si="10"/>
        <v>94.591699999999946</v>
      </c>
      <c r="C705" t="s">
        <v>19</v>
      </c>
      <c r="D705">
        <v>19.5</v>
      </c>
      <c r="E705">
        <v>0</v>
      </c>
      <c r="F705">
        <f>IF(martianeum3[[#This Row],[zawartosc '[%']]]&gt;=1,martianeum3[[#This Row],[masa '[kg']]]*martianeum3[[#This Row],[zawartosc '[%']]]*0.01,0)</f>
        <v>0</v>
      </c>
      <c r="G705">
        <f>martianeum3[[#This Row],[stan_magazynu '[kg']]]+martianeum3[[#This Row],[ile_kg_materiału_z_ładunku]]</f>
        <v>94.591699999999946</v>
      </c>
      <c r="H705">
        <f>IF(martianeum3[[#This Row],[stan_po_wydobyciu_z_ładunku]]&gt;=100,100,0)</f>
        <v>0</v>
      </c>
      <c r="I705">
        <f>martianeum3[[#This Row],[stan_po_wydobyciu_z_ładunku]]-martianeum3[[#This Row],[ile_zabiera_na_orbite]]</f>
        <v>94.591699999999946</v>
      </c>
    </row>
    <row r="706" spans="1:9" x14ac:dyDescent="0.25">
      <c r="A706" s="1">
        <v>49345</v>
      </c>
      <c r="B706">
        <f t="shared" si="10"/>
        <v>94.591699999999946</v>
      </c>
      <c r="C706" t="s">
        <v>20</v>
      </c>
      <c r="D706">
        <v>22.7</v>
      </c>
      <c r="E706">
        <v>0.7</v>
      </c>
      <c r="F706">
        <f>IF(martianeum3[[#This Row],[zawartosc '[%']]]&gt;=1,martianeum3[[#This Row],[masa '[kg']]]*martianeum3[[#This Row],[zawartosc '[%']]]*0.01,0)</f>
        <v>0</v>
      </c>
      <c r="G706">
        <f>martianeum3[[#This Row],[stan_magazynu '[kg']]]+martianeum3[[#This Row],[ile_kg_materiału_z_ładunku]]</f>
        <v>94.591699999999946</v>
      </c>
      <c r="H706">
        <f>IF(martianeum3[[#This Row],[stan_po_wydobyciu_z_ładunku]]&gt;=100,100,0)</f>
        <v>0</v>
      </c>
      <c r="I706">
        <f>martianeum3[[#This Row],[stan_po_wydobyciu_z_ładunku]]-martianeum3[[#This Row],[ile_zabiera_na_orbite]]</f>
        <v>94.591699999999946</v>
      </c>
    </row>
    <row r="707" spans="1:9" x14ac:dyDescent="0.25">
      <c r="A707" s="1">
        <v>49346</v>
      </c>
      <c r="B707">
        <f t="shared" si="10"/>
        <v>94.591699999999946</v>
      </c>
      <c r="C707" t="s">
        <v>7</v>
      </c>
      <c r="D707">
        <v>19.7</v>
      </c>
      <c r="E707">
        <v>7.3</v>
      </c>
      <c r="F707">
        <f>IF(martianeum3[[#This Row],[zawartosc '[%']]]&gt;=1,martianeum3[[#This Row],[masa '[kg']]]*martianeum3[[#This Row],[zawartosc '[%']]]*0.01,0)</f>
        <v>1.4381000000000002</v>
      </c>
      <c r="G707">
        <f>martianeum3[[#This Row],[stan_magazynu '[kg']]]+martianeum3[[#This Row],[ile_kg_materiału_z_ładunku]]</f>
        <v>96.029799999999952</v>
      </c>
      <c r="H707">
        <f>IF(martianeum3[[#This Row],[stan_po_wydobyciu_z_ładunku]]&gt;=100,100,0)</f>
        <v>0</v>
      </c>
      <c r="I707">
        <f>martianeum3[[#This Row],[stan_po_wydobyciu_z_ładunku]]-martianeum3[[#This Row],[ile_zabiera_na_orbite]]</f>
        <v>96.029799999999952</v>
      </c>
    </row>
    <row r="708" spans="1:9" x14ac:dyDescent="0.25">
      <c r="A708" s="1">
        <v>49347</v>
      </c>
      <c r="B708">
        <f t="shared" ref="B708:B771" si="11">I707</f>
        <v>96.029799999999952</v>
      </c>
      <c r="C708" t="s">
        <v>26</v>
      </c>
      <c r="D708">
        <v>19.399999999999999</v>
      </c>
      <c r="E708">
        <v>0.4</v>
      </c>
      <c r="F708">
        <f>IF(martianeum3[[#This Row],[zawartosc '[%']]]&gt;=1,martianeum3[[#This Row],[masa '[kg']]]*martianeum3[[#This Row],[zawartosc '[%']]]*0.01,0)</f>
        <v>0</v>
      </c>
      <c r="G708">
        <f>martianeum3[[#This Row],[stan_magazynu '[kg']]]+martianeum3[[#This Row],[ile_kg_materiału_z_ładunku]]</f>
        <v>96.029799999999952</v>
      </c>
      <c r="H708">
        <f>IF(martianeum3[[#This Row],[stan_po_wydobyciu_z_ładunku]]&gt;=100,100,0)</f>
        <v>0</v>
      </c>
      <c r="I708">
        <f>martianeum3[[#This Row],[stan_po_wydobyciu_z_ładunku]]-martianeum3[[#This Row],[ile_zabiera_na_orbite]]</f>
        <v>96.029799999999952</v>
      </c>
    </row>
    <row r="709" spans="1:9" x14ac:dyDescent="0.25">
      <c r="A709" s="1">
        <v>49348</v>
      </c>
      <c r="B709">
        <f t="shared" si="11"/>
        <v>96.029799999999952</v>
      </c>
      <c r="C709" t="s">
        <v>23</v>
      </c>
      <c r="D709">
        <v>13.8</v>
      </c>
      <c r="E709">
        <v>1.1000000000000001</v>
      </c>
      <c r="F709">
        <f>IF(martianeum3[[#This Row],[zawartosc '[%']]]&gt;=1,martianeum3[[#This Row],[masa '[kg']]]*martianeum3[[#This Row],[zawartosc '[%']]]*0.01,0)</f>
        <v>0.15180000000000002</v>
      </c>
      <c r="G709">
        <f>martianeum3[[#This Row],[stan_magazynu '[kg']]]+martianeum3[[#This Row],[ile_kg_materiału_z_ładunku]]</f>
        <v>96.181599999999946</v>
      </c>
      <c r="H709">
        <f>IF(martianeum3[[#This Row],[stan_po_wydobyciu_z_ładunku]]&gt;=100,100,0)</f>
        <v>0</v>
      </c>
      <c r="I709">
        <f>martianeum3[[#This Row],[stan_po_wydobyciu_z_ładunku]]-martianeum3[[#This Row],[ile_zabiera_na_orbite]]</f>
        <v>96.181599999999946</v>
      </c>
    </row>
    <row r="710" spans="1:9" x14ac:dyDescent="0.25">
      <c r="A710" s="1">
        <v>49349</v>
      </c>
      <c r="B710">
        <f t="shared" si="11"/>
        <v>96.181599999999946</v>
      </c>
      <c r="C710" t="s">
        <v>13</v>
      </c>
      <c r="D710">
        <v>19.600000000000001</v>
      </c>
      <c r="E710">
        <v>2.2999999999999998</v>
      </c>
      <c r="F710">
        <f>IF(martianeum3[[#This Row],[zawartosc '[%']]]&gt;=1,martianeum3[[#This Row],[masa '[kg']]]*martianeum3[[#This Row],[zawartosc '[%']]]*0.01,0)</f>
        <v>0.45079999999999998</v>
      </c>
      <c r="G710">
        <f>martianeum3[[#This Row],[stan_magazynu '[kg']]]+martianeum3[[#This Row],[ile_kg_materiału_z_ładunku]]</f>
        <v>96.632399999999947</v>
      </c>
      <c r="H710">
        <f>IF(martianeum3[[#This Row],[stan_po_wydobyciu_z_ładunku]]&gt;=100,100,0)</f>
        <v>0</v>
      </c>
      <c r="I710">
        <f>martianeum3[[#This Row],[stan_po_wydobyciu_z_ładunku]]-martianeum3[[#This Row],[ile_zabiera_na_orbite]]</f>
        <v>96.632399999999947</v>
      </c>
    </row>
    <row r="711" spans="1:9" x14ac:dyDescent="0.25">
      <c r="A711" s="1">
        <v>49350</v>
      </c>
      <c r="B711">
        <f t="shared" si="11"/>
        <v>96.632399999999947</v>
      </c>
      <c r="C711" t="s">
        <v>19</v>
      </c>
      <c r="D711">
        <v>22.6</v>
      </c>
      <c r="E711">
        <v>13.3</v>
      </c>
      <c r="F711">
        <f>IF(martianeum3[[#This Row],[zawartosc '[%']]]&gt;=1,martianeum3[[#This Row],[masa '[kg']]]*martianeum3[[#This Row],[zawartosc '[%']]]*0.01,0)</f>
        <v>3.0058000000000007</v>
      </c>
      <c r="G711">
        <f>martianeum3[[#This Row],[stan_magazynu '[kg']]]+martianeum3[[#This Row],[ile_kg_materiału_z_ładunku]]</f>
        <v>99.638199999999955</v>
      </c>
      <c r="H711">
        <f>IF(martianeum3[[#This Row],[stan_po_wydobyciu_z_ładunku]]&gt;=100,100,0)</f>
        <v>0</v>
      </c>
      <c r="I711">
        <f>martianeum3[[#This Row],[stan_po_wydobyciu_z_ładunku]]-martianeum3[[#This Row],[ile_zabiera_na_orbite]]</f>
        <v>99.638199999999955</v>
      </c>
    </row>
    <row r="712" spans="1:9" x14ac:dyDescent="0.25">
      <c r="A712" s="1">
        <v>49351</v>
      </c>
      <c r="B712">
        <f t="shared" si="11"/>
        <v>99.638199999999955</v>
      </c>
      <c r="C712" t="s">
        <v>6</v>
      </c>
      <c r="D712">
        <v>18.2</v>
      </c>
      <c r="E712">
        <v>7.6</v>
      </c>
      <c r="F712">
        <f>IF(martianeum3[[#This Row],[zawartosc '[%']]]&gt;=1,martianeum3[[#This Row],[masa '[kg']]]*martianeum3[[#This Row],[zawartosc '[%']]]*0.01,0)</f>
        <v>1.3832</v>
      </c>
      <c r="G712">
        <f>martianeum3[[#This Row],[stan_magazynu '[kg']]]+martianeum3[[#This Row],[ile_kg_materiału_z_ładunku]]</f>
        <v>101.02139999999996</v>
      </c>
      <c r="H712">
        <f>IF(martianeum3[[#This Row],[stan_po_wydobyciu_z_ładunku]]&gt;=100,100,0)</f>
        <v>100</v>
      </c>
      <c r="I712">
        <f>martianeum3[[#This Row],[stan_po_wydobyciu_z_ładunku]]-martianeum3[[#This Row],[ile_zabiera_na_orbite]]</f>
        <v>1.0213999999999572</v>
      </c>
    </row>
    <row r="713" spans="1:9" x14ac:dyDescent="0.25">
      <c r="A713" s="1">
        <v>49352</v>
      </c>
      <c r="B713">
        <f t="shared" si="11"/>
        <v>1.0213999999999572</v>
      </c>
      <c r="C713" t="s">
        <v>19</v>
      </c>
      <c r="D713">
        <v>27.3</v>
      </c>
      <c r="E713">
        <v>38.4</v>
      </c>
      <c r="F713">
        <f>IF(martianeum3[[#This Row],[zawartosc '[%']]]&gt;=1,martianeum3[[#This Row],[masa '[kg']]]*martianeum3[[#This Row],[zawartosc '[%']]]*0.01,0)</f>
        <v>10.4832</v>
      </c>
      <c r="G713">
        <f>martianeum3[[#This Row],[stan_magazynu '[kg']]]+martianeum3[[#This Row],[ile_kg_materiału_z_ładunku]]</f>
        <v>11.504599999999957</v>
      </c>
      <c r="H713">
        <f>IF(martianeum3[[#This Row],[stan_po_wydobyciu_z_ładunku]]&gt;=100,100,0)</f>
        <v>0</v>
      </c>
      <c r="I713">
        <f>martianeum3[[#This Row],[stan_po_wydobyciu_z_ładunku]]-martianeum3[[#This Row],[ile_zabiera_na_orbite]]</f>
        <v>11.504599999999957</v>
      </c>
    </row>
    <row r="714" spans="1:9" x14ac:dyDescent="0.25">
      <c r="A714" s="1">
        <v>49353</v>
      </c>
      <c r="B714">
        <f t="shared" si="11"/>
        <v>11.504599999999957</v>
      </c>
      <c r="C714" t="s">
        <v>19</v>
      </c>
      <c r="D714">
        <v>14.7</v>
      </c>
      <c r="E714">
        <v>31.8</v>
      </c>
      <c r="F714">
        <f>IF(martianeum3[[#This Row],[zawartosc '[%']]]&gt;=1,martianeum3[[#This Row],[masa '[kg']]]*martianeum3[[#This Row],[zawartosc '[%']]]*0.01,0)</f>
        <v>4.6745999999999999</v>
      </c>
      <c r="G714">
        <f>martianeum3[[#This Row],[stan_magazynu '[kg']]]+martianeum3[[#This Row],[ile_kg_materiału_z_ładunku]]</f>
        <v>16.179199999999959</v>
      </c>
      <c r="H714">
        <f>IF(martianeum3[[#This Row],[stan_po_wydobyciu_z_ładunku]]&gt;=100,100,0)</f>
        <v>0</v>
      </c>
      <c r="I714">
        <f>martianeum3[[#This Row],[stan_po_wydobyciu_z_ładunku]]-martianeum3[[#This Row],[ile_zabiera_na_orbite]]</f>
        <v>16.179199999999959</v>
      </c>
    </row>
    <row r="715" spans="1:9" x14ac:dyDescent="0.25">
      <c r="A715" s="1">
        <v>49354</v>
      </c>
      <c r="B715">
        <f t="shared" si="11"/>
        <v>16.179199999999959</v>
      </c>
      <c r="C715" t="s">
        <v>22</v>
      </c>
      <c r="D715">
        <v>20.6</v>
      </c>
      <c r="E715">
        <v>5.9</v>
      </c>
      <c r="F715">
        <f>IF(martianeum3[[#This Row],[zawartosc '[%']]]&gt;=1,martianeum3[[#This Row],[masa '[kg']]]*martianeum3[[#This Row],[zawartosc '[%']]]*0.01,0)</f>
        <v>1.2154000000000003</v>
      </c>
      <c r="G715">
        <f>martianeum3[[#This Row],[stan_magazynu '[kg']]]+martianeum3[[#This Row],[ile_kg_materiału_z_ładunku]]</f>
        <v>17.394599999999958</v>
      </c>
      <c r="H715">
        <f>IF(martianeum3[[#This Row],[stan_po_wydobyciu_z_ładunku]]&gt;=100,100,0)</f>
        <v>0</v>
      </c>
      <c r="I715">
        <f>martianeum3[[#This Row],[stan_po_wydobyciu_z_ładunku]]-martianeum3[[#This Row],[ile_zabiera_na_orbite]]</f>
        <v>17.394599999999958</v>
      </c>
    </row>
    <row r="716" spans="1:9" x14ac:dyDescent="0.25">
      <c r="A716" s="1">
        <v>49355</v>
      </c>
      <c r="B716">
        <f t="shared" si="11"/>
        <v>17.394599999999958</v>
      </c>
      <c r="C716" t="s">
        <v>10</v>
      </c>
      <c r="D716">
        <v>12.6</v>
      </c>
      <c r="E716">
        <v>14.4</v>
      </c>
      <c r="F716">
        <f>IF(martianeum3[[#This Row],[zawartosc '[%']]]&gt;=1,martianeum3[[#This Row],[masa '[kg']]]*martianeum3[[#This Row],[zawartosc '[%']]]*0.01,0)</f>
        <v>1.8144</v>
      </c>
      <c r="G716">
        <f>martianeum3[[#This Row],[stan_magazynu '[kg']]]+martianeum3[[#This Row],[ile_kg_materiału_z_ładunku]]</f>
        <v>19.208999999999957</v>
      </c>
      <c r="H716">
        <f>IF(martianeum3[[#This Row],[stan_po_wydobyciu_z_ładunku]]&gt;=100,100,0)</f>
        <v>0</v>
      </c>
      <c r="I716">
        <f>martianeum3[[#This Row],[stan_po_wydobyciu_z_ładunku]]-martianeum3[[#This Row],[ile_zabiera_na_orbite]]</f>
        <v>19.208999999999957</v>
      </c>
    </row>
    <row r="717" spans="1:9" x14ac:dyDescent="0.25">
      <c r="A717" s="1">
        <v>49356</v>
      </c>
      <c r="B717">
        <f t="shared" si="11"/>
        <v>19.208999999999957</v>
      </c>
      <c r="C717" t="s">
        <v>11</v>
      </c>
      <c r="D717">
        <v>14.5</v>
      </c>
      <c r="E717">
        <v>0</v>
      </c>
      <c r="F717">
        <f>IF(martianeum3[[#This Row],[zawartosc '[%']]]&gt;=1,martianeum3[[#This Row],[masa '[kg']]]*martianeum3[[#This Row],[zawartosc '[%']]]*0.01,0)</f>
        <v>0</v>
      </c>
      <c r="G717">
        <f>martianeum3[[#This Row],[stan_magazynu '[kg']]]+martianeum3[[#This Row],[ile_kg_materiału_z_ładunku]]</f>
        <v>19.208999999999957</v>
      </c>
      <c r="H717">
        <f>IF(martianeum3[[#This Row],[stan_po_wydobyciu_z_ładunku]]&gt;=100,100,0)</f>
        <v>0</v>
      </c>
      <c r="I717">
        <f>martianeum3[[#This Row],[stan_po_wydobyciu_z_ładunku]]-martianeum3[[#This Row],[ile_zabiera_na_orbite]]</f>
        <v>19.208999999999957</v>
      </c>
    </row>
    <row r="718" spans="1:9" x14ac:dyDescent="0.25">
      <c r="A718" s="1">
        <v>49357</v>
      </c>
      <c r="B718">
        <f t="shared" si="11"/>
        <v>19.208999999999957</v>
      </c>
      <c r="C718" t="s">
        <v>10</v>
      </c>
      <c r="D718">
        <v>24.7</v>
      </c>
      <c r="E718">
        <v>36</v>
      </c>
      <c r="F718">
        <f>IF(martianeum3[[#This Row],[zawartosc '[%']]]&gt;=1,martianeum3[[#This Row],[masa '[kg']]]*martianeum3[[#This Row],[zawartosc '[%']]]*0.01,0)</f>
        <v>8.8919999999999995</v>
      </c>
      <c r="G718">
        <f>martianeum3[[#This Row],[stan_magazynu '[kg']]]+martianeum3[[#This Row],[ile_kg_materiału_z_ładunku]]</f>
        <v>28.100999999999956</v>
      </c>
      <c r="H718">
        <f>IF(martianeum3[[#This Row],[stan_po_wydobyciu_z_ładunku]]&gt;=100,100,0)</f>
        <v>0</v>
      </c>
      <c r="I718">
        <f>martianeum3[[#This Row],[stan_po_wydobyciu_z_ładunku]]-martianeum3[[#This Row],[ile_zabiera_na_orbite]]</f>
        <v>28.100999999999956</v>
      </c>
    </row>
    <row r="719" spans="1:9" x14ac:dyDescent="0.25">
      <c r="A719" s="1">
        <v>49358</v>
      </c>
      <c r="B719">
        <f t="shared" si="11"/>
        <v>28.100999999999956</v>
      </c>
      <c r="C719" t="s">
        <v>19</v>
      </c>
      <c r="D719">
        <v>17.899999999999999</v>
      </c>
      <c r="E719">
        <v>24.9</v>
      </c>
      <c r="F719">
        <f>IF(martianeum3[[#This Row],[zawartosc '[%']]]&gt;=1,martianeum3[[#This Row],[masa '[kg']]]*martianeum3[[#This Row],[zawartosc '[%']]]*0.01,0)</f>
        <v>4.4570999999999996</v>
      </c>
      <c r="G719">
        <f>martianeum3[[#This Row],[stan_magazynu '[kg']]]+martianeum3[[#This Row],[ile_kg_materiału_z_ładunku]]</f>
        <v>32.558099999999953</v>
      </c>
      <c r="H719">
        <f>IF(martianeum3[[#This Row],[stan_po_wydobyciu_z_ładunku]]&gt;=100,100,0)</f>
        <v>0</v>
      </c>
      <c r="I719">
        <f>martianeum3[[#This Row],[stan_po_wydobyciu_z_ładunku]]-martianeum3[[#This Row],[ile_zabiera_na_orbite]]</f>
        <v>32.558099999999953</v>
      </c>
    </row>
    <row r="720" spans="1:9" x14ac:dyDescent="0.25">
      <c r="A720" s="1">
        <v>49359</v>
      </c>
      <c r="B720">
        <f t="shared" si="11"/>
        <v>32.558099999999953</v>
      </c>
      <c r="C720" t="s">
        <v>14</v>
      </c>
      <c r="D720">
        <v>20.2</v>
      </c>
      <c r="E720">
        <v>2.9</v>
      </c>
      <c r="F720">
        <f>IF(martianeum3[[#This Row],[zawartosc '[%']]]&gt;=1,martianeum3[[#This Row],[masa '[kg']]]*martianeum3[[#This Row],[zawartosc '[%']]]*0.01,0)</f>
        <v>0.58579999999999999</v>
      </c>
      <c r="G720">
        <f>martianeum3[[#This Row],[stan_magazynu '[kg']]]+martianeum3[[#This Row],[ile_kg_materiału_z_ładunku]]</f>
        <v>33.143899999999952</v>
      </c>
      <c r="H720">
        <f>IF(martianeum3[[#This Row],[stan_po_wydobyciu_z_ładunku]]&gt;=100,100,0)</f>
        <v>0</v>
      </c>
      <c r="I720">
        <f>martianeum3[[#This Row],[stan_po_wydobyciu_z_ładunku]]-martianeum3[[#This Row],[ile_zabiera_na_orbite]]</f>
        <v>33.143899999999952</v>
      </c>
    </row>
    <row r="721" spans="1:9" x14ac:dyDescent="0.25">
      <c r="A721" s="1">
        <v>49360</v>
      </c>
      <c r="B721">
        <f t="shared" si="11"/>
        <v>33.143899999999952</v>
      </c>
      <c r="C721" t="s">
        <v>8</v>
      </c>
      <c r="D721">
        <v>13.4</v>
      </c>
      <c r="E721">
        <v>1.7</v>
      </c>
      <c r="F721">
        <f>IF(martianeum3[[#This Row],[zawartosc '[%']]]&gt;=1,martianeum3[[#This Row],[masa '[kg']]]*martianeum3[[#This Row],[zawartosc '[%']]]*0.01,0)</f>
        <v>0.2278</v>
      </c>
      <c r="G721">
        <f>martianeum3[[#This Row],[stan_magazynu '[kg']]]+martianeum3[[#This Row],[ile_kg_materiału_z_ładunku]]</f>
        <v>33.371699999999954</v>
      </c>
      <c r="H721">
        <f>IF(martianeum3[[#This Row],[stan_po_wydobyciu_z_ładunku]]&gt;=100,100,0)</f>
        <v>0</v>
      </c>
      <c r="I721">
        <f>martianeum3[[#This Row],[stan_po_wydobyciu_z_ładunku]]-martianeum3[[#This Row],[ile_zabiera_na_orbite]]</f>
        <v>33.371699999999954</v>
      </c>
    </row>
    <row r="722" spans="1:9" x14ac:dyDescent="0.25">
      <c r="A722" s="1">
        <v>49361</v>
      </c>
      <c r="B722">
        <f t="shared" si="11"/>
        <v>33.371699999999954</v>
      </c>
      <c r="C722" t="s">
        <v>17</v>
      </c>
      <c r="D722">
        <v>12.2</v>
      </c>
      <c r="E722">
        <v>6</v>
      </c>
      <c r="F722">
        <f>IF(martianeum3[[#This Row],[zawartosc '[%']]]&gt;=1,martianeum3[[#This Row],[masa '[kg']]]*martianeum3[[#This Row],[zawartosc '[%']]]*0.01,0)</f>
        <v>0.73199999999999987</v>
      </c>
      <c r="G722">
        <f>martianeum3[[#This Row],[stan_magazynu '[kg']]]+martianeum3[[#This Row],[ile_kg_materiału_z_ładunku]]</f>
        <v>34.103699999999954</v>
      </c>
      <c r="H722">
        <f>IF(martianeum3[[#This Row],[stan_po_wydobyciu_z_ładunku]]&gt;=100,100,0)</f>
        <v>0</v>
      </c>
      <c r="I722">
        <f>martianeum3[[#This Row],[stan_po_wydobyciu_z_ładunku]]-martianeum3[[#This Row],[ile_zabiera_na_orbite]]</f>
        <v>34.103699999999954</v>
      </c>
    </row>
    <row r="723" spans="1:9" x14ac:dyDescent="0.25">
      <c r="A723" s="1">
        <v>49362</v>
      </c>
      <c r="B723">
        <f t="shared" si="11"/>
        <v>34.103699999999954</v>
      </c>
      <c r="C723" t="s">
        <v>30</v>
      </c>
      <c r="D723">
        <v>29.8</v>
      </c>
      <c r="E723">
        <v>0.4</v>
      </c>
      <c r="F723">
        <f>IF(martianeum3[[#This Row],[zawartosc '[%']]]&gt;=1,martianeum3[[#This Row],[masa '[kg']]]*martianeum3[[#This Row],[zawartosc '[%']]]*0.01,0)</f>
        <v>0</v>
      </c>
      <c r="G723">
        <f>martianeum3[[#This Row],[stan_magazynu '[kg']]]+martianeum3[[#This Row],[ile_kg_materiału_z_ładunku]]</f>
        <v>34.103699999999954</v>
      </c>
      <c r="H723">
        <f>IF(martianeum3[[#This Row],[stan_po_wydobyciu_z_ładunku]]&gt;=100,100,0)</f>
        <v>0</v>
      </c>
      <c r="I723">
        <f>martianeum3[[#This Row],[stan_po_wydobyciu_z_ładunku]]-martianeum3[[#This Row],[ile_zabiera_na_orbite]]</f>
        <v>34.103699999999954</v>
      </c>
    </row>
    <row r="724" spans="1:9" x14ac:dyDescent="0.25">
      <c r="A724" s="1">
        <v>49363</v>
      </c>
      <c r="B724">
        <f t="shared" si="11"/>
        <v>34.103699999999954</v>
      </c>
      <c r="C724" t="s">
        <v>19</v>
      </c>
      <c r="D724">
        <v>16.100000000000001</v>
      </c>
      <c r="E724">
        <v>28.7</v>
      </c>
      <c r="F724">
        <f>IF(martianeum3[[#This Row],[zawartosc '[%']]]&gt;=1,martianeum3[[#This Row],[masa '[kg']]]*martianeum3[[#This Row],[zawartosc '[%']]]*0.01,0)</f>
        <v>4.6207000000000003</v>
      </c>
      <c r="G724">
        <f>martianeum3[[#This Row],[stan_magazynu '[kg']]]+martianeum3[[#This Row],[ile_kg_materiału_z_ładunku]]</f>
        <v>38.724399999999953</v>
      </c>
      <c r="H724">
        <f>IF(martianeum3[[#This Row],[stan_po_wydobyciu_z_ładunku]]&gt;=100,100,0)</f>
        <v>0</v>
      </c>
      <c r="I724">
        <f>martianeum3[[#This Row],[stan_po_wydobyciu_z_ładunku]]-martianeum3[[#This Row],[ile_zabiera_na_orbite]]</f>
        <v>38.724399999999953</v>
      </c>
    </row>
    <row r="725" spans="1:9" x14ac:dyDescent="0.25">
      <c r="A725" s="1">
        <v>49364</v>
      </c>
      <c r="B725">
        <f t="shared" si="11"/>
        <v>38.724399999999953</v>
      </c>
      <c r="C725" t="s">
        <v>10</v>
      </c>
      <c r="D725">
        <v>18.8</v>
      </c>
      <c r="E725">
        <v>0</v>
      </c>
      <c r="F725">
        <f>IF(martianeum3[[#This Row],[zawartosc '[%']]]&gt;=1,martianeum3[[#This Row],[masa '[kg']]]*martianeum3[[#This Row],[zawartosc '[%']]]*0.01,0)</f>
        <v>0</v>
      </c>
      <c r="G725">
        <f>martianeum3[[#This Row],[stan_magazynu '[kg']]]+martianeum3[[#This Row],[ile_kg_materiału_z_ładunku]]</f>
        <v>38.724399999999953</v>
      </c>
      <c r="H725">
        <f>IF(martianeum3[[#This Row],[stan_po_wydobyciu_z_ładunku]]&gt;=100,100,0)</f>
        <v>0</v>
      </c>
      <c r="I725">
        <f>martianeum3[[#This Row],[stan_po_wydobyciu_z_ładunku]]-martianeum3[[#This Row],[ile_zabiera_na_orbite]]</f>
        <v>38.724399999999953</v>
      </c>
    </row>
    <row r="726" spans="1:9" x14ac:dyDescent="0.25">
      <c r="A726" s="1">
        <v>49365</v>
      </c>
      <c r="B726">
        <f t="shared" si="11"/>
        <v>38.724399999999953</v>
      </c>
      <c r="C726" t="s">
        <v>15</v>
      </c>
      <c r="D726">
        <v>17.100000000000001</v>
      </c>
      <c r="E726">
        <v>0</v>
      </c>
      <c r="F726">
        <f>IF(martianeum3[[#This Row],[zawartosc '[%']]]&gt;=1,martianeum3[[#This Row],[masa '[kg']]]*martianeum3[[#This Row],[zawartosc '[%']]]*0.01,0)</f>
        <v>0</v>
      </c>
      <c r="G726">
        <f>martianeum3[[#This Row],[stan_magazynu '[kg']]]+martianeum3[[#This Row],[ile_kg_materiału_z_ładunku]]</f>
        <v>38.724399999999953</v>
      </c>
      <c r="H726">
        <f>IF(martianeum3[[#This Row],[stan_po_wydobyciu_z_ładunku]]&gt;=100,100,0)</f>
        <v>0</v>
      </c>
      <c r="I726">
        <f>martianeum3[[#This Row],[stan_po_wydobyciu_z_ładunku]]-martianeum3[[#This Row],[ile_zabiera_na_orbite]]</f>
        <v>38.724399999999953</v>
      </c>
    </row>
    <row r="727" spans="1:9" x14ac:dyDescent="0.25">
      <c r="A727" s="1">
        <v>49366</v>
      </c>
      <c r="B727">
        <f t="shared" si="11"/>
        <v>38.724399999999953</v>
      </c>
      <c r="C727" t="s">
        <v>9</v>
      </c>
      <c r="D727">
        <v>11.7</v>
      </c>
      <c r="E727">
        <v>7.7</v>
      </c>
      <c r="F727">
        <f>IF(martianeum3[[#This Row],[zawartosc '[%']]]&gt;=1,martianeum3[[#This Row],[masa '[kg']]]*martianeum3[[#This Row],[zawartosc '[%']]]*0.01,0)</f>
        <v>0.90090000000000003</v>
      </c>
      <c r="G727">
        <f>martianeum3[[#This Row],[stan_magazynu '[kg']]]+martianeum3[[#This Row],[ile_kg_materiału_z_ładunku]]</f>
        <v>39.625299999999953</v>
      </c>
      <c r="H727">
        <f>IF(martianeum3[[#This Row],[stan_po_wydobyciu_z_ładunku]]&gt;=100,100,0)</f>
        <v>0</v>
      </c>
      <c r="I727">
        <f>martianeum3[[#This Row],[stan_po_wydobyciu_z_ładunku]]-martianeum3[[#This Row],[ile_zabiera_na_orbite]]</f>
        <v>39.625299999999953</v>
      </c>
    </row>
    <row r="728" spans="1:9" x14ac:dyDescent="0.25">
      <c r="A728" s="1">
        <v>49367</v>
      </c>
      <c r="B728">
        <f t="shared" si="11"/>
        <v>39.625299999999953</v>
      </c>
      <c r="C728" t="s">
        <v>18</v>
      </c>
      <c r="D728">
        <v>25.4</v>
      </c>
      <c r="E728">
        <v>14.2</v>
      </c>
      <c r="F728">
        <f>IF(martianeum3[[#This Row],[zawartosc '[%']]]&gt;=1,martianeum3[[#This Row],[masa '[kg']]]*martianeum3[[#This Row],[zawartosc '[%']]]*0.01,0)</f>
        <v>3.6067999999999998</v>
      </c>
      <c r="G728">
        <f>martianeum3[[#This Row],[stan_magazynu '[kg']]]+martianeum3[[#This Row],[ile_kg_materiału_z_ładunku]]</f>
        <v>43.232099999999953</v>
      </c>
      <c r="H728">
        <f>IF(martianeum3[[#This Row],[stan_po_wydobyciu_z_ładunku]]&gt;=100,100,0)</f>
        <v>0</v>
      </c>
      <c r="I728">
        <f>martianeum3[[#This Row],[stan_po_wydobyciu_z_ładunku]]-martianeum3[[#This Row],[ile_zabiera_na_orbite]]</f>
        <v>43.232099999999953</v>
      </c>
    </row>
    <row r="729" spans="1:9" x14ac:dyDescent="0.25">
      <c r="A729" s="1">
        <v>49368</v>
      </c>
      <c r="B729">
        <f t="shared" si="11"/>
        <v>43.232099999999953</v>
      </c>
      <c r="C729" t="s">
        <v>22</v>
      </c>
      <c r="D729">
        <v>12.6</v>
      </c>
      <c r="E729">
        <v>9</v>
      </c>
      <c r="F729">
        <f>IF(martianeum3[[#This Row],[zawartosc '[%']]]&gt;=1,martianeum3[[#This Row],[masa '[kg']]]*martianeum3[[#This Row],[zawartosc '[%']]]*0.01,0)</f>
        <v>1.1339999999999999</v>
      </c>
      <c r="G729">
        <f>martianeum3[[#This Row],[stan_magazynu '[kg']]]+martianeum3[[#This Row],[ile_kg_materiału_z_ładunku]]</f>
        <v>44.366099999999953</v>
      </c>
      <c r="H729">
        <f>IF(martianeum3[[#This Row],[stan_po_wydobyciu_z_ładunku]]&gt;=100,100,0)</f>
        <v>0</v>
      </c>
      <c r="I729">
        <f>martianeum3[[#This Row],[stan_po_wydobyciu_z_ładunku]]-martianeum3[[#This Row],[ile_zabiera_na_orbite]]</f>
        <v>44.366099999999953</v>
      </c>
    </row>
    <row r="730" spans="1:9" x14ac:dyDescent="0.25">
      <c r="A730" s="1">
        <v>49369</v>
      </c>
      <c r="B730">
        <f t="shared" si="11"/>
        <v>44.366099999999953</v>
      </c>
      <c r="C730" t="s">
        <v>10</v>
      </c>
      <c r="D730">
        <v>15.8</v>
      </c>
      <c r="E730">
        <v>0</v>
      </c>
      <c r="F730">
        <f>IF(martianeum3[[#This Row],[zawartosc '[%']]]&gt;=1,martianeum3[[#This Row],[masa '[kg']]]*martianeum3[[#This Row],[zawartosc '[%']]]*0.01,0)</f>
        <v>0</v>
      </c>
      <c r="G730">
        <f>martianeum3[[#This Row],[stan_magazynu '[kg']]]+martianeum3[[#This Row],[ile_kg_materiału_z_ładunku]]</f>
        <v>44.366099999999953</v>
      </c>
      <c r="H730">
        <f>IF(martianeum3[[#This Row],[stan_po_wydobyciu_z_ładunku]]&gt;=100,100,0)</f>
        <v>0</v>
      </c>
      <c r="I730">
        <f>martianeum3[[#This Row],[stan_po_wydobyciu_z_ładunku]]-martianeum3[[#This Row],[ile_zabiera_na_orbite]]</f>
        <v>44.366099999999953</v>
      </c>
    </row>
    <row r="731" spans="1:9" x14ac:dyDescent="0.25">
      <c r="A731" s="1">
        <v>49370</v>
      </c>
      <c r="B731">
        <f t="shared" si="11"/>
        <v>44.366099999999953</v>
      </c>
      <c r="C731" t="s">
        <v>18</v>
      </c>
      <c r="D731">
        <v>24.7</v>
      </c>
      <c r="E731">
        <v>13.9</v>
      </c>
      <c r="F731">
        <f>IF(martianeum3[[#This Row],[zawartosc '[%']]]&gt;=1,martianeum3[[#This Row],[masa '[kg']]]*martianeum3[[#This Row],[zawartosc '[%']]]*0.01,0)</f>
        <v>3.4333</v>
      </c>
      <c r="G731">
        <f>martianeum3[[#This Row],[stan_magazynu '[kg']]]+martianeum3[[#This Row],[ile_kg_materiału_z_ładunku]]</f>
        <v>47.799399999999956</v>
      </c>
      <c r="H731">
        <f>IF(martianeum3[[#This Row],[stan_po_wydobyciu_z_ładunku]]&gt;=100,100,0)</f>
        <v>0</v>
      </c>
      <c r="I731">
        <f>martianeum3[[#This Row],[stan_po_wydobyciu_z_ładunku]]-martianeum3[[#This Row],[ile_zabiera_na_orbite]]</f>
        <v>47.799399999999956</v>
      </c>
    </row>
    <row r="732" spans="1:9" x14ac:dyDescent="0.25">
      <c r="A732" s="1">
        <v>49371</v>
      </c>
      <c r="B732">
        <f t="shared" si="11"/>
        <v>47.799399999999956</v>
      </c>
      <c r="C732" t="s">
        <v>27</v>
      </c>
      <c r="D732">
        <v>26.7</v>
      </c>
      <c r="E732">
        <v>0</v>
      </c>
      <c r="F732">
        <f>IF(martianeum3[[#This Row],[zawartosc '[%']]]&gt;=1,martianeum3[[#This Row],[masa '[kg']]]*martianeum3[[#This Row],[zawartosc '[%']]]*0.01,0)</f>
        <v>0</v>
      </c>
      <c r="G732">
        <f>martianeum3[[#This Row],[stan_magazynu '[kg']]]+martianeum3[[#This Row],[ile_kg_materiału_z_ładunku]]</f>
        <v>47.799399999999956</v>
      </c>
      <c r="H732">
        <f>IF(martianeum3[[#This Row],[stan_po_wydobyciu_z_ładunku]]&gt;=100,100,0)</f>
        <v>0</v>
      </c>
      <c r="I732">
        <f>martianeum3[[#This Row],[stan_po_wydobyciu_z_ładunku]]-martianeum3[[#This Row],[ile_zabiera_na_orbite]]</f>
        <v>47.799399999999956</v>
      </c>
    </row>
    <row r="733" spans="1:9" x14ac:dyDescent="0.25">
      <c r="A733" s="1">
        <v>49372</v>
      </c>
      <c r="B733">
        <f t="shared" si="11"/>
        <v>47.799399999999956</v>
      </c>
      <c r="C733" t="s">
        <v>19</v>
      </c>
      <c r="D733">
        <v>21.2</v>
      </c>
      <c r="E733">
        <v>5.3</v>
      </c>
      <c r="F733">
        <f>IF(martianeum3[[#This Row],[zawartosc '[%']]]&gt;=1,martianeum3[[#This Row],[masa '[kg']]]*martianeum3[[#This Row],[zawartosc '[%']]]*0.01,0)</f>
        <v>1.1235999999999999</v>
      </c>
      <c r="G733">
        <f>martianeum3[[#This Row],[stan_magazynu '[kg']]]+martianeum3[[#This Row],[ile_kg_materiału_z_ładunku]]</f>
        <v>48.922999999999959</v>
      </c>
      <c r="H733">
        <f>IF(martianeum3[[#This Row],[stan_po_wydobyciu_z_ładunku]]&gt;=100,100,0)</f>
        <v>0</v>
      </c>
      <c r="I733">
        <f>martianeum3[[#This Row],[stan_po_wydobyciu_z_ładunku]]-martianeum3[[#This Row],[ile_zabiera_na_orbite]]</f>
        <v>48.922999999999959</v>
      </c>
    </row>
    <row r="734" spans="1:9" x14ac:dyDescent="0.25">
      <c r="A734" s="1">
        <v>49373</v>
      </c>
      <c r="B734">
        <f t="shared" si="11"/>
        <v>48.922999999999959</v>
      </c>
      <c r="C734" t="s">
        <v>6</v>
      </c>
      <c r="D734">
        <v>10.4</v>
      </c>
      <c r="E734">
        <v>8.6</v>
      </c>
      <c r="F734">
        <f>IF(martianeum3[[#This Row],[zawartosc '[%']]]&gt;=1,martianeum3[[#This Row],[masa '[kg']]]*martianeum3[[#This Row],[zawartosc '[%']]]*0.01,0)</f>
        <v>0.89439999999999997</v>
      </c>
      <c r="G734">
        <f>martianeum3[[#This Row],[stan_magazynu '[kg']]]+martianeum3[[#This Row],[ile_kg_materiału_z_ładunku]]</f>
        <v>49.817399999999957</v>
      </c>
      <c r="H734">
        <f>IF(martianeum3[[#This Row],[stan_po_wydobyciu_z_ładunku]]&gt;=100,100,0)</f>
        <v>0</v>
      </c>
      <c r="I734">
        <f>martianeum3[[#This Row],[stan_po_wydobyciu_z_ładunku]]-martianeum3[[#This Row],[ile_zabiera_na_orbite]]</f>
        <v>49.817399999999957</v>
      </c>
    </row>
    <row r="735" spans="1:9" x14ac:dyDescent="0.25">
      <c r="A735" s="1">
        <v>49374</v>
      </c>
      <c r="B735">
        <f t="shared" si="11"/>
        <v>49.817399999999957</v>
      </c>
      <c r="C735" t="s">
        <v>26</v>
      </c>
      <c r="D735">
        <v>25.1</v>
      </c>
      <c r="E735">
        <v>3.3</v>
      </c>
      <c r="F735">
        <f>IF(martianeum3[[#This Row],[zawartosc '[%']]]&gt;=1,martianeum3[[#This Row],[masa '[kg']]]*martianeum3[[#This Row],[zawartosc '[%']]]*0.01,0)</f>
        <v>0.82830000000000004</v>
      </c>
      <c r="G735">
        <f>martianeum3[[#This Row],[stan_magazynu '[kg']]]+martianeum3[[#This Row],[ile_kg_materiału_z_ładunku]]</f>
        <v>50.645699999999955</v>
      </c>
      <c r="H735">
        <f>IF(martianeum3[[#This Row],[stan_po_wydobyciu_z_ładunku]]&gt;=100,100,0)</f>
        <v>0</v>
      </c>
      <c r="I735">
        <f>martianeum3[[#This Row],[stan_po_wydobyciu_z_ładunku]]-martianeum3[[#This Row],[ile_zabiera_na_orbite]]</f>
        <v>50.645699999999955</v>
      </c>
    </row>
    <row r="736" spans="1:9" x14ac:dyDescent="0.25">
      <c r="A736" s="1">
        <v>49375</v>
      </c>
      <c r="B736">
        <f t="shared" si="11"/>
        <v>50.645699999999955</v>
      </c>
      <c r="C736" t="s">
        <v>19</v>
      </c>
      <c r="D736">
        <v>27.8</v>
      </c>
      <c r="E736">
        <v>20.9</v>
      </c>
      <c r="F736">
        <f>IF(martianeum3[[#This Row],[zawartosc '[%']]]&gt;=1,martianeum3[[#This Row],[masa '[kg']]]*martianeum3[[#This Row],[zawartosc '[%']]]*0.01,0)</f>
        <v>5.8102</v>
      </c>
      <c r="G736">
        <f>martianeum3[[#This Row],[stan_magazynu '[kg']]]+martianeum3[[#This Row],[ile_kg_materiału_z_ładunku]]</f>
        <v>56.455899999999957</v>
      </c>
      <c r="H736">
        <f>IF(martianeum3[[#This Row],[stan_po_wydobyciu_z_ładunku]]&gt;=100,100,0)</f>
        <v>0</v>
      </c>
      <c r="I736">
        <f>martianeum3[[#This Row],[stan_po_wydobyciu_z_ładunku]]-martianeum3[[#This Row],[ile_zabiera_na_orbite]]</f>
        <v>56.455899999999957</v>
      </c>
    </row>
    <row r="737" spans="1:9" x14ac:dyDescent="0.25">
      <c r="A737" s="1">
        <v>49376</v>
      </c>
      <c r="B737">
        <f t="shared" si="11"/>
        <v>56.455899999999957</v>
      </c>
      <c r="C737" t="s">
        <v>11</v>
      </c>
      <c r="D737">
        <v>26.1</v>
      </c>
      <c r="E737">
        <v>0</v>
      </c>
      <c r="F737">
        <f>IF(martianeum3[[#This Row],[zawartosc '[%']]]&gt;=1,martianeum3[[#This Row],[masa '[kg']]]*martianeum3[[#This Row],[zawartosc '[%']]]*0.01,0)</f>
        <v>0</v>
      </c>
      <c r="G737">
        <f>martianeum3[[#This Row],[stan_magazynu '[kg']]]+martianeum3[[#This Row],[ile_kg_materiału_z_ładunku]]</f>
        <v>56.455899999999957</v>
      </c>
      <c r="H737">
        <f>IF(martianeum3[[#This Row],[stan_po_wydobyciu_z_ładunku]]&gt;=100,100,0)</f>
        <v>0</v>
      </c>
      <c r="I737">
        <f>martianeum3[[#This Row],[stan_po_wydobyciu_z_ładunku]]-martianeum3[[#This Row],[ile_zabiera_na_orbite]]</f>
        <v>56.455899999999957</v>
      </c>
    </row>
    <row r="738" spans="1:9" x14ac:dyDescent="0.25">
      <c r="A738" s="1">
        <v>49377</v>
      </c>
      <c r="B738">
        <f t="shared" si="11"/>
        <v>56.455899999999957</v>
      </c>
      <c r="C738" t="s">
        <v>13</v>
      </c>
      <c r="D738">
        <v>18.3</v>
      </c>
      <c r="E738">
        <v>7.8</v>
      </c>
      <c r="F738">
        <f>IF(martianeum3[[#This Row],[zawartosc '[%']]]&gt;=1,martianeum3[[#This Row],[masa '[kg']]]*martianeum3[[#This Row],[zawartosc '[%']]]*0.01,0)</f>
        <v>1.4274000000000002</v>
      </c>
      <c r="G738">
        <f>martianeum3[[#This Row],[stan_magazynu '[kg']]]+martianeum3[[#This Row],[ile_kg_materiału_z_ładunku]]</f>
        <v>57.883299999999956</v>
      </c>
      <c r="H738">
        <f>IF(martianeum3[[#This Row],[stan_po_wydobyciu_z_ładunku]]&gt;=100,100,0)</f>
        <v>0</v>
      </c>
      <c r="I738">
        <f>martianeum3[[#This Row],[stan_po_wydobyciu_z_ładunku]]-martianeum3[[#This Row],[ile_zabiera_na_orbite]]</f>
        <v>57.883299999999956</v>
      </c>
    </row>
    <row r="739" spans="1:9" x14ac:dyDescent="0.25">
      <c r="A739" s="1">
        <v>49378</v>
      </c>
      <c r="B739">
        <f t="shared" si="11"/>
        <v>57.883299999999956</v>
      </c>
      <c r="C739" t="s">
        <v>11</v>
      </c>
      <c r="D739">
        <v>16.3</v>
      </c>
      <c r="E739">
        <v>0</v>
      </c>
      <c r="F739">
        <f>IF(martianeum3[[#This Row],[zawartosc '[%']]]&gt;=1,martianeum3[[#This Row],[masa '[kg']]]*martianeum3[[#This Row],[zawartosc '[%']]]*0.01,0)</f>
        <v>0</v>
      </c>
      <c r="G739">
        <f>martianeum3[[#This Row],[stan_magazynu '[kg']]]+martianeum3[[#This Row],[ile_kg_materiału_z_ładunku]]</f>
        <v>57.883299999999956</v>
      </c>
      <c r="H739">
        <f>IF(martianeum3[[#This Row],[stan_po_wydobyciu_z_ładunku]]&gt;=100,100,0)</f>
        <v>0</v>
      </c>
      <c r="I739">
        <f>martianeum3[[#This Row],[stan_po_wydobyciu_z_ładunku]]-martianeum3[[#This Row],[ile_zabiera_na_orbite]]</f>
        <v>57.883299999999956</v>
      </c>
    </row>
    <row r="740" spans="1:9" x14ac:dyDescent="0.25">
      <c r="A740" s="1">
        <v>49379</v>
      </c>
      <c r="B740">
        <f t="shared" si="11"/>
        <v>57.883299999999956</v>
      </c>
      <c r="C740" t="s">
        <v>11</v>
      </c>
      <c r="D740">
        <v>17.2</v>
      </c>
      <c r="E740">
        <v>12.5</v>
      </c>
      <c r="F740">
        <f>IF(martianeum3[[#This Row],[zawartosc '[%']]]&gt;=1,martianeum3[[#This Row],[masa '[kg']]]*martianeum3[[#This Row],[zawartosc '[%']]]*0.01,0)</f>
        <v>2.15</v>
      </c>
      <c r="G740">
        <f>martianeum3[[#This Row],[stan_magazynu '[kg']]]+martianeum3[[#This Row],[ile_kg_materiału_z_ładunku]]</f>
        <v>60.033299999999954</v>
      </c>
      <c r="H740">
        <f>IF(martianeum3[[#This Row],[stan_po_wydobyciu_z_ładunku]]&gt;=100,100,0)</f>
        <v>0</v>
      </c>
      <c r="I740">
        <f>martianeum3[[#This Row],[stan_po_wydobyciu_z_ładunku]]-martianeum3[[#This Row],[ile_zabiera_na_orbite]]</f>
        <v>60.033299999999954</v>
      </c>
    </row>
    <row r="741" spans="1:9" x14ac:dyDescent="0.25">
      <c r="A741" s="1">
        <v>49380</v>
      </c>
      <c r="B741">
        <f t="shared" si="11"/>
        <v>60.033299999999954</v>
      </c>
      <c r="C741" t="s">
        <v>24</v>
      </c>
      <c r="D741">
        <v>22.1</v>
      </c>
      <c r="E741">
        <v>3.7</v>
      </c>
      <c r="F741">
        <f>IF(martianeum3[[#This Row],[zawartosc '[%']]]&gt;=1,martianeum3[[#This Row],[masa '[kg']]]*martianeum3[[#This Row],[zawartosc '[%']]]*0.01,0)</f>
        <v>0.81770000000000009</v>
      </c>
      <c r="G741">
        <f>martianeum3[[#This Row],[stan_magazynu '[kg']]]+martianeum3[[#This Row],[ile_kg_materiału_z_ładunku]]</f>
        <v>60.850999999999956</v>
      </c>
      <c r="H741">
        <f>IF(martianeum3[[#This Row],[stan_po_wydobyciu_z_ładunku]]&gt;=100,100,0)</f>
        <v>0</v>
      </c>
      <c r="I741">
        <f>martianeum3[[#This Row],[stan_po_wydobyciu_z_ładunku]]-martianeum3[[#This Row],[ile_zabiera_na_orbite]]</f>
        <v>60.850999999999956</v>
      </c>
    </row>
    <row r="742" spans="1:9" x14ac:dyDescent="0.25">
      <c r="A742" s="1">
        <v>49381</v>
      </c>
      <c r="B742">
        <f t="shared" si="11"/>
        <v>60.850999999999956</v>
      </c>
      <c r="C742" t="s">
        <v>23</v>
      </c>
      <c r="D742">
        <v>18.8</v>
      </c>
      <c r="E742">
        <v>0</v>
      </c>
      <c r="F742">
        <f>IF(martianeum3[[#This Row],[zawartosc '[%']]]&gt;=1,martianeum3[[#This Row],[masa '[kg']]]*martianeum3[[#This Row],[zawartosc '[%']]]*0.01,0)</f>
        <v>0</v>
      </c>
      <c r="G742">
        <f>martianeum3[[#This Row],[stan_magazynu '[kg']]]+martianeum3[[#This Row],[ile_kg_materiału_z_ładunku]]</f>
        <v>60.850999999999956</v>
      </c>
      <c r="H742">
        <f>IF(martianeum3[[#This Row],[stan_po_wydobyciu_z_ładunku]]&gt;=100,100,0)</f>
        <v>0</v>
      </c>
      <c r="I742">
        <f>martianeum3[[#This Row],[stan_po_wydobyciu_z_ładunku]]-martianeum3[[#This Row],[ile_zabiera_na_orbite]]</f>
        <v>60.850999999999956</v>
      </c>
    </row>
    <row r="743" spans="1:9" x14ac:dyDescent="0.25">
      <c r="A743" s="1">
        <v>49382</v>
      </c>
      <c r="B743">
        <f t="shared" si="11"/>
        <v>60.850999999999956</v>
      </c>
      <c r="C743" t="s">
        <v>18</v>
      </c>
      <c r="D743">
        <v>12.3</v>
      </c>
      <c r="E743">
        <v>7.1</v>
      </c>
      <c r="F743">
        <f>IF(martianeum3[[#This Row],[zawartosc '[%']]]&gt;=1,martianeum3[[#This Row],[masa '[kg']]]*martianeum3[[#This Row],[zawartosc '[%']]]*0.01,0)</f>
        <v>0.87329999999999997</v>
      </c>
      <c r="G743">
        <f>martianeum3[[#This Row],[stan_magazynu '[kg']]]+martianeum3[[#This Row],[ile_kg_materiału_z_ładunku]]</f>
        <v>61.724299999999957</v>
      </c>
      <c r="H743">
        <f>IF(martianeum3[[#This Row],[stan_po_wydobyciu_z_ładunku]]&gt;=100,100,0)</f>
        <v>0</v>
      </c>
      <c r="I743">
        <f>martianeum3[[#This Row],[stan_po_wydobyciu_z_ładunku]]-martianeum3[[#This Row],[ile_zabiera_na_orbite]]</f>
        <v>61.724299999999957</v>
      </c>
    </row>
    <row r="744" spans="1:9" x14ac:dyDescent="0.25">
      <c r="A744" s="1">
        <v>49383</v>
      </c>
      <c r="B744">
        <f t="shared" si="11"/>
        <v>61.724299999999957</v>
      </c>
      <c r="C744" t="s">
        <v>10</v>
      </c>
      <c r="D744">
        <v>27.5</v>
      </c>
      <c r="E744">
        <v>34.299999999999997</v>
      </c>
      <c r="F744">
        <f>IF(martianeum3[[#This Row],[zawartosc '[%']]]&gt;=1,martianeum3[[#This Row],[masa '[kg']]]*martianeum3[[#This Row],[zawartosc '[%']]]*0.01,0)</f>
        <v>9.4324999999999992</v>
      </c>
      <c r="G744">
        <f>martianeum3[[#This Row],[stan_magazynu '[kg']]]+martianeum3[[#This Row],[ile_kg_materiału_z_ładunku]]</f>
        <v>71.156799999999961</v>
      </c>
      <c r="H744">
        <f>IF(martianeum3[[#This Row],[stan_po_wydobyciu_z_ładunku]]&gt;=100,100,0)</f>
        <v>0</v>
      </c>
      <c r="I744">
        <f>martianeum3[[#This Row],[stan_po_wydobyciu_z_ładunku]]-martianeum3[[#This Row],[ile_zabiera_na_orbite]]</f>
        <v>71.156799999999961</v>
      </c>
    </row>
    <row r="745" spans="1:9" x14ac:dyDescent="0.25">
      <c r="A745" s="1">
        <v>49384</v>
      </c>
      <c r="B745">
        <f t="shared" si="11"/>
        <v>71.156799999999961</v>
      </c>
      <c r="C745" t="s">
        <v>18</v>
      </c>
      <c r="D745">
        <v>23.1</v>
      </c>
      <c r="E745">
        <v>0</v>
      </c>
      <c r="F745">
        <f>IF(martianeum3[[#This Row],[zawartosc '[%']]]&gt;=1,martianeum3[[#This Row],[masa '[kg']]]*martianeum3[[#This Row],[zawartosc '[%']]]*0.01,0)</f>
        <v>0</v>
      </c>
      <c r="G745">
        <f>martianeum3[[#This Row],[stan_magazynu '[kg']]]+martianeum3[[#This Row],[ile_kg_materiału_z_ładunku]]</f>
        <v>71.156799999999961</v>
      </c>
      <c r="H745">
        <f>IF(martianeum3[[#This Row],[stan_po_wydobyciu_z_ładunku]]&gt;=100,100,0)</f>
        <v>0</v>
      </c>
      <c r="I745">
        <f>martianeum3[[#This Row],[stan_po_wydobyciu_z_ładunku]]-martianeum3[[#This Row],[ile_zabiera_na_orbite]]</f>
        <v>71.156799999999961</v>
      </c>
    </row>
    <row r="746" spans="1:9" x14ac:dyDescent="0.25">
      <c r="A746" s="1">
        <v>49385</v>
      </c>
      <c r="B746">
        <f t="shared" si="11"/>
        <v>71.156799999999961</v>
      </c>
      <c r="C746" t="s">
        <v>11</v>
      </c>
      <c r="D746">
        <v>21.3</v>
      </c>
      <c r="E746">
        <v>0</v>
      </c>
      <c r="F746">
        <f>IF(martianeum3[[#This Row],[zawartosc '[%']]]&gt;=1,martianeum3[[#This Row],[masa '[kg']]]*martianeum3[[#This Row],[zawartosc '[%']]]*0.01,0)</f>
        <v>0</v>
      </c>
      <c r="G746">
        <f>martianeum3[[#This Row],[stan_magazynu '[kg']]]+martianeum3[[#This Row],[ile_kg_materiału_z_ładunku]]</f>
        <v>71.156799999999961</v>
      </c>
      <c r="H746">
        <f>IF(martianeum3[[#This Row],[stan_po_wydobyciu_z_ładunku]]&gt;=100,100,0)</f>
        <v>0</v>
      </c>
      <c r="I746">
        <f>martianeum3[[#This Row],[stan_po_wydobyciu_z_ładunku]]-martianeum3[[#This Row],[ile_zabiera_na_orbite]]</f>
        <v>71.156799999999961</v>
      </c>
    </row>
    <row r="747" spans="1:9" x14ac:dyDescent="0.25">
      <c r="A747" s="1">
        <v>49386</v>
      </c>
      <c r="B747">
        <f t="shared" si="11"/>
        <v>71.156799999999961</v>
      </c>
      <c r="C747" t="s">
        <v>26</v>
      </c>
      <c r="D747">
        <v>13.8</v>
      </c>
      <c r="E747">
        <v>5.9</v>
      </c>
      <c r="F747">
        <f>IF(martianeum3[[#This Row],[zawartosc '[%']]]&gt;=1,martianeum3[[#This Row],[masa '[kg']]]*martianeum3[[#This Row],[zawartosc '[%']]]*0.01,0)</f>
        <v>0.81420000000000015</v>
      </c>
      <c r="G747">
        <f>martianeum3[[#This Row],[stan_magazynu '[kg']]]+martianeum3[[#This Row],[ile_kg_materiału_z_ładunku]]</f>
        <v>71.970999999999961</v>
      </c>
      <c r="H747">
        <f>IF(martianeum3[[#This Row],[stan_po_wydobyciu_z_ładunku]]&gt;=100,100,0)</f>
        <v>0</v>
      </c>
      <c r="I747">
        <f>martianeum3[[#This Row],[stan_po_wydobyciu_z_ładunku]]-martianeum3[[#This Row],[ile_zabiera_na_orbite]]</f>
        <v>71.970999999999961</v>
      </c>
    </row>
    <row r="748" spans="1:9" x14ac:dyDescent="0.25">
      <c r="A748" s="1">
        <v>49387</v>
      </c>
      <c r="B748">
        <f t="shared" si="11"/>
        <v>71.970999999999961</v>
      </c>
      <c r="C748" t="s">
        <v>13</v>
      </c>
      <c r="D748">
        <v>20</v>
      </c>
      <c r="E748">
        <v>16</v>
      </c>
      <c r="F748">
        <f>IF(martianeum3[[#This Row],[zawartosc '[%']]]&gt;=1,martianeum3[[#This Row],[masa '[kg']]]*martianeum3[[#This Row],[zawartosc '[%']]]*0.01,0)</f>
        <v>3.2</v>
      </c>
      <c r="G748">
        <f>martianeum3[[#This Row],[stan_magazynu '[kg']]]+martianeum3[[#This Row],[ile_kg_materiału_z_ładunku]]</f>
        <v>75.170999999999964</v>
      </c>
      <c r="H748">
        <f>IF(martianeum3[[#This Row],[stan_po_wydobyciu_z_ładunku]]&gt;=100,100,0)</f>
        <v>0</v>
      </c>
      <c r="I748">
        <f>martianeum3[[#This Row],[stan_po_wydobyciu_z_ładunku]]-martianeum3[[#This Row],[ile_zabiera_na_orbite]]</f>
        <v>75.170999999999964</v>
      </c>
    </row>
    <row r="749" spans="1:9" x14ac:dyDescent="0.25">
      <c r="A749" s="1">
        <v>49388</v>
      </c>
      <c r="B749">
        <f t="shared" si="11"/>
        <v>75.170999999999964</v>
      </c>
      <c r="C749" t="s">
        <v>12</v>
      </c>
      <c r="D749">
        <v>23.9</v>
      </c>
      <c r="E749">
        <v>0</v>
      </c>
      <c r="F749">
        <f>IF(martianeum3[[#This Row],[zawartosc '[%']]]&gt;=1,martianeum3[[#This Row],[masa '[kg']]]*martianeum3[[#This Row],[zawartosc '[%']]]*0.01,0)</f>
        <v>0</v>
      </c>
      <c r="G749">
        <f>martianeum3[[#This Row],[stan_magazynu '[kg']]]+martianeum3[[#This Row],[ile_kg_materiału_z_ładunku]]</f>
        <v>75.170999999999964</v>
      </c>
      <c r="H749">
        <f>IF(martianeum3[[#This Row],[stan_po_wydobyciu_z_ładunku]]&gt;=100,100,0)</f>
        <v>0</v>
      </c>
      <c r="I749">
        <f>martianeum3[[#This Row],[stan_po_wydobyciu_z_ładunku]]-martianeum3[[#This Row],[ile_zabiera_na_orbite]]</f>
        <v>75.170999999999964</v>
      </c>
    </row>
    <row r="750" spans="1:9" x14ac:dyDescent="0.25">
      <c r="A750" s="1">
        <v>49389</v>
      </c>
      <c r="B750">
        <f t="shared" si="11"/>
        <v>75.170999999999964</v>
      </c>
      <c r="C750" t="s">
        <v>29</v>
      </c>
      <c r="D750">
        <v>15.3</v>
      </c>
      <c r="E750">
        <v>0.1</v>
      </c>
      <c r="F750">
        <f>IF(martianeum3[[#This Row],[zawartosc '[%']]]&gt;=1,martianeum3[[#This Row],[masa '[kg']]]*martianeum3[[#This Row],[zawartosc '[%']]]*0.01,0)</f>
        <v>0</v>
      </c>
      <c r="G750">
        <f>martianeum3[[#This Row],[stan_magazynu '[kg']]]+martianeum3[[#This Row],[ile_kg_materiału_z_ładunku]]</f>
        <v>75.170999999999964</v>
      </c>
      <c r="H750">
        <f>IF(martianeum3[[#This Row],[stan_po_wydobyciu_z_ładunku]]&gt;=100,100,0)</f>
        <v>0</v>
      </c>
      <c r="I750">
        <f>martianeum3[[#This Row],[stan_po_wydobyciu_z_ładunku]]-martianeum3[[#This Row],[ile_zabiera_na_orbite]]</f>
        <v>75.170999999999964</v>
      </c>
    </row>
    <row r="751" spans="1:9" x14ac:dyDescent="0.25">
      <c r="A751" s="1">
        <v>49390</v>
      </c>
      <c r="B751">
        <f t="shared" si="11"/>
        <v>75.170999999999964</v>
      </c>
      <c r="C751" t="s">
        <v>14</v>
      </c>
      <c r="D751">
        <v>16.600000000000001</v>
      </c>
      <c r="E751">
        <v>0</v>
      </c>
      <c r="F751">
        <f>IF(martianeum3[[#This Row],[zawartosc '[%']]]&gt;=1,martianeum3[[#This Row],[masa '[kg']]]*martianeum3[[#This Row],[zawartosc '[%']]]*0.01,0)</f>
        <v>0</v>
      </c>
      <c r="G751">
        <f>martianeum3[[#This Row],[stan_magazynu '[kg']]]+martianeum3[[#This Row],[ile_kg_materiału_z_ładunku]]</f>
        <v>75.170999999999964</v>
      </c>
      <c r="H751">
        <f>IF(martianeum3[[#This Row],[stan_po_wydobyciu_z_ładunku]]&gt;=100,100,0)</f>
        <v>0</v>
      </c>
      <c r="I751">
        <f>martianeum3[[#This Row],[stan_po_wydobyciu_z_ładunku]]-martianeum3[[#This Row],[ile_zabiera_na_orbite]]</f>
        <v>75.170999999999964</v>
      </c>
    </row>
    <row r="752" spans="1:9" x14ac:dyDescent="0.25">
      <c r="A752" s="1">
        <v>49391</v>
      </c>
      <c r="B752">
        <f t="shared" si="11"/>
        <v>75.170999999999964</v>
      </c>
      <c r="C752" t="s">
        <v>27</v>
      </c>
      <c r="D752">
        <v>20.8</v>
      </c>
      <c r="E752">
        <v>2</v>
      </c>
      <c r="F752">
        <f>IF(martianeum3[[#This Row],[zawartosc '[%']]]&gt;=1,martianeum3[[#This Row],[masa '[kg']]]*martianeum3[[#This Row],[zawartosc '[%']]]*0.01,0)</f>
        <v>0.41600000000000004</v>
      </c>
      <c r="G752">
        <f>martianeum3[[#This Row],[stan_magazynu '[kg']]]+martianeum3[[#This Row],[ile_kg_materiału_z_ładunku]]</f>
        <v>75.586999999999961</v>
      </c>
      <c r="H752">
        <f>IF(martianeum3[[#This Row],[stan_po_wydobyciu_z_ładunku]]&gt;=100,100,0)</f>
        <v>0</v>
      </c>
      <c r="I752">
        <f>martianeum3[[#This Row],[stan_po_wydobyciu_z_ładunku]]-martianeum3[[#This Row],[ile_zabiera_na_orbite]]</f>
        <v>75.586999999999961</v>
      </c>
    </row>
    <row r="753" spans="1:9" x14ac:dyDescent="0.25">
      <c r="A753" s="1">
        <v>49392</v>
      </c>
      <c r="B753">
        <f t="shared" si="11"/>
        <v>75.586999999999961</v>
      </c>
      <c r="C753" t="s">
        <v>11</v>
      </c>
      <c r="D753">
        <v>10.8</v>
      </c>
      <c r="E753">
        <v>12.3</v>
      </c>
      <c r="F753">
        <f>IF(martianeum3[[#This Row],[zawartosc '[%']]]&gt;=1,martianeum3[[#This Row],[masa '[kg']]]*martianeum3[[#This Row],[zawartosc '[%']]]*0.01,0)</f>
        <v>1.3284</v>
      </c>
      <c r="G753">
        <f>martianeum3[[#This Row],[stan_magazynu '[kg']]]+martianeum3[[#This Row],[ile_kg_materiału_z_ładunku]]</f>
        <v>76.915399999999963</v>
      </c>
      <c r="H753">
        <f>IF(martianeum3[[#This Row],[stan_po_wydobyciu_z_ładunku]]&gt;=100,100,0)</f>
        <v>0</v>
      </c>
      <c r="I753">
        <f>martianeum3[[#This Row],[stan_po_wydobyciu_z_ładunku]]-martianeum3[[#This Row],[ile_zabiera_na_orbite]]</f>
        <v>76.915399999999963</v>
      </c>
    </row>
    <row r="754" spans="1:9" x14ac:dyDescent="0.25">
      <c r="A754" s="1">
        <v>49393</v>
      </c>
      <c r="B754">
        <f t="shared" si="11"/>
        <v>76.915399999999963</v>
      </c>
      <c r="C754" t="s">
        <v>11</v>
      </c>
      <c r="D754">
        <v>12.5</v>
      </c>
      <c r="E754">
        <v>18.399999999999999</v>
      </c>
      <c r="F754">
        <f>IF(martianeum3[[#This Row],[zawartosc '[%']]]&gt;=1,martianeum3[[#This Row],[masa '[kg']]]*martianeum3[[#This Row],[zawartosc '[%']]]*0.01,0)</f>
        <v>2.2999999999999998</v>
      </c>
      <c r="G754">
        <f>martianeum3[[#This Row],[stan_magazynu '[kg']]]+martianeum3[[#This Row],[ile_kg_materiału_z_ładunku]]</f>
        <v>79.21539999999996</v>
      </c>
      <c r="H754">
        <f>IF(martianeum3[[#This Row],[stan_po_wydobyciu_z_ładunku]]&gt;=100,100,0)</f>
        <v>0</v>
      </c>
      <c r="I754">
        <f>martianeum3[[#This Row],[stan_po_wydobyciu_z_ładunku]]-martianeum3[[#This Row],[ile_zabiera_na_orbite]]</f>
        <v>79.21539999999996</v>
      </c>
    </row>
    <row r="755" spans="1:9" x14ac:dyDescent="0.25">
      <c r="A755" s="1">
        <v>49394</v>
      </c>
      <c r="B755">
        <f t="shared" si="11"/>
        <v>79.21539999999996</v>
      </c>
      <c r="C755" t="s">
        <v>9</v>
      </c>
      <c r="D755">
        <v>24</v>
      </c>
      <c r="E755">
        <v>4.9000000000000004</v>
      </c>
      <c r="F755">
        <f>IF(martianeum3[[#This Row],[zawartosc '[%']]]&gt;=1,martianeum3[[#This Row],[masa '[kg']]]*martianeum3[[#This Row],[zawartosc '[%']]]*0.01,0)</f>
        <v>1.1760000000000002</v>
      </c>
      <c r="G755">
        <f>martianeum3[[#This Row],[stan_magazynu '[kg']]]+martianeum3[[#This Row],[ile_kg_materiału_z_ładunku]]</f>
        <v>80.391399999999962</v>
      </c>
      <c r="H755">
        <f>IF(martianeum3[[#This Row],[stan_po_wydobyciu_z_ładunku]]&gt;=100,100,0)</f>
        <v>0</v>
      </c>
      <c r="I755">
        <f>martianeum3[[#This Row],[stan_po_wydobyciu_z_ładunku]]-martianeum3[[#This Row],[ile_zabiera_na_orbite]]</f>
        <v>80.391399999999962</v>
      </c>
    </row>
    <row r="756" spans="1:9" x14ac:dyDescent="0.25">
      <c r="A756" s="1">
        <v>49395</v>
      </c>
      <c r="B756">
        <f t="shared" si="11"/>
        <v>80.391399999999962</v>
      </c>
      <c r="C756" t="s">
        <v>10</v>
      </c>
      <c r="D756">
        <v>21.4</v>
      </c>
      <c r="E756">
        <v>11.1</v>
      </c>
      <c r="F756">
        <f>IF(martianeum3[[#This Row],[zawartosc '[%']]]&gt;=1,martianeum3[[#This Row],[masa '[kg']]]*martianeum3[[#This Row],[zawartosc '[%']]]*0.01,0)</f>
        <v>2.3753999999999995</v>
      </c>
      <c r="G756">
        <f>martianeum3[[#This Row],[stan_magazynu '[kg']]]+martianeum3[[#This Row],[ile_kg_materiału_z_ładunku]]</f>
        <v>82.766799999999961</v>
      </c>
      <c r="H756">
        <f>IF(martianeum3[[#This Row],[stan_po_wydobyciu_z_ładunku]]&gt;=100,100,0)</f>
        <v>0</v>
      </c>
      <c r="I756">
        <f>martianeum3[[#This Row],[stan_po_wydobyciu_z_ładunku]]-martianeum3[[#This Row],[ile_zabiera_na_orbite]]</f>
        <v>82.766799999999961</v>
      </c>
    </row>
    <row r="757" spans="1:9" x14ac:dyDescent="0.25">
      <c r="A757" s="1">
        <v>49396</v>
      </c>
      <c r="B757">
        <f t="shared" si="11"/>
        <v>82.766799999999961</v>
      </c>
      <c r="C757" t="s">
        <v>22</v>
      </c>
      <c r="D757">
        <v>18.3</v>
      </c>
      <c r="E757">
        <v>0</v>
      </c>
      <c r="F757">
        <f>IF(martianeum3[[#This Row],[zawartosc '[%']]]&gt;=1,martianeum3[[#This Row],[masa '[kg']]]*martianeum3[[#This Row],[zawartosc '[%']]]*0.01,0)</f>
        <v>0</v>
      </c>
      <c r="G757">
        <f>martianeum3[[#This Row],[stan_magazynu '[kg']]]+martianeum3[[#This Row],[ile_kg_materiału_z_ładunku]]</f>
        <v>82.766799999999961</v>
      </c>
      <c r="H757">
        <f>IF(martianeum3[[#This Row],[stan_po_wydobyciu_z_ładunku]]&gt;=100,100,0)</f>
        <v>0</v>
      </c>
      <c r="I757">
        <f>martianeum3[[#This Row],[stan_po_wydobyciu_z_ładunku]]-martianeum3[[#This Row],[ile_zabiera_na_orbite]]</f>
        <v>82.766799999999961</v>
      </c>
    </row>
    <row r="758" spans="1:9" x14ac:dyDescent="0.25">
      <c r="A758" s="1">
        <v>49397</v>
      </c>
      <c r="B758">
        <f t="shared" si="11"/>
        <v>82.766799999999961</v>
      </c>
      <c r="C758" t="s">
        <v>15</v>
      </c>
      <c r="D758">
        <v>10.5</v>
      </c>
      <c r="E758">
        <v>3.9</v>
      </c>
      <c r="F758">
        <f>IF(martianeum3[[#This Row],[zawartosc '[%']]]&gt;=1,martianeum3[[#This Row],[masa '[kg']]]*martianeum3[[#This Row],[zawartosc '[%']]]*0.01,0)</f>
        <v>0.40949999999999998</v>
      </c>
      <c r="G758">
        <f>martianeum3[[#This Row],[stan_magazynu '[kg']]]+martianeum3[[#This Row],[ile_kg_materiału_z_ładunku]]</f>
        <v>83.176299999999955</v>
      </c>
      <c r="H758">
        <f>IF(martianeum3[[#This Row],[stan_po_wydobyciu_z_ładunku]]&gt;=100,100,0)</f>
        <v>0</v>
      </c>
      <c r="I758">
        <f>martianeum3[[#This Row],[stan_po_wydobyciu_z_ładunku]]-martianeum3[[#This Row],[ile_zabiera_na_orbite]]</f>
        <v>83.176299999999955</v>
      </c>
    </row>
    <row r="759" spans="1:9" x14ac:dyDescent="0.25">
      <c r="A759" s="1">
        <v>49398</v>
      </c>
      <c r="B759">
        <f t="shared" si="11"/>
        <v>83.176299999999955</v>
      </c>
      <c r="C759" t="s">
        <v>10</v>
      </c>
      <c r="D759">
        <v>11.7</v>
      </c>
      <c r="E759">
        <v>0</v>
      </c>
      <c r="F759">
        <f>IF(martianeum3[[#This Row],[zawartosc '[%']]]&gt;=1,martianeum3[[#This Row],[masa '[kg']]]*martianeum3[[#This Row],[zawartosc '[%']]]*0.01,0)</f>
        <v>0</v>
      </c>
      <c r="G759">
        <f>martianeum3[[#This Row],[stan_magazynu '[kg']]]+martianeum3[[#This Row],[ile_kg_materiału_z_ładunku]]</f>
        <v>83.176299999999955</v>
      </c>
      <c r="H759">
        <f>IF(martianeum3[[#This Row],[stan_po_wydobyciu_z_ładunku]]&gt;=100,100,0)</f>
        <v>0</v>
      </c>
      <c r="I759">
        <f>martianeum3[[#This Row],[stan_po_wydobyciu_z_ładunku]]-martianeum3[[#This Row],[ile_zabiera_na_orbite]]</f>
        <v>83.176299999999955</v>
      </c>
    </row>
    <row r="760" spans="1:9" x14ac:dyDescent="0.25">
      <c r="A760" s="1">
        <v>49399</v>
      </c>
      <c r="B760">
        <f t="shared" si="11"/>
        <v>83.176299999999955</v>
      </c>
      <c r="C760" t="s">
        <v>7</v>
      </c>
      <c r="D760">
        <v>26.8</v>
      </c>
      <c r="E760">
        <v>0</v>
      </c>
      <c r="F760">
        <f>IF(martianeum3[[#This Row],[zawartosc '[%']]]&gt;=1,martianeum3[[#This Row],[masa '[kg']]]*martianeum3[[#This Row],[zawartosc '[%']]]*0.01,0)</f>
        <v>0</v>
      </c>
      <c r="G760">
        <f>martianeum3[[#This Row],[stan_magazynu '[kg']]]+martianeum3[[#This Row],[ile_kg_materiału_z_ładunku]]</f>
        <v>83.176299999999955</v>
      </c>
      <c r="H760">
        <f>IF(martianeum3[[#This Row],[stan_po_wydobyciu_z_ładunku]]&gt;=100,100,0)</f>
        <v>0</v>
      </c>
      <c r="I760">
        <f>martianeum3[[#This Row],[stan_po_wydobyciu_z_ładunku]]-martianeum3[[#This Row],[ile_zabiera_na_orbite]]</f>
        <v>83.176299999999955</v>
      </c>
    </row>
    <row r="761" spans="1:9" x14ac:dyDescent="0.25">
      <c r="A761" s="1">
        <v>49400</v>
      </c>
      <c r="B761">
        <f t="shared" si="11"/>
        <v>83.176299999999955</v>
      </c>
      <c r="C761" t="s">
        <v>10</v>
      </c>
      <c r="D761">
        <v>22.1</v>
      </c>
      <c r="E761">
        <v>33.799999999999997</v>
      </c>
      <c r="F761">
        <f>IF(martianeum3[[#This Row],[zawartosc '[%']]]&gt;=1,martianeum3[[#This Row],[masa '[kg']]]*martianeum3[[#This Row],[zawartosc '[%']]]*0.01,0)</f>
        <v>7.4698000000000002</v>
      </c>
      <c r="G761">
        <f>martianeum3[[#This Row],[stan_magazynu '[kg']]]+martianeum3[[#This Row],[ile_kg_materiału_z_ładunku]]</f>
        <v>90.646099999999961</v>
      </c>
      <c r="H761">
        <f>IF(martianeum3[[#This Row],[stan_po_wydobyciu_z_ładunku]]&gt;=100,100,0)</f>
        <v>0</v>
      </c>
      <c r="I761">
        <f>martianeum3[[#This Row],[stan_po_wydobyciu_z_ładunku]]-martianeum3[[#This Row],[ile_zabiera_na_orbite]]</f>
        <v>90.646099999999961</v>
      </c>
    </row>
    <row r="762" spans="1:9" x14ac:dyDescent="0.25">
      <c r="A762" s="1">
        <v>49401</v>
      </c>
      <c r="B762">
        <f t="shared" si="11"/>
        <v>90.646099999999961</v>
      </c>
      <c r="C762" t="s">
        <v>32</v>
      </c>
      <c r="D762">
        <v>17.100000000000001</v>
      </c>
      <c r="E762">
        <v>0</v>
      </c>
      <c r="F762">
        <f>IF(martianeum3[[#This Row],[zawartosc '[%']]]&gt;=1,martianeum3[[#This Row],[masa '[kg']]]*martianeum3[[#This Row],[zawartosc '[%']]]*0.01,0)</f>
        <v>0</v>
      </c>
      <c r="G762">
        <f>martianeum3[[#This Row],[stan_magazynu '[kg']]]+martianeum3[[#This Row],[ile_kg_materiału_z_ładunku]]</f>
        <v>90.646099999999961</v>
      </c>
      <c r="H762">
        <f>IF(martianeum3[[#This Row],[stan_po_wydobyciu_z_ładunku]]&gt;=100,100,0)</f>
        <v>0</v>
      </c>
      <c r="I762">
        <f>martianeum3[[#This Row],[stan_po_wydobyciu_z_ładunku]]-martianeum3[[#This Row],[ile_zabiera_na_orbite]]</f>
        <v>90.646099999999961</v>
      </c>
    </row>
    <row r="763" spans="1:9" x14ac:dyDescent="0.25">
      <c r="A763" s="1">
        <v>49402</v>
      </c>
      <c r="B763">
        <f t="shared" si="11"/>
        <v>90.646099999999961</v>
      </c>
      <c r="C763" t="s">
        <v>13</v>
      </c>
      <c r="D763">
        <v>12.1</v>
      </c>
      <c r="E763">
        <v>14.4</v>
      </c>
      <c r="F763">
        <f>IF(martianeum3[[#This Row],[zawartosc '[%']]]&gt;=1,martianeum3[[#This Row],[masa '[kg']]]*martianeum3[[#This Row],[zawartosc '[%']]]*0.01,0)</f>
        <v>1.7424000000000002</v>
      </c>
      <c r="G763">
        <f>martianeum3[[#This Row],[stan_magazynu '[kg']]]+martianeum3[[#This Row],[ile_kg_materiału_z_ładunku]]</f>
        <v>92.388499999999965</v>
      </c>
      <c r="H763">
        <f>IF(martianeum3[[#This Row],[stan_po_wydobyciu_z_ładunku]]&gt;=100,100,0)</f>
        <v>0</v>
      </c>
      <c r="I763">
        <f>martianeum3[[#This Row],[stan_po_wydobyciu_z_ładunku]]-martianeum3[[#This Row],[ile_zabiera_na_orbite]]</f>
        <v>92.388499999999965</v>
      </c>
    </row>
    <row r="764" spans="1:9" x14ac:dyDescent="0.25">
      <c r="A764" s="1">
        <v>49403</v>
      </c>
      <c r="B764">
        <f t="shared" si="11"/>
        <v>92.388499999999965</v>
      </c>
      <c r="C764" t="s">
        <v>19</v>
      </c>
      <c r="D764">
        <v>28.6</v>
      </c>
      <c r="E764">
        <v>23.2</v>
      </c>
      <c r="F764">
        <f>IF(martianeum3[[#This Row],[zawartosc '[%']]]&gt;=1,martianeum3[[#This Row],[masa '[kg']]]*martianeum3[[#This Row],[zawartosc '[%']]]*0.01,0)</f>
        <v>6.6352000000000002</v>
      </c>
      <c r="G764">
        <f>martianeum3[[#This Row],[stan_magazynu '[kg']]]+martianeum3[[#This Row],[ile_kg_materiału_z_ładunku]]</f>
        <v>99.023699999999963</v>
      </c>
      <c r="H764">
        <f>IF(martianeum3[[#This Row],[stan_po_wydobyciu_z_ładunku]]&gt;=100,100,0)</f>
        <v>0</v>
      </c>
      <c r="I764">
        <f>martianeum3[[#This Row],[stan_po_wydobyciu_z_ładunku]]-martianeum3[[#This Row],[ile_zabiera_na_orbite]]</f>
        <v>99.023699999999963</v>
      </c>
    </row>
    <row r="765" spans="1:9" x14ac:dyDescent="0.25">
      <c r="A765" s="1">
        <v>49404</v>
      </c>
      <c r="B765">
        <f t="shared" si="11"/>
        <v>99.023699999999963</v>
      </c>
      <c r="C765" t="s">
        <v>6</v>
      </c>
      <c r="D765">
        <v>21.2</v>
      </c>
      <c r="E765">
        <v>1.5</v>
      </c>
      <c r="F765">
        <f>IF(martianeum3[[#This Row],[zawartosc '[%']]]&gt;=1,martianeum3[[#This Row],[masa '[kg']]]*martianeum3[[#This Row],[zawartosc '[%']]]*0.01,0)</f>
        <v>0.318</v>
      </c>
      <c r="G765">
        <f>martianeum3[[#This Row],[stan_magazynu '[kg']]]+martianeum3[[#This Row],[ile_kg_materiału_z_ładunku]]</f>
        <v>99.34169999999996</v>
      </c>
      <c r="H765">
        <f>IF(martianeum3[[#This Row],[stan_po_wydobyciu_z_ładunku]]&gt;=100,100,0)</f>
        <v>0</v>
      </c>
      <c r="I765">
        <f>martianeum3[[#This Row],[stan_po_wydobyciu_z_ładunku]]-martianeum3[[#This Row],[ile_zabiera_na_orbite]]</f>
        <v>99.34169999999996</v>
      </c>
    </row>
    <row r="766" spans="1:9" x14ac:dyDescent="0.25">
      <c r="A766" s="1">
        <v>49405</v>
      </c>
      <c r="B766">
        <f t="shared" si="11"/>
        <v>99.34169999999996</v>
      </c>
      <c r="C766" t="s">
        <v>9</v>
      </c>
      <c r="D766">
        <v>17.2</v>
      </c>
      <c r="E766">
        <v>2.4</v>
      </c>
      <c r="F766">
        <f>IF(martianeum3[[#This Row],[zawartosc '[%']]]&gt;=1,martianeum3[[#This Row],[masa '[kg']]]*martianeum3[[#This Row],[zawartosc '[%']]]*0.01,0)</f>
        <v>0.41279999999999994</v>
      </c>
      <c r="G766">
        <f>martianeum3[[#This Row],[stan_magazynu '[kg']]]+martianeum3[[#This Row],[ile_kg_materiału_z_ładunku]]</f>
        <v>99.754499999999965</v>
      </c>
      <c r="H766">
        <f>IF(martianeum3[[#This Row],[stan_po_wydobyciu_z_ładunku]]&gt;=100,100,0)</f>
        <v>0</v>
      </c>
      <c r="I766">
        <f>martianeum3[[#This Row],[stan_po_wydobyciu_z_ładunku]]-martianeum3[[#This Row],[ile_zabiera_na_orbite]]</f>
        <v>99.754499999999965</v>
      </c>
    </row>
    <row r="767" spans="1:9" x14ac:dyDescent="0.25">
      <c r="A767" s="1">
        <v>49406</v>
      </c>
      <c r="B767">
        <f t="shared" si="11"/>
        <v>99.754499999999965</v>
      </c>
      <c r="C767" t="s">
        <v>10</v>
      </c>
      <c r="D767">
        <v>22.3</v>
      </c>
      <c r="E767">
        <v>0</v>
      </c>
      <c r="F767">
        <f>IF(martianeum3[[#This Row],[zawartosc '[%']]]&gt;=1,martianeum3[[#This Row],[masa '[kg']]]*martianeum3[[#This Row],[zawartosc '[%']]]*0.01,0)</f>
        <v>0</v>
      </c>
      <c r="G767">
        <f>martianeum3[[#This Row],[stan_magazynu '[kg']]]+martianeum3[[#This Row],[ile_kg_materiału_z_ładunku]]</f>
        <v>99.754499999999965</v>
      </c>
      <c r="H767">
        <f>IF(martianeum3[[#This Row],[stan_po_wydobyciu_z_ładunku]]&gt;=100,100,0)</f>
        <v>0</v>
      </c>
      <c r="I767">
        <f>martianeum3[[#This Row],[stan_po_wydobyciu_z_ładunku]]-martianeum3[[#This Row],[ile_zabiera_na_orbite]]</f>
        <v>99.754499999999965</v>
      </c>
    </row>
    <row r="768" spans="1:9" x14ac:dyDescent="0.25">
      <c r="A768" s="1">
        <v>49407</v>
      </c>
      <c r="B768">
        <f t="shared" si="11"/>
        <v>99.754499999999965</v>
      </c>
      <c r="C768" t="s">
        <v>15</v>
      </c>
      <c r="D768">
        <v>13.2</v>
      </c>
      <c r="E768">
        <v>3.6</v>
      </c>
      <c r="F768">
        <f>IF(martianeum3[[#This Row],[zawartosc '[%']]]&gt;=1,martianeum3[[#This Row],[masa '[kg']]]*martianeum3[[#This Row],[zawartosc '[%']]]*0.01,0)</f>
        <v>0.47519999999999996</v>
      </c>
      <c r="G768">
        <f>martianeum3[[#This Row],[stan_magazynu '[kg']]]+martianeum3[[#This Row],[ile_kg_materiału_z_ładunku]]</f>
        <v>100.22969999999997</v>
      </c>
      <c r="H768">
        <f>IF(martianeum3[[#This Row],[stan_po_wydobyciu_z_ładunku]]&gt;=100,100,0)</f>
        <v>100</v>
      </c>
      <c r="I768">
        <f>martianeum3[[#This Row],[stan_po_wydobyciu_z_ładunku]]-martianeum3[[#This Row],[ile_zabiera_na_orbite]]</f>
        <v>0.2296999999999656</v>
      </c>
    </row>
    <row r="769" spans="1:9" x14ac:dyDescent="0.25">
      <c r="A769" s="1">
        <v>49408</v>
      </c>
      <c r="B769">
        <f t="shared" si="11"/>
        <v>0.2296999999999656</v>
      </c>
      <c r="C769" t="s">
        <v>18</v>
      </c>
      <c r="D769">
        <v>13.6</v>
      </c>
      <c r="E769">
        <v>13.4</v>
      </c>
      <c r="F769">
        <f>IF(martianeum3[[#This Row],[zawartosc '[%']]]&gt;=1,martianeum3[[#This Row],[masa '[kg']]]*martianeum3[[#This Row],[zawartosc '[%']]]*0.01,0)</f>
        <v>1.8224</v>
      </c>
      <c r="G769">
        <f>martianeum3[[#This Row],[stan_magazynu '[kg']]]+martianeum3[[#This Row],[ile_kg_materiału_z_ładunku]]</f>
        <v>2.0520999999999656</v>
      </c>
      <c r="H769">
        <f>IF(martianeum3[[#This Row],[stan_po_wydobyciu_z_ładunku]]&gt;=100,100,0)</f>
        <v>0</v>
      </c>
      <c r="I769">
        <f>martianeum3[[#This Row],[stan_po_wydobyciu_z_ładunku]]-martianeum3[[#This Row],[ile_zabiera_na_orbite]]</f>
        <v>2.0520999999999656</v>
      </c>
    </row>
    <row r="770" spans="1:9" x14ac:dyDescent="0.25">
      <c r="A770" s="1">
        <v>49409</v>
      </c>
      <c r="B770">
        <f t="shared" si="11"/>
        <v>2.0520999999999656</v>
      </c>
      <c r="C770" t="s">
        <v>12</v>
      </c>
      <c r="D770">
        <v>15.7</v>
      </c>
      <c r="E770">
        <v>0</v>
      </c>
      <c r="F770">
        <f>IF(martianeum3[[#This Row],[zawartosc '[%']]]&gt;=1,martianeum3[[#This Row],[masa '[kg']]]*martianeum3[[#This Row],[zawartosc '[%']]]*0.01,0)</f>
        <v>0</v>
      </c>
      <c r="G770">
        <f>martianeum3[[#This Row],[stan_magazynu '[kg']]]+martianeum3[[#This Row],[ile_kg_materiału_z_ładunku]]</f>
        <v>2.0520999999999656</v>
      </c>
      <c r="H770">
        <f>IF(martianeum3[[#This Row],[stan_po_wydobyciu_z_ładunku]]&gt;=100,100,0)</f>
        <v>0</v>
      </c>
      <c r="I770">
        <f>martianeum3[[#This Row],[stan_po_wydobyciu_z_ładunku]]-martianeum3[[#This Row],[ile_zabiera_na_orbite]]</f>
        <v>2.0520999999999656</v>
      </c>
    </row>
    <row r="771" spans="1:9" x14ac:dyDescent="0.25">
      <c r="A771" s="1">
        <v>49410</v>
      </c>
      <c r="B771">
        <f t="shared" si="11"/>
        <v>2.0520999999999656</v>
      </c>
      <c r="C771" t="s">
        <v>9</v>
      </c>
      <c r="D771">
        <v>24.8</v>
      </c>
      <c r="E771">
        <v>0</v>
      </c>
      <c r="F771">
        <f>IF(martianeum3[[#This Row],[zawartosc '[%']]]&gt;=1,martianeum3[[#This Row],[masa '[kg']]]*martianeum3[[#This Row],[zawartosc '[%']]]*0.01,0)</f>
        <v>0</v>
      </c>
      <c r="G771">
        <f>martianeum3[[#This Row],[stan_magazynu '[kg']]]+martianeum3[[#This Row],[ile_kg_materiału_z_ładunku]]</f>
        <v>2.0520999999999656</v>
      </c>
      <c r="H771">
        <f>IF(martianeum3[[#This Row],[stan_po_wydobyciu_z_ładunku]]&gt;=100,100,0)</f>
        <v>0</v>
      </c>
      <c r="I771">
        <f>martianeum3[[#This Row],[stan_po_wydobyciu_z_ładunku]]-martianeum3[[#This Row],[ile_zabiera_na_orbite]]</f>
        <v>2.0520999999999656</v>
      </c>
    </row>
    <row r="772" spans="1:9" x14ac:dyDescent="0.25">
      <c r="A772" s="1">
        <v>49411</v>
      </c>
      <c r="B772">
        <f t="shared" ref="B772:B835" si="12">I771</f>
        <v>2.0520999999999656</v>
      </c>
      <c r="C772" t="s">
        <v>10</v>
      </c>
      <c r="D772">
        <v>25.1</v>
      </c>
      <c r="E772">
        <v>5.0999999999999996</v>
      </c>
      <c r="F772">
        <f>IF(martianeum3[[#This Row],[zawartosc '[%']]]&gt;=1,martianeum3[[#This Row],[masa '[kg']]]*martianeum3[[#This Row],[zawartosc '[%']]]*0.01,0)</f>
        <v>1.2801</v>
      </c>
      <c r="G772">
        <f>martianeum3[[#This Row],[stan_magazynu '[kg']]]+martianeum3[[#This Row],[ile_kg_materiału_z_ładunku]]</f>
        <v>3.3321999999999656</v>
      </c>
      <c r="H772">
        <f>IF(martianeum3[[#This Row],[stan_po_wydobyciu_z_ładunku]]&gt;=100,100,0)</f>
        <v>0</v>
      </c>
      <c r="I772">
        <f>martianeum3[[#This Row],[stan_po_wydobyciu_z_ładunku]]-martianeum3[[#This Row],[ile_zabiera_na_orbite]]</f>
        <v>3.3321999999999656</v>
      </c>
    </row>
    <row r="773" spans="1:9" x14ac:dyDescent="0.25">
      <c r="A773" s="1">
        <v>49412</v>
      </c>
      <c r="B773">
        <f t="shared" si="12"/>
        <v>3.3321999999999656</v>
      </c>
      <c r="C773" t="s">
        <v>19</v>
      </c>
      <c r="D773">
        <v>14.2</v>
      </c>
      <c r="E773">
        <v>23.5</v>
      </c>
      <c r="F773">
        <f>IF(martianeum3[[#This Row],[zawartosc '[%']]]&gt;=1,martianeum3[[#This Row],[masa '[kg']]]*martianeum3[[#This Row],[zawartosc '[%']]]*0.01,0)</f>
        <v>3.3369999999999997</v>
      </c>
      <c r="G773">
        <f>martianeum3[[#This Row],[stan_magazynu '[kg']]]+martianeum3[[#This Row],[ile_kg_materiału_z_ładunku]]</f>
        <v>6.6691999999999654</v>
      </c>
      <c r="H773">
        <f>IF(martianeum3[[#This Row],[stan_po_wydobyciu_z_ładunku]]&gt;=100,100,0)</f>
        <v>0</v>
      </c>
      <c r="I773">
        <f>martianeum3[[#This Row],[stan_po_wydobyciu_z_ładunku]]-martianeum3[[#This Row],[ile_zabiera_na_orbite]]</f>
        <v>6.6691999999999654</v>
      </c>
    </row>
    <row r="774" spans="1:9" x14ac:dyDescent="0.25">
      <c r="A774" s="1">
        <v>49413</v>
      </c>
      <c r="B774">
        <f t="shared" si="12"/>
        <v>6.6691999999999654</v>
      </c>
      <c r="C774" t="s">
        <v>14</v>
      </c>
      <c r="D774">
        <v>21.1</v>
      </c>
      <c r="E774">
        <v>1.4</v>
      </c>
      <c r="F774">
        <f>IF(martianeum3[[#This Row],[zawartosc '[%']]]&gt;=1,martianeum3[[#This Row],[masa '[kg']]]*martianeum3[[#This Row],[zawartosc '[%']]]*0.01,0)</f>
        <v>0.2954</v>
      </c>
      <c r="G774">
        <f>martianeum3[[#This Row],[stan_magazynu '[kg']]]+martianeum3[[#This Row],[ile_kg_materiału_z_ładunku]]</f>
        <v>6.9645999999999653</v>
      </c>
      <c r="H774">
        <f>IF(martianeum3[[#This Row],[stan_po_wydobyciu_z_ładunku]]&gt;=100,100,0)</f>
        <v>0</v>
      </c>
      <c r="I774">
        <f>martianeum3[[#This Row],[stan_po_wydobyciu_z_ładunku]]-martianeum3[[#This Row],[ile_zabiera_na_orbite]]</f>
        <v>6.9645999999999653</v>
      </c>
    </row>
    <row r="775" spans="1:9" x14ac:dyDescent="0.25">
      <c r="A775" s="1">
        <v>49414</v>
      </c>
      <c r="B775">
        <f t="shared" si="12"/>
        <v>6.9645999999999653</v>
      </c>
      <c r="C775" t="s">
        <v>10</v>
      </c>
      <c r="D775">
        <v>25.4</v>
      </c>
      <c r="E775">
        <v>28</v>
      </c>
      <c r="F775">
        <f>IF(martianeum3[[#This Row],[zawartosc '[%']]]&gt;=1,martianeum3[[#This Row],[masa '[kg']]]*martianeum3[[#This Row],[zawartosc '[%']]]*0.01,0)</f>
        <v>7.1119999999999992</v>
      </c>
      <c r="G775">
        <f>martianeum3[[#This Row],[stan_magazynu '[kg']]]+martianeum3[[#This Row],[ile_kg_materiału_z_ładunku]]</f>
        <v>14.076599999999964</v>
      </c>
      <c r="H775">
        <f>IF(martianeum3[[#This Row],[stan_po_wydobyciu_z_ładunku]]&gt;=100,100,0)</f>
        <v>0</v>
      </c>
      <c r="I775">
        <f>martianeum3[[#This Row],[stan_po_wydobyciu_z_ładunku]]-martianeum3[[#This Row],[ile_zabiera_na_orbite]]</f>
        <v>14.076599999999964</v>
      </c>
    </row>
    <row r="776" spans="1:9" x14ac:dyDescent="0.25">
      <c r="A776" s="1">
        <v>49415</v>
      </c>
      <c r="B776">
        <f t="shared" si="12"/>
        <v>14.076599999999964</v>
      </c>
      <c r="C776" t="s">
        <v>10</v>
      </c>
      <c r="D776">
        <v>24.7</v>
      </c>
      <c r="E776">
        <v>5.7</v>
      </c>
      <c r="F776">
        <f>IF(martianeum3[[#This Row],[zawartosc '[%']]]&gt;=1,martianeum3[[#This Row],[masa '[kg']]]*martianeum3[[#This Row],[zawartosc '[%']]]*0.01,0)</f>
        <v>1.4078999999999999</v>
      </c>
      <c r="G776">
        <f>martianeum3[[#This Row],[stan_magazynu '[kg']]]+martianeum3[[#This Row],[ile_kg_materiału_z_ładunku]]</f>
        <v>15.484499999999963</v>
      </c>
      <c r="H776">
        <f>IF(martianeum3[[#This Row],[stan_po_wydobyciu_z_ładunku]]&gt;=100,100,0)</f>
        <v>0</v>
      </c>
      <c r="I776">
        <f>martianeum3[[#This Row],[stan_po_wydobyciu_z_ładunku]]-martianeum3[[#This Row],[ile_zabiera_na_orbite]]</f>
        <v>15.484499999999963</v>
      </c>
    </row>
    <row r="777" spans="1:9" x14ac:dyDescent="0.25">
      <c r="A777" s="1">
        <v>49416</v>
      </c>
      <c r="B777">
        <f t="shared" si="12"/>
        <v>15.484499999999963</v>
      </c>
      <c r="C777" t="s">
        <v>13</v>
      </c>
      <c r="D777">
        <v>19.8</v>
      </c>
      <c r="E777">
        <v>0</v>
      </c>
      <c r="F777">
        <f>IF(martianeum3[[#This Row],[zawartosc '[%']]]&gt;=1,martianeum3[[#This Row],[masa '[kg']]]*martianeum3[[#This Row],[zawartosc '[%']]]*0.01,0)</f>
        <v>0</v>
      </c>
      <c r="G777">
        <f>martianeum3[[#This Row],[stan_magazynu '[kg']]]+martianeum3[[#This Row],[ile_kg_materiału_z_ładunku]]</f>
        <v>15.484499999999963</v>
      </c>
      <c r="H777">
        <f>IF(martianeum3[[#This Row],[stan_po_wydobyciu_z_ładunku]]&gt;=100,100,0)</f>
        <v>0</v>
      </c>
      <c r="I777">
        <f>martianeum3[[#This Row],[stan_po_wydobyciu_z_ładunku]]-martianeum3[[#This Row],[ile_zabiera_na_orbite]]</f>
        <v>15.484499999999963</v>
      </c>
    </row>
    <row r="778" spans="1:9" x14ac:dyDescent="0.25">
      <c r="A778" s="1">
        <v>49417</v>
      </c>
      <c r="B778">
        <f t="shared" si="12"/>
        <v>15.484499999999963</v>
      </c>
      <c r="C778" t="s">
        <v>27</v>
      </c>
      <c r="D778">
        <v>28.4</v>
      </c>
      <c r="E778">
        <v>2.9</v>
      </c>
      <c r="F778">
        <f>IF(martianeum3[[#This Row],[zawartosc '[%']]]&gt;=1,martianeum3[[#This Row],[masa '[kg']]]*martianeum3[[#This Row],[zawartosc '[%']]]*0.01,0)</f>
        <v>0.8236</v>
      </c>
      <c r="G778">
        <f>martianeum3[[#This Row],[stan_magazynu '[kg']]]+martianeum3[[#This Row],[ile_kg_materiału_z_ładunku]]</f>
        <v>16.308099999999964</v>
      </c>
      <c r="H778">
        <f>IF(martianeum3[[#This Row],[stan_po_wydobyciu_z_ładunku]]&gt;=100,100,0)</f>
        <v>0</v>
      </c>
      <c r="I778">
        <f>martianeum3[[#This Row],[stan_po_wydobyciu_z_ładunku]]-martianeum3[[#This Row],[ile_zabiera_na_orbite]]</f>
        <v>16.308099999999964</v>
      </c>
    </row>
    <row r="779" spans="1:9" x14ac:dyDescent="0.25">
      <c r="A779" s="1">
        <v>49418</v>
      </c>
      <c r="B779">
        <f t="shared" si="12"/>
        <v>16.308099999999964</v>
      </c>
      <c r="C779" t="s">
        <v>11</v>
      </c>
      <c r="D779">
        <v>26.5</v>
      </c>
      <c r="E779">
        <v>0</v>
      </c>
      <c r="F779">
        <f>IF(martianeum3[[#This Row],[zawartosc '[%']]]&gt;=1,martianeum3[[#This Row],[masa '[kg']]]*martianeum3[[#This Row],[zawartosc '[%']]]*0.01,0)</f>
        <v>0</v>
      </c>
      <c r="G779">
        <f>martianeum3[[#This Row],[stan_magazynu '[kg']]]+martianeum3[[#This Row],[ile_kg_materiału_z_ładunku]]</f>
        <v>16.308099999999964</v>
      </c>
      <c r="H779">
        <f>IF(martianeum3[[#This Row],[stan_po_wydobyciu_z_ładunku]]&gt;=100,100,0)</f>
        <v>0</v>
      </c>
      <c r="I779">
        <f>martianeum3[[#This Row],[stan_po_wydobyciu_z_ładunku]]-martianeum3[[#This Row],[ile_zabiera_na_orbite]]</f>
        <v>16.308099999999964</v>
      </c>
    </row>
    <row r="780" spans="1:9" x14ac:dyDescent="0.25">
      <c r="A780" s="1">
        <v>49419</v>
      </c>
      <c r="B780">
        <f t="shared" si="12"/>
        <v>16.308099999999964</v>
      </c>
      <c r="C780" t="s">
        <v>10</v>
      </c>
      <c r="D780">
        <v>14.1</v>
      </c>
      <c r="E780">
        <v>13.1</v>
      </c>
      <c r="F780">
        <f>IF(martianeum3[[#This Row],[zawartosc '[%']]]&gt;=1,martianeum3[[#This Row],[masa '[kg']]]*martianeum3[[#This Row],[zawartosc '[%']]]*0.01,0)</f>
        <v>1.8470999999999997</v>
      </c>
      <c r="G780">
        <f>martianeum3[[#This Row],[stan_magazynu '[kg']]]+martianeum3[[#This Row],[ile_kg_materiału_z_ładunku]]</f>
        <v>18.155199999999965</v>
      </c>
      <c r="H780">
        <f>IF(martianeum3[[#This Row],[stan_po_wydobyciu_z_ładunku]]&gt;=100,100,0)</f>
        <v>0</v>
      </c>
      <c r="I780">
        <f>martianeum3[[#This Row],[stan_po_wydobyciu_z_ładunku]]-martianeum3[[#This Row],[ile_zabiera_na_orbite]]</f>
        <v>18.155199999999965</v>
      </c>
    </row>
    <row r="781" spans="1:9" x14ac:dyDescent="0.25">
      <c r="A781" s="1">
        <v>49420</v>
      </c>
      <c r="B781">
        <f t="shared" si="12"/>
        <v>18.155199999999965</v>
      </c>
      <c r="C781" t="s">
        <v>28</v>
      </c>
      <c r="D781">
        <v>15.9</v>
      </c>
      <c r="E781">
        <v>0.5</v>
      </c>
      <c r="F781">
        <f>IF(martianeum3[[#This Row],[zawartosc '[%']]]&gt;=1,martianeum3[[#This Row],[masa '[kg']]]*martianeum3[[#This Row],[zawartosc '[%']]]*0.01,0)</f>
        <v>0</v>
      </c>
      <c r="G781">
        <f>martianeum3[[#This Row],[stan_magazynu '[kg']]]+martianeum3[[#This Row],[ile_kg_materiału_z_ładunku]]</f>
        <v>18.155199999999965</v>
      </c>
      <c r="H781">
        <f>IF(martianeum3[[#This Row],[stan_po_wydobyciu_z_ładunku]]&gt;=100,100,0)</f>
        <v>0</v>
      </c>
      <c r="I781">
        <f>martianeum3[[#This Row],[stan_po_wydobyciu_z_ładunku]]-martianeum3[[#This Row],[ile_zabiera_na_orbite]]</f>
        <v>18.155199999999965</v>
      </c>
    </row>
    <row r="782" spans="1:9" x14ac:dyDescent="0.25">
      <c r="A782" s="1">
        <v>49421</v>
      </c>
      <c r="B782">
        <f t="shared" si="12"/>
        <v>18.155199999999965</v>
      </c>
      <c r="C782" t="s">
        <v>19</v>
      </c>
      <c r="D782">
        <v>28.2</v>
      </c>
      <c r="E782">
        <v>26.9</v>
      </c>
      <c r="F782">
        <f>IF(martianeum3[[#This Row],[zawartosc '[%']]]&gt;=1,martianeum3[[#This Row],[masa '[kg']]]*martianeum3[[#This Row],[zawartosc '[%']]]*0.01,0)</f>
        <v>7.585799999999999</v>
      </c>
      <c r="G782">
        <f>martianeum3[[#This Row],[stan_magazynu '[kg']]]+martianeum3[[#This Row],[ile_kg_materiału_z_ładunku]]</f>
        <v>25.740999999999964</v>
      </c>
      <c r="H782">
        <f>IF(martianeum3[[#This Row],[stan_po_wydobyciu_z_ładunku]]&gt;=100,100,0)</f>
        <v>0</v>
      </c>
      <c r="I782">
        <f>martianeum3[[#This Row],[stan_po_wydobyciu_z_ładunku]]-martianeum3[[#This Row],[ile_zabiera_na_orbite]]</f>
        <v>25.740999999999964</v>
      </c>
    </row>
    <row r="783" spans="1:9" x14ac:dyDescent="0.25">
      <c r="A783" s="1">
        <v>49422</v>
      </c>
      <c r="B783">
        <f t="shared" si="12"/>
        <v>25.740999999999964</v>
      </c>
      <c r="C783" t="s">
        <v>28</v>
      </c>
      <c r="D783">
        <v>17.100000000000001</v>
      </c>
      <c r="E783">
        <v>0.5</v>
      </c>
      <c r="F783">
        <f>IF(martianeum3[[#This Row],[zawartosc '[%']]]&gt;=1,martianeum3[[#This Row],[masa '[kg']]]*martianeum3[[#This Row],[zawartosc '[%']]]*0.01,0)</f>
        <v>0</v>
      </c>
      <c r="G783">
        <f>martianeum3[[#This Row],[stan_magazynu '[kg']]]+martianeum3[[#This Row],[ile_kg_materiału_z_ładunku]]</f>
        <v>25.740999999999964</v>
      </c>
      <c r="H783">
        <f>IF(martianeum3[[#This Row],[stan_po_wydobyciu_z_ładunku]]&gt;=100,100,0)</f>
        <v>0</v>
      </c>
      <c r="I783">
        <f>martianeum3[[#This Row],[stan_po_wydobyciu_z_ładunku]]-martianeum3[[#This Row],[ile_zabiera_na_orbite]]</f>
        <v>25.740999999999964</v>
      </c>
    </row>
    <row r="784" spans="1:9" x14ac:dyDescent="0.25">
      <c r="A784" s="1">
        <v>49423</v>
      </c>
      <c r="B784">
        <f t="shared" si="12"/>
        <v>25.740999999999964</v>
      </c>
      <c r="C784" t="s">
        <v>19</v>
      </c>
      <c r="D784">
        <v>27</v>
      </c>
      <c r="E784">
        <v>0</v>
      </c>
      <c r="F784">
        <f>IF(martianeum3[[#This Row],[zawartosc '[%']]]&gt;=1,martianeum3[[#This Row],[masa '[kg']]]*martianeum3[[#This Row],[zawartosc '[%']]]*0.01,0)</f>
        <v>0</v>
      </c>
      <c r="G784">
        <f>martianeum3[[#This Row],[stan_magazynu '[kg']]]+martianeum3[[#This Row],[ile_kg_materiału_z_ładunku]]</f>
        <v>25.740999999999964</v>
      </c>
      <c r="H784">
        <f>IF(martianeum3[[#This Row],[stan_po_wydobyciu_z_ładunku]]&gt;=100,100,0)</f>
        <v>0</v>
      </c>
      <c r="I784">
        <f>martianeum3[[#This Row],[stan_po_wydobyciu_z_ładunku]]-martianeum3[[#This Row],[ile_zabiera_na_orbite]]</f>
        <v>25.740999999999964</v>
      </c>
    </row>
    <row r="785" spans="1:9" x14ac:dyDescent="0.25">
      <c r="A785" s="1">
        <v>49424</v>
      </c>
      <c r="B785">
        <f t="shared" si="12"/>
        <v>25.740999999999964</v>
      </c>
      <c r="C785" t="s">
        <v>18</v>
      </c>
      <c r="D785">
        <v>24.1</v>
      </c>
      <c r="E785">
        <v>0</v>
      </c>
      <c r="F785">
        <f>IF(martianeum3[[#This Row],[zawartosc '[%']]]&gt;=1,martianeum3[[#This Row],[masa '[kg']]]*martianeum3[[#This Row],[zawartosc '[%']]]*0.01,0)</f>
        <v>0</v>
      </c>
      <c r="G785">
        <f>martianeum3[[#This Row],[stan_magazynu '[kg']]]+martianeum3[[#This Row],[ile_kg_materiału_z_ładunku]]</f>
        <v>25.740999999999964</v>
      </c>
      <c r="H785">
        <f>IF(martianeum3[[#This Row],[stan_po_wydobyciu_z_ładunku]]&gt;=100,100,0)</f>
        <v>0</v>
      </c>
      <c r="I785">
        <f>martianeum3[[#This Row],[stan_po_wydobyciu_z_ładunku]]-martianeum3[[#This Row],[ile_zabiera_na_orbite]]</f>
        <v>25.740999999999964</v>
      </c>
    </row>
    <row r="786" spans="1:9" x14ac:dyDescent="0.25">
      <c r="A786" s="1">
        <v>49425</v>
      </c>
      <c r="B786">
        <f t="shared" si="12"/>
        <v>25.740999999999964</v>
      </c>
      <c r="C786" t="s">
        <v>12</v>
      </c>
      <c r="D786">
        <v>10.4</v>
      </c>
      <c r="E786">
        <v>7.2</v>
      </c>
      <c r="F786">
        <f>IF(martianeum3[[#This Row],[zawartosc '[%']]]&gt;=1,martianeum3[[#This Row],[masa '[kg']]]*martianeum3[[#This Row],[zawartosc '[%']]]*0.01,0)</f>
        <v>0.74880000000000013</v>
      </c>
      <c r="G786">
        <f>martianeum3[[#This Row],[stan_magazynu '[kg']]]+martianeum3[[#This Row],[ile_kg_materiału_z_ładunku]]</f>
        <v>26.489799999999963</v>
      </c>
      <c r="H786">
        <f>IF(martianeum3[[#This Row],[stan_po_wydobyciu_z_ładunku]]&gt;=100,100,0)</f>
        <v>0</v>
      </c>
      <c r="I786">
        <f>martianeum3[[#This Row],[stan_po_wydobyciu_z_ładunku]]-martianeum3[[#This Row],[ile_zabiera_na_orbite]]</f>
        <v>26.489799999999963</v>
      </c>
    </row>
    <row r="787" spans="1:9" x14ac:dyDescent="0.25">
      <c r="A787" s="1">
        <v>49426</v>
      </c>
      <c r="B787">
        <f t="shared" si="12"/>
        <v>26.489799999999963</v>
      </c>
      <c r="C787" t="s">
        <v>13</v>
      </c>
      <c r="D787">
        <v>27.2</v>
      </c>
      <c r="E787">
        <v>15.1</v>
      </c>
      <c r="F787">
        <f>IF(martianeum3[[#This Row],[zawartosc '[%']]]&gt;=1,martianeum3[[#This Row],[masa '[kg']]]*martianeum3[[#This Row],[zawartosc '[%']]]*0.01,0)</f>
        <v>4.1071999999999997</v>
      </c>
      <c r="G787">
        <f>martianeum3[[#This Row],[stan_magazynu '[kg']]]+martianeum3[[#This Row],[ile_kg_materiału_z_ładunku]]</f>
        <v>30.596999999999962</v>
      </c>
      <c r="H787">
        <f>IF(martianeum3[[#This Row],[stan_po_wydobyciu_z_ładunku]]&gt;=100,100,0)</f>
        <v>0</v>
      </c>
      <c r="I787">
        <f>martianeum3[[#This Row],[stan_po_wydobyciu_z_ładunku]]-martianeum3[[#This Row],[ile_zabiera_na_orbite]]</f>
        <v>30.596999999999962</v>
      </c>
    </row>
    <row r="788" spans="1:9" x14ac:dyDescent="0.25">
      <c r="A788" s="1">
        <v>49427</v>
      </c>
      <c r="B788">
        <f t="shared" si="12"/>
        <v>30.596999999999962</v>
      </c>
      <c r="C788" t="s">
        <v>22</v>
      </c>
      <c r="D788">
        <v>22.1</v>
      </c>
      <c r="E788">
        <v>0</v>
      </c>
      <c r="F788">
        <f>IF(martianeum3[[#This Row],[zawartosc '[%']]]&gt;=1,martianeum3[[#This Row],[masa '[kg']]]*martianeum3[[#This Row],[zawartosc '[%']]]*0.01,0)</f>
        <v>0</v>
      </c>
      <c r="G788">
        <f>martianeum3[[#This Row],[stan_magazynu '[kg']]]+martianeum3[[#This Row],[ile_kg_materiału_z_ładunku]]</f>
        <v>30.596999999999962</v>
      </c>
      <c r="H788">
        <f>IF(martianeum3[[#This Row],[stan_po_wydobyciu_z_ładunku]]&gt;=100,100,0)</f>
        <v>0</v>
      </c>
      <c r="I788">
        <f>martianeum3[[#This Row],[stan_po_wydobyciu_z_ładunku]]-martianeum3[[#This Row],[ile_zabiera_na_orbite]]</f>
        <v>30.596999999999962</v>
      </c>
    </row>
    <row r="789" spans="1:9" x14ac:dyDescent="0.25">
      <c r="A789" s="1">
        <v>49428</v>
      </c>
      <c r="B789">
        <f t="shared" si="12"/>
        <v>30.596999999999962</v>
      </c>
      <c r="C789" t="s">
        <v>14</v>
      </c>
      <c r="D789">
        <v>13.3</v>
      </c>
      <c r="E789">
        <v>8.5</v>
      </c>
      <c r="F789">
        <f>IF(martianeum3[[#This Row],[zawartosc '[%']]]&gt;=1,martianeum3[[#This Row],[masa '[kg']]]*martianeum3[[#This Row],[zawartosc '[%']]]*0.01,0)</f>
        <v>1.1305000000000001</v>
      </c>
      <c r="G789">
        <f>martianeum3[[#This Row],[stan_magazynu '[kg']]]+martianeum3[[#This Row],[ile_kg_materiału_z_ładunku]]</f>
        <v>31.727499999999964</v>
      </c>
      <c r="H789">
        <f>IF(martianeum3[[#This Row],[stan_po_wydobyciu_z_ładunku]]&gt;=100,100,0)</f>
        <v>0</v>
      </c>
      <c r="I789">
        <f>martianeum3[[#This Row],[stan_po_wydobyciu_z_ładunku]]-martianeum3[[#This Row],[ile_zabiera_na_orbite]]</f>
        <v>31.727499999999964</v>
      </c>
    </row>
    <row r="790" spans="1:9" x14ac:dyDescent="0.25">
      <c r="A790" s="1">
        <v>49429</v>
      </c>
      <c r="B790">
        <f t="shared" si="12"/>
        <v>31.727499999999964</v>
      </c>
      <c r="C790" t="s">
        <v>12</v>
      </c>
      <c r="D790">
        <v>26.4</v>
      </c>
      <c r="E790">
        <v>0</v>
      </c>
      <c r="F790">
        <f>IF(martianeum3[[#This Row],[zawartosc '[%']]]&gt;=1,martianeum3[[#This Row],[masa '[kg']]]*martianeum3[[#This Row],[zawartosc '[%']]]*0.01,0)</f>
        <v>0</v>
      </c>
      <c r="G790">
        <f>martianeum3[[#This Row],[stan_magazynu '[kg']]]+martianeum3[[#This Row],[ile_kg_materiału_z_ładunku]]</f>
        <v>31.727499999999964</v>
      </c>
      <c r="H790">
        <f>IF(martianeum3[[#This Row],[stan_po_wydobyciu_z_ładunku]]&gt;=100,100,0)</f>
        <v>0</v>
      </c>
      <c r="I790">
        <f>martianeum3[[#This Row],[stan_po_wydobyciu_z_ładunku]]-martianeum3[[#This Row],[ile_zabiera_na_orbite]]</f>
        <v>31.727499999999964</v>
      </c>
    </row>
    <row r="791" spans="1:9" x14ac:dyDescent="0.25">
      <c r="A791" s="1">
        <v>49430</v>
      </c>
      <c r="B791">
        <f t="shared" si="12"/>
        <v>31.727499999999964</v>
      </c>
      <c r="C791" t="s">
        <v>25</v>
      </c>
      <c r="D791">
        <v>25.8</v>
      </c>
      <c r="E791">
        <v>2.9</v>
      </c>
      <c r="F791">
        <f>IF(martianeum3[[#This Row],[zawartosc '[%']]]&gt;=1,martianeum3[[#This Row],[masa '[kg']]]*martianeum3[[#This Row],[zawartosc '[%']]]*0.01,0)</f>
        <v>0.74819999999999998</v>
      </c>
      <c r="G791">
        <f>martianeum3[[#This Row],[stan_magazynu '[kg']]]+martianeum3[[#This Row],[ile_kg_materiału_z_ładunku]]</f>
        <v>32.475699999999961</v>
      </c>
      <c r="H791">
        <f>IF(martianeum3[[#This Row],[stan_po_wydobyciu_z_ładunku]]&gt;=100,100,0)</f>
        <v>0</v>
      </c>
      <c r="I791">
        <f>martianeum3[[#This Row],[stan_po_wydobyciu_z_ładunku]]-martianeum3[[#This Row],[ile_zabiera_na_orbite]]</f>
        <v>32.475699999999961</v>
      </c>
    </row>
    <row r="792" spans="1:9" x14ac:dyDescent="0.25">
      <c r="A792" s="1">
        <v>49431</v>
      </c>
      <c r="B792">
        <f t="shared" si="12"/>
        <v>32.475699999999961</v>
      </c>
      <c r="C792" t="s">
        <v>15</v>
      </c>
      <c r="D792">
        <v>23</v>
      </c>
      <c r="E792">
        <v>3.8</v>
      </c>
      <c r="F792">
        <f>IF(martianeum3[[#This Row],[zawartosc '[%']]]&gt;=1,martianeum3[[#This Row],[masa '[kg']]]*martianeum3[[#This Row],[zawartosc '[%']]]*0.01,0)</f>
        <v>0.87399999999999989</v>
      </c>
      <c r="G792">
        <f>martianeum3[[#This Row],[stan_magazynu '[kg']]]+martianeum3[[#This Row],[ile_kg_materiału_z_ładunku]]</f>
        <v>33.349699999999963</v>
      </c>
      <c r="H792">
        <f>IF(martianeum3[[#This Row],[stan_po_wydobyciu_z_ładunku]]&gt;=100,100,0)</f>
        <v>0</v>
      </c>
      <c r="I792">
        <f>martianeum3[[#This Row],[stan_po_wydobyciu_z_ładunku]]-martianeum3[[#This Row],[ile_zabiera_na_orbite]]</f>
        <v>33.349699999999963</v>
      </c>
    </row>
    <row r="793" spans="1:9" x14ac:dyDescent="0.25">
      <c r="A793" s="1">
        <v>49432</v>
      </c>
      <c r="B793">
        <f t="shared" si="12"/>
        <v>33.349699999999963</v>
      </c>
      <c r="C793" t="s">
        <v>13</v>
      </c>
      <c r="D793">
        <v>22.7</v>
      </c>
      <c r="E793">
        <v>0</v>
      </c>
      <c r="F793">
        <f>IF(martianeum3[[#This Row],[zawartosc '[%']]]&gt;=1,martianeum3[[#This Row],[masa '[kg']]]*martianeum3[[#This Row],[zawartosc '[%']]]*0.01,0)</f>
        <v>0</v>
      </c>
      <c r="G793">
        <f>martianeum3[[#This Row],[stan_magazynu '[kg']]]+martianeum3[[#This Row],[ile_kg_materiału_z_ładunku]]</f>
        <v>33.349699999999963</v>
      </c>
      <c r="H793">
        <f>IF(martianeum3[[#This Row],[stan_po_wydobyciu_z_ładunku]]&gt;=100,100,0)</f>
        <v>0</v>
      </c>
      <c r="I793">
        <f>martianeum3[[#This Row],[stan_po_wydobyciu_z_ładunku]]-martianeum3[[#This Row],[ile_zabiera_na_orbite]]</f>
        <v>33.349699999999963</v>
      </c>
    </row>
    <row r="794" spans="1:9" x14ac:dyDescent="0.25">
      <c r="A794" s="1">
        <v>49433</v>
      </c>
      <c r="B794">
        <f t="shared" si="12"/>
        <v>33.349699999999963</v>
      </c>
      <c r="C794" t="s">
        <v>26</v>
      </c>
      <c r="D794">
        <v>26.2</v>
      </c>
      <c r="E794">
        <v>5.0999999999999996</v>
      </c>
      <c r="F794">
        <f>IF(martianeum3[[#This Row],[zawartosc '[%']]]&gt;=1,martianeum3[[#This Row],[masa '[kg']]]*martianeum3[[#This Row],[zawartosc '[%']]]*0.01,0)</f>
        <v>1.3361999999999998</v>
      </c>
      <c r="G794">
        <f>martianeum3[[#This Row],[stan_magazynu '[kg']]]+martianeum3[[#This Row],[ile_kg_materiału_z_ładunku]]</f>
        <v>34.685899999999961</v>
      </c>
      <c r="H794">
        <f>IF(martianeum3[[#This Row],[stan_po_wydobyciu_z_ładunku]]&gt;=100,100,0)</f>
        <v>0</v>
      </c>
      <c r="I794">
        <f>martianeum3[[#This Row],[stan_po_wydobyciu_z_ładunku]]-martianeum3[[#This Row],[ile_zabiera_na_orbite]]</f>
        <v>34.685899999999961</v>
      </c>
    </row>
    <row r="795" spans="1:9" x14ac:dyDescent="0.25">
      <c r="A795" s="1">
        <v>49434</v>
      </c>
      <c r="B795">
        <f t="shared" si="12"/>
        <v>34.685899999999961</v>
      </c>
      <c r="C795" t="s">
        <v>14</v>
      </c>
      <c r="D795">
        <v>16.600000000000001</v>
      </c>
      <c r="E795">
        <v>0</v>
      </c>
      <c r="F795">
        <f>IF(martianeum3[[#This Row],[zawartosc '[%']]]&gt;=1,martianeum3[[#This Row],[masa '[kg']]]*martianeum3[[#This Row],[zawartosc '[%']]]*0.01,0)</f>
        <v>0</v>
      </c>
      <c r="G795">
        <f>martianeum3[[#This Row],[stan_magazynu '[kg']]]+martianeum3[[#This Row],[ile_kg_materiału_z_ładunku]]</f>
        <v>34.685899999999961</v>
      </c>
      <c r="H795">
        <f>IF(martianeum3[[#This Row],[stan_po_wydobyciu_z_ładunku]]&gt;=100,100,0)</f>
        <v>0</v>
      </c>
      <c r="I795">
        <f>martianeum3[[#This Row],[stan_po_wydobyciu_z_ładunku]]-martianeum3[[#This Row],[ile_zabiera_na_orbite]]</f>
        <v>34.685899999999961</v>
      </c>
    </row>
    <row r="796" spans="1:9" x14ac:dyDescent="0.25">
      <c r="A796" s="1">
        <v>49435</v>
      </c>
      <c r="B796">
        <f t="shared" si="12"/>
        <v>34.685899999999961</v>
      </c>
      <c r="C796" t="s">
        <v>23</v>
      </c>
      <c r="D796">
        <v>23.9</v>
      </c>
      <c r="E796">
        <v>0</v>
      </c>
      <c r="F796">
        <f>IF(martianeum3[[#This Row],[zawartosc '[%']]]&gt;=1,martianeum3[[#This Row],[masa '[kg']]]*martianeum3[[#This Row],[zawartosc '[%']]]*0.01,0)</f>
        <v>0</v>
      </c>
      <c r="G796">
        <f>martianeum3[[#This Row],[stan_magazynu '[kg']]]+martianeum3[[#This Row],[ile_kg_materiału_z_ładunku]]</f>
        <v>34.685899999999961</v>
      </c>
      <c r="H796">
        <f>IF(martianeum3[[#This Row],[stan_po_wydobyciu_z_ładunku]]&gt;=100,100,0)</f>
        <v>0</v>
      </c>
      <c r="I796">
        <f>martianeum3[[#This Row],[stan_po_wydobyciu_z_ładunku]]-martianeum3[[#This Row],[ile_zabiera_na_orbite]]</f>
        <v>34.685899999999961</v>
      </c>
    </row>
    <row r="797" spans="1:9" x14ac:dyDescent="0.25">
      <c r="A797" s="1">
        <v>49436</v>
      </c>
      <c r="B797">
        <f t="shared" si="12"/>
        <v>34.685899999999961</v>
      </c>
      <c r="C797" t="s">
        <v>7</v>
      </c>
      <c r="D797">
        <v>10.6</v>
      </c>
      <c r="E797">
        <v>21.3</v>
      </c>
      <c r="F797">
        <f>IF(martianeum3[[#This Row],[zawartosc '[%']]]&gt;=1,martianeum3[[#This Row],[masa '[kg']]]*martianeum3[[#This Row],[zawartosc '[%']]]*0.01,0)</f>
        <v>2.2578</v>
      </c>
      <c r="G797">
        <f>martianeum3[[#This Row],[stan_magazynu '[kg']]]+martianeum3[[#This Row],[ile_kg_materiału_z_ładunku]]</f>
        <v>36.943699999999964</v>
      </c>
      <c r="H797">
        <f>IF(martianeum3[[#This Row],[stan_po_wydobyciu_z_ładunku]]&gt;=100,100,0)</f>
        <v>0</v>
      </c>
      <c r="I797">
        <f>martianeum3[[#This Row],[stan_po_wydobyciu_z_ładunku]]-martianeum3[[#This Row],[ile_zabiera_na_orbite]]</f>
        <v>36.943699999999964</v>
      </c>
    </row>
    <row r="798" spans="1:9" x14ac:dyDescent="0.25">
      <c r="A798" s="1">
        <v>49437</v>
      </c>
      <c r="B798">
        <f t="shared" si="12"/>
        <v>36.943699999999964</v>
      </c>
      <c r="C798" t="s">
        <v>10</v>
      </c>
      <c r="D798">
        <v>22.8</v>
      </c>
      <c r="E798">
        <v>24.6</v>
      </c>
      <c r="F798">
        <f>IF(martianeum3[[#This Row],[zawartosc '[%']]]&gt;=1,martianeum3[[#This Row],[masa '[kg']]]*martianeum3[[#This Row],[zawartosc '[%']]]*0.01,0)</f>
        <v>5.6088000000000005</v>
      </c>
      <c r="G798">
        <f>martianeum3[[#This Row],[stan_magazynu '[kg']]]+martianeum3[[#This Row],[ile_kg_materiału_z_ładunku]]</f>
        <v>42.552499999999966</v>
      </c>
      <c r="H798">
        <f>IF(martianeum3[[#This Row],[stan_po_wydobyciu_z_ładunku]]&gt;=100,100,0)</f>
        <v>0</v>
      </c>
      <c r="I798">
        <f>martianeum3[[#This Row],[stan_po_wydobyciu_z_ładunku]]-martianeum3[[#This Row],[ile_zabiera_na_orbite]]</f>
        <v>42.552499999999966</v>
      </c>
    </row>
    <row r="799" spans="1:9" x14ac:dyDescent="0.25">
      <c r="A799" s="1">
        <v>49438</v>
      </c>
      <c r="B799">
        <f t="shared" si="12"/>
        <v>42.552499999999966</v>
      </c>
      <c r="C799" t="s">
        <v>5</v>
      </c>
      <c r="D799">
        <v>26.8</v>
      </c>
      <c r="E799">
        <v>7.5</v>
      </c>
      <c r="F799">
        <f>IF(martianeum3[[#This Row],[zawartosc '[%']]]&gt;=1,martianeum3[[#This Row],[masa '[kg']]]*martianeum3[[#This Row],[zawartosc '[%']]]*0.01,0)</f>
        <v>2.0100000000000002</v>
      </c>
      <c r="G799">
        <f>martianeum3[[#This Row],[stan_magazynu '[kg']]]+martianeum3[[#This Row],[ile_kg_materiału_z_ładunku]]</f>
        <v>44.562499999999964</v>
      </c>
      <c r="H799">
        <f>IF(martianeum3[[#This Row],[stan_po_wydobyciu_z_ładunku]]&gt;=100,100,0)</f>
        <v>0</v>
      </c>
      <c r="I799">
        <f>martianeum3[[#This Row],[stan_po_wydobyciu_z_ładunku]]-martianeum3[[#This Row],[ile_zabiera_na_orbite]]</f>
        <v>44.562499999999964</v>
      </c>
    </row>
    <row r="800" spans="1:9" x14ac:dyDescent="0.25">
      <c r="A800" s="1">
        <v>49439</v>
      </c>
      <c r="B800">
        <f t="shared" si="12"/>
        <v>44.562499999999964</v>
      </c>
      <c r="C800" t="s">
        <v>19</v>
      </c>
      <c r="D800">
        <v>21.3</v>
      </c>
      <c r="E800">
        <v>37.700000000000003</v>
      </c>
      <c r="F800">
        <f>IF(martianeum3[[#This Row],[zawartosc '[%']]]&gt;=1,martianeum3[[#This Row],[masa '[kg']]]*martianeum3[[#This Row],[zawartosc '[%']]]*0.01,0)</f>
        <v>8.0301000000000009</v>
      </c>
      <c r="G800">
        <f>martianeum3[[#This Row],[stan_magazynu '[kg']]]+martianeum3[[#This Row],[ile_kg_materiału_z_ładunku]]</f>
        <v>52.592599999999962</v>
      </c>
      <c r="H800">
        <f>IF(martianeum3[[#This Row],[stan_po_wydobyciu_z_ładunku]]&gt;=100,100,0)</f>
        <v>0</v>
      </c>
      <c r="I800">
        <f>martianeum3[[#This Row],[stan_po_wydobyciu_z_ładunku]]-martianeum3[[#This Row],[ile_zabiera_na_orbite]]</f>
        <v>52.592599999999962</v>
      </c>
    </row>
    <row r="801" spans="1:9" x14ac:dyDescent="0.25">
      <c r="A801" s="1">
        <v>49440</v>
      </c>
      <c r="B801">
        <f t="shared" si="12"/>
        <v>52.592599999999962</v>
      </c>
      <c r="C801" t="s">
        <v>12</v>
      </c>
      <c r="D801">
        <v>20.3</v>
      </c>
      <c r="E801">
        <v>11</v>
      </c>
      <c r="F801">
        <f>IF(martianeum3[[#This Row],[zawartosc '[%']]]&gt;=1,martianeum3[[#This Row],[masa '[kg']]]*martianeum3[[#This Row],[zawartosc '[%']]]*0.01,0)</f>
        <v>2.2330000000000001</v>
      </c>
      <c r="G801">
        <f>martianeum3[[#This Row],[stan_magazynu '[kg']]]+martianeum3[[#This Row],[ile_kg_materiału_z_ładunku]]</f>
        <v>54.825599999999959</v>
      </c>
      <c r="H801">
        <f>IF(martianeum3[[#This Row],[stan_po_wydobyciu_z_ładunku]]&gt;=100,100,0)</f>
        <v>0</v>
      </c>
      <c r="I801">
        <f>martianeum3[[#This Row],[stan_po_wydobyciu_z_ładunku]]-martianeum3[[#This Row],[ile_zabiera_na_orbite]]</f>
        <v>54.825599999999959</v>
      </c>
    </row>
    <row r="802" spans="1:9" x14ac:dyDescent="0.25">
      <c r="A802" s="1">
        <v>49441</v>
      </c>
      <c r="B802">
        <f t="shared" si="12"/>
        <v>54.825599999999959</v>
      </c>
      <c r="C802" t="s">
        <v>19</v>
      </c>
      <c r="D802">
        <v>25.6</v>
      </c>
      <c r="E802">
        <v>20.100000000000001</v>
      </c>
      <c r="F802">
        <f>IF(martianeum3[[#This Row],[zawartosc '[%']]]&gt;=1,martianeum3[[#This Row],[masa '[kg']]]*martianeum3[[#This Row],[zawartosc '[%']]]*0.01,0)</f>
        <v>5.1456000000000008</v>
      </c>
      <c r="G802">
        <f>martianeum3[[#This Row],[stan_magazynu '[kg']]]+martianeum3[[#This Row],[ile_kg_materiału_z_ładunku]]</f>
        <v>59.971199999999961</v>
      </c>
      <c r="H802">
        <f>IF(martianeum3[[#This Row],[stan_po_wydobyciu_z_ładunku]]&gt;=100,100,0)</f>
        <v>0</v>
      </c>
      <c r="I802">
        <f>martianeum3[[#This Row],[stan_po_wydobyciu_z_ładunku]]-martianeum3[[#This Row],[ile_zabiera_na_orbite]]</f>
        <v>59.971199999999961</v>
      </c>
    </row>
    <row r="803" spans="1:9" x14ac:dyDescent="0.25">
      <c r="A803" s="1">
        <v>49442</v>
      </c>
      <c r="B803">
        <f t="shared" si="12"/>
        <v>59.971199999999961</v>
      </c>
      <c r="C803" t="s">
        <v>13</v>
      </c>
      <c r="D803">
        <v>25.1</v>
      </c>
      <c r="E803">
        <v>14.7</v>
      </c>
      <c r="F803">
        <f>IF(martianeum3[[#This Row],[zawartosc '[%']]]&gt;=1,martianeum3[[#This Row],[masa '[kg']]]*martianeum3[[#This Row],[zawartosc '[%']]]*0.01,0)</f>
        <v>3.6897000000000002</v>
      </c>
      <c r="G803">
        <f>martianeum3[[#This Row],[stan_magazynu '[kg']]]+martianeum3[[#This Row],[ile_kg_materiału_z_ładunku]]</f>
        <v>63.660899999999963</v>
      </c>
      <c r="H803">
        <f>IF(martianeum3[[#This Row],[stan_po_wydobyciu_z_ładunku]]&gt;=100,100,0)</f>
        <v>0</v>
      </c>
      <c r="I803">
        <f>martianeum3[[#This Row],[stan_po_wydobyciu_z_ładunku]]-martianeum3[[#This Row],[ile_zabiera_na_orbite]]</f>
        <v>63.660899999999963</v>
      </c>
    </row>
    <row r="804" spans="1:9" x14ac:dyDescent="0.25">
      <c r="A804" s="1">
        <v>49443</v>
      </c>
      <c r="B804">
        <f t="shared" si="12"/>
        <v>63.660899999999963</v>
      </c>
      <c r="C804" t="s">
        <v>7</v>
      </c>
      <c r="D804">
        <v>24.3</v>
      </c>
      <c r="E804">
        <v>24.3</v>
      </c>
      <c r="F804">
        <f>IF(martianeum3[[#This Row],[zawartosc '[%']]]&gt;=1,martianeum3[[#This Row],[masa '[kg']]]*martianeum3[[#This Row],[zawartosc '[%']]]*0.01,0)</f>
        <v>5.9049000000000005</v>
      </c>
      <c r="G804">
        <f>martianeum3[[#This Row],[stan_magazynu '[kg']]]+martianeum3[[#This Row],[ile_kg_materiału_z_ładunku]]</f>
        <v>69.565799999999967</v>
      </c>
      <c r="H804">
        <f>IF(martianeum3[[#This Row],[stan_po_wydobyciu_z_ładunku]]&gt;=100,100,0)</f>
        <v>0</v>
      </c>
      <c r="I804">
        <f>martianeum3[[#This Row],[stan_po_wydobyciu_z_ładunku]]-martianeum3[[#This Row],[ile_zabiera_na_orbite]]</f>
        <v>69.565799999999967</v>
      </c>
    </row>
    <row r="805" spans="1:9" x14ac:dyDescent="0.25">
      <c r="A805" s="1">
        <v>49444</v>
      </c>
      <c r="B805">
        <f t="shared" si="12"/>
        <v>69.565799999999967</v>
      </c>
      <c r="C805" t="s">
        <v>14</v>
      </c>
      <c r="D805">
        <v>12.9</v>
      </c>
      <c r="E805">
        <v>2.7</v>
      </c>
      <c r="F805">
        <f>IF(martianeum3[[#This Row],[zawartosc '[%']]]&gt;=1,martianeum3[[#This Row],[masa '[kg']]]*martianeum3[[#This Row],[zawartosc '[%']]]*0.01,0)</f>
        <v>0.34830000000000005</v>
      </c>
      <c r="G805">
        <f>martianeum3[[#This Row],[stan_magazynu '[kg']]]+martianeum3[[#This Row],[ile_kg_materiału_z_ładunku]]</f>
        <v>69.914099999999962</v>
      </c>
      <c r="H805">
        <f>IF(martianeum3[[#This Row],[stan_po_wydobyciu_z_ładunku]]&gt;=100,100,0)</f>
        <v>0</v>
      </c>
      <c r="I805">
        <f>martianeum3[[#This Row],[stan_po_wydobyciu_z_ładunku]]-martianeum3[[#This Row],[ile_zabiera_na_orbite]]</f>
        <v>69.914099999999962</v>
      </c>
    </row>
    <row r="806" spans="1:9" x14ac:dyDescent="0.25">
      <c r="A806" s="1">
        <v>49445</v>
      </c>
      <c r="B806">
        <f t="shared" si="12"/>
        <v>69.914099999999962</v>
      </c>
      <c r="C806" t="s">
        <v>19</v>
      </c>
      <c r="D806">
        <v>16.7</v>
      </c>
      <c r="E806">
        <v>27.7</v>
      </c>
      <c r="F806">
        <f>IF(martianeum3[[#This Row],[zawartosc '[%']]]&gt;=1,martianeum3[[#This Row],[masa '[kg']]]*martianeum3[[#This Row],[zawartosc '[%']]]*0.01,0)</f>
        <v>4.6258999999999997</v>
      </c>
      <c r="G806">
        <f>martianeum3[[#This Row],[stan_magazynu '[kg']]]+martianeum3[[#This Row],[ile_kg_materiału_z_ładunku]]</f>
        <v>74.539999999999964</v>
      </c>
      <c r="H806">
        <f>IF(martianeum3[[#This Row],[stan_po_wydobyciu_z_ładunku]]&gt;=100,100,0)</f>
        <v>0</v>
      </c>
      <c r="I806">
        <f>martianeum3[[#This Row],[stan_po_wydobyciu_z_ładunku]]-martianeum3[[#This Row],[ile_zabiera_na_orbite]]</f>
        <v>74.539999999999964</v>
      </c>
    </row>
    <row r="807" spans="1:9" x14ac:dyDescent="0.25">
      <c r="A807" s="1">
        <v>49446</v>
      </c>
      <c r="B807">
        <f t="shared" si="12"/>
        <v>74.539999999999964</v>
      </c>
      <c r="C807" t="s">
        <v>10</v>
      </c>
      <c r="D807">
        <v>16.2</v>
      </c>
      <c r="E807">
        <v>20.5</v>
      </c>
      <c r="F807">
        <f>IF(martianeum3[[#This Row],[zawartosc '[%']]]&gt;=1,martianeum3[[#This Row],[masa '[kg']]]*martianeum3[[#This Row],[zawartosc '[%']]]*0.01,0)</f>
        <v>3.3209999999999997</v>
      </c>
      <c r="G807">
        <f>martianeum3[[#This Row],[stan_magazynu '[kg']]]+martianeum3[[#This Row],[ile_kg_materiału_z_ładunku]]</f>
        <v>77.860999999999962</v>
      </c>
      <c r="H807">
        <f>IF(martianeum3[[#This Row],[stan_po_wydobyciu_z_ładunku]]&gt;=100,100,0)</f>
        <v>0</v>
      </c>
      <c r="I807">
        <f>martianeum3[[#This Row],[stan_po_wydobyciu_z_ładunku]]-martianeum3[[#This Row],[ile_zabiera_na_orbite]]</f>
        <v>77.860999999999962</v>
      </c>
    </row>
    <row r="808" spans="1:9" x14ac:dyDescent="0.25">
      <c r="A808" s="1">
        <v>49447</v>
      </c>
      <c r="B808">
        <f t="shared" si="12"/>
        <v>77.860999999999962</v>
      </c>
      <c r="C808" t="s">
        <v>12</v>
      </c>
      <c r="D808">
        <v>19.5</v>
      </c>
      <c r="E808">
        <v>5.0999999999999996</v>
      </c>
      <c r="F808">
        <f>IF(martianeum3[[#This Row],[zawartosc '[%']]]&gt;=1,martianeum3[[#This Row],[masa '[kg']]]*martianeum3[[#This Row],[zawartosc '[%']]]*0.01,0)</f>
        <v>0.99449999999999994</v>
      </c>
      <c r="G808">
        <f>martianeum3[[#This Row],[stan_magazynu '[kg']]]+martianeum3[[#This Row],[ile_kg_materiału_z_ładunku]]</f>
        <v>78.855499999999964</v>
      </c>
      <c r="H808">
        <f>IF(martianeum3[[#This Row],[stan_po_wydobyciu_z_ładunku]]&gt;=100,100,0)</f>
        <v>0</v>
      </c>
      <c r="I808">
        <f>martianeum3[[#This Row],[stan_po_wydobyciu_z_ładunku]]-martianeum3[[#This Row],[ile_zabiera_na_orbite]]</f>
        <v>78.855499999999964</v>
      </c>
    </row>
    <row r="809" spans="1:9" x14ac:dyDescent="0.25">
      <c r="A809" s="1">
        <v>49448</v>
      </c>
      <c r="B809">
        <f t="shared" si="12"/>
        <v>78.855499999999964</v>
      </c>
      <c r="C809" t="s">
        <v>10</v>
      </c>
      <c r="D809">
        <v>22.9</v>
      </c>
      <c r="E809">
        <v>6.6</v>
      </c>
      <c r="F809">
        <f>IF(martianeum3[[#This Row],[zawartosc '[%']]]&gt;=1,martianeum3[[#This Row],[masa '[kg']]]*martianeum3[[#This Row],[zawartosc '[%']]]*0.01,0)</f>
        <v>1.5113999999999999</v>
      </c>
      <c r="G809">
        <f>martianeum3[[#This Row],[stan_magazynu '[kg']]]+martianeum3[[#This Row],[ile_kg_materiału_z_ładunku]]</f>
        <v>80.366899999999958</v>
      </c>
      <c r="H809">
        <f>IF(martianeum3[[#This Row],[stan_po_wydobyciu_z_ładunku]]&gt;=100,100,0)</f>
        <v>0</v>
      </c>
      <c r="I809">
        <f>martianeum3[[#This Row],[stan_po_wydobyciu_z_ładunku]]-martianeum3[[#This Row],[ile_zabiera_na_orbite]]</f>
        <v>80.366899999999958</v>
      </c>
    </row>
    <row r="810" spans="1:9" x14ac:dyDescent="0.25">
      <c r="A810" s="1">
        <v>49449</v>
      </c>
      <c r="B810">
        <f t="shared" si="12"/>
        <v>80.366899999999958</v>
      </c>
      <c r="C810" t="s">
        <v>19</v>
      </c>
      <c r="D810">
        <v>25.9</v>
      </c>
      <c r="E810">
        <v>4.4000000000000004</v>
      </c>
      <c r="F810">
        <f>IF(martianeum3[[#This Row],[zawartosc '[%']]]&gt;=1,martianeum3[[#This Row],[masa '[kg']]]*martianeum3[[#This Row],[zawartosc '[%']]]*0.01,0)</f>
        <v>1.1396000000000002</v>
      </c>
      <c r="G810">
        <f>martianeum3[[#This Row],[stan_magazynu '[kg']]]+martianeum3[[#This Row],[ile_kg_materiału_z_ładunku]]</f>
        <v>81.50649999999996</v>
      </c>
      <c r="H810">
        <f>IF(martianeum3[[#This Row],[stan_po_wydobyciu_z_ładunku]]&gt;=100,100,0)</f>
        <v>0</v>
      </c>
      <c r="I810">
        <f>martianeum3[[#This Row],[stan_po_wydobyciu_z_ładunku]]-martianeum3[[#This Row],[ile_zabiera_na_orbite]]</f>
        <v>81.50649999999996</v>
      </c>
    </row>
    <row r="811" spans="1:9" x14ac:dyDescent="0.25">
      <c r="A811" s="1">
        <v>49450</v>
      </c>
      <c r="B811">
        <f t="shared" si="12"/>
        <v>81.50649999999996</v>
      </c>
      <c r="C811" t="s">
        <v>18</v>
      </c>
      <c r="D811">
        <v>20.3</v>
      </c>
      <c r="E811">
        <v>4.5999999999999996</v>
      </c>
      <c r="F811">
        <f>IF(martianeum3[[#This Row],[zawartosc '[%']]]&gt;=1,martianeum3[[#This Row],[masa '[kg']]]*martianeum3[[#This Row],[zawartosc '[%']]]*0.01,0)</f>
        <v>0.93379999999999996</v>
      </c>
      <c r="G811">
        <f>martianeum3[[#This Row],[stan_magazynu '[kg']]]+martianeum3[[#This Row],[ile_kg_materiału_z_ładunku]]</f>
        <v>82.440299999999965</v>
      </c>
      <c r="H811">
        <f>IF(martianeum3[[#This Row],[stan_po_wydobyciu_z_ładunku]]&gt;=100,100,0)</f>
        <v>0</v>
      </c>
      <c r="I811">
        <f>martianeum3[[#This Row],[stan_po_wydobyciu_z_ładunku]]-martianeum3[[#This Row],[ile_zabiera_na_orbite]]</f>
        <v>82.440299999999965</v>
      </c>
    </row>
    <row r="812" spans="1:9" x14ac:dyDescent="0.25">
      <c r="A812" s="1">
        <v>49451</v>
      </c>
      <c r="B812">
        <f t="shared" si="12"/>
        <v>82.440299999999965</v>
      </c>
      <c r="C812" t="s">
        <v>28</v>
      </c>
      <c r="D812">
        <v>11.3</v>
      </c>
      <c r="E812">
        <v>0.3</v>
      </c>
      <c r="F812">
        <f>IF(martianeum3[[#This Row],[zawartosc '[%']]]&gt;=1,martianeum3[[#This Row],[masa '[kg']]]*martianeum3[[#This Row],[zawartosc '[%']]]*0.01,0)</f>
        <v>0</v>
      </c>
      <c r="G812">
        <f>martianeum3[[#This Row],[stan_magazynu '[kg']]]+martianeum3[[#This Row],[ile_kg_materiału_z_ładunku]]</f>
        <v>82.440299999999965</v>
      </c>
      <c r="H812">
        <f>IF(martianeum3[[#This Row],[stan_po_wydobyciu_z_ładunku]]&gt;=100,100,0)</f>
        <v>0</v>
      </c>
      <c r="I812">
        <f>martianeum3[[#This Row],[stan_po_wydobyciu_z_ładunku]]-martianeum3[[#This Row],[ile_zabiera_na_orbite]]</f>
        <v>82.440299999999965</v>
      </c>
    </row>
    <row r="813" spans="1:9" x14ac:dyDescent="0.25">
      <c r="A813" s="1">
        <v>49452</v>
      </c>
      <c r="B813">
        <f t="shared" si="12"/>
        <v>82.440299999999965</v>
      </c>
      <c r="C813" t="s">
        <v>10</v>
      </c>
      <c r="D813">
        <v>27.4</v>
      </c>
      <c r="E813">
        <v>29.9</v>
      </c>
      <c r="F813">
        <f>IF(martianeum3[[#This Row],[zawartosc '[%']]]&gt;=1,martianeum3[[#This Row],[masa '[kg']]]*martianeum3[[#This Row],[zawartosc '[%']]]*0.01,0)</f>
        <v>8.1925999999999988</v>
      </c>
      <c r="G813">
        <f>martianeum3[[#This Row],[stan_magazynu '[kg']]]+martianeum3[[#This Row],[ile_kg_materiału_z_ładunku]]</f>
        <v>90.632899999999964</v>
      </c>
      <c r="H813">
        <f>IF(martianeum3[[#This Row],[stan_po_wydobyciu_z_ładunku]]&gt;=100,100,0)</f>
        <v>0</v>
      </c>
      <c r="I813">
        <f>martianeum3[[#This Row],[stan_po_wydobyciu_z_ładunku]]-martianeum3[[#This Row],[ile_zabiera_na_orbite]]</f>
        <v>90.632899999999964</v>
      </c>
    </row>
    <row r="814" spans="1:9" x14ac:dyDescent="0.25">
      <c r="A814" s="1">
        <v>49453</v>
      </c>
      <c r="B814">
        <f t="shared" si="12"/>
        <v>90.632899999999964</v>
      </c>
      <c r="C814" t="s">
        <v>19</v>
      </c>
      <c r="D814">
        <v>29.2</v>
      </c>
      <c r="E814">
        <v>0</v>
      </c>
      <c r="F814">
        <f>IF(martianeum3[[#This Row],[zawartosc '[%']]]&gt;=1,martianeum3[[#This Row],[masa '[kg']]]*martianeum3[[#This Row],[zawartosc '[%']]]*0.01,0)</f>
        <v>0</v>
      </c>
      <c r="G814">
        <f>martianeum3[[#This Row],[stan_magazynu '[kg']]]+martianeum3[[#This Row],[ile_kg_materiału_z_ładunku]]</f>
        <v>90.632899999999964</v>
      </c>
      <c r="H814">
        <f>IF(martianeum3[[#This Row],[stan_po_wydobyciu_z_ładunku]]&gt;=100,100,0)</f>
        <v>0</v>
      </c>
      <c r="I814">
        <f>martianeum3[[#This Row],[stan_po_wydobyciu_z_ładunku]]-martianeum3[[#This Row],[ile_zabiera_na_orbite]]</f>
        <v>90.632899999999964</v>
      </c>
    </row>
    <row r="815" spans="1:9" x14ac:dyDescent="0.25">
      <c r="A815" s="1">
        <v>49454</v>
      </c>
      <c r="B815">
        <f t="shared" si="12"/>
        <v>90.632899999999964</v>
      </c>
      <c r="C815" t="s">
        <v>4</v>
      </c>
      <c r="D815">
        <v>27.4</v>
      </c>
      <c r="E815">
        <v>0</v>
      </c>
      <c r="F815">
        <f>IF(martianeum3[[#This Row],[zawartosc '[%']]]&gt;=1,martianeum3[[#This Row],[masa '[kg']]]*martianeum3[[#This Row],[zawartosc '[%']]]*0.01,0)</f>
        <v>0</v>
      </c>
      <c r="G815">
        <f>martianeum3[[#This Row],[stan_magazynu '[kg']]]+martianeum3[[#This Row],[ile_kg_materiału_z_ładunku]]</f>
        <v>90.632899999999964</v>
      </c>
      <c r="H815">
        <f>IF(martianeum3[[#This Row],[stan_po_wydobyciu_z_ładunku]]&gt;=100,100,0)</f>
        <v>0</v>
      </c>
      <c r="I815">
        <f>martianeum3[[#This Row],[stan_po_wydobyciu_z_ładunku]]-martianeum3[[#This Row],[ile_zabiera_na_orbite]]</f>
        <v>90.632899999999964</v>
      </c>
    </row>
    <row r="816" spans="1:9" x14ac:dyDescent="0.25">
      <c r="A816" s="1">
        <v>49455</v>
      </c>
      <c r="B816">
        <f t="shared" si="12"/>
        <v>90.632899999999964</v>
      </c>
      <c r="C816" t="s">
        <v>19</v>
      </c>
      <c r="D816">
        <v>10.1</v>
      </c>
      <c r="E816">
        <v>8.1</v>
      </c>
      <c r="F816">
        <f>IF(martianeum3[[#This Row],[zawartosc '[%']]]&gt;=1,martianeum3[[#This Row],[masa '[kg']]]*martianeum3[[#This Row],[zawartosc '[%']]]*0.01,0)</f>
        <v>0.81809999999999994</v>
      </c>
      <c r="G816">
        <f>martianeum3[[#This Row],[stan_magazynu '[kg']]]+martianeum3[[#This Row],[ile_kg_materiału_z_ładunku]]</f>
        <v>91.450999999999965</v>
      </c>
      <c r="H816">
        <f>IF(martianeum3[[#This Row],[stan_po_wydobyciu_z_ładunku]]&gt;=100,100,0)</f>
        <v>0</v>
      </c>
      <c r="I816">
        <f>martianeum3[[#This Row],[stan_po_wydobyciu_z_ładunku]]-martianeum3[[#This Row],[ile_zabiera_na_orbite]]</f>
        <v>91.450999999999965</v>
      </c>
    </row>
    <row r="817" spans="1:9" x14ac:dyDescent="0.25">
      <c r="A817" s="1">
        <v>49456</v>
      </c>
      <c r="B817">
        <f t="shared" si="12"/>
        <v>91.450999999999965</v>
      </c>
      <c r="C817" t="s">
        <v>5</v>
      </c>
      <c r="D817">
        <v>12.9</v>
      </c>
      <c r="E817">
        <v>5.9</v>
      </c>
      <c r="F817">
        <f>IF(martianeum3[[#This Row],[zawartosc '[%']]]&gt;=1,martianeum3[[#This Row],[masa '[kg']]]*martianeum3[[#This Row],[zawartosc '[%']]]*0.01,0)</f>
        <v>0.76110000000000011</v>
      </c>
      <c r="G817">
        <f>martianeum3[[#This Row],[stan_magazynu '[kg']]]+martianeum3[[#This Row],[ile_kg_materiału_z_ładunku]]</f>
        <v>92.212099999999964</v>
      </c>
      <c r="H817">
        <f>IF(martianeum3[[#This Row],[stan_po_wydobyciu_z_ładunku]]&gt;=100,100,0)</f>
        <v>0</v>
      </c>
      <c r="I817">
        <f>martianeum3[[#This Row],[stan_po_wydobyciu_z_ładunku]]-martianeum3[[#This Row],[ile_zabiera_na_orbite]]</f>
        <v>92.212099999999964</v>
      </c>
    </row>
    <row r="818" spans="1:9" x14ac:dyDescent="0.25">
      <c r="A818" s="1">
        <v>49457</v>
      </c>
      <c r="B818">
        <f t="shared" si="12"/>
        <v>92.212099999999964</v>
      </c>
      <c r="C818" t="s">
        <v>14</v>
      </c>
      <c r="D818">
        <v>18.7</v>
      </c>
      <c r="E818">
        <v>0</v>
      </c>
      <c r="F818">
        <f>IF(martianeum3[[#This Row],[zawartosc '[%']]]&gt;=1,martianeum3[[#This Row],[masa '[kg']]]*martianeum3[[#This Row],[zawartosc '[%']]]*0.01,0)</f>
        <v>0</v>
      </c>
      <c r="G818">
        <f>martianeum3[[#This Row],[stan_magazynu '[kg']]]+martianeum3[[#This Row],[ile_kg_materiału_z_ładunku]]</f>
        <v>92.212099999999964</v>
      </c>
      <c r="H818">
        <f>IF(martianeum3[[#This Row],[stan_po_wydobyciu_z_ładunku]]&gt;=100,100,0)</f>
        <v>0</v>
      </c>
      <c r="I818">
        <f>martianeum3[[#This Row],[stan_po_wydobyciu_z_ładunku]]-martianeum3[[#This Row],[ile_zabiera_na_orbite]]</f>
        <v>92.212099999999964</v>
      </c>
    </row>
    <row r="819" spans="1:9" x14ac:dyDescent="0.25">
      <c r="A819" s="1">
        <v>49458</v>
      </c>
      <c r="B819">
        <f t="shared" si="12"/>
        <v>92.212099999999964</v>
      </c>
      <c r="C819" t="s">
        <v>32</v>
      </c>
      <c r="D819">
        <v>17.8</v>
      </c>
      <c r="E819">
        <v>0.3</v>
      </c>
      <c r="F819">
        <f>IF(martianeum3[[#This Row],[zawartosc '[%']]]&gt;=1,martianeum3[[#This Row],[masa '[kg']]]*martianeum3[[#This Row],[zawartosc '[%']]]*0.01,0)</f>
        <v>0</v>
      </c>
      <c r="G819">
        <f>martianeum3[[#This Row],[stan_magazynu '[kg']]]+martianeum3[[#This Row],[ile_kg_materiału_z_ładunku]]</f>
        <v>92.212099999999964</v>
      </c>
      <c r="H819">
        <f>IF(martianeum3[[#This Row],[stan_po_wydobyciu_z_ładunku]]&gt;=100,100,0)</f>
        <v>0</v>
      </c>
      <c r="I819">
        <f>martianeum3[[#This Row],[stan_po_wydobyciu_z_ładunku]]-martianeum3[[#This Row],[ile_zabiera_na_orbite]]</f>
        <v>92.212099999999964</v>
      </c>
    </row>
    <row r="820" spans="1:9" x14ac:dyDescent="0.25">
      <c r="A820" s="1">
        <v>49459</v>
      </c>
      <c r="B820">
        <f t="shared" si="12"/>
        <v>92.212099999999964</v>
      </c>
      <c r="C820" t="s">
        <v>10</v>
      </c>
      <c r="D820">
        <v>24.7</v>
      </c>
      <c r="E820">
        <v>42.9</v>
      </c>
      <c r="F820">
        <f>IF(martianeum3[[#This Row],[zawartosc '[%']]]&gt;=1,martianeum3[[#This Row],[masa '[kg']]]*martianeum3[[#This Row],[zawartosc '[%']]]*0.01,0)</f>
        <v>10.596299999999999</v>
      </c>
      <c r="G820">
        <f>martianeum3[[#This Row],[stan_magazynu '[kg']]]+martianeum3[[#This Row],[ile_kg_materiału_z_ładunku]]</f>
        <v>102.80839999999996</v>
      </c>
      <c r="H820">
        <f>IF(martianeum3[[#This Row],[stan_po_wydobyciu_z_ładunku]]&gt;=100,100,0)</f>
        <v>100</v>
      </c>
      <c r="I820">
        <f>martianeum3[[#This Row],[stan_po_wydobyciu_z_ładunku]]-martianeum3[[#This Row],[ile_zabiera_na_orbite]]</f>
        <v>2.8083999999999634</v>
      </c>
    </row>
    <row r="821" spans="1:9" x14ac:dyDescent="0.25">
      <c r="A821" s="1">
        <v>49460</v>
      </c>
      <c r="B821">
        <f t="shared" si="12"/>
        <v>2.8083999999999634</v>
      </c>
      <c r="C821" t="s">
        <v>10</v>
      </c>
      <c r="D821">
        <v>28.7</v>
      </c>
      <c r="E821">
        <v>33.799999999999997</v>
      </c>
      <c r="F821">
        <f>IF(martianeum3[[#This Row],[zawartosc '[%']]]&gt;=1,martianeum3[[#This Row],[masa '[kg']]]*martianeum3[[#This Row],[zawartosc '[%']]]*0.01,0)</f>
        <v>9.7005999999999997</v>
      </c>
      <c r="G821">
        <f>martianeum3[[#This Row],[stan_magazynu '[kg']]]+martianeum3[[#This Row],[ile_kg_materiału_z_ładunku]]</f>
        <v>12.508999999999963</v>
      </c>
      <c r="H821">
        <f>IF(martianeum3[[#This Row],[stan_po_wydobyciu_z_ładunku]]&gt;=100,100,0)</f>
        <v>0</v>
      </c>
      <c r="I821">
        <f>martianeum3[[#This Row],[stan_po_wydobyciu_z_ładunku]]-martianeum3[[#This Row],[ile_zabiera_na_orbite]]</f>
        <v>12.508999999999963</v>
      </c>
    </row>
    <row r="822" spans="1:9" x14ac:dyDescent="0.25">
      <c r="A822" s="1">
        <v>49461</v>
      </c>
      <c r="B822">
        <f t="shared" si="12"/>
        <v>12.508999999999963</v>
      </c>
      <c r="C822" t="s">
        <v>18</v>
      </c>
      <c r="D822">
        <v>12.3</v>
      </c>
      <c r="E822">
        <v>1.7</v>
      </c>
      <c r="F822">
        <f>IF(martianeum3[[#This Row],[zawartosc '[%']]]&gt;=1,martianeum3[[#This Row],[masa '[kg']]]*martianeum3[[#This Row],[zawartosc '[%']]]*0.01,0)</f>
        <v>0.20910000000000001</v>
      </c>
      <c r="G822">
        <f>martianeum3[[#This Row],[stan_magazynu '[kg']]]+martianeum3[[#This Row],[ile_kg_materiału_z_ładunku]]</f>
        <v>12.718099999999962</v>
      </c>
      <c r="H822">
        <f>IF(martianeum3[[#This Row],[stan_po_wydobyciu_z_ładunku]]&gt;=100,100,0)</f>
        <v>0</v>
      </c>
      <c r="I822">
        <f>martianeum3[[#This Row],[stan_po_wydobyciu_z_ładunku]]-martianeum3[[#This Row],[ile_zabiera_na_orbite]]</f>
        <v>12.718099999999962</v>
      </c>
    </row>
    <row r="823" spans="1:9" x14ac:dyDescent="0.25">
      <c r="A823" s="1">
        <v>49462</v>
      </c>
      <c r="B823">
        <f t="shared" si="12"/>
        <v>12.718099999999962</v>
      </c>
      <c r="C823" t="s">
        <v>19</v>
      </c>
      <c r="D823">
        <v>22.9</v>
      </c>
      <c r="E823">
        <v>0</v>
      </c>
      <c r="F823">
        <f>IF(martianeum3[[#This Row],[zawartosc '[%']]]&gt;=1,martianeum3[[#This Row],[masa '[kg']]]*martianeum3[[#This Row],[zawartosc '[%']]]*0.01,0)</f>
        <v>0</v>
      </c>
      <c r="G823">
        <f>martianeum3[[#This Row],[stan_magazynu '[kg']]]+martianeum3[[#This Row],[ile_kg_materiału_z_ładunku]]</f>
        <v>12.718099999999962</v>
      </c>
      <c r="H823">
        <f>IF(martianeum3[[#This Row],[stan_po_wydobyciu_z_ładunku]]&gt;=100,100,0)</f>
        <v>0</v>
      </c>
      <c r="I823">
        <f>martianeum3[[#This Row],[stan_po_wydobyciu_z_ładunku]]-martianeum3[[#This Row],[ile_zabiera_na_orbite]]</f>
        <v>12.718099999999962</v>
      </c>
    </row>
    <row r="824" spans="1:9" x14ac:dyDescent="0.25">
      <c r="A824" s="1">
        <v>49463</v>
      </c>
      <c r="B824">
        <f t="shared" si="12"/>
        <v>12.718099999999962</v>
      </c>
      <c r="C824" t="s">
        <v>17</v>
      </c>
      <c r="D824">
        <v>20</v>
      </c>
      <c r="E824">
        <v>3</v>
      </c>
      <c r="F824">
        <f>IF(martianeum3[[#This Row],[zawartosc '[%']]]&gt;=1,martianeum3[[#This Row],[masa '[kg']]]*martianeum3[[#This Row],[zawartosc '[%']]]*0.01,0)</f>
        <v>0.6</v>
      </c>
      <c r="G824">
        <f>martianeum3[[#This Row],[stan_magazynu '[kg']]]+martianeum3[[#This Row],[ile_kg_materiału_z_ładunku]]</f>
        <v>13.318099999999962</v>
      </c>
      <c r="H824">
        <f>IF(martianeum3[[#This Row],[stan_po_wydobyciu_z_ładunku]]&gt;=100,100,0)</f>
        <v>0</v>
      </c>
      <c r="I824">
        <f>martianeum3[[#This Row],[stan_po_wydobyciu_z_ładunku]]-martianeum3[[#This Row],[ile_zabiera_na_orbite]]</f>
        <v>13.318099999999962</v>
      </c>
    </row>
    <row r="825" spans="1:9" x14ac:dyDescent="0.25">
      <c r="A825" s="1">
        <v>49464</v>
      </c>
      <c r="B825">
        <f t="shared" si="12"/>
        <v>13.318099999999962</v>
      </c>
      <c r="C825" t="s">
        <v>10</v>
      </c>
      <c r="D825">
        <v>27.3</v>
      </c>
      <c r="E825">
        <v>0</v>
      </c>
      <c r="F825">
        <f>IF(martianeum3[[#This Row],[zawartosc '[%']]]&gt;=1,martianeum3[[#This Row],[masa '[kg']]]*martianeum3[[#This Row],[zawartosc '[%']]]*0.01,0)</f>
        <v>0</v>
      </c>
      <c r="G825">
        <f>martianeum3[[#This Row],[stan_magazynu '[kg']]]+martianeum3[[#This Row],[ile_kg_materiału_z_ładunku]]</f>
        <v>13.318099999999962</v>
      </c>
      <c r="H825">
        <f>IF(martianeum3[[#This Row],[stan_po_wydobyciu_z_ładunku]]&gt;=100,100,0)</f>
        <v>0</v>
      </c>
      <c r="I825">
        <f>martianeum3[[#This Row],[stan_po_wydobyciu_z_ładunku]]-martianeum3[[#This Row],[ile_zabiera_na_orbite]]</f>
        <v>13.318099999999962</v>
      </c>
    </row>
    <row r="826" spans="1:9" x14ac:dyDescent="0.25">
      <c r="A826" s="1">
        <v>49465</v>
      </c>
      <c r="B826">
        <f t="shared" si="12"/>
        <v>13.318099999999962</v>
      </c>
      <c r="C826" t="s">
        <v>13</v>
      </c>
      <c r="D826">
        <v>29.9</v>
      </c>
      <c r="E826">
        <v>7.7</v>
      </c>
      <c r="F826">
        <f>IF(martianeum3[[#This Row],[zawartosc '[%']]]&gt;=1,martianeum3[[#This Row],[masa '[kg']]]*martianeum3[[#This Row],[zawartosc '[%']]]*0.01,0)</f>
        <v>2.3022999999999998</v>
      </c>
      <c r="G826">
        <f>martianeum3[[#This Row],[stan_magazynu '[kg']]]+martianeum3[[#This Row],[ile_kg_materiału_z_ładunku]]</f>
        <v>15.620399999999961</v>
      </c>
      <c r="H826">
        <f>IF(martianeum3[[#This Row],[stan_po_wydobyciu_z_ładunku]]&gt;=100,100,0)</f>
        <v>0</v>
      </c>
      <c r="I826">
        <f>martianeum3[[#This Row],[stan_po_wydobyciu_z_ładunku]]-martianeum3[[#This Row],[ile_zabiera_na_orbite]]</f>
        <v>15.620399999999961</v>
      </c>
    </row>
    <row r="827" spans="1:9" x14ac:dyDescent="0.25">
      <c r="A827" s="1">
        <v>49466</v>
      </c>
      <c r="B827">
        <f t="shared" si="12"/>
        <v>15.620399999999961</v>
      </c>
      <c r="C827" t="s">
        <v>12</v>
      </c>
      <c r="D827">
        <v>27.5</v>
      </c>
      <c r="E827">
        <v>2.7</v>
      </c>
      <c r="F827">
        <f>IF(martianeum3[[#This Row],[zawartosc '[%']]]&gt;=1,martianeum3[[#This Row],[masa '[kg']]]*martianeum3[[#This Row],[zawartosc '[%']]]*0.01,0)</f>
        <v>0.74250000000000005</v>
      </c>
      <c r="G827">
        <f>martianeum3[[#This Row],[stan_magazynu '[kg']]]+martianeum3[[#This Row],[ile_kg_materiału_z_ładunku]]</f>
        <v>16.362899999999961</v>
      </c>
      <c r="H827">
        <f>IF(martianeum3[[#This Row],[stan_po_wydobyciu_z_ładunku]]&gt;=100,100,0)</f>
        <v>0</v>
      </c>
      <c r="I827">
        <f>martianeum3[[#This Row],[stan_po_wydobyciu_z_ładunku]]-martianeum3[[#This Row],[ile_zabiera_na_orbite]]</f>
        <v>16.362899999999961</v>
      </c>
    </row>
    <row r="828" spans="1:9" x14ac:dyDescent="0.25">
      <c r="A828" s="1">
        <v>49467</v>
      </c>
      <c r="B828">
        <f t="shared" si="12"/>
        <v>16.362899999999961</v>
      </c>
      <c r="C828" t="s">
        <v>18</v>
      </c>
      <c r="D828">
        <v>16.5</v>
      </c>
      <c r="E828">
        <v>13.3</v>
      </c>
      <c r="F828">
        <f>IF(martianeum3[[#This Row],[zawartosc '[%']]]&gt;=1,martianeum3[[#This Row],[masa '[kg']]]*martianeum3[[#This Row],[zawartosc '[%']]]*0.01,0)</f>
        <v>2.1945000000000001</v>
      </c>
      <c r="G828">
        <f>martianeum3[[#This Row],[stan_magazynu '[kg']]]+martianeum3[[#This Row],[ile_kg_materiału_z_ładunku]]</f>
        <v>18.557399999999962</v>
      </c>
      <c r="H828">
        <f>IF(martianeum3[[#This Row],[stan_po_wydobyciu_z_ładunku]]&gt;=100,100,0)</f>
        <v>0</v>
      </c>
      <c r="I828">
        <f>martianeum3[[#This Row],[stan_po_wydobyciu_z_ładunku]]-martianeum3[[#This Row],[ile_zabiera_na_orbite]]</f>
        <v>18.557399999999962</v>
      </c>
    </row>
    <row r="829" spans="1:9" x14ac:dyDescent="0.25">
      <c r="A829" s="1">
        <v>49468</v>
      </c>
      <c r="B829">
        <f t="shared" si="12"/>
        <v>18.557399999999962</v>
      </c>
      <c r="C829" t="s">
        <v>5</v>
      </c>
      <c r="D829">
        <v>23.5</v>
      </c>
      <c r="E829">
        <v>5.9</v>
      </c>
      <c r="F829">
        <f>IF(martianeum3[[#This Row],[zawartosc '[%']]]&gt;=1,martianeum3[[#This Row],[masa '[kg']]]*martianeum3[[#This Row],[zawartosc '[%']]]*0.01,0)</f>
        <v>1.3865000000000001</v>
      </c>
      <c r="G829">
        <f>martianeum3[[#This Row],[stan_magazynu '[kg']]]+martianeum3[[#This Row],[ile_kg_materiału_z_ładunku]]</f>
        <v>19.943899999999964</v>
      </c>
      <c r="H829">
        <f>IF(martianeum3[[#This Row],[stan_po_wydobyciu_z_ładunku]]&gt;=100,100,0)</f>
        <v>0</v>
      </c>
      <c r="I829">
        <f>martianeum3[[#This Row],[stan_po_wydobyciu_z_ładunku]]-martianeum3[[#This Row],[ile_zabiera_na_orbite]]</f>
        <v>19.943899999999964</v>
      </c>
    </row>
    <row r="830" spans="1:9" x14ac:dyDescent="0.25">
      <c r="A830" s="1">
        <v>49469</v>
      </c>
      <c r="B830">
        <f t="shared" si="12"/>
        <v>19.943899999999964</v>
      </c>
      <c r="C830" t="s">
        <v>5</v>
      </c>
      <c r="D830">
        <v>21.5</v>
      </c>
      <c r="E830">
        <v>4.0999999999999996</v>
      </c>
      <c r="F830">
        <f>IF(martianeum3[[#This Row],[zawartosc '[%']]]&gt;=1,martianeum3[[#This Row],[masa '[kg']]]*martianeum3[[#This Row],[zawartosc '[%']]]*0.01,0)</f>
        <v>0.88149999999999995</v>
      </c>
      <c r="G830">
        <f>martianeum3[[#This Row],[stan_magazynu '[kg']]]+martianeum3[[#This Row],[ile_kg_materiału_z_ładunku]]</f>
        <v>20.825399999999963</v>
      </c>
      <c r="H830">
        <f>IF(martianeum3[[#This Row],[stan_po_wydobyciu_z_ładunku]]&gt;=100,100,0)</f>
        <v>0</v>
      </c>
      <c r="I830">
        <f>martianeum3[[#This Row],[stan_po_wydobyciu_z_ładunku]]-martianeum3[[#This Row],[ile_zabiera_na_orbite]]</f>
        <v>20.825399999999963</v>
      </c>
    </row>
    <row r="831" spans="1:9" x14ac:dyDescent="0.25">
      <c r="A831" s="1">
        <v>49470</v>
      </c>
      <c r="B831">
        <f t="shared" si="12"/>
        <v>20.825399999999963</v>
      </c>
      <c r="C831" t="s">
        <v>15</v>
      </c>
      <c r="D831">
        <v>10.3</v>
      </c>
      <c r="E831">
        <v>15.6</v>
      </c>
      <c r="F831">
        <f>IF(martianeum3[[#This Row],[zawartosc '[%']]]&gt;=1,martianeum3[[#This Row],[masa '[kg']]]*martianeum3[[#This Row],[zawartosc '[%']]]*0.01,0)</f>
        <v>1.6068</v>
      </c>
      <c r="G831">
        <f>martianeum3[[#This Row],[stan_magazynu '[kg']]]+martianeum3[[#This Row],[ile_kg_materiału_z_ładunku]]</f>
        <v>22.432199999999963</v>
      </c>
      <c r="H831">
        <f>IF(martianeum3[[#This Row],[stan_po_wydobyciu_z_ładunku]]&gt;=100,100,0)</f>
        <v>0</v>
      </c>
      <c r="I831">
        <f>martianeum3[[#This Row],[stan_po_wydobyciu_z_ładunku]]-martianeum3[[#This Row],[ile_zabiera_na_orbite]]</f>
        <v>22.432199999999963</v>
      </c>
    </row>
    <row r="832" spans="1:9" x14ac:dyDescent="0.25">
      <c r="A832" s="1">
        <v>49471</v>
      </c>
      <c r="B832">
        <f t="shared" si="12"/>
        <v>22.432199999999963</v>
      </c>
      <c r="C832" t="s">
        <v>10</v>
      </c>
      <c r="D832">
        <v>15</v>
      </c>
      <c r="E832">
        <v>0</v>
      </c>
      <c r="F832">
        <f>IF(martianeum3[[#This Row],[zawartosc '[%']]]&gt;=1,martianeum3[[#This Row],[masa '[kg']]]*martianeum3[[#This Row],[zawartosc '[%']]]*0.01,0)</f>
        <v>0</v>
      </c>
      <c r="G832">
        <f>martianeum3[[#This Row],[stan_magazynu '[kg']]]+martianeum3[[#This Row],[ile_kg_materiału_z_ładunku]]</f>
        <v>22.432199999999963</v>
      </c>
      <c r="H832">
        <f>IF(martianeum3[[#This Row],[stan_po_wydobyciu_z_ładunku]]&gt;=100,100,0)</f>
        <v>0</v>
      </c>
      <c r="I832">
        <f>martianeum3[[#This Row],[stan_po_wydobyciu_z_ładunku]]-martianeum3[[#This Row],[ile_zabiera_na_orbite]]</f>
        <v>22.432199999999963</v>
      </c>
    </row>
    <row r="833" spans="1:9" x14ac:dyDescent="0.25">
      <c r="A833" s="1">
        <v>49472</v>
      </c>
      <c r="B833">
        <f t="shared" si="12"/>
        <v>22.432199999999963</v>
      </c>
      <c r="C833" t="s">
        <v>6</v>
      </c>
      <c r="D833">
        <v>23.3</v>
      </c>
      <c r="E833">
        <v>5.3</v>
      </c>
      <c r="F833">
        <f>IF(martianeum3[[#This Row],[zawartosc '[%']]]&gt;=1,martianeum3[[#This Row],[masa '[kg']]]*martianeum3[[#This Row],[zawartosc '[%']]]*0.01,0)</f>
        <v>1.2348999999999999</v>
      </c>
      <c r="G833">
        <f>martianeum3[[#This Row],[stan_magazynu '[kg']]]+martianeum3[[#This Row],[ile_kg_materiału_z_ładunku]]</f>
        <v>23.667099999999962</v>
      </c>
      <c r="H833">
        <f>IF(martianeum3[[#This Row],[stan_po_wydobyciu_z_ładunku]]&gt;=100,100,0)</f>
        <v>0</v>
      </c>
      <c r="I833">
        <f>martianeum3[[#This Row],[stan_po_wydobyciu_z_ładunku]]-martianeum3[[#This Row],[ile_zabiera_na_orbite]]</f>
        <v>23.667099999999962</v>
      </c>
    </row>
    <row r="834" spans="1:9" x14ac:dyDescent="0.25">
      <c r="A834" s="1">
        <v>49473</v>
      </c>
      <c r="B834">
        <f t="shared" si="12"/>
        <v>23.667099999999962</v>
      </c>
      <c r="C834" t="s">
        <v>15</v>
      </c>
      <c r="D834">
        <v>10.5</v>
      </c>
      <c r="E834">
        <v>14.4</v>
      </c>
      <c r="F834">
        <f>IF(martianeum3[[#This Row],[zawartosc '[%']]]&gt;=1,martianeum3[[#This Row],[masa '[kg']]]*martianeum3[[#This Row],[zawartosc '[%']]]*0.01,0)</f>
        <v>1.5120000000000002</v>
      </c>
      <c r="G834">
        <f>martianeum3[[#This Row],[stan_magazynu '[kg']]]+martianeum3[[#This Row],[ile_kg_materiału_z_ładunku]]</f>
        <v>25.179099999999963</v>
      </c>
      <c r="H834">
        <f>IF(martianeum3[[#This Row],[stan_po_wydobyciu_z_ładunku]]&gt;=100,100,0)</f>
        <v>0</v>
      </c>
      <c r="I834">
        <f>martianeum3[[#This Row],[stan_po_wydobyciu_z_ładunku]]-martianeum3[[#This Row],[ile_zabiera_na_orbite]]</f>
        <v>25.179099999999963</v>
      </c>
    </row>
    <row r="835" spans="1:9" x14ac:dyDescent="0.25">
      <c r="A835" s="1">
        <v>49474</v>
      </c>
      <c r="B835">
        <f t="shared" si="12"/>
        <v>25.179099999999963</v>
      </c>
      <c r="C835" t="s">
        <v>10</v>
      </c>
      <c r="D835">
        <v>18.5</v>
      </c>
      <c r="E835">
        <v>0</v>
      </c>
      <c r="F835">
        <f>IF(martianeum3[[#This Row],[zawartosc '[%']]]&gt;=1,martianeum3[[#This Row],[masa '[kg']]]*martianeum3[[#This Row],[zawartosc '[%']]]*0.01,0)</f>
        <v>0</v>
      </c>
      <c r="G835">
        <f>martianeum3[[#This Row],[stan_magazynu '[kg']]]+martianeum3[[#This Row],[ile_kg_materiału_z_ładunku]]</f>
        <v>25.179099999999963</v>
      </c>
      <c r="H835">
        <f>IF(martianeum3[[#This Row],[stan_po_wydobyciu_z_ładunku]]&gt;=100,100,0)</f>
        <v>0</v>
      </c>
      <c r="I835">
        <f>martianeum3[[#This Row],[stan_po_wydobyciu_z_ładunku]]-martianeum3[[#This Row],[ile_zabiera_na_orbite]]</f>
        <v>25.179099999999963</v>
      </c>
    </row>
    <row r="836" spans="1:9" x14ac:dyDescent="0.25">
      <c r="A836" s="1">
        <v>49475</v>
      </c>
      <c r="B836">
        <f t="shared" ref="B836:B899" si="13">I835</f>
        <v>25.179099999999963</v>
      </c>
      <c r="C836" t="s">
        <v>14</v>
      </c>
      <c r="D836">
        <v>20.2</v>
      </c>
      <c r="E836">
        <v>5.4</v>
      </c>
      <c r="F836">
        <f>IF(martianeum3[[#This Row],[zawartosc '[%']]]&gt;=1,martianeum3[[#This Row],[masa '[kg']]]*martianeum3[[#This Row],[zawartosc '[%']]]*0.01,0)</f>
        <v>1.0908</v>
      </c>
      <c r="G836">
        <f>martianeum3[[#This Row],[stan_magazynu '[kg']]]+martianeum3[[#This Row],[ile_kg_materiału_z_ładunku]]</f>
        <v>26.269899999999964</v>
      </c>
      <c r="H836">
        <f>IF(martianeum3[[#This Row],[stan_po_wydobyciu_z_ładunku]]&gt;=100,100,0)</f>
        <v>0</v>
      </c>
      <c r="I836">
        <f>martianeum3[[#This Row],[stan_po_wydobyciu_z_ładunku]]-martianeum3[[#This Row],[ile_zabiera_na_orbite]]</f>
        <v>26.269899999999964</v>
      </c>
    </row>
    <row r="837" spans="1:9" x14ac:dyDescent="0.25">
      <c r="A837" s="1">
        <v>49476</v>
      </c>
      <c r="B837">
        <f t="shared" si="13"/>
        <v>26.269899999999964</v>
      </c>
      <c r="C837" t="s">
        <v>23</v>
      </c>
      <c r="D837">
        <v>29</v>
      </c>
      <c r="E837">
        <v>4.2</v>
      </c>
      <c r="F837">
        <f>IF(martianeum3[[#This Row],[zawartosc '[%']]]&gt;=1,martianeum3[[#This Row],[masa '[kg']]]*martianeum3[[#This Row],[zawartosc '[%']]]*0.01,0)</f>
        <v>1.2180000000000002</v>
      </c>
      <c r="G837">
        <f>martianeum3[[#This Row],[stan_magazynu '[kg']]]+martianeum3[[#This Row],[ile_kg_materiału_z_ładunku]]</f>
        <v>27.487899999999964</v>
      </c>
      <c r="H837">
        <f>IF(martianeum3[[#This Row],[stan_po_wydobyciu_z_ładunku]]&gt;=100,100,0)</f>
        <v>0</v>
      </c>
      <c r="I837">
        <f>martianeum3[[#This Row],[stan_po_wydobyciu_z_ładunku]]-martianeum3[[#This Row],[ile_zabiera_na_orbite]]</f>
        <v>27.487899999999964</v>
      </c>
    </row>
    <row r="838" spans="1:9" x14ac:dyDescent="0.25">
      <c r="A838" s="1">
        <v>49477</v>
      </c>
      <c r="B838">
        <f t="shared" si="13"/>
        <v>27.487899999999964</v>
      </c>
      <c r="C838" t="s">
        <v>15</v>
      </c>
      <c r="D838">
        <v>12.1</v>
      </c>
      <c r="E838">
        <v>18.100000000000001</v>
      </c>
      <c r="F838">
        <f>IF(martianeum3[[#This Row],[zawartosc '[%']]]&gt;=1,martianeum3[[#This Row],[masa '[kg']]]*martianeum3[[#This Row],[zawartosc '[%']]]*0.01,0)</f>
        <v>2.1901000000000002</v>
      </c>
      <c r="G838">
        <f>martianeum3[[#This Row],[stan_magazynu '[kg']]]+martianeum3[[#This Row],[ile_kg_materiału_z_ładunku]]</f>
        <v>29.677999999999965</v>
      </c>
      <c r="H838">
        <f>IF(martianeum3[[#This Row],[stan_po_wydobyciu_z_ładunku]]&gt;=100,100,0)</f>
        <v>0</v>
      </c>
      <c r="I838">
        <f>martianeum3[[#This Row],[stan_po_wydobyciu_z_ładunku]]-martianeum3[[#This Row],[ile_zabiera_na_orbite]]</f>
        <v>29.677999999999965</v>
      </c>
    </row>
    <row r="839" spans="1:9" x14ac:dyDescent="0.25">
      <c r="A839" s="1">
        <v>49478</v>
      </c>
      <c r="B839">
        <f t="shared" si="13"/>
        <v>29.677999999999965</v>
      </c>
      <c r="C839" t="s">
        <v>13</v>
      </c>
      <c r="D839">
        <v>14.1</v>
      </c>
      <c r="E839">
        <v>5.6</v>
      </c>
      <c r="F839">
        <f>IF(martianeum3[[#This Row],[zawartosc '[%']]]&gt;=1,martianeum3[[#This Row],[masa '[kg']]]*martianeum3[[#This Row],[zawartosc '[%']]]*0.01,0)</f>
        <v>0.78959999999999997</v>
      </c>
      <c r="G839">
        <f>martianeum3[[#This Row],[stan_magazynu '[kg']]]+martianeum3[[#This Row],[ile_kg_materiału_z_ładunku]]</f>
        <v>30.467599999999965</v>
      </c>
      <c r="H839">
        <f>IF(martianeum3[[#This Row],[stan_po_wydobyciu_z_ładunku]]&gt;=100,100,0)</f>
        <v>0</v>
      </c>
      <c r="I839">
        <f>martianeum3[[#This Row],[stan_po_wydobyciu_z_ładunku]]-martianeum3[[#This Row],[ile_zabiera_na_orbite]]</f>
        <v>30.467599999999965</v>
      </c>
    </row>
    <row r="840" spans="1:9" x14ac:dyDescent="0.25">
      <c r="A840" s="1">
        <v>49479</v>
      </c>
      <c r="B840">
        <f t="shared" si="13"/>
        <v>30.467599999999965</v>
      </c>
      <c r="C840" t="s">
        <v>10</v>
      </c>
      <c r="D840">
        <v>19.5</v>
      </c>
      <c r="E840">
        <v>2.7</v>
      </c>
      <c r="F840">
        <f>IF(martianeum3[[#This Row],[zawartosc '[%']]]&gt;=1,martianeum3[[#This Row],[masa '[kg']]]*martianeum3[[#This Row],[zawartosc '[%']]]*0.01,0)</f>
        <v>0.52650000000000008</v>
      </c>
      <c r="G840">
        <f>martianeum3[[#This Row],[stan_magazynu '[kg']]]+martianeum3[[#This Row],[ile_kg_materiału_z_ładunku]]</f>
        <v>30.994099999999964</v>
      </c>
      <c r="H840">
        <f>IF(martianeum3[[#This Row],[stan_po_wydobyciu_z_ładunku]]&gt;=100,100,0)</f>
        <v>0</v>
      </c>
      <c r="I840">
        <f>martianeum3[[#This Row],[stan_po_wydobyciu_z_ładunku]]-martianeum3[[#This Row],[ile_zabiera_na_orbite]]</f>
        <v>30.994099999999964</v>
      </c>
    </row>
    <row r="841" spans="1:9" x14ac:dyDescent="0.25">
      <c r="A841" s="1">
        <v>49480</v>
      </c>
      <c r="B841">
        <f t="shared" si="13"/>
        <v>30.994099999999964</v>
      </c>
      <c r="C841" t="s">
        <v>27</v>
      </c>
      <c r="D841">
        <v>28.7</v>
      </c>
      <c r="E841">
        <v>0.3</v>
      </c>
      <c r="F841">
        <f>IF(martianeum3[[#This Row],[zawartosc '[%']]]&gt;=1,martianeum3[[#This Row],[masa '[kg']]]*martianeum3[[#This Row],[zawartosc '[%']]]*0.01,0)</f>
        <v>0</v>
      </c>
      <c r="G841">
        <f>martianeum3[[#This Row],[stan_magazynu '[kg']]]+martianeum3[[#This Row],[ile_kg_materiału_z_ładunku]]</f>
        <v>30.994099999999964</v>
      </c>
      <c r="H841">
        <f>IF(martianeum3[[#This Row],[stan_po_wydobyciu_z_ładunku]]&gt;=100,100,0)</f>
        <v>0</v>
      </c>
      <c r="I841">
        <f>martianeum3[[#This Row],[stan_po_wydobyciu_z_ładunku]]-martianeum3[[#This Row],[ile_zabiera_na_orbite]]</f>
        <v>30.994099999999964</v>
      </c>
    </row>
    <row r="842" spans="1:9" x14ac:dyDescent="0.25">
      <c r="A842" s="1">
        <v>49481</v>
      </c>
      <c r="B842">
        <f t="shared" si="13"/>
        <v>30.994099999999964</v>
      </c>
      <c r="C842" t="s">
        <v>19</v>
      </c>
      <c r="D842">
        <v>20.3</v>
      </c>
      <c r="E842">
        <v>15</v>
      </c>
      <c r="F842">
        <f>IF(martianeum3[[#This Row],[zawartosc '[%']]]&gt;=1,martianeum3[[#This Row],[masa '[kg']]]*martianeum3[[#This Row],[zawartosc '[%']]]*0.01,0)</f>
        <v>3.0449999999999999</v>
      </c>
      <c r="G842">
        <f>martianeum3[[#This Row],[stan_magazynu '[kg']]]+martianeum3[[#This Row],[ile_kg_materiału_z_ładunku]]</f>
        <v>34.039099999999962</v>
      </c>
      <c r="H842">
        <f>IF(martianeum3[[#This Row],[stan_po_wydobyciu_z_ładunku]]&gt;=100,100,0)</f>
        <v>0</v>
      </c>
      <c r="I842">
        <f>martianeum3[[#This Row],[stan_po_wydobyciu_z_ładunku]]-martianeum3[[#This Row],[ile_zabiera_na_orbite]]</f>
        <v>34.039099999999962</v>
      </c>
    </row>
    <row r="843" spans="1:9" x14ac:dyDescent="0.25">
      <c r="A843" s="1">
        <v>49482</v>
      </c>
      <c r="B843">
        <f t="shared" si="13"/>
        <v>34.039099999999962</v>
      </c>
      <c r="C843" t="s">
        <v>7</v>
      </c>
      <c r="D843">
        <v>25.9</v>
      </c>
      <c r="E843">
        <v>4.7</v>
      </c>
      <c r="F843">
        <f>IF(martianeum3[[#This Row],[zawartosc '[%']]]&gt;=1,martianeum3[[#This Row],[masa '[kg']]]*martianeum3[[#This Row],[zawartosc '[%']]]*0.01,0)</f>
        <v>1.2173</v>
      </c>
      <c r="G843">
        <f>martianeum3[[#This Row],[stan_magazynu '[kg']]]+martianeum3[[#This Row],[ile_kg_materiału_z_ładunku]]</f>
        <v>35.256399999999964</v>
      </c>
      <c r="H843">
        <f>IF(martianeum3[[#This Row],[stan_po_wydobyciu_z_ładunku]]&gt;=100,100,0)</f>
        <v>0</v>
      </c>
      <c r="I843">
        <f>martianeum3[[#This Row],[stan_po_wydobyciu_z_ładunku]]-martianeum3[[#This Row],[ile_zabiera_na_orbite]]</f>
        <v>35.256399999999964</v>
      </c>
    </row>
    <row r="844" spans="1:9" x14ac:dyDescent="0.25">
      <c r="A844" s="1">
        <v>49483</v>
      </c>
      <c r="B844">
        <f t="shared" si="13"/>
        <v>35.256399999999964</v>
      </c>
      <c r="C844" t="s">
        <v>7</v>
      </c>
      <c r="D844">
        <v>25.3</v>
      </c>
      <c r="E844">
        <v>0</v>
      </c>
      <c r="F844">
        <f>IF(martianeum3[[#This Row],[zawartosc '[%']]]&gt;=1,martianeum3[[#This Row],[masa '[kg']]]*martianeum3[[#This Row],[zawartosc '[%']]]*0.01,0)</f>
        <v>0</v>
      </c>
      <c r="G844">
        <f>martianeum3[[#This Row],[stan_magazynu '[kg']]]+martianeum3[[#This Row],[ile_kg_materiału_z_ładunku]]</f>
        <v>35.256399999999964</v>
      </c>
      <c r="H844">
        <f>IF(martianeum3[[#This Row],[stan_po_wydobyciu_z_ładunku]]&gt;=100,100,0)</f>
        <v>0</v>
      </c>
      <c r="I844">
        <f>martianeum3[[#This Row],[stan_po_wydobyciu_z_ładunku]]-martianeum3[[#This Row],[ile_zabiera_na_orbite]]</f>
        <v>35.256399999999964</v>
      </c>
    </row>
    <row r="845" spans="1:9" x14ac:dyDescent="0.25">
      <c r="A845" s="1">
        <v>49484</v>
      </c>
      <c r="B845">
        <f t="shared" si="13"/>
        <v>35.256399999999964</v>
      </c>
      <c r="C845" t="s">
        <v>20</v>
      </c>
      <c r="D845">
        <v>22.8</v>
      </c>
      <c r="E845">
        <v>0.6</v>
      </c>
      <c r="F845">
        <f>IF(martianeum3[[#This Row],[zawartosc '[%']]]&gt;=1,martianeum3[[#This Row],[masa '[kg']]]*martianeum3[[#This Row],[zawartosc '[%']]]*0.01,0)</f>
        <v>0</v>
      </c>
      <c r="G845">
        <f>martianeum3[[#This Row],[stan_magazynu '[kg']]]+martianeum3[[#This Row],[ile_kg_materiału_z_ładunku]]</f>
        <v>35.256399999999964</v>
      </c>
      <c r="H845">
        <f>IF(martianeum3[[#This Row],[stan_po_wydobyciu_z_ładunku]]&gt;=100,100,0)</f>
        <v>0</v>
      </c>
      <c r="I845">
        <f>martianeum3[[#This Row],[stan_po_wydobyciu_z_ładunku]]-martianeum3[[#This Row],[ile_zabiera_na_orbite]]</f>
        <v>35.256399999999964</v>
      </c>
    </row>
    <row r="846" spans="1:9" x14ac:dyDescent="0.25">
      <c r="A846" s="1">
        <v>49485</v>
      </c>
      <c r="B846">
        <f t="shared" si="13"/>
        <v>35.256399999999964</v>
      </c>
      <c r="C846" t="s">
        <v>22</v>
      </c>
      <c r="D846">
        <v>28.4</v>
      </c>
      <c r="E846">
        <v>2.2999999999999998</v>
      </c>
      <c r="F846">
        <f>IF(martianeum3[[#This Row],[zawartosc '[%']]]&gt;=1,martianeum3[[#This Row],[masa '[kg']]]*martianeum3[[#This Row],[zawartosc '[%']]]*0.01,0)</f>
        <v>0.65319999999999989</v>
      </c>
      <c r="G846">
        <f>martianeum3[[#This Row],[stan_magazynu '[kg']]]+martianeum3[[#This Row],[ile_kg_materiału_z_ładunku]]</f>
        <v>35.909599999999962</v>
      </c>
      <c r="H846">
        <f>IF(martianeum3[[#This Row],[stan_po_wydobyciu_z_ładunku]]&gt;=100,100,0)</f>
        <v>0</v>
      </c>
      <c r="I846">
        <f>martianeum3[[#This Row],[stan_po_wydobyciu_z_ładunku]]-martianeum3[[#This Row],[ile_zabiera_na_orbite]]</f>
        <v>35.909599999999962</v>
      </c>
    </row>
    <row r="847" spans="1:9" x14ac:dyDescent="0.25">
      <c r="A847" s="1">
        <v>49486</v>
      </c>
      <c r="B847">
        <f t="shared" si="13"/>
        <v>35.909599999999962</v>
      </c>
      <c r="C847" t="s">
        <v>22</v>
      </c>
      <c r="D847">
        <v>29.7</v>
      </c>
      <c r="E847">
        <v>0</v>
      </c>
      <c r="F847">
        <f>IF(martianeum3[[#This Row],[zawartosc '[%']]]&gt;=1,martianeum3[[#This Row],[masa '[kg']]]*martianeum3[[#This Row],[zawartosc '[%']]]*0.01,0)</f>
        <v>0</v>
      </c>
      <c r="G847">
        <f>martianeum3[[#This Row],[stan_magazynu '[kg']]]+martianeum3[[#This Row],[ile_kg_materiału_z_ładunku]]</f>
        <v>35.909599999999962</v>
      </c>
      <c r="H847">
        <f>IF(martianeum3[[#This Row],[stan_po_wydobyciu_z_ładunku]]&gt;=100,100,0)</f>
        <v>0</v>
      </c>
      <c r="I847">
        <f>martianeum3[[#This Row],[stan_po_wydobyciu_z_ładunku]]-martianeum3[[#This Row],[ile_zabiera_na_orbite]]</f>
        <v>35.909599999999962</v>
      </c>
    </row>
    <row r="848" spans="1:9" x14ac:dyDescent="0.25">
      <c r="A848" s="1">
        <v>49487</v>
      </c>
      <c r="B848">
        <f t="shared" si="13"/>
        <v>35.909599999999962</v>
      </c>
      <c r="C848" t="s">
        <v>15</v>
      </c>
      <c r="D848">
        <v>11.7</v>
      </c>
      <c r="E848">
        <v>6.4</v>
      </c>
      <c r="F848">
        <f>IF(martianeum3[[#This Row],[zawartosc '[%']]]&gt;=1,martianeum3[[#This Row],[masa '[kg']]]*martianeum3[[#This Row],[zawartosc '[%']]]*0.01,0)</f>
        <v>0.74880000000000002</v>
      </c>
      <c r="G848">
        <f>martianeum3[[#This Row],[stan_magazynu '[kg']]]+martianeum3[[#This Row],[ile_kg_materiału_z_ładunku]]</f>
        <v>36.658399999999965</v>
      </c>
      <c r="H848">
        <f>IF(martianeum3[[#This Row],[stan_po_wydobyciu_z_ładunku]]&gt;=100,100,0)</f>
        <v>0</v>
      </c>
      <c r="I848">
        <f>martianeum3[[#This Row],[stan_po_wydobyciu_z_ładunku]]-martianeum3[[#This Row],[ile_zabiera_na_orbite]]</f>
        <v>36.658399999999965</v>
      </c>
    </row>
    <row r="849" spans="1:9" x14ac:dyDescent="0.25">
      <c r="A849" s="1">
        <v>49488</v>
      </c>
      <c r="B849">
        <f t="shared" si="13"/>
        <v>36.658399999999965</v>
      </c>
      <c r="C849" t="s">
        <v>22</v>
      </c>
      <c r="D849">
        <v>12.8</v>
      </c>
      <c r="E849">
        <v>6.9</v>
      </c>
      <c r="F849">
        <f>IF(martianeum3[[#This Row],[zawartosc '[%']]]&gt;=1,martianeum3[[#This Row],[masa '[kg']]]*martianeum3[[#This Row],[zawartosc '[%']]]*0.01,0)</f>
        <v>0.8832000000000001</v>
      </c>
      <c r="G849">
        <f>martianeum3[[#This Row],[stan_magazynu '[kg']]]+martianeum3[[#This Row],[ile_kg_materiału_z_ładunku]]</f>
        <v>37.541599999999967</v>
      </c>
      <c r="H849">
        <f>IF(martianeum3[[#This Row],[stan_po_wydobyciu_z_ładunku]]&gt;=100,100,0)</f>
        <v>0</v>
      </c>
      <c r="I849">
        <f>martianeum3[[#This Row],[stan_po_wydobyciu_z_ładunku]]-martianeum3[[#This Row],[ile_zabiera_na_orbite]]</f>
        <v>37.541599999999967</v>
      </c>
    </row>
    <row r="850" spans="1:9" x14ac:dyDescent="0.25">
      <c r="A850" s="1">
        <v>49489</v>
      </c>
      <c r="B850">
        <f t="shared" si="13"/>
        <v>37.541599999999967</v>
      </c>
      <c r="C850" t="s">
        <v>10</v>
      </c>
      <c r="D850">
        <v>11</v>
      </c>
      <c r="E850">
        <v>0</v>
      </c>
      <c r="F850">
        <f>IF(martianeum3[[#This Row],[zawartosc '[%']]]&gt;=1,martianeum3[[#This Row],[masa '[kg']]]*martianeum3[[#This Row],[zawartosc '[%']]]*0.01,0)</f>
        <v>0</v>
      </c>
      <c r="G850">
        <f>martianeum3[[#This Row],[stan_magazynu '[kg']]]+martianeum3[[#This Row],[ile_kg_materiału_z_ładunku]]</f>
        <v>37.541599999999967</v>
      </c>
      <c r="H850">
        <f>IF(martianeum3[[#This Row],[stan_po_wydobyciu_z_ładunku]]&gt;=100,100,0)</f>
        <v>0</v>
      </c>
      <c r="I850">
        <f>martianeum3[[#This Row],[stan_po_wydobyciu_z_ładunku]]-martianeum3[[#This Row],[ile_zabiera_na_orbite]]</f>
        <v>37.541599999999967</v>
      </c>
    </row>
    <row r="851" spans="1:9" x14ac:dyDescent="0.25">
      <c r="A851" s="1">
        <v>49490</v>
      </c>
      <c r="B851">
        <f t="shared" si="13"/>
        <v>37.541599999999967</v>
      </c>
      <c r="C851" t="s">
        <v>33</v>
      </c>
      <c r="D851">
        <v>14.7</v>
      </c>
      <c r="E851">
        <v>0.5</v>
      </c>
      <c r="F851">
        <f>IF(martianeum3[[#This Row],[zawartosc '[%']]]&gt;=1,martianeum3[[#This Row],[masa '[kg']]]*martianeum3[[#This Row],[zawartosc '[%']]]*0.01,0)</f>
        <v>0</v>
      </c>
      <c r="G851">
        <f>martianeum3[[#This Row],[stan_magazynu '[kg']]]+martianeum3[[#This Row],[ile_kg_materiału_z_ładunku]]</f>
        <v>37.541599999999967</v>
      </c>
      <c r="H851">
        <f>IF(martianeum3[[#This Row],[stan_po_wydobyciu_z_ładunku]]&gt;=100,100,0)</f>
        <v>0</v>
      </c>
      <c r="I851">
        <f>martianeum3[[#This Row],[stan_po_wydobyciu_z_ładunku]]-martianeum3[[#This Row],[ile_zabiera_na_orbite]]</f>
        <v>37.541599999999967</v>
      </c>
    </row>
    <row r="852" spans="1:9" x14ac:dyDescent="0.25">
      <c r="A852" s="1">
        <v>49491</v>
      </c>
      <c r="B852">
        <f t="shared" si="13"/>
        <v>37.541599999999967</v>
      </c>
      <c r="C852" t="s">
        <v>26</v>
      </c>
      <c r="D852">
        <v>13.2</v>
      </c>
      <c r="E852">
        <v>2.5</v>
      </c>
      <c r="F852">
        <f>IF(martianeum3[[#This Row],[zawartosc '[%']]]&gt;=1,martianeum3[[#This Row],[masa '[kg']]]*martianeum3[[#This Row],[zawartosc '[%']]]*0.01,0)</f>
        <v>0.33</v>
      </c>
      <c r="G852">
        <f>martianeum3[[#This Row],[stan_magazynu '[kg']]]+martianeum3[[#This Row],[ile_kg_materiału_z_ładunku]]</f>
        <v>37.871599999999965</v>
      </c>
      <c r="H852">
        <f>IF(martianeum3[[#This Row],[stan_po_wydobyciu_z_ładunku]]&gt;=100,100,0)</f>
        <v>0</v>
      </c>
      <c r="I852">
        <f>martianeum3[[#This Row],[stan_po_wydobyciu_z_ładunku]]-martianeum3[[#This Row],[ile_zabiera_na_orbite]]</f>
        <v>37.871599999999965</v>
      </c>
    </row>
    <row r="853" spans="1:9" x14ac:dyDescent="0.25">
      <c r="A853" s="1">
        <v>49492</v>
      </c>
      <c r="B853">
        <f t="shared" si="13"/>
        <v>37.871599999999965</v>
      </c>
      <c r="C853" t="s">
        <v>26</v>
      </c>
      <c r="D853">
        <v>28</v>
      </c>
      <c r="E853">
        <v>3.8</v>
      </c>
      <c r="F853">
        <f>IF(martianeum3[[#This Row],[zawartosc '[%']]]&gt;=1,martianeum3[[#This Row],[masa '[kg']]]*martianeum3[[#This Row],[zawartosc '[%']]]*0.01,0)</f>
        <v>1.0639999999999998</v>
      </c>
      <c r="G853">
        <f>martianeum3[[#This Row],[stan_magazynu '[kg']]]+martianeum3[[#This Row],[ile_kg_materiału_z_ładunku]]</f>
        <v>38.935599999999965</v>
      </c>
      <c r="H853">
        <f>IF(martianeum3[[#This Row],[stan_po_wydobyciu_z_ładunku]]&gt;=100,100,0)</f>
        <v>0</v>
      </c>
      <c r="I853">
        <f>martianeum3[[#This Row],[stan_po_wydobyciu_z_ładunku]]-martianeum3[[#This Row],[ile_zabiera_na_orbite]]</f>
        <v>38.935599999999965</v>
      </c>
    </row>
    <row r="854" spans="1:9" x14ac:dyDescent="0.25">
      <c r="A854" s="1">
        <v>49493</v>
      </c>
      <c r="B854">
        <f t="shared" si="13"/>
        <v>38.935599999999965</v>
      </c>
      <c r="C854" t="s">
        <v>11</v>
      </c>
      <c r="D854">
        <v>27.5</v>
      </c>
      <c r="E854">
        <v>10.3</v>
      </c>
      <c r="F854">
        <f>IF(martianeum3[[#This Row],[zawartosc '[%']]]&gt;=1,martianeum3[[#This Row],[masa '[kg']]]*martianeum3[[#This Row],[zawartosc '[%']]]*0.01,0)</f>
        <v>2.8325</v>
      </c>
      <c r="G854">
        <f>martianeum3[[#This Row],[stan_magazynu '[kg']]]+martianeum3[[#This Row],[ile_kg_materiału_z_ładunku]]</f>
        <v>41.768099999999968</v>
      </c>
      <c r="H854">
        <f>IF(martianeum3[[#This Row],[stan_po_wydobyciu_z_ładunku]]&gt;=100,100,0)</f>
        <v>0</v>
      </c>
      <c r="I854">
        <f>martianeum3[[#This Row],[stan_po_wydobyciu_z_ładunku]]-martianeum3[[#This Row],[ile_zabiera_na_orbite]]</f>
        <v>41.768099999999968</v>
      </c>
    </row>
    <row r="855" spans="1:9" x14ac:dyDescent="0.25">
      <c r="A855" s="1">
        <v>49494</v>
      </c>
      <c r="B855">
        <f t="shared" si="13"/>
        <v>41.768099999999968</v>
      </c>
      <c r="C855" t="s">
        <v>26</v>
      </c>
      <c r="D855">
        <v>12.1</v>
      </c>
      <c r="E855">
        <v>4.7</v>
      </c>
      <c r="F855">
        <f>IF(martianeum3[[#This Row],[zawartosc '[%']]]&gt;=1,martianeum3[[#This Row],[masa '[kg']]]*martianeum3[[#This Row],[zawartosc '[%']]]*0.01,0)</f>
        <v>0.56869999999999998</v>
      </c>
      <c r="G855">
        <f>martianeum3[[#This Row],[stan_magazynu '[kg']]]+martianeum3[[#This Row],[ile_kg_materiału_z_ładunku]]</f>
        <v>42.336799999999968</v>
      </c>
      <c r="H855">
        <f>IF(martianeum3[[#This Row],[stan_po_wydobyciu_z_ładunku]]&gt;=100,100,0)</f>
        <v>0</v>
      </c>
      <c r="I855">
        <f>martianeum3[[#This Row],[stan_po_wydobyciu_z_ładunku]]-martianeum3[[#This Row],[ile_zabiera_na_orbite]]</f>
        <v>42.336799999999968</v>
      </c>
    </row>
    <row r="856" spans="1:9" x14ac:dyDescent="0.25">
      <c r="A856" s="1">
        <v>49495</v>
      </c>
      <c r="B856">
        <f t="shared" si="13"/>
        <v>42.336799999999968</v>
      </c>
      <c r="C856" t="s">
        <v>15</v>
      </c>
      <c r="D856">
        <v>24.7</v>
      </c>
      <c r="E856">
        <v>7.2</v>
      </c>
      <c r="F856">
        <f>IF(martianeum3[[#This Row],[zawartosc '[%']]]&gt;=1,martianeum3[[#This Row],[masa '[kg']]]*martianeum3[[#This Row],[zawartosc '[%']]]*0.01,0)</f>
        <v>1.7784</v>
      </c>
      <c r="G856">
        <f>martianeum3[[#This Row],[stan_magazynu '[kg']]]+martianeum3[[#This Row],[ile_kg_materiału_z_ładunku]]</f>
        <v>44.115199999999966</v>
      </c>
      <c r="H856">
        <f>IF(martianeum3[[#This Row],[stan_po_wydobyciu_z_ładunku]]&gt;=100,100,0)</f>
        <v>0</v>
      </c>
      <c r="I856">
        <f>martianeum3[[#This Row],[stan_po_wydobyciu_z_ładunku]]-martianeum3[[#This Row],[ile_zabiera_na_orbite]]</f>
        <v>44.115199999999966</v>
      </c>
    </row>
    <row r="857" spans="1:9" x14ac:dyDescent="0.25">
      <c r="A857" s="1">
        <v>49496</v>
      </c>
      <c r="B857">
        <f t="shared" si="13"/>
        <v>44.115199999999966</v>
      </c>
      <c r="C857" t="s">
        <v>25</v>
      </c>
      <c r="D857">
        <v>27.1</v>
      </c>
      <c r="E857">
        <v>2.6</v>
      </c>
      <c r="F857">
        <f>IF(martianeum3[[#This Row],[zawartosc '[%']]]&gt;=1,martianeum3[[#This Row],[masa '[kg']]]*martianeum3[[#This Row],[zawartosc '[%']]]*0.01,0)</f>
        <v>0.70460000000000012</v>
      </c>
      <c r="G857">
        <f>martianeum3[[#This Row],[stan_magazynu '[kg']]]+martianeum3[[#This Row],[ile_kg_materiału_z_ładunku]]</f>
        <v>44.819799999999965</v>
      </c>
      <c r="H857">
        <f>IF(martianeum3[[#This Row],[stan_po_wydobyciu_z_ładunku]]&gt;=100,100,0)</f>
        <v>0</v>
      </c>
      <c r="I857">
        <f>martianeum3[[#This Row],[stan_po_wydobyciu_z_ładunku]]-martianeum3[[#This Row],[ile_zabiera_na_orbite]]</f>
        <v>44.819799999999965</v>
      </c>
    </row>
    <row r="858" spans="1:9" x14ac:dyDescent="0.25">
      <c r="A858" s="1">
        <v>49497</v>
      </c>
      <c r="B858">
        <f t="shared" si="13"/>
        <v>44.819799999999965</v>
      </c>
      <c r="C858" t="s">
        <v>7</v>
      </c>
      <c r="D858">
        <v>28.7</v>
      </c>
      <c r="E858">
        <v>3</v>
      </c>
      <c r="F858">
        <f>IF(martianeum3[[#This Row],[zawartosc '[%']]]&gt;=1,martianeum3[[#This Row],[masa '[kg']]]*martianeum3[[#This Row],[zawartosc '[%']]]*0.01,0)</f>
        <v>0.86099999999999999</v>
      </c>
      <c r="G858">
        <f>martianeum3[[#This Row],[stan_magazynu '[kg']]]+martianeum3[[#This Row],[ile_kg_materiału_z_ładunku]]</f>
        <v>45.680799999999962</v>
      </c>
      <c r="H858">
        <f>IF(martianeum3[[#This Row],[stan_po_wydobyciu_z_ładunku]]&gt;=100,100,0)</f>
        <v>0</v>
      </c>
      <c r="I858">
        <f>martianeum3[[#This Row],[stan_po_wydobyciu_z_ładunku]]-martianeum3[[#This Row],[ile_zabiera_na_orbite]]</f>
        <v>45.680799999999962</v>
      </c>
    </row>
    <row r="859" spans="1:9" x14ac:dyDescent="0.25">
      <c r="A859" s="1">
        <v>49498</v>
      </c>
      <c r="B859">
        <f t="shared" si="13"/>
        <v>45.680799999999962</v>
      </c>
      <c r="C859" t="s">
        <v>10</v>
      </c>
      <c r="D859">
        <v>15</v>
      </c>
      <c r="E859">
        <v>21.4</v>
      </c>
      <c r="F859">
        <f>IF(martianeum3[[#This Row],[zawartosc '[%']]]&gt;=1,martianeum3[[#This Row],[masa '[kg']]]*martianeum3[[#This Row],[zawartosc '[%']]]*0.01,0)</f>
        <v>3.21</v>
      </c>
      <c r="G859">
        <f>martianeum3[[#This Row],[stan_magazynu '[kg']]]+martianeum3[[#This Row],[ile_kg_materiału_z_ładunku]]</f>
        <v>48.890799999999963</v>
      </c>
      <c r="H859">
        <f>IF(martianeum3[[#This Row],[stan_po_wydobyciu_z_ładunku]]&gt;=100,100,0)</f>
        <v>0</v>
      </c>
      <c r="I859">
        <f>martianeum3[[#This Row],[stan_po_wydobyciu_z_ładunku]]-martianeum3[[#This Row],[ile_zabiera_na_orbite]]</f>
        <v>48.890799999999963</v>
      </c>
    </row>
    <row r="860" spans="1:9" x14ac:dyDescent="0.25">
      <c r="A860" s="1">
        <v>49499</v>
      </c>
      <c r="B860">
        <f t="shared" si="13"/>
        <v>48.890799999999963</v>
      </c>
      <c r="C860" t="s">
        <v>11</v>
      </c>
      <c r="D860">
        <v>11.6</v>
      </c>
      <c r="E860">
        <v>3.7</v>
      </c>
      <c r="F860">
        <f>IF(martianeum3[[#This Row],[zawartosc '[%']]]&gt;=1,martianeum3[[#This Row],[masa '[kg']]]*martianeum3[[#This Row],[zawartosc '[%']]]*0.01,0)</f>
        <v>0.42920000000000003</v>
      </c>
      <c r="G860">
        <f>martianeum3[[#This Row],[stan_magazynu '[kg']]]+martianeum3[[#This Row],[ile_kg_materiału_z_ładunku]]</f>
        <v>49.319999999999965</v>
      </c>
      <c r="H860">
        <f>IF(martianeum3[[#This Row],[stan_po_wydobyciu_z_ładunku]]&gt;=100,100,0)</f>
        <v>0</v>
      </c>
      <c r="I860">
        <f>martianeum3[[#This Row],[stan_po_wydobyciu_z_ładunku]]-martianeum3[[#This Row],[ile_zabiera_na_orbite]]</f>
        <v>49.319999999999965</v>
      </c>
    </row>
    <row r="861" spans="1:9" x14ac:dyDescent="0.25">
      <c r="A861" s="1">
        <v>49500</v>
      </c>
      <c r="B861">
        <f t="shared" si="13"/>
        <v>49.319999999999965</v>
      </c>
      <c r="C861" t="s">
        <v>10</v>
      </c>
      <c r="D861">
        <v>13.1</v>
      </c>
      <c r="E861">
        <v>0</v>
      </c>
      <c r="F861">
        <f>IF(martianeum3[[#This Row],[zawartosc '[%']]]&gt;=1,martianeum3[[#This Row],[masa '[kg']]]*martianeum3[[#This Row],[zawartosc '[%']]]*0.01,0)</f>
        <v>0</v>
      </c>
      <c r="G861">
        <f>martianeum3[[#This Row],[stan_magazynu '[kg']]]+martianeum3[[#This Row],[ile_kg_materiału_z_ładunku]]</f>
        <v>49.319999999999965</v>
      </c>
      <c r="H861">
        <f>IF(martianeum3[[#This Row],[stan_po_wydobyciu_z_ładunku]]&gt;=100,100,0)</f>
        <v>0</v>
      </c>
      <c r="I861">
        <f>martianeum3[[#This Row],[stan_po_wydobyciu_z_ładunku]]-martianeum3[[#This Row],[ile_zabiera_na_orbite]]</f>
        <v>49.319999999999965</v>
      </c>
    </row>
    <row r="862" spans="1:9" x14ac:dyDescent="0.25">
      <c r="A862" s="1">
        <v>49501</v>
      </c>
      <c r="B862">
        <f t="shared" si="13"/>
        <v>49.319999999999965</v>
      </c>
      <c r="C862" t="s">
        <v>26</v>
      </c>
      <c r="D862">
        <v>25.5</v>
      </c>
      <c r="E862">
        <v>0</v>
      </c>
      <c r="F862">
        <f>IF(martianeum3[[#This Row],[zawartosc '[%']]]&gt;=1,martianeum3[[#This Row],[masa '[kg']]]*martianeum3[[#This Row],[zawartosc '[%']]]*0.01,0)</f>
        <v>0</v>
      </c>
      <c r="G862">
        <f>martianeum3[[#This Row],[stan_magazynu '[kg']]]+martianeum3[[#This Row],[ile_kg_materiału_z_ładunku]]</f>
        <v>49.319999999999965</v>
      </c>
      <c r="H862">
        <f>IF(martianeum3[[#This Row],[stan_po_wydobyciu_z_ładunku]]&gt;=100,100,0)</f>
        <v>0</v>
      </c>
      <c r="I862">
        <f>martianeum3[[#This Row],[stan_po_wydobyciu_z_ładunku]]-martianeum3[[#This Row],[ile_zabiera_na_orbite]]</f>
        <v>49.319999999999965</v>
      </c>
    </row>
    <row r="863" spans="1:9" x14ac:dyDescent="0.25">
      <c r="A863" s="1">
        <v>49502</v>
      </c>
      <c r="B863">
        <f t="shared" si="13"/>
        <v>49.319999999999965</v>
      </c>
      <c r="C863" t="s">
        <v>28</v>
      </c>
      <c r="D863">
        <v>19.399999999999999</v>
      </c>
      <c r="E863">
        <v>0.7</v>
      </c>
      <c r="F863">
        <f>IF(martianeum3[[#This Row],[zawartosc '[%']]]&gt;=1,martianeum3[[#This Row],[masa '[kg']]]*martianeum3[[#This Row],[zawartosc '[%']]]*0.01,0)</f>
        <v>0</v>
      </c>
      <c r="G863">
        <f>martianeum3[[#This Row],[stan_magazynu '[kg']]]+martianeum3[[#This Row],[ile_kg_materiału_z_ładunku]]</f>
        <v>49.319999999999965</v>
      </c>
      <c r="H863">
        <f>IF(martianeum3[[#This Row],[stan_po_wydobyciu_z_ładunku]]&gt;=100,100,0)</f>
        <v>0</v>
      </c>
      <c r="I863">
        <f>martianeum3[[#This Row],[stan_po_wydobyciu_z_ładunku]]-martianeum3[[#This Row],[ile_zabiera_na_orbite]]</f>
        <v>49.319999999999965</v>
      </c>
    </row>
    <row r="864" spans="1:9" x14ac:dyDescent="0.25">
      <c r="A864" s="1">
        <v>49503</v>
      </c>
      <c r="B864">
        <f t="shared" si="13"/>
        <v>49.319999999999965</v>
      </c>
      <c r="C864" t="s">
        <v>7</v>
      </c>
      <c r="D864">
        <v>27.3</v>
      </c>
      <c r="E864">
        <v>2.6</v>
      </c>
      <c r="F864">
        <f>IF(martianeum3[[#This Row],[zawartosc '[%']]]&gt;=1,martianeum3[[#This Row],[masa '[kg']]]*martianeum3[[#This Row],[zawartosc '[%']]]*0.01,0)</f>
        <v>0.7098000000000001</v>
      </c>
      <c r="G864">
        <f>martianeum3[[#This Row],[stan_magazynu '[kg']]]+martianeum3[[#This Row],[ile_kg_materiału_z_ładunku]]</f>
        <v>50.029799999999966</v>
      </c>
      <c r="H864">
        <f>IF(martianeum3[[#This Row],[stan_po_wydobyciu_z_ładunku]]&gt;=100,100,0)</f>
        <v>0</v>
      </c>
      <c r="I864">
        <f>martianeum3[[#This Row],[stan_po_wydobyciu_z_ładunku]]-martianeum3[[#This Row],[ile_zabiera_na_orbite]]</f>
        <v>50.029799999999966</v>
      </c>
    </row>
    <row r="865" spans="1:9" x14ac:dyDescent="0.25">
      <c r="A865" s="1">
        <v>49504</v>
      </c>
      <c r="B865">
        <f t="shared" si="13"/>
        <v>50.029799999999966</v>
      </c>
      <c r="C865" t="s">
        <v>10</v>
      </c>
      <c r="D865">
        <v>21</v>
      </c>
      <c r="E865">
        <v>27.8</v>
      </c>
      <c r="F865">
        <f>IF(martianeum3[[#This Row],[zawartosc '[%']]]&gt;=1,martianeum3[[#This Row],[masa '[kg']]]*martianeum3[[#This Row],[zawartosc '[%']]]*0.01,0)</f>
        <v>5.838000000000001</v>
      </c>
      <c r="G865">
        <f>martianeum3[[#This Row],[stan_magazynu '[kg']]]+martianeum3[[#This Row],[ile_kg_materiału_z_ładunku]]</f>
        <v>55.867799999999967</v>
      </c>
      <c r="H865">
        <f>IF(martianeum3[[#This Row],[stan_po_wydobyciu_z_ładunku]]&gt;=100,100,0)</f>
        <v>0</v>
      </c>
      <c r="I865">
        <f>martianeum3[[#This Row],[stan_po_wydobyciu_z_ładunku]]-martianeum3[[#This Row],[ile_zabiera_na_orbite]]</f>
        <v>55.867799999999967</v>
      </c>
    </row>
    <row r="866" spans="1:9" x14ac:dyDescent="0.25">
      <c r="A866" s="1">
        <v>49505</v>
      </c>
      <c r="B866">
        <f t="shared" si="13"/>
        <v>55.867799999999967</v>
      </c>
      <c r="C866" t="s">
        <v>14</v>
      </c>
      <c r="D866">
        <v>11.5</v>
      </c>
      <c r="E866">
        <v>0</v>
      </c>
      <c r="F866">
        <f>IF(martianeum3[[#This Row],[zawartosc '[%']]]&gt;=1,martianeum3[[#This Row],[masa '[kg']]]*martianeum3[[#This Row],[zawartosc '[%']]]*0.01,0)</f>
        <v>0</v>
      </c>
      <c r="G866">
        <f>martianeum3[[#This Row],[stan_magazynu '[kg']]]+martianeum3[[#This Row],[ile_kg_materiału_z_ładunku]]</f>
        <v>55.867799999999967</v>
      </c>
      <c r="H866">
        <f>IF(martianeum3[[#This Row],[stan_po_wydobyciu_z_ładunku]]&gt;=100,100,0)</f>
        <v>0</v>
      </c>
      <c r="I866">
        <f>martianeum3[[#This Row],[stan_po_wydobyciu_z_ładunku]]-martianeum3[[#This Row],[ile_zabiera_na_orbite]]</f>
        <v>55.867799999999967</v>
      </c>
    </row>
    <row r="867" spans="1:9" x14ac:dyDescent="0.25">
      <c r="A867" s="1">
        <v>49506</v>
      </c>
      <c r="B867">
        <f t="shared" si="13"/>
        <v>55.867799999999967</v>
      </c>
      <c r="C867" t="s">
        <v>21</v>
      </c>
      <c r="D867">
        <v>13.6</v>
      </c>
      <c r="E867">
        <v>2.7</v>
      </c>
      <c r="F867">
        <f>IF(martianeum3[[#This Row],[zawartosc '[%']]]&gt;=1,martianeum3[[#This Row],[masa '[kg']]]*martianeum3[[#This Row],[zawartosc '[%']]]*0.01,0)</f>
        <v>0.36719999999999997</v>
      </c>
      <c r="G867">
        <f>martianeum3[[#This Row],[stan_magazynu '[kg']]]+martianeum3[[#This Row],[ile_kg_materiału_z_ładunku]]</f>
        <v>56.234999999999964</v>
      </c>
      <c r="H867">
        <f>IF(martianeum3[[#This Row],[stan_po_wydobyciu_z_ładunku]]&gt;=100,100,0)</f>
        <v>0</v>
      </c>
      <c r="I867">
        <f>martianeum3[[#This Row],[stan_po_wydobyciu_z_ładunku]]-martianeum3[[#This Row],[ile_zabiera_na_orbite]]</f>
        <v>56.234999999999964</v>
      </c>
    </row>
    <row r="868" spans="1:9" x14ac:dyDescent="0.25">
      <c r="A868" s="1">
        <v>49507</v>
      </c>
      <c r="B868">
        <f t="shared" si="13"/>
        <v>56.234999999999964</v>
      </c>
      <c r="C868" t="s">
        <v>8</v>
      </c>
      <c r="D868">
        <v>17.8</v>
      </c>
      <c r="E868">
        <v>0.3</v>
      </c>
      <c r="F868">
        <f>IF(martianeum3[[#This Row],[zawartosc '[%']]]&gt;=1,martianeum3[[#This Row],[masa '[kg']]]*martianeum3[[#This Row],[zawartosc '[%']]]*0.01,0)</f>
        <v>0</v>
      </c>
      <c r="G868">
        <f>martianeum3[[#This Row],[stan_magazynu '[kg']]]+martianeum3[[#This Row],[ile_kg_materiału_z_ładunku]]</f>
        <v>56.234999999999964</v>
      </c>
      <c r="H868">
        <f>IF(martianeum3[[#This Row],[stan_po_wydobyciu_z_ładunku]]&gt;=100,100,0)</f>
        <v>0</v>
      </c>
      <c r="I868">
        <f>martianeum3[[#This Row],[stan_po_wydobyciu_z_ładunku]]-martianeum3[[#This Row],[ile_zabiera_na_orbite]]</f>
        <v>56.234999999999964</v>
      </c>
    </row>
    <row r="869" spans="1:9" x14ac:dyDescent="0.25">
      <c r="A869" s="1">
        <v>49508</v>
      </c>
      <c r="B869">
        <f t="shared" si="13"/>
        <v>56.234999999999964</v>
      </c>
      <c r="C869" t="s">
        <v>8</v>
      </c>
      <c r="D869">
        <v>10.8</v>
      </c>
      <c r="E869">
        <v>0</v>
      </c>
      <c r="F869">
        <f>IF(martianeum3[[#This Row],[zawartosc '[%']]]&gt;=1,martianeum3[[#This Row],[masa '[kg']]]*martianeum3[[#This Row],[zawartosc '[%']]]*0.01,0)</f>
        <v>0</v>
      </c>
      <c r="G869">
        <f>martianeum3[[#This Row],[stan_magazynu '[kg']]]+martianeum3[[#This Row],[ile_kg_materiału_z_ładunku]]</f>
        <v>56.234999999999964</v>
      </c>
      <c r="H869">
        <f>IF(martianeum3[[#This Row],[stan_po_wydobyciu_z_ładunku]]&gt;=100,100,0)</f>
        <v>0</v>
      </c>
      <c r="I869">
        <f>martianeum3[[#This Row],[stan_po_wydobyciu_z_ładunku]]-martianeum3[[#This Row],[ile_zabiera_na_orbite]]</f>
        <v>56.234999999999964</v>
      </c>
    </row>
    <row r="870" spans="1:9" x14ac:dyDescent="0.25">
      <c r="A870" s="1">
        <v>49509</v>
      </c>
      <c r="B870">
        <f t="shared" si="13"/>
        <v>56.234999999999964</v>
      </c>
      <c r="C870" t="s">
        <v>10</v>
      </c>
      <c r="D870">
        <v>23</v>
      </c>
      <c r="E870">
        <v>3.3</v>
      </c>
      <c r="F870">
        <f>IF(martianeum3[[#This Row],[zawartosc '[%']]]&gt;=1,martianeum3[[#This Row],[masa '[kg']]]*martianeum3[[#This Row],[zawartosc '[%']]]*0.01,0)</f>
        <v>0.7589999999999999</v>
      </c>
      <c r="G870">
        <f>martianeum3[[#This Row],[stan_magazynu '[kg']]]+martianeum3[[#This Row],[ile_kg_materiału_z_ładunku]]</f>
        <v>56.993999999999964</v>
      </c>
      <c r="H870">
        <f>IF(martianeum3[[#This Row],[stan_po_wydobyciu_z_ładunku]]&gt;=100,100,0)</f>
        <v>0</v>
      </c>
      <c r="I870">
        <f>martianeum3[[#This Row],[stan_po_wydobyciu_z_ładunku]]-martianeum3[[#This Row],[ile_zabiera_na_orbite]]</f>
        <v>56.993999999999964</v>
      </c>
    </row>
    <row r="871" spans="1:9" x14ac:dyDescent="0.25">
      <c r="A871" s="1">
        <v>49510</v>
      </c>
      <c r="B871">
        <f t="shared" si="13"/>
        <v>56.993999999999964</v>
      </c>
      <c r="C871" t="s">
        <v>11</v>
      </c>
      <c r="D871">
        <v>14</v>
      </c>
      <c r="E871">
        <v>18.100000000000001</v>
      </c>
      <c r="F871">
        <f>IF(martianeum3[[#This Row],[zawartosc '[%']]]&gt;=1,martianeum3[[#This Row],[masa '[kg']]]*martianeum3[[#This Row],[zawartosc '[%']]]*0.01,0)</f>
        <v>2.5340000000000003</v>
      </c>
      <c r="G871">
        <f>martianeum3[[#This Row],[stan_magazynu '[kg']]]+martianeum3[[#This Row],[ile_kg_materiału_z_ładunku]]</f>
        <v>59.527999999999963</v>
      </c>
      <c r="H871">
        <f>IF(martianeum3[[#This Row],[stan_po_wydobyciu_z_ładunku]]&gt;=100,100,0)</f>
        <v>0</v>
      </c>
      <c r="I871">
        <f>martianeum3[[#This Row],[stan_po_wydobyciu_z_ładunku]]-martianeum3[[#This Row],[ile_zabiera_na_orbite]]</f>
        <v>59.527999999999963</v>
      </c>
    </row>
    <row r="872" spans="1:9" x14ac:dyDescent="0.25">
      <c r="A872" s="1">
        <v>49511</v>
      </c>
      <c r="B872">
        <f t="shared" si="13"/>
        <v>59.527999999999963</v>
      </c>
      <c r="C872" t="s">
        <v>26</v>
      </c>
      <c r="D872">
        <v>10.7</v>
      </c>
      <c r="E872">
        <v>0.4</v>
      </c>
      <c r="F872">
        <f>IF(martianeum3[[#This Row],[zawartosc '[%']]]&gt;=1,martianeum3[[#This Row],[masa '[kg']]]*martianeum3[[#This Row],[zawartosc '[%']]]*0.01,0)</f>
        <v>0</v>
      </c>
      <c r="G872">
        <f>martianeum3[[#This Row],[stan_magazynu '[kg']]]+martianeum3[[#This Row],[ile_kg_materiału_z_ładunku]]</f>
        <v>59.527999999999963</v>
      </c>
      <c r="H872">
        <f>IF(martianeum3[[#This Row],[stan_po_wydobyciu_z_ładunku]]&gt;=100,100,0)</f>
        <v>0</v>
      </c>
      <c r="I872">
        <f>martianeum3[[#This Row],[stan_po_wydobyciu_z_ładunku]]-martianeum3[[#This Row],[ile_zabiera_na_orbite]]</f>
        <v>59.527999999999963</v>
      </c>
    </row>
    <row r="873" spans="1:9" x14ac:dyDescent="0.25">
      <c r="A873" s="1">
        <v>49512</v>
      </c>
      <c r="B873">
        <f t="shared" si="13"/>
        <v>59.527999999999963</v>
      </c>
      <c r="C873" t="s">
        <v>13</v>
      </c>
      <c r="D873">
        <v>24.7</v>
      </c>
      <c r="E873">
        <v>9.1</v>
      </c>
      <c r="F873">
        <f>IF(martianeum3[[#This Row],[zawartosc '[%']]]&gt;=1,martianeum3[[#This Row],[masa '[kg']]]*martianeum3[[#This Row],[zawartosc '[%']]]*0.01,0)</f>
        <v>2.2477</v>
      </c>
      <c r="G873">
        <f>martianeum3[[#This Row],[stan_magazynu '[kg']]]+martianeum3[[#This Row],[ile_kg_materiału_z_ładunku]]</f>
        <v>61.775699999999965</v>
      </c>
      <c r="H873">
        <f>IF(martianeum3[[#This Row],[stan_po_wydobyciu_z_ładunku]]&gt;=100,100,0)</f>
        <v>0</v>
      </c>
      <c r="I873">
        <f>martianeum3[[#This Row],[stan_po_wydobyciu_z_ładunku]]-martianeum3[[#This Row],[ile_zabiera_na_orbite]]</f>
        <v>61.775699999999965</v>
      </c>
    </row>
    <row r="874" spans="1:9" x14ac:dyDescent="0.25">
      <c r="A874" s="1">
        <v>49513</v>
      </c>
      <c r="B874">
        <f t="shared" si="13"/>
        <v>61.775699999999965</v>
      </c>
      <c r="C874" t="s">
        <v>19</v>
      </c>
      <c r="D874">
        <v>12.2</v>
      </c>
      <c r="E874">
        <v>18.600000000000001</v>
      </c>
      <c r="F874">
        <f>IF(martianeum3[[#This Row],[zawartosc '[%']]]&gt;=1,martianeum3[[#This Row],[masa '[kg']]]*martianeum3[[#This Row],[zawartosc '[%']]]*0.01,0)</f>
        <v>2.2692000000000001</v>
      </c>
      <c r="G874">
        <f>martianeum3[[#This Row],[stan_magazynu '[kg']]]+martianeum3[[#This Row],[ile_kg_materiału_z_ładunku]]</f>
        <v>64.04489999999997</v>
      </c>
      <c r="H874">
        <f>IF(martianeum3[[#This Row],[stan_po_wydobyciu_z_ładunku]]&gt;=100,100,0)</f>
        <v>0</v>
      </c>
      <c r="I874">
        <f>martianeum3[[#This Row],[stan_po_wydobyciu_z_ładunku]]-martianeum3[[#This Row],[ile_zabiera_na_orbite]]</f>
        <v>64.04489999999997</v>
      </c>
    </row>
    <row r="875" spans="1:9" x14ac:dyDescent="0.25">
      <c r="A875" s="1">
        <v>49514</v>
      </c>
      <c r="B875">
        <f t="shared" si="13"/>
        <v>64.04489999999997</v>
      </c>
      <c r="C875" t="s">
        <v>6</v>
      </c>
      <c r="D875">
        <v>23.8</v>
      </c>
      <c r="E875">
        <v>7.7</v>
      </c>
      <c r="F875">
        <f>IF(martianeum3[[#This Row],[zawartosc '[%']]]&gt;=1,martianeum3[[#This Row],[masa '[kg']]]*martianeum3[[#This Row],[zawartosc '[%']]]*0.01,0)</f>
        <v>1.8326000000000002</v>
      </c>
      <c r="G875">
        <f>martianeum3[[#This Row],[stan_magazynu '[kg']]]+martianeum3[[#This Row],[ile_kg_materiału_z_ładunku]]</f>
        <v>65.877499999999969</v>
      </c>
      <c r="H875">
        <f>IF(martianeum3[[#This Row],[stan_po_wydobyciu_z_ładunku]]&gt;=100,100,0)</f>
        <v>0</v>
      </c>
      <c r="I875">
        <f>martianeum3[[#This Row],[stan_po_wydobyciu_z_ładunku]]-martianeum3[[#This Row],[ile_zabiera_na_orbite]]</f>
        <v>65.877499999999969</v>
      </c>
    </row>
    <row r="876" spans="1:9" x14ac:dyDescent="0.25">
      <c r="A876" s="1">
        <v>49515</v>
      </c>
      <c r="B876">
        <f t="shared" si="13"/>
        <v>65.877499999999969</v>
      </c>
      <c r="C876" t="s">
        <v>12</v>
      </c>
      <c r="D876">
        <v>18.5</v>
      </c>
      <c r="E876">
        <v>0</v>
      </c>
      <c r="F876">
        <f>IF(martianeum3[[#This Row],[zawartosc '[%']]]&gt;=1,martianeum3[[#This Row],[masa '[kg']]]*martianeum3[[#This Row],[zawartosc '[%']]]*0.01,0)</f>
        <v>0</v>
      </c>
      <c r="G876">
        <f>martianeum3[[#This Row],[stan_magazynu '[kg']]]+martianeum3[[#This Row],[ile_kg_materiału_z_ładunku]]</f>
        <v>65.877499999999969</v>
      </c>
      <c r="H876">
        <f>IF(martianeum3[[#This Row],[stan_po_wydobyciu_z_ładunku]]&gt;=100,100,0)</f>
        <v>0</v>
      </c>
      <c r="I876">
        <f>martianeum3[[#This Row],[stan_po_wydobyciu_z_ładunku]]-martianeum3[[#This Row],[ile_zabiera_na_orbite]]</f>
        <v>65.877499999999969</v>
      </c>
    </row>
    <row r="877" spans="1:9" x14ac:dyDescent="0.25">
      <c r="A877" s="1">
        <v>49516</v>
      </c>
      <c r="B877">
        <f t="shared" si="13"/>
        <v>65.877499999999969</v>
      </c>
      <c r="C877" t="s">
        <v>17</v>
      </c>
      <c r="D877">
        <v>24.6</v>
      </c>
      <c r="E877">
        <v>0.4</v>
      </c>
      <c r="F877">
        <f>IF(martianeum3[[#This Row],[zawartosc '[%']]]&gt;=1,martianeum3[[#This Row],[masa '[kg']]]*martianeum3[[#This Row],[zawartosc '[%']]]*0.01,0)</f>
        <v>0</v>
      </c>
      <c r="G877">
        <f>martianeum3[[#This Row],[stan_magazynu '[kg']]]+martianeum3[[#This Row],[ile_kg_materiału_z_ładunku]]</f>
        <v>65.877499999999969</v>
      </c>
      <c r="H877">
        <f>IF(martianeum3[[#This Row],[stan_po_wydobyciu_z_ładunku]]&gt;=100,100,0)</f>
        <v>0</v>
      </c>
      <c r="I877">
        <f>martianeum3[[#This Row],[stan_po_wydobyciu_z_ładunku]]-martianeum3[[#This Row],[ile_zabiera_na_orbite]]</f>
        <v>65.877499999999969</v>
      </c>
    </row>
    <row r="878" spans="1:9" x14ac:dyDescent="0.25">
      <c r="A878" s="1">
        <v>49517</v>
      </c>
      <c r="B878">
        <f t="shared" si="13"/>
        <v>65.877499999999969</v>
      </c>
      <c r="C878" t="s">
        <v>19</v>
      </c>
      <c r="D878">
        <v>24.6</v>
      </c>
      <c r="E878">
        <v>10.4</v>
      </c>
      <c r="F878">
        <f>IF(martianeum3[[#This Row],[zawartosc '[%']]]&gt;=1,martianeum3[[#This Row],[masa '[kg']]]*martianeum3[[#This Row],[zawartosc '[%']]]*0.01,0)</f>
        <v>2.5584000000000002</v>
      </c>
      <c r="G878">
        <f>martianeum3[[#This Row],[stan_magazynu '[kg']]]+martianeum3[[#This Row],[ile_kg_materiału_z_ładunku]]</f>
        <v>68.435899999999975</v>
      </c>
      <c r="H878">
        <f>IF(martianeum3[[#This Row],[stan_po_wydobyciu_z_ładunku]]&gt;=100,100,0)</f>
        <v>0</v>
      </c>
      <c r="I878">
        <f>martianeum3[[#This Row],[stan_po_wydobyciu_z_ładunku]]-martianeum3[[#This Row],[ile_zabiera_na_orbite]]</f>
        <v>68.435899999999975</v>
      </c>
    </row>
    <row r="879" spans="1:9" x14ac:dyDescent="0.25">
      <c r="A879" s="1">
        <v>49518</v>
      </c>
      <c r="B879">
        <f t="shared" si="13"/>
        <v>68.435899999999975</v>
      </c>
      <c r="C879" t="s">
        <v>12</v>
      </c>
      <c r="D879">
        <v>25.4</v>
      </c>
      <c r="E879">
        <v>11.2</v>
      </c>
      <c r="F879">
        <f>IF(martianeum3[[#This Row],[zawartosc '[%']]]&gt;=1,martianeum3[[#This Row],[masa '[kg']]]*martianeum3[[#This Row],[zawartosc '[%']]]*0.01,0)</f>
        <v>2.8447999999999998</v>
      </c>
      <c r="G879">
        <f>martianeum3[[#This Row],[stan_magazynu '[kg']]]+martianeum3[[#This Row],[ile_kg_materiału_z_ładunku]]</f>
        <v>71.280699999999982</v>
      </c>
      <c r="H879">
        <f>IF(martianeum3[[#This Row],[stan_po_wydobyciu_z_ładunku]]&gt;=100,100,0)</f>
        <v>0</v>
      </c>
      <c r="I879">
        <f>martianeum3[[#This Row],[stan_po_wydobyciu_z_ładunku]]-martianeum3[[#This Row],[ile_zabiera_na_orbite]]</f>
        <v>71.280699999999982</v>
      </c>
    </row>
    <row r="880" spans="1:9" x14ac:dyDescent="0.25">
      <c r="A880" s="1">
        <v>49519</v>
      </c>
      <c r="B880">
        <f t="shared" si="13"/>
        <v>71.280699999999982</v>
      </c>
      <c r="C880" t="s">
        <v>11</v>
      </c>
      <c r="D880">
        <v>13.1</v>
      </c>
      <c r="E880">
        <v>22.2</v>
      </c>
      <c r="F880">
        <f>IF(martianeum3[[#This Row],[zawartosc '[%']]]&gt;=1,martianeum3[[#This Row],[masa '[kg']]]*martianeum3[[#This Row],[zawartosc '[%']]]*0.01,0)</f>
        <v>2.9081999999999999</v>
      </c>
      <c r="G880">
        <f>martianeum3[[#This Row],[stan_magazynu '[kg']]]+martianeum3[[#This Row],[ile_kg_materiału_z_ładunku]]</f>
        <v>74.188899999999975</v>
      </c>
      <c r="H880">
        <f>IF(martianeum3[[#This Row],[stan_po_wydobyciu_z_ładunku]]&gt;=100,100,0)</f>
        <v>0</v>
      </c>
      <c r="I880">
        <f>martianeum3[[#This Row],[stan_po_wydobyciu_z_ładunku]]-martianeum3[[#This Row],[ile_zabiera_na_orbite]]</f>
        <v>74.188899999999975</v>
      </c>
    </row>
    <row r="881" spans="1:9" x14ac:dyDescent="0.25">
      <c r="A881" s="1">
        <v>49520</v>
      </c>
      <c r="B881">
        <f t="shared" si="13"/>
        <v>74.188899999999975</v>
      </c>
      <c r="C881" t="s">
        <v>10</v>
      </c>
      <c r="D881">
        <v>10.1</v>
      </c>
      <c r="E881">
        <v>11.6</v>
      </c>
      <c r="F881">
        <f>IF(martianeum3[[#This Row],[zawartosc '[%']]]&gt;=1,martianeum3[[#This Row],[masa '[kg']]]*martianeum3[[#This Row],[zawartosc '[%']]]*0.01,0)</f>
        <v>1.1716</v>
      </c>
      <c r="G881">
        <f>martianeum3[[#This Row],[stan_magazynu '[kg']]]+martianeum3[[#This Row],[ile_kg_materiału_z_ładunku]]</f>
        <v>75.360499999999973</v>
      </c>
      <c r="H881">
        <f>IF(martianeum3[[#This Row],[stan_po_wydobyciu_z_ładunku]]&gt;=100,100,0)</f>
        <v>0</v>
      </c>
      <c r="I881">
        <f>martianeum3[[#This Row],[stan_po_wydobyciu_z_ładunku]]-martianeum3[[#This Row],[ile_zabiera_na_orbite]]</f>
        <v>75.360499999999973</v>
      </c>
    </row>
    <row r="882" spans="1:9" x14ac:dyDescent="0.25">
      <c r="A882" s="1">
        <v>49521</v>
      </c>
      <c r="B882">
        <f t="shared" si="13"/>
        <v>75.360499999999973</v>
      </c>
      <c r="C882" t="s">
        <v>15</v>
      </c>
      <c r="D882">
        <v>25</v>
      </c>
      <c r="E882">
        <v>0</v>
      </c>
      <c r="F882">
        <f>IF(martianeum3[[#This Row],[zawartosc '[%']]]&gt;=1,martianeum3[[#This Row],[masa '[kg']]]*martianeum3[[#This Row],[zawartosc '[%']]]*0.01,0)</f>
        <v>0</v>
      </c>
      <c r="G882">
        <f>martianeum3[[#This Row],[stan_magazynu '[kg']]]+martianeum3[[#This Row],[ile_kg_materiału_z_ładunku]]</f>
        <v>75.360499999999973</v>
      </c>
      <c r="H882">
        <f>IF(martianeum3[[#This Row],[stan_po_wydobyciu_z_ładunku]]&gt;=100,100,0)</f>
        <v>0</v>
      </c>
      <c r="I882">
        <f>martianeum3[[#This Row],[stan_po_wydobyciu_z_ładunku]]-martianeum3[[#This Row],[ile_zabiera_na_orbite]]</f>
        <v>75.360499999999973</v>
      </c>
    </row>
    <row r="883" spans="1:9" x14ac:dyDescent="0.25">
      <c r="A883" s="1">
        <v>49522</v>
      </c>
      <c r="B883">
        <f t="shared" si="13"/>
        <v>75.360499999999973</v>
      </c>
      <c r="C883" t="s">
        <v>18</v>
      </c>
      <c r="D883">
        <v>20.9</v>
      </c>
      <c r="E883">
        <v>11.4</v>
      </c>
      <c r="F883">
        <f>IF(martianeum3[[#This Row],[zawartosc '[%']]]&gt;=1,martianeum3[[#This Row],[masa '[kg']]]*martianeum3[[#This Row],[zawartosc '[%']]]*0.01,0)</f>
        <v>2.3826000000000001</v>
      </c>
      <c r="G883">
        <f>martianeum3[[#This Row],[stan_magazynu '[kg']]]+martianeum3[[#This Row],[ile_kg_materiału_z_ładunku]]</f>
        <v>77.74309999999997</v>
      </c>
      <c r="H883">
        <f>IF(martianeum3[[#This Row],[stan_po_wydobyciu_z_ładunku]]&gt;=100,100,0)</f>
        <v>0</v>
      </c>
      <c r="I883">
        <f>martianeum3[[#This Row],[stan_po_wydobyciu_z_ładunku]]-martianeum3[[#This Row],[ile_zabiera_na_orbite]]</f>
        <v>77.74309999999997</v>
      </c>
    </row>
    <row r="884" spans="1:9" x14ac:dyDescent="0.25">
      <c r="A884" s="1">
        <v>49523</v>
      </c>
      <c r="B884">
        <f t="shared" si="13"/>
        <v>77.74309999999997</v>
      </c>
      <c r="C884" t="s">
        <v>14</v>
      </c>
      <c r="D884">
        <v>27.6</v>
      </c>
      <c r="E884">
        <v>2.5</v>
      </c>
      <c r="F884">
        <f>IF(martianeum3[[#This Row],[zawartosc '[%']]]&gt;=1,martianeum3[[#This Row],[masa '[kg']]]*martianeum3[[#This Row],[zawartosc '[%']]]*0.01,0)</f>
        <v>0.69000000000000006</v>
      </c>
      <c r="G884">
        <f>martianeum3[[#This Row],[stan_magazynu '[kg']]]+martianeum3[[#This Row],[ile_kg_materiału_z_ładunku]]</f>
        <v>78.433099999999968</v>
      </c>
      <c r="H884">
        <f>IF(martianeum3[[#This Row],[stan_po_wydobyciu_z_ładunku]]&gt;=100,100,0)</f>
        <v>0</v>
      </c>
      <c r="I884">
        <f>martianeum3[[#This Row],[stan_po_wydobyciu_z_ładunku]]-martianeum3[[#This Row],[ile_zabiera_na_orbite]]</f>
        <v>78.433099999999968</v>
      </c>
    </row>
    <row r="885" spans="1:9" x14ac:dyDescent="0.25">
      <c r="A885" s="1">
        <v>49524</v>
      </c>
      <c r="B885">
        <f t="shared" si="13"/>
        <v>78.433099999999968</v>
      </c>
      <c r="C885" t="s">
        <v>10</v>
      </c>
      <c r="D885">
        <v>22.8</v>
      </c>
      <c r="E885">
        <v>0</v>
      </c>
      <c r="F885">
        <f>IF(martianeum3[[#This Row],[zawartosc '[%']]]&gt;=1,martianeum3[[#This Row],[masa '[kg']]]*martianeum3[[#This Row],[zawartosc '[%']]]*0.01,0)</f>
        <v>0</v>
      </c>
      <c r="G885">
        <f>martianeum3[[#This Row],[stan_magazynu '[kg']]]+martianeum3[[#This Row],[ile_kg_materiału_z_ładunku]]</f>
        <v>78.433099999999968</v>
      </c>
      <c r="H885">
        <f>IF(martianeum3[[#This Row],[stan_po_wydobyciu_z_ładunku]]&gt;=100,100,0)</f>
        <v>0</v>
      </c>
      <c r="I885">
        <f>martianeum3[[#This Row],[stan_po_wydobyciu_z_ładunku]]-martianeum3[[#This Row],[ile_zabiera_na_orbite]]</f>
        <v>78.433099999999968</v>
      </c>
    </row>
    <row r="886" spans="1:9" x14ac:dyDescent="0.25">
      <c r="A886" s="1">
        <v>49525</v>
      </c>
      <c r="B886">
        <f t="shared" si="13"/>
        <v>78.433099999999968</v>
      </c>
      <c r="C886" t="s">
        <v>9</v>
      </c>
      <c r="D886">
        <v>12</v>
      </c>
      <c r="E886">
        <v>0</v>
      </c>
      <c r="F886">
        <f>IF(martianeum3[[#This Row],[zawartosc '[%']]]&gt;=1,martianeum3[[#This Row],[masa '[kg']]]*martianeum3[[#This Row],[zawartosc '[%']]]*0.01,0)</f>
        <v>0</v>
      </c>
      <c r="G886">
        <f>martianeum3[[#This Row],[stan_magazynu '[kg']]]+martianeum3[[#This Row],[ile_kg_materiału_z_ładunku]]</f>
        <v>78.433099999999968</v>
      </c>
      <c r="H886">
        <f>IF(martianeum3[[#This Row],[stan_po_wydobyciu_z_ładunku]]&gt;=100,100,0)</f>
        <v>0</v>
      </c>
      <c r="I886">
        <f>martianeum3[[#This Row],[stan_po_wydobyciu_z_ładunku]]-martianeum3[[#This Row],[ile_zabiera_na_orbite]]</f>
        <v>78.433099999999968</v>
      </c>
    </row>
    <row r="887" spans="1:9" x14ac:dyDescent="0.25">
      <c r="A887" s="1">
        <v>49526</v>
      </c>
      <c r="B887">
        <f t="shared" si="13"/>
        <v>78.433099999999968</v>
      </c>
      <c r="C887" t="s">
        <v>23</v>
      </c>
      <c r="D887">
        <v>16.8</v>
      </c>
      <c r="E887">
        <v>4.9000000000000004</v>
      </c>
      <c r="F887">
        <f>IF(martianeum3[[#This Row],[zawartosc '[%']]]&gt;=1,martianeum3[[#This Row],[masa '[kg']]]*martianeum3[[#This Row],[zawartosc '[%']]]*0.01,0)</f>
        <v>0.82320000000000004</v>
      </c>
      <c r="G887">
        <f>martianeum3[[#This Row],[stan_magazynu '[kg']]]+martianeum3[[#This Row],[ile_kg_materiału_z_ładunku]]</f>
        <v>79.256299999999968</v>
      </c>
      <c r="H887">
        <f>IF(martianeum3[[#This Row],[stan_po_wydobyciu_z_ładunku]]&gt;=100,100,0)</f>
        <v>0</v>
      </c>
      <c r="I887">
        <f>martianeum3[[#This Row],[stan_po_wydobyciu_z_ładunku]]-martianeum3[[#This Row],[ile_zabiera_na_orbite]]</f>
        <v>79.256299999999968</v>
      </c>
    </row>
    <row r="888" spans="1:9" x14ac:dyDescent="0.25">
      <c r="A888" s="1">
        <v>49527</v>
      </c>
      <c r="B888">
        <f t="shared" si="13"/>
        <v>79.256299999999968</v>
      </c>
      <c r="C888" t="s">
        <v>20</v>
      </c>
      <c r="D888">
        <v>12.9</v>
      </c>
      <c r="E888">
        <v>3</v>
      </c>
      <c r="F888">
        <f>IF(martianeum3[[#This Row],[zawartosc '[%']]]&gt;=1,martianeum3[[#This Row],[masa '[kg']]]*martianeum3[[#This Row],[zawartosc '[%']]]*0.01,0)</f>
        <v>0.38700000000000001</v>
      </c>
      <c r="G888">
        <f>martianeum3[[#This Row],[stan_magazynu '[kg']]]+martianeum3[[#This Row],[ile_kg_materiału_z_ładunku]]</f>
        <v>79.643299999999968</v>
      </c>
      <c r="H888">
        <f>IF(martianeum3[[#This Row],[stan_po_wydobyciu_z_ładunku]]&gt;=100,100,0)</f>
        <v>0</v>
      </c>
      <c r="I888">
        <f>martianeum3[[#This Row],[stan_po_wydobyciu_z_ładunku]]-martianeum3[[#This Row],[ile_zabiera_na_orbite]]</f>
        <v>79.643299999999968</v>
      </c>
    </row>
    <row r="889" spans="1:9" x14ac:dyDescent="0.25">
      <c r="A889" s="1">
        <v>49528</v>
      </c>
      <c r="B889">
        <f t="shared" si="13"/>
        <v>79.643299999999968</v>
      </c>
      <c r="C889" t="s">
        <v>10</v>
      </c>
      <c r="D889">
        <v>18</v>
      </c>
      <c r="E889">
        <v>13.6</v>
      </c>
      <c r="F889">
        <f>IF(martianeum3[[#This Row],[zawartosc '[%']]]&gt;=1,martianeum3[[#This Row],[masa '[kg']]]*martianeum3[[#This Row],[zawartosc '[%']]]*0.01,0)</f>
        <v>2.448</v>
      </c>
      <c r="G889">
        <f>martianeum3[[#This Row],[stan_magazynu '[kg']]]+martianeum3[[#This Row],[ile_kg_materiału_z_ładunku]]</f>
        <v>82.091299999999961</v>
      </c>
      <c r="H889">
        <f>IF(martianeum3[[#This Row],[stan_po_wydobyciu_z_ładunku]]&gt;=100,100,0)</f>
        <v>0</v>
      </c>
      <c r="I889">
        <f>martianeum3[[#This Row],[stan_po_wydobyciu_z_ładunku]]-martianeum3[[#This Row],[ile_zabiera_na_orbite]]</f>
        <v>82.091299999999961</v>
      </c>
    </row>
    <row r="890" spans="1:9" x14ac:dyDescent="0.25">
      <c r="A890" s="1">
        <v>49529</v>
      </c>
      <c r="B890">
        <f t="shared" si="13"/>
        <v>82.091299999999961</v>
      </c>
      <c r="C890" t="s">
        <v>19</v>
      </c>
      <c r="D890">
        <v>26</v>
      </c>
      <c r="E890">
        <v>30.4</v>
      </c>
      <c r="F890">
        <f>IF(martianeum3[[#This Row],[zawartosc '[%']]]&gt;=1,martianeum3[[#This Row],[masa '[kg']]]*martianeum3[[#This Row],[zawartosc '[%']]]*0.01,0)</f>
        <v>7.9039999999999999</v>
      </c>
      <c r="G890">
        <f>martianeum3[[#This Row],[stan_magazynu '[kg']]]+martianeum3[[#This Row],[ile_kg_materiału_z_ładunku]]</f>
        <v>89.995299999999958</v>
      </c>
      <c r="H890">
        <f>IF(martianeum3[[#This Row],[stan_po_wydobyciu_z_ładunku]]&gt;=100,100,0)</f>
        <v>0</v>
      </c>
      <c r="I890">
        <f>martianeum3[[#This Row],[stan_po_wydobyciu_z_ładunku]]-martianeum3[[#This Row],[ile_zabiera_na_orbite]]</f>
        <v>89.995299999999958</v>
      </c>
    </row>
    <row r="891" spans="1:9" x14ac:dyDescent="0.25">
      <c r="A891" s="1">
        <v>49530</v>
      </c>
      <c r="B891">
        <f t="shared" si="13"/>
        <v>89.995299999999958</v>
      </c>
      <c r="C891" t="s">
        <v>15</v>
      </c>
      <c r="D891">
        <v>21.3</v>
      </c>
      <c r="E891">
        <v>0</v>
      </c>
      <c r="F891">
        <f>IF(martianeum3[[#This Row],[zawartosc '[%']]]&gt;=1,martianeum3[[#This Row],[masa '[kg']]]*martianeum3[[#This Row],[zawartosc '[%']]]*0.01,0)</f>
        <v>0</v>
      </c>
      <c r="G891">
        <f>martianeum3[[#This Row],[stan_magazynu '[kg']]]+martianeum3[[#This Row],[ile_kg_materiału_z_ładunku]]</f>
        <v>89.995299999999958</v>
      </c>
      <c r="H891">
        <f>IF(martianeum3[[#This Row],[stan_po_wydobyciu_z_ładunku]]&gt;=100,100,0)</f>
        <v>0</v>
      </c>
      <c r="I891">
        <f>martianeum3[[#This Row],[stan_po_wydobyciu_z_ładunku]]-martianeum3[[#This Row],[ile_zabiera_na_orbite]]</f>
        <v>89.995299999999958</v>
      </c>
    </row>
    <row r="892" spans="1:9" x14ac:dyDescent="0.25">
      <c r="A892" s="1">
        <v>49531</v>
      </c>
      <c r="B892">
        <f t="shared" si="13"/>
        <v>89.995299999999958</v>
      </c>
      <c r="C892" t="s">
        <v>11</v>
      </c>
      <c r="D892">
        <v>15.7</v>
      </c>
      <c r="E892">
        <v>5.9</v>
      </c>
      <c r="F892">
        <f>IF(martianeum3[[#This Row],[zawartosc '[%']]]&gt;=1,martianeum3[[#This Row],[masa '[kg']]]*martianeum3[[#This Row],[zawartosc '[%']]]*0.01,0)</f>
        <v>0.92630000000000001</v>
      </c>
      <c r="G892">
        <f>martianeum3[[#This Row],[stan_magazynu '[kg']]]+martianeum3[[#This Row],[ile_kg_materiału_z_ładunku]]</f>
        <v>90.921599999999955</v>
      </c>
      <c r="H892">
        <f>IF(martianeum3[[#This Row],[stan_po_wydobyciu_z_ładunku]]&gt;=100,100,0)</f>
        <v>0</v>
      </c>
      <c r="I892">
        <f>martianeum3[[#This Row],[stan_po_wydobyciu_z_ładunku]]-martianeum3[[#This Row],[ile_zabiera_na_orbite]]</f>
        <v>90.921599999999955</v>
      </c>
    </row>
    <row r="893" spans="1:9" x14ac:dyDescent="0.25">
      <c r="A893" s="1">
        <v>49532</v>
      </c>
      <c r="B893">
        <f t="shared" si="13"/>
        <v>90.921599999999955</v>
      </c>
      <c r="C893" t="s">
        <v>10</v>
      </c>
      <c r="D893">
        <v>19.100000000000001</v>
      </c>
      <c r="E893">
        <v>0</v>
      </c>
      <c r="F893">
        <f>IF(martianeum3[[#This Row],[zawartosc '[%']]]&gt;=1,martianeum3[[#This Row],[masa '[kg']]]*martianeum3[[#This Row],[zawartosc '[%']]]*0.01,0)</f>
        <v>0</v>
      </c>
      <c r="G893">
        <f>martianeum3[[#This Row],[stan_magazynu '[kg']]]+martianeum3[[#This Row],[ile_kg_materiału_z_ładunku]]</f>
        <v>90.921599999999955</v>
      </c>
      <c r="H893">
        <f>IF(martianeum3[[#This Row],[stan_po_wydobyciu_z_ładunku]]&gt;=100,100,0)</f>
        <v>0</v>
      </c>
      <c r="I893">
        <f>martianeum3[[#This Row],[stan_po_wydobyciu_z_ładunku]]-martianeum3[[#This Row],[ile_zabiera_na_orbite]]</f>
        <v>90.921599999999955</v>
      </c>
    </row>
    <row r="894" spans="1:9" x14ac:dyDescent="0.25">
      <c r="A894" s="1">
        <v>49533</v>
      </c>
      <c r="B894">
        <f t="shared" si="13"/>
        <v>90.921599999999955</v>
      </c>
      <c r="C894" t="s">
        <v>19</v>
      </c>
      <c r="D894">
        <v>24.6</v>
      </c>
      <c r="E894">
        <v>12.3</v>
      </c>
      <c r="F894">
        <f>IF(martianeum3[[#This Row],[zawartosc '[%']]]&gt;=1,martianeum3[[#This Row],[masa '[kg']]]*martianeum3[[#This Row],[zawartosc '[%']]]*0.01,0)</f>
        <v>3.0258000000000003</v>
      </c>
      <c r="G894">
        <f>martianeum3[[#This Row],[stan_magazynu '[kg']]]+martianeum3[[#This Row],[ile_kg_materiału_z_ładunku]]</f>
        <v>93.947399999999959</v>
      </c>
      <c r="H894">
        <f>IF(martianeum3[[#This Row],[stan_po_wydobyciu_z_ładunku]]&gt;=100,100,0)</f>
        <v>0</v>
      </c>
      <c r="I894">
        <f>martianeum3[[#This Row],[stan_po_wydobyciu_z_ładunku]]-martianeum3[[#This Row],[ile_zabiera_na_orbite]]</f>
        <v>93.947399999999959</v>
      </c>
    </row>
    <row r="895" spans="1:9" x14ac:dyDescent="0.25">
      <c r="A895" s="1">
        <v>49534</v>
      </c>
      <c r="B895">
        <f t="shared" si="13"/>
        <v>93.947399999999959</v>
      </c>
      <c r="C895" t="s">
        <v>10</v>
      </c>
      <c r="D895">
        <v>18.7</v>
      </c>
      <c r="E895">
        <v>17.8</v>
      </c>
      <c r="F895">
        <f>IF(martianeum3[[#This Row],[zawartosc '[%']]]&gt;=1,martianeum3[[#This Row],[masa '[kg']]]*martianeum3[[#This Row],[zawartosc '[%']]]*0.01,0)</f>
        <v>3.3286000000000002</v>
      </c>
      <c r="G895">
        <f>martianeum3[[#This Row],[stan_magazynu '[kg']]]+martianeum3[[#This Row],[ile_kg_materiału_z_ładunku]]</f>
        <v>97.275999999999954</v>
      </c>
      <c r="H895">
        <f>IF(martianeum3[[#This Row],[stan_po_wydobyciu_z_ładunku]]&gt;=100,100,0)</f>
        <v>0</v>
      </c>
      <c r="I895">
        <f>martianeum3[[#This Row],[stan_po_wydobyciu_z_ładunku]]-martianeum3[[#This Row],[ile_zabiera_na_orbite]]</f>
        <v>97.275999999999954</v>
      </c>
    </row>
    <row r="896" spans="1:9" x14ac:dyDescent="0.25">
      <c r="A896" s="1">
        <v>49535</v>
      </c>
      <c r="B896">
        <f t="shared" si="13"/>
        <v>97.275999999999954</v>
      </c>
      <c r="C896" t="s">
        <v>9</v>
      </c>
      <c r="D896">
        <v>13.2</v>
      </c>
      <c r="E896">
        <v>3.2</v>
      </c>
      <c r="F896">
        <f>IF(martianeum3[[#This Row],[zawartosc '[%']]]&gt;=1,martianeum3[[#This Row],[masa '[kg']]]*martianeum3[[#This Row],[zawartosc '[%']]]*0.01,0)</f>
        <v>0.42240000000000005</v>
      </c>
      <c r="G896">
        <f>martianeum3[[#This Row],[stan_magazynu '[kg']]]+martianeum3[[#This Row],[ile_kg_materiału_z_ładunku]]</f>
        <v>97.69839999999995</v>
      </c>
      <c r="H896">
        <f>IF(martianeum3[[#This Row],[stan_po_wydobyciu_z_ładunku]]&gt;=100,100,0)</f>
        <v>0</v>
      </c>
      <c r="I896">
        <f>martianeum3[[#This Row],[stan_po_wydobyciu_z_ładunku]]-martianeum3[[#This Row],[ile_zabiera_na_orbite]]</f>
        <v>97.69839999999995</v>
      </c>
    </row>
    <row r="897" spans="1:9" x14ac:dyDescent="0.25">
      <c r="A897" s="1">
        <v>49536</v>
      </c>
      <c r="B897">
        <f t="shared" si="13"/>
        <v>97.69839999999995</v>
      </c>
      <c r="C897" t="s">
        <v>12</v>
      </c>
      <c r="D897">
        <v>24.8</v>
      </c>
      <c r="E897">
        <v>2.2999999999999998</v>
      </c>
      <c r="F897">
        <f>IF(martianeum3[[#This Row],[zawartosc '[%']]]&gt;=1,martianeum3[[#This Row],[masa '[kg']]]*martianeum3[[#This Row],[zawartosc '[%']]]*0.01,0)</f>
        <v>0.57040000000000002</v>
      </c>
      <c r="G897">
        <f>martianeum3[[#This Row],[stan_magazynu '[kg']]]+martianeum3[[#This Row],[ile_kg_materiału_z_ładunku]]</f>
        <v>98.268799999999956</v>
      </c>
      <c r="H897">
        <f>IF(martianeum3[[#This Row],[stan_po_wydobyciu_z_ładunku]]&gt;=100,100,0)</f>
        <v>0</v>
      </c>
      <c r="I897">
        <f>martianeum3[[#This Row],[stan_po_wydobyciu_z_ładunku]]-martianeum3[[#This Row],[ile_zabiera_na_orbite]]</f>
        <v>98.268799999999956</v>
      </c>
    </row>
    <row r="898" spans="1:9" x14ac:dyDescent="0.25">
      <c r="A898" s="1">
        <v>49537</v>
      </c>
      <c r="B898">
        <f t="shared" si="13"/>
        <v>98.268799999999956</v>
      </c>
      <c r="C898" t="s">
        <v>15</v>
      </c>
      <c r="D898">
        <v>19.3</v>
      </c>
      <c r="E898">
        <v>1.8</v>
      </c>
      <c r="F898">
        <f>IF(martianeum3[[#This Row],[zawartosc '[%']]]&gt;=1,martianeum3[[#This Row],[masa '[kg']]]*martianeum3[[#This Row],[zawartosc '[%']]]*0.01,0)</f>
        <v>0.34740000000000004</v>
      </c>
      <c r="G898">
        <f>martianeum3[[#This Row],[stan_magazynu '[kg']]]+martianeum3[[#This Row],[ile_kg_materiału_z_ładunku]]</f>
        <v>98.616199999999949</v>
      </c>
      <c r="H898">
        <f>IF(martianeum3[[#This Row],[stan_po_wydobyciu_z_ładunku]]&gt;=100,100,0)</f>
        <v>0</v>
      </c>
      <c r="I898">
        <f>martianeum3[[#This Row],[stan_po_wydobyciu_z_ładunku]]-martianeum3[[#This Row],[ile_zabiera_na_orbite]]</f>
        <v>98.616199999999949</v>
      </c>
    </row>
    <row r="899" spans="1:9" x14ac:dyDescent="0.25">
      <c r="A899" s="1">
        <v>49538</v>
      </c>
      <c r="B899">
        <f t="shared" si="13"/>
        <v>98.616199999999949</v>
      </c>
      <c r="C899" t="s">
        <v>18</v>
      </c>
      <c r="D899">
        <v>22.7</v>
      </c>
      <c r="E899">
        <v>0</v>
      </c>
      <c r="F899">
        <f>IF(martianeum3[[#This Row],[zawartosc '[%']]]&gt;=1,martianeum3[[#This Row],[masa '[kg']]]*martianeum3[[#This Row],[zawartosc '[%']]]*0.01,0)</f>
        <v>0</v>
      </c>
      <c r="G899">
        <f>martianeum3[[#This Row],[stan_magazynu '[kg']]]+martianeum3[[#This Row],[ile_kg_materiału_z_ładunku]]</f>
        <v>98.616199999999949</v>
      </c>
      <c r="H899">
        <f>IF(martianeum3[[#This Row],[stan_po_wydobyciu_z_ładunku]]&gt;=100,100,0)</f>
        <v>0</v>
      </c>
      <c r="I899">
        <f>martianeum3[[#This Row],[stan_po_wydobyciu_z_ładunku]]-martianeum3[[#This Row],[ile_zabiera_na_orbite]]</f>
        <v>98.616199999999949</v>
      </c>
    </row>
    <row r="900" spans="1:9" x14ac:dyDescent="0.25">
      <c r="A900" s="1">
        <v>49539</v>
      </c>
      <c r="B900">
        <f t="shared" ref="B900:B963" si="14">I899</f>
        <v>98.616199999999949</v>
      </c>
      <c r="C900" t="s">
        <v>11</v>
      </c>
      <c r="D900">
        <v>15.2</v>
      </c>
      <c r="E900">
        <v>0</v>
      </c>
      <c r="F900">
        <f>IF(martianeum3[[#This Row],[zawartosc '[%']]]&gt;=1,martianeum3[[#This Row],[masa '[kg']]]*martianeum3[[#This Row],[zawartosc '[%']]]*0.01,0)</f>
        <v>0</v>
      </c>
      <c r="G900">
        <f>martianeum3[[#This Row],[stan_magazynu '[kg']]]+martianeum3[[#This Row],[ile_kg_materiału_z_ładunku]]</f>
        <v>98.616199999999949</v>
      </c>
      <c r="H900">
        <f>IF(martianeum3[[#This Row],[stan_po_wydobyciu_z_ładunku]]&gt;=100,100,0)</f>
        <v>0</v>
      </c>
      <c r="I900">
        <f>martianeum3[[#This Row],[stan_po_wydobyciu_z_ładunku]]-martianeum3[[#This Row],[ile_zabiera_na_orbite]]</f>
        <v>98.616199999999949</v>
      </c>
    </row>
    <row r="901" spans="1:9" x14ac:dyDescent="0.25">
      <c r="A901" s="1">
        <v>49540</v>
      </c>
      <c r="B901">
        <f t="shared" si="14"/>
        <v>98.616199999999949</v>
      </c>
      <c r="C901" t="s">
        <v>23</v>
      </c>
      <c r="D901">
        <v>28.6</v>
      </c>
      <c r="E901">
        <v>0.2</v>
      </c>
      <c r="F901">
        <f>IF(martianeum3[[#This Row],[zawartosc '[%']]]&gt;=1,martianeum3[[#This Row],[masa '[kg']]]*martianeum3[[#This Row],[zawartosc '[%']]]*0.01,0)</f>
        <v>0</v>
      </c>
      <c r="G901">
        <f>martianeum3[[#This Row],[stan_magazynu '[kg']]]+martianeum3[[#This Row],[ile_kg_materiału_z_ładunku]]</f>
        <v>98.616199999999949</v>
      </c>
      <c r="H901">
        <f>IF(martianeum3[[#This Row],[stan_po_wydobyciu_z_ładunku]]&gt;=100,100,0)</f>
        <v>0</v>
      </c>
      <c r="I901">
        <f>martianeum3[[#This Row],[stan_po_wydobyciu_z_ładunku]]-martianeum3[[#This Row],[ile_zabiera_na_orbite]]</f>
        <v>98.616199999999949</v>
      </c>
    </row>
    <row r="902" spans="1:9" x14ac:dyDescent="0.25">
      <c r="A902" s="1">
        <v>49541</v>
      </c>
      <c r="B902">
        <f t="shared" si="14"/>
        <v>98.616199999999949</v>
      </c>
      <c r="C902" t="s">
        <v>7</v>
      </c>
      <c r="D902">
        <v>17.899999999999999</v>
      </c>
      <c r="E902">
        <v>18.600000000000001</v>
      </c>
      <c r="F902">
        <f>IF(martianeum3[[#This Row],[zawartosc '[%']]]&gt;=1,martianeum3[[#This Row],[masa '[kg']]]*martianeum3[[#This Row],[zawartosc '[%']]]*0.01,0)</f>
        <v>3.3294000000000001</v>
      </c>
      <c r="G902">
        <f>martianeum3[[#This Row],[stan_magazynu '[kg']]]+martianeum3[[#This Row],[ile_kg_materiału_z_ładunku]]</f>
        <v>101.94559999999996</v>
      </c>
      <c r="H902">
        <f>IF(martianeum3[[#This Row],[stan_po_wydobyciu_z_ładunku]]&gt;=100,100,0)</f>
        <v>100</v>
      </c>
      <c r="I902">
        <f>martianeum3[[#This Row],[stan_po_wydobyciu_z_ładunku]]-martianeum3[[#This Row],[ile_zabiera_na_orbite]]</f>
        <v>1.9455999999999563</v>
      </c>
    </row>
    <row r="903" spans="1:9" x14ac:dyDescent="0.25">
      <c r="A903" s="1">
        <v>49542</v>
      </c>
      <c r="B903">
        <f t="shared" si="14"/>
        <v>1.9455999999999563</v>
      </c>
      <c r="C903" t="s">
        <v>31</v>
      </c>
      <c r="D903">
        <v>11.6</v>
      </c>
      <c r="E903">
        <v>0</v>
      </c>
      <c r="F903">
        <f>IF(martianeum3[[#This Row],[zawartosc '[%']]]&gt;=1,martianeum3[[#This Row],[masa '[kg']]]*martianeum3[[#This Row],[zawartosc '[%']]]*0.01,0)</f>
        <v>0</v>
      </c>
      <c r="G903">
        <f>martianeum3[[#This Row],[stan_magazynu '[kg']]]+martianeum3[[#This Row],[ile_kg_materiału_z_ładunku]]</f>
        <v>1.9455999999999563</v>
      </c>
      <c r="H903">
        <f>IF(martianeum3[[#This Row],[stan_po_wydobyciu_z_ładunku]]&gt;=100,100,0)</f>
        <v>0</v>
      </c>
      <c r="I903">
        <f>martianeum3[[#This Row],[stan_po_wydobyciu_z_ładunku]]-martianeum3[[#This Row],[ile_zabiera_na_orbite]]</f>
        <v>1.9455999999999563</v>
      </c>
    </row>
    <row r="904" spans="1:9" x14ac:dyDescent="0.25">
      <c r="A904" s="1">
        <v>49543</v>
      </c>
      <c r="B904">
        <f t="shared" si="14"/>
        <v>1.9455999999999563</v>
      </c>
      <c r="C904" t="s">
        <v>21</v>
      </c>
      <c r="D904">
        <v>19</v>
      </c>
      <c r="E904">
        <v>2.2000000000000002</v>
      </c>
      <c r="F904">
        <f>IF(martianeum3[[#This Row],[zawartosc '[%']]]&gt;=1,martianeum3[[#This Row],[masa '[kg']]]*martianeum3[[#This Row],[zawartosc '[%']]]*0.01,0)</f>
        <v>0.41800000000000004</v>
      </c>
      <c r="G904">
        <f>martianeum3[[#This Row],[stan_magazynu '[kg']]]+martianeum3[[#This Row],[ile_kg_materiału_z_ładunku]]</f>
        <v>2.3635999999999564</v>
      </c>
      <c r="H904">
        <f>IF(martianeum3[[#This Row],[stan_po_wydobyciu_z_ładunku]]&gt;=100,100,0)</f>
        <v>0</v>
      </c>
      <c r="I904">
        <f>martianeum3[[#This Row],[stan_po_wydobyciu_z_ładunku]]-martianeum3[[#This Row],[ile_zabiera_na_orbite]]</f>
        <v>2.3635999999999564</v>
      </c>
    </row>
    <row r="905" spans="1:9" x14ac:dyDescent="0.25">
      <c r="A905" s="1">
        <v>49544</v>
      </c>
      <c r="B905">
        <f t="shared" si="14"/>
        <v>2.3635999999999564</v>
      </c>
      <c r="C905" t="s">
        <v>12</v>
      </c>
      <c r="D905">
        <v>17.600000000000001</v>
      </c>
      <c r="E905">
        <v>7.2</v>
      </c>
      <c r="F905">
        <f>IF(martianeum3[[#This Row],[zawartosc '[%']]]&gt;=1,martianeum3[[#This Row],[masa '[kg']]]*martianeum3[[#This Row],[zawartosc '[%']]]*0.01,0)</f>
        <v>1.2672000000000001</v>
      </c>
      <c r="G905">
        <f>martianeum3[[#This Row],[stan_magazynu '[kg']]]+martianeum3[[#This Row],[ile_kg_materiału_z_ładunku]]</f>
        <v>3.6307999999999563</v>
      </c>
      <c r="H905">
        <f>IF(martianeum3[[#This Row],[stan_po_wydobyciu_z_ładunku]]&gt;=100,100,0)</f>
        <v>0</v>
      </c>
      <c r="I905">
        <f>martianeum3[[#This Row],[stan_po_wydobyciu_z_ładunku]]-martianeum3[[#This Row],[ile_zabiera_na_orbite]]</f>
        <v>3.6307999999999563</v>
      </c>
    </row>
    <row r="906" spans="1:9" x14ac:dyDescent="0.25">
      <c r="A906" s="1">
        <v>49545</v>
      </c>
      <c r="B906">
        <f t="shared" si="14"/>
        <v>3.6307999999999563</v>
      </c>
      <c r="C906" t="s">
        <v>7</v>
      </c>
      <c r="D906">
        <v>12.1</v>
      </c>
      <c r="E906">
        <v>7.2</v>
      </c>
      <c r="F906">
        <f>IF(martianeum3[[#This Row],[zawartosc '[%']]]&gt;=1,martianeum3[[#This Row],[masa '[kg']]]*martianeum3[[#This Row],[zawartosc '[%']]]*0.01,0)</f>
        <v>0.87120000000000009</v>
      </c>
      <c r="G906">
        <f>martianeum3[[#This Row],[stan_magazynu '[kg']]]+martianeum3[[#This Row],[ile_kg_materiału_z_ładunku]]</f>
        <v>4.5019999999999563</v>
      </c>
      <c r="H906">
        <f>IF(martianeum3[[#This Row],[stan_po_wydobyciu_z_ładunku]]&gt;=100,100,0)</f>
        <v>0</v>
      </c>
      <c r="I906">
        <f>martianeum3[[#This Row],[stan_po_wydobyciu_z_ładunku]]-martianeum3[[#This Row],[ile_zabiera_na_orbite]]</f>
        <v>4.5019999999999563</v>
      </c>
    </row>
    <row r="907" spans="1:9" x14ac:dyDescent="0.25">
      <c r="A907" s="1">
        <v>49546</v>
      </c>
      <c r="B907">
        <f t="shared" si="14"/>
        <v>4.5019999999999563</v>
      </c>
      <c r="C907" t="s">
        <v>13</v>
      </c>
      <c r="D907">
        <v>28.3</v>
      </c>
      <c r="E907">
        <v>1.8</v>
      </c>
      <c r="F907">
        <f>IF(martianeum3[[#This Row],[zawartosc '[%']]]&gt;=1,martianeum3[[#This Row],[masa '[kg']]]*martianeum3[[#This Row],[zawartosc '[%']]]*0.01,0)</f>
        <v>0.50940000000000007</v>
      </c>
      <c r="G907">
        <f>martianeum3[[#This Row],[stan_magazynu '[kg']]]+martianeum3[[#This Row],[ile_kg_materiału_z_ładunku]]</f>
        <v>5.0113999999999566</v>
      </c>
      <c r="H907">
        <f>IF(martianeum3[[#This Row],[stan_po_wydobyciu_z_ładunku]]&gt;=100,100,0)</f>
        <v>0</v>
      </c>
      <c r="I907">
        <f>martianeum3[[#This Row],[stan_po_wydobyciu_z_ładunku]]-martianeum3[[#This Row],[ile_zabiera_na_orbite]]</f>
        <v>5.0113999999999566</v>
      </c>
    </row>
    <row r="908" spans="1:9" x14ac:dyDescent="0.25">
      <c r="A908" s="1">
        <v>49547</v>
      </c>
      <c r="B908">
        <f t="shared" si="14"/>
        <v>5.0113999999999566</v>
      </c>
      <c r="C908" t="s">
        <v>18</v>
      </c>
      <c r="D908">
        <v>13.3</v>
      </c>
      <c r="E908">
        <v>0</v>
      </c>
      <c r="F908">
        <f>IF(martianeum3[[#This Row],[zawartosc '[%']]]&gt;=1,martianeum3[[#This Row],[masa '[kg']]]*martianeum3[[#This Row],[zawartosc '[%']]]*0.01,0)</f>
        <v>0</v>
      </c>
      <c r="G908">
        <f>martianeum3[[#This Row],[stan_magazynu '[kg']]]+martianeum3[[#This Row],[ile_kg_materiału_z_ładunku]]</f>
        <v>5.0113999999999566</v>
      </c>
      <c r="H908">
        <f>IF(martianeum3[[#This Row],[stan_po_wydobyciu_z_ładunku]]&gt;=100,100,0)</f>
        <v>0</v>
      </c>
      <c r="I908">
        <f>martianeum3[[#This Row],[stan_po_wydobyciu_z_ładunku]]-martianeum3[[#This Row],[ile_zabiera_na_orbite]]</f>
        <v>5.0113999999999566</v>
      </c>
    </row>
    <row r="909" spans="1:9" x14ac:dyDescent="0.25">
      <c r="A909" s="1">
        <v>49548</v>
      </c>
      <c r="B909">
        <f t="shared" si="14"/>
        <v>5.0113999999999566</v>
      </c>
      <c r="C909" t="s">
        <v>11</v>
      </c>
      <c r="D909">
        <v>21</v>
      </c>
      <c r="E909">
        <v>4.2</v>
      </c>
      <c r="F909">
        <f>IF(martianeum3[[#This Row],[zawartosc '[%']]]&gt;=1,martianeum3[[#This Row],[masa '[kg']]]*martianeum3[[#This Row],[zawartosc '[%']]]*0.01,0)</f>
        <v>0.88200000000000001</v>
      </c>
      <c r="G909">
        <f>martianeum3[[#This Row],[stan_magazynu '[kg']]]+martianeum3[[#This Row],[ile_kg_materiału_z_ładunku]]</f>
        <v>5.8933999999999562</v>
      </c>
      <c r="H909">
        <f>IF(martianeum3[[#This Row],[stan_po_wydobyciu_z_ładunku]]&gt;=100,100,0)</f>
        <v>0</v>
      </c>
      <c r="I909">
        <f>martianeum3[[#This Row],[stan_po_wydobyciu_z_ładunku]]-martianeum3[[#This Row],[ile_zabiera_na_orbite]]</f>
        <v>5.8933999999999562</v>
      </c>
    </row>
    <row r="910" spans="1:9" x14ac:dyDescent="0.25">
      <c r="A910" s="1">
        <v>49549</v>
      </c>
      <c r="B910">
        <f t="shared" si="14"/>
        <v>5.8933999999999562</v>
      </c>
      <c r="C910" t="s">
        <v>10</v>
      </c>
      <c r="D910">
        <v>12</v>
      </c>
      <c r="E910">
        <v>2.2000000000000002</v>
      </c>
      <c r="F910">
        <f>IF(martianeum3[[#This Row],[zawartosc '[%']]]&gt;=1,martianeum3[[#This Row],[masa '[kg']]]*martianeum3[[#This Row],[zawartosc '[%']]]*0.01,0)</f>
        <v>0.26400000000000001</v>
      </c>
      <c r="G910">
        <f>martianeum3[[#This Row],[stan_magazynu '[kg']]]+martianeum3[[#This Row],[ile_kg_materiału_z_ładunku]]</f>
        <v>6.1573999999999565</v>
      </c>
      <c r="H910">
        <f>IF(martianeum3[[#This Row],[stan_po_wydobyciu_z_ładunku]]&gt;=100,100,0)</f>
        <v>0</v>
      </c>
      <c r="I910">
        <f>martianeum3[[#This Row],[stan_po_wydobyciu_z_ładunku]]-martianeum3[[#This Row],[ile_zabiera_na_orbite]]</f>
        <v>6.1573999999999565</v>
      </c>
    </row>
    <row r="911" spans="1:9" x14ac:dyDescent="0.25">
      <c r="A911" s="1">
        <v>49550</v>
      </c>
      <c r="B911">
        <f t="shared" si="14"/>
        <v>6.1573999999999565</v>
      </c>
      <c r="C911" t="s">
        <v>19</v>
      </c>
      <c r="D911">
        <v>12.1</v>
      </c>
      <c r="E911">
        <v>0</v>
      </c>
      <c r="F911">
        <f>IF(martianeum3[[#This Row],[zawartosc '[%']]]&gt;=1,martianeum3[[#This Row],[masa '[kg']]]*martianeum3[[#This Row],[zawartosc '[%']]]*0.01,0)</f>
        <v>0</v>
      </c>
      <c r="G911">
        <f>martianeum3[[#This Row],[stan_magazynu '[kg']]]+martianeum3[[#This Row],[ile_kg_materiału_z_ładunku]]</f>
        <v>6.1573999999999565</v>
      </c>
      <c r="H911">
        <f>IF(martianeum3[[#This Row],[stan_po_wydobyciu_z_ładunku]]&gt;=100,100,0)</f>
        <v>0</v>
      </c>
      <c r="I911">
        <f>martianeum3[[#This Row],[stan_po_wydobyciu_z_ładunku]]-martianeum3[[#This Row],[ile_zabiera_na_orbite]]</f>
        <v>6.1573999999999565</v>
      </c>
    </row>
    <row r="912" spans="1:9" x14ac:dyDescent="0.25">
      <c r="A912" s="1">
        <v>49551</v>
      </c>
      <c r="B912">
        <f t="shared" si="14"/>
        <v>6.1573999999999565</v>
      </c>
      <c r="C912" t="s">
        <v>11</v>
      </c>
      <c r="D912">
        <v>15.8</v>
      </c>
      <c r="E912">
        <v>17.2</v>
      </c>
      <c r="F912">
        <f>IF(martianeum3[[#This Row],[zawartosc '[%']]]&gt;=1,martianeum3[[#This Row],[masa '[kg']]]*martianeum3[[#This Row],[zawartosc '[%']]]*0.01,0)</f>
        <v>2.7176</v>
      </c>
      <c r="G912">
        <f>martianeum3[[#This Row],[stan_magazynu '[kg']]]+martianeum3[[#This Row],[ile_kg_materiału_z_ładunku]]</f>
        <v>8.8749999999999574</v>
      </c>
      <c r="H912">
        <f>IF(martianeum3[[#This Row],[stan_po_wydobyciu_z_ładunku]]&gt;=100,100,0)</f>
        <v>0</v>
      </c>
      <c r="I912">
        <f>martianeum3[[#This Row],[stan_po_wydobyciu_z_ładunku]]-martianeum3[[#This Row],[ile_zabiera_na_orbite]]</f>
        <v>8.8749999999999574</v>
      </c>
    </row>
    <row r="913" spans="1:9" x14ac:dyDescent="0.25">
      <c r="A913" s="1">
        <v>49552</v>
      </c>
      <c r="B913">
        <f t="shared" si="14"/>
        <v>8.8749999999999574</v>
      </c>
      <c r="C913" t="s">
        <v>12</v>
      </c>
      <c r="D913">
        <v>25.7</v>
      </c>
      <c r="E913">
        <v>5.9</v>
      </c>
      <c r="F913">
        <f>IF(martianeum3[[#This Row],[zawartosc '[%']]]&gt;=1,martianeum3[[#This Row],[masa '[kg']]]*martianeum3[[#This Row],[zawartosc '[%']]]*0.01,0)</f>
        <v>1.5163</v>
      </c>
      <c r="G913">
        <f>martianeum3[[#This Row],[stan_magazynu '[kg']]]+martianeum3[[#This Row],[ile_kg_materiału_z_ładunku]]</f>
        <v>10.391299999999957</v>
      </c>
      <c r="H913">
        <f>IF(martianeum3[[#This Row],[stan_po_wydobyciu_z_ładunku]]&gt;=100,100,0)</f>
        <v>0</v>
      </c>
      <c r="I913">
        <f>martianeum3[[#This Row],[stan_po_wydobyciu_z_ładunku]]-martianeum3[[#This Row],[ile_zabiera_na_orbite]]</f>
        <v>10.391299999999957</v>
      </c>
    </row>
    <row r="914" spans="1:9" x14ac:dyDescent="0.25">
      <c r="A914" s="1">
        <v>49553</v>
      </c>
      <c r="B914">
        <f t="shared" si="14"/>
        <v>10.391299999999957</v>
      </c>
      <c r="C914" t="s">
        <v>10</v>
      </c>
      <c r="D914">
        <v>20.5</v>
      </c>
      <c r="E914">
        <v>26</v>
      </c>
      <c r="F914">
        <f>IF(martianeum3[[#This Row],[zawartosc '[%']]]&gt;=1,martianeum3[[#This Row],[masa '[kg']]]*martianeum3[[#This Row],[zawartosc '[%']]]*0.01,0)</f>
        <v>5.33</v>
      </c>
      <c r="G914">
        <f>martianeum3[[#This Row],[stan_magazynu '[kg']]]+martianeum3[[#This Row],[ile_kg_materiału_z_ładunku]]</f>
        <v>15.721299999999957</v>
      </c>
      <c r="H914">
        <f>IF(martianeum3[[#This Row],[stan_po_wydobyciu_z_ładunku]]&gt;=100,100,0)</f>
        <v>0</v>
      </c>
      <c r="I914">
        <f>martianeum3[[#This Row],[stan_po_wydobyciu_z_ładunku]]-martianeum3[[#This Row],[ile_zabiera_na_orbite]]</f>
        <v>15.721299999999957</v>
      </c>
    </row>
    <row r="915" spans="1:9" x14ac:dyDescent="0.25">
      <c r="A915" s="1">
        <v>49554</v>
      </c>
      <c r="B915">
        <f t="shared" si="14"/>
        <v>15.721299999999957</v>
      </c>
      <c r="C915" t="s">
        <v>13</v>
      </c>
      <c r="D915">
        <v>23.5</v>
      </c>
      <c r="E915">
        <v>15.3</v>
      </c>
      <c r="F915">
        <f>IF(martianeum3[[#This Row],[zawartosc '[%']]]&gt;=1,martianeum3[[#This Row],[masa '[kg']]]*martianeum3[[#This Row],[zawartosc '[%']]]*0.01,0)</f>
        <v>3.5955000000000004</v>
      </c>
      <c r="G915">
        <f>martianeum3[[#This Row],[stan_magazynu '[kg']]]+martianeum3[[#This Row],[ile_kg_materiału_z_ładunku]]</f>
        <v>19.316799999999958</v>
      </c>
      <c r="H915">
        <f>IF(martianeum3[[#This Row],[stan_po_wydobyciu_z_ładunku]]&gt;=100,100,0)</f>
        <v>0</v>
      </c>
      <c r="I915">
        <f>martianeum3[[#This Row],[stan_po_wydobyciu_z_ładunku]]-martianeum3[[#This Row],[ile_zabiera_na_orbite]]</f>
        <v>19.316799999999958</v>
      </c>
    </row>
    <row r="916" spans="1:9" x14ac:dyDescent="0.25">
      <c r="A916" s="1">
        <v>49555</v>
      </c>
      <c r="B916">
        <f t="shared" si="14"/>
        <v>19.316799999999958</v>
      </c>
      <c r="C916" t="s">
        <v>12</v>
      </c>
      <c r="D916">
        <v>21.7</v>
      </c>
      <c r="E916">
        <v>1.2</v>
      </c>
      <c r="F916">
        <f>IF(martianeum3[[#This Row],[zawartosc '[%']]]&gt;=1,martianeum3[[#This Row],[masa '[kg']]]*martianeum3[[#This Row],[zawartosc '[%']]]*0.01,0)</f>
        <v>0.26040000000000002</v>
      </c>
      <c r="G916">
        <f>martianeum3[[#This Row],[stan_magazynu '[kg']]]+martianeum3[[#This Row],[ile_kg_materiału_z_ładunku]]</f>
        <v>19.577199999999959</v>
      </c>
      <c r="H916">
        <f>IF(martianeum3[[#This Row],[stan_po_wydobyciu_z_ładunku]]&gt;=100,100,0)</f>
        <v>0</v>
      </c>
      <c r="I916">
        <f>martianeum3[[#This Row],[stan_po_wydobyciu_z_ładunku]]-martianeum3[[#This Row],[ile_zabiera_na_orbite]]</f>
        <v>19.577199999999959</v>
      </c>
    </row>
    <row r="917" spans="1:9" x14ac:dyDescent="0.25">
      <c r="A917" s="1">
        <v>49556</v>
      </c>
      <c r="B917">
        <f t="shared" si="14"/>
        <v>19.577199999999959</v>
      </c>
      <c r="C917" t="s">
        <v>10</v>
      </c>
      <c r="D917">
        <v>29.8</v>
      </c>
      <c r="E917">
        <v>0</v>
      </c>
      <c r="F917">
        <f>IF(martianeum3[[#This Row],[zawartosc '[%']]]&gt;=1,martianeum3[[#This Row],[masa '[kg']]]*martianeum3[[#This Row],[zawartosc '[%']]]*0.01,0)</f>
        <v>0</v>
      </c>
      <c r="G917">
        <f>martianeum3[[#This Row],[stan_magazynu '[kg']]]+martianeum3[[#This Row],[ile_kg_materiału_z_ładunku]]</f>
        <v>19.577199999999959</v>
      </c>
      <c r="H917">
        <f>IF(martianeum3[[#This Row],[stan_po_wydobyciu_z_ładunku]]&gt;=100,100,0)</f>
        <v>0</v>
      </c>
      <c r="I917">
        <f>martianeum3[[#This Row],[stan_po_wydobyciu_z_ładunku]]-martianeum3[[#This Row],[ile_zabiera_na_orbite]]</f>
        <v>19.577199999999959</v>
      </c>
    </row>
    <row r="918" spans="1:9" x14ac:dyDescent="0.25">
      <c r="A918" s="1">
        <v>49557</v>
      </c>
      <c r="B918">
        <f t="shared" si="14"/>
        <v>19.577199999999959</v>
      </c>
      <c r="C918" t="s">
        <v>7</v>
      </c>
      <c r="D918">
        <v>27.1</v>
      </c>
      <c r="E918">
        <v>0</v>
      </c>
      <c r="F918">
        <f>IF(martianeum3[[#This Row],[zawartosc '[%']]]&gt;=1,martianeum3[[#This Row],[masa '[kg']]]*martianeum3[[#This Row],[zawartosc '[%']]]*0.01,0)</f>
        <v>0</v>
      </c>
      <c r="G918">
        <f>martianeum3[[#This Row],[stan_magazynu '[kg']]]+martianeum3[[#This Row],[ile_kg_materiału_z_ładunku]]</f>
        <v>19.577199999999959</v>
      </c>
      <c r="H918">
        <f>IF(martianeum3[[#This Row],[stan_po_wydobyciu_z_ładunku]]&gt;=100,100,0)</f>
        <v>0</v>
      </c>
      <c r="I918">
        <f>martianeum3[[#This Row],[stan_po_wydobyciu_z_ładunku]]-martianeum3[[#This Row],[ile_zabiera_na_orbite]]</f>
        <v>19.577199999999959</v>
      </c>
    </row>
    <row r="919" spans="1:9" x14ac:dyDescent="0.25">
      <c r="A919" s="1">
        <v>49558</v>
      </c>
      <c r="B919">
        <f t="shared" si="14"/>
        <v>19.577199999999959</v>
      </c>
      <c r="C919" t="s">
        <v>12</v>
      </c>
      <c r="D919">
        <v>27.3</v>
      </c>
      <c r="E919">
        <v>0</v>
      </c>
      <c r="F919">
        <f>IF(martianeum3[[#This Row],[zawartosc '[%']]]&gt;=1,martianeum3[[#This Row],[masa '[kg']]]*martianeum3[[#This Row],[zawartosc '[%']]]*0.01,0)</f>
        <v>0</v>
      </c>
      <c r="G919">
        <f>martianeum3[[#This Row],[stan_magazynu '[kg']]]+martianeum3[[#This Row],[ile_kg_materiału_z_ładunku]]</f>
        <v>19.577199999999959</v>
      </c>
      <c r="H919">
        <f>IF(martianeum3[[#This Row],[stan_po_wydobyciu_z_ładunku]]&gt;=100,100,0)</f>
        <v>0</v>
      </c>
      <c r="I919">
        <f>martianeum3[[#This Row],[stan_po_wydobyciu_z_ładunku]]-martianeum3[[#This Row],[ile_zabiera_na_orbite]]</f>
        <v>19.577199999999959</v>
      </c>
    </row>
    <row r="920" spans="1:9" x14ac:dyDescent="0.25">
      <c r="A920" s="1">
        <v>49559</v>
      </c>
      <c r="B920">
        <f t="shared" si="14"/>
        <v>19.577199999999959</v>
      </c>
      <c r="C920" t="s">
        <v>19</v>
      </c>
      <c r="D920">
        <v>15.5</v>
      </c>
      <c r="E920">
        <v>27.6</v>
      </c>
      <c r="F920">
        <f>IF(martianeum3[[#This Row],[zawartosc '[%']]]&gt;=1,martianeum3[[#This Row],[masa '[kg']]]*martianeum3[[#This Row],[zawartosc '[%']]]*0.01,0)</f>
        <v>4.2780000000000005</v>
      </c>
      <c r="G920">
        <f>martianeum3[[#This Row],[stan_magazynu '[kg']]]+martianeum3[[#This Row],[ile_kg_materiału_z_ładunku]]</f>
        <v>23.855199999999961</v>
      </c>
      <c r="H920">
        <f>IF(martianeum3[[#This Row],[stan_po_wydobyciu_z_ładunku]]&gt;=100,100,0)</f>
        <v>0</v>
      </c>
      <c r="I920">
        <f>martianeum3[[#This Row],[stan_po_wydobyciu_z_ładunku]]-martianeum3[[#This Row],[ile_zabiera_na_orbite]]</f>
        <v>23.855199999999961</v>
      </c>
    </row>
    <row r="921" spans="1:9" x14ac:dyDescent="0.25">
      <c r="A921" s="1">
        <v>49560</v>
      </c>
      <c r="B921">
        <f t="shared" si="14"/>
        <v>23.855199999999961</v>
      </c>
      <c r="C921" t="s">
        <v>13</v>
      </c>
      <c r="D921">
        <v>27.9</v>
      </c>
      <c r="E921">
        <v>5.0999999999999996</v>
      </c>
      <c r="F921">
        <f>IF(martianeum3[[#This Row],[zawartosc '[%']]]&gt;=1,martianeum3[[#This Row],[masa '[kg']]]*martianeum3[[#This Row],[zawartosc '[%']]]*0.01,0)</f>
        <v>1.4229000000000001</v>
      </c>
      <c r="G921">
        <f>martianeum3[[#This Row],[stan_magazynu '[kg']]]+martianeum3[[#This Row],[ile_kg_materiału_z_ładunku]]</f>
        <v>25.278099999999959</v>
      </c>
      <c r="H921">
        <f>IF(martianeum3[[#This Row],[stan_po_wydobyciu_z_ładunku]]&gt;=100,100,0)</f>
        <v>0</v>
      </c>
      <c r="I921">
        <f>martianeum3[[#This Row],[stan_po_wydobyciu_z_ładunku]]-martianeum3[[#This Row],[ile_zabiera_na_orbite]]</f>
        <v>25.278099999999959</v>
      </c>
    </row>
    <row r="922" spans="1:9" x14ac:dyDescent="0.25">
      <c r="A922" s="1">
        <v>49561</v>
      </c>
      <c r="B922">
        <f t="shared" si="14"/>
        <v>25.278099999999959</v>
      </c>
      <c r="C922" t="s">
        <v>10</v>
      </c>
      <c r="D922">
        <v>19.7</v>
      </c>
      <c r="E922">
        <v>21.4</v>
      </c>
      <c r="F922">
        <f>IF(martianeum3[[#This Row],[zawartosc '[%']]]&gt;=1,martianeum3[[#This Row],[masa '[kg']]]*martianeum3[[#This Row],[zawartosc '[%']]]*0.01,0)</f>
        <v>4.2157999999999998</v>
      </c>
      <c r="G922">
        <f>martianeum3[[#This Row],[stan_magazynu '[kg']]]+martianeum3[[#This Row],[ile_kg_materiału_z_ładunku]]</f>
        <v>29.493899999999961</v>
      </c>
      <c r="H922">
        <f>IF(martianeum3[[#This Row],[stan_po_wydobyciu_z_ładunku]]&gt;=100,100,0)</f>
        <v>0</v>
      </c>
      <c r="I922">
        <f>martianeum3[[#This Row],[stan_po_wydobyciu_z_ładunku]]-martianeum3[[#This Row],[ile_zabiera_na_orbite]]</f>
        <v>29.493899999999961</v>
      </c>
    </row>
    <row r="923" spans="1:9" x14ac:dyDescent="0.25">
      <c r="A923" s="1">
        <v>49562</v>
      </c>
      <c r="B923">
        <f t="shared" si="14"/>
        <v>29.493899999999961</v>
      </c>
      <c r="C923" t="s">
        <v>10</v>
      </c>
      <c r="D923">
        <v>27.8</v>
      </c>
      <c r="E923">
        <v>27.6</v>
      </c>
      <c r="F923">
        <f>IF(martianeum3[[#This Row],[zawartosc '[%']]]&gt;=1,martianeum3[[#This Row],[masa '[kg']]]*martianeum3[[#This Row],[zawartosc '[%']]]*0.01,0)</f>
        <v>7.6728000000000014</v>
      </c>
      <c r="G923">
        <f>martianeum3[[#This Row],[stan_magazynu '[kg']]]+martianeum3[[#This Row],[ile_kg_materiału_z_ładunku]]</f>
        <v>37.166699999999963</v>
      </c>
      <c r="H923">
        <f>IF(martianeum3[[#This Row],[stan_po_wydobyciu_z_ładunku]]&gt;=100,100,0)</f>
        <v>0</v>
      </c>
      <c r="I923">
        <f>martianeum3[[#This Row],[stan_po_wydobyciu_z_ładunku]]-martianeum3[[#This Row],[ile_zabiera_na_orbite]]</f>
        <v>37.166699999999963</v>
      </c>
    </row>
    <row r="924" spans="1:9" x14ac:dyDescent="0.25">
      <c r="A924" s="1">
        <v>49563</v>
      </c>
      <c r="B924">
        <f t="shared" si="14"/>
        <v>37.166699999999963</v>
      </c>
      <c r="C924" t="s">
        <v>22</v>
      </c>
      <c r="D924">
        <v>12.3</v>
      </c>
      <c r="E924">
        <v>2.9</v>
      </c>
      <c r="F924">
        <f>IF(martianeum3[[#This Row],[zawartosc '[%']]]&gt;=1,martianeum3[[#This Row],[masa '[kg']]]*martianeum3[[#This Row],[zawartosc '[%']]]*0.01,0)</f>
        <v>0.35670000000000002</v>
      </c>
      <c r="G924">
        <f>martianeum3[[#This Row],[stan_magazynu '[kg']]]+martianeum3[[#This Row],[ile_kg_materiału_z_ładunku]]</f>
        <v>37.523399999999967</v>
      </c>
      <c r="H924">
        <f>IF(martianeum3[[#This Row],[stan_po_wydobyciu_z_ładunku]]&gt;=100,100,0)</f>
        <v>0</v>
      </c>
      <c r="I924">
        <f>martianeum3[[#This Row],[stan_po_wydobyciu_z_ładunku]]-martianeum3[[#This Row],[ile_zabiera_na_orbite]]</f>
        <v>37.523399999999967</v>
      </c>
    </row>
    <row r="925" spans="1:9" x14ac:dyDescent="0.25">
      <c r="A925" s="1">
        <v>49564</v>
      </c>
      <c r="B925">
        <f t="shared" si="14"/>
        <v>37.523399999999967</v>
      </c>
      <c r="C925" t="s">
        <v>18</v>
      </c>
      <c r="D925">
        <v>12.8</v>
      </c>
      <c r="E925">
        <v>8.8000000000000007</v>
      </c>
      <c r="F925">
        <f>IF(martianeum3[[#This Row],[zawartosc '[%']]]&gt;=1,martianeum3[[#This Row],[masa '[kg']]]*martianeum3[[#This Row],[zawartosc '[%']]]*0.01,0)</f>
        <v>1.1264000000000001</v>
      </c>
      <c r="G925">
        <f>martianeum3[[#This Row],[stan_magazynu '[kg']]]+martianeum3[[#This Row],[ile_kg_materiału_z_ładunku]]</f>
        <v>38.649799999999964</v>
      </c>
      <c r="H925">
        <f>IF(martianeum3[[#This Row],[stan_po_wydobyciu_z_ładunku]]&gt;=100,100,0)</f>
        <v>0</v>
      </c>
      <c r="I925">
        <f>martianeum3[[#This Row],[stan_po_wydobyciu_z_ładunku]]-martianeum3[[#This Row],[ile_zabiera_na_orbite]]</f>
        <v>38.649799999999964</v>
      </c>
    </row>
    <row r="926" spans="1:9" x14ac:dyDescent="0.25">
      <c r="A926" s="1">
        <v>49565</v>
      </c>
      <c r="B926">
        <f t="shared" si="14"/>
        <v>38.649799999999964</v>
      </c>
      <c r="C926" t="s">
        <v>10</v>
      </c>
      <c r="D926">
        <v>15</v>
      </c>
      <c r="E926">
        <v>0</v>
      </c>
      <c r="F926">
        <f>IF(martianeum3[[#This Row],[zawartosc '[%']]]&gt;=1,martianeum3[[#This Row],[masa '[kg']]]*martianeum3[[#This Row],[zawartosc '[%']]]*0.01,0)</f>
        <v>0</v>
      </c>
      <c r="G926">
        <f>martianeum3[[#This Row],[stan_magazynu '[kg']]]+martianeum3[[#This Row],[ile_kg_materiału_z_ładunku]]</f>
        <v>38.649799999999964</v>
      </c>
      <c r="H926">
        <f>IF(martianeum3[[#This Row],[stan_po_wydobyciu_z_ładunku]]&gt;=100,100,0)</f>
        <v>0</v>
      </c>
      <c r="I926">
        <f>martianeum3[[#This Row],[stan_po_wydobyciu_z_ładunku]]-martianeum3[[#This Row],[ile_zabiera_na_orbite]]</f>
        <v>38.649799999999964</v>
      </c>
    </row>
    <row r="927" spans="1:9" x14ac:dyDescent="0.25">
      <c r="A927" s="1">
        <v>49566</v>
      </c>
      <c r="B927">
        <f t="shared" si="14"/>
        <v>38.649799999999964</v>
      </c>
      <c r="C927" t="s">
        <v>23</v>
      </c>
      <c r="D927">
        <v>27.6</v>
      </c>
      <c r="E927">
        <v>4.7</v>
      </c>
      <c r="F927">
        <f>IF(martianeum3[[#This Row],[zawartosc '[%']]]&gt;=1,martianeum3[[#This Row],[masa '[kg']]]*martianeum3[[#This Row],[zawartosc '[%']]]*0.01,0)</f>
        <v>1.2971999999999999</v>
      </c>
      <c r="G927">
        <f>martianeum3[[#This Row],[stan_magazynu '[kg']]]+martianeum3[[#This Row],[ile_kg_materiału_z_ładunku]]</f>
        <v>39.94699999999996</v>
      </c>
      <c r="H927">
        <f>IF(martianeum3[[#This Row],[stan_po_wydobyciu_z_ładunku]]&gt;=100,100,0)</f>
        <v>0</v>
      </c>
      <c r="I927">
        <f>martianeum3[[#This Row],[stan_po_wydobyciu_z_ładunku]]-martianeum3[[#This Row],[ile_zabiera_na_orbite]]</f>
        <v>39.94699999999996</v>
      </c>
    </row>
    <row r="928" spans="1:9" x14ac:dyDescent="0.25">
      <c r="A928" s="1">
        <v>49567</v>
      </c>
      <c r="B928">
        <f t="shared" si="14"/>
        <v>39.94699999999996</v>
      </c>
      <c r="C928" t="s">
        <v>10</v>
      </c>
      <c r="D928">
        <v>19.600000000000001</v>
      </c>
      <c r="E928">
        <v>0</v>
      </c>
      <c r="F928">
        <f>IF(martianeum3[[#This Row],[zawartosc '[%']]]&gt;=1,martianeum3[[#This Row],[masa '[kg']]]*martianeum3[[#This Row],[zawartosc '[%']]]*0.01,0)</f>
        <v>0</v>
      </c>
      <c r="G928">
        <f>martianeum3[[#This Row],[stan_magazynu '[kg']]]+martianeum3[[#This Row],[ile_kg_materiału_z_ładunku]]</f>
        <v>39.94699999999996</v>
      </c>
      <c r="H928">
        <f>IF(martianeum3[[#This Row],[stan_po_wydobyciu_z_ładunku]]&gt;=100,100,0)</f>
        <v>0</v>
      </c>
      <c r="I928">
        <f>martianeum3[[#This Row],[stan_po_wydobyciu_z_ładunku]]-martianeum3[[#This Row],[ile_zabiera_na_orbite]]</f>
        <v>39.94699999999996</v>
      </c>
    </row>
    <row r="929" spans="1:9" x14ac:dyDescent="0.25">
      <c r="A929" s="1">
        <v>49568</v>
      </c>
      <c r="B929">
        <f t="shared" si="14"/>
        <v>39.94699999999996</v>
      </c>
      <c r="C929" t="s">
        <v>30</v>
      </c>
      <c r="D929">
        <v>16</v>
      </c>
      <c r="E929">
        <v>0.4</v>
      </c>
      <c r="F929">
        <f>IF(martianeum3[[#This Row],[zawartosc '[%']]]&gt;=1,martianeum3[[#This Row],[masa '[kg']]]*martianeum3[[#This Row],[zawartosc '[%']]]*0.01,0)</f>
        <v>0</v>
      </c>
      <c r="G929">
        <f>martianeum3[[#This Row],[stan_magazynu '[kg']]]+martianeum3[[#This Row],[ile_kg_materiału_z_ładunku]]</f>
        <v>39.94699999999996</v>
      </c>
      <c r="H929">
        <f>IF(martianeum3[[#This Row],[stan_po_wydobyciu_z_ładunku]]&gt;=100,100,0)</f>
        <v>0</v>
      </c>
      <c r="I929">
        <f>martianeum3[[#This Row],[stan_po_wydobyciu_z_ładunku]]-martianeum3[[#This Row],[ile_zabiera_na_orbite]]</f>
        <v>39.94699999999996</v>
      </c>
    </row>
    <row r="930" spans="1:9" x14ac:dyDescent="0.25">
      <c r="A930" s="1">
        <v>49569</v>
      </c>
      <c r="B930">
        <f t="shared" si="14"/>
        <v>39.94699999999996</v>
      </c>
      <c r="C930" t="s">
        <v>10</v>
      </c>
      <c r="D930">
        <v>10.3</v>
      </c>
      <c r="E930">
        <v>0</v>
      </c>
      <c r="F930">
        <f>IF(martianeum3[[#This Row],[zawartosc '[%']]]&gt;=1,martianeum3[[#This Row],[masa '[kg']]]*martianeum3[[#This Row],[zawartosc '[%']]]*0.01,0)</f>
        <v>0</v>
      </c>
      <c r="G930">
        <f>martianeum3[[#This Row],[stan_magazynu '[kg']]]+martianeum3[[#This Row],[ile_kg_materiału_z_ładunku]]</f>
        <v>39.94699999999996</v>
      </c>
      <c r="H930">
        <f>IF(martianeum3[[#This Row],[stan_po_wydobyciu_z_ładunku]]&gt;=100,100,0)</f>
        <v>0</v>
      </c>
      <c r="I930">
        <f>martianeum3[[#This Row],[stan_po_wydobyciu_z_ładunku]]-martianeum3[[#This Row],[ile_zabiera_na_orbite]]</f>
        <v>39.94699999999996</v>
      </c>
    </row>
    <row r="931" spans="1:9" x14ac:dyDescent="0.25">
      <c r="A931" s="1">
        <v>49570</v>
      </c>
      <c r="B931">
        <f t="shared" si="14"/>
        <v>39.94699999999996</v>
      </c>
      <c r="C931" t="s">
        <v>18</v>
      </c>
      <c r="D931">
        <v>20.2</v>
      </c>
      <c r="E931">
        <v>13.9</v>
      </c>
      <c r="F931">
        <f>IF(martianeum3[[#This Row],[zawartosc '[%']]]&gt;=1,martianeum3[[#This Row],[masa '[kg']]]*martianeum3[[#This Row],[zawartosc '[%']]]*0.01,0)</f>
        <v>2.8077999999999999</v>
      </c>
      <c r="G931">
        <f>martianeum3[[#This Row],[stan_magazynu '[kg']]]+martianeum3[[#This Row],[ile_kg_materiału_z_ładunku]]</f>
        <v>42.75479999999996</v>
      </c>
      <c r="H931">
        <f>IF(martianeum3[[#This Row],[stan_po_wydobyciu_z_ładunku]]&gt;=100,100,0)</f>
        <v>0</v>
      </c>
      <c r="I931">
        <f>martianeum3[[#This Row],[stan_po_wydobyciu_z_ładunku]]-martianeum3[[#This Row],[ile_zabiera_na_orbite]]</f>
        <v>42.75479999999996</v>
      </c>
    </row>
    <row r="932" spans="1:9" x14ac:dyDescent="0.25">
      <c r="A932" s="1">
        <v>49571</v>
      </c>
      <c r="B932">
        <f t="shared" si="14"/>
        <v>42.75479999999996</v>
      </c>
      <c r="C932" t="s">
        <v>26</v>
      </c>
      <c r="D932">
        <v>26.4</v>
      </c>
      <c r="E932">
        <v>6.8</v>
      </c>
      <c r="F932">
        <f>IF(martianeum3[[#This Row],[zawartosc '[%']]]&gt;=1,martianeum3[[#This Row],[masa '[kg']]]*martianeum3[[#This Row],[zawartosc '[%']]]*0.01,0)</f>
        <v>1.7951999999999999</v>
      </c>
      <c r="G932">
        <f>martianeum3[[#This Row],[stan_magazynu '[kg']]]+martianeum3[[#This Row],[ile_kg_materiału_z_ładunku]]</f>
        <v>44.549999999999962</v>
      </c>
      <c r="H932">
        <f>IF(martianeum3[[#This Row],[stan_po_wydobyciu_z_ładunku]]&gt;=100,100,0)</f>
        <v>0</v>
      </c>
      <c r="I932">
        <f>martianeum3[[#This Row],[stan_po_wydobyciu_z_ładunku]]-martianeum3[[#This Row],[ile_zabiera_na_orbite]]</f>
        <v>44.549999999999962</v>
      </c>
    </row>
    <row r="933" spans="1:9" x14ac:dyDescent="0.25">
      <c r="A933" s="1">
        <v>49572</v>
      </c>
      <c r="B933">
        <f t="shared" si="14"/>
        <v>44.549999999999962</v>
      </c>
      <c r="C933" t="s">
        <v>17</v>
      </c>
      <c r="D933">
        <v>20.6</v>
      </c>
      <c r="E933">
        <v>0</v>
      </c>
      <c r="F933">
        <f>IF(martianeum3[[#This Row],[zawartosc '[%']]]&gt;=1,martianeum3[[#This Row],[masa '[kg']]]*martianeum3[[#This Row],[zawartosc '[%']]]*0.01,0)</f>
        <v>0</v>
      </c>
      <c r="G933">
        <f>martianeum3[[#This Row],[stan_magazynu '[kg']]]+martianeum3[[#This Row],[ile_kg_materiału_z_ładunku]]</f>
        <v>44.549999999999962</v>
      </c>
      <c r="H933">
        <f>IF(martianeum3[[#This Row],[stan_po_wydobyciu_z_ładunku]]&gt;=100,100,0)</f>
        <v>0</v>
      </c>
      <c r="I933">
        <f>martianeum3[[#This Row],[stan_po_wydobyciu_z_ładunku]]-martianeum3[[#This Row],[ile_zabiera_na_orbite]]</f>
        <v>44.549999999999962</v>
      </c>
    </row>
    <row r="934" spans="1:9" x14ac:dyDescent="0.25">
      <c r="A934" s="1">
        <v>49573</v>
      </c>
      <c r="B934">
        <f t="shared" si="14"/>
        <v>44.549999999999962</v>
      </c>
      <c r="C934" t="s">
        <v>19</v>
      </c>
      <c r="D934">
        <v>12.3</v>
      </c>
      <c r="E934">
        <v>0.2</v>
      </c>
      <c r="F934">
        <f>IF(martianeum3[[#This Row],[zawartosc '[%']]]&gt;=1,martianeum3[[#This Row],[masa '[kg']]]*martianeum3[[#This Row],[zawartosc '[%']]]*0.01,0)</f>
        <v>0</v>
      </c>
      <c r="G934">
        <f>martianeum3[[#This Row],[stan_magazynu '[kg']]]+martianeum3[[#This Row],[ile_kg_materiału_z_ładunku]]</f>
        <v>44.549999999999962</v>
      </c>
      <c r="H934">
        <f>IF(martianeum3[[#This Row],[stan_po_wydobyciu_z_ładunku]]&gt;=100,100,0)</f>
        <v>0</v>
      </c>
      <c r="I934">
        <f>martianeum3[[#This Row],[stan_po_wydobyciu_z_ładunku]]-martianeum3[[#This Row],[ile_zabiera_na_orbite]]</f>
        <v>44.549999999999962</v>
      </c>
    </row>
    <row r="935" spans="1:9" x14ac:dyDescent="0.25">
      <c r="A935" s="1">
        <v>49574</v>
      </c>
      <c r="B935">
        <f t="shared" si="14"/>
        <v>44.549999999999962</v>
      </c>
      <c r="C935" t="s">
        <v>19</v>
      </c>
      <c r="D935">
        <v>11.2</v>
      </c>
      <c r="E935">
        <v>36.200000000000003</v>
      </c>
      <c r="F935">
        <f>IF(martianeum3[[#This Row],[zawartosc '[%']]]&gt;=1,martianeum3[[#This Row],[masa '[kg']]]*martianeum3[[#This Row],[zawartosc '[%']]]*0.01,0)</f>
        <v>4.0544000000000002</v>
      </c>
      <c r="G935">
        <f>martianeum3[[#This Row],[stan_magazynu '[kg']]]+martianeum3[[#This Row],[ile_kg_materiału_z_ładunku]]</f>
        <v>48.604399999999963</v>
      </c>
      <c r="H935">
        <f>IF(martianeum3[[#This Row],[stan_po_wydobyciu_z_ładunku]]&gt;=100,100,0)</f>
        <v>0</v>
      </c>
      <c r="I935">
        <f>martianeum3[[#This Row],[stan_po_wydobyciu_z_ładunku]]-martianeum3[[#This Row],[ile_zabiera_na_orbite]]</f>
        <v>48.604399999999963</v>
      </c>
    </row>
    <row r="936" spans="1:9" x14ac:dyDescent="0.25">
      <c r="A936" s="1">
        <v>49575</v>
      </c>
      <c r="B936">
        <f t="shared" si="14"/>
        <v>48.604399999999963</v>
      </c>
      <c r="C936" t="s">
        <v>8</v>
      </c>
      <c r="D936">
        <v>22.6</v>
      </c>
      <c r="E936">
        <v>2.4</v>
      </c>
      <c r="F936">
        <f>IF(martianeum3[[#This Row],[zawartosc '[%']]]&gt;=1,martianeum3[[#This Row],[masa '[kg']]]*martianeum3[[#This Row],[zawartosc '[%']]]*0.01,0)</f>
        <v>0.54239999999999999</v>
      </c>
      <c r="G936">
        <f>martianeum3[[#This Row],[stan_magazynu '[kg']]]+martianeum3[[#This Row],[ile_kg_materiału_z_ładunku]]</f>
        <v>49.146799999999963</v>
      </c>
      <c r="H936">
        <f>IF(martianeum3[[#This Row],[stan_po_wydobyciu_z_ładunku]]&gt;=100,100,0)</f>
        <v>0</v>
      </c>
      <c r="I936">
        <f>martianeum3[[#This Row],[stan_po_wydobyciu_z_ładunku]]-martianeum3[[#This Row],[ile_zabiera_na_orbite]]</f>
        <v>49.146799999999963</v>
      </c>
    </row>
    <row r="937" spans="1:9" x14ac:dyDescent="0.25">
      <c r="A937" s="1">
        <v>49576</v>
      </c>
      <c r="B937">
        <f t="shared" si="14"/>
        <v>49.146799999999963</v>
      </c>
      <c r="C937" t="s">
        <v>25</v>
      </c>
      <c r="D937">
        <v>16.399999999999999</v>
      </c>
      <c r="E937">
        <v>0.1</v>
      </c>
      <c r="F937">
        <f>IF(martianeum3[[#This Row],[zawartosc '[%']]]&gt;=1,martianeum3[[#This Row],[masa '[kg']]]*martianeum3[[#This Row],[zawartosc '[%']]]*0.01,0)</f>
        <v>0</v>
      </c>
      <c r="G937">
        <f>martianeum3[[#This Row],[stan_magazynu '[kg']]]+martianeum3[[#This Row],[ile_kg_materiału_z_ładunku]]</f>
        <v>49.146799999999963</v>
      </c>
      <c r="H937">
        <f>IF(martianeum3[[#This Row],[stan_po_wydobyciu_z_ładunku]]&gt;=100,100,0)</f>
        <v>0</v>
      </c>
      <c r="I937">
        <f>martianeum3[[#This Row],[stan_po_wydobyciu_z_ładunku]]-martianeum3[[#This Row],[ile_zabiera_na_orbite]]</f>
        <v>49.146799999999963</v>
      </c>
    </row>
    <row r="938" spans="1:9" x14ac:dyDescent="0.25">
      <c r="A938" s="1">
        <v>49577</v>
      </c>
      <c r="B938">
        <f t="shared" si="14"/>
        <v>49.146799999999963</v>
      </c>
      <c r="C938" t="s">
        <v>27</v>
      </c>
      <c r="D938">
        <v>23.4</v>
      </c>
      <c r="E938">
        <v>0</v>
      </c>
      <c r="F938">
        <f>IF(martianeum3[[#This Row],[zawartosc '[%']]]&gt;=1,martianeum3[[#This Row],[masa '[kg']]]*martianeum3[[#This Row],[zawartosc '[%']]]*0.01,0)</f>
        <v>0</v>
      </c>
      <c r="G938">
        <f>martianeum3[[#This Row],[stan_magazynu '[kg']]]+martianeum3[[#This Row],[ile_kg_materiału_z_ładunku]]</f>
        <v>49.146799999999963</v>
      </c>
      <c r="H938">
        <f>IF(martianeum3[[#This Row],[stan_po_wydobyciu_z_ładunku]]&gt;=100,100,0)</f>
        <v>0</v>
      </c>
      <c r="I938">
        <f>martianeum3[[#This Row],[stan_po_wydobyciu_z_ładunku]]-martianeum3[[#This Row],[ile_zabiera_na_orbite]]</f>
        <v>49.146799999999963</v>
      </c>
    </row>
    <row r="939" spans="1:9" x14ac:dyDescent="0.25">
      <c r="A939" s="1">
        <v>49578</v>
      </c>
      <c r="B939">
        <f t="shared" si="14"/>
        <v>49.146799999999963</v>
      </c>
      <c r="C939" t="s">
        <v>23</v>
      </c>
      <c r="D939">
        <v>20.2</v>
      </c>
      <c r="E939">
        <v>0.3</v>
      </c>
      <c r="F939">
        <f>IF(martianeum3[[#This Row],[zawartosc '[%']]]&gt;=1,martianeum3[[#This Row],[masa '[kg']]]*martianeum3[[#This Row],[zawartosc '[%']]]*0.01,0)</f>
        <v>0</v>
      </c>
      <c r="G939">
        <f>martianeum3[[#This Row],[stan_magazynu '[kg']]]+martianeum3[[#This Row],[ile_kg_materiału_z_ładunku]]</f>
        <v>49.146799999999963</v>
      </c>
      <c r="H939">
        <f>IF(martianeum3[[#This Row],[stan_po_wydobyciu_z_ładunku]]&gt;=100,100,0)</f>
        <v>0</v>
      </c>
      <c r="I939">
        <f>martianeum3[[#This Row],[stan_po_wydobyciu_z_ładunku]]-martianeum3[[#This Row],[ile_zabiera_na_orbite]]</f>
        <v>49.146799999999963</v>
      </c>
    </row>
    <row r="940" spans="1:9" x14ac:dyDescent="0.25">
      <c r="A940" s="1">
        <v>49579</v>
      </c>
      <c r="B940">
        <f t="shared" si="14"/>
        <v>49.146799999999963</v>
      </c>
      <c r="C940" t="s">
        <v>11</v>
      </c>
      <c r="D940">
        <v>17.600000000000001</v>
      </c>
      <c r="E940">
        <v>15</v>
      </c>
      <c r="F940">
        <f>IF(martianeum3[[#This Row],[zawartosc '[%']]]&gt;=1,martianeum3[[#This Row],[masa '[kg']]]*martianeum3[[#This Row],[zawartosc '[%']]]*0.01,0)</f>
        <v>2.64</v>
      </c>
      <c r="G940">
        <f>martianeum3[[#This Row],[stan_magazynu '[kg']]]+martianeum3[[#This Row],[ile_kg_materiału_z_ładunku]]</f>
        <v>51.786799999999964</v>
      </c>
      <c r="H940">
        <f>IF(martianeum3[[#This Row],[stan_po_wydobyciu_z_ładunku]]&gt;=100,100,0)</f>
        <v>0</v>
      </c>
      <c r="I940">
        <f>martianeum3[[#This Row],[stan_po_wydobyciu_z_ładunku]]-martianeum3[[#This Row],[ile_zabiera_na_orbite]]</f>
        <v>51.786799999999964</v>
      </c>
    </row>
    <row r="941" spans="1:9" x14ac:dyDescent="0.25">
      <c r="A941" s="1">
        <v>49580</v>
      </c>
      <c r="B941">
        <f t="shared" si="14"/>
        <v>51.786799999999964</v>
      </c>
      <c r="C941" t="s">
        <v>10</v>
      </c>
      <c r="D941">
        <v>21.7</v>
      </c>
      <c r="E941">
        <v>33.299999999999997</v>
      </c>
      <c r="F941">
        <f>IF(martianeum3[[#This Row],[zawartosc '[%']]]&gt;=1,martianeum3[[#This Row],[masa '[kg']]]*martianeum3[[#This Row],[zawartosc '[%']]]*0.01,0)</f>
        <v>7.2260999999999989</v>
      </c>
      <c r="G941">
        <f>martianeum3[[#This Row],[stan_magazynu '[kg']]]+martianeum3[[#This Row],[ile_kg_materiału_z_ładunku]]</f>
        <v>59.012899999999959</v>
      </c>
      <c r="H941">
        <f>IF(martianeum3[[#This Row],[stan_po_wydobyciu_z_ładunku]]&gt;=100,100,0)</f>
        <v>0</v>
      </c>
      <c r="I941">
        <f>martianeum3[[#This Row],[stan_po_wydobyciu_z_ładunku]]-martianeum3[[#This Row],[ile_zabiera_na_orbite]]</f>
        <v>59.012899999999959</v>
      </c>
    </row>
    <row r="942" spans="1:9" x14ac:dyDescent="0.25">
      <c r="A942" s="1">
        <v>49581</v>
      </c>
      <c r="B942">
        <f t="shared" si="14"/>
        <v>59.012899999999959</v>
      </c>
      <c r="C942" t="s">
        <v>10</v>
      </c>
      <c r="D942">
        <v>18.399999999999999</v>
      </c>
      <c r="E942">
        <v>19.3</v>
      </c>
      <c r="F942">
        <f>IF(martianeum3[[#This Row],[zawartosc '[%']]]&gt;=1,martianeum3[[#This Row],[masa '[kg']]]*martianeum3[[#This Row],[zawartosc '[%']]]*0.01,0)</f>
        <v>3.5512000000000001</v>
      </c>
      <c r="G942">
        <f>martianeum3[[#This Row],[stan_magazynu '[kg']]]+martianeum3[[#This Row],[ile_kg_materiału_z_ładunku]]</f>
        <v>62.564099999999961</v>
      </c>
      <c r="H942">
        <f>IF(martianeum3[[#This Row],[stan_po_wydobyciu_z_ładunku]]&gt;=100,100,0)</f>
        <v>0</v>
      </c>
      <c r="I942">
        <f>martianeum3[[#This Row],[stan_po_wydobyciu_z_ładunku]]-martianeum3[[#This Row],[ile_zabiera_na_orbite]]</f>
        <v>62.564099999999961</v>
      </c>
    </row>
    <row r="943" spans="1:9" x14ac:dyDescent="0.25">
      <c r="A943" s="1">
        <v>49582</v>
      </c>
      <c r="B943">
        <f t="shared" si="14"/>
        <v>62.564099999999961</v>
      </c>
      <c r="C943" t="s">
        <v>7</v>
      </c>
      <c r="D943">
        <v>20.100000000000001</v>
      </c>
      <c r="E943">
        <v>15.4</v>
      </c>
      <c r="F943">
        <f>IF(martianeum3[[#This Row],[zawartosc '[%']]]&gt;=1,martianeum3[[#This Row],[masa '[kg']]]*martianeum3[[#This Row],[zawartosc '[%']]]*0.01,0)</f>
        <v>3.0954000000000002</v>
      </c>
      <c r="G943">
        <f>martianeum3[[#This Row],[stan_magazynu '[kg']]]+martianeum3[[#This Row],[ile_kg_materiału_z_ładunku]]</f>
        <v>65.659499999999966</v>
      </c>
      <c r="H943">
        <f>IF(martianeum3[[#This Row],[stan_po_wydobyciu_z_ładunku]]&gt;=100,100,0)</f>
        <v>0</v>
      </c>
      <c r="I943">
        <f>martianeum3[[#This Row],[stan_po_wydobyciu_z_ładunku]]-martianeum3[[#This Row],[ile_zabiera_na_orbite]]</f>
        <v>65.659499999999966</v>
      </c>
    </row>
    <row r="944" spans="1:9" x14ac:dyDescent="0.25">
      <c r="A944" s="1">
        <v>49583</v>
      </c>
      <c r="B944">
        <f t="shared" si="14"/>
        <v>65.659499999999966</v>
      </c>
      <c r="C944" t="s">
        <v>18</v>
      </c>
      <c r="D944">
        <v>16.5</v>
      </c>
      <c r="E944">
        <v>14.7</v>
      </c>
      <c r="F944">
        <f>IF(martianeum3[[#This Row],[zawartosc '[%']]]&gt;=1,martianeum3[[#This Row],[masa '[kg']]]*martianeum3[[#This Row],[zawartosc '[%']]]*0.01,0)</f>
        <v>2.4255</v>
      </c>
      <c r="G944">
        <f>martianeum3[[#This Row],[stan_magazynu '[kg']]]+martianeum3[[#This Row],[ile_kg_materiału_z_ładunku]]</f>
        <v>68.084999999999965</v>
      </c>
      <c r="H944">
        <f>IF(martianeum3[[#This Row],[stan_po_wydobyciu_z_ładunku]]&gt;=100,100,0)</f>
        <v>0</v>
      </c>
      <c r="I944">
        <f>martianeum3[[#This Row],[stan_po_wydobyciu_z_ładunku]]-martianeum3[[#This Row],[ile_zabiera_na_orbite]]</f>
        <v>68.084999999999965</v>
      </c>
    </row>
    <row r="945" spans="1:9" x14ac:dyDescent="0.25">
      <c r="A945" s="1">
        <v>49584</v>
      </c>
      <c r="B945">
        <f t="shared" si="14"/>
        <v>68.084999999999965</v>
      </c>
      <c r="C945" t="s">
        <v>10</v>
      </c>
      <c r="D945">
        <v>12.3</v>
      </c>
      <c r="E945">
        <v>30.2</v>
      </c>
      <c r="F945">
        <f>IF(martianeum3[[#This Row],[zawartosc '[%']]]&gt;=1,martianeum3[[#This Row],[masa '[kg']]]*martianeum3[[#This Row],[zawartosc '[%']]]*0.01,0)</f>
        <v>3.7146000000000003</v>
      </c>
      <c r="G945">
        <f>martianeum3[[#This Row],[stan_magazynu '[kg']]]+martianeum3[[#This Row],[ile_kg_materiału_z_ładunku]]</f>
        <v>71.79959999999997</v>
      </c>
      <c r="H945">
        <f>IF(martianeum3[[#This Row],[stan_po_wydobyciu_z_ładunku]]&gt;=100,100,0)</f>
        <v>0</v>
      </c>
      <c r="I945">
        <f>martianeum3[[#This Row],[stan_po_wydobyciu_z_ładunku]]-martianeum3[[#This Row],[ile_zabiera_na_orbite]]</f>
        <v>71.79959999999997</v>
      </c>
    </row>
    <row r="946" spans="1:9" x14ac:dyDescent="0.25">
      <c r="A946" s="1">
        <v>49585</v>
      </c>
      <c r="B946">
        <f t="shared" si="14"/>
        <v>71.79959999999997</v>
      </c>
      <c r="C946" t="s">
        <v>10</v>
      </c>
      <c r="D946">
        <v>29.6</v>
      </c>
      <c r="E946">
        <v>42.8</v>
      </c>
      <c r="F946">
        <f>IF(martianeum3[[#This Row],[zawartosc '[%']]]&gt;=1,martianeum3[[#This Row],[masa '[kg']]]*martianeum3[[#This Row],[zawartosc '[%']]]*0.01,0)</f>
        <v>12.668799999999999</v>
      </c>
      <c r="G946">
        <f>martianeum3[[#This Row],[stan_magazynu '[kg']]]+martianeum3[[#This Row],[ile_kg_materiału_z_ładunku]]</f>
        <v>84.468399999999974</v>
      </c>
      <c r="H946">
        <f>IF(martianeum3[[#This Row],[stan_po_wydobyciu_z_ładunku]]&gt;=100,100,0)</f>
        <v>0</v>
      </c>
      <c r="I946">
        <f>martianeum3[[#This Row],[stan_po_wydobyciu_z_ładunku]]-martianeum3[[#This Row],[ile_zabiera_na_orbite]]</f>
        <v>84.468399999999974</v>
      </c>
    </row>
    <row r="947" spans="1:9" x14ac:dyDescent="0.25">
      <c r="A947" s="1">
        <v>49586</v>
      </c>
      <c r="B947">
        <f t="shared" si="14"/>
        <v>84.468399999999974</v>
      </c>
      <c r="C947" t="s">
        <v>12</v>
      </c>
      <c r="D947">
        <v>26.6</v>
      </c>
      <c r="E947">
        <v>9.1999999999999993</v>
      </c>
      <c r="F947">
        <f>IF(martianeum3[[#This Row],[zawartosc '[%']]]&gt;=1,martianeum3[[#This Row],[masa '[kg']]]*martianeum3[[#This Row],[zawartosc '[%']]]*0.01,0)</f>
        <v>2.4472</v>
      </c>
      <c r="G947">
        <f>martianeum3[[#This Row],[stan_magazynu '[kg']]]+martianeum3[[#This Row],[ile_kg_materiału_z_ładunku]]</f>
        <v>86.915599999999969</v>
      </c>
      <c r="H947">
        <f>IF(martianeum3[[#This Row],[stan_po_wydobyciu_z_ładunku]]&gt;=100,100,0)</f>
        <v>0</v>
      </c>
      <c r="I947">
        <f>martianeum3[[#This Row],[stan_po_wydobyciu_z_ładunku]]-martianeum3[[#This Row],[ile_zabiera_na_orbite]]</f>
        <v>86.915599999999969</v>
      </c>
    </row>
    <row r="948" spans="1:9" x14ac:dyDescent="0.25">
      <c r="A948" s="1">
        <v>49587</v>
      </c>
      <c r="B948">
        <f t="shared" si="14"/>
        <v>86.915599999999969</v>
      </c>
      <c r="C948" t="s">
        <v>18</v>
      </c>
      <c r="D948">
        <v>26.7</v>
      </c>
      <c r="E948">
        <v>4</v>
      </c>
      <c r="F948">
        <f>IF(martianeum3[[#This Row],[zawartosc '[%']]]&gt;=1,martianeum3[[#This Row],[masa '[kg']]]*martianeum3[[#This Row],[zawartosc '[%']]]*0.01,0)</f>
        <v>1.0680000000000001</v>
      </c>
      <c r="G948">
        <f>martianeum3[[#This Row],[stan_magazynu '[kg']]]+martianeum3[[#This Row],[ile_kg_materiału_z_ładunku]]</f>
        <v>87.983599999999967</v>
      </c>
      <c r="H948">
        <f>IF(martianeum3[[#This Row],[stan_po_wydobyciu_z_ładunku]]&gt;=100,100,0)</f>
        <v>0</v>
      </c>
      <c r="I948">
        <f>martianeum3[[#This Row],[stan_po_wydobyciu_z_ładunku]]-martianeum3[[#This Row],[ile_zabiera_na_orbite]]</f>
        <v>87.983599999999967</v>
      </c>
    </row>
    <row r="949" spans="1:9" x14ac:dyDescent="0.25">
      <c r="A949" s="1">
        <v>49588</v>
      </c>
      <c r="B949">
        <f t="shared" si="14"/>
        <v>87.983599999999967</v>
      </c>
      <c r="C949" t="s">
        <v>15</v>
      </c>
      <c r="D949">
        <v>23.6</v>
      </c>
      <c r="E949">
        <v>0</v>
      </c>
      <c r="F949">
        <f>IF(martianeum3[[#This Row],[zawartosc '[%']]]&gt;=1,martianeum3[[#This Row],[masa '[kg']]]*martianeum3[[#This Row],[zawartosc '[%']]]*0.01,0)</f>
        <v>0</v>
      </c>
      <c r="G949">
        <f>martianeum3[[#This Row],[stan_magazynu '[kg']]]+martianeum3[[#This Row],[ile_kg_materiału_z_ładunku]]</f>
        <v>87.983599999999967</v>
      </c>
      <c r="H949">
        <f>IF(martianeum3[[#This Row],[stan_po_wydobyciu_z_ładunku]]&gt;=100,100,0)</f>
        <v>0</v>
      </c>
      <c r="I949">
        <f>martianeum3[[#This Row],[stan_po_wydobyciu_z_ładunku]]-martianeum3[[#This Row],[ile_zabiera_na_orbite]]</f>
        <v>87.983599999999967</v>
      </c>
    </row>
    <row r="950" spans="1:9" x14ac:dyDescent="0.25">
      <c r="A950" s="1">
        <v>49589</v>
      </c>
      <c r="B950">
        <f t="shared" si="14"/>
        <v>87.983599999999967</v>
      </c>
      <c r="C950" t="s">
        <v>25</v>
      </c>
      <c r="D950">
        <v>13.6</v>
      </c>
      <c r="E950">
        <v>2.8</v>
      </c>
      <c r="F950">
        <f>IF(martianeum3[[#This Row],[zawartosc '[%']]]&gt;=1,martianeum3[[#This Row],[masa '[kg']]]*martianeum3[[#This Row],[zawartosc '[%']]]*0.01,0)</f>
        <v>0.38079999999999997</v>
      </c>
      <c r="G950">
        <f>martianeum3[[#This Row],[stan_magazynu '[kg']]]+martianeum3[[#This Row],[ile_kg_materiału_z_ładunku]]</f>
        <v>88.364399999999961</v>
      </c>
      <c r="H950">
        <f>IF(martianeum3[[#This Row],[stan_po_wydobyciu_z_ładunku]]&gt;=100,100,0)</f>
        <v>0</v>
      </c>
      <c r="I950">
        <f>martianeum3[[#This Row],[stan_po_wydobyciu_z_ładunku]]-martianeum3[[#This Row],[ile_zabiera_na_orbite]]</f>
        <v>88.364399999999961</v>
      </c>
    </row>
    <row r="951" spans="1:9" x14ac:dyDescent="0.25">
      <c r="A951" s="1">
        <v>49590</v>
      </c>
      <c r="B951">
        <f t="shared" si="14"/>
        <v>88.364399999999961</v>
      </c>
      <c r="C951" t="s">
        <v>5</v>
      </c>
      <c r="D951">
        <v>13.8</v>
      </c>
      <c r="E951">
        <v>6.5</v>
      </c>
      <c r="F951">
        <f>IF(martianeum3[[#This Row],[zawartosc '[%']]]&gt;=1,martianeum3[[#This Row],[masa '[kg']]]*martianeum3[[#This Row],[zawartosc '[%']]]*0.01,0)</f>
        <v>0.89700000000000002</v>
      </c>
      <c r="G951">
        <f>martianeum3[[#This Row],[stan_magazynu '[kg']]]+martianeum3[[#This Row],[ile_kg_materiału_z_ładunku]]</f>
        <v>89.261399999999966</v>
      </c>
      <c r="H951">
        <f>IF(martianeum3[[#This Row],[stan_po_wydobyciu_z_ładunku]]&gt;=100,100,0)</f>
        <v>0</v>
      </c>
      <c r="I951">
        <f>martianeum3[[#This Row],[stan_po_wydobyciu_z_ładunku]]-martianeum3[[#This Row],[ile_zabiera_na_orbite]]</f>
        <v>89.261399999999966</v>
      </c>
    </row>
    <row r="952" spans="1:9" x14ac:dyDescent="0.25">
      <c r="A952" s="1">
        <v>49591</v>
      </c>
      <c r="B952">
        <f t="shared" si="14"/>
        <v>89.261399999999966</v>
      </c>
      <c r="C952" t="s">
        <v>6</v>
      </c>
      <c r="D952">
        <v>12.3</v>
      </c>
      <c r="E952">
        <v>0</v>
      </c>
      <c r="F952">
        <f>IF(martianeum3[[#This Row],[zawartosc '[%']]]&gt;=1,martianeum3[[#This Row],[masa '[kg']]]*martianeum3[[#This Row],[zawartosc '[%']]]*0.01,0)</f>
        <v>0</v>
      </c>
      <c r="G952">
        <f>martianeum3[[#This Row],[stan_magazynu '[kg']]]+martianeum3[[#This Row],[ile_kg_materiału_z_ładunku]]</f>
        <v>89.261399999999966</v>
      </c>
      <c r="H952">
        <f>IF(martianeum3[[#This Row],[stan_po_wydobyciu_z_ładunku]]&gt;=100,100,0)</f>
        <v>0</v>
      </c>
      <c r="I952">
        <f>martianeum3[[#This Row],[stan_po_wydobyciu_z_ładunku]]-martianeum3[[#This Row],[ile_zabiera_na_orbite]]</f>
        <v>89.261399999999966</v>
      </c>
    </row>
    <row r="953" spans="1:9" x14ac:dyDescent="0.25">
      <c r="A953" s="1">
        <v>49592</v>
      </c>
      <c r="B953">
        <f t="shared" si="14"/>
        <v>89.261399999999966</v>
      </c>
      <c r="C953" t="s">
        <v>7</v>
      </c>
      <c r="D953">
        <v>12.3</v>
      </c>
      <c r="E953">
        <v>0</v>
      </c>
      <c r="F953">
        <f>IF(martianeum3[[#This Row],[zawartosc '[%']]]&gt;=1,martianeum3[[#This Row],[masa '[kg']]]*martianeum3[[#This Row],[zawartosc '[%']]]*0.01,0)</f>
        <v>0</v>
      </c>
      <c r="G953">
        <f>martianeum3[[#This Row],[stan_magazynu '[kg']]]+martianeum3[[#This Row],[ile_kg_materiału_z_ładunku]]</f>
        <v>89.261399999999966</v>
      </c>
      <c r="H953">
        <f>IF(martianeum3[[#This Row],[stan_po_wydobyciu_z_ładunku]]&gt;=100,100,0)</f>
        <v>0</v>
      </c>
      <c r="I953">
        <f>martianeum3[[#This Row],[stan_po_wydobyciu_z_ładunku]]-martianeum3[[#This Row],[ile_zabiera_na_orbite]]</f>
        <v>89.261399999999966</v>
      </c>
    </row>
    <row r="954" spans="1:9" x14ac:dyDescent="0.25">
      <c r="A954" s="1">
        <v>49593</v>
      </c>
      <c r="B954">
        <f t="shared" si="14"/>
        <v>89.261399999999966</v>
      </c>
      <c r="C954" t="s">
        <v>18</v>
      </c>
      <c r="D954">
        <v>22.7</v>
      </c>
      <c r="E954">
        <v>10.3</v>
      </c>
      <c r="F954">
        <f>IF(martianeum3[[#This Row],[zawartosc '[%']]]&gt;=1,martianeum3[[#This Row],[masa '[kg']]]*martianeum3[[#This Row],[zawartosc '[%']]]*0.01,0)</f>
        <v>2.3381000000000003</v>
      </c>
      <c r="G954">
        <f>martianeum3[[#This Row],[stan_magazynu '[kg']]]+martianeum3[[#This Row],[ile_kg_materiału_z_ładunku]]</f>
        <v>91.599499999999964</v>
      </c>
      <c r="H954">
        <f>IF(martianeum3[[#This Row],[stan_po_wydobyciu_z_ładunku]]&gt;=100,100,0)</f>
        <v>0</v>
      </c>
      <c r="I954">
        <f>martianeum3[[#This Row],[stan_po_wydobyciu_z_ładunku]]-martianeum3[[#This Row],[ile_zabiera_na_orbite]]</f>
        <v>91.599499999999964</v>
      </c>
    </row>
    <row r="955" spans="1:9" x14ac:dyDescent="0.25">
      <c r="A955" s="1">
        <v>49594</v>
      </c>
      <c r="B955">
        <f t="shared" si="14"/>
        <v>91.599499999999964</v>
      </c>
      <c r="C955" t="s">
        <v>10</v>
      </c>
      <c r="D955">
        <v>19</v>
      </c>
      <c r="E955">
        <v>0</v>
      </c>
      <c r="F955">
        <f>IF(martianeum3[[#This Row],[zawartosc '[%']]]&gt;=1,martianeum3[[#This Row],[masa '[kg']]]*martianeum3[[#This Row],[zawartosc '[%']]]*0.01,0)</f>
        <v>0</v>
      </c>
      <c r="G955">
        <f>martianeum3[[#This Row],[stan_magazynu '[kg']]]+martianeum3[[#This Row],[ile_kg_materiału_z_ładunku]]</f>
        <v>91.599499999999964</v>
      </c>
      <c r="H955">
        <f>IF(martianeum3[[#This Row],[stan_po_wydobyciu_z_ładunku]]&gt;=100,100,0)</f>
        <v>0</v>
      </c>
      <c r="I955">
        <f>martianeum3[[#This Row],[stan_po_wydobyciu_z_ładunku]]-martianeum3[[#This Row],[ile_zabiera_na_orbite]]</f>
        <v>91.599499999999964</v>
      </c>
    </row>
    <row r="956" spans="1:9" x14ac:dyDescent="0.25">
      <c r="A956" s="1">
        <v>49595</v>
      </c>
      <c r="B956">
        <f t="shared" si="14"/>
        <v>91.599499999999964</v>
      </c>
      <c r="C956" t="s">
        <v>8</v>
      </c>
      <c r="D956">
        <v>23.4</v>
      </c>
      <c r="E956">
        <v>0</v>
      </c>
      <c r="F956">
        <f>IF(martianeum3[[#This Row],[zawartosc '[%']]]&gt;=1,martianeum3[[#This Row],[masa '[kg']]]*martianeum3[[#This Row],[zawartosc '[%']]]*0.01,0)</f>
        <v>0</v>
      </c>
      <c r="G956">
        <f>martianeum3[[#This Row],[stan_magazynu '[kg']]]+martianeum3[[#This Row],[ile_kg_materiału_z_ładunku]]</f>
        <v>91.599499999999964</v>
      </c>
      <c r="H956">
        <f>IF(martianeum3[[#This Row],[stan_po_wydobyciu_z_ładunku]]&gt;=100,100,0)</f>
        <v>0</v>
      </c>
      <c r="I956">
        <f>martianeum3[[#This Row],[stan_po_wydobyciu_z_ładunku]]-martianeum3[[#This Row],[ile_zabiera_na_orbite]]</f>
        <v>91.599499999999964</v>
      </c>
    </row>
    <row r="957" spans="1:9" x14ac:dyDescent="0.25">
      <c r="A957" s="1">
        <v>49596</v>
      </c>
      <c r="B957">
        <f t="shared" si="14"/>
        <v>91.599499999999964</v>
      </c>
      <c r="C957" t="s">
        <v>15</v>
      </c>
      <c r="D957">
        <v>28.2</v>
      </c>
      <c r="E957">
        <v>0</v>
      </c>
      <c r="F957">
        <f>IF(martianeum3[[#This Row],[zawartosc '[%']]]&gt;=1,martianeum3[[#This Row],[masa '[kg']]]*martianeum3[[#This Row],[zawartosc '[%']]]*0.01,0)</f>
        <v>0</v>
      </c>
      <c r="G957">
        <f>martianeum3[[#This Row],[stan_magazynu '[kg']]]+martianeum3[[#This Row],[ile_kg_materiału_z_ładunku]]</f>
        <v>91.599499999999964</v>
      </c>
      <c r="H957">
        <f>IF(martianeum3[[#This Row],[stan_po_wydobyciu_z_ładunku]]&gt;=100,100,0)</f>
        <v>0</v>
      </c>
      <c r="I957">
        <f>martianeum3[[#This Row],[stan_po_wydobyciu_z_ładunku]]-martianeum3[[#This Row],[ile_zabiera_na_orbite]]</f>
        <v>91.599499999999964</v>
      </c>
    </row>
    <row r="958" spans="1:9" x14ac:dyDescent="0.25">
      <c r="A958" s="1">
        <v>49597</v>
      </c>
      <c r="B958">
        <f t="shared" si="14"/>
        <v>91.599499999999964</v>
      </c>
      <c r="C958" t="s">
        <v>15</v>
      </c>
      <c r="D958">
        <v>20.100000000000001</v>
      </c>
      <c r="E958">
        <v>9.6999999999999993</v>
      </c>
      <c r="F958">
        <f>IF(martianeum3[[#This Row],[zawartosc '[%']]]&gt;=1,martianeum3[[#This Row],[masa '[kg']]]*martianeum3[[#This Row],[zawartosc '[%']]]*0.01,0)</f>
        <v>1.9497</v>
      </c>
      <c r="G958">
        <f>martianeum3[[#This Row],[stan_magazynu '[kg']]]+martianeum3[[#This Row],[ile_kg_materiału_z_ładunku]]</f>
        <v>93.549199999999956</v>
      </c>
      <c r="H958">
        <f>IF(martianeum3[[#This Row],[stan_po_wydobyciu_z_ładunku]]&gt;=100,100,0)</f>
        <v>0</v>
      </c>
      <c r="I958">
        <f>martianeum3[[#This Row],[stan_po_wydobyciu_z_ładunku]]-martianeum3[[#This Row],[ile_zabiera_na_orbite]]</f>
        <v>93.549199999999956</v>
      </c>
    </row>
    <row r="959" spans="1:9" x14ac:dyDescent="0.25">
      <c r="A959" s="1">
        <v>49598</v>
      </c>
      <c r="B959">
        <f t="shared" si="14"/>
        <v>93.549199999999956</v>
      </c>
      <c r="C959" t="s">
        <v>17</v>
      </c>
      <c r="D959">
        <v>29.6</v>
      </c>
      <c r="E959">
        <v>0</v>
      </c>
      <c r="F959">
        <f>IF(martianeum3[[#This Row],[zawartosc '[%']]]&gt;=1,martianeum3[[#This Row],[masa '[kg']]]*martianeum3[[#This Row],[zawartosc '[%']]]*0.01,0)</f>
        <v>0</v>
      </c>
      <c r="G959">
        <f>martianeum3[[#This Row],[stan_magazynu '[kg']]]+martianeum3[[#This Row],[ile_kg_materiału_z_ładunku]]</f>
        <v>93.549199999999956</v>
      </c>
      <c r="H959">
        <f>IF(martianeum3[[#This Row],[stan_po_wydobyciu_z_ładunku]]&gt;=100,100,0)</f>
        <v>0</v>
      </c>
      <c r="I959">
        <f>martianeum3[[#This Row],[stan_po_wydobyciu_z_ładunku]]-martianeum3[[#This Row],[ile_zabiera_na_orbite]]</f>
        <v>93.549199999999956</v>
      </c>
    </row>
    <row r="960" spans="1:9" x14ac:dyDescent="0.25">
      <c r="A960" s="1">
        <v>49599</v>
      </c>
      <c r="B960">
        <f t="shared" si="14"/>
        <v>93.549199999999956</v>
      </c>
      <c r="C960" t="s">
        <v>7</v>
      </c>
      <c r="D960">
        <v>25.8</v>
      </c>
      <c r="E960">
        <v>0</v>
      </c>
      <c r="F960">
        <f>IF(martianeum3[[#This Row],[zawartosc '[%']]]&gt;=1,martianeum3[[#This Row],[masa '[kg']]]*martianeum3[[#This Row],[zawartosc '[%']]]*0.01,0)</f>
        <v>0</v>
      </c>
      <c r="G960">
        <f>martianeum3[[#This Row],[stan_magazynu '[kg']]]+martianeum3[[#This Row],[ile_kg_materiału_z_ładunku]]</f>
        <v>93.549199999999956</v>
      </c>
      <c r="H960">
        <f>IF(martianeum3[[#This Row],[stan_po_wydobyciu_z_ładunku]]&gt;=100,100,0)</f>
        <v>0</v>
      </c>
      <c r="I960">
        <f>martianeum3[[#This Row],[stan_po_wydobyciu_z_ładunku]]-martianeum3[[#This Row],[ile_zabiera_na_orbite]]</f>
        <v>93.549199999999956</v>
      </c>
    </row>
    <row r="961" spans="1:9" x14ac:dyDescent="0.25">
      <c r="A961" s="1">
        <v>49600</v>
      </c>
      <c r="B961">
        <f t="shared" si="14"/>
        <v>93.549199999999956</v>
      </c>
      <c r="C961" t="s">
        <v>10</v>
      </c>
      <c r="D961">
        <v>19.600000000000001</v>
      </c>
      <c r="E961">
        <v>18.5</v>
      </c>
      <c r="F961">
        <f>IF(martianeum3[[#This Row],[zawartosc '[%']]]&gt;=1,martianeum3[[#This Row],[masa '[kg']]]*martianeum3[[#This Row],[zawartosc '[%']]]*0.01,0)</f>
        <v>3.6260000000000003</v>
      </c>
      <c r="G961">
        <f>martianeum3[[#This Row],[stan_magazynu '[kg']]]+martianeum3[[#This Row],[ile_kg_materiału_z_ładunku]]</f>
        <v>97.175199999999961</v>
      </c>
      <c r="H961">
        <f>IF(martianeum3[[#This Row],[stan_po_wydobyciu_z_ładunku]]&gt;=100,100,0)</f>
        <v>0</v>
      </c>
      <c r="I961">
        <f>martianeum3[[#This Row],[stan_po_wydobyciu_z_ładunku]]-martianeum3[[#This Row],[ile_zabiera_na_orbite]]</f>
        <v>97.175199999999961</v>
      </c>
    </row>
    <row r="962" spans="1:9" x14ac:dyDescent="0.25">
      <c r="A962" s="1">
        <v>49601</v>
      </c>
      <c r="B962">
        <f t="shared" si="14"/>
        <v>97.175199999999961</v>
      </c>
      <c r="C962" t="s">
        <v>19</v>
      </c>
      <c r="D962">
        <v>21.5</v>
      </c>
      <c r="E962">
        <v>3</v>
      </c>
      <c r="F962">
        <f>IF(martianeum3[[#This Row],[zawartosc '[%']]]&gt;=1,martianeum3[[#This Row],[masa '[kg']]]*martianeum3[[#This Row],[zawartosc '[%']]]*0.01,0)</f>
        <v>0.64500000000000002</v>
      </c>
      <c r="G962">
        <f>martianeum3[[#This Row],[stan_magazynu '[kg']]]+martianeum3[[#This Row],[ile_kg_materiału_z_ładunku]]</f>
        <v>97.820199999999957</v>
      </c>
      <c r="H962">
        <f>IF(martianeum3[[#This Row],[stan_po_wydobyciu_z_ładunku]]&gt;=100,100,0)</f>
        <v>0</v>
      </c>
      <c r="I962">
        <f>martianeum3[[#This Row],[stan_po_wydobyciu_z_ładunku]]-martianeum3[[#This Row],[ile_zabiera_na_orbite]]</f>
        <v>97.820199999999957</v>
      </c>
    </row>
    <row r="963" spans="1:9" x14ac:dyDescent="0.25">
      <c r="A963" s="1">
        <v>49602</v>
      </c>
      <c r="B963">
        <f t="shared" si="14"/>
        <v>97.820199999999957</v>
      </c>
      <c r="C963" t="s">
        <v>15</v>
      </c>
      <c r="D963">
        <v>24.2</v>
      </c>
      <c r="E963">
        <v>17.399999999999999</v>
      </c>
      <c r="F963">
        <f>IF(martianeum3[[#This Row],[zawartosc '[%']]]&gt;=1,martianeum3[[#This Row],[masa '[kg']]]*martianeum3[[#This Row],[zawartosc '[%']]]*0.01,0)</f>
        <v>4.210799999999999</v>
      </c>
      <c r="G963">
        <f>martianeum3[[#This Row],[stan_magazynu '[kg']]]+martianeum3[[#This Row],[ile_kg_materiału_z_ładunku]]</f>
        <v>102.03099999999995</v>
      </c>
      <c r="H963">
        <f>IF(martianeum3[[#This Row],[stan_po_wydobyciu_z_ładunku]]&gt;=100,100,0)</f>
        <v>100</v>
      </c>
      <c r="I963">
        <f>martianeum3[[#This Row],[stan_po_wydobyciu_z_ładunku]]-martianeum3[[#This Row],[ile_zabiera_na_orbite]]</f>
        <v>2.0309999999999491</v>
      </c>
    </row>
    <row r="964" spans="1:9" x14ac:dyDescent="0.25">
      <c r="A964" s="1">
        <v>49603</v>
      </c>
      <c r="B964">
        <f t="shared" ref="B964:B1027" si="15">I963</f>
        <v>2.0309999999999491</v>
      </c>
      <c r="C964" t="s">
        <v>27</v>
      </c>
      <c r="D964">
        <v>12</v>
      </c>
      <c r="E964">
        <v>0</v>
      </c>
      <c r="F964">
        <f>IF(martianeum3[[#This Row],[zawartosc '[%']]]&gt;=1,martianeum3[[#This Row],[masa '[kg']]]*martianeum3[[#This Row],[zawartosc '[%']]]*0.01,0)</f>
        <v>0</v>
      </c>
      <c r="G964">
        <f>martianeum3[[#This Row],[stan_magazynu '[kg']]]+martianeum3[[#This Row],[ile_kg_materiału_z_ładunku]]</f>
        <v>2.0309999999999491</v>
      </c>
      <c r="H964">
        <f>IF(martianeum3[[#This Row],[stan_po_wydobyciu_z_ładunku]]&gt;=100,100,0)</f>
        <v>0</v>
      </c>
      <c r="I964">
        <f>martianeum3[[#This Row],[stan_po_wydobyciu_z_ładunku]]-martianeum3[[#This Row],[ile_zabiera_na_orbite]]</f>
        <v>2.0309999999999491</v>
      </c>
    </row>
    <row r="965" spans="1:9" x14ac:dyDescent="0.25">
      <c r="A965" s="1">
        <v>49604</v>
      </c>
      <c r="B965">
        <f t="shared" si="15"/>
        <v>2.0309999999999491</v>
      </c>
      <c r="C965" t="s">
        <v>33</v>
      </c>
      <c r="D965">
        <v>23</v>
      </c>
      <c r="E965">
        <v>0</v>
      </c>
      <c r="F965">
        <f>IF(martianeum3[[#This Row],[zawartosc '[%']]]&gt;=1,martianeum3[[#This Row],[masa '[kg']]]*martianeum3[[#This Row],[zawartosc '[%']]]*0.01,0)</f>
        <v>0</v>
      </c>
      <c r="G965">
        <f>martianeum3[[#This Row],[stan_magazynu '[kg']]]+martianeum3[[#This Row],[ile_kg_materiału_z_ładunku]]</f>
        <v>2.0309999999999491</v>
      </c>
      <c r="H965">
        <f>IF(martianeum3[[#This Row],[stan_po_wydobyciu_z_ładunku]]&gt;=100,100,0)</f>
        <v>0</v>
      </c>
      <c r="I965">
        <f>martianeum3[[#This Row],[stan_po_wydobyciu_z_ładunku]]-martianeum3[[#This Row],[ile_zabiera_na_orbite]]</f>
        <v>2.0309999999999491</v>
      </c>
    </row>
    <row r="966" spans="1:9" x14ac:dyDescent="0.25">
      <c r="A966" s="1">
        <v>49605</v>
      </c>
      <c r="B966">
        <f t="shared" si="15"/>
        <v>2.0309999999999491</v>
      </c>
      <c r="C966" t="s">
        <v>19</v>
      </c>
      <c r="D966">
        <v>19.8</v>
      </c>
      <c r="E966">
        <v>29.2</v>
      </c>
      <c r="F966">
        <f>IF(martianeum3[[#This Row],[zawartosc '[%']]]&gt;=1,martianeum3[[#This Row],[masa '[kg']]]*martianeum3[[#This Row],[zawartosc '[%']]]*0.01,0)</f>
        <v>5.7816000000000001</v>
      </c>
      <c r="G966">
        <f>martianeum3[[#This Row],[stan_magazynu '[kg']]]+martianeum3[[#This Row],[ile_kg_materiału_z_ładunku]]</f>
        <v>7.8125999999999491</v>
      </c>
      <c r="H966">
        <f>IF(martianeum3[[#This Row],[stan_po_wydobyciu_z_ładunku]]&gt;=100,100,0)</f>
        <v>0</v>
      </c>
      <c r="I966">
        <f>martianeum3[[#This Row],[stan_po_wydobyciu_z_ładunku]]-martianeum3[[#This Row],[ile_zabiera_na_orbite]]</f>
        <v>7.8125999999999491</v>
      </c>
    </row>
    <row r="967" spans="1:9" x14ac:dyDescent="0.25">
      <c r="A967" s="1">
        <v>49606</v>
      </c>
      <c r="B967">
        <f t="shared" si="15"/>
        <v>7.8125999999999491</v>
      </c>
      <c r="C967" t="s">
        <v>5</v>
      </c>
      <c r="D967">
        <v>14.9</v>
      </c>
      <c r="E967">
        <v>0.8</v>
      </c>
      <c r="F967">
        <f>IF(martianeum3[[#This Row],[zawartosc '[%']]]&gt;=1,martianeum3[[#This Row],[masa '[kg']]]*martianeum3[[#This Row],[zawartosc '[%']]]*0.01,0)</f>
        <v>0</v>
      </c>
      <c r="G967">
        <f>martianeum3[[#This Row],[stan_magazynu '[kg']]]+martianeum3[[#This Row],[ile_kg_materiału_z_ładunku]]</f>
        <v>7.8125999999999491</v>
      </c>
      <c r="H967">
        <f>IF(martianeum3[[#This Row],[stan_po_wydobyciu_z_ładunku]]&gt;=100,100,0)</f>
        <v>0</v>
      </c>
      <c r="I967">
        <f>martianeum3[[#This Row],[stan_po_wydobyciu_z_ładunku]]-martianeum3[[#This Row],[ile_zabiera_na_orbite]]</f>
        <v>7.8125999999999491</v>
      </c>
    </row>
    <row r="968" spans="1:9" x14ac:dyDescent="0.25">
      <c r="A968" s="1">
        <v>49607</v>
      </c>
      <c r="B968">
        <f t="shared" si="15"/>
        <v>7.8125999999999491</v>
      </c>
      <c r="C968" t="s">
        <v>15</v>
      </c>
      <c r="D968">
        <v>17.899999999999999</v>
      </c>
      <c r="E968">
        <v>10.3</v>
      </c>
      <c r="F968">
        <f>IF(martianeum3[[#This Row],[zawartosc '[%']]]&gt;=1,martianeum3[[#This Row],[masa '[kg']]]*martianeum3[[#This Row],[zawartosc '[%']]]*0.01,0)</f>
        <v>1.8437000000000001</v>
      </c>
      <c r="G968">
        <f>martianeum3[[#This Row],[stan_magazynu '[kg']]]+martianeum3[[#This Row],[ile_kg_materiału_z_ładunku]]</f>
        <v>9.6562999999999484</v>
      </c>
      <c r="H968">
        <f>IF(martianeum3[[#This Row],[stan_po_wydobyciu_z_ładunku]]&gt;=100,100,0)</f>
        <v>0</v>
      </c>
      <c r="I968">
        <f>martianeum3[[#This Row],[stan_po_wydobyciu_z_ładunku]]-martianeum3[[#This Row],[ile_zabiera_na_orbite]]</f>
        <v>9.6562999999999484</v>
      </c>
    </row>
    <row r="969" spans="1:9" x14ac:dyDescent="0.25">
      <c r="A969" s="1">
        <v>49608</v>
      </c>
      <c r="B969">
        <f t="shared" si="15"/>
        <v>9.6562999999999484</v>
      </c>
      <c r="C969" t="s">
        <v>7</v>
      </c>
      <c r="D969">
        <v>26</v>
      </c>
      <c r="E969">
        <v>0</v>
      </c>
      <c r="F969">
        <f>IF(martianeum3[[#This Row],[zawartosc '[%']]]&gt;=1,martianeum3[[#This Row],[masa '[kg']]]*martianeum3[[#This Row],[zawartosc '[%']]]*0.01,0)</f>
        <v>0</v>
      </c>
      <c r="G969">
        <f>martianeum3[[#This Row],[stan_magazynu '[kg']]]+martianeum3[[#This Row],[ile_kg_materiału_z_ładunku]]</f>
        <v>9.6562999999999484</v>
      </c>
      <c r="H969">
        <f>IF(martianeum3[[#This Row],[stan_po_wydobyciu_z_ładunku]]&gt;=100,100,0)</f>
        <v>0</v>
      </c>
      <c r="I969">
        <f>martianeum3[[#This Row],[stan_po_wydobyciu_z_ładunku]]-martianeum3[[#This Row],[ile_zabiera_na_orbite]]</f>
        <v>9.6562999999999484</v>
      </c>
    </row>
    <row r="970" spans="1:9" x14ac:dyDescent="0.25">
      <c r="A970" s="1">
        <v>49609</v>
      </c>
      <c r="B970">
        <f t="shared" si="15"/>
        <v>9.6562999999999484</v>
      </c>
      <c r="C970" t="s">
        <v>12</v>
      </c>
      <c r="D970">
        <v>21.5</v>
      </c>
      <c r="E970">
        <v>9.3000000000000007</v>
      </c>
      <c r="F970">
        <f>IF(martianeum3[[#This Row],[zawartosc '[%']]]&gt;=1,martianeum3[[#This Row],[masa '[kg']]]*martianeum3[[#This Row],[zawartosc '[%']]]*0.01,0)</f>
        <v>1.9995000000000003</v>
      </c>
      <c r="G970">
        <f>martianeum3[[#This Row],[stan_magazynu '[kg']]]+martianeum3[[#This Row],[ile_kg_materiału_z_ładunku]]</f>
        <v>11.65579999999995</v>
      </c>
      <c r="H970">
        <f>IF(martianeum3[[#This Row],[stan_po_wydobyciu_z_ładunku]]&gt;=100,100,0)</f>
        <v>0</v>
      </c>
      <c r="I970">
        <f>martianeum3[[#This Row],[stan_po_wydobyciu_z_ładunku]]-martianeum3[[#This Row],[ile_zabiera_na_orbite]]</f>
        <v>11.65579999999995</v>
      </c>
    </row>
    <row r="971" spans="1:9" x14ac:dyDescent="0.25">
      <c r="A971" s="1">
        <v>49610</v>
      </c>
      <c r="B971">
        <f t="shared" si="15"/>
        <v>11.65579999999995</v>
      </c>
      <c r="C971" t="s">
        <v>19</v>
      </c>
      <c r="D971">
        <v>29.9</v>
      </c>
      <c r="E971">
        <v>2.4</v>
      </c>
      <c r="F971">
        <f>IF(martianeum3[[#This Row],[zawartosc '[%']]]&gt;=1,martianeum3[[#This Row],[masa '[kg']]]*martianeum3[[#This Row],[zawartosc '[%']]]*0.01,0)</f>
        <v>0.7175999999999999</v>
      </c>
      <c r="G971">
        <f>martianeum3[[#This Row],[stan_magazynu '[kg']]]+martianeum3[[#This Row],[ile_kg_materiału_z_ładunku]]</f>
        <v>12.373399999999949</v>
      </c>
      <c r="H971">
        <f>IF(martianeum3[[#This Row],[stan_po_wydobyciu_z_ładunku]]&gt;=100,100,0)</f>
        <v>0</v>
      </c>
      <c r="I971">
        <f>martianeum3[[#This Row],[stan_po_wydobyciu_z_ładunku]]-martianeum3[[#This Row],[ile_zabiera_na_orbite]]</f>
        <v>12.373399999999949</v>
      </c>
    </row>
    <row r="972" spans="1:9" x14ac:dyDescent="0.25">
      <c r="A972" s="1">
        <v>49611</v>
      </c>
      <c r="B972">
        <f t="shared" si="15"/>
        <v>12.373399999999949</v>
      </c>
      <c r="C972" t="s">
        <v>10</v>
      </c>
      <c r="D972">
        <v>12.3</v>
      </c>
      <c r="E972">
        <v>35.1</v>
      </c>
      <c r="F972">
        <f>IF(martianeum3[[#This Row],[zawartosc '[%']]]&gt;=1,martianeum3[[#This Row],[masa '[kg']]]*martianeum3[[#This Row],[zawartosc '[%']]]*0.01,0)</f>
        <v>4.3173000000000004</v>
      </c>
      <c r="G972">
        <f>martianeum3[[#This Row],[stan_magazynu '[kg']]]+martianeum3[[#This Row],[ile_kg_materiału_z_ładunku]]</f>
        <v>16.69069999999995</v>
      </c>
      <c r="H972">
        <f>IF(martianeum3[[#This Row],[stan_po_wydobyciu_z_ładunku]]&gt;=100,100,0)</f>
        <v>0</v>
      </c>
      <c r="I972">
        <f>martianeum3[[#This Row],[stan_po_wydobyciu_z_ładunku]]-martianeum3[[#This Row],[ile_zabiera_na_orbite]]</f>
        <v>16.69069999999995</v>
      </c>
    </row>
    <row r="973" spans="1:9" x14ac:dyDescent="0.25">
      <c r="A973" s="1">
        <v>49612</v>
      </c>
      <c r="B973">
        <f t="shared" si="15"/>
        <v>16.69069999999995</v>
      </c>
      <c r="C973" t="s">
        <v>17</v>
      </c>
      <c r="D973">
        <v>21.7</v>
      </c>
      <c r="E973">
        <v>3.9</v>
      </c>
      <c r="F973">
        <f>IF(martianeum3[[#This Row],[zawartosc '[%']]]&gt;=1,martianeum3[[#This Row],[masa '[kg']]]*martianeum3[[#This Row],[zawartosc '[%']]]*0.01,0)</f>
        <v>0.84629999999999994</v>
      </c>
      <c r="G973">
        <f>martianeum3[[#This Row],[stan_magazynu '[kg']]]+martianeum3[[#This Row],[ile_kg_materiału_z_ładunku]]</f>
        <v>17.536999999999949</v>
      </c>
      <c r="H973">
        <f>IF(martianeum3[[#This Row],[stan_po_wydobyciu_z_ładunku]]&gt;=100,100,0)</f>
        <v>0</v>
      </c>
      <c r="I973">
        <f>martianeum3[[#This Row],[stan_po_wydobyciu_z_ładunku]]-martianeum3[[#This Row],[ile_zabiera_na_orbite]]</f>
        <v>17.536999999999949</v>
      </c>
    </row>
    <row r="974" spans="1:9" x14ac:dyDescent="0.25">
      <c r="A974" s="1">
        <v>49613</v>
      </c>
      <c r="B974">
        <f t="shared" si="15"/>
        <v>17.536999999999949</v>
      </c>
      <c r="C974" t="s">
        <v>10</v>
      </c>
      <c r="D974">
        <v>10.7</v>
      </c>
      <c r="E974">
        <v>0</v>
      </c>
      <c r="F974">
        <f>IF(martianeum3[[#This Row],[zawartosc '[%']]]&gt;=1,martianeum3[[#This Row],[masa '[kg']]]*martianeum3[[#This Row],[zawartosc '[%']]]*0.01,0)</f>
        <v>0</v>
      </c>
      <c r="G974">
        <f>martianeum3[[#This Row],[stan_magazynu '[kg']]]+martianeum3[[#This Row],[ile_kg_materiału_z_ładunku]]</f>
        <v>17.536999999999949</v>
      </c>
      <c r="H974">
        <f>IF(martianeum3[[#This Row],[stan_po_wydobyciu_z_ładunku]]&gt;=100,100,0)</f>
        <v>0</v>
      </c>
      <c r="I974">
        <f>martianeum3[[#This Row],[stan_po_wydobyciu_z_ładunku]]-martianeum3[[#This Row],[ile_zabiera_na_orbite]]</f>
        <v>17.536999999999949</v>
      </c>
    </row>
    <row r="975" spans="1:9" x14ac:dyDescent="0.25">
      <c r="A975" s="1">
        <v>49614</v>
      </c>
      <c r="B975">
        <f t="shared" si="15"/>
        <v>17.536999999999949</v>
      </c>
      <c r="C975" t="s">
        <v>5</v>
      </c>
      <c r="D975">
        <v>21.5</v>
      </c>
      <c r="E975">
        <v>0</v>
      </c>
      <c r="F975">
        <f>IF(martianeum3[[#This Row],[zawartosc '[%']]]&gt;=1,martianeum3[[#This Row],[masa '[kg']]]*martianeum3[[#This Row],[zawartosc '[%']]]*0.01,0)</f>
        <v>0</v>
      </c>
      <c r="G975">
        <f>martianeum3[[#This Row],[stan_magazynu '[kg']]]+martianeum3[[#This Row],[ile_kg_materiału_z_ładunku]]</f>
        <v>17.536999999999949</v>
      </c>
      <c r="H975">
        <f>IF(martianeum3[[#This Row],[stan_po_wydobyciu_z_ładunku]]&gt;=100,100,0)</f>
        <v>0</v>
      </c>
      <c r="I975">
        <f>martianeum3[[#This Row],[stan_po_wydobyciu_z_ładunku]]-martianeum3[[#This Row],[ile_zabiera_na_orbite]]</f>
        <v>17.536999999999949</v>
      </c>
    </row>
    <row r="976" spans="1:9" x14ac:dyDescent="0.25">
      <c r="A976" s="1">
        <v>49615</v>
      </c>
      <c r="B976">
        <f t="shared" si="15"/>
        <v>17.536999999999949</v>
      </c>
      <c r="C976" t="s">
        <v>10</v>
      </c>
      <c r="D976">
        <v>26</v>
      </c>
      <c r="E976">
        <v>33.799999999999997</v>
      </c>
      <c r="F976">
        <f>IF(martianeum3[[#This Row],[zawartosc '[%']]]&gt;=1,martianeum3[[#This Row],[masa '[kg']]]*martianeum3[[#This Row],[zawartosc '[%']]]*0.01,0)</f>
        <v>8.7880000000000003</v>
      </c>
      <c r="G976">
        <f>martianeum3[[#This Row],[stan_magazynu '[kg']]]+martianeum3[[#This Row],[ile_kg_materiału_z_ładunku]]</f>
        <v>26.32499999999995</v>
      </c>
      <c r="H976">
        <f>IF(martianeum3[[#This Row],[stan_po_wydobyciu_z_ładunku]]&gt;=100,100,0)</f>
        <v>0</v>
      </c>
      <c r="I976">
        <f>martianeum3[[#This Row],[stan_po_wydobyciu_z_ładunku]]-martianeum3[[#This Row],[ile_zabiera_na_orbite]]</f>
        <v>26.32499999999995</v>
      </c>
    </row>
    <row r="977" spans="1:9" x14ac:dyDescent="0.25">
      <c r="A977" s="1">
        <v>49616</v>
      </c>
      <c r="B977">
        <f t="shared" si="15"/>
        <v>26.32499999999995</v>
      </c>
      <c r="C977" t="s">
        <v>15</v>
      </c>
      <c r="D977">
        <v>24.4</v>
      </c>
      <c r="E977">
        <v>15.4</v>
      </c>
      <c r="F977">
        <f>IF(martianeum3[[#This Row],[zawartosc '[%']]]&gt;=1,martianeum3[[#This Row],[masa '[kg']]]*martianeum3[[#This Row],[zawartosc '[%']]]*0.01,0)</f>
        <v>3.7576000000000001</v>
      </c>
      <c r="G977">
        <f>martianeum3[[#This Row],[stan_magazynu '[kg']]]+martianeum3[[#This Row],[ile_kg_materiału_z_ładunku]]</f>
        <v>30.08259999999995</v>
      </c>
      <c r="H977">
        <f>IF(martianeum3[[#This Row],[stan_po_wydobyciu_z_ładunku]]&gt;=100,100,0)</f>
        <v>0</v>
      </c>
      <c r="I977">
        <f>martianeum3[[#This Row],[stan_po_wydobyciu_z_ładunku]]-martianeum3[[#This Row],[ile_zabiera_na_orbite]]</f>
        <v>30.08259999999995</v>
      </c>
    </row>
    <row r="978" spans="1:9" x14ac:dyDescent="0.25">
      <c r="A978" s="1">
        <v>49617</v>
      </c>
      <c r="B978">
        <f t="shared" si="15"/>
        <v>30.08259999999995</v>
      </c>
      <c r="C978" t="s">
        <v>5</v>
      </c>
      <c r="D978">
        <v>20.8</v>
      </c>
      <c r="E978">
        <v>0</v>
      </c>
      <c r="F978">
        <f>IF(martianeum3[[#This Row],[zawartosc '[%']]]&gt;=1,martianeum3[[#This Row],[masa '[kg']]]*martianeum3[[#This Row],[zawartosc '[%']]]*0.01,0)</f>
        <v>0</v>
      </c>
      <c r="G978">
        <f>martianeum3[[#This Row],[stan_magazynu '[kg']]]+martianeum3[[#This Row],[ile_kg_materiału_z_ładunku]]</f>
        <v>30.08259999999995</v>
      </c>
      <c r="H978">
        <f>IF(martianeum3[[#This Row],[stan_po_wydobyciu_z_ładunku]]&gt;=100,100,0)</f>
        <v>0</v>
      </c>
      <c r="I978">
        <f>martianeum3[[#This Row],[stan_po_wydobyciu_z_ładunku]]-martianeum3[[#This Row],[ile_zabiera_na_orbite]]</f>
        <v>30.08259999999995</v>
      </c>
    </row>
    <row r="979" spans="1:9" x14ac:dyDescent="0.25">
      <c r="A979" s="1">
        <v>49618</v>
      </c>
      <c r="B979">
        <f t="shared" si="15"/>
        <v>30.08259999999995</v>
      </c>
      <c r="C979" t="s">
        <v>13</v>
      </c>
      <c r="D979">
        <v>18.2</v>
      </c>
      <c r="E979">
        <v>15.7</v>
      </c>
      <c r="F979">
        <f>IF(martianeum3[[#This Row],[zawartosc '[%']]]&gt;=1,martianeum3[[#This Row],[masa '[kg']]]*martianeum3[[#This Row],[zawartosc '[%']]]*0.01,0)</f>
        <v>2.8573999999999997</v>
      </c>
      <c r="G979">
        <f>martianeum3[[#This Row],[stan_magazynu '[kg']]]+martianeum3[[#This Row],[ile_kg_materiału_z_ładunku]]</f>
        <v>32.939999999999948</v>
      </c>
      <c r="H979">
        <f>IF(martianeum3[[#This Row],[stan_po_wydobyciu_z_ładunku]]&gt;=100,100,0)</f>
        <v>0</v>
      </c>
      <c r="I979">
        <f>martianeum3[[#This Row],[stan_po_wydobyciu_z_ładunku]]-martianeum3[[#This Row],[ile_zabiera_na_orbite]]</f>
        <v>32.939999999999948</v>
      </c>
    </row>
    <row r="980" spans="1:9" x14ac:dyDescent="0.25">
      <c r="A980" s="1">
        <v>49619</v>
      </c>
      <c r="B980">
        <f t="shared" si="15"/>
        <v>32.939999999999948</v>
      </c>
      <c r="C980" t="s">
        <v>17</v>
      </c>
      <c r="D980">
        <v>25.6</v>
      </c>
      <c r="E980">
        <v>7</v>
      </c>
      <c r="F980">
        <f>IF(martianeum3[[#This Row],[zawartosc '[%']]]&gt;=1,martianeum3[[#This Row],[masa '[kg']]]*martianeum3[[#This Row],[zawartosc '[%']]]*0.01,0)</f>
        <v>1.7920000000000003</v>
      </c>
      <c r="G980">
        <f>martianeum3[[#This Row],[stan_magazynu '[kg']]]+martianeum3[[#This Row],[ile_kg_materiału_z_ładunku]]</f>
        <v>34.73199999999995</v>
      </c>
      <c r="H980">
        <f>IF(martianeum3[[#This Row],[stan_po_wydobyciu_z_ładunku]]&gt;=100,100,0)</f>
        <v>0</v>
      </c>
      <c r="I980">
        <f>martianeum3[[#This Row],[stan_po_wydobyciu_z_ładunku]]-martianeum3[[#This Row],[ile_zabiera_na_orbite]]</f>
        <v>34.73199999999995</v>
      </c>
    </row>
    <row r="981" spans="1:9" x14ac:dyDescent="0.25">
      <c r="A981" s="1">
        <v>49620</v>
      </c>
      <c r="B981">
        <f t="shared" si="15"/>
        <v>34.73199999999995</v>
      </c>
      <c r="C981" t="s">
        <v>11</v>
      </c>
      <c r="D981">
        <v>25.2</v>
      </c>
      <c r="E981">
        <v>0</v>
      </c>
      <c r="F981">
        <f>IF(martianeum3[[#This Row],[zawartosc '[%']]]&gt;=1,martianeum3[[#This Row],[masa '[kg']]]*martianeum3[[#This Row],[zawartosc '[%']]]*0.01,0)</f>
        <v>0</v>
      </c>
      <c r="G981">
        <f>martianeum3[[#This Row],[stan_magazynu '[kg']]]+martianeum3[[#This Row],[ile_kg_materiału_z_ładunku]]</f>
        <v>34.73199999999995</v>
      </c>
      <c r="H981">
        <f>IF(martianeum3[[#This Row],[stan_po_wydobyciu_z_ładunku]]&gt;=100,100,0)</f>
        <v>0</v>
      </c>
      <c r="I981">
        <f>martianeum3[[#This Row],[stan_po_wydobyciu_z_ładunku]]-martianeum3[[#This Row],[ile_zabiera_na_orbite]]</f>
        <v>34.73199999999995</v>
      </c>
    </row>
    <row r="982" spans="1:9" x14ac:dyDescent="0.25">
      <c r="A982" s="1">
        <v>49621</v>
      </c>
      <c r="B982">
        <f t="shared" si="15"/>
        <v>34.73199999999995</v>
      </c>
      <c r="C982" t="s">
        <v>12</v>
      </c>
      <c r="D982">
        <v>19.5</v>
      </c>
      <c r="E982">
        <v>5.3</v>
      </c>
      <c r="F982">
        <f>IF(martianeum3[[#This Row],[zawartosc '[%']]]&gt;=1,martianeum3[[#This Row],[masa '[kg']]]*martianeum3[[#This Row],[zawartosc '[%']]]*0.01,0)</f>
        <v>1.0334999999999999</v>
      </c>
      <c r="G982">
        <f>martianeum3[[#This Row],[stan_magazynu '[kg']]]+martianeum3[[#This Row],[ile_kg_materiału_z_ładunku]]</f>
        <v>35.765499999999946</v>
      </c>
      <c r="H982">
        <f>IF(martianeum3[[#This Row],[stan_po_wydobyciu_z_ładunku]]&gt;=100,100,0)</f>
        <v>0</v>
      </c>
      <c r="I982">
        <f>martianeum3[[#This Row],[stan_po_wydobyciu_z_ładunku]]-martianeum3[[#This Row],[ile_zabiera_na_orbite]]</f>
        <v>35.765499999999946</v>
      </c>
    </row>
    <row r="983" spans="1:9" x14ac:dyDescent="0.25">
      <c r="A983" s="1">
        <v>49622</v>
      </c>
      <c r="B983">
        <f t="shared" si="15"/>
        <v>35.765499999999946</v>
      </c>
      <c r="C983" t="s">
        <v>24</v>
      </c>
      <c r="D983">
        <v>15.2</v>
      </c>
      <c r="E983">
        <v>2.1</v>
      </c>
      <c r="F983">
        <f>IF(martianeum3[[#This Row],[zawartosc '[%']]]&gt;=1,martianeum3[[#This Row],[masa '[kg']]]*martianeum3[[#This Row],[zawartosc '[%']]]*0.01,0)</f>
        <v>0.31919999999999998</v>
      </c>
      <c r="G983">
        <f>martianeum3[[#This Row],[stan_magazynu '[kg']]]+martianeum3[[#This Row],[ile_kg_materiału_z_ładunku]]</f>
        <v>36.084699999999948</v>
      </c>
      <c r="H983">
        <f>IF(martianeum3[[#This Row],[stan_po_wydobyciu_z_ładunku]]&gt;=100,100,0)</f>
        <v>0</v>
      </c>
      <c r="I983">
        <f>martianeum3[[#This Row],[stan_po_wydobyciu_z_ładunku]]-martianeum3[[#This Row],[ile_zabiera_na_orbite]]</f>
        <v>36.084699999999948</v>
      </c>
    </row>
    <row r="984" spans="1:9" x14ac:dyDescent="0.25">
      <c r="A984" s="1">
        <v>49623</v>
      </c>
      <c r="B984">
        <f t="shared" si="15"/>
        <v>36.084699999999948</v>
      </c>
      <c r="C984" t="s">
        <v>15</v>
      </c>
      <c r="D984">
        <v>21.3</v>
      </c>
      <c r="E984">
        <v>11.4</v>
      </c>
      <c r="F984">
        <f>IF(martianeum3[[#This Row],[zawartosc '[%']]]&gt;=1,martianeum3[[#This Row],[masa '[kg']]]*martianeum3[[#This Row],[zawartosc '[%']]]*0.01,0)</f>
        <v>2.4282000000000004</v>
      </c>
      <c r="G984">
        <f>martianeum3[[#This Row],[stan_magazynu '[kg']]]+martianeum3[[#This Row],[ile_kg_materiału_z_ładunku]]</f>
        <v>38.512899999999945</v>
      </c>
      <c r="H984">
        <f>IF(martianeum3[[#This Row],[stan_po_wydobyciu_z_ładunku]]&gt;=100,100,0)</f>
        <v>0</v>
      </c>
      <c r="I984">
        <f>martianeum3[[#This Row],[stan_po_wydobyciu_z_ładunku]]-martianeum3[[#This Row],[ile_zabiera_na_orbite]]</f>
        <v>38.512899999999945</v>
      </c>
    </row>
    <row r="985" spans="1:9" x14ac:dyDescent="0.25">
      <c r="A985" s="1">
        <v>49624</v>
      </c>
      <c r="B985">
        <f t="shared" si="15"/>
        <v>38.512899999999945</v>
      </c>
      <c r="C985" t="s">
        <v>15</v>
      </c>
      <c r="D985">
        <v>21.8</v>
      </c>
      <c r="E985">
        <v>17.399999999999999</v>
      </c>
      <c r="F985">
        <f>IF(martianeum3[[#This Row],[zawartosc '[%']]]&gt;=1,martianeum3[[#This Row],[masa '[kg']]]*martianeum3[[#This Row],[zawartosc '[%']]]*0.01,0)</f>
        <v>3.7932000000000001</v>
      </c>
      <c r="G985">
        <f>martianeum3[[#This Row],[stan_magazynu '[kg']]]+martianeum3[[#This Row],[ile_kg_materiału_z_ładunku]]</f>
        <v>42.306099999999944</v>
      </c>
      <c r="H985">
        <f>IF(martianeum3[[#This Row],[stan_po_wydobyciu_z_ładunku]]&gt;=100,100,0)</f>
        <v>0</v>
      </c>
      <c r="I985">
        <f>martianeum3[[#This Row],[stan_po_wydobyciu_z_ładunku]]-martianeum3[[#This Row],[ile_zabiera_na_orbite]]</f>
        <v>42.306099999999944</v>
      </c>
    </row>
    <row r="986" spans="1:9" x14ac:dyDescent="0.25">
      <c r="A986" s="1">
        <v>49625</v>
      </c>
      <c r="B986">
        <f t="shared" si="15"/>
        <v>42.306099999999944</v>
      </c>
      <c r="C986" t="s">
        <v>16</v>
      </c>
      <c r="D986">
        <v>27.7</v>
      </c>
      <c r="E986">
        <v>0.5</v>
      </c>
      <c r="F986">
        <f>IF(martianeum3[[#This Row],[zawartosc '[%']]]&gt;=1,martianeum3[[#This Row],[masa '[kg']]]*martianeum3[[#This Row],[zawartosc '[%']]]*0.01,0)</f>
        <v>0</v>
      </c>
      <c r="G986">
        <f>martianeum3[[#This Row],[stan_magazynu '[kg']]]+martianeum3[[#This Row],[ile_kg_materiału_z_ładunku]]</f>
        <v>42.306099999999944</v>
      </c>
      <c r="H986">
        <f>IF(martianeum3[[#This Row],[stan_po_wydobyciu_z_ładunku]]&gt;=100,100,0)</f>
        <v>0</v>
      </c>
      <c r="I986">
        <f>martianeum3[[#This Row],[stan_po_wydobyciu_z_ładunku]]-martianeum3[[#This Row],[ile_zabiera_na_orbite]]</f>
        <v>42.306099999999944</v>
      </c>
    </row>
    <row r="987" spans="1:9" x14ac:dyDescent="0.25">
      <c r="A987" s="1">
        <v>49626</v>
      </c>
      <c r="B987">
        <f t="shared" si="15"/>
        <v>42.306099999999944</v>
      </c>
      <c r="C987" t="s">
        <v>10</v>
      </c>
      <c r="D987">
        <v>28.5</v>
      </c>
      <c r="E987">
        <v>46</v>
      </c>
      <c r="F987">
        <f>IF(martianeum3[[#This Row],[zawartosc '[%']]]&gt;=1,martianeum3[[#This Row],[masa '[kg']]]*martianeum3[[#This Row],[zawartosc '[%']]]*0.01,0)</f>
        <v>13.11</v>
      </c>
      <c r="G987">
        <f>martianeum3[[#This Row],[stan_magazynu '[kg']]]+martianeum3[[#This Row],[ile_kg_materiału_z_ładunku]]</f>
        <v>55.416099999999943</v>
      </c>
      <c r="H987">
        <f>IF(martianeum3[[#This Row],[stan_po_wydobyciu_z_ładunku]]&gt;=100,100,0)</f>
        <v>0</v>
      </c>
      <c r="I987">
        <f>martianeum3[[#This Row],[stan_po_wydobyciu_z_ładunku]]-martianeum3[[#This Row],[ile_zabiera_na_orbite]]</f>
        <v>55.416099999999943</v>
      </c>
    </row>
    <row r="988" spans="1:9" x14ac:dyDescent="0.25">
      <c r="A988" s="1">
        <v>49627</v>
      </c>
      <c r="B988">
        <f t="shared" si="15"/>
        <v>55.416099999999943</v>
      </c>
      <c r="C988" t="s">
        <v>27</v>
      </c>
      <c r="D988">
        <v>25.7</v>
      </c>
      <c r="E988">
        <v>0</v>
      </c>
      <c r="F988">
        <f>IF(martianeum3[[#This Row],[zawartosc '[%']]]&gt;=1,martianeum3[[#This Row],[masa '[kg']]]*martianeum3[[#This Row],[zawartosc '[%']]]*0.01,0)</f>
        <v>0</v>
      </c>
      <c r="G988">
        <f>martianeum3[[#This Row],[stan_magazynu '[kg']]]+martianeum3[[#This Row],[ile_kg_materiału_z_ładunku]]</f>
        <v>55.416099999999943</v>
      </c>
      <c r="H988">
        <f>IF(martianeum3[[#This Row],[stan_po_wydobyciu_z_ładunku]]&gt;=100,100,0)</f>
        <v>0</v>
      </c>
      <c r="I988">
        <f>martianeum3[[#This Row],[stan_po_wydobyciu_z_ładunku]]-martianeum3[[#This Row],[ile_zabiera_na_orbite]]</f>
        <v>55.416099999999943</v>
      </c>
    </row>
    <row r="989" spans="1:9" x14ac:dyDescent="0.25">
      <c r="A989" s="1">
        <v>49628</v>
      </c>
      <c r="B989">
        <f t="shared" si="15"/>
        <v>55.416099999999943</v>
      </c>
      <c r="C989" t="s">
        <v>10</v>
      </c>
      <c r="D989">
        <v>18</v>
      </c>
      <c r="E989">
        <v>0.5</v>
      </c>
      <c r="F989">
        <f>IF(martianeum3[[#This Row],[zawartosc '[%']]]&gt;=1,martianeum3[[#This Row],[masa '[kg']]]*martianeum3[[#This Row],[zawartosc '[%']]]*0.01,0)</f>
        <v>0</v>
      </c>
      <c r="G989">
        <f>martianeum3[[#This Row],[stan_magazynu '[kg']]]+martianeum3[[#This Row],[ile_kg_materiału_z_ładunku]]</f>
        <v>55.416099999999943</v>
      </c>
      <c r="H989">
        <f>IF(martianeum3[[#This Row],[stan_po_wydobyciu_z_ładunku]]&gt;=100,100,0)</f>
        <v>0</v>
      </c>
      <c r="I989">
        <f>martianeum3[[#This Row],[stan_po_wydobyciu_z_ładunku]]-martianeum3[[#This Row],[ile_zabiera_na_orbite]]</f>
        <v>55.416099999999943</v>
      </c>
    </row>
    <row r="990" spans="1:9" x14ac:dyDescent="0.25">
      <c r="A990" s="1">
        <v>49629</v>
      </c>
      <c r="B990">
        <f t="shared" si="15"/>
        <v>55.416099999999943</v>
      </c>
      <c r="C990" t="s">
        <v>6</v>
      </c>
      <c r="D990">
        <v>29.5</v>
      </c>
      <c r="E990">
        <v>0</v>
      </c>
      <c r="F990">
        <f>IF(martianeum3[[#This Row],[zawartosc '[%']]]&gt;=1,martianeum3[[#This Row],[masa '[kg']]]*martianeum3[[#This Row],[zawartosc '[%']]]*0.01,0)</f>
        <v>0</v>
      </c>
      <c r="G990">
        <f>martianeum3[[#This Row],[stan_magazynu '[kg']]]+martianeum3[[#This Row],[ile_kg_materiału_z_ładunku]]</f>
        <v>55.416099999999943</v>
      </c>
      <c r="H990">
        <f>IF(martianeum3[[#This Row],[stan_po_wydobyciu_z_ładunku]]&gt;=100,100,0)</f>
        <v>0</v>
      </c>
      <c r="I990">
        <f>martianeum3[[#This Row],[stan_po_wydobyciu_z_ładunku]]-martianeum3[[#This Row],[ile_zabiera_na_orbite]]</f>
        <v>55.416099999999943</v>
      </c>
    </row>
    <row r="991" spans="1:9" x14ac:dyDescent="0.25">
      <c r="A991" s="1">
        <v>49630</v>
      </c>
      <c r="B991">
        <f t="shared" si="15"/>
        <v>55.416099999999943</v>
      </c>
      <c r="C991" t="s">
        <v>18</v>
      </c>
      <c r="D991">
        <v>21</v>
      </c>
      <c r="E991">
        <v>10.3</v>
      </c>
      <c r="F991">
        <f>IF(martianeum3[[#This Row],[zawartosc '[%']]]&gt;=1,martianeum3[[#This Row],[masa '[kg']]]*martianeum3[[#This Row],[zawartosc '[%']]]*0.01,0)</f>
        <v>2.1630000000000003</v>
      </c>
      <c r="G991">
        <f>martianeum3[[#This Row],[stan_magazynu '[kg']]]+martianeum3[[#This Row],[ile_kg_materiału_z_ładunku]]</f>
        <v>57.57909999999994</v>
      </c>
      <c r="H991">
        <f>IF(martianeum3[[#This Row],[stan_po_wydobyciu_z_ładunku]]&gt;=100,100,0)</f>
        <v>0</v>
      </c>
      <c r="I991">
        <f>martianeum3[[#This Row],[stan_po_wydobyciu_z_ładunku]]-martianeum3[[#This Row],[ile_zabiera_na_orbite]]</f>
        <v>57.57909999999994</v>
      </c>
    </row>
    <row r="992" spans="1:9" x14ac:dyDescent="0.25">
      <c r="A992" s="1">
        <v>49631</v>
      </c>
      <c r="B992">
        <f t="shared" si="15"/>
        <v>57.57909999999994</v>
      </c>
      <c r="C992" t="s">
        <v>20</v>
      </c>
      <c r="D992">
        <v>11.4</v>
      </c>
      <c r="E992">
        <v>3.2</v>
      </c>
      <c r="F992">
        <f>IF(martianeum3[[#This Row],[zawartosc '[%']]]&gt;=1,martianeum3[[#This Row],[masa '[kg']]]*martianeum3[[#This Row],[zawartosc '[%']]]*0.01,0)</f>
        <v>0.36480000000000007</v>
      </c>
      <c r="G992">
        <f>martianeum3[[#This Row],[stan_magazynu '[kg']]]+martianeum3[[#This Row],[ile_kg_materiału_z_ładunku]]</f>
        <v>57.943899999999942</v>
      </c>
      <c r="H992">
        <f>IF(martianeum3[[#This Row],[stan_po_wydobyciu_z_ładunku]]&gt;=100,100,0)</f>
        <v>0</v>
      </c>
      <c r="I992">
        <f>martianeum3[[#This Row],[stan_po_wydobyciu_z_ładunku]]-martianeum3[[#This Row],[ile_zabiera_na_orbite]]</f>
        <v>57.943899999999942</v>
      </c>
    </row>
    <row r="993" spans="1:9" x14ac:dyDescent="0.25">
      <c r="A993" s="1">
        <v>49632</v>
      </c>
      <c r="B993">
        <f t="shared" si="15"/>
        <v>57.943899999999942</v>
      </c>
      <c r="C993" t="s">
        <v>10</v>
      </c>
      <c r="D993">
        <v>12.7</v>
      </c>
      <c r="E993">
        <v>0</v>
      </c>
      <c r="F993">
        <f>IF(martianeum3[[#This Row],[zawartosc '[%']]]&gt;=1,martianeum3[[#This Row],[masa '[kg']]]*martianeum3[[#This Row],[zawartosc '[%']]]*0.01,0)</f>
        <v>0</v>
      </c>
      <c r="G993">
        <f>martianeum3[[#This Row],[stan_magazynu '[kg']]]+martianeum3[[#This Row],[ile_kg_materiału_z_ładunku]]</f>
        <v>57.943899999999942</v>
      </c>
      <c r="H993">
        <f>IF(martianeum3[[#This Row],[stan_po_wydobyciu_z_ładunku]]&gt;=100,100,0)</f>
        <v>0</v>
      </c>
      <c r="I993">
        <f>martianeum3[[#This Row],[stan_po_wydobyciu_z_ładunku]]-martianeum3[[#This Row],[ile_zabiera_na_orbite]]</f>
        <v>57.943899999999942</v>
      </c>
    </row>
    <row r="994" spans="1:9" x14ac:dyDescent="0.25">
      <c r="A994" s="1">
        <v>49633</v>
      </c>
      <c r="B994">
        <f t="shared" si="15"/>
        <v>57.943899999999942</v>
      </c>
      <c r="C994" t="s">
        <v>5</v>
      </c>
      <c r="D994">
        <v>14.1</v>
      </c>
      <c r="E994">
        <v>6.2</v>
      </c>
      <c r="F994">
        <f>IF(martianeum3[[#This Row],[zawartosc '[%']]]&gt;=1,martianeum3[[#This Row],[masa '[kg']]]*martianeum3[[#This Row],[zawartosc '[%']]]*0.01,0)</f>
        <v>0.87420000000000009</v>
      </c>
      <c r="G994">
        <f>martianeum3[[#This Row],[stan_magazynu '[kg']]]+martianeum3[[#This Row],[ile_kg_materiału_z_ładunku]]</f>
        <v>58.818099999999944</v>
      </c>
      <c r="H994">
        <f>IF(martianeum3[[#This Row],[stan_po_wydobyciu_z_ładunku]]&gt;=100,100,0)</f>
        <v>0</v>
      </c>
      <c r="I994">
        <f>martianeum3[[#This Row],[stan_po_wydobyciu_z_ładunku]]-martianeum3[[#This Row],[ile_zabiera_na_orbite]]</f>
        <v>58.818099999999944</v>
      </c>
    </row>
    <row r="995" spans="1:9" x14ac:dyDescent="0.25">
      <c r="A995" s="1">
        <v>49634</v>
      </c>
      <c r="B995">
        <f t="shared" si="15"/>
        <v>58.818099999999944</v>
      </c>
      <c r="C995" t="s">
        <v>10</v>
      </c>
      <c r="D995">
        <v>29.5</v>
      </c>
      <c r="E995">
        <v>29.9</v>
      </c>
      <c r="F995">
        <f>IF(martianeum3[[#This Row],[zawartosc '[%']]]&gt;=1,martianeum3[[#This Row],[masa '[kg']]]*martianeum3[[#This Row],[zawartosc '[%']]]*0.01,0)</f>
        <v>8.8204999999999991</v>
      </c>
      <c r="G995">
        <f>martianeum3[[#This Row],[stan_magazynu '[kg']]]+martianeum3[[#This Row],[ile_kg_materiału_z_ładunku]]</f>
        <v>67.63859999999994</v>
      </c>
      <c r="H995">
        <f>IF(martianeum3[[#This Row],[stan_po_wydobyciu_z_ładunku]]&gt;=100,100,0)</f>
        <v>0</v>
      </c>
      <c r="I995">
        <f>martianeum3[[#This Row],[stan_po_wydobyciu_z_ładunku]]-martianeum3[[#This Row],[ile_zabiera_na_orbite]]</f>
        <v>67.63859999999994</v>
      </c>
    </row>
    <row r="996" spans="1:9" x14ac:dyDescent="0.25">
      <c r="A996" s="1">
        <v>49635</v>
      </c>
      <c r="B996">
        <f t="shared" si="15"/>
        <v>67.63859999999994</v>
      </c>
      <c r="C996" t="s">
        <v>22</v>
      </c>
      <c r="D996">
        <v>18.399999999999999</v>
      </c>
      <c r="E996">
        <v>0</v>
      </c>
      <c r="F996">
        <f>IF(martianeum3[[#This Row],[zawartosc '[%']]]&gt;=1,martianeum3[[#This Row],[masa '[kg']]]*martianeum3[[#This Row],[zawartosc '[%']]]*0.01,0)</f>
        <v>0</v>
      </c>
      <c r="G996">
        <f>martianeum3[[#This Row],[stan_magazynu '[kg']]]+martianeum3[[#This Row],[ile_kg_materiału_z_ładunku]]</f>
        <v>67.63859999999994</v>
      </c>
      <c r="H996">
        <f>IF(martianeum3[[#This Row],[stan_po_wydobyciu_z_ładunku]]&gt;=100,100,0)</f>
        <v>0</v>
      </c>
      <c r="I996">
        <f>martianeum3[[#This Row],[stan_po_wydobyciu_z_ładunku]]-martianeum3[[#This Row],[ile_zabiera_na_orbite]]</f>
        <v>67.63859999999994</v>
      </c>
    </row>
    <row r="997" spans="1:9" x14ac:dyDescent="0.25">
      <c r="A997" s="1">
        <v>49636</v>
      </c>
      <c r="B997">
        <f t="shared" si="15"/>
        <v>67.63859999999994</v>
      </c>
      <c r="C997" t="s">
        <v>10</v>
      </c>
      <c r="D997">
        <v>29.6</v>
      </c>
      <c r="E997">
        <v>43.9</v>
      </c>
      <c r="F997">
        <f>IF(martianeum3[[#This Row],[zawartosc '[%']]]&gt;=1,martianeum3[[#This Row],[masa '[kg']]]*martianeum3[[#This Row],[zawartosc '[%']]]*0.01,0)</f>
        <v>12.994400000000001</v>
      </c>
      <c r="G997">
        <f>martianeum3[[#This Row],[stan_magazynu '[kg']]]+martianeum3[[#This Row],[ile_kg_materiału_z_ładunku]]</f>
        <v>80.632999999999939</v>
      </c>
      <c r="H997">
        <f>IF(martianeum3[[#This Row],[stan_po_wydobyciu_z_ładunku]]&gt;=100,100,0)</f>
        <v>0</v>
      </c>
      <c r="I997">
        <f>martianeum3[[#This Row],[stan_po_wydobyciu_z_ładunku]]-martianeum3[[#This Row],[ile_zabiera_na_orbite]]</f>
        <v>80.632999999999939</v>
      </c>
    </row>
    <row r="998" spans="1:9" x14ac:dyDescent="0.25">
      <c r="A998" s="1">
        <v>49637</v>
      </c>
      <c r="B998">
        <f t="shared" si="15"/>
        <v>80.632999999999939</v>
      </c>
      <c r="C998" t="s">
        <v>15</v>
      </c>
      <c r="D998">
        <v>22.6</v>
      </c>
      <c r="E998">
        <v>14.6</v>
      </c>
      <c r="F998">
        <f>IF(martianeum3[[#This Row],[zawartosc '[%']]]&gt;=1,martianeum3[[#This Row],[masa '[kg']]]*martianeum3[[#This Row],[zawartosc '[%']]]*0.01,0)</f>
        <v>3.2996000000000003</v>
      </c>
      <c r="G998">
        <f>martianeum3[[#This Row],[stan_magazynu '[kg']]]+martianeum3[[#This Row],[ile_kg_materiału_z_ładunku]]</f>
        <v>83.932599999999937</v>
      </c>
      <c r="H998">
        <f>IF(martianeum3[[#This Row],[stan_po_wydobyciu_z_ładunku]]&gt;=100,100,0)</f>
        <v>0</v>
      </c>
      <c r="I998">
        <f>martianeum3[[#This Row],[stan_po_wydobyciu_z_ładunku]]-martianeum3[[#This Row],[ile_zabiera_na_orbite]]</f>
        <v>83.932599999999937</v>
      </c>
    </row>
    <row r="999" spans="1:9" x14ac:dyDescent="0.25">
      <c r="A999" s="1">
        <v>49638</v>
      </c>
      <c r="B999">
        <f t="shared" si="15"/>
        <v>83.932599999999937</v>
      </c>
      <c r="C999" t="s">
        <v>14</v>
      </c>
      <c r="D999">
        <v>13.2</v>
      </c>
      <c r="E999">
        <v>6.7</v>
      </c>
      <c r="F999">
        <f>IF(martianeum3[[#This Row],[zawartosc '[%']]]&gt;=1,martianeum3[[#This Row],[masa '[kg']]]*martianeum3[[#This Row],[zawartosc '[%']]]*0.01,0)</f>
        <v>0.88439999999999996</v>
      </c>
      <c r="G999">
        <f>martianeum3[[#This Row],[stan_magazynu '[kg']]]+martianeum3[[#This Row],[ile_kg_materiału_z_ładunku]]</f>
        <v>84.816999999999936</v>
      </c>
      <c r="H999">
        <f>IF(martianeum3[[#This Row],[stan_po_wydobyciu_z_ładunku]]&gt;=100,100,0)</f>
        <v>0</v>
      </c>
      <c r="I999">
        <f>martianeum3[[#This Row],[stan_po_wydobyciu_z_ładunku]]-martianeum3[[#This Row],[ile_zabiera_na_orbite]]</f>
        <v>84.816999999999936</v>
      </c>
    </row>
    <row r="1000" spans="1:9" x14ac:dyDescent="0.25">
      <c r="A1000" s="1">
        <v>49639</v>
      </c>
      <c r="B1000">
        <f t="shared" si="15"/>
        <v>84.816999999999936</v>
      </c>
      <c r="C1000" t="s">
        <v>6</v>
      </c>
      <c r="D1000">
        <v>10.4</v>
      </c>
      <c r="E1000">
        <v>8.5</v>
      </c>
      <c r="F1000">
        <f>IF(martianeum3[[#This Row],[zawartosc '[%']]]&gt;=1,martianeum3[[#This Row],[masa '[kg']]]*martianeum3[[#This Row],[zawartosc '[%']]]*0.01,0)</f>
        <v>0.88400000000000012</v>
      </c>
      <c r="G1000">
        <f>martianeum3[[#This Row],[stan_magazynu '[kg']]]+martianeum3[[#This Row],[ile_kg_materiału_z_ładunku]]</f>
        <v>85.700999999999937</v>
      </c>
      <c r="H1000">
        <f>IF(martianeum3[[#This Row],[stan_po_wydobyciu_z_ładunku]]&gt;=100,100,0)</f>
        <v>0</v>
      </c>
      <c r="I1000">
        <f>martianeum3[[#This Row],[stan_po_wydobyciu_z_ładunku]]-martianeum3[[#This Row],[ile_zabiera_na_orbite]]</f>
        <v>85.700999999999937</v>
      </c>
    </row>
    <row r="1001" spans="1:9" x14ac:dyDescent="0.25">
      <c r="A1001" s="1">
        <v>49640</v>
      </c>
      <c r="B1001">
        <f t="shared" si="15"/>
        <v>85.700999999999937</v>
      </c>
      <c r="C1001" t="s">
        <v>13</v>
      </c>
      <c r="D1001">
        <v>16.899999999999999</v>
      </c>
      <c r="E1001">
        <v>16.399999999999999</v>
      </c>
      <c r="F1001">
        <f>IF(martianeum3[[#This Row],[zawartosc '[%']]]&gt;=1,martianeum3[[#This Row],[masa '[kg']]]*martianeum3[[#This Row],[zawartosc '[%']]]*0.01,0)</f>
        <v>2.7715999999999998</v>
      </c>
      <c r="G1001">
        <f>martianeum3[[#This Row],[stan_magazynu '[kg']]]+martianeum3[[#This Row],[ile_kg_materiału_z_ładunku]]</f>
        <v>88.472599999999943</v>
      </c>
      <c r="H1001">
        <f>IF(martianeum3[[#This Row],[stan_po_wydobyciu_z_ładunku]]&gt;=100,100,0)</f>
        <v>0</v>
      </c>
      <c r="I1001">
        <f>martianeum3[[#This Row],[stan_po_wydobyciu_z_ładunku]]-martianeum3[[#This Row],[ile_zabiera_na_orbite]]</f>
        <v>88.472599999999943</v>
      </c>
    </row>
    <row r="1002" spans="1:9" x14ac:dyDescent="0.25">
      <c r="A1002" s="1">
        <v>49641</v>
      </c>
      <c r="B1002">
        <f t="shared" si="15"/>
        <v>88.472599999999943</v>
      </c>
      <c r="C1002" t="s">
        <v>15</v>
      </c>
      <c r="D1002">
        <v>19.399999999999999</v>
      </c>
      <c r="E1002">
        <v>0</v>
      </c>
      <c r="F1002">
        <f>IF(martianeum3[[#This Row],[zawartosc '[%']]]&gt;=1,martianeum3[[#This Row],[masa '[kg']]]*martianeum3[[#This Row],[zawartosc '[%']]]*0.01,0)</f>
        <v>0</v>
      </c>
      <c r="G1002">
        <f>martianeum3[[#This Row],[stan_magazynu '[kg']]]+martianeum3[[#This Row],[ile_kg_materiału_z_ładunku]]</f>
        <v>88.472599999999943</v>
      </c>
      <c r="H1002">
        <f>IF(martianeum3[[#This Row],[stan_po_wydobyciu_z_ładunku]]&gt;=100,100,0)</f>
        <v>0</v>
      </c>
      <c r="I1002">
        <f>martianeum3[[#This Row],[stan_po_wydobyciu_z_ładunku]]-martianeum3[[#This Row],[ile_zabiera_na_orbite]]</f>
        <v>88.472599999999943</v>
      </c>
    </row>
    <row r="1003" spans="1:9" x14ac:dyDescent="0.25">
      <c r="A1003" s="1">
        <v>49642</v>
      </c>
      <c r="B1003">
        <f t="shared" si="15"/>
        <v>88.472599999999943</v>
      </c>
      <c r="C1003" t="s">
        <v>24</v>
      </c>
      <c r="D1003">
        <v>16.899999999999999</v>
      </c>
      <c r="E1003">
        <v>1</v>
      </c>
      <c r="F1003">
        <f>IF(martianeum3[[#This Row],[zawartosc '[%']]]&gt;=1,martianeum3[[#This Row],[masa '[kg']]]*martianeum3[[#This Row],[zawartosc '[%']]]*0.01,0)</f>
        <v>0.16899999999999998</v>
      </c>
      <c r="G1003">
        <f>martianeum3[[#This Row],[stan_magazynu '[kg']]]+martianeum3[[#This Row],[ile_kg_materiału_z_ładunku]]</f>
        <v>88.64159999999994</v>
      </c>
      <c r="H1003">
        <f>IF(martianeum3[[#This Row],[stan_po_wydobyciu_z_ładunku]]&gt;=100,100,0)</f>
        <v>0</v>
      </c>
      <c r="I1003">
        <f>martianeum3[[#This Row],[stan_po_wydobyciu_z_ładunku]]-martianeum3[[#This Row],[ile_zabiera_na_orbite]]</f>
        <v>88.64159999999994</v>
      </c>
    </row>
    <row r="1004" spans="1:9" x14ac:dyDescent="0.25">
      <c r="A1004" s="1">
        <v>49643</v>
      </c>
      <c r="B1004">
        <f t="shared" si="15"/>
        <v>88.64159999999994</v>
      </c>
      <c r="C1004" t="s">
        <v>10</v>
      </c>
      <c r="D1004">
        <v>18.399999999999999</v>
      </c>
      <c r="E1004">
        <v>0</v>
      </c>
      <c r="F1004">
        <f>IF(martianeum3[[#This Row],[zawartosc '[%']]]&gt;=1,martianeum3[[#This Row],[masa '[kg']]]*martianeum3[[#This Row],[zawartosc '[%']]]*0.01,0)</f>
        <v>0</v>
      </c>
      <c r="G1004">
        <f>martianeum3[[#This Row],[stan_magazynu '[kg']]]+martianeum3[[#This Row],[ile_kg_materiału_z_ładunku]]</f>
        <v>88.64159999999994</v>
      </c>
      <c r="H1004">
        <f>IF(martianeum3[[#This Row],[stan_po_wydobyciu_z_ładunku]]&gt;=100,100,0)</f>
        <v>0</v>
      </c>
      <c r="I1004">
        <f>martianeum3[[#This Row],[stan_po_wydobyciu_z_ładunku]]-martianeum3[[#This Row],[ile_zabiera_na_orbite]]</f>
        <v>88.64159999999994</v>
      </c>
    </row>
    <row r="1005" spans="1:9" x14ac:dyDescent="0.25">
      <c r="A1005" s="1">
        <v>49644</v>
      </c>
      <c r="B1005">
        <f t="shared" si="15"/>
        <v>88.64159999999994</v>
      </c>
      <c r="C1005" t="s">
        <v>15</v>
      </c>
      <c r="D1005">
        <v>13.4</v>
      </c>
      <c r="E1005">
        <v>12.8</v>
      </c>
      <c r="F1005">
        <f>IF(martianeum3[[#This Row],[zawartosc '[%']]]&gt;=1,martianeum3[[#This Row],[masa '[kg']]]*martianeum3[[#This Row],[zawartosc '[%']]]*0.01,0)</f>
        <v>1.7152000000000001</v>
      </c>
      <c r="G1005">
        <f>martianeum3[[#This Row],[stan_magazynu '[kg']]]+martianeum3[[#This Row],[ile_kg_materiału_z_ładunku]]</f>
        <v>90.356799999999936</v>
      </c>
      <c r="H1005">
        <f>IF(martianeum3[[#This Row],[stan_po_wydobyciu_z_ładunku]]&gt;=100,100,0)</f>
        <v>0</v>
      </c>
      <c r="I1005">
        <f>martianeum3[[#This Row],[stan_po_wydobyciu_z_ładunku]]-martianeum3[[#This Row],[ile_zabiera_na_orbite]]</f>
        <v>90.356799999999936</v>
      </c>
    </row>
    <row r="1006" spans="1:9" x14ac:dyDescent="0.25">
      <c r="A1006" s="1">
        <v>49645</v>
      </c>
      <c r="B1006">
        <f t="shared" si="15"/>
        <v>90.356799999999936</v>
      </c>
      <c r="C1006" t="s">
        <v>7</v>
      </c>
      <c r="D1006">
        <v>28.8</v>
      </c>
      <c r="E1006">
        <v>0</v>
      </c>
      <c r="F1006">
        <f>IF(martianeum3[[#This Row],[zawartosc '[%']]]&gt;=1,martianeum3[[#This Row],[masa '[kg']]]*martianeum3[[#This Row],[zawartosc '[%']]]*0.01,0)</f>
        <v>0</v>
      </c>
      <c r="G1006">
        <f>martianeum3[[#This Row],[stan_magazynu '[kg']]]+martianeum3[[#This Row],[ile_kg_materiału_z_ładunku]]</f>
        <v>90.356799999999936</v>
      </c>
      <c r="H1006">
        <f>IF(martianeum3[[#This Row],[stan_po_wydobyciu_z_ładunku]]&gt;=100,100,0)</f>
        <v>0</v>
      </c>
      <c r="I1006">
        <f>martianeum3[[#This Row],[stan_po_wydobyciu_z_ładunku]]-martianeum3[[#This Row],[ile_zabiera_na_orbite]]</f>
        <v>90.356799999999936</v>
      </c>
    </row>
    <row r="1007" spans="1:9" x14ac:dyDescent="0.25">
      <c r="A1007" s="1">
        <v>49646</v>
      </c>
      <c r="B1007">
        <f t="shared" si="15"/>
        <v>90.356799999999936</v>
      </c>
      <c r="C1007" t="s">
        <v>13</v>
      </c>
      <c r="D1007">
        <v>19.5</v>
      </c>
      <c r="E1007">
        <v>1.3</v>
      </c>
      <c r="F1007">
        <f>IF(martianeum3[[#This Row],[zawartosc '[%']]]&gt;=1,martianeum3[[#This Row],[masa '[kg']]]*martianeum3[[#This Row],[zawartosc '[%']]]*0.01,0)</f>
        <v>0.2535</v>
      </c>
      <c r="G1007">
        <f>martianeum3[[#This Row],[stan_magazynu '[kg']]]+martianeum3[[#This Row],[ile_kg_materiału_z_ładunku]]</f>
        <v>90.610299999999938</v>
      </c>
      <c r="H1007">
        <f>IF(martianeum3[[#This Row],[stan_po_wydobyciu_z_ładunku]]&gt;=100,100,0)</f>
        <v>0</v>
      </c>
      <c r="I1007">
        <f>martianeum3[[#This Row],[stan_po_wydobyciu_z_ładunku]]-martianeum3[[#This Row],[ile_zabiera_na_orbite]]</f>
        <v>90.610299999999938</v>
      </c>
    </row>
    <row r="1008" spans="1:9" x14ac:dyDescent="0.25">
      <c r="A1008" s="1">
        <v>49647</v>
      </c>
      <c r="B1008">
        <f t="shared" si="15"/>
        <v>90.610299999999938</v>
      </c>
      <c r="C1008" t="s">
        <v>11</v>
      </c>
      <c r="D1008">
        <v>29</v>
      </c>
      <c r="E1008">
        <v>14</v>
      </c>
      <c r="F1008">
        <f>IF(martianeum3[[#This Row],[zawartosc '[%']]]&gt;=1,martianeum3[[#This Row],[masa '[kg']]]*martianeum3[[#This Row],[zawartosc '[%']]]*0.01,0)</f>
        <v>4.0600000000000005</v>
      </c>
      <c r="G1008">
        <f>martianeum3[[#This Row],[stan_magazynu '[kg']]]+martianeum3[[#This Row],[ile_kg_materiału_z_ładunku]]</f>
        <v>94.670299999999941</v>
      </c>
      <c r="H1008">
        <f>IF(martianeum3[[#This Row],[stan_po_wydobyciu_z_ładunku]]&gt;=100,100,0)</f>
        <v>0</v>
      </c>
      <c r="I1008">
        <f>martianeum3[[#This Row],[stan_po_wydobyciu_z_ładunku]]-martianeum3[[#This Row],[ile_zabiera_na_orbite]]</f>
        <v>94.670299999999941</v>
      </c>
    </row>
    <row r="1009" spans="1:9" x14ac:dyDescent="0.25">
      <c r="A1009" s="1">
        <v>49648</v>
      </c>
      <c r="B1009">
        <f t="shared" si="15"/>
        <v>94.670299999999941</v>
      </c>
      <c r="C1009" t="s">
        <v>10</v>
      </c>
      <c r="D1009">
        <v>29.6</v>
      </c>
      <c r="E1009">
        <v>28.7</v>
      </c>
      <c r="F1009">
        <f>IF(martianeum3[[#This Row],[zawartosc '[%']]]&gt;=1,martianeum3[[#This Row],[masa '[kg']]]*martianeum3[[#This Row],[zawartosc '[%']]]*0.01,0)</f>
        <v>8.4952000000000005</v>
      </c>
      <c r="G1009">
        <f>martianeum3[[#This Row],[stan_magazynu '[kg']]]+martianeum3[[#This Row],[ile_kg_materiału_z_ładunku]]</f>
        <v>103.16549999999994</v>
      </c>
      <c r="H1009">
        <f>IF(martianeum3[[#This Row],[stan_po_wydobyciu_z_ładunku]]&gt;=100,100,0)</f>
        <v>100</v>
      </c>
      <c r="I1009">
        <f>martianeum3[[#This Row],[stan_po_wydobyciu_z_ładunku]]-martianeum3[[#This Row],[ile_zabiera_na_orbite]]</f>
        <v>3.1654999999999376</v>
      </c>
    </row>
    <row r="1010" spans="1:9" x14ac:dyDescent="0.25">
      <c r="A1010" s="1">
        <v>49649</v>
      </c>
      <c r="B1010">
        <f t="shared" si="15"/>
        <v>3.1654999999999376</v>
      </c>
      <c r="C1010" t="s">
        <v>6</v>
      </c>
      <c r="D1010">
        <v>26.5</v>
      </c>
      <c r="E1010">
        <v>0</v>
      </c>
      <c r="F1010">
        <f>IF(martianeum3[[#This Row],[zawartosc '[%']]]&gt;=1,martianeum3[[#This Row],[masa '[kg']]]*martianeum3[[#This Row],[zawartosc '[%']]]*0.01,0)</f>
        <v>0</v>
      </c>
      <c r="G1010">
        <f>martianeum3[[#This Row],[stan_magazynu '[kg']]]+martianeum3[[#This Row],[ile_kg_materiału_z_ładunku]]</f>
        <v>3.1654999999999376</v>
      </c>
      <c r="H1010">
        <f>IF(martianeum3[[#This Row],[stan_po_wydobyciu_z_ładunku]]&gt;=100,100,0)</f>
        <v>0</v>
      </c>
      <c r="I1010">
        <f>martianeum3[[#This Row],[stan_po_wydobyciu_z_ładunku]]-martianeum3[[#This Row],[ile_zabiera_na_orbite]]</f>
        <v>3.1654999999999376</v>
      </c>
    </row>
    <row r="1011" spans="1:9" x14ac:dyDescent="0.25">
      <c r="A1011" s="1">
        <v>49650</v>
      </c>
      <c r="B1011">
        <f t="shared" si="15"/>
        <v>3.1654999999999376</v>
      </c>
      <c r="C1011" t="s">
        <v>18</v>
      </c>
      <c r="D1011">
        <v>24.8</v>
      </c>
      <c r="E1011">
        <v>12.1</v>
      </c>
      <c r="F1011">
        <f>IF(martianeum3[[#This Row],[zawartosc '[%']]]&gt;=1,martianeum3[[#This Row],[masa '[kg']]]*martianeum3[[#This Row],[zawartosc '[%']]]*0.01,0)</f>
        <v>3.0007999999999999</v>
      </c>
      <c r="G1011">
        <f>martianeum3[[#This Row],[stan_magazynu '[kg']]]+martianeum3[[#This Row],[ile_kg_materiału_z_ładunku]]</f>
        <v>6.1662999999999375</v>
      </c>
      <c r="H1011">
        <f>IF(martianeum3[[#This Row],[stan_po_wydobyciu_z_ładunku]]&gt;=100,100,0)</f>
        <v>0</v>
      </c>
      <c r="I1011">
        <f>martianeum3[[#This Row],[stan_po_wydobyciu_z_ładunku]]-martianeum3[[#This Row],[ile_zabiera_na_orbite]]</f>
        <v>6.1662999999999375</v>
      </c>
    </row>
    <row r="1012" spans="1:9" x14ac:dyDescent="0.25">
      <c r="A1012" s="1">
        <v>49651</v>
      </c>
      <c r="B1012">
        <f t="shared" si="15"/>
        <v>6.1662999999999375</v>
      </c>
      <c r="C1012" t="s">
        <v>10</v>
      </c>
      <c r="D1012">
        <v>20</v>
      </c>
      <c r="E1012">
        <v>14.7</v>
      </c>
      <c r="F1012">
        <f>IF(martianeum3[[#This Row],[zawartosc '[%']]]&gt;=1,martianeum3[[#This Row],[masa '[kg']]]*martianeum3[[#This Row],[zawartosc '[%']]]*0.01,0)</f>
        <v>2.94</v>
      </c>
      <c r="G1012">
        <f>martianeum3[[#This Row],[stan_magazynu '[kg']]]+martianeum3[[#This Row],[ile_kg_materiału_z_ładunku]]</f>
        <v>9.106299999999937</v>
      </c>
      <c r="H1012">
        <f>IF(martianeum3[[#This Row],[stan_po_wydobyciu_z_ładunku]]&gt;=100,100,0)</f>
        <v>0</v>
      </c>
      <c r="I1012">
        <f>martianeum3[[#This Row],[stan_po_wydobyciu_z_ładunku]]-martianeum3[[#This Row],[ile_zabiera_na_orbite]]</f>
        <v>9.106299999999937</v>
      </c>
    </row>
    <row r="1013" spans="1:9" x14ac:dyDescent="0.25">
      <c r="A1013" s="1">
        <v>49652</v>
      </c>
      <c r="B1013">
        <f t="shared" si="15"/>
        <v>9.106299999999937</v>
      </c>
      <c r="C1013" t="s">
        <v>19</v>
      </c>
      <c r="D1013">
        <v>16.899999999999999</v>
      </c>
      <c r="E1013">
        <v>38.299999999999997</v>
      </c>
      <c r="F1013">
        <f>IF(martianeum3[[#This Row],[zawartosc '[%']]]&gt;=1,martianeum3[[#This Row],[masa '[kg']]]*martianeum3[[#This Row],[zawartosc '[%']]]*0.01,0)</f>
        <v>6.4726999999999988</v>
      </c>
      <c r="G1013">
        <f>martianeum3[[#This Row],[stan_magazynu '[kg']]]+martianeum3[[#This Row],[ile_kg_materiału_z_ładunku]]</f>
        <v>15.578999999999937</v>
      </c>
      <c r="H1013">
        <f>IF(martianeum3[[#This Row],[stan_po_wydobyciu_z_ładunku]]&gt;=100,100,0)</f>
        <v>0</v>
      </c>
      <c r="I1013">
        <f>martianeum3[[#This Row],[stan_po_wydobyciu_z_ładunku]]-martianeum3[[#This Row],[ile_zabiera_na_orbite]]</f>
        <v>15.578999999999937</v>
      </c>
    </row>
    <row r="1014" spans="1:9" x14ac:dyDescent="0.25">
      <c r="A1014" s="1">
        <v>49653</v>
      </c>
      <c r="B1014">
        <f t="shared" si="15"/>
        <v>15.578999999999937</v>
      </c>
      <c r="C1014" t="s">
        <v>10</v>
      </c>
      <c r="D1014">
        <v>11.5</v>
      </c>
      <c r="E1014">
        <v>24.7</v>
      </c>
      <c r="F1014">
        <f>IF(martianeum3[[#This Row],[zawartosc '[%']]]&gt;=1,martianeum3[[#This Row],[masa '[kg']]]*martianeum3[[#This Row],[zawartosc '[%']]]*0.01,0)</f>
        <v>2.8405</v>
      </c>
      <c r="G1014">
        <f>martianeum3[[#This Row],[stan_magazynu '[kg']]]+martianeum3[[#This Row],[ile_kg_materiału_z_ładunku]]</f>
        <v>18.419499999999935</v>
      </c>
      <c r="H1014">
        <f>IF(martianeum3[[#This Row],[stan_po_wydobyciu_z_ładunku]]&gt;=100,100,0)</f>
        <v>0</v>
      </c>
      <c r="I1014">
        <f>martianeum3[[#This Row],[stan_po_wydobyciu_z_ładunku]]-martianeum3[[#This Row],[ile_zabiera_na_orbite]]</f>
        <v>18.419499999999935</v>
      </c>
    </row>
    <row r="1015" spans="1:9" x14ac:dyDescent="0.25">
      <c r="A1015" s="1">
        <v>49654</v>
      </c>
      <c r="B1015">
        <f t="shared" si="15"/>
        <v>18.419499999999935</v>
      </c>
      <c r="C1015" t="s">
        <v>13</v>
      </c>
      <c r="D1015">
        <v>11.4</v>
      </c>
      <c r="E1015">
        <v>0</v>
      </c>
      <c r="F1015">
        <f>IF(martianeum3[[#This Row],[zawartosc '[%']]]&gt;=1,martianeum3[[#This Row],[masa '[kg']]]*martianeum3[[#This Row],[zawartosc '[%']]]*0.01,0)</f>
        <v>0</v>
      </c>
      <c r="G1015">
        <f>martianeum3[[#This Row],[stan_magazynu '[kg']]]+martianeum3[[#This Row],[ile_kg_materiału_z_ładunku]]</f>
        <v>18.419499999999935</v>
      </c>
      <c r="H1015">
        <f>IF(martianeum3[[#This Row],[stan_po_wydobyciu_z_ładunku]]&gt;=100,100,0)</f>
        <v>0</v>
      </c>
      <c r="I1015">
        <f>martianeum3[[#This Row],[stan_po_wydobyciu_z_ładunku]]-martianeum3[[#This Row],[ile_zabiera_na_orbite]]</f>
        <v>18.419499999999935</v>
      </c>
    </row>
    <row r="1016" spans="1:9" x14ac:dyDescent="0.25">
      <c r="A1016" s="1">
        <v>49655</v>
      </c>
      <c r="B1016">
        <f t="shared" si="15"/>
        <v>18.419499999999935</v>
      </c>
      <c r="C1016" t="s">
        <v>6</v>
      </c>
      <c r="D1016">
        <v>28.5</v>
      </c>
      <c r="E1016">
        <v>0</v>
      </c>
      <c r="F1016">
        <f>IF(martianeum3[[#This Row],[zawartosc '[%']]]&gt;=1,martianeum3[[#This Row],[masa '[kg']]]*martianeum3[[#This Row],[zawartosc '[%']]]*0.01,0)</f>
        <v>0</v>
      </c>
      <c r="G1016">
        <f>martianeum3[[#This Row],[stan_magazynu '[kg']]]+martianeum3[[#This Row],[ile_kg_materiału_z_ładunku]]</f>
        <v>18.419499999999935</v>
      </c>
      <c r="H1016">
        <f>IF(martianeum3[[#This Row],[stan_po_wydobyciu_z_ładunku]]&gt;=100,100,0)</f>
        <v>0</v>
      </c>
      <c r="I1016">
        <f>martianeum3[[#This Row],[stan_po_wydobyciu_z_ładunku]]-martianeum3[[#This Row],[ile_zabiera_na_orbite]]</f>
        <v>18.419499999999935</v>
      </c>
    </row>
    <row r="1017" spans="1:9" x14ac:dyDescent="0.25">
      <c r="A1017" s="1">
        <v>49656</v>
      </c>
      <c r="B1017">
        <f t="shared" si="15"/>
        <v>18.419499999999935</v>
      </c>
      <c r="C1017" t="s">
        <v>22</v>
      </c>
      <c r="D1017">
        <v>27.9</v>
      </c>
      <c r="E1017">
        <v>0.7</v>
      </c>
      <c r="F1017">
        <f>IF(martianeum3[[#This Row],[zawartosc '[%']]]&gt;=1,martianeum3[[#This Row],[masa '[kg']]]*martianeum3[[#This Row],[zawartosc '[%']]]*0.01,0)</f>
        <v>0</v>
      </c>
      <c r="G1017">
        <f>martianeum3[[#This Row],[stan_magazynu '[kg']]]+martianeum3[[#This Row],[ile_kg_materiału_z_ładunku]]</f>
        <v>18.419499999999935</v>
      </c>
      <c r="H1017">
        <f>IF(martianeum3[[#This Row],[stan_po_wydobyciu_z_ładunku]]&gt;=100,100,0)</f>
        <v>0</v>
      </c>
      <c r="I1017">
        <f>martianeum3[[#This Row],[stan_po_wydobyciu_z_ładunku]]-martianeum3[[#This Row],[ile_zabiera_na_orbite]]</f>
        <v>18.419499999999935</v>
      </c>
    </row>
    <row r="1018" spans="1:9" x14ac:dyDescent="0.25">
      <c r="A1018" s="1">
        <v>49657</v>
      </c>
      <c r="B1018">
        <f t="shared" si="15"/>
        <v>18.419499999999935</v>
      </c>
      <c r="C1018" t="s">
        <v>7</v>
      </c>
      <c r="D1018">
        <v>26.7</v>
      </c>
      <c r="E1018">
        <v>15.5</v>
      </c>
      <c r="F1018">
        <f>IF(martianeum3[[#This Row],[zawartosc '[%']]]&gt;=1,martianeum3[[#This Row],[masa '[kg']]]*martianeum3[[#This Row],[zawartosc '[%']]]*0.01,0)</f>
        <v>4.1384999999999996</v>
      </c>
      <c r="G1018">
        <f>martianeum3[[#This Row],[stan_magazynu '[kg']]]+martianeum3[[#This Row],[ile_kg_materiału_z_ładunku]]</f>
        <v>22.557999999999936</v>
      </c>
      <c r="H1018">
        <f>IF(martianeum3[[#This Row],[stan_po_wydobyciu_z_ładunku]]&gt;=100,100,0)</f>
        <v>0</v>
      </c>
      <c r="I1018">
        <f>martianeum3[[#This Row],[stan_po_wydobyciu_z_ładunku]]-martianeum3[[#This Row],[ile_zabiera_na_orbite]]</f>
        <v>22.557999999999936</v>
      </c>
    </row>
    <row r="1019" spans="1:9" x14ac:dyDescent="0.25">
      <c r="A1019" s="1">
        <v>49658</v>
      </c>
      <c r="B1019">
        <f t="shared" si="15"/>
        <v>22.557999999999936</v>
      </c>
      <c r="C1019" t="s">
        <v>18</v>
      </c>
      <c r="D1019">
        <v>28.3</v>
      </c>
      <c r="E1019">
        <v>6.8</v>
      </c>
      <c r="F1019">
        <f>IF(martianeum3[[#This Row],[zawartosc '[%']]]&gt;=1,martianeum3[[#This Row],[masa '[kg']]]*martianeum3[[#This Row],[zawartosc '[%']]]*0.01,0)</f>
        <v>1.9244000000000001</v>
      </c>
      <c r="G1019">
        <f>martianeum3[[#This Row],[stan_magazynu '[kg']]]+martianeum3[[#This Row],[ile_kg_materiału_z_ładunku]]</f>
        <v>24.482399999999934</v>
      </c>
      <c r="H1019">
        <f>IF(martianeum3[[#This Row],[stan_po_wydobyciu_z_ładunku]]&gt;=100,100,0)</f>
        <v>0</v>
      </c>
      <c r="I1019">
        <f>martianeum3[[#This Row],[stan_po_wydobyciu_z_ładunku]]-martianeum3[[#This Row],[ile_zabiera_na_orbite]]</f>
        <v>24.482399999999934</v>
      </c>
    </row>
    <row r="1020" spans="1:9" x14ac:dyDescent="0.25">
      <c r="A1020" s="1">
        <v>49659</v>
      </c>
      <c r="B1020">
        <f t="shared" si="15"/>
        <v>24.482399999999934</v>
      </c>
      <c r="C1020" t="s">
        <v>10</v>
      </c>
      <c r="D1020">
        <v>28.9</v>
      </c>
      <c r="E1020">
        <v>0</v>
      </c>
      <c r="F1020">
        <f>IF(martianeum3[[#This Row],[zawartosc '[%']]]&gt;=1,martianeum3[[#This Row],[masa '[kg']]]*martianeum3[[#This Row],[zawartosc '[%']]]*0.01,0)</f>
        <v>0</v>
      </c>
      <c r="G1020">
        <f>martianeum3[[#This Row],[stan_magazynu '[kg']]]+martianeum3[[#This Row],[ile_kg_materiału_z_ładunku]]</f>
        <v>24.482399999999934</v>
      </c>
      <c r="H1020">
        <f>IF(martianeum3[[#This Row],[stan_po_wydobyciu_z_ładunku]]&gt;=100,100,0)</f>
        <v>0</v>
      </c>
      <c r="I1020">
        <f>martianeum3[[#This Row],[stan_po_wydobyciu_z_ładunku]]-martianeum3[[#This Row],[ile_zabiera_na_orbite]]</f>
        <v>24.482399999999934</v>
      </c>
    </row>
    <row r="1021" spans="1:9" x14ac:dyDescent="0.25">
      <c r="A1021" s="1">
        <v>49660</v>
      </c>
      <c r="B1021">
        <f t="shared" si="15"/>
        <v>24.482399999999934</v>
      </c>
      <c r="C1021" t="s">
        <v>20</v>
      </c>
      <c r="D1021">
        <v>21.6</v>
      </c>
      <c r="E1021">
        <v>4</v>
      </c>
      <c r="F1021">
        <f>IF(martianeum3[[#This Row],[zawartosc '[%']]]&gt;=1,martianeum3[[#This Row],[masa '[kg']]]*martianeum3[[#This Row],[zawartosc '[%']]]*0.01,0)</f>
        <v>0.8640000000000001</v>
      </c>
      <c r="G1021">
        <f>martianeum3[[#This Row],[stan_magazynu '[kg']]]+martianeum3[[#This Row],[ile_kg_materiału_z_ładunku]]</f>
        <v>25.346399999999935</v>
      </c>
      <c r="H1021">
        <f>IF(martianeum3[[#This Row],[stan_po_wydobyciu_z_ładunku]]&gt;=100,100,0)</f>
        <v>0</v>
      </c>
      <c r="I1021">
        <f>martianeum3[[#This Row],[stan_po_wydobyciu_z_ładunku]]-martianeum3[[#This Row],[ile_zabiera_na_orbite]]</f>
        <v>25.346399999999935</v>
      </c>
    </row>
    <row r="1022" spans="1:9" x14ac:dyDescent="0.25">
      <c r="A1022" s="1">
        <v>49661</v>
      </c>
      <c r="B1022">
        <f t="shared" si="15"/>
        <v>25.346399999999935</v>
      </c>
      <c r="C1022" t="s">
        <v>23</v>
      </c>
      <c r="D1022">
        <v>16.5</v>
      </c>
      <c r="E1022">
        <v>4.2</v>
      </c>
      <c r="F1022">
        <f>IF(martianeum3[[#This Row],[zawartosc '[%']]]&gt;=1,martianeum3[[#This Row],[masa '[kg']]]*martianeum3[[#This Row],[zawartosc '[%']]]*0.01,0)</f>
        <v>0.69299999999999995</v>
      </c>
      <c r="G1022">
        <f>martianeum3[[#This Row],[stan_magazynu '[kg']]]+martianeum3[[#This Row],[ile_kg_materiału_z_ładunku]]</f>
        <v>26.039399999999937</v>
      </c>
      <c r="H1022">
        <f>IF(martianeum3[[#This Row],[stan_po_wydobyciu_z_ładunku]]&gt;=100,100,0)</f>
        <v>0</v>
      </c>
      <c r="I1022">
        <f>martianeum3[[#This Row],[stan_po_wydobyciu_z_ładunku]]-martianeum3[[#This Row],[ile_zabiera_na_orbite]]</f>
        <v>26.039399999999937</v>
      </c>
    </row>
    <row r="1023" spans="1:9" x14ac:dyDescent="0.25">
      <c r="A1023" s="1">
        <v>49662</v>
      </c>
      <c r="B1023">
        <f t="shared" si="15"/>
        <v>26.039399999999937</v>
      </c>
      <c r="C1023" t="s">
        <v>13</v>
      </c>
      <c r="D1023">
        <v>24.6</v>
      </c>
      <c r="E1023">
        <v>10.6</v>
      </c>
      <c r="F1023">
        <f>IF(martianeum3[[#This Row],[zawartosc '[%']]]&gt;=1,martianeum3[[#This Row],[masa '[kg']]]*martianeum3[[#This Row],[zawartosc '[%']]]*0.01,0)</f>
        <v>2.6076000000000001</v>
      </c>
      <c r="G1023">
        <f>martianeum3[[#This Row],[stan_magazynu '[kg']]]+martianeum3[[#This Row],[ile_kg_materiału_z_ładunku]]</f>
        <v>28.646999999999938</v>
      </c>
      <c r="H1023">
        <f>IF(martianeum3[[#This Row],[stan_po_wydobyciu_z_ładunku]]&gt;=100,100,0)</f>
        <v>0</v>
      </c>
      <c r="I1023">
        <f>martianeum3[[#This Row],[stan_po_wydobyciu_z_ładunku]]-martianeum3[[#This Row],[ile_zabiera_na_orbite]]</f>
        <v>28.646999999999938</v>
      </c>
    </row>
    <row r="1024" spans="1:9" x14ac:dyDescent="0.25">
      <c r="A1024" s="1">
        <v>49663</v>
      </c>
      <c r="B1024">
        <f t="shared" si="15"/>
        <v>28.646999999999938</v>
      </c>
      <c r="C1024" t="s">
        <v>10</v>
      </c>
      <c r="D1024">
        <v>28.9</v>
      </c>
      <c r="E1024">
        <v>40.799999999999997</v>
      </c>
      <c r="F1024">
        <f>IF(martianeum3[[#This Row],[zawartosc '[%']]]&gt;=1,martianeum3[[#This Row],[masa '[kg']]]*martianeum3[[#This Row],[zawartosc '[%']]]*0.01,0)</f>
        <v>11.7912</v>
      </c>
      <c r="G1024">
        <f>martianeum3[[#This Row],[stan_magazynu '[kg']]]+martianeum3[[#This Row],[ile_kg_materiału_z_ładunku]]</f>
        <v>40.438199999999938</v>
      </c>
      <c r="H1024">
        <f>IF(martianeum3[[#This Row],[stan_po_wydobyciu_z_ładunku]]&gt;=100,100,0)</f>
        <v>0</v>
      </c>
      <c r="I1024">
        <f>martianeum3[[#This Row],[stan_po_wydobyciu_z_ładunku]]-martianeum3[[#This Row],[ile_zabiera_na_orbite]]</f>
        <v>40.438199999999938</v>
      </c>
    </row>
    <row r="1025" spans="1:9" x14ac:dyDescent="0.25">
      <c r="A1025" s="1">
        <v>49664</v>
      </c>
      <c r="B1025">
        <f t="shared" si="15"/>
        <v>40.438199999999938</v>
      </c>
      <c r="C1025" t="s">
        <v>10</v>
      </c>
      <c r="D1025">
        <v>22.1</v>
      </c>
      <c r="E1025">
        <v>10</v>
      </c>
      <c r="F1025">
        <f>IF(martianeum3[[#This Row],[zawartosc '[%']]]&gt;=1,martianeum3[[#This Row],[masa '[kg']]]*martianeum3[[#This Row],[zawartosc '[%']]]*0.01,0)</f>
        <v>2.21</v>
      </c>
      <c r="G1025">
        <f>martianeum3[[#This Row],[stan_magazynu '[kg']]]+martianeum3[[#This Row],[ile_kg_materiału_z_ładunku]]</f>
        <v>42.648199999999939</v>
      </c>
      <c r="H1025">
        <f>IF(martianeum3[[#This Row],[stan_po_wydobyciu_z_ładunku]]&gt;=100,100,0)</f>
        <v>0</v>
      </c>
      <c r="I1025">
        <f>martianeum3[[#This Row],[stan_po_wydobyciu_z_ładunku]]-martianeum3[[#This Row],[ile_zabiera_na_orbite]]</f>
        <v>42.648199999999939</v>
      </c>
    </row>
    <row r="1026" spans="1:9" x14ac:dyDescent="0.25">
      <c r="A1026" s="1">
        <v>49665</v>
      </c>
      <c r="B1026">
        <f t="shared" si="15"/>
        <v>42.648199999999939</v>
      </c>
      <c r="C1026" t="s">
        <v>21</v>
      </c>
      <c r="D1026">
        <v>29.3</v>
      </c>
      <c r="E1026">
        <v>0</v>
      </c>
      <c r="F1026">
        <f>IF(martianeum3[[#This Row],[zawartosc '[%']]]&gt;=1,martianeum3[[#This Row],[masa '[kg']]]*martianeum3[[#This Row],[zawartosc '[%']]]*0.01,0)</f>
        <v>0</v>
      </c>
      <c r="G1026">
        <f>martianeum3[[#This Row],[stan_magazynu '[kg']]]+martianeum3[[#This Row],[ile_kg_materiału_z_ładunku]]</f>
        <v>42.648199999999939</v>
      </c>
      <c r="H1026">
        <f>IF(martianeum3[[#This Row],[stan_po_wydobyciu_z_ładunku]]&gt;=100,100,0)</f>
        <v>0</v>
      </c>
      <c r="I1026">
        <f>martianeum3[[#This Row],[stan_po_wydobyciu_z_ładunku]]-martianeum3[[#This Row],[ile_zabiera_na_orbite]]</f>
        <v>42.648199999999939</v>
      </c>
    </row>
    <row r="1027" spans="1:9" x14ac:dyDescent="0.25">
      <c r="A1027" s="1">
        <v>49666</v>
      </c>
      <c r="B1027">
        <f t="shared" si="15"/>
        <v>42.648199999999939</v>
      </c>
      <c r="C1027" t="s">
        <v>18</v>
      </c>
      <c r="D1027">
        <v>18.8</v>
      </c>
      <c r="E1027">
        <v>4.7</v>
      </c>
      <c r="F1027">
        <f>IF(martianeum3[[#This Row],[zawartosc '[%']]]&gt;=1,martianeum3[[#This Row],[masa '[kg']]]*martianeum3[[#This Row],[zawartosc '[%']]]*0.01,0)</f>
        <v>0.88360000000000016</v>
      </c>
      <c r="G1027">
        <f>martianeum3[[#This Row],[stan_magazynu '[kg']]]+martianeum3[[#This Row],[ile_kg_materiału_z_ładunku]]</f>
        <v>43.53179999999994</v>
      </c>
      <c r="H1027">
        <f>IF(martianeum3[[#This Row],[stan_po_wydobyciu_z_ładunku]]&gt;=100,100,0)</f>
        <v>0</v>
      </c>
      <c r="I1027">
        <f>martianeum3[[#This Row],[stan_po_wydobyciu_z_ładunku]]-martianeum3[[#This Row],[ile_zabiera_na_orbite]]</f>
        <v>43.53179999999994</v>
      </c>
    </row>
    <row r="1028" spans="1:9" x14ac:dyDescent="0.25">
      <c r="A1028" s="1">
        <v>49667</v>
      </c>
      <c r="B1028">
        <f t="shared" ref="B1028:B1091" si="16">I1027</f>
        <v>43.53179999999994</v>
      </c>
      <c r="C1028" t="s">
        <v>19</v>
      </c>
      <c r="D1028">
        <v>26.5</v>
      </c>
      <c r="E1028">
        <v>7.3</v>
      </c>
      <c r="F1028">
        <f>IF(martianeum3[[#This Row],[zawartosc '[%']]]&gt;=1,martianeum3[[#This Row],[masa '[kg']]]*martianeum3[[#This Row],[zawartosc '[%']]]*0.01,0)</f>
        <v>1.9344999999999999</v>
      </c>
      <c r="G1028">
        <f>martianeum3[[#This Row],[stan_magazynu '[kg']]]+martianeum3[[#This Row],[ile_kg_materiału_z_ładunku]]</f>
        <v>45.46629999999994</v>
      </c>
      <c r="H1028">
        <f>IF(martianeum3[[#This Row],[stan_po_wydobyciu_z_ładunku]]&gt;=100,100,0)</f>
        <v>0</v>
      </c>
      <c r="I1028">
        <f>martianeum3[[#This Row],[stan_po_wydobyciu_z_ładunku]]-martianeum3[[#This Row],[ile_zabiera_na_orbite]]</f>
        <v>45.46629999999994</v>
      </c>
    </row>
    <row r="1029" spans="1:9" x14ac:dyDescent="0.25">
      <c r="A1029" s="1">
        <v>49668</v>
      </c>
      <c r="B1029">
        <f t="shared" si="16"/>
        <v>45.46629999999994</v>
      </c>
      <c r="C1029" t="s">
        <v>11</v>
      </c>
      <c r="D1029">
        <v>24</v>
      </c>
      <c r="E1029">
        <v>0</v>
      </c>
      <c r="F1029">
        <f>IF(martianeum3[[#This Row],[zawartosc '[%']]]&gt;=1,martianeum3[[#This Row],[masa '[kg']]]*martianeum3[[#This Row],[zawartosc '[%']]]*0.01,0)</f>
        <v>0</v>
      </c>
      <c r="G1029">
        <f>martianeum3[[#This Row],[stan_magazynu '[kg']]]+martianeum3[[#This Row],[ile_kg_materiału_z_ładunku]]</f>
        <v>45.46629999999994</v>
      </c>
      <c r="H1029">
        <f>IF(martianeum3[[#This Row],[stan_po_wydobyciu_z_ładunku]]&gt;=100,100,0)</f>
        <v>0</v>
      </c>
      <c r="I1029">
        <f>martianeum3[[#This Row],[stan_po_wydobyciu_z_ładunku]]-martianeum3[[#This Row],[ile_zabiera_na_orbite]]</f>
        <v>45.46629999999994</v>
      </c>
    </row>
    <row r="1030" spans="1:9" x14ac:dyDescent="0.25">
      <c r="A1030" s="1">
        <v>49669</v>
      </c>
      <c r="B1030">
        <f t="shared" si="16"/>
        <v>45.46629999999994</v>
      </c>
      <c r="C1030" t="s">
        <v>19</v>
      </c>
      <c r="D1030">
        <v>21</v>
      </c>
      <c r="E1030">
        <v>12.2</v>
      </c>
      <c r="F1030">
        <f>IF(martianeum3[[#This Row],[zawartosc '[%']]]&gt;=1,martianeum3[[#This Row],[masa '[kg']]]*martianeum3[[#This Row],[zawartosc '[%']]]*0.01,0)</f>
        <v>2.5619999999999998</v>
      </c>
      <c r="G1030">
        <f>martianeum3[[#This Row],[stan_magazynu '[kg']]]+martianeum3[[#This Row],[ile_kg_materiału_z_ładunku]]</f>
        <v>48.028299999999938</v>
      </c>
      <c r="H1030">
        <f>IF(martianeum3[[#This Row],[stan_po_wydobyciu_z_ładunku]]&gt;=100,100,0)</f>
        <v>0</v>
      </c>
      <c r="I1030">
        <f>martianeum3[[#This Row],[stan_po_wydobyciu_z_ładunku]]-martianeum3[[#This Row],[ile_zabiera_na_orbite]]</f>
        <v>48.028299999999938</v>
      </c>
    </row>
    <row r="1031" spans="1:9" x14ac:dyDescent="0.25">
      <c r="A1031" s="1">
        <v>49670</v>
      </c>
      <c r="B1031">
        <f t="shared" si="16"/>
        <v>48.028299999999938</v>
      </c>
      <c r="C1031" t="s">
        <v>17</v>
      </c>
      <c r="D1031">
        <v>28.1</v>
      </c>
      <c r="E1031">
        <v>6.7</v>
      </c>
      <c r="F1031">
        <f>IF(martianeum3[[#This Row],[zawartosc '[%']]]&gt;=1,martianeum3[[#This Row],[masa '[kg']]]*martianeum3[[#This Row],[zawartosc '[%']]]*0.01,0)</f>
        <v>1.8827</v>
      </c>
      <c r="G1031">
        <f>martianeum3[[#This Row],[stan_magazynu '[kg']]]+martianeum3[[#This Row],[ile_kg_materiału_z_ładunku]]</f>
        <v>49.910999999999937</v>
      </c>
      <c r="H1031">
        <f>IF(martianeum3[[#This Row],[stan_po_wydobyciu_z_ładunku]]&gt;=100,100,0)</f>
        <v>0</v>
      </c>
      <c r="I1031">
        <f>martianeum3[[#This Row],[stan_po_wydobyciu_z_ładunku]]-martianeum3[[#This Row],[ile_zabiera_na_orbite]]</f>
        <v>49.910999999999937</v>
      </c>
    </row>
    <row r="1032" spans="1:9" x14ac:dyDescent="0.25">
      <c r="A1032" s="1">
        <v>49671</v>
      </c>
      <c r="B1032">
        <f t="shared" si="16"/>
        <v>49.910999999999937</v>
      </c>
      <c r="C1032" t="s">
        <v>14</v>
      </c>
      <c r="D1032">
        <v>23.3</v>
      </c>
      <c r="E1032">
        <v>4.8</v>
      </c>
      <c r="F1032">
        <f>IF(martianeum3[[#This Row],[zawartosc '[%']]]&gt;=1,martianeum3[[#This Row],[masa '[kg']]]*martianeum3[[#This Row],[zawartosc '[%']]]*0.01,0)</f>
        <v>1.1184000000000001</v>
      </c>
      <c r="G1032">
        <f>martianeum3[[#This Row],[stan_magazynu '[kg']]]+martianeum3[[#This Row],[ile_kg_materiału_z_ładunku]]</f>
        <v>51.029399999999939</v>
      </c>
      <c r="H1032">
        <f>IF(martianeum3[[#This Row],[stan_po_wydobyciu_z_ładunku]]&gt;=100,100,0)</f>
        <v>0</v>
      </c>
      <c r="I1032">
        <f>martianeum3[[#This Row],[stan_po_wydobyciu_z_ładunku]]-martianeum3[[#This Row],[ile_zabiera_na_orbite]]</f>
        <v>51.029399999999939</v>
      </c>
    </row>
    <row r="1033" spans="1:9" x14ac:dyDescent="0.25">
      <c r="A1033" s="1">
        <v>49672</v>
      </c>
      <c r="B1033">
        <f t="shared" si="16"/>
        <v>51.029399999999939</v>
      </c>
      <c r="C1033" t="s">
        <v>17</v>
      </c>
      <c r="D1033">
        <v>14.3</v>
      </c>
      <c r="E1033">
        <v>1.5</v>
      </c>
      <c r="F1033">
        <f>IF(martianeum3[[#This Row],[zawartosc '[%']]]&gt;=1,martianeum3[[#This Row],[masa '[kg']]]*martianeum3[[#This Row],[zawartosc '[%']]]*0.01,0)</f>
        <v>0.21450000000000002</v>
      </c>
      <c r="G1033">
        <f>martianeum3[[#This Row],[stan_magazynu '[kg']]]+martianeum3[[#This Row],[ile_kg_materiału_z_ładunku]]</f>
        <v>51.24389999999994</v>
      </c>
      <c r="H1033">
        <f>IF(martianeum3[[#This Row],[stan_po_wydobyciu_z_ładunku]]&gt;=100,100,0)</f>
        <v>0</v>
      </c>
      <c r="I1033">
        <f>martianeum3[[#This Row],[stan_po_wydobyciu_z_ładunku]]-martianeum3[[#This Row],[ile_zabiera_na_orbite]]</f>
        <v>51.24389999999994</v>
      </c>
    </row>
    <row r="1034" spans="1:9" x14ac:dyDescent="0.25">
      <c r="A1034" s="1">
        <v>49673</v>
      </c>
      <c r="B1034">
        <f t="shared" si="16"/>
        <v>51.24389999999994</v>
      </c>
      <c r="C1034" t="s">
        <v>25</v>
      </c>
      <c r="D1034">
        <v>12.6</v>
      </c>
      <c r="E1034">
        <v>1.1000000000000001</v>
      </c>
      <c r="F1034">
        <f>IF(martianeum3[[#This Row],[zawartosc '[%']]]&gt;=1,martianeum3[[#This Row],[masa '[kg']]]*martianeum3[[#This Row],[zawartosc '[%']]]*0.01,0)</f>
        <v>0.13860000000000003</v>
      </c>
      <c r="G1034">
        <f>martianeum3[[#This Row],[stan_magazynu '[kg']]]+martianeum3[[#This Row],[ile_kg_materiału_z_ładunku]]</f>
        <v>51.382499999999936</v>
      </c>
      <c r="H1034">
        <f>IF(martianeum3[[#This Row],[stan_po_wydobyciu_z_ładunku]]&gt;=100,100,0)</f>
        <v>0</v>
      </c>
      <c r="I1034">
        <f>martianeum3[[#This Row],[stan_po_wydobyciu_z_ładunku]]-martianeum3[[#This Row],[ile_zabiera_na_orbite]]</f>
        <v>51.382499999999936</v>
      </c>
    </row>
    <row r="1035" spans="1:9" x14ac:dyDescent="0.25">
      <c r="A1035" s="1">
        <v>49674</v>
      </c>
      <c r="B1035">
        <f t="shared" si="16"/>
        <v>51.382499999999936</v>
      </c>
      <c r="C1035" t="s">
        <v>19</v>
      </c>
      <c r="D1035">
        <v>18.100000000000001</v>
      </c>
      <c r="E1035">
        <v>0</v>
      </c>
      <c r="F1035">
        <f>IF(martianeum3[[#This Row],[zawartosc '[%']]]&gt;=1,martianeum3[[#This Row],[masa '[kg']]]*martianeum3[[#This Row],[zawartosc '[%']]]*0.01,0)</f>
        <v>0</v>
      </c>
      <c r="G1035">
        <f>martianeum3[[#This Row],[stan_magazynu '[kg']]]+martianeum3[[#This Row],[ile_kg_materiału_z_ładunku]]</f>
        <v>51.382499999999936</v>
      </c>
      <c r="H1035">
        <f>IF(martianeum3[[#This Row],[stan_po_wydobyciu_z_ładunku]]&gt;=100,100,0)</f>
        <v>0</v>
      </c>
      <c r="I1035">
        <f>martianeum3[[#This Row],[stan_po_wydobyciu_z_ładunku]]-martianeum3[[#This Row],[ile_zabiera_na_orbite]]</f>
        <v>51.382499999999936</v>
      </c>
    </row>
    <row r="1036" spans="1:9" x14ac:dyDescent="0.25">
      <c r="A1036" s="1">
        <v>49675</v>
      </c>
      <c r="B1036">
        <f t="shared" si="16"/>
        <v>51.382499999999936</v>
      </c>
      <c r="C1036" t="s">
        <v>15</v>
      </c>
      <c r="D1036">
        <v>19</v>
      </c>
      <c r="E1036">
        <v>11</v>
      </c>
      <c r="F1036">
        <f>IF(martianeum3[[#This Row],[zawartosc '[%']]]&gt;=1,martianeum3[[#This Row],[masa '[kg']]]*martianeum3[[#This Row],[zawartosc '[%']]]*0.01,0)</f>
        <v>2.09</v>
      </c>
      <c r="G1036">
        <f>martianeum3[[#This Row],[stan_magazynu '[kg']]]+martianeum3[[#This Row],[ile_kg_materiału_z_ładunku]]</f>
        <v>53.47249999999994</v>
      </c>
      <c r="H1036">
        <f>IF(martianeum3[[#This Row],[stan_po_wydobyciu_z_ładunku]]&gt;=100,100,0)</f>
        <v>0</v>
      </c>
      <c r="I1036">
        <f>martianeum3[[#This Row],[stan_po_wydobyciu_z_ładunku]]-martianeum3[[#This Row],[ile_zabiera_na_orbite]]</f>
        <v>53.47249999999994</v>
      </c>
    </row>
    <row r="1037" spans="1:9" x14ac:dyDescent="0.25">
      <c r="A1037" s="1">
        <v>49676</v>
      </c>
      <c r="B1037">
        <f t="shared" si="16"/>
        <v>53.47249999999994</v>
      </c>
      <c r="C1037" t="s">
        <v>14</v>
      </c>
      <c r="D1037">
        <v>13.1</v>
      </c>
      <c r="E1037">
        <v>0</v>
      </c>
      <c r="F1037">
        <f>IF(martianeum3[[#This Row],[zawartosc '[%']]]&gt;=1,martianeum3[[#This Row],[masa '[kg']]]*martianeum3[[#This Row],[zawartosc '[%']]]*0.01,0)</f>
        <v>0</v>
      </c>
      <c r="G1037">
        <f>martianeum3[[#This Row],[stan_magazynu '[kg']]]+martianeum3[[#This Row],[ile_kg_materiału_z_ładunku]]</f>
        <v>53.47249999999994</v>
      </c>
      <c r="H1037">
        <f>IF(martianeum3[[#This Row],[stan_po_wydobyciu_z_ładunku]]&gt;=100,100,0)</f>
        <v>0</v>
      </c>
      <c r="I1037">
        <f>martianeum3[[#This Row],[stan_po_wydobyciu_z_ładunku]]-martianeum3[[#This Row],[ile_zabiera_na_orbite]]</f>
        <v>53.47249999999994</v>
      </c>
    </row>
    <row r="1038" spans="1:9" x14ac:dyDescent="0.25">
      <c r="A1038" s="1">
        <v>49677</v>
      </c>
      <c r="B1038">
        <f t="shared" si="16"/>
        <v>53.47249999999994</v>
      </c>
      <c r="C1038" t="s">
        <v>13</v>
      </c>
      <c r="D1038">
        <v>17.3</v>
      </c>
      <c r="E1038">
        <v>1.1000000000000001</v>
      </c>
      <c r="F1038">
        <f>IF(martianeum3[[#This Row],[zawartosc '[%']]]&gt;=1,martianeum3[[#This Row],[masa '[kg']]]*martianeum3[[#This Row],[zawartosc '[%']]]*0.01,0)</f>
        <v>0.19030000000000002</v>
      </c>
      <c r="G1038">
        <f>martianeum3[[#This Row],[stan_magazynu '[kg']]]+martianeum3[[#This Row],[ile_kg_materiału_z_ładunku]]</f>
        <v>53.66279999999994</v>
      </c>
      <c r="H1038">
        <f>IF(martianeum3[[#This Row],[stan_po_wydobyciu_z_ładunku]]&gt;=100,100,0)</f>
        <v>0</v>
      </c>
      <c r="I1038">
        <f>martianeum3[[#This Row],[stan_po_wydobyciu_z_ładunku]]-martianeum3[[#This Row],[ile_zabiera_na_orbite]]</f>
        <v>53.66279999999994</v>
      </c>
    </row>
    <row r="1039" spans="1:9" x14ac:dyDescent="0.25">
      <c r="A1039" s="1">
        <v>49678</v>
      </c>
      <c r="B1039">
        <f t="shared" si="16"/>
        <v>53.66279999999994</v>
      </c>
      <c r="C1039" t="s">
        <v>17</v>
      </c>
      <c r="D1039">
        <v>23.7</v>
      </c>
      <c r="E1039">
        <v>5.9</v>
      </c>
      <c r="F1039">
        <f>IF(martianeum3[[#This Row],[zawartosc '[%']]]&gt;=1,martianeum3[[#This Row],[masa '[kg']]]*martianeum3[[#This Row],[zawartosc '[%']]]*0.01,0)</f>
        <v>1.3983000000000001</v>
      </c>
      <c r="G1039">
        <f>martianeum3[[#This Row],[stan_magazynu '[kg']]]+martianeum3[[#This Row],[ile_kg_materiału_z_ładunku]]</f>
        <v>55.061099999999939</v>
      </c>
      <c r="H1039">
        <f>IF(martianeum3[[#This Row],[stan_po_wydobyciu_z_ładunku]]&gt;=100,100,0)</f>
        <v>0</v>
      </c>
      <c r="I1039">
        <f>martianeum3[[#This Row],[stan_po_wydobyciu_z_ładunku]]-martianeum3[[#This Row],[ile_zabiera_na_orbite]]</f>
        <v>55.061099999999939</v>
      </c>
    </row>
    <row r="1040" spans="1:9" x14ac:dyDescent="0.25">
      <c r="A1040" s="1">
        <v>49679</v>
      </c>
      <c r="B1040">
        <f t="shared" si="16"/>
        <v>55.061099999999939</v>
      </c>
      <c r="C1040" t="s">
        <v>33</v>
      </c>
      <c r="D1040">
        <v>26.3</v>
      </c>
      <c r="E1040">
        <v>0</v>
      </c>
      <c r="F1040">
        <f>IF(martianeum3[[#This Row],[zawartosc '[%']]]&gt;=1,martianeum3[[#This Row],[masa '[kg']]]*martianeum3[[#This Row],[zawartosc '[%']]]*0.01,0)</f>
        <v>0</v>
      </c>
      <c r="G1040">
        <f>martianeum3[[#This Row],[stan_magazynu '[kg']]]+martianeum3[[#This Row],[ile_kg_materiału_z_ładunku]]</f>
        <v>55.061099999999939</v>
      </c>
      <c r="H1040">
        <f>IF(martianeum3[[#This Row],[stan_po_wydobyciu_z_ładunku]]&gt;=100,100,0)</f>
        <v>0</v>
      </c>
      <c r="I1040">
        <f>martianeum3[[#This Row],[stan_po_wydobyciu_z_ładunku]]-martianeum3[[#This Row],[ile_zabiera_na_orbite]]</f>
        <v>55.061099999999939</v>
      </c>
    </row>
    <row r="1041" spans="1:9" x14ac:dyDescent="0.25">
      <c r="A1041" s="1">
        <v>49680</v>
      </c>
      <c r="B1041">
        <f t="shared" si="16"/>
        <v>55.061099999999939</v>
      </c>
      <c r="C1041" t="s">
        <v>15</v>
      </c>
      <c r="D1041">
        <v>16.399999999999999</v>
      </c>
      <c r="E1041">
        <v>0</v>
      </c>
      <c r="F1041">
        <f>IF(martianeum3[[#This Row],[zawartosc '[%']]]&gt;=1,martianeum3[[#This Row],[masa '[kg']]]*martianeum3[[#This Row],[zawartosc '[%']]]*0.01,0)</f>
        <v>0</v>
      </c>
      <c r="G1041">
        <f>martianeum3[[#This Row],[stan_magazynu '[kg']]]+martianeum3[[#This Row],[ile_kg_materiału_z_ładunku]]</f>
        <v>55.061099999999939</v>
      </c>
      <c r="H1041">
        <f>IF(martianeum3[[#This Row],[stan_po_wydobyciu_z_ładunku]]&gt;=100,100,0)</f>
        <v>0</v>
      </c>
      <c r="I1041">
        <f>martianeum3[[#This Row],[stan_po_wydobyciu_z_ładunku]]-martianeum3[[#This Row],[ile_zabiera_na_orbite]]</f>
        <v>55.061099999999939</v>
      </c>
    </row>
    <row r="1042" spans="1:9" x14ac:dyDescent="0.25">
      <c r="A1042" s="1">
        <v>49681</v>
      </c>
      <c r="B1042">
        <f t="shared" si="16"/>
        <v>55.061099999999939</v>
      </c>
      <c r="C1042" t="s">
        <v>9</v>
      </c>
      <c r="D1042">
        <v>13</v>
      </c>
      <c r="E1042">
        <v>0</v>
      </c>
      <c r="F1042">
        <f>IF(martianeum3[[#This Row],[zawartosc '[%']]]&gt;=1,martianeum3[[#This Row],[masa '[kg']]]*martianeum3[[#This Row],[zawartosc '[%']]]*0.01,0)</f>
        <v>0</v>
      </c>
      <c r="G1042">
        <f>martianeum3[[#This Row],[stan_magazynu '[kg']]]+martianeum3[[#This Row],[ile_kg_materiału_z_ładunku]]</f>
        <v>55.061099999999939</v>
      </c>
      <c r="H1042">
        <f>IF(martianeum3[[#This Row],[stan_po_wydobyciu_z_ładunku]]&gt;=100,100,0)</f>
        <v>0</v>
      </c>
      <c r="I1042">
        <f>martianeum3[[#This Row],[stan_po_wydobyciu_z_ładunku]]-martianeum3[[#This Row],[ile_zabiera_na_orbite]]</f>
        <v>55.061099999999939</v>
      </c>
    </row>
    <row r="1043" spans="1:9" x14ac:dyDescent="0.25">
      <c r="A1043" s="1">
        <v>49682</v>
      </c>
      <c r="B1043">
        <f t="shared" si="16"/>
        <v>55.061099999999939</v>
      </c>
      <c r="C1043" t="s">
        <v>11</v>
      </c>
      <c r="D1043">
        <v>28.6</v>
      </c>
      <c r="E1043">
        <v>1</v>
      </c>
      <c r="F1043">
        <f>IF(martianeum3[[#This Row],[zawartosc '[%']]]&gt;=1,martianeum3[[#This Row],[masa '[kg']]]*martianeum3[[#This Row],[zawartosc '[%']]]*0.01,0)</f>
        <v>0.28600000000000003</v>
      </c>
      <c r="G1043">
        <f>martianeum3[[#This Row],[stan_magazynu '[kg']]]+martianeum3[[#This Row],[ile_kg_materiału_z_ładunku]]</f>
        <v>55.347099999999941</v>
      </c>
      <c r="H1043">
        <f>IF(martianeum3[[#This Row],[stan_po_wydobyciu_z_ładunku]]&gt;=100,100,0)</f>
        <v>0</v>
      </c>
      <c r="I1043">
        <f>martianeum3[[#This Row],[stan_po_wydobyciu_z_ładunku]]-martianeum3[[#This Row],[ile_zabiera_na_orbite]]</f>
        <v>55.347099999999941</v>
      </c>
    </row>
    <row r="1044" spans="1:9" x14ac:dyDescent="0.25">
      <c r="A1044" s="1">
        <v>49683</v>
      </c>
      <c r="B1044">
        <f t="shared" si="16"/>
        <v>55.347099999999941</v>
      </c>
      <c r="C1044" t="s">
        <v>10</v>
      </c>
      <c r="D1044">
        <v>11.1</v>
      </c>
      <c r="E1044">
        <v>2.4</v>
      </c>
      <c r="F1044">
        <f>IF(martianeum3[[#This Row],[zawartosc '[%']]]&gt;=1,martianeum3[[#This Row],[masa '[kg']]]*martianeum3[[#This Row],[zawartosc '[%']]]*0.01,0)</f>
        <v>0.26639999999999997</v>
      </c>
      <c r="G1044">
        <f>martianeum3[[#This Row],[stan_magazynu '[kg']]]+martianeum3[[#This Row],[ile_kg_materiału_z_ładunku]]</f>
        <v>55.613499999999938</v>
      </c>
      <c r="H1044">
        <f>IF(martianeum3[[#This Row],[stan_po_wydobyciu_z_ładunku]]&gt;=100,100,0)</f>
        <v>0</v>
      </c>
      <c r="I1044">
        <f>martianeum3[[#This Row],[stan_po_wydobyciu_z_ładunku]]-martianeum3[[#This Row],[ile_zabiera_na_orbite]]</f>
        <v>55.613499999999938</v>
      </c>
    </row>
    <row r="1045" spans="1:9" x14ac:dyDescent="0.25">
      <c r="A1045" s="1">
        <v>49684</v>
      </c>
      <c r="B1045">
        <f t="shared" si="16"/>
        <v>55.613499999999938</v>
      </c>
      <c r="C1045" t="s">
        <v>24</v>
      </c>
      <c r="D1045">
        <v>12.9</v>
      </c>
      <c r="E1045">
        <v>2.9</v>
      </c>
      <c r="F1045">
        <f>IF(martianeum3[[#This Row],[zawartosc '[%']]]&gt;=1,martianeum3[[#This Row],[masa '[kg']]]*martianeum3[[#This Row],[zawartosc '[%']]]*0.01,0)</f>
        <v>0.37409999999999999</v>
      </c>
      <c r="G1045">
        <f>martianeum3[[#This Row],[stan_magazynu '[kg']]]+martianeum3[[#This Row],[ile_kg_materiału_z_ładunku]]</f>
        <v>55.987599999999937</v>
      </c>
      <c r="H1045">
        <f>IF(martianeum3[[#This Row],[stan_po_wydobyciu_z_ładunku]]&gt;=100,100,0)</f>
        <v>0</v>
      </c>
      <c r="I1045">
        <f>martianeum3[[#This Row],[stan_po_wydobyciu_z_ładunku]]-martianeum3[[#This Row],[ile_zabiera_na_orbite]]</f>
        <v>55.987599999999937</v>
      </c>
    </row>
    <row r="1046" spans="1:9" x14ac:dyDescent="0.25">
      <c r="A1046" s="1">
        <v>49685</v>
      </c>
      <c r="B1046">
        <f t="shared" si="16"/>
        <v>55.987599999999937</v>
      </c>
      <c r="C1046" t="s">
        <v>30</v>
      </c>
      <c r="D1046">
        <v>28.4</v>
      </c>
      <c r="E1046">
        <v>0.9</v>
      </c>
      <c r="F1046">
        <f>IF(martianeum3[[#This Row],[zawartosc '[%']]]&gt;=1,martianeum3[[#This Row],[masa '[kg']]]*martianeum3[[#This Row],[zawartosc '[%']]]*0.01,0)</f>
        <v>0</v>
      </c>
      <c r="G1046">
        <f>martianeum3[[#This Row],[stan_magazynu '[kg']]]+martianeum3[[#This Row],[ile_kg_materiału_z_ładunku]]</f>
        <v>55.987599999999937</v>
      </c>
      <c r="H1046">
        <f>IF(martianeum3[[#This Row],[stan_po_wydobyciu_z_ładunku]]&gt;=100,100,0)</f>
        <v>0</v>
      </c>
      <c r="I1046">
        <f>martianeum3[[#This Row],[stan_po_wydobyciu_z_ładunku]]-martianeum3[[#This Row],[ile_zabiera_na_orbite]]</f>
        <v>55.987599999999937</v>
      </c>
    </row>
    <row r="1047" spans="1:9" x14ac:dyDescent="0.25">
      <c r="A1047" s="1">
        <v>49686</v>
      </c>
      <c r="B1047">
        <f t="shared" si="16"/>
        <v>55.987599999999937</v>
      </c>
      <c r="C1047" t="s">
        <v>19</v>
      </c>
      <c r="D1047">
        <v>21.8</v>
      </c>
      <c r="E1047">
        <v>3.4</v>
      </c>
      <c r="F1047">
        <f>IF(martianeum3[[#This Row],[zawartosc '[%']]]&gt;=1,martianeum3[[#This Row],[masa '[kg']]]*martianeum3[[#This Row],[zawartosc '[%']]]*0.01,0)</f>
        <v>0.74120000000000008</v>
      </c>
      <c r="G1047">
        <f>martianeum3[[#This Row],[stan_magazynu '[kg']]]+martianeum3[[#This Row],[ile_kg_materiału_z_ładunku]]</f>
        <v>56.728799999999936</v>
      </c>
      <c r="H1047">
        <f>IF(martianeum3[[#This Row],[stan_po_wydobyciu_z_ładunku]]&gt;=100,100,0)</f>
        <v>0</v>
      </c>
      <c r="I1047">
        <f>martianeum3[[#This Row],[stan_po_wydobyciu_z_ładunku]]-martianeum3[[#This Row],[ile_zabiera_na_orbite]]</f>
        <v>56.728799999999936</v>
      </c>
    </row>
    <row r="1048" spans="1:9" x14ac:dyDescent="0.25">
      <c r="A1048" s="1">
        <v>49687</v>
      </c>
      <c r="B1048">
        <f t="shared" si="16"/>
        <v>56.728799999999936</v>
      </c>
      <c r="C1048" t="s">
        <v>6</v>
      </c>
      <c r="D1048">
        <v>20.8</v>
      </c>
      <c r="E1048">
        <v>11.8</v>
      </c>
      <c r="F1048">
        <f>IF(martianeum3[[#This Row],[zawartosc '[%']]]&gt;=1,martianeum3[[#This Row],[masa '[kg']]]*martianeum3[[#This Row],[zawartosc '[%']]]*0.01,0)</f>
        <v>2.4544000000000001</v>
      </c>
      <c r="G1048">
        <f>martianeum3[[#This Row],[stan_magazynu '[kg']]]+martianeum3[[#This Row],[ile_kg_materiału_z_ładunku]]</f>
        <v>59.183199999999935</v>
      </c>
      <c r="H1048">
        <f>IF(martianeum3[[#This Row],[stan_po_wydobyciu_z_ładunku]]&gt;=100,100,0)</f>
        <v>0</v>
      </c>
      <c r="I1048">
        <f>martianeum3[[#This Row],[stan_po_wydobyciu_z_ładunku]]-martianeum3[[#This Row],[ile_zabiera_na_orbite]]</f>
        <v>59.183199999999935</v>
      </c>
    </row>
    <row r="1049" spans="1:9" x14ac:dyDescent="0.25">
      <c r="A1049" s="1">
        <v>49688</v>
      </c>
      <c r="B1049">
        <f t="shared" si="16"/>
        <v>59.183199999999935</v>
      </c>
      <c r="C1049" t="s">
        <v>13</v>
      </c>
      <c r="D1049">
        <v>17.399999999999999</v>
      </c>
      <c r="E1049">
        <v>0</v>
      </c>
      <c r="F1049">
        <f>IF(martianeum3[[#This Row],[zawartosc '[%']]]&gt;=1,martianeum3[[#This Row],[masa '[kg']]]*martianeum3[[#This Row],[zawartosc '[%']]]*0.01,0)</f>
        <v>0</v>
      </c>
      <c r="G1049">
        <f>martianeum3[[#This Row],[stan_magazynu '[kg']]]+martianeum3[[#This Row],[ile_kg_materiału_z_ładunku]]</f>
        <v>59.183199999999935</v>
      </c>
      <c r="H1049">
        <f>IF(martianeum3[[#This Row],[stan_po_wydobyciu_z_ładunku]]&gt;=100,100,0)</f>
        <v>0</v>
      </c>
      <c r="I1049">
        <f>martianeum3[[#This Row],[stan_po_wydobyciu_z_ładunku]]-martianeum3[[#This Row],[ile_zabiera_na_orbite]]</f>
        <v>59.183199999999935</v>
      </c>
    </row>
    <row r="1050" spans="1:9" x14ac:dyDescent="0.25">
      <c r="A1050" s="1">
        <v>49689</v>
      </c>
      <c r="B1050">
        <f t="shared" si="16"/>
        <v>59.183199999999935</v>
      </c>
      <c r="C1050" t="s">
        <v>6</v>
      </c>
      <c r="D1050">
        <v>24.8</v>
      </c>
      <c r="E1050">
        <v>0</v>
      </c>
      <c r="F1050">
        <f>IF(martianeum3[[#This Row],[zawartosc '[%']]]&gt;=1,martianeum3[[#This Row],[masa '[kg']]]*martianeum3[[#This Row],[zawartosc '[%']]]*0.01,0)</f>
        <v>0</v>
      </c>
      <c r="G1050">
        <f>martianeum3[[#This Row],[stan_magazynu '[kg']]]+martianeum3[[#This Row],[ile_kg_materiału_z_ładunku]]</f>
        <v>59.183199999999935</v>
      </c>
      <c r="H1050">
        <f>IF(martianeum3[[#This Row],[stan_po_wydobyciu_z_ładunku]]&gt;=100,100,0)</f>
        <v>0</v>
      </c>
      <c r="I1050">
        <f>martianeum3[[#This Row],[stan_po_wydobyciu_z_ładunku]]-martianeum3[[#This Row],[ile_zabiera_na_orbite]]</f>
        <v>59.183199999999935</v>
      </c>
    </row>
    <row r="1051" spans="1:9" x14ac:dyDescent="0.25">
      <c r="A1051" s="1">
        <v>49690</v>
      </c>
      <c r="B1051">
        <f t="shared" si="16"/>
        <v>59.183199999999935</v>
      </c>
      <c r="C1051" t="s">
        <v>9</v>
      </c>
      <c r="D1051">
        <v>12.9</v>
      </c>
      <c r="E1051">
        <v>0</v>
      </c>
      <c r="F1051">
        <f>IF(martianeum3[[#This Row],[zawartosc '[%']]]&gt;=1,martianeum3[[#This Row],[masa '[kg']]]*martianeum3[[#This Row],[zawartosc '[%']]]*0.01,0)</f>
        <v>0</v>
      </c>
      <c r="G1051">
        <f>martianeum3[[#This Row],[stan_magazynu '[kg']]]+martianeum3[[#This Row],[ile_kg_materiału_z_ładunku]]</f>
        <v>59.183199999999935</v>
      </c>
      <c r="H1051">
        <f>IF(martianeum3[[#This Row],[stan_po_wydobyciu_z_ładunku]]&gt;=100,100,0)</f>
        <v>0</v>
      </c>
      <c r="I1051">
        <f>martianeum3[[#This Row],[stan_po_wydobyciu_z_ładunku]]-martianeum3[[#This Row],[ile_zabiera_na_orbite]]</f>
        <v>59.183199999999935</v>
      </c>
    </row>
    <row r="1052" spans="1:9" x14ac:dyDescent="0.25">
      <c r="A1052" s="1">
        <v>49691</v>
      </c>
      <c r="B1052">
        <f t="shared" si="16"/>
        <v>59.183199999999935</v>
      </c>
      <c r="C1052" t="s">
        <v>17</v>
      </c>
      <c r="D1052">
        <v>25.9</v>
      </c>
      <c r="E1052">
        <v>0</v>
      </c>
      <c r="F1052">
        <f>IF(martianeum3[[#This Row],[zawartosc '[%']]]&gt;=1,martianeum3[[#This Row],[masa '[kg']]]*martianeum3[[#This Row],[zawartosc '[%']]]*0.01,0)</f>
        <v>0</v>
      </c>
      <c r="G1052">
        <f>martianeum3[[#This Row],[stan_magazynu '[kg']]]+martianeum3[[#This Row],[ile_kg_materiału_z_ładunku]]</f>
        <v>59.183199999999935</v>
      </c>
      <c r="H1052">
        <f>IF(martianeum3[[#This Row],[stan_po_wydobyciu_z_ładunku]]&gt;=100,100,0)</f>
        <v>0</v>
      </c>
      <c r="I1052">
        <f>martianeum3[[#This Row],[stan_po_wydobyciu_z_ładunku]]-martianeum3[[#This Row],[ile_zabiera_na_orbite]]</f>
        <v>59.183199999999935</v>
      </c>
    </row>
    <row r="1053" spans="1:9" x14ac:dyDescent="0.25">
      <c r="A1053" s="1">
        <v>49692</v>
      </c>
      <c r="B1053">
        <f t="shared" si="16"/>
        <v>59.183199999999935</v>
      </c>
      <c r="C1053" t="s">
        <v>10</v>
      </c>
      <c r="D1053">
        <v>11.5</v>
      </c>
      <c r="E1053">
        <v>23.2</v>
      </c>
      <c r="F1053">
        <f>IF(martianeum3[[#This Row],[zawartosc '[%']]]&gt;=1,martianeum3[[#This Row],[masa '[kg']]]*martianeum3[[#This Row],[zawartosc '[%']]]*0.01,0)</f>
        <v>2.6680000000000001</v>
      </c>
      <c r="G1053">
        <f>martianeum3[[#This Row],[stan_magazynu '[kg']]]+martianeum3[[#This Row],[ile_kg_materiału_z_ładunku]]</f>
        <v>61.851199999999935</v>
      </c>
      <c r="H1053">
        <f>IF(martianeum3[[#This Row],[stan_po_wydobyciu_z_ładunku]]&gt;=100,100,0)</f>
        <v>0</v>
      </c>
      <c r="I1053">
        <f>martianeum3[[#This Row],[stan_po_wydobyciu_z_ładunku]]-martianeum3[[#This Row],[ile_zabiera_na_orbite]]</f>
        <v>61.851199999999935</v>
      </c>
    </row>
    <row r="1054" spans="1:9" x14ac:dyDescent="0.25">
      <c r="A1054" s="1">
        <v>49693</v>
      </c>
      <c r="B1054">
        <f t="shared" si="16"/>
        <v>61.851199999999935</v>
      </c>
      <c r="C1054" t="s">
        <v>20</v>
      </c>
      <c r="D1054">
        <v>25.5</v>
      </c>
      <c r="E1054">
        <v>0</v>
      </c>
      <c r="F1054">
        <f>IF(martianeum3[[#This Row],[zawartosc '[%']]]&gt;=1,martianeum3[[#This Row],[masa '[kg']]]*martianeum3[[#This Row],[zawartosc '[%']]]*0.01,0)</f>
        <v>0</v>
      </c>
      <c r="G1054">
        <f>martianeum3[[#This Row],[stan_magazynu '[kg']]]+martianeum3[[#This Row],[ile_kg_materiału_z_ładunku]]</f>
        <v>61.851199999999935</v>
      </c>
      <c r="H1054">
        <f>IF(martianeum3[[#This Row],[stan_po_wydobyciu_z_ładunku]]&gt;=100,100,0)</f>
        <v>0</v>
      </c>
      <c r="I1054">
        <f>martianeum3[[#This Row],[stan_po_wydobyciu_z_ładunku]]-martianeum3[[#This Row],[ile_zabiera_na_orbite]]</f>
        <v>61.851199999999935</v>
      </c>
    </row>
    <row r="1055" spans="1:9" x14ac:dyDescent="0.25">
      <c r="A1055" s="1">
        <v>49694</v>
      </c>
      <c r="B1055">
        <f t="shared" si="16"/>
        <v>61.851199999999935</v>
      </c>
      <c r="C1055" t="s">
        <v>33</v>
      </c>
      <c r="D1055">
        <v>22.6</v>
      </c>
      <c r="E1055">
        <v>2.2000000000000002</v>
      </c>
      <c r="F1055">
        <f>IF(martianeum3[[#This Row],[zawartosc '[%']]]&gt;=1,martianeum3[[#This Row],[masa '[kg']]]*martianeum3[[#This Row],[zawartosc '[%']]]*0.01,0)</f>
        <v>0.49720000000000009</v>
      </c>
      <c r="G1055">
        <f>martianeum3[[#This Row],[stan_magazynu '[kg']]]+martianeum3[[#This Row],[ile_kg_materiału_z_ładunku]]</f>
        <v>62.348399999999934</v>
      </c>
      <c r="H1055">
        <f>IF(martianeum3[[#This Row],[stan_po_wydobyciu_z_ładunku]]&gt;=100,100,0)</f>
        <v>0</v>
      </c>
      <c r="I1055">
        <f>martianeum3[[#This Row],[stan_po_wydobyciu_z_ładunku]]-martianeum3[[#This Row],[ile_zabiera_na_orbite]]</f>
        <v>62.348399999999934</v>
      </c>
    </row>
    <row r="1056" spans="1:9" x14ac:dyDescent="0.25">
      <c r="A1056" s="1">
        <v>49695</v>
      </c>
      <c r="B1056">
        <f t="shared" si="16"/>
        <v>62.348399999999934</v>
      </c>
      <c r="C1056" t="s">
        <v>10</v>
      </c>
      <c r="D1056">
        <v>14.2</v>
      </c>
      <c r="E1056">
        <v>0</v>
      </c>
      <c r="F1056">
        <f>IF(martianeum3[[#This Row],[zawartosc '[%']]]&gt;=1,martianeum3[[#This Row],[masa '[kg']]]*martianeum3[[#This Row],[zawartosc '[%']]]*0.01,0)</f>
        <v>0</v>
      </c>
      <c r="G1056">
        <f>martianeum3[[#This Row],[stan_magazynu '[kg']]]+martianeum3[[#This Row],[ile_kg_materiału_z_ładunku]]</f>
        <v>62.348399999999934</v>
      </c>
      <c r="H1056">
        <f>IF(martianeum3[[#This Row],[stan_po_wydobyciu_z_ładunku]]&gt;=100,100,0)</f>
        <v>0</v>
      </c>
      <c r="I1056">
        <f>martianeum3[[#This Row],[stan_po_wydobyciu_z_ładunku]]-martianeum3[[#This Row],[ile_zabiera_na_orbite]]</f>
        <v>62.348399999999934</v>
      </c>
    </row>
    <row r="1057" spans="1:9" x14ac:dyDescent="0.25">
      <c r="A1057" s="1">
        <v>49696</v>
      </c>
      <c r="B1057">
        <f t="shared" si="16"/>
        <v>62.348399999999934</v>
      </c>
      <c r="C1057" t="s">
        <v>13</v>
      </c>
      <c r="D1057">
        <v>26.9</v>
      </c>
      <c r="E1057">
        <v>9.1999999999999993</v>
      </c>
      <c r="F1057">
        <f>IF(martianeum3[[#This Row],[zawartosc '[%']]]&gt;=1,martianeum3[[#This Row],[masa '[kg']]]*martianeum3[[#This Row],[zawartosc '[%']]]*0.01,0)</f>
        <v>2.4747999999999997</v>
      </c>
      <c r="G1057">
        <f>martianeum3[[#This Row],[stan_magazynu '[kg']]]+martianeum3[[#This Row],[ile_kg_materiału_z_ładunku]]</f>
        <v>64.823199999999929</v>
      </c>
      <c r="H1057">
        <f>IF(martianeum3[[#This Row],[stan_po_wydobyciu_z_ładunku]]&gt;=100,100,0)</f>
        <v>0</v>
      </c>
      <c r="I1057">
        <f>martianeum3[[#This Row],[stan_po_wydobyciu_z_ładunku]]-martianeum3[[#This Row],[ile_zabiera_na_orbite]]</f>
        <v>64.823199999999929</v>
      </c>
    </row>
    <row r="1058" spans="1:9" x14ac:dyDescent="0.25">
      <c r="A1058" s="1">
        <v>49697</v>
      </c>
      <c r="B1058">
        <f t="shared" si="16"/>
        <v>64.823199999999929</v>
      </c>
      <c r="C1058" t="s">
        <v>19</v>
      </c>
      <c r="D1058">
        <v>30</v>
      </c>
      <c r="E1058">
        <v>32.299999999999997</v>
      </c>
      <c r="F1058">
        <f>IF(martianeum3[[#This Row],[zawartosc '[%']]]&gt;=1,martianeum3[[#This Row],[masa '[kg']]]*martianeum3[[#This Row],[zawartosc '[%']]]*0.01,0)</f>
        <v>9.69</v>
      </c>
      <c r="G1058">
        <f>martianeum3[[#This Row],[stan_magazynu '[kg']]]+martianeum3[[#This Row],[ile_kg_materiału_z_ładunku]]</f>
        <v>74.513199999999927</v>
      </c>
      <c r="H1058">
        <f>IF(martianeum3[[#This Row],[stan_po_wydobyciu_z_ładunku]]&gt;=100,100,0)</f>
        <v>0</v>
      </c>
      <c r="I1058">
        <f>martianeum3[[#This Row],[stan_po_wydobyciu_z_ładunku]]-martianeum3[[#This Row],[ile_zabiera_na_orbite]]</f>
        <v>74.513199999999927</v>
      </c>
    </row>
    <row r="1059" spans="1:9" x14ac:dyDescent="0.25">
      <c r="A1059" s="1">
        <v>49698</v>
      </c>
      <c r="B1059">
        <f t="shared" si="16"/>
        <v>74.513199999999927</v>
      </c>
      <c r="C1059" t="s">
        <v>27</v>
      </c>
      <c r="D1059">
        <v>16.2</v>
      </c>
      <c r="E1059">
        <v>5.2</v>
      </c>
      <c r="F1059">
        <f>IF(martianeum3[[#This Row],[zawartosc '[%']]]&gt;=1,martianeum3[[#This Row],[masa '[kg']]]*martianeum3[[#This Row],[zawartosc '[%']]]*0.01,0)</f>
        <v>0.84239999999999993</v>
      </c>
      <c r="G1059">
        <f>martianeum3[[#This Row],[stan_magazynu '[kg']]]+martianeum3[[#This Row],[ile_kg_materiału_z_ładunku]]</f>
        <v>75.355599999999924</v>
      </c>
      <c r="H1059">
        <f>IF(martianeum3[[#This Row],[stan_po_wydobyciu_z_ładunku]]&gt;=100,100,0)</f>
        <v>0</v>
      </c>
      <c r="I1059">
        <f>martianeum3[[#This Row],[stan_po_wydobyciu_z_ładunku]]-martianeum3[[#This Row],[ile_zabiera_na_orbite]]</f>
        <v>75.355599999999924</v>
      </c>
    </row>
    <row r="1060" spans="1:9" x14ac:dyDescent="0.25">
      <c r="A1060" s="1">
        <v>49699</v>
      </c>
      <c r="B1060">
        <f t="shared" si="16"/>
        <v>75.355599999999924</v>
      </c>
      <c r="C1060" t="s">
        <v>11</v>
      </c>
      <c r="D1060">
        <v>12.2</v>
      </c>
      <c r="E1060">
        <v>0</v>
      </c>
      <c r="F1060">
        <f>IF(martianeum3[[#This Row],[zawartosc '[%']]]&gt;=1,martianeum3[[#This Row],[masa '[kg']]]*martianeum3[[#This Row],[zawartosc '[%']]]*0.01,0)</f>
        <v>0</v>
      </c>
      <c r="G1060">
        <f>martianeum3[[#This Row],[stan_magazynu '[kg']]]+martianeum3[[#This Row],[ile_kg_materiału_z_ładunku]]</f>
        <v>75.355599999999924</v>
      </c>
      <c r="H1060">
        <f>IF(martianeum3[[#This Row],[stan_po_wydobyciu_z_ładunku]]&gt;=100,100,0)</f>
        <v>0</v>
      </c>
      <c r="I1060">
        <f>martianeum3[[#This Row],[stan_po_wydobyciu_z_ładunku]]-martianeum3[[#This Row],[ile_zabiera_na_orbite]]</f>
        <v>75.355599999999924</v>
      </c>
    </row>
    <row r="1061" spans="1:9" x14ac:dyDescent="0.25">
      <c r="A1061" s="1">
        <v>49700</v>
      </c>
      <c r="B1061">
        <f t="shared" si="16"/>
        <v>75.355599999999924</v>
      </c>
      <c r="C1061" t="s">
        <v>15</v>
      </c>
      <c r="D1061">
        <v>28.7</v>
      </c>
      <c r="E1061">
        <v>0.5</v>
      </c>
      <c r="F1061">
        <f>IF(martianeum3[[#This Row],[zawartosc '[%']]]&gt;=1,martianeum3[[#This Row],[masa '[kg']]]*martianeum3[[#This Row],[zawartosc '[%']]]*0.01,0)</f>
        <v>0</v>
      </c>
      <c r="G1061">
        <f>martianeum3[[#This Row],[stan_magazynu '[kg']]]+martianeum3[[#This Row],[ile_kg_materiału_z_ładunku]]</f>
        <v>75.355599999999924</v>
      </c>
      <c r="H1061">
        <f>IF(martianeum3[[#This Row],[stan_po_wydobyciu_z_ładunku]]&gt;=100,100,0)</f>
        <v>0</v>
      </c>
      <c r="I1061">
        <f>martianeum3[[#This Row],[stan_po_wydobyciu_z_ładunku]]-martianeum3[[#This Row],[ile_zabiera_na_orbite]]</f>
        <v>75.355599999999924</v>
      </c>
    </row>
    <row r="1062" spans="1:9" x14ac:dyDescent="0.25">
      <c r="A1062" s="1">
        <v>49701</v>
      </c>
      <c r="B1062">
        <f t="shared" si="16"/>
        <v>75.355599999999924</v>
      </c>
      <c r="C1062" t="s">
        <v>6</v>
      </c>
      <c r="D1062">
        <v>23.3</v>
      </c>
      <c r="E1062">
        <v>11.1</v>
      </c>
      <c r="F1062">
        <f>IF(martianeum3[[#This Row],[zawartosc '[%']]]&gt;=1,martianeum3[[#This Row],[masa '[kg']]]*martianeum3[[#This Row],[zawartosc '[%']]]*0.01,0)</f>
        <v>2.5863</v>
      </c>
      <c r="G1062">
        <f>martianeum3[[#This Row],[stan_magazynu '[kg']]]+martianeum3[[#This Row],[ile_kg_materiału_z_ładunku]]</f>
        <v>77.941899999999919</v>
      </c>
      <c r="H1062">
        <f>IF(martianeum3[[#This Row],[stan_po_wydobyciu_z_ładunku]]&gt;=100,100,0)</f>
        <v>0</v>
      </c>
      <c r="I1062">
        <f>martianeum3[[#This Row],[stan_po_wydobyciu_z_ładunku]]-martianeum3[[#This Row],[ile_zabiera_na_orbite]]</f>
        <v>77.941899999999919</v>
      </c>
    </row>
    <row r="1063" spans="1:9" x14ac:dyDescent="0.25">
      <c r="A1063" s="1">
        <v>49702</v>
      </c>
      <c r="B1063">
        <f t="shared" si="16"/>
        <v>77.941899999999919</v>
      </c>
      <c r="C1063" t="s">
        <v>15</v>
      </c>
      <c r="D1063">
        <v>30</v>
      </c>
      <c r="E1063">
        <v>16.100000000000001</v>
      </c>
      <c r="F1063">
        <f>IF(martianeum3[[#This Row],[zawartosc '[%']]]&gt;=1,martianeum3[[#This Row],[masa '[kg']]]*martianeum3[[#This Row],[zawartosc '[%']]]*0.01,0)</f>
        <v>4.830000000000001</v>
      </c>
      <c r="G1063">
        <f>martianeum3[[#This Row],[stan_magazynu '[kg']]]+martianeum3[[#This Row],[ile_kg_materiału_z_ładunku]]</f>
        <v>82.771899999999917</v>
      </c>
      <c r="H1063">
        <f>IF(martianeum3[[#This Row],[stan_po_wydobyciu_z_ładunku]]&gt;=100,100,0)</f>
        <v>0</v>
      </c>
      <c r="I1063">
        <f>martianeum3[[#This Row],[stan_po_wydobyciu_z_ładunku]]-martianeum3[[#This Row],[ile_zabiera_na_orbite]]</f>
        <v>82.771899999999917</v>
      </c>
    </row>
    <row r="1064" spans="1:9" x14ac:dyDescent="0.25">
      <c r="A1064" s="1">
        <v>49703</v>
      </c>
      <c r="B1064">
        <f t="shared" si="16"/>
        <v>82.771899999999917</v>
      </c>
      <c r="C1064" t="s">
        <v>18</v>
      </c>
      <c r="D1064">
        <v>16</v>
      </c>
      <c r="E1064">
        <v>9.8000000000000007</v>
      </c>
      <c r="F1064">
        <f>IF(martianeum3[[#This Row],[zawartosc '[%']]]&gt;=1,martianeum3[[#This Row],[masa '[kg']]]*martianeum3[[#This Row],[zawartosc '[%']]]*0.01,0)</f>
        <v>1.5680000000000001</v>
      </c>
      <c r="G1064">
        <f>martianeum3[[#This Row],[stan_magazynu '[kg']]]+martianeum3[[#This Row],[ile_kg_materiału_z_ładunku]]</f>
        <v>84.339899999999915</v>
      </c>
      <c r="H1064">
        <f>IF(martianeum3[[#This Row],[stan_po_wydobyciu_z_ładunku]]&gt;=100,100,0)</f>
        <v>0</v>
      </c>
      <c r="I1064">
        <f>martianeum3[[#This Row],[stan_po_wydobyciu_z_ładunku]]-martianeum3[[#This Row],[ile_zabiera_na_orbite]]</f>
        <v>84.339899999999915</v>
      </c>
    </row>
    <row r="1065" spans="1:9" x14ac:dyDescent="0.25">
      <c r="A1065" s="1">
        <v>49704</v>
      </c>
      <c r="B1065">
        <f t="shared" si="16"/>
        <v>84.339899999999915</v>
      </c>
      <c r="C1065" t="s">
        <v>20</v>
      </c>
      <c r="D1065">
        <v>21.6</v>
      </c>
      <c r="E1065">
        <v>3.4</v>
      </c>
      <c r="F1065">
        <f>IF(martianeum3[[#This Row],[zawartosc '[%']]]&gt;=1,martianeum3[[#This Row],[masa '[kg']]]*martianeum3[[#This Row],[zawartosc '[%']]]*0.01,0)</f>
        <v>0.73439999999999994</v>
      </c>
      <c r="G1065">
        <f>martianeum3[[#This Row],[stan_magazynu '[kg']]]+martianeum3[[#This Row],[ile_kg_materiału_z_ładunku]]</f>
        <v>85.074299999999909</v>
      </c>
      <c r="H1065">
        <f>IF(martianeum3[[#This Row],[stan_po_wydobyciu_z_ładunku]]&gt;=100,100,0)</f>
        <v>0</v>
      </c>
      <c r="I1065">
        <f>martianeum3[[#This Row],[stan_po_wydobyciu_z_ładunku]]-martianeum3[[#This Row],[ile_zabiera_na_orbite]]</f>
        <v>85.074299999999909</v>
      </c>
    </row>
    <row r="1066" spans="1:9" x14ac:dyDescent="0.25">
      <c r="A1066" s="1">
        <v>49705</v>
      </c>
      <c r="B1066">
        <f t="shared" si="16"/>
        <v>85.074299999999909</v>
      </c>
      <c r="C1066" t="s">
        <v>19</v>
      </c>
      <c r="D1066">
        <v>27.9</v>
      </c>
      <c r="E1066">
        <v>4.8</v>
      </c>
      <c r="F1066">
        <f>IF(martianeum3[[#This Row],[zawartosc '[%']]]&gt;=1,martianeum3[[#This Row],[masa '[kg']]]*martianeum3[[#This Row],[zawartosc '[%']]]*0.01,0)</f>
        <v>1.3391999999999999</v>
      </c>
      <c r="G1066">
        <f>martianeum3[[#This Row],[stan_magazynu '[kg']]]+martianeum3[[#This Row],[ile_kg_materiału_z_ładunku]]</f>
        <v>86.413499999999914</v>
      </c>
      <c r="H1066">
        <f>IF(martianeum3[[#This Row],[stan_po_wydobyciu_z_ładunku]]&gt;=100,100,0)</f>
        <v>0</v>
      </c>
      <c r="I1066">
        <f>martianeum3[[#This Row],[stan_po_wydobyciu_z_ładunku]]-martianeum3[[#This Row],[ile_zabiera_na_orbite]]</f>
        <v>86.413499999999914</v>
      </c>
    </row>
    <row r="1067" spans="1:9" x14ac:dyDescent="0.25">
      <c r="A1067" s="1">
        <v>49706</v>
      </c>
      <c r="B1067">
        <f t="shared" si="16"/>
        <v>86.413499999999914</v>
      </c>
      <c r="C1067" t="s">
        <v>13</v>
      </c>
      <c r="D1067">
        <v>17.5</v>
      </c>
      <c r="E1067">
        <v>14.7</v>
      </c>
      <c r="F1067">
        <f>IF(martianeum3[[#This Row],[zawartosc '[%']]]&gt;=1,martianeum3[[#This Row],[masa '[kg']]]*martianeum3[[#This Row],[zawartosc '[%']]]*0.01,0)</f>
        <v>2.5725000000000002</v>
      </c>
      <c r="G1067">
        <f>martianeum3[[#This Row],[stan_magazynu '[kg']]]+martianeum3[[#This Row],[ile_kg_materiału_z_ładunku]]</f>
        <v>88.985999999999919</v>
      </c>
      <c r="H1067">
        <f>IF(martianeum3[[#This Row],[stan_po_wydobyciu_z_ładunku]]&gt;=100,100,0)</f>
        <v>0</v>
      </c>
      <c r="I1067">
        <f>martianeum3[[#This Row],[stan_po_wydobyciu_z_ładunku]]-martianeum3[[#This Row],[ile_zabiera_na_orbite]]</f>
        <v>88.985999999999919</v>
      </c>
    </row>
    <row r="1068" spans="1:9" x14ac:dyDescent="0.25">
      <c r="A1068" s="1">
        <v>49707</v>
      </c>
      <c r="B1068">
        <f t="shared" si="16"/>
        <v>88.985999999999919</v>
      </c>
      <c r="C1068" t="s">
        <v>7</v>
      </c>
      <c r="D1068">
        <v>20.7</v>
      </c>
      <c r="E1068">
        <v>0</v>
      </c>
      <c r="F1068">
        <f>IF(martianeum3[[#This Row],[zawartosc '[%']]]&gt;=1,martianeum3[[#This Row],[masa '[kg']]]*martianeum3[[#This Row],[zawartosc '[%']]]*0.01,0)</f>
        <v>0</v>
      </c>
      <c r="G1068">
        <f>martianeum3[[#This Row],[stan_magazynu '[kg']]]+martianeum3[[#This Row],[ile_kg_materiału_z_ładunku]]</f>
        <v>88.985999999999919</v>
      </c>
      <c r="H1068">
        <f>IF(martianeum3[[#This Row],[stan_po_wydobyciu_z_ładunku]]&gt;=100,100,0)</f>
        <v>0</v>
      </c>
      <c r="I1068">
        <f>martianeum3[[#This Row],[stan_po_wydobyciu_z_ładunku]]-martianeum3[[#This Row],[ile_zabiera_na_orbite]]</f>
        <v>88.985999999999919</v>
      </c>
    </row>
    <row r="1069" spans="1:9" x14ac:dyDescent="0.25">
      <c r="A1069" s="1">
        <v>49708</v>
      </c>
      <c r="B1069">
        <f t="shared" si="16"/>
        <v>88.985999999999919</v>
      </c>
      <c r="C1069" t="s">
        <v>10</v>
      </c>
      <c r="D1069">
        <v>10.8</v>
      </c>
      <c r="E1069">
        <v>36.4</v>
      </c>
      <c r="F1069">
        <f>IF(martianeum3[[#This Row],[zawartosc '[%']]]&gt;=1,martianeum3[[#This Row],[masa '[kg']]]*martianeum3[[#This Row],[zawartosc '[%']]]*0.01,0)</f>
        <v>3.9312</v>
      </c>
      <c r="G1069">
        <f>martianeum3[[#This Row],[stan_magazynu '[kg']]]+martianeum3[[#This Row],[ile_kg_materiału_z_ładunku]]</f>
        <v>92.917199999999923</v>
      </c>
      <c r="H1069">
        <f>IF(martianeum3[[#This Row],[stan_po_wydobyciu_z_ładunku]]&gt;=100,100,0)</f>
        <v>0</v>
      </c>
      <c r="I1069">
        <f>martianeum3[[#This Row],[stan_po_wydobyciu_z_ładunku]]-martianeum3[[#This Row],[ile_zabiera_na_orbite]]</f>
        <v>92.917199999999923</v>
      </c>
    </row>
    <row r="1070" spans="1:9" x14ac:dyDescent="0.25">
      <c r="A1070" s="1">
        <v>49709</v>
      </c>
      <c r="B1070">
        <f t="shared" si="16"/>
        <v>92.917199999999923</v>
      </c>
      <c r="C1070" t="s">
        <v>19</v>
      </c>
      <c r="D1070">
        <v>27.6</v>
      </c>
      <c r="E1070">
        <v>32.799999999999997</v>
      </c>
      <c r="F1070">
        <f>IF(martianeum3[[#This Row],[zawartosc '[%']]]&gt;=1,martianeum3[[#This Row],[masa '[kg']]]*martianeum3[[#This Row],[zawartosc '[%']]]*0.01,0)</f>
        <v>9.0527999999999995</v>
      </c>
      <c r="G1070">
        <f>martianeum3[[#This Row],[stan_magazynu '[kg']]]+martianeum3[[#This Row],[ile_kg_materiału_z_ładunku]]</f>
        <v>101.96999999999993</v>
      </c>
      <c r="H1070">
        <f>IF(martianeum3[[#This Row],[stan_po_wydobyciu_z_ładunku]]&gt;=100,100,0)</f>
        <v>100</v>
      </c>
      <c r="I1070">
        <f>martianeum3[[#This Row],[stan_po_wydobyciu_z_ładunku]]-martianeum3[[#This Row],[ile_zabiera_na_orbite]]</f>
        <v>1.9699999999999278</v>
      </c>
    </row>
    <row r="1071" spans="1:9" x14ac:dyDescent="0.25">
      <c r="A1071" s="1">
        <v>49710</v>
      </c>
      <c r="B1071">
        <f t="shared" si="16"/>
        <v>1.9699999999999278</v>
      </c>
      <c r="C1071" t="s">
        <v>11</v>
      </c>
      <c r="D1071">
        <v>10.8</v>
      </c>
      <c r="E1071">
        <v>11.6</v>
      </c>
      <c r="F1071">
        <f>IF(martianeum3[[#This Row],[zawartosc '[%']]]&gt;=1,martianeum3[[#This Row],[masa '[kg']]]*martianeum3[[#This Row],[zawartosc '[%']]]*0.01,0)</f>
        <v>1.2528000000000001</v>
      </c>
      <c r="G1071">
        <f>martianeum3[[#This Row],[stan_magazynu '[kg']]]+martianeum3[[#This Row],[ile_kg_materiału_z_ładunku]]</f>
        <v>3.2227999999999279</v>
      </c>
      <c r="H1071">
        <f>IF(martianeum3[[#This Row],[stan_po_wydobyciu_z_ładunku]]&gt;=100,100,0)</f>
        <v>0</v>
      </c>
      <c r="I1071">
        <f>martianeum3[[#This Row],[stan_po_wydobyciu_z_ładunku]]-martianeum3[[#This Row],[ile_zabiera_na_orbite]]</f>
        <v>3.2227999999999279</v>
      </c>
    </row>
    <row r="1072" spans="1:9" x14ac:dyDescent="0.25">
      <c r="A1072" s="1">
        <v>49711</v>
      </c>
      <c r="B1072">
        <f t="shared" si="16"/>
        <v>3.2227999999999279</v>
      </c>
      <c r="C1072" t="s">
        <v>17</v>
      </c>
      <c r="D1072">
        <v>13.7</v>
      </c>
      <c r="E1072">
        <v>0</v>
      </c>
      <c r="F1072">
        <f>IF(martianeum3[[#This Row],[zawartosc '[%']]]&gt;=1,martianeum3[[#This Row],[masa '[kg']]]*martianeum3[[#This Row],[zawartosc '[%']]]*0.01,0)</f>
        <v>0</v>
      </c>
      <c r="G1072">
        <f>martianeum3[[#This Row],[stan_magazynu '[kg']]]+martianeum3[[#This Row],[ile_kg_materiału_z_ładunku]]</f>
        <v>3.2227999999999279</v>
      </c>
      <c r="H1072">
        <f>IF(martianeum3[[#This Row],[stan_po_wydobyciu_z_ładunku]]&gt;=100,100,0)</f>
        <v>0</v>
      </c>
      <c r="I1072">
        <f>martianeum3[[#This Row],[stan_po_wydobyciu_z_ładunku]]-martianeum3[[#This Row],[ile_zabiera_na_orbite]]</f>
        <v>3.2227999999999279</v>
      </c>
    </row>
    <row r="1073" spans="1:9" x14ac:dyDescent="0.25">
      <c r="A1073" s="1">
        <v>49712</v>
      </c>
      <c r="B1073">
        <f t="shared" si="16"/>
        <v>3.2227999999999279</v>
      </c>
      <c r="C1073" t="s">
        <v>18</v>
      </c>
      <c r="D1073">
        <v>19.5</v>
      </c>
      <c r="E1073">
        <v>0</v>
      </c>
      <c r="F1073">
        <f>IF(martianeum3[[#This Row],[zawartosc '[%']]]&gt;=1,martianeum3[[#This Row],[masa '[kg']]]*martianeum3[[#This Row],[zawartosc '[%']]]*0.01,0)</f>
        <v>0</v>
      </c>
      <c r="G1073">
        <f>martianeum3[[#This Row],[stan_magazynu '[kg']]]+martianeum3[[#This Row],[ile_kg_materiału_z_ładunku]]</f>
        <v>3.2227999999999279</v>
      </c>
      <c r="H1073">
        <f>IF(martianeum3[[#This Row],[stan_po_wydobyciu_z_ładunku]]&gt;=100,100,0)</f>
        <v>0</v>
      </c>
      <c r="I1073">
        <f>martianeum3[[#This Row],[stan_po_wydobyciu_z_ładunku]]-martianeum3[[#This Row],[ile_zabiera_na_orbite]]</f>
        <v>3.2227999999999279</v>
      </c>
    </row>
    <row r="1074" spans="1:9" x14ac:dyDescent="0.25">
      <c r="A1074" s="1">
        <v>49713</v>
      </c>
      <c r="B1074">
        <f t="shared" si="16"/>
        <v>3.2227999999999279</v>
      </c>
      <c r="C1074" t="s">
        <v>9</v>
      </c>
      <c r="D1074">
        <v>21.6</v>
      </c>
      <c r="E1074">
        <v>11.6</v>
      </c>
      <c r="F1074">
        <f>IF(martianeum3[[#This Row],[zawartosc '[%']]]&gt;=1,martianeum3[[#This Row],[masa '[kg']]]*martianeum3[[#This Row],[zawartosc '[%']]]*0.01,0)</f>
        <v>2.5056000000000003</v>
      </c>
      <c r="G1074">
        <f>martianeum3[[#This Row],[stan_magazynu '[kg']]]+martianeum3[[#This Row],[ile_kg_materiału_z_ładunku]]</f>
        <v>5.7283999999999278</v>
      </c>
      <c r="H1074">
        <f>IF(martianeum3[[#This Row],[stan_po_wydobyciu_z_ładunku]]&gt;=100,100,0)</f>
        <v>0</v>
      </c>
      <c r="I1074">
        <f>martianeum3[[#This Row],[stan_po_wydobyciu_z_ładunku]]-martianeum3[[#This Row],[ile_zabiera_na_orbite]]</f>
        <v>5.7283999999999278</v>
      </c>
    </row>
    <row r="1075" spans="1:9" x14ac:dyDescent="0.25">
      <c r="A1075" s="1">
        <v>49714</v>
      </c>
      <c r="B1075">
        <f t="shared" si="16"/>
        <v>5.7283999999999278</v>
      </c>
      <c r="C1075" t="s">
        <v>17</v>
      </c>
      <c r="D1075">
        <v>21.6</v>
      </c>
      <c r="E1075">
        <v>2.7</v>
      </c>
      <c r="F1075">
        <f>IF(martianeum3[[#This Row],[zawartosc '[%']]]&gt;=1,martianeum3[[#This Row],[masa '[kg']]]*martianeum3[[#This Row],[zawartosc '[%']]]*0.01,0)</f>
        <v>0.58320000000000005</v>
      </c>
      <c r="G1075">
        <f>martianeum3[[#This Row],[stan_magazynu '[kg']]]+martianeum3[[#This Row],[ile_kg_materiału_z_ładunku]]</f>
        <v>6.3115999999999275</v>
      </c>
      <c r="H1075">
        <f>IF(martianeum3[[#This Row],[stan_po_wydobyciu_z_ładunku]]&gt;=100,100,0)</f>
        <v>0</v>
      </c>
      <c r="I1075">
        <f>martianeum3[[#This Row],[stan_po_wydobyciu_z_ładunku]]-martianeum3[[#This Row],[ile_zabiera_na_orbite]]</f>
        <v>6.3115999999999275</v>
      </c>
    </row>
    <row r="1076" spans="1:9" x14ac:dyDescent="0.25">
      <c r="A1076" s="1">
        <v>49715</v>
      </c>
      <c r="B1076">
        <f t="shared" si="16"/>
        <v>6.3115999999999275</v>
      </c>
      <c r="C1076" t="s">
        <v>24</v>
      </c>
      <c r="D1076">
        <v>16.100000000000001</v>
      </c>
      <c r="E1076">
        <v>0</v>
      </c>
      <c r="F1076">
        <f>IF(martianeum3[[#This Row],[zawartosc '[%']]]&gt;=1,martianeum3[[#This Row],[masa '[kg']]]*martianeum3[[#This Row],[zawartosc '[%']]]*0.01,0)</f>
        <v>0</v>
      </c>
      <c r="G1076">
        <f>martianeum3[[#This Row],[stan_magazynu '[kg']]]+martianeum3[[#This Row],[ile_kg_materiału_z_ładunku]]</f>
        <v>6.3115999999999275</v>
      </c>
      <c r="H1076">
        <f>IF(martianeum3[[#This Row],[stan_po_wydobyciu_z_ładunku]]&gt;=100,100,0)</f>
        <v>0</v>
      </c>
      <c r="I1076">
        <f>martianeum3[[#This Row],[stan_po_wydobyciu_z_ładunku]]-martianeum3[[#This Row],[ile_zabiera_na_orbite]]</f>
        <v>6.3115999999999275</v>
      </c>
    </row>
    <row r="1077" spans="1:9" x14ac:dyDescent="0.25">
      <c r="A1077" s="1">
        <v>49716</v>
      </c>
      <c r="B1077">
        <f t="shared" si="16"/>
        <v>6.3115999999999275</v>
      </c>
      <c r="C1077" t="s">
        <v>6</v>
      </c>
      <c r="D1077">
        <v>29.4</v>
      </c>
      <c r="E1077">
        <v>12.5</v>
      </c>
      <c r="F1077">
        <f>IF(martianeum3[[#This Row],[zawartosc '[%']]]&gt;=1,martianeum3[[#This Row],[masa '[kg']]]*martianeum3[[#This Row],[zawartosc '[%']]]*0.01,0)</f>
        <v>3.6750000000000003</v>
      </c>
      <c r="G1077">
        <f>martianeum3[[#This Row],[stan_magazynu '[kg']]]+martianeum3[[#This Row],[ile_kg_materiału_z_ładunku]]</f>
        <v>9.9865999999999282</v>
      </c>
      <c r="H1077">
        <f>IF(martianeum3[[#This Row],[stan_po_wydobyciu_z_ładunku]]&gt;=100,100,0)</f>
        <v>0</v>
      </c>
      <c r="I1077">
        <f>martianeum3[[#This Row],[stan_po_wydobyciu_z_ładunku]]-martianeum3[[#This Row],[ile_zabiera_na_orbite]]</f>
        <v>9.9865999999999282</v>
      </c>
    </row>
    <row r="1078" spans="1:9" x14ac:dyDescent="0.25">
      <c r="A1078" s="1">
        <v>49717</v>
      </c>
      <c r="B1078">
        <f t="shared" si="16"/>
        <v>9.9865999999999282</v>
      </c>
      <c r="C1078" t="s">
        <v>26</v>
      </c>
      <c r="D1078">
        <v>17.8</v>
      </c>
      <c r="E1078">
        <v>5.9</v>
      </c>
      <c r="F1078">
        <f>IF(martianeum3[[#This Row],[zawartosc '[%']]]&gt;=1,martianeum3[[#This Row],[masa '[kg']]]*martianeum3[[#This Row],[zawartosc '[%']]]*0.01,0)</f>
        <v>1.0502</v>
      </c>
      <c r="G1078">
        <f>martianeum3[[#This Row],[stan_magazynu '[kg']]]+martianeum3[[#This Row],[ile_kg_materiału_z_ładunku]]</f>
        <v>11.036799999999928</v>
      </c>
      <c r="H1078">
        <f>IF(martianeum3[[#This Row],[stan_po_wydobyciu_z_ładunku]]&gt;=100,100,0)</f>
        <v>0</v>
      </c>
      <c r="I1078">
        <f>martianeum3[[#This Row],[stan_po_wydobyciu_z_ładunku]]-martianeum3[[#This Row],[ile_zabiera_na_orbite]]</f>
        <v>11.036799999999928</v>
      </c>
    </row>
    <row r="1079" spans="1:9" x14ac:dyDescent="0.25">
      <c r="A1079" s="1">
        <v>49718</v>
      </c>
      <c r="B1079">
        <f t="shared" si="16"/>
        <v>11.036799999999928</v>
      </c>
      <c r="C1079" t="s">
        <v>19</v>
      </c>
      <c r="D1079">
        <v>26.1</v>
      </c>
      <c r="E1079">
        <v>14.8</v>
      </c>
      <c r="F1079">
        <f>IF(martianeum3[[#This Row],[zawartosc '[%']]]&gt;=1,martianeum3[[#This Row],[masa '[kg']]]*martianeum3[[#This Row],[zawartosc '[%']]]*0.01,0)</f>
        <v>3.8628000000000005</v>
      </c>
      <c r="G1079">
        <f>martianeum3[[#This Row],[stan_magazynu '[kg']]]+martianeum3[[#This Row],[ile_kg_materiału_z_ładunku]]</f>
        <v>14.899599999999928</v>
      </c>
      <c r="H1079">
        <f>IF(martianeum3[[#This Row],[stan_po_wydobyciu_z_ładunku]]&gt;=100,100,0)</f>
        <v>0</v>
      </c>
      <c r="I1079">
        <f>martianeum3[[#This Row],[stan_po_wydobyciu_z_ładunku]]-martianeum3[[#This Row],[ile_zabiera_na_orbite]]</f>
        <v>14.899599999999928</v>
      </c>
    </row>
    <row r="1080" spans="1:9" x14ac:dyDescent="0.25">
      <c r="A1080" s="1">
        <v>49719</v>
      </c>
      <c r="B1080">
        <f t="shared" si="16"/>
        <v>14.899599999999928</v>
      </c>
      <c r="C1080" t="s">
        <v>10</v>
      </c>
      <c r="D1080">
        <v>13.8</v>
      </c>
      <c r="E1080">
        <v>0</v>
      </c>
      <c r="F1080">
        <f>IF(martianeum3[[#This Row],[zawartosc '[%']]]&gt;=1,martianeum3[[#This Row],[masa '[kg']]]*martianeum3[[#This Row],[zawartosc '[%']]]*0.01,0)</f>
        <v>0</v>
      </c>
      <c r="G1080">
        <f>martianeum3[[#This Row],[stan_magazynu '[kg']]]+martianeum3[[#This Row],[ile_kg_materiału_z_ładunku]]</f>
        <v>14.899599999999928</v>
      </c>
      <c r="H1080">
        <f>IF(martianeum3[[#This Row],[stan_po_wydobyciu_z_ładunku]]&gt;=100,100,0)</f>
        <v>0</v>
      </c>
      <c r="I1080">
        <f>martianeum3[[#This Row],[stan_po_wydobyciu_z_ładunku]]-martianeum3[[#This Row],[ile_zabiera_na_orbite]]</f>
        <v>14.899599999999928</v>
      </c>
    </row>
    <row r="1081" spans="1:9" x14ac:dyDescent="0.25">
      <c r="A1081" s="1">
        <v>49720</v>
      </c>
      <c r="B1081">
        <f t="shared" si="16"/>
        <v>14.899599999999928</v>
      </c>
      <c r="C1081" t="s">
        <v>12</v>
      </c>
      <c r="D1081">
        <v>16.100000000000001</v>
      </c>
      <c r="E1081">
        <v>6.2</v>
      </c>
      <c r="F1081">
        <f>IF(martianeum3[[#This Row],[zawartosc '[%']]]&gt;=1,martianeum3[[#This Row],[masa '[kg']]]*martianeum3[[#This Row],[zawartosc '[%']]]*0.01,0)</f>
        <v>0.99820000000000009</v>
      </c>
      <c r="G1081">
        <f>martianeum3[[#This Row],[stan_magazynu '[kg']]]+martianeum3[[#This Row],[ile_kg_materiału_z_ładunku]]</f>
        <v>15.897799999999929</v>
      </c>
      <c r="H1081">
        <f>IF(martianeum3[[#This Row],[stan_po_wydobyciu_z_ładunku]]&gt;=100,100,0)</f>
        <v>0</v>
      </c>
      <c r="I1081">
        <f>martianeum3[[#This Row],[stan_po_wydobyciu_z_ładunku]]-martianeum3[[#This Row],[ile_zabiera_na_orbite]]</f>
        <v>15.897799999999929</v>
      </c>
    </row>
    <row r="1082" spans="1:9" x14ac:dyDescent="0.25">
      <c r="A1082" s="1">
        <v>49721</v>
      </c>
      <c r="B1082">
        <f t="shared" si="16"/>
        <v>15.897799999999929</v>
      </c>
      <c r="C1082" t="s">
        <v>10</v>
      </c>
      <c r="D1082">
        <v>23.2</v>
      </c>
      <c r="E1082">
        <v>45.8</v>
      </c>
      <c r="F1082">
        <f>IF(martianeum3[[#This Row],[zawartosc '[%']]]&gt;=1,martianeum3[[#This Row],[masa '[kg']]]*martianeum3[[#This Row],[zawartosc '[%']]]*0.01,0)</f>
        <v>10.6256</v>
      </c>
      <c r="G1082">
        <f>martianeum3[[#This Row],[stan_magazynu '[kg']]]+martianeum3[[#This Row],[ile_kg_materiału_z_ładunku]]</f>
        <v>26.523399999999931</v>
      </c>
      <c r="H1082">
        <f>IF(martianeum3[[#This Row],[stan_po_wydobyciu_z_ładunku]]&gt;=100,100,0)</f>
        <v>0</v>
      </c>
      <c r="I1082">
        <f>martianeum3[[#This Row],[stan_po_wydobyciu_z_ładunku]]-martianeum3[[#This Row],[ile_zabiera_na_orbite]]</f>
        <v>26.523399999999931</v>
      </c>
    </row>
    <row r="1083" spans="1:9" x14ac:dyDescent="0.25">
      <c r="A1083" s="1">
        <v>49722</v>
      </c>
      <c r="B1083">
        <f t="shared" si="16"/>
        <v>26.523399999999931</v>
      </c>
      <c r="C1083" t="s">
        <v>12</v>
      </c>
      <c r="D1083">
        <v>18.899999999999999</v>
      </c>
      <c r="E1083">
        <v>0</v>
      </c>
      <c r="F1083">
        <f>IF(martianeum3[[#This Row],[zawartosc '[%']]]&gt;=1,martianeum3[[#This Row],[masa '[kg']]]*martianeum3[[#This Row],[zawartosc '[%']]]*0.01,0)</f>
        <v>0</v>
      </c>
      <c r="G1083">
        <f>martianeum3[[#This Row],[stan_magazynu '[kg']]]+martianeum3[[#This Row],[ile_kg_materiału_z_ładunku]]</f>
        <v>26.523399999999931</v>
      </c>
      <c r="H1083">
        <f>IF(martianeum3[[#This Row],[stan_po_wydobyciu_z_ładunku]]&gt;=100,100,0)</f>
        <v>0</v>
      </c>
      <c r="I1083">
        <f>martianeum3[[#This Row],[stan_po_wydobyciu_z_ładunku]]-martianeum3[[#This Row],[ile_zabiera_na_orbite]]</f>
        <v>26.523399999999931</v>
      </c>
    </row>
    <row r="1084" spans="1:9" x14ac:dyDescent="0.25">
      <c r="A1084" s="1">
        <v>49723</v>
      </c>
      <c r="B1084">
        <f t="shared" si="16"/>
        <v>26.523399999999931</v>
      </c>
      <c r="C1084" t="s">
        <v>19</v>
      </c>
      <c r="D1084">
        <v>28.9</v>
      </c>
      <c r="E1084">
        <v>34.1</v>
      </c>
      <c r="F1084">
        <f>IF(martianeum3[[#This Row],[zawartosc '[%']]]&gt;=1,martianeum3[[#This Row],[masa '[kg']]]*martianeum3[[#This Row],[zawartosc '[%']]]*0.01,0)</f>
        <v>9.8549000000000007</v>
      </c>
      <c r="G1084">
        <f>martianeum3[[#This Row],[stan_magazynu '[kg']]]+martianeum3[[#This Row],[ile_kg_materiału_z_ładunku]]</f>
        <v>36.378299999999932</v>
      </c>
      <c r="H1084">
        <f>IF(martianeum3[[#This Row],[stan_po_wydobyciu_z_ładunku]]&gt;=100,100,0)</f>
        <v>0</v>
      </c>
      <c r="I1084">
        <f>martianeum3[[#This Row],[stan_po_wydobyciu_z_ładunku]]-martianeum3[[#This Row],[ile_zabiera_na_orbite]]</f>
        <v>36.378299999999932</v>
      </c>
    </row>
    <row r="1085" spans="1:9" x14ac:dyDescent="0.25">
      <c r="A1085" s="1">
        <v>49724</v>
      </c>
      <c r="B1085">
        <f t="shared" si="16"/>
        <v>36.378299999999932</v>
      </c>
      <c r="C1085" t="s">
        <v>10</v>
      </c>
      <c r="D1085">
        <v>19.3</v>
      </c>
      <c r="E1085">
        <v>49.6</v>
      </c>
      <c r="F1085">
        <f>IF(martianeum3[[#This Row],[zawartosc '[%']]]&gt;=1,martianeum3[[#This Row],[masa '[kg']]]*martianeum3[[#This Row],[zawartosc '[%']]]*0.01,0)</f>
        <v>9.5728000000000009</v>
      </c>
      <c r="G1085">
        <f>martianeum3[[#This Row],[stan_magazynu '[kg']]]+martianeum3[[#This Row],[ile_kg_materiału_z_ładunku]]</f>
        <v>45.951099999999933</v>
      </c>
      <c r="H1085">
        <f>IF(martianeum3[[#This Row],[stan_po_wydobyciu_z_ładunku]]&gt;=100,100,0)</f>
        <v>0</v>
      </c>
      <c r="I1085">
        <f>martianeum3[[#This Row],[stan_po_wydobyciu_z_ładunku]]-martianeum3[[#This Row],[ile_zabiera_na_orbite]]</f>
        <v>45.951099999999933</v>
      </c>
    </row>
    <row r="1086" spans="1:9" x14ac:dyDescent="0.25">
      <c r="A1086" s="1">
        <v>49725</v>
      </c>
      <c r="B1086">
        <f t="shared" si="16"/>
        <v>45.951099999999933</v>
      </c>
      <c r="C1086" t="s">
        <v>18</v>
      </c>
      <c r="D1086">
        <v>23.9</v>
      </c>
      <c r="E1086">
        <v>11.7</v>
      </c>
      <c r="F1086">
        <f>IF(martianeum3[[#This Row],[zawartosc '[%']]]&gt;=1,martianeum3[[#This Row],[masa '[kg']]]*martianeum3[[#This Row],[zawartosc '[%']]]*0.01,0)</f>
        <v>2.7962999999999996</v>
      </c>
      <c r="G1086">
        <f>martianeum3[[#This Row],[stan_magazynu '[kg']]]+martianeum3[[#This Row],[ile_kg_materiału_z_ładunku]]</f>
        <v>48.747399999999935</v>
      </c>
      <c r="H1086">
        <f>IF(martianeum3[[#This Row],[stan_po_wydobyciu_z_ładunku]]&gt;=100,100,0)</f>
        <v>0</v>
      </c>
      <c r="I1086">
        <f>martianeum3[[#This Row],[stan_po_wydobyciu_z_ładunku]]-martianeum3[[#This Row],[ile_zabiera_na_orbite]]</f>
        <v>48.747399999999935</v>
      </c>
    </row>
    <row r="1087" spans="1:9" x14ac:dyDescent="0.25">
      <c r="A1087" s="1">
        <v>49726</v>
      </c>
      <c r="B1087">
        <f t="shared" si="16"/>
        <v>48.747399999999935</v>
      </c>
      <c r="C1087" t="s">
        <v>13</v>
      </c>
      <c r="D1087">
        <v>28.6</v>
      </c>
      <c r="E1087">
        <v>11.5</v>
      </c>
      <c r="F1087">
        <f>IF(martianeum3[[#This Row],[zawartosc '[%']]]&gt;=1,martianeum3[[#This Row],[masa '[kg']]]*martianeum3[[#This Row],[zawartosc '[%']]]*0.01,0)</f>
        <v>3.2890000000000006</v>
      </c>
      <c r="G1087">
        <f>martianeum3[[#This Row],[stan_magazynu '[kg']]]+martianeum3[[#This Row],[ile_kg_materiału_z_ładunku]]</f>
        <v>52.036399999999936</v>
      </c>
      <c r="H1087">
        <f>IF(martianeum3[[#This Row],[stan_po_wydobyciu_z_ładunku]]&gt;=100,100,0)</f>
        <v>0</v>
      </c>
      <c r="I1087">
        <f>martianeum3[[#This Row],[stan_po_wydobyciu_z_ładunku]]-martianeum3[[#This Row],[ile_zabiera_na_orbite]]</f>
        <v>52.036399999999936</v>
      </c>
    </row>
    <row r="1088" spans="1:9" x14ac:dyDescent="0.25">
      <c r="A1088" s="1">
        <v>49727</v>
      </c>
      <c r="B1088">
        <f t="shared" si="16"/>
        <v>52.036399999999936</v>
      </c>
      <c r="C1088" t="s">
        <v>26</v>
      </c>
      <c r="D1088">
        <v>14.5</v>
      </c>
      <c r="E1088">
        <v>0.3</v>
      </c>
      <c r="F1088">
        <f>IF(martianeum3[[#This Row],[zawartosc '[%']]]&gt;=1,martianeum3[[#This Row],[masa '[kg']]]*martianeum3[[#This Row],[zawartosc '[%']]]*0.01,0)</f>
        <v>0</v>
      </c>
      <c r="G1088">
        <f>martianeum3[[#This Row],[stan_magazynu '[kg']]]+martianeum3[[#This Row],[ile_kg_materiału_z_ładunku]]</f>
        <v>52.036399999999936</v>
      </c>
      <c r="H1088">
        <f>IF(martianeum3[[#This Row],[stan_po_wydobyciu_z_ładunku]]&gt;=100,100,0)</f>
        <v>0</v>
      </c>
      <c r="I1088">
        <f>martianeum3[[#This Row],[stan_po_wydobyciu_z_ładunku]]-martianeum3[[#This Row],[ile_zabiera_na_orbite]]</f>
        <v>52.036399999999936</v>
      </c>
    </row>
    <row r="1089" spans="1:9" x14ac:dyDescent="0.25">
      <c r="A1089" s="1">
        <v>49728</v>
      </c>
      <c r="B1089">
        <f t="shared" si="16"/>
        <v>52.036399999999936</v>
      </c>
      <c r="C1089" t="s">
        <v>10</v>
      </c>
      <c r="D1089">
        <v>13</v>
      </c>
      <c r="E1089">
        <v>0</v>
      </c>
      <c r="F1089">
        <f>IF(martianeum3[[#This Row],[zawartosc '[%']]]&gt;=1,martianeum3[[#This Row],[masa '[kg']]]*martianeum3[[#This Row],[zawartosc '[%']]]*0.01,0)</f>
        <v>0</v>
      </c>
      <c r="G1089">
        <f>martianeum3[[#This Row],[stan_magazynu '[kg']]]+martianeum3[[#This Row],[ile_kg_materiału_z_ładunku]]</f>
        <v>52.036399999999936</v>
      </c>
      <c r="H1089">
        <f>IF(martianeum3[[#This Row],[stan_po_wydobyciu_z_ładunku]]&gt;=100,100,0)</f>
        <v>0</v>
      </c>
      <c r="I1089">
        <f>martianeum3[[#This Row],[stan_po_wydobyciu_z_ładunku]]-martianeum3[[#This Row],[ile_zabiera_na_orbite]]</f>
        <v>52.036399999999936</v>
      </c>
    </row>
    <row r="1090" spans="1:9" x14ac:dyDescent="0.25">
      <c r="A1090" s="1">
        <v>49729</v>
      </c>
      <c r="B1090">
        <f t="shared" si="16"/>
        <v>52.036399999999936</v>
      </c>
      <c r="C1090" t="s">
        <v>19</v>
      </c>
      <c r="D1090">
        <v>16.2</v>
      </c>
      <c r="E1090">
        <v>9.1999999999999993</v>
      </c>
      <c r="F1090">
        <f>IF(martianeum3[[#This Row],[zawartosc '[%']]]&gt;=1,martianeum3[[#This Row],[masa '[kg']]]*martianeum3[[#This Row],[zawartosc '[%']]]*0.01,0)</f>
        <v>1.4903999999999999</v>
      </c>
      <c r="G1090">
        <f>martianeum3[[#This Row],[stan_magazynu '[kg']]]+martianeum3[[#This Row],[ile_kg_materiału_z_ładunku]]</f>
        <v>53.526799999999938</v>
      </c>
      <c r="H1090">
        <f>IF(martianeum3[[#This Row],[stan_po_wydobyciu_z_ładunku]]&gt;=100,100,0)</f>
        <v>0</v>
      </c>
      <c r="I1090">
        <f>martianeum3[[#This Row],[stan_po_wydobyciu_z_ładunku]]-martianeum3[[#This Row],[ile_zabiera_na_orbite]]</f>
        <v>53.526799999999938</v>
      </c>
    </row>
    <row r="1091" spans="1:9" x14ac:dyDescent="0.25">
      <c r="A1091" s="1">
        <v>49730</v>
      </c>
      <c r="B1091">
        <f t="shared" si="16"/>
        <v>53.526799999999938</v>
      </c>
      <c r="C1091" t="s">
        <v>15</v>
      </c>
      <c r="D1091">
        <v>27.1</v>
      </c>
      <c r="E1091">
        <v>6.3</v>
      </c>
      <c r="F1091">
        <f>IF(martianeum3[[#This Row],[zawartosc '[%']]]&gt;=1,martianeum3[[#This Row],[masa '[kg']]]*martianeum3[[#This Row],[zawartosc '[%']]]*0.01,0)</f>
        <v>1.7073000000000003</v>
      </c>
      <c r="G1091">
        <f>martianeum3[[#This Row],[stan_magazynu '[kg']]]+martianeum3[[#This Row],[ile_kg_materiału_z_ładunku]]</f>
        <v>55.234099999999941</v>
      </c>
      <c r="H1091">
        <f>IF(martianeum3[[#This Row],[stan_po_wydobyciu_z_ładunku]]&gt;=100,100,0)</f>
        <v>0</v>
      </c>
      <c r="I1091">
        <f>martianeum3[[#This Row],[stan_po_wydobyciu_z_ładunku]]-martianeum3[[#This Row],[ile_zabiera_na_orbite]]</f>
        <v>55.234099999999941</v>
      </c>
    </row>
    <row r="1092" spans="1:9" x14ac:dyDescent="0.25">
      <c r="A1092" s="1">
        <v>49731</v>
      </c>
      <c r="B1092">
        <f t="shared" ref="B1092:B1155" si="17">I1091</f>
        <v>55.234099999999941</v>
      </c>
      <c r="C1092" t="s">
        <v>10</v>
      </c>
      <c r="D1092">
        <v>15.6</v>
      </c>
      <c r="E1092">
        <v>28</v>
      </c>
      <c r="F1092">
        <f>IF(martianeum3[[#This Row],[zawartosc '[%']]]&gt;=1,martianeum3[[#This Row],[masa '[kg']]]*martianeum3[[#This Row],[zawartosc '[%']]]*0.01,0)</f>
        <v>4.3680000000000003</v>
      </c>
      <c r="G1092">
        <f>martianeum3[[#This Row],[stan_magazynu '[kg']]]+martianeum3[[#This Row],[ile_kg_materiału_z_ładunku]]</f>
        <v>59.602099999999943</v>
      </c>
      <c r="H1092">
        <f>IF(martianeum3[[#This Row],[stan_po_wydobyciu_z_ładunku]]&gt;=100,100,0)</f>
        <v>0</v>
      </c>
      <c r="I1092">
        <f>martianeum3[[#This Row],[stan_po_wydobyciu_z_ładunku]]-martianeum3[[#This Row],[ile_zabiera_na_orbite]]</f>
        <v>59.602099999999943</v>
      </c>
    </row>
    <row r="1093" spans="1:9" x14ac:dyDescent="0.25">
      <c r="A1093" s="1">
        <v>49732</v>
      </c>
      <c r="B1093">
        <f t="shared" si="17"/>
        <v>59.602099999999943</v>
      </c>
      <c r="C1093" t="s">
        <v>26</v>
      </c>
      <c r="D1093">
        <v>28.9</v>
      </c>
      <c r="E1093">
        <v>6.8</v>
      </c>
      <c r="F1093">
        <f>IF(martianeum3[[#This Row],[zawartosc '[%']]]&gt;=1,martianeum3[[#This Row],[masa '[kg']]]*martianeum3[[#This Row],[zawartosc '[%']]]*0.01,0)</f>
        <v>1.9651999999999998</v>
      </c>
      <c r="G1093">
        <f>martianeum3[[#This Row],[stan_magazynu '[kg']]]+martianeum3[[#This Row],[ile_kg_materiału_z_ładunku]]</f>
        <v>61.567299999999946</v>
      </c>
      <c r="H1093">
        <f>IF(martianeum3[[#This Row],[stan_po_wydobyciu_z_ładunku]]&gt;=100,100,0)</f>
        <v>0</v>
      </c>
      <c r="I1093">
        <f>martianeum3[[#This Row],[stan_po_wydobyciu_z_ładunku]]-martianeum3[[#This Row],[ile_zabiera_na_orbite]]</f>
        <v>61.567299999999946</v>
      </c>
    </row>
    <row r="1094" spans="1:9" x14ac:dyDescent="0.25">
      <c r="A1094" s="1">
        <v>49733</v>
      </c>
      <c r="B1094">
        <f t="shared" si="17"/>
        <v>61.567299999999946</v>
      </c>
      <c r="C1094" t="s">
        <v>6</v>
      </c>
      <c r="D1094">
        <v>13.8</v>
      </c>
      <c r="E1094">
        <v>11.9</v>
      </c>
      <c r="F1094">
        <f>IF(martianeum3[[#This Row],[zawartosc '[%']]]&gt;=1,martianeum3[[#This Row],[masa '[kg']]]*martianeum3[[#This Row],[zawartosc '[%']]]*0.01,0)</f>
        <v>1.6422000000000003</v>
      </c>
      <c r="G1094">
        <f>martianeum3[[#This Row],[stan_magazynu '[kg']]]+martianeum3[[#This Row],[ile_kg_materiału_z_ładunku]]</f>
        <v>63.209499999999949</v>
      </c>
      <c r="H1094">
        <f>IF(martianeum3[[#This Row],[stan_po_wydobyciu_z_ładunku]]&gt;=100,100,0)</f>
        <v>0</v>
      </c>
      <c r="I1094">
        <f>martianeum3[[#This Row],[stan_po_wydobyciu_z_ładunku]]-martianeum3[[#This Row],[ile_zabiera_na_orbite]]</f>
        <v>63.209499999999949</v>
      </c>
    </row>
    <row r="1095" spans="1:9" x14ac:dyDescent="0.25">
      <c r="A1095" s="1">
        <v>49734</v>
      </c>
      <c r="B1095">
        <f t="shared" si="17"/>
        <v>63.209499999999949</v>
      </c>
      <c r="C1095" t="s">
        <v>6</v>
      </c>
      <c r="D1095">
        <v>17.8</v>
      </c>
      <c r="E1095">
        <v>1.5</v>
      </c>
      <c r="F1095">
        <f>IF(martianeum3[[#This Row],[zawartosc '[%']]]&gt;=1,martianeum3[[#This Row],[masa '[kg']]]*martianeum3[[#This Row],[zawartosc '[%']]]*0.01,0)</f>
        <v>0.26700000000000002</v>
      </c>
      <c r="G1095">
        <f>martianeum3[[#This Row],[stan_magazynu '[kg']]]+martianeum3[[#This Row],[ile_kg_materiału_z_ładunku]]</f>
        <v>63.476499999999952</v>
      </c>
      <c r="H1095">
        <f>IF(martianeum3[[#This Row],[stan_po_wydobyciu_z_ładunku]]&gt;=100,100,0)</f>
        <v>0</v>
      </c>
      <c r="I1095">
        <f>martianeum3[[#This Row],[stan_po_wydobyciu_z_ładunku]]-martianeum3[[#This Row],[ile_zabiera_na_orbite]]</f>
        <v>63.476499999999952</v>
      </c>
    </row>
    <row r="1096" spans="1:9" x14ac:dyDescent="0.25">
      <c r="A1096" s="1">
        <v>49735</v>
      </c>
      <c r="B1096">
        <f t="shared" si="17"/>
        <v>63.476499999999952</v>
      </c>
      <c r="C1096" t="s">
        <v>22</v>
      </c>
      <c r="D1096">
        <v>25.1</v>
      </c>
      <c r="E1096">
        <v>0</v>
      </c>
      <c r="F1096">
        <f>IF(martianeum3[[#This Row],[zawartosc '[%']]]&gt;=1,martianeum3[[#This Row],[masa '[kg']]]*martianeum3[[#This Row],[zawartosc '[%']]]*0.01,0)</f>
        <v>0</v>
      </c>
      <c r="G1096">
        <f>martianeum3[[#This Row],[stan_magazynu '[kg']]]+martianeum3[[#This Row],[ile_kg_materiału_z_ładunku]]</f>
        <v>63.476499999999952</v>
      </c>
      <c r="H1096">
        <f>IF(martianeum3[[#This Row],[stan_po_wydobyciu_z_ładunku]]&gt;=100,100,0)</f>
        <v>0</v>
      </c>
      <c r="I1096">
        <f>martianeum3[[#This Row],[stan_po_wydobyciu_z_ładunku]]-martianeum3[[#This Row],[ile_zabiera_na_orbite]]</f>
        <v>63.476499999999952</v>
      </c>
    </row>
    <row r="1097" spans="1:9" x14ac:dyDescent="0.25">
      <c r="A1097" s="1">
        <v>49736</v>
      </c>
      <c r="B1097">
        <f t="shared" si="17"/>
        <v>63.476499999999952</v>
      </c>
      <c r="C1097" t="s">
        <v>22</v>
      </c>
      <c r="D1097">
        <v>29.5</v>
      </c>
      <c r="E1097">
        <v>0</v>
      </c>
      <c r="F1097">
        <f>IF(martianeum3[[#This Row],[zawartosc '[%']]]&gt;=1,martianeum3[[#This Row],[masa '[kg']]]*martianeum3[[#This Row],[zawartosc '[%']]]*0.01,0)</f>
        <v>0</v>
      </c>
      <c r="G1097">
        <f>martianeum3[[#This Row],[stan_magazynu '[kg']]]+martianeum3[[#This Row],[ile_kg_materiału_z_ładunku]]</f>
        <v>63.476499999999952</v>
      </c>
      <c r="H1097">
        <f>IF(martianeum3[[#This Row],[stan_po_wydobyciu_z_ładunku]]&gt;=100,100,0)</f>
        <v>0</v>
      </c>
      <c r="I1097">
        <f>martianeum3[[#This Row],[stan_po_wydobyciu_z_ładunku]]-martianeum3[[#This Row],[ile_zabiera_na_orbite]]</f>
        <v>63.476499999999952</v>
      </c>
    </row>
    <row r="1098" spans="1:9" x14ac:dyDescent="0.25">
      <c r="A1098" s="1">
        <v>49737</v>
      </c>
      <c r="B1098">
        <f t="shared" si="17"/>
        <v>63.476499999999952</v>
      </c>
      <c r="C1098" t="s">
        <v>26</v>
      </c>
      <c r="D1098">
        <v>16.100000000000001</v>
      </c>
      <c r="E1098">
        <v>7.1</v>
      </c>
      <c r="F1098">
        <f>IF(martianeum3[[#This Row],[zawartosc '[%']]]&gt;=1,martianeum3[[#This Row],[masa '[kg']]]*martianeum3[[#This Row],[zawartosc '[%']]]*0.01,0)</f>
        <v>1.1431</v>
      </c>
      <c r="G1098">
        <f>martianeum3[[#This Row],[stan_magazynu '[kg']]]+martianeum3[[#This Row],[ile_kg_materiału_z_ładunku]]</f>
        <v>64.619599999999949</v>
      </c>
      <c r="H1098">
        <f>IF(martianeum3[[#This Row],[stan_po_wydobyciu_z_ładunku]]&gt;=100,100,0)</f>
        <v>0</v>
      </c>
      <c r="I1098">
        <f>martianeum3[[#This Row],[stan_po_wydobyciu_z_ładunku]]-martianeum3[[#This Row],[ile_zabiera_na_orbite]]</f>
        <v>64.619599999999949</v>
      </c>
    </row>
    <row r="1099" spans="1:9" x14ac:dyDescent="0.25">
      <c r="A1099" s="1">
        <v>49738</v>
      </c>
      <c r="B1099">
        <f t="shared" si="17"/>
        <v>64.619599999999949</v>
      </c>
      <c r="C1099" t="s">
        <v>9</v>
      </c>
      <c r="D1099">
        <v>18</v>
      </c>
      <c r="E1099">
        <v>12</v>
      </c>
      <c r="F1099">
        <f>IF(martianeum3[[#This Row],[zawartosc '[%']]]&gt;=1,martianeum3[[#This Row],[masa '[kg']]]*martianeum3[[#This Row],[zawartosc '[%']]]*0.01,0)</f>
        <v>2.16</v>
      </c>
      <c r="G1099">
        <f>martianeum3[[#This Row],[stan_magazynu '[kg']]]+martianeum3[[#This Row],[ile_kg_materiału_z_ładunku]]</f>
        <v>66.779599999999945</v>
      </c>
      <c r="H1099">
        <f>IF(martianeum3[[#This Row],[stan_po_wydobyciu_z_ładunku]]&gt;=100,100,0)</f>
        <v>0</v>
      </c>
      <c r="I1099">
        <f>martianeum3[[#This Row],[stan_po_wydobyciu_z_ładunku]]-martianeum3[[#This Row],[ile_zabiera_na_orbite]]</f>
        <v>66.779599999999945</v>
      </c>
    </row>
    <row r="1100" spans="1:9" x14ac:dyDescent="0.25">
      <c r="A1100" s="1">
        <v>49739</v>
      </c>
      <c r="B1100">
        <f t="shared" si="17"/>
        <v>66.779599999999945</v>
      </c>
      <c r="C1100" t="s">
        <v>10</v>
      </c>
      <c r="D1100">
        <v>12.2</v>
      </c>
      <c r="E1100">
        <v>26.8</v>
      </c>
      <c r="F1100">
        <f>IF(martianeum3[[#This Row],[zawartosc '[%']]]&gt;=1,martianeum3[[#This Row],[masa '[kg']]]*martianeum3[[#This Row],[zawartosc '[%']]]*0.01,0)</f>
        <v>3.2696000000000001</v>
      </c>
      <c r="G1100">
        <f>martianeum3[[#This Row],[stan_magazynu '[kg']]]+martianeum3[[#This Row],[ile_kg_materiału_z_ładunku]]</f>
        <v>70.049199999999942</v>
      </c>
      <c r="H1100">
        <f>IF(martianeum3[[#This Row],[stan_po_wydobyciu_z_ładunku]]&gt;=100,100,0)</f>
        <v>0</v>
      </c>
      <c r="I1100">
        <f>martianeum3[[#This Row],[stan_po_wydobyciu_z_ładunku]]-martianeum3[[#This Row],[ile_zabiera_na_orbite]]</f>
        <v>70.049199999999942</v>
      </c>
    </row>
    <row r="1101" spans="1:9" x14ac:dyDescent="0.25">
      <c r="A1101" s="1">
        <v>49740</v>
      </c>
      <c r="B1101">
        <f t="shared" si="17"/>
        <v>70.049199999999942</v>
      </c>
      <c r="C1101" t="s">
        <v>14</v>
      </c>
      <c r="D1101">
        <v>20.7</v>
      </c>
      <c r="E1101">
        <v>4.7</v>
      </c>
      <c r="F1101">
        <f>IF(martianeum3[[#This Row],[zawartosc '[%']]]&gt;=1,martianeum3[[#This Row],[masa '[kg']]]*martianeum3[[#This Row],[zawartosc '[%']]]*0.01,0)</f>
        <v>0.9729000000000001</v>
      </c>
      <c r="G1101">
        <f>martianeum3[[#This Row],[stan_magazynu '[kg']]]+martianeum3[[#This Row],[ile_kg_materiału_z_ładunku]]</f>
        <v>71.022099999999938</v>
      </c>
      <c r="H1101">
        <f>IF(martianeum3[[#This Row],[stan_po_wydobyciu_z_ładunku]]&gt;=100,100,0)</f>
        <v>0</v>
      </c>
      <c r="I1101">
        <f>martianeum3[[#This Row],[stan_po_wydobyciu_z_ładunku]]-martianeum3[[#This Row],[ile_zabiera_na_orbite]]</f>
        <v>71.022099999999938</v>
      </c>
    </row>
    <row r="1102" spans="1:9" x14ac:dyDescent="0.25">
      <c r="A1102" s="1">
        <v>49741</v>
      </c>
      <c r="B1102">
        <f t="shared" si="17"/>
        <v>71.022099999999938</v>
      </c>
      <c r="C1102" t="s">
        <v>10</v>
      </c>
      <c r="D1102">
        <v>20.100000000000001</v>
      </c>
      <c r="E1102">
        <v>47.4</v>
      </c>
      <c r="F1102">
        <f>IF(martianeum3[[#This Row],[zawartosc '[%']]]&gt;=1,martianeum3[[#This Row],[masa '[kg']]]*martianeum3[[#This Row],[zawartosc '[%']]]*0.01,0)</f>
        <v>9.5274000000000001</v>
      </c>
      <c r="G1102">
        <f>martianeum3[[#This Row],[stan_magazynu '[kg']]]+martianeum3[[#This Row],[ile_kg_materiału_z_ładunku]]</f>
        <v>80.549499999999938</v>
      </c>
      <c r="H1102">
        <f>IF(martianeum3[[#This Row],[stan_po_wydobyciu_z_ładunku]]&gt;=100,100,0)</f>
        <v>0</v>
      </c>
      <c r="I1102">
        <f>martianeum3[[#This Row],[stan_po_wydobyciu_z_ładunku]]-martianeum3[[#This Row],[ile_zabiera_na_orbite]]</f>
        <v>80.549499999999938</v>
      </c>
    </row>
    <row r="1103" spans="1:9" x14ac:dyDescent="0.25">
      <c r="A1103" s="1">
        <v>49742</v>
      </c>
      <c r="B1103">
        <f t="shared" si="17"/>
        <v>80.549499999999938</v>
      </c>
      <c r="C1103" t="s">
        <v>10</v>
      </c>
      <c r="D1103">
        <v>14.9</v>
      </c>
      <c r="E1103">
        <v>43.8</v>
      </c>
      <c r="F1103">
        <f>IF(martianeum3[[#This Row],[zawartosc '[%']]]&gt;=1,martianeum3[[#This Row],[masa '[kg']]]*martianeum3[[#This Row],[zawartosc '[%']]]*0.01,0)</f>
        <v>6.5262000000000002</v>
      </c>
      <c r="G1103">
        <f>martianeum3[[#This Row],[stan_magazynu '[kg']]]+martianeum3[[#This Row],[ile_kg_materiału_z_ładunku]]</f>
        <v>87.075699999999941</v>
      </c>
      <c r="H1103">
        <f>IF(martianeum3[[#This Row],[stan_po_wydobyciu_z_ładunku]]&gt;=100,100,0)</f>
        <v>0</v>
      </c>
      <c r="I1103">
        <f>martianeum3[[#This Row],[stan_po_wydobyciu_z_ładunku]]-martianeum3[[#This Row],[ile_zabiera_na_orbite]]</f>
        <v>87.075699999999941</v>
      </c>
    </row>
    <row r="1104" spans="1:9" x14ac:dyDescent="0.25">
      <c r="A1104" s="1">
        <v>49743</v>
      </c>
      <c r="B1104">
        <f t="shared" si="17"/>
        <v>87.075699999999941</v>
      </c>
      <c r="C1104" t="s">
        <v>10</v>
      </c>
      <c r="D1104">
        <v>19</v>
      </c>
      <c r="E1104">
        <v>0</v>
      </c>
      <c r="F1104">
        <f>IF(martianeum3[[#This Row],[zawartosc '[%']]]&gt;=1,martianeum3[[#This Row],[masa '[kg']]]*martianeum3[[#This Row],[zawartosc '[%']]]*0.01,0)</f>
        <v>0</v>
      </c>
      <c r="G1104">
        <f>martianeum3[[#This Row],[stan_magazynu '[kg']]]+martianeum3[[#This Row],[ile_kg_materiału_z_ładunku]]</f>
        <v>87.075699999999941</v>
      </c>
      <c r="H1104">
        <f>IF(martianeum3[[#This Row],[stan_po_wydobyciu_z_ładunku]]&gt;=100,100,0)</f>
        <v>0</v>
      </c>
      <c r="I1104">
        <f>martianeum3[[#This Row],[stan_po_wydobyciu_z_ładunku]]-martianeum3[[#This Row],[ile_zabiera_na_orbite]]</f>
        <v>87.075699999999941</v>
      </c>
    </row>
    <row r="1105" spans="1:9" x14ac:dyDescent="0.25">
      <c r="A1105" s="1">
        <v>49744</v>
      </c>
      <c r="B1105">
        <f t="shared" si="17"/>
        <v>87.075699999999941</v>
      </c>
      <c r="C1105" t="s">
        <v>6</v>
      </c>
      <c r="D1105">
        <v>12.5</v>
      </c>
      <c r="E1105">
        <v>0</v>
      </c>
      <c r="F1105">
        <f>IF(martianeum3[[#This Row],[zawartosc '[%']]]&gt;=1,martianeum3[[#This Row],[masa '[kg']]]*martianeum3[[#This Row],[zawartosc '[%']]]*0.01,0)</f>
        <v>0</v>
      </c>
      <c r="G1105">
        <f>martianeum3[[#This Row],[stan_magazynu '[kg']]]+martianeum3[[#This Row],[ile_kg_materiału_z_ładunku]]</f>
        <v>87.075699999999941</v>
      </c>
      <c r="H1105">
        <f>IF(martianeum3[[#This Row],[stan_po_wydobyciu_z_ładunku]]&gt;=100,100,0)</f>
        <v>0</v>
      </c>
      <c r="I1105">
        <f>martianeum3[[#This Row],[stan_po_wydobyciu_z_ładunku]]-martianeum3[[#This Row],[ile_zabiera_na_orbite]]</f>
        <v>87.075699999999941</v>
      </c>
    </row>
    <row r="1106" spans="1:9" x14ac:dyDescent="0.25">
      <c r="A1106" s="1">
        <v>49745</v>
      </c>
      <c r="B1106">
        <f t="shared" si="17"/>
        <v>87.075699999999941</v>
      </c>
      <c r="C1106" t="s">
        <v>13</v>
      </c>
      <c r="D1106">
        <v>15.2</v>
      </c>
      <c r="E1106">
        <v>13.9</v>
      </c>
      <c r="F1106">
        <f>IF(martianeum3[[#This Row],[zawartosc '[%']]]&gt;=1,martianeum3[[#This Row],[masa '[kg']]]*martianeum3[[#This Row],[zawartosc '[%']]]*0.01,0)</f>
        <v>2.1128</v>
      </c>
      <c r="G1106">
        <f>martianeum3[[#This Row],[stan_magazynu '[kg']]]+martianeum3[[#This Row],[ile_kg_materiału_z_ładunku]]</f>
        <v>89.188499999999948</v>
      </c>
      <c r="H1106">
        <f>IF(martianeum3[[#This Row],[stan_po_wydobyciu_z_ładunku]]&gt;=100,100,0)</f>
        <v>0</v>
      </c>
      <c r="I1106">
        <f>martianeum3[[#This Row],[stan_po_wydobyciu_z_ładunku]]-martianeum3[[#This Row],[ile_zabiera_na_orbite]]</f>
        <v>89.188499999999948</v>
      </c>
    </row>
    <row r="1107" spans="1:9" x14ac:dyDescent="0.25">
      <c r="A1107" s="1">
        <v>49746</v>
      </c>
      <c r="B1107">
        <f t="shared" si="17"/>
        <v>89.188499999999948</v>
      </c>
      <c r="C1107" t="s">
        <v>19</v>
      </c>
      <c r="D1107">
        <v>29.2</v>
      </c>
      <c r="E1107">
        <v>26.8</v>
      </c>
      <c r="F1107">
        <f>IF(martianeum3[[#This Row],[zawartosc '[%']]]&gt;=1,martianeum3[[#This Row],[masa '[kg']]]*martianeum3[[#This Row],[zawartosc '[%']]]*0.01,0)</f>
        <v>7.8255999999999997</v>
      </c>
      <c r="G1107">
        <f>martianeum3[[#This Row],[stan_magazynu '[kg']]]+martianeum3[[#This Row],[ile_kg_materiału_z_ładunku]]</f>
        <v>97.014099999999942</v>
      </c>
      <c r="H1107">
        <f>IF(martianeum3[[#This Row],[stan_po_wydobyciu_z_ładunku]]&gt;=100,100,0)</f>
        <v>0</v>
      </c>
      <c r="I1107">
        <f>martianeum3[[#This Row],[stan_po_wydobyciu_z_ładunku]]-martianeum3[[#This Row],[ile_zabiera_na_orbite]]</f>
        <v>97.014099999999942</v>
      </c>
    </row>
    <row r="1108" spans="1:9" x14ac:dyDescent="0.25">
      <c r="A1108" s="1">
        <v>49747</v>
      </c>
      <c r="B1108">
        <f t="shared" si="17"/>
        <v>97.014099999999942</v>
      </c>
      <c r="C1108" t="s">
        <v>6</v>
      </c>
      <c r="D1108">
        <v>13.9</v>
      </c>
      <c r="E1108">
        <v>1.1000000000000001</v>
      </c>
      <c r="F1108">
        <f>IF(martianeum3[[#This Row],[zawartosc '[%']]]&gt;=1,martianeum3[[#This Row],[masa '[kg']]]*martianeum3[[#This Row],[zawartosc '[%']]]*0.01,0)</f>
        <v>0.15290000000000001</v>
      </c>
      <c r="G1108">
        <f>martianeum3[[#This Row],[stan_magazynu '[kg']]]+martianeum3[[#This Row],[ile_kg_materiału_z_ładunku]]</f>
        <v>97.166999999999945</v>
      </c>
      <c r="H1108">
        <f>IF(martianeum3[[#This Row],[stan_po_wydobyciu_z_ładunku]]&gt;=100,100,0)</f>
        <v>0</v>
      </c>
      <c r="I1108">
        <f>martianeum3[[#This Row],[stan_po_wydobyciu_z_ładunku]]-martianeum3[[#This Row],[ile_zabiera_na_orbite]]</f>
        <v>97.166999999999945</v>
      </c>
    </row>
    <row r="1109" spans="1:9" x14ac:dyDescent="0.25">
      <c r="A1109" s="1">
        <v>49748</v>
      </c>
      <c r="B1109">
        <f t="shared" si="17"/>
        <v>97.166999999999945</v>
      </c>
      <c r="C1109" t="s">
        <v>15</v>
      </c>
      <c r="D1109">
        <v>11.4</v>
      </c>
      <c r="E1109">
        <v>0</v>
      </c>
      <c r="F1109">
        <f>IF(martianeum3[[#This Row],[zawartosc '[%']]]&gt;=1,martianeum3[[#This Row],[masa '[kg']]]*martianeum3[[#This Row],[zawartosc '[%']]]*0.01,0)</f>
        <v>0</v>
      </c>
      <c r="G1109">
        <f>martianeum3[[#This Row],[stan_magazynu '[kg']]]+martianeum3[[#This Row],[ile_kg_materiału_z_ładunku]]</f>
        <v>97.166999999999945</v>
      </c>
      <c r="H1109">
        <f>IF(martianeum3[[#This Row],[stan_po_wydobyciu_z_ładunku]]&gt;=100,100,0)</f>
        <v>0</v>
      </c>
      <c r="I1109">
        <f>martianeum3[[#This Row],[stan_po_wydobyciu_z_ładunku]]-martianeum3[[#This Row],[ile_zabiera_na_orbite]]</f>
        <v>97.166999999999945</v>
      </c>
    </row>
    <row r="1110" spans="1:9" x14ac:dyDescent="0.25">
      <c r="A1110" s="1">
        <v>49749</v>
      </c>
      <c r="B1110">
        <f t="shared" si="17"/>
        <v>97.166999999999945</v>
      </c>
      <c r="C1110" t="s">
        <v>9</v>
      </c>
      <c r="D1110">
        <v>15.8</v>
      </c>
      <c r="E1110">
        <v>7</v>
      </c>
      <c r="F1110">
        <f>IF(martianeum3[[#This Row],[zawartosc '[%']]]&gt;=1,martianeum3[[#This Row],[masa '[kg']]]*martianeum3[[#This Row],[zawartosc '[%']]]*0.01,0)</f>
        <v>1.1060000000000001</v>
      </c>
      <c r="G1110">
        <f>martianeum3[[#This Row],[stan_magazynu '[kg']]]+martianeum3[[#This Row],[ile_kg_materiału_z_ładunku]]</f>
        <v>98.272999999999939</v>
      </c>
      <c r="H1110">
        <f>IF(martianeum3[[#This Row],[stan_po_wydobyciu_z_ładunku]]&gt;=100,100,0)</f>
        <v>0</v>
      </c>
      <c r="I1110">
        <f>martianeum3[[#This Row],[stan_po_wydobyciu_z_ładunku]]-martianeum3[[#This Row],[ile_zabiera_na_orbite]]</f>
        <v>98.272999999999939</v>
      </c>
    </row>
    <row r="1111" spans="1:9" x14ac:dyDescent="0.25">
      <c r="A1111" s="1">
        <v>49750</v>
      </c>
      <c r="B1111">
        <f t="shared" si="17"/>
        <v>98.272999999999939</v>
      </c>
      <c r="C1111" t="s">
        <v>10</v>
      </c>
      <c r="D1111">
        <v>10.199999999999999</v>
      </c>
      <c r="E1111">
        <v>43.3</v>
      </c>
      <c r="F1111">
        <f>IF(martianeum3[[#This Row],[zawartosc '[%']]]&gt;=1,martianeum3[[#This Row],[masa '[kg']]]*martianeum3[[#This Row],[zawartosc '[%']]]*0.01,0)</f>
        <v>4.4165999999999999</v>
      </c>
      <c r="G1111">
        <f>martianeum3[[#This Row],[stan_magazynu '[kg']]]+martianeum3[[#This Row],[ile_kg_materiału_z_ładunku]]</f>
        <v>102.68959999999994</v>
      </c>
      <c r="H1111">
        <f>IF(martianeum3[[#This Row],[stan_po_wydobyciu_z_ładunku]]&gt;=100,100,0)</f>
        <v>100</v>
      </c>
      <c r="I1111">
        <f>martianeum3[[#This Row],[stan_po_wydobyciu_z_ładunku]]-martianeum3[[#This Row],[ile_zabiera_na_orbite]]</f>
        <v>2.6895999999999418</v>
      </c>
    </row>
    <row r="1112" spans="1:9" x14ac:dyDescent="0.25">
      <c r="A1112" s="1">
        <v>49751</v>
      </c>
      <c r="B1112">
        <f t="shared" si="17"/>
        <v>2.6895999999999418</v>
      </c>
      <c r="C1112" t="s">
        <v>13</v>
      </c>
      <c r="D1112">
        <v>19.600000000000001</v>
      </c>
      <c r="E1112">
        <v>8.9</v>
      </c>
      <c r="F1112">
        <f>IF(martianeum3[[#This Row],[zawartosc '[%']]]&gt;=1,martianeum3[[#This Row],[masa '[kg']]]*martianeum3[[#This Row],[zawartosc '[%']]]*0.01,0)</f>
        <v>1.7444000000000004</v>
      </c>
      <c r="G1112">
        <f>martianeum3[[#This Row],[stan_magazynu '[kg']]]+martianeum3[[#This Row],[ile_kg_materiału_z_ładunku]]</f>
        <v>4.4339999999999424</v>
      </c>
      <c r="H1112">
        <f>IF(martianeum3[[#This Row],[stan_po_wydobyciu_z_ładunku]]&gt;=100,100,0)</f>
        <v>0</v>
      </c>
      <c r="I1112">
        <f>martianeum3[[#This Row],[stan_po_wydobyciu_z_ładunku]]-martianeum3[[#This Row],[ile_zabiera_na_orbite]]</f>
        <v>4.4339999999999424</v>
      </c>
    </row>
    <row r="1113" spans="1:9" x14ac:dyDescent="0.25">
      <c r="A1113" s="1">
        <v>49752</v>
      </c>
      <c r="B1113">
        <f t="shared" si="17"/>
        <v>4.4339999999999424</v>
      </c>
      <c r="C1113" t="s">
        <v>6</v>
      </c>
      <c r="D1113">
        <v>15.5</v>
      </c>
      <c r="E1113">
        <v>10.1</v>
      </c>
      <c r="F1113">
        <f>IF(martianeum3[[#This Row],[zawartosc '[%']]]&gt;=1,martianeum3[[#This Row],[masa '[kg']]]*martianeum3[[#This Row],[zawartosc '[%']]]*0.01,0)</f>
        <v>1.5654999999999999</v>
      </c>
      <c r="G1113">
        <f>martianeum3[[#This Row],[stan_magazynu '[kg']]]+martianeum3[[#This Row],[ile_kg_materiału_z_ładunku]]</f>
        <v>5.9994999999999425</v>
      </c>
      <c r="H1113">
        <f>IF(martianeum3[[#This Row],[stan_po_wydobyciu_z_ładunku]]&gt;=100,100,0)</f>
        <v>0</v>
      </c>
      <c r="I1113">
        <f>martianeum3[[#This Row],[stan_po_wydobyciu_z_ładunku]]-martianeum3[[#This Row],[ile_zabiera_na_orbite]]</f>
        <v>5.9994999999999425</v>
      </c>
    </row>
    <row r="1114" spans="1:9" x14ac:dyDescent="0.25">
      <c r="A1114" s="1">
        <v>49753</v>
      </c>
      <c r="B1114">
        <f t="shared" si="17"/>
        <v>5.9994999999999425</v>
      </c>
      <c r="C1114" t="s">
        <v>15</v>
      </c>
      <c r="D1114">
        <v>19.899999999999999</v>
      </c>
      <c r="E1114">
        <v>16.2</v>
      </c>
      <c r="F1114">
        <f>IF(martianeum3[[#This Row],[zawartosc '[%']]]&gt;=1,martianeum3[[#This Row],[masa '[kg']]]*martianeum3[[#This Row],[zawartosc '[%']]]*0.01,0)</f>
        <v>3.2237999999999993</v>
      </c>
      <c r="G1114">
        <f>martianeum3[[#This Row],[stan_magazynu '[kg']]]+martianeum3[[#This Row],[ile_kg_materiału_z_ładunku]]</f>
        <v>9.2232999999999414</v>
      </c>
      <c r="H1114">
        <f>IF(martianeum3[[#This Row],[stan_po_wydobyciu_z_ładunku]]&gt;=100,100,0)</f>
        <v>0</v>
      </c>
      <c r="I1114">
        <f>martianeum3[[#This Row],[stan_po_wydobyciu_z_ładunku]]-martianeum3[[#This Row],[ile_zabiera_na_orbite]]</f>
        <v>9.2232999999999414</v>
      </c>
    </row>
    <row r="1115" spans="1:9" x14ac:dyDescent="0.25">
      <c r="A1115" s="1">
        <v>49754</v>
      </c>
      <c r="B1115">
        <f t="shared" si="17"/>
        <v>9.2232999999999414</v>
      </c>
      <c r="C1115" t="s">
        <v>18</v>
      </c>
      <c r="D1115">
        <v>10.7</v>
      </c>
      <c r="E1115">
        <v>2.8</v>
      </c>
      <c r="F1115">
        <f>IF(martianeum3[[#This Row],[zawartosc '[%']]]&gt;=1,martianeum3[[#This Row],[masa '[kg']]]*martianeum3[[#This Row],[zawartosc '[%']]]*0.01,0)</f>
        <v>0.29959999999999998</v>
      </c>
      <c r="G1115">
        <f>martianeum3[[#This Row],[stan_magazynu '[kg']]]+martianeum3[[#This Row],[ile_kg_materiału_z_ładunku]]</f>
        <v>9.5228999999999413</v>
      </c>
      <c r="H1115">
        <f>IF(martianeum3[[#This Row],[stan_po_wydobyciu_z_ładunku]]&gt;=100,100,0)</f>
        <v>0</v>
      </c>
      <c r="I1115">
        <f>martianeum3[[#This Row],[stan_po_wydobyciu_z_ładunku]]-martianeum3[[#This Row],[ile_zabiera_na_orbite]]</f>
        <v>9.5228999999999413</v>
      </c>
    </row>
    <row r="1116" spans="1:9" x14ac:dyDescent="0.25">
      <c r="A1116" s="1">
        <v>49755</v>
      </c>
      <c r="B1116">
        <f t="shared" si="17"/>
        <v>9.5228999999999413</v>
      </c>
      <c r="C1116" t="s">
        <v>26</v>
      </c>
      <c r="D1116">
        <v>11.5</v>
      </c>
      <c r="E1116">
        <v>5.9</v>
      </c>
      <c r="F1116">
        <f>IF(martianeum3[[#This Row],[zawartosc '[%']]]&gt;=1,martianeum3[[#This Row],[masa '[kg']]]*martianeum3[[#This Row],[zawartosc '[%']]]*0.01,0)</f>
        <v>0.6785000000000001</v>
      </c>
      <c r="G1116">
        <f>martianeum3[[#This Row],[stan_magazynu '[kg']]]+martianeum3[[#This Row],[ile_kg_materiału_z_ładunku]]</f>
        <v>10.201399999999941</v>
      </c>
      <c r="H1116">
        <f>IF(martianeum3[[#This Row],[stan_po_wydobyciu_z_ładunku]]&gt;=100,100,0)</f>
        <v>0</v>
      </c>
      <c r="I1116">
        <f>martianeum3[[#This Row],[stan_po_wydobyciu_z_ładunku]]-martianeum3[[#This Row],[ile_zabiera_na_orbite]]</f>
        <v>10.201399999999941</v>
      </c>
    </row>
    <row r="1117" spans="1:9" x14ac:dyDescent="0.25">
      <c r="A1117" s="1">
        <v>49756</v>
      </c>
      <c r="B1117">
        <f t="shared" si="17"/>
        <v>10.201399999999941</v>
      </c>
      <c r="C1117" t="s">
        <v>14</v>
      </c>
      <c r="D1117">
        <v>28.4</v>
      </c>
      <c r="E1117">
        <v>1</v>
      </c>
      <c r="F1117">
        <f>IF(martianeum3[[#This Row],[zawartosc '[%']]]&gt;=1,martianeum3[[#This Row],[masa '[kg']]]*martianeum3[[#This Row],[zawartosc '[%']]]*0.01,0)</f>
        <v>0.28399999999999997</v>
      </c>
      <c r="G1117">
        <f>martianeum3[[#This Row],[stan_magazynu '[kg']]]+martianeum3[[#This Row],[ile_kg_materiału_z_ładunku]]</f>
        <v>10.485399999999942</v>
      </c>
      <c r="H1117">
        <f>IF(martianeum3[[#This Row],[stan_po_wydobyciu_z_ładunku]]&gt;=100,100,0)</f>
        <v>0</v>
      </c>
      <c r="I1117">
        <f>martianeum3[[#This Row],[stan_po_wydobyciu_z_ładunku]]-martianeum3[[#This Row],[ile_zabiera_na_orbite]]</f>
        <v>10.485399999999942</v>
      </c>
    </row>
    <row r="1118" spans="1:9" x14ac:dyDescent="0.25">
      <c r="A1118" s="1">
        <v>49757</v>
      </c>
      <c r="B1118">
        <f t="shared" si="17"/>
        <v>10.485399999999942</v>
      </c>
      <c r="C1118" t="s">
        <v>19</v>
      </c>
      <c r="D1118">
        <v>22.3</v>
      </c>
      <c r="E1118">
        <v>5.0999999999999996</v>
      </c>
      <c r="F1118">
        <f>IF(martianeum3[[#This Row],[zawartosc '[%']]]&gt;=1,martianeum3[[#This Row],[masa '[kg']]]*martianeum3[[#This Row],[zawartosc '[%']]]*0.01,0)</f>
        <v>1.1373</v>
      </c>
      <c r="G1118">
        <f>martianeum3[[#This Row],[stan_magazynu '[kg']]]+martianeum3[[#This Row],[ile_kg_materiału_z_ładunku]]</f>
        <v>11.622699999999941</v>
      </c>
      <c r="H1118">
        <f>IF(martianeum3[[#This Row],[stan_po_wydobyciu_z_ładunku]]&gt;=100,100,0)</f>
        <v>0</v>
      </c>
      <c r="I1118">
        <f>martianeum3[[#This Row],[stan_po_wydobyciu_z_ładunku]]-martianeum3[[#This Row],[ile_zabiera_na_orbite]]</f>
        <v>11.622699999999941</v>
      </c>
    </row>
    <row r="1119" spans="1:9" x14ac:dyDescent="0.25">
      <c r="A1119" s="1">
        <v>49758</v>
      </c>
      <c r="B1119">
        <f t="shared" si="17"/>
        <v>11.622699999999941</v>
      </c>
      <c r="C1119" t="s">
        <v>13</v>
      </c>
      <c r="D1119">
        <v>28.7</v>
      </c>
      <c r="E1119">
        <v>11.5</v>
      </c>
      <c r="F1119">
        <f>IF(martianeum3[[#This Row],[zawartosc '[%']]]&gt;=1,martianeum3[[#This Row],[masa '[kg']]]*martianeum3[[#This Row],[zawartosc '[%']]]*0.01,0)</f>
        <v>3.3005</v>
      </c>
      <c r="G1119">
        <f>martianeum3[[#This Row],[stan_magazynu '[kg']]]+martianeum3[[#This Row],[ile_kg_materiału_z_ładunku]]</f>
        <v>14.923199999999941</v>
      </c>
      <c r="H1119">
        <f>IF(martianeum3[[#This Row],[stan_po_wydobyciu_z_ładunku]]&gt;=100,100,0)</f>
        <v>0</v>
      </c>
      <c r="I1119">
        <f>martianeum3[[#This Row],[stan_po_wydobyciu_z_ładunku]]-martianeum3[[#This Row],[ile_zabiera_na_orbite]]</f>
        <v>14.923199999999941</v>
      </c>
    </row>
    <row r="1120" spans="1:9" x14ac:dyDescent="0.25">
      <c r="A1120" s="1">
        <v>49759</v>
      </c>
      <c r="B1120">
        <f t="shared" si="17"/>
        <v>14.923199999999941</v>
      </c>
      <c r="C1120" t="s">
        <v>6</v>
      </c>
      <c r="D1120">
        <v>19.100000000000001</v>
      </c>
      <c r="E1120">
        <v>0</v>
      </c>
      <c r="F1120">
        <f>IF(martianeum3[[#This Row],[zawartosc '[%']]]&gt;=1,martianeum3[[#This Row],[masa '[kg']]]*martianeum3[[#This Row],[zawartosc '[%']]]*0.01,0)</f>
        <v>0</v>
      </c>
      <c r="G1120">
        <f>martianeum3[[#This Row],[stan_magazynu '[kg']]]+martianeum3[[#This Row],[ile_kg_materiału_z_ładunku]]</f>
        <v>14.923199999999941</v>
      </c>
      <c r="H1120">
        <f>IF(martianeum3[[#This Row],[stan_po_wydobyciu_z_ładunku]]&gt;=100,100,0)</f>
        <v>0</v>
      </c>
      <c r="I1120">
        <f>martianeum3[[#This Row],[stan_po_wydobyciu_z_ładunku]]-martianeum3[[#This Row],[ile_zabiera_na_orbite]]</f>
        <v>14.923199999999941</v>
      </c>
    </row>
    <row r="1121" spans="1:9" x14ac:dyDescent="0.25">
      <c r="A1121" s="1">
        <v>49760</v>
      </c>
      <c r="B1121">
        <f t="shared" si="17"/>
        <v>14.923199999999941</v>
      </c>
      <c r="C1121" t="s">
        <v>10</v>
      </c>
      <c r="D1121">
        <v>10.199999999999999</v>
      </c>
      <c r="E1121">
        <v>7.6</v>
      </c>
      <c r="F1121">
        <f>IF(martianeum3[[#This Row],[zawartosc '[%']]]&gt;=1,martianeum3[[#This Row],[masa '[kg']]]*martianeum3[[#This Row],[zawartosc '[%']]]*0.01,0)</f>
        <v>0.7752</v>
      </c>
      <c r="G1121">
        <f>martianeum3[[#This Row],[stan_magazynu '[kg']]]+martianeum3[[#This Row],[ile_kg_materiału_z_ładunku]]</f>
        <v>15.698399999999941</v>
      </c>
      <c r="H1121">
        <f>IF(martianeum3[[#This Row],[stan_po_wydobyciu_z_ładunku]]&gt;=100,100,0)</f>
        <v>0</v>
      </c>
      <c r="I1121">
        <f>martianeum3[[#This Row],[stan_po_wydobyciu_z_ładunku]]-martianeum3[[#This Row],[ile_zabiera_na_orbite]]</f>
        <v>15.698399999999941</v>
      </c>
    </row>
    <row r="1122" spans="1:9" x14ac:dyDescent="0.25">
      <c r="A1122" s="1">
        <v>49761</v>
      </c>
      <c r="B1122">
        <f t="shared" si="17"/>
        <v>15.698399999999941</v>
      </c>
      <c r="C1122" t="s">
        <v>10</v>
      </c>
      <c r="D1122">
        <v>18.399999999999999</v>
      </c>
      <c r="E1122">
        <v>0</v>
      </c>
      <c r="F1122">
        <f>IF(martianeum3[[#This Row],[zawartosc '[%']]]&gt;=1,martianeum3[[#This Row],[masa '[kg']]]*martianeum3[[#This Row],[zawartosc '[%']]]*0.01,0)</f>
        <v>0</v>
      </c>
      <c r="G1122">
        <f>martianeum3[[#This Row],[stan_magazynu '[kg']]]+martianeum3[[#This Row],[ile_kg_materiału_z_ładunku]]</f>
        <v>15.698399999999941</v>
      </c>
      <c r="H1122">
        <f>IF(martianeum3[[#This Row],[stan_po_wydobyciu_z_ładunku]]&gt;=100,100,0)</f>
        <v>0</v>
      </c>
      <c r="I1122">
        <f>martianeum3[[#This Row],[stan_po_wydobyciu_z_ładunku]]-martianeum3[[#This Row],[ile_zabiera_na_orbite]]</f>
        <v>15.698399999999941</v>
      </c>
    </row>
    <row r="1123" spans="1:9" x14ac:dyDescent="0.25">
      <c r="A1123" s="1">
        <v>49762</v>
      </c>
      <c r="B1123">
        <f t="shared" si="17"/>
        <v>15.698399999999941</v>
      </c>
      <c r="C1123" t="s">
        <v>19</v>
      </c>
      <c r="D1123">
        <v>29.3</v>
      </c>
      <c r="E1123">
        <v>0</v>
      </c>
      <c r="F1123">
        <f>IF(martianeum3[[#This Row],[zawartosc '[%']]]&gt;=1,martianeum3[[#This Row],[masa '[kg']]]*martianeum3[[#This Row],[zawartosc '[%']]]*0.01,0)</f>
        <v>0</v>
      </c>
      <c r="G1123">
        <f>martianeum3[[#This Row],[stan_magazynu '[kg']]]+martianeum3[[#This Row],[ile_kg_materiału_z_ładunku]]</f>
        <v>15.698399999999941</v>
      </c>
      <c r="H1123">
        <f>IF(martianeum3[[#This Row],[stan_po_wydobyciu_z_ładunku]]&gt;=100,100,0)</f>
        <v>0</v>
      </c>
      <c r="I1123">
        <f>martianeum3[[#This Row],[stan_po_wydobyciu_z_ładunku]]-martianeum3[[#This Row],[ile_zabiera_na_orbite]]</f>
        <v>15.698399999999941</v>
      </c>
    </row>
    <row r="1124" spans="1:9" x14ac:dyDescent="0.25">
      <c r="A1124" s="1">
        <v>49763</v>
      </c>
      <c r="B1124">
        <f t="shared" si="17"/>
        <v>15.698399999999941</v>
      </c>
      <c r="C1124" t="s">
        <v>17</v>
      </c>
      <c r="D1124">
        <v>26.7</v>
      </c>
      <c r="E1124">
        <v>5.7</v>
      </c>
      <c r="F1124">
        <f>IF(martianeum3[[#This Row],[zawartosc '[%']]]&gt;=1,martianeum3[[#This Row],[masa '[kg']]]*martianeum3[[#This Row],[zawartosc '[%']]]*0.01,0)</f>
        <v>1.5219</v>
      </c>
      <c r="G1124">
        <f>martianeum3[[#This Row],[stan_magazynu '[kg']]]+martianeum3[[#This Row],[ile_kg_materiału_z_ładunku]]</f>
        <v>17.220299999999941</v>
      </c>
      <c r="H1124">
        <f>IF(martianeum3[[#This Row],[stan_po_wydobyciu_z_ładunku]]&gt;=100,100,0)</f>
        <v>0</v>
      </c>
      <c r="I1124">
        <f>martianeum3[[#This Row],[stan_po_wydobyciu_z_ładunku]]-martianeum3[[#This Row],[ile_zabiera_na_orbite]]</f>
        <v>17.220299999999941</v>
      </c>
    </row>
    <row r="1125" spans="1:9" x14ac:dyDescent="0.25">
      <c r="A1125" s="1">
        <v>49764</v>
      </c>
      <c r="B1125">
        <f t="shared" si="17"/>
        <v>17.220299999999941</v>
      </c>
      <c r="C1125" t="s">
        <v>8</v>
      </c>
      <c r="D1125">
        <v>22.2</v>
      </c>
      <c r="E1125">
        <v>0.9</v>
      </c>
      <c r="F1125">
        <f>IF(martianeum3[[#This Row],[zawartosc '[%']]]&gt;=1,martianeum3[[#This Row],[masa '[kg']]]*martianeum3[[#This Row],[zawartosc '[%']]]*0.01,0)</f>
        <v>0</v>
      </c>
      <c r="G1125">
        <f>martianeum3[[#This Row],[stan_magazynu '[kg']]]+martianeum3[[#This Row],[ile_kg_materiału_z_ładunku]]</f>
        <v>17.220299999999941</v>
      </c>
      <c r="H1125">
        <f>IF(martianeum3[[#This Row],[stan_po_wydobyciu_z_ładunku]]&gt;=100,100,0)</f>
        <v>0</v>
      </c>
      <c r="I1125">
        <f>martianeum3[[#This Row],[stan_po_wydobyciu_z_ładunku]]-martianeum3[[#This Row],[ile_zabiera_na_orbite]]</f>
        <v>17.220299999999941</v>
      </c>
    </row>
    <row r="1126" spans="1:9" x14ac:dyDescent="0.25">
      <c r="A1126" s="1">
        <v>49765</v>
      </c>
      <c r="B1126">
        <f t="shared" si="17"/>
        <v>17.220299999999941</v>
      </c>
      <c r="C1126" t="s">
        <v>13</v>
      </c>
      <c r="D1126">
        <v>25.5</v>
      </c>
      <c r="E1126">
        <v>5.8</v>
      </c>
      <c r="F1126">
        <f>IF(martianeum3[[#This Row],[zawartosc '[%']]]&gt;=1,martianeum3[[#This Row],[masa '[kg']]]*martianeum3[[#This Row],[zawartosc '[%']]]*0.01,0)</f>
        <v>1.4790000000000001</v>
      </c>
      <c r="G1126">
        <f>martianeum3[[#This Row],[stan_magazynu '[kg']]]+martianeum3[[#This Row],[ile_kg_materiału_z_ładunku]]</f>
        <v>18.699299999999941</v>
      </c>
      <c r="H1126">
        <f>IF(martianeum3[[#This Row],[stan_po_wydobyciu_z_ładunku]]&gt;=100,100,0)</f>
        <v>0</v>
      </c>
      <c r="I1126">
        <f>martianeum3[[#This Row],[stan_po_wydobyciu_z_ładunku]]-martianeum3[[#This Row],[ile_zabiera_na_orbite]]</f>
        <v>18.699299999999941</v>
      </c>
    </row>
    <row r="1127" spans="1:9" x14ac:dyDescent="0.25">
      <c r="A1127" s="1">
        <v>49766</v>
      </c>
      <c r="B1127">
        <f t="shared" si="17"/>
        <v>18.699299999999941</v>
      </c>
      <c r="C1127" t="s">
        <v>19</v>
      </c>
      <c r="D1127">
        <v>23.5</v>
      </c>
      <c r="E1127">
        <v>32</v>
      </c>
      <c r="F1127">
        <f>IF(martianeum3[[#This Row],[zawartosc '[%']]]&gt;=1,martianeum3[[#This Row],[masa '[kg']]]*martianeum3[[#This Row],[zawartosc '[%']]]*0.01,0)</f>
        <v>7.5200000000000005</v>
      </c>
      <c r="G1127">
        <f>martianeum3[[#This Row],[stan_magazynu '[kg']]]+martianeum3[[#This Row],[ile_kg_materiału_z_ładunku]]</f>
        <v>26.21929999999994</v>
      </c>
      <c r="H1127">
        <f>IF(martianeum3[[#This Row],[stan_po_wydobyciu_z_ładunku]]&gt;=100,100,0)</f>
        <v>0</v>
      </c>
      <c r="I1127">
        <f>martianeum3[[#This Row],[stan_po_wydobyciu_z_ładunku]]-martianeum3[[#This Row],[ile_zabiera_na_orbite]]</f>
        <v>26.21929999999994</v>
      </c>
    </row>
    <row r="1128" spans="1:9" x14ac:dyDescent="0.25">
      <c r="A1128" s="1">
        <v>49767</v>
      </c>
      <c r="B1128">
        <f t="shared" si="17"/>
        <v>26.21929999999994</v>
      </c>
      <c r="C1128" t="s">
        <v>5</v>
      </c>
      <c r="D1128">
        <v>28.4</v>
      </c>
      <c r="E1128">
        <v>5.7</v>
      </c>
      <c r="F1128">
        <f>IF(martianeum3[[#This Row],[zawartosc '[%']]]&gt;=1,martianeum3[[#This Row],[masa '[kg']]]*martianeum3[[#This Row],[zawartosc '[%']]]*0.01,0)</f>
        <v>1.6188</v>
      </c>
      <c r="G1128">
        <f>martianeum3[[#This Row],[stan_magazynu '[kg']]]+martianeum3[[#This Row],[ile_kg_materiału_z_ładunku]]</f>
        <v>27.83809999999994</v>
      </c>
      <c r="H1128">
        <f>IF(martianeum3[[#This Row],[stan_po_wydobyciu_z_ładunku]]&gt;=100,100,0)</f>
        <v>0</v>
      </c>
      <c r="I1128">
        <f>martianeum3[[#This Row],[stan_po_wydobyciu_z_ładunku]]-martianeum3[[#This Row],[ile_zabiera_na_orbite]]</f>
        <v>27.83809999999994</v>
      </c>
    </row>
    <row r="1129" spans="1:9" x14ac:dyDescent="0.25">
      <c r="A1129" s="1">
        <v>49768</v>
      </c>
      <c r="B1129">
        <f t="shared" si="17"/>
        <v>27.83809999999994</v>
      </c>
      <c r="C1129" t="s">
        <v>22</v>
      </c>
      <c r="D1129">
        <v>13.7</v>
      </c>
      <c r="E1129">
        <v>6</v>
      </c>
      <c r="F1129">
        <f>IF(martianeum3[[#This Row],[zawartosc '[%']]]&gt;=1,martianeum3[[#This Row],[masa '[kg']]]*martianeum3[[#This Row],[zawartosc '[%']]]*0.01,0)</f>
        <v>0.82199999999999995</v>
      </c>
      <c r="G1129">
        <f>martianeum3[[#This Row],[stan_magazynu '[kg']]]+martianeum3[[#This Row],[ile_kg_materiału_z_ładunku]]</f>
        <v>28.66009999999994</v>
      </c>
      <c r="H1129">
        <f>IF(martianeum3[[#This Row],[stan_po_wydobyciu_z_ładunku]]&gt;=100,100,0)</f>
        <v>0</v>
      </c>
      <c r="I1129">
        <f>martianeum3[[#This Row],[stan_po_wydobyciu_z_ładunku]]-martianeum3[[#This Row],[ile_zabiera_na_orbite]]</f>
        <v>28.66009999999994</v>
      </c>
    </row>
    <row r="1130" spans="1:9" x14ac:dyDescent="0.25">
      <c r="A1130" s="1">
        <v>49769</v>
      </c>
      <c r="B1130">
        <f t="shared" si="17"/>
        <v>28.66009999999994</v>
      </c>
      <c r="C1130" t="s">
        <v>9</v>
      </c>
      <c r="D1130">
        <v>22.1</v>
      </c>
      <c r="E1130">
        <v>11.7</v>
      </c>
      <c r="F1130">
        <f>IF(martianeum3[[#This Row],[zawartosc '[%']]]&gt;=1,martianeum3[[#This Row],[masa '[kg']]]*martianeum3[[#This Row],[zawartosc '[%']]]*0.01,0)</f>
        <v>2.5857000000000001</v>
      </c>
      <c r="G1130">
        <f>martianeum3[[#This Row],[stan_magazynu '[kg']]]+martianeum3[[#This Row],[ile_kg_materiału_z_ładunku]]</f>
        <v>31.245799999999939</v>
      </c>
      <c r="H1130">
        <f>IF(martianeum3[[#This Row],[stan_po_wydobyciu_z_ładunku]]&gt;=100,100,0)</f>
        <v>0</v>
      </c>
      <c r="I1130">
        <f>martianeum3[[#This Row],[stan_po_wydobyciu_z_ładunku]]-martianeum3[[#This Row],[ile_zabiera_na_orbite]]</f>
        <v>31.245799999999939</v>
      </c>
    </row>
    <row r="1131" spans="1:9" x14ac:dyDescent="0.25">
      <c r="A1131" s="1">
        <v>49770</v>
      </c>
      <c r="B1131">
        <f t="shared" si="17"/>
        <v>31.245799999999939</v>
      </c>
      <c r="C1131" t="s">
        <v>11</v>
      </c>
      <c r="D1131">
        <v>16.899999999999999</v>
      </c>
      <c r="E1131">
        <v>18.2</v>
      </c>
      <c r="F1131">
        <f>IF(martianeum3[[#This Row],[zawartosc '[%']]]&gt;=1,martianeum3[[#This Row],[masa '[kg']]]*martianeum3[[#This Row],[zawartosc '[%']]]*0.01,0)</f>
        <v>3.0758000000000001</v>
      </c>
      <c r="G1131">
        <f>martianeum3[[#This Row],[stan_magazynu '[kg']]]+martianeum3[[#This Row],[ile_kg_materiału_z_ładunku]]</f>
        <v>34.32159999999994</v>
      </c>
      <c r="H1131">
        <f>IF(martianeum3[[#This Row],[stan_po_wydobyciu_z_ładunku]]&gt;=100,100,0)</f>
        <v>0</v>
      </c>
      <c r="I1131">
        <f>martianeum3[[#This Row],[stan_po_wydobyciu_z_ładunku]]-martianeum3[[#This Row],[ile_zabiera_na_orbite]]</f>
        <v>34.32159999999994</v>
      </c>
    </row>
    <row r="1132" spans="1:9" x14ac:dyDescent="0.25">
      <c r="A1132" s="1">
        <v>49771</v>
      </c>
      <c r="B1132">
        <f t="shared" si="17"/>
        <v>34.32159999999994</v>
      </c>
      <c r="C1132" t="s">
        <v>22</v>
      </c>
      <c r="D1132">
        <v>28</v>
      </c>
      <c r="E1132">
        <v>0</v>
      </c>
      <c r="F1132">
        <f>IF(martianeum3[[#This Row],[zawartosc '[%']]]&gt;=1,martianeum3[[#This Row],[masa '[kg']]]*martianeum3[[#This Row],[zawartosc '[%']]]*0.01,0)</f>
        <v>0</v>
      </c>
      <c r="G1132">
        <f>martianeum3[[#This Row],[stan_magazynu '[kg']]]+martianeum3[[#This Row],[ile_kg_materiału_z_ładunku]]</f>
        <v>34.32159999999994</v>
      </c>
      <c r="H1132">
        <f>IF(martianeum3[[#This Row],[stan_po_wydobyciu_z_ładunku]]&gt;=100,100,0)</f>
        <v>0</v>
      </c>
      <c r="I1132">
        <f>martianeum3[[#This Row],[stan_po_wydobyciu_z_ładunku]]-martianeum3[[#This Row],[ile_zabiera_na_orbite]]</f>
        <v>34.32159999999994</v>
      </c>
    </row>
    <row r="1133" spans="1:9" x14ac:dyDescent="0.25">
      <c r="A1133" s="1">
        <v>49772</v>
      </c>
      <c r="B1133">
        <f t="shared" si="17"/>
        <v>34.32159999999994</v>
      </c>
      <c r="C1133" t="s">
        <v>10</v>
      </c>
      <c r="D1133">
        <v>13.5</v>
      </c>
      <c r="E1133">
        <v>3.7</v>
      </c>
      <c r="F1133">
        <f>IF(martianeum3[[#This Row],[zawartosc '[%']]]&gt;=1,martianeum3[[#This Row],[masa '[kg']]]*martianeum3[[#This Row],[zawartosc '[%']]]*0.01,0)</f>
        <v>0.49950000000000006</v>
      </c>
      <c r="G1133">
        <f>martianeum3[[#This Row],[stan_magazynu '[kg']]]+martianeum3[[#This Row],[ile_kg_materiału_z_ładunku]]</f>
        <v>34.821099999999937</v>
      </c>
      <c r="H1133">
        <f>IF(martianeum3[[#This Row],[stan_po_wydobyciu_z_ładunku]]&gt;=100,100,0)</f>
        <v>0</v>
      </c>
      <c r="I1133">
        <f>martianeum3[[#This Row],[stan_po_wydobyciu_z_ładunku]]-martianeum3[[#This Row],[ile_zabiera_na_orbite]]</f>
        <v>34.821099999999937</v>
      </c>
    </row>
    <row r="1134" spans="1:9" x14ac:dyDescent="0.25">
      <c r="A1134" s="1">
        <v>49773</v>
      </c>
      <c r="B1134">
        <f t="shared" si="17"/>
        <v>34.821099999999937</v>
      </c>
      <c r="C1134" t="s">
        <v>19</v>
      </c>
      <c r="D1134">
        <v>13.4</v>
      </c>
      <c r="E1134">
        <v>22.5</v>
      </c>
      <c r="F1134">
        <f>IF(martianeum3[[#This Row],[zawartosc '[%']]]&gt;=1,martianeum3[[#This Row],[masa '[kg']]]*martianeum3[[#This Row],[zawartosc '[%']]]*0.01,0)</f>
        <v>3.0150000000000001</v>
      </c>
      <c r="G1134">
        <f>martianeum3[[#This Row],[stan_magazynu '[kg']]]+martianeum3[[#This Row],[ile_kg_materiału_z_ładunku]]</f>
        <v>37.836099999999938</v>
      </c>
      <c r="H1134">
        <f>IF(martianeum3[[#This Row],[stan_po_wydobyciu_z_ładunku]]&gt;=100,100,0)</f>
        <v>0</v>
      </c>
      <c r="I1134">
        <f>martianeum3[[#This Row],[stan_po_wydobyciu_z_ładunku]]-martianeum3[[#This Row],[ile_zabiera_na_orbite]]</f>
        <v>37.836099999999938</v>
      </c>
    </row>
    <row r="1135" spans="1:9" x14ac:dyDescent="0.25">
      <c r="A1135" s="1">
        <v>49774</v>
      </c>
      <c r="B1135">
        <f t="shared" si="17"/>
        <v>37.836099999999938</v>
      </c>
      <c r="C1135" t="s">
        <v>6</v>
      </c>
      <c r="D1135">
        <v>19.899999999999999</v>
      </c>
      <c r="E1135">
        <v>11.6</v>
      </c>
      <c r="F1135">
        <f>IF(martianeum3[[#This Row],[zawartosc '[%']]]&gt;=1,martianeum3[[#This Row],[masa '[kg']]]*martianeum3[[#This Row],[zawartosc '[%']]]*0.01,0)</f>
        <v>2.3083999999999998</v>
      </c>
      <c r="G1135">
        <f>martianeum3[[#This Row],[stan_magazynu '[kg']]]+martianeum3[[#This Row],[ile_kg_materiału_z_ładunku]]</f>
        <v>40.144499999999937</v>
      </c>
      <c r="H1135">
        <f>IF(martianeum3[[#This Row],[stan_po_wydobyciu_z_ładunku]]&gt;=100,100,0)</f>
        <v>0</v>
      </c>
      <c r="I1135">
        <f>martianeum3[[#This Row],[stan_po_wydobyciu_z_ładunku]]-martianeum3[[#This Row],[ile_zabiera_na_orbite]]</f>
        <v>40.144499999999937</v>
      </c>
    </row>
    <row r="1136" spans="1:9" x14ac:dyDescent="0.25">
      <c r="A1136" s="1">
        <v>49775</v>
      </c>
      <c r="B1136">
        <f t="shared" si="17"/>
        <v>40.144499999999937</v>
      </c>
      <c r="C1136" t="s">
        <v>7</v>
      </c>
      <c r="D1136">
        <v>24.2</v>
      </c>
      <c r="E1136">
        <v>11</v>
      </c>
      <c r="F1136">
        <f>IF(martianeum3[[#This Row],[zawartosc '[%']]]&gt;=1,martianeum3[[#This Row],[masa '[kg']]]*martianeum3[[#This Row],[zawartosc '[%']]]*0.01,0)</f>
        <v>2.6619999999999999</v>
      </c>
      <c r="G1136">
        <f>martianeum3[[#This Row],[stan_magazynu '[kg']]]+martianeum3[[#This Row],[ile_kg_materiału_z_ładunku]]</f>
        <v>42.806499999999936</v>
      </c>
      <c r="H1136">
        <f>IF(martianeum3[[#This Row],[stan_po_wydobyciu_z_ładunku]]&gt;=100,100,0)</f>
        <v>0</v>
      </c>
      <c r="I1136">
        <f>martianeum3[[#This Row],[stan_po_wydobyciu_z_ładunku]]-martianeum3[[#This Row],[ile_zabiera_na_orbite]]</f>
        <v>42.806499999999936</v>
      </c>
    </row>
    <row r="1137" spans="1:9" x14ac:dyDescent="0.25">
      <c r="A1137" s="1">
        <v>49776</v>
      </c>
      <c r="B1137">
        <f t="shared" si="17"/>
        <v>42.806499999999936</v>
      </c>
      <c r="C1137" t="s">
        <v>27</v>
      </c>
      <c r="D1137">
        <v>20.399999999999999</v>
      </c>
      <c r="E1137">
        <v>0</v>
      </c>
      <c r="F1137">
        <f>IF(martianeum3[[#This Row],[zawartosc '[%']]]&gt;=1,martianeum3[[#This Row],[masa '[kg']]]*martianeum3[[#This Row],[zawartosc '[%']]]*0.01,0)</f>
        <v>0</v>
      </c>
      <c r="G1137">
        <f>martianeum3[[#This Row],[stan_magazynu '[kg']]]+martianeum3[[#This Row],[ile_kg_materiału_z_ładunku]]</f>
        <v>42.806499999999936</v>
      </c>
      <c r="H1137">
        <f>IF(martianeum3[[#This Row],[stan_po_wydobyciu_z_ładunku]]&gt;=100,100,0)</f>
        <v>0</v>
      </c>
      <c r="I1137">
        <f>martianeum3[[#This Row],[stan_po_wydobyciu_z_ładunku]]-martianeum3[[#This Row],[ile_zabiera_na_orbite]]</f>
        <v>42.806499999999936</v>
      </c>
    </row>
    <row r="1138" spans="1:9" x14ac:dyDescent="0.25">
      <c r="A1138" s="1">
        <v>49777</v>
      </c>
      <c r="B1138">
        <f t="shared" si="17"/>
        <v>42.806499999999936</v>
      </c>
      <c r="C1138" t="s">
        <v>27</v>
      </c>
      <c r="D1138">
        <v>16.600000000000001</v>
      </c>
      <c r="E1138">
        <v>3.9</v>
      </c>
      <c r="F1138">
        <f>IF(martianeum3[[#This Row],[zawartosc '[%']]]&gt;=1,martianeum3[[#This Row],[masa '[kg']]]*martianeum3[[#This Row],[zawartosc '[%']]]*0.01,0)</f>
        <v>0.64740000000000009</v>
      </c>
      <c r="G1138">
        <f>martianeum3[[#This Row],[stan_magazynu '[kg']]]+martianeum3[[#This Row],[ile_kg_materiału_z_ładunku]]</f>
        <v>43.453899999999933</v>
      </c>
      <c r="H1138">
        <f>IF(martianeum3[[#This Row],[stan_po_wydobyciu_z_ładunku]]&gt;=100,100,0)</f>
        <v>0</v>
      </c>
      <c r="I1138">
        <f>martianeum3[[#This Row],[stan_po_wydobyciu_z_ładunku]]-martianeum3[[#This Row],[ile_zabiera_na_orbite]]</f>
        <v>43.453899999999933</v>
      </c>
    </row>
    <row r="1139" spans="1:9" x14ac:dyDescent="0.25">
      <c r="A1139" s="1">
        <v>49778</v>
      </c>
      <c r="B1139">
        <f t="shared" si="17"/>
        <v>43.453899999999933</v>
      </c>
      <c r="C1139" t="s">
        <v>33</v>
      </c>
      <c r="D1139">
        <v>14.3</v>
      </c>
      <c r="E1139">
        <v>0</v>
      </c>
      <c r="F1139">
        <f>IF(martianeum3[[#This Row],[zawartosc '[%']]]&gt;=1,martianeum3[[#This Row],[masa '[kg']]]*martianeum3[[#This Row],[zawartosc '[%']]]*0.01,0)</f>
        <v>0</v>
      </c>
      <c r="G1139">
        <f>martianeum3[[#This Row],[stan_magazynu '[kg']]]+martianeum3[[#This Row],[ile_kg_materiału_z_ładunku]]</f>
        <v>43.453899999999933</v>
      </c>
      <c r="H1139">
        <f>IF(martianeum3[[#This Row],[stan_po_wydobyciu_z_ładunku]]&gt;=100,100,0)</f>
        <v>0</v>
      </c>
      <c r="I1139">
        <f>martianeum3[[#This Row],[stan_po_wydobyciu_z_ładunku]]-martianeum3[[#This Row],[ile_zabiera_na_orbite]]</f>
        <v>43.453899999999933</v>
      </c>
    </row>
    <row r="1140" spans="1:9" x14ac:dyDescent="0.25">
      <c r="A1140" s="1">
        <v>49779</v>
      </c>
      <c r="B1140">
        <f t="shared" si="17"/>
        <v>43.453899999999933</v>
      </c>
      <c r="C1140" t="s">
        <v>26</v>
      </c>
      <c r="D1140">
        <v>24.4</v>
      </c>
      <c r="E1140">
        <v>4.4000000000000004</v>
      </c>
      <c r="F1140">
        <f>IF(martianeum3[[#This Row],[zawartosc '[%']]]&gt;=1,martianeum3[[#This Row],[masa '[kg']]]*martianeum3[[#This Row],[zawartosc '[%']]]*0.01,0)</f>
        <v>1.0736000000000001</v>
      </c>
      <c r="G1140">
        <f>martianeum3[[#This Row],[stan_magazynu '[kg']]]+martianeum3[[#This Row],[ile_kg_materiału_z_ładunku]]</f>
        <v>44.527499999999932</v>
      </c>
      <c r="H1140">
        <f>IF(martianeum3[[#This Row],[stan_po_wydobyciu_z_ładunku]]&gt;=100,100,0)</f>
        <v>0</v>
      </c>
      <c r="I1140">
        <f>martianeum3[[#This Row],[stan_po_wydobyciu_z_ładunku]]-martianeum3[[#This Row],[ile_zabiera_na_orbite]]</f>
        <v>44.527499999999932</v>
      </c>
    </row>
    <row r="1141" spans="1:9" x14ac:dyDescent="0.25">
      <c r="A1141" s="1">
        <v>49780</v>
      </c>
      <c r="B1141">
        <f t="shared" si="17"/>
        <v>44.527499999999932</v>
      </c>
      <c r="C1141" t="s">
        <v>10</v>
      </c>
      <c r="D1141">
        <v>26.7</v>
      </c>
      <c r="E1141">
        <v>30.4</v>
      </c>
      <c r="F1141">
        <f>IF(martianeum3[[#This Row],[zawartosc '[%']]]&gt;=1,martianeum3[[#This Row],[masa '[kg']]]*martianeum3[[#This Row],[zawartosc '[%']]]*0.01,0)</f>
        <v>8.1167999999999996</v>
      </c>
      <c r="G1141">
        <f>martianeum3[[#This Row],[stan_magazynu '[kg']]]+martianeum3[[#This Row],[ile_kg_materiału_z_ładunku]]</f>
        <v>52.64429999999993</v>
      </c>
      <c r="H1141">
        <f>IF(martianeum3[[#This Row],[stan_po_wydobyciu_z_ładunku]]&gt;=100,100,0)</f>
        <v>0</v>
      </c>
      <c r="I1141">
        <f>martianeum3[[#This Row],[stan_po_wydobyciu_z_ładunku]]-martianeum3[[#This Row],[ile_zabiera_na_orbite]]</f>
        <v>52.64429999999993</v>
      </c>
    </row>
    <row r="1142" spans="1:9" x14ac:dyDescent="0.25">
      <c r="A1142" s="1">
        <v>49781</v>
      </c>
      <c r="B1142">
        <f t="shared" si="17"/>
        <v>52.64429999999993</v>
      </c>
      <c r="C1142" t="s">
        <v>13</v>
      </c>
      <c r="D1142">
        <v>20.100000000000001</v>
      </c>
      <c r="E1142">
        <v>3.1</v>
      </c>
      <c r="F1142">
        <f>IF(martianeum3[[#This Row],[zawartosc '[%']]]&gt;=1,martianeum3[[#This Row],[masa '[kg']]]*martianeum3[[#This Row],[zawartosc '[%']]]*0.01,0)</f>
        <v>0.6231000000000001</v>
      </c>
      <c r="G1142">
        <f>martianeum3[[#This Row],[stan_magazynu '[kg']]]+martianeum3[[#This Row],[ile_kg_materiału_z_ładunku]]</f>
        <v>53.267399999999931</v>
      </c>
      <c r="H1142">
        <f>IF(martianeum3[[#This Row],[stan_po_wydobyciu_z_ładunku]]&gt;=100,100,0)</f>
        <v>0</v>
      </c>
      <c r="I1142">
        <f>martianeum3[[#This Row],[stan_po_wydobyciu_z_ładunku]]-martianeum3[[#This Row],[ile_zabiera_na_orbite]]</f>
        <v>53.267399999999931</v>
      </c>
    </row>
    <row r="1143" spans="1:9" x14ac:dyDescent="0.25">
      <c r="A1143" s="1">
        <v>49782</v>
      </c>
      <c r="B1143">
        <f t="shared" si="17"/>
        <v>53.267399999999931</v>
      </c>
      <c r="C1143" t="s">
        <v>6</v>
      </c>
      <c r="D1143">
        <v>13.5</v>
      </c>
      <c r="E1143">
        <v>6.9</v>
      </c>
      <c r="F1143">
        <f>IF(martianeum3[[#This Row],[zawartosc '[%']]]&gt;=1,martianeum3[[#This Row],[masa '[kg']]]*martianeum3[[#This Row],[zawartosc '[%']]]*0.01,0)</f>
        <v>0.93150000000000011</v>
      </c>
      <c r="G1143">
        <f>martianeum3[[#This Row],[stan_magazynu '[kg']]]+martianeum3[[#This Row],[ile_kg_materiału_z_ładunku]]</f>
        <v>54.198899999999931</v>
      </c>
      <c r="H1143">
        <f>IF(martianeum3[[#This Row],[stan_po_wydobyciu_z_ładunku]]&gt;=100,100,0)</f>
        <v>0</v>
      </c>
      <c r="I1143">
        <f>martianeum3[[#This Row],[stan_po_wydobyciu_z_ładunku]]-martianeum3[[#This Row],[ile_zabiera_na_orbite]]</f>
        <v>54.198899999999931</v>
      </c>
    </row>
    <row r="1144" spans="1:9" x14ac:dyDescent="0.25">
      <c r="A1144" s="1">
        <v>49783</v>
      </c>
      <c r="B1144">
        <f t="shared" si="17"/>
        <v>54.198899999999931</v>
      </c>
      <c r="C1144" t="s">
        <v>7</v>
      </c>
      <c r="D1144">
        <v>18.8</v>
      </c>
      <c r="E1144">
        <v>21.5</v>
      </c>
      <c r="F1144">
        <f>IF(martianeum3[[#This Row],[zawartosc '[%']]]&gt;=1,martianeum3[[#This Row],[masa '[kg']]]*martianeum3[[#This Row],[zawartosc '[%']]]*0.01,0)</f>
        <v>4.0419999999999998</v>
      </c>
      <c r="G1144">
        <f>martianeum3[[#This Row],[stan_magazynu '[kg']]]+martianeum3[[#This Row],[ile_kg_materiału_z_ładunku]]</f>
        <v>58.240899999999932</v>
      </c>
      <c r="H1144">
        <f>IF(martianeum3[[#This Row],[stan_po_wydobyciu_z_ładunku]]&gt;=100,100,0)</f>
        <v>0</v>
      </c>
      <c r="I1144">
        <f>martianeum3[[#This Row],[stan_po_wydobyciu_z_ładunku]]-martianeum3[[#This Row],[ile_zabiera_na_orbite]]</f>
        <v>58.240899999999932</v>
      </c>
    </row>
    <row r="1145" spans="1:9" x14ac:dyDescent="0.25">
      <c r="A1145" s="1">
        <v>49784</v>
      </c>
      <c r="B1145">
        <f t="shared" si="17"/>
        <v>58.240899999999932</v>
      </c>
      <c r="C1145" t="s">
        <v>19</v>
      </c>
      <c r="D1145">
        <v>18</v>
      </c>
      <c r="E1145">
        <v>13.9</v>
      </c>
      <c r="F1145">
        <f>IF(martianeum3[[#This Row],[zawartosc '[%']]]&gt;=1,martianeum3[[#This Row],[masa '[kg']]]*martianeum3[[#This Row],[zawartosc '[%']]]*0.01,0)</f>
        <v>2.5020000000000002</v>
      </c>
      <c r="G1145">
        <f>martianeum3[[#This Row],[stan_magazynu '[kg']]]+martianeum3[[#This Row],[ile_kg_materiału_z_ładunku]]</f>
        <v>60.742899999999935</v>
      </c>
      <c r="H1145">
        <f>IF(martianeum3[[#This Row],[stan_po_wydobyciu_z_ładunku]]&gt;=100,100,0)</f>
        <v>0</v>
      </c>
      <c r="I1145">
        <f>martianeum3[[#This Row],[stan_po_wydobyciu_z_ładunku]]-martianeum3[[#This Row],[ile_zabiera_na_orbite]]</f>
        <v>60.742899999999935</v>
      </c>
    </row>
    <row r="1146" spans="1:9" x14ac:dyDescent="0.25">
      <c r="A1146" s="1">
        <v>49785</v>
      </c>
      <c r="B1146">
        <f t="shared" si="17"/>
        <v>60.742899999999935</v>
      </c>
      <c r="C1146" t="s">
        <v>27</v>
      </c>
      <c r="D1146">
        <v>16.899999999999999</v>
      </c>
      <c r="E1146">
        <v>1.8</v>
      </c>
      <c r="F1146">
        <f>IF(martianeum3[[#This Row],[zawartosc '[%']]]&gt;=1,martianeum3[[#This Row],[masa '[kg']]]*martianeum3[[#This Row],[zawartosc '[%']]]*0.01,0)</f>
        <v>0.30419999999999997</v>
      </c>
      <c r="G1146">
        <f>martianeum3[[#This Row],[stan_magazynu '[kg']]]+martianeum3[[#This Row],[ile_kg_materiału_z_ładunku]]</f>
        <v>61.047099999999936</v>
      </c>
      <c r="H1146">
        <f>IF(martianeum3[[#This Row],[stan_po_wydobyciu_z_ładunku]]&gt;=100,100,0)</f>
        <v>0</v>
      </c>
      <c r="I1146">
        <f>martianeum3[[#This Row],[stan_po_wydobyciu_z_ładunku]]-martianeum3[[#This Row],[ile_zabiera_na_orbite]]</f>
        <v>61.047099999999936</v>
      </c>
    </row>
    <row r="1147" spans="1:9" x14ac:dyDescent="0.25">
      <c r="A1147" s="1">
        <v>49786</v>
      </c>
      <c r="B1147">
        <f t="shared" si="17"/>
        <v>61.047099999999936</v>
      </c>
      <c r="C1147" t="s">
        <v>6</v>
      </c>
      <c r="D1147">
        <v>23.7</v>
      </c>
      <c r="E1147">
        <v>13</v>
      </c>
      <c r="F1147">
        <f>IF(martianeum3[[#This Row],[zawartosc '[%']]]&gt;=1,martianeum3[[#This Row],[masa '[kg']]]*martianeum3[[#This Row],[zawartosc '[%']]]*0.01,0)</f>
        <v>3.0809999999999995</v>
      </c>
      <c r="G1147">
        <f>martianeum3[[#This Row],[stan_magazynu '[kg']]]+martianeum3[[#This Row],[ile_kg_materiału_z_ładunku]]</f>
        <v>64.128099999999932</v>
      </c>
      <c r="H1147">
        <f>IF(martianeum3[[#This Row],[stan_po_wydobyciu_z_ładunku]]&gt;=100,100,0)</f>
        <v>0</v>
      </c>
      <c r="I1147">
        <f>martianeum3[[#This Row],[stan_po_wydobyciu_z_ładunku]]-martianeum3[[#This Row],[ile_zabiera_na_orbite]]</f>
        <v>64.128099999999932</v>
      </c>
    </row>
    <row r="1148" spans="1:9" x14ac:dyDescent="0.25">
      <c r="A1148" s="1">
        <v>49787</v>
      </c>
      <c r="B1148">
        <f t="shared" si="17"/>
        <v>64.128099999999932</v>
      </c>
      <c r="C1148" t="s">
        <v>32</v>
      </c>
      <c r="D1148">
        <v>17.600000000000001</v>
      </c>
      <c r="E1148">
        <v>0.6</v>
      </c>
      <c r="F1148">
        <f>IF(martianeum3[[#This Row],[zawartosc '[%']]]&gt;=1,martianeum3[[#This Row],[masa '[kg']]]*martianeum3[[#This Row],[zawartosc '[%']]]*0.01,0)</f>
        <v>0</v>
      </c>
      <c r="G1148">
        <f>martianeum3[[#This Row],[stan_magazynu '[kg']]]+martianeum3[[#This Row],[ile_kg_materiału_z_ładunku]]</f>
        <v>64.128099999999932</v>
      </c>
      <c r="H1148">
        <f>IF(martianeum3[[#This Row],[stan_po_wydobyciu_z_ładunku]]&gt;=100,100,0)</f>
        <v>0</v>
      </c>
      <c r="I1148">
        <f>martianeum3[[#This Row],[stan_po_wydobyciu_z_ładunku]]-martianeum3[[#This Row],[ile_zabiera_na_orbite]]</f>
        <v>64.128099999999932</v>
      </c>
    </row>
    <row r="1149" spans="1:9" x14ac:dyDescent="0.25">
      <c r="A1149" s="1">
        <v>49788</v>
      </c>
      <c r="B1149">
        <f t="shared" si="17"/>
        <v>64.128099999999932</v>
      </c>
      <c r="C1149" t="s">
        <v>7</v>
      </c>
      <c r="D1149">
        <v>29.1</v>
      </c>
      <c r="E1149">
        <v>8.3000000000000007</v>
      </c>
      <c r="F1149">
        <f>IF(martianeum3[[#This Row],[zawartosc '[%']]]&gt;=1,martianeum3[[#This Row],[masa '[kg']]]*martianeum3[[#This Row],[zawartosc '[%']]]*0.01,0)</f>
        <v>2.4153000000000002</v>
      </c>
      <c r="G1149">
        <f>martianeum3[[#This Row],[stan_magazynu '[kg']]]+martianeum3[[#This Row],[ile_kg_materiału_z_ładunku]]</f>
        <v>66.543399999999934</v>
      </c>
      <c r="H1149">
        <f>IF(martianeum3[[#This Row],[stan_po_wydobyciu_z_ładunku]]&gt;=100,100,0)</f>
        <v>0</v>
      </c>
      <c r="I1149">
        <f>martianeum3[[#This Row],[stan_po_wydobyciu_z_ładunku]]-martianeum3[[#This Row],[ile_zabiera_na_orbite]]</f>
        <v>66.543399999999934</v>
      </c>
    </row>
    <row r="1150" spans="1:9" x14ac:dyDescent="0.25">
      <c r="A1150" s="1">
        <v>49789</v>
      </c>
      <c r="B1150">
        <f t="shared" si="17"/>
        <v>66.543399999999934</v>
      </c>
      <c r="C1150" t="s">
        <v>9</v>
      </c>
      <c r="D1150">
        <v>26.8</v>
      </c>
      <c r="E1150">
        <v>11.2</v>
      </c>
      <c r="F1150">
        <f>IF(martianeum3[[#This Row],[zawartosc '[%']]]&gt;=1,martianeum3[[#This Row],[masa '[kg']]]*martianeum3[[#This Row],[zawartosc '[%']]]*0.01,0)</f>
        <v>3.0015999999999998</v>
      </c>
      <c r="G1150">
        <f>martianeum3[[#This Row],[stan_magazynu '[kg']]]+martianeum3[[#This Row],[ile_kg_materiału_z_ładunku]]</f>
        <v>69.544999999999931</v>
      </c>
      <c r="H1150">
        <f>IF(martianeum3[[#This Row],[stan_po_wydobyciu_z_ładunku]]&gt;=100,100,0)</f>
        <v>0</v>
      </c>
      <c r="I1150">
        <f>martianeum3[[#This Row],[stan_po_wydobyciu_z_ładunku]]-martianeum3[[#This Row],[ile_zabiera_na_orbite]]</f>
        <v>69.544999999999931</v>
      </c>
    </row>
    <row r="1151" spans="1:9" x14ac:dyDescent="0.25">
      <c r="A1151" s="1">
        <v>49790</v>
      </c>
      <c r="B1151">
        <f t="shared" si="17"/>
        <v>69.544999999999931</v>
      </c>
      <c r="C1151" t="s">
        <v>18</v>
      </c>
      <c r="D1151">
        <v>10.5</v>
      </c>
      <c r="E1151">
        <v>0</v>
      </c>
      <c r="F1151">
        <f>IF(martianeum3[[#This Row],[zawartosc '[%']]]&gt;=1,martianeum3[[#This Row],[masa '[kg']]]*martianeum3[[#This Row],[zawartosc '[%']]]*0.01,0)</f>
        <v>0</v>
      </c>
      <c r="G1151">
        <f>martianeum3[[#This Row],[stan_magazynu '[kg']]]+martianeum3[[#This Row],[ile_kg_materiału_z_ładunku]]</f>
        <v>69.544999999999931</v>
      </c>
      <c r="H1151">
        <f>IF(martianeum3[[#This Row],[stan_po_wydobyciu_z_ładunku]]&gt;=100,100,0)</f>
        <v>0</v>
      </c>
      <c r="I1151">
        <f>martianeum3[[#This Row],[stan_po_wydobyciu_z_ładunku]]-martianeum3[[#This Row],[ile_zabiera_na_orbite]]</f>
        <v>69.544999999999931</v>
      </c>
    </row>
    <row r="1152" spans="1:9" x14ac:dyDescent="0.25">
      <c r="A1152" s="1">
        <v>49791</v>
      </c>
      <c r="B1152">
        <f t="shared" si="17"/>
        <v>69.544999999999931</v>
      </c>
      <c r="C1152" t="s">
        <v>11</v>
      </c>
      <c r="D1152">
        <v>13.5</v>
      </c>
      <c r="E1152">
        <v>0</v>
      </c>
      <c r="F1152">
        <f>IF(martianeum3[[#This Row],[zawartosc '[%']]]&gt;=1,martianeum3[[#This Row],[masa '[kg']]]*martianeum3[[#This Row],[zawartosc '[%']]]*0.01,0)</f>
        <v>0</v>
      </c>
      <c r="G1152">
        <f>martianeum3[[#This Row],[stan_magazynu '[kg']]]+martianeum3[[#This Row],[ile_kg_materiału_z_ładunku]]</f>
        <v>69.544999999999931</v>
      </c>
      <c r="H1152">
        <f>IF(martianeum3[[#This Row],[stan_po_wydobyciu_z_ładunku]]&gt;=100,100,0)</f>
        <v>0</v>
      </c>
      <c r="I1152">
        <f>martianeum3[[#This Row],[stan_po_wydobyciu_z_ładunku]]-martianeum3[[#This Row],[ile_zabiera_na_orbite]]</f>
        <v>69.544999999999931</v>
      </c>
    </row>
    <row r="1153" spans="1:9" x14ac:dyDescent="0.25">
      <c r="A1153" s="1">
        <v>49792</v>
      </c>
      <c r="B1153">
        <f t="shared" si="17"/>
        <v>69.544999999999931</v>
      </c>
      <c r="C1153" t="s">
        <v>10</v>
      </c>
      <c r="D1153">
        <v>14</v>
      </c>
      <c r="E1153">
        <v>22</v>
      </c>
      <c r="F1153">
        <f>IF(martianeum3[[#This Row],[zawartosc '[%']]]&gt;=1,martianeum3[[#This Row],[masa '[kg']]]*martianeum3[[#This Row],[zawartosc '[%']]]*0.01,0)</f>
        <v>3.08</v>
      </c>
      <c r="G1153">
        <f>martianeum3[[#This Row],[stan_magazynu '[kg']]]+martianeum3[[#This Row],[ile_kg_materiału_z_ładunku]]</f>
        <v>72.624999999999929</v>
      </c>
      <c r="H1153">
        <f>IF(martianeum3[[#This Row],[stan_po_wydobyciu_z_ładunku]]&gt;=100,100,0)</f>
        <v>0</v>
      </c>
      <c r="I1153">
        <f>martianeum3[[#This Row],[stan_po_wydobyciu_z_ładunku]]-martianeum3[[#This Row],[ile_zabiera_na_orbite]]</f>
        <v>72.624999999999929</v>
      </c>
    </row>
    <row r="1154" spans="1:9" x14ac:dyDescent="0.25">
      <c r="A1154" s="1">
        <v>49793</v>
      </c>
      <c r="B1154">
        <f t="shared" si="17"/>
        <v>72.624999999999929</v>
      </c>
      <c r="C1154" t="s">
        <v>11</v>
      </c>
      <c r="D1154">
        <v>26.7</v>
      </c>
      <c r="E1154">
        <v>8</v>
      </c>
      <c r="F1154">
        <f>IF(martianeum3[[#This Row],[zawartosc '[%']]]&gt;=1,martianeum3[[#This Row],[masa '[kg']]]*martianeum3[[#This Row],[zawartosc '[%']]]*0.01,0)</f>
        <v>2.1360000000000001</v>
      </c>
      <c r="G1154">
        <f>martianeum3[[#This Row],[stan_magazynu '[kg']]]+martianeum3[[#This Row],[ile_kg_materiału_z_ładunku]]</f>
        <v>74.760999999999925</v>
      </c>
      <c r="H1154">
        <f>IF(martianeum3[[#This Row],[stan_po_wydobyciu_z_ładunku]]&gt;=100,100,0)</f>
        <v>0</v>
      </c>
      <c r="I1154">
        <f>martianeum3[[#This Row],[stan_po_wydobyciu_z_ładunku]]-martianeum3[[#This Row],[ile_zabiera_na_orbite]]</f>
        <v>74.760999999999925</v>
      </c>
    </row>
    <row r="1155" spans="1:9" x14ac:dyDescent="0.25">
      <c r="A1155" s="1">
        <v>49794</v>
      </c>
      <c r="B1155">
        <f t="shared" si="17"/>
        <v>74.760999999999925</v>
      </c>
      <c r="C1155" t="s">
        <v>26</v>
      </c>
      <c r="D1155">
        <v>11.2</v>
      </c>
      <c r="E1155">
        <v>6.1</v>
      </c>
      <c r="F1155">
        <f>IF(martianeum3[[#This Row],[zawartosc '[%']]]&gt;=1,martianeum3[[#This Row],[masa '[kg']]]*martianeum3[[#This Row],[zawartosc '[%']]]*0.01,0)</f>
        <v>0.68319999999999992</v>
      </c>
      <c r="G1155">
        <f>martianeum3[[#This Row],[stan_magazynu '[kg']]]+martianeum3[[#This Row],[ile_kg_materiału_z_ładunku]]</f>
        <v>75.444199999999924</v>
      </c>
      <c r="H1155">
        <f>IF(martianeum3[[#This Row],[stan_po_wydobyciu_z_ładunku]]&gt;=100,100,0)</f>
        <v>0</v>
      </c>
      <c r="I1155">
        <f>martianeum3[[#This Row],[stan_po_wydobyciu_z_ładunku]]-martianeum3[[#This Row],[ile_zabiera_na_orbite]]</f>
        <v>75.444199999999924</v>
      </c>
    </row>
    <row r="1156" spans="1:9" x14ac:dyDescent="0.25">
      <c r="A1156" s="1">
        <v>49795</v>
      </c>
      <c r="B1156">
        <f t="shared" ref="B1156:B1219" si="18">I1155</f>
        <v>75.444199999999924</v>
      </c>
      <c r="C1156" t="s">
        <v>27</v>
      </c>
      <c r="D1156">
        <v>24.7</v>
      </c>
      <c r="E1156">
        <v>0</v>
      </c>
      <c r="F1156">
        <f>IF(martianeum3[[#This Row],[zawartosc '[%']]]&gt;=1,martianeum3[[#This Row],[masa '[kg']]]*martianeum3[[#This Row],[zawartosc '[%']]]*0.01,0)</f>
        <v>0</v>
      </c>
      <c r="G1156">
        <f>martianeum3[[#This Row],[stan_magazynu '[kg']]]+martianeum3[[#This Row],[ile_kg_materiału_z_ładunku]]</f>
        <v>75.444199999999924</v>
      </c>
      <c r="H1156">
        <f>IF(martianeum3[[#This Row],[stan_po_wydobyciu_z_ładunku]]&gt;=100,100,0)</f>
        <v>0</v>
      </c>
      <c r="I1156">
        <f>martianeum3[[#This Row],[stan_po_wydobyciu_z_ładunku]]-martianeum3[[#This Row],[ile_zabiera_na_orbite]]</f>
        <v>75.444199999999924</v>
      </c>
    </row>
    <row r="1157" spans="1:9" x14ac:dyDescent="0.25">
      <c r="A1157" s="1">
        <v>49796</v>
      </c>
      <c r="B1157">
        <f t="shared" si="18"/>
        <v>75.444199999999924</v>
      </c>
      <c r="C1157" t="s">
        <v>29</v>
      </c>
      <c r="D1157">
        <v>27.2</v>
      </c>
      <c r="E1157">
        <v>0.3</v>
      </c>
      <c r="F1157">
        <f>IF(martianeum3[[#This Row],[zawartosc '[%']]]&gt;=1,martianeum3[[#This Row],[masa '[kg']]]*martianeum3[[#This Row],[zawartosc '[%']]]*0.01,0)</f>
        <v>0</v>
      </c>
      <c r="G1157">
        <f>martianeum3[[#This Row],[stan_magazynu '[kg']]]+martianeum3[[#This Row],[ile_kg_materiału_z_ładunku]]</f>
        <v>75.444199999999924</v>
      </c>
      <c r="H1157">
        <f>IF(martianeum3[[#This Row],[stan_po_wydobyciu_z_ładunku]]&gt;=100,100,0)</f>
        <v>0</v>
      </c>
      <c r="I1157">
        <f>martianeum3[[#This Row],[stan_po_wydobyciu_z_ładunku]]-martianeum3[[#This Row],[ile_zabiera_na_orbite]]</f>
        <v>75.444199999999924</v>
      </c>
    </row>
    <row r="1158" spans="1:9" x14ac:dyDescent="0.25">
      <c r="A1158" s="1">
        <v>49797</v>
      </c>
      <c r="B1158">
        <f t="shared" si="18"/>
        <v>75.444199999999924</v>
      </c>
      <c r="C1158" t="s">
        <v>30</v>
      </c>
      <c r="D1158">
        <v>11</v>
      </c>
      <c r="E1158">
        <v>0</v>
      </c>
      <c r="F1158">
        <f>IF(martianeum3[[#This Row],[zawartosc '[%']]]&gt;=1,martianeum3[[#This Row],[masa '[kg']]]*martianeum3[[#This Row],[zawartosc '[%']]]*0.01,0)</f>
        <v>0</v>
      </c>
      <c r="G1158">
        <f>martianeum3[[#This Row],[stan_magazynu '[kg']]]+martianeum3[[#This Row],[ile_kg_materiału_z_ładunku]]</f>
        <v>75.444199999999924</v>
      </c>
      <c r="H1158">
        <f>IF(martianeum3[[#This Row],[stan_po_wydobyciu_z_ładunku]]&gt;=100,100,0)</f>
        <v>0</v>
      </c>
      <c r="I1158">
        <f>martianeum3[[#This Row],[stan_po_wydobyciu_z_ładunku]]-martianeum3[[#This Row],[ile_zabiera_na_orbite]]</f>
        <v>75.444199999999924</v>
      </c>
    </row>
    <row r="1159" spans="1:9" x14ac:dyDescent="0.25">
      <c r="A1159" s="1">
        <v>49798</v>
      </c>
      <c r="B1159">
        <f t="shared" si="18"/>
        <v>75.444199999999924</v>
      </c>
      <c r="C1159" t="s">
        <v>12</v>
      </c>
      <c r="D1159">
        <v>10.9</v>
      </c>
      <c r="E1159">
        <v>4.4000000000000004</v>
      </c>
      <c r="F1159">
        <f>IF(martianeum3[[#This Row],[zawartosc '[%']]]&gt;=1,martianeum3[[#This Row],[masa '[kg']]]*martianeum3[[#This Row],[zawartosc '[%']]]*0.01,0)</f>
        <v>0.47960000000000008</v>
      </c>
      <c r="G1159">
        <f>martianeum3[[#This Row],[stan_magazynu '[kg']]]+martianeum3[[#This Row],[ile_kg_materiału_z_ładunku]]</f>
        <v>75.923799999999929</v>
      </c>
      <c r="H1159">
        <f>IF(martianeum3[[#This Row],[stan_po_wydobyciu_z_ładunku]]&gt;=100,100,0)</f>
        <v>0</v>
      </c>
      <c r="I1159">
        <f>martianeum3[[#This Row],[stan_po_wydobyciu_z_ładunku]]-martianeum3[[#This Row],[ile_zabiera_na_orbite]]</f>
        <v>75.923799999999929</v>
      </c>
    </row>
    <row r="1160" spans="1:9" x14ac:dyDescent="0.25">
      <c r="A1160" s="1">
        <v>49799</v>
      </c>
      <c r="B1160">
        <f t="shared" si="18"/>
        <v>75.923799999999929</v>
      </c>
      <c r="C1160" t="s">
        <v>7</v>
      </c>
      <c r="D1160">
        <v>27.4</v>
      </c>
      <c r="E1160">
        <v>6</v>
      </c>
      <c r="F1160">
        <f>IF(martianeum3[[#This Row],[zawartosc '[%']]]&gt;=1,martianeum3[[#This Row],[masa '[kg']]]*martianeum3[[#This Row],[zawartosc '[%']]]*0.01,0)</f>
        <v>1.6439999999999999</v>
      </c>
      <c r="G1160">
        <f>martianeum3[[#This Row],[stan_magazynu '[kg']]]+martianeum3[[#This Row],[ile_kg_materiału_z_ładunku]]</f>
        <v>77.567799999999934</v>
      </c>
      <c r="H1160">
        <f>IF(martianeum3[[#This Row],[stan_po_wydobyciu_z_ładunku]]&gt;=100,100,0)</f>
        <v>0</v>
      </c>
      <c r="I1160">
        <f>martianeum3[[#This Row],[stan_po_wydobyciu_z_ładunku]]-martianeum3[[#This Row],[ile_zabiera_na_orbite]]</f>
        <v>77.567799999999934</v>
      </c>
    </row>
    <row r="1161" spans="1:9" x14ac:dyDescent="0.25">
      <c r="A1161" s="1">
        <v>49800</v>
      </c>
      <c r="B1161">
        <f t="shared" si="18"/>
        <v>77.567799999999934</v>
      </c>
      <c r="C1161" t="s">
        <v>6</v>
      </c>
      <c r="D1161">
        <v>20</v>
      </c>
      <c r="E1161">
        <v>7.6</v>
      </c>
      <c r="F1161">
        <f>IF(martianeum3[[#This Row],[zawartosc '[%']]]&gt;=1,martianeum3[[#This Row],[masa '[kg']]]*martianeum3[[#This Row],[zawartosc '[%']]]*0.01,0)</f>
        <v>1.52</v>
      </c>
      <c r="G1161">
        <f>martianeum3[[#This Row],[stan_magazynu '[kg']]]+martianeum3[[#This Row],[ile_kg_materiału_z_ładunku]]</f>
        <v>79.08779999999993</v>
      </c>
      <c r="H1161">
        <f>IF(martianeum3[[#This Row],[stan_po_wydobyciu_z_ładunku]]&gt;=100,100,0)</f>
        <v>0</v>
      </c>
      <c r="I1161">
        <f>martianeum3[[#This Row],[stan_po_wydobyciu_z_ładunku]]-martianeum3[[#This Row],[ile_zabiera_na_orbite]]</f>
        <v>79.08779999999993</v>
      </c>
    </row>
    <row r="1162" spans="1:9" x14ac:dyDescent="0.25">
      <c r="A1162" s="1">
        <v>49801</v>
      </c>
      <c r="B1162">
        <f t="shared" si="18"/>
        <v>79.08779999999993</v>
      </c>
      <c r="C1162" t="s">
        <v>18</v>
      </c>
      <c r="D1162">
        <v>23.5</v>
      </c>
      <c r="E1162">
        <v>2.5</v>
      </c>
      <c r="F1162">
        <f>IF(martianeum3[[#This Row],[zawartosc '[%']]]&gt;=1,martianeum3[[#This Row],[masa '[kg']]]*martianeum3[[#This Row],[zawartosc '[%']]]*0.01,0)</f>
        <v>0.58750000000000002</v>
      </c>
      <c r="G1162">
        <f>martianeum3[[#This Row],[stan_magazynu '[kg']]]+martianeum3[[#This Row],[ile_kg_materiału_z_ładunku]]</f>
        <v>79.675299999999936</v>
      </c>
      <c r="H1162">
        <f>IF(martianeum3[[#This Row],[stan_po_wydobyciu_z_ładunku]]&gt;=100,100,0)</f>
        <v>0</v>
      </c>
      <c r="I1162">
        <f>martianeum3[[#This Row],[stan_po_wydobyciu_z_ładunku]]-martianeum3[[#This Row],[ile_zabiera_na_orbite]]</f>
        <v>79.675299999999936</v>
      </c>
    </row>
    <row r="1163" spans="1:9" x14ac:dyDescent="0.25">
      <c r="A1163" s="1">
        <v>49802</v>
      </c>
      <c r="B1163">
        <f t="shared" si="18"/>
        <v>79.675299999999936</v>
      </c>
      <c r="C1163" t="s">
        <v>11</v>
      </c>
      <c r="D1163">
        <v>28.5</v>
      </c>
      <c r="E1163">
        <v>0</v>
      </c>
      <c r="F1163">
        <f>IF(martianeum3[[#This Row],[zawartosc '[%']]]&gt;=1,martianeum3[[#This Row],[masa '[kg']]]*martianeum3[[#This Row],[zawartosc '[%']]]*0.01,0)</f>
        <v>0</v>
      </c>
      <c r="G1163">
        <f>martianeum3[[#This Row],[stan_magazynu '[kg']]]+martianeum3[[#This Row],[ile_kg_materiału_z_ładunku]]</f>
        <v>79.675299999999936</v>
      </c>
      <c r="H1163">
        <f>IF(martianeum3[[#This Row],[stan_po_wydobyciu_z_ładunku]]&gt;=100,100,0)</f>
        <v>0</v>
      </c>
      <c r="I1163">
        <f>martianeum3[[#This Row],[stan_po_wydobyciu_z_ładunku]]-martianeum3[[#This Row],[ile_zabiera_na_orbite]]</f>
        <v>79.675299999999936</v>
      </c>
    </row>
    <row r="1164" spans="1:9" x14ac:dyDescent="0.25">
      <c r="A1164" s="1">
        <v>49803</v>
      </c>
      <c r="B1164">
        <f t="shared" si="18"/>
        <v>79.675299999999936</v>
      </c>
      <c r="C1164" t="s">
        <v>27</v>
      </c>
      <c r="D1164">
        <v>10.8</v>
      </c>
      <c r="E1164">
        <v>5.8</v>
      </c>
      <c r="F1164">
        <f>IF(martianeum3[[#This Row],[zawartosc '[%']]]&gt;=1,martianeum3[[#This Row],[masa '[kg']]]*martianeum3[[#This Row],[zawartosc '[%']]]*0.01,0)</f>
        <v>0.62640000000000007</v>
      </c>
      <c r="G1164">
        <f>martianeum3[[#This Row],[stan_magazynu '[kg']]]+martianeum3[[#This Row],[ile_kg_materiału_z_ładunku]]</f>
        <v>80.30169999999994</v>
      </c>
      <c r="H1164">
        <f>IF(martianeum3[[#This Row],[stan_po_wydobyciu_z_ładunku]]&gt;=100,100,0)</f>
        <v>0</v>
      </c>
      <c r="I1164">
        <f>martianeum3[[#This Row],[stan_po_wydobyciu_z_ładunku]]-martianeum3[[#This Row],[ile_zabiera_na_orbite]]</f>
        <v>80.30169999999994</v>
      </c>
    </row>
    <row r="1165" spans="1:9" x14ac:dyDescent="0.25">
      <c r="A1165" s="1">
        <v>49804</v>
      </c>
      <c r="B1165">
        <f t="shared" si="18"/>
        <v>80.30169999999994</v>
      </c>
      <c r="C1165" t="s">
        <v>15</v>
      </c>
      <c r="D1165">
        <v>18.899999999999999</v>
      </c>
      <c r="E1165">
        <v>9.5</v>
      </c>
      <c r="F1165">
        <f>IF(martianeum3[[#This Row],[zawartosc '[%']]]&gt;=1,martianeum3[[#This Row],[masa '[kg']]]*martianeum3[[#This Row],[zawartosc '[%']]]*0.01,0)</f>
        <v>1.7954999999999999</v>
      </c>
      <c r="G1165">
        <f>martianeum3[[#This Row],[stan_magazynu '[kg']]]+martianeum3[[#This Row],[ile_kg_materiału_z_ładunku]]</f>
        <v>82.097199999999944</v>
      </c>
      <c r="H1165">
        <f>IF(martianeum3[[#This Row],[stan_po_wydobyciu_z_ładunku]]&gt;=100,100,0)</f>
        <v>0</v>
      </c>
      <c r="I1165">
        <f>martianeum3[[#This Row],[stan_po_wydobyciu_z_ładunku]]-martianeum3[[#This Row],[ile_zabiera_na_orbite]]</f>
        <v>82.097199999999944</v>
      </c>
    </row>
    <row r="1166" spans="1:9" x14ac:dyDescent="0.25">
      <c r="A1166" s="1">
        <v>49805</v>
      </c>
      <c r="B1166">
        <f t="shared" si="18"/>
        <v>82.097199999999944</v>
      </c>
      <c r="C1166" t="s">
        <v>13</v>
      </c>
      <c r="D1166">
        <v>24</v>
      </c>
      <c r="E1166">
        <v>4</v>
      </c>
      <c r="F1166">
        <f>IF(martianeum3[[#This Row],[zawartosc '[%']]]&gt;=1,martianeum3[[#This Row],[masa '[kg']]]*martianeum3[[#This Row],[zawartosc '[%']]]*0.01,0)</f>
        <v>0.96</v>
      </c>
      <c r="G1166">
        <f>martianeum3[[#This Row],[stan_magazynu '[kg']]]+martianeum3[[#This Row],[ile_kg_materiału_z_ładunku]]</f>
        <v>83.057199999999938</v>
      </c>
      <c r="H1166">
        <f>IF(martianeum3[[#This Row],[stan_po_wydobyciu_z_ładunku]]&gt;=100,100,0)</f>
        <v>0</v>
      </c>
      <c r="I1166">
        <f>martianeum3[[#This Row],[stan_po_wydobyciu_z_ładunku]]-martianeum3[[#This Row],[ile_zabiera_na_orbite]]</f>
        <v>83.057199999999938</v>
      </c>
    </row>
    <row r="1167" spans="1:9" x14ac:dyDescent="0.25">
      <c r="A1167" s="1">
        <v>49806</v>
      </c>
      <c r="B1167">
        <f t="shared" si="18"/>
        <v>83.057199999999938</v>
      </c>
      <c r="C1167" t="s">
        <v>12</v>
      </c>
      <c r="D1167">
        <v>12.7</v>
      </c>
      <c r="E1167">
        <v>3</v>
      </c>
      <c r="F1167">
        <f>IF(martianeum3[[#This Row],[zawartosc '[%']]]&gt;=1,martianeum3[[#This Row],[masa '[kg']]]*martianeum3[[#This Row],[zawartosc '[%']]]*0.01,0)</f>
        <v>0.38099999999999995</v>
      </c>
      <c r="G1167">
        <f>martianeum3[[#This Row],[stan_magazynu '[kg']]]+martianeum3[[#This Row],[ile_kg_materiału_z_ładunku]]</f>
        <v>83.438199999999938</v>
      </c>
      <c r="H1167">
        <f>IF(martianeum3[[#This Row],[stan_po_wydobyciu_z_ładunku]]&gt;=100,100,0)</f>
        <v>0</v>
      </c>
      <c r="I1167">
        <f>martianeum3[[#This Row],[stan_po_wydobyciu_z_ładunku]]-martianeum3[[#This Row],[ile_zabiera_na_orbite]]</f>
        <v>83.438199999999938</v>
      </c>
    </row>
    <row r="1168" spans="1:9" x14ac:dyDescent="0.25">
      <c r="A1168" s="1">
        <v>49807</v>
      </c>
      <c r="B1168">
        <f t="shared" si="18"/>
        <v>83.438199999999938</v>
      </c>
      <c r="C1168" t="s">
        <v>7</v>
      </c>
      <c r="D1168">
        <v>13.4</v>
      </c>
      <c r="E1168">
        <v>6.2</v>
      </c>
      <c r="F1168">
        <f>IF(martianeum3[[#This Row],[zawartosc '[%']]]&gt;=1,martianeum3[[#This Row],[masa '[kg']]]*martianeum3[[#This Row],[zawartosc '[%']]]*0.01,0)</f>
        <v>0.83079999999999998</v>
      </c>
      <c r="G1168">
        <f>martianeum3[[#This Row],[stan_magazynu '[kg']]]+martianeum3[[#This Row],[ile_kg_materiału_z_ładunku]]</f>
        <v>84.268999999999934</v>
      </c>
      <c r="H1168">
        <f>IF(martianeum3[[#This Row],[stan_po_wydobyciu_z_ładunku]]&gt;=100,100,0)</f>
        <v>0</v>
      </c>
      <c r="I1168">
        <f>martianeum3[[#This Row],[stan_po_wydobyciu_z_ładunku]]-martianeum3[[#This Row],[ile_zabiera_na_orbite]]</f>
        <v>84.268999999999934</v>
      </c>
    </row>
    <row r="1169" spans="1:9" x14ac:dyDescent="0.25">
      <c r="A1169" s="1">
        <v>49808</v>
      </c>
      <c r="B1169">
        <f t="shared" si="18"/>
        <v>84.268999999999934</v>
      </c>
      <c r="C1169" t="s">
        <v>10</v>
      </c>
      <c r="D1169">
        <v>15.9</v>
      </c>
      <c r="E1169">
        <v>0</v>
      </c>
      <c r="F1169">
        <f>IF(martianeum3[[#This Row],[zawartosc '[%']]]&gt;=1,martianeum3[[#This Row],[masa '[kg']]]*martianeum3[[#This Row],[zawartosc '[%']]]*0.01,0)</f>
        <v>0</v>
      </c>
      <c r="G1169">
        <f>martianeum3[[#This Row],[stan_magazynu '[kg']]]+martianeum3[[#This Row],[ile_kg_materiału_z_ładunku]]</f>
        <v>84.268999999999934</v>
      </c>
      <c r="H1169">
        <f>IF(martianeum3[[#This Row],[stan_po_wydobyciu_z_ładunku]]&gt;=100,100,0)</f>
        <v>0</v>
      </c>
      <c r="I1169">
        <f>martianeum3[[#This Row],[stan_po_wydobyciu_z_ładunku]]-martianeum3[[#This Row],[ile_zabiera_na_orbite]]</f>
        <v>84.268999999999934</v>
      </c>
    </row>
    <row r="1170" spans="1:9" x14ac:dyDescent="0.25">
      <c r="A1170" s="1">
        <v>49809</v>
      </c>
      <c r="B1170">
        <f t="shared" si="18"/>
        <v>84.268999999999934</v>
      </c>
      <c r="C1170" t="s">
        <v>11</v>
      </c>
      <c r="D1170">
        <v>19.399999999999999</v>
      </c>
      <c r="E1170">
        <v>21.2</v>
      </c>
      <c r="F1170">
        <f>IF(martianeum3[[#This Row],[zawartosc '[%']]]&gt;=1,martianeum3[[#This Row],[masa '[kg']]]*martianeum3[[#This Row],[zawartosc '[%']]]*0.01,0)</f>
        <v>4.1128</v>
      </c>
      <c r="G1170">
        <f>martianeum3[[#This Row],[stan_magazynu '[kg']]]+martianeum3[[#This Row],[ile_kg_materiału_z_ładunku]]</f>
        <v>88.381799999999942</v>
      </c>
      <c r="H1170">
        <f>IF(martianeum3[[#This Row],[stan_po_wydobyciu_z_ładunku]]&gt;=100,100,0)</f>
        <v>0</v>
      </c>
      <c r="I1170">
        <f>martianeum3[[#This Row],[stan_po_wydobyciu_z_ładunku]]-martianeum3[[#This Row],[ile_zabiera_na_orbite]]</f>
        <v>88.381799999999942</v>
      </c>
    </row>
    <row r="1171" spans="1:9" x14ac:dyDescent="0.25">
      <c r="A1171" s="1">
        <v>49810</v>
      </c>
      <c r="B1171">
        <f t="shared" si="18"/>
        <v>88.381799999999942</v>
      </c>
      <c r="C1171" t="s">
        <v>15</v>
      </c>
      <c r="D1171">
        <v>16.3</v>
      </c>
      <c r="E1171">
        <v>17.600000000000001</v>
      </c>
      <c r="F1171">
        <f>IF(martianeum3[[#This Row],[zawartosc '[%']]]&gt;=1,martianeum3[[#This Row],[masa '[kg']]]*martianeum3[[#This Row],[zawartosc '[%']]]*0.01,0)</f>
        <v>2.8688000000000007</v>
      </c>
      <c r="G1171">
        <f>martianeum3[[#This Row],[stan_magazynu '[kg']]]+martianeum3[[#This Row],[ile_kg_materiału_z_ładunku]]</f>
        <v>91.250599999999949</v>
      </c>
      <c r="H1171">
        <f>IF(martianeum3[[#This Row],[stan_po_wydobyciu_z_ładunku]]&gt;=100,100,0)</f>
        <v>0</v>
      </c>
      <c r="I1171">
        <f>martianeum3[[#This Row],[stan_po_wydobyciu_z_ładunku]]-martianeum3[[#This Row],[ile_zabiera_na_orbite]]</f>
        <v>91.250599999999949</v>
      </c>
    </row>
    <row r="1172" spans="1:9" x14ac:dyDescent="0.25">
      <c r="A1172" s="1">
        <v>49811</v>
      </c>
      <c r="B1172">
        <f t="shared" si="18"/>
        <v>91.250599999999949</v>
      </c>
      <c r="C1172" t="s">
        <v>11</v>
      </c>
      <c r="D1172">
        <v>28</v>
      </c>
      <c r="E1172">
        <v>20.399999999999999</v>
      </c>
      <c r="F1172">
        <f>IF(martianeum3[[#This Row],[zawartosc '[%']]]&gt;=1,martianeum3[[#This Row],[masa '[kg']]]*martianeum3[[#This Row],[zawartosc '[%']]]*0.01,0)</f>
        <v>5.7119999999999997</v>
      </c>
      <c r="G1172">
        <f>martianeum3[[#This Row],[stan_magazynu '[kg']]]+martianeum3[[#This Row],[ile_kg_materiału_z_ładunku]]</f>
        <v>96.962599999999952</v>
      </c>
      <c r="H1172">
        <f>IF(martianeum3[[#This Row],[stan_po_wydobyciu_z_ładunku]]&gt;=100,100,0)</f>
        <v>0</v>
      </c>
      <c r="I1172">
        <f>martianeum3[[#This Row],[stan_po_wydobyciu_z_ładunku]]-martianeum3[[#This Row],[ile_zabiera_na_orbite]]</f>
        <v>96.962599999999952</v>
      </c>
    </row>
    <row r="1173" spans="1:9" x14ac:dyDescent="0.25">
      <c r="A1173" s="1">
        <v>49812</v>
      </c>
      <c r="B1173">
        <f t="shared" si="18"/>
        <v>96.962599999999952</v>
      </c>
      <c r="C1173" t="s">
        <v>12</v>
      </c>
      <c r="D1173">
        <v>19</v>
      </c>
      <c r="E1173">
        <v>5.2</v>
      </c>
      <c r="F1173">
        <f>IF(martianeum3[[#This Row],[zawartosc '[%']]]&gt;=1,martianeum3[[#This Row],[masa '[kg']]]*martianeum3[[#This Row],[zawartosc '[%']]]*0.01,0)</f>
        <v>0.98799999999999999</v>
      </c>
      <c r="G1173">
        <f>martianeum3[[#This Row],[stan_magazynu '[kg']]]+martianeum3[[#This Row],[ile_kg_materiału_z_ładunku]]</f>
        <v>97.950599999999952</v>
      </c>
      <c r="H1173">
        <f>IF(martianeum3[[#This Row],[stan_po_wydobyciu_z_ładunku]]&gt;=100,100,0)</f>
        <v>0</v>
      </c>
      <c r="I1173">
        <f>martianeum3[[#This Row],[stan_po_wydobyciu_z_ładunku]]-martianeum3[[#This Row],[ile_zabiera_na_orbite]]</f>
        <v>97.950599999999952</v>
      </c>
    </row>
    <row r="1174" spans="1:9" x14ac:dyDescent="0.25">
      <c r="A1174" s="1">
        <v>49813</v>
      </c>
      <c r="B1174">
        <f t="shared" si="18"/>
        <v>97.950599999999952</v>
      </c>
      <c r="C1174" t="s">
        <v>27</v>
      </c>
      <c r="D1174">
        <v>24.1</v>
      </c>
      <c r="E1174">
        <v>4.8</v>
      </c>
      <c r="F1174">
        <f>IF(martianeum3[[#This Row],[zawartosc '[%']]]&gt;=1,martianeum3[[#This Row],[masa '[kg']]]*martianeum3[[#This Row],[zawartosc '[%']]]*0.01,0)</f>
        <v>1.1568000000000001</v>
      </c>
      <c r="G1174">
        <f>martianeum3[[#This Row],[stan_magazynu '[kg']]]+martianeum3[[#This Row],[ile_kg_materiału_z_ładunku]]</f>
        <v>99.107399999999956</v>
      </c>
      <c r="H1174">
        <f>IF(martianeum3[[#This Row],[stan_po_wydobyciu_z_ładunku]]&gt;=100,100,0)</f>
        <v>0</v>
      </c>
      <c r="I1174">
        <f>martianeum3[[#This Row],[stan_po_wydobyciu_z_ładunku]]-martianeum3[[#This Row],[ile_zabiera_na_orbite]]</f>
        <v>99.107399999999956</v>
      </c>
    </row>
    <row r="1175" spans="1:9" x14ac:dyDescent="0.25">
      <c r="A1175" s="1">
        <v>49814</v>
      </c>
      <c r="B1175">
        <f t="shared" si="18"/>
        <v>99.107399999999956</v>
      </c>
      <c r="C1175" t="s">
        <v>10</v>
      </c>
      <c r="D1175">
        <v>15.2</v>
      </c>
      <c r="E1175">
        <v>25.7</v>
      </c>
      <c r="F1175">
        <f>IF(martianeum3[[#This Row],[zawartosc '[%']]]&gt;=1,martianeum3[[#This Row],[masa '[kg']]]*martianeum3[[#This Row],[zawartosc '[%']]]*0.01,0)</f>
        <v>3.9064000000000001</v>
      </c>
      <c r="G1175">
        <f>martianeum3[[#This Row],[stan_magazynu '[kg']]]+martianeum3[[#This Row],[ile_kg_materiału_z_ładunku]]</f>
        <v>103.01379999999996</v>
      </c>
      <c r="H1175">
        <f>IF(martianeum3[[#This Row],[stan_po_wydobyciu_z_ładunku]]&gt;=100,100,0)</f>
        <v>100</v>
      </c>
      <c r="I1175">
        <f>martianeum3[[#This Row],[stan_po_wydobyciu_z_ładunku]]-martianeum3[[#This Row],[ile_zabiera_na_orbite]]</f>
        <v>3.0137999999999607</v>
      </c>
    </row>
    <row r="1176" spans="1:9" x14ac:dyDescent="0.25">
      <c r="A1176" s="1">
        <v>49815</v>
      </c>
      <c r="B1176">
        <f t="shared" si="18"/>
        <v>3.0137999999999607</v>
      </c>
      <c r="C1176" t="s">
        <v>11</v>
      </c>
      <c r="D1176">
        <v>16.3</v>
      </c>
      <c r="E1176">
        <v>21</v>
      </c>
      <c r="F1176">
        <f>IF(martianeum3[[#This Row],[zawartosc '[%']]]&gt;=1,martianeum3[[#This Row],[masa '[kg']]]*martianeum3[[#This Row],[zawartosc '[%']]]*0.01,0)</f>
        <v>3.423</v>
      </c>
      <c r="G1176">
        <f>martianeum3[[#This Row],[stan_magazynu '[kg']]]+martianeum3[[#This Row],[ile_kg_materiału_z_ładunku]]</f>
        <v>6.4367999999999608</v>
      </c>
      <c r="H1176">
        <f>IF(martianeum3[[#This Row],[stan_po_wydobyciu_z_ładunku]]&gt;=100,100,0)</f>
        <v>0</v>
      </c>
      <c r="I1176">
        <f>martianeum3[[#This Row],[stan_po_wydobyciu_z_ładunku]]-martianeum3[[#This Row],[ile_zabiera_na_orbite]]</f>
        <v>6.4367999999999608</v>
      </c>
    </row>
    <row r="1177" spans="1:9" x14ac:dyDescent="0.25">
      <c r="A1177" s="1">
        <v>49816</v>
      </c>
      <c r="B1177">
        <f t="shared" si="18"/>
        <v>6.4367999999999608</v>
      </c>
      <c r="C1177" t="s">
        <v>7</v>
      </c>
      <c r="D1177">
        <v>26.9</v>
      </c>
      <c r="E1177">
        <v>0</v>
      </c>
      <c r="F1177">
        <f>IF(martianeum3[[#This Row],[zawartosc '[%']]]&gt;=1,martianeum3[[#This Row],[masa '[kg']]]*martianeum3[[#This Row],[zawartosc '[%']]]*0.01,0)</f>
        <v>0</v>
      </c>
      <c r="G1177">
        <f>martianeum3[[#This Row],[stan_magazynu '[kg']]]+martianeum3[[#This Row],[ile_kg_materiału_z_ładunku]]</f>
        <v>6.4367999999999608</v>
      </c>
      <c r="H1177">
        <f>IF(martianeum3[[#This Row],[stan_po_wydobyciu_z_ładunku]]&gt;=100,100,0)</f>
        <v>0</v>
      </c>
      <c r="I1177">
        <f>martianeum3[[#This Row],[stan_po_wydobyciu_z_ładunku]]-martianeum3[[#This Row],[ile_zabiera_na_orbite]]</f>
        <v>6.4367999999999608</v>
      </c>
    </row>
    <row r="1178" spans="1:9" x14ac:dyDescent="0.25">
      <c r="A1178" s="1">
        <v>49817</v>
      </c>
      <c r="B1178">
        <f t="shared" si="18"/>
        <v>6.4367999999999608</v>
      </c>
      <c r="C1178" t="s">
        <v>9</v>
      </c>
      <c r="D1178">
        <v>25</v>
      </c>
      <c r="E1178">
        <v>0.5</v>
      </c>
      <c r="F1178">
        <f>IF(martianeum3[[#This Row],[zawartosc '[%']]]&gt;=1,martianeum3[[#This Row],[masa '[kg']]]*martianeum3[[#This Row],[zawartosc '[%']]]*0.01,0)</f>
        <v>0</v>
      </c>
      <c r="G1178">
        <f>martianeum3[[#This Row],[stan_magazynu '[kg']]]+martianeum3[[#This Row],[ile_kg_materiału_z_ładunku]]</f>
        <v>6.4367999999999608</v>
      </c>
      <c r="H1178">
        <f>IF(martianeum3[[#This Row],[stan_po_wydobyciu_z_ładunku]]&gt;=100,100,0)</f>
        <v>0</v>
      </c>
      <c r="I1178">
        <f>martianeum3[[#This Row],[stan_po_wydobyciu_z_ładunku]]-martianeum3[[#This Row],[ile_zabiera_na_orbite]]</f>
        <v>6.4367999999999608</v>
      </c>
    </row>
    <row r="1179" spans="1:9" x14ac:dyDescent="0.25">
      <c r="A1179" s="1">
        <v>49818</v>
      </c>
      <c r="B1179">
        <f t="shared" si="18"/>
        <v>6.4367999999999608</v>
      </c>
      <c r="C1179" t="s">
        <v>17</v>
      </c>
      <c r="D1179">
        <v>25.1</v>
      </c>
      <c r="E1179">
        <v>5.2</v>
      </c>
      <c r="F1179">
        <f>IF(martianeum3[[#This Row],[zawartosc '[%']]]&gt;=1,martianeum3[[#This Row],[masa '[kg']]]*martianeum3[[#This Row],[zawartosc '[%']]]*0.01,0)</f>
        <v>1.3052000000000001</v>
      </c>
      <c r="G1179">
        <f>martianeum3[[#This Row],[stan_magazynu '[kg']]]+martianeum3[[#This Row],[ile_kg_materiału_z_ładunku]]</f>
        <v>7.7419999999999609</v>
      </c>
      <c r="H1179">
        <f>IF(martianeum3[[#This Row],[stan_po_wydobyciu_z_ładunku]]&gt;=100,100,0)</f>
        <v>0</v>
      </c>
      <c r="I1179">
        <f>martianeum3[[#This Row],[stan_po_wydobyciu_z_ładunku]]-martianeum3[[#This Row],[ile_zabiera_na_orbite]]</f>
        <v>7.7419999999999609</v>
      </c>
    </row>
    <row r="1180" spans="1:9" x14ac:dyDescent="0.25">
      <c r="A1180" s="1">
        <v>49819</v>
      </c>
      <c r="B1180">
        <f t="shared" si="18"/>
        <v>7.7419999999999609</v>
      </c>
      <c r="C1180" t="s">
        <v>12</v>
      </c>
      <c r="D1180">
        <v>29.2</v>
      </c>
      <c r="E1180">
        <v>7.1</v>
      </c>
      <c r="F1180">
        <f>IF(martianeum3[[#This Row],[zawartosc '[%']]]&gt;=1,martianeum3[[#This Row],[masa '[kg']]]*martianeum3[[#This Row],[zawartosc '[%']]]*0.01,0)</f>
        <v>2.0731999999999999</v>
      </c>
      <c r="G1180">
        <f>martianeum3[[#This Row],[stan_magazynu '[kg']]]+martianeum3[[#This Row],[ile_kg_materiału_z_ładunku]]</f>
        <v>9.8151999999999617</v>
      </c>
      <c r="H1180">
        <f>IF(martianeum3[[#This Row],[stan_po_wydobyciu_z_ładunku]]&gt;=100,100,0)</f>
        <v>0</v>
      </c>
      <c r="I1180">
        <f>martianeum3[[#This Row],[stan_po_wydobyciu_z_ładunku]]-martianeum3[[#This Row],[ile_zabiera_na_orbite]]</f>
        <v>9.8151999999999617</v>
      </c>
    </row>
    <row r="1181" spans="1:9" x14ac:dyDescent="0.25">
      <c r="A1181" s="1">
        <v>49820</v>
      </c>
      <c r="B1181">
        <f t="shared" si="18"/>
        <v>9.8151999999999617</v>
      </c>
      <c r="C1181" t="s">
        <v>13</v>
      </c>
      <c r="D1181">
        <v>18.100000000000001</v>
      </c>
      <c r="E1181">
        <v>5.0999999999999996</v>
      </c>
      <c r="F1181">
        <f>IF(martianeum3[[#This Row],[zawartosc '[%']]]&gt;=1,martianeum3[[#This Row],[masa '[kg']]]*martianeum3[[#This Row],[zawartosc '[%']]]*0.01,0)</f>
        <v>0.92310000000000003</v>
      </c>
      <c r="G1181">
        <f>martianeum3[[#This Row],[stan_magazynu '[kg']]]+martianeum3[[#This Row],[ile_kg_materiału_z_ładunku]]</f>
        <v>10.738299999999962</v>
      </c>
      <c r="H1181">
        <f>IF(martianeum3[[#This Row],[stan_po_wydobyciu_z_ładunku]]&gt;=100,100,0)</f>
        <v>0</v>
      </c>
      <c r="I1181">
        <f>martianeum3[[#This Row],[stan_po_wydobyciu_z_ładunku]]-martianeum3[[#This Row],[ile_zabiera_na_orbite]]</f>
        <v>10.738299999999962</v>
      </c>
    </row>
    <row r="1182" spans="1:9" x14ac:dyDescent="0.25">
      <c r="A1182" s="1">
        <v>49821</v>
      </c>
      <c r="B1182">
        <f t="shared" si="18"/>
        <v>10.738299999999962</v>
      </c>
      <c r="C1182" t="s">
        <v>11</v>
      </c>
      <c r="D1182">
        <v>12.5</v>
      </c>
      <c r="E1182">
        <v>0</v>
      </c>
      <c r="F1182">
        <f>IF(martianeum3[[#This Row],[zawartosc '[%']]]&gt;=1,martianeum3[[#This Row],[masa '[kg']]]*martianeum3[[#This Row],[zawartosc '[%']]]*0.01,0)</f>
        <v>0</v>
      </c>
      <c r="G1182">
        <f>martianeum3[[#This Row],[stan_magazynu '[kg']]]+martianeum3[[#This Row],[ile_kg_materiału_z_ładunku]]</f>
        <v>10.738299999999962</v>
      </c>
      <c r="H1182">
        <f>IF(martianeum3[[#This Row],[stan_po_wydobyciu_z_ładunku]]&gt;=100,100,0)</f>
        <v>0</v>
      </c>
      <c r="I1182">
        <f>martianeum3[[#This Row],[stan_po_wydobyciu_z_ładunku]]-martianeum3[[#This Row],[ile_zabiera_na_orbite]]</f>
        <v>10.738299999999962</v>
      </c>
    </row>
    <row r="1183" spans="1:9" x14ac:dyDescent="0.25">
      <c r="A1183" s="1">
        <v>49822</v>
      </c>
      <c r="B1183">
        <f t="shared" si="18"/>
        <v>10.738299999999962</v>
      </c>
      <c r="C1183" t="s">
        <v>11</v>
      </c>
      <c r="D1183">
        <v>19.100000000000001</v>
      </c>
      <c r="E1183">
        <v>0.3</v>
      </c>
      <c r="F1183">
        <f>IF(martianeum3[[#This Row],[zawartosc '[%']]]&gt;=1,martianeum3[[#This Row],[masa '[kg']]]*martianeum3[[#This Row],[zawartosc '[%']]]*0.01,0)</f>
        <v>0</v>
      </c>
      <c r="G1183">
        <f>martianeum3[[#This Row],[stan_magazynu '[kg']]]+martianeum3[[#This Row],[ile_kg_materiału_z_ładunku]]</f>
        <v>10.738299999999962</v>
      </c>
      <c r="H1183">
        <f>IF(martianeum3[[#This Row],[stan_po_wydobyciu_z_ładunku]]&gt;=100,100,0)</f>
        <v>0</v>
      </c>
      <c r="I1183">
        <f>martianeum3[[#This Row],[stan_po_wydobyciu_z_ładunku]]-martianeum3[[#This Row],[ile_zabiera_na_orbite]]</f>
        <v>10.738299999999962</v>
      </c>
    </row>
    <row r="1184" spans="1:9" x14ac:dyDescent="0.25">
      <c r="A1184" s="1">
        <v>49823</v>
      </c>
      <c r="B1184">
        <f t="shared" si="18"/>
        <v>10.738299999999962</v>
      </c>
      <c r="C1184" t="s">
        <v>19</v>
      </c>
      <c r="D1184">
        <v>27.4</v>
      </c>
      <c r="E1184">
        <v>0</v>
      </c>
      <c r="F1184">
        <f>IF(martianeum3[[#This Row],[zawartosc '[%']]]&gt;=1,martianeum3[[#This Row],[masa '[kg']]]*martianeum3[[#This Row],[zawartosc '[%']]]*0.01,0)</f>
        <v>0</v>
      </c>
      <c r="G1184">
        <f>martianeum3[[#This Row],[stan_magazynu '[kg']]]+martianeum3[[#This Row],[ile_kg_materiału_z_ładunku]]</f>
        <v>10.738299999999962</v>
      </c>
      <c r="H1184">
        <f>IF(martianeum3[[#This Row],[stan_po_wydobyciu_z_ładunku]]&gt;=100,100,0)</f>
        <v>0</v>
      </c>
      <c r="I1184">
        <f>martianeum3[[#This Row],[stan_po_wydobyciu_z_ładunku]]-martianeum3[[#This Row],[ile_zabiera_na_orbite]]</f>
        <v>10.738299999999962</v>
      </c>
    </row>
    <row r="1185" spans="1:9" x14ac:dyDescent="0.25">
      <c r="A1185" s="1">
        <v>49824</v>
      </c>
      <c r="B1185">
        <f t="shared" si="18"/>
        <v>10.738299999999962</v>
      </c>
      <c r="C1185" t="s">
        <v>7</v>
      </c>
      <c r="D1185">
        <v>21.1</v>
      </c>
      <c r="E1185">
        <v>10.4</v>
      </c>
      <c r="F1185">
        <f>IF(martianeum3[[#This Row],[zawartosc '[%']]]&gt;=1,martianeum3[[#This Row],[masa '[kg']]]*martianeum3[[#This Row],[zawartosc '[%']]]*0.01,0)</f>
        <v>2.1944000000000004</v>
      </c>
      <c r="G1185">
        <f>martianeum3[[#This Row],[stan_magazynu '[kg']]]+martianeum3[[#This Row],[ile_kg_materiału_z_ładunku]]</f>
        <v>12.932699999999961</v>
      </c>
      <c r="H1185">
        <f>IF(martianeum3[[#This Row],[stan_po_wydobyciu_z_ładunku]]&gt;=100,100,0)</f>
        <v>0</v>
      </c>
      <c r="I1185">
        <f>martianeum3[[#This Row],[stan_po_wydobyciu_z_ładunku]]-martianeum3[[#This Row],[ile_zabiera_na_orbite]]</f>
        <v>12.932699999999961</v>
      </c>
    </row>
    <row r="1186" spans="1:9" x14ac:dyDescent="0.25">
      <c r="A1186" s="1">
        <v>49825</v>
      </c>
      <c r="B1186">
        <f t="shared" si="18"/>
        <v>12.932699999999961</v>
      </c>
      <c r="C1186" t="s">
        <v>27</v>
      </c>
      <c r="D1186">
        <v>13.4</v>
      </c>
      <c r="E1186">
        <v>0</v>
      </c>
      <c r="F1186">
        <f>IF(martianeum3[[#This Row],[zawartosc '[%']]]&gt;=1,martianeum3[[#This Row],[masa '[kg']]]*martianeum3[[#This Row],[zawartosc '[%']]]*0.01,0)</f>
        <v>0</v>
      </c>
      <c r="G1186">
        <f>martianeum3[[#This Row],[stan_magazynu '[kg']]]+martianeum3[[#This Row],[ile_kg_materiału_z_ładunku]]</f>
        <v>12.932699999999961</v>
      </c>
      <c r="H1186">
        <f>IF(martianeum3[[#This Row],[stan_po_wydobyciu_z_ładunku]]&gt;=100,100,0)</f>
        <v>0</v>
      </c>
      <c r="I1186">
        <f>martianeum3[[#This Row],[stan_po_wydobyciu_z_ładunku]]-martianeum3[[#This Row],[ile_zabiera_na_orbite]]</f>
        <v>12.932699999999961</v>
      </c>
    </row>
    <row r="1187" spans="1:9" x14ac:dyDescent="0.25">
      <c r="A1187" s="1">
        <v>49826</v>
      </c>
      <c r="B1187">
        <f t="shared" si="18"/>
        <v>12.932699999999961</v>
      </c>
      <c r="C1187" t="s">
        <v>5</v>
      </c>
      <c r="D1187">
        <v>11.9</v>
      </c>
      <c r="E1187">
        <v>7.3</v>
      </c>
      <c r="F1187">
        <f>IF(martianeum3[[#This Row],[zawartosc '[%']]]&gt;=1,martianeum3[[#This Row],[masa '[kg']]]*martianeum3[[#This Row],[zawartosc '[%']]]*0.01,0)</f>
        <v>0.86870000000000003</v>
      </c>
      <c r="G1187">
        <f>martianeum3[[#This Row],[stan_magazynu '[kg']]]+martianeum3[[#This Row],[ile_kg_materiału_z_ładunku]]</f>
        <v>13.801399999999962</v>
      </c>
      <c r="H1187">
        <f>IF(martianeum3[[#This Row],[stan_po_wydobyciu_z_ładunku]]&gt;=100,100,0)</f>
        <v>0</v>
      </c>
      <c r="I1187">
        <f>martianeum3[[#This Row],[stan_po_wydobyciu_z_ładunku]]-martianeum3[[#This Row],[ile_zabiera_na_orbite]]</f>
        <v>13.801399999999962</v>
      </c>
    </row>
    <row r="1188" spans="1:9" x14ac:dyDescent="0.25">
      <c r="A1188" s="1">
        <v>49827</v>
      </c>
      <c r="B1188">
        <f t="shared" si="18"/>
        <v>13.801399999999962</v>
      </c>
      <c r="C1188" t="s">
        <v>13</v>
      </c>
      <c r="D1188">
        <v>20.399999999999999</v>
      </c>
      <c r="E1188">
        <v>4.3</v>
      </c>
      <c r="F1188">
        <f>IF(martianeum3[[#This Row],[zawartosc '[%']]]&gt;=1,martianeum3[[#This Row],[masa '[kg']]]*martianeum3[[#This Row],[zawartosc '[%']]]*0.01,0)</f>
        <v>0.87719999999999987</v>
      </c>
      <c r="G1188">
        <f>martianeum3[[#This Row],[stan_magazynu '[kg']]]+martianeum3[[#This Row],[ile_kg_materiału_z_ładunku]]</f>
        <v>14.678599999999962</v>
      </c>
      <c r="H1188">
        <f>IF(martianeum3[[#This Row],[stan_po_wydobyciu_z_ładunku]]&gt;=100,100,0)</f>
        <v>0</v>
      </c>
      <c r="I1188">
        <f>martianeum3[[#This Row],[stan_po_wydobyciu_z_ładunku]]-martianeum3[[#This Row],[ile_zabiera_na_orbite]]</f>
        <v>14.678599999999962</v>
      </c>
    </row>
    <row r="1189" spans="1:9" x14ac:dyDescent="0.25">
      <c r="A1189" s="1">
        <v>49828</v>
      </c>
      <c r="B1189">
        <f t="shared" si="18"/>
        <v>14.678599999999962</v>
      </c>
      <c r="C1189" t="s">
        <v>7</v>
      </c>
      <c r="D1189">
        <v>29.5</v>
      </c>
      <c r="E1189">
        <v>18.600000000000001</v>
      </c>
      <c r="F1189">
        <f>IF(martianeum3[[#This Row],[zawartosc '[%']]]&gt;=1,martianeum3[[#This Row],[masa '[kg']]]*martianeum3[[#This Row],[zawartosc '[%']]]*0.01,0)</f>
        <v>5.487000000000001</v>
      </c>
      <c r="G1189">
        <f>martianeum3[[#This Row],[stan_magazynu '[kg']]]+martianeum3[[#This Row],[ile_kg_materiału_z_ładunku]]</f>
        <v>20.165599999999962</v>
      </c>
      <c r="H1189">
        <f>IF(martianeum3[[#This Row],[stan_po_wydobyciu_z_ładunku]]&gt;=100,100,0)</f>
        <v>0</v>
      </c>
      <c r="I1189">
        <f>martianeum3[[#This Row],[stan_po_wydobyciu_z_ładunku]]-martianeum3[[#This Row],[ile_zabiera_na_orbite]]</f>
        <v>20.165599999999962</v>
      </c>
    </row>
    <row r="1190" spans="1:9" x14ac:dyDescent="0.25">
      <c r="A1190" s="1">
        <v>49829</v>
      </c>
      <c r="B1190">
        <f t="shared" si="18"/>
        <v>20.165599999999962</v>
      </c>
      <c r="C1190" t="s">
        <v>12</v>
      </c>
      <c r="D1190">
        <v>24.1</v>
      </c>
      <c r="E1190">
        <v>5</v>
      </c>
      <c r="F1190">
        <f>IF(martianeum3[[#This Row],[zawartosc '[%']]]&gt;=1,martianeum3[[#This Row],[masa '[kg']]]*martianeum3[[#This Row],[zawartosc '[%']]]*0.01,0)</f>
        <v>1.2050000000000001</v>
      </c>
      <c r="G1190">
        <f>martianeum3[[#This Row],[stan_magazynu '[kg']]]+martianeum3[[#This Row],[ile_kg_materiału_z_ładunku]]</f>
        <v>21.370599999999961</v>
      </c>
      <c r="H1190">
        <f>IF(martianeum3[[#This Row],[stan_po_wydobyciu_z_ładunku]]&gt;=100,100,0)</f>
        <v>0</v>
      </c>
      <c r="I1190">
        <f>martianeum3[[#This Row],[stan_po_wydobyciu_z_ładunku]]-martianeum3[[#This Row],[ile_zabiera_na_orbite]]</f>
        <v>21.370599999999961</v>
      </c>
    </row>
    <row r="1191" spans="1:9" x14ac:dyDescent="0.25">
      <c r="A1191" s="1">
        <v>49830</v>
      </c>
      <c r="B1191">
        <f t="shared" si="18"/>
        <v>21.370599999999961</v>
      </c>
      <c r="C1191" t="s">
        <v>14</v>
      </c>
      <c r="D1191">
        <v>11.5</v>
      </c>
      <c r="E1191">
        <v>3.6</v>
      </c>
      <c r="F1191">
        <f>IF(martianeum3[[#This Row],[zawartosc '[%']]]&gt;=1,martianeum3[[#This Row],[masa '[kg']]]*martianeum3[[#This Row],[zawartosc '[%']]]*0.01,0)</f>
        <v>0.41399999999999998</v>
      </c>
      <c r="G1191">
        <f>martianeum3[[#This Row],[stan_magazynu '[kg']]]+martianeum3[[#This Row],[ile_kg_materiału_z_ładunku]]</f>
        <v>21.784599999999962</v>
      </c>
      <c r="H1191">
        <f>IF(martianeum3[[#This Row],[stan_po_wydobyciu_z_ładunku]]&gt;=100,100,0)</f>
        <v>0</v>
      </c>
      <c r="I1191">
        <f>martianeum3[[#This Row],[stan_po_wydobyciu_z_ładunku]]-martianeum3[[#This Row],[ile_zabiera_na_orbite]]</f>
        <v>21.784599999999962</v>
      </c>
    </row>
    <row r="1192" spans="1:9" x14ac:dyDescent="0.25">
      <c r="A1192" s="1">
        <v>49831</v>
      </c>
      <c r="B1192">
        <f t="shared" si="18"/>
        <v>21.784599999999962</v>
      </c>
      <c r="C1192" t="s">
        <v>25</v>
      </c>
      <c r="D1192">
        <v>21.2</v>
      </c>
      <c r="E1192">
        <v>1.8</v>
      </c>
      <c r="F1192">
        <f>IF(martianeum3[[#This Row],[zawartosc '[%']]]&gt;=1,martianeum3[[#This Row],[masa '[kg']]]*martianeum3[[#This Row],[zawartosc '[%']]]*0.01,0)</f>
        <v>0.38159999999999999</v>
      </c>
      <c r="G1192">
        <f>martianeum3[[#This Row],[stan_magazynu '[kg']]]+martianeum3[[#This Row],[ile_kg_materiału_z_ładunku]]</f>
        <v>22.166199999999961</v>
      </c>
      <c r="H1192">
        <f>IF(martianeum3[[#This Row],[stan_po_wydobyciu_z_ładunku]]&gt;=100,100,0)</f>
        <v>0</v>
      </c>
      <c r="I1192">
        <f>martianeum3[[#This Row],[stan_po_wydobyciu_z_ładunku]]-martianeum3[[#This Row],[ile_zabiera_na_orbite]]</f>
        <v>22.166199999999961</v>
      </c>
    </row>
    <row r="1193" spans="1:9" x14ac:dyDescent="0.25">
      <c r="A1193" s="1">
        <v>49832</v>
      </c>
      <c r="B1193">
        <f t="shared" si="18"/>
        <v>22.166199999999961</v>
      </c>
      <c r="C1193" t="s">
        <v>10</v>
      </c>
      <c r="D1193">
        <v>22.2</v>
      </c>
      <c r="E1193">
        <v>40.299999999999997</v>
      </c>
      <c r="F1193">
        <f>IF(martianeum3[[#This Row],[zawartosc '[%']]]&gt;=1,martianeum3[[#This Row],[masa '[kg']]]*martianeum3[[#This Row],[zawartosc '[%']]]*0.01,0)</f>
        <v>8.9465999999999983</v>
      </c>
      <c r="G1193">
        <f>martianeum3[[#This Row],[stan_magazynu '[kg']]]+martianeum3[[#This Row],[ile_kg_materiału_z_ładunku]]</f>
        <v>31.112799999999957</v>
      </c>
      <c r="H1193">
        <f>IF(martianeum3[[#This Row],[stan_po_wydobyciu_z_ładunku]]&gt;=100,100,0)</f>
        <v>0</v>
      </c>
      <c r="I1193">
        <f>martianeum3[[#This Row],[stan_po_wydobyciu_z_ładunku]]-martianeum3[[#This Row],[ile_zabiera_na_orbite]]</f>
        <v>31.112799999999957</v>
      </c>
    </row>
    <row r="1194" spans="1:9" x14ac:dyDescent="0.25">
      <c r="A1194" s="1">
        <v>49833</v>
      </c>
      <c r="B1194">
        <f t="shared" si="18"/>
        <v>31.112799999999957</v>
      </c>
      <c r="C1194" t="s">
        <v>10</v>
      </c>
      <c r="D1194">
        <v>14.6</v>
      </c>
      <c r="E1194">
        <v>2.6</v>
      </c>
      <c r="F1194">
        <f>IF(martianeum3[[#This Row],[zawartosc '[%']]]&gt;=1,martianeum3[[#This Row],[masa '[kg']]]*martianeum3[[#This Row],[zawartosc '[%']]]*0.01,0)</f>
        <v>0.37959999999999999</v>
      </c>
      <c r="G1194">
        <f>martianeum3[[#This Row],[stan_magazynu '[kg']]]+martianeum3[[#This Row],[ile_kg_materiału_z_ładunku]]</f>
        <v>31.492399999999957</v>
      </c>
      <c r="H1194">
        <f>IF(martianeum3[[#This Row],[stan_po_wydobyciu_z_ładunku]]&gt;=100,100,0)</f>
        <v>0</v>
      </c>
      <c r="I1194">
        <f>martianeum3[[#This Row],[stan_po_wydobyciu_z_ładunku]]-martianeum3[[#This Row],[ile_zabiera_na_orbite]]</f>
        <v>31.492399999999957</v>
      </c>
    </row>
    <row r="1195" spans="1:9" x14ac:dyDescent="0.25">
      <c r="A1195" s="1">
        <v>49834</v>
      </c>
      <c r="B1195">
        <f t="shared" si="18"/>
        <v>31.492399999999957</v>
      </c>
      <c r="C1195" t="s">
        <v>13</v>
      </c>
      <c r="D1195">
        <v>23.3</v>
      </c>
      <c r="E1195">
        <v>8.1</v>
      </c>
      <c r="F1195">
        <f>IF(martianeum3[[#This Row],[zawartosc '[%']]]&gt;=1,martianeum3[[#This Row],[masa '[kg']]]*martianeum3[[#This Row],[zawartosc '[%']]]*0.01,0)</f>
        <v>1.8873</v>
      </c>
      <c r="G1195">
        <f>martianeum3[[#This Row],[stan_magazynu '[kg']]]+martianeum3[[#This Row],[ile_kg_materiału_z_ładunku]]</f>
        <v>33.379699999999957</v>
      </c>
      <c r="H1195">
        <f>IF(martianeum3[[#This Row],[stan_po_wydobyciu_z_ładunku]]&gt;=100,100,0)</f>
        <v>0</v>
      </c>
      <c r="I1195">
        <f>martianeum3[[#This Row],[stan_po_wydobyciu_z_ładunku]]-martianeum3[[#This Row],[ile_zabiera_na_orbite]]</f>
        <v>33.379699999999957</v>
      </c>
    </row>
    <row r="1196" spans="1:9" x14ac:dyDescent="0.25">
      <c r="A1196" s="1">
        <v>49835</v>
      </c>
      <c r="B1196">
        <f t="shared" si="18"/>
        <v>33.379699999999957</v>
      </c>
      <c r="C1196" t="s">
        <v>13</v>
      </c>
      <c r="D1196">
        <v>16.2</v>
      </c>
      <c r="E1196">
        <v>10.4</v>
      </c>
      <c r="F1196">
        <f>IF(martianeum3[[#This Row],[zawartosc '[%']]]&gt;=1,martianeum3[[#This Row],[masa '[kg']]]*martianeum3[[#This Row],[zawartosc '[%']]]*0.01,0)</f>
        <v>1.6847999999999999</v>
      </c>
      <c r="G1196">
        <f>martianeum3[[#This Row],[stan_magazynu '[kg']]]+martianeum3[[#This Row],[ile_kg_materiału_z_ładunku]]</f>
        <v>35.06449999999996</v>
      </c>
      <c r="H1196">
        <f>IF(martianeum3[[#This Row],[stan_po_wydobyciu_z_ładunku]]&gt;=100,100,0)</f>
        <v>0</v>
      </c>
      <c r="I1196">
        <f>martianeum3[[#This Row],[stan_po_wydobyciu_z_ładunku]]-martianeum3[[#This Row],[ile_zabiera_na_orbite]]</f>
        <v>35.06449999999996</v>
      </c>
    </row>
    <row r="1197" spans="1:9" x14ac:dyDescent="0.25">
      <c r="A1197" s="1">
        <v>49836</v>
      </c>
      <c r="B1197">
        <f t="shared" si="18"/>
        <v>35.06449999999996</v>
      </c>
      <c r="C1197" t="s">
        <v>10</v>
      </c>
      <c r="D1197">
        <v>25.9</v>
      </c>
      <c r="E1197">
        <v>0</v>
      </c>
      <c r="F1197">
        <f>IF(martianeum3[[#This Row],[zawartosc '[%']]]&gt;=1,martianeum3[[#This Row],[masa '[kg']]]*martianeum3[[#This Row],[zawartosc '[%']]]*0.01,0)</f>
        <v>0</v>
      </c>
      <c r="G1197">
        <f>martianeum3[[#This Row],[stan_magazynu '[kg']]]+martianeum3[[#This Row],[ile_kg_materiału_z_ładunku]]</f>
        <v>35.06449999999996</v>
      </c>
      <c r="H1197">
        <f>IF(martianeum3[[#This Row],[stan_po_wydobyciu_z_ładunku]]&gt;=100,100,0)</f>
        <v>0</v>
      </c>
      <c r="I1197">
        <f>martianeum3[[#This Row],[stan_po_wydobyciu_z_ładunku]]-martianeum3[[#This Row],[ile_zabiera_na_orbite]]</f>
        <v>35.06449999999996</v>
      </c>
    </row>
    <row r="1198" spans="1:9" x14ac:dyDescent="0.25">
      <c r="A1198" s="1">
        <v>49837</v>
      </c>
      <c r="B1198">
        <f t="shared" si="18"/>
        <v>35.06449999999996</v>
      </c>
      <c r="C1198" t="s">
        <v>5</v>
      </c>
      <c r="D1198">
        <v>14.6</v>
      </c>
      <c r="E1198">
        <v>7</v>
      </c>
      <c r="F1198">
        <f>IF(martianeum3[[#This Row],[zawartosc '[%']]]&gt;=1,martianeum3[[#This Row],[masa '[kg']]]*martianeum3[[#This Row],[zawartosc '[%']]]*0.01,0)</f>
        <v>1.022</v>
      </c>
      <c r="G1198">
        <f>martianeum3[[#This Row],[stan_magazynu '[kg']]]+martianeum3[[#This Row],[ile_kg_materiału_z_ładunku]]</f>
        <v>36.086499999999958</v>
      </c>
      <c r="H1198">
        <f>IF(martianeum3[[#This Row],[stan_po_wydobyciu_z_ładunku]]&gt;=100,100,0)</f>
        <v>0</v>
      </c>
      <c r="I1198">
        <f>martianeum3[[#This Row],[stan_po_wydobyciu_z_ładunku]]-martianeum3[[#This Row],[ile_zabiera_na_orbite]]</f>
        <v>36.086499999999958</v>
      </c>
    </row>
    <row r="1199" spans="1:9" x14ac:dyDescent="0.25">
      <c r="A1199" s="1">
        <v>49838</v>
      </c>
      <c r="B1199">
        <f t="shared" si="18"/>
        <v>36.086499999999958</v>
      </c>
      <c r="C1199" t="s">
        <v>18</v>
      </c>
      <c r="D1199">
        <v>15.1</v>
      </c>
      <c r="E1199">
        <v>11.7</v>
      </c>
      <c r="F1199">
        <f>IF(martianeum3[[#This Row],[zawartosc '[%']]]&gt;=1,martianeum3[[#This Row],[masa '[kg']]]*martianeum3[[#This Row],[zawartosc '[%']]]*0.01,0)</f>
        <v>1.7666999999999999</v>
      </c>
      <c r="G1199">
        <f>martianeum3[[#This Row],[stan_magazynu '[kg']]]+martianeum3[[#This Row],[ile_kg_materiału_z_ładunku]]</f>
        <v>37.853199999999958</v>
      </c>
      <c r="H1199">
        <f>IF(martianeum3[[#This Row],[stan_po_wydobyciu_z_ładunku]]&gt;=100,100,0)</f>
        <v>0</v>
      </c>
      <c r="I1199">
        <f>martianeum3[[#This Row],[stan_po_wydobyciu_z_ładunku]]-martianeum3[[#This Row],[ile_zabiera_na_orbite]]</f>
        <v>37.853199999999958</v>
      </c>
    </row>
    <row r="1200" spans="1:9" x14ac:dyDescent="0.25">
      <c r="A1200" s="1">
        <v>49839</v>
      </c>
      <c r="B1200">
        <f t="shared" si="18"/>
        <v>37.853199999999958</v>
      </c>
      <c r="C1200" t="s">
        <v>19</v>
      </c>
      <c r="D1200">
        <v>14.1</v>
      </c>
      <c r="E1200">
        <v>6.5</v>
      </c>
      <c r="F1200">
        <f>IF(martianeum3[[#This Row],[zawartosc '[%']]]&gt;=1,martianeum3[[#This Row],[masa '[kg']]]*martianeum3[[#This Row],[zawartosc '[%']]]*0.01,0)</f>
        <v>0.91649999999999998</v>
      </c>
      <c r="G1200">
        <f>martianeum3[[#This Row],[stan_magazynu '[kg']]]+martianeum3[[#This Row],[ile_kg_materiału_z_ładunku]]</f>
        <v>38.769699999999958</v>
      </c>
      <c r="H1200">
        <f>IF(martianeum3[[#This Row],[stan_po_wydobyciu_z_ładunku]]&gt;=100,100,0)</f>
        <v>0</v>
      </c>
      <c r="I1200">
        <f>martianeum3[[#This Row],[stan_po_wydobyciu_z_ładunku]]-martianeum3[[#This Row],[ile_zabiera_na_orbite]]</f>
        <v>38.769699999999958</v>
      </c>
    </row>
    <row r="1201" spans="1:9" x14ac:dyDescent="0.25">
      <c r="A1201" s="1">
        <v>49840</v>
      </c>
      <c r="B1201">
        <f t="shared" si="18"/>
        <v>38.769699999999958</v>
      </c>
      <c r="C1201" t="s">
        <v>27</v>
      </c>
      <c r="D1201">
        <v>22.1</v>
      </c>
      <c r="E1201">
        <v>1.8</v>
      </c>
      <c r="F1201">
        <f>IF(martianeum3[[#This Row],[zawartosc '[%']]]&gt;=1,martianeum3[[#This Row],[masa '[kg']]]*martianeum3[[#This Row],[zawartosc '[%']]]*0.01,0)</f>
        <v>0.39780000000000004</v>
      </c>
      <c r="G1201">
        <f>martianeum3[[#This Row],[stan_magazynu '[kg']]]+martianeum3[[#This Row],[ile_kg_materiału_z_ładunku]]</f>
        <v>39.167499999999954</v>
      </c>
      <c r="H1201">
        <f>IF(martianeum3[[#This Row],[stan_po_wydobyciu_z_ładunku]]&gt;=100,100,0)</f>
        <v>0</v>
      </c>
      <c r="I1201">
        <f>martianeum3[[#This Row],[stan_po_wydobyciu_z_ładunku]]-martianeum3[[#This Row],[ile_zabiera_na_orbite]]</f>
        <v>39.167499999999954</v>
      </c>
    </row>
    <row r="1202" spans="1:9" x14ac:dyDescent="0.25">
      <c r="A1202" s="1">
        <v>49841</v>
      </c>
      <c r="B1202">
        <f t="shared" si="18"/>
        <v>39.167499999999954</v>
      </c>
      <c r="C1202" t="s">
        <v>11</v>
      </c>
      <c r="D1202">
        <v>27.2</v>
      </c>
      <c r="E1202">
        <v>21.9</v>
      </c>
      <c r="F1202">
        <f>IF(martianeum3[[#This Row],[zawartosc '[%']]]&gt;=1,martianeum3[[#This Row],[masa '[kg']]]*martianeum3[[#This Row],[zawartosc '[%']]]*0.01,0)</f>
        <v>5.9567999999999994</v>
      </c>
      <c r="G1202">
        <f>martianeum3[[#This Row],[stan_magazynu '[kg']]]+martianeum3[[#This Row],[ile_kg_materiału_z_ładunku]]</f>
        <v>45.124299999999955</v>
      </c>
      <c r="H1202">
        <f>IF(martianeum3[[#This Row],[stan_po_wydobyciu_z_ładunku]]&gt;=100,100,0)</f>
        <v>0</v>
      </c>
      <c r="I1202">
        <f>martianeum3[[#This Row],[stan_po_wydobyciu_z_ładunku]]-martianeum3[[#This Row],[ile_zabiera_na_orbite]]</f>
        <v>45.124299999999955</v>
      </c>
    </row>
    <row r="1203" spans="1:9" x14ac:dyDescent="0.25">
      <c r="A1203" s="1">
        <v>49842</v>
      </c>
      <c r="B1203">
        <f t="shared" si="18"/>
        <v>45.124299999999955</v>
      </c>
      <c r="C1203" t="s">
        <v>6</v>
      </c>
      <c r="D1203">
        <v>10.8</v>
      </c>
      <c r="E1203">
        <v>0</v>
      </c>
      <c r="F1203">
        <f>IF(martianeum3[[#This Row],[zawartosc '[%']]]&gt;=1,martianeum3[[#This Row],[masa '[kg']]]*martianeum3[[#This Row],[zawartosc '[%']]]*0.01,0)</f>
        <v>0</v>
      </c>
      <c r="G1203">
        <f>martianeum3[[#This Row],[stan_magazynu '[kg']]]+martianeum3[[#This Row],[ile_kg_materiału_z_ładunku]]</f>
        <v>45.124299999999955</v>
      </c>
      <c r="H1203">
        <f>IF(martianeum3[[#This Row],[stan_po_wydobyciu_z_ładunku]]&gt;=100,100,0)</f>
        <v>0</v>
      </c>
      <c r="I1203">
        <f>martianeum3[[#This Row],[stan_po_wydobyciu_z_ładunku]]-martianeum3[[#This Row],[ile_zabiera_na_orbite]]</f>
        <v>45.124299999999955</v>
      </c>
    </row>
    <row r="1204" spans="1:9" x14ac:dyDescent="0.25">
      <c r="A1204" s="1">
        <v>49843</v>
      </c>
      <c r="B1204">
        <f t="shared" si="18"/>
        <v>45.124299999999955</v>
      </c>
      <c r="C1204" t="s">
        <v>7</v>
      </c>
      <c r="D1204">
        <v>24.6</v>
      </c>
      <c r="E1204">
        <v>0</v>
      </c>
      <c r="F1204">
        <f>IF(martianeum3[[#This Row],[zawartosc '[%']]]&gt;=1,martianeum3[[#This Row],[masa '[kg']]]*martianeum3[[#This Row],[zawartosc '[%']]]*0.01,0)</f>
        <v>0</v>
      </c>
      <c r="G1204">
        <f>martianeum3[[#This Row],[stan_magazynu '[kg']]]+martianeum3[[#This Row],[ile_kg_materiału_z_ładunku]]</f>
        <v>45.124299999999955</v>
      </c>
      <c r="H1204">
        <f>IF(martianeum3[[#This Row],[stan_po_wydobyciu_z_ładunku]]&gt;=100,100,0)</f>
        <v>0</v>
      </c>
      <c r="I1204">
        <f>martianeum3[[#This Row],[stan_po_wydobyciu_z_ładunku]]-martianeum3[[#This Row],[ile_zabiera_na_orbite]]</f>
        <v>45.124299999999955</v>
      </c>
    </row>
    <row r="1205" spans="1:9" x14ac:dyDescent="0.25">
      <c r="A1205" s="1">
        <v>49844</v>
      </c>
      <c r="B1205">
        <f t="shared" si="18"/>
        <v>45.124299999999955</v>
      </c>
      <c r="C1205" t="s">
        <v>10</v>
      </c>
      <c r="D1205">
        <v>27.8</v>
      </c>
      <c r="E1205">
        <v>26.3</v>
      </c>
      <c r="F1205">
        <f>IF(martianeum3[[#This Row],[zawartosc '[%']]]&gt;=1,martianeum3[[#This Row],[masa '[kg']]]*martianeum3[[#This Row],[zawartosc '[%']]]*0.01,0)</f>
        <v>7.3113999999999999</v>
      </c>
      <c r="G1205">
        <f>martianeum3[[#This Row],[stan_magazynu '[kg']]]+martianeum3[[#This Row],[ile_kg_materiału_z_ładunku]]</f>
        <v>52.435699999999954</v>
      </c>
      <c r="H1205">
        <f>IF(martianeum3[[#This Row],[stan_po_wydobyciu_z_ładunku]]&gt;=100,100,0)</f>
        <v>0</v>
      </c>
      <c r="I1205">
        <f>martianeum3[[#This Row],[stan_po_wydobyciu_z_ładunku]]-martianeum3[[#This Row],[ile_zabiera_na_orbite]]</f>
        <v>52.435699999999954</v>
      </c>
    </row>
    <row r="1206" spans="1:9" x14ac:dyDescent="0.25">
      <c r="A1206" s="1">
        <v>49845</v>
      </c>
      <c r="B1206">
        <f t="shared" si="18"/>
        <v>52.435699999999954</v>
      </c>
      <c r="C1206" t="s">
        <v>14</v>
      </c>
      <c r="D1206">
        <v>12.9</v>
      </c>
      <c r="E1206">
        <v>2.8</v>
      </c>
      <c r="F1206">
        <f>IF(martianeum3[[#This Row],[zawartosc '[%']]]&gt;=1,martianeum3[[#This Row],[masa '[kg']]]*martianeum3[[#This Row],[zawartosc '[%']]]*0.01,0)</f>
        <v>0.36119999999999997</v>
      </c>
      <c r="G1206">
        <f>martianeum3[[#This Row],[stan_magazynu '[kg']]]+martianeum3[[#This Row],[ile_kg_materiału_z_ładunku]]</f>
        <v>52.796899999999951</v>
      </c>
      <c r="H1206">
        <f>IF(martianeum3[[#This Row],[stan_po_wydobyciu_z_ładunku]]&gt;=100,100,0)</f>
        <v>0</v>
      </c>
      <c r="I1206">
        <f>martianeum3[[#This Row],[stan_po_wydobyciu_z_ładunku]]-martianeum3[[#This Row],[ile_zabiera_na_orbite]]</f>
        <v>52.796899999999951</v>
      </c>
    </row>
    <row r="1207" spans="1:9" x14ac:dyDescent="0.25">
      <c r="A1207" s="1">
        <v>49846</v>
      </c>
      <c r="B1207">
        <f t="shared" si="18"/>
        <v>52.796899999999951</v>
      </c>
      <c r="C1207" t="s">
        <v>13</v>
      </c>
      <c r="D1207">
        <v>13.9</v>
      </c>
      <c r="E1207">
        <v>0.6</v>
      </c>
      <c r="F1207">
        <f>IF(martianeum3[[#This Row],[zawartosc '[%']]]&gt;=1,martianeum3[[#This Row],[masa '[kg']]]*martianeum3[[#This Row],[zawartosc '[%']]]*0.01,0)</f>
        <v>0</v>
      </c>
      <c r="G1207">
        <f>martianeum3[[#This Row],[stan_magazynu '[kg']]]+martianeum3[[#This Row],[ile_kg_materiału_z_ładunku]]</f>
        <v>52.796899999999951</v>
      </c>
      <c r="H1207">
        <f>IF(martianeum3[[#This Row],[stan_po_wydobyciu_z_ładunku]]&gt;=100,100,0)</f>
        <v>0</v>
      </c>
      <c r="I1207">
        <f>martianeum3[[#This Row],[stan_po_wydobyciu_z_ładunku]]-martianeum3[[#This Row],[ile_zabiera_na_orbite]]</f>
        <v>52.796899999999951</v>
      </c>
    </row>
    <row r="1208" spans="1:9" x14ac:dyDescent="0.25">
      <c r="A1208" s="1">
        <v>49847</v>
      </c>
      <c r="B1208">
        <f t="shared" si="18"/>
        <v>52.796899999999951</v>
      </c>
      <c r="C1208" t="s">
        <v>29</v>
      </c>
      <c r="D1208">
        <v>27.6</v>
      </c>
      <c r="E1208">
        <v>0.6</v>
      </c>
      <c r="F1208">
        <f>IF(martianeum3[[#This Row],[zawartosc '[%']]]&gt;=1,martianeum3[[#This Row],[masa '[kg']]]*martianeum3[[#This Row],[zawartosc '[%']]]*0.01,0)</f>
        <v>0</v>
      </c>
      <c r="G1208">
        <f>martianeum3[[#This Row],[stan_magazynu '[kg']]]+martianeum3[[#This Row],[ile_kg_materiału_z_ładunku]]</f>
        <v>52.796899999999951</v>
      </c>
      <c r="H1208">
        <f>IF(martianeum3[[#This Row],[stan_po_wydobyciu_z_ładunku]]&gt;=100,100,0)</f>
        <v>0</v>
      </c>
      <c r="I1208">
        <f>martianeum3[[#This Row],[stan_po_wydobyciu_z_ładunku]]-martianeum3[[#This Row],[ile_zabiera_na_orbite]]</f>
        <v>52.796899999999951</v>
      </c>
    </row>
    <row r="1209" spans="1:9" x14ac:dyDescent="0.25">
      <c r="A1209" s="1">
        <v>49848</v>
      </c>
      <c r="B1209">
        <f t="shared" si="18"/>
        <v>52.796899999999951</v>
      </c>
      <c r="C1209" t="s">
        <v>11</v>
      </c>
      <c r="D1209">
        <v>18.600000000000001</v>
      </c>
      <c r="E1209">
        <v>21.5</v>
      </c>
      <c r="F1209">
        <f>IF(martianeum3[[#This Row],[zawartosc '[%']]]&gt;=1,martianeum3[[#This Row],[masa '[kg']]]*martianeum3[[#This Row],[zawartosc '[%']]]*0.01,0)</f>
        <v>3.9990000000000006</v>
      </c>
      <c r="G1209">
        <f>martianeum3[[#This Row],[stan_magazynu '[kg']]]+martianeum3[[#This Row],[ile_kg_materiału_z_ładunku]]</f>
        <v>56.795899999999953</v>
      </c>
      <c r="H1209">
        <f>IF(martianeum3[[#This Row],[stan_po_wydobyciu_z_ładunku]]&gt;=100,100,0)</f>
        <v>0</v>
      </c>
      <c r="I1209">
        <f>martianeum3[[#This Row],[stan_po_wydobyciu_z_ładunku]]-martianeum3[[#This Row],[ile_zabiera_na_orbite]]</f>
        <v>56.795899999999953</v>
      </c>
    </row>
    <row r="1210" spans="1:9" x14ac:dyDescent="0.25">
      <c r="A1210" s="1">
        <v>49849</v>
      </c>
      <c r="B1210">
        <f t="shared" si="18"/>
        <v>56.795899999999953</v>
      </c>
      <c r="C1210" t="s">
        <v>6</v>
      </c>
      <c r="D1210">
        <v>17.8</v>
      </c>
      <c r="E1210">
        <v>0</v>
      </c>
      <c r="F1210">
        <f>IF(martianeum3[[#This Row],[zawartosc '[%']]]&gt;=1,martianeum3[[#This Row],[masa '[kg']]]*martianeum3[[#This Row],[zawartosc '[%']]]*0.01,0)</f>
        <v>0</v>
      </c>
      <c r="G1210">
        <f>martianeum3[[#This Row],[stan_magazynu '[kg']]]+martianeum3[[#This Row],[ile_kg_materiału_z_ładunku]]</f>
        <v>56.795899999999953</v>
      </c>
      <c r="H1210">
        <f>IF(martianeum3[[#This Row],[stan_po_wydobyciu_z_ładunku]]&gt;=100,100,0)</f>
        <v>0</v>
      </c>
      <c r="I1210">
        <f>martianeum3[[#This Row],[stan_po_wydobyciu_z_ładunku]]-martianeum3[[#This Row],[ile_zabiera_na_orbite]]</f>
        <v>56.795899999999953</v>
      </c>
    </row>
    <row r="1211" spans="1:9" x14ac:dyDescent="0.25">
      <c r="A1211" s="1">
        <v>49850</v>
      </c>
      <c r="B1211">
        <f t="shared" si="18"/>
        <v>56.795899999999953</v>
      </c>
      <c r="C1211" t="s">
        <v>15</v>
      </c>
      <c r="D1211">
        <v>20.8</v>
      </c>
      <c r="E1211">
        <v>8.5</v>
      </c>
      <c r="F1211">
        <f>IF(martianeum3[[#This Row],[zawartosc '[%']]]&gt;=1,martianeum3[[#This Row],[masa '[kg']]]*martianeum3[[#This Row],[zawartosc '[%']]]*0.01,0)</f>
        <v>1.7680000000000002</v>
      </c>
      <c r="G1211">
        <f>martianeum3[[#This Row],[stan_magazynu '[kg']]]+martianeum3[[#This Row],[ile_kg_materiału_z_ładunku]]</f>
        <v>58.563899999999954</v>
      </c>
      <c r="H1211">
        <f>IF(martianeum3[[#This Row],[stan_po_wydobyciu_z_ładunku]]&gt;=100,100,0)</f>
        <v>0</v>
      </c>
      <c r="I1211">
        <f>martianeum3[[#This Row],[stan_po_wydobyciu_z_ładunku]]-martianeum3[[#This Row],[ile_zabiera_na_orbite]]</f>
        <v>58.563899999999954</v>
      </c>
    </row>
    <row r="1212" spans="1:9" x14ac:dyDescent="0.25">
      <c r="A1212" s="1">
        <v>49851</v>
      </c>
      <c r="B1212">
        <f t="shared" si="18"/>
        <v>58.563899999999954</v>
      </c>
      <c r="C1212" t="s">
        <v>22</v>
      </c>
      <c r="D1212">
        <v>16.399999999999999</v>
      </c>
      <c r="E1212">
        <v>6.8</v>
      </c>
      <c r="F1212">
        <f>IF(martianeum3[[#This Row],[zawartosc '[%']]]&gt;=1,martianeum3[[#This Row],[masa '[kg']]]*martianeum3[[#This Row],[zawartosc '[%']]]*0.01,0)</f>
        <v>1.1151999999999997</v>
      </c>
      <c r="G1212">
        <f>martianeum3[[#This Row],[stan_magazynu '[kg']]]+martianeum3[[#This Row],[ile_kg_materiału_z_ładunku]]</f>
        <v>59.679099999999956</v>
      </c>
      <c r="H1212">
        <f>IF(martianeum3[[#This Row],[stan_po_wydobyciu_z_ładunku]]&gt;=100,100,0)</f>
        <v>0</v>
      </c>
      <c r="I1212">
        <f>martianeum3[[#This Row],[stan_po_wydobyciu_z_ładunku]]-martianeum3[[#This Row],[ile_zabiera_na_orbite]]</f>
        <v>59.679099999999956</v>
      </c>
    </row>
    <row r="1213" spans="1:9" x14ac:dyDescent="0.25">
      <c r="A1213" s="1">
        <v>49852</v>
      </c>
      <c r="B1213">
        <f t="shared" si="18"/>
        <v>59.679099999999956</v>
      </c>
      <c r="C1213" t="s">
        <v>27</v>
      </c>
      <c r="D1213">
        <v>14.6</v>
      </c>
      <c r="E1213">
        <v>0</v>
      </c>
      <c r="F1213">
        <f>IF(martianeum3[[#This Row],[zawartosc '[%']]]&gt;=1,martianeum3[[#This Row],[masa '[kg']]]*martianeum3[[#This Row],[zawartosc '[%']]]*0.01,0)</f>
        <v>0</v>
      </c>
      <c r="G1213">
        <f>martianeum3[[#This Row],[stan_magazynu '[kg']]]+martianeum3[[#This Row],[ile_kg_materiału_z_ładunku]]</f>
        <v>59.679099999999956</v>
      </c>
      <c r="H1213">
        <f>IF(martianeum3[[#This Row],[stan_po_wydobyciu_z_ładunku]]&gt;=100,100,0)</f>
        <v>0</v>
      </c>
      <c r="I1213">
        <f>martianeum3[[#This Row],[stan_po_wydobyciu_z_ładunku]]-martianeum3[[#This Row],[ile_zabiera_na_orbite]]</f>
        <v>59.679099999999956</v>
      </c>
    </row>
    <row r="1214" spans="1:9" x14ac:dyDescent="0.25">
      <c r="A1214" s="1">
        <v>49853</v>
      </c>
      <c r="B1214">
        <f t="shared" si="18"/>
        <v>59.679099999999956</v>
      </c>
      <c r="C1214" t="s">
        <v>9</v>
      </c>
      <c r="D1214">
        <v>27.1</v>
      </c>
      <c r="E1214">
        <v>1.2</v>
      </c>
      <c r="F1214">
        <f>IF(martianeum3[[#This Row],[zawartosc '[%']]]&gt;=1,martianeum3[[#This Row],[masa '[kg']]]*martianeum3[[#This Row],[zawartosc '[%']]]*0.01,0)</f>
        <v>0.32520000000000004</v>
      </c>
      <c r="G1214">
        <f>martianeum3[[#This Row],[stan_magazynu '[kg']]]+martianeum3[[#This Row],[ile_kg_materiału_z_ładunku]]</f>
        <v>60.004299999999958</v>
      </c>
      <c r="H1214">
        <f>IF(martianeum3[[#This Row],[stan_po_wydobyciu_z_ładunku]]&gt;=100,100,0)</f>
        <v>0</v>
      </c>
      <c r="I1214">
        <f>martianeum3[[#This Row],[stan_po_wydobyciu_z_ładunku]]-martianeum3[[#This Row],[ile_zabiera_na_orbite]]</f>
        <v>60.004299999999958</v>
      </c>
    </row>
    <row r="1215" spans="1:9" x14ac:dyDescent="0.25">
      <c r="A1215" s="1">
        <v>49854</v>
      </c>
      <c r="B1215">
        <f t="shared" si="18"/>
        <v>60.004299999999958</v>
      </c>
      <c r="C1215" t="s">
        <v>10</v>
      </c>
      <c r="D1215">
        <v>18.3</v>
      </c>
      <c r="E1215">
        <v>3.7</v>
      </c>
      <c r="F1215">
        <f>IF(martianeum3[[#This Row],[zawartosc '[%']]]&gt;=1,martianeum3[[#This Row],[masa '[kg']]]*martianeum3[[#This Row],[zawartosc '[%']]]*0.01,0)</f>
        <v>0.67710000000000015</v>
      </c>
      <c r="G1215">
        <f>martianeum3[[#This Row],[stan_magazynu '[kg']]]+martianeum3[[#This Row],[ile_kg_materiału_z_ładunku]]</f>
        <v>60.681399999999961</v>
      </c>
      <c r="H1215">
        <f>IF(martianeum3[[#This Row],[stan_po_wydobyciu_z_ładunku]]&gt;=100,100,0)</f>
        <v>0</v>
      </c>
      <c r="I1215">
        <f>martianeum3[[#This Row],[stan_po_wydobyciu_z_ładunku]]-martianeum3[[#This Row],[ile_zabiera_na_orbite]]</f>
        <v>60.681399999999961</v>
      </c>
    </row>
    <row r="1216" spans="1:9" x14ac:dyDescent="0.25">
      <c r="A1216" s="1">
        <v>49855</v>
      </c>
      <c r="B1216">
        <f t="shared" si="18"/>
        <v>60.681399999999961</v>
      </c>
      <c r="C1216" t="s">
        <v>29</v>
      </c>
      <c r="D1216">
        <v>27.1</v>
      </c>
      <c r="E1216">
        <v>0.2</v>
      </c>
      <c r="F1216">
        <f>IF(martianeum3[[#This Row],[zawartosc '[%']]]&gt;=1,martianeum3[[#This Row],[masa '[kg']]]*martianeum3[[#This Row],[zawartosc '[%']]]*0.01,0)</f>
        <v>0</v>
      </c>
      <c r="G1216">
        <f>martianeum3[[#This Row],[stan_magazynu '[kg']]]+martianeum3[[#This Row],[ile_kg_materiału_z_ładunku]]</f>
        <v>60.681399999999961</v>
      </c>
      <c r="H1216">
        <f>IF(martianeum3[[#This Row],[stan_po_wydobyciu_z_ładunku]]&gt;=100,100,0)</f>
        <v>0</v>
      </c>
      <c r="I1216">
        <f>martianeum3[[#This Row],[stan_po_wydobyciu_z_ładunku]]-martianeum3[[#This Row],[ile_zabiera_na_orbite]]</f>
        <v>60.681399999999961</v>
      </c>
    </row>
    <row r="1217" spans="1:9" x14ac:dyDescent="0.25">
      <c r="A1217" s="1">
        <v>49856</v>
      </c>
      <c r="B1217">
        <f t="shared" si="18"/>
        <v>60.681399999999961</v>
      </c>
      <c r="C1217" t="s">
        <v>15</v>
      </c>
      <c r="D1217">
        <v>12.9</v>
      </c>
      <c r="E1217">
        <v>10.199999999999999</v>
      </c>
      <c r="F1217">
        <f>IF(martianeum3[[#This Row],[zawartosc '[%']]]&gt;=1,martianeum3[[#This Row],[masa '[kg']]]*martianeum3[[#This Row],[zawartosc '[%']]]*0.01,0)</f>
        <v>1.3157999999999999</v>
      </c>
      <c r="G1217">
        <f>martianeum3[[#This Row],[stan_magazynu '[kg']]]+martianeum3[[#This Row],[ile_kg_materiału_z_ładunku]]</f>
        <v>61.997199999999964</v>
      </c>
      <c r="H1217">
        <f>IF(martianeum3[[#This Row],[stan_po_wydobyciu_z_ładunku]]&gt;=100,100,0)</f>
        <v>0</v>
      </c>
      <c r="I1217">
        <f>martianeum3[[#This Row],[stan_po_wydobyciu_z_ładunku]]-martianeum3[[#This Row],[ile_zabiera_na_orbite]]</f>
        <v>61.997199999999964</v>
      </c>
    </row>
    <row r="1218" spans="1:9" x14ac:dyDescent="0.25">
      <c r="A1218" s="1">
        <v>49857</v>
      </c>
      <c r="B1218">
        <f t="shared" si="18"/>
        <v>61.997199999999964</v>
      </c>
      <c r="C1218" t="s">
        <v>19</v>
      </c>
      <c r="D1218">
        <v>19.100000000000001</v>
      </c>
      <c r="E1218">
        <v>19.600000000000001</v>
      </c>
      <c r="F1218">
        <f>IF(martianeum3[[#This Row],[zawartosc '[%']]]&gt;=1,martianeum3[[#This Row],[masa '[kg']]]*martianeum3[[#This Row],[zawartosc '[%']]]*0.01,0)</f>
        <v>3.7436000000000007</v>
      </c>
      <c r="G1218">
        <f>martianeum3[[#This Row],[stan_magazynu '[kg']]]+martianeum3[[#This Row],[ile_kg_materiału_z_ładunku]]</f>
        <v>65.740799999999965</v>
      </c>
      <c r="H1218">
        <f>IF(martianeum3[[#This Row],[stan_po_wydobyciu_z_ładunku]]&gt;=100,100,0)</f>
        <v>0</v>
      </c>
      <c r="I1218">
        <f>martianeum3[[#This Row],[stan_po_wydobyciu_z_ładunku]]-martianeum3[[#This Row],[ile_zabiera_na_orbite]]</f>
        <v>65.740799999999965</v>
      </c>
    </row>
    <row r="1219" spans="1:9" x14ac:dyDescent="0.25">
      <c r="A1219" s="1">
        <v>49858</v>
      </c>
      <c r="B1219">
        <f t="shared" si="18"/>
        <v>65.740799999999965</v>
      </c>
      <c r="C1219" t="s">
        <v>6</v>
      </c>
      <c r="D1219">
        <v>19.2</v>
      </c>
      <c r="E1219">
        <v>3.6</v>
      </c>
      <c r="F1219">
        <f>IF(martianeum3[[#This Row],[zawartosc '[%']]]&gt;=1,martianeum3[[#This Row],[masa '[kg']]]*martianeum3[[#This Row],[zawartosc '[%']]]*0.01,0)</f>
        <v>0.69120000000000004</v>
      </c>
      <c r="G1219">
        <f>martianeum3[[#This Row],[stan_magazynu '[kg']]]+martianeum3[[#This Row],[ile_kg_materiału_z_ładunku]]</f>
        <v>66.43199999999996</v>
      </c>
      <c r="H1219">
        <f>IF(martianeum3[[#This Row],[stan_po_wydobyciu_z_ładunku]]&gt;=100,100,0)</f>
        <v>0</v>
      </c>
      <c r="I1219">
        <f>martianeum3[[#This Row],[stan_po_wydobyciu_z_ładunku]]-martianeum3[[#This Row],[ile_zabiera_na_orbite]]</f>
        <v>66.43199999999996</v>
      </c>
    </row>
    <row r="1220" spans="1:9" x14ac:dyDescent="0.25">
      <c r="A1220" s="1">
        <v>49859</v>
      </c>
      <c r="B1220">
        <f t="shared" ref="B1220:B1283" si="19">I1219</f>
        <v>66.43199999999996</v>
      </c>
      <c r="C1220" t="s">
        <v>9</v>
      </c>
      <c r="D1220">
        <v>25.2</v>
      </c>
      <c r="E1220">
        <v>0</v>
      </c>
      <c r="F1220">
        <f>IF(martianeum3[[#This Row],[zawartosc '[%']]]&gt;=1,martianeum3[[#This Row],[masa '[kg']]]*martianeum3[[#This Row],[zawartosc '[%']]]*0.01,0)</f>
        <v>0</v>
      </c>
      <c r="G1220">
        <f>martianeum3[[#This Row],[stan_magazynu '[kg']]]+martianeum3[[#This Row],[ile_kg_materiału_z_ładunku]]</f>
        <v>66.43199999999996</v>
      </c>
      <c r="H1220">
        <f>IF(martianeum3[[#This Row],[stan_po_wydobyciu_z_ładunku]]&gt;=100,100,0)</f>
        <v>0</v>
      </c>
      <c r="I1220">
        <f>martianeum3[[#This Row],[stan_po_wydobyciu_z_ładunku]]-martianeum3[[#This Row],[ile_zabiera_na_orbite]]</f>
        <v>66.43199999999996</v>
      </c>
    </row>
    <row r="1221" spans="1:9" x14ac:dyDescent="0.25">
      <c r="A1221" s="1">
        <v>49860</v>
      </c>
      <c r="B1221">
        <f t="shared" si="19"/>
        <v>66.43199999999996</v>
      </c>
      <c r="C1221" t="s">
        <v>15</v>
      </c>
      <c r="D1221">
        <v>13.5</v>
      </c>
      <c r="E1221">
        <v>6.3</v>
      </c>
      <c r="F1221">
        <f>IF(martianeum3[[#This Row],[zawartosc '[%']]]&gt;=1,martianeum3[[#This Row],[masa '[kg']]]*martianeum3[[#This Row],[zawartosc '[%']]]*0.01,0)</f>
        <v>0.85050000000000003</v>
      </c>
      <c r="G1221">
        <f>martianeum3[[#This Row],[stan_magazynu '[kg']]]+martianeum3[[#This Row],[ile_kg_materiału_z_ładunku]]</f>
        <v>67.282499999999956</v>
      </c>
      <c r="H1221">
        <f>IF(martianeum3[[#This Row],[stan_po_wydobyciu_z_ładunku]]&gt;=100,100,0)</f>
        <v>0</v>
      </c>
      <c r="I1221">
        <f>martianeum3[[#This Row],[stan_po_wydobyciu_z_ładunku]]-martianeum3[[#This Row],[ile_zabiera_na_orbite]]</f>
        <v>67.282499999999956</v>
      </c>
    </row>
    <row r="1222" spans="1:9" x14ac:dyDescent="0.25">
      <c r="A1222" s="1">
        <v>49861</v>
      </c>
      <c r="B1222">
        <f t="shared" si="19"/>
        <v>67.282499999999956</v>
      </c>
      <c r="C1222" t="s">
        <v>12</v>
      </c>
      <c r="D1222">
        <v>19.2</v>
      </c>
      <c r="E1222">
        <v>7.7</v>
      </c>
      <c r="F1222">
        <f>IF(martianeum3[[#This Row],[zawartosc '[%']]]&gt;=1,martianeum3[[#This Row],[masa '[kg']]]*martianeum3[[#This Row],[zawartosc '[%']]]*0.01,0)</f>
        <v>1.4784000000000002</v>
      </c>
      <c r="G1222">
        <f>martianeum3[[#This Row],[stan_magazynu '[kg']]]+martianeum3[[#This Row],[ile_kg_materiału_z_ładunku]]</f>
        <v>68.76089999999995</v>
      </c>
      <c r="H1222">
        <f>IF(martianeum3[[#This Row],[stan_po_wydobyciu_z_ładunku]]&gt;=100,100,0)</f>
        <v>0</v>
      </c>
      <c r="I1222">
        <f>martianeum3[[#This Row],[stan_po_wydobyciu_z_ładunku]]-martianeum3[[#This Row],[ile_zabiera_na_orbite]]</f>
        <v>68.76089999999995</v>
      </c>
    </row>
    <row r="1223" spans="1:9" x14ac:dyDescent="0.25">
      <c r="A1223" s="1">
        <v>49862</v>
      </c>
      <c r="B1223">
        <f t="shared" si="19"/>
        <v>68.76089999999995</v>
      </c>
      <c r="C1223" t="s">
        <v>14</v>
      </c>
      <c r="D1223">
        <v>24.1</v>
      </c>
      <c r="E1223">
        <v>7.8</v>
      </c>
      <c r="F1223">
        <f>IF(martianeum3[[#This Row],[zawartosc '[%']]]&gt;=1,martianeum3[[#This Row],[masa '[kg']]]*martianeum3[[#This Row],[zawartosc '[%']]]*0.01,0)</f>
        <v>1.8798000000000001</v>
      </c>
      <c r="G1223">
        <f>martianeum3[[#This Row],[stan_magazynu '[kg']]]+martianeum3[[#This Row],[ile_kg_materiału_z_ładunku]]</f>
        <v>70.640699999999953</v>
      </c>
      <c r="H1223">
        <f>IF(martianeum3[[#This Row],[stan_po_wydobyciu_z_ładunku]]&gt;=100,100,0)</f>
        <v>0</v>
      </c>
      <c r="I1223">
        <f>martianeum3[[#This Row],[stan_po_wydobyciu_z_ładunku]]-martianeum3[[#This Row],[ile_zabiera_na_orbite]]</f>
        <v>70.640699999999953</v>
      </c>
    </row>
    <row r="1224" spans="1:9" x14ac:dyDescent="0.25">
      <c r="A1224" s="1">
        <v>49863</v>
      </c>
      <c r="B1224">
        <f t="shared" si="19"/>
        <v>70.640699999999953</v>
      </c>
      <c r="C1224" t="s">
        <v>10</v>
      </c>
      <c r="D1224">
        <v>17.8</v>
      </c>
      <c r="E1224">
        <v>13.4</v>
      </c>
      <c r="F1224">
        <f>IF(martianeum3[[#This Row],[zawartosc '[%']]]&gt;=1,martianeum3[[#This Row],[masa '[kg']]]*martianeum3[[#This Row],[zawartosc '[%']]]*0.01,0)</f>
        <v>2.3852000000000002</v>
      </c>
      <c r="G1224">
        <f>martianeum3[[#This Row],[stan_magazynu '[kg']]]+martianeum3[[#This Row],[ile_kg_materiału_z_ładunku]]</f>
        <v>73.02589999999995</v>
      </c>
      <c r="H1224">
        <f>IF(martianeum3[[#This Row],[stan_po_wydobyciu_z_ładunku]]&gt;=100,100,0)</f>
        <v>0</v>
      </c>
      <c r="I1224">
        <f>martianeum3[[#This Row],[stan_po_wydobyciu_z_ładunku]]-martianeum3[[#This Row],[ile_zabiera_na_orbite]]</f>
        <v>73.02589999999995</v>
      </c>
    </row>
    <row r="1225" spans="1:9" x14ac:dyDescent="0.25">
      <c r="A1225" s="1">
        <v>49864</v>
      </c>
      <c r="B1225">
        <f t="shared" si="19"/>
        <v>73.02589999999995</v>
      </c>
      <c r="C1225" t="s">
        <v>7</v>
      </c>
      <c r="D1225">
        <v>24.7</v>
      </c>
      <c r="E1225">
        <v>21.1</v>
      </c>
      <c r="F1225">
        <f>IF(martianeum3[[#This Row],[zawartosc '[%']]]&gt;=1,martianeum3[[#This Row],[masa '[kg']]]*martianeum3[[#This Row],[zawartosc '[%']]]*0.01,0)</f>
        <v>5.2117000000000004</v>
      </c>
      <c r="G1225">
        <f>martianeum3[[#This Row],[stan_magazynu '[kg']]]+martianeum3[[#This Row],[ile_kg_materiału_z_ładunku]]</f>
        <v>78.237599999999958</v>
      </c>
      <c r="H1225">
        <f>IF(martianeum3[[#This Row],[stan_po_wydobyciu_z_ładunku]]&gt;=100,100,0)</f>
        <v>0</v>
      </c>
      <c r="I1225">
        <f>martianeum3[[#This Row],[stan_po_wydobyciu_z_ładunku]]-martianeum3[[#This Row],[ile_zabiera_na_orbite]]</f>
        <v>78.237599999999958</v>
      </c>
    </row>
    <row r="1226" spans="1:9" x14ac:dyDescent="0.25">
      <c r="A1226" s="1">
        <v>49865</v>
      </c>
      <c r="B1226">
        <f t="shared" si="19"/>
        <v>78.237599999999958</v>
      </c>
      <c r="C1226" t="s">
        <v>20</v>
      </c>
      <c r="D1226">
        <v>16.8</v>
      </c>
      <c r="E1226">
        <v>0</v>
      </c>
      <c r="F1226">
        <f>IF(martianeum3[[#This Row],[zawartosc '[%']]]&gt;=1,martianeum3[[#This Row],[masa '[kg']]]*martianeum3[[#This Row],[zawartosc '[%']]]*0.01,0)</f>
        <v>0</v>
      </c>
      <c r="G1226">
        <f>martianeum3[[#This Row],[stan_magazynu '[kg']]]+martianeum3[[#This Row],[ile_kg_materiału_z_ładunku]]</f>
        <v>78.237599999999958</v>
      </c>
      <c r="H1226">
        <f>IF(martianeum3[[#This Row],[stan_po_wydobyciu_z_ładunku]]&gt;=100,100,0)</f>
        <v>0</v>
      </c>
      <c r="I1226">
        <f>martianeum3[[#This Row],[stan_po_wydobyciu_z_ładunku]]-martianeum3[[#This Row],[ile_zabiera_na_orbite]]</f>
        <v>78.237599999999958</v>
      </c>
    </row>
    <row r="1227" spans="1:9" x14ac:dyDescent="0.25">
      <c r="A1227" s="1">
        <v>49866</v>
      </c>
      <c r="B1227">
        <f t="shared" si="19"/>
        <v>78.237599999999958</v>
      </c>
      <c r="C1227" t="s">
        <v>5</v>
      </c>
      <c r="D1227">
        <v>10.7</v>
      </c>
      <c r="E1227">
        <v>3</v>
      </c>
      <c r="F1227">
        <f>IF(martianeum3[[#This Row],[zawartosc '[%']]]&gt;=1,martianeum3[[#This Row],[masa '[kg']]]*martianeum3[[#This Row],[zawartosc '[%']]]*0.01,0)</f>
        <v>0.32099999999999995</v>
      </c>
      <c r="G1227">
        <f>martianeum3[[#This Row],[stan_magazynu '[kg']]]+martianeum3[[#This Row],[ile_kg_materiału_z_ładunku]]</f>
        <v>78.558599999999956</v>
      </c>
      <c r="H1227">
        <f>IF(martianeum3[[#This Row],[stan_po_wydobyciu_z_ładunku]]&gt;=100,100,0)</f>
        <v>0</v>
      </c>
      <c r="I1227">
        <f>martianeum3[[#This Row],[stan_po_wydobyciu_z_ładunku]]-martianeum3[[#This Row],[ile_zabiera_na_orbite]]</f>
        <v>78.558599999999956</v>
      </c>
    </row>
    <row r="1228" spans="1:9" x14ac:dyDescent="0.25">
      <c r="A1228" s="1">
        <v>49867</v>
      </c>
      <c r="B1228">
        <f t="shared" si="19"/>
        <v>78.558599999999956</v>
      </c>
      <c r="C1228" t="s">
        <v>6</v>
      </c>
      <c r="D1228">
        <v>29.3</v>
      </c>
      <c r="E1228">
        <v>8.3000000000000007</v>
      </c>
      <c r="F1228">
        <f>IF(martianeum3[[#This Row],[zawartosc '[%']]]&gt;=1,martianeum3[[#This Row],[masa '[kg']]]*martianeum3[[#This Row],[zawartosc '[%']]]*0.01,0)</f>
        <v>2.4319000000000002</v>
      </c>
      <c r="G1228">
        <f>martianeum3[[#This Row],[stan_magazynu '[kg']]]+martianeum3[[#This Row],[ile_kg_materiału_z_ładunku]]</f>
        <v>80.990499999999955</v>
      </c>
      <c r="H1228">
        <f>IF(martianeum3[[#This Row],[stan_po_wydobyciu_z_ładunku]]&gt;=100,100,0)</f>
        <v>0</v>
      </c>
      <c r="I1228">
        <f>martianeum3[[#This Row],[stan_po_wydobyciu_z_ładunku]]-martianeum3[[#This Row],[ile_zabiera_na_orbite]]</f>
        <v>80.990499999999955</v>
      </c>
    </row>
    <row r="1229" spans="1:9" x14ac:dyDescent="0.25">
      <c r="A1229" s="1">
        <v>49868</v>
      </c>
      <c r="B1229">
        <f t="shared" si="19"/>
        <v>80.990499999999955</v>
      </c>
      <c r="C1229" t="s">
        <v>25</v>
      </c>
      <c r="D1229">
        <v>28.2</v>
      </c>
      <c r="E1229">
        <v>0</v>
      </c>
      <c r="F1229">
        <f>IF(martianeum3[[#This Row],[zawartosc '[%']]]&gt;=1,martianeum3[[#This Row],[masa '[kg']]]*martianeum3[[#This Row],[zawartosc '[%']]]*0.01,0)</f>
        <v>0</v>
      </c>
      <c r="G1229">
        <f>martianeum3[[#This Row],[stan_magazynu '[kg']]]+martianeum3[[#This Row],[ile_kg_materiału_z_ładunku]]</f>
        <v>80.990499999999955</v>
      </c>
      <c r="H1229">
        <f>IF(martianeum3[[#This Row],[stan_po_wydobyciu_z_ładunku]]&gt;=100,100,0)</f>
        <v>0</v>
      </c>
      <c r="I1229">
        <f>martianeum3[[#This Row],[stan_po_wydobyciu_z_ładunku]]-martianeum3[[#This Row],[ile_zabiera_na_orbite]]</f>
        <v>80.990499999999955</v>
      </c>
    </row>
    <row r="1230" spans="1:9" x14ac:dyDescent="0.25">
      <c r="A1230" s="1">
        <v>49869</v>
      </c>
      <c r="B1230">
        <f t="shared" si="19"/>
        <v>80.990499999999955</v>
      </c>
      <c r="C1230" t="s">
        <v>10</v>
      </c>
      <c r="D1230">
        <v>17.3</v>
      </c>
      <c r="E1230">
        <v>33.6</v>
      </c>
      <c r="F1230">
        <f>IF(martianeum3[[#This Row],[zawartosc '[%']]]&gt;=1,martianeum3[[#This Row],[masa '[kg']]]*martianeum3[[#This Row],[zawartosc '[%']]]*0.01,0)</f>
        <v>5.8128000000000011</v>
      </c>
      <c r="G1230">
        <f>martianeum3[[#This Row],[stan_magazynu '[kg']]]+martianeum3[[#This Row],[ile_kg_materiału_z_ładunku]]</f>
        <v>86.80329999999995</v>
      </c>
      <c r="H1230">
        <f>IF(martianeum3[[#This Row],[stan_po_wydobyciu_z_ładunku]]&gt;=100,100,0)</f>
        <v>0</v>
      </c>
      <c r="I1230">
        <f>martianeum3[[#This Row],[stan_po_wydobyciu_z_ładunku]]-martianeum3[[#This Row],[ile_zabiera_na_orbite]]</f>
        <v>86.80329999999995</v>
      </c>
    </row>
    <row r="1231" spans="1:9" x14ac:dyDescent="0.25">
      <c r="A1231" s="1">
        <v>49870</v>
      </c>
      <c r="B1231">
        <f t="shared" si="19"/>
        <v>86.80329999999995</v>
      </c>
      <c r="C1231" t="s">
        <v>6</v>
      </c>
      <c r="D1231">
        <v>24.6</v>
      </c>
      <c r="E1231">
        <v>0</v>
      </c>
      <c r="F1231">
        <f>IF(martianeum3[[#This Row],[zawartosc '[%']]]&gt;=1,martianeum3[[#This Row],[masa '[kg']]]*martianeum3[[#This Row],[zawartosc '[%']]]*0.01,0)</f>
        <v>0</v>
      </c>
      <c r="G1231">
        <f>martianeum3[[#This Row],[stan_magazynu '[kg']]]+martianeum3[[#This Row],[ile_kg_materiału_z_ładunku]]</f>
        <v>86.80329999999995</v>
      </c>
      <c r="H1231">
        <f>IF(martianeum3[[#This Row],[stan_po_wydobyciu_z_ładunku]]&gt;=100,100,0)</f>
        <v>0</v>
      </c>
      <c r="I1231">
        <f>martianeum3[[#This Row],[stan_po_wydobyciu_z_ładunku]]-martianeum3[[#This Row],[ile_zabiera_na_orbite]]</f>
        <v>86.80329999999995</v>
      </c>
    </row>
    <row r="1232" spans="1:9" x14ac:dyDescent="0.25">
      <c r="A1232" s="1">
        <v>49871</v>
      </c>
      <c r="B1232">
        <f t="shared" si="19"/>
        <v>86.80329999999995</v>
      </c>
      <c r="C1232" t="s">
        <v>12</v>
      </c>
      <c r="D1232">
        <v>12.6</v>
      </c>
      <c r="E1232">
        <v>0.6</v>
      </c>
      <c r="F1232">
        <f>IF(martianeum3[[#This Row],[zawartosc '[%']]]&gt;=1,martianeum3[[#This Row],[masa '[kg']]]*martianeum3[[#This Row],[zawartosc '[%']]]*0.01,0)</f>
        <v>0</v>
      </c>
      <c r="G1232">
        <f>martianeum3[[#This Row],[stan_magazynu '[kg']]]+martianeum3[[#This Row],[ile_kg_materiału_z_ładunku]]</f>
        <v>86.80329999999995</v>
      </c>
      <c r="H1232">
        <f>IF(martianeum3[[#This Row],[stan_po_wydobyciu_z_ładunku]]&gt;=100,100,0)</f>
        <v>0</v>
      </c>
      <c r="I1232">
        <f>martianeum3[[#This Row],[stan_po_wydobyciu_z_ładunku]]-martianeum3[[#This Row],[ile_zabiera_na_orbite]]</f>
        <v>86.80329999999995</v>
      </c>
    </row>
    <row r="1233" spans="1:9" x14ac:dyDescent="0.25">
      <c r="A1233" s="1">
        <v>49872</v>
      </c>
      <c r="B1233">
        <f t="shared" si="19"/>
        <v>86.80329999999995</v>
      </c>
      <c r="C1233" t="s">
        <v>19</v>
      </c>
      <c r="D1233">
        <v>27.3</v>
      </c>
      <c r="E1233">
        <v>0</v>
      </c>
      <c r="F1233">
        <f>IF(martianeum3[[#This Row],[zawartosc '[%']]]&gt;=1,martianeum3[[#This Row],[masa '[kg']]]*martianeum3[[#This Row],[zawartosc '[%']]]*0.01,0)</f>
        <v>0</v>
      </c>
      <c r="G1233">
        <f>martianeum3[[#This Row],[stan_magazynu '[kg']]]+martianeum3[[#This Row],[ile_kg_materiału_z_ładunku]]</f>
        <v>86.80329999999995</v>
      </c>
      <c r="H1233">
        <f>IF(martianeum3[[#This Row],[stan_po_wydobyciu_z_ładunku]]&gt;=100,100,0)</f>
        <v>0</v>
      </c>
      <c r="I1233">
        <f>martianeum3[[#This Row],[stan_po_wydobyciu_z_ładunku]]-martianeum3[[#This Row],[ile_zabiera_na_orbite]]</f>
        <v>86.80329999999995</v>
      </c>
    </row>
    <row r="1234" spans="1:9" x14ac:dyDescent="0.25">
      <c r="A1234" s="1">
        <v>49873</v>
      </c>
      <c r="B1234">
        <f t="shared" si="19"/>
        <v>86.80329999999995</v>
      </c>
      <c r="C1234" t="s">
        <v>8</v>
      </c>
      <c r="D1234">
        <v>14.4</v>
      </c>
      <c r="E1234">
        <v>2</v>
      </c>
      <c r="F1234">
        <f>IF(martianeum3[[#This Row],[zawartosc '[%']]]&gt;=1,martianeum3[[#This Row],[masa '[kg']]]*martianeum3[[#This Row],[zawartosc '[%']]]*0.01,0)</f>
        <v>0.28800000000000003</v>
      </c>
      <c r="G1234">
        <f>martianeum3[[#This Row],[stan_magazynu '[kg']]]+martianeum3[[#This Row],[ile_kg_materiału_z_ładunku]]</f>
        <v>87.091299999999947</v>
      </c>
      <c r="H1234">
        <f>IF(martianeum3[[#This Row],[stan_po_wydobyciu_z_ładunku]]&gt;=100,100,0)</f>
        <v>0</v>
      </c>
      <c r="I1234">
        <f>martianeum3[[#This Row],[stan_po_wydobyciu_z_ładunku]]-martianeum3[[#This Row],[ile_zabiera_na_orbite]]</f>
        <v>87.091299999999947</v>
      </c>
    </row>
    <row r="1235" spans="1:9" x14ac:dyDescent="0.25">
      <c r="A1235" s="1">
        <v>49874</v>
      </c>
      <c r="B1235">
        <f t="shared" si="19"/>
        <v>87.091299999999947</v>
      </c>
      <c r="C1235" t="s">
        <v>10</v>
      </c>
      <c r="D1235">
        <v>11.2</v>
      </c>
      <c r="E1235">
        <v>32.6</v>
      </c>
      <c r="F1235">
        <f>IF(martianeum3[[#This Row],[zawartosc '[%']]]&gt;=1,martianeum3[[#This Row],[masa '[kg']]]*martianeum3[[#This Row],[zawartosc '[%']]]*0.01,0)</f>
        <v>3.6512000000000002</v>
      </c>
      <c r="G1235">
        <f>martianeum3[[#This Row],[stan_magazynu '[kg']]]+martianeum3[[#This Row],[ile_kg_materiału_z_ładunku]]</f>
        <v>90.74249999999995</v>
      </c>
      <c r="H1235">
        <f>IF(martianeum3[[#This Row],[stan_po_wydobyciu_z_ładunku]]&gt;=100,100,0)</f>
        <v>0</v>
      </c>
      <c r="I1235">
        <f>martianeum3[[#This Row],[stan_po_wydobyciu_z_ładunku]]-martianeum3[[#This Row],[ile_zabiera_na_orbite]]</f>
        <v>90.74249999999995</v>
      </c>
    </row>
    <row r="1236" spans="1:9" x14ac:dyDescent="0.25">
      <c r="A1236" s="1">
        <v>49875</v>
      </c>
      <c r="B1236">
        <f t="shared" si="19"/>
        <v>90.74249999999995</v>
      </c>
      <c r="C1236" t="s">
        <v>19</v>
      </c>
      <c r="D1236">
        <v>11.4</v>
      </c>
      <c r="E1236">
        <v>5.5</v>
      </c>
      <c r="F1236">
        <f>IF(martianeum3[[#This Row],[zawartosc '[%']]]&gt;=1,martianeum3[[#This Row],[masa '[kg']]]*martianeum3[[#This Row],[zawartosc '[%']]]*0.01,0)</f>
        <v>0.627</v>
      </c>
      <c r="G1236">
        <f>martianeum3[[#This Row],[stan_magazynu '[kg']]]+martianeum3[[#This Row],[ile_kg_materiału_z_ładunku]]</f>
        <v>91.369499999999945</v>
      </c>
      <c r="H1236">
        <f>IF(martianeum3[[#This Row],[stan_po_wydobyciu_z_ładunku]]&gt;=100,100,0)</f>
        <v>0</v>
      </c>
      <c r="I1236">
        <f>martianeum3[[#This Row],[stan_po_wydobyciu_z_ładunku]]-martianeum3[[#This Row],[ile_zabiera_na_orbite]]</f>
        <v>91.369499999999945</v>
      </c>
    </row>
    <row r="1237" spans="1:9" x14ac:dyDescent="0.25">
      <c r="A1237" s="1">
        <v>49876</v>
      </c>
      <c r="B1237">
        <f t="shared" si="19"/>
        <v>91.369499999999945</v>
      </c>
      <c r="C1237" t="s">
        <v>14</v>
      </c>
      <c r="D1237">
        <v>22.9</v>
      </c>
      <c r="E1237">
        <v>0</v>
      </c>
      <c r="F1237">
        <f>IF(martianeum3[[#This Row],[zawartosc '[%']]]&gt;=1,martianeum3[[#This Row],[masa '[kg']]]*martianeum3[[#This Row],[zawartosc '[%']]]*0.01,0)</f>
        <v>0</v>
      </c>
      <c r="G1237">
        <f>martianeum3[[#This Row],[stan_magazynu '[kg']]]+martianeum3[[#This Row],[ile_kg_materiału_z_ładunku]]</f>
        <v>91.369499999999945</v>
      </c>
      <c r="H1237">
        <f>IF(martianeum3[[#This Row],[stan_po_wydobyciu_z_ładunku]]&gt;=100,100,0)</f>
        <v>0</v>
      </c>
      <c r="I1237">
        <f>martianeum3[[#This Row],[stan_po_wydobyciu_z_ładunku]]-martianeum3[[#This Row],[ile_zabiera_na_orbite]]</f>
        <v>91.369499999999945</v>
      </c>
    </row>
    <row r="1238" spans="1:9" x14ac:dyDescent="0.25">
      <c r="A1238" s="1">
        <v>49877</v>
      </c>
      <c r="B1238">
        <f t="shared" si="19"/>
        <v>91.369499999999945</v>
      </c>
      <c r="C1238" t="s">
        <v>7</v>
      </c>
      <c r="D1238">
        <v>14.3</v>
      </c>
      <c r="E1238">
        <v>13.2</v>
      </c>
      <c r="F1238">
        <f>IF(martianeum3[[#This Row],[zawartosc '[%']]]&gt;=1,martianeum3[[#This Row],[masa '[kg']]]*martianeum3[[#This Row],[zawartosc '[%']]]*0.01,0)</f>
        <v>1.8875999999999999</v>
      </c>
      <c r="G1238">
        <f>martianeum3[[#This Row],[stan_magazynu '[kg']]]+martianeum3[[#This Row],[ile_kg_materiału_z_ładunku]]</f>
        <v>93.257099999999951</v>
      </c>
      <c r="H1238">
        <f>IF(martianeum3[[#This Row],[stan_po_wydobyciu_z_ładunku]]&gt;=100,100,0)</f>
        <v>0</v>
      </c>
      <c r="I1238">
        <f>martianeum3[[#This Row],[stan_po_wydobyciu_z_ładunku]]-martianeum3[[#This Row],[ile_zabiera_na_orbite]]</f>
        <v>93.257099999999951</v>
      </c>
    </row>
    <row r="1239" spans="1:9" x14ac:dyDescent="0.25">
      <c r="A1239" s="1">
        <v>49878</v>
      </c>
      <c r="B1239">
        <f t="shared" si="19"/>
        <v>93.257099999999951</v>
      </c>
      <c r="C1239" t="s">
        <v>10</v>
      </c>
      <c r="D1239">
        <v>22.9</v>
      </c>
      <c r="E1239">
        <v>22.9</v>
      </c>
      <c r="F1239">
        <f>IF(martianeum3[[#This Row],[zawartosc '[%']]]&gt;=1,martianeum3[[#This Row],[masa '[kg']]]*martianeum3[[#This Row],[zawartosc '[%']]]*0.01,0)</f>
        <v>5.2440999999999995</v>
      </c>
      <c r="G1239">
        <f>martianeum3[[#This Row],[stan_magazynu '[kg']]]+martianeum3[[#This Row],[ile_kg_materiału_z_ładunku]]</f>
        <v>98.501199999999955</v>
      </c>
      <c r="H1239">
        <f>IF(martianeum3[[#This Row],[stan_po_wydobyciu_z_ładunku]]&gt;=100,100,0)</f>
        <v>0</v>
      </c>
      <c r="I1239">
        <f>martianeum3[[#This Row],[stan_po_wydobyciu_z_ładunku]]-martianeum3[[#This Row],[ile_zabiera_na_orbite]]</f>
        <v>98.501199999999955</v>
      </c>
    </row>
    <row r="1240" spans="1:9" x14ac:dyDescent="0.25">
      <c r="A1240" s="1">
        <v>49879</v>
      </c>
      <c r="B1240">
        <f t="shared" si="19"/>
        <v>98.501199999999955</v>
      </c>
      <c r="C1240" t="s">
        <v>11</v>
      </c>
      <c r="D1240">
        <v>11.8</v>
      </c>
      <c r="E1240">
        <v>0</v>
      </c>
      <c r="F1240">
        <f>IF(martianeum3[[#This Row],[zawartosc '[%']]]&gt;=1,martianeum3[[#This Row],[masa '[kg']]]*martianeum3[[#This Row],[zawartosc '[%']]]*0.01,0)</f>
        <v>0</v>
      </c>
      <c r="G1240">
        <f>martianeum3[[#This Row],[stan_magazynu '[kg']]]+martianeum3[[#This Row],[ile_kg_materiału_z_ładunku]]</f>
        <v>98.501199999999955</v>
      </c>
      <c r="H1240">
        <f>IF(martianeum3[[#This Row],[stan_po_wydobyciu_z_ładunku]]&gt;=100,100,0)</f>
        <v>0</v>
      </c>
      <c r="I1240">
        <f>martianeum3[[#This Row],[stan_po_wydobyciu_z_ładunku]]-martianeum3[[#This Row],[ile_zabiera_na_orbite]]</f>
        <v>98.501199999999955</v>
      </c>
    </row>
    <row r="1241" spans="1:9" x14ac:dyDescent="0.25">
      <c r="A1241" s="1">
        <v>49880</v>
      </c>
      <c r="B1241">
        <f t="shared" si="19"/>
        <v>98.501199999999955</v>
      </c>
      <c r="C1241" t="s">
        <v>18</v>
      </c>
      <c r="D1241">
        <v>24.5</v>
      </c>
      <c r="E1241">
        <v>0</v>
      </c>
      <c r="F1241">
        <f>IF(martianeum3[[#This Row],[zawartosc '[%']]]&gt;=1,martianeum3[[#This Row],[masa '[kg']]]*martianeum3[[#This Row],[zawartosc '[%']]]*0.01,0)</f>
        <v>0</v>
      </c>
      <c r="G1241">
        <f>martianeum3[[#This Row],[stan_magazynu '[kg']]]+martianeum3[[#This Row],[ile_kg_materiału_z_ładunku]]</f>
        <v>98.501199999999955</v>
      </c>
      <c r="H1241">
        <f>IF(martianeum3[[#This Row],[stan_po_wydobyciu_z_ładunku]]&gt;=100,100,0)</f>
        <v>0</v>
      </c>
      <c r="I1241">
        <f>martianeum3[[#This Row],[stan_po_wydobyciu_z_ładunku]]-martianeum3[[#This Row],[ile_zabiera_na_orbite]]</f>
        <v>98.501199999999955</v>
      </c>
    </row>
    <row r="1242" spans="1:9" x14ac:dyDescent="0.25">
      <c r="A1242" s="1">
        <v>49881</v>
      </c>
      <c r="B1242">
        <f t="shared" si="19"/>
        <v>98.501199999999955</v>
      </c>
      <c r="C1242" t="s">
        <v>15</v>
      </c>
      <c r="D1242">
        <v>25.5</v>
      </c>
      <c r="E1242">
        <v>19.3</v>
      </c>
      <c r="F1242">
        <f>IF(martianeum3[[#This Row],[zawartosc '[%']]]&gt;=1,martianeum3[[#This Row],[masa '[kg']]]*martianeum3[[#This Row],[zawartosc '[%']]]*0.01,0)</f>
        <v>4.9215000000000009</v>
      </c>
      <c r="G1242">
        <f>martianeum3[[#This Row],[stan_magazynu '[kg']]]+martianeum3[[#This Row],[ile_kg_materiału_z_ładunku]]</f>
        <v>103.42269999999995</v>
      </c>
      <c r="H1242">
        <f>IF(martianeum3[[#This Row],[stan_po_wydobyciu_z_ładunku]]&gt;=100,100,0)</f>
        <v>100</v>
      </c>
      <c r="I1242">
        <f>martianeum3[[#This Row],[stan_po_wydobyciu_z_ładunku]]-martianeum3[[#This Row],[ile_zabiera_na_orbite]]</f>
        <v>3.4226999999999492</v>
      </c>
    </row>
    <row r="1243" spans="1:9" x14ac:dyDescent="0.25">
      <c r="A1243" s="1">
        <v>49882</v>
      </c>
      <c r="B1243">
        <f t="shared" si="19"/>
        <v>3.4226999999999492</v>
      </c>
      <c r="C1243" t="s">
        <v>19</v>
      </c>
      <c r="D1243">
        <v>14.7</v>
      </c>
      <c r="E1243">
        <v>18.3</v>
      </c>
      <c r="F1243">
        <f>IF(martianeum3[[#This Row],[zawartosc '[%']]]&gt;=1,martianeum3[[#This Row],[masa '[kg']]]*martianeum3[[#This Row],[zawartosc '[%']]]*0.01,0)</f>
        <v>2.6901000000000002</v>
      </c>
      <c r="G1243">
        <f>martianeum3[[#This Row],[stan_magazynu '[kg']]]+martianeum3[[#This Row],[ile_kg_materiału_z_ładunku]]</f>
        <v>6.1127999999999494</v>
      </c>
      <c r="H1243">
        <f>IF(martianeum3[[#This Row],[stan_po_wydobyciu_z_ładunku]]&gt;=100,100,0)</f>
        <v>0</v>
      </c>
      <c r="I1243">
        <f>martianeum3[[#This Row],[stan_po_wydobyciu_z_ładunku]]-martianeum3[[#This Row],[ile_zabiera_na_orbite]]</f>
        <v>6.1127999999999494</v>
      </c>
    </row>
    <row r="1244" spans="1:9" x14ac:dyDescent="0.25">
      <c r="A1244" s="1">
        <v>49883</v>
      </c>
      <c r="B1244">
        <f t="shared" si="19"/>
        <v>6.1127999999999494</v>
      </c>
      <c r="C1244" t="s">
        <v>15</v>
      </c>
      <c r="D1244">
        <v>28.7</v>
      </c>
      <c r="E1244">
        <v>0</v>
      </c>
      <c r="F1244">
        <f>IF(martianeum3[[#This Row],[zawartosc '[%']]]&gt;=1,martianeum3[[#This Row],[masa '[kg']]]*martianeum3[[#This Row],[zawartosc '[%']]]*0.01,0)</f>
        <v>0</v>
      </c>
      <c r="G1244">
        <f>martianeum3[[#This Row],[stan_magazynu '[kg']]]+martianeum3[[#This Row],[ile_kg_materiału_z_ładunku]]</f>
        <v>6.1127999999999494</v>
      </c>
      <c r="H1244">
        <f>IF(martianeum3[[#This Row],[stan_po_wydobyciu_z_ładunku]]&gt;=100,100,0)</f>
        <v>0</v>
      </c>
      <c r="I1244">
        <f>martianeum3[[#This Row],[stan_po_wydobyciu_z_ładunku]]-martianeum3[[#This Row],[ile_zabiera_na_orbite]]</f>
        <v>6.1127999999999494</v>
      </c>
    </row>
    <row r="1245" spans="1:9" x14ac:dyDescent="0.25">
      <c r="A1245" s="1">
        <v>49884</v>
      </c>
      <c r="B1245">
        <f t="shared" si="19"/>
        <v>6.1127999999999494</v>
      </c>
      <c r="C1245" t="s">
        <v>10</v>
      </c>
      <c r="D1245">
        <v>16.7</v>
      </c>
      <c r="E1245">
        <v>0</v>
      </c>
      <c r="F1245">
        <f>IF(martianeum3[[#This Row],[zawartosc '[%']]]&gt;=1,martianeum3[[#This Row],[masa '[kg']]]*martianeum3[[#This Row],[zawartosc '[%']]]*0.01,0)</f>
        <v>0</v>
      </c>
      <c r="G1245">
        <f>martianeum3[[#This Row],[stan_magazynu '[kg']]]+martianeum3[[#This Row],[ile_kg_materiału_z_ładunku]]</f>
        <v>6.1127999999999494</v>
      </c>
      <c r="H1245">
        <f>IF(martianeum3[[#This Row],[stan_po_wydobyciu_z_ładunku]]&gt;=100,100,0)</f>
        <v>0</v>
      </c>
      <c r="I1245">
        <f>martianeum3[[#This Row],[stan_po_wydobyciu_z_ładunku]]-martianeum3[[#This Row],[ile_zabiera_na_orbite]]</f>
        <v>6.1127999999999494</v>
      </c>
    </row>
    <row r="1246" spans="1:9" x14ac:dyDescent="0.25">
      <c r="A1246" s="1">
        <v>49885</v>
      </c>
      <c r="B1246">
        <f t="shared" si="19"/>
        <v>6.1127999999999494</v>
      </c>
      <c r="C1246" t="s">
        <v>15</v>
      </c>
      <c r="D1246">
        <v>17.399999999999999</v>
      </c>
      <c r="E1246">
        <v>13.7</v>
      </c>
      <c r="F1246">
        <f>IF(martianeum3[[#This Row],[zawartosc '[%']]]&gt;=1,martianeum3[[#This Row],[masa '[kg']]]*martianeum3[[#This Row],[zawartosc '[%']]]*0.01,0)</f>
        <v>2.3837999999999999</v>
      </c>
      <c r="G1246">
        <f>martianeum3[[#This Row],[stan_magazynu '[kg']]]+martianeum3[[#This Row],[ile_kg_materiału_z_ładunku]]</f>
        <v>8.4965999999999493</v>
      </c>
      <c r="H1246">
        <f>IF(martianeum3[[#This Row],[stan_po_wydobyciu_z_ładunku]]&gt;=100,100,0)</f>
        <v>0</v>
      </c>
      <c r="I1246">
        <f>martianeum3[[#This Row],[stan_po_wydobyciu_z_ładunku]]-martianeum3[[#This Row],[ile_zabiera_na_orbite]]</f>
        <v>8.4965999999999493</v>
      </c>
    </row>
    <row r="1247" spans="1:9" x14ac:dyDescent="0.25">
      <c r="A1247" s="1">
        <v>49886</v>
      </c>
      <c r="B1247">
        <f t="shared" si="19"/>
        <v>8.4965999999999493</v>
      </c>
      <c r="C1247" t="s">
        <v>10</v>
      </c>
      <c r="D1247">
        <v>15.6</v>
      </c>
      <c r="E1247">
        <v>0</v>
      </c>
      <c r="F1247">
        <f>IF(martianeum3[[#This Row],[zawartosc '[%']]]&gt;=1,martianeum3[[#This Row],[masa '[kg']]]*martianeum3[[#This Row],[zawartosc '[%']]]*0.01,0)</f>
        <v>0</v>
      </c>
      <c r="G1247">
        <f>martianeum3[[#This Row],[stan_magazynu '[kg']]]+martianeum3[[#This Row],[ile_kg_materiału_z_ładunku]]</f>
        <v>8.4965999999999493</v>
      </c>
      <c r="H1247">
        <f>IF(martianeum3[[#This Row],[stan_po_wydobyciu_z_ładunku]]&gt;=100,100,0)</f>
        <v>0</v>
      </c>
      <c r="I1247">
        <f>martianeum3[[#This Row],[stan_po_wydobyciu_z_ładunku]]-martianeum3[[#This Row],[ile_zabiera_na_orbite]]</f>
        <v>8.4965999999999493</v>
      </c>
    </row>
    <row r="1248" spans="1:9" x14ac:dyDescent="0.25">
      <c r="A1248" s="1">
        <v>49887</v>
      </c>
      <c r="B1248">
        <f t="shared" si="19"/>
        <v>8.4965999999999493</v>
      </c>
      <c r="C1248" t="s">
        <v>19</v>
      </c>
      <c r="D1248">
        <v>21.7</v>
      </c>
      <c r="E1248">
        <v>0</v>
      </c>
      <c r="F1248">
        <f>IF(martianeum3[[#This Row],[zawartosc '[%']]]&gt;=1,martianeum3[[#This Row],[masa '[kg']]]*martianeum3[[#This Row],[zawartosc '[%']]]*0.01,0)</f>
        <v>0</v>
      </c>
      <c r="G1248">
        <f>martianeum3[[#This Row],[stan_magazynu '[kg']]]+martianeum3[[#This Row],[ile_kg_materiału_z_ładunku]]</f>
        <v>8.4965999999999493</v>
      </c>
      <c r="H1248">
        <f>IF(martianeum3[[#This Row],[stan_po_wydobyciu_z_ładunku]]&gt;=100,100,0)</f>
        <v>0</v>
      </c>
      <c r="I1248">
        <f>martianeum3[[#This Row],[stan_po_wydobyciu_z_ładunku]]-martianeum3[[#This Row],[ile_zabiera_na_orbite]]</f>
        <v>8.4965999999999493</v>
      </c>
    </row>
    <row r="1249" spans="1:9" x14ac:dyDescent="0.25">
      <c r="A1249" s="1">
        <v>49888</v>
      </c>
      <c r="B1249">
        <f t="shared" si="19"/>
        <v>8.4965999999999493</v>
      </c>
      <c r="C1249" t="s">
        <v>7</v>
      </c>
      <c r="D1249">
        <v>26</v>
      </c>
      <c r="E1249">
        <v>0</v>
      </c>
      <c r="F1249">
        <f>IF(martianeum3[[#This Row],[zawartosc '[%']]]&gt;=1,martianeum3[[#This Row],[masa '[kg']]]*martianeum3[[#This Row],[zawartosc '[%']]]*0.01,0)</f>
        <v>0</v>
      </c>
      <c r="G1249">
        <f>martianeum3[[#This Row],[stan_magazynu '[kg']]]+martianeum3[[#This Row],[ile_kg_materiału_z_ładunku]]</f>
        <v>8.4965999999999493</v>
      </c>
      <c r="H1249">
        <f>IF(martianeum3[[#This Row],[stan_po_wydobyciu_z_ładunku]]&gt;=100,100,0)</f>
        <v>0</v>
      </c>
      <c r="I1249">
        <f>martianeum3[[#This Row],[stan_po_wydobyciu_z_ładunku]]-martianeum3[[#This Row],[ile_zabiera_na_orbite]]</f>
        <v>8.4965999999999493</v>
      </c>
    </row>
    <row r="1250" spans="1:9" x14ac:dyDescent="0.25">
      <c r="A1250" s="1">
        <v>49889</v>
      </c>
      <c r="B1250">
        <f t="shared" si="19"/>
        <v>8.4965999999999493</v>
      </c>
      <c r="C1250" t="s">
        <v>22</v>
      </c>
      <c r="D1250">
        <v>24.5</v>
      </c>
      <c r="E1250">
        <v>9</v>
      </c>
      <c r="F1250">
        <f>IF(martianeum3[[#This Row],[zawartosc '[%']]]&gt;=1,martianeum3[[#This Row],[masa '[kg']]]*martianeum3[[#This Row],[zawartosc '[%']]]*0.01,0)</f>
        <v>2.2050000000000001</v>
      </c>
      <c r="G1250">
        <f>martianeum3[[#This Row],[stan_magazynu '[kg']]]+martianeum3[[#This Row],[ile_kg_materiału_z_ładunku]]</f>
        <v>10.701599999999949</v>
      </c>
      <c r="H1250">
        <f>IF(martianeum3[[#This Row],[stan_po_wydobyciu_z_ładunku]]&gt;=100,100,0)</f>
        <v>0</v>
      </c>
      <c r="I1250">
        <f>martianeum3[[#This Row],[stan_po_wydobyciu_z_ładunku]]-martianeum3[[#This Row],[ile_zabiera_na_orbite]]</f>
        <v>10.701599999999949</v>
      </c>
    </row>
    <row r="1251" spans="1:9" x14ac:dyDescent="0.25">
      <c r="A1251" s="1">
        <v>49890</v>
      </c>
      <c r="B1251">
        <f t="shared" si="19"/>
        <v>10.701599999999949</v>
      </c>
      <c r="C1251" t="s">
        <v>17</v>
      </c>
      <c r="D1251">
        <v>23.2</v>
      </c>
      <c r="E1251">
        <v>0</v>
      </c>
      <c r="F1251">
        <f>IF(martianeum3[[#This Row],[zawartosc '[%']]]&gt;=1,martianeum3[[#This Row],[masa '[kg']]]*martianeum3[[#This Row],[zawartosc '[%']]]*0.01,0)</f>
        <v>0</v>
      </c>
      <c r="G1251">
        <f>martianeum3[[#This Row],[stan_magazynu '[kg']]]+martianeum3[[#This Row],[ile_kg_materiału_z_ładunku]]</f>
        <v>10.701599999999949</v>
      </c>
      <c r="H1251">
        <f>IF(martianeum3[[#This Row],[stan_po_wydobyciu_z_ładunku]]&gt;=100,100,0)</f>
        <v>0</v>
      </c>
      <c r="I1251">
        <f>martianeum3[[#This Row],[stan_po_wydobyciu_z_ładunku]]-martianeum3[[#This Row],[ile_zabiera_na_orbite]]</f>
        <v>10.701599999999949</v>
      </c>
    </row>
    <row r="1252" spans="1:9" x14ac:dyDescent="0.25">
      <c r="A1252" s="1">
        <v>49891</v>
      </c>
      <c r="B1252">
        <f t="shared" si="19"/>
        <v>10.701599999999949</v>
      </c>
      <c r="C1252" t="s">
        <v>24</v>
      </c>
      <c r="D1252">
        <v>17.600000000000001</v>
      </c>
      <c r="E1252">
        <v>0.8</v>
      </c>
      <c r="F1252">
        <f>IF(martianeum3[[#This Row],[zawartosc '[%']]]&gt;=1,martianeum3[[#This Row],[masa '[kg']]]*martianeum3[[#This Row],[zawartosc '[%']]]*0.01,0)</f>
        <v>0</v>
      </c>
      <c r="G1252">
        <f>martianeum3[[#This Row],[stan_magazynu '[kg']]]+martianeum3[[#This Row],[ile_kg_materiału_z_ładunku]]</f>
        <v>10.701599999999949</v>
      </c>
      <c r="H1252">
        <f>IF(martianeum3[[#This Row],[stan_po_wydobyciu_z_ładunku]]&gt;=100,100,0)</f>
        <v>0</v>
      </c>
      <c r="I1252">
        <f>martianeum3[[#This Row],[stan_po_wydobyciu_z_ładunku]]-martianeum3[[#This Row],[ile_zabiera_na_orbite]]</f>
        <v>10.701599999999949</v>
      </c>
    </row>
    <row r="1253" spans="1:9" x14ac:dyDescent="0.25">
      <c r="A1253" s="1">
        <v>49892</v>
      </c>
      <c r="B1253">
        <f t="shared" si="19"/>
        <v>10.701599999999949</v>
      </c>
      <c r="C1253" t="s">
        <v>7</v>
      </c>
      <c r="D1253">
        <v>13.9</v>
      </c>
      <c r="E1253">
        <v>8.8000000000000007</v>
      </c>
      <c r="F1253">
        <f>IF(martianeum3[[#This Row],[zawartosc '[%']]]&gt;=1,martianeum3[[#This Row],[masa '[kg']]]*martianeum3[[#This Row],[zawartosc '[%']]]*0.01,0)</f>
        <v>1.2232000000000001</v>
      </c>
      <c r="G1253">
        <f>martianeum3[[#This Row],[stan_magazynu '[kg']]]+martianeum3[[#This Row],[ile_kg_materiału_z_ładunku]]</f>
        <v>11.92479999999995</v>
      </c>
      <c r="H1253">
        <f>IF(martianeum3[[#This Row],[stan_po_wydobyciu_z_ładunku]]&gt;=100,100,0)</f>
        <v>0</v>
      </c>
      <c r="I1253">
        <f>martianeum3[[#This Row],[stan_po_wydobyciu_z_ładunku]]-martianeum3[[#This Row],[ile_zabiera_na_orbite]]</f>
        <v>11.92479999999995</v>
      </c>
    </row>
    <row r="1254" spans="1:9" x14ac:dyDescent="0.25">
      <c r="A1254" s="1">
        <v>49893</v>
      </c>
      <c r="B1254">
        <f t="shared" si="19"/>
        <v>11.92479999999995</v>
      </c>
      <c r="C1254" t="s">
        <v>27</v>
      </c>
      <c r="D1254">
        <v>20.7</v>
      </c>
      <c r="E1254">
        <v>4.3</v>
      </c>
      <c r="F1254">
        <f>IF(martianeum3[[#This Row],[zawartosc '[%']]]&gt;=1,martianeum3[[#This Row],[masa '[kg']]]*martianeum3[[#This Row],[zawartosc '[%']]]*0.01,0)</f>
        <v>0.89009999999999989</v>
      </c>
      <c r="G1254">
        <f>martianeum3[[#This Row],[stan_magazynu '[kg']]]+martianeum3[[#This Row],[ile_kg_materiału_z_ładunku]]</f>
        <v>12.81489999999995</v>
      </c>
      <c r="H1254">
        <f>IF(martianeum3[[#This Row],[stan_po_wydobyciu_z_ładunku]]&gt;=100,100,0)</f>
        <v>0</v>
      </c>
      <c r="I1254">
        <f>martianeum3[[#This Row],[stan_po_wydobyciu_z_ładunku]]-martianeum3[[#This Row],[ile_zabiera_na_orbite]]</f>
        <v>12.81489999999995</v>
      </c>
    </row>
    <row r="1255" spans="1:9" x14ac:dyDescent="0.25">
      <c r="A1255" s="1">
        <v>49894</v>
      </c>
      <c r="B1255">
        <f t="shared" si="19"/>
        <v>12.81489999999995</v>
      </c>
      <c r="C1255" t="s">
        <v>5</v>
      </c>
      <c r="D1255">
        <v>10.1</v>
      </c>
      <c r="E1255">
        <v>1.7</v>
      </c>
      <c r="F1255">
        <f>IF(martianeum3[[#This Row],[zawartosc '[%']]]&gt;=1,martianeum3[[#This Row],[masa '[kg']]]*martianeum3[[#This Row],[zawartosc '[%']]]*0.01,0)</f>
        <v>0.17169999999999999</v>
      </c>
      <c r="G1255">
        <f>martianeum3[[#This Row],[stan_magazynu '[kg']]]+martianeum3[[#This Row],[ile_kg_materiału_z_ładunku]]</f>
        <v>12.98659999999995</v>
      </c>
      <c r="H1255">
        <f>IF(martianeum3[[#This Row],[stan_po_wydobyciu_z_ładunku]]&gt;=100,100,0)</f>
        <v>0</v>
      </c>
      <c r="I1255">
        <f>martianeum3[[#This Row],[stan_po_wydobyciu_z_ładunku]]-martianeum3[[#This Row],[ile_zabiera_na_orbite]]</f>
        <v>12.98659999999995</v>
      </c>
    </row>
    <row r="1256" spans="1:9" x14ac:dyDescent="0.25">
      <c r="A1256" s="1">
        <v>49895</v>
      </c>
      <c r="B1256">
        <f t="shared" si="19"/>
        <v>12.98659999999995</v>
      </c>
      <c r="C1256" t="s">
        <v>7</v>
      </c>
      <c r="D1256">
        <v>26.2</v>
      </c>
      <c r="E1256">
        <v>22.7</v>
      </c>
      <c r="F1256">
        <f>IF(martianeum3[[#This Row],[zawartosc '[%']]]&gt;=1,martianeum3[[#This Row],[masa '[kg']]]*martianeum3[[#This Row],[zawartosc '[%']]]*0.01,0)</f>
        <v>5.9474</v>
      </c>
      <c r="G1256">
        <f>martianeum3[[#This Row],[stan_magazynu '[kg']]]+martianeum3[[#This Row],[ile_kg_materiału_z_ładunku]]</f>
        <v>18.933999999999948</v>
      </c>
      <c r="H1256">
        <f>IF(martianeum3[[#This Row],[stan_po_wydobyciu_z_ładunku]]&gt;=100,100,0)</f>
        <v>0</v>
      </c>
      <c r="I1256">
        <f>martianeum3[[#This Row],[stan_po_wydobyciu_z_ładunku]]-martianeum3[[#This Row],[ile_zabiera_na_orbite]]</f>
        <v>18.933999999999948</v>
      </c>
    </row>
    <row r="1257" spans="1:9" x14ac:dyDescent="0.25">
      <c r="A1257" s="1">
        <v>49896</v>
      </c>
      <c r="B1257">
        <f t="shared" si="19"/>
        <v>18.933999999999948</v>
      </c>
      <c r="C1257" t="s">
        <v>19</v>
      </c>
      <c r="D1257">
        <v>27.6</v>
      </c>
      <c r="E1257">
        <v>13.8</v>
      </c>
      <c r="F1257">
        <f>IF(martianeum3[[#This Row],[zawartosc '[%']]]&gt;=1,martianeum3[[#This Row],[masa '[kg']]]*martianeum3[[#This Row],[zawartosc '[%']]]*0.01,0)</f>
        <v>3.8088000000000006</v>
      </c>
      <c r="G1257">
        <f>martianeum3[[#This Row],[stan_magazynu '[kg']]]+martianeum3[[#This Row],[ile_kg_materiału_z_ładunku]]</f>
        <v>22.742799999999949</v>
      </c>
      <c r="H1257">
        <f>IF(martianeum3[[#This Row],[stan_po_wydobyciu_z_ładunku]]&gt;=100,100,0)</f>
        <v>0</v>
      </c>
      <c r="I1257">
        <f>martianeum3[[#This Row],[stan_po_wydobyciu_z_ładunku]]-martianeum3[[#This Row],[ile_zabiera_na_orbite]]</f>
        <v>22.742799999999949</v>
      </c>
    </row>
    <row r="1258" spans="1:9" x14ac:dyDescent="0.25">
      <c r="A1258" s="1">
        <v>49897</v>
      </c>
      <c r="B1258">
        <f t="shared" si="19"/>
        <v>22.742799999999949</v>
      </c>
      <c r="C1258" t="s">
        <v>6</v>
      </c>
      <c r="D1258">
        <v>20.6</v>
      </c>
      <c r="E1258">
        <v>4.7</v>
      </c>
      <c r="F1258">
        <f>IF(martianeum3[[#This Row],[zawartosc '[%']]]&gt;=1,martianeum3[[#This Row],[masa '[kg']]]*martianeum3[[#This Row],[zawartosc '[%']]]*0.01,0)</f>
        <v>0.96820000000000006</v>
      </c>
      <c r="G1258">
        <f>martianeum3[[#This Row],[stan_magazynu '[kg']]]+martianeum3[[#This Row],[ile_kg_materiału_z_ładunku]]</f>
        <v>23.710999999999949</v>
      </c>
      <c r="H1258">
        <f>IF(martianeum3[[#This Row],[stan_po_wydobyciu_z_ładunku]]&gt;=100,100,0)</f>
        <v>0</v>
      </c>
      <c r="I1258">
        <f>martianeum3[[#This Row],[stan_po_wydobyciu_z_ładunku]]-martianeum3[[#This Row],[ile_zabiera_na_orbite]]</f>
        <v>23.710999999999949</v>
      </c>
    </row>
    <row r="1259" spans="1:9" x14ac:dyDescent="0.25">
      <c r="A1259" s="1">
        <v>49898</v>
      </c>
      <c r="B1259">
        <f t="shared" si="19"/>
        <v>23.710999999999949</v>
      </c>
      <c r="C1259" t="s">
        <v>9</v>
      </c>
      <c r="D1259">
        <v>21.4</v>
      </c>
      <c r="E1259">
        <v>5</v>
      </c>
      <c r="F1259">
        <f>IF(martianeum3[[#This Row],[zawartosc '[%']]]&gt;=1,martianeum3[[#This Row],[masa '[kg']]]*martianeum3[[#This Row],[zawartosc '[%']]]*0.01,0)</f>
        <v>1.07</v>
      </c>
      <c r="G1259">
        <f>martianeum3[[#This Row],[stan_magazynu '[kg']]]+martianeum3[[#This Row],[ile_kg_materiału_z_ładunku]]</f>
        <v>24.780999999999949</v>
      </c>
      <c r="H1259">
        <f>IF(martianeum3[[#This Row],[stan_po_wydobyciu_z_ładunku]]&gt;=100,100,0)</f>
        <v>0</v>
      </c>
      <c r="I1259">
        <f>martianeum3[[#This Row],[stan_po_wydobyciu_z_ładunku]]-martianeum3[[#This Row],[ile_zabiera_na_orbite]]</f>
        <v>24.780999999999949</v>
      </c>
    </row>
    <row r="1260" spans="1:9" x14ac:dyDescent="0.25">
      <c r="A1260" s="1">
        <v>49899</v>
      </c>
      <c r="B1260">
        <f t="shared" si="19"/>
        <v>24.780999999999949</v>
      </c>
      <c r="C1260" t="s">
        <v>6</v>
      </c>
      <c r="D1260">
        <v>17.100000000000001</v>
      </c>
      <c r="E1260">
        <v>0</v>
      </c>
      <c r="F1260">
        <f>IF(martianeum3[[#This Row],[zawartosc '[%']]]&gt;=1,martianeum3[[#This Row],[masa '[kg']]]*martianeum3[[#This Row],[zawartosc '[%']]]*0.01,0)</f>
        <v>0</v>
      </c>
      <c r="G1260">
        <f>martianeum3[[#This Row],[stan_magazynu '[kg']]]+martianeum3[[#This Row],[ile_kg_materiału_z_ładunku]]</f>
        <v>24.780999999999949</v>
      </c>
      <c r="H1260">
        <f>IF(martianeum3[[#This Row],[stan_po_wydobyciu_z_ładunku]]&gt;=100,100,0)</f>
        <v>0</v>
      </c>
      <c r="I1260">
        <f>martianeum3[[#This Row],[stan_po_wydobyciu_z_ładunku]]-martianeum3[[#This Row],[ile_zabiera_na_orbite]]</f>
        <v>24.780999999999949</v>
      </c>
    </row>
    <row r="1261" spans="1:9" x14ac:dyDescent="0.25">
      <c r="A1261" s="1">
        <v>49900</v>
      </c>
      <c r="B1261">
        <f t="shared" si="19"/>
        <v>24.780999999999949</v>
      </c>
      <c r="C1261" t="s">
        <v>10</v>
      </c>
      <c r="D1261">
        <v>19.5</v>
      </c>
      <c r="E1261">
        <v>20.5</v>
      </c>
      <c r="F1261">
        <f>IF(martianeum3[[#This Row],[zawartosc '[%']]]&gt;=1,martianeum3[[#This Row],[masa '[kg']]]*martianeum3[[#This Row],[zawartosc '[%']]]*0.01,0)</f>
        <v>3.9975000000000001</v>
      </c>
      <c r="G1261">
        <f>martianeum3[[#This Row],[stan_magazynu '[kg']]]+martianeum3[[#This Row],[ile_kg_materiału_z_ładunku]]</f>
        <v>28.778499999999948</v>
      </c>
      <c r="H1261">
        <f>IF(martianeum3[[#This Row],[stan_po_wydobyciu_z_ładunku]]&gt;=100,100,0)</f>
        <v>0</v>
      </c>
      <c r="I1261">
        <f>martianeum3[[#This Row],[stan_po_wydobyciu_z_ładunku]]-martianeum3[[#This Row],[ile_zabiera_na_orbite]]</f>
        <v>28.778499999999948</v>
      </c>
    </row>
    <row r="1262" spans="1:9" x14ac:dyDescent="0.25">
      <c r="A1262" s="1">
        <v>49901</v>
      </c>
      <c r="B1262">
        <f t="shared" si="19"/>
        <v>28.778499999999948</v>
      </c>
      <c r="C1262" t="s">
        <v>13</v>
      </c>
      <c r="D1262">
        <v>15.9</v>
      </c>
      <c r="E1262">
        <v>0</v>
      </c>
      <c r="F1262">
        <f>IF(martianeum3[[#This Row],[zawartosc '[%']]]&gt;=1,martianeum3[[#This Row],[masa '[kg']]]*martianeum3[[#This Row],[zawartosc '[%']]]*0.01,0)</f>
        <v>0</v>
      </c>
      <c r="G1262">
        <f>martianeum3[[#This Row],[stan_magazynu '[kg']]]+martianeum3[[#This Row],[ile_kg_materiału_z_ładunku]]</f>
        <v>28.778499999999948</v>
      </c>
      <c r="H1262">
        <f>IF(martianeum3[[#This Row],[stan_po_wydobyciu_z_ładunku]]&gt;=100,100,0)</f>
        <v>0</v>
      </c>
      <c r="I1262">
        <f>martianeum3[[#This Row],[stan_po_wydobyciu_z_ładunku]]-martianeum3[[#This Row],[ile_zabiera_na_orbite]]</f>
        <v>28.778499999999948</v>
      </c>
    </row>
    <row r="1263" spans="1:9" x14ac:dyDescent="0.25">
      <c r="A1263" s="1">
        <v>49902</v>
      </c>
      <c r="B1263">
        <f t="shared" si="19"/>
        <v>28.778499999999948</v>
      </c>
      <c r="C1263" t="s">
        <v>10</v>
      </c>
      <c r="D1263">
        <v>21.1</v>
      </c>
      <c r="E1263">
        <v>46.8</v>
      </c>
      <c r="F1263">
        <f>IF(martianeum3[[#This Row],[zawartosc '[%']]]&gt;=1,martianeum3[[#This Row],[masa '[kg']]]*martianeum3[[#This Row],[zawartosc '[%']]]*0.01,0)</f>
        <v>9.8748000000000005</v>
      </c>
      <c r="G1263">
        <f>martianeum3[[#This Row],[stan_magazynu '[kg']]]+martianeum3[[#This Row],[ile_kg_materiału_z_ładunku]]</f>
        <v>38.653299999999945</v>
      </c>
      <c r="H1263">
        <f>IF(martianeum3[[#This Row],[stan_po_wydobyciu_z_ładunku]]&gt;=100,100,0)</f>
        <v>0</v>
      </c>
      <c r="I1263">
        <f>martianeum3[[#This Row],[stan_po_wydobyciu_z_ładunku]]-martianeum3[[#This Row],[ile_zabiera_na_orbite]]</f>
        <v>38.653299999999945</v>
      </c>
    </row>
    <row r="1264" spans="1:9" x14ac:dyDescent="0.25">
      <c r="A1264" s="1">
        <v>49903</v>
      </c>
      <c r="B1264">
        <f t="shared" si="19"/>
        <v>38.653299999999945</v>
      </c>
      <c r="C1264" t="s">
        <v>19</v>
      </c>
      <c r="D1264">
        <v>20.2</v>
      </c>
      <c r="E1264">
        <v>36.6</v>
      </c>
      <c r="F1264">
        <f>IF(martianeum3[[#This Row],[zawartosc '[%']]]&gt;=1,martianeum3[[#This Row],[masa '[kg']]]*martianeum3[[#This Row],[zawartosc '[%']]]*0.01,0)</f>
        <v>7.3932000000000002</v>
      </c>
      <c r="G1264">
        <f>martianeum3[[#This Row],[stan_magazynu '[kg']]]+martianeum3[[#This Row],[ile_kg_materiału_z_ładunku]]</f>
        <v>46.046499999999945</v>
      </c>
      <c r="H1264">
        <f>IF(martianeum3[[#This Row],[stan_po_wydobyciu_z_ładunku]]&gt;=100,100,0)</f>
        <v>0</v>
      </c>
      <c r="I1264">
        <f>martianeum3[[#This Row],[stan_po_wydobyciu_z_ładunku]]-martianeum3[[#This Row],[ile_zabiera_na_orbite]]</f>
        <v>46.046499999999945</v>
      </c>
    </row>
    <row r="1265" spans="1:9" x14ac:dyDescent="0.25">
      <c r="A1265" s="1">
        <v>49904</v>
      </c>
      <c r="B1265">
        <f t="shared" si="19"/>
        <v>46.046499999999945</v>
      </c>
      <c r="C1265" t="s">
        <v>12</v>
      </c>
      <c r="D1265">
        <v>25</v>
      </c>
      <c r="E1265">
        <v>7.8</v>
      </c>
      <c r="F1265">
        <f>IF(martianeum3[[#This Row],[zawartosc '[%']]]&gt;=1,martianeum3[[#This Row],[masa '[kg']]]*martianeum3[[#This Row],[zawartosc '[%']]]*0.01,0)</f>
        <v>1.95</v>
      </c>
      <c r="G1265">
        <f>martianeum3[[#This Row],[stan_magazynu '[kg']]]+martianeum3[[#This Row],[ile_kg_materiału_z_ładunku]]</f>
        <v>47.996499999999948</v>
      </c>
      <c r="H1265">
        <f>IF(martianeum3[[#This Row],[stan_po_wydobyciu_z_ładunku]]&gt;=100,100,0)</f>
        <v>0</v>
      </c>
      <c r="I1265">
        <f>martianeum3[[#This Row],[stan_po_wydobyciu_z_ładunku]]-martianeum3[[#This Row],[ile_zabiera_na_orbite]]</f>
        <v>47.996499999999948</v>
      </c>
    </row>
    <row r="1266" spans="1:9" x14ac:dyDescent="0.25">
      <c r="A1266" s="1">
        <v>49905</v>
      </c>
      <c r="B1266">
        <f t="shared" si="19"/>
        <v>47.996499999999948</v>
      </c>
      <c r="C1266" t="s">
        <v>10</v>
      </c>
      <c r="D1266">
        <v>22.1</v>
      </c>
      <c r="E1266">
        <v>8.8000000000000007</v>
      </c>
      <c r="F1266">
        <f>IF(martianeum3[[#This Row],[zawartosc '[%']]]&gt;=1,martianeum3[[#This Row],[masa '[kg']]]*martianeum3[[#This Row],[zawartosc '[%']]]*0.01,0)</f>
        <v>1.9448000000000003</v>
      </c>
      <c r="G1266">
        <f>martianeum3[[#This Row],[stan_magazynu '[kg']]]+martianeum3[[#This Row],[ile_kg_materiału_z_ładunku]]</f>
        <v>49.941299999999949</v>
      </c>
      <c r="H1266">
        <f>IF(martianeum3[[#This Row],[stan_po_wydobyciu_z_ładunku]]&gt;=100,100,0)</f>
        <v>0</v>
      </c>
      <c r="I1266">
        <f>martianeum3[[#This Row],[stan_po_wydobyciu_z_ładunku]]-martianeum3[[#This Row],[ile_zabiera_na_orbite]]</f>
        <v>49.941299999999949</v>
      </c>
    </row>
    <row r="1267" spans="1:9" x14ac:dyDescent="0.25">
      <c r="A1267" s="1">
        <v>49906</v>
      </c>
      <c r="B1267">
        <f t="shared" si="19"/>
        <v>49.941299999999949</v>
      </c>
      <c r="C1267" t="s">
        <v>33</v>
      </c>
      <c r="D1267">
        <v>28.9</v>
      </c>
      <c r="E1267">
        <v>0.5</v>
      </c>
      <c r="F1267">
        <f>IF(martianeum3[[#This Row],[zawartosc '[%']]]&gt;=1,martianeum3[[#This Row],[masa '[kg']]]*martianeum3[[#This Row],[zawartosc '[%']]]*0.01,0)</f>
        <v>0</v>
      </c>
      <c r="G1267">
        <f>martianeum3[[#This Row],[stan_magazynu '[kg']]]+martianeum3[[#This Row],[ile_kg_materiału_z_ładunku]]</f>
        <v>49.941299999999949</v>
      </c>
      <c r="H1267">
        <f>IF(martianeum3[[#This Row],[stan_po_wydobyciu_z_ładunku]]&gt;=100,100,0)</f>
        <v>0</v>
      </c>
      <c r="I1267">
        <f>martianeum3[[#This Row],[stan_po_wydobyciu_z_ładunku]]-martianeum3[[#This Row],[ile_zabiera_na_orbite]]</f>
        <v>49.941299999999949</v>
      </c>
    </row>
    <row r="1268" spans="1:9" x14ac:dyDescent="0.25">
      <c r="A1268" s="1">
        <v>49907</v>
      </c>
      <c r="B1268">
        <f t="shared" si="19"/>
        <v>49.941299999999949</v>
      </c>
      <c r="C1268" t="s">
        <v>11</v>
      </c>
      <c r="D1268">
        <v>19.600000000000001</v>
      </c>
      <c r="E1268">
        <v>0</v>
      </c>
      <c r="F1268">
        <f>IF(martianeum3[[#This Row],[zawartosc '[%']]]&gt;=1,martianeum3[[#This Row],[masa '[kg']]]*martianeum3[[#This Row],[zawartosc '[%']]]*0.01,0)</f>
        <v>0</v>
      </c>
      <c r="G1268">
        <f>martianeum3[[#This Row],[stan_magazynu '[kg']]]+martianeum3[[#This Row],[ile_kg_materiału_z_ładunku]]</f>
        <v>49.941299999999949</v>
      </c>
      <c r="H1268">
        <f>IF(martianeum3[[#This Row],[stan_po_wydobyciu_z_ładunku]]&gt;=100,100,0)</f>
        <v>0</v>
      </c>
      <c r="I1268">
        <f>martianeum3[[#This Row],[stan_po_wydobyciu_z_ładunku]]-martianeum3[[#This Row],[ile_zabiera_na_orbite]]</f>
        <v>49.941299999999949</v>
      </c>
    </row>
    <row r="1269" spans="1:9" x14ac:dyDescent="0.25">
      <c r="A1269" s="1">
        <v>49908</v>
      </c>
      <c r="B1269">
        <f t="shared" si="19"/>
        <v>49.941299999999949</v>
      </c>
      <c r="C1269" t="s">
        <v>7</v>
      </c>
      <c r="D1269">
        <v>18</v>
      </c>
      <c r="E1269">
        <v>13.2</v>
      </c>
      <c r="F1269">
        <f>IF(martianeum3[[#This Row],[zawartosc '[%']]]&gt;=1,martianeum3[[#This Row],[masa '[kg']]]*martianeum3[[#This Row],[zawartosc '[%']]]*0.01,0)</f>
        <v>2.3759999999999999</v>
      </c>
      <c r="G1269">
        <f>martianeum3[[#This Row],[stan_magazynu '[kg']]]+martianeum3[[#This Row],[ile_kg_materiału_z_ładunku]]</f>
        <v>52.317299999999946</v>
      </c>
      <c r="H1269">
        <f>IF(martianeum3[[#This Row],[stan_po_wydobyciu_z_ładunku]]&gt;=100,100,0)</f>
        <v>0</v>
      </c>
      <c r="I1269">
        <f>martianeum3[[#This Row],[stan_po_wydobyciu_z_ładunku]]-martianeum3[[#This Row],[ile_zabiera_na_orbite]]</f>
        <v>52.317299999999946</v>
      </c>
    </row>
    <row r="1270" spans="1:9" x14ac:dyDescent="0.25">
      <c r="A1270" s="1">
        <v>49909</v>
      </c>
      <c r="B1270">
        <f t="shared" si="19"/>
        <v>52.317299999999946</v>
      </c>
      <c r="C1270" t="s">
        <v>12</v>
      </c>
      <c r="D1270">
        <v>28.3</v>
      </c>
      <c r="E1270">
        <v>0</v>
      </c>
      <c r="F1270">
        <f>IF(martianeum3[[#This Row],[zawartosc '[%']]]&gt;=1,martianeum3[[#This Row],[masa '[kg']]]*martianeum3[[#This Row],[zawartosc '[%']]]*0.01,0)</f>
        <v>0</v>
      </c>
      <c r="G1270">
        <f>martianeum3[[#This Row],[stan_magazynu '[kg']]]+martianeum3[[#This Row],[ile_kg_materiału_z_ładunku]]</f>
        <v>52.317299999999946</v>
      </c>
      <c r="H1270">
        <f>IF(martianeum3[[#This Row],[stan_po_wydobyciu_z_ładunku]]&gt;=100,100,0)</f>
        <v>0</v>
      </c>
      <c r="I1270">
        <f>martianeum3[[#This Row],[stan_po_wydobyciu_z_ładunku]]-martianeum3[[#This Row],[ile_zabiera_na_orbite]]</f>
        <v>52.317299999999946</v>
      </c>
    </row>
    <row r="1271" spans="1:9" x14ac:dyDescent="0.25">
      <c r="A1271" s="1">
        <v>49910</v>
      </c>
      <c r="B1271">
        <f t="shared" si="19"/>
        <v>52.317299999999946</v>
      </c>
      <c r="C1271" t="s">
        <v>6</v>
      </c>
      <c r="D1271">
        <v>25.2</v>
      </c>
      <c r="E1271">
        <v>0</v>
      </c>
      <c r="F1271">
        <f>IF(martianeum3[[#This Row],[zawartosc '[%']]]&gt;=1,martianeum3[[#This Row],[masa '[kg']]]*martianeum3[[#This Row],[zawartosc '[%']]]*0.01,0)</f>
        <v>0</v>
      </c>
      <c r="G1271">
        <f>martianeum3[[#This Row],[stan_magazynu '[kg']]]+martianeum3[[#This Row],[ile_kg_materiału_z_ładunku]]</f>
        <v>52.317299999999946</v>
      </c>
      <c r="H1271">
        <f>IF(martianeum3[[#This Row],[stan_po_wydobyciu_z_ładunku]]&gt;=100,100,0)</f>
        <v>0</v>
      </c>
      <c r="I1271">
        <f>martianeum3[[#This Row],[stan_po_wydobyciu_z_ładunku]]-martianeum3[[#This Row],[ile_zabiera_na_orbite]]</f>
        <v>52.317299999999946</v>
      </c>
    </row>
    <row r="1272" spans="1:9" x14ac:dyDescent="0.25">
      <c r="A1272" s="1">
        <v>49911</v>
      </c>
      <c r="B1272">
        <f t="shared" si="19"/>
        <v>52.317299999999946</v>
      </c>
      <c r="C1272" t="s">
        <v>10</v>
      </c>
      <c r="D1272">
        <v>22.5</v>
      </c>
      <c r="E1272">
        <v>0</v>
      </c>
      <c r="F1272">
        <f>IF(martianeum3[[#This Row],[zawartosc '[%']]]&gt;=1,martianeum3[[#This Row],[masa '[kg']]]*martianeum3[[#This Row],[zawartosc '[%']]]*0.01,0)</f>
        <v>0</v>
      </c>
      <c r="G1272">
        <f>martianeum3[[#This Row],[stan_magazynu '[kg']]]+martianeum3[[#This Row],[ile_kg_materiału_z_ładunku]]</f>
        <v>52.317299999999946</v>
      </c>
      <c r="H1272">
        <f>IF(martianeum3[[#This Row],[stan_po_wydobyciu_z_ładunku]]&gt;=100,100,0)</f>
        <v>0</v>
      </c>
      <c r="I1272">
        <f>martianeum3[[#This Row],[stan_po_wydobyciu_z_ładunku]]-martianeum3[[#This Row],[ile_zabiera_na_orbite]]</f>
        <v>52.317299999999946</v>
      </c>
    </row>
    <row r="1273" spans="1:9" x14ac:dyDescent="0.25">
      <c r="A1273" s="1">
        <v>49912</v>
      </c>
      <c r="B1273">
        <f t="shared" si="19"/>
        <v>52.317299999999946</v>
      </c>
      <c r="C1273" t="s">
        <v>13</v>
      </c>
      <c r="D1273">
        <v>19.899999999999999</v>
      </c>
      <c r="E1273">
        <v>6.7</v>
      </c>
      <c r="F1273">
        <f>IF(martianeum3[[#This Row],[zawartosc '[%']]]&gt;=1,martianeum3[[#This Row],[masa '[kg']]]*martianeum3[[#This Row],[zawartosc '[%']]]*0.01,0)</f>
        <v>1.3332999999999999</v>
      </c>
      <c r="G1273">
        <f>martianeum3[[#This Row],[stan_magazynu '[kg']]]+martianeum3[[#This Row],[ile_kg_materiału_z_ładunku]]</f>
        <v>53.650599999999947</v>
      </c>
      <c r="H1273">
        <f>IF(martianeum3[[#This Row],[stan_po_wydobyciu_z_ładunku]]&gt;=100,100,0)</f>
        <v>0</v>
      </c>
      <c r="I1273">
        <f>martianeum3[[#This Row],[stan_po_wydobyciu_z_ładunku]]-martianeum3[[#This Row],[ile_zabiera_na_orbite]]</f>
        <v>53.650599999999947</v>
      </c>
    </row>
    <row r="1274" spans="1:9" x14ac:dyDescent="0.25">
      <c r="A1274" s="1">
        <v>49913</v>
      </c>
      <c r="B1274">
        <f t="shared" si="19"/>
        <v>53.650599999999947</v>
      </c>
      <c r="C1274" t="s">
        <v>11</v>
      </c>
      <c r="D1274">
        <v>10.8</v>
      </c>
      <c r="E1274">
        <v>19.600000000000001</v>
      </c>
      <c r="F1274">
        <f>IF(martianeum3[[#This Row],[zawartosc '[%']]]&gt;=1,martianeum3[[#This Row],[masa '[kg']]]*martianeum3[[#This Row],[zawartosc '[%']]]*0.01,0)</f>
        <v>2.1168000000000005</v>
      </c>
      <c r="G1274">
        <f>martianeum3[[#This Row],[stan_magazynu '[kg']]]+martianeum3[[#This Row],[ile_kg_materiału_z_ładunku]]</f>
        <v>55.767399999999945</v>
      </c>
      <c r="H1274">
        <f>IF(martianeum3[[#This Row],[stan_po_wydobyciu_z_ładunku]]&gt;=100,100,0)</f>
        <v>0</v>
      </c>
      <c r="I1274">
        <f>martianeum3[[#This Row],[stan_po_wydobyciu_z_ładunku]]-martianeum3[[#This Row],[ile_zabiera_na_orbite]]</f>
        <v>55.767399999999945</v>
      </c>
    </row>
    <row r="1275" spans="1:9" x14ac:dyDescent="0.25">
      <c r="A1275" s="1">
        <v>49914</v>
      </c>
      <c r="B1275">
        <f t="shared" si="19"/>
        <v>55.767399999999945</v>
      </c>
      <c r="C1275" t="s">
        <v>19</v>
      </c>
      <c r="D1275">
        <v>18.399999999999999</v>
      </c>
      <c r="E1275">
        <v>0.6</v>
      </c>
      <c r="F1275">
        <f>IF(martianeum3[[#This Row],[zawartosc '[%']]]&gt;=1,martianeum3[[#This Row],[masa '[kg']]]*martianeum3[[#This Row],[zawartosc '[%']]]*0.01,0)</f>
        <v>0</v>
      </c>
      <c r="G1275">
        <f>martianeum3[[#This Row],[stan_magazynu '[kg']]]+martianeum3[[#This Row],[ile_kg_materiału_z_ładunku]]</f>
        <v>55.767399999999945</v>
      </c>
      <c r="H1275">
        <f>IF(martianeum3[[#This Row],[stan_po_wydobyciu_z_ładunku]]&gt;=100,100,0)</f>
        <v>0</v>
      </c>
      <c r="I1275">
        <f>martianeum3[[#This Row],[stan_po_wydobyciu_z_ładunku]]-martianeum3[[#This Row],[ile_zabiera_na_orbite]]</f>
        <v>55.767399999999945</v>
      </c>
    </row>
    <row r="1276" spans="1:9" x14ac:dyDescent="0.25">
      <c r="A1276" s="1">
        <v>49915</v>
      </c>
      <c r="B1276">
        <f t="shared" si="19"/>
        <v>55.767399999999945</v>
      </c>
      <c r="C1276" t="s">
        <v>26</v>
      </c>
      <c r="D1276">
        <v>27.6</v>
      </c>
      <c r="E1276">
        <v>3.7</v>
      </c>
      <c r="F1276">
        <f>IF(martianeum3[[#This Row],[zawartosc '[%']]]&gt;=1,martianeum3[[#This Row],[masa '[kg']]]*martianeum3[[#This Row],[zawartosc '[%']]]*0.01,0)</f>
        <v>1.0212000000000001</v>
      </c>
      <c r="G1276">
        <f>martianeum3[[#This Row],[stan_magazynu '[kg']]]+martianeum3[[#This Row],[ile_kg_materiału_z_ładunku]]</f>
        <v>56.788599999999946</v>
      </c>
      <c r="H1276">
        <f>IF(martianeum3[[#This Row],[stan_po_wydobyciu_z_ładunku]]&gt;=100,100,0)</f>
        <v>0</v>
      </c>
      <c r="I1276">
        <f>martianeum3[[#This Row],[stan_po_wydobyciu_z_ładunku]]-martianeum3[[#This Row],[ile_zabiera_na_orbite]]</f>
        <v>56.788599999999946</v>
      </c>
    </row>
    <row r="1277" spans="1:9" x14ac:dyDescent="0.25">
      <c r="A1277" s="1">
        <v>49916</v>
      </c>
      <c r="B1277">
        <f t="shared" si="19"/>
        <v>56.788599999999946</v>
      </c>
      <c r="C1277" t="s">
        <v>26</v>
      </c>
      <c r="D1277">
        <v>11.3</v>
      </c>
      <c r="E1277">
        <v>1.9</v>
      </c>
      <c r="F1277">
        <f>IF(martianeum3[[#This Row],[zawartosc '[%']]]&gt;=1,martianeum3[[#This Row],[masa '[kg']]]*martianeum3[[#This Row],[zawartosc '[%']]]*0.01,0)</f>
        <v>0.2147</v>
      </c>
      <c r="G1277">
        <f>martianeum3[[#This Row],[stan_magazynu '[kg']]]+martianeum3[[#This Row],[ile_kg_materiału_z_ładunku]]</f>
        <v>57.003299999999946</v>
      </c>
      <c r="H1277">
        <f>IF(martianeum3[[#This Row],[stan_po_wydobyciu_z_ładunku]]&gt;=100,100,0)</f>
        <v>0</v>
      </c>
      <c r="I1277">
        <f>martianeum3[[#This Row],[stan_po_wydobyciu_z_ładunku]]-martianeum3[[#This Row],[ile_zabiera_na_orbite]]</f>
        <v>57.003299999999946</v>
      </c>
    </row>
    <row r="1278" spans="1:9" x14ac:dyDescent="0.25">
      <c r="A1278" s="1">
        <v>49917</v>
      </c>
      <c r="B1278">
        <f t="shared" si="19"/>
        <v>57.003299999999946</v>
      </c>
      <c r="C1278" t="s">
        <v>26</v>
      </c>
      <c r="D1278">
        <v>28.7</v>
      </c>
      <c r="E1278">
        <v>0</v>
      </c>
      <c r="F1278">
        <f>IF(martianeum3[[#This Row],[zawartosc '[%']]]&gt;=1,martianeum3[[#This Row],[masa '[kg']]]*martianeum3[[#This Row],[zawartosc '[%']]]*0.01,0)</f>
        <v>0</v>
      </c>
      <c r="G1278">
        <f>martianeum3[[#This Row],[stan_magazynu '[kg']]]+martianeum3[[#This Row],[ile_kg_materiału_z_ładunku]]</f>
        <v>57.003299999999946</v>
      </c>
      <c r="H1278">
        <f>IF(martianeum3[[#This Row],[stan_po_wydobyciu_z_ładunku]]&gt;=100,100,0)</f>
        <v>0</v>
      </c>
      <c r="I1278">
        <f>martianeum3[[#This Row],[stan_po_wydobyciu_z_ładunku]]-martianeum3[[#This Row],[ile_zabiera_na_orbite]]</f>
        <v>57.003299999999946</v>
      </c>
    </row>
    <row r="1279" spans="1:9" x14ac:dyDescent="0.25">
      <c r="A1279" s="1">
        <v>49918</v>
      </c>
      <c r="B1279">
        <f t="shared" si="19"/>
        <v>57.003299999999946</v>
      </c>
      <c r="C1279" t="s">
        <v>21</v>
      </c>
      <c r="D1279">
        <v>15</v>
      </c>
      <c r="E1279">
        <v>1.7</v>
      </c>
      <c r="F1279">
        <f>IF(martianeum3[[#This Row],[zawartosc '[%']]]&gt;=1,martianeum3[[#This Row],[masa '[kg']]]*martianeum3[[#This Row],[zawartosc '[%']]]*0.01,0)</f>
        <v>0.255</v>
      </c>
      <c r="G1279">
        <f>martianeum3[[#This Row],[stan_magazynu '[kg']]]+martianeum3[[#This Row],[ile_kg_materiału_z_ładunku]]</f>
        <v>57.258299999999949</v>
      </c>
      <c r="H1279">
        <f>IF(martianeum3[[#This Row],[stan_po_wydobyciu_z_ładunku]]&gt;=100,100,0)</f>
        <v>0</v>
      </c>
      <c r="I1279">
        <f>martianeum3[[#This Row],[stan_po_wydobyciu_z_ładunku]]-martianeum3[[#This Row],[ile_zabiera_na_orbite]]</f>
        <v>57.258299999999949</v>
      </c>
    </row>
    <row r="1280" spans="1:9" x14ac:dyDescent="0.25">
      <c r="A1280" s="1">
        <v>49919</v>
      </c>
      <c r="B1280">
        <f t="shared" si="19"/>
        <v>57.258299999999949</v>
      </c>
      <c r="C1280" t="s">
        <v>7</v>
      </c>
      <c r="D1280">
        <v>15.1</v>
      </c>
      <c r="E1280">
        <v>13.5</v>
      </c>
      <c r="F1280">
        <f>IF(martianeum3[[#This Row],[zawartosc '[%']]]&gt;=1,martianeum3[[#This Row],[masa '[kg']]]*martianeum3[[#This Row],[zawartosc '[%']]]*0.01,0)</f>
        <v>2.0385</v>
      </c>
      <c r="G1280">
        <f>martianeum3[[#This Row],[stan_magazynu '[kg']]]+martianeum3[[#This Row],[ile_kg_materiału_z_ładunku]]</f>
        <v>59.296799999999948</v>
      </c>
      <c r="H1280">
        <f>IF(martianeum3[[#This Row],[stan_po_wydobyciu_z_ładunku]]&gt;=100,100,0)</f>
        <v>0</v>
      </c>
      <c r="I1280">
        <f>martianeum3[[#This Row],[stan_po_wydobyciu_z_ładunku]]-martianeum3[[#This Row],[ile_zabiera_na_orbite]]</f>
        <v>59.296799999999948</v>
      </c>
    </row>
    <row r="1281" spans="1:9" x14ac:dyDescent="0.25">
      <c r="A1281" s="1">
        <v>49920</v>
      </c>
      <c r="B1281">
        <f t="shared" si="19"/>
        <v>59.296799999999948</v>
      </c>
      <c r="C1281" t="s">
        <v>19</v>
      </c>
      <c r="D1281">
        <v>19.399999999999999</v>
      </c>
      <c r="E1281">
        <v>29.6</v>
      </c>
      <c r="F1281">
        <f>IF(martianeum3[[#This Row],[zawartosc '[%']]]&gt;=1,martianeum3[[#This Row],[masa '[kg']]]*martianeum3[[#This Row],[zawartosc '[%']]]*0.01,0)</f>
        <v>5.7423999999999999</v>
      </c>
      <c r="G1281">
        <f>martianeum3[[#This Row],[stan_magazynu '[kg']]]+martianeum3[[#This Row],[ile_kg_materiału_z_ładunku]]</f>
        <v>65.039199999999951</v>
      </c>
      <c r="H1281">
        <f>IF(martianeum3[[#This Row],[stan_po_wydobyciu_z_ładunku]]&gt;=100,100,0)</f>
        <v>0</v>
      </c>
      <c r="I1281">
        <f>martianeum3[[#This Row],[stan_po_wydobyciu_z_ładunku]]-martianeum3[[#This Row],[ile_zabiera_na_orbite]]</f>
        <v>65.039199999999951</v>
      </c>
    </row>
    <row r="1282" spans="1:9" x14ac:dyDescent="0.25">
      <c r="A1282" s="1">
        <v>49921</v>
      </c>
      <c r="B1282">
        <f t="shared" si="19"/>
        <v>65.039199999999951</v>
      </c>
      <c r="C1282" t="s">
        <v>7</v>
      </c>
      <c r="D1282">
        <v>21.9</v>
      </c>
      <c r="E1282">
        <v>1.6</v>
      </c>
      <c r="F1282">
        <f>IF(martianeum3[[#This Row],[zawartosc '[%']]]&gt;=1,martianeum3[[#This Row],[masa '[kg']]]*martianeum3[[#This Row],[zawartosc '[%']]]*0.01,0)</f>
        <v>0.35039999999999999</v>
      </c>
      <c r="G1282">
        <f>martianeum3[[#This Row],[stan_magazynu '[kg']]]+martianeum3[[#This Row],[ile_kg_materiału_z_ładunku]]</f>
        <v>65.389599999999945</v>
      </c>
      <c r="H1282">
        <f>IF(martianeum3[[#This Row],[stan_po_wydobyciu_z_ładunku]]&gt;=100,100,0)</f>
        <v>0</v>
      </c>
      <c r="I1282">
        <f>martianeum3[[#This Row],[stan_po_wydobyciu_z_ładunku]]-martianeum3[[#This Row],[ile_zabiera_na_orbite]]</f>
        <v>65.389599999999945</v>
      </c>
    </row>
    <row r="1283" spans="1:9" x14ac:dyDescent="0.25">
      <c r="A1283" s="1">
        <v>49922</v>
      </c>
      <c r="B1283">
        <f t="shared" si="19"/>
        <v>65.389599999999945</v>
      </c>
      <c r="C1283" t="s">
        <v>18</v>
      </c>
      <c r="D1283">
        <v>19.399999999999999</v>
      </c>
      <c r="E1283">
        <v>9.8000000000000007</v>
      </c>
      <c r="F1283">
        <f>IF(martianeum3[[#This Row],[zawartosc '[%']]]&gt;=1,martianeum3[[#This Row],[masa '[kg']]]*martianeum3[[#This Row],[zawartosc '[%']]]*0.01,0)</f>
        <v>1.9012</v>
      </c>
      <c r="G1283">
        <f>martianeum3[[#This Row],[stan_magazynu '[kg']]]+martianeum3[[#This Row],[ile_kg_materiału_z_ładunku]]</f>
        <v>67.290799999999948</v>
      </c>
      <c r="H1283">
        <f>IF(martianeum3[[#This Row],[stan_po_wydobyciu_z_ładunku]]&gt;=100,100,0)</f>
        <v>0</v>
      </c>
      <c r="I1283">
        <f>martianeum3[[#This Row],[stan_po_wydobyciu_z_ładunku]]-martianeum3[[#This Row],[ile_zabiera_na_orbite]]</f>
        <v>67.290799999999948</v>
      </c>
    </row>
    <row r="1284" spans="1:9" x14ac:dyDescent="0.25">
      <c r="A1284" s="1">
        <v>49923</v>
      </c>
      <c r="B1284">
        <f t="shared" ref="B1284:B1347" si="20">I1283</f>
        <v>67.290799999999948</v>
      </c>
      <c r="C1284" t="s">
        <v>7</v>
      </c>
      <c r="D1284">
        <v>21.8</v>
      </c>
      <c r="E1284">
        <v>18.5</v>
      </c>
      <c r="F1284">
        <f>IF(martianeum3[[#This Row],[zawartosc '[%']]]&gt;=1,martianeum3[[#This Row],[masa '[kg']]]*martianeum3[[#This Row],[zawartosc '[%']]]*0.01,0)</f>
        <v>4.0330000000000004</v>
      </c>
      <c r="G1284">
        <f>martianeum3[[#This Row],[stan_magazynu '[kg']]]+martianeum3[[#This Row],[ile_kg_materiału_z_ładunku]]</f>
        <v>71.323799999999949</v>
      </c>
      <c r="H1284">
        <f>IF(martianeum3[[#This Row],[stan_po_wydobyciu_z_ładunku]]&gt;=100,100,0)</f>
        <v>0</v>
      </c>
      <c r="I1284">
        <f>martianeum3[[#This Row],[stan_po_wydobyciu_z_ładunku]]-martianeum3[[#This Row],[ile_zabiera_na_orbite]]</f>
        <v>71.323799999999949</v>
      </c>
    </row>
    <row r="1285" spans="1:9" x14ac:dyDescent="0.25">
      <c r="A1285" s="1">
        <v>49924</v>
      </c>
      <c r="B1285">
        <f t="shared" si="20"/>
        <v>71.323799999999949</v>
      </c>
      <c r="C1285" t="s">
        <v>17</v>
      </c>
      <c r="D1285">
        <v>29.3</v>
      </c>
      <c r="E1285">
        <v>2.8</v>
      </c>
      <c r="F1285">
        <f>IF(martianeum3[[#This Row],[zawartosc '[%']]]&gt;=1,martianeum3[[#This Row],[masa '[kg']]]*martianeum3[[#This Row],[zawartosc '[%']]]*0.01,0)</f>
        <v>0.82039999999999991</v>
      </c>
      <c r="G1285">
        <f>martianeum3[[#This Row],[stan_magazynu '[kg']]]+martianeum3[[#This Row],[ile_kg_materiału_z_ładunku]]</f>
        <v>72.144199999999955</v>
      </c>
      <c r="H1285">
        <f>IF(martianeum3[[#This Row],[stan_po_wydobyciu_z_ładunku]]&gt;=100,100,0)</f>
        <v>0</v>
      </c>
      <c r="I1285">
        <f>martianeum3[[#This Row],[stan_po_wydobyciu_z_ładunku]]-martianeum3[[#This Row],[ile_zabiera_na_orbite]]</f>
        <v>72.144199999999955</v>
      </c>
    </row>
    <row r="1286" spans="1:9" x14ac:dyDescent="0.25">
      <c r="A1286" s="1">
        <v>49925</v>
      </c>
      <c r="B1286">
        <f t="shared" si="20"/>
        <v>72.144199999999955</v>
      </c>
      <c r="C1286" t="s">
        <v>19</v>
      </c>
      <c r="D1286">
        <v>14.4</v>
      </c>
      <c r="E1286">
        <v>0</v>
      </c>
      <c r="F1286">
        <f>IF(martianeum3[[#This Row],[zawartosc '[%']]]&gt;=1,martianeum3[[#This Row],[masa '[kg']]]*martianeum3[[#This Row],[zawartosc '[%']]]*0.01,0)</f>
        <v>0</v>
      </c>
      <c r="G1286">
        <f>martianeum3[[#This Row],[stan_magazynu '[kg']]]+martianeum3[[#This Row],[ile_kg_materiału_z_ładunku]]</f>
        <v>72.144199999999955</v>
      </c>
      <c r="H1286">
        <f>IF(martianeum3[[#This Row],[stan_po_wydobyciu_z_ładunku]]&gt;=100,100,0)</f>
        <v>0</v>
      </c>
      <c r="I1286">
        <f>martianeum3[[#This Row],[stan_po_wydobyciu_z_ładunku]]-martianeum3[[#This Row],[ile_zabiera_na_orbite]]</f>
        <v>72.144199999999955</v>
      </c>
    </row>
    <row r="1287" spans="1:9" x14ac:dyDescent="0.25">
      <c r="A1287" s="1">
        <v>49926</v>
      </c>
      <c r="B1287">
        <f t="shared" si="20"/>
        <v>72.144199999999955</v>
      </c>
      <c r="C1287" t="s">
        <v>10</v>
      </c>
      <c r="D1287">
        <v>14.5</v>
      </c>
      <c r="E1287">
        <v>0</v>
      </c>
      <c r="F1287">
        <f>IF(martianeum3[[#This Row],[zawartosc '[%']]]&gt;=1,martianeum3[[#This Row],[masa '[kg']]]*martianeum3[[#This Row],[zawartosc '[%']]]*0.01,0)</f>
        <v>0</v>
      </c>
      <c r="G1287">
        <f>martianeum3[[#This Row],[stan_magazynu '[kg']]]+martianeum3[[#This Row],[ile_kg_materiału_z_ładunku]]</f>
        <v>72.144199999999955</v>
      </c>
      <c r="H1287">
        <f>IF(martianeum3[[#This Row],[stan_po_wydobyciu_z_ładunku]]&gt;=100,100,0)</f>
        <v>0</v>
      </c>
      <c r="I1287">
        <f>martianeum3[[#This Row],[stan_po_wydobyciu_z_ładunku]]-martianeum3[[#This Row],[ile_zabiera_na_orbite]]</f>
        <v>72.144199999999955</v>
      </c>
    </row>
    <row r="1288" spans="1:9" x14ac:dyDescent="0.25">
      <c r="A1288" s="1">
        <v>49927</v>
      </c>
      <c r="B1288">
        <f t="shared" si="20"/>
        <v>72.144199999999955</v>
      </c>
      <c r="C1288" t="s">
        <v>15</v>
      </c>
      <c r="D1288">
        <v>18.399999999999999</v>
      </c>
      <c r="E1288">
        <v>10.1</v>
      </c>
      <c r="F1288">
        <f>IF(martianeum3[[#This Row],[zawartosc '[%']]]&gt;=1,martianeum3[[#This Row],[masa '[kg']]]*martianeum3[[#This Row],[zawartosc '[%']]]*0.01,0)</f>
        <v>1.8583999999999998</v>
      </c>
      <c r="G1288">
        <f>martianeum3[[#This Row],[stan_magazynu '[kg']]]+martianeum3[[#This Row],[ile_kg_materiału_z_ładunku]]</f>
        <v>74.002599999999958</v>
      </c>
      <c r="H1288">
        <f>IF(martianeum3[[#This Row],[stan_po_wydobyciu_z_ładunku]]&gt;=100,100,0)</f>
        <v>0</v>
      </c>
      <c r="I1288">
        <f>martianeum3[[#This Row],[stan_po_wydobyciu_z_ładunku]]-martianeum3[[#This Row],[ile_zabiera_na_orbite]]</f>
        <v>74.002599999999958</v>
      </c>
    </row>
    <row r="1289" spans="1:9" x14ac:dyDescent="0.25">
      <c r="A1289" s="1">
        <v>49928</v>
      </c>
      <c r="B1289">
        <f t="shared" si="20"/>
        <v>74.002599999999958</v>
      </c>
      <c r="C1289" t="s">
        <v>18</v>
      </c>
      <c r="D1289">
        <v>29.8</v>
      </c>
      <c r="E1289">
        <v>0</v>
      </c>
      <c r="F1289">
        <f>IF(martianeum3[[#This Row],[zawartosc '[%']]]&gt;=1,martianeum3[[#This Row],[masa '[kg']]]*martianeum3[[#This Row],[zawartosc '[%']]]*0.01,0)</f>
        <v>0</v>
      </c>
      <c r="G1289">
        <f>martianeum3[[#This Row],[stan_magazynu '[kg']]]+martianeum3[[#This Row],[ile_kg_materiału_z_ładunku]]</f>
        <v>74.002599999999958</v>
      </c>
      <c r="H1289">
        <f>IF(martianeum3[[#This Row],[stan_po_wydobyciu_z_ładunku]]&gt;=100,100,0)</f>
        <v>0</v>
      </c>
      <c r="I1289">
        <f>martianeum3[[#This Row],[stan_po_wydobyciu_z_ładunku]]-martianeum3[[#This Row],[ile_zabiera_na_orbite]]</f>
        <v>74.002599999999958</v>
      </c>
    </row>
    <row r="1290" spans="1:9" x14ac:dyDescent="0.25">
      <c r="A1290" s="1">
        <v>49929</v>
      </c>
      <c r="B1290">
        <f t="shared" si="20"/>
        <v>74.002599999999958</v>
      </c>
      <c r="C1290" t="s">
        <v>7</v>
      </c>
      <c r="D1290">
        <v>27.3</v>
      </c>
      <c r="E1290">
        <v>18.600000000000001</v>
      </c>
      <c r="F1290">
        <f>IF(martianeum3[[#This Row],[zawartosc '[%']]]&gt;=1,martianeum3[[#This Row],[masa '[kg']]]*martianeum3[[#This Row],[zawartosc '[%']]]*0.01,0)</f>
        <v>5.0778000000000008</v>
      </c>
      <c r="G1290">
        <f>martianeum3[[#This Row],[stan_magazynu '[kg']]]+martianeum3[[#This Row],[ile_kg_materiału_z_ładunku]]</f>
        <v>79.080399999999955</v>
      </c>
      <c r="H1290">
        <f>IF(martianeum3[[#This Row],[stan_po_wydobyciu_z_ładunku]]&gt;=100,100,0)</f>
        <v>0</v>
      </c>
      <c r="I1290">
        <f>martianeum3[[#This Row],[stan_po_wydobyciu_z_ładunku]]-martianeum3[[#This Row],[ile_zabiera_na_orbite]]</f>
        <v>79.080399999999955</v>
      </c>
    </row>
    <row r="1291" spans="1:9" x14ac:dyDescent="0.25">
      <c r="A1291" s="1">
        <v>49930</v>
      </c>
      <c r="B1291">
        <f t="shared" si="20"/>
        <v>79.080399999999955</v>
      </c>
      <c r="C1291" t="s">
        <v>9</v>
      </c>
      <c r="D1291">
        <v>22.7</v>
      </c>
      <c r="E1291">
        <v>0</v>
      </c>
      <c r="F1291">
        <f>IF(martianeum3[[#This Row],[zawartosc '[%']]]&gt;=1,martianeum3[[#This Row],[masa '[kg']]]*martianeum3[[#This Row],[zawartosc '[%']]]*0.01,0)</f>
        <v>0</v>
      </c>
      <c r="G1291">
        <f>martianeum3[[#This Row],[stan_magazynu '[kg']]]+martianeum3[[#This Row],[ile_kg_materiału_z_ładunku]]</f>
        <v>79.080399999999955</v>
      </c>
      <c r="H1291">
        <f>IF(martianeum3[[#This Row],[stan_po_wydobyciu_z_ładunku]]&gt;=100,100,0)</f>
        <v>0</v>
      </c>
      <c r="I1291">
        <f>martianeum3[[#This Row],[stan_po_wydobyciu_z_ładunku]]-martianeum3[[#This Row],[ile_zabiera_na_orbite]]</f>
        <v>79.080399999999955</v>
      </c>
    </row>
    <row r="1292" spans="1:9" x14ac:dyDescent="0.25">
      <c r="A1292" s="1">
        <v>49931</v>
      </c>
      <c r="B1292">
        <f t="shared" si="20"/>
        <v>79.080399999999955</v>
      </c>
      <c r="C1292" t="s">
        <v>10</v>
      </c>
      <c r="D1292">
        <v>27.3</v>
      </c>
      <c r="E1292">
        <v>18.399999999999999</v>
      </c>
      <c r="F1292">
        <f>IF(martianeum3[[#This Row],[zawartosc '[%']]]&gt;=1,martianeum3[[#This Row],[masa '[kg']]]*martianeum3[[#This Row],[zawartosc '[%']]]*0.01,0)</f>
        <v>5.0232000000000001</v>
      </c>
      <c r="G1292">
        <f>martianeum3[[#This Row],[stan_magazynu '[kg']]]+martianeum3[[#This Row],[ile_kg_materiału_z_ładunku]]</f>
        <v>84.103599999999958</v>
      </c>
      <c r="H1292">
        <f>IF(martianeum3[[#This Row],[stan_po_wydobyciu_z_ładunku]]&gt;=100,100,0)</f>
        <v>0</v>
      </c>
      <c r="I1292">
        <f>martianeum3[[#This Row],[stan_po_wydobyciu_z_ładunku]]-martianeum3[[#This Row],[ile_zabiera_na_orbite]]</f>
        <v>84.103599999999958</v>
      </c>
    </row>
    <row r="1293" spans="1:9" x14ac:dyDescent="0.25">
      <c r="A1293" s="1">
        <v>49932</v>
      </c>
      <c r="B1293">
        <f t="shared" si="20"/>
        <v>84.103599999999958</v>
      </c>
      <c r="C1293" t="s">
        <v>18</v>
      </c>
      <c r="D1293">
        <v>12.9</v>
      </c>
      <c r="E1293">
        <v>0</v>
      </c>
      <c r="F1293">
        <f>IF(martianeum3[[#This Row],[zawartosc '[%']]]&gt;=1,martianeum3[[#This Row],[masa '[kg']]]*martianeum3[[#This Row],[zawartosc '[%']]]*0.01,0)</f>
        <v>0</v>
      </c>
      <c r="G1293">
        <f>martianeum3[[#This Row],[stan_magazynu '[kg']]]+martianeum3[[#This Row],[ile_kg_materiału_z_ładunku]]</f>
        <v>84.103599999999958</v>
      </c>
      <c r="H1293">
        <f>IF(martianeum3[[#This Row],[stan_po_wydobyciu_z_ładunku]]&gt;=100,100,0)</f>
        <v>0</v>
      </c>
      <c r="I1293">
        <f>martianeum3[[#This Row],[stan_po_wydobyciu_z_ładunku]]-martianeum3[[#This Row],[ile_zabiera_na_orbite]]</f>
        <v>84.103599999999958</v>
      </c>
    </row>
    <row r="1294" spans="1:9" x14ac:dyDescent="0.25">
      <c r="A1294" s="1">
        <v>49933</v>
      </c>
      <c r="B1294">
        <f t="shared" si="20"/>
        <v>84.103599999999958</v>
      </c>
      <c r="C1294" t="s">
        <v>19</v>
      </c>
      <c r="D1294">
        <v>24.3</v>
      </c>
      <c r="E1294">
        <v>1.9</v>
      </c>
      <c r="F1294">
        <f>IF(martianeum3[[#This Row],[zawartosc '[%']]]&gt;=1,martianeum3[[#This Row],[masa '[kg']]]*martianeum3[[#This Row],[zawartosc '[%']]]*0.01,0)</f>
        <v>0.4617</v>
      </c>
      <c r="G1294">
        <f>martianeum3[[#This Row],[stan_magazynu '[kg']]]+martianeum3[[#This Row],[ile_kg_materiału_z_ładunku]]</f>
        <v>84.565299999999951</v>
      </c>
      <c r="H1294">
        <f>IF(martianeum3[[#This Row],[stan_po_wydobyciu_z_ładunku]]&gt;=100,100,0)</f>
        <v>0</v>
      </c>
      <c r="I1294">
        <f>martianeum3[[#This Row],[stan_po_wydobyciu_z_ładunku]]-martianeum3[[#This Row],[ile_zabiera_na_orbite]]</f>
        <v>84.565299999999951</v>
      </c>
    </row>
    <row r="1295" spans="1:9" x14ac:dyDescent="0.25">
      <c r="A1295" s="1">
        <v>49934</v>
      </c>
      <c r="B1295">
        <f t="shared" si="20"/>
        <v>84.565299999999951</v>
      </c>
      <c r="C1295" t="s">
        <v>18</v>
      </c>
      <c r="D1295">
        <v>20.6</v>
      </c>
      <c r="E1295">
        <v>14.6</v>
      </c>
      <c r="F1295">
        <f>IF(martianeum3[[#This Row],[zawartosc '[%']]]&gt;=1,martianeum3[[#This Row],[masa '[kg']]]*martianeum3[[#This Row],[zawartosc '[%']]]*0.01,0)</f>
        <v>3.0076000000000001</v>
      </c>
      <c r="G1295">
        <f>martianeum3[[#This Row],[stan_magazynu '[kg']]]+martianeum3[[#This Row],[ile_kg_materiału_z_ładunku]]</f>
        <v>87.572899999999947</v>
      </c>
      <c r="H1295">
        <f>IF(martianeum3[[#This Row],[stan_po_wydobyciu_z_ładunku]]&gt;=100,100,0)</f>
        <v>0</v>
      </c>
      <c r="I1295">
        <f>martianeum3[[#This Row],[stan_po_wydobyciu_z_ładunku]]-martianeum3[[#This Row],[ile_zabiera_na_orbite]]</f>
        <v>87.572899999999947</v>
      </c>
    </row>
    <row r="1296" spans="1:9" x14ac:dyDescent="0.25">
      <c r="A1296" s="1">
        <v>49935</v>
      </c>
      <c r="B1296">
        <f t="shared" si="20"/>
        <v>87.572899999999947</v>
      </c>
      <c r="C1296" t="s">
        <v>5</v>
      </c>
      <c r="D1296">
        <v>24.2</v>
      </c>
      <c r="E1296">
        <v>0</v>
      </c>
      <c r="F1296">
        <f>IF(martianeum3[[#This Row],[zawartosc '[%']]]&gt;=1,martianeum3[[#This Row],[masa '[kg']]]*martianeum3[[#This Row],[zawartosc '[%']]]*0.01,0)</f>
        <v>0</v>
      </c>
      <c r="G1296">
        <f>martianeum3[[#This Row],[stan_magazynu '[kg']]]+martianeum3[[#This Row],[ile_kg_materiału_z_ładunku]]</f>
        <v>87.572899999999947</v>
      </c>
      <c r="H1296">
        <f>IF(martianeum3[[#This Row],[stan_po_wydobyciu_z_ładunku]]&gt;=100,100,0)</f>
        <v>0</v>
      </c>
      <c r="I1296">
        <f>martianeum3[[#This Row],[stan_po_wydobyciu_z_ładunku]]-martianeum3[[#This Row],[ile_zabiera_na_orbite]]</f>
        <v>87.572899999999947</v>
      </c>
    </row>
    <row r="1297" spans="1:9" x14ac:dyDescent="0.25">
      <c r="A1297" s="1">
        <v>49936</v>
      </c>
      <c r="B1297">
        <f t="shared" si="20"/>
        <v>87.572899999999947</v>
      </c>
      <c r="C1297" t="s">
        <v>10</v>
      </c>
      <c r="D1297">
        <v>15.2</v>
      </c>
      <c r="E1297">
        <v>0</v>
      </c>
      <c r="F1297">
        <f>IF(martianeum3[[#This Row],[zawartosc '[%']]]&gt;=1,martianeum3[[#This Row],[masa '[kg']]]*martianeum3[[#This Row],[zawartosc '[%']]]*0.01,0)</f>
        <v>0</v>
      </c>
      <c r="G1297">
        <f>martianeum3[[#This Row],[stan_magazynu '[kg']]]+martianeum3[[#This Row],[ile_kg_materiału_z_ładunku]]</f>
        <v>87.572899999999947</v>
      </c>
      <c r="H1297">
        <f>IF(martianeum3[[#This Row],[stan_po_wydobyciu_z_ładunku]]&gt;=100,100,0)</f>
        <v>0</v>
      </c>
      <c r="I1297">
        <f>martianeum3[[#This Row],[stan_po_wydobyciu_z_ładunku]]-martianeum3[[#This Row],[ile_zabiera_na_orbite]]</f>
        <v>87.572899999999947</v>
      </c>
    </row>
    <row r="1298" spans="1:9" x14ac:dyDescent="0.25">
      <c r="A1298" s="1">
        <v>49937</v>
      </c>
      <c r="B1298">
        <f t="shared" si="20"/>
        <v>87.572899999999947</v>
      </c>
      <c r="C1298" t="s">
        <v>25</v>
      </c>
      <c r="D1298">
        <v>27.3</v>
      </c>
      <c r="E1298">
        <v>2.5</v>
      </c>
      <c r="F1298">
        <f>IF(martianeum3[[#This Row],[zawartosc '[%']]]&gt;=1,martianeum3[[#This Row],[masa '[kg']]]*martianeum3[[#This Row],[zawartosc '[%']]]*0.01,0)</f>
        <v>0.6825</v>
      </c>
      <c r="G1298">
        <f>martianeum3[[#This Row],[stan_magazynu '[kg']]]+martianeum3[[#This Row],[ile_kg_materiału_z_ładunku]]</f>
        <v>88.255399999999952</v>
      </c>
      <c r="H1298">
        <f>IF(martianeum3[[#This Row],[stan_po_wydobyciu_z_ładunku]]&gt;=100,100,0)</f>
        <v>0</v>
      </c>
      <c r="I1298">
        <f>martianeum3[[#This Row],[stan_po_wydobyciu_z_ładunku]]-martianeum3[[#This Row],[ile_zabiera_na_orbite]]</f>
        <v>88.255399999999952</v>
      </c>
    </row>
    <row r="1299" spans="1:9" x14ac:dyDescent="0.25">
      <c r="A1299" s="1">
        <v>49938</v>
      </c>
      <c r="B1299">
        <f t="shared" si="20"/>
        <v>88.255399999999952</v>
      </c>
      <c r="C1299" t="s">
        <v>25</v>
      </c>
      <c r="D1299">
        <v>28</v>
      </c>
      <c r="E1299">
        <v>0</v>
      </c>
      <c r="F1299">
        <f>IF(martianeum3[[#This Row],[zawartosc '[%']]]&gt;=1,martianeum3[[#This Row],[masa '[kg']]]*martianeum3[[#This Row],[zawartosc '[%']]]*0.01,0)</f>
        <v>0</v>
      </c>
      <c r="G1299">
        <f>martianeum3[[#This Row],[stan_magazynu '[kg']]]+martianeum3[[#This Row],[ile_kg_materiału_z_ładunku]]</f>
        <v>88.255399999999952</v>
      </c>
      <c r="H1299">
        <f>IF(martianeum3[[#This Row],[stan_po_wydobyciu_z_ładunku]]&gt;=100,100,0)</f>
        <v>0</v>
      </c>
      <c r="I1299">
        <f>martianeum3[[#This Row],[stan_po_wydobyciu_z_ładunku]]-martianeum3[[#This Row],[ile_zabiera_na_orbite]]</f>
        <v>88.255399999999952</v>
      </c>
    </row>
    <row r="1300" spans="1:9" x14ac:dyDescent="0.25">
      <c r="A1300" s="1">
        <v>49939</v>
      </c>
      <c r="B1300">
        <f t="shared" si="20"/>
        <v>88.255399999999952</v>
      </c>
      <c r="C1300" t="s">
        <v>31</v>
      </c>
      <c r="D1300">
        <v>16.100000000000001</v>
      </c>
      <c r="E1300">
        <v>0</v>
      </c>
      <c r="F1300">
        <f>IF(martianeum3[[#This Row],[zawartosc '[%']]]&gt;=1,martianeum3[[#This Row],[masa '[kg']]]*martianeum3[[#This Row],[zawartosc '[%']]]*0.01,0)</f>
        <v>0</v>
      </c>
      <c r="G1300">
        <f>martianeum3[[#This Row],[stan_magazynu '[kg']]]+martianeum3[[#This Row],[ile_kg_materiału_z_ładunku]]</f>
        <v>88.255399999999952</v>
      </c>
      <c r="H1300">
        <f>IF(martianeum3[[#This Row],[stan_po_wydobyciu_z_ładunku]]&gt;=100,100,0)</f>
        <v>0</v>
      </c>
      <c r="I1300">
        <f>martianeum3[[#This Row],[stan_po_wydobyciu_z_ładunku]]-martianeum3[[#This Row],[ile_zabiera_na_orbite]]</f>
        <v>88.255399999999952</v>
      </c>
    </row>
    <row r="1301" spans="1:9" x14ac:dyDescent="0.25">
      <c r="A1301" s="1">
        <v>49940</v>
      </c>
      <c r="B1301">
        <f t="shared" si="20"/>
        <v>88.255399999999952</v>
      </c>
      <c r="C1301" t="s">
        <v>19</v>
      </c>
      <c r="D1301">
        <v>18.8</v>
      </c>
      <c r="E1301">
        <v>16.899999999999999</v>
      </c>
      <c r="F1301">
        <f>IF(martianeum3[[#This Row],[zawartosc '[%']]]&gt;=1,martianeum3[[#This Row],[masa '[kg']]]*martianeum3[[#This Row],[zawartosc '[%']]]*0.01,0)</f>
        <v>3.1771999999999996</v>
      </c>
      <c r="G1301">
        <f>martianeum3[[#This Row],[stan_magazynu '[kg']]]+martianeum3[[#This Row],[ile_kg_materiału_z_ładunku]]</f>
        <v>91.432599999999951</v>
      </c>
      <c r="H1301">
        <f>IF(martianeum3[[#This Row],[stan_po_wydobyciu_z_ładunku]]&gt;=100,100,0)</f>
        <v>0</v>
      </c>
      <c r="I1301">
        <f>martianeum3[[#This Row],[stan_po_wydobyciu_z_ładunku]]-martianeum3[[#This Row],[ile_zabiera_na_orbite]]</f>
        <v>91.432599999999951</v>
      </c>
    </row>
    <row r="1302" spans="1:9" x14ac:dyDescent="0.25">
      <c r="A1302" s="1">
        <v>49941</v>
      </c>
      <c r="B1302">
        <f t="shared" si="20"/>
        <v>91.432599999999951</v>
      </c>
      <c r="C1302" t="s">
        <v>10</v>
      </c>
      <c r="D1302">
        <v>13.2</v>
      </c>
      <c r="E1302">
        <v>10.4</v>
      </c>
      <c r="F1302">
        <f>IF(martianeum3[[#This Row],[zawartosc '[%']]]&gt;=1,martianeum3[[#This Row],[masa '[kg']]]*martianeum3[[#This Row],[zawartosc '[%']]]*0.01,0)</f>
        <v>1.3728</v>
      </c>
      <c r="G1302">
        <f>martianeum3[[#This Row],[stan_magazynu '[kg']]]+martianeum3[[#This Row],[ile_kg_materiału_z_ładunku]]</f>
        <v>92.805399999999949</v>
      </c>
      <c r="H1302">
        <f>IF(martianeum3[[#This Row],[stan_po_wydobyciu_z_ładunku]]&gt;=100,100,0)</f>
        <v>0</v>
      </c>
      <c r="I1302">
        <f>martianeum3[[#This Row],[stan_po_wydobyciu_z_ładunku]]-martianeum3[[#This Row],[ile_zabiera_na_orbite]]</f>
        <v>92.805399999999949</v>
      </c>
    </row>
    <row r="1303" spans="1:9" x14ac:dyDescent="0.25">
      <c r="A1303" s="1">
        <v>49942</v>
      </c>
      <c r="B1303">
        <f t="shared" si="20"/>
        <v>92.805399999999949</v>
      </c>
      <c r="C1303" t="s">
        <v>5</v>
      </c>
      <c r="D1303">
        <v>17.899999999999999</v>
      </c>
      <c r="E1303">
        <v>3.5</v>
      </c>
      <c r="F1303">
        <f>IF(martianeum3[[#This Row],[zawartosc '[%']]]&gt;=1,martianeum3[[#This Row],[masa '[kg']]]*martianeum3[[#This Row],[zawartosc '[%']]]*0.01,0)</f>
        <v>0.62649999999999995</v>
      </c>
      <c r="G1303">
        <f>martianeum3[[#This Row],[stan_magazynu '[kg']]]+martianeum3[[#This Row],[ile_kg_materiału_z_ładunku]]</f>
        <v>93.431899999999942</v>
      </c>
      <c r="H1303">
        <f>IF(martianeum3[[#This Row],[stan_po_wydobyciu_z_ładunku]]&gt;=100,100,0)</f>
        <v>0</v>
      </c>
      <c r="I1303">
        <f>martianeum3[[#This Row],[stan_po_wydobyciu_z_ładunku]]-martianeum3[[#This Row],[ile_zabiera_na_orbite]]</f>
        <v>93.431899999999942</v>
      </c>
    </row>
    <row r="1304" spans="1:9" x14ac:dyDescent="0.25">
      <c r="A1304" s="1">
        <v>49943</v>
      </c>
      <c r="B1304">
        <f t="shared" si="20"/>
        <v>93.431899999999942</v>
      </c>
      <c r="C1304" t="s">
        <v>7</v>
      </c>
      <c r="D1304">
        <v>18.3</v>
      </c>
      <c r="E1304">
        <v>16.7</v>
      </c>
      <c r="F1304">
        <f>IF(martianeum3[[#This Row],[zawartosc '[%']]]&gt;=1,martianeum3[[#This Row],[masa '[kg']]]*martianeum3[[#This Row],[zawartosc '[%']]]*0.01,0)</f>
        <v>3.0561000000000003</v>
      </c>
      <c r="G1304">
        <f>martianeum3[[#This Row],[stan_magazynu '[kg']]]+martianeum3[[#This Row],[ile_kg_materiału_z_ładunku]]</f>
        <v>96.487999999999943</v>
      </c>
      <c r="H1304">
        <f>IF(martianeum3[[#This Row],[stan_po_wydobyciu_z_ładunku]]&gt;=100,100,0)</f>
        <v>0</v>
      </c>
      <c r="I1304">
        <f>martianeum3[[#This Row],[stan_po_wydobyciu_z_ładunku]]-martianeum3[[#This Row],[ile_zabiera_na_orbite]]</f>
        <v>96.487999999999943</v>
      </c>
    </row>
    <row r="1305" spans="1:9" x14ac:dyDescent="0.25">
      <c r="A1305" s="1">
        <v>49944</v>
      </c>
      <c r="B1305">
        <f t="shared" si="20"/>
        <v>96.487999999999943</v>
      </c>
      <c r="C1305" t="s">
        <v>17</v>
      </c>
      <c r="D1305">
        <v>25.7</v>
      </c>
      <c r="E1305">
        <v>2</v>
      </c>
      <c r="F1305">
        <f>IF(martianeum3[[#This Row],[zawartosc '[%']]]&gt;=1,martianeum3[[#This Row],[masa '[kg']]]*martianeum3[[#This Row],[zawartosc '[%']]]*0.01,0)</f>
        <v>0.51400000000000001</v>
      </c>
      <c r="G1305">
        <f>martianeum3[[#This Row],[stan_magazynu '[kg']]]+martianeum3[[#This Row],[ile_kg_materiału_z_ładunku]]</f>
        <v>97.001999999999938</v>
      </c>
      <c r="H1305">
        <f>IF(martianeum3[[#This Row],[stan_po_wydobyciu_z_ładunku]]&gt;=100,100,0)</f>
        <v>0</v>
      </c>
      <c r="I1305">
        <f>martianeum3[[#This Row],[stan_po_wydobyciu_z_ładunku]]-martianeum3[[#This Row],[ile_zabiera_na_orbite]]</f>
        <v>97.001999999999938</v>
      </c>
    </row>
    <row r="1306" spans="1:9" x14ac:dyDescent="0.25">
      <c r="A1306" s="1">
        <v>49945</v>
      </c>
      <c r="B1306">
        <f t="shared" si="20"/>
        <v>97.001999999999938</v>
      </c>
      <c r="C1306" t="s">
        <v>10</v>
      </c>
      <c r="D1306">
        <v>29.2</v>
      </c>
      <c r="E1306">
        <v>31.5</v>
      </c>
      <c r="F1306">
        <f>IF(martianeum3[[#This Row],[zawartosc '[%']]]&gt;=1,martianeum3[[#This Row],[masa '[kg']]]*martianeum3[[#This Row],[zawartosc '[%']]]*0.01,0)</f>
        <v>9.1980000000000004</v>
      </c>
      <c r="G1306">
        <f>martianeum3[[#This Row],[stan_magazynu '[kg']]]+martianeum3[[#This Row],[ile_kg_materiału_z_ładunku]]</f>
        <v>106.19999999999993</v>
      </c>
      <c r="H1306">
        <f>IF(martianeum3[[#This Row],[stan_po_wydobyciu_z_ładunku]]&gt;=100,100,0)</f>
        <v>100</v>
      </c>
      <c r="I1306">
        <f>martianeum3[[#This Row],[stan_po_wydobyciu_z_ładunku]]-martianeum3[[#This Row],[ile_zabiera_na_orbite]]</f>
        <v>6.1999999999999318</v>
      </c>
    </row>
    <row r="1307" spans="1:9" x14ac:dyDescent="0.25">
      <c r="A1307" s="1">
        <v>49946</v>
      </c>
      <c r="B1307">
        <f t="shared" si="20"/>
        <v>6.1999999999999318</v>
      </c>
      <c r="C1307" t="s">
        <v>7</v>
      </c>
      <c r="D1307">
        <v>21.5</v>
      </c>
      <c r="E1307">
        <v>0</v>
      </c>
      <c r="F1307">
        <f>IF(martianeum3[[#This Row],[zawartosc '[%']]]&gt;=1,martianeum3[[#This Row],[masa '[kg']]]*martianeum3[[#This Row],[zawartosc '[%']]]*0.01,0)</f>
        <v>0</v>
      </c>
      <c r="G1307">
        <f>martianeum3[[#This Row],[stan_magazynu '[kg']]]+martianeum3[[#This Row],[ile_kg_materiału_z_ładunku]]</f>
        <v>6.1999999999999318</v>
      </c>
      <c r="H1307">
        <f>IF(martianeum3[[#This Row],[stan_po_wydobyciu_z_ładunku]]&gt;=100,100,0)</f>
        <v>0</v>
      </c>
      <c r="I1307">
        <f>martianeum3[[#This Row],[stan_po_wydobyciu_z_ładunku]]-martianeum3[[#This Row],[ile_zabiera_na_orbite]]</f>
        <v>6.1999999999999318</v>
      </c>
    </row>
    <row r="1308" spans="1:9" x14ac:dyDescent="0.25">
      <c r="A1308" s="1">
        <v>49947</v>
      </c>
      <c r="B1308">
        <f t="shared" si="20"/>
        <v>6.1999999999999318</v>
      </c>
      <c r="C1308" t="s">
        <v>11</v>
      </c>
      <c r="D1308">
        <v>29.5</v>
      </c>
      <c r="E1308">
        <v>12.2</v>
      </c>
      <c r="F1308">
        <f>IF(martianeum3[[#This Row],[zawartosc '[%']]]&gt;=1,martianeum3[[#This Row],[masa '[kg']]]*martianeum3[[#This Row],[zawartosc '[%']]]*0.01,0)</f>
        <v>3.5989999999999998</v>
      </c>
      <c r="G1308">
        <f>martianeum3[[#This Row],[stan_magazynu '[kg']]]+martianeum3[[#This Row],[ile_kg_materiału_z_ładunku]]</f>
        <v>9.798999999999932</v>
      </c>
      <c r="H1308">
        <f>IF(martianeum3[[#This Row],[stan_po_wydobyciu_z_ładunku]]&gt;=100,100,0)</f>
        <v>0</v>
      </c>
      <c r="I1308">
        <f>martianeum3[[#This Row],[stan_po_wydobyciu_z_ładunku]]-martianeum3[[#This Row],[ile_zabiera_na_orbite]]</f>
        <v>9.798999999999932</v>
      </c>
    </row>
    <row r="1309" spans="1:9" x14ac:dyDescent="0.25">
      <c r="A1309" s="1">
        <v>49948</v>
      </c>
      <c r="B1309">
        <f t="shared" si="20"/>
        <v>9.798999999999932</v>
      </c>
      <c r="C1309" t="s">
        <v>7</v>
      </c>
      <c r="D1309">
        <v>17.7</v>
      </c>
      <c r="E1309">
        <v>10.1</v>
      </c>
      <c r="F1309">
        <f>IF(martianeum3[[#This Row],[zawartosc '[%']]]&gt;=1,martianeum3[[#This Row],[masa '[kg']]]*martianeum3[[#This Row],[zawartosc '[%']]]*0.01,0)</f>
        <v>1.7876999999999998</v>
      </c>
      <c r="G1309">
        <f>martianeum3[[#This Row],[stan_magazynu '[kg']]]+martianeum3[[#This Row],[ile_kg_materiału_z_ładunku]]</f>
        <v>11.586699999999931</v>
      </c>
      <c r="H1309">
        <f>IF(martianeum3[[#This Row],[stan_po_wydobyciu_z_ładunku]]&gt;=100,100,0)</f>
        <v>0</v>
      </c>
      <c r="I1309">
        <f>martianeum3[[#This Row],[stan_po_wydobyciu_z_ładunku]]-martianeum3[[#This Row],[ile_zabiera_na_orbite]]</f>
        <v>11.586699999999931</v>
      </c>
    </row>
    <row r="1310" spans="1:9" x14ac:dyDescent="0.25">
      <c r="A1310" s="1">
        <v>49949</v>
      </c>
      <c r="B1310">
        <f t="shared" si="20"/>
        <v>11.586699999999931</v>
      </c>
      <c r="C1310" t="s">
        <v>19</v>
      </c>
      <c r="D1310">
        <v>26.7</v>
      </c>
      <c r="E1310">
        <v>1.2</v>
      </c>
      <c r="F1310">
        <f>IF(martianeum3[[#This Row],[zawartosc '[%']]]&gt;=1,martianeum3[[#This Row],[masa '[kg']]]*martianeum3[[#This Row],[zawartosc '[%']]]*0.01,0)</f>
        <v>0.32040000000000002</v>
      </c>
      <c r="G1310">
        <f>martianeum3[[#This Row],[stan_magazynu '[kg']]]+martianeum3[[#This Row],[ile_kg_materiału_z_ładunku]]</f>
        <v>11.907099999999931</v>
      </c>
      <c r="H1310">
        <f>IF(martianeum3[[#This Row],[stan_po_wydobyciu_z_ładunku]]&gt;=100,100,0)</f>
        <v>0</v>
      </c>
      <c r="I1310">
        <f>martianeum3[[#This Row],[stan_po_wydobyciu_z_ładunku]]-martianeum3[[#This Row],[ile_zabiera_na_orbite]]</f>
        <v>11.907099999999931</v>
      </c>
    </row>
    <row r="1311" spans="1:9" x14ac:dyDescent="0.25">
      <c r="A1311" s="1">
        <v>49950</v>
      </c>
      <c r="B1311">
        <f t="shared" si="20"/>
        <v>11.907099999999931</v>
      </c>
      <c r="C1311" t="s">
        <v>10</v>
      </c>
      <c r="D1311">
        <v>13.3</v>
      </c>
      <c r="E1311">
        <v>0.5</v>
      </c>
      <c r="F1311">
        <f>IF(martianeum3[[#This Row],[zawartosc '[%']]]&gt;=1,martianeum3[[#This Row],[masa '[kg']]]*martianeum3[[#This Row],[zawartosc '[%']]]*0.01,0)</f>
        <v>0</v>
      </c>
      <c r="G1311">
        <f>martianeum3[[#This Row],[stan_magazynu '[kg']]]+martianeum3[[#This Row],[ile_kg_materiału_z_ładunku]]</f>
        <v>11.907099999999931</v>
      </c>
      <c r="H1311">
        <f>IF(martianeum3[[#This Row],[stan_po_wydobyciu_z_ładunku]]&gt;=100,100,0)</f>
        <v>0</v>
      </c>
      <c r="I1311">
        <f>martianeum3[[#This Row],[stan_po_wydobyciu_z_ładunku]]-martianeum3[[#This Row],[ile_zabiera_na_orbite]]</f>
        <v>11.907099999999931</v>
      </c>
    </row>
    <row r="1312" spans="1:9" x14ac:dyDescent="0.25">
      <c r="A1312" s="1">
        <v>49951</v>
      </c>
      <c r="B1312">
        <f t="shared" si="20"/>
        <v>11.907099999999931</v>
      </c>
      <c r="C1312" t="s">
        <v>7</v>
      </c>
      <c r="D1312">
        <v>13.4</v>
      </c>
      <c r="E1312">
        <v>23.4</v>
      </c>
      <c r="F1312">
        <f>IF(martianeum3[[#This Row],[zawartosc '[%']]]&gt;=1,martianeum3[[#This Row],[masa '[kg']]]*martianeum3[[#This Row],[zawartosc '[%']]]*0.01,0)</f>
        <v>3.1356000000000002</v>
      </c>
      <c r="G1312">
        <f>martianeum3[[#This Row],[stan_magazynu '[kg']]]+martianeum3[[#This Row],[ile_kg_materiału_z_ładunku]]</f>
        <v>15.042699999999931</v>
      </c>
      <c r="H1312">
        <f>IF(martianeum3[[#This Row],[stan_po_wydobyciu_z_ładunku]]&gt;=100,100,0)</f>
        <v>0</v>
      </c>
      <c r="I1312">
        <f>martianeum3[[#This Row],[stan_po_wydobyciu_z_ładunku]]-martianeum3[[#This Row],[ile_zabiera_na_orbite]]</f>
        <v>15.042699999999931</v>
      </c>
    </row>
    <row r="1313" spans="1:9" x14ac:dyDescent="0.25">
      <c r="A1313" s="1">
        <v>49952</v>
      </c>
      <c r="B1313">
        <f t="shared" si="20"/>
        <v>15.042699999999931</v>
      </c>
      <c r="C1313" t="s">
        <v>11</v>
      </c>
      <c r="D1313">
        <v>22.1</v>
      </c>
      <c r="E1313">
        <v>17.7</v>
      </c>
      <c r="F1313">
        <f>IF(martianeum3[[#This Row],[zawartosc '[%']]]&gt;=1,martianeum3[[#This Row],[masa '[kg']]]*martianeum3[[#This Row],[zawartosc '[%']]]*0.01,0)</f>
        <v>3.9117000000000002</v>
      </c>
      <c r="G1313">
        <f>martianeum3[[#This Row],[stan_magazynu '[kg']]]+martianeum3[[#This Row],[ile_kg_materiału_z_ładunku]]</f>
        <v>18.954399999999932</v>
      </c>
      <c r="H1313">
        <f>IF(martianeum3[[#This Row],[stan_po_wydobyciu_z_ładunku]]&gt;=100,100,0)</f>
        <v>0</v>
      </c>
      <c r="I1313">
        <f>martianeum3[[#This Row],[stan_po_wydobyciu_z_ładunku]]-martianeum3[[#This Row],[ile_zabiera_na_orbite]]</f>
        <v>18.954399999999932</v>
      </c>
    </row>
    <row r="1314" spans="1:9" x14ac:dyDescent="0.25">
      <c r="A1314" s="1">
        <v>49953</v>
      </c>
      <c r="B1314">
        <f t="shared" si="20"/>
        <v>18.954399999999932</v>
      </c>
      <c r="C1314" t="s">
        <v>22</v>
      </c>
      <c r="D1314">
        <v>11.4</v>
      </c>
      <c r="E1314">
        <v>0</v>
      </c>
      <c r="F1314">
        <f>IF(martianeum3[[#This Row],[zawartosc '[%']]]&gt;=1,martianeum3[[#This Row],[masa '[kg']]]*martianeum3[[#This Row],[zawartosc '[%']]]*0.01,0)</f>
        <v>0</v>
      </c>
      <c r="G1314">
        <f>martianeum3[[#This Row],[stan_magazynu '[kg']]]+martianeum3[[#This Row],[ile_kg_materiału_z_ładunku]]</f>
        <v>18.954399999999932</v>
      </c>
      <c r="H1314">
        <f>IF(martianeum3[[#This Row],[stan_po_wydobyciu_z_ładunku]]&gt;=100,100,0)</f>
        <v>0</v>
      </c>
      <c r="I1314">
        <f>martianeum3[[#This Row],[stan_po_wydobyciu_z_ładunku]]-martianeum3[[#This Row],[ile_zabiera_na_orbite]]</f>
        <v>18.954399999999932</v>
      </c>
    </row>
    <row r="1315" spans="1:9" x14ac:dyDescent="0.25">
      <c r="A1315" s="1">
        <v>49954</v>
      </c>
      <c r="B1315">
        <f t="shared" si="20"/>
        <v>18.954399999999932</v>
      </c>
      <c r="C1315" t="s">
        <v>15</v>
      </c>
      <c r="D1315">
        <v>26</v>
      </c>
      <c r="E1315">
        <v>4.9000000000000004</v>
      </c>
      <c r="F1315">
        <f>IF(martianeum3[[#This Row],[zawartosc '[%']]]&gt;=1,martianeum3[[#This Row],[masa '[kg']]]*martianeum3[[#This Row],[zawartosc '[%']]]*0.01,0)</f>
        <v>1.274</v>
      </c>
      <c r="G1315">
        <f>martianeum3[[#This Row],[stan_magazynu '[kg']]]+martianeum3[[#This Row],[ile_kg_materiału_z_ładunku]]</f>
        <v>20.228399999999933</v>
      </c>
      <c r="H1315">
        <f>IF(martianeum3[[#This Row],[stan_po_wydobyciu_z_ładunku]]&gt;=100,100,0)</f>
        <v>0</v>
      </c>
      <c r="I1315">
        <f>martianeum3[[#This Row],[stan_po_wydobyciu_z_ładunku]]-martianeum3[[#This Row],[ile_zabiera_na_orbite]]</f>
        <v>20.228399999999933</v>
      </c>
    </row>
    <row r="1316" spans="1:9" x14ac:dyDescent="0.25">
      <c r="A1316" s="1">
        <v>49955</v>
      </c>
      <c r="B1316">
        <f t="shared" si="20"/>
        <v>20.228399999999933</v>
      </c>
      <c r="C1316" t="s">
        <v>15</v>
      </c>
      <c r="D1316">
        <v>27.8</v>
      </c>
      <c r="E1316">
        <v>6.7</v>
      </c>
      <c r="F1316">
        <f>IF(martianeum3[[#This Row],[zawartosc '[%']]]&gt;=1,martianeum3[[#This Row],[masa '[kg']]]*martianeum3[[#This Row],[zawartosc '[%']]]*0.01,0)</f>
        <v>1.8626000000000003</v>
      </c>
      <c r="G1316">
        <f>martianeum3[[#This Row],[stan_magazynu '[kg']]]+martianeum3[[#This Row],[ile_kg_materiału_z_ładunku]]</f>
        <v>22.090999999999934</v>
      </c>
      <c r="H1316">
        <f>IF(martianeum3[[#This Row],[stan_po_wydobyciu_z_ładunku]]&gt;=100,100,0)</f>
        <v>0</v>
      </c>
      <c r="I1316">
        <f>martianeum3[[#This Row],[stan_po_wydobyciu_z_ładunku]]-martianeum3[[#This Row],[ile_zabiera_na_orbite]]</f>
        <v>22.090999999999934</v>
      </c>
    </row>
    <row r="1317" spans="1:9" x14ac:dyDescent="0.25">
      <c r="A1317" s="1">
        <v>49956</v>
      </c>
      <c r="B1317">
        <f t="shared" si="20"/>
        <v>22.090999999999934</v>
      </c>
      <c r="C1317" t="s">
        <v>7</v>
      </c>
      <c r="D1317">
        <v>29.3</v>
      </c>
      <c r="E1317">
        <v>1.7</v>
      </c>
      <c r="F1317">
        <f>IF(martianeum3[[#This Row],[zawartosc '[%']]]&gt;=1,martianeum3[[#This Row],[masa '[kg']]]*martianeum3[[#This Row],[zawartosc '[%']]]*0.01,0)</f>
        <v>0.49810000000000004</v>
      </c>
      <c r="G1317">
        <f>martianeum3[[#This Row],[stan_magazynu '[kg']]]+martianeum3[[#This Row],[ile_kg_materiału_z_ładunku]]</f>
        <v>22.589099999999934</v>
      </c>
      <c r="H1317">
        <f>IF(martianeum3[[#This Row],[stan_po_wydobyciu_z_ładunku]]&gt;=100,100,0)</f>
        <v>0</v>
      </c>
      <c r="I1317">
        <f>martianeum3[[#This Row],[stan_po_wydobyciu_z_ładunku]]-martianeum3[[#This Row],[ile_zabiera_na_orbite]]</f>
        <v>22.589099999999934</v>
      </c>
    </row>
    <row r="1318" spans="1:9" x14ac:dyDescent="0.25">
      <c r="A1318" s="1">
        <v>49957</v>
      </c>
      <c r="B1318">
        <f t="shared" si="20"/>
        <v>22.589099999999934</v>
      </c>
      <c r="C1318" t="s">
        <v>23</v>
      </c>
      <c r="D1318">
        <v>24.7</v>
      </c>
      <c r="E1318">
        <v>2.5</v>
      </c>
      <c r="F1318">
        <f>IF(martianeum3[[#This Row],[zawartosc '[%']]]&gt;=1,martianeum3[[#This Row],[masa '[kg']]]*martianeum3[[#This Row],[zawartosc '[%']]]*0.01,0)</f>
        <v>0.61750000000000005</v>
      </c>
      <c r="G1318">
        <f>martianeum3[[#This Row],[stan_magazynu '[kg']]]+martianeum3[[#This Row],[ile_kg_materiału_z_ładunku]]</f>
        <v>23.206599999999934</v>
      </c>
      <c r="H1318">
        <f>IF(martianeum3[[#This Row],[stan_po_wydobyciu_z_ładunku]]&gt;=100,100,0)</f>
        <v>0</v>
      </c>
      <c r="I1318">
        <f>martianeum3[[#This Row],[stan_po_wydobyciu_z_ładunku]]-martianeum3[[#This Row],[ile_zabiera_na_orbite]]</f>
        <v>23.206599999999934</v>
      </c>
    </row>
    <row r="1319" spans="1:9" x14ac:dyDescent="0.25">
      <c r="A1319" s="1">
        <v>49958</v>
      </c>
      <c r="B1319">
        <f t="shared" si="20"/>
        <v>23.206599999999934</v>
      </c>
      <c r="C1319" t="s">
        <v>4</v>
      </c>
      <c r="D1319">
        <v>16.600000000000001</v>
      </c>
      <c r="E1319">
        <v>0.1</v>
      </c>
      <c r="F1319">
        <f>IF(martianeum3[[#This Row],[zawartosc '[%']]]&gt;=1,martianeum3[[#This Row],[masa '[kg']]]*martianeum3[[#This Row],[zawartosc '[%']]]*0.01,0)</f>
        <v>0</v>
      </c>
      <c r="G1319">
        <f>martianeum3[[#This Row],[stan_magazynu '[kg']]]+martianeum3[[#This Row],[ile_kg_materiału_z_ładunku]]</f>
        <v>23.206599999999934</v>
      </c>
      <c r="H1319">
        <f>IF(martianeum3[[#This Row],[stan_po_wydobyciu_z_ładunku]]&gt;=100,100,0)</f>
        <v>0</v>
      </c>
      <c r="I1319">
        <f>martianeum3[[#This Row],[stan_po_wydobyciu_z_ładunku]]-martianeum3[[#This Row],[ile_zabiera_na_orbite]]</f>
        <v>23.206599999999934</v>
      </c>
    </row>
    <row r="1320" spans="1:9" x14ac:dyDescent="0.25">
      <c r="A1320" s="1">
        <v>49959</v>
      </c>
      <c r="B1320">
        <f t="shared" si="20"/>
        <v>23.206599999999934</v>
      </c>
      <c r="C1320" t="s">
        <v>18</v>
      </c>
      <c r="D1320">
        <v>27.5</v>
      </c>
      <c r="E1320">
        <v>0</v>
      </c>
      <c r="F1320">
        <f>IF(martianeum3[[#This Row],[zawartosc '[%']]]&gt;=1,martianeum3[[#This Row],[masa '[kg']]]*martianeum3[[#This Row],[zawartosc '[%']]]*0.01,0)</f>
        <v>0</v>
      </c>
      <c r="G1320">
        <f>martianeum3[[#This Row],[stan_magazynu '[kg']]]+martianeum3[[#This Row],[ile_kg_materiału_z_ładunku]]</f>
        <v>23.206599999999934</v>
      </c>
      <c r="H1320">
        <f>IF(martianeum3[[#This Row],[stan_po_wydobyciu_z_ładunku]]&gt;=100,100,0)</f>
        <v>0</v>
      </c>
      <c r="I1320">
        <f>martianeum3[[#This Row],[stan_po_wydobyciu_z_ładunku]]-martianeum3[[#This Row],[ile_zabiera_na_orbite]]</f>
        <v>23.206599999999934</v>
      </c>
    </row>
    <row r="1321" spans="1:9" x14ac:dyDescent="0.25">
      <c r="A1321" s="1">
        <v>49960</v>
      </c>
      <c r="B1321">
        <f t="shared" si="20"/>
        <v>23.206599999999934</v>
      </c>
      <c r="C1321" t="s">
        <v>15</v>
      </c>
      <c r="D1321">
        <v>22.7</v>
      </c>
      <c r="E1321">
        <v>0</v>
      </c>
      <c r="F1321">
        <f>IF(martianeum3[[#This Row],[zawartosc '[%']]]&gt;=1,martianeum3[[#This Row],[masa '[kg']]]*martianeum3[[#This Row],[zawartosc '[%']]]*0.01,0)</f>
        <v>0</v>
      </c>
      <c r="G1321">
        <f>martianeum3[[#This Row],[stan_magazynu '[kg']]]+martianeum3[[#This Row],[ile_kg_materiału_z_ładunku]]</f>
        <v>23.206599999999934</v>
      </c>
      <c r="H1321">
        <f>IF(martianeum3[[#This Row],[stan_po_wydobyciu_z_ładunku]]&gt;=100,100,0)</f>
        <v>0</v>
      </c>
      <c r="I1321">
        <f>martianeum3[[#This Row],[stan_po_wydobyciu_z_ładunku]]-martianeum3[[#This Row],[ile_zabiera_na_orbite]]</f>
        <v>23.206599999999934</v>
      </c>
    </row>
    <row r="1322" spans="1:9" x14ac:dyDescent="0.25">
      <c r="A1322" s="1">
        <v>49961</v>
      </c>
      <c r="B1322">
        <f t="shared" si="20"/>
        <v>23.206599999999934</v>
      </c>
      <c r="C1322" t="s">
        <v>12</v>
      </c>
      <c r="D1322">
        <v>20.100000000000001</v>
      </c>
      <c r="E1322">
        <v>10.5</v>
      </c>
      <c r="F1322">
        <f>IF(martianeum3[[#This Row],[zawartosc '[%']]]&gt;=1,martianeum3[[#This Row],[masa '[kg']]]*martianeum3[[#This Row],[zawartosc '[%']]]*0.01,0)</f>
        <v>2.1105</v>
      </c>
      <c r="G1322">
        <f>martianeum3[[#This Row],[stan_magazynu '[kg']]]+martianeum3[[#This Row],[ile_kg_materiału_z_ładunku]]</f>
        <v>25.317099999999932</v>
      </c>
      <c r="H1322">
        <f>IF(martianeum3[[#This Row],[stan_po_wydobyciu_z_ładunku]]&gt;=100,100,0)</f>
        <v>0</v>
      </c>
      <c r="I1322">
        <f>martianeum3[[#This Row],[stan_po_wydobyciu_z_ładunku]]-martianeum3[[#This Row],[ile_zabiera_na_orbite]]</f>
        <v>25.317099999999932</v>
      </c>
    </row>
    <row r="1323" spans="1:9" x14ac:dyDescent="0.25">
      <c r="A1323" s="1">
        <v>49962</v>
      </c>
      <c r="B1323">
        <f t="shared" si="20"/>
        <v>25.317099999999932</v>
      </c>
      <c r="C1323" t="s">
        <v>7</v>
      </c>
      <c r="D1323">
        <v>16.100000000000001</v>
      </c>
      <c r="E1323">
        <v>8.1</v>
      </c>
      <c r="F1323">
        <f>IF(martianeum3[[#This Row],[zawartosc '[%']]]&gt;=1,martianeum3[[#This Row],[masa '[kg']]]*martianeum3[[#This Row],[zawartosc '[%']]]*0.01,0)</f>
        <v>1.3041</v>
      </c>
      <c r="G1323">
        <f>martianeum3[[#This Row],[stan_magazynu '[kg']]]+martianeum3[[#This Row],[ile_kg_materiału_z_ładunku]]</f>
        <v>26.621199999999931</v>
      </c>
      <c r="H1323">
        <f>IF(martianeum3[[#This Row],[stan_po_wydobyciu_z_ładunku]]&gt;=100,100,0)</f>
        <v>0</v>
      </c>
      <c r="I1323">
        <f>martianeum3[[#This Row],[stan_po_wydobyciu_z_ładunku]]-martianeum3[[#This Row],[ile_zabiera_na_orbite]]</f>
        <v>26.621199999999931</v>
      </c>
    </row>
    <row r="1324" spans="1:9" x14ac:dyDescent="0.25">
      <c r="A1324" s="1">
        <v>49963</v>
      </c>
      <c r="B1324">
        <f t="shared" si="20"/>
        <v>26.621199999999931</v>
      </c>
      <c r="C1324" t="s">
        <v>7</v>
      </c>
      <c r="D1324">
        <v>13.9</v>
      </c>
      <c r="E1324">
        <v>0</v>
      </c>
      <c r="F1324">
        <f>IF(martianeum3[[#This Row],[zawartosc '[%']]]&gt;=1,martianeum3[[#This Row],[masa '[kg']]]*martianeum3[[#This Row],[zawartosc '[%']]]*0.01,0)</f>
        <v>0</v>
      </c>
      <c r="G1324">
        <f>martianeum3[[#This Row],[stan_magazynu '[kg']]]+martianeum3[[#This Row],[ile_kg_materiału_z_ładunku]]</f>
        <v>26.621199999999931</v>
      </c>
      <c r="H1324">
        <f>IF(martianeum3[[#This Row],[stan_po_wydobyciu_z_ładunku]]&gt;=100,100,0)</f>
        <v>0</v>
      </c>
      <c r="I1324">
        <f>martianeum3[[#This Row],[stan_po_wydobyciu_z_ładunku]]-martianeum3[[#This Row],[ile_zabiera_na_orbite]]</f>
        <v>26.621199999999931</v>
      </c>
    </row>
    <row r="1325" spans="1:9" x14ac:dyDescent="0.25">
      <c r="A1325" s="1">
        <v>49964</v>
      </c>
      <c r="B1325">
        <f t="shared" si="20"/>
        <v>26.621199999999931</v>
      </c>
      <c r="C1325" t="s">
        <v>12</v>
      </c>
      <c r="D1325">
        <v>22.3</v>
      </c>
      <c r="E1325">
        <v>0</v>
      </c>
      <c r="F1325">
        <f>IF(martianeum3[[#This Row],[zawartosc '[%']]]&gt;=1,martianeum3[[#This Row],[masa '[kg']]]*martianeum3[[#This Row],[zawartosc '[%']]]*0.01,0)</f>
        <v>0</v>
      </c>
      <c r="G1325">
        <f>martianeum3[[#This Row],[stan_magazynu '[kg']]]+martianeum3[[#This Row],[ile_kg_materiału_z_ładunku]]</f>
        <v>26.621199999999931</v>
      </c>
      <c r="H1325">
        <f>IF(martianeum3[[#This Row],[stan_po_wydobyciu_z_ładunku]]&gt;=100,100,0)</f>
        <v>0</v>
      </c>
      <c r="I1325">
        <f>martianeum3[[#This Row],[stan_po_wydobyciu_z_ładunku]]-martianeum3[[#This Row],[ile_zabiera_na_orbite]]</f>
        <v>26.621199999999931</v>
      </c>
    </row>
    <row r="1326" spans="1:9" x14ac:dyDescent="0.25">
      <c r="A1326" s="1">
        <v>49965</v>
      </c>
      <c r="B1326">
        <f t="shared" si="20"/>
        <v>26.621199999999931</v>
      </c>
      <c r="C1326" t="s">
        <v>26</v>
      </c>
      <c r="D1326">
        <v>13</v>
      </c>
      <c r="E1326">
        <v>0</v>
      </c>
      <c r="F1326">
        <f>IF(martianeum3[[#This Row],[zawartosc '[%']]]&gt;=1,martianeum3[[#This Row],[masa '[kg']]]*martianeum3[[#This Row],[zawartosc '[%']]]*0.01,0)</f>
        <v>0</v>
      </c>
      <c r="G1326">
        <f>martianeum3[[#This Row],[stan_magazynu '[kg']]]+martianeum3[[#This Row],[ile_kg_materiału_z_ładunku]]</f>
        <v>26.621199999999931</v>
      </c>
      <c r="H1326">
        <f>IF(martianeum3[[#This Row],[stan_po_wydobyciu_z_ładunku]]&gt;=100,100,0)</f>
        <v>0</v>
      </c>
      <c r="I1326">
        <f>martianeum3[[#This Row],[stan_po_wydobyciu_z_ładunku]]-martianeum3[[#This Row],[ile_zabiera_na_orbite]]</f>
        <v>26.621199999999931</v>
      </c>
    </row>
    <row r="1327" spans="1:9" x14ac:dyDescent="0.25">
      <c r="A1327" s="1">
        <v>49966</v>
      </c>
      <c r="B1327">
        <f t="shared" si="20"/>
        <v>26.621199999999931</v>
      </c>
      <c r="C1327" t="s">
        <v>11</v>
      </c>
      <c r="D1327">
        <v>16.2</v>
      </c>
      <c r="E1327">
        <v>0</v>
      </c>
      <c r="F1327">
        <f>IF(martianeum3[[#This Row],[zawartosc '[%']]]&gt;=1,martianeum3[[#This Row],[masa '[kg']]]*martianeum3[[#This Row],[zawartosc '[%']]]*0.01,0)</f>
        <v>0</v>
      </c>
      <c r="G1327">
        <f>martianeum3[[#This Row],[stan_magazynu '[kg']]]+martianeum3[[#This Row],[ile_kg_materiału_z_ładunku]]</f>
        <v>26.621199999999931</v>
      </c>
      <c r="H1327">
        <f>IF(martianeum3[[#This Row],[stan_po_wydobyciu_z_ładunku]]&gt;=100,100,0)</f>
        <v>0</v>
      </c>
      <c r="I1327">
        <f>martianeum3[[#This Row],[stan_po_wydobyciu_z_ładunku]]-martianeum3[[#This Row],[ile_zabiera_na_orbite]]</f>
        <v>26.621199999999931</v>
      </c>
    </row>
    <row r="1328" spans="1:9" x14ac:dyDescent="0.25">
      <c r="A1328" s="1">
        <v>49967</v>
      </c>
      <c r="B1328">
        <f t="shared" si="20"/>
        <v>26.621199999999931</v>
      </c>
      <c r="C1328" t="s">
        <v>14</v>
      </c>
      <c r="D1328">
        <v>24.8</v>
      </c>
      <c r="E1328">
        <v>0</v>
      </c>
      <c r="F1328">
        <f>IF(martianeum3[[#This Row],[zawartosc '[%']]]&gt;=1,martianeum3[[#This Row],[masa '[kg']]]*martianeum3[[#This Row],[zawartosc '[%']]]*0.01,0)</f>
        <v>0</v>
      </c>
      <c r="G1328">
        <f>martianeum3[[#This Row],[stan_magazynu '[kg']]]+martianeum3[[#This Row],[ile_kg_materiału_z_ładunku]]</f>
        <v>26.621199999999931</v>
      </c>
      <c r="H1328">
        <f>IF(martianeum3[[#This Row],[stan_po_wydobyciu_z_ładunku]]&gt;=100,100,0)</f>
        <v>0</v>
      </c>
      <c r="I1328">
        <f>martianeum3[[#This Row],[stan_po_wydobyciu_z_ładunku]]-martianeum3[[#This Row],[ile_zabiera_na_orbite]]</f>
        <v>26.621199999999931</v>
      </c>
    </row>
    <row r="1329" spans="1:9" x14ac:dyDescent="0.25">
      <c r="A1329" s="1">
        <v>49968</v>
      </c>
      <c r="B1329">
        <f t="shared" si="20"/>
        <v>26.621199999999931</v>
      </c>
      <c r="C1329" t="s">
        <v>13</v>
      </c>
      <c r="D1329">
        <v>29.7</v>
      </c>
      <c r="E1329">
        <v>0</v>
      </c>
      <c r="F1329">
        <f>IF(martianeum3[[#This Row],[zawartosc '[%']]]&gt;=1,martianeum3[[#This Row],[masa '[kg']]]*martianeum3[[#This Row],[zawartosc '[%']]]*0.01,0)</f>
        <v>0</v>
      </c>
      <c r="G1329">
        <f>martianeum3[[#This Row],[stan_magazynu '[kg']]]+martianeum3[[#This Row],[ile_kg_materiału_z_ładunku]]</f>
        <v>26.621199999999931</v>
      </c>
      <c r="H1329">
        <f>IF(martianeum3[[#This Row],[stan_po_wydobyciu_z_ładunku]]&gt;=100,100,0)</f>
        <v>0</v>
      </c>
      <c r="I1329">
        <f>martianeum3[[#This Row],[stan_po_wydobyciu_z_ładunku]]-martianeum3[[#This Row],[ile_zabiera_na_orbite]]</f>
        <v>26.621199999999931</v>
      </c>
    </row>
    <row r="1330" spans="1:9" x14ac:dyDescent="0.25">
      <c r="A1330" s="1">
        <v>49969</v>
      </c>
      <c r="B1330">
        <f t="shared" si="20"/>
        <v>26.621199999999931</v>
      </c>
      <c r="C1330" t="s">
        <v>10</v>
      </c>
      <c r="D1330">
        <v>17.600000000000001</v>
      </c>
      <c r="E1330">
        <v>14.7</v>
      </c>
      <c r="F1330">
        <f>IF(martianeum3[[#This Row],[zawartosc '[%']]]&gt;=1,martianeum3[[#This Row],[masa '[kg']]]*martianeum3[[#This Row],[zawartosc '[%']]]*0.01,0)</f>
        <v>2.5872000000000002</v>
      </c>
      <c r="G1330">
        <f>martianeum3[[#This Row],[stan_magazynu '[kg']]]+martianeum3[[#This Row],[ile_kg_materiału_z_ładunku]]</f>
        <v>29.20839999999993</v>
      </c>
      <c r="H1330">
        <f>IF(martianeum3[[#This Row],[stan_po_wydobyciu_z_ładunku]]&gt;=100,100,0)</f>
        <v>0</v>
      </c>
      <c r="I1330">
        <f>martianeum3[[#This Row],[stan_po_wydobyciu_z_ładunku]]-martianeum3[[#This Row],[ile_zabiera_na_orbite]]</f>
        <v>29.20839999999993</v>
      </c>
    </row>
    <row r="1331" spans="1:9" x14ac:dyDescent="0.25">
      <c r="A1331" s="1">
        <v>49970</v>
      </c>
      <c r="B1331">
        <f t="shared" si="20"/>
        <v>29.20839999999993</v>
      </c>
      <c r="C1331" t="s">
        <v>10</v>
      </c>
      <c r="D1331">
        <v>10.4</v>
      </c>
      <c r="E1331">
        <v>27.7</v>
      </c>
      <c r="F1331">
        <f>IF(martianeum3[[#This Row],[zawartosc '[%']]]&gt;=1,martianeum3[[#This Row],[masa '[kg']]]*martianeum3[[#This Row],[zawartosc '[%']]]*0.01,0)</f>
        <v>2.8807999999999998</v>
      </c>
      <c r="G1331">
        <f>martianeum3[[#This Row],[stan_magazynu '[kg']]]+martianeum3[[#This Row],[ile_kg_materiału_z_ładunku]]</f>
        <v>32.089199999999927</v>
      </c>
      <c r="H1331">
        <f>IF(martianeum3[[#This Row],[stan_po_wydobyciu_z_ładunku]]&gt;=100,100,0)</f>
        <v>0</v>
      </c>
      <c r="I1331">
        <f>martianeum3[[#This Row],[stan_po_wydobyciu_z_ładunku]]-martianeum3[[#This Row],[ile_zabiera_na_orbite]]</f>
        <v>32.089199999999927</v>
      </c>
    </row>
    <row r="1332" spans="1:9" x14ac:dyDescent="0.25">
      <c r="A1332" s="1">
        <v>49971</v>
      </c>
      <c r="B1332">
        <f t="shared" si="20"/>
        <v>32.089199999999927</v>
      </c>
      <c r="C1332" t="s">
        <v>15</v>
      </c>
      <c r="D1332">
        <v>17</v>
      </c>
      <c r="E1332">
        <v>1.1000000000000001</v>
      </c>
      <c r="F1332">
        <f>IF(martianeum3[[#This Row],[zawartosc '[%']]]&gt;=1,martianeum3[[#This Row],[masa '[kg']]]*martianeum3[[#This Row],[zawartosc '[%']]]*0.01,0)</f>
        <v>0.18700000000000003</v>
      </c>
      <c r="G1332">
        <f>martianeum3[[#This Row],[stan_magazynu '[kg']]]+martianeum3[[#This Row],[ile_kg_materiału_z_ładunku]]</f>
        <v>32.276199999999925</v>
      </c>
      <c r="H1332">
        <f>IF(martianeum3[[#This Row],[stan_po_wydobyciu_z_ładunku]]&gt;=100,100,0)</f>
        <v>0</v>
      </c>
      <c r="I1332">
        <f>martianeum3[[#This Row],[stan_po_wydobyciu_z_ładunku]]-martianeum3[[#This Row],[ile_zabiera_na_orbite]]</f>
        <v>32.276199999999925</v>
      </c>
    </row>
    <row r="1333" spans="1:9" x14ac:dyDescent="0.25">
      <c r="A1333" s="1">
        <v>49972</v>
      </c>
      <c r="B1333">
        <f t="shared" si="20"/>
        <v>32.276199999999925</v>
      </c>
      <c r="C1333" t="s">
        <v>18</v>
      </c>
      <c r="D1333">
        <v>15.7</v>
      </c>
      <c r="E1333">
        <v>5.9</v>
      </c>
      <c r="F1333">
        <f>IF(martianeum3[[#This Row],[zawartosc '[%']]]&gt;=1,martianeum3[[#This Row],[masa '[kg']]]*martianeum3[[#This Row],[zawartosc '[%']]]*0.01,0)</f>
        <v>0.92630000000000001</v>
      </c>
      <c r="G1333">
        <f>martianeum3[[#This Row],[stan_magazynu '[kg']]]+martianeum3[[#This Row],[ile_kg_materiału_z_ładunku]]</f>
        <v>33.202499999999922</v>
      </c>
      <c r="H1333">
        <f>IF(martianeum3[[#This Row],[stan_po_wydobyciu_z_ładunku]]&gt;=100,100,0)</f>
        <v>0</v>
      </c>
      <c r="I1333">
        <f>martianeum3[[#This Row],[stan_po_wydobyciu_z_ładunku]]-martianeum3[[#This Row],[ile_zabiera_na_orbite]]</f>
        <v>33.202499999999922</v>
      </c>
    </row>
    <row r="1334" spans="1:9" x14ac:dyDescent="0.25">
      <c r="A1334" s="1">
        <v>49973</v>
      </c>
      <c r="B1334">
        <f t="shared" si="20"/>
        <v>33.202499999999922</v>
      </c>
      <c r="C1334" t="s">
        <v>19</v>
      </c>
      <c r="D1334">
        <v>23.8</v>
      </c>
      <c r="E1334">
        <v>4.3</v>
      </c>
      <c r="F1334">
        <f>IF(martianeum3[[#This Row],[zawartosc '[%']]]&gt;=1,martianeum3[[#This Row],[masa '[kg']]]*martianeum3[[#This Row],[zawartosc '[%']]]*0.01,0)</f>
        <v>1.0234000000000001</v>
      </c>
      <c r="G1334">
        <f>martianeum3[[#This Row],[stan_magazynu '[kg']]]+martianeum3[[#This Row],[ile_kg_materiału_z_ładunku]]</f>
        <v>34.225899999999925</v>
      </c>
      <c r="H1334">
        <f>IF(martianeum3[[#This Row],[stan_po_wydobyciu_z_ładunku]]&gt;=100,100,0)</f>
        <v>0</v>
      </c>
      <c r="I1334">
        <f>martianeum3[[#This Row],[stan_po_wydobyciu_z_ładunku]]-martianeum3[[#This Row],[ile_zabiera_na_orbite]]</f>
        <v>34.225899999999925</v>
      </c>
    </row>
    <row r="1335" spans="1:9" x14ac:dyDescent="0.25">
      <c r="A1335" s="1">
        <v>49974</v>
      </c>
      <c r="B1335">
        <f t="shared" si="20"/>
        <v>34.225899999999925</v>
      </c>
      <c r="C1335" t="s">
        <v>11</v>
      </c>
      <c r="D1335">
        <v>16.2</v>
      </c>
      <c r="E1335">
        <v>8.6999999999999993</v>
      </c>
      <c r="F1335">
        <f>IF(martianeum3[[#This Row],[zawartosc '[%']]]&gt;=1,martianeum3[[#This Row],[masa '[kg']]]*martianeum3[[#This Row],[zawartosc '[%']]]*0.01,0)</f>
        <v>1.4093999999999998</v>
      </c>
      <c r="G1335">
        <f>martianeum3[[#This Row],[stan_magazynu '[kg']]]+martianeum3[[#This Row],[ile_kg_materiału_z_ładunku]]</f>
        <v>35.635299999999923</v>
      </c>
      <c r="H1335">
        <f>IF(martianeum3[[#This Row],[stan_po_wydobyciu_z_ładunku]]&gt;=100,100,0)</f>
        <v>0</v>
      </c>
      <c r="I1335">
        <f>martianeum3[[#This Row],[stan_po_wydobyciu_z_ładunku]]-martianeum3[[#This Row],[ile_zabiera_na_orbite]]</f>
        <v>35.635299999999923</v>
      </c>
    </row>
    <row r="1336" spans="1:9" x14ac:dyDescent="0.25">
      <c r="A1336" s="1">
        <v>49975</v>
      </c>
      <c r="B1336">
        <f t="shared" si="20"/>
        <v>35.635299999999923</v>
      </c>
      <c r="C1336" t="s">
        <v>5</v>
      </c>
      <c r="D1336">
        <v>23.3</v>
      </c>
      <c r="E1336">
        <v>5.8</v>
      </c>
      <c r="F1336">
        <f>IF(martianeum3[[#This Row],[zawartosc '[%']]]&gt;=1,martianeum3[[#This Row],[masa '[kg']]]*martianeum3[[#This Row],[zawartosc '[%']]]*0.01,0)</f>
        <v>1.3513999999999999</v>
      </c>
      <c r="G1336">
        <f>martianeum3[[#This Row],[stan_magazynu '[kg']]]+martianeum3[[#This Row],[ile_kg_materiału_z_ładunku]]</f>
        <v>36.986699999999921</v>
      </c>
      <c r="H1336">
        <f>IF(martianeum3[[#This Row],[stan_po_wydobyciu_z_ładunku]]&gt;=100,100,0)</f>
        <v>0</v>
      </c>
      <c r="I1336">
        <f>martianeum3[[#This Row],[stan_po_wydobyciu_z_ładunku]]-martianeum3[[#This Row],[ile_zabiera_na_orbite]]</f>
        <v>36.986699999999921</v>
      </c>
    </row>
    <row r="1337" spans="1:9" x14ac:dyDescent="0.25">
      <c r="A1337" s="1">
        <v>49976</v>
      </c>
      <c r="B1337">
        <f t="shared" si="20"/>
        <v>36.986699999999921</v>
      </c>
      <c r="C1337" t="s">
        <v>7</v>
      </c>
      <c r="D1337">
        <v>18.7</v>
      </c>
      <c r="E1337">
        <v>1.1000000000000001</v>
      </c>
      <c r="F1337">
        <f>IF(martianeum3[[#This Row],[zawartosc '[%']]]&gt;=1,martianeum3[[#This Row],[masa '[kg']]]*martianeum3[[#This Row],[zawartosc '[%']]]*0.01,0)</f>
        <v>0.20569999999999999</v>
      </c>
      <c r="G1337">
        <f>martianeum3[[#This Row],[stan_magazynu '[kg']]]+martianeum3[[#This Row],[ile_kg_materiału_z_ładunku]]</f>
        <v>37.192399999999921</v>
      </c>
      <c r="H1337">
        <f>IF(martianeum3[[#This Row],[stan_po_wydobyciu_z_ładunku]]&gt;=100,100,0)</f>
        <v>0</v>
      </c>
      <c r="I1337">
        <f>martianeum3[[#This Row],[stan_po_wydobyciu_z_ładunku]]-martianeum3[[#This Row],[ile_zabiera_na_orbite]]</f>
        <v>37.192399999999921</v>
      </c>
    </row>
    <row r="1338" spans="1:9" x14ac:dyDescent="0.25">
      <c r="A1338" s="1">
        <v>49977</v>
      </c>
      <c r="B1338">
        <f t="shared" si="20"/>
        <v>37.192399999999921</v>
      </c>
      <c r="C1338" t="s">
        <v>17</v>
      </c>
      <c r="D1338">
        <v>27.9</v>
      </c>
      <c r="E1338">
        <v>2.6</v>
      </c>
      <c r="F1338">
        <f>IF(martianeum3[[#This Row],[zawartosc '[%']]]&gt;=1,martianeum3[[#This Row],[masa '[kg']]]*martianeum3[[#This Row],[zawartosc '[%']]]*0.01,0)</f>
        <v>0.72539999999999993</v>
      </c>
      <c r="G1338">
        <f>martianeum3[[#This Row],[stan_magazynu '[kg']]]+martianeum3[[#This Row],[ile_kg_materiału_z_ładunku]]</f>
        <v>37.917799999999922</v>
      </c>
      <c r="H1338">
        <f>IF(martianeum3[[#This Row],[stan_po_wydobyciu_z_ładunku]]&gt;=100,100,0)</f>
        <v>0</v>
      </c>
      <c r="I1338">
        <f>martianeum3[[#This Row],[stan_po_wydobyciu_z_ładunku]]-martianeum3[[#This Row],[ile_zabiera_na_orbite]]</f>
        <v>37.917799999999922</v>
      </c>
    </row>
    <row r="1339" spans="1:9" x14ac:dyDescent="0.25">
      <c r="A1339" s="1">
        <v>49978</v>
      </c>
      <c r="B1339">
        <f t="shared" si="20"/>
        <v>37.917799999999922</v>
      </c>
      <c r="C1339" t="s">
        <v>18</v>
      </c>
      <c r="D1339">
        <v>19.8</v>
      </c>
      <c r="E1339">
        <v>0</v>
      </c>
      <c r="F1339">
        <f>IF(martianeum3[[#This Row],[zawartosc '[%']]]&gt;=1,martianeum3[[#This Row],[masa '[kg']]]*martianeum3[[#This Row],[zawartosc '[%']]]*0.01,0)</f>
        <v>0</v>
      </c>
      <c r="G1339">
        <f>martianeum3[[#This Row],[stan_magazynu '[kg']]]+martianeum3[[#This Row],[ile_kg_materiału_z_ładunku]]</f>
        <v>37.917799999999922</v>
      </c>
      <c r="H1339">
        <f>IF(martianeum3[[#This Row],[stan_po_wydobyciu_z_ładunku]]&gt;=100,100,0)</f>
        <v>0</v>
      </c>
      <c r="I1339">
        <f>martianeum3[[#This Row],[stan_po_wydobyciu_z_ładunku]]-martianeum3[[#This Row],[ile_zabiera_na_orbite]]</f>
        <v>37.917799999999922</v>
      </c>
    </row>
    <row r="1340" spans="1:9" x14ac:dyDescent="0.25">
      <c r="A1340" s="1">
        <v>49979</v>
      </c>
      <c r="B1340">
        <f t="shared" si="20"/>
        <v>37.917799999999922</v>
      </c>
      <c r="C1340" t="s">
        <v>11</v>
      </c>
      <c r="D1340">
        <v>16.7</v>
      </c>
      <c r="E1340">
        <v>3.5</v>
      </c>
      <c r="F1340">
        <f>IF(martianeum3[[#This Row],[zawartosc '[%']]]&gt;=1,martianeum3[[#This Row],[masa '[kg']]]*martianeum3[[#This Row],[zawartosc '[%']]]*0.01,0)</f>
        <v>0.58450000000000002</v>
      </c>
      <c r="G1340">
        <f>martianeum3[[#This Row],[stan_magazynu '[kg']]]+martianeum3[[#This Row],[ile_kg_materiału_z_ładunku]]</f>
        <v>38.50229999999992</v>
      </c>
      <c r="H1340">
        <f>IF(martianeum3[[#This Row],[stan_po_wydobyciu_z_ładunku]]&gt;=100,100,0)</f>
        <v>0</v>
      </c>
      <c r="I1340">
        <f>martianeum3[[#This Row],[stan_po_wydobyciu_z_ładunku]]-martianeum3[[#This Row],[ile_zabiera_na_orbite]]</f>
        <v>38.50229999999992</v>
      </c>
    </row>
    <row r="1341" spans="1:9" x14ac:dyDescent="0.25">
      <c r="A1341" s="1">
        <v>49980</v>
      </c>
      <c r="B1341">
        <f t="shared" si="20"/>
        <v>38.50229999999992</v>
      </c>
      <c r="C1341" t="s">
        <v>23</v>
      </c>
      <c r="D1341">
        <v>28.6</v>
      </c>
      <c r="E1341">
        <v>0</v>
      </c>
      <c r="F1341">
        <f>IF(martianeum3[[#This Row],[zawartosc '[%']]]&gt;=1,martianeum3[[#This Row],[masa '[kg']]]*martianeum3[[#This Row],[zawartosc '[%']]]*0.01,0)</f>
        <v>0</v>
      </c>
      <c r="G1341">
        <f>martianeum3[[#This Row],[stan_magazynu '[kg']]]+martianeum3[[#This Row],[ile_kg_materiału_z_ładunku]]</f>
        <v>38.50229999999992</v>
      </c>
      <c r="H1341">
        <f>IF(martianeum3[[#This Row],[stan_po_wydobyciu_z_ładunku]]&gt;=100,100,0)</f>
        <v>0</v>
      </c>
      <c r="I1341">
        <f>martianeum3[[#This Row],[stan_po_wydobyciu_z_ładunku]]-martianeum3[[#This Row],[ile_zabiera_na_orbite]]</f>
        <v>38.50229999999992</v>
      </c>
    </row>
    <row r="1342" spans="1:9" x14ac:dyDescent="0.25">
      <c r="A1342" s="1">
        <v>49981</v>
      </c>
      <c r="B1342">
        <f t="shared" si="20"/>
        <v>38.50229999999992</v>
      </c>
      <c r="C1342" t="s">
        <v>10</v>
      </c>
      <c r="D1342">
        <v>10.8</v>
      </c>
      <c r="E1342">
        <v>32.9</v>
      </c>
      <c r="F1342">
        <f>IF(martianeum3[[#This Row],[zawartosc '[%']]]&gt;=1,martianeum3[[#This Row],[masa '[kg']]]*martianeum3[[#This Row],[zawartosc '[%']]]*0.01,0)</f>
        <v>3.5531999999999999</v>
      </c>
      <c r="G1342">
        <f>martianeum3[[#This Row],[stan_magazynu '[kg']]]+martianeum3[[#This Row],[ile_kg_materiału_z_ładunku]]</f>
        <v>42.055499999999917</v>
      </c>
      <c r="H1342">
        <f>IF(martianeum3[[#This Row],[stan_po_wydobyciu_z_ładunku]]&gt;=100,100,0)</f>
        <v>0</v>
      </c>
      <c r="I1342">
        <f>martianeum3[[#This Row],[stan_po_wydobyciu_z_ładunku]]-martianeum3[[#This Row],[ile_zabiera_na_orbite]]</f>
        <v>42.055499999999917</v>
      </c>
    </row>
    <row r="1343" spans="1:9" x14ac:dyDescent="0.25">
      <c r="A1343" s="1">
        <v>49982</v>
      </c>
      <c r="B1343">
        <f t="shared" si="20"/>
        <v>42.055499999999917</v>
      </c>
      <c r="C1343" t="s">
        <v>18</v>
      </c>
      <c r="D1343">
        <v>12.8</v>
      </c>
      <c r="E1343">
        <v>0</v>
      </c>
      <c r="F1343">
        <f>IF(martianeum3[[#This Row],[zawartosc '[%']]]&gt;=1,martianeum3[[#This Row],[masa '[kg']]]*martianeum3[[#This Row],[zawartosc '[%']]]*0.01,0)</f>
        <v>0</v>
      </c>
      <c r="G1343">
        <f>martianeum3[[#This Row],[stan_magazynu '[kg']]]+martianeum3[[#This Row],[ile_kg_materiału_z_ładunku]]</f>
        <v>42.055499999999917</v>
      </c>
      <c r="H1343">
        <f>IF(martianeum3[[#This Row],[stan_po_wydobyciu_z_ładunku]]&gt;=100,100,0)</f>
        <v>0</v>
      </c>
      <c r="I1343">
        <f>martianeum3[[#This Row],[stan_po_wydobyciu_z_ładunku]]-martianeum3[[#This Row],[ile_zabiera_na_orbite]]</f>
        <v>42.055499999999917</v>
      </c>
    </row>
    <row r="1344" spans="1:9" x14ac:dyDescent="0.25">
      <c r="A1344" s="1">
        <v>49983</v>
      </c>
      <c r="B1344">
        <f t="shared" si="20"/>
        <v>42.055499999999917</v>
      </c>
      <c r="C1344" t="s">
        <v>26</v>
      </c>
      <c r="D1344">
        <v>17.600000000000001</v>
      </c>
      <c r="E1344">
        <v>0</v>
      </c>
      <c r="F1344">
        <f>IF(martianeum3[[#This Row],[zawartosc '[%']]]&gt;=1,martianeum3[[#This Row],[masa '[kg']]]*martianeum3[[#This Row],[zawartosc '[%']]]*0.01,0)</f>
        <v>0</v>
      </c>
      <c r="G1344">
        <f>martianeum3[[#This Row],[stan_magazynu '[kg']]]+martianeum3[[#This Row],[ile_kg_materiału_z_ładunku]]</f>
        <v>42.055499999999917</v>
      </c>
      <c r="H1344">
        <f>IF(martianeum3[[#This Row],[stan_po_wydobyciu_z_ładunku]]&gt;=100,100,0)</f>
        <v>0</v>
      </c>
      <c r="I1344">
        <f>martianeum3[[#This Row],[stan_po_wydobyciu_z_ładunku]]-martianeum3[[#This Row],[ile_zabiera_na_orbite]]</f>
        <v>42.055499999999917</v>
      </c>
    </row>
    <row r="1345" spans="1:9" x14ac:dyDescent="0.25">
      <c r="A1345" s="1">
        <v>49984</v>
      </c>
      <c r="B1345">
        <f t="shared" si="20"/>
        <v>42.055499999999917</v>
      </c>
      <c r="C1345" t="s">
        <v>22</v>
      </c>
      <c r="D1345">
        <v>24.1</v>
      </c>
      <c r="E1345">
        <v>0</v>
      </c>
      <c r="F1345">
        <f>IF(martianeum3[[#This Row],[zawartosc '[%']]]&gt;=1,martianeum3[[#This Row],[masa '[kg']]]*martianeum3[[#This Row],[zawartosc '[%']]]*0.01,0)</f>
        <v>0</v>
      </c>
      <c r="G1345">
        <f>martianeum3[[#This Row],[stan_magazynu '[kg']]]+martianeum3[[#This Row],[ile_kg_materiału_z_ładunku]]</f>
        <v>42.055499999999917</v>
      </c>
      <c r="H1345">
        <f>IF(martianeum3[[#This Row],[stan_po_wydobyciu_z_ładunku]]&gt;=100,100,0)</f>
        <v>0</v>
      </c>
      <c r="I1345">
        <f>martianeum3[[#This Row],[stan_po_wydobyciu_z_ładunku]]-martianeum3[[#This Row],[ile_zabiera_na_orbite]]</f>
        <v>42.055499999999917</v>
      </c>
    </row>
    <row r="1346" spans="1:9" x14ac:dyDescent="0.25">
      <c r="A1346" s="1">
        <v>49985</v>
      </c>
      <c r="B1346">
        <f t="shared" si="20"/>
        <v>42.055499999999917</v>
      </c>
      <c r="C1346" t="s">
        <v>11</v>
      </c>
      <c r="D1346">
        <v>11.4</v>
      </c>
      <c r="E1346">
        <v>18.2</v>
      </c>
      <c r="F1346">
        <f>IF(martianeum3[[#This Row],[zawartosc '[%']]]&gt;=1,martianeum3[[#This Row],[masa '[kg']]]*martianeum3[[#This Row],[zawartosc '[%']]]*0.01,0)</f>
        <v>2.0747999999999998</v>
      </c>
      <c r="G1346">
        <f>martianeum3[[#This Row],[stan_magazynu '[kg']]]+martianeum3[[#This Row],[ile_kg_materiału_z_ładunku]]</f>
        <v>44.13029999999992</v>
      </c>
      <c r="H1346">
        <f>IF(martianeum3[[#This Row],[stan_po_wydobyciu_z_ładunku]]&gt;=100,100,0)</f>
        <v>0</v>
      </c>
      <c r="I1346">
        <f>martianeum3[[#This Row],[stan_po_wydobyciu_z_ładunku]]-martianeum3[[#This Row],[ile_zabiera_na_orbite]]</f>
        <v>44.13029999999992</v>
      </c>
    </row>
    <row r="1347" spans="1:9" x14ac:dyDescent="0.25">
      <c r="A1347" s="1">
        <v>49986</v>
      </c>
      <c r="B1347">
        <f t="shared" si="20"/>
        <v>44.13029999999992</v>
      </c>
      <c r="C1347" t="s">
        <v>9</v>
      </c>
      <c r="D1347">
        <v>21.9</v>
      </c>
      <c r="E1347">
        <v>5.4</v>
      </c>
      <c r="F1347">
        <f>IF(martianeum3[[#This Row],[zawartosc '[%']]]&gt;=1,martianeum3[[#This Row],[masa '[kg']]]*martianeum3[[#This Row],[zawartosc '[%']]]*0.01,0)</f>
        <v>1.1826000000000001</v>
      </c>
      <c r="G1347">
        <f>martianeum3[[#This Row],[stan_magazynu '[kg']]]+martianeum3[[#This Row],[ile_kg_materiału_z_ładunku]]</f>
        <v>45.312899999999921</v>
      </c>
      <c r="H1347">
        <f>IF(martianeum3[[#This Row],[stan_po_wydobyciu_z_ładunku]]&gt;=100,100,0)</f>
        <v>0</v>
      </c>
      <c r="I1347">
        <f>martianeum3[[#This Row],[stan_po_wydobyciu_z_ładunku]]-martianeum3[[#This Row],[ile_zabiera_na_orbite]]</f>
        <v>45.312899999999921</v>
      </c>
    </row>
    <row r="1348" spans="1:9" x14ac:dyDescent="0.25">
      <c r="A1348" s="1">
        <v>49987</v>
      </c>
      <c r="B1348">
        <f t="shared" ref="B1348:B1411" si="21">I1347</f>
        <v>45.312899999999921</v>
      </c>
      <c r="C1348" t="s">
        <v>26</v>
      </c>
      <c r="D1348">
        <v>16.8</v>
      </c>
      <c r="E1348">
        <v>1.6</v>
      </c>
      <c r="F1348">
        <f>IF(martianeum3[[#This Row],[zawartosc '[%']]]&gt;=1,martianeum3[[#This Row],[masa '[kg']]]*martianeum3[[#This Row],[zawartosc '[%']]]*0.01,0)</f>
        <v>0.26880000000000004</v>
      </c>
      <c r="G1348">
        <f>martianeum3[[#This Row],[stan_magazynu '[kg']]]+martianeum3[[#This Row],[ile_kg_materiału_z_ładunku]]</f>
        <v>45.58169999999992</v>
      </c>
      <c r="H1348">
        <f>IF(martianeum3[[#This Row],[stan_po_wydobyciu_z_ładunku]]&gt;=100,100,0)</f>
        <v>0</v>
      </c>
      <c r="I1348">
        <f>martianeum3[[#This Row],[stan_po_wydobyciu_z_ładunku]]-martianeum3[[#This Row],[ile_zabiera_na_orbite]]</f>
        <v>45.58169999999992</v>
      </c>
    </row>
    <row r="1349" spans="1:9" x14ac:dyDescent="0.25">
      <c r="A1349" s="1">
        <v>49988</v>
      </c>
      <c r="B1349">
        <f t="shared" si="21"/>
        <v>45.58169999999992</v>
      </c>
      <c r="C1349" t="s">
        <v>6</v>
      </c>
      <c r="D1349">
        <v>26</v>
      </c>
      <c r="E1349">
        <v>0</v>
      </c>
      <c r="F1349">
        <f>IF(martianeum3[[#This Row],[zawartosc '[%']]]&gt;=1,martianeum3[[#This Row],[masa '[kg']]]*martianeum3[[#This Row],[zawartosc '[%']]]*0.01,0)</f>
        <v>0</v>
      </c>
      <c r="G1349">
        <f>martianeum3[[#This Row],[stan_magazynu '[kg']]]+martianeum3[[#This Row],[ile_kg_materiału_z_ładunku]]</f>
        <v>45.58169999999992</v>
      </c>
      <c r="H1349">
        <f>IF(martianeum3[[#This Row],[stan_po_wydobyciu_z_ładunku]]&gt;=100,100,0)</f>
        <v>0</v>
      </c>
      <c r="I1349">
        <f>martianeum3[[#This Row],[stan_po_wydobyciu_z_ładunku]]-martianeum3[[#This Row],[ile_zabiera_na_orbite]]</f>
        <v>45.58169999999992</v>
      </c>
    </row>
    <row r="1350" spans="1:9" x14ac:dyDescent="0.25">
      <c r="A1350" s="1">
        <v>49989</v>
      </c>
      <c r="B1350">
        <f t="shared" si="21"/>
        <v>45.58169999999992</v>
      </c>
      <c r="C1350" t="s">
        <v>11</v>
      </c>
      <c r="D1350">
        <v>20.2</v>
      </c>
      <c r="E1350">
        <v>10</v>
      </c>
      <c r="F1350">
        <f>IF(martianeum3[[#This Row],[zawartosc '[%']]]&gt;=1,martianeum3[[#This Row],[masa '[kg']]]*martianeum3[[#This Row],[zawartosc '[%']]]*0.01,0)</f>
        <v>2.02</v>
      </c>
      <c r="G1350">
        <f>martianeum3[[#This Row],[stan_magazynu '[kg']]]+martianeum3[[#This Row],[ile_kg_materiału_z_ładunku]]</f>
        <v>47.601699999999923</v>
      </c>
      <c r="H1350">
        <f>IF(martianeum3[[#This Row],[stan_po_wydobyciu_z_ładunku]]&gt;=100,100,0)</f>
        <v>0</v>
      </c>
      <c r="I1350">
        <f>martianeum3[[#This Row],[stan_po_wydobyciu_z_ładunku]]-martianeum3[[#This Row],[ile_zabiera_na_orbite]]</f>
        <v>47.601699999999923</v>
      </c>
    </row>
    <row r="1351" spans="1:9" x14ac:dyDescent="0.25">
      <c r="A1351" s="1">
        <v>49990</v>
      </c>
      <c r="B1351">
        <f t="shared" si="21"/>
        <v>47.601699999999923</v>
      </c>
      <c r="C1351" t="s">
        <v>19</v>
      </c>
      <c r="D1351">
        <v>20.3</v>
      </c>
      <c r="E1351">
        <v>37.799999999999997</v>
      </c>
      <c r="F1351">
        <f>IF(martianeum3[[#This Row],[zawartosc '[%']]]&gt;=1,martianeum3[[#This Row],[masa '[kg']]]*martianeum3[[#This Row],[zawartosc '[%']]]*0.01,0)</f>
        <v>7.6733999999999991</v>
      </c>
      <c r="G1351">
        <f>martianeum3[[#This Row],[stan_magazynu '[kg']]]+martianeum3[[#This Row],[ile_kg_materiału_z_ładunku]]</f>
        <v>55.275099999999924</v>
      </c>
      <c r="H1351">
        <f>IF(martianeum3[[#This Row],[stan_po_wydobyciu_z_ładunku]]&gt;=100,100,0)</f>
        <v>0</v>
      </c>
      <c r="I1351">
        <f>martianeum3[[#This Row],[stan_po_wydobyciu_z_ładunku]]-martianeum3[[#This Row],[ile_zabiera_na_orbite]]</f>
        <v>55.275099999999924</v>
      </c>
    </row>
    <row r="1352" spans="1:9" x14ac:dyDescent="0.25">
      <c r="A1352" s="1">
        <v>49991</v>
      </c>
      <c r="B1352">
        <f t="shared" si="21"/>
        <v>55.275099999999924</v>
      </c>
      <c r="C1352" t="s">
        <v>7</v>
      </c>
      <c r="D1352">
        <v>27.5</v>
      </c>
      <c r="E1352">
        <v>20.8</v>
      </c>
      <c r="F1352">
        <f>IF(martianeum3[[#This Row],[zawartosc '[%']]]&gt;=1,martianeum3[[#This Row],[masa '[kg']]]*martianeum3[[#This Row],[zawartosc '[%']]]*0.01,0)</f>
        <v>5.72</v>
      </c>
      <c r="G1352">
        <f>martianeum3[[#This Row],[stan_magazynu '[kg']]]+martianeum3[[#This Row],[ile_kg_materiału_z_ładunku]]</f>
        <v>60.995099999999923</v>
      </c>
      <c r="H1352">
        <f>IF(martianeum3[[#This Row],[stan_po_wydobyciu_z_ładunku]]&gt;=100,100,0)</f>
        <v>0</v>
      </c>
      <c r="I1352">
        <f>martianeum3[[#This Row],[stan_po_wydobyciu_z_ładunku]]-martianeum3[[#This Row],[ile_zabiera_na_orbite]]</f>
        <v>60.995099999999923</v>
      </c>
    </row>
    <row r="1353" spans="1:9" x14ac:dyDescent="0.25">
      <c r="A1353" s="1">
        <v>49992</v>
      </c>
      <c r="B1353">
        <f t="shared" si="21"/>
        <v>60.995099999999923</v>
      </c>
      <c r="C1353" t="s">
        <v>19</v>
      </c>
      <c r="D1353">
        <v>24.2</v>
      </c>
      <c r="E1353">
        <v>2.9</v>
      </c>
      <c r="F1353">
        <f>IF(martianeum3[[#This Row],[zawartosc '[%']]]&gt;=1,martianeum3[[#This Row],[masa '[kg']]]*martianeum3[[#This Row],[zawartosc '[%']]]*0.01,0)</f>
        <v>0.70179999999999998</v>
      </c>
      <c r="G1353">
        <f>martianeum3[[#This Row],[stan_magazynu '[kg']]]+martianeum3[[#This Row],[ile_kg_materiału_z_ładunku]]</f>
        <v>61.696899999999921</v>
      </c>
      <c r="H1353">
        <f>IF(martianeum3[[#This Row],[stan_po_wydobyciu_z_ładunku]]&gt;=100,100,0)</f>
        <v>0</v>
      </c>
      <c r="I1353">
        <f>martianeum3[[#This Row],[stan_po_wydobyciu_z_ładunku]]-martianeum3[[#This Row],[ile_zabiera_na_orbite]]</f>
        <v>61.696899999999921</v>
      </c>
    </row>
    <row r="1354" spans="1:9" x14ac:dyDescent="0.25">
      <c r="A1354" s="1">
        <v>49993</v>
      </c>
      <c r="B1354">
        <f t="shared" si="21"/>
        <v>61.696899999999921</v>
      </c>
      <c r="C1354" t="s">
        <v>11</v>
      </c>
      <c r="D1354">
        <v>10.7</v>
      </c>
      <c r="E1354">
        <v>14.3</v>
      </c>
      <c r="F1354">
        <f>IF(martianeum3[[#This Row],[zawartosc '[%']]]&gt;=1,martianeum3[[#This Row],[masa '[kg']]]*martianeum3[[#This Row],[zawartosc '[%']]]*0.01,0)</f>
        <v>1.5301</v>
      </c>
      <c r="G1354">
        <f>martianeum3[[#This Row],[stan_magazynu '[kg']]]+martianeum3[[#This Row],[ile_kg_materiału_z_ładunku]]</f>
        <v>63.226999999999919</v>
      </c>
      <c r="H1354">
        <f>IF(martianeum3[[#This Row],[stan_po_wydobyciu_z_ładunku]]&gt;=100,100,0)</f>
        <v>0</v>
      </c>
      <c r="I1354">
        <f>martianeum3[[#This Row],[stan_po_wydobyciu_z_ładunku]]-martianeum3[[#This Row],[ile_zabiera_na_orbite]]</f>
        <v>63.226999999999919</v>
      </c>
    </row>
    <row r="1355" spans="1:9" x14ac:dyDescent="0.25">
      <c r="A1355" s="1">
        <v>49994</v>
      </c>
      <c r="B1355">
        <f t="shared" si="21"/>
        <v>63.226999999999919</v>
      </c>
      <c r="C1355" t="s">
        <v>19</v>
      </c>
      <c r="D1355">
        <v>17.3</v>
      </c>
      <c r="E1355">
        <v>0</v>
      </c>
      <c r="F1355">
        <f>IF(martianeum3[[#This Row],[zawartosc '[%']]]&gt;=1,martianeum3[[#This Row],[masa '[kg']]]*martianeum3[[#This Row],[zawartosc '[%']]]*0.01,0)</f>
        <v>0</v>
      </c>
      <c r="G1355">
        <f>martianeum3[[#This Row],[stan_magazynu '[kg']]]+martianeum3[[#This Row],[ile_kg_materiału_z_ładunku]]</f>
        <v>63.226999999999919</v>
      </c>
      <c r="H1355">
        <f>IF(martianeum3[[#This Row],[stan_po_wydobyciu_z_ładunku]]&gt;=100,100,0)</f>
        <v>0</v>
      </c>
      <c r="I1355">
        <f>martianeum3[[#This Row],[stan_po_wydobyciu_z_ładunku]]-martianeum3[[#This Row],[ile_zabiera_na_orbite]]</f>
        <v>63.226999999999919</v>
      </c>
    </row>
    <row r="1356" spans="1:9" x14ac:dyDescent="0.25">
      <c r="A1356" s="1">
        <v>49995</v>
      </c>
      <c r="B1356">
        <f t="shared" si="21"/>
        <v>63.226999999999919</v>
      </c>
      <c r="C1356" t="s">
        <v>11</v>
      </c>
      <c r="D1356">
        <v>13.5</v>
      </c>
      <c r="E1356">
        <v>21.1</v>
      </c>
      <c r="F1356">
        <f>IF(martianeum3[[#This Row],[zawartosc '[%']]]&gt;=1,martianeum3[[#This Row],[masa '[kg']]]*martianeum3[[#This Row],[zawartosc '[%']]]*0.01,0)</f>
        <v>2.8485000000000005</v>
      </c>
      <c r="G1356">
        <f>martianeum3[[#This Row],[stan_magazynu '[kg']]]+martianeum3[[#This Row],[ile_kg_materiału_z_ładunku]]</f>
        <v>66.07549999999992</v>
      </c>
      <c r="H1356">
        <f>IF(martianeum3[[#This Row],[stan_po_wydobyciu_z_ładunku]]&gt;=100,100,0)</f>
        <v>0</v>
      </c>
      <c r="I1356">
        <f>martianeum3[[#This Row],[stan_po_wydobyciu_z_ładunku]]-martianeum3[[#This Row],[ile_zabiera_na_orbite]]</f>
        <v>66.07549999999992</v>
      </c>
    </row>
    <row r="1357" spans="1:9" x14ac:dyDescent="0.25">
      <c r="A1357" s="1">
        <v>49996</v>
      </c>
      <c r="B1357">
        <f t="shared" si="21"/>
        <v>66.07549999999992</v>
      </c>
      <c r="C1357" t="s">
        <v>6</v>
      </c>
      <c r="D1357">
        <v>13.6</v>
      </c>
      <c r="E1357">
        <v>6</v>
      </c>
      <c r="F1357">
        <f>IF(martianeum3[[#This Row],[zawartosc '[%']]]&gt;=1,martianeum3[[#This Row],[masa '[kg']]]*martianeum3[[#This Row],[zawartosc '[%']]]*0.01,0)</f>
        <v>0.81599999999999995</v>
      </c>
      <c r="G1357">
        <f>martianeum3[[#This Row],[stan_magazynu '[kg']]]+martianeum3[[#This Row],[ile_kg_materiału_z_ładunku]]</f>
        <v>66.891499999999922</v>
      </c>
      <c r="H1357">
        <f>IF(martianeum3[[#This Row],[stan_po_wydobyciu_z_ładunku]]&gt;=100,100,0)</f>
        <v>0</v>
      </c>
      <c r="I1357">
        <f>martianeum3[[#This Row],[stan_po_wydobyciu_z_ładunku]]-martianeum3[[#This Row],[ile_zabiera_na_orbite]]</f>
        <v>66.891499999999922</v>
      </c>
    </row>
    <row r="1358" spans="1:9" x14ac:dyDescent="0.25">
      <c r="A1358" s="1">
        <v>49997</v>
      </c>
      <c r="B1358">
        <f t="shared" si="21"/>
        <v>66.891499999999922</v>
      </c>
      <c r="C1358" t="s">
        <v>5</v>
      </c>
      <c r="D1358">
        <v>19.899999999999999</v>
      </c>
      <c r="E1358">
        <v>0</v>
      </c>
      <c r="F1358">
        <f>IF(martianeum3[[#This Row],[zawartosc '[%']]]&gt;=1,martianeum3[[#This Row],[masa '[kg']]]*martianeum3[[#This Row],[zawartosc '[%']]]*0.01,0)</f>
        <v>0</v>
      </c>
      <c r="G1358">
        <f>martianeum3[[#This Row],[stan_magazynu '[kg']]]+martianeum3[[#This Row],[ile_kg_materiału_z_ładunku]]</f>
        <v>66.891499999999922</v>
      </c>
      <c r="H1358">
        <f>IF(martianeum3[[#This Row],[stan_po_wydobyciu_z_ładunku]]&gt;=100,100,0)</f>
        <v>0</v>
      </c>
      <c r="I1358">
        <f>martianeum3[[#This Row],[stan_po_wydobyciu_z_ładunku]]-martianeum3[[#This Row],[ile_zabiera_na_orbite]]</f>
        <v>66.891499999999922</v>
      </c>
    </row>
    <row r="1359" spans="1:9" x14ac:dyDescent="0.25">
      <c r="A1359" s="1">
        <v>49998</v>
      </c>
      <c r="B1359">
        <f t="shared" si="21"/>
        <v>66.891499999999922</v>
      </c>
      <c r="C1359" t="s">
        <v>18</v>
      </c>
      <c r="D1359">
        <v>13.1</v>
      </c>
      <c r="E1359">
        <v>10.199999999999999</v>
      </c>
      <c r="F1359">
        <f>IF(martianeum3[[#This Row],[zawartosc '[%']]]&gt;=1,martianeum3[[#This Row],[masa '[kg']]]*martianeum3[[#This Row],[zawartosc '[%']]]*0.01,0)</f>
        <v>1.3361999999999998</v>
      </c>
      <c r="G1359">
        <f>martianeum3[[#This Row],[stan_magazynu '[kg']]]+martianeum3[[#This Row],[ile_kg_materiału_z_ładunku]]</f>
        <v>68.227699999999928</v>
      </c>
      <c r="H1359">
        <f>IF(martianeum3[[#This Row],[stan_po_wydobyciu_z_ładunku]]&gt;=100,100,0)</f>
        <v>0</v>
      </c>
      <c r="I1359">
        <f>martianeum3[[#This Row],[stan_po_wydobyciu_z_ładunku]]-martianeum3[[#This Row],[ile_zabiera_na_orbite]]</f>
        <v>68.227699999999928</v>
      </c>
    </row>
    <row r="1360" spans="1:9" x14ac:dyDescent="0.25">
      <c r="A1360" s="1">
        <v>49999</v>
      </c>
      <c r="B1360">
        <f t="shared" si="21"/>
        <v>68.227699999999928</v>
      </c>
      <c r="C1360" t="s">
        <v>21</v>
      </c>
      <c r="D1360">
        <v>29.8</v>
      </c>
      <c r="E1360">
        <v>1.9</v>
      </c>
      <c r="F1360">
        <f>IF(martianeum3[[#This Row],[zawartosc '[%']]]&gt;=1,martianeum3[[#This Row],[masa '[kg']]]*martianeum3[[#This Row],[zawartosc '[%']]]*0.01,0)</f>
        <v>0.56620000000000004</v>
      </c>
      <c r="G1360">
        <f>martianeum3[[#This Row],[stan_magazynu '[kg']]]+martianeum3[[#This Row],[ile_kg_materiału_z_ładunku]]</f>
        <v>68.793899999999923</v>
      </c>
      <c r="H1360">
        <f>IF(martianeum3[[#This Row],[stan_po_wydobyciu_z_ładunku]]&gt;=100,100,0)</f>
        <v>0</v>
      </c>
      <c r="I1360">
        <f>martianeum3[[#This Row],[stan_po_wydobyciu_z_ładunku]]-martianeum3[[#This Row],[ile_zabiera_na_orbite]]</f>
        <v>68.793899999999923</v>
      </c>
    </row>
    <row r="1361" spans="1:9" x14ac:dyDescent="0.25">
      <c r="A1361" s="1">
        <v>50000</v>
      </c>
      <c r="B1361">
        <f t="shared" si="21"/>
        <v>68.793899999999923</v>
      </c>
      <c r="C1361" t="s">
        <v>28</v>
      </c>
      <c r="D1361">
        <v>23.7</v>
      </c>
      <c r="E1361">
        <v>0.3</v>
      </c>
      <c r="F1361">
        <f>IF(martianeum3[[#This Row],[zawartosc '[%']]]&gt;=1,martianeum3[[#This Row],[masa '[kg']]]*martianeum3[[#This Row],[zawartosc '[%']]]*0.01,0)</f>
        <v>0</v>
      </c>
      <c r="G1361">
        <f>martianeum3[[#This Row],[stan_magazynu '[kg']]]+martianeum3[[#This Row],[ile_kg_materiału_z_ładunku]]</f>
        <v>68.793899999999923</v>
      </c>
      <c r="H1361">
        <f>IF(martianeum3[[#This Row],[stan_po_wydobyciu_z_ładunku]]&gt;=100,100,0)</f>
        <v>0</v>
      </c>
      <c r="I1361">
        <f>martianeum3[[#This Row],[stan_po_wydobyciu_z_ładunku]]-martianeum3[[#This Row],[ile_zabiera_na_orbite]]</f>
        <v>68.793899999999923</v>
      </c>
    </row>
    <row r="1362" spans="1:9" x14ac:dyDescent="0.25">
      <c r="A1362" s="1">
        <v>50001</v>
      </c>
      <c r="B1362">
        <f t="shared" si="21"/>
        <v>68.793899999999923</v>
      </c>
      <c r="C1362" t="s">
        <v>19</v>
      </c>
      <c r="D1362">
        <v>14</v>
      </c>
      <c r="E1362">
        <v>0</v>
      </c>
      <c r="F1362">
        <f>IF(martianeum3[[#This Row],[zawartosc '[%']]]&gt;=1,martianeum3[[#This Row],[masa '[kg']]]*martianeum3[[#This Row],[zawartosc '[%']]]*0.01,0)</f>
        <v>0</v>
      </c>
      <c r="G1362">
        <f>martianeum3[[#This Row],[stan_magazynu '[kg']]]+martianeum3[[#This Row],[ile_kg_materiału_z_ładunku]]</f>
        <v>68.793899999999923</v>
      </c>
      <c r="H1362">
        <f>IF(martianeum3[[#This Row],[stan_po_wydobyciu_z_ładunku]]&gt;=100,100,0)</f>
        <v>0</v>
      </c>
      <c r="I1362">
        <f>martianeum3[[#This Row],[stan_po_wydobyciu_z_ładunku]]-martianeum3[[#This Row],[ile_zabiera_na_orbite]]</f>
        <v>68.793899999999923</v>
      </c>
    </row>
    <row r="1363" spans="1:9" x14ac:dyDescent="0.25">
      <c r="A1363" s="1">
        <v>50002</v>
      </c>
      <c r="B1363">
        <f t="shared" si="21"/>
        <v>68.793899999999923</v>
      </c>
      <c r="C1363" t="s">
        <v>30</v>
      </c>
      <c r="D1363">
        <v>19</v>
      </c>
      <c r="E1363">
        <v>0.5</v>
      </c>
      <c r="F1363">
        <f>IF(martianeum3[[#This Row],[zawartosc '[%']]]&gt;=1,martianeum3[[#This Row],[masa '[kg']]]*martianeum3[[#This Row],[zawartosc '[%']]]*0.01,0)</f>
        <v>0</v>
      </c>
      <c r="G1363">
        <f>martianeum3[[#This Row],[stan_magazynu '[kg']]]+martianeum3[[#This Row],[ile_kg_materiału_z_ładunku]]</f>
        <v>68.793899999999923</v>
      </c>
      <c r="H1363">
        <f>IF(martianeum3[[#This Row],[stan_po_wydobyciu_z_ładunku]]&gt;=100,100,0)</f>
        <v>0</v>
      </c>
      <c r="I1363">
        <f>martianeum3[[#This Row],[stan_po_wydobyciu_z_ładunku]]-martianeum3[[#This Row],[ile_zabiera_na_orbite]]</f>
        <v>68.793899999999923</v>
      </c>
    </row>
    <row r="1364" spans="1:9" x14ac:dyDescent="0.25">
      <c r="A1364" s="1">
        <v>50003</v>
      </c>
      <c r="B1364">
        <f t="shared" si="21"/>
        <v>68.793899999999923</v>
      </c>
      <c r="C1364" t="s">
        <v>32</v>
      </c>
      <c r="D1364">
        <v>23.9</v>
      </c>
      <c r="E1364">
        <v>0.5</v>
      </c>
      <c r="F1364">
        <f>IF(martianeum3[[#This Row],[zawartosc '[%']]]&gt;=1,martianeum3[[#This Row],[masa '[kg']]]*martianeum3[[#This Row],[zawartosc '[%']]]*0.01,0)</f>
        <v>0</v>
      </c>
      <c r="G1364">
        <f>martianeum3[[#This Row],[stan_magazynu '[kg']]]+martianeum3[[#This Row],[ile_kg_materiału_z_ładunku]]</f>
        <v>68.793899999999923</v>
      </c>
      <c r="H1364">
        <f>IF(martianeum3[[#This Row],[stan_po_wydobyciu_z_ładunku]]&gt;=100,100,0)</f>
        <v>0</v>
      </c>
      <c r="I1364">
        <f>martianeum3[[#This Row],[stan_po_wydobyciu_z_ładunku]]-martianeum3[[#This Row],[ile_zabiera_na_orbite]]</f>
        <v>68.793899999999923</v>
      </c>
    </row>
    <row r="1365" spans="1:9" x14ac:dyDescent="0.25">
      <c r="A1365" s="1">
        <v>50004</v>
      </c>
      <c r="B1365">
        <f t="shared" si="21"/>
        <v>68.793899999999923</v>
      </c>
      <c r="C1365" t="s">
        <v>19</v>
      </c>
      <c r="D1365">
        <v>12.8</v>
      </c>
      <c r="E1365">
        <v>26.7</v>
      </c>
      <c r="F1365">
        <f>IF(martianeum3[[#This Row],[zawartosc '[%']]]&gt;=1,martianeum3[[#This Row],[masa '[kg']]]*martianeum3[[#This Row],[zawartosc '[%']]]*0.01,0)</f>
        <v>3.4176000000000002</v>
      </c>
      <c r="G1365">
        <f>martianeum3[[#This Row],[stan_magazynu '[kg']]]+martianeum3[[#This Row],[ile_kg_materiału_z_ładunku]]</f>
        <v>72.211499999999916</v>
      </c>
      <c r="H1365">
        <f>IF(martianeum3[[#This Row],[stan_po_wydobyciu_z_ładunku]]&gt;=100,100,0)</f>
        <v>0</v>
      </c>
      <c r="I1365">
        <f>martianeum3[[#This Row],[stan_po_wydobyciu_z_ładunku]]-martianeum3[[#This Row],[ile_zabiera_na_orbite]]</f>
        <v>72.211499999999916</v>
      </c>
    </row>
    <row r="1366" spans="1:9" x14ac:dyDescent="0.25">
      <c r="A1366" s="1">
        <v>50005</v>
      </c>
      <c r="B1366">
        <f t="shared" si="21"/>
        <v>72.211499999999916</v>
      </c>
      <c r="C1366" t="s">
        <v>7</v>
      </c>
      <c r="D1366">
        <v>26.9</v>
      </c>
      <c r="E1366">
        <v>4.5</v>
      </c>
      <c r="F1366">
        <f>IF(martianeum3[[#This Row],[zawartosc '[%']]]&gt;=1,martianeum3[[#This Row],[masa '[kg']]]*martianeum3[[#This Row],[zawartosc '[%']]]*0.01,0)</f>
        <v>1.2104999999999999</v>
      </c>
      <c r="G1366">
        <f>martianeum3[[#This Row],[stan_magazynu '[kg']]]+martianeum3[[#This Row],[ile_kg_materiału_z_ładunku]]</f>
        <v>73.421999999999912</v>
      </c>
      <c r="H1366">
        <f>IF(martianeum3[[#This Row],[stan_po_wydobyciu_z_ładunku]]&gt;=100,100,0)</f>
        <v>0</v>
      </c>
      <c r="I1366">
        <f>martianeum3[[#This Row],[stan_po_wydobyciu_z_ładunku]]-martianeum3[[#This Row],[ile_zabiera_na_orbite]]</f>
        <v>73.421999999999912</v>
      </c>
    </row>
    <row r="1367" spans="1:9" x14ac:dyDescent="0.25">
      <c r="A1367" s="1">
        <v>50006</v>
      </c>
      <c r="B1367">
        <f t="shared" si="21"/>
        <v>73.421999999999912</v>
      </c>
      <c r="C1367" t="s">
        <v>26</v>
      </c>
      <c r="D1367">
        <v>10.6</v>
      </c>
      <c r="E1367">
        <v>0</v>
      </c>
      <c r="F1367">
        <f>IF(martianeum3[[#This Row],[zawartosc '[%']]]&gt;=1,martianeum3[[#This Row],[masa '[kg']]]*martianeum3[[#This Row],[zawartosc '[%']]]*0.01,0)</f>
        <v>0</v>
      </c>
      <c r="G1367">
        <f>martianeum3[[#This Row],[stan_magazynu '[kg']]]+martianeum3[[#This Row],[ile_kg_materiału_z_ładunku]]</f>
        <v>73.421999999999912</v>
      </c>
      <c r="H1367">
        <f>IF(martianeum3[[#This Row],[stan_po_wydobyciu_z_ładunku]]&gt;=100,100,0)</f>
        <v>0</v>
      </c>
      <c r="I1367">
        <f>martianeum3[[#This Row],[stan_po_wydobyciu_z_ładunku]]-martianeum3[[#This Row],[ile_zabiera_na_orbite]]</f>
        <v>73.421999999999912</v>
      </c>
    </row>
    <row r="1368" spans="1:9" x14ac:dyDescent="0.25">
      <c r="A1368" s="1">
        <v>50007</v>
      </c>
      <c r="B1368">
        <f t="shared" si="21"/>
        <v>73.421999999999912</v>
      </c>
      <c r="C1368" t="s">
        <v>11</v>
      </c>
      <c r="D1368">
        <v>21.1</v>
      </c>
      <c r="E1368">
        <v>10.6</v>
      </c>
      <c r="F1368">
        <f>IF(martianeum3[[#This Row],[zawartosc '[%']]]&gt;=1,martianeum3[[#This Row],[masa '[kg']]]*martianeum3[[#This Row],[zawartosc '[%']]]*0.01,0)</f>
        <v>2.2366000000000001</v>
      </c>
      <c r="G1368">
        <f>martianeum3[[#This Row],[stan_magazynu '[kg']]]+martianeum3[[#This Row],[ile_kg_materiału_z_ładunku]]</f>
        <v>75.658599999999907</v>
      </c>
      <c r="H1368">
        <f>IF(martianeum3[[#This Row],[stan_po_wydobyciu_z_ładunku]]&gt;=100,100,0)</f>
        <v>0</v>
      </c>
      <c r="I1368">
        <f>martianeum3[[#This Row],[stan_po_wydobyciu_z_ładunku]]-martianeum3[[#This Row],[ile_zabiera_na_orbite]]</f>
        <v>75.658599999999907</v>
      </c>
    </row>
    <row r="1369" spans="1:9" x14ac:dyDescent="0.25">
      <c r="A1369" s="1">
        <v>50008</v>
      </c>
      <c r="B1369">
        <f t="shared" si="21"/>
        <v>75.658599999999907</v>
      </c>
      <c r="C1369" t="s">
        <v>6</v>
      </c>
      <c r="D1369">
        <v>11.7</v>
      </c>
      <c r="E1369">
        <v>9.9</v>
      </c>
      <c r="F1369">
        <f>IF(martianeum3[[#This Row],[zawartosc '[%']]]&gt;=1,martianeum3[[#This Row],[masa '[kg']]]*martianeum3[[#This Row],[zawartosc '[%']]]*0.01,0)</f>
        <v>1.1583000000000001</v>
      </c>
      <c r="G1369">
        <f>martianeum3[[#This Row],[stan_magazynu '[kg']]]+martianeum3[[#This Row],[ile_kg_materiału_z_ładunku]]</f>
        <v>76.816899999999904</v>
      </c>
      <c r="H1369">
        <f>IF(martianeum3[[#This Row],[stan_po_wydobyciu_z_ładunku]]&gt;=100,100,0)</f>
        <v>0</v>
      </c>
      <c r="I1369">
        <f>martianeum3[[#This Row],[stan_po_wydobyciu_z_ładunku]]-martianeum3[[#This Row],[ile_zabiera_na_orbite]]</f>
        <v>76.816899999999904</v>
      </c>
    </row>
    <row r="1370" spans="1:9" x14ac:dyDescent="0.25">
      <c r="A1370" s="1">
        <v>50009</v>
      </c>
      <c r="B1370">
        <f t="shared" si="21"/>
        <v>76.816899999999904</v>
      </c>
      <c r="C1370" t="s">
        <v>8</v>
      </c>
      <c r="D1370">
        <v>20.5</v>
      </c>
      <c r="E1370">
        <v>3.7</v>
      </c>
      <c r="F1370">
        <f>IF(martianeum3[[#This Row],[zawartosc '[%']]]&gt;=1,martianeum3[[#This Row],[masa '[kg']]]*martianeum3[[#This Row],[zawartosc '[%']]]*0.01,0)</f>
        <v>0.75850000000000006</v>
      </c>
      <c r="G1370">
        <f>martianeum3[[#This Row],[stan_magazynu '[kg']]]+martianeum3[[#This Row],[ile_kg_materiału_z_ładunku]]</f>
        <v>77.575399999999902</v>
      </c>
      <c r="H1370">
        <f>IF(martianeum3[[#This Row],[stan_po_wydobyciu_z_ładunku]]&gt;=100,100,0)</f>
        <v>0</v>
      </c>
      <c r="I1370">
        <f>martianeum3[[#This Row],[stan_po_wydobyciu_z_ładunku]]-martianeum3[[#This Row],[ile_zabiera_na_orbite]]</f>
        <v>77.575399999999902</v>
      </c>
    </row>
    <row r="1371" spans="1:9" x14ac:dyDescent="0.25">
      <c r="A1371" s="1">
        <v>50010</v>
      </c>
      <c r="B1371">
        <f t="shared" si="21"/>
        <v>77.575399999999902</v>
      </c>
      <c r="C1371" t="s">
        <v>19</v>
      </c>
      <c r="D1371">
        <v>27.4</v>
      </c>
      <c r="E1371">
        <v>10.4</v>
      </c>
      <c r="F1371">
        <f>IF(martianeum3[[#This Row],[zawartosc '[%']]]&gt;=1,martianeum3[[#This Row],[masa '[kg']]]*martianeum3[[#This Row],[zawartosc '[%']]]*0.01,0)</f>
        <v>2.8495999999999997</v>
      </c>
      <c r="G1371">
        <f>martianeum3[[#This Row],[stan_magazynu '[kg']]]+martianeum3[[#This Row],[ile_kg_materiału_z_ładunku]]</f>
        <v>80.424999999999898</v>
      </c>
      <c r="H1371">
        <f>IF(martianeum3[[#This Row],[stan_po_wydobyciu_z_ładunku]]&gt;=100,100,0)</f>
        <v>0</v>
      </c>
      <c r="I1371">
        <f>martianeum3[[#This Row],[stan_po_wydobyciu_z_ładunku]]-martianeum3[[#This Row],[ile_zabiera_na_orbite]]</f>
        <v>80.424999999999898</v>
      </c>
    </row>
    <row r="1372" spans="1:9" x14ac:dyDescent="0.25">
      <c r="A1372" s="1">
        <v>50011</v>
      </c>
      <c r="B1372">
        <f t="shared" si="21"/>
        <v>80.424999999999898</v>
      </c>
      <c r="C1372" t="s">
        <v>10</v>
      </c>
      <c r="D1372">
        <v>15.8</v>
      </c>
      <c r="E1372">
        <v>10.199999999999999</v>
      </c>
      <c r="F1372">
        <f>IF(martianeum3[[#This Row],[zawartosc '[%']]]&gt;=1,martianeum3[[#This Row],[masa '[kg']]]*martianeum3[[#This Row],[zawartosc '[%']]]*0.01,0)</f>
        <v>1.6115999999999999</v>
      </c>
      <c r="G1372">
        <f>martianeum3[[#This Row],[stan_magazynu '[kg']]]+martianeum3[[#This Row],[ile_kg_materiału_z_ładunku]]</f>
        <v>82.036599999999893</v>
      </c>
      <c r="H1372">
        <f>IF(martianeum3[[#This Row],[stan_po_wydobyciu_z_ładunku]]&gt;=100,100,0)</f>
        <v>0</v>
      </c>
      <c r="I1372">
        <f>martianeum3[[#This Row],[stan_po_wydobyciu_z_ładunku]]-martianeum3[[#This Row],[ile_zabiera_na_orbite]]</f>
        <v>82.036599999999893</v>
      </c>
    </row>
    <row r="1373" spans="1:9" x14ac:dyDescent="0.25">
      <c r="A1373" s="1">
        <v>50012</v>
      </c>
      <c r="B1373">
        <f t="shared" si="21"/>
        <v>82.036599999999893</v>
      </c>
      <c r="C1373" t="s">
        <v>19</v>
      </c>
      <c r="D1373">
        <v>19.600000000000001</v>
      </c>
      <c r="E1373">
        <v>0</v>
      </c>
      <c r="F1373">
        <f>IF(martianeum3[[#This Row],[zawartosc '[%']]]&gt;=1,martianeum3[[#This Row],[masa '[kg']]]*martianeum3[[#This Row],[zawartosc '[%']]]*0.01,0)</f>
        <v>0</v>
      </c>
      <c r="G1373">
        <f>martianeum3[[#This Row],[stan_magazynu '[kg']]]+martianeum3[[#This Row],[ile_kg_materiału_z_ładunku]]</f>
        <v>82.036599999999893</v>
      </c>
      <c r="H1373">
        <f>IF(martianeum3[[#This Row],[stan_po_wydobyciu_z_ładunku]]&gt;=100,100,0)</f>
        <v>0</v>
      </c>
      <c r="I1373">
        <f>martianeum3[[#This Row],[stan_po_wydobyciu_z_ładunku]]-martianeum3[[#This Row],[ile_zabiera_na_orbite]]</f>
        <v>82.036599999999893</v>
      </c>
    </row>
    <row r="1374" spans="1:9" x14ac:dyDescent="0.25">
      <c r="A1374" s="1">
        <v>50013</v>
      </c>
      <c r="B1374">
        <f t="shared" si="21"/>
        <v>82.036599999999893</v>
      </c>
      <c r="C1374" t="s">
        <v>10</v>
      </c>
      <c r="D1374">
        <v>16.899999999999999</v>
      </c>
      <c r="E1374">
        <v>48.4</v>
      </c>
      <c r="F1374">
        <f>IF(martianeum3[[#This Row],[zawartosc '[%']]]&gt;=1,martianeum3[[#This Row],[masa '[kg']]]*martianeum3[[#This Row],[zawartosc '[%']]]*0.01,0)</f>
        <v>8.1795999999999989</v>
      </c>
      <c r="G1374">
        <f>martianeum3[[#This Row],[stan_magazynu '[kg']]]+martianeum3[[#This Row],[ile_kg_materiału_z_ładunku]]</f>
        <v>90.216199999999887</v>
      </c>
      <c r="H1374">
        <f>IF(martianeum3[[#This Row],[stan_po_wydobyciu_z_ładunku]]&gt;=100,100,0)</f>
        <v>0</v>
      </c>
      <c r="I1374">
        <f>martianeum3[[#This Row],[stan_po_wydobyciu_z_ładunku]]-martianeum3[[#This Row],[ile_zabiera_na_orbite]]</f>
        <v>90.216199999999887</v>
      </c>
    </row>
    <row r="1375" spans="1:9" x14ac:dyDescent="0.25">
      <c r="A1375" s="1">
        <v>50014</v>
      </c>
      <c r="B1375">
        <f t="shared" si="21"/>
        <v>90.216199999999887</v>
      </c>
      <c r="C1375" t="s">
        <v>19</v>
      </c>
      <c r="D1375">
        <v>12.2</v>
      </c>
      <c r="E1375">
        <v>0</v>
      </c>
      <c r="F1375">
        <f>IF(martianeum3[[#This Row],[zawartosc '[%']]]&gt;=1,martianeum3[[#This Row],[masa '[kg']]]*martianeum3[[#This Row],[zawartosc '[%']]]*0.01,0)</f>
        <v>0</v>
      </c>
      <c r="G1375">
        <f>martianeum3[[#This Row],[stan_magazynu '[kg']]]+martianeum3[[#This Row],[ile_kg_materiału_z_ładunku]]</f>
        <v>90.216199999999887</v>
      </c>
      <c r="H1375">
        <f>IF(martianeum3[[#This Row],[stan_po_wydobyciu_z_ładunku]]&gt;=100,100,0)</f>
        <v>0</v>
      </c>
      <c r="I1375">
        <f>martianeum3[[#This Row],[stan_po_wydobyciu_z_ładunku]]-martianeum3[[#This Row],[ile_zabiera_na_orbite]]</f>
        <v>90.216199999999887</v>
      </c>
    </row>
    <row r="1376" spans="1:9" x14ac:dyDescent="0.25">
      <c r="A1376" s="1">
        <v>50015</v>
      </c>
      <c r="B1376">
        <f t="shared" si="21"/>
        <v>90.216199999999887</v>
      </c>
      <c r="C1376" t="s">
        <v>10</v>
      </c>
      <c r="D1376">
        <v>16.600000000000001</v>
      </c>
      <c r="E1376">
        <v>14.1</v>
      </c>
      <c r="F1376">
        <f>IF(martianeum3[[#This Row],[zawartosc '[%']]]&gt;=1,martianeum3[[#This Row],[masa '[kg']]]*martianeum3[[#This Row],[zawartosc '[%']]]*0.01,0)</f>
        <v>2.3406000000000002</v>
      </c>
      <c r="G1376">
        <f>martianeum3[[#This Row],[stan_magazynu '[kg']]]+martianeum3[[#This Row],[ile_kg_materiału_z_ładunku]]</f>
        <v>92.556799999999882</v>
      </c>
      <c r="H1376">
        <f>IF(martianeum3[[#This Row],[stan_po_wydobyciu_z_ładunku]]&gt;=100,100,0)</f>
        <v>0</v>
      </c>
      <c r="I1376">
        <f>martianeum3[[#This Row],[stan_po_wydobyciu_z_ładunku]]-martianeum3[[#This Row],[ile_zabiera_na_orbite]]</f>
        <v>92.556799999999882</v>
      </c>
    </row>
    <row r="1377" spans="1:9" x14ac:dyDescent="0.25">
      <c r="A1377" s="1">
        <v>50016</v>
      </c>
      <c r="B1377">
        <f t="shared" si="21"/>
        <v>92.556799999999882</v>
      </c>
      <c r="C1377" t="s">
        <v>11</v>
      </c>
      <c r="D1377">
        <v>27.6</v>
      </c>
      <c r="E1377">
        <v>0</v>
      </c>
      <c r="F1377">
        <f>IF(martianeum3[[#This Row],[zawartosc '[%']]]&gt;=1,martianeum3[[#This Row],[masa '[kg']]]*martianeum3[[#This Row],[zawartosc '[%']]]*0.01,0)</f>
        <v>0</v>
      </c>
      <c r="G1377">
        <f>martianeum3[[#This Row],[stan_magazynu '[kg']]]+martianeum3[[#This Row],[ile_kg_materiału_z_ładunku]]</f>
        <v>92.556799999999882</v>
      </c>
      <c r="H1377">
        <f>IF(martianeum3[[#This Row],[stan_po_wydobyciu_z_ładunku]]&gt;=100,100,0)</f>
        <v>0</v>
      </c>
      <c r="I1377">
        <f>martianeum3[[#This Row],[stan_po_wydobyciu_z_ładunku]]-martianeum3[[#This Row],[ile_zabiera_na_orbite]]</f>
        <v>92.556799999999882</v>
      </c>
    </row>
    <row r="1378" spans="1:9" x14ac:dyDescent="0.25">
      <c r="A1378" s="1">
        <v>50017</v>
      </c>
      <c r="B1378">
        <f t="shared" si="21"/>
        <v>92.556799999999882</v>
      </c>
      <c r="C1378" t="s">
        <v>15</v>
      </c>
      <c r="D1378">
        <v>24.8</v>
      </c>
      <c r="E1378">
        <v>0</v>
      </c>
      <c r="F1378">
        <f>IF(martianeum3[[#This Row],[zawartosc '[%']]]&gt;=1,martianeum3[[#This Row],[masa '[kg']]]*martianeum3[[#This Row],[zawartosc '[%']]]*0.01,0)</f>
        <v>0</v>
      </c>
      <c r="G1378">
        <f>martianeum3[[#This Row],[stan_magazynu '[kg']]]+martianeum3[[#This Row],[ile_kg_materiału_z_ładunku]]</f>
        <v>92.556799999999882</v>
      </c>
      <c r="H1378">
        <f>IF(martianeum3[[#This Row],[stan_po_wydobyciu_z_ładunku]]&gt;=100,100,0)</f>
        <v>0</v>
      </c>
      <c r="I1378">
        <f>martianeum3[[#This Row],[stan_po_wydobyciu_z_ładunku]]-martianeum3[[#This Row],[ile_zabiera_na_orbite]]</f>
        <v>92.556799999999882</v>
      </c>
    </row>
    <row r="1379" spans="1:9" x14ac:dyDescent="0.25">
      <c r="A1379" s="1">
        <v>50018</v>
      </c>
      <c r="B1379">
        <f t="shared" si="21"/>
        <v>92.556799999999882</v>
      </c>
      <c r="C1379" t="s">
        <v>10</v>
      </c>
      <c r="D1379">
        <v>23.1</v>
      </c>
      <c r="E1379">
        <v>29.8</v>
      </c>
      <c r="F1379">
        <f>IF(martianeum3[[#This Row],[zawartosc '[%']]]&gt;=1,martianeum3[[#This Row],[masa '[kg']]]*martianeum3[[#This Row],[zawartosc '[%']]]*0.01,0)</f>
        <v>6.8838000000000008</v>
      </c>
      <c r="G1379">
        <f>martianeum3[[#This Row],[stan_magazynu '[kg']]]+martianeum3[[#This Row],[ile_kg_materiału_z_ładunku]]</f>
        <v>99.440599999999876</v>
      </c>
      <c r="H1379">
        <f>IF(martianeum3[[#This Row],[stan_po_wydobyciu_z_ładunku]]&gt;=100,100,0)</f>
        <v>0</v>
      </c>
      <c r="I1379">
        <f>martianeum3[[#This Row],[stan_po_wydobyciu_z_ładunku]]-martianeum3[[#This Row],[ile_zabiera_na_orbite]]</f>
        <v>99.440599999999876</v>
      </c>
    </row>
    <row r="1380" spans="1:9" x14ac:dyDescent="0.25">
      <c r="A1380" s="1">
        <v>50019</v>
      </c>
      <c r="B1380">
        <f t="shared" si="21"/>
        <v>99.440599999999876</v>
      </c>
      <c r="C1380" t="s">
        <v>27</v>
      </c>
      <c r="D1380">
        <v>12.4</v>
      </c>
      <c r="E1380">
        <v>6.1</v>
      </c>
      <c r="F1380">
        <f>IF(martianeum3[[#This Row],[zawartosc '[%']]]&gt;=1,martianeum3[[#This Row],[masa '[kg']]]*martianeum3[[#This Row],[zawartosc '[%']]]*0.01,0)</f>
        <v>0.75640000000000007</v>
      </c>
      <c r="G1380">
        <f>martianeum3[[#This Row],[stan_magazynu '[kg']]]+martianeum3[[#This Row],[ile_kg_materiału_z_ładunku]]</f>
        <v>100.19699999999987</v>
      </c>
      <c r="H1380">
        <f>IF(martianeum3[[#This Row],[stan_po_wydobyciu_z_ładunku]]&gt;=100,100,0)</f>
        <v>100</v>
      </c>
      <c r="I1380">
        <f>martianeum3[[#This Row],[stan_po_wydobyciu_z_ładunku]]-martianeum3[[#This Row],[ile_zabiera_na_orbite]]</f>
        <v>0.19699999999987483</v>
      </c>
    </row>
    <row r="1381" spans="1:9" x14ac:dyDescent="0.25">
      <c r="A1381" s="1">
        <v>50020</v>
      </c>
      <c r="B1381">
        <f t="shared" si="21"/>
        <v>0.19699999999987483</v>
      </c>
      <c r="C1381" t="s">
        <v>19</v>
      </c>
      <c r="D1381">
        <v>13.9</v>
      </c>
      <c r="E1381">
        <v>21.5</v>
      </c>
      <c r="F1381">
        <f>IF(martianeum3[[#This Row],[zawartosc '[%']]]&gt;=1,martianeum3[[#This Row],[masa '[kg']]]*martianeum3[[#This Row],[zawartosc '[%']]]*0.01,0)</f>
        <v>2.9885000000000002</v>
      </c>
      <c r="G1381">
        <f>martianeum3[[#This Row],[stan_magazynu '[kg']]]+martianeum3[[#This Row],[ile_kg_materiału_z_ładunku]]</f>
        <v>3.185499999999875</v>
      </c>
      <c r="H1381">
        <f>IF(martianeum3[[#This Row],[stan_po_wydobyciu_z_ładunku]]&gt;=100,100,0)</f>
        <v>0</v>
      </c>
      <c r="I1381">
        <f>martianeum3[[#This Row],[stan_po_wydobyciu_z_ładunku]]-martianeum3[[#This Row],[ile_zabiera_na_orbite]]</f>
        <v>3.185499999999875</v>
      </c>
    </row>
    <row r="1382" spans="1:9" x14ac:dyDescent="0.25">
      <c r="A1382" s="1">
        <v>50021</v>
      </c>
      <c r="B1382">
        <f t="shared" si="21"/>
        <v>3.185499999999875</v>
      </c>
      <c r="C1382" t="s">
        <v>20</v>
      </c>
      <c r="D1382">
        <v>16.600000000000001</v>
      </c>
      <c r="E1382">
        <v>4.7</v>
      </c>
      <c r="F1382">
        <f>IF(martianeum3[[#This Row],[zawartosc '[%']]]&gt;=1,martianeum3[[#This Row],[masa '[kg']]]*martianeum3[[#This Row],[zawartosc '[%']]]*0.01,0)</f>
        <v>0.78020000000000012</v>
      </c>
      <c r="G1382">
        <f>martianeum3[[#This Row],[stan_magazynu '[kg']]]+martianeum3[[#This Row],[ile_kg_materiału_z_ładunku]]</f>
        <v>3.9656999999998752</v>
      </c>
      <c r="H1382">
        <f>IF(martianeum3[[#This Row],[stan_po_wydobyciu_z_ładunku]]&gt;=100,100,0)</f>
        <v>0</v>
      </c>
      <c r="I1382">
        <f>martianeum3[[#This Row],[stan_po_wydobyciu_z_ładunku]]-martianeum3[[#This Row],[ile_zabiera_na_orbite]]</f>
        <v>3.9656999999998752</v>
      </c>
    </row>
    <row r="1383" spans="1:9" x14ac:dyDescent="0.25">
      <c r="A1383" s="1">
        <v>50022</v>
      </c>
      <c r="B1383">
        <f t="shared" si="21"/>
        <v>3.9656999999998752</v>
      </c>
      <c r="C1383" t="s">
        <v>13</v>
      </c>
      <c r="D1383">
        <v>17.7</v>
      </c>
      <c r="E1383">
        <v>14</v>
      </c>
      <c r="F1383">
        <f>IF(martianeum3[[#This Row],[zawartosc '[%']]]&gt;=1,martianeum3[[#This Row],[masa '[kg']]]*martianeum3[[#This Row],[zawartosc '[%']]]*0.01,0)</f>
        <v>2.4779999999999998</v>
      </c>
      <c r="G1383">
        <f>martianeum3[[#This Row],[stan_magazynu '[kg']]]+martianeum3[[#This Row],[ile_kg_materiału_z_ładunku]]</f>
        <v>6.4436999999998754</v>
      </c>
      <c r="H1383">
        <f>IF(martianeum3[[#This Row],[stan_po_wydobyciu_z_ładunku]]&gt;=100,100,0)</f>
        <v>0</v>
      </c>
      <c r="I1383">
        <f>martianeum3[[#This Row],[stan_po_wydobyciu_z_ładunku]]-martianeum3[[#This Row],[ile_zabiera_na_orbite]]</f>
        <v>6.4436999999998754</v>
      </c>
    </row>
    <row r="1384" spans="1:9" x14ac:dyDescent="0.25">
      <c r="A1384" s="1">
        <v>50023</v>
      </c>
      <c r="B1384">
        <f t="shared" si="21"/>
        <v>6.4436999999998754</v>
      </c>
      <c r="C1384" t="s">
        <v>11</v>
      </c>
      <c r="D1384">
        <v>19</v>
      </c>
      <c r="E1384">
        <v>1.7</v>
      </c>
      <c r="F1384">
        <f>IF(martianeum3[[#This Row],[zawartosc '[%']]]&gt;=1,martianeum3[[#This Row],[masa '[kg']]]*martianeum3[[#This Row],[zawartosc '[%']]]*0.01,0)</f>
        <v>0.32299999999999995</v>
      </c>
      <c r="G1384">
        <f>martianeum3[[#This Row],[stan_magazynu '[kg']]]+martianeum3[[#This Row],[ile_kg_materiału_z_ładunku]]</f>
        <v>6.7666999999998758</v>
      </c>
      <c r="H1384">
        <f>IF(martianeum3[[#This Row],[stan_po_wydobyciu_z_ładunku]]&gt;=100,100,0)</f>
        <v>0</v>
      </c>
      <c r="I1384">
        <f>martianeum3[[#This Row],[stan_po_wydobyciu_z_ładunku]]-martianeum3[[#This Row],[ile_zabiera_na_orbite]]</f>
        <v>6.7666999999998758</v>
      </c>
    </row>
    <row r="1385" spans="1:9" x14ac:dyDescent="0.25">
      <c r="A1385" s="1">
        <v>50024</v>
      </c>
      <c r="B1385">
        <f t="shared" si="21"/>
        <v>6.7666999999998758</v>
      </c>
      <c r="C1385" t="s">
        <v>7</v>
      </c>
      <c r="D1385">
        <v>29.9</v>
      </c>
      <c r="E1385">
        <v>0</v>
      </c>
      <c r="F1385">
        <f>IF(martianeum3[[#This Row],[zawartosc '[%']]]&gt;=1,martianeum3[[#This Row],[masa '[kg']]]*martianeum3[[#This Row],[zawartosc '[%']]]*0.01,0)</f>
        <v>0</v>
      </c>
      <c r="G1385">
        <f>martianeum3[[#This Row],[stan_magazynu '[kg']]]+martianeum3[[#This Row],[ile_kg_materiału_z_ładunku]]</f>
        <v>6.7666999999998758</v>
      </c>
      <c r="H1385">
        <f>IF(martianeum3[[#This Row],[stan_po_wydobyciu_z_ładunku]]&gt;=100,100,0)</f>
        <v>0</v>
      </c>
      <c r="I1385">
        <f>martianeum3[[#This Row],[stan_po_wydobyciu_z_ładunku]]-martianeum3[[#This Row],[ile_zabiera_na_orbite]]</f>
        <v>6.7666999999998758</v>
      </c>
    </row>
    <row r="1386" spans="1:9" x14ac:dyDescent="0.25">
      <c r="A1386" s="1">
        <v>50025</v>
      </c>
      <c r="B1386">
        <f t="shared" si="21"/>
        <v>6.7666999999998758</v>
      </c>
      <c r="C1386" t="s">
        <v>19</v>
      </c>
      <c r="D1386">
        <v>23.7</v>
      </c>
      <c r="E1386">
        <v>31.4</v>
      </c>
      <c r="F1386">
        <f>IF(martianeum3[[#This Row],[zawartosc '[%']]]&gt;=1,martianeum3[[#This Row],[masa '[kg']]]*martianeum3[[#This Row],[zawartosc '[%']]]*0.01,0)</f>
        <v>7.4417999999999997</v>
      </c>
      <c r="G1386">
        <f>martianeum3[[#This Row],[stan_magazynu '[kg']]]+martianeum3[[#This Row],[ile_kg_materiału_z_ładunku]]</f>
        <v>14.208499999999876</v>
      </c>
      <c r="H1386">
        <f>IF(martianeum3[[#This Row],[stan_po_wydobyciu_z_ładunku]]&gt;=100,100,0)</f>
        <v>0</v>
      </c>
      <c r="I1386">
        <f>martianeum3[[#This Row],[stan_po_wydobyciu_z_ładunku]]-martianeum3[[#This Row],[ile_zabiera_na_orbite]]</f>
        <v>14.208499999999876</v>
      </c>
    </row>
    <row r="1387" spans="1:9" x14ac:dyDescent="0.25">
      <c r="A1387" s="1">
        <v>50026</v>
      </c>
      <c r="B1387">
        <f t="shared" si="21"/>
        <v>14.208499999999876</v>
      </c>
      <c r="C1387" t="s">
        <v>10</v>
      </c>
      <c r="D1387">
        <v>25.4</v>
      </c>
      <c r="E1387">
        <v>0</v>
      </c>
      <c r="F1387">
        <f>IF(martianeum3[[#This Row],[zawartosc '[%']]]&gt;=1,martianeum3[[#This Row],[masa '[kg']]]*martianeum3[[#This Row],[zawartosc '[%']]]*0.01,0)</f>
        <v>0</v>
      </c>
      <c r="G1387">
        <f>martianeum3[[#This Row],[stan_magazynu '[kg']]]+martianeum3[[#This Row],[ile_kg_materiału_z_ładunku]]</f>
        <v>14.208499999999876</v>
      </c>
      <c r="H1387">
        <f>IF(martianeum3[[#This Row],[stan_po_wydobyciu_z_ładunku]]&gt;=100,100,0)</f>
        <v>0</v>
      </c>
      <c r="I1387">
        <f>martianeum3[[#This Row],[stan_po_wydobyciu_z_ładunku]]-martianeum3[[#This Row],[ile_zabiera_na_orbite]]</f>
        <v>14.208499999999876</v>
      </c>
    </row>
    <row r="1388" spans="1:9" x14ac:dyDescent="0.25">
      <c r="A1388" s="1">
        <v>50027</v>
      </c>
      <c r="B1388">
        <f t="shared" si="21"/>
        <v>14.208499999999876</v>
      </c>
      <c r="C1388" t="s">
        <v>18</v>
      </c>
      <c r="D1388">
        <v>24.3</v>
      </c>
      <c r="E1388">
        <v>15.8</v>
      </c>
      <c r="F1388">
        <f>IF(martianeum3[[#This Row],[zawartosc '[%']]]&gt;=1,martianeum3[[#This Row],[masa '[kg']]]*martianeum3[[#This Row],[zawartosc '[%']]]*0.01,0)</f>
        <v>3.8394000000000008</v>
      </c>
      <c r="G1388">
        <f>martianeum3[[#This Row],[stan_magazynu '[kg']]]+martianeum3[[#This Row],[ile_kg_materiału_z_ładunku]]</f>
        <v>18.047899999999878</v>
      </c>
      <c r="H1388">
        <f>IF(martianeum3[[#This Row],[stan_po_wydobyciu_z_ładunku]]&gt;=100,100,0)</f>
        <v>0</v>
      </c>
      <c r="I1388">
        <f>martianeum3[[#This Row],[stan_po_wydobyciu_z_ładunku]]-martianeum3[[#This Row],[ile_zabiera_na_orbite]]</f>
        <v>18.047899999999878</v>
      </c>
    </row>
    <row r="1389" spans="1:9" x14ac:dyDescent="0.25">
      <c r="A1389" s="1">
        <v>50028</v>
      </c>
      <c r="B1389">
        <f t="shared" si="21"/>
        <v>18.047899999999878</v>
      </c>
      <c r="C1389" t="s">
        <v>7</v>
      </c>
      <c r="D1389">
        <v>10.8</v>
      </c>
      <c r="E1389">
        <v>0</v>
      </c>
      <c r="F1389">
        <f>IF(martianeum3[[#This Row],[zawartosc '[%']]]&gt;=1,martianeum3[[#This Row],[masa '[kg']]]*martianeum3[[#This Row],[zawartosc '[%']]]*0.01,0)</f>
        <v>0</v>
      </c>
      <c r="G1389">
        <f>martianeum3[[#This Row],[stan_magazynu '[kg']]]+martianeum3[[#This Row],[ile_kg_materiału_z_ładunku]]</f>
        <v>18.047899999999878</v>
      </c>
      <c r="H1389">
        <f>IF(martianeum3[[#This Row],[stan_po_wydobyciu_z_ładunku]]&gt;=100,100,0)</f>
        <v>0</v>
      </c>
      <c r="I1389">
        <f>martianeum3[[#This Row],[stan_po_wydobyciu_z_ładunku]]-martianeum3[[#This Row],[ile_zabiera_na_orbite]]</f>
        <v>18.047899999999878</v>
      </c>
    </row>
    <row r="1390" spans="1:9" x14ac:dyDescent="0.25">
      <c r="A1390" s="1">
        <v>50029</v>
      </c>
      <c r="B1390">
        <f t="shared" si="21"/>
        <v>18.047899999999878</v>
      </c>
      <c r="C1390" t="s">
        <v>10</v>
      </c>
      <c r="D1390">
        <v>19</v>
      </c>
      <c r="E1390">
        <v>9.1</v>
      </c>
      <c r="F1390">
        <f>IF(martianeum3[[#This Row],[zawartosc '[%']]]&gt;=1,martianeum3[[#This Row],[masa '[kg']]]*martianeum3[[#This Row],[zawartosc '[%']]]*0.01,0)</f>
        <v>1.7290000000000001</v>
      </c>
      <c r="G1390">
        <f>martianeum3[[#This Row],[stan_magazynu '[kg']]]+martianeum3[[#This Row],[ile_kg_materiału_z_ładunku]]</f>
        <v>19.776899999999877</v>
      </c>
      <c r="H1390">
        <f>IF(martianeum3[[#This Row],[stan_po_wydobyciu_z_ładunku]]&gt;=100,100,0)</f>
        <v>0</v>
      </c>
      <c r="I1390">
        <f>martianeum3[[#This Row],[stan_po_wydobyciu_z_ładunku]]-martianeum3[[#This Row],[ile_zabiera_na_orbite]]</f>
        <v>19.776899999999877</v>
      </c>
    </row>
    <row r="1391" spans="1:9" x14ac:dyDescent="0.25">
      <c r="A1391" s="1">
        <v>50030</v>
      </c>
      <c r="B1391">
        <f t="shared" si="21"/>
        <v>19.776899999999877</v>
      </c>
      <c r="C1391" t="s">
        <v>15</v>
      </c>
      <c r="D1391">
        <v>27.8</v>
      </c>
      <c r="E1391">
        <v>15.2</v>
      </c>
      <c r="F1391">
        <f>IF(martianeum3[[#This Row],[zawartosc '[%']]]&gt;=1,martianeum3[[#This Row],[masa '[kg']]]*martianeum3[[#This Row],[zawartosc '[%']]]*0.01,0)</f>
        <v>4.2256</v>
      </c>
      <c r="G1391">
        <f>martianeum3[[#This Row],[stan_magazynu '[kg']]]+martianeum3[[#This Row],[ile_kg_materiału_z_ładunku]]</f>
        <v>24.002499999999877</v>
      </c>
      <c r="H1391">
        <f>IF(martianeum3[[#This Row],[stan_po_wydobyciu_z_ładunku]]&gt;=100,100,0)</f>
        <v>0</v>
      </c>
      <c r="I1391">
        <f>martianeum3[[#This Row],[stan_po_wydobyciu_z_ładunku]]-martianeum3[[#This Row],[ile_zabiera_na_orbite]]</f>
        <v>24.002499999999877</v>
      </c>
    </row>
    <row r="1392" spans="1:9" x14ac:dyDescent="0.25">
      <c r="A1392" s="1">
        <v>50031</v>
      </c>
      <c r="B1392">
        <f t="shared" si="21"/>
        <v>24.002499999999877</v>
      </c>
      <c r="C1392" t="s">
        <v>7</v>
      </c>
      <c r="D1392">
        <v>28.8</v>
      </c>
      <c r="E1392">
        <v>0</v>
      </c>
      <c r="F1392">
        <f>IF(martianeum3[[#This Row],[zawartosc '[%']]]&gt;=1,martianeum3[[#This Row],[masa '[kg']]]*martianeum3[[#This Row],[zawartosc '[%']]]*0.01,0)</f>
        <v>0</v>
      </c>
      <c r="G1392">
        <f>martianeum3[[#This Row],[stan_magazynu '[kg']]]+martianeum3[[#This Row],[ile_kg_materiału_z_ładunku]]</f>
        <v>24.002499999999877</v>
      </c>
      <c r="H1392">
        <f>IF(martianeum3[[#This Row],[stan_po_wydobyciu_z_ładunku]]&gt;=100,100,0)</f>
        <v>0</v>
      </c>
      <c r="I1392">
        <f>martianeum3[[#This Row],[stan_po_wydobyciu_z_ładunku]]-martianeum3[[#This Row],[ile_zabiera_na_orbite]]</f>
        <v>24.002499999999877</v>
      </c>
    </row>
    <row r="1393" spans="1:9" x14ac:dyDescent="0.25">
      <c r="A1393" s="1">
        <v>50032</v>
      </c>
      <c r="B1393">
        <f t="shared" si="21"/>
        <v>24.002499999999877</v>
      </c>
      <c r="C1393" t="s">
        <v>5</v>
      </c>
      <c r="D1393">
        <v>12.6</v>
      </c>
      <c r="E1393">
        <v>0.8</v>
      </c>
      <c r="F1393">
        <f>IF(martianeum3[[#This Row],[zawartosc '[%']]]&gt;=1,martianeum3[[#This Row],[masa '[kg']]]*martianeum3[[#This Row],[zawartosc '[%']]]*0.01,0)</f>
        <v>0</v>
      </c>
      <c r="G1393">
        <f>martianeum3[[#This Row],[stan_magazynu '[kg']]]+martianeum3[[#This Row],[ile_kg_materiału_z_ładunku]]</f>
        <v>24.002499999999877</v>
      </c>
      <c r="H1393">
        <f>IF(martianeum3[[#This Row],[stan_po_wydobyciu_z_ładunku]]&gt;=100,100,0)</f>
        <v>0</v>
      </c>
      <c r="I1393">
        <f>martianeum3[[#This Row],[stan_po_wydobyciu_z_ładunku]]-martianeum3[[#This Row],[ile_zabiera_na_orbite]]</f>
        <v>24.002499999999877</v>
      </c>
    </row>
    <row r="1394" spans="1:9" x14ac:dyDescent="0.25">
      <c r="A1394" s="1">
        <v>50033</v>
      </c>
      <c r="B1394">
        <f t="shared" si="21"/>
        <v>24.002499999999877</v>
      </c>
      <c r="C1394" t="s">
        <v>5</v>
      </c>
      <c r="D1394">
        <v>20.7</v>
      </c>
      <c r="E1394">
        <v>0</v>
      </c>
      <c r="F1394">
        <f>IF(martianeum3[[#This Row],[zawartosc '[%']]]&gt;=1,martianeum3[[#This Row],[masa '[kg']]]*martianeum3[[#This Row],[zawartosc '[%']]]*0.01,0)</f>
        <v>0</v>
      </c>
      <c r="G1394">
        <f>martianeum3[[#This Row],[stan_magazynu '[kg']]]+martianeum3[[#This Row],[ile_kg_materiału_z_ładunku]]</f>
        <v>24.002499999999877</v>
      </c>
      <c r="H1394">
        <f>IF(martianeum3[[#This Row],[stan_po_wydobyciu_z_ładunku]]&gt;=100,100,0)</f>
        <v>0</v>
      </c>
      <c r="I1394">
        <f>martianeum3[[#This Row],[stan_po_wydobyciu_z_ładunku]]-martianeum3[[#This Row],[ile_zabiera_na_orbite]]</f>
        <v>24.002499999999877</v>
      </c>
    </row>
    <row r="1395" spans="1:9" x14ac:dyDescent="0.25">
      <c r="A1395" s="1">
        <v>50034</v>
      </c>
      <c r="B1395">
        <f t="shared" si="21"/>
        <v>24.002499999999877</v>
      </c>
      <c r="C1395" t="s">
        <v>19</v>
      </c>
      <c r="D1395">
        <v>19.399999999999999</v>
      </c>
      <c r="E1395">
        <v>19.3</v>
      </c>
      <c r="F1395">
        <f>IF(martianeum3[[#This Row],[zawartosc '[%']]]&gt;=1,martianeum3[[#This Row],[masa '[kg']]]*martianeum3[[#This Row],[zawartosc '[%']]]*0.01,0)</f>
        <v>3.7441999999999998</v>
      </c>
      <c r="G1395">
        <f>martianeum3[[#This Row],[stan_magazynu '[kg']]]+martianeum3[[#This Row],[ile_kg_materiału_z_ładunku]]</f>
        <v>27.746699999999876</v>
      </c>
      <c r="H1395">
        <f>IF(martianeum3[[#This Row],[stan_po_wydobyciu_z_ładunku]]&gt;=100,100,0)</f>
        <v>0</v>
      </c>
      <c r="I1395">
        <f>martianeum3[[#This Row],[stan_po_wydobyciu_z_ładunku]]-martianeum3[[#This Row],[ile_zabiera_na_orbite]]</f>
        <v>27.746699999999876</v>
      </c>
    </row>
    <row r="1396" spans="1:9" x14ac:dyDescent="0.25">
      <c r="A1396" s="1">
        <v>50035</v>
      </c>
      <c r="B1396">
        <f t="shared" si="21"/>
        <v>27.746699999999876</v>
      </c>
      <c r="C1396" t="s">
        <v>10</v>
      </c>
      <c r="D1396">
        <v>24.3</v>
      </c>
      <c r="E1396">
        <v>8.8000000000000007</v>
      </c>
      <c r="F1396">
        <f>IF(martianeum3[[#This Row],[zawartosc '[%']]]&gt;=1,martianeum3[[#This Row],[masa '[kg']]]*martianeum3[[#This Row],[zawartosc '[%']]]*0.01,0)</f>
        <v>2.1384000000000003</v>
      </c>
      <c r="G1396">
        <f>martianeum3[[#This Row],[stan_magazynu '[kg']]]+martianeum3[[#This Row],[ile_kg_materiału_z_ładunku]]</f>
        <v>29.885099999999877</v>
      </c>
      <c r="H1396">
        <f>IF(martianeum3[[#This Row],[stan_po_wydobyciu_z_ładunku]]&gt;=100,100,0)</f>
        <v>0</v>
      </c>
      <c r="I1396">
        <f>martianeum3[[#This Row],[stan_po_wydobyciu_z_ładunku]]-martianeum3[[#This Row],[ile_zabiera_na_orbite]]</f>
        <v>29.885099999999877</v>
      </c>
    </row>
    <row r="1397" spans="1:9" x14ac:dyDescent="0.25">
      <c r="A1397" s="1">
        <v>50036</v>
      </c>
      <c r="B1397">
        <f t="shared" si="21"/>
        <v>29.885099999999877</v>
      </c>
      <c r="C1397" t="s">
        <v>19</v>
      </c>
      <c r="D1397">
        <v>21.2</v>
      </c>
      <c r="E1397">
        <v>36</v>
      </c>
      <c r="F1397">
        <f>IF(martianeum3[[#This Row],[zawartosc '[%']]]&gt;=1,martianeum3[[#This Row],[masa '[kg']]]*martianeum3[[#This Row],[zawartosc '[%']]]*0.01,0)</f>
        <v>7.6319999999999997</v>
      </c>
      <c r="G1397">
        <f>martianeum3[[#This Row],[stan_magazynu '[kg']]]+martianeum3[[#This Row],[ile_kg_materiału_z_ładunku]]</f>
        <v>37.517099999999878</v>
      </c>
      <c r="H1397">
        <f>IF(martianeum3[[#This Row],[stan_po_wydobyciu_z_ładunku]]&gt;=100,100,0)</f>
        <v>0</v>
      </c>
      <c r="I1397">
        <f>martianeum3[[#This Row],[stan_po_wydobyciu_z_ładunku]]-martianeum3[[#This Row],[ile_zabiera_na_orbite]]</f>
        <v>37.517099999999878</v>
      </c>
    </row>
    <row r="1398" spans="1:9" x14ac:dyDescent="0.25">
      <c r="A1398" s="1">
        <v>50037</v>
      </c>
      <c r="B1398">
        <f t="shared" si="21"/>
        <v>37.517099999999878</v>
      </c>
      <c r="C1398" t="s">
        <v>5</v>
      </c>
      <c r="D1398">
        <v>28.4</v>
      </c>
      <c r="E1398">
        <v>0</v>
      </c>
      <c r="F1398">
        <f>IF(martianeum3[[#This Row],[zawartosc '[%']]]&gt;=1,martianeum3[[#This Row],[masa '[kg']]]*martianeum3[[#This Row],[zawartosc '[%']]]*0.01,0)</f>
        <v>0</v>
      </c>
      <c r="G1398">
        <f>martianeum3[[#This Row],[stan_magazynu '[kg']]]+martianeum3[[#This Row],[ile_kg_materiału_z_ładunku]]</f>
        <v>37.517099999999878</v>
      </c>
      <c r="H1398">
        <f>IF(martianeum3[[#This Row],[stan_po_wydobyciu_z_ładunku]]&gt;=100,100,0)</f>
        <v>0</v>
      </c>
      <c r="I1398">
        <f>martianeum3[[#This Row],[stan_po_wydobyciu_z_ładunku]]-martianeum3[[#This Row],[ile_zabiera_na_orbite]]</f>
        <v>37.517099999999878</v>
      </c>
    </row>
    <row r="1399" spans="1:9" x14ac:dyDescent="0.25">
      <c r="A1399" s="1">
        <v>50038</v>
      </c>
      <c r="B1399">
        <f t="shared" si="21"/>
        <v>37.517099999999878</v>
      </c>
      <c r="C1399" t="s">
        <v>27</v>
      </c>
      <c r="D1399">
        <v>17.100000000000001</v>
      </c>
      <c r="E1399">
        <v>5.4</v>
      </c>
      <c r="F1399">
        <f>IF(martianeum3[[#This Row],[zawartosc '[%']]]&gt;=1,martianeum3[[#This Row],[masa '[kg']]]*martianeum3[[#This Row],[zawartosc '[%']]]*0.01,0)</f>
        <v>0.92340000000000022</v>
      </c>
      <c r="G1399">
        <f>martianeum3[[#This Row],[stan_magazynu '[kg']]]+martianeum3[[#This Row],[ile_kg_materiału_z_ładunku]]</f>
        <v>38.440499999999879</v>
      </c>
      <c r="H1399">
        <f>IF(martianeum3[[#This Row],[stan_po_wydobyciu_z_ładunku]]&gt;=100,100,0)</f>
        <v>0</v>
      </c>
      <c r="I1399">
        <f>martianeum3[[#This Row],[stan_po_wydobyciu_z_ładunku]]-martianeum3[[#This Row],[ile_zabiera_na_orbite]]</f>
        <v>38.440499999999879</v>
      </c>
    </row>
    <row r="1400" spans="1:9" x14ac:dyDescent="0.25">
      <c r="A1400" s="1">
        <v>50039</v>
      </c>
      <c r="B1400">
        <f t="shared" si="21"/>
        <v>38.440499999999879</v>
      </c>
      <c r="C1400" t="s">
        <v>10</v>
      </c>
      <c r="D1400">
        <v>24.4</v>
      </c>
      <c r="E1400">
        <v>23.8</v>
      </c>
      <c r="F1400">
        <f>IF(martianeum3[[#This Row],[zawartosc '[%']]]&gt;=1,martianeum3[[#This Row],[masa '[kg']]]*martianeum3[[#This Row],[zawartosc '[%']]]*0.01,0)</f>
        <v>5.8072000000000008</v>
      </c>
      <c r="G1400">
        <f>martianeum3[[#This Row],[stan_magazynu '[kg']]]+martianeum3[[#This Row],[ile_kg_materiału_z_ładunku]]</f>
        <v>44.247699999999881</v>
      </c>
      <c r="H1400">
        <f>IF(martianeum3[[#This Row],[stan_po_wydobyciu_z_ładunku]]&gt;=100,100,0)</f>
        <v>0</v>
      </c>
      <c r="I1400">
        <f>martianeum3[[#This Row],[stan_po_wydobyciu_z_ładunku]]-martianeum3[[#This Row],[ile_zabiera_na_orbite]]</f>
        <v>44.247699999999881</v>
      </c>
    </row>
    <row r="1401" spans="1:9" x14ac:dyDescent="0.25">
      <c r="A1401" s="1">
        <v>50040</v>
      </c>
      <c r="B1401">
        <f t="shared" si="21"/>
        <v>44.247699999999881</v>
      </c>
      <c r="C1401" t="s">
        <v>18</v>
      </c>
      <c r="D1401">
        <v>18.5</v>
      </c>
      <c r="E1401">
        <v>6</v>
      </c>
      <c r="F1401">
        <f>IF(martianeum3[[#This Row],[zawartosc '[%']]]&gt;=1,martianeum3[[#This Row],[masa '[kg']]]*martianeum3[[#This Row],[zawartosc '[%']]]*0.01,0)</f>
        <v>1.1100000000000001</v>
      </c>
      <c r="G1401">
        <f>martianeum3[[#This Row],[stan_magazynu '[kg']]]+martianeum3[[#This Row],[ile_kg_materiału_z_ładunku]]</f>
        <v>45.35769999999988</v>
      </c>
      <c r="H1401">
        <f>IF(martianeum3[[#This Row],[stan_po_wydobyciu_z_ładunku]]&gt;=100,100,0)</f>
        <v>0</v>
      </c>
      <c r="I1401">
        <f>martianeum3[[#This Row],[stan_po_wydobyciu_z_ładunku]]-martianeum3[[#This Row],[ile_zabiera_na_orbite]]</f>
        <v>45.35769999999988</v>
      </c>
    </row>
    <row r="1402" spans="1:9" x14ac:dyDescent="0.25">
      <c r="A1402" s="1">
        <v>50041</v>
      </c>
      <c r="B1402">
        <f t="shared" si="21"/>
        <v>45.35769999999988</v>
      </c>
      <c r="C1402" t="s">
        <v>19</v>
      </c>
      <c r="D1402">
        <v>24.1</v>
      </c>
      <c r="E1402">
        <v>21.5</v>
      </c>
      <c r="F1402">
        <f>IF(martianeum3[[#This Row],[zawartosc '[%']]]&gt;=1,martianeum3[[#This Row],[masa '[kg']]]*martianeum3[[#This Row],[zawartosc '[%']]]*0.01,0)</f>
        <v>5.1814999999999998</v>
      </c>
      <c r="G1402">
        <f>martianeum3[[#This Row],[stan_magazynu '[kg']]]+martianeum3[[#This Row],[ile_kg_materiału_z_ładunku]]</f>
        <v>50.53919999999988</v>
      </c>
      <c r="H1402">
        <f>IF(martianeum3[[#This Row],[stan_po_wydobyciu_z_ładunku]]&gt;=100,100,0)</f>
        <v>0</v>
      </c>
      <c r="I1402">
        <f>martianeum3[[#This Row],[stan_po_wydobyciu_z_ładunku]]-martianeum3[[#This Row],[ile_zabiera_na_orbite]]</f>
        <v>50.53919999999988</v>
      </c>
    </row>
    <row r="1403" spans="1:9" x14ac:dyDescent="0.25">
      <c r="A1403" s="1">
        <v>50042</v>
      </c>
      <c r="B1403">
        <f t="shared" si="21"/>
        <v>50.53919999999988</v>
      </c>
      <c r="C1403" t="s">
        <v>22</v>
      </c>
      <c r="D1403">
        <v>17.899999999999999</v>
      </c>
      <c r="E1403">
        <v>5.4</v>
      </c>
      <c r="F1403">
        <f>IF(martianeum3[[#This Row],[zawartosc '[%']]]&gt;=1,martianeum3[[#This Row],[masa '[kg']]]*martianeum3[[#This Row],[zawartosc '[%']]]*0.01,0)</f>
        <v>0.96660000000000001</v>
      </c>
      <c r="G1403">
        <f>martianeum3[[#This Row],[stan_magazynu '[kg']]]+martianeum3[[#This Row],[ile_kg_materiału_z_ładunku]]</f>
        <v>51.50579999999988</v>
      </c>
      <c r="H1403">
        <f>IF(martianeum3[[#This Row],[stan_po_wydobyciu_z_ładunku]]&gt;=100,100,0)</f>
        <v>0</v>
      </c>
      <c r="I1403">
        <f>martianeum3[[#This Row],[stan_po_wydobyciu_z_ładunku]]-martianeum3[[#This Row],[ile_zabiera_na_orbite]]</f>
        <v>51.50579999999988</v>
      </c>
    </row>
    <row r="1404" spans="1:9" x14ac:dyDescent="0.25">
      <c r="A1404" s="1">
        <v>50043</v>
      </c>
      <c r="B1404">
        <f t="shared" si="21"/>
        <v>51.50579999999988</v>
      </c>
      <c r="C1404" t="s">
        <v>22</v>
      </c>
      <c r="D1404">
        <v>15.8</v>
      </c>
      <c r="E1404">
        <v>7.4</v>
      </c>
      <c r="F1404">
        <f>IF(martianeum3[[#This Row],[zawartosc '[%']]]&gt;=1,martianeum3[[#This Row],[masa '[kg']]]*martianeum3[[#This Row],[zawartosc '[%']]]*0.01,0)</f>
        <v>1.1692000000000002</v>
      </c>
      <c r="G1404">
        <f>martianeum3[[#This Row],[stan_magazynu '[kg']]]+martianeum3[[#This Row],[ile_kg_materiału_z_ładunku]]</f>
        <v>52.674999999999883</v>
      </c>
      <c r="H1404">
        <f>IF(martianeum3[[#This Row],[stan_po_wydobyciu_z_ładunku]]&gt;=100,100,0)</f>
        <v>0</v>
      </c>
      <c r="I1404">
        <f>martianeum3[[#This Row],[stan_po_wydobyciu_z_ładunku]]-martianeum3[[#This Row],[ile_zabiera_na_orbite]]</f>
        <v>52.674999999999883</v>
      </c>
    </row>
    <row r="1405" spans="1:9" x14ac:dyDescent="0.25">
      <c r="A1405" s="1">
        <v>50044</v>
      </c>
      <c r="B1405">
        <f t="shared" si="21"/>
        <v>52.674999999999883</v>
      </c>
      <c r="C1405" t="s">
        <v>30</v>
      </c>
      <c r="D1405">
        <v>19.600000000000001</v>
      </c>
      <c r="E1405">
        <v>0.3</v>
      </c>
      <c r="F1405">
        <f>IF(martianeum3[[#This Row],[zawartosc '[%']]]&gt;=1,martianeum3[[#This Row],[masa '[kg']]]*martianeum3[[#This Row],[zawartosc '[%']]]*0.01,0)</f>
        <v>0</v>
      </c>
      <c r="G1405">
        <f>martianeum3[[#This Row],[stan_magazynu '[kg']]]+martianeum3[[#This Row],[ile_kg_materiału_z_ładunku]]</f>
        <v>52.674999999999883</v>
      </c>
      <c r="H1405">
        <f>IF(martianeum3[[#This Row],[stan_po_wydobyciu_z_ładunku]]&gt;=100,100,0)</f>
        <v>0</v>
      </c>
      <c r="I1405">
        <f>martianeum3[[#This Row],[stan_po_wydobyciu_z_ładunku]]-martianeum3[[#This Row],[ile_zabiera_na_orbite]]</f>
        <v>52.674999999999883</v>
      </c>
    </row>
    <row r="1406" spans="1:9" x14ac:dyDescent="0.25">
      <c r="A1406" s="1">
        <v>50045</v>
      </c>
      <c r="B1406">
        <f t="shared" si="21"/>
        <v>52.674999999999883</v>
      </c>
      <c r="C1406" t="s">
        <v>19</v>
      </c>
      <c r="D1406">
        <v>17.7</v>
      </c>
      <c r="E1406">
        <v>0</v>
      </c>
      <c r="F1406">
        <f>IF(martianeum3[[#This Row],[zawartosc '[%']]]&gt;=1,martianeum3[[#This Row],[masa '[kg']]]*martianeum3[[#This Row],[zawartosc '[%']]]*0.01,0)</f>
        <v>0</v>
      </c>
      <c r="G1406">
        <f>martianeum3[[#This Row],[stan_magazynu '[kg']]]+martianeum3[[#This Row],[ile_kg_materiału_z_ładunku]]</f>
        <v>52.674999999999883</v>
      </c>
      <c r="H1406">
        <f>IF(martianeum3[[#This Row],[stan_po_wydobyciu_z_ładunku]]&gt;=100,100,0)</f>
        <v>0</v>
      </c>
      <c r="I1406">
        <f>martianeum3[[#This Row],[stan_po_wydobyciu_z_ładunku]]-martianeum3[[#This Row],[ile_zabiera_na_orbite]]</f>
        <v>52.674999999999883</v>
      </c>
    </row>
    <row r="1407" spans="1:9" x14ac:dyDescent="0.25">
      <c r="A1407" s="1">
        <v>50046</v>
      </c>
      <c r="B1407">
        <f t="shared" si="21"/>
        <v>52.674999999999883</v>
      </c>
      <c r="C1407" t="s">
        <v>27</v>
      </c>
      <c r="D1407">
        <v>19.899999999999999</v>
      </c>
      <c r="E1407">
        <v>4.7</v>
      </c>
      <c r="F1407">
        <f>IF(martianeum3[[#This Row],[zawartosc '[%']]]&gt;=1,martianeum3[[#This Row],[masa '[kg']]]*martianeum3[[#This Row],[zawartosc '[%']]]*0.01,0)</f>
        <v>0.93530000000000002</v>
      </c>
      <c r="G1407">
        <f>martianeum3[[#This Row],[stan_magazynu '[kg']]]+martianeum3[[#This Row],[ile_kg_materiału_z_ładunku]]</f>
        <v>53.610299999999881</v>
      </c>
      <c r="H1407">
        <f>IF(martianeum3[[#This Row],[stan_po_wydobyciu_z_ładunku]]&gt;=100,100,0)</f>
        <v>0</v>
      </c>
      <c r="I1407">
        <f>martianeum3[[#This Row],[stan_po_wydobyciu_z_ładunku]]-martianeum3[[#This Row],[ile_zabiera_na_orbite]]</f>
        <v>53.610299999999881</v>
      </c>
    </row>
    <row r="1408" spans="1:9" x14ac:dyDescent="0.25">
      <c r="A1408" s="1">
        <v>50047</v>
      </c>
      <c r="B1408">
        <f t="shared" si="21"/>
        <v>53.610299999999881</v>
      </c>
      <c r="C1408" t="s">
        <v>5</v>
      </c>
      <c r="D1408">
        <v>10.6</v>
      </c>
      <c r="E1408">
        <v>4.8</v>
      </c>
      <c r="F1408">
        <f>IF(martianeum3[[#This Row],[zawartosc '[%']]]&gt;=1,martianeum3[[#This Row],[masa '[kg']]]*martianeum3[[#This Row],[zawartosc '[%']]]*0.01,0)</f>
        <v>0.50879999999999992</v>
      </c>
      <c r="G1408">
        <f>martianeum3[[#This Row],[stan_magazynu '[kg']]]+martianeum3[[#This Row],[ile_kg_materiału_z_ładunku]]</f>
        <v>54.119099999999882</v>
      </c>
      <c r="H1408">
        <f>IF(martianeum3[[#This Row],[stan_po_wydobyciu_z_ładunku]]&gt;=100,100,0)</f>
        <v>0</v>
      </c>
      <c r="I1408">
        <f>martianeum3[[#This Row],[stan_po_wydobyciu_z_ładunku]]-martianeum3[[#This Row],[ile_zabiera_na_orbite]]</f>
        <v>54.119099999999882</v>
      </c>
    </row>
    <row r="1409" spans="1:9" x14ac:dyDescent="0.25">
      <c r="A1409" s="1">
        <v>50048</v>
      </c>
      <c r="B1409">
        <f t="shared" si="21"/>
        <v>54.119099999999882</v>
      </c>
      <c r="C1409" t="s">
        <v>19</v>
      </c>
      <c r="D1409">
        <v>25.6</v>
      </c>
      <c r="E1409">
        <v>17.399999999999999</v>
      </c>
      <c r="F1409">
        <f>IF(martianeum3[[#This Row],[zawartosc '[%']]]&gt;=1,martianeum3[[#This Row],[masa '[kg']]]*martianeum3[[#This Row],[zawartosc '[%']]]*0.01,0)</f>
        <v>4.4543999999999997</v>
      </c>
      <c r="G1409">
        <f>martianeum3[[#This Row],[stan_magazynu '[kg']]]+martianeum3[[#This Row],[ile_kg_materiału_z_ładunku]]</f>
        <v>58.573499999999882</v>
      </c>
      <c r="H1409">
        <f>IF(martianeum3[[#This Row],[stan_po_wydobyciu_z_ładunku]]&gt;=100,100,0)</f>
        <v>0</v>
      </c>
      <c r="I1409">
        <f>martianeum3[[#This Row],[stan_po_wydobyciu_z_ładunku]]-martianeum3[[#This Row],[ile_zabiera_na_orbite]]</f>
        <v>58.573499999999882</v>
      </c>
    </row>
    <row r="1410" spans="1:9" x14ac:dyDescent="0.25">
      <c r="A1410" s="1">
        <v>50049</v>
      </c>
      <c r="B1410">
        <f t="shared" si="21"/>
        <v>58.573499999999882</v>
      </c>
      <c r="C1410" t="s">
        <v>9</v>
      </c>
      <c r="D1410">
        <v>22.4</v>
      </c>
      <c r="E1410">
        <v>7.7</v>
      </c>
      <c r="F1410">
        <f>IF(martianeum3[[#This Row],[zawartosc '[%']]]&gt;=1,martianeum3[[#This Row],[masa '[kg']]]*martianeum3[[#This Row],[zawartosc '[%']]]*0.01,0)</f>
        <v>1.7247999999999999</v>
      </c>
      <c r="G1410">
        <f>martianeum3[[#This Row],[stan_magazynu '[kg']]]+martianeum3[[#This Row],[ile_kg_materiału_z_ładunku]]</f>
        <v>60.298299999999884</v>
      </c>
      <c r="H1410">
        <f>IF(martianeum3[[#This Row],[stan_po_wydobyciu_z_ładunku]]&gt;=100,100,0)</f>
        <v>0</v>
      </c>
      <c r="I1410">
        <f>martianeum3[[#This Row],[stan_po_wydobyciu_z_ładunku]]-martianeum3[[#This Row],[ile_zabiera_na_orbite]]</f>
        <v>60.298299999999884</v>
      </c>
    </row>
    <row r="1411" spans="1:9" x14ac:dyDescent="0.25">
      <c r="A1411" s="1">
        <v>50050</v>
      </c>
      <c r="B1411">
        <f t="shared" si="21"/>
        <v>60.298299999999884</v>
      </c>
      <c r="C1411" t="s">
        <v>8</v>
      </c>
      <c r="D1411">
        <v>14.5</v>
      </c>
      <c r="E1411">
        <v>3.8</v>
      </c>
      <c r="F1411">
        <f>IF(martianeum3[[#This Row],[zawartosc '[%']]]&gt;=1,martianeum3[[#This Row],[masa '[kg']]]*martianeum3[[#This Row],[zawartosc '[%']]]*0.01,0)</f>
        <v>0.55099999999999993</v>
      </c>
      <c r="G1411">
        <f>martianeum3[[#This Row],[stan_magazynu '[kg']]]+martianeum3[[#This Row],[ile_kg_materiału_z_ładunku]]</f>
        <v>60.849299999999886</v>
      </c>
      <c r="H1411">
        <f>IF(martianeum3[[#This Row],[stan_po_wydobyciu_z_ładunku]]&gt;=100,100,0)</f>
        <v>0</v>
      </c>
      <c r="I1411">
        <f>martianeum3[[#This Row],[stan_po_wydobyciu_z_ładunku]]-martianeum3[[#This Row],[ile_zabiera_na_orbite]]</f>
        <v>60.849299999999886</v>
      </c>
    </row>
    <row r="1412" spans="1:9" x14ac:dyDescent="0.25">
      <c r="A1412" s="1">
        <v>50051</v>
      </c>
      <c r="B1412">
        <f t="shared" ref="B1412:B1475" si="22">I1411</f>
        <v>60.849299999999886</v>
      </c>
      <c r="C1412" t="s">
        <v>9</v>
      </c>
      <c r="D1412">
        <v>15</v>
      </c>
      <c r="E1412">
        <v>4.2</v>
      </c>
      <c r="F1412">
        <f>IF(martianeum3[[#This Row],[zawartosc '[%']]]&gt;=1,martianeum3[[#This Row],[masa '[kg']]]*martianeum3[[#This Row],[zawartosc '[%']]]*0.01,0)</f>
        <v>0.63</v>
      </c>
      <c r="G1412">
        <f>martianeum3[[#This Row],[stan_magazynu '[kg']]]+martianeum3[[#This Row],[ile_kg_materiału_z_ładunku]]</f>
        <v>61.479299999999888</v>
      </c>
      <c r="H1412">
        <f>IF(martianeum3[[#This Row],[stan_po_wydobyciu_z_ładunku]]&gt;=100,100,0)</f>
        <v>0</v>
      </c>
      <c r="I1412">
        <f>martianeum3[[#This Row],[stan_po_wydobyciu_z_ładunku]]-martianeum3[[#This Row],[ile_zabiera_na_orbite]]</f>
        <v>61.479299999999888</v>
      </c>
    </row>
    <row r="1413" spans="1:9" x14ac:dyDescent="0.25">
      <c r="A1413" s="1">
        <v>50052</v>
      </c>
      <c r="B1413">
        <f t="shared" si="22"/>
        <v>61.479299999999888</v>
      </c>
      <c r="C1413" t="s">
        <v>13</v>
      </c>
      <c r="D1413">
        <v>24</v>
      </c>
      <c r="E1413">
        <v>11.5</v>
      </c>
      <c r="F1413">
        <f>IF(martianeum3[[#This Row],[zawartosc '[%']]]&gt;=1,martianeum3[[#This Row],[masa '[kg']]]*martianeum3[[#This Row],[zawartosc '[%']]]*0.01,0)</f>
        <v>2.7600000000000002</v>
      </c>
      <c r="G1413">
        <f>martianeum3[[#This Row],[stan_magazynu '[kg']]]+martianeum3[[#This Row],[ile_kg_materiału_z_ładunku]]</f>
        <v>64.239299999999886</v>
      </c>
      <c r="H1413">
        <f>IF(martianeum3[[#This Row],[stan_po_wydobyciu_z_ładunku]]&gt;=100,100,0)</f>
        <v>0</v>
      </c>
      <c r="I1413">
        <f>martianeum3[[#This Row],[stan_po_wydobyciu_z_ładunku]]-martianeum3[[#This Row],[ile_zabiera_na_orbite]]</f>
        <v>64.239299999999886</v>
      </c>
    </row>
    <row r="1414" spans="1:9" x14ac:dyDescent="0.25">
      <c r="A1414" s="1">
        <v>50053</v>
      </c>
      <c r="B1414">
        <f t="shared" si="22"/>
        <v>64.239299999999886</v>
      </c>
      <c r="C1414" t="s">
        <v>23</v>
      </c>
      <c r="D1414">
        <v>20.7</v>
      </c>
      <c r="E1414">
        <v>2.9</v>
      </c>
      <c r="F1414">
        <f>IF(martianeum3[[#This Row],[zawartosc '[%']]]&gt;=1,martianeum3[[#This Row],[masa '[kg']]]*martianeum3[[#This Row],[zawartosc '[%']]]*0.01,0)</f>
        <v>0.60029999999999994</v>
      </c>
      <c r="G1414">
        <f>martianeum3[[#This Row],[stan_magazynu '[kg']]]+martianeum3[[#This Row],[ile_kg_materiału_z_ładunku]]</f>
        <v>64.839599999999891</v>
      </c>
      <c r="H1414">
        <f>IF(martianeum3[[#This Row],[stan_po_wydobyciu_z_ładunku]]&gt;=100,100,0)</f>
        <v>0</v>
      </c>
      <c r="I1414">
        <f>martianeum3[[#This Row],[stan_po_wydobyciu_z_ładunku]]-martianeum3[[#This Row],[ile_zabiera_na_orbite]]</f>
        <v>64.839599999999891</v>
      </c>
    </row>
    <row r="1415" spans="1:9" x14ac:dyDescent="0.25">
      <c r="A1415" s="1">
        <v>50054</v>
      </c>
      <c r="B1415">
        <f t="shared" si="22"/>
        <v>64.839599999999891</v>
      </c>
      <c r="C1415" t="s">
        <v>28</v>
      </c>
      <c r="D1415">
        <v>13.5</v>
      </c>
      <c r="E1415">
        <v>0.7</v>
      </c>
      <c r="F1415">
        <f>IF(martianeum3[[#This Row],[zawartosc '[%']]]&gt;=1,martianeum3[[#This Row],[masa '[kg']]]*martianeum3[[#This Row],[zawartosc '[%']]]*0.01,0)</f>
        <v>0</v>
      </c>
      <c r="G1415">
        <f>martianeum3[[#This Row],[stan_magazynu '[kg']]]+martianeum3[[#This Row],[ile_kg_materiału_z_ładunku]]</f>
        <v>64.839599999999891</v>
      </c>
      <c r="H1415">
        <f>IF(martianeum3[[#This Row],[stan_po_wydobyciu_z_ładunku]]&gt;=100,100,0)</f>
        <v>0</v>
      </c>
      <c r="I1415">
        <f>martianeum3[[#This Row],[stan_po_wydobyciu_z_ładunku]]-martianeum3[[#This Row],[ile_zabiera_na_orbite]]</f>
        <v>64.839599999999891</v>
      </c>
    </row>
    <row r="1416" spans="1:9" x14ac:dyDescent="0.25">
      <c r="A1416" s="1">
        <v>50055</v>
      </c>
      <c r="B1416">
        <f t="shared" si="22"/>
        <v>64.839599999999891</v>
      </c>
      <c r="C1416" t="s">
        <v>19</v>
      </c>
      <c r="D1416">
        <v>23.7</v>
      </c>
      <c r="E1416">
        <v>13.1</v>
      </c>
      <c r="F1416">
        <f>IF(martianeum3[[#This Row],[zawartosc '[%']]]&gt;=1,martianeum3[[#This Row],[masa '[kg']]]*martianeum3[[#This Row],[zawartosc '[%']]]*0.01,0)</f>
        <v>3.1046999999999998</v>
      </c>
      <c r="G1416">
        <f>martianeum3[[#This Row],[stan_magazynu '[kg']]]+martianeum3[[#This Row],[ile_kg_materiału_z_ładunku]]</f>
        <v>67.944299999999885</v>
      </c>
      <c r="H1416">
        <f>IF(martianeum3[[#This Row],[stan_po_wydobyciu_z_ładunku]]&gt;=100,100,0)</f>
        <v>0</v>
      </c>
      <c r="I1416">
        <f>martianeum3[[#This Row],[stan_po_wydobyciu_z_ładunku]]-martianeum3[[#This Row],[ile_zabiera_na_orbite]]</f>
        <v>67.944299999999885</v>
      </c>
    </row>
    <row r="1417" spans="1:9" x14ac:dyDescent="0.25">
      <c r="A1417" s="1">
        <v>50056</v>
      </c>
      <c r="B1417">
        <f t="shared" si="22"/>
        <v>67.944299999999885</v>
      </c>
      <c r="C1417" t="s">
        <v>10</v>
      </c>
      <c r="D1417">
        <v>12.1</v>
      </c>
      <c r="E1417">
        <v>36</v>
      </c>
      <c r="F1417">
        <f>IF(martianeum3[[#This Row],[zawartosc '[%']]]&gt;=1,martianeum3[[#This Row],[masa '[kg']]]*martianeum3[[#This Row],[zawartosc '[%']]]*0.01,0)</f>
        <v>4.3559999999999999</v>
      </c>
      <c r="G1417">
        <f>martianeum3[[#This Row],[stan_magazynu '[kg']]]+martianeum3[[#This Row],[ile_kg_materiału_z_ładunku]]</f>
        <v>72.300299999999879</v>
      </c>
      <c r="H1417">
        <f>IF(martianeum3[[#This Row],[stan_po_wydobyciu_z_ładunku]]&gt;=100,100,0)</f>
        <v>0</v>
      </c>
      <c r="I1417">
        <f>martianeum3[[#This Row],[stan_po_wydobyciu_z_ładunku]]-martianeum3[[#This Row],[ile_zabiera_na_orbite]]</f>
        <v>72.300299999999879</v>
      </c>
    </row>
    <row r="1418" spans="1:9" x14ac:dyDescent="0.25">
      <c r="A1418" s="1">
        <v>50057</v>
      </c>
      <c r="B1418">
        <f t="shared" si="22"/>
        <v>72.300299999999879</v>
      </c>
      <c r="C1418" t="s">
        <v>13</v>
      </c>
      <c r="D1418">
        <v>21.8</v>
      </c>
      <c r="E1418">
        <v>10.9</v>
      </c>
      <c r="F1418">
        <f>IF(martianeum3[[#This Row],[zawartosc '[%']]]&gt;=1,martianeum3[[#This Row],[masa '[kg']]]*martianeum3[[#This Row],[zawartosc '[%']]]*0.01,0)</f>
        <v>2.3762000000000003</v>
      </c>
      <c r="G1418">
        <f>martianeum3[[#This Row],[stan_magazynu '[kg']]]+martianeum3[[#This Row],[ile_kg_materiału_z_ładunku]]</f>
        <v>74.676499999999876</v>
      </c>
      <c r="H1418">
        <f>IF(martianeum3[[#This Row],[stan_po_wydobyciu_z_ładunku]]&gt;=100,100,0)</f>
        <v>0</v>
      </c>
      <c r="I1418">
        <f>martianeum3[[#This Row],[stan_po_wydobyciu_z_ładunku]]-martianeum3[[#This Row],[ile_zabiera_na_orbite]]</f>
        <v>74.676499999999876</v>
      </c>
    </row>
    <row r="1419" spans="1:9" x14ac:dyDescent="0.25">
      <c r="A1419" s="1">
        <v>50058</v>
      </c>
      <c r="B1419">
        <f t="shared" si="22"/>
        <v>74.676499999999876</v>
      </c>
      <c r="C1419" t="s">
        <v>22</v>
      </c>
      <c r="D1419">
        <v>17.399999999999999</v>
      </c>
      <c r="E1419">
        <v>0</v>
      </c>
      <c r="F1419">
        <f>IF(martianeum3[[#This Row],[zawartosc '[%']]]&gt;=1,martianeum3[[#This Row],[masa '[kg']]]*martianeum3[[#This Row],[zawartosc '[%']]]*0.01,0)</f>
        <v>0</v>
      </c>
      <c r="G1419">
        <f>martianeum3[[#This Row],[stan_magazynu '[kg']]]+martianeum3[[#This Row],[ile_kg_materiału_z_ładunku]]</f>
        <v>74.676499999999876</v>
      </c>
      <c r="H1419">
        <f>IF(martianeum3[[#This Row],[stan_po_wydobyciu_z_ładunku]]&gt;=100,100,0)</f>
        <v>0</v>
      </c>
      <c r="I1419">
        <f>martianeum3[[#This Row],[stan_po_wydobyciu_z_ładunku]]-martianeum3[[#This Row],[ile_zabiera_na_orbite]]</f>
        <v>74.676499999999876</v>
      </c>
    </row>
    <row r="1420" spans="1:9" x14ac:dyDescent="0.25">
      <c r="A1420" s="1">
        <v>50059</v>
      </c>
      <c r="B1420">
        <f t="shared" si="22"/>
        <v>74.676499999999876</v>
      </c>
      <c r="C1420" t="s">
        <v>6</v>
      </c>
      <c r="D1420">
        <v>15.6</v>
      </c>
      <c r="E1420">
        <v>0</v>
      </c>
      <c r="F1420">
        <f>IF(martianeum3[[#This Row],[zawartosc '[%']]]&gt;=1,martianeum3[[#This Row],[masa '[kg']]]*martianeum3[[#This Row],[zawartosc '[%']]]*0.01,0)</f>
        <v>0</v>
      </c>
      <c r="G1420">
        <f>martianeum3[[#This Row],[stan_magazynu '[kg']]]+martianeum3[[#This Row],[ile_kg_materiału_z_ładunku]]</f>
        <v>74.676499999999876</v>
      </c>
      <c r="H1420">
        <f>IF(martianeum3[[#This Row],[stan_po_wydobyciu_z_ładunku]]&gt;=100,100,0)</f>
        <v>0</v>
      </c>
      <c r="I1420">
        <f>martianeum3[[#This Row],[stan_po_wydobyciu_z_ładunku]]-martianeum3[[#This Row],[ile_zabiera_na_orbite]]</f>
        <v>74.676499999999876</v>
      </c>
    </row>
    <row r="1421" spans="1:9" x14ac:dyDescent="0.25">
      <c r="A1421" s="1">
        <v>50060</v>
      </c>
      <c r="B1421">
        <f t="shared" si="22"/>
        <v>74.676499999999876</v>
      </c>
      <c r="C1421" t="s">
        <v>13</v>
      </c>
      <c r="D1421">
        <v>13.7</v>
      </c>
      <c r="E1421">
        <v>0</v>
      </c>
      <c r="F1421">
        <f>IF(martianeum3[[#This Row],[zawartosc '[%']]]&gt;=1,martianeum3[[#This Row],[masa '[kg']]]*martianeum3[[#This Row],[zawartosc '[%']]]*0.01,0)</f>
        <v>0</v>
      </c>
      <c r="G1421">
        <f>martianeum3[[#This Row],[stan_magazynu '[kg']]]+martianeum3[[#This Row],[ile_kg_materiału_z_ładunku]]</f>
        <v>74.676499999999876</v>
      </c>
      <c r="H1421">
        <f>IF(martianeum3[[#This Row],[stan_po_wydobyciu_z_ładunku]]&gt;=100,100,0)</f>
        <v>0</v>
      </c>
      <c r="I1421">
        <f>martianeum3[[#This Row],[stan_po_wydobyciu_z_ładunku]]-martianeum3[[#This Row],[ile_zabiera_na_orbite]]</f>
        <v>74.676499999999876</v>
      </c>
    </row>
    <row r="1422" spans="1:9" x14ac:dyDescent="0.25">
      <c r="A1422" s="1">
        <v>50061</v>
      </c>
      <c r="B1422">
        <f t="shared" si="22"/>
        <v>74.676499999999876</v>
      </c>
      <c r="C1422" t="s">
        <v>10</v>
      </c>
      <c r="D1422">
        <v>24.7</v>
      </c>
      <c r="E1422">
        <v>16.2</v>
      </c>
      <c r="F1422">
        <f>IF(martianeum3[[#This Row],[zawartosc '[%']]]&gt;=1,martianeum3[[#This Row],[masa '[kg']]]*martianeum3[[#This Row],[zawartosc '[%']]]*0.01,0)</f>
        <v>4.0014000000000003</v>
      </c>
      <c r="G1422">
        <f>martianeum3[[#This Row],[stan_magazynu '[kg']]]+martianeum3[[#This Row],[ile_kg_materiału_z_ładunku]]</f>
        <v>78.67789999999988</v>
      </c>
      <c r="H1422">
        <f>IF(martianeum3[[#This Row],[stan_po_wydobyciu_z_ładunku]]&gt;=100,100,0)</f>
        <v>0</v>
      </c>
      <c r="I1422">
        <f>martianeum3[[#This Row],[stan_po_wydobyciu_z_ładunku]]-martianeum3[[#This Row],[ile_zabiera_na_orbite]]</f>
        <v>78.67789999999988</v>
      </c>
    </row>
    <row r="1423" spans="1:9" x14ac:dyDescent="0.25">
      <c r="A1423" s="1">
        <v>50062</v>
      </c>
      <c r="B1423">
        <f t="shared" si="22"/>
        <v>78.67789999999988</v>
      </c>
      <c r="C1423" t="s">
        <v>15</v>
      </c>
      <c r="D1423">
        <v>25.3</v>
      </c>
      <c r="E1423">
        <v>14.2</v>
      </c>
      <c r="F1423">
        <f>IF(martianeum3[[#This Row],[zawartosc '[%']]]&gt;=1,martianeum3[[#This Row],[masa '[kg']]]*martianeum3[[#This Row],[zawartosc '[%']]]*0.01,0)</f>
        <v>3.5926</v>
      </c>
      <c r="G1423">
        <f>martianeum3[[#This Row],[stan_magazynu '[kg']]]+martianeum3[[#This Row],[ile_kg_materiału_z_ładunku]]</f>
        <v>82.270499999999885</v>
      </c>
      <c r="H1423">
        <f>IF(martianeum3[[#This Row],[stan_po_wydobyciu_z_ładunku]]&gt;=100,100,0)</f>
        <v>0</v>
      </c>
      <c r="I1423">
        <f>martianeum3[[#This Row],[stan_po_wydobyciu_z_ładunku]]-martianeum3[[#This Row],[ile_zabiera_na_orbite]]</f>
        <v>82.270499999999885</v>
      </c>
    </row>
    <row r="1424" spans="1:9" x14ac:dyDescent="0.25">
      <c r="A1424" s="1">
        <v>50063</v>
      </c>
      <c r="B1424">
        <f t="shared" si="22"/>
        <v>82.270499999999885</v>
      </c>
      <c r="C1424" t="s">
        <v>15</v>
      </c>
      <c r="D1424">
        <v>18.399999999999999</v>
      </c>
      <c r="E1424">
        <v>0</v>
      </c>
      <c r="F1424">
        <f>IF(martianeum3[[#This Row],[zawartosc '[%']]]&gt;=1,martianeum3[[#This Row],[masa '[kg']]]*martianeum3[[#This Row],[zawartosc '[%']]]*0.01,0)</f>
        <v>0</v>
      </c>
      <c r="G1424">
        <f>martianeum3[[#This Row],[stan_magazynu '[kg']]]+martianeum3[[#This Row],[ile_kg_materiału_z_ładunku]]</f>
        <v>82.270499999999885</v>
      </c>
      <c r="H1424">
        <f>IF(martianeum3[[#This Row],[stan_po_wydobyciu_z_ładunku]]&gt;=100,100,0)</f>
        <v>0</v>
      </c>
      <c r="I1424">
        <f>martianeum3[[#This Row],[stan_po_wydobyciu_z_ładunku]]-martianeum3[[#This Row],[ile_zabiera_na_orbite]]</f>
        <v>82.270499999999885</v>
      </c>
    </row>
    <row r="1425" spans="1:9" x14ac:dyDescent="0.25">
      <c r="A1425" s="1">
        <v>50064</v>
      </c>
      <c r="B1425">
        <f t="shared" si="22"/>
        <v>82.270499999999885</v>
      </c>
      <c r="C1425" t="s">
        <v>14</v>
      </c>
      <c r="D1425">
        <v>10.199999999999999</v>
      </c>
      <c r="E1425">
        <v>0</v>
      </c>
      <c r="F1425">
        <f>IF(martianeum3[[#This Row],[zawartosc '[%']]]&gt;=1,martianeum3[[#This Row],[masa '[kg']]]*martianeum3[[#This Row],[zawartosc '[%']]]*0.01,0)</f>
        <v>0</v>
      </c>
      <c r="G1425">
        <f>martianeum3[[#This Row],[stan_magazynu '[kg']]]+martianeum3[[#This Row],[ile_kg_materiału_z_ładunku]]</f>
        <v>82.270499999999885</v>
      </c>
      <c r="H1425">
        <f>IF(martianeum3[[#This Row],[stan_po_wydobyciu_z_ładunku]]&gt;=100,100,0)</f>
        <v>0</v>
      </c>
      <c r="I1425">
        <f>martianeum3[[#This Row],[stan_po_wydobyciu_z_ładunku]]-martianeum3[[#This Row],[ile_zabiera_na_orbite]]</f>
        <v>82.270499999999885</v>
      </c>
    </row>
    <row r="1426" spans="1:9" x14ac:dyDescent="0.25">
      <c r="A1426" s="1">
        <v>50065</v>
      </c>
      <c r="B1426">
        <f t="shared" si="22"/>
        <v>82.270499999999885</v>
      </c>
      <c r="C1426" t="s">
        <v>33</v>
      </c>
      <c r="D1426">
        <v>26.9</v>
      </c>
      <c r="E1426">
        <v>0</v>
      </c>
      <c r="F1426">
        <f>IF(martianeum3[[#This Row],[zawartosc '[%']]]&gt;=1,martianeum3[[#This Row],[masa '[kg']]]*martianeum3[[#This Row],[zawartosc '[%']]]*0.01,0)</f>
        <v>0</v>
      </c>
      <c r="G1426">
        <f>martianeum3[[#This Row],[stan_magazynu '[kg']]]+martianeum3[[#This Row],[ile_kg_materiału_z_ładunku]]</f>
        <v>82.270499999999885</v>
      </c>
      <c r="H1426">
        <f>IF(martianeum3[[#This Row],[stan_po_wydobyciu_z_ładunku]]&gt;=100,100,0)</f>
        <v>0</v>
      </c>
      <c r="I1426">
        <f>martianeum3[[#This Row],[stan_po_wydobyciu_z_ładunku]]-martianeum3[[#This Row],[ile_zabiera_na_orbite]]</f>
        <v>82.270499999999885</v>
      </c>
    </row>
    <row r="1427" spans="1:9" x14ac:dyDescent="0.25">
      <c r="A1427" s="1">
        <v>50066</v>
      </c>
      <c r="B1427">
        <f t="shared" si="22"/>
        <v>82.270499999999885</v>
      </c>
      <c r="C1427" t="s">
        <v>8</v>
      </c>
      <c r="D1427">
        <v>28.2</v>
      </c>
      <c r="E1427">
        <v>0</v>
      </c>
      <c r="F1427">
        <f>IF(martianeum3[[#This Row],[zawartosc '[%']]]&gt;=1,martianeum3[[#This Row],[masa '[kg']]]*martianeum3[[#This Row],[zawartosc '[%']]]*0.01,0)</f>
        <v>0</v>
      </c>
      <c r="G1427">
        <f>martianeum3[[#This Row],[stan_magazynu '[kg']]]+martianeum3[[#This Row],[ile_kg_materiału_z_ładunku]]</f>
        <v>82.270499999999885</v>
      </c>
      <c r="H1427">
        <f>IF(martianeum3[[#This Row],[stan_po_wydobyciu_z_ładunku]]&gt;=100,100,0)</f>
        <v>0</v>
      </c>
      <c r="I1427">
        <f>martianeum3[[#This Row],[stan_po_wydobyciu_z_ładunku]]-martianeum3[[#This Row],[ile_zabiera_na_orbite]]</f>
        <v>82.270499999999885</v>
      </c>
    </row>
    <row r="1428" spans="1:9" x14ac:dyDescent="0.25">
      <c r="A1428" s="1">
        <v>50067</v>
      </c>
      <c r="B1428">
        <f t="shared" si="22"/>
        <v>82.270499999999885</v>
      </c>
      <c r="C1428" t="s">
        <v>7</v>
      </c>
      <c r="D1428">
        <v>15.9</v>
      </c>
      <c r="E1428">
        <v>0</v>
      </c>
      <c r="F1428">
        <f>IF(martianeum3[[#This Row],[zawartosc '[%']]]&gt;=1,martianeum3[[#This Row],[masa '[kg']]]*martianeum3[[#This Row],[zawartosc '[%']]]*0.01,0)</f>
        <v>0</v>
      </c>
      <c r="G1428">
        <f>martianeum3[[#This Row],[stan_magazynu '[kg']]]+martianeum3[[#This Row],[ile_kg_materiału_z_ładunku]]</f>
        <v>82.270499999999885</v>
      </c>
      <c r="H1428">
        <f>IF(martianeum3[[#This Row],[stan_po_wydobyciu_z_ładunku]]&gt;=100,100,0)</f>
        <v>0</v>
      </c>
      <c r="I1428">
        <f>martianeum3[[#This Row],[stan_po_wydobyciu_z_ładunku]]-martianeum3[[#This Row],[ile_zabiera_na_orbite]]</f>
        <v>82.270499999999885</v>
      </c>
    </row>
    <row r="1429" spans="1:9" x14ac:dyDescent="0.25">
      <c r="A1429" s="1">
        <v>50068</v>
      </c>
      <c r="B1429">
        <f t="shared" si="22"/>
        <v>82.270499999999885</v>
      </c>
      <c r="C1429" t="s">
        <v>10</v>
      </c>
      <c r="D1429">
        <v>19.7</v>
      </c>
      <c r="E1429">
        <v>0</v>
      </c>
      <c r="F1429">
        <f>IF(martianeum3[[#This Row],[zawartosc '[%']]]&gt;=1,martianeum3[[#This Row],[masa '[kg']]]*martianeum3[[#This Row],[zawartosc '[%']]]*0.01,0)</f>
        <v>0</v>
      </c>
      <c r="G1429">
        <f>martianeum3[[#This Row],[stan_magazynu '[kg']]]+martianeum3[[#This Row],[ile_kg_materiału_z_ładunku]]</f>
        <v>82.270499999999885</v>
      </c>
      <c r="H1429">
        <f>IF(martianeum3[[#This Row],[stan_po_wydobyciu_z_ładunku]]&gt;=100,100,0)</f>
        <v>0</v>
      </c>
      <c r="I1429">
        <f>martianeum3[[#This Row],[stan_po_wydobyciu_z_ładunku]]-martianeum3[[#This Row],[ile_zabiera_na_orbite]]</f>
        <v>82.270499999999885</v>
      </c>
    </row>
    <row r="1430" spans="1:9" x14ac:dyDescent="0.25">
      <c r="A1430" s="1">
        <v>50069</v>
      </c>
      <c r="B1430">
        <f t="shared" si="22"/>
        <v>82.270499999999885</v>
      </c>
      <c r="C1430" t="s">
        <v>7</v>
      </c>
      <c r="D1430">
        <v>16</v>
      </c>
      <c r="E1430">
        <v>0</v>
      </c>
      <c r="F1430">
        <f>IF(martianeum3[[#This Row],[zawartosc '[%']]]&gt;=1,martianeum3[[#This Row],[masa '[kg']]]*martianeum3[[#This Row],[zawartosc '[%']]]*0.01,0)</f>
        <v>0</v>
      </c>
      <c r="G1430">
        <f>martianeum3[[#This Row],[stan_magazynu '[kg']]]+martianeum3[[#This Row],[ile_kg_materiału_z_ładunku]]</f>
        <v>82.270499999999885</v>
      </c>
      <c r="H1430">
        <f>IF(martianeum3[[#This Row],[stan_po_wydobyciu_z_ładunku]]&gt;=100,100,0)</f>
        <v>0</v>
      </c>
      <c r="I1430">
        <f>martianeum3[[#This Row],[stan_po_wydobyciu_z_ładunku]]-martianeum3[[#This Row],[ile_zabiera_na_orbite]]</f>
        <v>82.270499999999885</v>
      </c>
    </row>
    <row r="1431" spans="1:9" x14ac:dyDescent="0.25">
      <c r="A1431" s="1">
        <v>50070</v>
      </c>
      <c r="B1431">
        <f t="shared" si="22"/>
        <v>82.270499999999885</v>
      </c>
      <c r="C1431" t="s">
        <v>6</v>
      </c>
      <c r="D1431">
        <v>20.8</v>
      </c>
      <c r="E1431">
        <v>0</v>
      </c>
      <c r="F1431">
        <f>IF(martianeum3[[#This Row],[zawartosc '[%']]]&gt;=1,martianeum3[[#This Row],[masa '[kg']]]*martianeum3[[#This Row],[zawartosc '[%']]]*0.01,0)</f>
        <v>0</v>
      </c>
      <c r="G1431">
        <f>martianeum3[[#This Row],[stan_magazynu '[kg']]]+martianeum3[[#This Row],[ile_kg_materiału_z_ładunku]]</f>
        <v>82.270499999999885</v>
      </c>
      <c r="H1431">
        <f>IF(martianeum3[[#This Row],[stan_po_wydobyciu_z_ładunku]]&gt;=100,100,0)</f>
        <v>0</v>
      </c>
      <c r="I1431">
        <f>martianeum3[[#This Row],[stan_po_wydobyciu_z_ładunku]]-martianeum3[[#This Row],[ile_zabiera_na_orbite]]</f>
        <v>82.270499999999885</v>
      </c>
    </row>
    <row r="1432" spans="1:9" x14ac:dyDescent="0.25">
      <c r="A1432" s="1">
        <v>50071</v>
      </c>
      <c r="B1432">
        <f t="shared" si="22"/>
        <v>82.270499999999885</v>
      </c>
      <c r="C1432" t="s">
        <v>23</v>
      </c>
      <c r="D1432">
        <v>12.5</v>
      </c>
      <c r="E1432">
        <v>0</v>
      </c>
      <c r="F1432">
        <f>IF(martianeum3[[#This Row],[zawartosc '[%']]]&gt;=1,martianeum3[[#This Row],[masa '[kg']]]*martianeum3[[#This Row],[zawartosc '[%']]]*0.01,0)</f>
        <v>0</v>
      </c>
      <c r="G1432">
        <f>martianeum3[[#This Row],[stan_magazynu '[kg']]]+martianeum3[[#This Row],[ile_kg_materiału_z_ładunku]]</f>
        <v>82.270499999999885</v>
      </c>
      <c r="H1432">
        <f>IF(martianeum3[[#This Row],[stan_po_wydobyciu_z_ładunku]]&gt;=100,100,0)</f>
        <v>0</v>
      </c>
      <c r="I1432">
        <f>martianeum3[[#This Row],[stan_po_wydobyciu_z_ładunku]]-martianeum3[[#This Row],[ile_zabiera_na_orbite]]</f>
        <v>82.270499999999885</v>
      </c>
    </row>
    <row r="1433" spans="1:9" x14ac:dyDescent="0.25">
      <c r="A1433" s="1">
        <v>50072</v>
      </c>
      <c r="B1433">
        <f t="shared" si="22"/>
        <v>82.270499999999885</v>
      </c>
      <c r="C1433" t="s">
        <v>15</v>
      </c>
      <c r="D1433">
        <v>12.7</v>
      </c>
      <c r="E1433">
        <v>2.4</v>
      </c>
      <c r="F1433">
        <f>IF(martianeum3[[#This Row],[zawartosc '[%']]]&gt;=1,martianeum3[[#This Row],[masa '[kg']]]*martianeum3[[#This Row],[zawartosc '[%']]]*0.01,0)</f>
        <v>0.30479999999999996</v>
      </c>
      <c r="G1433">
        <f>martianeum3[[#This Row],[stan_magazynu '[kg']]]+martianeum3[[#This Row],[ile_kg_materiału_z_ładunku]]</f>
        <v>82.575299999999885</v>
      </c>
      <c r="H1433">
        <f>IF(martianeum3[[#This Row],[stan_po_wydobyciu_z_ładunku]]&gt;=100,100,0)</f>
        <v>0</v>
      </c>
      <c r="I1433">
        <f>martianeum3[[#This Row],[stan_po_wydobyciu_z_ładunku]]-martianeum3[[#This Row],[ile_zabiera_na_orbite]]</f>
        <v>82.575299999999885</v>
      </c>
    </row>
    <row r="1434" spans="1:9" x14ac:dyDescent="0.25">
      <c r="A1434" s="1">
        <v>50073</v>
      </c>
      <c r="B1434">
        <f t="shared" si="22"/>
        <v>82.575299999999885</v>
      </c>
      <c r="C1434" t="s">
        <v>18</v>
      </c>
      <c r="D1434">
        <v>23.5</v>
      </c>
      <c r="E1434">
        <v>11.5</v>
      </c>
      <c r="F1434">
        <f>IF(martianeum3[[#This Row],[zawartosc '[%']]]&gt;=1,martianeum3[[#This Row],[masa '[kg']]]*martianeum3[[#This Row],[zawartosc '[%']]]*0.01,0)</f>
        <v>2.7025000000000001</v>
      </c>
      <c r="G1434">
        <f>martianeum3[[#This Row],[stan_magazynu '[kg']]]+martianeum3[[#This Row],[ile_kg_materiału_z_ładunku]]</f>
        <v>85.277799999999885</v>
      </c>
      <c r="H1434">
        <f>IF(martianeum3[[#This Row],[stan_po_wydobyciu_z_ładunku]]&gt;=100,100,0)</f>
        <v>0</v>
      </c>
      <c r="I1434">
        <f>martianeum3[[#This Row],[stan_po_wydobyciu_z_ładunku]]-martianeum3[[#This Row],[ile_zabiera_na_orbite]]</f>
        <v>85.277799999999885</v>
      </c>
    </row>
    <row r="1435" spans="1:9" x14ac:dyDescent="0.25">
      <c r="A1435" s="1">
        <v>50074</v>
      </c>
      <c r="B1435">
        <f t="shared" si="22"/>
        <v>85.277799999999885</v>
      </c>
      <c r="C1435" t="s">
        <v>14</v>
      </c>
      <c r="D1435">
        <v>17.8</v>
      </c>
      <c r="E1435">
        <v>1.8</v>
      </c>
      <c r="F1435">
        <f>IF(martianeum3[[#This Row],[zawartosc '[%']]]&gt;=1,martianeum3[[#This Row],[masa '[kg']]]*martianeum3[[#This Row],[zawartosc '[%']]]*0.01,0)</f>
        <v>0.32040000000000002</v>
      </c>
      <c r="G1435">
        <f>martianeum3[[#This Row],[stan_magazynu '[kg']]]+martianeum3[[#This Row],[ile_kg_materiału_z_ładunku]]</f>
        <v>85.598199999999892</v>
      </c>
      <c r="H1435">
        <f>IF(martianeum3[[#This Row],[stan_po_wydobyciu_z_ładunku]]&gt;=100,100,0)</f>
        <v>0</v>
      </c>
      <c r="I1435">
        <f>martianeum3[[#This Row],[stan_po_wydobyciu_z_ładunku]]-martianeum3[[#This Row],[ile_zabiera_na_orbite]]</f>
        <v>85.598199999999892</v>
      </c>
    </row>
    <row r="1436" spans="1:9" x14ac:dyDescent="0.25">
      <c r="A1436" s="1">
        <v>50075</v>
      </c>
      <c r="B1436">
        <f t="shared" si="22"/>
        <v>85.598199999999892</v>
      </c>
      <c r="C1436" t="s">
        <v>11</v>
      </c>
      <c r="D1436">
        <v>11</v>
      </c>
      <c r="E1436">
        <v>0</v>
      </c>
      <c r="F1436">
        <f>IF(martianeum3[[#This Row],[zawartosc '[%']]]&gt;=1,martianeum3[[#This Row],[masa '[kg']]]*martianeum3[[#This Row],[zawartosc '[%']]]*0.01,0)</f>
        <v>0</v>
      </c>
      <c r="G1436">
        <f>martianeum3[[#This Row],[stan_magazynu '[kg']]]+martianeum3[[#This Row],[ile_kg_materiału_z_ładunku]]</f>
        <v>85.598199999999892</v>
      </c>
      <c r="H1436">
        <f>IF(martianeum3[[#This Row],[stan_po_wydobyciu_z_ładunku]]&gt;=100,100,0)</f>
        <v>0</v>
      </c>
      <c r="I1436">
        <f>martianeum3[[#This Row],[stan_po_wydobyciu_z_ładunku]]-martianeum3[[#This Row],[ile_zabiera_na_orbite]]</f>
        <v>85.598199999999892</v>
      </c>
    </row>
    <row r="1437" spans="1:9" x14ac:dyDescent="0.25">
      <c r="A1437" s="1">
        <v>50076</v>
      </c>
      <c r="B1437">
        <f t="shared" si="22"/>
        <v>85.598199999999892</v>
      </c>
      <c r="C1437" t="s">
        <v>12</v>
      </c>
      <c r="D1437">
        <v>21.3</v>
      </c>
      <c r="E1437">
        <v>5.2</v>
      </c>
      <c r="F1437">
        <f>IF(martianeum3[[#This Row],[zawartosc '[%']]]&gt;=1,martianeum3[[#This Row],[masa '[kg']]]*martianeum3[[#This Row],[zawartosc '[%']]]*0.01,0)</f>
        <v>1.1076000000000001</v>
      </c>
      <c r="G1437">
        <f>martianeum3[[#This Row],[stan_magazynu '[kg']]]+martianeum3[[#This Row],[ile_kg_materiału_z_ładunku]]</f>
        <v>86.705799999999897</v>
      </c>
      <c r="H1437">
        <f>IF(martianeum3[[#This Row],[stan_po_wydobyciu_z_ładunku]]&gt;=100,100,0)</f>
        <v>0</v>
      </c>
      <c r="I1437">
        <f>martianeum3[[#This Row],[stan_po_wydobyciu_z_ładunku]]-martianeum3[[#This Row],[ile_zabiera_na_orbite]]</f>
        <v>86.705799999999897</v>
      </c>
    </row>
    <row r="1438" spans="1:9" x14ac:dyDescent="0.25">
      <c r="A1438" s="1">
        <v>50077</v>
      </c>
      <c r="B1438">
        <f t="shared" si="22"/>
        <v>86.705799999999897</v>
      </c>
      <c r="C1438" t="s">
        <v>7</v>
      </c>
      <c r="D1438">
        <v>19.600000000000001</v>
      </c>
      <c r="E1438">
        <v>8.1</v>
      </c>
      <c r="F1438">
        <f>IF(martianeum3[[#This Row],[zawartosc '[%']]]&gt;=1,martianeum3[[#This Row],[masa '[kg']]]*martianeum3[[#This Row],[zawartosc '[%']]]*0.01,0)</f>
        <v>1.5875999999999999</v>
      </c>
      <c r="G1438">
        <f>martianeum3[[#This Row],[stan_magazynu '[kg']]]+martianeum3[[#This Row],[ile_kg_materiału_z_ładunku]]</f>
        <v>88.293399999999892</v>
      </c>
      <c r="H1438">
        <f>IF(martianeum3[[#This Row],[stan_po_wydobyciu_z_ładunku]]&gt;=100,100,0)</f>
        <v>0</v>
      </c>
      <c r="I1438">
        <f>martianeum3[[#This Row],[stan_po_wydobyciu_z_ładunku]]-martianeum3[[#This Row],[ile_zabiera_na_orbite]]</f>
        <v>88.293399999999892</v>
      </c>
    </row>
    <row r="1439" spans="1:9" x14ac:dyDescent="0.25">
      <c r="A1439" s="1">
        <v>50078</v>
      </c>
      <c r="B1439">
        <f t="shared" si="22"/>
        <v>88.293399999999892</v>
      </c>
      <c r="C1439" t="s">
        <v>11</v>
      </c>
      <c r="D1439">
        <v>25.7</v>
      </c>
      <c r="E1439">
        <v>4.2</v>
      </c>
      <c r="F1439">
        <f>IF(martianeum3[[#This Row],[zawartosc '[%']]]&gt;=1,martianeum3[[#This Row],[masa '[kg']]]*martianeum3[[#This Row],[zawartosc '[%']]]*0.01,0)</f>
        <v>1.0793999999999999</v>
      </c>
      <c r="G1439">
        <f>martianeum3[[#This Row],[stan_magazynu '[kg']]]+martianeum3[[#This Row],[ile_kg_materiału_z_ładunku]]</f>
        <v>89.372799999999899</v>
      </c>
      <c r="H1439">
        <f>IF(martianeum3[[#This Row],[stan_po_wydobyciu_z_ładunku]]&gt;=100,100,0)</f>
        <v>0</v>
      </c>
      <c r="I1439">
        <f>martianeum3[[#This Row],[stan_po_wydobyciu_z_ładunku]]-martianeum3[[#This Row],[ile_zabiera_na_orbite]]</f>
        <v>89.372799999999899</v>
      </c>
    </row>
    <row r="1440" spans="1:9" x14ac:dyDescent="0.25">
      <c r="A1440" s="1">
        <v>50079</v>
      </c>
      <c r="B1440">
        <f t="shared" si="22"/>
        <v>89.372799999999899</v>
      </c>
      <c r="C1440" t="s">
        <v>10</v>
      </c>
      <c r="D1440">
        <v>20.9</v>
      </c>
      <c r="E1440">
        <v>28.6</v>
      </c>
      <c r="F1440">
        <f>IF(martianeum3[[#This Row],[zawartosc '[%']]]&gt;=1,martianeum3[[#This Row],[masa '[kg']]]*martianeum3[[#This Row],[zawartosc '[%']]]*0.01,0)</f>
        <v>5.9774000000000003</v>
      </c>
      <c r="G1440">
        <f>martianeum3[[#This Row],[stan_magazynu '[kg']]]+martianeum3[[#This Row],[ile_kg_materiału_z_ładunku]]</f>
        <v>95.350199999999901</v>
      </c>
      <c r="H1440">
        <f>IF(martianeum3[[#This Row],[stan_po_wydobyciu_z_ładunku]]&gt;=100,100,0)</f>
        <v>0</v>
      </c>
      <c r="I1440">
        <f>martianeum3[[#This Row],[stan_po_wydobyciu_z_ładunku]]-martianeum3[[#This Row],[ile_zabiera_na_orbite]]</f>
        <v>95.350199999999901</v>
      </c>
    </row>
    <row r="1441" spans="1:9" x14ac:dyDescent="0.25">
      <c r="A1441" s="1">
        <v>50080</v>
      </c>
      <c r="B1441">
        <f t="shared" si="22"/>
        <v>95.350199999999901</v>
      </c>
      <c r="C1441" t="s">
        <v>19</v>
      </c>
      <c r="D1441">
        <v>26.4</v>
      </c>
      <c r="E1441">
        <v>3.2</v>
      </c>
      <c r="F1441">
        <f>IF(martianeum3[[#This Row],[zawartosc '[%']]]&gt;=1,martianeum3[[#This Row],[masa '[kg']]]*martianeum3[[#This Row],[zawartosc '[%']]]*0.01,0)</f>
        <v>0.84480000000000011</v>
      </c>
      <c r="G1441">
        <f>martianeum3[[#This Row],[stan_magazynu '[kg']]]+martianeum3[[#This Row],[ile_kg_materiału_z_ładunku]]</f>
        <v>96.194999999999908</v>
      </c>
      <c r="H1441">
        <f>IF(martianeum3[[#This Row],[stan_po_wydobyciu_z_ładunku]]&gt;=100,100,0)</f>
        <v>0</v>
      </c>
      <c r="I1441">
        <f>martianeum3[[#This Row],[stan_po_wydobyciu_z_ładunku]]-martianeum3[[#This Row],[ile_zabiera_na_orbite]]</f>
        <v>96.194999999999908</v>
      </c>
    </row>
    <row r="1442" spans="1:9" x14ac:dyDescent="0.25">
      <c r="A1442" s="1">
        <v>50081</v>
      </c>
      <c r="B1442">
        <f t="shared" si="22"/>
        <v>96.194999999999908</v>
      </c>
      <c r="C1442" t="s">
        <v>19</v>
      </c>
      <c r="D1442">
        <v>26.5</v>
      </c>
      <c r="E1442">
        <v>13.1</v>
      </c>
      <c r="F1442">
        <f>IF(martianeum3[[#This Row],[zawartosc '[%']]]&gt;=1,martianeum3[[#This Row],[masa '[kg']]]*martianeum3[[#This Row],[zawartosc '[%']]]*0.01,0)</f>
        <v>3.4714999999999998</v>
      </c>
      <c r="G1442">
        <f>martianeum3[[#This Row],[stan_magazynu '[kg']]]+martianeum3[[#This Row],[ile_kg_materiału_z_ładunku]]</f>
        <v>99.666499999999914</v>
      </c>
      <c r="H1442">
        <f>IF(martianeum3[[#This Row],[stan_po_wydobyciu_z_ładunku]]&gt;=100,100,0)</f>
        <v>0</v>
      </c>
      <c r="I1442">
        <f>martianeum3[[#This Row],[stan_po_wydobyciu_z_ładunku]]-martianeum3[[#This Row],[ile_zabiera_na_orbite]]</f>
        <v>99.666499999999914</v>
      </c>
    </row>
    <row r="1443" spans="1:9" x14ac:dyDescent="0.25">
      <c r="A1443" s="1">
        <v>50082</v>
      </c>
      <c r="B1443">
        <f t="shared" si="22"/>
        <v>99.666499999999914</v>
      </c>
      <c r="C1443" t="s">
        <v>8</v>
      </c>
      <c r="D1443">
        <v>11.7</v>
      </c>
      <c r="E1443">
        <v>0</v>
      </c>
      <c r="F1443">
        <f>IF(martianeum3[[#This Row],[zawartosc '[%']]]&gt;=1,martianeum3[[#This Row],[masa '[kg']]]*martianeum3[[#This Row],[zawartosc '[%']]]*0.01,0)</f>
        <v>0</v>
      </c>
      <c r="G1443">
        <f>martianeum3[[#This Row],[stan_magazynu '[kg']]]+martianeum3[[#This Row],[ile_kg_materiału_z_ładunku]]</f>
        <v>99.666499999999914</v>
      </c>
      <c r="H1443">
        <f>IF(martianeum3[[#This Row],[stan_po_wydobyciu_z_ładunku]]&gt;=100,100,0)</f>
        <v>0</v>
      </c>
      <c r="I1443">
        <f>martianeum3[[#This Row],[stan_po_wydobyciu_z_ładunku]]-martianeum3[[#This Row],[ile_zabiera_na_orbite]]</f>
        <v>99.666499999999914</v>
      </c>
    </row>
    <row r="1444" spans="1:9" x14ac:dyDescent="0.25">
      <c r="A1444" s="1">
        <v>50083</v>
      </c>
      <c r="B1444">
        <f t="shared" si="22"/>
        <v>99.666499999999914</v>
      </c>
      <c r="C1444" t="s">
        <v>12</v>
      </c>
      <c r="D1444">
        <v>24.7</v>
      </c>
      <c r="E1444">
        <v>0.3</v>
      </c>
      <c r="F1444">
        <f>IF(martianeum3[[#This Row],[zawartosc '[%']]]&gt;=1,martianeum3[[#This Row],[masa '[kg']]]*martianeum3[[#This Row],[zawartosc '[%']]]*0.01,0)</f>
        <v>0</v>
      </c>
      <c r="G1444">
        <f>martianeum3[[#This Row],[stan_magazynu '[kg']]]+martianeum3[[#This Row],[ile_kg_materiału_z_ładunku]]</f>
        <v>99.666499999999914</v>
      </c>
      <c r="H1444">
        <f>IF(martianeum3[[#This Row],[stan_po_wydobyciu_z_ładunku]]&gt;=100,100,0)</f>
        <v>0</v>
      </c>
      <c r="I1444">
        <f>martianeum3[[#This Row],[stan_po_wydobyciu_z_ładunku]]-martianeum3[[#This Row],[ile_zabiera_na_orbite]]</f>
        <v>99.666499999999914</v>
      </c>
    </row>
    <row r="1445" spans="1:9" x14ac:dyDescent="0.25">
      <c r="A1445" s="1">
        <v>50084</v>
      </c>
      <c r="B1445">
        <f t="shared" si="22"/>
        <v>99.666499999999914</v>
      </c>
      <c r="C1445" t="s">
        <v>9</v>
      </c>
      <c r="D1445">
        <v>24.4</v>
      </c>
      <c r="E1445">
        <v>9.6</v>
      </c>
      <c r="F1445">
        <f>IF(martianeum3[[#This Row],[zawartosc '[%']]]&gt;=1,martianeum3[[#This Row],[masa '[kg']]]*martianeum3[[#This Row],[zawartosc '[%']]]*0.01,0)</f>
        <v>2.3424</v>
      </c>
      <c r="G1445">
        <f>martianeum3[[#This Row],[stan_magazynu '[kg']]]+martianeum3[[#This Row],[ile_kg_materiału_z_ładunku]]</f>
        <v>102.00889999999991</v>
      </c>
      <c r="H1445">
        <f>IF(martianeum3[[#This Row],[stan_po_wydobyciu_z_ładunku]]&gt;=100,100,0)</f>
        <v>100</v>
      </c>
      <c r="I1445">
        <f>martianeum3[[#This Row],[stan_po_wydobyciu_z_ładunku]]-martianeum3[[#This Row],[ile_zabiera_na_orbite]]</f>
        <v>2.0088999999999118</v>
      </c>
    </row>
    <row r="1446" spans="1:9" x14ac:dyDescent="0.25">
      <c r="A1446" s="1">
        <v>50085</v>
      </c>
      <c r="B1446">
        <f t="shared" si="22"/>
        <v>2.0088999999999118</v>
      </c>
      <c r="C1446" t="s">
        <v>19</v>
      </c>
      <c r="D1446">
        <v>19</v>
      </c>
      <c r="E1446">
        <v>28.8</v>
      </c>
      <c r="F1446">
        <f>IF(martianeum3[[#This Row],[zawartosc '[%']]]&gt;=1,martianeum3[[#This Row],[masa '[kg']]]*martianeum3[[#This Row],[zawartosc '[%']]]*0.01,0)</f>
        <v>5.4720000000000004</v>
      </c>
      <c r="G1446">
        <f>martianeum3[[#This Row],[stan_magazynu '[kg']]]+martianeum3[[#This Row],[ile_kg_materiału_z_ładunku]]</f>
        <v>7.4808999999999122</v>
      </c>
      <c r="H1446">
        <f>IF(martianeum3[[#This Row],[stan_po_wydobyciu_z_ładunku]]&gt;=100,100,0)</f>
        <v>0</v>
      </c>
      <c r="I1446">
        <f>martianeum3[[#This Row],[stan_po_wydobyciu_z_ładunku]]-martianeum3[[#This Row],[ile_zabiera_na_orbite]]</f>
        <v>7.4808999999999122</v>
      </c>
    </row>
    <row r="1447" spans="1:9" x14ac:dyDescent="0.25">
      <c r="A1447" s="1">
        <v>50086</v>
      </c>
      <c r="B1447">
        <f t="shared" si="22"/>
        <v>7.4808999999999122</v>
      </c>
      <c r="C1447" t="s">
        <v>10</v>
      </c>
      <c r="D1447">
        <v>13.7</v>
      </c>
      <c r="E1447">
        <v>19.3</v>
      </c>
      <c r="F1447">
        <f>IF(martianeum3[[#This Row],[zawartosc '[%']]]&gt;=1,martianeum3[[#This Row],[masa '[kg']]]*martianeum3[[#This Row],[zawartosc '[%']]]*0.01,0)</f>
        <v>2.6440999999999999</v>
      </c>
      <c r="G1447">
        <f>martianeum3[[#This Row],[stan_magazynu '[kg']]]+martianeum3[[#This Row],[ile_kg_materiału_z_ładunku]]</f>
        <v>10.124999999999911</v>
      </c>
      <c r="H1447">
        <f>IF(martianeum3[[#This Row],[stan_po_wydobyciu_z_ładunku]]&gt;=100,100,0)</f>
        <v>0</v>
      </c>
      <c r="I1447">
        <f>martianeum3[[#This Row],[stan_po_wydobyciu_z_ładunku]]-martianeum3[[#This Row],[ile_zabiera_na_orbite]]</f>
        <v>10.124999999999911</v>
      </c>
    </row>
    <row r="1448" spans="1:9" x14ac:dyDescent="0.25">
      <c r="A1448" s="1">
        <v>50087</v>
      </c>
      <c r="B1448">
        <f t="shared" si="22"/>
        <v>10.124999999999911</v>
      </c>
      <c r="C1448" t="s">
        <v>10</v>
      </c>
      <c r="D1448">
        <v>28.9</v>
      </c>
      <c r="E1448">
        <v>20.399999999999999</v>
      </c>
      <c r="F1448">
        <f>IF(martianeum3[[#This Row],[zawartosc '[%']]]&gt;=1,martianeum3[[#This Row],[masa '[kg']]]*martianeum3[[#This Row],[zawartosc '[%']]]*0.01,0)</f>
        <v>5.8956</v>
      </c>
      <c r="G1448">
        <f>martianeum3[[#This Row],[stan_magazynu '[kg']]]+martianeum3[[#This Row],[ile_kg_materiału_z_ładunku]]</f>
        <v>16.020599999999909</v>
      </c>
      <c r="H1448">
        <f>IF(martianeum3[[#This Row],[stan_po_wydobyciu_z_ładunku]]&gt;=100,100,0)</f>
        <v>0</v>
      </c>
      <c r="I1448">
        <f>martianeum3[[#This Row],[stan_po_wydobyciu_z_ładunku]]-martianeum3[[#This Row],[ile_zabiera_na_orbite]]</f>
        <v>16.020599999999909</v>
      </c>
    </row>
    <row r="1449" spans="1:9" x14ac:dyDescent="0.25">
      <c r="A1449" s="1">
        <v>50088</v>
      </c>
      <c r="B1449">
        <f t="shared" si="22"/>
        <v>16.020599999999909</v>
      </c>
      <c r="C1449" t="s">
        <v>20</v>
      </c>
      <c r="D1449">
        <v>25.2</v>
      </c>
      <c r="E1449">
        <v>0</v>
      </c>
      <c r="F1449">
        <f>IF(martianeum3[[#This Row],[zawartosc '[%']]]&gt;=1,martianeum3[[#This Row],[masa '[kg']]]*martianeum3[[#This Row],[zawartosc '[%']]]*0.01,0)</f>
        <v>0</v>
      </c>
      <c r="G1449">
        <f>martianeum3[[#This Row],[stan_magazynu '[kg']]]+martianeum3[[#This Row],[ile_kg_materiału_z_ładunku]]</f>
        <v>16.020599999999909</v>
      </c>
      <c r="H1449">
        <f>IF(martianeum3[[#This Row],[stan_po_wydobyciu_z_ładunku]]&gt;=100,100,0)</f>
        <v>0</v>
      </c>
      <c r="I1449">
        <f>martianeum3[[#This Row],[stan_po_wydobyciu_z_ładunku]]-martianeum3[[#This Row],[ile_zabiera_na_orbite]]</f>
        <v>16.020599999999909</v>
      </c>
    </row>
    <row r="1450" spans="1:9" x14ac:dyDescent="0.25">
      <c r="A1450" s="1">
        <v>50089</v>
      </c>
      <c r="B1450">
        <f t="shared" si="22"/>
        <v>16.020599999999909</v>
      </c>
      <c r="C1450" t="s">
        <v>11</v>
      </c>
      <c r="D1450">
        <v>15.4</v>
      </c>
      <c r="E1450">
        <v>9</v>
      </c>
      <c r="F1450">
        <f>IF(martianeum3[[#This Row],[zawartosc '[%']]]&gt;=1,martianeum3[[#This Row],[masa '[kg']]]*martianeum3[[#This Row],[zawartosc '[%']]]*0.01,0)</f>
        <v>1.3859999999999999</v>
      </c>
      <c r="G1450">
        <f>martianeum3[[#This Row],[stan_magazynu '[kg']]]+martianeum3[[#This Row],[ile_kg_materiału_z_ładunku]]</f>
        <v>17.406599999999909</v>
      </c>
      <c r="H1450">
        <f>IF(martianeum3[[#This Row],[stan_po_wydobyciu_z_ładunku]]&gt;=100,100,0)</f>
        <v>0</v>
      </c>
      <c r="I1450">
        <f>martianeum3[[#This Row],[stan_po_wydobyciu_z_ładunku]]-martianeum3[[#This Row],[ile_zabiera_na_orbite]]</f>
        <v>17.406599999999909</v>
      </c>
    </row>
    <row r="1451" spans="1:9" x14ac:dyDescent="0.25">
      <c r="A1451" s="1">
        <v>50090</v>
      </c>
      <c r="B1451">
        <f t="shared" si="22"/>
        <v>17.406599999999909</v>
      </c>
      <c r="C1451" t="s">
        <v>16</v>
      </c>
      <c r="D1451">
        <v>24.1</v>
      </c>
      <c r="E1451">
        <v>0.3</v>
      </c>
      <c r="F1451">
        <f>IF(martianeum3[[#This Row],[zawartosc '[%']]]&gt;=1,martianeum3[[#This Row],[masa '[kg']]]*martianeum3[[#This Row],[zawartosc '[%']]]*0.01,0)</f>
        <v>0</v>
      </c>
      <c r="G1451">
        <f>martianeum3[[#This Row],[stan_magazynu '[kg']]]+martianeum3[[#This Row],[ile_kg_materiału_z_ładunku]]</f>
        <v>17.406599999999909</v>
      </c>
      <c r="H1451">
        <f>IF(martianeum3[[#This Row],[stan_po_wydobyciu_z_ładunku]]&gt;=100,100,0)</f>
        <v>0</v>
      </c>
      <c r="I1451">
        <f>martianeum3[[#This Row],[stan_po_wydobyciu_z_ładunku]]-martianeum3[[#This Row],[ile_zabiera_na_orbite]]</f>
        <v>17.406599999999909</v>
      </c>
    </row>
    <row r="1452" spans="1:9" x14ac:dyDescent="0.25">
      <c r="A1452" s="1">
        <v>50091</v>
      </c>
      <c r="B1452">
        <f t="shared" si="22"/>
        <v>17.406599999999909</v>
      </c>
      <c r="C1452" t="s">
        <v>22</v>
      </c>
      <c r="D1452">
        <v>27.7</v>
      </c>
      <c r="E1452">
        <v>0</v>
      </c>
      <c r="F1452">
        <f>IF(martianeum3[[#This Row],[zawartosc '[%']]]&gt;=1,martianeum3[[#This Row],[masa '[kg']]]*martianeum3[[#This Row],[zawartosc '[%']]]*0.01,0)</f>
        <v>0</v>
      </c>
      <c r="G1452">
        <f>martianeum3[[#This Row],[stan_magazynu '[kg']]]+martianeum3[[#This Row],[ile_kg_materiału_z_ładunku]]</f>
        <v>17.406599999999909</v>
      </c>
      <c r="H1452">
        <f>IF(martianeum3[[#This Row],[stan_po_wydobyciu_z_ładunku]]&gt;=100,100,0)</f>
        <v>0</v>
      </c>
      <c r="I1452">
        <f>martianeum3[[#This Row],[stan_po_wydobyciu_z_ładunku]]-martianeum3[[#This Row],[ile_zabiera_na_orbite]]</f>
        <v>17.406599999999909</v>
      </c>
    </row>
    <row r="1453" spans="1:9" x14ac:dyDescent="0.25">
      <c r="A1453" s="1">
        <v>50092</v>
      </c>
      <c r="B1453">
        <f t="shared" si="22"/>
        <v>17.406599999999909</v>
      </c>
      <c r="C1453" t="s">
        <v>11</v>
      </c>
      <c r="D1453">
        <v>19.600000000000001</v>
      </c>
      <c r="E1453">
        <v>21.1</v>
      </c>
      <c r="F1453">
        <f>IF(martianeum3[[#This Row],[zawartosc '[%']]]&gt;=1,martianeum3[[#This Row],[masa '[kg']]]*martianeum3[[#This Row],[zawartosc '[%']]]*0.01,0)</f>
        <v>4.1356000000000011</v>
      </c>
      <c r="G1453">
        <f>martianeum3[[#This Row],[stan_magazynu '[kg']]]+martianeum3[[#This Row],[ile_kg_materiału_z_ładunku]]</f>
        <v>21.542199999999909</v>
      </c>
      <c r="H1453">
        <f>IF(martianeum3[[#This Row],[stan_po_wydobyciu_z_ładunku]]&gt;=100,100,0)</f>
        <v>0</v>
      </c>
      <c r="I1453">
        <f>martianeum3[[#This Row],[stan_po_wydobyciu_z_ładunku]]-martianeum3[[#This Row],[ile_zabiera_na_orbite]]</f>
        <v>21.542199999999909</v>
      </c>
    </row>
    <row r="1454" spans="1:9" x14ac:dyDescent="0.25">
      <c r="A1454" s="1">
        <v>50093</v>
      </c>
      <c r="B1454">
        <f t="shared" si="22"/>
        <v>21.542199999999909</v>
      </c>
      <c r="C1454" t="s">
        <v>23</v>
      </c>
      <c r="D1454">
        <v>29</v>
      </c>
      <c r="E1454">
        <v>3.2</v>
      </c>
      <c r="F1454">
        <f>IF(martianeum3[[#This Row],[zawartosc '[%']]]&gt;=1,martianeum3[[#This Row],[masa '[kg']]]*martianeum3[[#This Row],[zawartosc '[%']]]*0.01,0)</f>
        <v>0.92800000000000016</v>
      </c>
      <c r="G1454">
        <f>martianeum3[[#This Row],[stan_magazynu '[kg']]]+martianeum3[[#This Row],[ile_kg_materiału_z_ładunku]]</f>
        <v>22.47019999999991</v>
      </c>
      <c r="H1454">
        <f>IF(martianeum3[[#This Row],[stan_po_wydobyciu_z_ładunku]]&gt;=100,100,0)</f>
        <v>0</v>
      </c>
      <c r="I1454">
        <f>martianeum3[[#This Row],[stan_po_wydobyciu_z_ładunku]]-martianeum3[[#This Row],[ile_zabiera_na_orbite]]</f>
        <v>22.47019999999991</v>
      </c>
    </row>
    <row r="1455" spans="1:9" x14ac:dyDescent="0.25">
      <c r="A1455" s="1">
        <v>50094</v>
      </c>
      <c r="B1455">
        <f t="shared" si="22"/>
        <v>22.47019999999991</v>
      </c>
      <c r="C1455" t="s">
        <v>31</v>
      </c>
      <c r="D1455">
        <v>10.3</v>
      </c>
      <c r="E1455">
        <v>0.7</v>
      </c>
      <c r="F1455">
        <f>IF(martianeum3[[#This Row],[zawartosc '[%']]]&gt;=1,martianeum3[[#This Row],[masa '[kg']]]*martianeum3[[#This Row],[zawartosc '[%']]]*0.01,0)</f>
        <v>0</v>
      </c>
      <c r="G1455">
        <f>martianeum3[[#This Row],[stan_magazynu '[kg']]]+martianeum3[[#This Row],[ile_kg_materiału_z_ładunku]]</f>
        <v>22.47019999999991</v>
      </c>
      <c r="H1455">
        <f>IF(martianeum3[[#This Row],[stan_po_wydobyciu_z_ładunku]]&gt;=100,100,0)</f>
        <v>0</v>
      </c>
      <c r="I1455">
        <f>martianeum3[[#This Row],[stan_po_wydobyciu_z_ładunku]]-martianeum3[[#This Row],[ile_zabiera_na_orbite]]</f>
        <v>22.47019999999991</v>
      </c>
    </row>
    <row r="1456" spans="1:9" x14ac:dyDescent="0.25">
      <c r="A1456" s="1">
        <v>50095</v>
      </c>
      <c r="B1456">
        <f t="shared" si="22"/>
        <v>22.47019999999991</v>
      </c>
      <c r="C1456" t="s">
        <v>10</v>
      </c>
      <c r="D1456">
        <v>11</v>
      </c>
      <c r="E1456">
        <v>40.200000000000003</v>
      </c>
      <c r="F1456">
        <f>IF(martianeum3[[#This Row],[zawartosc '[%']]]&gt;=1,martianeum3[[#This Row],[masa '[kg']]]*martianeum3[[#This Row],[zawartosc '[%']]]*0.01,0)</f>
        <v>4.4220000000000006</v>
      </c>
      <c r="G1456">
        <f>martianeum3[[#This Row],[stan_magazynu '[kg']]]+martianeum3[[#This Row],[ile_kg_materiału_z_ładunku]]</f>
        <v>26.89219999999991</v>
      </c>
      <c r="H1456">
        <f>IF(martianeum3[[#This Row],[stan_po_wydobyciu_z_ładunku]]&gt;=100,100,0)</f>
        <v>0</v>
      </c>
      <c r="I1456">
        <f>martianeum3[[#This Row],[stan_po_wydobyciu_z_ładunku]]-martianeum3[[#This Row],[ile_zabiera_na_orbite]]</f>
        <v>26.89219999999991</v>
      </c>
    </row>
    <row r="1457" spans="1:9" x14ac:dyDescent="0.25">
      <c r="A1457" s="1">
        <v>50096</v>
      </c>
      <c r="B1457">
        <f t="shared" si="22"/>
        <v>26.89219999999991</v>
      </c>
      <c r="C1457" t="s">
        <v>11</v>
      </c>
      <c r="D1457">
        <v>28.6</v>
      </c>
      <c r="E1457">
        <v>0.6</v>
      </c>
      <c r="F1457">
        <f>IF(martianeum3[[#This Row],[zawartosc '[%']]]&gt;=1,martianeum3[[#This Row],[masa '[kg']]]*martianeum3[[#This Row],[zawartosc '[%']]]*0.01,0)</f>
        <v>0</v>
      </c>
      <c r="G1457">
        <f>martianeum3[[#This Row],[stan_magazynu '[kg']]]+martianeum3[[#This Row],[ile_kg_materiału_z_ładunku]]</f>
        <v>26.89219999999991</v>
      </c>
      <c r="H1457">
        <f>IF(martianeum3[[#This Row],[stan_po_wydobyciu_z_ładunku]]&gt;=100,100,0)</f>
        <v>0</v>
      </c>
      <c r="I1457">
        <f>martianeum3[[#This Row],[stan_po_wydobyciu_z_ładunku]]-martianeum3[[#This Row],[ile_zabiera_na_orbite]]</f>
        <v>26.89219999999991</v>
      </c>
    </row>
    <row r="1458" spans="1:9" x14ac:dyDescent="0.25">
      <c r="A1458" s="1">
        <v>50097</v>
      </c>
      <c r="B1458">
        <f t="shared" si="22"/>
        <v>26.89219999999991</v>
      </c>
      <c r="C1458" t="s">
        <v>17</v>
      </c>
      <c r="D1458">
        <v>22.5</v>
      </c>
      <c r="E1458">
        <v>1</v>
      </c>
      <c r="F1458">
        <f>IF(martianeum3[[#This Row],[zawartosc '[%']]]&gt;=1,martianeum3[[#This Row],[masa '[kg']]]*martianeum3[[#This Row],[zawartosc '[%']]]*0.01,0)</f>
        <v>0.22500000000000001</v>
      </c>
      <c r="G1458">
        <f>martianeum3[[#This Row],[stan_magazynu '[kg']]]+martianeum3[[#This Row],[ile_kg_materiału_z_ładunku]]</f>
        <v>27.117199999999912</v>
      </c>
      <c r="H1458">
        <f>IF(martianeum3[[#This Row],[stan_po_wydobyciu_z_ładunku]]&gt;=100,100,0)</f>
        <v>0</v>
      </c>
      <c r="I1458">
        <f>martianeum3[[#This Row],[stan_po_wydobyciu_z_ładunku]]-martianeum3[[#This Row],[ile_zabiera_na_orbite]]</f>
        <v>27.117199999999912</v>
      </c>
    </row>
    <row r="1459" spans="1:9" x14ac:dyDescent="0.25">
      <c r="A1459" s="1">
        <v>50098</v>
      </c>
      <c r="B1459">
        <f t="shared" si="22"/>
        <v>27.117199999999912</v>
      </c>
      <c r="C1459" t="s">
        <v>12</v>
      </c>
      <c r="D1459">
        <v>19.600000000000001</v>
      </c>
      <c r="E1459">
        <v>0</v>
      </c>
      <c r="F1459">
        <f>IF(martianeum3[[#This Row],[zawartosc '[%']]]&gt;=1,martianeum3[[#This Row],[masa '[kg']]]*martianeum3[[#This Row],[zawartosc '[%']]]*0.01,0)</f>
        <v>0</v>
      </c>
      <c r="G1459">
        <f>martianeum3[[#This Row],[stan_magazynu '[kg']]]+martianeum3[[#This Row],[ile_kg_materiału_z_ładunku]]</f>
        <v>27.117199999999912</v>
      </c>
      <c r="H1459">
        <f>IF(martianeum3[[#This Row],[stan_po_wydobyciu_z_ładunku]]&gt;=100,100,0)</f>
        <v>0</v>
      </c>
      <c r="I1459">
        <f>martianeum3[[#This Row],[stan_po_wydobyciu_z_ładunku]]-martianeum3[[#This Row],[ile_zabiera_na_orbite]]</f>
        <v>27.117199999999912</v>
      </c>
    </row>
    <row r="1460" spans="1:9" x14ac:dyDescent="0.25">
      <c r="A1460" s="1">
        <v>50099</v>
      </c>
      <c r="B1460">
        <f t="shared" si="22"/>
        <v>27.117199999999912</v>
      </c>
      <c r="C1460" t="s">
        <v>28</v>
      </c>
      <c r="D1460">
        <v>19.899999999999999</v>
      </c>
      <c r="E1460">
        <v>0</v>
      </c>
      <c r="F1460">
        <f>IF(martianeum3[[#This Row],[zawartosc '[%']]]&gt;=1,martianeum3[[#This Row],[masa '[kg']]]*martianeum3[[#This Row],[zawartosc '[%']]]*0.01,0)</f>
        <v>0</v>
      </c>
      <c r="G1460">
        <f>martianeum3[[#This Row],[stan_magazynu '[kg']]]+martianeum3[[#This Row],[ile_kg_materiału_z_ładunku]]</f>
        <v>27.117199999999912</v>
      </c>
      <c r="H1460">
        <f>IF(martianeum3[[#This Row],[stan_po_wydobyciu_z_ładunku]]&gt;=100,100,0)</f>
        <v>0</v>
      </c>
      <c r="I1460">
        <f>martianeum3[[#This Row],[stan_po_wydobyciu_z_ładunku]]-martianeum3[[#This Row],[ile_zabiera_na_orbite]]</f>
        <v>27.117199999999912</v>
      </c>
    </row>
    <row r="1461" spans="1:9" x14ac:dyDescent="0.25">
      <c r="A1461" s="1">
        <v>50100</v>
      </c>
      <c r="B1461">
        <f t="shared" si="22"/>
        <v>27.117199999999912</v>
      </c>
      <c r="C1461" t="s">
        <v>6</v>
      </c>
      <c r="D1461">
        <v>21.7</v>
      </c>
      <c r="E1461">
        <v>9.4</v>
      </c>
      <c r="F1461">
        <f>IF(martianeum3[[#This Row],[zawartosc '[%']]]&gt;=1,martianeum3[[#This Row],[masa '[kg']]]*martianeum3[[#This Row],[zawartosc '[%']]]*0.01,0)</f>
        <v>2.0398000000000001</v>
      </c>
      <c r="G1461">
        <f>martianeum3[[#This Row],[stan_magazynu '[kg']]]+martianeum3[[#This Row],[ile_kg_materiału_z_ładunku]]</f>
        <v>29.156999999999911</v>
      </c>
      <c r="H1461">
        <f>IF(martianeum3[[#This Row],[stan_po_wydobyciu_z_ładunku]]&gt;=100,100,0)</f>
        <v>0</v>
      </c>
      <c r="I1461">
        <f>martianeum3[[#This Row],[stan_po_wydobyciu_z_ładunku]]-martianeum3[[#This Row],[ile_zabiera_na_orbite]]</f>
        <v>29.156999999999911</v>
      </c>
    </row>
    <row r="1462" spans="1:9" x14ac:dyDescent="0.25">
      <c r="A1462" s="1">
        <v>50101</v>
      </c>
      <c r="B1462">
        <f t="shared" si="22"/>
        <v>29.156999999999911</v>
      </c>
      <c r="C1462" t="s">
        <v>12</v>
      </c>
      <c r="D1462">
        <v>15.3</v>
      </c>
      <c r="E1462">
        <v>0</v>
      </c>
      <c r="F1462">
        <f>IF(martianeum3[[#This Row],[zawartosc '[%']]]&gt;=1,martianeum3[[#This Row],[masa '[kg']]]*martianeum3[[#This Row],[zawartosc '[%']]]*0.01,0)</f>
        <v>0</v>
      </c>
      <c r="G1462">
        <f>martianeum3[[#This Row],[stan_magazynu '[kg']]]+martianeum3[[#This Row],[ile_kg_materiału_z_ładunku]]</f>
        <v>29.156999999999911</v>
      </c>
      <c r="H1462">
        <f>IF(martianeum3[[#This Row],[stan_po_wydobyciu_z_ładunku]]&gt;=100,100,0)</f>
        <v>0</v>
      </c>
      <c r="I1462">
        <f>martianeum3[[#This Row],[stan_po_wydobyciu_z_ładunku]]-martianeum3[[#This Row],[ile_zabiera_na_orbite]]</f>
        <v>29.156999999999911</v>
      </c>
    </row>
    <row r="1463" spans="1:9" x14ac:dyDescent="0.25">
      <c r="A1463" s="1">
        <v>50102</v>
      </c>
      <c r="B1463">
        <f t="shared" si="22"/>
        <v>29.156999999999911</v>
      </c>
      <c r="C1463" t="s">
        <v>15</v>
      </c>
      <c r="D1463">
        <v>20.9</v>
      </c>
      <c r="E1463">
        <v>12.4</v>
      </c>
      <c r="F1463">
        <f>IF(martianeum3[[#This Row],[zawartosc '[%']]]&gt;=1,martianeum3[[#This Row],[masa '[kg']]]*martianeum3[[#This Row],[zawartosc '[%']]]*0.01,0)</f>
        <v>2.5915999999999997</v>
      </c>
      <c r="G1463">
        <f>martianeum3[[#This Row],[stan_magazynu '[kg']]]+martianeum3[[#This Row],[ile_kg_materiału_z_ładunku]]</f>
        <v>31.748599999999911</v>
      </c>
      <c r="H1463">
        <f>IF(martianeum3[[#This Row],[stan_po_wydobyciu_z_ładunku]]&gt;=100,100,0)</f>
        <v>0</v>
      </c>
      <c r="I1463">
        <f>martianeum3[[#This Row],[stan_po_wydobyciu_z_ładunku]]-martianeum3[[#This Row],[ile_zabiera_na_orbite]]</f>
        <v>31.748599999999911</v>
      </c>
    </row>
    <row r="1464" spans="1:9" x14ac:dyDescent="0.25">
      <c r="A1464" s="1">
        <v>50103</v>
      </c>
      <c r="B1464">
        <f t="shared" si="22"/>
        <v>31.748599999999911</v>
      </c>
      <c r="C1464" t="s">
        <v>5</v>
      </c>
      <c r="D1464">
        <v>17</v>
      </c>
      <c r="E1464">
        <v>0</v>
      </c>
      <c r="F1464">
        <f>IF(martianeum3[[#This Row],[zawartosc '[%']]]&gt;=1,martianeum3[[#This Row],[masa '[kg']]]*martianeum3[[#This Row],[zawartosc '[%']]]*0.01,0)</f>
        <v>0</v>
      </c>
      <c r="G1464">
        <f>martianeum3[[#This Row],[stan_magazynu '[kg']]]+martianeum3[[#This Row],[ile_kg_materiału_z_ładunku]]</f>
        <v>31.748599999999911</v>
      </c>
      <c r="H1464">
        <f>IF(martianeum3[[#This Row],[stan_po_wydobyciu_z_ładunku]]&gt;=100,100,0)</f>
        <v>0</v>
      </c>
      <c r="I1464">
        <f>martianeum3[[#This Row],[stan_po_wydobyciu_z_ładunku]]-martianeum3[[#This Row],[ile_zabiera_na_orbite]]</f>
        <v>31.748599999999911</v>
      </c>
    </row>
    <row r="1465" spans="1:9" x14ac:dyDescent="0.25">
      <c r="A1465" s="1">
        <v>50104</v>
      </c>
      <c r="B1465">
        <f t="shared" si="22"/>
        <v>31.748599999999911</v>
      </c>
      <c r="C1465" t="s">
        <v>6</v>
      </c>
      <c r="D1465">
        <v>25.8</v>
      </c>
      <c r="E1465">
        <v>1.4</v>
      </c>
      <c r="F1465">
        <f>IF(martianeum3[[#This Row],[zawartosc '[%']]]&gt;=1,martianeum3[[#This Row],[masa '[kg']]]*martianeum3[[#This Row],[zawartosc '[%']]]*0.01,0)</f>
        <v>0.36119999999999997</v>
      </c>
      <c r="G1465">
        <f>martianeum3[[#This Row],[stan_magazynu '[kg']]]+martianeum3[[#This Row],[ile_kg_materiału_z_ładunku]]</f>
        <v>32.109799999999908</v>
      </c>
      <c r="H1465">
        <f>IF(martianeum3[[#This Row],[stan_po_wydobyciu_z_ładunku]]&gt;=100,100,0)</f>
        <v>0</v>
      </c>
      <c r="I1465">
        <f>martianeum3[[#This Row],[stan_po_wydobyciu_z_ładunku]]-martianeum3[[#This Row],[ile_zabiera_na_orbite]]</f>
        <v>32.109799999999908</v>
      </c>
    </row>
    <row r="1466" spans="1:9" x14ac:dyDescent="0.25">
      <c r="A1466" s="1">
        <v>50105</v>
      </c>
      <c r="B1466">
        <f t="shared" si="22"/>
        <v>32.109799999999908</v>
      </c>
      <c r="C1466" t="s">
        <v>27</v>
      </c>
      <c r="D1466">
        <v>19.100000000000001</v>
      </c>
      <c r="E1466">
        <v>2.5</v>
      </c>
      <c r="F1466">
        <f>IF(martianeum3[[#This Row],[zawartosc '[%']]]&gt;=1,martianeum3[[#This Row],[masa '[kg']]]*martianeum3[[#This Row],[zawartosc '[%']]]*0.01,0)</f>
        <v>0.47750000000000004</v>
      </c>
      <c r="G1466">
        <f>martianeum3[[#This Row],[stan_magazynu '[kg']]]+martianeum3[[#This Row],[ile_kg_materiału_z_ładunku]]</f>
        <v>32.587299999999907</v>
      </c>
      <c r="H1466">
        <f>IF(martianeum3[[#This Row],[stan_po_wydobyciu_z_ładunku]]&gt;=100,100,0)</f>
        <v>0</v>
      </c>
      <c r="I1466">
        <f>martianeum3[[#This Row],[stan_po_wydobyciu_z_ładunku]]-martianeum3[[#This Row],[ile_zabiera_na_orbite]]</f>
        <v>32.587299999999907</v>
      </c>
    </row>
    <row r="1467" spans="1:9" x14ac:dyDescent="0.25">
      <c r="A1467" s="1">
        <v>50106</v>
      </c>
      <c r="B1467">
        <f t="shared" si="22"/>
        <v>32.587299999999907</v>
      </c>
      <c r="C1467" t="s">
        <v>13</v>
      </c>
      <c r="D1467">
        <v>24.6</v>
      </c>
      <c r="E1467">
        <v>12.5</v>
      </c>
      <c r="F1467">
        <f>IF(martianeum3[[#This Row],[zawartosc '[%']]]&gt;=1,martianeum3[[#This Row],[masa '[kg']]]*martianeum3[[#This Row],[zawartosc '[%']]]*0.01,0)</f>
        <v>3.0750000000000002</v>
      </c>
      <c r="G1467">
        <f>martianeum3[[#This Row],[stan_magazynu '[kg']]]+martianeum3[[#This Row],[ile_kg_materiału_z_ładunku]]</f>
        <v>35.66229999999991</v>
      </c>
      <c r="H1467">
        <f>IF(martianeum3[[#This Row],[stan_po_wydobyciu_z_ładunku]]&gt;=100,100,0)</f>
        <v>0</v>
      </c>
      <c r="I1467">
        <f>martianeum3[[#This Row],[stan_po_wydobyciu_z_ładunku]]-martianeum3[[#This Row],[ile_zabiera_na_orbite]]</f>
        <v>35.66229999999991</v>
      </c>
    </row>
    <row r="1468" spans="1:9" x14ac:dyDescent="0.25">
      <c r="A1468" s="1">
        <v>50107</v>
      </c>
      <c r="B1468">
        <f t="shared" si="22"/>
        <v>35.66229999999991</v>
      </c>
      <c r="C1468" t="s">
        <v>15</v>
      </c>
      <c r="D1468">
        <v>22.6</v>
      </c>
      <c r="E1468">
        <v>15.4</v>
      </c>
      <c r="F1468">
        <f>IF(martianeum3[[#This Row],[zawartosc '[%']]]&gt;=1,martianeum3[[#This Row],[masa '[kg']]]*martianeum3[[#This Row],[zawartosc '[%']]]*0.01,0)</f>
        <v>3.4804000000000004</v>
      </c>
      <c r="G1468">
        <f>martianeum3[[#This Row],[stan_magazynu '[kg']]]+martianeum3[[#This Row],[ile_kg_materiału_z_ładunku]]</f>
        <v>39.142699999999913</v>
      </c>
      <c r="H1468">
        <f>IF(martianeum3[[#This Row],[stan_po_wydobyciu_z_ładunku]]&gt;=100,100,0)</f>
        <v>0</v>
      </c>
      <c r="I1468">
        <f>martianeum3[[#This Row],[stan_po_wydobyciu_z_ładunku]]-martianeum3[[#This Row],[ile_zabiera_na_orbite]]</f>
        <v>39.142699999999913</v>
      </c>
    </row>
    <row r="1469" spans="1:9" x14ac:dyDescent="0.25">
      <c r="A1469" s="1">
        <v>50108</v>
      </c>
      <c r="B1469">
        <f t="shared" si="22"/>
        <v>39.142699999999913</v>
      </c>
      <c r="C1469" t="s">
        <v>9</v>
      </c>
      <c r="D1469">
        <v>18.3</v>
      </c>
      <c r="E1469">
        <v>4.7</v>
      </c>
      <c r="F1469">
        <f>IF(martianeum3[[#This Row],[zawartosc '[%']]]&gt;=1,martianeum3[[#This Row],[masa '[kg']]]*martianeum3[[#This Row],[zawartosc '[%']]]*0.01,0)</f>
        <v>0.86010000000000009</v>
      </c>
      <c r="G1469">
        <f>martianeum3[[#This Row],[stan_magazynu '[kg']]]+martianeum3[[#This Row],[ile_kg_materiału_z_ładunku]]</f>
        <v>40.002799999999915</v>
      </c>
      <c r="H1469">
        <f>IF(martianeum3[[#This Row],[stan_po_wydobyciu_z_ładunku]]&gt;=100,100,0)</f>
        <v>0</v>
      </c>
      <c r="I1469">
        <f>martianeum3[[#This Row],[stan_po_wydobyciu_z_ładunku]]-martianeum3[[#This Row],[ile_zabiera_na_orbite]]</f>
        <v>40.002799999999915</v>
      </c>
    </row>
    <row r="1470" spans="1:9" x14ac:dyDescent="0.25">
      <c r="A1470" s="1">
        <v>50109</v>
      </c>
      <c r="B1470">
        <f t="shared" si="22"/>
        <v>40.002799999999915</v>
      </c>
      <c r="C1470" t="s">
        <v>7</v>
      </c>
      <c r="D1470">
        <v>25.5</v>
      </c>
      <c r="E1470">
        <v>0</v>
      </c>
      <c r="F1470">
        <f>IF(martianeum3[[#This Row],[zawartosc '[%']]]&gt;=1,martianeum3[[#This Row],[masa '[kg']]]*martianeum3[[#This Row],[zawartosc '[%']]]*0.01,0)</f>
        <v>0</v>
      </c>
      <c r="G1470">
        <f>martianeum3[[#This Row],[stan_magazynu '[kg']]]+martianeum3[[#This Row],[ile_kg_materiału_z_ładunku]]</f>
        <v>40.002799999999915</v>
      </c>
      <c r="H1470">
        <f>IF(martianeum3[[#This Row],[stan_po_wydobyciu_z_ładunku]]&gt;=100,100,0)</f>
        <v>0</v>
      </c>
      <c r="I1470">
        <f>martianeum3[[#This Row],[stan_po_wydobyciu_z_ładunku]]-martianeum3[[#This Row],[ile_zabiera_na_orbite]]</f>
        <v>40.002799999999915</v>
      </c>
    </row>
    <row r="1471" spans="1:9" x14ac:dyDescent="0.25">
      <c r="A1471" s="1">
        <v>50110</v>
      </c>
      <c r="B1471">
        <f t="shared" si="22"/>
        <v>40.002799999999915</v>
      </c>
      <c r="C1471" t="s">
        <v>18</v>
      </c>
      <c r="D1471">
        <v>26.6</v>
      </c>
      <c r="E1471">
        <v>0</v>
      </c>
      <c r="F1471">
        <f>IF(martianeum3[[#This Row],[zawartosc '[%']]]&gt;=1,martianeum3[[#This Row],[masa '[kg']]]*martianeum3[[#This Row],[zawartosc '[%']]]*0.01,0)</f>
        <v>0</v>
      </c>
      <c r="G1471">
        <f>martianeum3[[#This Row],[stan_magazynu '[kg']]]+martianeum3[[#This Row],[ile_kg_materiału_z_ładunku]]</f>
        <v>40.002799999999915</v>
      </c>
      <c r="H1471">
        <f>IF(martianeum3[[#This Row],[stan_po_wydobyciu_z_ładunku]]&gt;=100,100,0)</f>
        <v>0</v>
      </c>
      <c r="I1471">
        <f>martianeum3[[#This Row],[stan_po_wydobyciu_z_ładunku]]-martianeum3[[#This Row],[ile_zabiera_na_orbite]]</f>
        <v>40.002799999999915</v>
      </c>
    </row>
    <row r="1472" spans="1:9" x14ac:dyDescent="0.25">
      <c r="A1472" s="1">
        <v>50111</v>
      </c>
      <c r="B1472">
        <f t="shared" si="22"/>
        <v>40.002799999999915</v>
      </c>
      <c r="C1472" t="s">
        <v>7</v>
      </c>
      <c r="D1472">
        <v>19.8</v>
      </c>
      <c r="E1472">
        <v>14.9</v>
      </c>
      <c r="F1472">
        <f>IF(martianeum3[[#This Row],[zawartosc '[%']]]&gt;=1,martianeum3[[#This Row],[masa '[kg']]]*martianeum3[[#This Row],[zawartosc '[%']]]*0.01,0)</f>
        <v>2.9502000000000006</v>
      </c>
      <c r="G1472">
        <f>martianeum3[[#This Row],[stan_magazynu '[kg']]]+martianeum3[[#This Row],[ile_kg_materiału_z_ładunku]]</f>
        <v>42.952999999999918</v>
      </c>
      <c r="H1472">
        <f>IF(martianeum3[[#This Row],[stan_po_wydobyciu_z_ładunku]]&gt;=100,100,0)</f>
        <v>0</v>
      </c>
      <c r="I1472">
        <f>martianeum3[[#This Row],[stan_po_wydobyciu_z_ładunku]]-martianeum3[[#This Row],[ile_zabiera_na_orbite]]</f>
        <v>42.952999999999918</v>
      </c>
    </row>
    <row r="1473" spans="1:9" x14ac:dyDescent="0.25">
      <c r="A1473" s="1">
        <v>50112</v>
      </c>
      <c r="B1473">
        <f t="shared" si="22"/>
        <v>42.952999999999918</v>
      </c>
      <c r="C1473" t="s">
        <v>26</v>
      </c>
      <c r="D1473">
        <v>23.7</v>
      </c>
      <c r="E1473">
        <v>0.9</v>
      </c>
      <c r="F1473">
        <f>IF(martianeum3[[#This Row],[zawartosc '[%']]]&gt;=1,martianeum3[[#This Row],[masa '[kg']]]*martianeum3[[#This Row],[zawartosc '[%']]]*0.01,0)</f>
        <v>0</v>
      </c>
      <c r="G1473">
        <f>martianeum3[[#This Row],[stan_magazynu '[kg']]]+martianeum3[[#This Row],[ile_kg_materiału_z_ładunku]]</f>
        <v>42.952999999999918</v>
      </c>
      <c r="H1473">
        <f>IF(martianeum3[[#This Row],[stan_po_wydobyciu_z_ładunku]]&gt;=100,100,0)</f>
        <v>0</v>
      </c>
      <c r="I1473">
        <f>martianeum3[[#This Row],[stan_po_wydobyciu_z_ładunku]]-martianeum3[[#This Row],[ile_zabiera_na_orbite]]</f>
        <v>42.952999999999918</v>
      </c>
    </row>
    <row r="1474" spans="1:9" x14ac:dyDescent="0.25">
      <c r="A1474" s="1">
        <v>50113</v>
      </c>
      <c r="B1474">
        <f t="shared" si="22"/>
        <v>42.952999999999918</v>
      </c>
      <c r="C1474" t="s">
        <v>24</v>
      </c>
      <c r="D1474">
        <v>23.5</v>
      </c>
      <c r="E1474">
        <v>1</v>
      </c>
      <c r="F1474">
        <f>IF(martianeum3[[#This Row],[zawartosc '[%']]]&gt;=1,martianeum3[[#This Row],[masa '[kg']]]*martianeum3[[#This Row],[zawartosc '[%']]]*0.01,0)</f>
        <v>0.23500000000000001</v>
      </c>
      <c r="G1474">
        <f>martianeum3[[#This Row],[stan_magazynu '[kg']]]+martianeum3[[#This Row],[ile_kg_materiału_z_ładunku]]</f>
        <v>43.187999999999917</v>
      </c>
      <c r="H1474">
        <f>IF(martianeum3[[#This Row],[stan_po_wydobyciu_z_ładunku]]&gt;=100,100,0)</f>
        <v>0</v>
      </c>
      <c r="I1474">
        <f>martianeum3[[#This Row],[stan_po_wydobyciu_z_ładunku]]-martianeum3[[#This Row],[ile_zabiera_na_orbite]]</f>
        <v>43.187999999999917</v>
      </c>
    </row>
    <row r="1475" spans="1:9" x14ac:dyDescent="0.25">
      <c r="A1475" s="1">
        <v>50114</v>
      </c>
      <c r="B1475">
        <f t="shared" si="22"/>
        <v>43.187999999999917</v>
      </c>
      <c r="C1475" t="s">
        <v>5</v>
      </c>
      <c r="D1475">
        <v>18.8</v>
      </c>
      <c r="E1475">
        <v>7.8</v>
      </c>
      <c r="F1475">
        <f>IF(martianeum3[[#This Row],[zawartosc '[%']]]&gt;=1,martianeum3[[#This Row],[masa '[kg']]]*martianeum3[[#This Row],[zawartosc '[%']]]*0.01,0)</f>
        <v>1.4664000000000001</v>
      </c>
      <c r="G1475">
        <f>martianeum3[[#This Row],[stan_magazynu '[kg']]]+martianeum3[[#This Row],[ile_kg_materiału_z_ładunku]]</f>
        <v>44.654399999999917</v>
      </c>
      <c r="H1475">
        <f>IF(martianeum3[[#This Row],[stan_po_wydobyciu_z_ładunku]]&gt;=100,100,0)</f>
        <v>0</v>
      </c>
      <c r="I1475">
        <f>martianeum3[[#This Row],[stan_po_wydobyciu_z_ładunku]]-martianeum3[[#This Row],[ile_zabiera_na_orbite]]</f>
        <v>44.654399999999917</v>
      </c>
    </row>
    <row r="1476" spans="1:9" x14ac:dyDescent="0.25">
      <c r="A1476" s="1">
        <v>50115</v>
      </c>
      <c r="B1476">
        <f t="shared" ref="B1476:B1539" si="23">I1475</f>
        <v>44.654399999999917</v>
      </c>
      <c r="C1476" t="s">
        <v>6</v>
      </c>
      <c r="D1476">
        <v>18.7</v>
      </c>
      <c r="E1476">
        <v>10</v>
      </c>
      <c r="F1476">
        <f>IF(martianeum3[[#This Row],[zawartosc '[%']]]&gt;=1,martianeum3[[#This Row],[masa '[kg']]]*martianeum3[[#This Row],[zawartosc '[%']]]*0.01,0)</f>
        <v>1.87</v>
      </c>
      <c r="G1476">
        <f>martianeum3[[#This Row],[stan_magazynu '[kg']]]+martianeum3[[#This Row],[ile_kg_materiału_z_ładunku]]</f>
        <v>46.524399999999915</v>
      </c>
      <c r="H1476">
        <f>IF(martianeum3[[#This Row],[stan_po_wydobyciu_z_ładunku]]&gt;=100,100,0)</f>
        <v>0</v>
      </c>
      <c r="I1476">
        <f>martianeum3[[#This Row],[stan_po_wydobyciu_z_ładunku]]-martianeum3[[#This Row],[ile_zabiera_na_orbite]]</f>
        <v>46.524399999999915</v>
      </c>
    </row>
    <row r="1477" spans="1:9" x14ac:dyDescent="0.25">
      <c r="A1477" s="1">
        <v>50116</v>
      </c>
      <c r="B1477">
        <f t="shared" si="23"/>
        <v>46.524399999999915</v>
      </c>
      <c r="C1477" t="s">
        <v>19</v>
      </c>
      <c r="D1477">
        <v>28.3</v>
      </c>
      <c r="E1477">
        <v>21.8</v>
      </c>
      <c r="F1477">
        <f>IF(martianeum3[[#This Row],[zawartosc '[%']]]&gt;=1,martianeum3[[#This Row],[masa '[kg']]]*martianeum3[[#This Row],[zawartosc '[%']]]*0.01,0)</f>
        <v>6.1694000000000004</v>
      </c>
      <c r="G1477">
        <f>martianeum3[[#This Row],[stan_magazynu '[kg']]]+martianeum3[[#This Row],[ile_kg_materiału_z_ładunku]]</f>
        <v>52.693799999999918</v>
      </c>
      <c r="H1477">
        <f>IF(martianeum3[[#This Row],[stan_po_wydobyciu_z_ładunku]]&gt;=100,100,0)</f>
        <v>0</v>
      </c>
      <c r="I1477">
        <f>martianeum3[[#This Row],[stan_po_wydobyciu_z_ładunku]]-martianeum3[[#This Row],[ile_zabiera_na_orbite]]</f>
        <v>52.693799999999918</v>
      </c>
    </row>
    <row r="1478" spans="1:9" x14ac:dyDescent="0.25">
      <c r="A1478" s="1">
        <v>50117</v>
      </c>
      <c r="B1478">
        <f t="shared" si="23"/>
        <v>52.693799999999918</v>
      </c>
      <c r="C1478" t="s">
        <v>22</v>
      </c>
      <c r="D1478">
        <v>10.6</v>
      </c>
      <c r="E1478">
        <v>6.4</v>
      </c>
      <c r="F1478">
        <f>IF(martianeum3[[#This Row],[zawartosc '[%']]]&gt;=1,martianeum3[[#This Row],[masa '[kg']]]*martianeum3[[#This Row],[zawartosc '[%']]]*0.01,0)</f>
        <v>0.6784</v>
      </c>
      <c r="G1478">
        <f>martianeum3[[#This Row],[stan_magazynu '[kg']]]+martianeum3[[#This Row],[ile_kg_materiału_z_ładunku]]</f>
        <v>53.372199999999921</v>
      </c>
      <c r="H1478">
        <f>IF(martianeum3[[#This Row],[stan_po_wydobyciu_z_ładunku]]&gt;=100,100,0)</f>
        <v>0</v>
      </c>
      <c r="I1478">
        <f>martianeum3[[#This Row],[stan_po_wydobyciu_z_ładunku]]-martianeum3[[#This Row],[ile_zabiera_na_orbite]]</f>
        <v>53.372199999999921</v>
      </c>
    </row>
    <row r="1479" spans="1:9" x14ac:dyDescent="0.25">
      <c r="A1479" s="1">
        <v>50118</v>
      </c>
      <c r="B1479">
        <f t="shared" si="23"/>
        <v>53.372199999999921</v>
      </c>
      <c r="C1479" t="s">
        <v>10</v>
      </c>
      <c r="D1479">
        <v>26.2</v>
      </c>
      <c r="E1479">
        <v>19.2</v>
      </c>
      <c r="F1479">
        <f>IF(martianeum3[[#This Row],[zawartosc '[%']]]&gt;=1,martianeum3[[#This Row],[masa '[kg']]]*martianeum3[[#This Row],[zawartosc '[%']]]*0.01,0)</f>
        <v>5.0303999999999993</v>
      </c>
      <c r="G1479">
        <f>martianeum3[[#This Row],[stan_magazynu '[kg']]]+martianeum3[[#This Row],[ile_kg_materiału_z_ładunku]]</f>
        <v>58.402599999999921</v>
      </c>
      <c r="H1479">
        <f>IF(martianeum3[[#This Row],[stan_po_wydobyciu_z_ładunku]]&gt;=100,100,0)</f>
        <v>0</v>
      </c>
      <c r="I1479">
        <f>martianeum3[[#This Row],[stan_po_wydobyciu_z_ładunku]]-martianeum3[[#This Row],[ile_zabiera_na_orbite]]</f>
        <v>58.402599999999921</v>
      </c>
    </row>
    <row r="1480" spans="1:9" x14ac:dyDescent="0.25">
      <c r="A1480" s="1">
        <v>50119</v>
      </c>
      <c r="B1480">
        <f t="shared" si="23"/>
        <v>58.402599999999921</v>
      </c>
      <c r="C1480" t="s">
        <v>13</v>
      </c>
      <c r="D1480">
        <v>25.3</v>
      </c>
      <c r="E1480">
        <v>8.6999999999999993</v>
      </c>
      <c r="F1480">
        <f>IF(martianeum3[[#This Row],[zawartosc '[%']]]&gt;=1,martianeum3[[#This Row],[masa '[kg']]]*martianeum3[[#This Row],[zawartosc '[%']]]*0.01,0)</f>
        <v>2.2010999999999998</v>
      </c>
      <c r="G1480">
        <f>martianeum3[[#This Row],[stan_magazynu '[kg']]]+martianeum3[[#This Row],[ile_kg_materiału_z_ładunku]]</f>
        <v>60.603699999999918</v>
      </c>
      <c r="H1480">
        <f>IF(martianeum3[[#This Row],[stan_po_wydobyciu_z_ładunku]]&gt;=100,100,0)</f>
        <v>0</v>
      </c>
      <c r="I1480">
        <f>martianeum3[[#This Row],[stan_po_wydobyciu_z_ładunku]]-martianeum3[[#This Row],[ile_zabiera_na_orbite]]</f>
        <v>60.603699999999918</v>
      </c>
    </row>
    <row r="1481" spans="1:9" x14ac:dyDescent="0.25">
      <c r="A1481" s="1">
        <v>50120</v>
      </c>
      <c r="B1481">
        <f t="shared" si="23"/>
        <v>60.603699999999918</v>
      </c>
      <c r="C1481" t="s">
        <v>22</v>
      </c>
      <c r="D1481">
        <v>21.6</v>
      </c>
      <c r="E1481">
        <v>1</v>
      </c>
      <c r="F1481">
        <f>IF(martianeum3[[#This Row],[zawartosc '[%']]]&gt;=1,martianeum3[[#This Row],[masa '[kg']]]*martianeum3[[#This Row],[zawartosc '[%']]]*0.01,0)</f>
        <v>0.21600000000000003</v>
      </c>
      <c r="G1481">
        <f>martianeum3[[#This Row],[stan_magazynu '[kg']]]+martianeum3[[#This Row],[ile_kg_materiału_z_ładunku]]</f>
        <v>60.819699999999919</v>
      </c>
      <c r="H1481">
        <f>IF(martianeum3[[#This Row],[stan_po_wydobyciu_z_ładunku]]&gt;=100,100,0)</f>
        <v>0</v>
      </c>
      <c r="I1481">
        <f>martianeum3[[#This Row],[stan_po_wydobyciu_z_ładunku]]-martianeum3[[#This Row],[ile_zabiera_na_orbite]]</f>
        <v>60.819699999999919</v>
      </c>
    </row>
    <row r="1482" spans="1:9" x14ac:dyDescent="0.25">
      <c r="A1482" s="1">
        <v>50121</v>
      </c>
      <c r="B1482">
        <f t="shared" si="23"/>
        <v>60.819699999999919</v>
      </c>
      <c r="C1482" t="s">
        <v>19</v>
      </c>
      <c r="D1482">
        <v>24.9</v>
      </c>
      <c r="E1482">
        <v>23.5</v>
      </c>
      <c r="F1482">
        <f>IF(martianeum3[[#This Row],[zawartosc '[%']]]&gt;=1,martianeum3[[#This Row],[masa '[kg']]]*martianeum3[[#This Row],[zawartosc '[%']]]*0.01,0)</f>
        <v>5.8514999999999997</v>
      </c>
      <c r="G1482">
        <f>martianeum3[[#This Row],[stan_magazynu '[kg']]]+martianeum3[[#This Row],[ile_kg_materiału_z_ładunku]]</f>
        <v>66.671199999999914</v>
      </c>
      <c r="H1482">
        <f>IF(martianeum3[[#This Row],[stan_po_wydobyciu_z_ładunku]]&gt;=100,100,0)</f>
        <v>0</v>
      </c>
      <c r="I1482">
        <f>martianeum3[[#This Row],[stan_po_wydobyciu_z_ładunku]]-martianeum3[[#This Row],[ile_zabiera_na_orbite]]</f>
        <v>66.671199999999914</v>
      </c>
    </row>
    <row r="1483" spans="1:9" x14ac:dyDescent="0.25">
      <c r="A1483" s="1">
        <v>50122</v>
      </c>
      <c r="B1483">
        <f t="shared" si="23"/>
        <v>66.671199999999914</v>
      </c>
      <c r="C1483" t="s">
        <v>15</v>
      </c>
      <c r="D1483">
        <v>27.7</v>
      </c>
      <c r="E1483">
        <v>11.5</v>
      </c>
      <c r="F1483">
        <f>IF(martianeum3[[#This Row],[zawartosc '[%']]]&gt;=1,martianeum3[[#This Row],[masa '[kg']]]*martianeum3[[#This Row],[zawartosc '[%']]]*0.01,0)</f>
        <v>3.1855000000000002</v>
      </c>
      <c r="G1483">
        <f>martianeum3[[#This Row],[stan_magazynu '[kg']]]+martianeum3[[#This Row],[ile_kg_materiału_z_ładunku]]</f>
        <v>69.856699999999918</v>
      </c>
      <c r="H1483">
        <f>IF(martianeum3[[#This Row],[stan_po_wydobyciu_z_ładunku]]&gt;=100,100,0)</f>
        <v>0</v>
      </c>
      <c r="I1483">
        <f>martianeum3[[#This Row],[stan_po_wydobyciu_z_ładunku]]-martianeum3[[#This Row],[ile_zabiera_na_orbite]]</f>
        <v>69.856699999999918</v>
      </c>
    </row>
    <row r="1484" spans="1:9" x14ac:dyDescent="0.25">
      <c r="A1484" s="1">
        <v>50123</v>
      </c>
      <c r="B1484">
        <f t="shared" si="23"/>
        <v>69.856699999999918</v>
      </c>
      <c r="C1484" t="s">
        <v>19</v>
      </c>
      <c r="D1484">
        <v>12.3</v>
      </c>
      <c r="E1484">
        <v>0</v>
      </c>
      <c r="F1484">
        <f>IF(martianeum3[[#This Row],[zawartosc '[%']]]&gt;=1,martianeum3[[#This Row],[masa '[kg']]]*martianeum3[[#This Row],[zawartosc '[%']]]*0.01,0)</f>
        <v>0</v>
      </c>
      <c r="G1484">
        <f>martianeum3[[#This Row],[stan_magazynu '[kg']]]+martianeum3[[#This Row],[ile_kg_materiału_z_ładunku]]</f>
        <v>69.856699999999918</v>
      </c>
      <c r="H1484">
        <f>IF(martianeum3[[#This Row],[stan_po_wydobyciu_z_ładunku]]&gt;=100,100,0)</f>
        <v>0</v>
      </c>
      <c r="I1484">
        <f>martianeum3[[#This Row],[stan_po_wydobyciu_z_ładunku]]-martianeum3[[#This Row],[ile_zabiera_na_orbite]]</f>
        <v>69.856699999999918</v>
      </c>
    </row>
    <row r="1485" spans="1:9" x14ac:dyDescent="0.25">
      <c r="A1485" s="1">
        <v>50124</v>
      </c>
      <c r="B1485">
        <f t="shared" si="23"/>
        <v>69.856699999999918</v>
      </c>
      <c r="C1485" t="s">
        <v>20</v>
      </c>
      <c r="D1485">
        <v>10.199999999999999</v>
      </c>
      <c r="E1485">
        <v>0.8</v>
      </c>
      <c r="F1485">
        <f>IF(martianeum3[[#This Row],[zawartosc '[%']]]&gt;=1,martianeum3[[#This Row],[masa '[kg']]]*martianeum3[[#This Row],[zawartosc '[%']]]*0.01,0)</f>
        <v>0</v>
      </c>
      <c r="G1485">
        <f>martianeum3[[#This Row],[stan_magazynu '[kg']]]+martianeum3[[#This Row],[ile_kg_materiału_z_ładunku]]</f>
        <v>69.856699999999918</v>
      </c>
      <c r="H1485">
        <f>IF(martianeum3[[#This Row],[stan_po_wydobyciu_z_ładunku]]&gt;=100,100,0)</f>
        <v>0</v>
      </c>
      <c r="I1485">
        <f>martianeum3[[#This Row],[stan_po_wydobyciu_z_ładunku]]-martianeum3[[#This Row],[ile_zabiera_na_orbite]]</f>
        <v>69.856699999999918</v>
      </c>
    </row>
    <row r="1486" spans="1:9" x14ac:dyDescent="0.25">
      <c r="A1486" s="1">
        <v>50125</v>
      </c>
      <c r="B1486">
        <f t="shared" si="23"/>
        <v>69.856699999999918</v>
      </c>
      <c r="C1486" t="s">
        <v>10</v>
      </c>
      <c r="D1486">
        <v>23.1</v>
      </c>
      <c r="E1486">
        <v>0</v>
      </c>
      <c r="F1486">
        <f>IF(martianeum3[[#This Row],[zawartosc '[%']]]&gt;=1,martianeum3[[#This Row],[masa '[kg']]]*martianeum3[[#This Row],[zawartosc '[%']]]*0.01,0)</f>
        <v>0</v>
      </c>
      <c r="G1486">
        <f>martianeum3[[#This Row],[stan_magazynu '[kg']]]+martianeum3[[#This Row],[ile_kg_materiału_z_ładunku]]</f>
        <v>69.856699999999918</v>
      </c>
      <c r="H1486">
        <f>IF(martianeum3[[#This Row],[stan_po_wydobyciu_z_ładunku]]&gt;=100,100,0)</f>
        <v>0</v>
      </c>
      <c r="I1486">
        <f>martianeum3[[#This Row],[stan_po_wydobyciu_z_ładunku]]-martianeum3[[#This Row],[ile_zabiera_na_orbite]]</f>
        <v>69.856699999999918</v>
      </c>
    </row>
    <row r="1487" spans="1:9" x14ac:dyDescent="0.25">
      <c r="A1487" s="1">
        <v>50126</v>
      </c>
      <c r="B1487">
        <f t="shared" si="23"/>
        <v>69.856699999999918</v>
      </c>
      <c r="C1487" t="s">
        <v>18</v>
      </c>
      <c r="D1487">
        <v>11.3</v>
      </c>
      <c r="E1487">
        <v>0</v>
      </c>
      <c r="F1487">
        <f>IF(martianeum3[[#This Row],[zawartosc '[%']]]&gt;=1,martianeum3[[#This Row],[masa '[kg']]]*martianeum3[[#This Row],[zawartosc '[%']]]*0.01,0)</f>
        <v>0</v>
      </c>
      <c r="G1487">
        <f>martianeum3[[#This Row],[stan_magazynu '[kg']]]+martianeum3[[#This Row],[ile_kg_materiału_z_ładunku]]</f>
        <v>69.856699999999918</v>
      </c>
      <c r="H1487">
        <f>IF(martianeum3[[#This Row],[stan_po_wydobyciu_z_ładunku]]&gt;=100,100,0)</f>
        <v>0</v>
      </c>
      <c r="I1487">
        <f>martianeum3[[#This Row],[stan_po_wydobyciu_z_ładunku]]-martianeum3[[#This Row],[ile_zabiera_na_orbite]]</f>
        <v>69.856699999999918</v>
      </c>
    </row>
    <row r="1488" spans="1:9" x14ac:dyDescent="0.25">
      <c r="A1488" s="1">
        <v>50127</v>
      </c>
      <c r="B1488">
        <f t="shared" si="23"/>
        <v>69.856699999999918</v>
      </c>
      <c r="C1488" t="s">
        <v>19</v>
      </c>
      <c r="D1488">
        <v>29.5</v>
      </c>
      <c r="E1488">
        <v>10.4</v>
      </c>
      <c r="F1488">
        <f>IF(martianeum3[[#This Row],[zawartosc '[%']]]&gt;=1,martianeum3[[#This Row],[masa '[kg']]]*martianeum3[[#This Row],[zawartosc '[%']]]*0.01,0)</f>
        <v>3.0680000000000001</v>
      </c>
      <c r="G1488">
        <f>martianeum3[[#This Row],[stan_magazynu '[kg']]]+martianeum3[[#This Row],[ile_kg_materiału_z_ładunku]]</f>
        <v>72.924699999999916</v>
      </c>
      <c r="H1488">
        <f>IF(martianeum3[[#This Row],[stan_po_wydobyciu_z_ładunku]]&gt;=100,100,0)</f>
        <v>0</v>
      </c>
      <c r="I1488">
        <f>martianeum3[[#This Row],[stan_po_wydobyciu_z_ładunku]]-martianeum3[[#This Row],[ile_zabiera_na_orbite]]</f>
        <v>72.924699999999916</v>
      </c>
    </row>
    <row r="1489" spans="1:9" x14ac:dyDescent="0.25">
      <c r="A1489" s="1">
        <v>50128</v>
      </c>
      <c r="B1489">
        <f t="shared" si="23"/>
        <v>72.924699999999916</v>
      </c>
      <c r="C1489" t="s">
        <v>15</v>
      </c>
      <c r="D1489">
        <v>19.7</v>
      </c>
      <c r="E1489">
        <v>0</v>
      </c>
      <c r="F1489">
        <f>IF(martianeum3[[#This Row],[zawartosc '[%']]]&gt;=1,martianeum3[[#This Row],[masa '[kg']]]*martianeum3[[#This Row],[zawartosc '[%']]]*0.01,0)</f>
        <v>0</v>
      </c>
      <c r="G1489">
        <f>martianeum3[[#This Row],[stan_magazynu '[kg']]]+martianeum3[[#This Row],[ile_kg_materiału_z_ładunku]]</f>
        <v>72.924699999999916</v>
      </c>
      <c r="H1489">
        <f>IF(martianeum3[[#This Row],[stan_po_wydobyciu_z_ładunku]]&gt;=100,100,0)</f>
        <v>0</v>
      </c>
      <c r="I1489">
        <f>martianeum3[[#This Row],[stan_po_wydobyciu_z_ładunku]]-martianeum3[[#This Row],[ile_zabiera_na_orbite]]</f>
        <v>72.924699999999916</v>
      </c>
    </row>
    <row r="1490" spans="1:9" x14ac:dyDescent="0.25">
      <c r="A1490" s="1">
        <v>50129</v>
      </c>
      <c r="B1490">
        <f t="shared" si="23"/>
        <v>72.924699999999916</v>
      </c>
      <c r="C1490" t="s">
        <v>5</v>
      </c>
      <c r="D1490">
        <v>27.9</v>
      </c>
      <c r="E1490">
        <v>3.4</v>
      </c>
      <c r="F1490">
        <f>IF(martianeum3[[#This Row],[zawartosc '[%']]]&gt;=1,martianeum3[[#This Row],[masa '[kg']]]*martianeum3[[#This Row],[zawartosc '[%']]]*0.01,0)</f>
        <v>0.9486</v>
      </c>
      <c r="G1490">
        <f>martianeum3[[#This Row],[stan_magazynu '[kg']]]+martianeum3[[#This Row],[ile_kg_materiału_z_ładunku]]</f>
        <v>73.873299999999915</v>
      </c>
      <c r="H1490">
        <f>IF(martianeum3[[#This Row],[stan_po_wydobyciu_z_ładunku]]&gt;=100,100,0)</f>
        <v>0</v>
      </c>
      <c r="I1490">
        <f>martianeum3[[#This Row],[stan_po_wydobyciu_z_ładunku]]-martianeum3[[#This Row],[ile_zabiera_na_orbite]]</f>
        <v>73.873299999999915</v>
      </c>
    </row>
    <row r="1491" spans="1:9" x14ac:dyDescent="0.25">
      <c r="A1491" s="1">
        <v>50130</v>
      </c>
      <c r="B1491">
        <f t="shared" si="23"/>
        <v>73.873299999999915</v>
      </c>
      <c r="C1491" t="s">
        <v>10</v>
      </c>
      <c r="D1491">
        <v>17.399999999999999</v>
      </c>
      <c r="E1491">
        <v>34.200000000000003</v>
      </c>
      <c r="F1491">
        <f>IF(martianeum3[[#This Row],[zawartosc '[%']]]&gt;=1,martianeum3[[#This Row],[masa '[kg']]]*martianeum3[[#This Row],[zawartosc '[%']]]*0.01,0)</f>
        <v>5.9508000000000001</v>
      </c>
      <c r="G1491">
        <f>martianeum3[[#This Row],[stan_magazynu '[kg']]]+martianeum3[[#This Row],[ile_kg_materiału_z_ładunku]]</f>
        <v>79.824099999999916</v>
      </c>
      <c r="H1491">
        <f>IF(martianeum3[[#This Row],[stan_po_wydobyciu_z_ładunku]]&gt;=100,100,0)</f>
        <v>0</v>
      </c>
      <c r="I1491">
        <f>martianeum3[[#This Row],[stan_po_wydobyciu_z_ładunku]]-martianeum3[[#This Row],[ile_zabiera_na_orbite]]</f>
        <v>79.824099999999916</v>
      </c>
    </row>
    <row r="1492" spans="1:9" x14ac:dyDescent="0.25">
      <c r="A1492" s="1">
        <v>50131</v>
      </c>
      <c r="B1492">
        <f t="shared" si="23"/>
        <v>79.824099999999916</v>
      </c>
      <c r="C1492" t="s">
        <v>17</v>
      </c>
      <c r="D1492">
        <v>23</v>
      </c>
      <c r="E1492">
        <v>0</v>
      </c>
      <c r="F1492">
        <f>IF(martianeum3[[#This Row],[zawartosc '[%']]]&gt;=1,martianeum3[[#This Row],[masa '[kg']]]*martianeum3[[#This Row],[zawartosc '[%']]]*0.01,0)</f>
        <v>0</v>
      </c>
      <c r="G1492">
        <f>martianeum3[[#This Row],[stan_magazynu '[kg']]]+martianeum3[[#This Row],[ile_kg_materiału_z_ładunku]]</f>
        <v>79.824099999999916</v>
      </c>
      <c r="H1492">
        <f>IF(martianeum3[[#This Row],[stan_po_wydobyciu_z_ładunku]]&gt;=100,100,0)</f>
        <v>0</v>
      </c>
      <c r="I1492">
        <f>martianeum3[[#This Row],[stan_po_wydobyciu_z_ładunku]]-martianeum3[[#This Row],[ile_zabiera_na_orbite]]</f>
        <v>79.824099999999916</v>
      </c>
    </row>
    <row r="1493" spans="1:9" x14ac:dyDescent="0.25">
      <c r="A1493" s="1">
        <v>50132</v>
      </c>
      <c r="B1493">
        <f t="shared" si="23"/>
        <v>79.824099999999916</v>
      </c>
      <c r="C1493" t="s">
        <v>21</v>
      </c>
      <c r="D1493">
        <v>27.6</v>
      </c>
      <c r="E1493">
        <v>0</v>
      </c>
      <c r="F1493">
        <f>IF(martianeum3[[#This Row],[zawartosc '[%']]]&gt;=1,martianeum3[[#This Row],[masa '[kg']]]*martianeum3[[#This Row],[zawartosc '[%']]]*0.01,0)</f>
        <v>0</v>
      </c>
      <c r="G1493">
        <f>martianeum3[[#This Row],[stan_magazynu '[kg']]]+martianeum3[[#This Row],[ile_kg_materiału_z_ładunku]]</f>
        <v>79.824099999999916</v>
      </c>
      <c r="H1493">
        <f>IF(martianeum3[[#This Row],[stan_po_wydobyciu_z_ładunku]]&gt;=100,100,0)</f>
        <v>0</v>
      </c>
      <c r="I1493">
        <f>martianeum3[[#This Row],[stan_po_wydobyciu_z_ładunku]]-martianeum3[[#This Row],[ile_zabiera_na_orbite]]</f>
        <v>79.824099999999916</v>
      </c>
    </row>
    <row r="1494" spans="1:9" x14ac:dyDescent="0.25">
      <c r="A1494" s="1">
        <v>50133</v>
      </c>
      <c r="B1494">
        <f t="shared" si="23"/>
        <v>79.824099999999916</v>
      </c>
      <c r="C1494" t="s">
        <v>22</v>
      </c>
      <c r="D1494">
        <v>11.6</v>
      </c>
      <c r="E1494">
        <v>0</v>
      </c>
      <c r="F1494">
        <f>IF(martianeum3[[#This Row],[zawartosc '[%']]]&gt;=1,martianeum3[[#This Row],[masa '[kg']]]*martianeum3[[#This Row],[zawartosc '[%']]]*0.01,0)</f>
        <v>0</v>
      </c>
      <c r="G1494">
        <f>martianeum3[[#This Row],[stan_magazynu '[kg']]]+martianeum3[[#This Row],[ile_kg_materiału_z_ładunku]]</f>
        <v>79.824099999999916</v>
      </c>
      <c r="H1494">
        <f>IF(martianeum3[[#This Row],[stan_po_wydobyciu_z_ładunku]]&gt;=100,100,0)</f>
        <v>0</v>
      </c>
      <c r="I1494">
        <f>martianeum3[[#This Row],[stan_po_wydobyciu_z_ładunku]]-martianeum3[[#This Row],[ile_zabiera_na_orbite]]</f>
        <v>79.824099999999916</v>
      </c>
    </row>
    <row r="1495" spans="1:9" x14ac:dyDescent="0.25">
      <c r="A1495" s="1">
        <v>50134</v>
      </c>
      <c r="B1495">
        <f t="shared" si="23"/>
        <v>79.824099999999916</v>
      </c>
      <c r="C1495" t="s">
        <v>20</v>
      </c>
      <c r="D1495">
        <v>24.2</v>
      </c>
      <c r="E1495">
        <v>5</v>
      </c>
      <c r="F1495">
        <f>IF(martianeum3[[#This Row],[zawartosc '[%']]]&gt;=1,martianeum3[[#This Row],[masa '[kg']]]*martianeum3[[#This Row],[zawartosc '[%']]]*0.01,0)</f>
        <v>1.21</v>
      </c>
      <c r="G1495">
        <f>martianeum3[[#This Row],[stan_magazynu '[kg']]]+martianeum3[[#This Row],[ile_kg_materiału_z_ładunku]]</f>
        <v>81.03409999999991</v>
      </c>
      <c r="H1495">
        <f>IF(martianeum3[[#This Row],[stan_po_wydobyciu_z_ładunku]]&gt;=100,100,0)</f>
        <v>0</v>
      </c>
      <c r="I1495">
        <f>martianeum3[[#This Row],[stan_po_wydobyciu_z_ładunku]]-martianeum3[[#This Row],[ile_zabiera_na_orbite]]</f>
        <v>81.03409999999991</v>
      </c>
    </row>
    <row r="1496" spans="1:9" x14ac:dyDescent="0.25">
      <c r="A1496" s="1">
        <v>50135</v>
      </c>
      <c r="B1496">
        <f t="shared" si="23"/>
        <v>81.03409999999991</v>
      </c>
      <c r="C1496" t="s">
        <v>6</v>
      </c>
      <c r="D1496">
        <v>13.2</v>
      </c>
      <c r="E1496">
        <v>2.2999999999999998</v>
      </c>
      <c r="F1496">
        <f>IF(martianeum3[[#This Row],[zawartosc '[%']]]&gt;=1,martianeum3[[#This Row],[masa '[kg']]]*martianeum3[[#This Row],[zawartosc '[%']]]*0.01,0)</f>
        <v>0.30359999999999998</v>
      </c>
      <c r="G1496">
        <f>martianeum3[[#This Row],[stan_magazynu '[kg']]]+martianeum3[[#This Row],[ile_kg_materiału_z_ładunku]]</f>
        <v>81.337699999999913</v>
      </c>
      <c r="H1496">
        <f>IF(martianeum3[[#This Row],[stan_po_wydobyciu_z_ładunku]]&gt;=100,100,0)</f>
        <v>0</v>
      </c>
      <c r="I1496">
        <f>martianeum3[[#This Row],[stan_po_wydobyciu_z_ładunku]]-martianeum3[[#This Row],[ile_zabiera_na_orbite]]</f>
        <v>81.337699999999913</v>
      </c>
    </row>
    <row r="1497" spans="1:9" x14ac:dyDescent="0.25">
      <c r="A1497" s="1">
        <v>50136</v>
      </c>
      <c r="B1497">
        <f t="shared" si="23"/>
        <v>81.337699999999913</v>
      </c>
      <c r="C1497" t="s">
        <v>7</v>
      </c>
      <c r="D1497">
        <v>27</v>
      </c>
      <c r="E1497">
        <v>0.7</v>
      </c>
      <c r="F1497">
        <f>IF(martianeum3[[#This Row],[zawartosc '[%']]]&gt;=1,martianeum3[[#This Row],[masa '[kg']]]*martianeum3[[#This Row],[zawartosc '[%']]]*0.01,0)</f>
        <v>0</v>
      </c>
      <c r="G1497">
        <f>martianeum3[[#This Row],[stan_magazynu '[kg']]]+martianeum3[[#This Row],[ile_kg_materiału_z_ładunku]]</f>
        <v>81.337699999999913</v>
      </c>
      <c r="H1497">
        <f>IF(martianeum3[[#This Row],[stan_po_wydobyciu_z_ładunku]]&gt;=100,100,0)</f>
        <v>0</v>
      </c>
      <c r="I1497">
        <f>martianeum3[[#This Row],[stan_po_wydobyciu_z_ładunku]]-martianeum3[[#This Row],[ile_zabiera_na_orbite]]</f>
        <v>81.337699999999913</v>
      </c>
    </row>
    <row r="1498" spans="1:9" x14ac:dyDescent="0.25">
      <c r="A1498" s="1">
        <v>50137</v>
      </c>
      <c r="B1498">
        <f t="shared" si="23"/>
        <v>81.337699999999913</v>
      </c>
      <c r="C1498" t="s">
        <v>6</v>
      </c>
      <c r="D1498">
        <v>23.9</v>
      </c>
      <c r="E1498">
        <v>6.2</v>
      </c>
      <c r="F1498">
        <f>IF(martianeum3[[#This Row],[zawartosc '[%']]]&gt;=1,martianeum3[[#This Row],[masa '[kg']]]*martianeum3[[#This Row],[zawartosc '[%']]]*0.01,0)</f>
        <v>1.4818</v>
      </c>
      <c r="G1498">
        <f>martianeum3[[#This Row],[stan_magazynu '[kg']]]+martianeum3[[#This Row],[ile_kg_materiału_z_ładunku]]</f>
        <v>82.81949999999992</v>
      </c>
      <c r="H1498">
        <f>IF(martianeum3[[#This Row],[stan_po_wydobyciu_z_ładunku]]&gt;=100,100,0)</f>
        <v>0</v>
      </c>
      <c r="I1498">
        <f>martianeum3[[#This Row],[stan_po_wydobyciu_z_ładunku]]-martianeum3[[#This Row],[ile_zabiera_na_orbite]]</f>
        <v>82.81949999999992</v>
      </c>
    </row>
    <row r="1499" spans="1:9" x14ac:dyDescent="0.25">
      <c r="A1499" s="1">
        <v>50138</v>
      </c>
      <c r="B1499">
        <f t="shared" si="23"/>
        <v>82.81949999999992</v>
      </c>
      <c r="C1499" t="s">
        <v>19</v>
      </c>
      <c r="D1499">
        <v>16.8</v>
      </c>
      <c r="E1499">
        <v>17.600000000000001</v>
      </c>
      <c r="F1499">
        <f>IF(martianeum3[[#This Row],[zawartosc '[%']]]&gt;=1,martianeum3[[#This Row],[masa '[kg']]]*martianeum3[[#This Row],[zawartosc '[%']]]*0.01,0)</f>
        <v>2.9568000000000008</v>
      </c>
      <c r="G1499">
        <f>martianeum3[[#This Row],[stan_magazynu '[kg']]]+martianeum3[[#This Row],[ile_kg_materiału_z_ładunku]]</f>
        <v>85.776299999999921</v>
      </c>
      <c r="H1499">
        <f>IF(martianeum3[[#This Row],[stan_po_wydobyciu_z_ładunku]]&gt;=100,100,0)</f>
        <v>0</v>
      </c>
      <c r="I1499">
        <f>martianeum3[[#This Row],[stan_po_wydobyciu_z_ładunku]]-martianeum3[[#This Row],[ile_zabiera_na_orbite]]</f>
        <v>85.776299999999921</v>
      </c>
    </row>
    <row r="1500" spans="1:9" x14ac:dyDescent="0.25">
      <c r="A1500" s="1">
        <v>50139</v>
      </c>
      <c r="B1500">
        <f t="shared" si="23"/>
        <v>85.776299999999921</v>
      </c>
      <c r="C1500" t="s">
        <v>19</v>
      </c>
      <c r="D1500">
        <v>28.5</v>
      </c>
      <c r="E1500">
        <v>15.2</v>
      </c>
      <c r="F1500">
        <f>IF(martianeum3[[#This Row],[zawartosc '[%']]]&gt;=1,martianeum3[[#This Row],[masa '[kg']]]*martianeum3[[#This Row],[zawartosc '[%']]]*0.01,0)</f>
        <v>4.3319999999999999</v>
      </c>
      <c r="G1500">
        <f>martianeum3[[#This Row],[stan_magazynu '[kg']]]+martianeum3[[#This Row],[ile_kg_materiału_z_ładunku]]</f>
        <v>90.108299999999915</v>
      </c>
      <c r="H1500">
        <f>IF(martianeum3[[#This Row],[stan_po_wydobyciu_z_ładunku]]&gt;=100,100,0)</f>
        <v>0</v>
      </c>
      <c r="I1500">
        <f>martianeum3[[#This Row],[stan_po_wydobyciu_z_ładunku]]-martianeum3[[#This Row],[ile_zabiera_na_orbite]]</f>
        <v>90.108299999999915</v>
      </c>
    </row>
    <row r="1501" spans="1:9" x14ac:dyDescent="0.25">
      <c r="A1501" s="1">
        <v>50140</v>
      </c>
      <c r="B1501">
        <f t="shared" si="23"/>
        <v>90.108299999999915</v>
      </c>
      <c r="C1501" t="s">
        <v>33</v>
      </c>
      <c r="D1501">
        <v>25.2</v>
      </c>
      <c r="E1501">
        <v>1.9</v>
      </c>
      <c r="F1501">
        <f>IF(martianeum3[[#This Row],[zawartosc '[%']]]&gt;=1,martianeum3[[#This Row],[masa '[kg']]]*martianeum3[[#This Row],[zawartosc '[%']]]*0.01,0)</f>
        <v>0.47879999999999995</v>
      </c>
      <c r="G1501">
        <f>martianeum3[[#This Row],[stan_magazynu '[kg']]]+martianeum3[[#This Row],[ile_kg_materiału_z_ładunku]]</f>
        <v>90.587099999999921</v>
      </c>
      <c r="H1501">
        <f>IF(martianeum3[[#This Row],[stan_po_wydobyciu_z_ładunku]]&gt;=100,100,0)</f>
        <v>0</v>
      </c>
      <c r="I1501">
        <f>martianeum3[[#This Row],[stan_po_wydobyciu_z_ładunku]]-martianeum3[[#This Row],[ile_zabiera_na_orbite]]</f>
        <v>90.587099999999921</v>
      </c>
    </row>
    <row r="1502" spans="1:9" x14ac:dyDescent="0.25">
      <c r="A1502" s="1">
        <v>50141</v>
      </c>
      <c r="B1502">
        <f t="shared" si="23"/>
        <v>90.587099999999921</v>
      </c>
      <c r="C1502" t="s">
        <v>10</v>
      </c>
      <c r="D1502">
        <v>24.9</v>
      </c>
      <c r="E1502">
        <v>6.8</v>
      </c>
      <c r="F1502">
        <f>IF(martianeum3[[#This Row],[zawartosc '[%']]]&gt;=1,martianeum3[[#This Row],[masa '[kg']]]*martianeum3[[#This Row],[zawartosc '[%']]]*0.01,0)</f>
        <v>1.6932</v>
      </c>
      <c r="G1502">
        <f>martianeum3[[#This Row],[stan_magazynu '[kg']]]+martianeum3[[#This Row],[ile_kg_materiału_z_ładunku]]</f>
        <v>92.280299999999926</v>
      </c>
      <c r="H1502">
        <f>IF(martianeum3[[#This Row],[stan_po_wydobyciu_z_ładunku]]&gt;=100,100,0)</f>
        <v>0</v>
      </c>
      <c r="I1502">
        <f>martianeum3[[#This Row],[stan_po_wydobyciu_z_ładunku]]-martianeum3[[#This Row],[ile_zabiera_na_orbite]]</f>
        <v>92.280299999999926</v>
      </c>
    </row>
    <row r="1503" spans="1:9" x14ac:dyDescent="0.25">
      <c r="A1503" s="1">
        <v>50142</v>
      </c>
      <c r="B1503">
        <f t="shared" si="23"/>
        <v>92.280299999999926</v>
      </c>
      <c r="C1503" t="s">
        <v>12</v>
      </c>
      <c r="D1503">
        <v>14.7</v>
      </c>
      <c r="E1503">
        <v>5.7</v>
      </c>
      <c r="F1503">
        <f>IF(martianeum3[[#This Row],[zawartosc '[%']]]&gt;=1,martianeum3[[#This Row],[masa '[kg']]]*martianeum3[[#This Row],[zawartosc '[%']]]*0.01,0)</f>
        <v>0.83789999999999998</v>
      </c>
      <c r="G1503">
        <f>martianeum3[[#This Row],[stan_magazynu '[kg']]]+martianeum3[[#This Row],[ile_kg_materiału_z_ładunku]]</f>
        <v>93.118199999999931</v>
      </c>
      <c r="H1503">
        <f>IF(martianeum3[[#This Row],[stan_po_wydobyciu_z_ładunku]]&gt;=100,100,0)</f>
        <v>0</v>
      </c>
      <c r="I1503">
        <f>martianeum3[[#This Row],[stan_po_wydobyciu_z_ładunku]]-martianeum3[[#This Row],[ile_zabiera_na_orbite]]</f>
        <v>93.118199999999931</v>
      </c>
    </row>
    <row r="1504" spans="1:9" x14ac:dyDescent="0.25">
      <c r="A1504" s="1">
        <v>50143</v>
      </c>
      <c r="B1504">
        <f t="shared" si="23"/>
        <v>93.118199999999931</v>
      </c>
      <c r="C1504" t="s">
        <v>10</v>
      </c>
      <c r="D1504">
        <v>12.2</v>
      </c>
      <c r="E1504">
        <v>14.1</v>
      </c>
      <c r="F1504">
        <f>IF(martianeum3[[#This Row],[zawartosc '[%']]]&gt;=1,martianeum3[[#This Row],[masa '[kg']]]*martianeum3[[#This Row],[zawartosc '[%']]]*0.01,0)</f>
        <v>1.7202</v>
      </c>
      <c r="G1504">
        <f>martianeum3[[#This Row],[stan_magazynu '[kg']]]+martianeum3[[#This Row],[ile_kg_materiału_z_ładunku]]</f>
        <v>94.838399999999936</v>
      </c>
      <c r="H1504">
        <f>IF(martianeum3[[#This Row],[stan_po_wydobyciu_z_ładunku]]&gt;=100,100,0)</f>
        <v>0</v>
      </c>
      <c r="I1504">
        <f>martianeum3[[#This Row],[stan_po_wydobyciu_z_ładunku]]-martianeum3[[#This Row],[ile_zabiera_na_orbite]]</f>
        <v>94.838399999999936</v>
      </c>
    </row>
    <row r="1505" spans="1:9" x14ac:dyDescent="0.25">
      <c r="A1505" s="1">
        <v>50144</v>
      </c>
      <c r="B1505">
        <f t="shared" si="23"/>
        <v>94.838399999999936</v>
      </c>
      <c r="C1505" t="s">
        <v>9</v>
      </c>
      <c r="D1505">
        <v>24.2</v>
      </c>
      <c r="E1505">
        <v>8</v>
      </c>
      <c r="F1505">
        <f>IF(martianeum3[[#This Row],[zawartosc '[%']]]&gt;=1,martianeum3[[#This Row],[masa '[kg']]]*martianeum3[[#This Row],[zawartosc '[%']]]*0.01,0)</f>
        <v>1.9359999999999999</v>
      </c>
      <c r="G1505">
        <f>martianeum3[[#This Row],[stan_magazynu '[kg']]]+martianeum3[[#This Row],[ile_kg_materiału_z_ładunku]]</f>
        <v>96.774399999999929</v>
      </c>
      <c r="H1505">
        <f>IF(martianeum3[[#This Row],[stan_po_wydobyciu_z_ładunku]]&gt;=100,100,0)</f>
        <v>0</v>
      </c>
      <c r="I1505">
        <f>martianeum3[[#This Row],[stan_po_wydobyciu_z_ładunku]]-martianeum3[[#This Row],[ile_zabiera_na_orbite]]</f>
        <v>96.774399999999929</v>
      </c>
    </row>
    <row r="1506" spans="1:9" x14ac:dyDescent="0.25">
      <c r="A1506" s="1">
        <v>50145</v>
      </c>
      <c r="B1506">
        <f t="shared" si="23"/>
        <v>96.774399999999929</v>
      </c>
      <c r="C1506" t="s">
        <v>22</v>
      </c>
      <c r="D1506">
        <v>28.7</v>
      </c>
      <c r="E1506">
        <v>0</v>
      </c>
      <c r="F1506">
        <f>IF(martianeum3[[#This Row],[zawartosc '[%']]]&gt;=1,martianeum3[[#This Row],[masa '[kg']]]*martianeum3[[#This Row],[zawartosc '[%']]]*0.01,0)</f>
        <v>0</v>
      </c>
      <c r="G1506">
        <f>martianeum3[[#This Row],[stan_magazynu '[kg']]]+martianeum3[[#This Row],[ile_kg_materiału_z_ładunku]]</f>
        <v>96.774399999999929</v>
      </c>
      <c r="H1506">
        <f>IF(martianeum3[[#This Row],[stan_po_wydobyciu_z_ładunku]]&gt;=100,100,0)</f>
        <v>0</v>
      </c>
      <c r="I1506">
        <f>martianeum3[[#This Row],[stan_po_wydobyciu_z_ładunku]]-martianeum3[[#This Row],[ile_zabiera_na_orbite]]</f>
        <v>96.774399999999929</v>
      </c>
    </row>
    <row r="1507" spans="1:9" x14ac:dyDescent="0.25">
      <c r="A1507" s="1">
        <v>50146</v>
      </c>
      <c r="B1507">
        <f t="shared" si="23"/>
        <v>96.774399999999929</v>
      </c>
      <c r="C1507" t="s">
        <v>10</v>
      </c>
      <c r="D1507">
        <v>28.5</v>
      </c>
      <c r="E1507">
        <v>0</v>
      </c>
      <c r="F1507">
        <f>IF(martianeum3[[#This Row],[zawartosc '[%']]]&gt;=1,martianeum3[[#This Row],[masa '[kg']]]*martianeum3[[#This Row],[zawartosc '[%']]]*0.01,0)</f>
        <v>0</v>
      </c>
      <c r="G1507">
        <f>martianeum3[[#This Row],[stan_magazynu '[kg']]]+martianeum3[[#This Row],[ile_kg_materiału_z_ładunku]]</f>
        <v>96.774399999999929</v>
      </c>
      <c r="H1507">
        <f>IF(martianeum3[[#This Row],[stan_po_wydobyciu_z_ładunku]]&gt;=100,100,0)</f>
        <v>0</v>
      </c>
      <c r="I1507">
        <f>martianeum3[[#This Row],[stan_po_wydobyciu_z_ładunku]]-martianeum3[[#This Row],[ile_zabiera_na_orbite]]</f>
        <v>96.774399999999929</v>
      </c>
    </row>
    <row r="1508" spans="1:9" x14ac:dyDescent="0.25">
      <c r="A1508" s="1">
        <v>50147</v>
      </c>
      <c r="B1508">
        <f t="shared" si="23"/>
        <v>96.774399999999929</v>
      </c>
      <c r="C1508" t="s">
        <v>7</v>
      </c>
      <c r="D1508">
        <v>29.3</v>
      </c>
      <c r="E1508">
        <v>23.3</v>
      </c>
      <c r="F1508">
        <f>IF(martianeum3[[#This Row],[zawartosc '[%']]]&gt;=1,martianeum3[[#This Row],[masa '[kg']]]*martianeum3[[#This Row],[zawartosc '[%']]]*0.01,0)</f>
        <v>6.8269000000000011</v>
      </c>
      <c r="G1508">
        <f>martianeum3[[#This Row],[stan_magazynu '[kg']]]+martianeum3[[#This Row],[ile_kg_materiału_z_ładunku]]</f>
        <v>103.60129999999992</v>
      </c>
      <c r="H1508">
        <f>IF(martianeum3[[#This Row],[stan_po_wydobyciu_z_ładunku]]&gt;=100,100,0)</f>
        <v>100</v>
      </c>
      <c r="I1508">
        <f>martianeum3[[#This Row],[stan_po_wydobyciu_z_ładunku]]-martianeum3[[#This Row],[ile_zabiera_na_orbite]]</f>
        <v>3.6012999999999238</v>
      </c>
    </row>
    <row r="1509" spans="1:9" x14ac:dyDescent="0.25">
      <c r="A1509" s="1">
        <v>50148</v>
      </c>
      <c r="B1509">
        <f t="shared" si="23"/>
        <v>3.6012999999999238</v>
      </c>
      <c r="C1509" t="s">
        <v>10</v>
      </c>
      <c r="D1509">
        <v>13.3</v>
      </c>
      <c r="E1509">
        <v>4.9000000000000004</v>
      </c>
      <c r="F1509">
        <f>IF(martianeum3[[#This Row],[zawartosc '[%']]]&gt;=1,martianeum3[[#This Row],[masa '[kg']]]*martianeum3[[#This Row],[zawartosc '[%']]]*0.01,0)</f>
        <v>0.65170000000000006</v>
      </c>
      <c r="G1509">
        <f>martianeum3[[#This Row],[stan_magazynu '[kg']]]+martianeum3[[#This Row],[ile_kg_materiału_z_ładunku]]</f>
        <v>4.2529999999999237</v>
      </c>
      <c r="H1509">
        <f>IF(martianeum3[[#This Row],[stan_po_wydobyciu_z_ładunku]]&gt;=100,100,0)</f>
        <v>0</v>
      </c>
      <c r="I1509">
        <f>martianeum3[[#This Row],[stan_po_wydobyciu_z_ładunku]]-martianeum3[[#This Row],[ile_zabiera_na_orbite]]</f>
        <v>4.2529999999999237</v>
      </c>
    </row>
    <row r="1510" spans="1:9" x14ac:dyDescent="0.25">
      <c r="A1510" s="1">
        <v>50149</v>
      </c>
      <c r="B1510">
        <f t="shared" si="23"/>
        <v>4.2529999999999237</v>
      </c>
      <c r="C1510" t="s">
        <v>10</v>
      </c>
      <c r="D1510">
        <v>22.6</v>
      </c>
      <c r="E1510">
        <v>0.7</v>
      </c>
      <c r="F1510">
        <f>IF(martianeum3[[#This Row],[zawartosc '[%']]]&gt;=1,martianeum3[[#This Row],[masa '[kg']]]*martianeum3[[#This Row],[zawartosc '[%']]]*0.01,0)</f>
        <v>0</v>
      </c>
      <c r="G1510">
        <f>martianeum3[[#This Row],[stan_magazynu '[kg']]]+martianeum3[[#This Row],[ile_kg_materiału_z_ładunku]]</f>
        <v>4.2529999999999237</v>
      </c>
      <c r="H1510">
        <f>IF(martianeum3[[#This Row],[stan_po_wydobyciu_z_ładunku]]&gt;=100,100,0)</f>
        <v>0</v>
      </c>
      <c r="I1510">
        <f>martianeum3[[#This Row],[stan_po_wydobyciu_z_ładunku]]-martianeum3[[#This Row],[ile_zabiera_na_orbite]]</f>
        <v>4.2529999999999237</v>
      </c>
    </row>
    <row r="1511" spans="1:9" x14ac:dyDescent="0.25">
      <c r="A1511" s="1">
        <v>50150</v>
      </c>
      <c r="B1511">
        <f t="shared" si="23"/>
        <v>4.2529999999999237</v>
      </c>
      <c r="C1511" t="s">
        <v>20</v>
      </c>
      <c r="D1511">
        <v>19.3</v>
      </c>
      <c r="E1511">
        <v>3</v>
      </c>
      <c r="F1511">
        <f>IF(martianeum3[[#This Row],[zawartosc '[%']]]&gt;=1,martianeum3[[#This Row],[masa '[kg']]]*martianeum3[[#This Row],[zawartosc '[%']]]*0.01,0)</f>
        <v>0.57900000000000007</v>
      </c>
      <c r="G1511">
        <f>martianeum3[[#This Row],[stan_magazynu '[kg']]]+martianeum3[[#This Row],[ile_kg_materiału_z_ładunku]]</f>
        <v>4.8319999999999235</v>
      </c>
      <c r="H1511">
        <f>IF(martianeum3[[#This Row],[stan_po_wydobyciu_z_ładunku]]&gt;=100,100,0)</f>
        <v>0</v>
      </c>
      <c r="I1511">
        <f>martianeum3[[#This Row],[stan_po_wydobyciu_z_ładunku]]-martianeum3[[#This Row],[ile_zabiera_na_orbite]]</f>
        <v>4.8319999999999235</v>
      </c>
    </row>
    <row r="1512" spans="1:9" x14ac:dyDescent="0.25">
      <c r="A1512" s="1">
        <v>50151</v>
      </c>
      <c r="B1512">
        <f t="shared" si="23"/>
        <v>4.8319999999999235</v>
      </c>
      <c r="C1512" t="s">
        <v>8</v>
      </c>
      <c r="D1512">
        <v>17.899999999999999</v>
      </c>
      <c r="E1512">
        <v>5.0999999999999996</v>
      </c>
      <c r="F1512">
        <f>IF(martianeum3[[#This Row],[zawartosc '[%']]]&gt;=1,martianeum3[[#This Row],[masa '[kg']]]*martianeum3[[#This Row],[zawartosc '[%']]]*0.01,0)</f>
        <v>0.91289999999999993</v>
      </c>
      <c r="G1512">
        <f>martianeum3[[#This Row],[stan_magazynu '[kg']]]+martianeum3[[#This Row],[ile_kg_materiału_z_ładunku]]</f>
        <v>5.7448999999999231</v>
      </c>
      <c r="H1512">
        <f>IF(martianeum3[[#This Row],[stan_po_wydobyciu_z_ładunku]]&gt;=100,100,0)</f>
        <v>0</v>
      </c>
      <c r="I1512">
        <f>martianeum3[[#This Row],[stan_po_wydobyciu_z_ładunku]]-martianeum3[[#This Row],[ile_zabiera_na_orbite]]</f>
        <v>5.7448999999999231</v>
      </c>
    </row>
    <row r="1513" spans="1:9" x14ac:dyDescent="0.25">
      <c r="A1513" s="1">
        <v>50152</v>
      </c>
      <c r="B1513">
        <f t="shared" si="23"/>
        <v>5.7448999999999231</v>
      </c>
      <c r="C1513" t="s">
        <v>20</v>
      </c>
      <c r="D1513">
        <v>16.7</v>
      </c>
      <c r="E1513">
        <v>0.3</v>
      </c>
      <c r="F1513">
        <f>IF(martianeum3[[#This Row],[zawartosc '[%']]]&gt;=1,martianeum3[[#This Row],[masa '[kg']]]*martianeum3[[#This Row],[zawartosc '[%']]]*0.01,0)</f>
        <v>0</v>
      </c>
      <c r="G1513">
        <f>martianeum3[[#This Row],[stan_magazynu '[kg']]]+martianeum3[[#This Row],[ile_kg_materiału_z_ładunku]]</f>
        <v>5.7448999999999231</v>
      </c>
      <c r="H1513">
        <f>IF(martianeum3[[#This Row],[stan_po_wydobyciu_z_ładunku]]&gt;=100,100,0)</f>
        <v>0</v>
      </c>
      <c r="I1513">
        <f>martianeum3[[#This Row],[stan_po_wydobyciu_z_ładunku]]-martianeum3[[#This Row],[ile_zabiera_na_orbite]]</f>
        <v>5.7448999999999231</v>
      </c>
    </row>
    <row r="1514" spans="1:9" x14ac:dyDescent="0.25">
      <c r="A1514" s="1">
        <v>50153</v>
      </c>
      <c r="B1514">
        <f t="shared" si="23"/>
        <v>5.7448999999999231</v>
      </c>
      <c r="C1514" t="s">
        <v>20</v>
      </c>
      <c r="D1514">
        <v>22</v>
      </c>
      <c r="E1514">
        <v>0</v>
      </c>
      <c r="F1514">
        <f>IF(martianeum3[[#This Row],[zawartosc '[%']]]&gt;=1,martianeum3[[#This Row],[masa '[kg']]]*martianeum3[[#This Row],[zawartosc '[%']]]*0.01,0)</f>
        <v>0</v>
      </c>
      <c r="G1514">
        <f>martianeum3[[#This Row],[stan_magazynu '[kg']]]+martianeum3[[#This Row],[ile_kg_materiału_z_ładunku]]</f>
        <v>5.7448999999999231</v>
      </c>
      <c r="H1514">
        <f>IF(martianeum3[[#This Row],[stan_po_wydobyciu_z_ładunku]]&gt;=100,100,0)</f>
        <v>0</v>
      </c>
      <c r="I1514">
        <f>martianeum3[[#This Row],[stan_po_wydobyciu_z_ładunku]]-martianeum3[[#This Row],[ile_zabiera_na_orbite]]</f>
        <v>5.7448999999999231</v>
      </c>
    </row>
    <row r="1515" spans="1:9" x14ac:dyDescent="0.25">
      <c r="A1515" s="1">
        <v>50154</v>
      </c>
      <c r="B1515">
        <f t="shared" si="23"/>
        <v>5.7448999999999231</v>
      </c>
      <c r="C1515" t="s">
        <v>9</v>
      </c>
      <c r="D1515">
        <v>21.2</v>
      </c>
      <c r="E1515">
        <v>5.9</v>
      </c>
      <c r="F1515">
        <f>IF(martianeum3[[#This Row],[zawartosc '[%']]]&gt;=1,martianeum3[[#This Row],[masa '[kg']]]*martianeum3[[#This Row],[zawartosc '[%']]]*0.01,0)</f>
        <v>1.2507999999999999</v>
      </c>
      <c r="G1515">
        <f>martianeum3[[#This Row],[stan_magazynu '[kg']]]+martianeum3[[#This Row],[ile_kg_materiału_z_ładunku]]</f>
        <v>6.995699999999923</v>
      </c>
      <c r="H1515">
        <f>IF(martianeum3[[#This Row],[stan_po_wydobyciu_z_ładunku]]&gt;=100,100,0)</f>
        <v>0</v>
      </c>
      <c r="I1515">
        <f>martianeum3[[#This Row],[stan_po_wydobyciu_z_ładunku]]-martianeum3[[#This Row],[ile_zabiera_na_orbite]]</f>
        <v>6.995699999999923</v>
      </c>
    </row>
    <row r="1516" spans="1:9" x14ac:dyDescent="0.25">
      <c r="A1516" s="1">
        <v>50155</v>
      </c>
      <c r="B1516">
        <f t="shared" si="23"/>
        <v>6.995699999999923</v>
      </c>
      <c r="C1516" t="s">
        <v>11</v>
      </c>
      <c r="D1516">
        <v>20.6</v>
      </c>
      <c r="E1516">
        <v>4.5999999999999996</v>
      </c>
      <c r="F1516">
        <f>IF(martianeum3[[#This Row],[zawartosc '[%']]]&gt;=1,martianeum3[[#This Row],[masa '[kg']]]*martianeum3[[#This Row],[zawartosc '[%']]]*0.01,0)</f>
        <v>0.94760000000000011</v>
      </c>
      <c r="G1516">
        <f>martianeum3[[#This Row],[stan_magazynu '[kg']]]+martianeum3[[#This Row],[ile_kg_materiału_z_ładunku]]</f>
        <v>7.9432999999999234</v>
      </c>
      <c r="H1516">
        <f>IF(martianeum3[[#This Row],[stan_po_wydobyciu_z_ładunku]]&gt;=100,100,0)</f>
        <v>0</v>
      </c>
      <c r="I1516">
        <f>martianeum3[[#This Row],[stan_po_wydobyciu_z_ładunku]]-martianeum3[[#This Row],[ile_zabiera_na_orbite]]</f>
        <v>7.9432999999999234</v>
      </c>
    </row>
    <row r="1517" spans="1:9" x14ac:dyDescent="0.25">
      <c r="A1517" s="1">
        <v>50156</v>
      </c>
      <c r="B1517">
        <f t="shared" si="23"/>
        <v>7.9432999999999234</v>
      </c>
      <c r="C1517" t="s">
        <v>19</v>
      </c>
      <c r="D1517">
        <v>29.4</v>
      </c>
      <c r="E1517">
        <v>9.1999999999999993</v>
      </c>
      <c r="F1517">
        <f>IF(martianeum3[[#This Row],[zawartosc '[%']]]&gt;=1,martianeum3[[#This Row],[masa '[kg']]]*martianeum3[[#This Row],[zawartosc '[%']]]*0.01,0)</f>
        <v>2.7047999999999996</v>
      </c>
      <c r="G1517">
        <f>martianeum3[[#This Row],[stan_magazynu '[kg']]]+martianeum3[[#This Row],[ile_kg_materiału_z_ładunku]]</f>
        <v>10.648099999999923</v>
      </c>
      <c r="H1517">
        <f>IF(martianeum3[[#This Row],[stan_po_wydobyciu_z_ładunku]]&gt;=100,100,0)</f>
        <v>0</v>
      </c>
      <c r="I1517">
        <f>martianeum3[[#This Row],[stan_po_wydobyciu_z_ładunku]]-martianeum3[[#This Row],[ile_zabiera_na_orbite]]</f>
        <v>10.648099999999923</v>
      </c>
    </row>
    <row r="1518" spans="1:9" x14ac:dyDescent="0.25">
      <c r="A1518" s="1">
        <v>50157</v>
      </c>
      <c r="B1518">
        <f t="shared" si="23"/>
        <v>10.648099999999923</v>
      </c>
      <c r="C1518" t="s">
        <v>7</v>
      </c>
      <c r="D1518">
        <v>21.3</v>
      </c>
      <c r="E1518">
        <v>0</v>
      </c>
      <c r="F1518">
        <f>IF(martianeum3[[#This Row],[zawartosc '[%']]]&gt;=1,martianeum3[[#This Row],[masa '[kg']]]*martianeum3[[#This Row],[zawartosc '[%']]]*0.01,0)</f>
        <v>0</v>
      </c>
      <c r="G1518">
        <f>martianeum3[[#This Row],[stan_magazynu '[kg']]]+martianeum3[[#This Row],[ile_kg_materiału_z_ładunku]]</f>
        <v>10.648099999999923</v>
      </c>
      <c r="H1518">
        <f>IF(martianeum3[[#This Row],[stan_po_wydobyciu_z_ładunku]]&gt;=100,100,0)</f>
        <v>0</v>
      </c>
      <c r="I1518">
        <f>martianeum3[[#This Row],[stan_po_wydobyciu_z_ładunku]]-martianeum3[[#This Row],[ile_zabiera_na_orbite]]</f>
        <v>10.648099999999923</v>
      </c>
    </row>
    <row r="1519" spans="1:9" x14ac:dyDescent="0.25">
      <c r="A1519" s="1">
        <v>50158</v>
      </c>
      <c r="B1519">
        <f t="shared" si="23"/>
        <v>10.648099999999923</v>
      </c>
      <c r="C1519" t="s">
        <v>9</v>
      </c>
      <c r="D1519">
        <v>20.100000000000001</v>
      </c>
      <c r="E1519">
        <v>2.2000000000000002</v>
      </c>
      <c r="F1519">
        <f>IF(martianeum3[[#This Row],[zawartosc '[%']]]&gt;=1,martianeum3[[#This Row],[masa '[kg']]]*martianeum3[[#This Row],[zawartosc '[%']]]*0.01,0)</f>
        <v>0.44220000000000009</v>
      </c>
      <c r="G1519">
        <f>martianeum3[[#This Row],[stan_magazynu '[kg']]]+martianeum3[[#This Row],[ile_kg_materiału_z_ładunku]]</f>
        <v>11.090299999999923</v>
      </c>
      <c r="H1519">
        <f>IF(martianeum3[[#This Row],[stan_po_wydobyciu_z_ładunku]]&gt;=100,100,0)</f>
        <v>0</v>
      </c>
      <c r="I1519">
        <f>martianeum3[[#This Row],[stan_po_wydobyciu_z_ładunku]]-martianeum3[[#This Row],[ile_zabiera_na_orbite]]</f>
        <v>11.090299999999923</v>
      </c>
    </row>
    <row r="1520" spans="1:9" x14ac:dyDescent="0.25">
      <c r="A1520" s="1">
        <v>50159</v>
      </c>
      <c r="B1520">
        <f t="shared" si="23"/>
        <v>11.090299999999923</v>
      </c>
      <c r="C1520" t="s">
        <v>10</v>
      </c>
      <c r="D1520">
        <v>12.7</v>
      </c>
      <c r="E1520">
        <v>5.6</v>
      </c>
      <c r="F1520">
        <f>IF(martianeum3[[#This Row],[zawartosc '[%']]]&gt;=1,martianeum3[[#This Row],[masa '[kg']]]*martianeum3[[#This Row],[zawartosc '[%']]]*0.01,0)</f>
        <v>0.71119999999999994</v>
      </c>
      <c r="G1520">
        <f>martianeum3[[#This Row],[stan_magazynu '[kg']]]+martianeum3[[#This Row],[ile_kg_materiału_z_ładunku]]</f>
        <v>11.801499999999923</v>
      </c>
      <c r="H1520">
        <f>IF(martianeum3[[#This Row],[stan_po_wydobyciu_z_ładunku]]&gt;=100,100,0)</f>
        <v>0</v>
      </c>
      <c r="I1520">
        <f>martianeum3[[#This Row],[stan_po_wydobyciu_z_ładunku]]-martianeum3[[#This Row],[ile_zabiera_na_orbite]]</f>
        <v>11.801499999999923</v>
      </c>
    </row>
    <row r="1521" spans="1:9" x14ac:dyDescent="0.25">
      <c r="A1521" s="1">
        <v>50160</v>
      </c>
      <c r="B1521">
        <f t="shared" si="23"/>
        <v>11.801499999999923</v>
      </c>
      <c r="C1521" t="s">
        <v>11</v>
      </c>
      <c r="D1521">
        <v>28.9</v>
      </c>
      <c r="E1521">
        <v>0</v>
      </c>
      <c r="F1521">
        <f>IF(martianeum3[[#This Row],[zawartosc '[%']]]&gt;=1,martianeum3[[#This Row],[masa '[kg']]]*martianeum3[[#This Row],[zawartosc '[%']]]*0.01,0)</f>
        <v>0</v>
      </c>
      <c r="G1521">
        <f>martianeum3[[#This Row],[stan_magazynu '[kg']]]+martianeum3[[#This Row],[ile_kg_materiału_z_ładunku]]</f>
        <v>11.801499999999923</v>
      </c>
      <c r="H1521">
        <f>IF(martianeum3[[#This Row],[stan_po_wydobyciu_z_ładunku]]&gt;=100,100,0)</f>
        <v>0</v>
      </c>
      <c r="I1521">
        <f>martianeum3[[#This Row],[stan_po_wydobyciu_z_ładunku]]-martianeum3[[#This Row],[ile_zabiera_na_orbite]]</f>
        <v>11.801499999999923</v>
      </c>
    </row>
    <row r="1522" spans="1:9" x14ac:dyDescent="0.25">
      <c r="A1522" s="1">
        <v>50161</v>
      </c>
      <c r="B1522">
        <f t="shared" si="23"/>
        <v>11.801499999999923</v>
      </c>
      <c r="C1522" t="s">
        <v>19</v>
      </c>
      <c r="D1522">
        <v>24.4</v>
      </c>
      <c r="E1522">
        <v>28.7</v>
      </c>
      <c r="F1522">
        <f>IF(martianeum3[[#This Row],[zawartosc '[%']]]&gt;=1,martianeum3[[#This Row],[masa '[kg']]]*martianeum3[[#This Row],[zawartosc '[%']]]*0.01,0)</f>
        <v>7.0027999999999997</v>
      </c>
      <c r="G1522">
        <f>martianeum3[[#This Row],[stan_magazynu '[kg']]]+martianeum3[[#This Row],[ile_kg_materiału_z_ładunku]]</f>
        <v>18.804299999999923</v>
      </c>
      <c r="H1522">
        <f>IF(martianeum3[[#This Row],[stan_po_wydobyciu_z_ładunku]]&gt;=100,100,0)</f>
        <v>0</v>
      </c>
      <c r="I1522">
        <f>martianeum3[[#This Row],[stan_po_wydobyciu_z_ładunku]]-martianeum3[[#This Row],[ile_zabiera_na_orbite]]</f>
        <v>18.804299999999923</v>
      </c>
    </row>
    <row r="1523" spans="1:9" x14ac:dyDescent="0.25">
      <c r="A1523" s="1">
        <v>50162</v>
      </c>
      <c r="B1523">
        <f t="shared" si="23"/>
        <v>18.804299999999923</v>
      </c>
      <c r="C1523" t="s">
        <v>10</v>
      </c>
      <c r="D1523">
        <v>10.8</v>
      </c>
      <c r="E1523">
        <v>0</v>
      </c>
      <c r="F1523">
        <f>IF(martianeum3[[#This Row],[zawartosc '[%']]]&gt;=1,martianeum3[[#This Row],[masa '[kg']]]*martianeum3[[#This Row],[zawartosc '[%']]]*0.01,0)</f>
        <v>0</v>
      </c>
      <c r="G1523">
        <f>martianeum3[[#This Row],[stan_magazynu '[kg']]]+martianeum3[[#This Row],[ile_kg_materiału_z_ładunku]]</f>
        <v>18.804299999999923</v>
      </c>
      <c r="H1523">
        <f>IF(martianeum3[[#This Row],[stan_po_wydobyciu_z_ładunku]]&gt;=100,100,0)</f>
        <v>0</v>
      </c>
      <c r="I1523">
        <f>martianeum3[[#This Row],[stan_po_wydobyciu_z_ładunku]]-martianeum3[[#This Row],[ile_zabiera_na_orbite]]</f>
        <v>18.804299999999923</v>
      </c>
    </row>
    <row r="1524" spans="1:9" x14ac:dyDescent="0.25">
      <c r="A1524" s="1">
        <v>50163</v>
      </c>
      <c r="B1524">
        <f t="shared" si="23"/>
        <v>18.804299999999923</v>
      </c>
      <c r="C1524" t="s">
        <v>10</v>
      </c>
      <c r="D1524">
        <v>18.399999999999999</v>
      </c>
      <c r="E1524">
        <v>0</v>
      </c>
      <c r="F1524">
        <f>IF(martianeum3[[#This Row],[zawartosc '[%']]]&gt;=1,martianeum3[[#This Row],[masa '[kg']]]*martianeum3[[#This Row],[zawartosc '[%']]]*0.01,0)</f>
        <v>0</v>
      </c>
      <c r="G1524">
        <f>martianeum3[[#This Row],[stan_magazynu '[kg']]]+martianeum3[[#This Row],[ile_kg_materiału_z_ładunku]]</f>
        <v>18.804299999999923</v>
      </c>
      <c r="H1524">
        <f>IF(martianeum3[[#This Row],[stan_po_wydobyciu_z_ładunku]]&gt;=100,100,0)</f>
        <v>0</v>
      </c>
      <c r="I1524">
        <f>martianeum3[[#This Row],[stan_po_wydobyciu_z_ładunku]]-martianeum3[[#This Row],[ile_zabiera_na_orbite]]</f>
        <v>18.804299999999923</v>
      </c>
    </row>
    <row r="1525" spans="1:9" x14ac:dyDescent="0.25">
      <c r="A1525" s="1">
        <v>50164</v>
      </c>
      <c r="B1525">
        <f t="shared" si="23"/>
        <v>18.804299999999923</v>
      </c>
      <c r="C1525" t="s">
        <v>19</v>
      </c>
      <c r="D1525">
        <v>23.3</v>
      </c>
      <c r="E1525">
        <v>10.7</v>
      </c>
      <c r="F1525">
        <f>IF(martianeum3[[#This Row],[zawartosc '[%']]]&gt;=1,martianeum3[[#This Row],[masa '[kg']]]*martianeum3[[#This Row],[zawartosc '[%']]]*0.01,0)</f>
        <v>2.4931000000000001</v>
      </c>
      <c r="G1525">
        <f>martianeum3[[#This Row],[stan_magazynu '[kg']]]+martianeum3[[#This Row],[ile_kg_materiału_z_ładunku]]</f>
        <v>21.297399999999925</v>
      </c>
      <c r="H1525">
        <f>IF(martianeum3[[#This Row],[stan_po_wydobyciu_z_ładunku]]&gt;=100,100,0)</f>
        <v>0</v>
      </c>
      <c r="I1525">
        <f>martianeum3[[#This Row],[stan_po_wydobyciu_z_ładunku]]-martianeum3[[#This Row],[ile_zabiera_na_orbite]]</f>
        <v>21.297399999999925</v>
      </c>
    </row>
    <row r="1526" spans="1:9" x14ac:dyDescent="0.25">
      <c r="A1526" s="1">
        <v>50165</v>
      </c>
      <c r="B1526">
        <f t="shared" si="23"/>
        <v>21.297399999999925</v>
      </c>
      <c r="C1526" t="s">
        <v>15</v>
      </c>
      <c r="D1526">
        <v>27.9</v>
      </c>
      <c r="E1526">
        <v>14.8</v>
      </c>
      <c r="F1526">
        <f>IF(martianeum3[[#This Row],[zawartosc '[%']]]&gt;=1,martianeum3[[#This Row],[masa '[kg']]]*martianeum3[[#This Row],[zawartosc '[%']]]*0.01,0)</f>
        <v>4.1292</v>
      </c>
      <c r="G1526">
        <f>martianeum3[[#This Row],[stan_magazynu '[kg']]]+martianeum3[[#This Row],[ile_kg_materiału_z_ładunku]]</f>
        <v>25.426599999999926</v>
      </c>
      <c r="H1526">
        <f>IF(martianeum3[[#This Row],[stan_po_wydobyciu_z_ładunku]]&gt;=100,100,0)</f>
        <v>0</v>
      </c>
      <c r="I1526">
        <f>martianeum3[[#This Row],[stan_po_wydobyciu_z_ładunku]]-martianeum3[[#This Row],[ile_zabiera_na_orbite]]</f>
        <v>25.426599999999926</v>
      </c>
    </row>
    <row r="1527" spans="1:9" x14ac:dyDescent="0.25">
      <c r="A1527" s="1">
        <v>50166</v>
      </c>
      <c r="B1527">
        <f t="shared" si="23"/>
        <v>25.426599999999926</v>
      </c>
      <c r="C1527" t="s">
        <v>12</v>
      </c>
      <c r="D1527">
        <v>24.7</v>
      </c>
      <c r="E1527">
        <v>9</v>
      </c>
      <c r="F1527">
        <f>IF(martianeum3[[#This Row],[zawartosc '[%']]]&gt;=1,martianeum3[[#This Row],[masa '[kg']]]*martianeum3[[#This Row],[zawartosc '[%']]]*0.01,0)</f>
        <v>2.2229999999999999</v>
      </c>
      <c r="G1527">
        <f>martianeum3[[#This Row],[stan_magazynu '[kg']]]+martianeum3[[#This Row],[ile_kg_materiału_z_ładunku]]</f>
        <v>27.649599999999925</v>
      </c>
      <c r="H1527">
        <f>IF(martianeum3[[#This Row],[stan_po_wydobyciu_z_ładunku]]&gt;=100,100,0)</f>
        <v>0</v>
      </c>
      <c r="I1527">
        <f>martianeum3[[#This Row],[stan_po_wydobyciu_z_ładunku]]-martianeum3[[#This Row],[ile_zabiera_na_orbite]]</f>
        <v>27.649599999999925</v>
      </c>
    </row>
    <row r="1528" spans="1:9" x14ac:dyDescent="0.25">
      <c r="A1528" s="1">
        <v>50167</v>
      </c>
      <c r="B1528">
        <f t="shared" si="23"/>
        <v>27.649599999999925</v>
      </c>
      <c r="C1528" t="s">
        <v>19</v>
      </c>
      <c r="D1528">
        <v>14.3</v>
      </c>
      <c r="E1528">
        <v>22</v>
      </c>
      <c r="F1528">
        <f>IF(martianeum3[[#This Row],[zawartosc '[%']]]&gt;=1,martianeum3[[#This Row],[masa '[kg']]]*martianeum3[[#This Row],[zawartosc '[%']]]*0.01,0)</f>
        <v>3.1460000000000004</v>
      </c>
      <c r="G1528">
        <f>martianeum3[[#This Row],[stan_magazynu '[kg']]]+martianeum3[[#This Row],[ile_kg_materiału_z_ładunku]]</f>
        <v>30.795599999999926</v>
      </c>
      <c r="H1528">
        <f>IF(martianeum3[[#This Row],[stan_po_wydobyciu_z_ładunku]]&gt;=100,100,0)</f>
        <v>0</v>
      </c>
      <c r="I1528">
        <f>martianeum3[[#This Row],[stan_po_wydobyciu_z_ładunku]]-martianeum3[[#This Row],[ile_zabiera_na_orbite]]</f>
        <v>30.795599999999926</v>
      </c>
    </row>
    <row r="1529" spans="1:9" x14ac:dyDescent="0.25">
      <c r="A1529" s="1">
        <v>50168</v>
      </c>
      <c r="B1529">
        <f t="shared" si="23"/>
        <v>30.795599999999926</v>
      </c>
      <c r="C1529" t="s">
        <v>33</v>
      </c>
      <c r="D1529">
        <v>26.2</v>
      </c>
      <c r="E1529">
        <v>2</v>
      </c>
      <c r="F1529">
        <f>IF(martianeum3[[#This Row],[zawartosc '[%']]]&gt;=1,martianeum3[[#This Row],[masa '[kg']]]*martianeum3[[#This Row],[zawartosc '[%']]]*0.01,0)</f>
        <v>0.52400000000000002</v>
      </c>
      <c r="G1529">
        <f>martianeum3[[#This Row],[stan_magazynu '[kg']]]+martianeum3[[#This Row],[ile_kg_materiału_z_ładunku]]</f>
        <v>31.319599999999927</v>
      </c>
      <c r="H1529">
        <f>IF(martianeum3[[#This Row],[stan_po_wydobyciu_z_ładunku]]&gt;=100,100,0)</f>
        <v>0</v>
      </c>
      <c r="I1529">
        <f>martianeum3[[#This Row],[stan_po_wydobyciu_z_ładunku]]-martianeum3[[#This Row],[ile_zabiera_na_orbite]]</f>
        <v>31.319599999999927</v>
      </c>
    </row>
    <row r="1530" spans="1:9" x14ac:dyDescent="0.25">
      <c r="A1530" s="1">
        <v>50169</v>
      </c>
      <c r="B1530">
        <f t="shared" si="23"/>
        <v>31.319599999999927</v>
      </c>
      <c r="C1530" t="s">
        <v>16</v>
      </c>
      <c r="D1530">
        <v>21.5</v>
      </c>
      <c r="E1530">
        <v>0.4</v>
      </c>
      <c r="F1530">
        <f>IF(martianeum3[[#This Row],[zawartosc '[%']]]&gt;=1,martianeum3[[#This Row],[masa '[kg']]]*martianeum3[[#This Row],[zawartosc '[%']]]*0.01,0)</f>
        <v>0</v>
      </c>
      <c r="G1530">
        <f>martianeum3[[#This Row],[stan_magazynu '[kg']]]+martianeum3[[#This Row],[ile_kg_materiału_z_ładunku]]</f>
        <v>31.319599999999927</v>
      </c>
      <c r="H1530">
        <f>IF(martianeum3[[#This Row],[stan_po_wydobyciu_z_ładunku]]&gt;=100,100,0)</f>
        <v>0</v>
      </c>
      <c r="I1530">
        <f>martianeum3[[#This Row],[stan_po_wydobyciu_z_ładunku]]-martianeum3[[#This Row],[ile_zabiera_na_orbite]]</f>
        <v>31.319599999999927</v>
      </c>
    </row>
    <row r="1531" spans="1:9" x14ac:dyDescent="0.25">
      <c r="A1531" s="1">
        <v>50170</v>
      </c>
      <c r="B1531">
        <f t="shared" si="23"/>
        <v>31.319599999999927</v>
      </c>
      <c r="C1531" t="s">
        <v>10</v>
      </c>
      <c r="D1531">
        <v>12.8</v>
      </c>
      <c r="E1531">
        <v>0</v>
      </c>
      <c r="F1531">
        <f>IF(martianeum3[[#This Row],[zawartosc '[%']]]&gt;=1,martianeum3[[#This Row],[masa '[kg']]]*martianeum3[[#This Row],[zawartosc '[%']]]*0.01,0)</f>
        <v>0</v>
      </c>
      <c r="G1531">
        <f>martianeum3[[#This Row],[stan_magazynu '[kg']]]+martianeum3[[#This Row],[ile_kg_materiału_z_ładunku]]</f>
        <v>31.319599999999927</v>
      </c>
      <c r="H1531">
        <f>IF(martianeum3[[#This Row],[stan_po_wydobyciu_z_ładunku]]&gt;=100,100,0)</f>
        <v>0</v>
      </c>
      <c r="I1531">
        <f>martianeum3[[#This Row],[stan_po_wydobyciu_z_ładunku]]-martianeum3[[#This Row],[ile_zabiera_na_orbite]]</f>
        <v>31.319599999999927</v>
      </c>
    </row>
    <row r="1532" spans="1:9" x14ac:dyDescent="0.25">
      <c r="A1532" s="1">
        <v>50171</v>
      </c>
      <c r="B1532">
        <f t="shared" si="23"/>
        <v>31.319599999999927</v>
      </c>
      <c r="C1532" t="s">
        <v>9</v>
      </c>
      <c r="D1532">
        <v>24.6</v>
      </c>
      <c r="E1532">
        <v>3</v>
      </c>
      <c r="F1532">
        <f>IF(martianeum3[[#This Row],[zawartosc '[%']]]&gt;=1,martianeum3[[#This Row],[masa '[kg']]]*martianeum3[[#This Row],[zawartosc '[%']]]*0.01,0)</f>
        <v>0.7380000000000001</v>
      </c>
      <c r="G1532">
        <f>martianeum3[[#This Row],[stan_magazynu '[kg']]]+martianeum3[[#This Row],[ile_kg_materiału_z_ładunku]]</f>
        <v>32.05759999999993</v>
      </c>
      <c r="H1532">
        <f>IF(martianeum3[[#This Row],[stan_po_wydobyciu_z_ładunku]]&gt;=100,100,0)</f>
        <v>0</v>
      </c>
      <c r="I1532">
        <f>martianeum3[[#This Row],[stan_po_wydobyciu_z_ładunku]]-martianeum3[[#This Row],[ile_zabiera_na_orbite]]</f>
        <v>32.05759999999993</v>
      </c>
    </row>
    <row r="1533" spans="1:9" x14ac:dyDescent="0.25">
      <c r="A1533" s="1">
        <v>50172</v>
      </c>
      <c r="B1533">
        <f t="shared" si="23"/>
        <v>32.05759999999993</v>
      </c>
      <c r="C1533" t="s">
        <v>27</v>
      </c>
      <c r="D1533">
        <v>22.6</v>
      </c>
      <c r="E1533">
        <v>1.6</v>
      </c>
      <c r="F1533">
        <f>IF(martianeum3[[#This Row],[zawartosc '[%']]]&gt;=1,martianeum3[[#This Row],[masa '[kg']]]*martianeum3[[#This Row],[zawartosc '[%']]]*0.01,0)</f>
        <v>0.36160000000000003</v>
      </c>
      <c r="G1533">
        <f>martianeum3[[#This Row],[stan_magazynu '[kg']]]+martianeum3[[#This Row],[ile_kg_materiału_z_ładunku]]</f>
        <v>32.419199999999933</v>
      </c>
      <c r="H1533">
        <f>IF(martianeum3[[#This Row],[stan_po_wydobyciu_z_ładunku]]&gt;=100,100,0)</f>
        <v>0</v>
      </c>
      <c r="I1533">
        <f>martianeum3[[#This Row],[stan_po_wydobyciu_z_ładunku]]-martianeum3[[#This Row],[ile_zabiera_na_orbite]]</f>
        <v>32.419199999999933</v>
      </c>
    </row>
    <row r="1534" spans="1:9" x14ac:dyDescent="0.25">
      <c r="A1534" s="1">
        <v>50173</v>
      </c>
      <c r="B1534">
        <f t="shared" si="23"/>
        <v>32.419199999999933</v>
      </c>
      <c r="C1534" t="s">
        <v>13</v>
      </c>
      <c r="D1534">
        <v>27.3</v>
      </c>
      <c r="E1534">
        <v>9.3000000000000007</v>
      </c>
      <c r="F1534">
        <f>IF(martianeum3[[#This Row],[zawartosc '[%']]]&gt;=1,martianeum3[[#This Row],[masa '[kg']]]*martianeum3[[#This Row],[zawartosc '[%']]]*0.01,0)</f>
        <v>2.5389000000000004</v>
      </c>
      <c r="G1534">
        <f>martianeum3[[#This Row],[stan_magazynu '[kg']]]+martianeum3[[#This Row],[ile_kg_materiału_z_ładunku]]</f>
        <v>34.958099999999931</v>
      </c>
      <c r="H1534">
        <f>IF(martianeum3[[#This Row],[stan_po_wydobyciu_z_ładunku]]&gt;=100,100,0)</f>
        <v>0</v>
      </c>
      <c r="I1534">
        <f>martianeum3[[#This Row],[stan_po_wydobyciu_z_ładunku]]-martianeum3[[#This Row],[ile_zabiera_na_orbite]]</f>
        <v>34.958099999999931</v>
      </c>
    </row>
    <row r="1535" spans="1:9" x14ac:dyDescent="0.25">
      <c r="A1535" s="1">
        <v>50174</v>
      </c>
      <c r="B1535">
        <f t="shared" si="23"/>
        <v>34.958099999999931</v>
      </c>
      <c r="C1535" t="s">
        <v>19</v>
      </c>
      <c r="D1535">
        <v>10.8</v>
      </c>
      <c r="E1535">
        <v>22.2</v>
      </c>
      <c r="F1535">
        <f>IF(martianeum3[[#This Row],[zawartosc '[%']]]&gt;=1,martianeum3[[#This Row],[masa '[kg']]]*martianeum3[[#This Row],[zawartosc '[%']]]*0.01,0)</f>
        <v>2.3976000000000002</v>
      </c>
      <c r="G1535">
        <f>martianeum3[[#This Row],[stan_magazynu '[kg']]]+martianeum3[[#This Row],[ile_kg_materiału_z_ładunku]]</f>
        <v>37.355699999999928</v>
      </c>
      <c r="H1535">
        <f>IF(martianeum3[[#This Row],[stan_po_wydobyciu_z_ładunku]]&gt;=100,100,0)</f>
        <v>0</v>
      </c>
      <c r="I1535">
        <f>martianeum3[[#This Row],[stan_po_wydobyciu_z_ładunku]]-martianeum3[[#This Row],[ile_zabiera_na_orbite]]</f>
        <v>37.355699999999928</v>
      </c>
    </row>
    <row r="1536" spans="1:9" x14ac:dyDescent="0.25">
      <c r="A1536" s="1">
        <v>50175</v>
      </c>
      <c r="B1536">
        <f t="shared" si="23"/>
        <v>37.355699999999928</v>
      </c>
      <c r="C1536" t="s">
        <v>17</v>
      </c>
      <c r="D1536">
        <v>12</v>
      </c>
      <c r="E1536">
        <v>5.3</v>
      </c>
      <c r="F1536">
        <f>IF(martianeum3[[#This Row],[zawartosc '[%']]]&gt;=1,martianeum3[[#This Row],[masa '[kg']]]*martianeum3[[#This Row],[zawartosc '[%']]]*0.01,0)</f>
        <v>0.63600000000000001</v>
      </c>
      <c r="G1536">
        <f>martianeum3[[#This Row],[stan_magazynu '[kg']]]+martianeum3[[#This Row],[ile_kg_materiału_z_ładunku]]</f>
        <v>37.991699999999931</v>
      </c>
      <c r="H1536">
        <f>IF(martianeum3[[#This Row],[stan_po_wydobyciu_z_ładunku]]&gt;=100,100,0)</f>
        <v>0</v>
      </c>
      <c r="I1536">
        <f>martianeum3[[#This Row],[stan_po_wydobyciu_z_ładunku]]-martianeum3[[#This Row],[ile_zabiera_na_orbite]]</f>
        <v>37.991699999999931</v>
      </c>
    </row>
    <row r="1537" spans="1:9" x14ac:dyDescent="0.25">
      <c r="A1537" s="1">
        <v>50176</v>
      </c>
      <c r="B1537">
        <f t="shared" si="23"/>
        <v>37.991699999999931</v>
      </c>
      <c r="C1537" t="s">
        <v>7</v>
      </c>
      <c r="D1537">
        <v>28.1</v>
      </c>
      <c r="E1537">
        <v>0</v>
      </c>
      <c r="F1537">
        <f>IF(martianeum3[[#This Row],[zawartosc '[%']]]&gt;=1,martianeum3[[#This Row],[masa '[kg']]]*martianeum3[[#This Row],[zawartosc '[%']]]*0.01,0)</f>
        <v>0</v>
      </c>
      <c r="G1537">
        <f>martianeum3[[#This Row],[stan_magazynu '[kg']]]+martianeum3[[#This Row],[ile_kg_materiału_z_ładunku]]</f>
        <v>37.991699999999931</v>
      </c>
      <c r="H1537">
        <f>IF(martianeum3[[#This Row],[stan_po_wydobyciu_z_ładunku]]&gt;=100,100,0)</f>
        <v>0</v>
      </c>
      <c r="I1537">
        <f>martianeum3[[#This Row],[stan_po_wydobyciu_z_ładunku]]-martianeum3[[#This Row],[ile_zabiera_na_orbite]]</f>
        <v>37.991699999999931</v>
      </c>
    </row>
    <row r="1538" spans="1:9" x14ac:dyDescent="0.25">
      <c r="A1538" s="1">
        <v>50177</v>
      </c>
      <c r="B1538">
        <f t="shared" si="23"/>
        <v>37.991699999999931</v>
      </c>
      <c r="C1538" t="s">
        <v>11</v>
      </c>
      <c r="D1538">
        <v>16.100000000000001</v>
      </c>
      <c r="E1538">
        <v>9</v>
      </c>
      <c r="F1538">
        <f>IF(martianeum3[[#This Row],[zawartosc '[%']]]&gt;=1,martianeum3[[#This Row],[masa '[kg']]]*martianeum3[[#This Row],[zawartosc '[%']]]*0.01,0)</f>
        <v>1.4490000000000001</v>
      </c>
      <c r="G1538">
        <f>martianeum3[[#This Row],[stan_magazynu '[kg']]]+martianeum3[[#This Row],[ile_kg_materiału_z_ładunku]]</f>
        <v>39.440699999999929</v>
      </c>
      <c r="H1538">
        <f>IF(martianeum3[[#This Row],[stan_po_wydobyciu_z_ładunku]]&gt;=100,100,0)</f>
        <v>0</v>
      </c>
      <c r="I1538">
        <f>martianeum3[[#This Row],[stan_po_wydobyciu_z_ładunku]]-martianeum3[[#This Row],[ile_zabiera_na_orbite]]</f>
        <v>39.440699999999929</v>
      </c>
    </row>
    <row r="1539" spans="1:9" x14ac:dyDescent="0.25">
      <c r="A1539" s="1">
        <v>50178</v>
      </c>
      <c r="B1539">
        <f t="shared" si="23"/>
        <v>39.440699999999929</v>
      </c>
      <c r="C1539" t="s">
        <v>18</v>
      </c>
      <c r="D1539">
        <v>29</v>
      </c>
      <c r="E1539">
        <v>1.6</v>
      </c>
      <c r="F1539">
        <f>IF(martianeum3[[#This Row],[zawartosc '[%']]]&gt;=1,martianeum3[[#This Row],[masa '[kg']]]*martianeum3[[#This Row],[zawartosc '[%']]]*0.01,0)</f>
        <v>0.46400000000000008</v>
      </c>
      <c r="G1539">
        <f>martianeum3[[#This Row],[stan_magazynu '[kg']]]+martianeum3[[#This Row],[ile_kg_materiału_z_ładunku]]</f>
        <v>39.904699999999927</v>
      </c>
      <c r="H1539">
        <f>IF(martianeum3[[#This Row],[stan_po_wydobyciu_z_ładunku]]&gt;=100,100,0)</f>
        <v>0</v>
      </c>
      <c r="I1539">
        <f>martianeum3[[#This Row],[stan_po_wydobyciu_z_ładunku]]-martianeum3[[#This Row],[ile_zabiera_na_orbite]]</f>
        <v>39.904699999999927</v>
      </c>
    </row>
    <row r="1540" spans="1:9" x14ac:dyDescent="0.25">
      <c r="A1540" s="1">
        <v>50179</v>
      </c>
      <c r="B1540">
        <f t="shared" ref="B1540:B1603" si="24">I1539</f>
        <v>39.904699999999927</v>
      </c>
      <c r="C1540" t="s">
        <v>11</v>
      </c>
      <c r="D1540">
        <v>23.6</v>
      </c>
      <c r="E1540">
        <v>16</v>
      </c>
      <c r="F1540">
        <f>IF(martianeum3[[#This Row],[zawartosc '[%']]]&gt;=1,martianeum3[[#This Row],[masa '[kg']]]*martianeum3[[#This Row],[zawartosc '[%']]]*0.01,0)</f>
        <v>3.7760000000000002</v>
      </c>
      <c r="G1540">
        <f>martianeum3[[#This Row],[stan_magazynu '[kg']]]+martianeum3[[#This Row],[ile_kg_materiału_z_ładunku]]</f>
        <v>43.680699999999931</v>
      </c>
      <c r="H1540">
        <f>IF(martianeum3[[#This Row],[stan_po_wydobyciu_z_ładunku]]&gt;=100,100,0)</f>
        <v>0</v>
      </c>
      <c r="I1540">
        <f>martianeum3[[#This Row],[stan_po_wydobyciu_z_ładunku]]-martianeum3[[#This Row],[ile_zabiera_na_orbite]]</f>
        <v>43.680699999999931</v>
      </c>
    </row>
    <row r="1541" spans="1:9" x14ac:dyDescent="0.25">
      <c r="A1541" s="1">
        <v>50180</v>
      </c>
      <c r="B1541">
        <f t="shared" si="24"/>
        <v>43.680699999999931</v>
      </c>
      <c r="C1541" t="s">
        <v>19</v>
      </c>
      <c r="D1541">
        <v>11.6</v>
      </c>
      <c r="E1541">
        <v>32</v>
      </c>
      <c r="F1541">
        <f>IF(martianeum3[[#This Row],[zawartosc '[%']]]&gt;=1,martianeum3[[#This Row],[masa '[kg']]]*martianeum3[[#This Row],[zawartosc '[%']]]*0.01,0)</f>
        <v>3.7119999999999997</v>
      </c>
      <c r="G1541">
        <f>martianeum3[[#This Row],[stan_magazynu '[kg']]]+martianeum3[[#This Row],[ile_kg_materiału_z_ładunku]]</f>
        <v>47.392699999999934</v>
      </c>
      <c r="H1541">
        <f>IF(martianeum3[[#This Row],[stan_po_wydobyciu_z_ładunku]]&gt;=100,100,0)</f>
        <v>0</v>
      </c>
      <c r="I1541">
        <f>martianeum3[[#This Row],[stan_po_wydobyciu_z_ładunku]]-martianeum3[[#This Row],[ile_zabiera_na_orbite]]</f>
        <v>47.392699999999934</v>
      </c>
    </row>
    <row r="1542" spans="1:9" x14ac:dyDescent="0.25">
      <c r="A1542" s="1">
        <v>50181</v>
      </c>
      <c r="B1542">
        <f t="shared" si="24"/>
        <v>47.392699999999934</v>
      </c>
      <c r="C1542" t="s">
        <v>15</v>
      </c>
      <c r="D1542">
        <v>15.9</v>
      </c>
      <c r="E1542">
        <v>5.5</v>
      </c>
      <c r="F1542">
        <f>IF(martianeum3[[#This Row],[zawartosc '[%']]]&gt;=1,martianeum3[[#This Row],[masa '[kg']]]*martianeum3[[#This Row],[zawartosc '[%']]]*0.01,0)</f>
        <v>0.87450000000000006</v>
      </c>
      <c r="G1542">
        <f>martianeum3[[#This Row],[stan_magazynu '[kg']]]+martianeum3[[#This Row],[ile_kg_materiału_z_ładunku]]</f>
        <v>48.267199999999931</v>
      </c>
      <c r="H1542">
        <f>IF(martianeum3[[#This Row],[stan_po_wydobyciu_z_ładunku]]&gt;=100,100,0)</f>
        <v>0</v>
      </c>
      <c r="I1542">
        <f>martianeum3[[#This Row],[stan_po_wydobyciu_z_ładunku]]-martianeum3[[#This Row],[ile_zabiera_na_orbite]]</f>
        <v>48.267199999999931</v>
      </c>
    </row>
    <row r="1543" spans="1:9" x14ac:dyDescent="0.25">
      <c r="A1543" s="1">
        <v>50182</v>
      </c>
      <c r="B1543">
        <f t="shared" si="24"/>
        <v>48.267199999999931</v>
      </c>
      <c r="C1543" t="s">
        <v>26</v>
      </c>
      <c r="D1543">
        <v>28.3</v>
      </c>
      <c r="E1543">
        <v>6</v>
      </c>
      <c r="F1543">
        <f>IF(martianeum3[[#This Row],[zawartosc '[%']]]&gt;=1,martianeum3[[#This Row],[masa '[kg']]]*martianeum3[[#This Row],[zawartosc '[%']]]*0.01,0)</f>
        <v>1.6980000000000002</v>
      </c>
      <c r="G1543">
        <f>martianeum3[[#This Row],[stan_magazynu '[kg']]]+martianeum3[[#This Row],[ile_kg_materiału_z_ładunku]]</f>
        <v>49.965199999999932</v>
      </c>
      <c r="H1543">
        <f>IF(martianeum3[[#This Row],[stan_po_wydobyciu_z_ładunku]]&gt;=100,100,0)</f>
        <v>0</v>
      </c>
      <c r="I1543">
        <f>martianeum3[[#This Row],[stan_po_wydobyciu_z_ładunku]]-martianeum3[[#This Row],[ile_zabiera_na_orbite]]</f>
        <v>49.965199999999932</v>
      </c>
    </row>
    <row r="1544" spans="1:9" x14ac:dyDescent="0.25">
      <c r="A1544" s="1">
        <v>50183</v>
      </c>
      <c r="B1544">
        <f t="shared" si="24"/>
        <v>49.965199999999932</v>
      </c>
      <c r="C1544" t="s">
        <v>12</v>
      </c>
      <c r="D1544">
        <v>16.600000000000001</v>
      </c>
      <c r="E1544">
        <v>11.3</v>
      </c>
      <c r="F1544">
        <f>IF(martianeum3[[#This Row],[zawartosc '[%']]]&gt;=1,martianeum3[[#This Row],[masa '[kg']]]*martianeum3[[#This Row],[zawartosc '[%']]]*0.01,0)</f>
        <v>1.8758000000000004</v>
      </c>
      <c r="G1544">
        <f>martianeum3[[#This Row],[stan_magazynu '[kg']]]+martianeum3[[#This Row],[ile_kg_materiału_z_ładunku]]</f>
        <v>51.84099999999993</v>
      </c>
      <c r="H1544">
        <f>IF(martianeum3[[#This Row],[stan_po_wydobyciu_z_ładunku]]&gt;=100,100,0)</f>
        <v>0</v>
      </c>
      <c r="I1544">
        <f>martianeum3[[#This Row],[stan_po_wydobyciu_z_ładunku]]-martianeum3[[#This Row],[ile_zabiera_na_orbite]]</f>
        <v>51.84099999999993</v>
      </c>
    </row>
    <row r="1545" spans="1:9" x14ac:dyDescent="0.25">
      <c r="A1545" s="1">
        <v>50184</v>
      </c>
      <c r="B1545">
        <f t="shared" si="24"/>
        <v>51.84099999999993</v>
      </c>
      <c r="C1545" t="s">
        <v>22</v>
      </c>
      <c r="D1545">
        <v>25.2</v>
      </c>
      <c r="E1545">
        <v>6.4</v>
      </c>
      <c r="F1545">
        <f>IF(martianeum3[[#This Row],[zawartosc '[%']]]&gt;=1,martianeum3[[#This Row],[masa '[kg']]]*martianeum3[[#This Row],[zawartosc '[%']]]*0.01,0)</f>
        <v>1.6128</v>
      </c>
      <c r="G1545">
        <f>martianeum3[[#This Row],[stan_magazynu '[kg']]]+martianeum3[[#This Row],[ile_kg_materiału_z_ładunku]]</f>
        <v>53.45379999999993</v>
      </c>
      <c r="H1545">
        <f>IF(martianeum3[[#This Row],[stan_po_wydobyciu_z_ładunku]]&gt;=100,100,0)</f>
        <v>0</v>
      </c>
      <c r="I1545">
        <f>martianeum3[[#This Row],[stan_po_wydobyciu_z_ładunku]]-martianeum3[[#This Row],[ile_zabiera_na_orbite]]</f>
        <v>53.45379999999993</v>
      </c>
    </row>
    <row r="1546" spans="1:9" x14ac:dyDescent="0.25">
      <c r="A1546" s="1">
        <v>50185</v>
      </c>
      <c r="B1546">
        <f t="shared" si="24"/>
        <v>53.45379999999993</v>
      </c>
      <c r="C1546" t="s">
        <v>10</v>
      </c>
      <c r="D1546">
        <v>29.5</v>
      </c>
      <c r="E1546">
        <v>26.1</v>
      </c>
      <c r="F1546">
        <f>IF(martianeum3[[#This Row],[zawartosc '[%']]]&gt;=1,martianeum3[[#This Row],[masa '[kg']]]*martianeum3[[#This Row],[zawartosc '[%']]]*0.01,0)</f>
        <v>7.6995000000000005</v>
      </c>
      <c r="G1546">
        <f>martianeum3[[#This Row],[stan_magazynu '[kg']]]+martianeum3[[#This Row],[ile_kg_materiału_z_ładunku]]</f>
        <v>61.15329999999993</v>
      </c>
      <c r="H1546">
        <f>IF(martianeum3[[#This Row],[stan_po_wydobyciu_z_ładunku]]&gt;=100,100,0)</f>
        <v>0</v>
      </c>
      <c r="I1546">
        <f>martianeum3[[#This Row],[stan_po_wydobyciu_z_ładunku]]-martianeum3[[#This Row],[ile_zabiera_na_orbite]]</f>
        <v>61.15329999999993</v>
      </c>
    </row>
    <row r="1547" spans="1:9" x14ac:dyDescent="0.25">
      <c r="A1547" s="1">
        <v>50186</v>
      </c>
      <c r="B1547">
        <f t="shared" si="24"/>
        <v>61.15329999999993</v>
      </c>
      <c r="C1547" t="s">
        <v>18</v>
      </c>
      <c r="D1547">
        <v>13.3</v>
      </c>
      <c r="E1547">
        <v>7.3</v>
      </c>
      <c r="F1547">
        <f>IF(martianeum3[[#This Row],[zawartosc '[%']]]&gt;=1,martianeum3[[#This Row],[masa '[kg']]]*martianeum3[[#This Row],[zawartosc '[%']]]*0.01,0)</f>
        <v>0.9709000000000001</v>
      </c>
      <c r="G1547">
        <f>martianeum3[[#This Row],[stan_magazynu '[kg']]]+martianeum3[[#This Row],[ile_kg_materiału_z_ładunku]]</f>
        <v>62.124199999999931</v>
      </c>
      <c r="H1547">
        <f>IF(martianeum3[[#This Row],[stan_po_wydobyciu_z_ładunku]]&gt;=100,100,0)</f>
        <v>0</v>
      </c>
      <c r="I1547">
        <f>martianeum3[[#This Row],[stan_po_wydobyciu_z_ładunku]]-martianeum3[[#This Row],[ile_zabiera_na_orbite]]</f>
        <v>62.124199999999931</v>
      </c>
    </row>
    <row r="1548" spans="1:9" x14ac:dyDescent="0.25">
      <c r="A1548" s="1">
        <v>50187</v>
      </c>
      <c r="B1548">
        <f t="shared" si="24"/>
        <v>62.124199999999931</v>
      </c>
      <c r="C1548" t="s">
        <v>17</v>
      </c>
      <c r="D1548">
        <v>19.5</v>
      </c>
      <c r="E1548">
        <v>3.4</v>
      </c>
      <c r="F1548">
        <f>IF(martianeum3[[#This Row],[zawartosc '[%']]]&gt;=1,martianeum3[[#This Row],[masa '[kg']]]*martianeum3[[#This Row],[zawartosc '[%']]]*0.01,0)</f>
        <v>0.66300000000000003</v>
      </c>
      <c r="G1548">
        <f>martianeum3[[#This Row],[stan_magazynu '[kg']]]+martianeum3[[#This Row],[ile_kg_materiału_z_ładunku]]</f>
        <v>62.787199999999928</v>
      </c>
      <c r="H1548">
        <f>IF(martianeum3[[#This Row],[stan_po_wydobyciu_z_ładunku]]&gt;=100,100,0)</f>
        <v>0</v>
      </c>
      <c r="I1548">
        <f>martianeum3[[#This Row],[stan_po_wydobyciu_z_ładunku]]-martianeum3[[#This Row],[ile_zabiera_na_orbite]]</f>
        <v>62.787199999999928</v>
      </c>
    </row>
    <row r="1549" spans="1:9" x14ac:dyDescent="0.25">
      <c r="A1549" s="1">
        <v>50188</v>
      </c>
      <c r="B1549">
        <f t="shared" si="24"/>
        <v>62.787199999999928</v>
      </c>
      <c r="C1549" t="s">
        <v>25</v>
      </c>
      <c r="D1549">
        <v>11.9</v>
      </c>
      <c r="E1549">
        <v>1.7</v>
      </c>
      <c r="F1549">
        <f>IF(martianeum3[[#This Row],[zawartosc '[%']]]&gt;=1,martianeum3[[#This Row],[masa '[kg']]]*martianeum3[[#This Row],[zawartosc '[%']]]*0.01,0)</f>
        <v>0.20230000000000001</v>
      </c>
      <c r="G1549">
        <f>martianeum3[[#This Row],[stan_magazynu '[kg']]]+martianeum3[[#This Row],[ile_kg_materiału_z_ładunku]]</f>
        <v>62.989499999999929</v>
      </c>
      <c r="H1549">
        <f>IF(martianeum3[[#This Row],[stan_po_wydobyciu_z_ładunku]]&gt;=100,100,0)</f>
        <v>0</v>
      </c>
      <c r="I1549">
        <f>martianeum3[[#This Row],[stan_po_wydobyciu_z_ładunku]]-martianeum3[[#This Row],[ile_zabiera_na_orbite]]</f>
        <v>62.989499999999929</v>
      </c>
    </row>
    <row r="1550" spans="1:9" x14ac:dyDescent="0.25">
      <c r="A1550" s="1">
        <v>50189</v>
      </c>
      <c r="B1550">
        <f t="shared" si="24"/>
        <v>62.989499999999929</v>
      </c>
      <c r="C1550" t="s">
        <v>14</v>
      </c>
      <c r="D1550">
        <v>29.5</v>
      </c>
      <c r="E1550">
        <v>5.0999999999999996</v>
      </c>
      <c r="F1550">
        <f>IF(martianeum3[[#This Row],[zawartosc '[%']]]&gt;=1,martianeum3[[#This Row],[masa '[kg']]]*martianeum3[[#This Row],[zawartosc '[%']]]*0.01,0)</f>
        <v>1.5044999999999999</v>
      </c>
      <c r="G1550">
        <f>martianeum3[[#This Row],[stan_magazynu '[kg']]]+martianeum3[[#This Row],[ile_kg_materiału_z_ładunku]]</f>
        <v>64.493999999999929</v>
      </c>
      <c r="H1550">
        <f>IF(martianeum3[[#This Row],[stan_po_wydobyciu_z_ładunku]]&gt;=100,100,0)</f>
        <v>0</v>
      </c>
      <c r="I1550">
        <f>martianeum3[[#This Row],[stan_po_wydobyciu_z_ładunku]]-martianeum3[[#This Row],[ile_zabiera_na_orbite]]</f>
        <v>64.493999999999929</v>
      </c>
    </row>
    <row r="1551" spans="1:9" x14ac:dyDescent="0.25">
      <c r="A1551" s="1">
        <v>50190</v>
      </c>
      <c r="B1551">
        <f t="shared" si="24"/>
        <v>64.493999999999929</v>
      </c>
      <c r="C1551" t="s">
        <v>19</v>
      </c>
      <c r="D1551">
        <v>25.1</v>
      </c>
      <c r="E1551">
        <v>0</v>
      </c>
      <c r="F1551">
        <f>IF(martianeum3[[#This Row],[zawartosc '[%']]]&gt;=1,martianeum3[[#This Row],[masa '[kg']]]*martianeum3[[#This Row],[zawartosc '[%']]]*0.01,0)</f>
        <v>0</v>
      </c>
      <c r="G1551">
        <f>martianeum3[[#This Row],[stan_magazynu '[kg']]]+martianeum3[[#This Row],[ile_kg_materiału_z_ładunku]]</f>
        <v>64.493999999999929</v>
      </c>
      <c r="H1551">
        <f>IF(martianeum3[[#This Row],[stan_po_wydobyciu_z_ładunku]]&gt;=100,100,0)</f>
        <v>0</v>
      </c>
      <c r="I1551">
        <f>martianeum3[[#This Row],[stan_po_wydobyciu_z_ładunku]]-martianeum3[[#This Row],[ile_zabiera_na_orbite]]</f>
        <v>64.493999999999929</v>
      </c>
    </row>
    <row r="1552" spans="1:9" x14ac:dyDescent="0.25">
      <c r="A1552" s="1">
        <v>50191</v>
      </c>
      <c r="B1552">
        <f t="shared" si="24"/>
        <v>64.493999999999929</v>
      </c>
      <c r="C1552" t="s">
        <v>22</v>
      </c>
      <c r="D1552">
        <v>15.1</v>
      </c>
      <c r="E1552">
        <v>0</v>
      </c>
      <c r="F1552">
        <f>IF(martianeum3[[#This Row],[zawartosc '[%']]]&gt;=1,martianeum3[[#This Row],[masa '[kg']]]*martianeum3[[#This Row],[zawartosc '[%']]]*0.01,0)</f>
        <v>0</v>
      </c>
      <c r="G1552">
        <f>martianeum3[[#This Row],[stan_magazynu '[kg']]]+martianeum3[[#This Row],[ile_kg_materiału_z_ładunku]]</f>
        <v>64.493999999999929</v>
      </c>
      <c r="H1552">
        <f>IF(martianeum3[[#This Row],[stan_po_wydobyciu_z_ładunku]]&gt;=100,100,0)</f>
        <v>0</v>
      </c>
      <c r="I1552">
        <f>martianeum3[[#This Row],[stan_po_wydobyciu_z_ładunku]]-martianeum3[[#This Row],[ile_zabiera_na_orbite]]</f>
        <v>64.493999999999929</v>
      </c>
    </row>
    <row r="1553" spans="1:9" x14ac:dyDescent="0.25">
      <c r="A1553" s="1">
        <v>50192</v>
      </c>
      <c r="B1553">
        <f t="shared" si="24"/>
        <v>64.493999999999929</v>
      </c>
      <c r="C1553" t="s">
        <v>33</v>
      </c>
      <c r="D1553">
        <v>19.7</v>
      </c>
      <c r="E1553">
        <v>1.7</v>
      </c>
      <c r="F1553">
        <f>IF(martianeum3[[#This Row],[zawartosc '[%']]]&gt;=1,martianeum3[[#This Row],[masa '[kg']]]*martianeum3[[#This Row],[zawartosc '[%']]]*0.01,0)</f>
        <v>0.33489999999999998</v>
      </c>
      <c r="G1553">
        <f>martianeum3[[#This Row],[stan_magazynu '[kg']]]+martianeum3[[#This Row],[ile_kg_materiału_z_ładunku]]</f>
        <v>64.828899999999933</v>
      </c>
      <c r="H1553">
        <f>IF(martianeum3[[#This Row],[stan_po_wydobyciu_z_ładunku]]&gt;=100,100,0)</f>
        <v>0</v>
      </c>
      <c r="I1553">
        <f>martianeum3[[#This Row],[stan_po_wydobyciu_z_ładunku]]-martianeum3[[#This Row],[ile_zabiera_na_orbite]]</f>
        <v>64.828899999999933</v>
      </c>
    </row>
    <row r="1554" spans="1:9" x14ac:dyDescent="0.25">
      <c r="A1554" s="1">
        <v>50193</v>
      </c>
      <c r="B1554">
        <f t="shared" si="24"/>
        <v>64.828899999999933</v>
      </c>
      <c r="C1554" t="s">
        <v>19</v>
      </c>
      <c r="D1554">
        <v>25.6</v>
      </c>
      <c r="E1554">
        <v>0</v>
      </c>
      <c r="F1554">
        <f>IF(martianeum3[[#This Row],[zawartosc '[%']]]&gt;=1,martianeum3[[#This Row],[masa '[kg']]]*martianeum3[[#This Row],[zawartosc '[%']]]*0.01,0)</f>
        <v>0</v>
      </c>
      <c r="G1554">
        <f>martianeum3[[#This Row],[stan_magazynu '[kg']]]+martianeum3[[#This Row],[ile_kg_materiału_z_ładunku]]</f>
        <v>64.828899999999933</v>
      </c>
      <c r="H1554">
        <f>IF(martianeum3[[#This Row],[stan_po_wydobyciu_z_ładunku]]&gt;=100,100,0)</f>
        <v>0</v>
      </c>
      <c r="I1554">
        <f>martianeum3[[#This Row],[stan_po_wydobyciu_z_ładunku]]-martianeum3[[#This Row],[ile_zabiera_na_orbite]]</f>
        <v>64.828899999999933</v>
      </c>
    </row>
    <row r="1555" spans="1:9" x14ac:dyDescent="0.25">
      <c r="A1555" s="1">
        <v>50194</v>
      </c>
      <c r="B1555">
        <f t="shared" si="24"/>
        <v>64.828899999999933</v>
      </c>
      <c r="C1555" t="s">
        <v>11</v>
      </c>
      <c r="D1555">
        <v>25</v>
      </c>
      <c r="E1555">
        <v>18.8</v>
      </c>
      <c r="F1555">
        <f>IF(martianeum3[[#This Row],[zawartosc '[%']]]&gt;=1,martianeum3[[#This Row],[masa '[kg']]]*martianeum3[[#This Row],[zawartosc '[%']]]*0.01,0)</f>
        <v>4.7</v>
      </c>
      <c r="G1555">
        <f>martianeum3[[#This Row],[stan_magazynu '[kg']]]+martianeum3[[#This Row],[ile_kg_materiału_z_ładunku]]</f>
        <v>69.528899999999936</v>
      </c>
      <c r="H1555">
        <f>IF(martianeum3[[#This Row],[stan_po_wydobyciu_z_ładunku]]&gt;=100,100,0)</f>
        <v>0</v>
      </c>
      <c r="I1555">
        <f>martianeum3[[#This Row],[stan_po_wydobyciu_z_ładunku]]-martianeum3[[#This Row],[ile_zabiera_na_orbite]]</f>
        <v>69.528899999999936</v>
      </c>
    </row>
    <row r="1556" spans="1:9" x14ac:dyDescent="0.25">
      <c r="A1556" s="1">
        <v>50195</v>
      </c>
      <c r="B1556">
        <f t="shared" si="24"/>
        <v>69.528899999999936</v>
      </c>
      <c r="C1556" t="s">
        <v>23</v>
      </c>
      <c r="D1556">
        <v>11.5</v>
      </c>
      <c r="E1556">
        <v>0</v>
      </c>
      <c r="F1556">
        <f>IF(martianeum3[[#This Row],[zawartosc '[%']]]&gt;=1,martianeum3[[#This Row],[masa '[kg']]]*martianeum3[[#This Row],[zawartosc '[%']]]*0.01,0)</f>
        <v>0</v>
      </c>
      <c r="G1556">
        <f>martianeum3[[#This Row],[stan_magazynu '[kg']]]+martianeum3[[#This Row],[ile_kg_materiału_z_ładunku]]</f>
        <v>69.528899999999936</v>
      </c>
      <c r="H1556">
        <f>IF(martianeum3[[#This Row],[stan_po_wydobyciu_z_ładunku]]&gt;=100,100,0)</f>
        <v>0</v>
      </c>
      <c r="I1556">
        <f>martianeum3[[#This Row],[stan_po_wydobyciu_z_ładunku]]-martianeum3[[#This Row],[ile_zabiera_na_orbite]]</f>
        <v>69.528899999999936</v>
      </c>
    </row>
    <row r="1557" spans="1:9" x14ac:dyDescent="0.25">
      <c r="A1557" s="1">
        <v>50196</v>
      </c>
      <c r="B1557">
        <f t="shared" si="24"/>
        <v>69.528899999999936</v>
      </c>
      <c r="C1557" t="s">
        <v>10</v>
      </c>
      <c r="D1557">
        <v>23.8</v>
      </c>
      <c r="E1557">
        <v>7.3</v>
      </c>
      <c r="F1557">
        <f>IF(martianeum3[[#This Row],[zawartosc '[%']]]&gt;=1,martianeum3[[#This Row],[masa '[kg']]]*martianeum3[[#This Row],[zawartosc '[%']]]*0.01,0)</f>
        <v>1.7374000000000001</v>
      </c>
      <c r="G1557">
        <f>martianeum3[[#This Row],[stan_magazynu '[kg']]]+martianeum3[[#This Row],[ile_kg_materiału_z_ładunku]]</f>
        <v>71.26629999999993</v>
      </c>
      <c r="H1557">
        <f>IF(martianeum3[[#This Row],[stan_po_wydobyciu_z_ładunku]]&gt;=100,100,0)</f>
        <v>0</v>
      </c>
      <c r="I1557">
        <f>martianeum3[[#This Row],[stan_po_wydobyciu_z_ładunku]]-martianeum3[[#This Row],[ile_zabiera_na_orbite]]</f>
        <v>71.26629999999993</v>
      </c>
    </row>
    <row r="1558" spans="1:9" x14ac:dyDescent="0.25">
      <c r="A1558" s="1">
        <v>50197</v>
      </c>
      <c r="B1558">
        <f t="shared" si="24"/>
        <v>71.26629999999993</v>
      </c>
      <c r="C1558" t="s">
        <v>19</v>
      </c>
      <c r="D1558">
        <v>25.3</v>
      </c>
      <c r="E1558">
        <v>14.7</v>
      </c>
      <c r="F1558">
        <f>IF(martianeum3[[#This Row],[zawartosc '[%']]]&gt;=1,martianeum3[[#This Row],[masa '[kg']]]*martianeum3[[#This Row],[zawartosc '[%']]]*0.01,0)</f>
        <v>3.7190999999999996</v>
      </c>
      <c r="G1558">
        <f>martianeum3[[#This Row],[stan_magazynu '[kg']]]+martianeum3[[#This Row],[ile_kg_materiału_z_ładunku]]</f>
        <v>74.985399999999927</v>
      </c>
      <c r="H1558">
        <f>IF(martianeum3[[#This Row],[stan_po_wydobyciu_z_ładunku]]&gt;=100,100,0)</f>
        <v>0</v>
      </c>
      <c r="I1558">
        <f>martianeum3[[#This Row],[stan_po_wydobyciu_z_ładunku]]-martianeum3[[#This Row],[ile_zabiera_na_orbite]]</f>
        <v>74.985399999999927</v>
      </c>
    </row>
    <row r="1559" spans="1:9" x14ac:dyDescent="0.25">
      <c r="A1559" s="1">
        <v>50198</v>
      </c>
      <c r="B1559">
        <f t="shared" si="24"/>
        <v>74.985399999999927</v>
      </c>
      <c r="C1559" t="s">
        <v>10</v>
      </c>
      <c r="D1559">
        <v>22.6</v>
      </c>
      <c r="E1559">
        <v>42.2</v>
      </c>
      <c r="F1559">
        <f>IF(martianeum3[[#This Row],[zawartosc '[%']]]&gt;=1,martianeum3[[#This Row],[masa '[kg']]]*martianeum3[[#This Row],[zawartosc '[%']]]*0.01,0)</f>
        <v>9.5372000000000021</v>
      </c>
      <c r="G1559">
        <f>martianeum3[[#This Row],[stan_magazynu '[kg']]]+martianeum3[[#This Row],[ile_kg_materiału_z_ładunku]]</f>
        <v>84.522599999999926</v>
      </c>
      <c r="H1559">
        <f>IF(martianeum3[[#This Row],[stan_po_wydobyciu_z_ładunku]]&gt;=100,100,0)</f>
        <v>0</v>
      </c>
      <c r="I1559">
        <f>martianeum3[[#This Row],[stan_po_wydobyciu_z_ładunku]]-martianeum3[[#This Row],[ile_zabiera_na_orbite]]</f>
        <v>84.522599999999926</v>
      </c>
    </row>
    <row r="1560" spans="1:9" x14ac:dyDescent="0.25">
      <c r="A1560" s="1">
        <v>50199</v>
      </c>
      <c r="B1560">
        <f t="shared" si="24"/>
        <v>84.522599999999926</v>
      </c>
      <c r="C1560" t="s">
        <v>14</v>
      </c>
      <c r="D1560">
        <v>18.100000000000001</v>
      </c>
      <c r="E1560">
        <v>3.3</v>
      </c>
      <c r="F1560">
        <f>IF(martianeum3[[#This Row],[zawartosc '[%']]]&gt;=1,martianeum3[[#This Row],[masa '[kg']]]*martianeum3[[#This Row],[zawartosc '[%']]]*0.01,0)</f>
        <v>0.59730000000000005</v>
      </c>
      <c r="G1560">
        <f>martianeum3[[#This Row],[stan_magazynu '[kg']]]+martianeum3[[#This Row],[ile_kg_materiału_z_ładunku]]</f>
        <v>85.11989999999993</v>
      </c>
      <c r="H1560">
        <f>IF(martianeum3[[#This Row],[stan_po_wydobyciu_z_ładunku]]&gt;=100,100,0)</f>
        <v>0</v>
      </c>
      <c r="I1560">
        <f>martianeum3[[#This Row],[stan_po_wydobyciu_z_ładunku]]-martianeum3[[#This Row],[ile_zabiera_na_orbite]]</f>
        <v>85.11989999999993</v>
      </c>
    </row>
    <row r="1561" spans="1:9" x14ac:dyDescent="0.25">
      <c r="A1561" s="1">
        <v>50200</v>
      </c>
      <c r="B1561">
        <f t="shared" si="24"/>
        <v>85.11989999999993</v>
      </c>
      <c r="C1561" t="s">
        <v>19</v>
      </c>
      <c r="D1561">
        <v>17.8</v>
      </c>
      <c r="E1561">
        <v>0</v>
      </c>
      <c r="F1561">
        <f>IF(martianeum3[[#This Row],[zawartosc '[%']]]&gt;=1,martianeum3[[#This Row],[masa '[kg']]]*martianeum3[[#This Row],[zawartosc '[%']]]*0.01,0)</f>
        <v>0</v>
      </c>
      <c r="G1561">
        <f>martianeum3[[#This Row],[stan_magazynu '[kg']]]+martianeum3[[#This Row],[ile_kg_materiału_z_ładunku]]</f>
        <v>85.11989999999993</v>
      </c>
      <c r="H1561">
        <f>IF(martianeum3[[#This Row],[stan_po_wydobyciu_z_ładunku]]&gt;=100,100,0)</f>
        <v>0</v>
      </c>
      <c r="I1561">
        <f>martianeum3[[#This Row],[stan_po_wydobyciu_z_ładunku]]-martianeum3[[#This Row],[ile_zabiera_na_orbite]]</f>
        <v>85.11989999999993</v>
      </c>
    </row>
    <row r="1562" spans="1:9" x14ac:dyDescent="0.25">
      <c r="A1562" s="1">
        <v>50201</v>
      </c>
      <c r="B1562">
        <f t="shared" si="24"/>
        <v>85.11989999999993</v>
      </c>
      <c r="C1562" t="s">
        <v>10</v>
      </c>
      <c r="D1562">
        <v>25.1</v>
      </c>
      <c r="E1562">
        <v>25.5</v>
      </c>
      <c r="F1562">
        <f>IF(martianeum3[[#This Row],[zawartosc '[%']]]&gt;=1,martianeum3[[#This Row],[masa '[kg']]]*martianeum3[[#This Row],[zawartosc '[%']]]*0.01,0)</f>
        <v>6.400500000000001</v>
      </c>
      <c r="G1562">
        <f>martianeum3[[#This Row],[stan_magazynu '[kg']]]+martianeum3[[#This Row],[ile_kg_materiału_z_ładunku]]</f>
        <v>91.520399999999938</v>
      </c>
      <c r="H1562">
        <f>IF(martianeum3[[#This Row],[stan_po_wydobyciu_z_ładunku]]&gt;=100,100,0)</f>
        <v>0</v>
      </c>
      <c r="I1562">
        <f>martianeum3[[#This Row],[stan_po_wydobyciu_z_ładunku]]-martianeum3[[#This Row],[ile_zabiera_na_orbite]]</f>
        <v>91.520399999999938</v>
      </c>
    </row>
    <row r="1563" spans="1:9" x14ac:dyDescent="0.25">
      <c r="A1563" s="1">
        <v>50202</v>
      </c>
      <c r="B1563">
        <f t="shared" si="24"/>
        <v>91.520399999999938</v>
      </c>
      <c r="C1563" t="s">
        <v>18</v>
      </c>
      <c r="D1563">
        <v>12</v>
      </c>
      <c r="E1563">
        <v>0</v>
      </c>
      <c r="F1563">
        <f>IF(martianeum3[[#This Row],[zawartosc '[%']]]&gt;=1,martianeum3[[#This Row],[masa '[kg']]]*martianeum3[[#This Row],[zawartosc '[%']]]*0.01,0)</f>
        <v>0</v>
      </c>
      <c r="G1563">
        <f>martianeum3[[#This Row],[stan_magazynu '[kg']]]+martianeum3[[#This Row],[ile_kg_materiału_z_ładunku]]</f>
        <v>91.520399999999938</v>
      </c>
      <c r="H1563">
        <f>IF(martianeum3[[#This Row],[stan_po_wydobyciu_z_ładunku]]&gt;=100,100,0)</f>
        <v>0</v>
      </c>
      <c r="I1563">
        <f>martianeum3[[#This Row],[stan_po_wydobyciu_z_ładunku]]-martianeum3[[#This Row],[ile_zabiera_na_orbite]]</f>
        <v>91.520399999999938</v>
      </c>
    </row>
    <row r="1564" spans="1:9" x14ac:dyDescent="0.25">
      <c r="A1564" s="1">
        <v>50203</v>
      </c>
      <c r="B1564">
        <f t="shared" si="24"/>
        <v>91.520399999999938</v>
      </c>
      <c r="C1564" t="s">
        <v>10</v>
      </c>
      <c r="D1564">
        <v>23.2</v>
      </c>
      <c r="E1564">
        <v>0</v>
      </c>
      <c r="F1564">
        <f>IF(martianeum3[[#This Row],[zawartosc '[%']]]&gt;=1,martianeum3[[#This Row],[masa '[kg']]]*martianeum3[[#This Row],[zawartosc '[%']]]*0.01,0)</f>
        <v>0</v>
      </c>
      <c r="G1564">
        <f>martianeum3[[#This Row],[stan_magazynu '[kg']]]+martianeum3[[#This Row],[ile_kg_materiału_z_ładunku]]</f>
        <v>91.520399999999938</v>
      </c>
      <c r="H1564">
        <f>IF(martianeum3[[#This Row],[stan_po_wydobyciu_z_ładunku]]&gt;=100,100,0)</f>
        <v>0</v>
      </c>
      <c r="I1564">
        <f>martianeum3[[#This Row],[stan_po_wydobyciu_z_ładunku]]-martianeum3[[#This Row],[ile_zabiera_na_orbite]]</f>
        <v>91.520399999999938</v>
      </c>
    </row>
    <row r="1565" spans="1:9" x14ac:dyDescent="0.25">
      <c r="A1565" s="1">
        <v>50204</v>
      </c>
      <c r="B1565">
        <f t="shared" si="24"/>
        <v>91.520399999999938</v>
      </c>
      <c r="C1565" t="s">
        <v>6</v>
      </c>
      <c r="D1565">
        <v>16</v>
      </c>
      <c r="E1565">
        <v>7.9</v>
      </c>
      <c r="F1565">
        <f>IF(martianeum3[[#This Row],[zawartosc '[%']]]&gt;=1,martianeum3[[#This Row],[masa '[kg']]]*martianeum3[[#This Row],[zawartosc '[%']]]*0.01,0)</f>
        <v>1.264</v>
      </c>
      <c r="G1565">
        <f>martianeum3[[#This Row],[stan_magazynu '[kg']]]+martianeum3[[#This Row],[ile_kg_materiału_z_ładunku]]</f>
        <v>92.784399999999934</v>
      </c>
      <c r="H1565">
        <f>IF(martianeum3[[#This Row],[stan_po_wydobyciu_z_ładunku]]&gt;=100,100,0)</f>
        <v>0</v>
      </c>
      <c r="I1565">
        <f>martianeum3[[#This Row],[stan_po_wydobyciu_z_ładunku]]-martianeum3[[#This Row],[ile_zabiera_na_orbite]]</f>
        <v>92.784399999999934</v>
      </c>
    </row>
    <row r="1566" spans="1:9" x14ac:dyDescent="0.25">
      <c r="A1566" s="1">
        <v>50205</v>
      </c>
      <c r="B1566">
        <f t="shared" si="24"/>
        <v>92.784399999999934</v>
      </c>
      <c r="C1566" t="s">
        <v>15</v>
      </c>
      <c r="D1566">
        <v>26.5</v>
      </c>
      <c r="E1566">
        <v>20.2</v>
      </c>
      <c r="F1566">
        <f>IF(martianeum3[[#This Row],[zawartosc '[%']]]&gt;=1,martianeum3[[#This Row],[masa '[kg']]]*martianeum3[[#This Row],[zawartosc '[%']]]*0.01,0)</f>
        <v>5.3529999999999998</v>
      </c>
      <c r="G1566">
        <f>martianeum3[[#This Row],[stan_magazynu '[kg']]]+martianeum3[[#This Row],[ile_kg_materiału_z_ładunku]]</f>
        <v>98.137399999999928</v>
      </c>
      <c r="H1566">
        <f>IF(martianeum3[[#This Row],[stan_po_wydobyciu_z_ładunku]]&gt;=100,100,0)</f>
        <v>0</v>
      </c>
      <c r="I1566">
        <f>martianeum3[[#This Row],[stan_po_wydobyciu_z_ładunku]]-martianeum3[[#This Row],[ile_zabiera_na_orbite]]</f>
        <v>98.137399999999928</v>
      </c>
    </row>
    <row r="1567" spans="1:9" x14ac:dyDescent="0.25">
      <c r="A1567" s="1">
        <v>50206</v>
      </c>
      <c r="B1567">
        <f t="shared" si="24"/>
        <v>98.137399999999928</v>
      </c>
      <c r="C1567" t="s">
        <v>29</v>
      </c>
      <c r="D1567">
        <v>28.9</v>
      </c>
      <c r="E1567">
        <v>0.3</v>
      </c>
      <c r="F1567">
        <f>IF(martianeum3[[#This Row],[zawartosc '[%']]]&gt;=1,martianeum3[[#This Row],[masa '[kg']]]*martianeum3[[#This Row],[zawartosc '[%']]]*0.01,0)</f>
        <v>0</v>
      </c>
      <c r="G1567">
        <f>martianeum3[[#This Row],[stan_magazynu '[kg']]]+martianeum3[[#This Row],[ile_kg_materiału_z_ładunku]]</f>
        <v>98.137399999999928</v>
      </c>
      <c r="H1567">
        <f>IF(martianeum3[[#This Row],[stan_po_wydobyciu_z_ładunku]]&gt;=100,100,0)</f>
        <v>0</v>
      </c>
      <c r="I1567">
        <f>martianeum3[[#This Row],[stan_po_wydobyciu_z_ładunku]]-martianeum3[[#This Row],[ile_zabiera_na_orbite]]</f>
        <v>98.137399999999928</v>
      </c>
    </row>
    <row r="1568" spans="1:9" x14ac:dyDescent="0.25">
      <c r="A1568" s="1">
        <v>50207</v>
      </c>
      <c r="B1568">
        <f t="shared" si="24"/>
        <v>98.137399999999928</v>
      </c>
      <c r="C1568" t="s">
        <v>10</v>
      </c>
      <c r="D1568">
        <v>26.6</v>
      </c>
      <c r="E1568">
        <v>0</v>
      </c>
      <c r="F1568">
        <f>IF(martianeum3[[#This Row],[zawartosc '[%']]]&gt;=1,martianeum3[[#This Row],[masa '[kg']]]*martianeum3[[#This Row],[zawartosc '[%']]]*0.01,0)</f>
        <v>0</v>
      </c>
      <c r="G1568">
        <f>martianeum3[[#This Row],[stan_magazynu '[kg']]]+martianeum3[[#This Row],[ile_kg_materiału_z_ładunku]]</f>
        <v>98.137399999999928</v>
      </c>
      <c r="H1568">
        <f>IF(martianeum3[[#This Row],[stan_po_wydobyciu_z_ładunku]]&gt;=100,100,0)</f>
        <v>0</v>
      </c>
      <c r="I1568">
        <f>martianeum3[[#This Row],[stan_po_wydobyciu_z_ładunku]]-martianeum3[[#This Row],[ile_zabiera_na_orbite]]</f>
        <v>98.137399999999928</v>
      </c>
    </row>
    <row r="1569" spans="1:9" x14ac:dyDescent="0.25">
      <c r="A1569" s="1">
        <v>50208</v>
      </c>
      <c r="B1569">
        <f t="shared" si="24"/>
        <v>98.137399999999928</v>
      </c>
      <c r="C1569" t="s">
        <v>7</v>
      </c>
      <c r="D1569">
        <v>13.1</v>
      </c>
      <c r="E1569">
        <v>19.899999999999999</v>
      </c>
      <c r="F1569">
        <f>IF(martianeum3[[#This Row],[zawartosc '[%']]]&gt;=1,martianeum3[[#This Row],[masa '[kg']]]*martianeum3[[#This Row],[zawartosc '[%']]]*0.01,0)</f>
        <v>2.6069</v>
      </c>
      <c r="G1569">
        <f>martianeum3[[#This Row],[stan_magazynu '[kg']]]+martianeum3[[#This Row],[ile_kg_materiału_z_ładunku]]</f>
        <v>100.74429999999992</v>
      </c>
      <c r="H1569">
        <f>IF(martianeum3[[#This Row],[stan_po_wydobyciu_z_ładunku]]&gt;=100,100,0)</f>
        <v>100</v>
      </c>
      <c r="I1569">
        <f>martianeum3[[#This Row],[stan_po_wydobyciu_z_ładunku]]-martianeum3[[#This Row],[ile_zabiera_na_orbite]]</f>
        <v>0.74429999999992447</v>
      </c>
    </row>
    <row r="1570" spans="1:9" x14ac:dyDescent="0.25">
      <c r="A1570" s="1">
        <v>50209</v>
      </c>
      <c r="B1570">
        <f t="shared" si="24"/>
        <v>0.74429999999992447</v>
      </c>
      <c r="C1570" t="s">
        <v>10</v>
      </c>
      <c r="D1570">
        <v>21.5</v>
      </c>
      <c r="E1570">
        <v>33.4</v>
      </c>
      <c r="F1570">
        <f>IF(martianeum3[[#This Row],[zawartosc '[%']]]&gt;=1,martianeum3[[#This Row],[masa '[kg']]]*martianeum3[[#This Row],[zawartosc '[%']]]*0.01,0)</f>
        <v>7.181</v>
      </c>
      <c r="G1570">
        <f>martianeum3[[#This Row],[stan_magazynu '[kg']]]+martianeum3[[#This Row],[ile_kg_materiału_z_ładunku]]</f>
        <v>7.9252999999999245</v>
      </c>
      <c r="H1570">
        <f>IF(martianeum3[[#This Row],[stan_po_wydobyciu_z_ładunku]]&gt;=100,100,0)</f>
        <v>0</v>
      </c>
      <c r="I1570">
        <f>martianeum3[[#This Row],[stan_po_wydobyciu_z_ładunku]]-martianeum3[[#This Row],[ile_zabiera_na_orbite]]</f>
        <v>7.9252999999999245</v>
      </c>
    </row>
    <row r="1571" spans="1:9" x14ac:dyDescent="0.25">
      <c r="A1571" s="1">
        <v>50210</v>
      </c>
      <c r="B1571">
        <f t="shared" si="24"/>
        <v>7.9252999999999245</v>
      </c>
      <c r="C1571" t="s">
        <v>31</v>
      </c>
      <c r="D1571">
        <v>25.7</v>
      </c>
      <c r="E1571">
        <v>0</v>
      </c>
      <c r="F1571">
        <f>IF(martianeum3[[#This Row],[zawartosc '[%']]]&gt;=1,martianeum3[[#This Row],[masa '[kg']]]*martianeum3[[#This Row],[zawartosc '[%']]]*0.01,0)</f>
        <v>0</v>
      </c>
      <c r="G1571">
        <f>martianeum3[[#This Row],[stan_magazynu '[kg']]]+martianeum3[[#This Row],[ile_kg_materiału_z_ładunku]]</f>
        <v>7.9252999999999245</v>
      </c>
      <c r="H1571">
        <f>IF(martianeum3[[#This Row],[stan_po_wydobyciu_z_ładunku]]&gt;=100,100,0)</f>
        <v>0</v>
      </c>
      <c r="I1571">
        <f>martianeum3[[#This Row],[stan_po_wydobyciu_z_ładunku]]-martianeum3[[#This Row],[ile_zabiera_na_orbite]]</f>
        <v>7.9252999999999245</v>
      </c>
    </row>
    <row r="1572" spans="1:9" x14ac:dyDescent="0.25">
      <c r="A1572" s="1">
        <v>50211</v>
      </c>
      <c r="B1572">
        <f t="shared" si="24"/>
        <v>7.9252999999999245</v>
      </c>
      <c r="C1572" t="s">
        <v>19</v>
      </c>
      <c r="D1572">
        <v>11.8</v>
      </c>
      <c r="E1572">
        <v>23</v>
      </c>
      <c r="F1572">
        <f>IF(martianeum3[[#This Row],[zawartosc '[%']]]&gt;=1,martianeum3[[#This Row],[masa '[kg']]]*martianeum3[[#This Row],[zawartosc '[%']]]*0.01,0)</f>
        <v>2.7140000000000004</v>
      </c>
      <c r="G1572">
        <f>martianeum3[[#This Row],[stan_magazynu '[kg']]]+martianeum3[[#This Row],[ile_kg_materiału_z_ładunku]]</f>
        <v>10.639299999999924</v>
      </c>
      <c r="H1572">
        <f>IF(martianeum3[[#This Row],[stan_po_wydobyciu_z_ładunku]]&gt;=100,100,0)</f>
        <v>0</v>
      </c>
      <c r="I1572">
        <f>martianeum3[[#This Row],[stan_po_wydobyciu_z_ładunku]]-martianeum3[[#This Row],[ile_zabiera_na_orbite]]</f>
        <v>10.639299999999924</v>
      </c>
    </row>
    <row r="1573" spans="1:9" x14ac:dyDescent="0.25">
      <c r="A1573" s="1">
        <v>50212</v>
      </c>
      <c r="B1573">
        <f t="shared" si="24"/>
        <v>10.639299999999924</v>
      </c>
      <c r="C1573" t="s">
        <v>25</v>
      </c>
      <c r="D1573">
        <v>12.6</v>
      </c>
      <c r="E1573">
        <v>0.7</v>
      </c>
      <c r="F1573">
        <f>IF(martianeum3[[#This Row],[zawartosc '[%']]]&gt;=1,martianeum3[[#This Row],[masa '[kg']]]*martianeum3[[#This Row],[zawartosc '[%']]]*0.01,0)</f>
        <v>0</v>
      </c>
      <c r="G1573">
        <f>martianeum3[[#This Row],[stan_magazynu '[kg']]]+martianeum3[[#This Row],[ile_kg_materiału_z_ładunku]]</f>
        <v>10.639299999999924</v>
      </c>
      <c r="H1573">
        <f>IF(martianeum3[[#This Row],[stan_po_wydobyciu_z_ładunku]]&gt;=100,100,0)</f>
        <v>0</v>
      </c>
      <c r="I1573">
        <f>martianeum3[[#This Row],[stan_po_wydobyciu_z_ładunku]]-martianeum3[[#This Row],[ile_zabiera_na_orbite]]</f>
        <v>10.639299999999924</v>
      </c>
    </row>
    <row r="1574" spans="1:9" x14ac:dyDescent="0.25">
      <c r="A1574" s="1">
        <v>50213</v>
      </c>
      <c r="B1574">
        <f t="shared" si="24"/>
        <v>10.639299999999924</v>
      </c>
      <c r="C1574" t="s">
        <v>27</v>
      </c>
      <c r="D1574">
        <v>26.2</v>
      </c>
      <c r="E1574">
        <v>0.3</v>
      </c>
      <c r="F1574">
        <f>IF(martianeum3[[#This Row],[zawartosc '[%']]]&gt;=1,martianeum3[[#This Row],[masa '[kg']]]*martianeum3[[#This Row],[zawartosc '[%']]]*0.01,0)</f>
        <v>0</v>
      </c>
      <c r="G1574">
        <f>martianeum3[[#This Row],[stan_magazynu '[kg']]]+martianeum3[[#This Row],[ile_kg_materiału_z_ładunku]]</f>
        <v>10.639299999999924</v>
      </c>
      <c r="H1574">
        <f>IF(martianeum3[[#This Row],[stan_po_wydobyciu_z_ładunku]]&gt;=100,100,0)</f>
        <v>0</v>
      </c>
      <c r="I1574">
        <f>martianeum3[[#This Row],[stan_po_wydobyciu_z_ładunku]]-martianeum3[[#This Row],[ile_zabiera_na_orbite]]</f>
        <v>10.639299999999924</v>
      </c>
    </row>
    <row r="1575" spans="1:9" x14ac:dyDescent="0.25">
      <c r="A1575" s="1">
        <v>50214</v>
      </c>
      <c r="B1575">
        <f t="shared" si="24"/>
        <v>10.639299999999924</v>
      </c>
      <c r="C1575" t="s">
        <v>8</v>
      </c>
      <c r="D1575">
        <v>29.1</v>
      </c>
      <c r="E1575">
        <v>5</v>
      </c>
      <c r="F1575">
        <f>IF(martianeum3[[#This Row],[zawartosc '[%']]]&gt;=1,martianeum3[[#This Row],[masa '[kg']]]*martianeum3[[#This Row],[zawartosc '[%']]]*0.01,0)</f>
        <v>1.4550000000000001</v>
      </c>
      <c r="G1575">
        <f>martianeum3[[#This Row],[stan_magazynu '[kg']]]+martianeum3[[#This Row],[ile_kg_materiału_z_ładunku]]</f>
        <v>12.094299999999924</v>
      </c>
      <c r="H1575">
        <f>IF(martianeum3[[#This Row],[stan_po_wydobyciu_z_ładunku]]&gt;=100,100,0)</f>
        <v>0</v>
      </c>
      <c r="I1575">
        <f>martianeum3[[#This Row],[stan_po_wydobyciu_z_ładunku]]-martianeum3[[#This Row],[ile_zabiera_na_orbite]]</f>
        <v>12.094299999999924</v>
      </c>
    </row>
    <row r="1576" spans="1:9" x14ac:dyDescent="0.25">
      <c r="A1576" s="1">
        <v>50215</v>
      </c>
      <c r="B1576">
        <f t="shared" si="24"/>
        <v>12.094299999999924</v>
      </c>
      <c r="C1576" t="s">
        <v>22</v>
      </c>
      <c r="D1576">
        <v>18.899999999999999</v>
      </c>
      <c r="E1576">
        <v>7.5</v>
      </c>
      <c r="F1576">
        <f>IF(martianeum3[[#This Row],[zawartosc '[%']]]&gt;=1,martianeum3[[#This Row],[masa '[kg']]]*martianeum3[[#This Row],[zawartosc '[%']]]*0.01,0)</f>
        <v>1.4175</v>
      </c>
      <c r="G1576">
        <f>martianeum3[[#This Row],[stan_magazynu '[kg']]]+martianeum3[[#This Row],[ile_kg_materiału_z_ładunku]]</f>
        <v>13.511799999999925</v>
      </c>
      <c r="H1576">
        <f>IF(martianeum3[[#This Row],[stan_po_wydobyciu_z_ładunku]]&gt;=100,100,0)</f>
        <v>0</v>
      </c>
      <c r="I1576">
        <f>martianeum3[[#This Row],[stan_po_wydobyciu_z_ładunku]]-martianeum3[[#This Row],[ile_zabiera_na_orbite]]</f>
        <v>13.511799999999925</v>
      </c>
    </row>
    <row r="1577" spans="1:9" x14ac:dyDescent="0.25">
      <c r="A1577" s="1">
        <v>50216</v>
      </c>
      <c r="B1577">
        <f t="shared" si="24"/>
        <v>13.511799999999925</v>
      </c>
      <c r="C1577" t="s">
        <v>11</v>
      </c>
      <c r="D1577">
        <v>10.5</v>
      </c>
      <c r="E1577">
        <v>7.3</v>
      </c>
      <c r="F1577">
        <f>IF(martianeum3[[#This Row],[zawartosc '[%']]]&gt;=1,martianeum3[[#This Row],[masa '[kg']]]*martianeum3[[#This Row],[zawartosc '[%']]]*0.01,0)</f>
        <v>0.76649999999999996</v>
      </c>
      <c r="G1577">
        <f>martianeum3[[#This Row],[stan_magazynu '[kg']]]+martianeum3[[#This Row],[ile_kg_materiału_z_ładunku]]</f>
        <v>14.278299999999925</v>
      </c>
      <c r="H1577">
        <f>IF(martianeum3[[#This Row],[stan_po_wydobyciu_z_ładunku]]&gt;=100,100,0)</f>
        <v>0</v>
      </c>
      <c r="I1577">
        <f>martianeum3[[#This Row],[stan_po_wydobyciu_z_ładunku]]-martianeum3[[#This Row],[ile_zabiera_na_orbite]]</f>
        <v>14.278299999999925</v>
      </c>
    </row>
    <row r="1578" spans="1:9" x14ac:dyDescent="0.25">
      <c r="A1578" s="1">
        <v>50217</v>
      </c>
      <c r="B1578">
        <f t="shared" si="24"/>
        <v>14.278299999999925</v>
      </c>
      <c r="C1578" t="s">
        <v>23</v>
      </c>
      <c r="D1578">
        <v>15.1</v>
      </c>
      <c r="E1578">
        <v>6</v>
      </c>
      <c r="F1578">
        <f>IF(martianeum3[[#This Row],[zawartosc '[%']]]&gt;=1,martianeum3[[#This Row],[masa '[kg']]]*martianeum3[[#This Row],[zawartosc '[%']]]*0.01,0)</f>
        <v>0.90599999999999992</v>
      </c>
      <c r="G1578">
        <f>martianeum3[[#This Row],[stan_magazynu '[kg']]]+martianeum3[[#This Row],[ile_kg_materiału_z_ładunku]]</f>
        <v>15.184299999999926</v>
      </c>
      <c r="H1578">
        <f>IF(martianeum3[[#This Row],[stan_po_wydobyciu_z_ładunku]]&gt;=100,100,0)</f>
        <v>0</v>
      </c>
      <c r="I1578">
        <f>martianeum3[[#This Row],[stan_po_wydobyciu_z_ładunku]]-martianeum3[[#This Row],[ile_zabiera_na_orbite]]</f>
        <v>15.184299999999926</v>
      </c>
    </row>
    <row r="1579" spans="1:9" x14ac:dyDescent="0.25">
      <c r="A1579" s="1">
        <v>50218</v>
      </c>
      <c r="B1579">
        <f t="shared" si="24"/>
        <v>15.184299999999926</v>
      </c>
      <c r="C1579" t="s">
        <v>7</v>
      </c>
      <c r="D1579">
        <v>27.8</v>
      </c>
      <c r="E1579">
        <v>8.3000000000000007</v>
      </c>
      <c r="F1579">
        <f>IF(martianeum3[[#This Row],[zawartosc '[%']]]&gt;=1,martianeum3[[#This Row],[masa '[kg']]]*martianeum3[[#This Row],[zawartosc '[%']]]*0.01,0)</f>
        <v>2.3074000000000003</v>
      </c>
      <c r="G1579">
        <f>martianeum3[[#This Row],[stan_magazynu '[kg']]]+martianeum3[[#This Row],[ile_kg_materiału_z_ładunku]]</f>
        <v>17.491699999999927</v>
      </c>
      <c r="H1579">
        <f>IF(martianeum3[[#This Row],[stan_po_wydobyciu_z_ładunku]]&gt;=100,100,0)</f>
        <v>0</v>
      </c>
      <c r="I1579">
        <f>martianeum3[[#This Row],[stan_po_wydobyciu_z_ładunku]]-martianeum3[[#This Row],[ile_zabiera_na_orbite]]</f>
        <v>17.491699999999927</v>
      </c>
    </row>
    <row r="1580" spans="1:9" x14ac:dyDescent="0.25">
      <c r="A1580" s="1">
        <v>50219</v>
      </c>
      <c r="B1580">
        <f t="shared" si="24"/>
        <v>17.491699999999927</v>
      </c>
      <c r="C1580" t="s">
        <v>16</v>
      </c>
      <c r="D1580">
        <v>11.7</v>
      </c>
      <c r="E1580">
        <v>0.4</v>
      </c>
      <c r="F1580">
        <f>IF(martianeum3[[#This Row],[zawartosc '[%']]]&gt;=1,martianeum3[[#This Row],[masa '[kg']]]*martianeum3[[#This Row],[zawartosc '[%']]]*0.01,0)</f>
        <v>0</v>
      </c>
      <c r="G1580">
        <f>martianeum3[[#This Row],[stan_magazynu '[kg']]]+martianeum3[[#This Row],[ile_kg_materiału_z_ładunku]]</f>
        <v>17.491699999999927</v>
      </c>
      <c r="H1580">
        <f>IF(martianeum3[[#This Row],[stan_po_wydobyciu_z_ładunku]]&gt;=100,100,0)</f>
        <v>0</v>
      </c>
      <c r="I1580">
        <f>martianeum3[[#This Row],[stan_po_wydobyciu_z_ładunku]]-martianeum3[[#This Row],[ile_zabiera_na_orbite]]</f>
        <v>17.491699999999927</v>
      </c>
    </row>
    <row r="1581" spans="1:9" x14ac:dyDescent="0.25">
      <c r="A1581" s="1">
        <v>50220</v>
      </c>
      <c r="B1581">
        <f t="shared" si="24"/>
        <v>17.491699999999927</v>
      </c>
      <c r="C1581" t="s">
        <v>10</v>
      </c>
      <c r="D1581">
        <v>10.5</v>
      </c>
      <c r="E1581">
        <v>36.9</v>
      </c>
      <c r="F1581">
        <f>IF(martianeum3[[#This Row],[zawartosc '[%']]]&gt;=1,martianeum3[[#This Row],[masa '[kg']]]*martianeum3[[#This Row],[zawartosc '[%']]]*0.01,0)</f>
        <v>3.8744999999999998</v>
      </c>
      <c r="G1581">
        <f>martianeum3[[#This Row],[stan_magazynu '[kg']]]+martianeum3[[#This Row],[ile_kg_materiału_z_ładunku]]</f>
        <v>21.366199999999928</v>
      </c>
      <c r="H1581">
        <f>IF(martianeum3[[#This Row],[stan_po_wydobyciu_z_ładunku]]&gt;=100,100,0)</f>
        <v>0</v>
      </c>
      <c r="I1581">
        <f>martianeum3[[#This Row],[stan_po_wydobyciu_z_ładunku]]-martianeum3[[#This Row],[ile_zabiera_na_orbite]]</f>
        <v>21.366199999999928</v>
      </c>
    </row>
    <row r="1582" spans="1:9" x14ac:dyDescent="0.25">
      <c r="A1582" s="1">
        <v>50221</v>
      </c>
      <c r="B1582">
        <f t="shared" si="24"/>
        <v>21.366199999999928</v>
      </c>
      <c r="C1582" t="s">
        <v>5</v>
      </c>
      <c r="D1582">
        <v>21</v>
      </c>
      <c r="E1582">
        <v>7.1</v>
      </c>
      <c r="F1582">
        <f>IF(martianeum3[[#This Row],[zawartosc '[%']]]&gt;=1,martianeum3[[#This Row],[masa '[kg']]]*martianeum3[[#This Row],[zawartosc '[%']]]*0.01,0)</f>
        <v>1.4909999999999999</v>
      </c>
      <c r="G1582">
        <f>martianeum3[[#This Row],[stan_magazynu '[kg']]]+martianeum3[[#This Row],[ile_kg_materiału_z_ładunku]]</f>
        <v>22.857199999999928</v>
      </c>
      <c r="H1582">
        <f>IF(martianeum3[[#This Row],[stan_po_wydobyciu_z_ładunku]]&gt;=100,100,0)</f>
        <v>0</v>
      </c>
      <c r="I1582">
        <f>martianeum3[[#This Row],[stan_po_wydobyciu_z_ładunku]]-martianeum3[[#This Row],[ile_zabiera_na_orbite]]</f>
        <v>22.857199999999928</v>
      </c>
    </row>
    <row r="1583" spans="1:9" x14ac:dyDescent="0.25">
      <c r="A1583" s="1">
        <v>50222</v>
      </c>
      <c r="B1583">
        <f t="shared" si="24"/>
        <v>22.857199999999928</v>
      </c>
      <c r="C1583" t="s">
        <v>24</v>
      </c>
      <c r="D1583">
        <v>17.399999999999999</v>
      </c>
      <c r="E1583">
        <v>3.7</v>
      </c>
      <c r="F1583">
        <f>IF(martianeum3[[#This Row],[zawartosc '[%']]]&gt;=1,martianeum3[[#This Row],[masa '[kg']]]*martianeum3[[#This Row],[zawartosc '[%']]]*0.01,0)</f>
        <v>0.64379999999999993</v>
      </c>
      <c r="G1583">
        <f>martianeum3[[#This Row],[stan_magazynu '[kg']]]+martianeum3[[#This Row],[ile_kg_materiału_z_ładunku]]</f>
        <v>23.500999999999927</v>
      </c>
      <c r="H1583">
        <f>IF(martianeum3[[#This Row],[stan_po_wydobyciu_z_ładunku]]&gt;=100,100,0)</f>
        <v>0</v>
      </c>
      <c r="I1583">
        <f>martianeum3[[#This Row],[stan_po_wydobyciu_z_ładunku]]-martianeum3[[#This Row],[ile_zabiera_na_orbite]]</f>
        <v>23.500999999999927</v>
      </c>
    </row>
    <row r="1584" spans="1:9" x14ac:dyDescent="0.25">
      <c r="A1584" s="1">
        <v>50223</v>
      </c>
      <c r="B1584">
        <f t="shared" si="24"/>
        <v>23.500999999999927</v>
      </c>
      <c r="C1584" t="s">
        <v>18</v>
      </c>
      <c r="D1584">
        <v>21.9</v>
      </c>
      <c r="E1584">
        <v>7.6</v>
      </c>
      <c r="F1584">
        <f>IF(martianeum3[[#This Row],[zawartosc '[%']]]&gt;=1,martianeum3[[#This Row],[masa '[kg']]]*martianeum3[[#This Row],[zawartosc '[%']]]*0.01,0)</f>
        <v>1.6643999999999997</v>
      </c>
      <c r="G1584">
        <f>martianeum3[[#This Row],[stan_magazynu '[kg']]]+martianeum3[[#This Row],[ile_kg_materiału_z_ładunku]]</f>
        <v>25.165399999999927</v>
      </c>
      <c r="H1584">
        <f>IF(martianeum3[[#This Row],[stan_po_wydobyciu_z_ładunku]]&gt;=100,100,0)</f>
        <v>0</v>
      </c>
      <c r="I1584">
        <f>martianeum3[[#This Row],[stan_po_wydobyciu_z_ładunku]]-martianeum3[[#This Row],[ile_zabiera_na_orbite]]</f>
        <v>25.165399999999927</v>
      </c>
    </row>
    <row r="1585" spans="1:9" x14ac:dyDescent="0.25">
      <c r="A1585" s="1">
        <v>50224</v>
      </c>
      <c r="B1585">
        <f t="shared" si="24"/>
        <v>25.165399999999927</v>
      </c>
      <c r="C1585" t="s">
        <v>18</v>
      </c>
      <c r="D1585">
        <v>26</v>
      </c>
      <c r="E1585">
        <v>4.5999999999999996</v>
      </c>
      <c r="F1585">
        <f>IF(martianeum3[[#This Row],[zawartosc '[%']]]&gt;=1,martianeum3[[#This Row],[masa '[kg']]]*martianeum3[[#This Row],[zawartosc '[%']]]*0.01,0)</f>
        <v>1.196</v>
      </c>
      <c r="G1585">
        <f>martianeum3[[#This Row],[stan_magazynu '[kg']]]+martianeum3[[#This Row],[ile_kg_materiału_z_ładunku]]</f>
        <v>26.361399999999929</v>
      </c>
      <c r="H1585">
        <f>IF(martianeum3[[#This Row],[stan_po_wydobyciu_z_ładunku]]&gt;=100,100,0)</f>
        <v>0</v>
      </c>
      <c r="I1585">
        <f>martianeum3[[#This Row],[stan_po_wydobyciu_z_ładunku]]-martianeum3[[#This Row],[ile_zabiera_na_orbite]]</f>
        <v>26.361399999999929</v>
      </c>
    </row>
    <row r="1586" spans="1:9" x14ac:dyDescent="0.25">
      <c r="A1586" s="1">
        <v>50225</v>
      </c>
      <c r="B1586">
        <f t="shared" si="24"/>
        <v>26.361399999999929</v>
      </c>
      <c r="C1586" t="s">
        <v>19</v>
      </c>
      <c r="D1586">
        <v>12.2</v>
      </c>
      <c r="E1586">
        <v>19.3</v>
      </c>
      <c r="F1586">
        <f>IF(martianeum3[[#This Row],[zawartosc '[%']]]&gt;=1,martianeum3[[#This Row],[masa '[kg']]]*martianeum3[[#This Row],[zawartosc '[%']]]*0.01,0)</f>
        <v>2.3546</v>
      </c>
      <c r="G1586">
        <f>martianeum3[[#This Row],[stan_magazynu '[kg']]]+martianeum3[[#This Row],[ile_kg_materiału_z_ładunku]]</f>
        <v>28.71599999999993</v>
      </c>
      <c r="H1586">
        <f>IF(martianeum3[[#This Row],[stan_po_wydobyciu_z_ładunku]]&gt;=100,100,0)</f>
        <v>0</v>
      </c>
      <c r="I1586">
        <f>martianeum3[[#This Row],[stan_po_wydobyciu_z_ładunku]]-martianeum3[[#This Row],[ile_zabiera_na_orbite]]</f>
        <v>28.71599999999993</v>
      </c>
    </row>
    <row r="1587" spans="1:9" x14ac:dyDescent="0.25">
      <c r="A1587" s="1">
        <v>50226</v>
      </c>
      <c r="B1587">
        <f t="shared" si="24"/>
        <v>28.71599999999993</v>
      </c>
      <c r="C1587" t="s">
        <v>8</v>
      </c>
      <c r="D1587">
        <v>22.4</v>
      </c>
      <c r="E1587">
        <v>0.3</v>
      </c>
      <c r="F1587">
        <f>IF(martianeum3[[#This Row],[zawartosc '[%']]]&gt;=1,martianeum3[[#This Row],[masa '[kg']]]*martianeum3[[#This Row],[zawartosc '[%']]]*0.01,0)</f>
        <v>0</v>
      </c>
      <c r="G1587">
        <f>martianeum3[[#This Row],[stan_magazynu '[kg']]]+martianeum3[[#This Row],[ile_kg_materiału_z_ładunku]]</f>
        <v>28.71599999999993</v>
      </c>
      <c r="H1587">
        <f>IF(martianeum3[[#This Row],[stan_po_wydobyciu_z_ładunku]]&gt;=100,100,0)</f>
        <v>0</v>
      </c>
      <c r="I1587">
        <f>martianeum3[[#This Row],[stan_po_wydobyciu_z_ładunku]]-martianeum3[[#This Row],[ile_zabiera_na_orbite]]</f>
        <v>28.71599999999993</v>
      </c>
    </row>
    <row r="1588" spans="1:9" x14ac:dyDescent="0.25">
      <c r="A1588" s="1">
        <v>50227</v>
      </c>
      <c r="B1588">
        <f t="shared" si="24"/>
        <v>28.71599999999993</v>
      </c>
      <c r="C1588" t="s">
        <v>22</v>
      </c>
      <c r="D1588">
        <v>18.600000000000001</v>
      </c>
      <c r="E1588">
        <v>7.2</v>
      </c>
      <c r="F1588">
        <f>IF(martianeum3[[#This Row],[zawartosc '[%']]]&gt;=1,martianeum3[[#This Row],[masa '[kg']]]*martianeum3[[#This Row],[zawartosc '[%']]]*0.01,0)</f>
        <v>1.3392000000000002</v>
      </c>
      <c r="G1588">
        <f>martianeum3[[#This Row],[stan_magazynu '[kg']]]+martianeum3[[#This Row],[ile_kg_materiału_z_ładunku]]</f>
        <v>30.055199999999932</v>
      </c>
      <c r="H1588">
        <f>IF(martianeum3[[#This Row],[stan_po_wydobyciu_z_ładunku]]&gt;=100,100,0)</f>
        <v>0</v>
      </c>
      <c r="I1588">
        <f>martianeum3[[#This Row],[stan_po_wydobyciu_z_ładunku]]-martianeum3[[#This Row],[ile_zabiera_na_orbite]]</f>
        <v>30.055199999999932</v>
      </c>
    </row>
    <row r="1589" spans="1:9" x14ac:dyDescent="0.25">
      <c r="A1589" s="1">
        <v>50228</v>
      </c>
      <c r="B1589">
        <f t="shared" si="24"/>
        <v>30.055199999999932</v>
      </c>
      <c r="C1589" t="s">
        <v>10</v>
      </c>
      <c r="D1589">
        <v>17.100000000000001</v>
      </c>
      <c r="E1589">
        <v>0</v>
      </c>
      <c r="F1589">
        <f>IF(martianeum3[[#This Row],[zawartosc '[%']]]&gt;=1,martianeum3[[#This Row],[masa '[kg']]]*martianeum3[[#This Row],[zawartosc '[%']]]*0.01,0)</f>
        <v>0</v>
      </c>
      <c r="G1589">
        <f>martianeum3[[#This Row],[stan_magazynu '[kg']]]+martianeum3[[#This Row],[ile_kg_materiału_z_ładunku]]</f>
        <v>30.055199999999932</v>
      </c>
      <c r="H1589">
        <f>IF(martianeum3[[#This Row],[stan_po_wydobyciu_z_ładunku]]&gt;=100,100,0)</f>
        <v>0</v>
      </c>
      <c r="I1589">
        <f>martianeum3[[#This Row],[stan_po_wydobyciu_z_ładunku]]-martianeum3[[#This Row],[ile_zabiera_na_orbite]]</f>
        <v>30.055199999999932</v>
      </c>
    </row>
    <row r="1590" spans="1:9" x14ac:dyDescent="0.25">
      <c r="A1590" s="1">
        <v>50229</v>
      </c>
      <c r="B1590">
        <f t="shared" si="24"/>
        <v>30.055199999999932</v>
      </c>
      <c r="C1590" t="s">
        <v>19</v>
      </c>
      <c r="D1590">
        <v>25.1</v>
      </c>
      <c r="E1590">
        <v>24.3</v>
      </c>
      <c r="F1590">
        <f>IF(martianeum3[[#This Row],[zawartosc '[%']]]&gt;=1,martianeum3[[#This Row],[masa '[kg']]]*martianeum3[[#This Row],[zawartosc '[%']]]*0.01,0)</f>
        <v>6.0993000000000004</v>
      </c>
      <c r="G1590">
        <f>martianeum3[[#This Row],[stan_magazynu '[kg']]]+martianeum3[[#This Row],[ile_kg_materiału_z_ładunku]]</f>
        <v>36.154499999999935</v>
      </c>
      <c r="H1590">
        <f>IF(martianeum3[[#This Row],[stan_po_wydobyciu_z_ładunku]]&gt;=100,100,0)</f>
        <v>0</v>
      </c>
      <c r="I1590">
        <f>martianeum3[[#This Row],[stan_po_wydobyciu_z_ładunku]]-martianeum3[[#This Row],[ile_zabiera_na_orbite]]</f>
        <v>36.154499999999935</v>
      </c>
    </row>
    <row r="1591" spans="1:9" x14ac:dyDescent="0.25">
      <c r="A1591" s="1">
        <v>50230</v>
      </c>
      <c r="B1591">
        <f t="shared" si="24"/>
        <v>36.154499999999935</v>
      </c>
      <c r="C1591" t="s">
        <v>11</v>
      </c>
      <c r="D1591">
        <v>10.4</v>
      </c>
      <c r="E1591">
        <v>22.2</v>
      </c>
      <c r="F1591">
        <f>IF(martianeum3[[#This Row],[zawartosc '[%']]]&gt;=1,martianeum3[[#This Row],[masa '[kg']]]*martianeum3[[#This Row],[zawartosc '[%']]]*0.01,0)</f>
        <v>2.3088000000000002</v>
      </c>
      <c r="G1591">
        <f>martianeum3[[#This Row],[stan_magazynu '[kg']]]+martianeum3[[#This Row],[ile_kg_materiału_z_ładunku]]</f>
        <v>38.463299999999933</v>
      </c>
      <c r="H1591">
        <f>IF(martianeum3[[#This Row],[stan_po_wydobyciu_z_ładunku]]&gt;=100,100,0)</f>
        <v>0</v>
      </c>
      <c r="I1591">
        <f>martianeum3[[#This Row],[stan_po_wydobyciu_z_ładunku]]-martianeum3[[#This Row],[ile_zabiera_na_orbite]]</f>
        <v>38.463299999999933</v>
      </c>
    </row>
    <row r="1592" spans="1:9" x14ac:dyDescent="0.25">
      <c r="A1592" s="1">
        <v>50231</v>
      </c>
      <c r="B1592">
        <f t="shared" si="24"/>
        <v>38.463299999999933</v>
      </c>
      <c r="C1592" t="s">
        <v>18</v>
      </c>
      <c r="D1592">
        <v>28.9</v>
      </c>
      <c r="E1592">
        <v>0</v>
      </c>
      <c r="F1592">
        <f>IF(martianeum3[[#This Row],[zawartosc '[%']]]&gt;=1,martianeum3[[#This Row],[masa '[kg']]]*martianeum3[[#This Row],[zawartosc '[%']]]*0.01,0)</f>
        <v>0</v>
      </c>
      <c r="G1592">
        <f>martianeum3[[#This Row],[stan_magazynu '[kg']]]+martianeum3[[#This Row],[ile_kg_materiału_z_ładunku]]</f>
        <v>38.463299999999933</v>
      </c>
      <c r="H1592">
        <f>IF(martianeum3[[#This Row],[stan_po_wydobyciu_z_ładunku]]&gt;=100,100,0)</f>
        <v>0</v>
      </c>
      <c r="I1592">
        <f>martianeum3[[#This Row],[stan_po_wydobyciu_z_ładunku]]-martianeum3[[#This Row],[ile_zabiera_na_orbite]]</f>
        <v>38.463299999999933</v>
      </c>
    </row>
    <row r="1593" spans="1:9" x14ac:dyDescent="0.25">
      <c r="A1593" s="1">
        <v>50232</v>
      </c>
      <c r="B1593">
        <f t="shared" si="24"/>
        <v>38.463299999999933</v>
      </c>
      <c r="C1593" t="s">
        <v>31</v>
      </c>
      <c r="D1593">
        <v>24.1</v>
      </c>
      <c r="E1593">
        <v>0</v>
      </c>
      <c r="F1593">
        <f>IF(martianeum3[[#This Row],[zawartosc '[%']]]&gt;=1,martianeum3[[#This Row],[masa '[kg']]]*martianeum3[[#This Row],[zawartosc '[%']]]*0.01,0)</f>
        <v>0</v>
      </c>
      <c r="G1593">
        <f>martianeum3[[#This Row],[stan_magazynu '[kg']]]+martianeum3[[#This Row],[ile_kg_materiału_z_ładunku]]</f>
        <v>38.463299999999933</v>
      </c>
      <c r="H1593">
        <f>IF(martianeum3[[#This Row],[stan_po_wydobyciu_z_ładunku]]&gt;=100,100,0)</f>
        <v>0</v>
      </c>
      <c r="I1593">
        <f>martianeum3[[#This Row],[stan_po_wydobyciu_z_ładunku]]-martianeum3[[#This Row],[ile_zabiera_na_orbite]]</f>
        <v>38.463299999999933</v>
      </c>
    </row>
    <row r="1594" spans="1:9" x14ac:dyDescent="0.25">
      <c r="A1594" s="1">
        <v>50233</v>
      </c>
      <c r="B1594">
        <f t="shared" si="24"/>
        <v>38.463299999999933</v>
      </c>
      <c r="C1594" t="s">
        <v>19</v>
      </c>
      <c r="D1594">
        <v>23.2</v>
      </c>
      <c r="E1594">
        <v>22.1</v>
      </c>
      <c r="F1594">
        <f>IF(martianeum3[[#This Row],[zawartosc '[%']]]&gt;=1,martianeum3[[#This Row],[masa '[kg']]]*martianeum3[[#This Row],[zawartosc '[%']]]*0.01,0)</f>
        <v>5.1272000000000002</v>
      </c>
      <c r="G1594">
        <f>martianeum3[[#This Row],[stan_magazynu '[kg']]]+martianeum3[[#This Row],[ile_kg_materiału_z_ładunku]]</f>
        <v>43.590499999999935</v>
      </c>
      <c r="H1594">
        <f>IF(martianeum3[[#This Row],[stan_po_wydobyciu_z_ładunku]]&gt;=100,100,0)</f>
        <v>0</v>
      </c>
      <c r="I1594">
        <f>martianeum3[[#This Row],[stan_po_wydobyciu_z_ładunku]]-martianeum3[[#This Row],[ile_zabiera_na_orbite]]</f>
        <v>43.590499999999935</v>
      </c>
    </row>
    <row r="1595" spans="1:9" x14ac:dyDescent="0.25">
      <c r="A1595" s="1">
        <v>50234</v>
      </c>
      <c r="B1595">
        <f t="shared" si="24"/>
        <v>43.590499999999935</v>
      </c>
      <c r="C1595" t="s">
        <v>13</v>
      </c>
      <c r="D1595">
        <v>24.1</v>
      </c>
      <c r="E1595">
        <v>9.3000000000000007</v>
      </c>
      <c r="F1595">
        <f>IF(martianeum3[[#This Row],[zawartosc '[%']]]&gt;=1,martianeum3[[#This Row],[masa '[kg']]]*martianeum3[[#This Row],[zawartosc '[%']]]*0.01,0)</f>
        <v>2.2413000000000003</v>
      </c>
      <c r="G1595">
        <f>martianeum3[[#This Row],[stan_magazynu '[kg']]]+martianeum3[[#This Row],[ile_kg_materiału_z_ładunku]]</f>
        <v>45.831799999999937</v>
      </c>
      <c r="H1595">
        <f>IF(martianeum3[[#This Row],[stan_po_wydobyciu_z_ładunku]]&gt;=100,100,0)</f>
        <v>0</v>
      </c>
      <c r="I1595">
        <f>martianeum3[[#This Row],[stan_po_wydobyciu_z_ładunku]]-martianeum3[[#This Row],[ile_zabiera_na_orbite]]</f>
        <v>45.831799999999937</v>
      </c>
    </row>
    <row r="1596" spans="1:9" x14ac:dyDescent="0.25">
      <c r="A1596" s="1">
        <v>50235</v>
      </c>
      <c r="B1596">
        <f t="shared" si="24"/>
        <v>45.831799999999937</v>
      </c>
      <c r="C1596" t="s">
        <v>10</v>
      </c>
      <c r="D1596">
        <v>14.6</v>
      </c>
      <c r="E1596">
        <v>0</v>
      </c>
      <c r="F1596">
        <f>IF(martianeum3[[#This Row],[zawartosc '[%']]]&gt;=1,martianeum3[[#This Row],[masa '[kg']]]*martianeum3[[#This Row],[zawartosc '[%']]]*0.01,0)</f>
        <v>0</v>
      </c>
      <c r="G1596">
        <f>martianeum3[[#This Row],[stan_magazynu '[kg']]]+martianeum3[[#This Row],[ile_kg_materiału_z_ładunku]]</f>
        <v>45.831799999999937</v>
      </c>
      <c r="H1596">
        <f>IF(martianeum3[[#This Row],[stan_po_wydobyciu_z_ładunku]]&gt;=100,100,0)</f>
        <v>0</v>
      </c>
      <c r="I1596">
        <f>martianeum3[[#This Row],[stan_po_wydobyciu_z_ładunku]]-martianeum3[[#This Row],[ile_zabiera_na_orbite]]</f>
        <v>45.831799999999937</v>
      </c>
    </row>
    <row r="1597" spans="1:9" x14ac:dyDescent="0.25">
      <c r="A1597" s="1">
        <v>50236</v>
      </c>
      <c r="B1597">
        <f t="shared" si="24"/>
        <v>45.831799999999937</v>
      </c>
      <c r="C1597" t="s">
        <v>20</v>
      </c>
      <c r="D1597">
        <v>17.7</v>
      </c>
      <c r="E1597">
        <v>0</v>
      </c>
      <c r="F1597">
        <f>IF(martianeum3[[#This Row],[zawartosc '[%']]]&gt;=1,martianeum3[[#This Row],[masa '[kg']]]*martianeum3[[#This Row],[zawartosc '[%']]]*0.01,0)</f>
        <v>0</v>
      </c>
      <c r="G1597">
        <f>martianeum3[[#This Row],[stan_magazynu '[kg']]]+martianeum3[[#This Row],[ile_kg_materiału_z_ładunku]]</f>
        <v>45.831799999999937</v>
      </c>
      <c r="H1597">
        <f>IF(martianeum3[[#This Row],[stan_po_wydobyciu_z_ładunku]]&gt;=100,100,0)</f>
        <v>0</v>
      </c>
      <c r="I1597">
        <f>martianeum3[[#This Row],[stan_po_wydobyciu_z_ładunku]]-martianeum3[[#This Row],[ile_zabiera_na_orbite]]</f>
        <v>45.831799999999937</v>
      </c>
    </row>
    <row r="1598" spans="1:9" x14ac:dyDescent="0.25">
      <c r="A1598" s="1">
        <v>50237</v>
      </c>
      <c r="B1598">
        <f t="shared" si="24"/>
        <v>45.831799999999937</v>
      </c>
      <c r="C1598" t="s">
        <v>6</v>
      </c>
      <c r="D1598">
        <v>20.100000000000001</v>
      </c>
      <c r="E1598">
        <v>11.5</v>
      </c>
      <c r="F1598">
        <f>IF(martianeum3[[#This Row],[zawartosc '[%']]]&gt;=1,martianeum3[[#This Row],[masa '[kg']]]*martianeum3[[#This Row],[zawartosc '[%']]]*0.01,0)</f>
        <v>2.3115000000000001</v>
      </c>
      <c r="G1598">
        <f>martianeum3[[#This Row],[stan_magazynu '[kg']]]+martianeum3[[#This Row],[ile_kg_materiału_z_ładunku]]</f>
        <v>48.14329999999994</v>
      </c>
      <c r="H1598">
        <f>IF(martianeum3[[#This Row],[stan_po_wydobyciu_z_ładunku]]&gt;=100,100,0)</f>
        <v>0</v>
      </c>
      <c r="I1598">
        <f>martianeum3[[#This Row],[stan_po_wydobyciu_z_ładunku]]-martianeum3[[#This Row],[ile_zabiera_na_orbite]]</f>
        <v>48.14329999999994</v>
      </c>
    </row>
    <row r="1599" spans="1:9" x14ac:dyDescent="0.25">
      <c r="A1599" s="1">
        <v>50238</v>
      </c>
      <c r="B1599">
        <f t="shared" si="24"/>
        <v>48.14329999999994</v>
      </c>
      <c r="C1599" t="s">
        <v>8</v>
      </c>
      <c r="D1599">
        <v>27.5</v>
      </c>
      <c r="E1599">
        <v>0</v>
      </c>
      <c r="F1599">
        <f>IF(martianeum3[[#This Row],[zawartosc '[%']]]&gt;=1,martianeum3[[#This Row],[masa '[kg']]]*martianeum3[[#This Row],[zawartosc '[%']]]*0.01,0)</f>
        <v>0</v>
      </c>
      <c r="G1599">
        <f>martianeum3[[#This Row],[stan_magazynu '[kg']]]+martianeum3[[#This Row],[ile_kg_materiału_z_ładunku]]</f>
        <v>48.14329999999994</v>
      </c>
      <c r="H1599">
        <f>IF(martianeum3[[#This Row],[stan_po_wydobyciu_z_ładunku]]&gt;=100,100,0)</f>
        <v>0</v>
      </c>
      <c r="I1599">
        <f>martianeum3[[#This Row],[stan_po_wydobyciu_z_ładunku]]-martianeum3[[#This Row],[ile_zabiera_na_orbite]]</f>
        <v>48.14329999999994</v>
      </c>
    </row>
    <row r="1600" spans="1:9" x14ac:dyDescent="0.25">
      <c r="A1600" s="1">
        <v>50239</v>
      </c>
      <c r="B1600">
        <f t="shared" si="24"/>
        <v>48.14329999999994</v>
      </c>
      <c r="C1600" t="s">
        <v>7</v>
      </c>
      <c r="D1600">
        <v>10.9</v>
      </c>
      <c r="E1600">
        <v>9</v>
      </c>
      <c r="F1600">
        <f>IF(martianeum3[[#This Row],[zawartosc '[%']]]&gt;=1,martianeum3[[#This Row],[masa '[kg']]]*martianeum3[[#This Row],[zawartosc '[%']]]*0.01,0)</f>
        <v>0.98100000000000009</v>
      </c>
      <c r="G1600">
        <f>martianeum3[[#This Row],[stan_magazynu '[kg']]]+martianeum3[[#This Row],[ile_kg_materiału_z_ładunku]]</f>
        <v>49.124299999999941</v>
      </c>
      <c r="H1600">
        <f>IF(martianeum3[[#This Row],[stan_po_wydobyciu_z_ładunku]]&gt;=100,100,0)</f>
        <v>0</v>
      </c>
      <c r="I1600">
        <f>martianeum3[[#This Row],[stan_po_wydobyciu_z_ładunku]]-martianeum3[[#This Row],[ile_zabiera_na_orbite]]</f>
        <v>49.124299999999941</v>
      </c>
    </row>
    <row r="1601" spans="1:9" x14ac:dyDescent="0.25">
      <c r="A1601" s="1">
        <v>50240</v>
      </c>
      <c r="B1601">
        <f t="shared" si="24"/>
        <v>49.124299999999941</v>
      </c>
      <c r="C1601" t="s">
        <v>24</v>
      </c>
      <c r="D1601">
        <v>27.6</v>
      </c>
      <c r="E1601">
        <v>3.2</v>
      </c>
      <c r="F1601">
        <f>IF(martianeum3[[#This Row],[zawartosc '[%']]]&gt;=1,martianeum3[[#This Row],[masa '[kg']]]*martianeum3[[#This Row],[zawartosc '[%']]]*0.01,0)</f>
        <v>0.8832000000000001</v>
      </c>
      <c r="G1601">
        <f>martianeum3[[#This Row],[stan_magazynu '[kg']]]+martianeum3[[#This Row],[ile_kg_materiału_z_ładunku]]</f>
        <v>50.007499999999943</v>
      </c>
      <c r="H1601">
        <f>IF(martianeum3[[#This Row],[stan_po_wydobyciu_z_ładunku]]&gt;=100,100,0)</f>
        <v>0</v>
      </c>
      <c r="I1601">
        <f>martianeum3[[#This Row],[stan_po_wydobyciu_z_ładunku]]-martianeum3[[#This Row],[ile_zabiera_na_orbite]]</f>
        <v>50.007499999999943</v>
      </c>
    </row>
    <row r="1602" spans="1:9" x14ac:dyDescent="0.25">
      <c r="A1602" s="1">
        <v>50241</v>
      </c>
      <c r="B1602">
        <f t="shared" si="24"/>
        <v>50.007499999999943</v>
      </c>
      <c r="C1602" t="s">
        <v>19</v>
      </c>
      <c r="D1602">
        <v>24.5</v>
      </c>
      <c r="E1602">
        <v>15.3</v>
      </c>
      <c r="F1602">
        <f>IF(martianeum3[[#This Row],[zawartosc '[%']]]&gt;=1,martianeum3[[#This Row],[masa '[kg']]]*martianeum3[[#This Row],[zawartosc '[%']]]*0.01,0)</f>
        <v>3.7485000000000004</v>
      </c>
      <c r="G1602">
        <f>martianeum3[[#This Row],[stan_magazynu '[kg']]]+martianeum3[[#This Row],[ile_kg_materiału_z_ładunku]]</f>
        <v>53.755999999999943</v>
      </c>
      <c r="H1602">
        <f>IF(martianeum3[[#This Row],[stan_po_wydobyciu_z_ładunku]]&gt;=100,100,0)</f>
        <v>0</v>
      </c>
      <c r="I1602">
        <f>martianeum3[[#This Row],[stan_po_wydobyciu_z_ładunku]]-martianeum3[[#This Row],[ile_zabiera_na_orbite]]</f>
        <v>53.755999999999943</v>
      </c>
    </row>
    <row r="1603" spans="1:9" x14ac:dyDescent="0.25">
      <c r="A1603" s="1">
        <v>50242</v>
      </c>
      <c r="B1603">
        <f t="shared" si="24"/>
        <v>53.755999999999943</v>
      </c>
      <c r="C1603" t="s">
        <v>17</v>
      </c>
      <c r="D1603">
        <v>10.8</v>
      </c>
      <c r="E1603">
        <v>0</v>
      </c>
      <c r="F1603">
        <f>IF(martianeum3[[#This Row],[zawartosc '[%']]]&gt;=1,martianeum3[[#This Row],[masa '[kg']]]*martianeum3[[#This Row],[zawartosc '[%']]]*0.01,0)</f>
        <v>0</v>
      </c>
      <c r="G1603">
        <f>martianeum3[[#This Row],[stan_magazynu '[kg']]]+martianeum3[[#This Row],[ile_kg_materiału_z_ładunku]]</f>
        <v>53.755999999999943</v>
      </c>
      <c r="H1603">
        <f>IF(martianeum3[[#This Row],[stan_po_wydobyciu_z_ładunku]]&gt;=100,100,0)</f>
        <v>0</v>
      </c>
      <c r="I1603">
        <f>martianeum3[[#This Row],[stan_po_wydobyciu_z_ładunku]]-martianeum3[[#This Row],[ile_zabiera_na_orbite]]</f>
        <v>53.755999999999943</v>
      </c>
    </row>
    <row r="1604" spans="1:9" x14ac:dyDescent="0.25">
      <c r="A1604" s="1">
        <v>50243</v>
      </c>
      <c r="B1604">
        <f t="shared" ref="B1604:B1667" si="25">I1603</f>
        <v>53.755999999999943</v>
      </c>
      <c r="C1604" t="s">
        <v>19</v>
      </c>
      <c r="D1604">
        <v>28.7</v>
      </c>
      <c r="E1604">
        <v>27.2</v>
      </c>
      <c r="F1604">
        <f>IF(martianeum3[[#This Row],[zawartosc '[%']]]&gt;=1,martianeum3[[#This Row],[masa '[kg']]]*martianeum3[[#This Row],[zawartosc '[%']]]*0.01,0)</f>
        <v>7.8064</v>
      </c>
      <c r="G1604">
        <f>martianeum3[[#This Row],[stan_magazynu '[kg']]]+martianeum3[[#This Row],[ile_kg_materiału_z_ładunku]]</f>
        <v>61.56239999999994</v>
      </c>
      <c r="H1604">
        <f>IF(martianeum3[[#This Row],[stan_po_wydobyciu_z_ładunku]]&gt;=100,100,0)</f>
        <v>0</v>
      </c>
      <c r="I1604">
        <f>martianeum3[[#This Row],[stan_po_wydobyciu_z_ładunku]]-martianeum3[[#This Row],[ile_zabiera_na_orbite]]</f>
        <v>61.56239999999994</v>
      </c>
    </row>
    <row r="1605" spans="1:9" x14ac:dyDescent="0.25">
      <c r="A1605" s="1">
        <v>50244</v>
      </c>
      <c r="B1605">
        <f t="shared" si="25"/>
        <v>61.56239999999994</v>
      </c>
      <c r="C1605" t="s">
        <v>9</v>
      </c>
      <c r="D1605">
        <v>21.5</v>
      </c>
      <c r="E1605">
        <v>0.6</v>
      </c>
      <c r="F1605">
        <f>IF(martianeum3[[#This Row],[zawartosc '[%']]]&gt;=1,martianeum3[[#This Row],[masa '[kg']]]*martianeum3[[#This Row],[zawartosc '[%']]]*0.01,0)</f>
        <v>0</v>
      </c>
      <c r="G1605">
        <f>martianeum3[[#This Row],[stan_magazynu '[kg']]]+martianeum3[[#This Row],[ile_kg_materiału_z_ładunku]]</f>
        <v>61.56239999999994</v>
      </c>
      <c r="H1605">
        <f>IF(martianeum3[[#This Row],[stan_po_wydobyciu_z_ładunku]]&gt;=100,100,0)</f>
        <v>0</v>
      </c>
      <c r="I1605">
        <f>martianeum3[[#This Row],[stan_po_wydobyciu_z_ładunku]]-martianeum3[[#This Row],[ile_zabiera_na_orbite]]</f>
        <v>61.56239999999994</v>
      </c>
    </row>
    <row r="1606" spans="1:9" x14ac:dyDescent="0.25">
      <c r="A1606" s="1">
        <v>50245</v>
      </c>
      <c r="B1606">
        <f t="shared" si="25"/>
        <v>61.56239999999994</v>
      </c>
      <c r="C1606" t="s">
        <v>24</v>
      </c>
      <c r="D1606">
        <v>20.100000000000001</v>
      </c>
      <c r="E1606">
        <v>0.8</v>
      </c>
      <c r="F1606">
        <f>IF(martianeum3[[#This Row],[zawartosc '[%']]]&gt;=1,martianeum3[[#This Row],[masa '[kg']]]*martianeum3[[#This Row],[zawartosc '[%']]]*0.01,0)</f>
        <v>0</v>
      </c>
      <c r="G1606">
        <f>martianeum3[[#This Row],[stan_magazynu '[kg']]]+martianeum3[[#This Row],[ile_kg_materiału_z_ładunku]]</f>
        <v>61.56239999999994</v>
      </c>
      <c r="H1606">
        <f>IF(martianeum3[[#This Row],[stan_po_wydobyciu_z_ładunku]]&gt;=100,100,0)</f>
        <v>0</v>
      </c>
      <c r="I1606">
        <f>martianeum3[[#This Row],[stan_po_wydobyciu_z_ładunku]]-martianeum3[[#This Row],[ile_zabiera_na_orbite]]</f>
        <v>61.56239999999994</v>
      </c>
    </row>
    <row r="1607" spans="1:9" x14ac:dyDescent="0.25">
      <c r="A1607" s="1">
        <v>50246</v>
      </c>
      <c r="B1607">
        <f t="shared" si="25"/>
        <v>61.56239999999994</v>
      </c>
      <c r="C1607" t="s">
        <v>19</v>
      </c>
      <c r="D1607">
        <v>21.3</v>
      </c>
      <c r="E1607">
        <v>14.6</v>
      </c>
      <c r="F1607">
        <f>IF(martianeum3[[#This Row],[zawartosc '[%']]]&gt;=1,martianeum3[[#This Row],[masa '[kg']]]*martianeum3[[#This Row],[zawartosc '[%']]]*0.01,0)</f>
        <v>3.1098000000000003</v>
      </c>
      <c r="G1607">
        <f>martianeum3[[#This Row],[stan_magazynu '[kg']]]+martianeum3[[#This Row],[ile_kg_materiału_z_ładunku]]</f>
        <v>64.672199999999947</v>
      </c>
      <c r="H1607">
        <f>IF(martianeum3[[#This Row],[stan_po_wydobyciu_z_ładunku]]&gt;=100,100,0)</f>
        <v>0</v>
      </c>
      <c r="I1607">
        <f>martianeum3[[#This Row],[stan_po_wydobyciu_z_ładunku]]-martianeum3[[#This Row],[ile_zabiera_na_orbite]]</f>
        <v>64.672199999999947</v>
      </c>
    </row>
    <row r="1608" spans="1:9" x14ac:dyDescent="0.25">
      <c r="A1608" s="1">
        <v>50247</v>
      </c>
      <c r="B1608">
        <f t="shared" si="25"/>
        <v>64.672199999999947</v>
      </c>
      <c r="C1608" t="s">
        <v>27</v>
      </c>
      <c r="D1608">
        <v>20.2</v>
      </c>
      <c r="E1608">
        <v>6.9</v>
      </c>
      <c r="F1608">
        <f>IF(martianeum3[[#This Row],[zawartosc '[%']]]&gt;=1,martianeum3[[#This Row],[masa '[kg']]]*martianeum3[[#This Row],[zawartosc '[%']]]*0.01,0)</f>
        <v>1.3937999999999999</v>
      </c>
      <c r="G1608">
        <f>martianeum3[[#This Row],[stan_magazynu '[kg']]]+martianeum3[[#This Row],[ile_kg_materiału_z_ładunku]]</f>
        <v>66.065999999999946</v>
      </c>
      <c r="H1608">
        <f>IF(martianeum3[[#This Row],[stan_po_wydobyciu_z_ładunku]]&gt;=100,100,0)</f>
        <v>0</v>
      </c>
      <c r="I1608">
        <f>martianeum3[[#This Row],[stan_po_wydobyciu_z_ładunku]]-martianeum3[[#This Row],[ile_zabiera_na_orbite]]</f>
        <v>66.065999999999946</v>
      </c>
    </row>
    <row r="1609" spans="1:9" x14ac:dyDescent="0.25">
      <c r="A1609" s="1">
        <v>50248</v>
      </c>
      <c r="B1609">
        <f t="shared" si="25"/>
        <v>66.065999999999946</v>
      </c>
      <c r="C1609" t="s">
        <v>13</v>
      </c>
      <c r="D1609">
        <v>16.8</v>
      </c>
      <c r="E1609">
        <v>7.6</v>
      </c>
      <c r="F1609">
        <f>IF(martianeum3[[#This Row],[zawartosc '[%']]]&gt;=1,martianeum3[[#This Row],[masa '[kg']]]*martianeum3[[#This Row],[zawartosc '[%']]]*0.01,0)</f>
        <v>1.2767999999999999</v>
      </c>
      <c r="G1609">
        <f>martianeum3[[#This Row],[stan_magazynu '[kg']]]+martianeum3[[#This Row],[ile_kg_materiału_z_ładunku]]</f>
        <v>67.34279999999994</v>
      </c>
      <c r="H1609">
        <f>IF(martianeum3[[#This Row],[stan_po_wydobyciu_z_ładunku]]&gt;=100,100,0)</f>
        <v>0</v>
      </c>
      <c r="I1609">
        <f>martianeum3[[#This Row],[stan_po_wydobyciu_z_ładunku]]-martianeum3[[#This Row],[ile_zabiera_na_orbite]]</f>
        <v>67.34279999999994</v>
      </c>
    </row>
    <row r="1610" spans="1:9" x14ac:dyDescent="0.25">
      <c r="A1610" s="1">
        <v>50249</v>
      </c>
      <c r="B1610">
        <f t="shared" si="25"/>
        <v>67.34279999999994</v>
      </c>
      <c r="C1610" t="s">
        <v>6</v>
      </c>
      <c r="D1610">
        <v>26.5</v>
      </c>
      <c r="E1610">
        <v>2.5</v>
      </c>
      <c r="F1610">
        <f>IF(martianeum3[[#This Row],[zawartosc '[%']]]&gt;=1,martianeum3[[#This Row],[masa '[kg']]]*martianeum3[[#This Row],[zawartosc '[%']]]*0.01,0)</f>
        <v>0.66249999999999998</v>
      </c>
      <c r="G1610">
        <f>martianeum3[[#This Row],[stan_magazynu '[kg']]]+martianeum3[[#This Row],[ile_kg_materiału_z_ładunku]]</f>
        <v>68.005299999999934</v>
      </c>
      <c r="H1610">
        <f>IF(martianeum3[[#This Row],[stan_po_wydobyciu_z_ładunku]]&gt;=100,100,0)</f>
        <v>0</v>
      </c>
      <c r="I1610">
        <f>martianeum3[[#This Row],[stan_po_wydobyciu_z_ładunku]]-martianeum3[[#This Row],[ile_zabiera_na_orbite]]</f>
        <v>68.005299999999934</v>
      </c>
    </row>
    <row r="1611" spans="1:9" x14ac:dyDescent="0.25">
      <c r="A1611" s="1">
        <v>50250</v>
      </c>
      <c r="B1611">
        <f t="shared" si="25"/>
        <v>68.005299999999934</v>
      </c>
      <c r="C1611" t="s">
        <v>7</v>
      </c>
      <c r="D1611">
        <v>18.899999999999999</v>
      </c>
      <c r="E1611">
        <v>0</v>
      </c>
      <c r="F1611">
        <f>IF(martianeum3[[#This Row],[zawartosc '[%']]]&gt;=1,martianeum3[[#This Row],[masa '[kg']]]*martianeum3[[#This Row],[zawartosc '[%']]]*0.01,0)</f>
        <v>0</v>
      </c>
      <c r="G1611">
        <f>martianeum3[[#This Row],[stan_magazynu '[kg']]]+martianeum3[[#This Row],[ile_kg_materiału_z_ładunku]]</f>
        <v>68.005299999999934</v>
      </c>
      <c r="H1611">
        <f>IF(martianeum3[[#This Row],[stan_po_wydobyciu_z_ładunku]]&gt;=100,100,0)</f>
        <v>0</v>
      </c>
      <c r="I1611">
        <f>martianeum3[[#This Row],[stan_po_wydobyciu_z_ładunku]]-martianeum3[[#This Row],[ile_zabiera_na_orbite]]</f>
        <v>68.005299999999934</v>
      </c>
    </row>
    <row r="1612" spans="1:9" x14ac:dyDescent="0.25">
      <c r="A1612" s="1">
        <v>50251</v>
      </c>
      <c r="B1612">
        <f t="shared" si="25"/>
        <v>68.005299999999934</v>
      </c>
      <c r="C1612" t="s">
        <v>20</v>
      </c>
      <c r="D1612">
        <v>22.9</v>
      </c>
      <c r="E1612">
        <v>1.2</v>
      </c>
      <c r="F1612">
        <f>IF(martianeum3[[#This Row],[zawartosc '[%']]]&gt;=1,martianeum3[[#This Row],[masa '[kg']]]*martianeum3[[#This Row],[zawartosc '[%']]]*0.01,0)</f>
        <v>0.27479999999999999</v>
      </c>
      <c r="G1612">
        <f>martianeum3[[#This Row],[stan_magazynu '[kg']]]+martianeum3[[#This Row],[ile_kg_materiału_z_ładunku]]</f>
        <v>68.280099999999933</v>
      </c>
      <c r="H1612">
        <f>IF(martianeum3[[#This Row],[stan_po_wydobyciu_z_ładunku]]&gt;=100,100,0)</f>
        <v>0</v>
      </c>
      <c r="I1612">
        <f>martianeum3[[#This Row],[stan_po_wydobyciu_z_ładunku]]-martianeum3[[#This Row],[ile_zabiera_na_orbite]]</f>
        <v>68.280099999999933</v>
      </c>
    </row>
    <row r="1613" spans="1:9" x14ac:dyDescent="0.25">
      <c r="A1613" s="1">
        <v>50252</v>
      </c>
      <c r="B1613">
        <f t="shared" si="25"/>
        <v>68.280099999999933</v>
      </c>
      <c r="C1613" t="s">
        <v>19</v>
      </c>
      <c r="D1613">
        <v>11.3</v>
      </c>
      <c r="E1613">
        <v>32.700000000000003</v>
      </c>
      <c r="F1613">
        <f>IF(martianeum3[[#This Row],[zawartosc '[%']]]&gt;=1,martianeum3[[#This Row],[masa '[kg']]]*martianeum3[[#This Row],[zawartosc '[%']]]*0.01,0)</f>
        <v>3.6951000000000005</v>
      </c>
      <c r="G1613">
        <f>martianeum3[[#This Row],[stan_magazynu '[kg']]]+martianeum3[[#This Row],[ile_kg_materiału_z_ładunku]]</f>
        <v>71.97519999999993</v>
      </c>
      <c r="H1613">
        <f>IF(martianeum3[[#This Row],[stan_po_wydobyciu_z_ładunku]]&gt;=100,100,0)</f>
        <v>0</v>
      </c>
      <c r="I1613">
        <f>martianeum3[[#This Row],[stan_po_wydobyciu_z_ładunku]]-martianeum3[[#This Row],[ile_zabiera_na_orbite]]</f>
        <v>71.97519999999993</v>
      </c>
    </row>
    <row r="1614" spans="1:9" x14ac:dyDescent="0.25">
      <c r="A1614" s="1">
        <v>50253</v>
      </c>
      <c r="B1614">
        <f t="shared" si="25"/>
        <v>71.97519999999993</v>
      </c>
      <c r="C1614" t="s">
        <v>13</v>
      </c>
      <c r="D1614">
        <v>13</v>
      </c>
      <c r="E1614">
        <v>1.7</v>
      </c>
      <c r="F1614">
        <f>IF(martianeum3[[#This Row],[zawartosc '[%']]]&gt;=1,martianeum3[[#This Row],[masa '[kg']]]*martianeum3[[#This Row],[zawartosc '[%']]]*0.01,0)</f>
        <v>0.22099999999999997</v>
      </c>
      <c r="G1614">
        <f>martianeum3[[#This Row],[stan_magazynu '[kg']]]+martianeum3[[#This Row],[ile_kg_materiału_z_ładunku]]</f>
        <v>72.196199999999934</v>
      </c>
      <c r="H1614">
        <f>IF(martianeum3[[#This Row],[stan_po_wydobyciu_z_ładunku]]&gt;=100,100,0)</f>
        <v>0</v>
      </c>
      <c r="I1614">
        <f>martianeum3[[#This Row],[stan_po_wydobyciu_z_ładunku]]-martianeum3[[#This Row],[ile_zabiera_na_orbite]]</f>
        <v>72.196199999999934</v>
      </c>
    </row>
    <row r="1615" spans="1:9" x14ac:dyDescent="0.25">
      <c r="A1615" s="1">
        <v>50254</v>
      </c>
      <c r="B1615">
        <f t="shared" si="25"/>
        <v>72.196199999999934</v>
      </c>
      <c r="C1615" t="s">
        <v>8</v>
      </c>
      <c r="D1615">
        <v>18.3</v>
      </c>
      <c r="E1615">
        <v>2.5</v>
      </c>
      <c r="F1615">
        <f>IF(martianeum3[[#This Row],[zawartosc '[%']]]&gt;=1,martianeum3[[#This Row],[masa '[kg']]]*martianeum3[[#This Row],[zawartosc '[%']]]*0.01,0)</f>
        <v>0.45750000000000002</v>
      </c>
      <c r="G1615">
        <f>martianeum3[[#This Row],[stan_magazynu '[kg']]]+martianeum3[[#This Row],[ile_kg_materiału_z_ładunku]]</f>
        <v>72.65369999999993</v>
      </c>
      <c r="H1615">
        <f>IF(martianeum3[[#This Row],[stan_po_wydobyciu_z_ładunku]]&gt;=100,100,0)</f>
        <v>0</v>
      </c>
      <c r="I1615">
        <f>martianeum3[[#This Row],[stan_po_wydobyciu_z_ładunku]]-martianeum3[[#This Row],[ile_zabiera_na_orbite]]</f>
        <v>72.65369999999993</v>
      </c>
    </row>
    <row r="1616" spans="1:9" x14ac:dyDescent="0.25">
      <c r="A1616" s="1">
        <v>50255</v>
      </c>
      <c r="B1616">
        <f t="shared" si="25"/>
        <v>72.65369999999993</v>
      </c>
      <c r="C1616" t="s">
        <v>7</v>
      </c>
      <c r="D1616">
        <v>10.199999999999999</v>
      </c>
      <c r="E1616">
        <v>14.3</v>
      </c>
      <c r="F1616">
        <f>IF(martianeum3[[#This Row],[zawartosc '[%']]]&gt;=1,martianeum3[[#This Row],[masa '[kg']]]*martianeum3[[#This Row],[zawartosc '[%']]]*0.01,0)</f>
        <v>1.4585999999999999</v>
      </c>
      <c r="G1616">
        <f>martianeum3[[#This Row],[stan_magazynu '[kg']]]+martianeum3[[#This Row],[ile_kg_materiału_z_ładunku]]</f>
        <v>74.112299999999934</v>
      </c>
      <c r="H1616">
        <f>IF(martianeum3[[#This Row],[stan_po_wydobyciu_z_ładunku]]&gt;=100,100,0)</f>
        <v>0</v>
      </c>
      <c r="I1616">
        <f>martianeum3[[#This Row],[stan_po_wydobyciu_z_ładunku]]-martianeum3[[#This Row],[ile_zabiera_na_orbite]]</f>
        <v>74.112299999999934</v>
      </c>
    </row>
    <row r="1617" spans="1:9" x14ac:dyDescent="0.25">
      <c r="A1617" s="1">
        <v>50256</v>
      </c>
      <c r="B1617">
        <f t="shared" si="25"/>
        <v>74.112299999999934</v>
      </c>
      <c r="C1617" t="s">
        <v>11</v>
      </c>
      <c r="D1617">
        <v>14.5</v>
      </c>
      <c r="E1617">
        <v>10.5</v>
      </c>
      <c r="F1617">
        <f>IF(martianeum3[[#This Row],[zawartosc '[%']]]&gt;=1,martianeum3[[#This Row],[masa '[kg']]]*martianeum3[[#This Row],[zawartosc '[%']]]*0.01,0)</f>
        <v>1.5225</v>
      </c>
      <c r="G1617">
        <f>martianeum3[[#This Row],[stan_magazynu '[kg']]]+martianeum3[[#This Row],[ile_kg_materiału_z_ładunku]]</f>
        <v>75.634799999999927</v>
      </c>
      <c r="H1617">
        <f>IF(martianeum3[[#This Row],[stan_po_wydobyciu_z_ładunku]]&gt;=100,100,0)</f>
        <v>0</v>
      </c>
      <c r="I1617">
        <f>martianeum3[[#This Row],[stan_po_wydobyciu_z_ładunku]]-martianeum3[[#This Row],[ile_zabiera_na_orbite]]</f>
        <v>75.634799999999927</v>
      </c>
    </row>
    <row r="1618" spans="1:9" x14ac:dyDescent="0.25">
      <c r="A1618" s="1">
        <v>50257</v>
      </c>
      <c r="B1618">
        <f t="shared" si="25"/>
        <v>75.634799999999927</v>
      </c>
      <c r="C1618" t="s">
        <v>14</v>
      </c>
      <c r="D1618">
        <v>12.3</v>
      </c>
      <c r="E1618">
        <v>7.4</v>
      </c>
      <c r="F1618">
        <f>IF(martianeum3[[#This Row],[zawartosc '[%']]]&gt;=1,martianeum3[[#This Row],[masa '[kg']]]*martianeum3[[#This Row],[zawartosc '[%']]]*0.01,0)</f>
        <v>0.91020000000000012</v>
      </c>
      <c r="G1618">
        <f>martianeum3[[#This Row],[stan_magazynu '[kg']]]+martianeum3[[#This Row],[ile_kg_materiału_z_ładunku]]</f>
        <v>76.544999999999931</v>
      </c>
      <c r="H1618">
        <f>IF(martianeum3[[#This Row],[stan_po_wydobyciu_z_ładunku]]&gt;=100,100,0)</f>
        <v>0</v>
      </c>
      <c r="I1618">
        <f>martianeum3[[#This Row],[stan_po_wydobyciu_z_ładunku]]-martianeum3[[#This Row],[ile_zabiera_na_orbite]]</f>
        <v>76.544999999999931</v>
      </c>
    </row>
    <row r="1619" spans="1:9" x14ac:dyDescent="0.25">
      <c r="A1619" s="1">
        <v>50258</v>
      </c>
      <c r="B1619">
        <f t="shared" si="25"/>
        <v>76.544999999999931</v>
      </c>
      <c r="C1619" t="s">
        <v>13</v>
      </c>
      <c r="D1619">
        <v>17</v>
      </c>
      <c r="E1619">
        <v>16.899999999999999</v>
      </c>
      <c r="F1619">
        <f>IF(martianeum3[[#This Row],[zawartosc '[%']]]&gt;=1,martianeum3[[#This Row],[masa '[kg']]]*martianeum3[[#This Row],[zawartosc '[%']]]*0.01,0)</f>
        <v>2.8729999999999998</v>
      </c>
      <c r="G1619">
        <f>martianeum3[[#This Row],[stan_magazynu '[kg']]]+martianeum3[[#This Row],[ile_kg_materiału_z_ładunku]]</f>
        <v>79.417999999999935</v>
      </c>
      <c r="H1619">
        <f>IF(martianeum3[[#This Row],[stan_po_wydobyciu_z_ładunku]]&gt;=100,100,0)</f>
        <v>0</v>
      </c>
      <c r="I1619">
        <f>martianeum3[[#This Row],[stan_po_wydobyciu_z_ładunku]]-martianeum3[[#This Row],[ile_zabiera_na_orbite]]</f>
        <v>79.417999999999935</v>
      </c>
    </row>
    <row r="1620" spans="1:9" x14ac:dyDescent="0.25">
      <c r="A1620" s="1">
        <v>50259</v>
      </c>
      <c r="B1620">
        <f t="shared" si="25"/>
        <v>79.417999999999935</v>
      </c>
      <c r="C1620" t="s">
        <v>5</v>
      </c>
      <c r="D1620">
        <v>17.5</v>
      </c>
      <c r="E1620">
        <v>0</v>
      </c>
      <c r="F1620">
        <f>IF(martianeum3[[#This Row],[zawartosc '[%']]]&gt;=1,martianeum3[[#This Row],[masa '[kg']]]*martianeum3[[#This Row],[zawartosc '[%']]]*0.01,0)</f>
        <v>0</v>
      </c>
      <c r="G1620">
        <f>martianeum3[[#This Row],[stan_magazynu '[kg']]]+martianeum3[[#This Row],[ile_kg_materiału_z_ładunku]]</f>
        <v>79.417999999999935</v>
      </c>
      <c r="H1620">
        <f>IF(martianeum3[[#This Row],[stan_po_wydobyciu_z_ładunku]]&gt;=100,100,0)</f>
        <v>0</v>
      </c>
      <c r="I1620">
        <f>martianeum3[[#This Row],[stan_po_wydobyciu_z_ładunku]]-martianeum3[[#This Row],[ile_zabiera_na_orbite]]</f>
        <v>79.417999999999935</v>
      </c>
    </row>
    <row r="1621" spans="1:9" x14ac:dyDescent="0.25">
      <c r="A1621" s="1">
        <v>50260</v>
      </c>
      <c r="B1621">
        <f t="shared" si="25"/>
        <v>79.417999999999935</v>
      </c>
      <c r="C1621" t="s">
        <v>4</v>
      </c>
      <c r="D1621">
        <v>28.4</v>
      </c>
      <c r="E1621">
        <v>0</v>
      </c>
      <c r="F1621">
        <f>IF(martianeum3[[#This Row],[zawartosc '[%']]]&gt;=1,martianeum3[[#This Row],[masa '[kg']]]*martianeum3[[#This Row],[zawartosc '[%']]]*0.01,0)</f>
        <v>0</v>
      </c>
      <c r="G1621">
        <f>martianeum3[[#This Row],[stan_magazynu '[kg']]]+martianeum3[[#This Row],[ile_kg_materiału_z_ładunku]]</f>
        <v>79.417999999999935</v>
      </c>
      <c r="H1621">
        <f>IF(martianeum3[[#This Row],[stan_po_wydobyciu_z_ładunku]]&gt;=100,100,0)</f>
        <v>0</v>
      </c>
      <c r="I1621">
        <f>martianeum3[[#This Row],[stan_po_wydobyciu_z_ładunku]]-martianeum3[[#This Row],[ile_zabiera_na_orbite]]</f>
        <v>79.417999999999935</v>
      </c>
    </row>
    <row r="1622" spans="1:9" x14ac:dyDescent="0.25">
      <c r="A1622" s="1">
        <v>50261</v>
      </c>
      <c r="B1622">
        <f t="shared" si="25"/>
        <v>79.417999999999935</v>
      </c>
      <c r="C1622" t="s">
        <v>19</v>
      </c>
      <c r="D1622">
        <v>13.1</v>
      </c>
      <c r="E1622">
        <v>36.6</v>
      </c>
      <c r="F1622">
        <f>IF(martianeum3[[#This Row],[zawartosc '[%']]]&gt;=1,martianeum3[[#This Row],[masa '[kg']]]*martianeum3[[#This Row],[zawartosc '[%']]]*0.01,0)</f>
        <v>4.7946</v>
      </c>
      <c r="G1622">
        <f>martianeum3[[#This Row],[stan_magazynu '[kg']]]+martianeum3[[#This Row],[ile_kg_materiału_z_ładunku]]</f>
        <v>84.212599999999938</v>
      </c>
      <c r="H1622">
        <f>IF(martianeum3[[#This Row],[stan_po_wydobyciu_z_ładunku]]&gt;=100,100,0)</f>
        <v>0</v>
      </c>
      <c r="I1622">
        <f>martianeum3[[#This Row],[stan_po_wydobyciu_z_ładunku]]-martianeum3[[#This Row],[ile_zabiera_na_orbite]]</f>
        <v>84.212599999999938</v>
      </c>
    </row>
    <row r="1623" spans="1:9" x14ac:dyDescent="0.25">
      <c r="A1623" s="1">
        <v>50262</v>
      </c>
      <c r="B1623">
        <f t="shared" si="25"/>
        <v>84.212599999999938</v>
      </c>
      <c r="C1623" t="s">
        <v>7</v>
      </c>
      <c r="D1623">
        <v>16.600000000000001</v>
      </c>
      <c r="E1623">
        <v>6.6</v>
      </c>
      <c r="F1623">
        <f>IF(martianeum3[[#This Row],[zawartosc '[%']]]&gt;=1,martianeum3[[#This Row],[masa '[kg']]]*martianeum3[[#This Row],[zawartosc '[%']]]*0.01,0)</f>
        <v>1.0956000000000001</v>
      </c>
      <c r="G1623">
        <f>martianeum3[[#This Row],[stan_magazynu '[kg']]]+martianeum3[[#This Row],[ile_kg_materiału_z_ładunku]]</f>
        <v>85.308199999999943</v>
      </c>
      <c r="H1623">
        <f>IF(martianeum3[[#This Row],[stan_po_wydobyciu_z_ładunku]]&gt;=100,100,0)</f>
        <v>0</v>
      </c>
      <c r="I1623">
        <f>martianeum3[[#This Row],[stan_po_wydobyciu_z_ładunku]]-martianeum3[[#This Row],[ile_zabiera_na_orbite]]</f>
        <v>85.308199999999943</v>
      </c>
    </row>
    <row r="1624" spans="1:9" x14ac:dyDescent="0.25">
      <c r="A1624" s="1">
        <v>50263</v>
      </c>
      <c r="B1624">
        <f t="shared" si="25"/>
        <v>85.308199999999943</v>
      </c>
      <c r="C1624" t="s">
        <v>19</v>
      </c>
      <c r="D1624">
        <v>20.2</v>
      </c>
      <c r="E1624">
        <v>0</v>
      </c>
      <c r="F1624">
        <f>IF(martianeum3[[#This Row],[zawartosc '[%']]]&gt;=1,martianeum3[[#This Row],[masa '[kg']]]*martianeum3[[#This Row],[zawartosc '[%']]]*0.01,0)</f>
        <v>0</v>
      </c>
      <c r="G1624">
        <f>martianeum3[[#This Row],[stan_magazynu '[kg']]]+martianeum3[[#This Row],[ile_kg_materiału_z_ładunku]]</f>
        <v>85.308199999999943</v>
      </c>
      <c r="H1624">
        <f>IF(martianeum3[[#This Row],[stan_po_wydobyciu_z_ładunku]]&gt;=100,100,0)</f>
        <v>0</v>
      </c>
      <c r="I1624">
        <f>martianeum3[[#This Row],[stan_po_wydobyciu_z_ładunku]]-martianeum3[[#This Row],[ile_zabiera_na_orbite]]</f>
        <v>85.308199999999943</v>
      </c>
    </row>
    <row r="1625" spans="1:9" x14ac:dyDescent="0.25">
      <c r="A1625" s="1">
        <v>50264</v>
      </c>
      <c r="B1625">
        <f t="shared" si="25"/>
        <v>85.308199999999943</v>
      </c>
      <c r="C1625" t="s">
        <v>7</v>
      </c>
      <c r="D1625">
        <v>26.4</v>
      </c>
      <c r="E1625">
        <v>11.9</v>
      </c>
      <c r="F1625">
        <f>IF(martianeum3[[#This Row],[zawartosc '[%']]]&gt;=1,martianeum3[[#This Row],[masa '[kg']]]*martianeum3[[#This Row],[zawartosc '[%']]]*0.01,0)</f>
        <v>3.1415999999999999</v>
      </c>
      <c r="G1625">
        <f>martianeum3[[#This Row],[stan_magazynu '[kg']]]+martianeum3[[#This Row],[ile_kg_materiału_z_ładunku]]</f>
        <v>88.449799999999939</v>
      </c>
      <c r="H1625">
        <f>IF(martianeum3[[#This Row],[stan_po_wydobyciu_z_ładunku]]&gt;=100,100,0)</f>
        <v>0</v>
      </c>
      <c r="I1625">
        <f>martianeum3[[#This Row],[stan_po_wydobyciu_z_ładunku]]-martianeum3[[#This Row],[ile_zabiera_na_orbite]]</f>
        <v>88.449799999999939</v>
      </c>
    </row>
    <row r="1626" spans="1:9" x14ac:dyDescent="0.25">
      <c r="A1626" s="1">
        <v>50265</v>
      </c>
      <c r="B1626">
        <f t="shared" si="25"/>
        <v>88.449799999999939</v>
      </c>
      <c r="C1626" t="s">
        <v>10</v>
      </c>
      <c r="D1626">
        <v>11.8</v>
      </c>
      <c r="E1626">
        <v>0</v>
      </c>
      <c r="F1626">
        <f>IF(martianeum3[[#This Row],[zawartosc '[%']]]&gt;=1,martianeum3[[#This Row],[masa '[kg']]]*martianeum3[[#This Row],[zawartosc '[%']]]*0.01,0)</f>
        <v>0</v>
      </c>
      <c r="G1626">
        <f>martianeum3[[#This Row],[stan_magazynu '[kg']]]+martianeum3[[#This Row],[ile_kg_materiału_z_ładunku]]</f>
        <v>88.449799999999939</v>
      </c>
      <c r="H1626">
        <f>IF(martianeum3[[#This Row],[stan_po_wydobyciu_z_ładunku]]&gt;=100,100,0)</f>
        <v>0</v>
      </c>
      <c r="I1626">
        <f>martianeum3[[#This Row],[stan_po_wydobyciu_z_ładunku]]-martianeum3[[#This Row],[ile_zabiera_na_orbite]]</f>
        <v>88.449799999999939</v>
      </c>
    </row>
    <row r="1627" spans="1:9" x14ac:dyDescent="0.25">
      <c r="A1627" s="1">
        <v>50266</v>
      </c>
      <c r="B1627">
        <f t="shared" si="25"/>
        <v>88.449799999999939</v>
      </c>
      <c r="C1627" t="s">
        <v>17</v>
      </c>
      <c r="D1627">
        <v>19.5</v>
      </c>
      <c r="E1627">
        <v>6.4</v>
      </c>
      <c r="F1627">
        <f>IF(martianeum3[[#This Row],[zawartosc '[%']]]&gt;=1,martianeum3[[#This Row],[masa '[kg']]]*martianeum3[[#This Row],[zawartosc '[%']]]*0.01,0)</f>
        <v>1.2480000000000002</v>
      </c>
      <c r="G1627">
        <f>martianeum3[[#This Row],[stan_magazynu '[kg']]]+martianeum3[[#This Row],[ile_kg_materiału_z_ładunku]]</f>
        <v>89.697799999999944</v>
      </c>
      <c r="H1627">
        <f>IF(martianeum3[[#This Row],[stan_po_wydobyciu_z_ładunku]]&gt;=100,100,0)</f>
        <v>0</v>
      </c>
      <c r="I1627">
        <f>martianeum3[[#This Row],[stan_po_wydobyciu_z_ładunku]]-martianeum3[[#This Row],[ile_zabiera_na_orbite]]</f>
        <v>89.697799999999944</v>
      </c>
    </row>
    <row r="1628" spans="1:9" x14ac:dyDescent="0.25">
      <c r="A1628" s="1">
        <v>50267</v>
      </c>
      <c r="B1628">
        <f t="shared" si="25"/>
        <v>89.697799999999944</v>
      </c>
      <c r="C1628" t="s">
        <v>19</v>
      </c>
      <c r="D1628">
        <v>12</v>
      </c>
      <c r="E1628">
        <v>13.3</v>
      </c>
      <c r="F1628">
        <f>IF(martianeum3[[#This Row],[zawartosc '[%']]]&gt;=1,martianeum3[[#This Row],[masa '[kg']]]*martianeum3[[#This Row],[zawartosc '[%']]]*0.01,0)</f>
        <v>1.5960000000000003</v>
      </c>
      <c r="G1628">
        <f>martianeum3[[#This Row],[stan_magazynu '[kg']]]+martianeum3[[#This Row],[ile_kg_materiału_z_ładunku]]</f>
        <v>91.293799999999948</v>
      </c>
      <c r="H1628">
        <f>IF(martianeum3[[#This Row],[stan_po_wydobyciu_z_ładunku]]&gt;=100,100,0)</f>
        <v>0</v>
      </c>
      <c r="I1628">
        <f>martianeum3[[#This Row],[stan_po_wydobyciu_z_ładunku]]-martianeum3[[#This Row],[ile_zabiera_na_orbite]]</f>
        <v>91.293799999999948</v>
      </c>
    </row>
    <row r="1629" spans="1:9" x14ac:dyDescent="0.25">
      <c r="A1629" s="1">
        <v>50268</v>
      </c>
      <c r="B1629">
        <f t="shared" si="25"/>
        <v>91.293799999999948</v>
      </c>
      <c r="C1629" t="s">
        <v>22</v>
      </c>
      <c r="D1629">
        <v>16.3</v>
      </c>
      <c r="E1629">
        <v>7.5</v>
      </c>
      <c r="F1629">
        <f>IF(martianeum3[[#This Row],[zawartosc '[%']]]&gt;=1,martianeum3[[#This Row],[masa '[kg']]]*martianeum3[[#This Row],[zawartosc '[%']]]*0.01,0)</f>
        <v>1.2224999999999999</v>
      </c>
      <c r="G1629">
        <f>martianeum3[[#This Row],[stan_magazynu '[kg']]]+martianeum3[[#This Row],[ile_kg_materiału_z_ładunku]]</f>
        <v>92.516299999999944</v>
      </c>
      <c r="H1629">
        <f>IF(martianeum3[[#This Row],[stan_po_wydobyciu_z_ładunku]]&gt;=100,100,0)</f>
        <v>0</v>
      </c>
      <c r="I1629">
        <f>martianeum3[[#This Row],[stan_po_wydobyciu_z_ładunku]]-martianeum3[[#This Row],[ile_zabiera_na_orbite]]</f>
        <v>92.516299999999944</v>
      </c>
    </row>
    <row r="1630" spans="1:9" x14ac:dyDescent="0.25">
      <c r="A1630" s="1">
        <v>50269</v>
      </c>
      <c r="B1630">
        <f t="shared" si="25"/>
        <v>92.516299999999944</v>
      </c>
      <c r="C1630" t="s">
        <v>17</v>
      </c>
      <c r="D1630">
        <v>22.8</v>
      </c>
      <c r="E1630">
        <v>2.7</v>
      </c>
      <c r="F1630">
        <f>IF(martianeum3[[#This Row],[zawartosc '[%']]]&gt;=1,martianeum3[[#This Row],[masa '[kg']]]*martianeum3[[#This Row],[zawartosc '[%']]]*0.01,0)</f>
        <v>0.61560000000000015</v>
      </c>
      <c r="G1630">
        <f>martianeum3[[#This Row],[stan_magazynu '[kg']]]+martianeum3[[#This Row],[ile_kg_materiału_z_ładunku]]</f>
        <v>93.131899999999945</v>
      </c>
      <c r="H1630">
        <f>IF(martianeum3[[#This Row],[stan_po_wydobyciu_z_ładunku]]&gt;=100,100,0)</f>
        <v>0</v>
      </c>
      <c r="I1630">
        <f>martianeum3[[#This Row],[stan_po_wydobyciu_z_ładunku]]-martianeum3[[#This Row],[ile_zabiera_na_orbite]]</f>
        <v>93.131899999999945</v>
      </c>
    </row>
    <row r="1631" spans="1:9" x14ac:dyDescent="0.25">
      <c r="A1631" s="1">
        <v>50270</v>
      </c>
      <c r="B1631">
        <f t="shared" si="25"/>
        <v>93.131899999999945</v>
      </c>
      <c r="C1631" t="s">
        <v>10</v>
      </c>
      <c r="D1631">
        <v>16.2</v>
      </c>
      <c r="E1631">
        <v>43.3</v>
      </c>
      <c r="F1631">
        <f>IF(martianeum3[[#This Row],[zawartosc '[%']]]&gt;=1,martianeum3[[#This Row],[masa '[kg']]]*martianeum3[[#This Row],[zawartosc '[%']]]*0.01,0)</f>
        <v>7.0145999999999997</v>
      </c>
      <c r="G1631">
        <f>martianeum3[[#This Row],[stan_magazynu '[kg']]]+martianeum3[[#This Row],[ile_kg_materiału_z_ładunku]]</f>
        <v>100.14649999999995</v>
      </c>
      <c r="H1631">
        <f>IF(martianeum3[[#This Row],[stan_po_wydobyciu_z_ładunku]]&gt;=100,100,0)</f>
        <v>100</v>
      </c>
      <c r="I1631">
        <f>martianeum3[[#This Row],[stan_po_wydobyciu_z_ładunku]]-martianeum3[[#This Row],[ile_zabiera_na_orbite]]</f>
        <v>0.14649999999994634</v>
      </c>
    </row>
    <row r="1632" spans="1:9" x14ac:dyDescent="0.25">
      <c r="A1632" s="1">
        <v>50271</v>
      </c>
      <c r="B1632">
        <f t="shared" si="25"/>
        <v>0.14649999999994634</v>
      </c>
      <c r="C1632" t="s">
        <v>24</v>
      </c>
      <c r="D1632">
        <v>11.5</v>
      </c>
      <c r="E1632">
        <v>3.1</v>
      </c>
      <c r="F1632">
        <f>IF(martianeum3[[#This Row],[zawartosc '[%']]]&gt;=1,martianeum3[[#This Row],[masa '[kg']]]*martianeum3[[#This Row],[zawartosc '[%']]]*0.01,0)</f>
        <v>0.35649999999999998</v>
      </c>
      <c r="G1632">
        <f>martianeum3[[#This Row],[stan_magazynu '[kg']]]+martianeum3[[#This Row],[ile_kg_materiału_z_ładunku]]</f>
        <v>0.50299999999994638</v>
      </c>
      <c r="H1632">
        <f>IF(martianeum3[[#This Row],[stan_po_wydobyciu_z_ładunku]]&gt;=100,100,0)</f>
        <v>0</v>
      </c>
      <c r="I1632">
        <f>martianeum3[[#This Row],[stan_po_wydobyciu_z_ładunku]]-martianeum3[[#This Row],[ile_zabiera_na_orbite]]</f>
        <v>0.50299999999994638</v>
      </c>
    </row>
    <row r="1633" spans="1:9" x14ac:dyDescent="0.25">
      <c r="A1633" s="1">
        <v>50272</v>
      </c>
      <c r="B1633">
        <f t="shared" si="25"/>
        <v>0.50299999999994638</v>
      </c>
      <c r="C1633" t="s">
        <v>13</v>
      </c>
      <c r="D1633">
        <v>13.5</v>
      </c>
      <c r="E1633">
        <v>0</v>
      </c>
      <c r="F1633">
        <f>IF(martianeum3[[#This Row],[zawartosc '[%']]]&gt;=1,martianeum3[[#This Row],[masa '[kg']]]*martianeum3[[#This Row],[zawartosc '[%']]]*0.01,0)</f>
        <v>0</v>
      </c>
      <c r="G1633">
        <f>martianeum3[[#This Row],[stan_magazynu '[kg']]]+martianeum3[[#This Row],[ile_kg_materiału_z_ładunku]]</f>
        <v>0.50299999999994638</v>
      </c>
      <c r="H1633">
        <f>IF(martianeum3[[#This Row],[stan_po_wydobyciu_z_ładunku]]&gt;=100,100,0)</f>
        <v>0</v>
      </c>
      <c r="I1633">
        <f>martianeum3[[#This Row],[stan_po_wydobyciu_z_ładunku]]-martianeum3[[#This Row],[ile_zabiera_na_orbite]]</f>
        <v>0.50299999999994638</v>
      </c>
    </row>
    <row r="1634" spans="1:9" x14ac:dyDescent="0.25">
      <c r="A1634" s="1">
        <v>50273</v>
      </c>
      <c r="B1634">
        <f t="shared" si="25"/>
        <v>0.50299999999994638</v>
      </c>
      <c r="C1634" t="s">
        <v>17</v>
      </c>
      <c r="D1634">
        <v>16.2</v>
      </c>
      <c r="E1634">
        <v>6.4</v>
      </c>
      <c r="F1634">
        <f>IF(martianeum3[[#This Row],[zawartosc '[%']]]&gt;=1,martianeum3[[#This Row],[masa '[kg']]]*martianeum3[[#This Row],[zawartosc '[%']]]*0.01,0)</f>
        <v>1.0368000000000002</v>
      </c>
      <c r="G1634">
        <f>martianeum3[[#This Row],[stan_magazynu '[kg']]]+martianeum3[[#This Row],[ile_kg_materiału_z_ładunku]]</f>
        <v>1.5397999999999465</v>
      </c>
      <c r="H1634">
        <f>IF(martianeum3[[#This Row],[stan_po_wydobyciu_z_ładunku]]&gt;=100,100,0)</f>
        <v>0</v>
      </c>
      <c r="I1634">
        <f>martianeum3[[#This Row],[stan_po_wydobyciu_z_ładunku]]-martianeum3[[#This Row],[ile_zabiera_na_orbite]]</f>
        <v>1.5397999999999465</v>
      </c>
    </row>
    <row r="1635" spans="1:9" x14ac:dyDescent="0.25">
      <c r="A1635" s="1">
        <v>50274</v>
      </c>
      <c r="B1635">
        <f t="shared" si="25"/>
        <v>1.5397999999999465</v>
      </c>
      <c r="C1635" t="s">
        <v>10</v>
      </c>
      <c r="D1635">
        <v>18.5</v>
      </c>
      <c r="E1635">
        <v>24.9</v>
      </c>
      <c r="F1635">
        <f>IF(martianeum3[[#This Row],[zawartosc '[%']]]&gt;=1,martianeum3[[#This Row],[masa '[kg']]]*martianeum3[[#This Row],[zawartosc '[%']]]*0.01,0)</f>
        <v>4.6064999999999996</v>
      </c>
      <c r="G1635">
        <f>martianeum3[[#This Row],[stan_magazynu '[kg']]]+martianeum3[[#This Row],[ile_kg_materiału_z_ładunku]]</f>
        <v>6.1462999999999459</v>
      </c>
      <c r="H1635">
        <f>IF(martianeum3[[#This Row],[stan_po_wydobyciu_z_ładunku]]&gt;=100,100,0)</f>
        <v>0</v>
      </c>
      <c r="I1635">
        <f>martianeum3[[#This Row],[stan_po_wydobyciu_z_ładunku]]-martianeum3[[#This Row],[ile_zabiera_na_orbite]]</f>
        <v>6.1462999999999459</v>
      </c>
    </row>
    <row r="1636" spans="1:9" x14ac:dyDescent="0.25">
      <c r="A1636" s="1">
        <v>50275</v>
      </c>
      <c r="B1636">
        <f t="shared" si="25"/>
        <v>6.1462999999999459</v>
      </c>
      <c r="C1636" t="s">
        <v>19</v>
      </c>
      <c r="D1636">
        <v>10.9</v>
      </c>
      <c r="E1636">
        <v>0</v>
      </c>
      <c r="F1636">
        <f>IF(martianeum3[[#This Row],[zawartosc '[%']]]&gt;=1,martianeum3[[#This Row],[masa '[kg']]]*martianeum3[[#This Row],[zawartosc '[%']]]*0.01,0)</f>
        <v>0</v>
      </c>
      <c r="G1636">
        <f>martianeum3[[#This Row],[stan_magazynu '[kg']]]+martianeum3[[#This Row],[ile_kg_materiału_z_ładunku]]</f>
        <v>6.1462999999999459</v>
      </c>
      <c r="H1636">
        <f>IF(martianeum3[[#This Row],[stan_po_wydobyciu_z_ładunku]]&gt;=100,100,0)</f>
        <v>0</v>
      </c>
      <c r="I1636">
        <f>martianeum3[[#This Row],[stan_po_wydobyciu_z_ładunku]]-martianeum3[[#This Row],[ile_zabiera_na_orbite]]</f>
        <v>6.1462999999999459</v>
      </c>
    </row>
    <row r="1637" spans="1:9" x14ac:dyDescent="0.25">
      <c r="A1637" s="1">
        <v>50276</v>
      </c>
      <c r="B1637">
        <f t="shared" si="25"/>
        <v>6.1462999999999459</v>
      </c>
      <c r="C1637" t="s">
        <v>17</v>
      </c>
      <c r="D1637">
        <v>23.9</v>
      </c>
      <c r="E1637">
        <v>4.5</v>
      </c>
      <c r="F1637">
        <f>IF(martianeum3[[#This Row],[zawartosc '[%']]]&gt;=1,martianeum3[[#This Row],[masa '[kg']]]*martianeum3[[#This Row],[zawartosc '[%']]]*0.01,0)</f>
        <v>1.0754999999999999</v>
      </c>
      <c r="G1637">
        <f>martianeum3[[#This Row],[stan_magazynu '[kg']]]+martianeum3[[#This Row],[ile_kg_materiału_z_ładunku]]</f>
        <v>7.2217999999999458</v>
      </c>
      <c r="H1637">
        <f>IF(martianeum3[[#This Row],[stan_po_wydobyciu_z_ładunku]]&gt;=100,100,0)</f>
        <v>0</v>
      </c>
      <c r="I1637">
        <f>martianeum3[[#This Row],[stan_po_wydobyciu_z_ładunku]]-martianeum3[[#This Row],[ile_zabiera_na_orbite]]</f>
        <v>7.2217999999999458</v>
      </c>
    </row>
    <row r="1638" spans="1:9" x14ac:dyDescent="0.25">
      <c r="A1638" s="1">
        <v>50277</v>
      </c>
      <c r="B1638">
        <f t="shared" si="25"/>
        <v>7.2217999999999458</v>
      </c>
      <c r="C1638" t="s">
        <v>11</v>
      </c>
      <c r="D1638">
        <v>20.2</v>
      </c>
      <c r="E1638">
        <v>0</v>
      </c>
      <c r="F1638">
        <f>IF(martianeum3[[#This Row],[zawartosc '[%']]]&gt;=1,martianeum3[[#This Row],[masa '[kg']]]*martianeum3[[#This Row],[zawartosc '[%']]]*0.01,0)</f>
        <v>0</v>
      </c>
      <c r="G1638">
        <f>martianeum3[[#This Row],[stan_magazynu '[kg']]]+martianeum3[[#This Row],[ile_kg_materiału_z_ładunku]]</f>
        <v>7.2217999999999458</v>
      </c>
      <c r="H1638">
        <f>IF(martianeum3[[#This Row],[stan_po_wydobyciu_z_ładunku]]&gt;=100,100,0)</f>
        <v>0</v>
      </c>
      <c r="I1638">
        <f>martianeum3[[#This Row],[stan_po_wydobyciu_z_ładunku]]-martianeum3[[#This Row],[ile_zabiera_na_orbite]]</f>
        <v>7.2217999999999458</v>
      </c>
    </row>
    <row r="1639" spans="1:9" x14ac:dyDescent="0.25">
      <c r="A1639" s="1">
        <v>50278</v>
      </c>
      <c r="B1639">
        <f t="shared" si="25"/>
        <v>7.2217999999999458</v>
      </c>
      <c r="C1639" t="s">
        <v>7</v>
      </c>
      <c r="D1639">
        <v>23.3</v>
      </c>
      <c r="E1639">
        <v>0</v>
      </c>
      <c r="F1639">
        <f>IF(martianeum3[[#This Row],[zawartosc '[%']]]&gt;=1,martianeum3[[#This Row],[masa '[kg']]]*martianeum3[[#This Row],[zawartosc '[%']]]*0.01,0)</f>
        <v>0</v>
      </c>
      <c r="G1639">
        <f>martianeum3[[#This Row],[stan_magazynu '[kg']]]+martianeum3[[#This Row],[ile_kg_materiału_z_ładunku]]</f>
        <v>7.2217999999999458</v>
      </c>
      <c r="H1639">
        <f>IF(martianeum3[[#This Row],[stan_po_wydobyciu_z_ładunku]]&gt;=100,100,0)</f>
        <v>0</v>
      </c>
      <c r="I1639">
        <f>martianeum3[[#This Row],[stan_po_wydobyciu_z_ładunku]]-martianeum3[[#This Row],[ile_zabiera_na_orbite]]</f>
        <v>7.2217999999999458</v>
      </c>
    </row>
    <row r="1640" spans="1:9" x14ac:dyDescent="0.25">
      <c r="A1640" s="1">
        <v>50279</v>
      </c>
      <c r="B1640">
        <f t="shared" si="25"/>
        <v>7.2217999999999458</v>
      </c>
      <c r="C1640" t="s">
        <v>13</v>
      </c>
      <c r="D1640">
        <v>26.3</v>
      </c>
      <c r="E1640">
        <v>2.2000000000000002</v>
      </c>
      <c r="F1640">
        <f>IF(martianeum3[[#This Row],[zawartosc '[%']]]&gt;=1,martianeum3[[#This Row],[masa '[kg']]]*martianeum3[[#This Row],[zawartosc '[%']]]*0.01,0)</f>
        <v>0.57860000000000011</v>
      </c>
      <c r="G1640">
        <f>martianeum3[[#This Row],[stan_magazynu '[kg']]]+martianeum3[[#This Row],[ile_kg_materiału_z_ładunku]]</f>
        <v>7.8003999999999456</v>
      </c>
      <c r="H1640">
        <f>IF(martianeum3[[#This Row],[stan_po_wydobyciu_z_ładunku]]&gt;=100,100,0)</f>
        <v>0</v>
      </c>
      <c r="I1640">
        <f>martianeum3[[#This Row],[stan_po_wydobyciu_z_ładunku]]-martianeum3[[#This Row],[ile_zabiera_na_orbite]]</f>
        <v>7.8003999999999456</v>
      </c>
    </row>
    <row r="1641" spans="1:9" x14ac:dyDescent="0.25">
      <c r="A1641" s="1">
        <v>50280</v>
      </c>
      <c r="B1641">
        <f t="shared" si="25"/>
        <v>7.8003999999999456</v>
      </c>
      <c r="C1641" t="s">
        <v>13</v>
      </c>
      <c r="D1641">
        <v>20.3</v>
      </c>
      <c r="E1641">
        <v>16.600000000000001</v>
      </c>
      <c r="F1641">
        <f>IF(martianeum3[[#This Row],[zawartosc '[%']]]&gt;=1,martianeum3[[#This Row],[masa '[kg']]]*martianeum3[[#This Row],[zawartosc '[%']]]*0.01,0)</f>
        <v>3.3698000000000001</v>
      </c>
      <c r="G1641">
        <f>martianeum3[[#This Row],[stan_magazynu '[kg']]]+martianeum3[[#This Row],[ile_kg_materiału_z_ładunku]]</f>
        <v>11.170199999999946</v>
      </c>
      <c r="H1641">
        <f>IF(martianeum3[[#This Row],[stan_po_wydobyciu_z_ładunku]]&gt;=100,100,0)</f>
        <v>0</v>
      </c>
      <c r="I1641">
        <f>martianeum3[[#This Row],[stan_po_wydobyciu_z_ładunku]]-martianeum3[[#This Row],[ile_zabiera_na_orbite]]</f>
        <v>11.170199999999946</v>
      </c>
    </row>
    <row r="1642" spans="1:9" x14ac:dyDescent="0.25">
      <c r="A1642" s="1">
        <v>50281</v>
      </c>
      <c r="B1642">
        <f t="shared" si="25"/>
        <v>11.170199999999946</v>
      </c>
      <c r="C1642" t="s">
        <v>10</v>
      </c>
      <c r="D1642">
        <v>11.1</v>
      </c>
      <c r="E1642">
        <v>38</v>
      </c>
      <c r="F1642">
        <f>IF(martianeum3[[#This Row],[zawartosc '[%']]]&gt;=1,martianeum3[[#This Row],[masa '[kg']]]*martianeum3[[#This Row],[zawartosc '[%']]]*0.01,0)</f>
        <v>4.218</v>
      </c>
      <c r="G1642">
        <f>martianeum3[[#This Row],[stan_magazynu '[kg']]]+martianeum3[[#This Row],[ile_kg_materiału_z_ładunku]]</f>
        <v>15.388199999999946</v>
      </c>
      <c r="H1642">
        <f>IF(martianeum3[[#This Row],[stan_po_wydobyciu_z_ładunku]]&gt;=100,100,0)</f>
        <v>0</v>
      </c>
      <c r="I1642">
        <f>martianeum3[[#This Row],[stan_po_wydobyciu_z_ładunku]]-martianeum3[[#This Row],[ile_zabiera_na_orbite]]</f>
        <v>15.388199999999946</v>
      </c>
    </row>
    <row r="1643" spans="1:9" x14ac:dyDescent="0.25">
      <c r="A1643" s="1">
        <v>50282</v>
      </c>
      <c r="B1643">
        <f t="shared" si="25"/>
        <v>15.388199999999946</v>
      </c>
      <c r="C1643" t="s">
        <v>5</v>
      </c>
      <c r="D1643">
        <v>10.7</v>
      </c>
      <c r="E1643">
        <v>1.2</v>
      </c>
      <c r="F1643">
        <f>IF(martianeum3[[#This Row],[zawartosc '[%']]]&gt;=1,martianeum3[[#This Row],[masa '[kg']]]*martianeum3[[#This Row],[zawartosc '[%']]]*0.01,0)</f>
        <v>0.12839999999999999</v>
      </c>
      <c r="G1643">
        <f>martianeum3[[#This Row],[stan_magazynu '[kg']]]+martianeum3[[#This Row],[ile_kg_materiału_z_ładunku]]</f>
        <v>15.516599999999945</v>
      </c>
      <c r="H1643">
        <f>IF(martianeum3[[#This Row],[stan_po_wydobyciu_z_ładunku]]&gt;=100,100,0)</f>
        <v>0</v>
      </c>
      <c r="I1643">
        <f>martianeum3[[#This Row],[stan_po_wydobyciu_z_ładunku]]-martianeum3[[#This Row],[ile_zabiera_na_orbite]]</f>
        <v>15.516599999999945</v>
      </c>
    </row>
    <row r="1644" spans="1:9" x14ac:dyDescent="0.25">
      <c r="A1644" s="1">
        <v>50283</v>
      </c>
      <c r="B1644">
        <f t="shared" si="25"/>
        <v>15.516599999999945</v>
      </c>
      <c r="C1644" t="s">
        <v>21</v>
      </c>
      <c r="D1644">
        <v>21.8</v>
      </c>
      <c r="E1644">
        <v>0</v>
      </c>
      <c r="F1644">
        <f>IF(martianeum3[[#This Row],[zawartosc '[%']]]&gt;=1,martianeum3[[#This Row],[masa '[kg']]]*martianeum3[[#This Row],[zawartosc '[%']]]*0.01,0)</f>
        <v>0</v>
      </c>
      <c r="G1644">
        <f>martianeum3[[#This Row],[stan_magazynu '[kg']]]+martianeum3[[#This Row],[ile_kg_materiału_z_ładunku]]</f>
        <v>15.516599999999945</v>
      </c>
      <c r="H1644">
        <f>IF(martianeum3[[#This Row],[stan_po_wydobyciu_z_ładunku]]&gt;=100,100,0)</f>
        <v>0</v>
      </c>
      <c r="I1644">
        <f>martianeum3[[#This Row],[stan_po_wydobyciu_z_ładunku]]-martianeum3[[#This Row],[ile_zabiera_na_orbite]]</f>
        <v>15.516599999999945</v>
      </c>
    </row>
    <row r="1645" spans="1:9" x14ac:dyDescent="0.25">
      <c r="A1645" s="1">
        <v>50284</v>
      </c>
      <c r="B1645">
        <f t="shared" si="25"/>
        <v>15.516599999999945</v>
      </c>
      <c r="C1645" t="s">
        <v>7</v>
      </c>
      <c r="D1645">
        <v>29.7</v>
      </c>
      <c r="E1645">
        <v>2.5</v>
      </c>
      <c r="F1645">
        <f>IF(martianeum3[[#This Row],[zawartosc '[%']]]&gt;=1,martianeum3[[#This Row],[masa '[kg']]]*martianeum3[[#This Row],[zawartosc '[%']]]*0.01,0)</f>
        <v>0.74250000000000005</v>
      </c>
      <c r="G1645">
        <f>martianeum3[[#This Row],[stan_magazynu '[kg']]]+martianeum3[[#This Row],[ile_kg_materiału_z_ładunku]]</f>
        <v>16.259099999999947</v>
      </c>
      <c r="H1645">
        <f>IF(martianeum3[[#This Row],[stan_po_wydobyciu_z_ładunku]]&gt;=100,100,0)</f>
        <v>0</v>
      </c>
      <c r="I1645">
        <f>martianeum3[[#This Row],[stan_po_wydobyciu_z_ładunku]]-martianeum3[[#This Row],[ile_zabiera_na_orbite]]</f>
        <v>16.259099999999947</v>
      </c>
    </row>
    <row r="1646" spans="1:9" x14ac:dyDescent="0.25">
      <c r="A1646" s="1">
        <v>50285</v>
      </c>
      <c r="B1646">
        <f t="shared" si="25"/>
        <v>16.259099999999947</v>
      </c>
      <c r="C1646" t="s">
        <v>10</v>
      </c>
      <c r="D1646">
        <v>21.7</v>
      </c>
      <c r="E1646">
        <v>16.100000000000001</v>
      </c>
      <c r="F1646">
        <f>IF(martianeum3[[#This Row],[zawartosc '[%']]]&gt;=1,martianeum3[[#This Row],[masa '[kg']]]*martianeum3[[#This Row],[zawartosc '[%']]]*0.01,0)</f>
        <v>3.4937</v>
      </c>
      <c r="G1646">
        <f>martianeum3[[#This Row],[stan_magazynu '[kg']]]+martianeum3[[#This Row],[ile_kg_materiału_z_ładunku]]</f>
        <v>19.752799999999947</v>
      </c>
      <c r="H1646">
        <f>IF(martianeum3[[#This Row],[stan_po_wydobyciu_z_ładunku]]&gt;=100,100,0)</f>
        <v>0</v>
      </c>
      <c r="I1646">
        <f>martianeum3[[#This Row],[stan_po_wydobyciu_z_ładunku]]-martianeum3[[#This Row],[ile_zabiera_na_orbite]]</f>
        <v>19.752799999999947</v>
      </c>
    </row>
    <row r="1647" spans="1:9" x14ac:dyDescent="0.25">
      <c r="A1647" s="1">
        <v>50286</v>
      </c>
      <c r="B1647">
        <f t="shared" si="25"/>
        <v>19.752799999999947</v>
      </c>
      <c r="C1647" t="s">
        <v>10</v>
      </c>
      <c r="D1647">
        <v>26</v>
      </c>
      <c r="E1647">
        <v>47.6</v>
      </c>
      <c r="F1647">
        <f>IF(martianeum3[[#This Row],[zawartosc '[%']]]&gt;=1,martianeum3[[#This Row],[masa '[kg']]]*martianeum3[[#This Row],[zawartosc '[%']]]*0.01,0)</f>
        <v>12.376000000000001</v>
      </c>
      <c r="G1647">
        <f>martianeum3[[#This Row],[stan_magazynu '[kg']]]+martianeum3[[#This Row],[ile_kg_materiału_z_ładunku]]</f>
        <v>32.128799999999949</v>
      </c>
      <c r="H1647">
        <f>IF(martianeum3[[#This Row],[stan_po_wydobyciu_z_ładunku]]&gt;=100,100,0)</f>
        <v>0</v>
      </c>
      <c r="I1647">
        <f>martianeum3[[#This Row],[stan_po_wydobyciu_z_ładunku]]-martianeum3[[#This Row],[ile_zabiera_na_orbite]]</f>
        <v>32.128799999999949</v>
      </c>
    </row>
    <row r="1648" spans="1:9" x14ac:dyDescent="0.25">
      <c r="A1648" s="1">
        <v>50287</v>
      </c>
      <c r="B1648">
        <f t="shared" si="25"/>
        <v>32.128799999999949</v>
      </c>
      <c r="C1648" t="s">
        <v>7</v>
      </c>
      <c r="D1648">
        <v>18</v>
      </c>
      <c r="E1648">
        <v>5.3</v>
      </c>
      <c r="F1648">
        <f>IF(martianeum3[[#This Row],[zawartosc '[%']]]&gt;=1,martianeum3[[#This Row],[masa '[kg']]]*martianeum3[[#This Row],[zawartosc '[%']]]*0.01,0)</f>
        <v>0.95399999999999996</v>
      </c>
      <c r="G1648">
        <f>martianeum3[[#This Row],[stan_magazynu '[kg']]]+martianeum3[[#This Row],[ile_kg_materiału_z_ładunku]]</f>
        <v>33.082799999999949</v>
      </c>
      <c r="H1648">
        <f>IF(martianeum3[[#This Row],[stan_po_wydobyciu_z_ładunku]]&gt;=100,100,0)</f>
        <v>0</v>
      </c>
      <c r="I1648">
        <f>martianeum3[[#This Row],[stan_po_wydobyciu_z_ładunku]]-martianeum3[[#This Row],[ile_zabiera_na_orbite]]</f>
        <v>33.082799999999949</v>
      </c>
    </row>
    <row r="1649" spans="1:9" x14ac:dyDescent="0.25">
      <c r="A1649" s="1">
        <v>50288</v>
      </c>
      <c r="B1649">
        <f t="shared" si="25"/>
        <v>33.082799999999949</v>
      </c>
      <c r="C1649" t="s">
        <v>24</v>
      </c>
      <c r="D1649">
        <v>15.8</v>
      </c>
      <c r="E1649">
        <v>3.6</v>
      </c>
      <c r="F1649">
        <f>IF(martianeum3[[#This Row],[zawartosc '[%']]]&gt;=1,martianeum3[[#This Row],[masa '[kg']]]*martianeum3[[#This Row],[zawartosc '[%']]]*0.01,0)</f>
        <v>0.56880000000000008</v>
      </c>
      <c r="G1649">
        <f>martianeum3[[#This Row],[stan_magazynu '[kg']]]+martianeum3[[#This Row],[ile_kg_materiału_z_ładunku]]</f>
        <v>33.651599999999952</v>
      </c>
      <c r="H1649">
        <f>IF(martianeum3[[#This Row],[stan_po_wydobyciu_z_ładunku]]&gt;=100,100,0)</f>
        <v>0</v>
      </c>
      <c r="I1649">
        <f>martianeum3[[#This Row],[stan_po_wydobyciu_z_ładunku]]-martianeum3[[#This Row],[ile_zabiera_na_orbite]]</f>
        <v>33.651599999999952</v>
      </c>
    </row>
    <row r="1650" spans="1:9" x14ac:dyDescent="0.25">
      <c r="A1650" s="1">
        <v>50289</v>
      </c>
      <c r="B1650">
        <f t="shared" si="25"/>
        <v>33.651599999999952</v>
      </c>
      <c r="C1650" t="s">
        <v>26</v>
      </c>
      <c r="D1650">
        <v>14.1</v>
      </c>
      <c r="E1650">
        <v>6.8</v>
      </c>
      <c r="F1650">
        <f>IF(martianeum3[[#This Row],[zawartosc '[%']]]&gt;=1,martianeum3[[#This Row],[masa '[kg']]]*martianeum3[[#This Row],[zawartosc '[%']]]*0.01,0)</f>
        <v>0.95879999999999999</v>
      </c>
      <c r="G1650">
        <f>martianeum3[[#This Row],[stan_magazynu '[kg']]]+martianeum3[[#This Row],[ile_kg_materiału_z_ładunku]]</f>
        <v>34.610399999999949</v>
      </c>
      <c r="H1650">
        <f>IF(martianeum3[[#This Row],[stan_po_wydobyciu_z_ładunku]]&gt;=100,100,0)</f>
        <v>0</v>
      </c>
      <c r="I1650">
        <f>martianeum3[[#This Row],[stan_po_wydobyciu_z_ładunku]]-martianeum3[[#This Row],[ile_zabiera_na_orbite]]</f>
        <v>34.610399999999949</v>
      </c>
    </row>
    <row r="1651" spans="1:9" x14ac:dyDescent="0.25">
      <c r="A1651" s="1">
        <v>50290</v>
      </c>
      <c r="B1651">
        <f t="shared" si="25"/>
        <v>34.610399999999949</v>
      </c>
      <c r="C1651" t="s">
        <v>24</v>
      </c>
      <c r="D1651">
        <v>22.3</v>
      </c>
      <c r="E1651">
        <v>1.8</v>
      </c>
      <c r="F1651">
        <f>IF(martianeum3[[#This Row],[zawartosc '[%']]]&gt;=1,martianeum3[[#This Row],[masa '[kg']]]*martianeum3[[#This Row],[zawartosc '[%']]]*0.01,0)</f>
        <v>0.40140000000000003</v>
      </c>
      <c r="G1651">
        <f>martianeum3[[#This Row],[stan_magazynu '[kg']]]+martianeum3[[#This Row],[ile_kg_materiału_z_ładunku]]</f>
        <v>35.011799999999951</v>
      </c>
      <c r="H1651">
        <f>IF(martianeum3[[#This Row],[stan_po_wydobyciu_z_ładunku]]&gt;=100,100,0)</f>
        <v>0</v>
      </c>
      <c r="I1651">
        <f>martianeum3[[#This Row],[stan_po_wydobyciu_z_ładunku]]-martianeum3[[#This Row],[ile_zabiera_na_orbite]]</f>
        <v>35.011799999999951</v>
      </c>
    </row>
    <row r="1652" spans="1:9" x14ac:dyDescent="0.25">
      <c r="A1652" s="1">
        <v>50291</v>
      </c>
      <c r="B1652">
        <f t="shared" si="25"/>
        <v>35.011799999999951</v>
      </c>
      <c r="C1652" t="s">
        <v>19</v>
      </c>
      <c r="D1652">
        <v>22.2</v>
      </c>
      <c r="E1652">
        <v>0</v>
      </c>
      <c r="F1652">
        <f>IF(martianeum3[[#This Row],[zawartosc '[%']]]&gt;=1,martianeum3[[#This Row],[masa '[kg']]]*martianeum3[[#This Row],[zawartosc '[%']]]*0.01,0)</f>
        <v>0</v>
      </c>
      <c r="G1652">
        <f>martianeum3[[#This Row],[stan_magazynu '[kg']]]+martianeum3[[#This Row],[ile_kg_materiału_z_ładunku]]</f>
        <v>35.011799999999951</v>
      </c>
      <c r="H1652">
        <f>IF(martianeum3[[#This Row],[stan_po_wydobyciu_z_ładunku]]&gt;=100,100,0)</f>
        <v>0</v>
      </c>
      <c r="I1652">
        <f>martianeum3[[#This Row],[stan_po_wydobyciu_z_ładunku]]-martianeum3[[#This Row],[ile_zabiera_na_orbite]]</f>
        <v>35.011799999999951</v>
      </c>
    </row>
    <row r="1653" spans="1:9" x14ac:dyDescent="0.25">
      <c r="A1653" s="1">
        <v>50292</v>
      </c>
      <c r="B1653">
        <f t="shared" si="25"/>
        <v>35.011799999999951</v>
      </c>
      <c r="C1653" t="s">
        <v>6</v>
      </c>
      <c r="D1653">
        <v>23.8</v>
      </c>
      <c r="E1653">
        <v>0</v>
      </c>
      <c r="F1653">
        <f>IF(martianeum3[[#This Row],[zawartosc '[%']]]&gt;=1,martianeum3[[#This Row],[masa '[kg']]]*martianeum3[[#This Row],[zawartosc '[%']]]*0.01,0)</f>
        <v>0</v>
      </c>
      <c r="G1653">
        <f>martianeum3[[#This Row],[stan_magazynu '[kg']]]+martianeum3[[#This Row],[ile_kg_materiału_z_ładunku]]</f>
        <v>35.011799999999951</v>
      </c>
      <c r="H1653">
        <f>IF(martianeum3[[#This Row],[stan_po_wydobyciu_z_ładunku]]&gt;=100,100,0)</f>
        <v>0</v>
      </c>
      <c r="I1653">
        <f>martianeum3[[#This Row],[stan_po_wydobyciu_z_ładunku]]-martianeum3[[#This Row],[ile_zabiera_na_orbite]]</f>
        <v>35.011799999999951</v>
      </c>
    </row>
    <row r="1654" spans="1:9" x14ac:dyDescent="0.25">
      <c r="A1654" s="1">
        <v>50293</v>
      </c>
      <c r="B1654">
        <f t="shared" si="25"/>
        <v>35.011799999999951</v>
      </c>
      <c r="C1654" t="s">
        <v>14</v>
      </c>
      <c r="D1654">
        <v>10</v>
      </c>
      <c r="E1654">
        <v>8.1</v>
      </c>
      <c r="F1654">
        <f>IF(martianeum3[[#This Row],[zawartosc '[%']]]&gt;=1,martianeum3[[#This Row],[masa '[kg']]]*martianeum3[[#This Row],[zawartosc '[%']]]*0.01,0)</f>
        <v>0.81</v>
      </c>
      <c r="G1654">
        <f>martianeum3[[#This Row],[stan_magazynu '[kg']]]+martianeum3[[#This Row],[ile_kg_materiału_z_ładunku]]</f>
        <v>35.821799999999953</v>
      </c>
      <c r="H1654">
        <f>IF(martianeum3[[#This Row],[stan_po_wydobyciu_z_ładunku]]&gt;=100,100,0)</f>
        <v>0</v>
      </c>
      <c r="I1654">
        <f>martianeum3[[#This Row],[stan_po_wydobyciu_z_ładunku]]-martianeum3[[#This Row],[ile_zabiera_na_orbite]]</f>
        <v>35.821799999999953</v>
      </c>
    </row>
    <row r="1655" spans="1:9" x14ac:dyDescent="0.25">
      <c r="A1655" s="1">
        <v>50294</v>
      </c>
      <c r="B1655">
        <f t="shared" si="25"/>
        <v>35.821799999999953</v>
      </c>
      <c r="C1655" t="s">
        <v>24</v>
      </c>
      <c r="D1655">
        <v>23.8</v>
      </c>
      <c r="E1655">
        <v>0</v>
      </c>
      <c r="F1655">
        <f>IF(martianeum3[[#This Row],[zawartosc '[%']]]&gt;=1,martianeum3[[#This Row],[masa '[kg']]]*martianeum3[[#This Row],[zawartosc '[%']]]*0.01,0)</f>
        <v>0</v>
      </c>
      <c r="G1655">
        <f>martianeum3[[#This Row],[stan_magazynu '[kg']]]+martianeum3[[#This Row],[ile_kg_materiału_z_ładunku]]</f>
        <v>35.821799999999953</v>
      </c>
      <c r="H1655">
        <f>IF(martianeum3[[#This Row],[stan_po_wydobyciu_z_ładunku]]&gt;=100,100,0)</f>
        <v>0</v>
      </c>
      <c r="I1655">
        <f>martianeum3[[#This Row],[stan_po_wydobyciu_z_ładunku]]-martianeum3[[#This Row],[ile_zabiera_na_orbite]]</f>
        <v>35.821799999999953</v>
      </c>
    </row>
    <row r="1656" spans="1:9" x14ac:dyDescent="0.25">
      <c r="A1656" s="1">
        <v>50295</v>
      </c>
      <c r="B1656">
        <f t="shared" si="25"/>
        <v>35.821799999999953</v>
      </c>
      <c r="C1656" t="s">
        <v>23</v>
      </c>
      <c r="D1656">
        <v>13.4</v>
      </c>
      <c r="E1656">
        <v>2.6</v>
      </c>
      <c r="F1656">
        <f>IF(martianeum3[[#This Row],[zawartosc '[%']]]&gt;=1,martianeum3[[#This Row],[masa '[kg']]]*martianeum3[[#This Row],[zawartosc '[%']]]*0.01,0)</f>
        <v>0.34840000000000004</v>
      </c>
      <c r="G1656">
        <f>martianeum3[[#This Row],[stan_magazynu '[kg']]]+martianeum3[[#This Row],[ile_kg_materiału_z_ładunku]]</f>
        <v>36.170199999999952</v>
      </c>
      <c r="H1656">
        <f>IF(martianeum3[[#This Row],[stan_po_wydobyciu_z_ładunku]]&gt;=100,100,0)</f>
        <v>0</v>
      </c>
      <c r="I1656">
        <f>martianeum3[[#This Row],[stan_po_wydobyciu_z_ładunku]]-martianeum3[[#This Row],[ile_zabiera_na_orbite]]</f>
        <v>36.170199999999952</v>
      </c>
    </row>
    <row r="1657" spans="1:9" x14ac:dyDescent="0.25">
      <c r="A1657" s="1">
        <v>50296</v>
      </c>
      <c r="B1657">
        <f t="shared" si="25"/>
        <v>36.170199999999952</v>
      </c>
      <c r="C1657" t="s">
        <v>24</v>
      </c>
      <c r="D1657">
        <v>17</v>
      </c>
      <c r="E1657">
        <v>1.5</v>
      </c>
      <c r="F1657">
        <f>IF(martianeum3[[#This Row],[zawartosc '[%']]]&gt;=1,martianeum3[[#This Row],[masa '[kg']]]*martianeum3[[#This Row],[zawartosc '[%']]]*0.01,0)</f>
        <v>0.255</v>
      </c>
      <c r="G1657">
        <f>martianeum3[[#This Row],[stan_magazynu '[kg']]]+martianeum3[[#This Row],[ile_kg_materiału_z_ładunku]]</f>
        <v>36.425199999999954</v>
      </c>
      <c r="H1657">
        <f>IF(martianeum3[[#This Row],[stan_po_wydobyciu_z_ładunku]]&gt;=100,100,0)</f>
        <v>0</v>
      </c>
      <c r="I1657">
        <f>martianeum3[[#This Row],[stan_po_wydobyciu_z_ładunku]]-martianeum3[[#This Row],[ile_zabiera_na_orbite]]</f>
        <v>36.425199999999954</v>
      </c>
    </row>
    <row r="1658" spans="1:9" x14ac:dyDescent="0.25">
      <c r="A1658" s="1">
        <v>50297</v>
      </c>
      <c r="B1658">
        <f t="shared" si="25"/>
        <v>36.425199999999954</v>
      </c>
      <c r="C1658" t="s">
        <v>6</v>
      </c>
      <c r="D1658">
        <v>25.5</v>
      </c>
      <c r="E1658">
        <v>0</v>
      </c>
      <c r="F1658">
        <f>IF(martianeum3[[#This Row],[zawartosc '[%']]]&gt;=1,martianeum3[[#This Row],[masa '[kg']]]*martianeum3[[#This Row],[zawartosc '[%']]]*0.01,0)</f>
        <v>0</v>
      </c>
      <c r="G1658">
        <f>martianeum3[[#This Row],[stan_magazynu '[kg']]]+martianeum3[[#This Row],[ile_kg_materiału_z_ładunku]]</f>
        <v>36.425199999999954</v>
      </c>
      <c r="H1658">
        <f>IF(martianeum3[[#This Row],[stan_po_wydobyciu_z_ładunku]]&gt;=100,100,0)</f>
        <v>0</v>
      </c>
      <c r="I1658">
        <f>martianeum3[[#This Row],[stan_po_wydobyciu_z_ładunku]]-martianeum3[[#This Row],[ile_zabiera_na_orbite]]</f>
        <v>36.425199999999954</v>
      </c>
    </row>
    <row r="1659" spans="1:9" x14ac:dyDescent="0.25">
      <c r="A1659" s="1">
        <v>50298</v>
      </c>
      <c r="B1659">
        <f t="shared" si="25"/>
        <v>36.425199999999954</v>
      </c>
      <c r="C1659" t="s">
        <v>14</v>
      </c>
      <c r="D1659">
        <v>19.7</v>
      </c>
      <c r="E1659">
        <v>0</v>
      </c>
      <c r="F1659">
        <f>IF(martianeum3[[#This Row],[zawartosc '[%']]]&gt;=1,martianeum3[[#This Row],[masa '[kg']]]*martianeum3[[#This Row],[zawartosc '[%']]]*0.01,0)</f>
        <v>0</v>
      </c>
      <c r="G1659">
        <f>martianeum3[[#This Row],[stan_magazynu '[kg']]]+martianeum3[[#This Row],[ile_kg_materiału_z_ładunku]]</f>
        <v>36.425199999999954</v>
      </c>
      <c r="H1659">
        <f>IF(martianeum3[[#This Row],[stan_po_wydobyciu_z_ładunku]]&gt;=100,100,0)</f>
        <v>0</v>
      </c>
      <c r="I1659">
        <f>martianeum3[[#This Row],[stan_po_wydobyciu_z_ładunku]]-martianeum3[[#This Row],[ile_zabiera_na_orbite]]</f>
        <v>36.425199999999954</v>
      </c>
    </row>
    <row r="1660" spans="1:9" x14ac:dyDescent="0.25">
      <c r="A1660" s="1">
        <v>50299</v>
      </c>
      <c r="B1660">
        <f t="shared" si="25"/>
        <v>36.425199999999954</v>
      </c>
      <c r="C1660" t="s">
        <v>10</v>
      </c>
      <c r="D1660">
        <v>22.8</v>
      </c>
      <c r="E1660">
        <v>10.7</v>
      </c>
      <c r="F1660">
        <f>IF(martianeum3[[#This Row],[zawartosc '[%']]]&gt;=1,martianeum3[[#This Row],[masa '[kg']]]*martianeum3[[#This Row],[zawartosc '[%']]]*0.01,0)</f>
        <v>2.4396</v>
      </c>
      <c r="G1660">
        <f>martianeum3[[#This Row],[stan_magazynu '[kg']]]+martianeum3[[#This Row],[ile_kg_materiału_z_ładunku]]</f>
        <v>38.864799999999953</v>
      </c>
      <c r="H1660">
        <f>IF(martianeum3[[#This Row],[stan_po_wydobyciu_z_ładunku]]&gt;=100,100,0)</f>
        <v>0</v>
      </c>
      <c r="I1660">
        <f>martianeum3[[#This Row],[stan_po_wydobyciu_z_ładunku]]-martianeum3[[#This Row],[ile_zabiera_na_orbite]]</f>
        <v>38.864799999999953</v>
      </c>
    </row>
    <row r="1661" spans="1:9" x14ac:dyDescent="0.25">
      <c r="A1661" s="1">
        <v>50300</v>
      </c>
      <c r="B1661">
        <f t="shared" si="25"/>
        <v>38.864799999999953</v>
      </c>
      <c r="C1661" t="s">
        <v>16</v>
      </c>
      <c r="D1661">
        <v>25.5</v>
      </c>
      <c r="E1661">
        <v>0</v>
      </c>
      <c r="F1661">
        <f>IF(martianeum3[[#This Row],[zawartosc '[%']]]&gt;=1,martianeum3[[#This Row],[masa '[kg']]]*martianeum3[[#This Row],[zawartosc '[%']]]*0.01,0)</f>
        <v>0</v>
      </c>
      <c r="G1661">
        <f>martianeum3[[#This Row],[stan_magazynu '[kg']]]+martianeum3[[#This Row],[ile_kg_materiału_z_ładunku]]</f>
        <v>38.864799999999953</v>
      </c>
      <c r="H1661">
        <f>IF(martianeum3[[#This Row],[stan_po_wydobyciu_z_ładunku]]&gt;=100,100,0)</f>
        <v>0</v>
      </c>
      <c r="I1661">
        <f>martianeum3[[#This Row],[stan_po_wydobyciu_z_ładunku]]-martianeum3[[#This Row],[ile_zabiera_na_orbite]]</f>
        <v>38.864799999999953</v>
      </c>
    </row>
    <row r="1662" spans="1:9" x14ac:dyDescent="0.25">
      <c r="A1662" s="1">
        <v>50301</v>
      </c>
      <c r="B1662">
        <f t="shared" si="25"/>
        <v>38.864799999999953</v>
      </c>
      <c r="C1662" t="s">
        <v>10</v>
      </c>
      <c r="D1662">
        <v>16.8</v>
      </c>
      <c r="E1662">
        <v>2.2000000000000002</v>
      </c>
      <c r="F1662">
        <f>IF(martianeum3[[#This Row],[zawartosc '[%']]]&gt;=1,martianeum3[[#This Row],[masa '[kg']]]*martianeum3[[#This Row],[zawartosc '[%']]]*0.01,0)</f>
        <v>0.3696000000000001</v>
      </c>
      <c r="G1662">
        <f>martianeum3[[#This Row],[stan_magazynu '[kg']]]+martianeum3[[#This Row],[ile_kg_materiału_z_ładunku]]</f>
        <v>39.234399999999951</v>
      </c>
      <c r="H1662">
        <f>IF(martianeum3[[#This Row],[stan_po_wydobyciu_z_ładunku]]&gt;=100,100,0)</f>
        <v>0</v>
      </c>
      <c r="I1662">
        <f>martianeum3[[#This Row],[stan_po_wydobyciu_z_ładunku]]-martianeum3[[#This Row],[ile_zabiera_na_orbite]]</f>
        <v>39.234399999999951</v>
      </c>
    </row>
    <row r="1663" spans="1:9" x14ac:dyDescent="0.25">
      <c r="A1663" s="1">
        <v>50302</v>
      </c>
      <c r="B1663">
        <f t="shared" si="25"/>
        <v>39.234399999999951</v>
      </c>
      <c r="C1663" t="s">
        <v>23</v>
      </c>
      <c r="D1663">
        <v>25.3</v>
      </c>
      <c r="E1663">
        <v>2.5</v>
      </c>
      <c r="F1663">
        <f>IF(martianeum3[[#This Row],[zawartosc '[%']]]&gt;=1,martianeum3[[#This Row],[masa '[kg']]]*martianeum3[[#This Row],[zawartosc '[%']]]*0.01,0)</f>
        <v>0.63250000000000006</v>
      </c>
      <c r="G1663">
        <f>martianeum3[[#This Row],[stan_magazynu '[kg']]]+martianeum3[[#This Row],[ile_kg_materiału_z_ładunku]]</f>
        <v>39.866899999999951</v>
      </c>
      <c r="H1663">
        <f>IF(martianeum3[[#This Row],[stan_po_wydobyciu_z_ładunku]]&gt;=100,100,0)</f>
        <v>0</v>
      </c>
      <c r="I1663">
        <f>martianeum3[[#This Row],[stan_po_wydobyciu_z_ładunku]]-martianeum3[[#This Row],[ile_zabiera_na_orbite]]</f>
        <v>39.866899999999951</v>
      </c>
    </row>
    <row r="1664" spans="1:9" x14ac:dyDescent="0.25">
      <c r="A1664" s="1">
        <v>50303</v>
      </c>
      <c r="B1664">
        <f t="shared" si="25"/>
        <v>39.866899999999951</v>
      </c>
      <c r="C1664" t="s">
        <v>25</v>
      </c>
      <c r="D1664">
        <v>26.3</v>
      </c>
      <c r="E1664">
        <v>0.4</v>
      </c>
      <c r="F1664">
        <f>IF(martianeum3[[#This Row],[zawartosc '[%']]]&gt;=1,martianeum3[[#This Row],[masa '[kg']]]*martianeum3[[#This Row],[zawartosc '[%']]]*0.01,0)</f>
        <v>0</v>
      </c>
      <c r="G1664">
        <f>martianeum3[[#This Row],[stan_magazynu '[kg']]]+martianeum3[[#This Row],[ile_kg_materiału_z_ładunku]]</f>
        <v>39.866899999999951</v>
      </c>
      <c r="H1664">
        <f>IF(martianeum3[[#This Row],[stan_po_wydobyciu_z_ładunku]]&gt;=100,100,0)</f>
        <v>0</v>
      </c>
      <c r="I1664">
        <f>martianeum3[[#This Row],[stan_po_wydobyciu_z_ładunku]]-martianeum3[[#This Row],[ile_zabiera_na_orbite]]</f>
        <v>39.866899999999951</v>
      </c>
    </row>
    <row r="1665" spans="1:9" x14ac:dyDescent="0.25">
      <c r="A1665" s="1">
        <v>50304</v>
      </c>
      <c r="B1665">
        <f t="shared" si="25"/>
        <v>39.866899999999951</v>
      </c>
      <c r="C1665" t="s">
        <v>13</v>
      </c>
      <c r="D1665">
        <v>21.9</v>
      </c>
      <c r="E1665">
        <v>7</v>
      </c>
      <c r="F1665">
        <f>IF(martianeum3[[#This Row],[zawartosc '[%']]]&gt;=1,martianeum3[[#This Row],[masa '[kg']]]*martianeum3[[#This Row],[zawartosc '[%']]]*0.01,0)</f>
        <v>1.5329999999999999</v>
      </c>
      <c r="G1665">
        <f>martianeum3[[#This Row],[stan_magazynu '[kg']]]+martianeum3[[#This Row],[ile_kg_materiału_z_ładunku]]</f>
        <v>41.399899999999953</v>
      </c>
      <c r="H1665">
        <f>IF(martianeum3[[#This Row],[stan_po_wydobyciu_z_ładunku]]&gt;=100,100,0)</f>
        <v>0</v>
      </c>
      <c r="I1665">
        <f>martianeum3[[#This Row],[stan_po_wydobyciu_z_ładunku]]-martianeum3[[#This Row],[ile_zabiera_na_orbite]]</f>
        <v>41.399899999999953</v>
      </c>
    </row>
    <row r="1666" spans="1:9" x14ac:dyDescent="0.25">
      <c r="A1666" s="1">
        <v>50305</v>
      </c>
      <c r="B1666">
        <f t="shared" si="25"/>
        <v>41.399899999999953</v>
      </c>
      <c r="C1666" t="s">
        <v>13</v>
      </c>
      <c r="D1666">
        <v>11.2</v>
      </c>
      <c r="E1666">
        <v>0</v>
      </c>
      <c r="F1666">
        <f>IF(martianeum3[[#This Row],[zawartosc '[%']]]&gt;=1,martianeum3[[#This Row],[masa '[kg']]]*martianeum3[[#This Row],[zawartosc '[%']]]*0.01,0)</f>
        <v>0</v>
      </c>
      <c r="G1666">
        <f>martianeum3[[#This Row],[stan_magazynu '[kg']]]+martianeum3[[#This Row],[ile_kg_materiału_z_ładunku]]</f>
        <v>41.399899999999953</v>
      </c>
      <c r="H1666">
        <f>IF(martianeum3[[#This Row],[stan_po_wydobyciu_z_ładunku]]&gt;=100,100,0)</f>
        <v>0</v>
      </c>
      <c r="I1666">
        <f>martianeum3[[#This Row],[stan_po_wydobyciu_z_ładunku]]-martianeum3[[#This Row],[ile_zabiera_na_orbite]]</f>
        <v>41.399899999999953</v>
      </c>
    </row>
    <row r="1667" spans="1:9" x14ac:dyDescent="0.25">
      <c r="A1667" s="1">
        <v>50306</v>
      </c>
      <c r="B1667">
        <f t="shared" si="25"/>
        <v>41.399899999999953</v>
      </c>
      <c r="C1667" t="s">
        <v>15</v>
      </c>
      <c r="D1667">
        <v>10.6</v>
      </c>
      <c r="E1667">
        <v>5.2</v>
      </c>
      <c r="F1667">
        <f>IF(martianeum3[[#This Row],[zawartosc '[%']]]&gt;=1,martianeum3[[#This Row],[masa '[kg']]]*martianeum3[[#This Row],[zawartosc '[%']]]*0.01,0)</f>
        <v>0.55120000000000002</v>
      </c>
      <c r="G1667">
        <f>martianeum3[[#This Row],[stan_magazynu '[kg']]]+martianeum3[[#This Row],[ile_kg_materiału_z_ładunku]]</f>
        <v>41.951099999999954</v>
      </c>
      <c r="H1667">
        <f>IF(martianeum3[[#This Row],[stan_po_wydobyciu_z_ładunku]]&gt;=100,100,0)</f>
        <v>0</v>
      </c>
      <c r="I1667">
        <f>martianeum3[[#This Row],[stan_po_wydobyciu_z_ładunku]]-martianeum3[[#This Row],[ile_zabiera_na_orbite]]</f>
        <v>41.951099999999954</v>
      </c>
    </row>
    <row r="1668" spans="1:9" x14ac:dyDescent="0.25">
      <c r="A1668" s="1">
        <v>50307</v>
      </c>
      <c r="B1668">
        <f t="shared" ref="B1668:B1731" si="26">I1667</f>
        <v>41.951099999999954</v>
      </c>
      <c r="C1668" t="s">
        <v>12</v>
      </c>
      <c r="D1668">
        <v>17.7</v>
      </c>
      <c r="E1668">
        <v>1</v>
      </c>
      <c r="F1668">
        <f>IF(martianeum3[[#This Row],[zawartosc '[%']]]&gt;=1,martianeum3[[#This Row],[masa '[kg']]]*martianeum3[[#This Row],[zawartosc '[%']]]*0.01,0)</f>
        <v>0.17699999999999999</v>
      </c>
      <c r="G1668">
        <f>martianeum3[[#This Row],[stan_magazynu '[kg']]]+martianeum3[[#This Row],[ile_kg_materiału_z_ładunku]]</f>
        <v>42.128099999999954</v>
      </c>
      <c r="H1668">
        <f>IF(martianeum3[[#This Row],[stan_po_wydobyciu_z_ładunku]]&gt;=100,100,0)</f>
        <v>0</v>
      </c>
      <c r="I1668">
        <f>martianeum3[[#This Row],[stan_po_wydobyciu_z_ładunku]]-martianeum3[[#This Row],[ile_zabiera_na_orbite]]</f>
        <v>42.128099999999954</v>
      </c>
    </row>
    <row r="1669" spans="1:9" x14ac:dyDescent="0.25">
      <c r="A1669" s="1">
        <v>50308</v>
      </c>
      <c r="B1669">
        <f t="shared" si="26"/>
        <v>42.128099999999954</v>
      </c>
      <c r="C1669" t="s">
        <v>7</v>
      </c>
      <c r="D1669">
        <v>19.899999999999999</v>
      </c>
      <c r="E1669">
        <v>0</v>
      </c>
      <c r="F1669">
        <f>IF(martianeum3[[#This Row],[zawartosc '[%']]]&gt;=1,martianeum3[[#This Row],[masa '[kg']]]*martianeum3[[#This Row],[zawartosc '[%']]]*0.01,0)</f>
        <v>0</v>
      </c>
      <c r="G1669">
        <f>martianeum3[[#This Row],[stan_magazynu '[kg']]]+martianeum3[[#This Row],[ile_kg_materiału_z_ładunku]]</f>
        <v>42.128099999999954</v>
      </c>
      <c r="H1669">
        <f>IF(martianeum3[[#This Row],[stan_po_wydobyciu_z_ładunku]]&gt;=100,100,0)</f>
        <v>0</v>
      </c>
      <c r="I1669">
        <f>martianeum3[[#This Row],[stan_po_wydobyciu_z_ładunku]]-martianeum3[[#This Row],[ile_zabiera_na_orbite]]</f>
        <v>42.128099999999954</v>
      </c>
    </row>
    <row r="1670" spans="1:9" x14ac:dyDescent="0.25">
      <c r="A1670" s="1">
        <v>50309</v>
      </c>
      <c r="B1670">
        <f t="shared" si="26"/>
        <v>42.128099999999954</v>
      </c>
      <c r="C1670" t="s">
        <v>10</v>
      </c>
      <c r="D1670">
        <v>25.1</v>
      </c>
      <c r="E1670">
        <v>42.1</v>
      </c>
      <c r="F1670">
        <f>IF(martianeum3[[#This Row],[zawartosc '[%']]]&gt;=1,martianeum3[[#This Row],[masa '[kg']]]*martianeum3[[#This Row],[zawartosc '[%']]]*0.01,0)</f>
        <v>10.5671</v>
      </c>
      <c r="G1670">
        <f>martianeum3[[#This Row],[stan_magazynu '[kg']]]+martianeum3[[#This Row],[ile_kg_materiału_z_ładunku]]</f>
        <v>52.695199999999957</v>
      </c>
      <c r="H1670">
        <f>IF(martianeum3[[#This Row],[stan_po_wydobyciu_z_ładunku]]&gt;=100,100,0)</f>
        <v>0</v>
      </c>
      <c r="I1670">
        <f>martianeum3[[#This Row],[stan_po_wydobyciu_z_ładunku]]-martianeum3[[#This Row],[ile_zabiera_na_orbite]]</f>
        <v>52.695199999999957</v>
      </c>
    </row>
    <row r="1671" spans="1:9" x14ac:dyDescent="0.25">
      <c r="A1671" s="1">
        <v>50310</v>
      </c>
      <c r="B1671">
        <f t="shared" si="26"/>
        <v>52.695199999999957</v>
      </c>
      <c r="C1671" t="s">
        <v>9</v>
      </c>
      <c r="D1671">
        <v>18.5</v>
      </c>
      <c r="E1671">
        <v>0.3</v>
      </c>
      <c r="F1671">
        <f>IF(martianeum3[[#This Row],[zawartosc '[%']]]&gt;=1,martianeum3[[#This Row],[masa '[kg']]]*martianeum3[[#This Row],[zawartosc '[%']]]*0.01,0)</f>
        <v>0</v>
      </c>
      <c r="G1671">
        <f>martianeum3[[#This Row],[stan_magazynu '[kg']]]+martianeum3[[#This Row],[ile_kg_materiału_z_ładunku]]</f>
        <v>52.695199999999957</v>
      </c>
      <c r="H1671">
        <f>IF(martianeum3[[#This Row],[stan_po_wydobyciu_z_ładunku]]&gt;=100,100,0)</f>
        <v>0</v>
      </c>
      <c r="I1671">
        <f>martianeum3[[#This Row],[stan_po_wydobyciu_z_ładunku]]-martianeum3[[#This Row],[ile_zabiera_na_orbite]]</f>
        <v>52.695199999999957</v>
      </c>
    </row>
    <row r="1672" spans="1:9" x14ac:dyDescent="0.25">
      <c r="A1672" s="1">
        <v>50311</v>
      </c>
      <c r="B1672">
        <f t="shared" si="26"/>
        <v>52.695199999999957</v>
      </c>
      <c r="C1672" t="s">
        <v>10</v>
      </c>
      <c r="D1672">
        <v>25.5</v>
      </c>
      <c r="E1672">
        <v>25.3</v>
      </c>
      <c r="F1672">
        <f>IF(martianeum3[[#This Row],[zawartosc '[%']]]&gt;=1,martianeum3[[#This Row],[masa '[kg']]]*martianeum3[[#This Row],[zawartosc '[%']]]*0.01,0)</f>
        <v>6.4515000000000002</v>
      </c>
      <c r="G1672">
        <f>martianeum3[[#This Row],[stan_magazynu '[kg']]]+martianeum3[[#This Row],[ile_kg_materiału_z_ładunku]]</f>
        <v>59.14669999999996</v>
      </c>
      <c r="H1672">
        <f>IF(martianeum3[[#This Row],[stan_po_wydobyciu_z_ładunku]]&gt;=100,100,0)</f>
        <v>0</v>
      </c>
      <c r="I1672">
        <f>martianeum3[[#This Row],[stan_po_wydobyciu_z_ładunku]]-martianeum3[[#This Row],[ile_zabiera_na_orbite]]</f>
        <v>59.14669999999996</v>
      </c>
    </row>
    <row r="1673" spans="1:9" x14ac:dyDescent="0.25">
      <c r="A1673" s="1">
        <v>50312</v>
      </c>
      <c r="B1673">
        <f t="shared" si="26"/>
        <v>59.14669999999996</v>
      </c>
      <c r="C1673" t="s">
        <v>10</v>
      </c>
      <c r="D1673">
        <v>12.8</v>
      </c>
      <c r="E1673">
        <v>0</v>
      </c>
      <c r="F1673">
        <f>IF(martianeum3[[#This Row],[zawartosc '[%']]]&gt;=1,martianeum3[[#This Row],[masa '[kg']]]*martianeum3[[#This Row],[zawartosc '[%']]]*0.01,0)</f>
        <v>0</v>
      </c>
      <c r="G1673">
        <f>martianeum3[[#This Row],[stan_magazynu '[kg']]]+martianeum3[[#This Row],[ile_kg_materiału_z_ładunku]]</f>
        <v>59.14669999999996</v>
      </c>
      <c r="H1673">
        <f>IF(martianeum3[[#This Row],[stan_po_wydobyciu_z_ładunku]]&gt;=100,100,0)</f>
        <v>0</v>
      </c>
      <c r="I1673">
        <f>martianeum3[[#This Row],[stan_po_wydobyciu_z_ładunku]]-martianeum3[[#This Row],[ile_zabiera_na_orbite]]</f>
        <v>59.14669999999996</v>
      </c>
    </row>
    <row r="1674" spans="1:9" x14ac:dyDescent="0.25">
      <c r="A1674" s="1">
        <v>50313</v>
      </c>
      <c r="B1674">
        <f t="shared" si="26"/>
        <v>59.14669999999996</v>
      </c>
      <c r="C1674" t="s">
        <v>19</v>
      </c>
      <c r="D1674">
        <v>23.6</v>
      </c>
      <c r="E1674">
        <v>34.299999999999997</v>
      </c>
      <c r="F1674">
        <f>IF(martianeum3[[#This Row],[zawartosc '[%']]]&gt;=1,martianeum3[[#This Row],[masa '[kg']]]*martianeum3[[#This Row],[zawartosc '[%']]]*0.01,0)</f>
        <v>8.0948000000000011</v>
      </c>
      <c r="G1674">
        <f>martianeum3[[#This Row],[stan_magazynu '[kg']]]+martianeum3[[#This Row],[ile_kg_materiału_z_ładunku]]</f>
        <v>67.241499999999959</v>
      </c>
      <c r="H1674">
        <f>IF(martianeum3[[#This Row],[stan_po_wydobyciu_z_ładunku]]&gt;=100,100,0)</f>
        <v>0</v>
      </c>
      <c r="I1674">
        <f>martianeum3[[#This Row],[stan_po_wydobyciu_z_ładunku]]-martianeum3[[#This Row],[ile_zabiera_na_orbite]]</f>
        <v>67.241499999999959</v>
      </c>
    </row>
    <row r="1675" spans="1:9" x14ac:dyDescent="0.25">
      <c r="A1675" s="1">
        <v>50314</v>
      </c>
      <c r="B1675">
        <f t="shared" si="26"/>
        <v>67.241499999999959</v>
      </c>
      <c r="C1675" t="s">
        <v>15</v>
      </c>
      <c r="D1675">
        <v>13.1</v>
      </c>
      <c r="E1675">
        <v>2</v>
      </c>
      <c r="F1675">
        <f>IF(martianeum3[[#This Row],[zawartosc '[%']]]&gt;=1,martianeum3[[#This Row],[masa '[kg']]]*martianeum3[[#This Row],[zawartosc '[%']]]*0.01,0)</f>
        <v>0.26200000000000001</v>
      </c>
      <c r="G1675">
        <f>martianeum3[[#This Row],[stan_magazynu '[kg']]]+martianeum3[[#This Row],[ile_kg_materiału_z_ładunku]]</f>
        <v>67.50349999999996</v>
      </c>
      <c r="H1675">
        <f>IF(martianeum3[[#This Row],[stan_po_wydobyciu_z_ładunku]]&gt;=100,100,0)</f>
        <v>0</v>
      </c>
      <c r="I1675">
        <f>martianeum3[[#This Row],[stan_po_wydobyciu_z_ładunku]]-martianeum3[[#This Row],[ile_zabiera_na_orbite]]</f>
        <v>67.50349999999996</v>
      </c>
    </row>
    <row r="1676" spans="1:9" x14ac:dyDescent="0.25">
      <c r="A1676" s="1">
        <v>50315</v>
      </c>
      <c r="B1676">
        <f t="shared" si="26"/>
        <v>67.50349999999996</v>
      </c>
      <c r="C1676" t="s">
        <v>23</v>
      </c>
      <c r="D1676">
        <v>23</v>
      </c>
      <c r="E1676">
        <v>0</v>
      </c>
      <c r="F1676">
        <f>IF(martianeum3[[#This Row],[zawartosc '[%']]]&gt;=1,martianeum3[[#This Row],[masa '[kg']]]*martianeum3[[#This Row],[zawartosc '[%']]]*0.01,0)</f>
        <v>0</v>
      </c>
      <c r="G1676">
        <f>martianeum3[[#This Row],[stan_magazynu '[kg']]]+martianeum3[[#This Row],[ile_kg_materiału_z_ładunku]]</f>
        <v>67.50349999999996</v>
      </c>
      <c r="H1676">
        <f>IF(martianeum3[[#This Row],[stan_po_wydobyciu_z_ładunku]]&gt;=100,100,0)</f>
        <v>0</v>
      </c>
      <c r="I1676">
        <f>martianeum3[[#This Row],[stan_po_wydobyciu_z_ładunku]]-martianeum3[[#This Row],[ile_zabiera_na_orbite]]</f>
        <v>67.50349999999996</v>
      </c>
    </row>
    <row r="1677" spans="1:9" x14ac:dyDescent="0.25">
      <c r="A1677" s="1">
        <v>50316</v>
      </c>
      <c r="B1677">
        <f t="shared" si="26"/>
        <v>67.50349999999996</v>
      </c>
      <c r="C1677" t="s">
        <v>13</v>
      </c>
      <c r="D1677">
        <v>13</v>
      </c>
      <c r="E1677">
        <v>15.8</v>
      </c>
      <c r="F1677">
        <f>IF(martianeum3[[#This Row],[zawartosc '[%']]]&gt;=1,martianeum3[[#This Row],[masa '[kg']]]*martianeum3[[#This Row],[zawartosc '[%']]]*0.01,0)</f>
        <v>2.0540000000000003</v>
      </c>
      <c r="G1677">
        <f>martianeum3[[#This Row],[stan_magazynu '[kg']]]+martianeum3[[#This Row],[ile_kg_materiału_z_ładunku]]</f>
        <v>69.557499999999962</v>
      </c>
      <c r="H1677">
        <f>IF(martianeum3[[#This Row],[stan_po_wydobyciu_z_ładunku]]&gt;=100,100,0)</f>
        <v>0</v>
      </c>
      <c r="I1677">
        <f>martianeum3[[#This Row],[stan_po_wydobyciu_z_ładunku]]-martianeum3[[#This Row],[ile_zabiera_na_orbite]]</f>
        <v>69.557499999999962</v>
      </c>
    </row>
    <row r="1678" spans="1:9" x14ac:dyDescent="0.25">
      <c r="A1678" s="1">
        <v>50317</v>
      </c>
      <c r="B1678">
        <f t="shared" si="26"/>
        <v>69.557499999999962</v>
      </c>
      <c r="C1678" t="s">
        <v>9</v>
      </c>
      <c r="D1678">
        <v>19.5</v>
      </c>
      <c r="E1678">
        <v>8</v>
      </c>
      <c r="F1678">
        <f>IF(martianeum3[[#This Row],[zawartosc '[%']]]&gt;=1,martianeum3[[#This Row],[masa '[kg']]]*martianeum3[[#This Row],[zawartosc '[%']]]*0.01,0)</f>
        <v>1.56</v>
      </c>
      <c r="G1678">
        <f>martianeum3[[#This Row],[stan_magazynu '[kg']]]+martianeum3[[#This Row],[ile_kg_materiału_z_ładunku]]</f>
        <v>71.117499999999964</v>
      </c>
      <c r="H1678">
        <f>IF(martianeum3[[#This Row],[stan_po_wydobyciu_z_ładunku]]&gt;=100,100,0)</f>
        <v>0</v>
      </c>
      <c r="I1678">
        <f>martianeum3[[#This Row],[stan_po_wydobyciu_z_ładunku]]-martianeum3[[#This Row],[ile_zabiera_na_orbite]]</f>
        <v>71.117499999999964</v>
      </c>
    </row>
    <row r="1679" spans="1:9" x14ac:dyDescent="0.25">
      <c r="A1679" s="1">
        <v>50318</v>
      </c>
      <c r="B1679">
        <f t="shared" si="26"/>
        <v>71.117499999999964</v>
      </c>
      <c r="C1679" t="s">
        <v>7</v>
      </c>
      <c r="D1679">
        <v>19.2</v>
      </c>
      <c r="E1679">
        <v>0</v>
      </c>
      <c r="F1679">
        <f>IF(martianeum3[[#This Row],[zawartosc '[%']]]&gt;=1,martianeum3[[#This Row],[masa '[kg']]]*martianeum3[[#This Row],[zawartosc '[%']]]*0.01,0)</f>
        <v>0</v>
      </c>
      <c r="G1679">
        <f>martianeum3[[#This Row],[stan_magazynu '[kg']]]+martianeum3[[#This Row],[ile_kg_materiału_z_ładunku]]</f>
        <v>71.117499999999964</v>
      </c>
      <c r="H1679">
        <f>IF(martianeum3[[#This Row],[stan_po_wydobyciu_z_ładunku]]&gt;=100,100,0)</f>
        <v>0</v>
      </c>
      <c r="I1679">
        <f>martianeum3[[#This Row],[stan_po_wydobyciu_z_ładunku]]-martianeum3[[#This Row],[ile_zabiera_na_orbite]]</f>
        <v>71.117499999999964</v>
      </c>
    </row>
    <row r="1680" spans="1:9" x14ac:dyDescent="0.25">
      <c r="A1680" s="1">
        <v>50319</v>
      </c>
      <c r="B1680">
        <f t="shared" si="26"/>
        <v>71.117499999999964</v>
      </c>
      <c r="C1680" t="s">
        <v>5</v>
      </c>
      <c r="D1680">
        <v>28.3</v>
      </c>
      <c r="E1680">
        <v>1.1000000000000001</v>
      </c>
      <c r="F1680">
        <f>IF(martianeum3[[#This Row],[zawartosc '[%']]]&gt;=1,martianeum3[[#This Row],[masa '[kg']]]*martianeum3[[#This Row],[zawartosc '[%']]]*0.01,0)</f>
        <v>0.31130000000000002</v>
      </c>
      <c r="G1680">
        <f>martianeum3[[#This Row],[stan_magazynu '[kg']]]+martianeum3[[#This Row],[ile_kg_materiału_z_ładunku]]</f>
        <v>71.428799999999967</v>
      </c>
      <c r="H1680">
        <f>IF(martianeum3[[#This Row],[stan_po_wydobyciu_z_ładunku]]&gt;=100,100,0)</f>
        <v>0</v>
      </c>
      <c r="I1680">
        <f>martianeum3[[#This Row],[stan_po_wydobyciu_z_ładunku]]-martianeum3[[#This Row],[ile_zabiera_na_orbite]]</f>
        <v>71.428799999999967</v>
      </c>
    </row>
    <row r="1681" spans="1:9" x14ac:dyDescent="0.25">
      <c r="A1681" s="1">
        <v>50320</v>
      </c>
      <c r="B1681">
        <f t="shared" si="26"/>
        <v>71.428799999999967</v>
      </c>
      <c r="C1681" t="s">
        <v>10</v>
      </c>
      <c r="D1681">
        <v>18.100000000000001</v>
      </c>
      <c r="E1681">
        <v>0</v>
      </c>
      <c r="F1681">
        <f>IF(martianeum3[[#This Row],[zawartosc '[%']]]&gt;=1,martianeum3[[#This Row],[masa '[kg']]]*martianeum3[[#This Row],[zawartosc '[%']]]*0.01,0)</f>
        <v>0</v>
      </c>
      <c r="G1681">
        <f>martianeum3[[#This Row],[stan_magazynu '[kg']]]+martianeum3[[#This Row],[ile_kg_materiału_z_ładunku]]</f>
        <v>71.428799999999967</v>
      </c>
      <c r="H1681">
        <f>IF(martianeum3[[#This Row],[stan_po_wydobyciu_z_ładunku]]&gt;=100,100,0)</f>
        <v>0</v>
      </c>
      <c r="I1681">
        <f>martianeum3[[#This Row],[stan_po_wydobyciu_z_ładunku]]-martianeum3[[#This Row],[ile_zabiera_na_orbite]]</f>
        <v>71.428799999999967</v>
      </c>
    </row>
    <row r="1682" spans="1:9" x14ac:dyDescent="0.25">
      <c r="A1682" s="1">
        <v>50321</v>
      </c>
      <c r="B1682">
        <f t="shared" si="26"/>
        <v>71.428799999999967</v>
      </c>
      <c r="C1682" t="s">
        <v>19</v>
      </c>
      <c r="D1682">
        <v>17.5</v>
      </c>
      <c r="E1682">
        <v>13.3</v>
      </c>
      <c r="F1682">
        <f>IF(martianeum3[[#This Row],[zawartosc '[%']]]&gt;=1,martianeum3[[#This Row],[masa '[kg']]]*martianeum3[[#This Row],[zawartosc '[%']]]*0.01,0)</f>
        <v>2.3275000000000001</v>
      </c>
      <c r="G1682">
        <f>martianeum3[[#This Row],[stan_magazynu '[kg']]]+martianeum3[[#This Row],[ile_kg_materiału_z_ładunku]]</f>
        <v>73.756299999999968</v>
      </c>
      <c r="H1682">
        <f>IF(martianeum3[[#This Row],[stan_po_wydobyciu_z_ładunku]]&gt;=100,100,0)</f>
        <v>0</v>
      </c>
      <c r="I1682">
        <f>martianeum3[[#This Row],[stan_po_wydobyciu_z_ładunku]]-martianeum3[[#This Row],[ile_zabiera_na_orbite]]</f>
        <v>73.756299999999968</v>
      </c>
    </row>
    <row r="1683" spans="1:9" x14ac:dyDescent="0.25">
      <c r="A1683" s="1">
        <v>50322</v>
      </c>
      <c r="B1683">
        <f t="shared" si="26"/>
        <v>73.756299999999968</v>
      </c>
      <c r="C1683" t="s">
        <v>6</v>
      </c>
      <c r="D1683">
        <v>26.7</v>
      </c>
      <c r="E1683">
        <v>12.9</v>
      </c>
      <c r="F1683">
        <f>IF(martianeum3[[#This Row],[zawartosc '[%']]]&gt;=1,martianeum3[[#This Row],[masa '[kg']]]*martianeum3[[#This Row],[zawartosc '[%']]]*0.01,0)</f>
        <v>3.4443000000000001</v>
      </c>
      <c r="G1683">
        <f>martianeum3[[#This Row],[stan_magazynu '[kg']]]+martianeum3[[#This Row],[ile_kg_materiału_z_ładunku]]</f>
        <v>77.200599999999966</v>
      </c>
      <c r="H1683">
        <f>IF(martianeum3[[#This Row],[stan_po_wydobyciu_z_ładunku]]&gt;=100,100,0)</f>
        <v>0</v>
      </c>
      <c r="I1683">
        <f>martianeum3[[#This Row],[stan_po_wydobyciu_z_ładunku]]-martianeum3[[#This Row],[ile_zabiera_na_orbite]]</f>
        <v>77.200599999999966</v>
      </c>
    </row>
    <row r="1684" spans="1:9" x14ac:dyDescent="0.25">
      <c r="A1684" s="1">
        <v>50323</v>
      </c>
      <c r="B1684">
        <f t="shared" si="26"/>
        <v>77.200599999999966</v>
      </c>
      <c r="C1684" t="s">
        <v>19</v>
      </c>
      <c r="D1684">
        <v>26.6</v>
      </c>
      <c r="E1684">
        <v>0</v>
      </c>
      <c r="F1684">
        <f>IF(martianeum3[[#This Row],[zawartosc '[%']]]&gt;=1,martianeum3[[#This Row],[masa '[kg']]]*martianeum3[[#This Row],[zawartosc '[%']]]*0.01,0)</f>
        <v>0</v>
      </c>
      <c r="G1684">
        <f>martianeum3[[#This Row],[stan_magazynu '[kg']]]+martianeum3[[#This Row],[ile_kg_materiału_z_ładunku]]</f>
        <v>77.200599999999966</v>
      </c>
      <c r="H1684">
        <f>IF(martianeum3[[#This Row],[stan_po_wydobyciu_z_ładunku]]&gt;=100,100,0)</f>
        <v>0</v>
      </c>
      <c r="I1684">
        <f>martianeum3[[#This Row],[stan_po_wydobyciu_z_ładunku]]-martianeum3[[#This Row],[ile_zabiera_na_orbite]]</f>
        <v>77.200599999999966</v>
      </c>
    </row>
    <row r="1685" spans="1:9" x14ac:dyDescent="0.25">
      <c r="A1685" s="1">
        <v>50324</v>
      </c>
      <c r="B1685">
        <f t="shared" si="26"/>
        <v>77.200599999999966</v>
      </c>
      <c r="C1685" t="s">
        <v>22</v>
      </c>
      <c r="D1685">
        <v>12.2</v>
      </c>
      <c r="E1685">
        <v>1.8</v>
      </c>
      <c r="F1685">
        <f>IF(martianeum3[[#This Row],[zawartosc '[%']]]&gt;=1,martianeum3[[#This Row],[masa '[kg']]]*martianeum3[[#This Row],[zawartosc '[%']]]*0.01,0)</f>
        <v>0.21960000000000002</v>
      </c>
      <c r="G1685">
        <f>martianeum3[[#This Row],[stan_magazynu '[kg']]]+martianeum3[[#This Row],[ile_kg_materiału_z_ładunku]]</f>
        <v>77.420199999999966</v>
      </c>
      <c r="H1685">
        <f>IF(martianeum3[[#This Row],[stan_po_wydobyciu_z_ładunku]]&gt;=100,100,0)</f>
        <v>0</v>
      </c>
      <c r="I1685">
        <f>martianeum3[[#This Row],[stan_po_wydobyciu_z_ładunku]]-martianeum3[[#This Row],[ile_zabiera_na_orbite]]</f>
        <v>77.420199999999966</v>
      </c>
    </row>
    <row r="1686" spans="1:9" x14ac:dyDescent="0.25">
      <c r="A1686" s="1">
        <v>50325</v>
      </c>
      <c r="B1686">
        <f t="shared" si="26"/>
        <v>77.420199999999966</v>
      </c>
      <c r="C1686" t="s">
        <v>7</v>
      </c>
      <c r="D1686">
        <v>27.4</v>
      </c>
      <c r="E1686">
        <v>4.8</v>
      </c>
      <c r="F1686">
        <f>IF(martianeum3[[#This Row],[zawartosc '[%']]]&gt;=1,martianeum3[[#This Row],[masa '[kg']]]*martianeum3[[#This Row],[zawartosc '[%']]]*0.01,0)</f>
        <v>1.3151999999999999</v>
      </c>
      <c r="G1686">
        <f>martianeum3[[#This Row],[stan_magazynu '[kg']]]+martianeum3[[#This Row],[ile_kg_materiału_z_ładunku]]</f>
        <v>78.73539999999997</v>
      </c>
      <c r="H1686">
        <f>IF(martianeum3[[#This Row],[stan_po_wydobyciu_z_ładunku]]&gt;=100,100,0)</f>
        <v>0</v>
      </c>
      <c r="I1686">
        <f>martianeum3[[#This Row],[stan_po_wydobyciu_z_ładunku]]-martianeum3[[#This Row],[ile_zabiera_na_orbite]]</f>
        <v>78.73539999999997</v>
      </c>
    </row>
    <row r="1687" spans="1:9" x14ac:dyDescent="0.25">
      <c r="A1687" s="1">
        <v>50326</v>
      </c>
      <c r="B1687">
        <f t="shared" si="26"/>
        <v>78.73539999999997</v>
      </c>
      <c r="C1687" t="s">
        <v>13</v>
      </c>
      <c r="D1687">
        <v>24.9</v>
      </c>
      <c r="E1687">
        <v>1.6</v>
      </c>
      <c r="F1687">
        <f>IF(martianeum3[[#This Row],[zawartosc '[%']]]&gt;=1,martianeum3[[#This Row],[masa '[kg']]]*martianeum3[[#This Row],[zawartosc '[%']]]*0.01,0)</f>
        <v>0.39840000000000003</v>
      </c>
      <c r="G1687">
        <f>martianeum3[[#This Row],[stan_magazynu '[kg']]]+martianeum3[[#This Row],[ile_kg_materiału_z_ładunku]]</f>
        <v>79.133799999999965</v>
      </c>
      <c r="H1687">
        <f>IF(martianeum3[[#This Row],[stan_po_wydobyciu_z_ładunku]]&gt;=100,100,0)</f>
        <v>0</v>
      </c>
      <c r="I1687">
        <f>martianeum3[[#This Row],[stan_po_wydobyciu_z_ładunku]]-martianeum3[[#This Row],[ile_zabiera_na_orbite]]</f>
        <v>79.133799999999965</v>
      </c>
    </row>
    <row r="1688" spans="1:9" x14ac:dyDescent="0.25">
      <c r="A1688" s="1">
        <v>50327</v>
      </c>
      <c r="B1688">
        <f t="shared" si="26"/>
        <v>79.133799999999965</v>
      </c>
      <c r="C1688" t="s">
        <v>27</v>
      </c>
      <c r="D1688">
        <v>21.4</v>
      </c>
      <c r="E1688">
        <v>5.5</v>
      </c>
      <c r="F1688">
        <f>IF(martianeum3[[#This Row],[zawartosc '[%']]]&gt;=1,martianeum3[[#This Row],[masa '[kg']]]*martianeum3[[#This Row],[zawartosc '[%']]]*0.01,0)</f>
        <v>1.1769999999999998</v>
      </c>
      <c r="G1688">
        <f>martianeum3[[#This Row],[stan_magazynu '[kg']]]+martianeum3[[#This Row],[ile_kg_materiału_z_ładunku]]</f>
        <v>80.310799999999972</v>
      </c>
      <c r="H1688">
        <f>IF(martianeum3[[#This Row],[stan_po_wydobyciu_z_ładunku]]&gt;=100,100,0)</f>
        <v>0</v>
      </c>
      <c r="I1688">
        <f>martianeum3[[#This Row],[stan_po_wydobyciu_z_ładunku]]-martianeum3[[#This Row],[ile_zabiera_na_orbite]]</f>
        <v>80.310799999999972</v>
      </c>
    </row>
    <row r="1689" spans="1:9" x14ac:dyDescent="0.25">
      <c r="A1689" s="1">
        <v>50328</v>
      </c>
      <c r="B1689">
        <f t="shared" si="26"/>
        <v>80.310799999999972</v>
      </c>
      <c r="C1689" t="s">
        <v>29</v>
      </c>
      <c r="D1689">
        <v>14.1</v>
      </c>
      <c r="E1689">
        <v>0</v>
      </c>
      <c r="F1689">
        <f>IF(martianeum3[[#This Row],[zawartosc '[%']]]&gt;=1,martianeum3[[#This Row],[masa '[kg']]]*martianeum3[[#This Row],[zawartosc '[%']]]*0.01,0)</f>
        <v>0</v>
      </c>
      <c r="G1689">
        <f>martianeum3[[#This Row],[stan_magazynu '[kg']]]+martianeum3[[#This Row],[ile_kg_materiału_z_ładunku]]</f>
        <v>80.310799999999972</v>
      </c>
      <c r="H1689">
        <f>IF(martianeum3[[#This Row],[stan_po_wydobyciu_z_ładunku]]&gt;=100,100,0)</f>
        <v>0</v>
      </c>
      <c r="I1689">
        <f>martianeum3[[#This Row],[stan_po_wydobyciu_z_ładunku]]-martianeum3[[#This Row],[ile_zabiera_na_orbite]]</f>
        <v>80.310799999999972</v>
      </c>
    </row>
    <row r="1690" spans="1:9" x14ac:dyDescent="0.25">
      <c r="A1690" s="1">
        <v>50329</v>
      </c>
      <c r="B1690">
        <f t="shared" si="26"/>
        <v>80.310799999999972</v>
      </c>
      <c r="C1690" t="s">
        <v>25</v>
      </c>
      <c r="D1690">
        <v>15.4</v>
      </c>
      <c r="E1690">
        <v>2.1</v>
      </c>
      <c r="F1690">
        <f>IF(martianeum3[[#This Row],[zawartosc '[%']]]&gt;=1,martianeum3[[#This Row],[masa '[kg']]]*martianeum3[[#This Row],[zawartosc '[%']]]*0.01,0)</f>
        <v>0.32340000000000002</v>
      </c>
      <c r="G1690">
        <f>martianeum3[[#This Row],[stan_magazynu '[kg']]]+martianeum3[[#This Row],[ile_kg_materiału_z_ładunku]]</f>
        <v>80.634199999999979</v>
      </c>
      <c r="H1690">
        <f>IF(martianeum3[[#This Row],[stan_po_wydobyciu_z_ładunku]]&gt;=100,100,0)</f>
        <v>0</v>
      </c>
      <c r="I1690">
        <f>martianeum3[[#This Row],[stan_po_wydobyciu_z_ładunku]]-martianeum3[[#This Row],[ile_zabiera_na_orbite]]</f>
        <v>80.634199999999979</v>
      </c>
    </row>
    <row r="1691" spans="1:9" x14ac:dyDescent="0.25">
      <c r="A1691" s="1">
        <v>50330</v>
      </c>
      <c r="B1691">
        <f t="shared" si="26"/>
        <v>80.634199999999979</v>
      </c>
      <c r="C1691" t="s">
        <v>13</v>
      </c>
      <c r="D1691">
        <v>27.7</v>
      </c>
      <c r="E1691">
        <v>0</v>
      </c>
      <c r="F1691">
        <f>IF(martianeum3[[#This Row],[zawartosc '[%']]]&gt;=1,martianeum3[[#This Row],[masa '[kg']]]*martianeum3[[#This Row],[zawartosc '[%']]]*0.01,0)</f>
        <v>0</v>
      </c>
      <c r="G1691">
        <f>martianeum3[[#This Row],[stan_magazynu '[kg']]]+martianeum3[[#This Row],[ile_kg_materiału_z_ładunku]]</f>
        <v>80.634199999999979</v>
      </c>
      <c r="H1691">
        <f>IF(martianeum3[[#This Row],[stan_po_wydobyciu_z_ładunku]]&gt;=100,100,0)</f>
        <v>0</v>
      </c>
      <c r="I1691">
        <f>martianeum3[[#This Row],[stan_po_wydobyciu_z_ładunku]]-martianeum3[[#This Row],[ile_zabiera_na_orbite]]</f>
        <v>80.634199999999979</v>
      </c>
    </row>
    <row r="1692" spans="1:9" x14ac:dyDescent="0.25">
      <c r="A1692" s="1">
        <v>50331</v>
      </c>
      <c r="B1692">
        <f t="shared" si="26"/>
        <v>80.634199999999979</v>
      </c>
      <c r="C1692" t="s">
        <v>10</v>
      </c>
      <c r="D1692">
        <v>15.5</v>
      </c>
      <c r="E1692">
        <v>43.4</v>
      </c>
      <c r="F1692">
        <f>IF(martianeum3[[#This Row],[zawartosc '[%']]]&gt;=1,martianeum3[[#This Row],[masa '[kg']]]*martianeum3[[#This Row],[zawartosc '[%']]]*0.01,0)</f>
        <v>6.7269999999999994</v>
      </c>
      <c r="G1692">
        <f>martianeum3[[#This Row],[stan_magazynu '[kg']]]+martianeum3[[#This Row],[ile_kg_materiału_z_ładunku]]</f>
        <v>87.361199999999982</v>
      </c>
      <c r="H1692">
        <f>IF(martianeum3[[#This Row],[stan_po_wydobyciu_z_ładunku]]&gt;=100,100,0)</f>
        <v>0</v>
      </c>
      <c r="I1692">
        <f>martianeum3[[#This Row],[stan_po_wydobyciu_z_ładunku]]-martianeum3[[#This Row],[ile_zabiera_na_orbite]]</f>
        <v>87.361199999999982</v>
      </c>
    </row>
    <row r="1693" spans="1:9" x14ac:dyDescent="0.25">
      <c r="A1693" s="1">
        <v>50332</v>
      </c>
      <c r="B1693">
        <f t="shared" si="26"/>
        <v>87.361199999999982</v>
      </c>
      <c r="C1693" t="s">
        <v>7</v>
      </c>
      <c r="D1693">
        <v>26.8</v>
      </c>
      <c r="E1693">
        <v>0</v>
      </c>
      <c r="F1693">
        <f>IF(martianeum3[[#This Row],[zawartosc '[%']]]&gt;=1,martianeum3[[#This Row],[masa '[kg']]]*martianeum3[[#This Row],[zawartosc '[%']]]*0.01,0)</f>
        <v>0</v>
      </c>
      <c r="G1693">
        <f>martianeum3[[#This Row],[stan_magazynu '[kg']]]+martianeum3[[#This Row],[ile_kg_materiału_z_ładunku]]</f>
        <v>87.361199999999982</v>
      </c>
      <c r="H1693">
        <f>IF(martianeum3[[#This Row],[stan_po_wydobyciu_z_ładunku]]&gt;=100,100,0)</f>
        <v>0</v>
      </c>
      <c r="I1693">
        <f>martianeum3[[#This Row],[stan_po_wydobyciu_z_ładunku]]-martianeum3[[#This Row],[ile_zabiera_na_orbite]]</f>
        <v>87.361199999999982</v>
      </c>
    </row>
    <row r="1694" spans="1:9" x14ac:dyDescent="0.25">
      <c r="A1694" s="1">
        <v>50333</v>
      </c>
      <c r="B1694">
        <f t="shared" si="26"/>
        <v>87.361199999999982</v>
      </c>
      <c r="C1694" t="s">
        <v>13</v>
      </c>
      <c r="D1694">
        <v>23.1</v>
      </c>
      <c r="E1694">
        <v>9.1</v>
      </c>
      <c r="F1694">
        <f>IF(martianeum3[[#This Row],[zawartosc '[%']]]&gt;=1,martianeum3[[#This Row],[masa '[kg']]]*martianeum3[[#This Row],[zawartosc '[%']]]*0.01,0)</f>
        <v>2.1021000000000001</v>
      </c>
      <c r="G1694">
        <f>martianeum3[[#This Row],[stan_magazynu '[kg']]]+martianeum3[[#This Row],[ile_kg_materiału_z_ładunku]]</f>
        <v>89.463299999999975</v>
      </c>
      <c r="H1694">
        <f>IF(martianeum3[[#This Row],[stan_po_wydobyciu_z_ładunku]]&gt;=100,100,0)</f>
        <v>0</v>
      </c>
      <c r="I1694">
        <f>martianeum3[[#This Row],[stan_po_wydobyciu_z_ładunku]]-martianeum3[[#This Row],[ile_zabiera_na_orbite]]</f>
        <v>89.463299999999975</v>
      </c>
    </row>
    <row r="1695" spans="1:9" x14ac:dyDescent="0.25">
      <c r="A1695" s="1">
        <v>50334</v>
      </c>
      <c r="B1695">
        <f t="shared" si="26"/>
        <v>89.463299999999975</v>
      </c>
      <c r="C1695" t="s">
        <v>6</v>
      </c>
      <c r="D1695">
        <v>22.8</v>
      </c>
      <c r="E1695">
        <v>12.9</v>
      </c>
      <c r="F1695">
        <f>IF(martianeum3[[#This Row],[zawartosc '[%']]]&gt;=1,martianeum3[[#This Row],[masa '[kg']]]*martianeum3[[#This Row],[zawartosc '[%']]]*0.01,0)</f>
        <v>2.9412000000000003</v>
      </c>
      <c r="G1695">
        <f>martianeum3[[#This Row],[stan_magazynu '[kg']]]+martianeum3[[#This Row],[ile_kg_materiału_z_ładunku]]</f>
        <v>92.40449999999997</v>
      </c>
      <c r="H1695">
        <f>IF(martianeum3[[#This Row],[stan_po_wydobyciu_z_ładunku]]&gt;=100,100,0)</f>
        <v>0</v>
      </c>
      <c r="I1695">
        <f>martianeum3[[#This Row],[stan_po_wydobyciu_z_ładunku]]-martianeum3[[#This Row],[ile_zabiera_na_orbite]]</f>
        <v>92.40449999999997</v>
      </c>
    </row>
    <row r="1696" spans="1:9" x14ac:dyDescent="0.25">
      <c r="A1696" s="1">
        <v>50335</v>
      </c>
      <c r="B1696">
        <f t="shared" si="26"/>
        <v>92.40449999999997</v>
      </c>
      <c r="C1696" t="s">
        <v>10</v>
      </c>
      <c r="D1696">
        <v>17.2</v>
      </c>
      <c r="E1696">
        <v>0</v>
      </c>
      <c r="F1696">
        <f>IF(martianeum3[[#This Row],[zawartosc '[%']]]&gt;=1,martianeum3[[#This Row],[masa '[kg']]]*martianeum3[[#This Row],[zawartosc '[%']]]*0.01,0)</f>
        <v>0</v>
      </c>
      <c r="G1696">
        <f>martianeum3[[#This Row],[stan_magazynu '[kg']]]+martianeum3[[#This Row],[ile_kg_materiału_z_ładunku]]</f>
        <v>92.40449999999997</v>
      </c>
      <c r="H1696">
        <f>IF(martianeum3[[#This Row],[stan_po_wydobyciu_z_ładunku]]&gt;=100,100,0)</f>
        <v>0</v>
      </c>
      <c r="I1696">
        <f>martianeum3[[#This Row],[stan_po_wydobyciu_z_ładunku]]-martianeum3[[#This Row],[ile_zabiera_na_orbite]]</f>
        <v>92.40449999999997</v>
      </c>
    </row>
    <row r="1697" spans="1:9" x14ac:dyDescent="0.25">
      <c r="A1697" s="1">
        <v>50336</v>
      </c>
      <c r="B1697">
        <f t="shared" si="26"/>
        <v>92.40449999999997</v>
      </c>
      <c r="C1697" t="s">
        <v>10</v>
      </c>
      <c r="D1697">
        <v>29.3</v>
      </c>
      <c r="E1697">
        <v>6.1</v>
      </c>
      <c r="F1697">
        <f>IF(martianeum3[[#This Row],[zawartosc '[%']]]&gt;=1,martianeum3[[#This Row],[masa '[kg']]]*martianeum3[[#This Row],[zawartosc '[%']]]*0.01,0)</f>
        <v>1.7872999999999999</v>
      </c>
      <c r="G1697">
        <f>martianeum3[[#This Row],[stan_magazynu '[kg']]]+martianeum3[[#This Row],[ile_kg_materiału_z_ładunku]]</f>
        <v>94.191799999999972</v>
      </c>
      <c r="H1697">
        <f>IF(martianeum3[[#This Row],[stan_po_wydobyciu_z_ładunku]]&gt;=100,100,0)</f>
        <v>0</v>
      </c>
      <c r="I1697">
        <f>martianeum3[[#This Row],[stan_po_wydobyciu_z_ładunku]]-martianeum3[[#This Row],[ile_zabiera_na_orbite]]</f>
        <v>94.191799999999972</v>
      </c>
    </row>
    <row r="1698" spans="1:9" x14ac:dyDescent="0.25">
      <c r="A1698" s="1">
        <v>50337</v>
      </c>
      <c r="B1698">
        <f t="shared" si="26"/>
        <v>94.191799999999972</v>
      </c>
      <c r="C1698" t="s">
        <v>13</v>
      </c>
      <c r="D1698">
        <v>19.5</v>
      </c>
      <c r="E1698">
        <v>14.2</v>
      </c>
      <c r="F1698">
        <f>IF(martianeum3[[#This Row],[zawartosc '[%']]]&gt;=1,martianeum3[[#This Row],[masa '[kg']]]*martianeum3[[#This Row],[zawartosc '[%']]]*0.01,0)</f>
        <v>2.7689999999999997</v>
      </c>
      <c r="G1698">
        <f>martianeum3[[#This Row],[stan_magazynu '[kg']]]+martianeum3[[#This Row],[ile_kg_materiału_z_ładunku]]</f>
        <v>96.960799999999978</v>
      </c>
      <c r="H1698">
        <f>IF(martianeum3[[#This Row],[stan_po_wydobyciu_z_ładunku]]&gt;=100,100,0)</f>
        <v>0</v>
      </c>
      <c r="I1698">
        <f>martianeum3[[#This Row],[stan_po_wydobyciu_z_ładunku]]-martianeum3[[#This Row],[ile_zabiera_na_orbite]]</f>
        <v>96.960799999999978</v>
      </c>
    </row>
    <row r="1699" spans="1:9" x14ac:dyDescent="0.25">
      <c r="A1699" s="1">
        <v>50338</v>
      </c>
      <c r="B1699">
        <f t="shared" si="26"/>
        <v>96.960799999999978</v>
      </c>
      <c r="C1699" t="s">
        <v>19</v>
      </c>
      <c r="D1699">
        <v>28.1</v>
      </c>
      <c r="E1699">
        <v>9.4</v>
      </c>
      <c r="F1699">
        <f>IF(martianeum3[[#This Row],[zawartosc '[%']]]&gt;=1,martianeum3[[#This Row],[masa '[kg']]]*martianeum3[[#This Row],[zawartosc '[%']]]*0.01,0)</f>
        <v>2.6414000000000004</v>
      </c>
      <c r="G1699">
        <f>martianeum3[[#This Row],[stan_magazynu '[kg']]]+martianeum3[[#This Row],[ile_kg_materiału_z_ładunku]]</f>
        <v>99.602199999999982</v>
      </c>
      <c r="H1699">
        <f>IF(martianeum3[[#This Row],[stan_po_wydobyciu_z_ładunku]]&gt;=100,100,0)</f>
        <v>0</v>
      </c>
      <c r="I1699">
        <f>martianeum3[[#This Row],[stan_po_wydobyciu_z_ładunku]]-martianeum3[[#This Row],[ile_zabiera_na_orbite]]</f>
        <v>99.602199999999982</v>
      </c>
    </row>
    <row r="1700" spans="1:9" x14ac:dyDescent="0.25">
      <c r="A1700" s="1">
        <v>50339</v>
      </c>
      <c r="B1700">
        <f t="shared" si="26"/>
        <v>99.602199999999982</v>
      </c>
      <c r="C1700" t="s">
        <v>11</v>
      </c>
      <c r="D1700">
        <v>21.1</v>
      </c>
      <c r="E1700">
        <v>12</v>
      </c>
      <c r="F1700">
        <f>IF(martianeum3[[#This Row],[zawartosc '[%']]]&gt;=1,martianeum3[[#This Row],[masa '[kg']]]*martianeum3[[#This Row],[zawartosc '[%']]]*0.01,0)</f>
        <v>2.532</v>
      </c>
      <c r="G1700">
        <f>martianeum3[[#This Row],[stan_magazynu '[kg']]]+martianeum3[[#This Row],[ile_kg_materiału_z_ładunku]]</f>
        <v>102.13419999999998</v>
      </c>
      <c r="H1700">
        <f>IF(martianeum3[[#This Row],[stan_po_wydobyciu_z_ładunku]]&gt;=100,100,0)</f>
        <v>100</v>
      </c>
      <c r="I1700">
        <f>martianeum3[[#This Row],[stan_po_wydobyciu_z_ładunku]]-martianeum3[[#This Row],[ile_zabiera_na_orbite]]</f>
        <v>2.1341999999999786</v>
      </c>
    </row>
    <row r="1701" spans="1:9" x14ac:dyDescent="0.25">
      <c r="A1701" s="1">
        <v>50340</v>
      </c>
      <c r="B1701">
        <f t="shared" si="26"/>
        <v>2.1341999999999786</v>
      </c>
      <c r="C1701" t="s">
        <v>7</v>
      </c>
      <c r="D1701">
        <v>23.8</v>
      </c>
      <c r="E1701">
        <v>13.3</v>
      </c>
      <c r="F1701">
        <f>IF(martianeum3[[#This Row],[zawartosc '[%']]]&gt;=1,martianeum3[[#This Row],[masa '[kg']]]*martianeum3[[#This Row],[zawartosc '[%']]]*0.01,0)</f>
        <v>3.1654000000000004</v>
      </c>
      <c r="G1701">
        <f>martianeum3[[#This Row],[stan_magazynu '[kg']]]+martianeum3[[#This Row],[ile_kg_materiału_z_ładunku]]</f>
        <v>5.2995999999999786</v>
      </c>
      <c r="H1701">
        <f>IF(martianeum3[[#This Row],[stan_po_wydobyciu_z_ładunku]]&gt;=100,100,0)</f>
        <v>0</v>
      </c>
      <c r="I1701">
        <f>martianeum3[[#This Row],[stan_po_wydobyciu_z_ładunku]]-martianeum3[[#This Row],[ile_zabiera_na_orbite]]</f>
        <v>5.2995999999999786</v>
      </c>
    </row>
    <row r="1702" spans="1:9" x14ac:dyDescent="0.25">
      <c r="A1702" s="1">
        <v>50341</v>
      </c>
      <c r="B1702">
        <f t="shared" si="26"/>
        <v>5.2995999999999786</v>
      </c>
      <c r="C1702" t="s">
        <v>24</v>
      </c>
      <c r="D1702">
        <v>19.399999999999999</v>
      </c>
      <c r="E1702">
        <v>2.2000000000000002</v>
      </c>
      <c r="F1702">
        <f>IF(martianeum3[[#This Row],[zawartosc '[%']]]&gt;=1,martianeum3[[#This Row],[masa '[kg']]]*martianeum3[[#This Row],[zawartosc '[%']]]*0.01,0)</f>
        <v>0.42680000000000001</v>
      </c>
      <c r="G1702">
        <f>martianeum3[[#This Row],[stan_magazynu '[kg']]]+martianeum3[[#This Row],[ile_kg_materiału_z_ładunku]]</f>
        <v>5.7263999999999786</v>
      </c>
      <c r="H1702">
        <f>IF(martianeum3[[#This Row],[stan_po_wydobyciu_z_ładunku]]&gt;=100,100,0)</f>
        <v>0</v>
      </c>
      <c r="I1702">
        <f>martianeum3[[#This Row],[stan_po_wydobyciu_z_ładunku]]-martianeum3[[#This Row],[ile_zabiera_na_orbite]]</f>
        <v>5.7263999999999786</v>
      </c>
    </row>
    <row r="1703" spans="1:9" x14ac:dyDescent="0.25">
      <c r="A1703" s="1">
        <v>50342</v>
      </c>
      <c r="B1703">
        <f t="shared" si="26"/>
        <v>5.7263999999999786</v>
      </c>
      <c r="C1703" t="s">
        <v>7</v>
      </c>
      <c r="D1703">
        <v>25.8</v>
      </c>
      <c r="E1703">
        <v>17.100000000000001</v>
      </c>
      <c r="F1703">
        <f>IF(martianeum3[[#This Row],[zawartosc '[%']]]&gt;=1,martianeum3[[#This Row],[masa '[kg']]]*martianeum3[[#This Row],[zawartosc '[%']]]*0.01,0)</f>
        <v>4.4118000000000004</v>
      </c>
      <c r="G1703">
        <f>martianeum3[[#This Row],[stan_magazynu '[kg']]]+martianeum3[[#This Row],[ile_kg_materiału_z_ładunku]]</f>
        <v>10.13819999999998</v>
      </c>
      <c r="H1703">
        <f>IF(martianeum3[[#This Row],[stan_po_wydobyciu_z_ładunku]]&gt;=100,100,0)</f>
        <v>0</v>
      </c>
      <c r="I1703">
        <f>martianeum3[[#This Row],[stan_po_wydobyciu_z_ładunku]]-martianeum3[[#This Row],[ile_zabiera_na_orbite]]</f>
        <v>10.13819999999998</v>
      </c>
    </row>
    <row r="1704" spans="1:9" x14ac:dyDescent="0.25">
      <c r="A1704" s="1">
        <v>50343</v>
      </c>
      <c r="B1704">
        <f t="shared" si="26"/>
        <v>10.13819999999998</v>
      </c>
      <c r="C1704" t="s">
        <v>7</v>
      </c>
      <c r="D1704">
        <v>30</v>
      </c>
      <c r="E1704">
        <v>6.3</v>
      </c>
      <c r="F1704">
        <f>IF(martianeum3[[#This Row],[zawartosc '[%']]]&gt;=1,martianeum3[[#This Row],[masa '[kg']]]*martianeum3[[#This Row],[zawartosc '[%']]]*0.01,0)</f>
        <v>1.8900000000000001</v>
      </c>
      <c r="G1704">
        <f>martianeum3[[#This Row],[stan_magazynu '[kg']]]+martianeum3[[#This Row],[ile_kg_materiału_z_ładunku]]</f>
        <v>12.02819999999998</v>
      </c>
      <c r="H1704">
        <f>IF(martianeum3[[#This Row],[stan_po_wydobyciu_z_ładunku]]&gt;=100,100,0)</f>
        <v>0</v>
      </c>
      <c r="I1704">
        <f>martianeum3[[#This Row],[stan_po_wydobyciu_z_ładunku]]-martianeum3[[#This Row],[ile_zabiera_na_orbite]]</f>
        <v>12.02819999999998</v>
      </c>
    </row>
    <row r="1705" spans="1:9" x14ac:dyDescent="0.25">
      <c r="A1705" s="1">
        <v>50344</v>
      </c>
      <c r="B1705">
        <f t="shared" si="26"/>
        <v>12.02819999999998</v>
      </c>
      <c r="C1705" t="s">
        <v>10</v>
      </c>
      <c r="D1705">
        <v>11</v>
      </c>
      <c r="E1705">
        <v>0</v>
      </c>
      <c r="F1705">
        <f>IF(martianeum3[[#This Row],[zawartosc '[%']]]&gt;=1,martianeum3[[#This Row],[masa '[kg']]]*martianeum3[[#This Row],[zawartosc '[%']]]*0.01,0)</f>
        <v>0</v>
      </c>
      <c r="G1705">
        <f>martianeum3[[#This Row],[stan_magazynu '[kg']]]+martianeum3[[#This Row],[ile_kg_materiału_z_ładunku]]</f>
        <v>12.02819999999998</v>
      </c>
      <c r="H1705">
        <f>IF(martianeum3[[#This Row],[stan_po_wydobyciu_z_ładunku]]&gt;=100,100,0)</f>
        <v>0</v>
      </c>
      <c r="I1705">
        <f>martianeum3[[#This Row],[stan_po_wydobyciu_z_ładunku]]-martianeum3[[#This Row],[ile_zabiera_na_orbite]]</f>
        <v>12.02819999999998</v>
      </c>
    </row>
    <row r="1706" spans="1:9" x14ac:dyDescent="0.25">
      <c r="A1706" s="1">
        <v>50345</v>
      </c>
      <c r="B1706">
        <f t="shared" si="26"/>
        <v>12.02819999999998</v>
      </c>
      <c r="C1706" t="s">
        <v>19</v>
      </c>
      <c r="D1706">
        <v>27.2</v>
      </c>
      <c r="E1706">
        <v>0</v>
      </c>
      <c r="F1706">
        <f>IF(martianeum3[[#This Row],[zawartosc '[%']]]&gt;=1,martianeum3[[#This Row],[masa '[kg']]]*martianeum3[[#This Row],[zawartosc '[%']]]*0.01,0)</f>
        <v>0</v>
      </c>
      <c r="G1706">
        <f>martianeum3[[#This Row],[stan_magazynu '[kg']]]+martianeum3[[#This Row],[ile_kg_materiału_z_ładunku]]</f>
        <v>12.02819999999998</v>
      </c>
      <c r="H1706">
        <f>IF(martianeum3[[#This Row],[stan_po_wydobyciu_z_ładunku]]&gt;=100,100,0)</f>
        <v>0</v>
      </c>
      <c r="I1706">
        <f>martianeum3[[#This Row],[stan_po_wydobyciu_z_ładunku]]-martianeum3[[#This Row],[ile_zabiera_na_orbite]]</f>
        <v>12.02819999999998</v>
      </c>
    </row>
    <row r="1707" spans="1:9" x14ac:dyDescent="0.25">
      <c r="A1707" s="1">
        <v>50346</v>
      </c>
      <c r="B1707">
        <f t="shared" si="26"/>
        <v>12.02819999999998</v>
      </c>
      <c r="C1707" t="s">
        <v>7</v>
      </c>
      <c r="D1707">
        <v>18.3</v>
      </c>
      <c r="E1707">
        <v>8.4</v>
      </c>
      <c r="F1707">
        <f>IF(martianeum3[[#This Row],[zawartosc '[%']]]&gt;=1,martianeum3[[#This Row],[masa '[kg']]]*martianeum3[[#This Row],[zawartosc '[%']]]*0.01,0)</f>
        <v>1.5372000000000001</v>
      </c>
      <c r="G1707">
        <f>martianeum3[[#This Row],[stan_magazynu '[kg']]]+martianeum3[[#This Row],[ile_kg_materiału_z_ładunku]]</f>
        <v>13.565399999999981</v>
      </c>
      <c r="H1707">
        <f>IF(martianeum3[[#This Row],[stan_po_wydobyciu_z_ładunku]]&gt;=100,100,0)</f>
        <v>0</v>
      </c>
      <c r="I1707">
        <f>martianeum3[[#This Row],[stan_po_wydobyciu_z_ładunku]]-martianeum3[[#This Row],[ile_zabiera_na_orbite]]</f>
        <v>13.565399999999981</v>
      </c>
    </row>
    <row r="1708" spans="1:9" x14ac:dyDescent="0.25">
      <c r="A1708" s="1">
        <v>50347</v>
      </c>
      <c r="B1708">
        <f t="shared" si="26"/>
        <v>13.565399999999981</v>
      </c>
      <c r="C1708" t="s">
        <v>25</v>
      </c>
      <c r="D1708">
        <v>14</v>
      </c>
      <c r="E1708">
        <v>2.5</v>
      </c>
      <c r="F1708">
        <f>IF(martianeum3[[#This Row],[zawartosc '[%']]]&gt;=1,martianeum3[[#This Row],[masa '[kg']]]*martianeum3[[#This Row],[zawartosc '[%']]]*0.01,0)</f>
        <v>0.35000000000000003</v>
      </c>
      <c r="G1708">
        <f>martianeum3[[#This Row],[stan_magazynu '[kg']]]+martianeum3[[#This Row],[ile_kg_materiału_z_ładunku]]</f>
        <v>13.91539999999998</v>
      </c>
      <c r="H1708">
        <f>IF(martianeum3[[#This Row],[stan_po_wydobyciu_z_ładunku]]&gt;=100,100,0)</f>
        <v>0</v>
      </c>
      <c r="I1708">
        <f>martianeum3[[#This Row],[stan_po_wydobyciu_z_ładunku]]-martianeum3[[#This Row],[ile_zabiera_na_orbite]]</f>
        <v>13.91539999999998</v>
      </c>
    </row>
    <row r="1709" spans="1:9" x14ac:dyDescent="0.25">
      <c r="A1709" s="1">
        <v>50348</v>
      </c>
      <c r="B1709">
        <f t="shared" si="26"/>
        <v>13.91539999999998</v>
      </c>
      <c r="C1709" t="s">
        <v>7</v>
      </c>
      <c r="D1709">
        <v>26.2</v>
      </c>
      <c r="E1709">
        <v>6.9</v>
      </c>
      <c r="F1709">
        <f>IF(martianeum3[[#This Row],[zawartosc '[%']]]&gt;=1,martianeum3[[#This Row],[masa '[kg']]]*martianeum3[[#This Row],[zawartosc '[%']]]*0.01,0)</f>
        <v>1.8078000000000001</v>
      </c>
      <c r="G1709">
        <f>martianeum3[[#This Row],[stan_magazynu '[kg']]]+martianeum3[[#This Row],[ile_kg_materiału_z_ładunku]]</f>
        <v>15.723199999999981</v>
      </c>
      <c r="H1709">
        <f>IF(martianeum3[[#This Row],[stan_po_wydobyciu_z_ładunku]]&gt;=100,100,0)</f>
        <v>0</v>
      </c>
      <c r="I1709">
        <f>martianeum3[[#This Row],[stan_po_wydobyciu_z_ładunku]]-martianeum3[[#This Row],[ile_zabiera_na_orbite]]</f>
        <v>15.723199999999981</v>
      </c>
    </row>
    <row r="1710" spans="1:9" x14ac:dyDescent="0.25">
      <c r="A1710" s="1">
        <v>50349</v>
      </c>
      <c r="B1710">
        <f t="shared" si="26"/>
        <v>15.723199999999981</v>
      </c>
      <c r="C1710" t="s">
        <v>15</v>
      </c>
      <c r="D1710">
        <v>25.5</v>
      </c>
      <c r="E1710">
        <v>8.4</v>
      </c>
      <c r="F1710">
        <f>IF(martianeum3[[#This Row],[zawartosc '[%']]]&gt;=1,martianeum3[[#This Row],[masa '[kg']]]*martianeum3[[#This Row],[zawartosc '[%']]]*0.01,0)</f>
        <v>2.1420000000000003</v>
      </c>
      <c r="G1710">
        <f>martianeum3[[#This Row],[stan_magazynu '[kg']]]+martianeum3[[#This Row],[ile_kg_materiału_z_ładunku]]</f>
        <v>17.86519999999998</v>
      </c>
      <c r="H1710">
        <f>IF(martianeum3[[#This Row],[stan_po_wydobyciu_z_ładunku]]&gt;=100,100,0)</f>
        <v>0</v>
      </c>
      <c r="I1710">
        <f>martianeum3[[#This Row],[stan_po_wydobyciu_z_ładunku]]-martianeum3[[#This Row],[ile_zabiera_na_orbite]]</f>
        <v>17.86519999999998</v>
      </c>
    </row>
    <row r="1711" spans="1:9" x14ac:dyDescent="0.25">
      <c r="A1711" s="1">
        <v>50350</v>
      </c>
      <c r="B1711">
        <f t="shared" si="26"/>
        <v>17.86519999999998</v>
      </c>
      <c r="C1711" t="s">
        <v>18</v>
      </c>
      <c r="D1711">
        <v>23.1</v>
      </c>
      <c r="E1711">
        <v>11.4</v>
      </c>
      <c r="F1711">
        <f>IF(martianeum3[[#This Row],[zawartosc '[%']]]&gt;=1,martianeum3[[#This Row],[masa '[kg']]]*martianeum3[[#This Row],[zawartosc '[%']]]*0.01,0)</f>
        <v>2.6334000000000004</v>
      </c>
      <c r="G1711">
        <f>martianeum3[[#This Row],[stan_magazynu '[kg']]]+martianeum3[[#This Row],[ile_kg_materiału_z_ładunku]]</f>
        <v>20.498599999999982</v>
      </c>
      <c r="H1711">
        <f>IF(martianeum3[[#This Row],[stan_po_wydobyciu_z_ładunku]]&gt;=100,100,0)</f>
        <v>0</v>
      </c>
      <c r="I1711">
        <f>martianeum3[[#This Row],[stan_po_wydobyciu_z_ładunku]]-martianeum3[[#This Row],[ile_zabiera_na_orbite]]</f>
        <v>20.498599999999982</v>
      </c>
    </row>
    <row r="1712" spans="1:9" x14ac:dyDescent="0.25">
      <c r="A1712" s="1">
        <v>50351</v>
      </c>
      <c r="B1712">
        <f t="shared" si="26"/>
        <v>20.498599999999982</v>
      </c>
      <c r="C1712" t="s">
        <v>12</v>
      </c>
      <c r="D1712">
        <v>21.3</v>
      </c>
      <c r="E1712">
        <v>2.8</v>
      </c>
      <c r="F1712">
        <f>IF(martianeum3[[#This Row],[zawartosc '[%']]]&gt;=1,martianeum3[[#This Row],[masa '[kg']]]*martianeum3[[#This Row],[zawartosc '[%']]]*0.01,0)</f>
        <v>0.59640000000000004</v>
      </c>
      <c r="G1712">
        <f>martianeum3[[#This Row],[stan_magazynu '[kg']]]+martianeum3[[#This Row],[ile_kg_materiału_z_ładunku]]</f>
        <v>21.094999999999981</v>
      </c>
      <c r="H1712">
        <f>IF(martianeum3[[#This Row],[stan_po_wydobyciu_z_ładunku]]&gt;=100,100,0)</f>
        <v>0</v>
      </c>
      <c r="I1712">
        <f>martianeum3[[#This Row],[stan_po_wydobyciu_z_ładunku]]-martianeum3[[#This Row],[ile_zabiera_na_orbite]]</f>
        <v>21.094999999999981</v>
      </c>
    </row>
    <row r="1713" spans="1:9" x14ac:dyDescent="0.25">
      <c r="A1713" s="1">
        <v>50352</v>
      </c>
      <c r="B1713">
        <f t="shared" si="26"/>
        <v>21.094999999999981</v>
      </c>
      <c r="C1713" t="s">
        <v>12</v>
      </c>
      <c r="D1713">
        <v>16.3</v>
      </c>
      <c r="E1713">
        <v>7.6</v>
      </c>
      <c r="F1713">
        <f>IF(martianeum3[[#This Row],[zawartosc '[%']]]&gt;=1,martianeum3[[#This Row],[masa '[kg']]]*martianeum3[[#This Row],[zawartosc '[%']]]*0.01,0)</f>
        <v>1.2387999999999999</v>
      </c>
      <c r="G1713">
        <f>martianeum3[[#This Row],[stan_magazynu '[kg']]]+martianeum3[[#This Row],[ile_kg_materiału_z_ładunku]]</f>
        <v>22.333799999999982</v>
      </c>
      <c r="H1713">
        <f>IF(martianeum3[[#This Row],[stan_po_wydobyciu_z_ładunku]]&gt;=100,100,0)</f>
        <v>0</v>
      </c>
      <c r="I1713">
        <f>martianeum3[[#This Row],[stan_po_wydobyciu_z_ładunku]]-martianeum3[[#This Row],[ile_zabiera_na_orbite]]</f>
        <v>22.333799999999982</v>
      </c>
    </row>
    <row r="1714" spans="1:9" x14ac:dyDescent="0.25">
      <c r="A1714" s="1">
        <v>50353</v>
      </c>
      <c r="B1714">
        <f t="shared" si="26"/>
        <v>22.333799999999982</v>
      </c>
      <c r="C1714" t="s">
        <v>14</v>
      </c>
      <c r="D1714">
        <v>23.7</v>
      </c>
      <c r="E1714">
        <v>7.6</v>
      </c>
      <c r="F1714">
        <f>IF(martianeum3[[#This Row],[zawartosc '[%']]]&gt;=1,martianeum3[[#This Row],[masa '[kg']]]*martianeum3[[#This Row],[zawartosc '[%']]]*0.01,0)</f>
        <v>1.8011999999999997</v>
      </c>
      <c r="G1714">
        <f>martianeum3[[#This Row],[stan_magazynu '[kg']]]+martianeum3[[#This Row],[ile_kg_materiału_z_ładunku]]</f>
        <v>24.134999999999984</v>
      </c>
      <c r="H1714">
        <f>IF(martianeum3[[#This Row],[stan_po_wydobyciu_z_ładunku]]&gt;=100,100,0)</f>
        <v>0</v>
      </c>
      <c r="I1714">
        <f>martianeum3[[#This Row],[stan_po_wydobyciu_z_ładunku]]-martianeum3[[#This Row],[ile_zabiera_na_orbite]]</f>
        <v>24.134999999999984</v>
      </c>
    </row>
    <row r="1715" spans="1:9" x14ac:dyDescent="0.25">
      <c r="A1715" s="1">
        <v>50354</v>
      </c>
      <c r="B1715">
        <f t="shared" si="26"/>
        <v>24.134999999999984</v>
      </c>
      <c r="C1715" t="s">
        <v>18</v>
      </c>
      <c r="D1715">
        <v>24.8</v>
      </c>
      <c r="E1715">
        <v>0</v>
      </c>
      <c r="F1715">
        <f>IF(martianeum3[[#This Row],[zawartosc '[%']]]&gt;=1,martianeum3[[#This Row],[masa '[kg']]]*martianeum3[[#This Row],[zawartosc '[%']]]*0.01,0)</f>
        <v>0</v>
      </c>
      <c r="G1715">
        <f>martianeum3[[#This Row],[stan_magazynu '[kg']]]+martianeum3[[#This Row],[ile_kg_materiału_z_ładunku]]</f>
        <v>24.134999999999984</v>
      </c>
      <c r="H1715">
        <f>IF(martianeum3[[#This Row],[stan_po_wydobyciu_z_ładunku]]&gt;=100,100,0)</f>
        <v>0</v>
      </c>
      <c r="I1715">
        <f>martianeum3[[#This Row],[stan_po_wydobyciu_z_ładunku]]-martianeum3[[#This Row],[ile_zabiera_na_orbite]]</f>
        <v>24.134999999999984</v>
      </c>
    </row>
    <row r="1716" spans="1:9" x14ac:dyDescent="0.25">
      <c r="A1716" s="1">
        <v>50355</v>
      </c>
      <c r="B1716">
        <f t="shared" si="26"/>
        <v>24.134999999999984</v>
      </c>
      <c r="C1716" t="s">
        <v>33</v>
      </c>
      <c r="D1716">
        <v>21.7</v>
      </c>
      <c r="E1716">
        <v>1</v>
      </c>
      <c r="F1716">
        <f>IF(martianeum3[[#This Row],[zawartosc '[%']]]&gt;=1,martianeum3[[#This Row],[masa '[kg']]]*martianeum3[[#This Row],[zawartosc '[%']]]*0.01,0)</f>
        <v>0.217</v>
      </c>
      <c r="G1716">
        <f>martianeum3[[#This Row],[stan_magazynu '[kg']]]+martianeum3[[#This Row],[ile_kg_materiału_z_ładunku]]</f>
        <v>24.351999999999983</v>
      </c>
      <c r="H1716">
        <f>IF(martianeum3[[#This Row],[stan_po_wydobyciu_z_ładunku]]&gt;=100,100,0)</f>
        <v>0</v>
      </c>
      <c r="I1716">
        <f>martianeum3[[#This Row],[stan_po_wydobyciu_z_ładunku]]-martianeum3[[#This Row],[ile_zabiera_na_orbite]]</f>
        <v>24.351999999999983</v>
      </c>
    </row>
    <row r="1717" spans="1:9" x14ac:dyDescent="0.25">
      <c r="A1717" s="1">
        <v>50356</v>
      </c>
      <c r="B1717">
        <f t="shared" si="26"/>
        <v>24.351999999999983</v>
      </c>
      <c r="C1717" t="s">
        <v>10</v>
      </c>
      <c r="D1717">
        <v>16.7</v>
      </c>
      <c r="E1717">
        <v>21</v>
      </c>
      <c r="F1717">
        <f>IF(martianeum3[[#This Row],[zawartosc '[%']]]&gt;=1,martianeum3[[#This Row],[masa '[kg']]]*martianeum3[[#This Row],[zawartosc '[%']]]*0.01,0)</f>
        <v>3.5070000000000001</v>
      </c>
      <c r="G1717">
        <f>martianeum3[[#This Row],[stan_magazynu '[kg']]]+martianeum3[[#This Row],[ile_kg_materiału_z_ładunku]]</f>
        <v>27.858999999999984</v>
      </c>
      <c r="H1717">
        <f>IF(martianeum3[[#This Row],[stan_po_wydobyciu_z_ładunku]]&gt;=100,100,0)</f>
        <v>0</v>
      </c>
      <c r="I1717">
        <f>martianeum3[[#This Row],[stan_po_wydobyciu_z_ładunku]]-martianeum3[[#This Row],[ile_zabiera_na_orbite]]</f>
        <v>27.858999999999984</v>
      </c>
    </row>
    <row r="1718" spans="1:9" x14ac:dyDescent="0.25">
      <c r="A1718" s="1">
        <v>50357</v>
      </c>
      <c r="B1718">
        <f t="shared" si="26"/>
        <v>27.858999999999984</v>
      </c>
      <c r="C1718" t="s">
        <v>23</v>
      </c>
      <c r="D1718">
        <v>22.3</v>
      </c>
      <c r="E1718">
        <v>0.1</v>
      </c>
      <c r="F1718">
        <f>IF(martianeum3[[#This Row],[zawartosc '[%']]]&gt;=1,martianeum3[[#This Row],[masa '[kg']]]*martianeum3[[#This Row],[zawartosc '[%']]]*0.01,0)</f>
        <v>0</v>
      </c>
      <c r="G1718">
        <f>martianeum3[[#This Row],[stan_magazynu '[kg']]]+martianeum3[[#This Row],[ile_kg_materiału_z_ładunku]]</f>
        <v>27.858999999999984</v>
      </c>
      <c r="H1718">
        <f>IF(martianeum3[[#This Row],[stan_po_wydobyciu_z_ładunku]]&gt;=100,100,0)</f>
        <v>0</v>
      </c>
      <c r="I1718">
        <f>martianeum3[[#This Row],[stan_po_wydobyciu_z_ładunku]]-martianeum3[[#This Row],[ile_zabiera_na_orbite]]</f>
        <v>27.858999999999984</v>
      </c>
    </row>
    <row r="1719" spans="1:9" x14ac:dyDescent="0.25">
      <c r="A1719" s="1">
        <v>50358</v>
      </c>
      <c r="B1719">
        <f t="shared" si="26"/>
        <v>27.858999999999984</v>
      </c>
      <c r="C1719" t="s">
        <v>26</v>
      </c>
      <c r="D1719">
        <v>13.6</v>
      </c>
      <c r="E1719">
        <v>0</v>
      </c>
      <c r="F1719">
        <f>IF(martianeum3[[#This Row],[zawartosc '[%']]]&gt;=1,martianeum3[[#This Row],[masa '[kg']]]*martianeum3[[#This Row],[zawartosc '[%']]]*0.01,0)</f>
        <v>0</v>
      </c>
      <c r="G1719">
        <f>martianeum3[[#This Row],[stan_magazynu '[kg']]]+martianeum3[[#This Row],[ile_kg_materiału_z_ładunku]]</f>
        <v>27.858999999999984</v>
      </c>
      <c r="H1719">
        <f>IF(martianeum3[[#This Row],[stan_po_wydobyciu_z_ładunku]]&gt;=100,100,0)</f>
        <v>0</v>
      </c>
      <c r="I1719">
        <f>martianeum3[[#This Row],[stan_po_wydobyciu_z_ładunku]]-martianeum3[[#This Row],[ile_zabiera_na_orbite]]</f>
        <v>27.858999999999984</v>
      </c>
    </row>
    <row r="1720" spans="1:9" x14ac:dyDescent="0.25">
      <c r="A1720" s="1">
        <v>50359</v>
      </c>
      <c r="B1720">
        <f t="shared" si="26"/>
        <v>27.858999999999984</v>
      </c>
      <c r="C1720" t="s">
        <v>25</v>
      </c>
      <c r="D1720">
        <v>11.8</v>
      </c>
      <c r="E1720">
        <v>2.1</v>
      </c>
      <c r="F1720">
        <f>IF(martianeum3[[#This Row],[zawartosc '[%']]]&gt;=1,martianeum3[[#This Row],[masa '[kg']]]*martianeum3[[#This Row],[zawartosc '[%']]]*0.01,0)</f>
        <v>0.24780000000000002</v>
      </c>
      <c r="G1720">
        <f>martianeum3[[#This Row],[stan_magazynu '[kg']]]+martianeum3[[#This Row],[ile_kg_materiału_z_ładunku]]</f>
        <v>28.106799999999986</v>
      </c>
      <c r="H1720">
        <f>IF(martianeum3[[#This Row],[stan_po_wydobyciu_z_ładunku]]&gt;=100,100,0)</f>
        <v>0</v>
      </c>
      <c r="I1720">
        <f>martianeum3[[#This Row],[stan_po_wydobyciu_z_ładunku]]-martianeum3[[#This Row],[ile_zabiera_na_orbite]]</f>
        <v>28.106799999999986</v>
      </c>
    </row>
    <row r="1721" spans="1:9" x14ac:dyDescent="0.25">
      <c r="A1721" s="1">
        <v>50360</v>
      </c>
      <c r="B1721">
        <f t="shared" si="26"/>
        <v>28.106799999999986</v>
      </c>
      <c r="C1721" t="s">
        <v>11</v>
      </c>
      <c r="D1721">
        <v>11.1</v>
      </c>
      <c r="E1721">
        <v>0</v>
      </c>
      <c r="F1721">
        <f>IF(martianeum3[[#This Row],[zawartosc '[%']]]&gt;=1,martianeum3[[#This Row],[masa '[kg']]]*martianeum3[[#This Row],[zawartosc '[%']]]*0.01,0)</f>
        <v>0</v>
      </c>
      <c r="G1721">
        <f>martianeum3[[#This Row],[stan_magazynu '[kg']]]+martianeum3[[#This Row],[ile_kg_materiału_z_ładunku]]</f>
        <v>28.106799999999986</v>
      </c>
      <c r="H1721">
        <f>IF(martianeum3[[#This Row],[stan_po_wydobyciu_z_ładunku]]&gt;=100,100,0)</f>
        <v>0</v>
      </c>
      <c r="I1721">
        <f>martianeum3[[#This Row],[stan_po_wydobyciu_z_ładunku]]-martianeum3[[#This Row],[ile_zabiera_na_orbite]]</f>
        <v>28.106799999999986</v>
      </c>
    </row>
    <row r="1722" spans="1:9" x14ac:dyDescent="0.25">
      <c r="A1722" s="1">
        <v>50361</v>
      </c>
      <c r="B1722">
        <f t="shared" si="26"/>
        <v>28.106799999999986</v>
      </c>
      <c r="C1722" t="s">
        <v>13</v>
      </c>
      <c r="D1722">
        <v>11.2</v>
      </c>
      <c r="E1722">
        <v>15</v>
      </c>
      <c r="F1722">
        <f>IF(martianeum3[[#This Row],[zawartosc '[%']]]&gt;=1,martianeum3[[#This Row],[masa '[kg']]]*martianeum3[[#This Row],[zawartosc '[%']]]*0.01,0)</f>
        <v>1.68</v>
      </c>
      <c r="G1722">
        <f>martianeum3[[#This Row],[stan_magazynu '[kg']]]+martianeum3[[#This Row],[ile_kg_materiału_z_ładunku]]</f>
        <v>29.786799999999985</v>
      </c>
      <c r="H1722">
        <f>IF(martianeum3[[#This Row],[stan_po_wydobyciu_z_ładunku]]&gt;=100,100,0)</f>
        <v>0</v>
      </c>
      <c r="I1722">
        <f>martianeum3[[#This Row],[stan_po_wydobyciu_z_ładunku]]-martianeum3[[#This Row],[ile_zabiera_na_orbite]]</f>
        <v>29.786799999999985</v>
      </c>
    </row>
    <row r="1723" spans="1:9" x14ac:dyDescent="0.25">
      <c r="A1723" s="1">
        <v>50362</v>
      </c>
      <c r="B1723">
        <f t="shared" si="26"/>
        <v>29.786799999999985</v>
      </c>
      <c r="C1723" t="s">
        <v>23</v>
      </c>
      <c r="D1723">
        <v>19.100000000000001</v>
      </c>
      <c r="E1723">
        <v>0</v>
      </c>
      <c r="F1723">
        <f>IF(martianeum3[[#This Row],[zawartosc '[%']]]&gt;=1,martianeum3[[#This Row],[masa '[kg']]]*martianeum3[[#This Row],[zawartosc '[%']]]*0.01,0)</f>
        <v>0</v>
      </c>
      <c r="G1723">
        <f>martianeum3[[#This Row],[stan_magazynu '[kg']]]+martianeum3[[#This Row],[ile_kg_materiału_z_ładunku]]</f>
        <v>29.786799999999985</v>
      </c>
      <c r="H1723">
        <f>IF(martianeum3[[#This Row],[stan_po_wydobyciu_z_ładunku]]&gt;=100,100,0)</f>
        <v>0</v>
      </c>
      <c r="I1723">
        <f>martianeum3[[#This Row],[stan_po_wydobyciu_z_ładunku]]-martianeum3[[#This Row],[ile_zabiera_na_orbite]]</f>
        <v>29.786799999999985</v>
      </c>
    </row>
    <row r="1724" spans="1:9" x14ac:dyDescent="0.25">
      <c r="A1724" s="1">
        <v>50363</v>
      </c>
      <c r="B1724">
        <f t="shared" si="26"/>
        <v>29.786799999999985</v>
      </c>
      <c r="C1724" t="s">
        <v>10</v>
      </c>
      <c r="D1724">
        <v>11.1</v>
      </c>
      <c r="E1724">
        <v>46.3</v>
      </c>
      <c r="F1724">
        <f>IF(martianeum3[[#This Row],[zawartosc '[%']]]&gt;=1,martianeum3[[#This Row],[masa '[kg']]]*martianeum3[[#This Row],[zawartosc '[%']]]*0.01,0)</f>
        <v>5.1392999999999995</v>
      </c>
      <c r="G1724">
        <f>martianeum3[[#This Row],[stan_magazynu '[kg']]]+martianeum3[[#This Row],[ile_kg_materiału_z_ładunku]]</f>
        <v>34.926099999999984</v>
      </c>
      <c r="H1724">
        <f>IF(martianeum3[[#This Row],[stan_po_wydobyciu_z_ładunku]]&gt;=100,100,0)</f>
        <v>0</v>
      </c>
      <c r="I1724">
        <f>martianeum3[[#This Row],[stan_po_wydobyciu_z_ładunku]]-martianeum3[[#This Row],[ile_zabiera_na_orbite]]</f>
        <v>34.926099999999984</v>
      </c>
    </row>
    <row r="1725" spans="1:9" x14ac:dyDescent="0.25">
      <c r="A1725" s="1">
        <v>50364</v>
      </c>
      <c r="B1725">
        <f t="shared" si="26"/>
        <v>34.926099999999984</v>
      </c>
      <c r="C1725" t="s">
        <v>18</v>
      </c>
      <c r="D1725">
        <v>15.1</v>
      </c>
      <c r="E1725">
        <v>6.2</v>
      </c>
      <c r="F1725">
        <f>IF(martianeum3[[#This Row],[zawartosc '[%']]]&gt;=1,martianeum3[[#This Row],[masa '[kg']]]*martianeum3[[#This Row],[zawartosc '[%']]]*0.01,0)</f>
        <v>0.93620000000000003</v>
      </c>
      <c r="G1725">
        <f>martianeum3[[#This Row],[stan_magazynu '[kg']]]+martianeum3[[#This Row],[ile_kg_materiału_z_ładunku]]</f>
        <v>35.862299999999983</v>
      </c>
      <c r="H1725">
        <f>IF(martianeum3[[#This Row],[stan_po_wydobyciu_z_ładunku]]&gt;=100,100,0)</f>
        <v>0</v>
      </c>
      <c r="I1725">
        <f>martianeum3[[#This Row],[stan_po_wydobyciu_z_ładunku]]-martianeum3[[#This Row],[ile_zabiera_na_orbite]]</f>
        <v>35.862299999999983</v>
      </c>
    </row>
    <row r="1726" spans="1:9" x14ac:dyDescent="0.25">
      <c r="A1726" s="1">
        <v>50365</v>
      </c>
      <c r="B1726">
        <f t="shared" si="26"/>
        <v>35.862299999999983</v>
      </c>
      <c r="C1726" t="s">
        <v>15</v>
      </c>
      <c r="D1726">
        <v>21.7</v>
      </c>
      <c r="E1726">
        <v>0</v>
      </c>
      <c r="F1726">
        <f>IF(martianeum3[[#This Row],[zawartosc '[%']]]&gt;=1,martianeum3[[#This Row],[masa '[kg']]]*martianeum3[[#This Row],[zawartosc '[%']]]*0.01,0)</f>
        <v>0</v>
      </c>
      <c r="G1726">
        <f>martianeum3[[#This Row],[stan_magazynu '[kg']]]+martianeum3[[#This Row],[ile_kg_materiału_z_ładunku]]</f>
        <v>35.862299999999983</v>
      </c>
      <c r="H1726">
        <f>IF(martianeum3[[#This Row],[stan_po_wydobyciu_z_ładunku]]&gt;=100,100,0)</f>
        <v>0</v>
      </c>
      <c r="I1726">
        <f>martianeum3[[#This Row],[stan_po_wydobyciu_z_ładunku]]-martianeum3[[#This Row],[ile_zabiera_na_orbite]]</f>
        <v>35.862299999999983</v>
      </c>
    </row>
    <row r="1727" spans="1:9" x14ac:dyDescent="0.25">
      <c r="A1727" s="1">
        <v>50366</v>
      </c>
      <c r="B1727">
        <f t="shared" si="26"/>
        <v>35.862299999999983</v>
      </c>
      <c r="C1727" t="s">
        <v>23</v>
      </c>
      <c r="D1727">
        <v>19.7</v>
      </c>
      <c r="E1727">
        <v>0.2</v>
      </c>
      <c r="F1727">
        <f>IF(martianeum3[[#This Row],[zawartosc '[%']]]&gt;=1,martianeum3[[#This Row],[masa '[kg']]]*martianeum3[[#This Row],[zawartosc '[%']]]*0.01,0)</f>
        <v>0</v>
      </c>
      <c r="G1727">
        <f>martianeum3[[#This Row],[stan_magazynu '[kg']]]+martianeum3[[#This Row],[ile_kg_materiału_z_ładunku]]</f>
        <v>35.862299999999983</v>
      </c>
      <c r="H1727">
        <f>IF(martianeum3[[#This Row],[stan_po_wydobyciu_z_ładunku]]&gt;=100,100,0)</f>
        <v>0</v>
      </c>
      <c r="I1727">
        <f>martianeum3[[#This Row],[stan_po_wydobyciu_z_ładunku]]-martianeum3[[#This Row],[ile_zabiera_na_orbite]]</f>
        <v>35.862299999999983</v>
      </c>
    </row>
    <row r="1728" spans="1:9" x14ac:dyDescent="0.25">
      <c r="A1728" s="1">
        <v>50367</v>
      </c>
      <c r="B1728">
        <f t="shared" si="26"/>
        <v>35.862299999999983</v>
      </c>
      <c r="C1728" t="s">
        <v>7</v>
      </c>
      <c r="D1728">
        <v>17.5</v>
      </c>
      <c r="E1728">
        <v>2.2000000000000002</v>
      </c>
      <c r="F1728">
        <f>IF(martianeum3[[#This Row],[zawartosc '[%']]]&gt;=1,martianeum3[[#This Row],[masa '[kg']]]*martianeum3[[#This Row],[zawartosc '[%']]]*0.01,0)</f>
        <v>0.38500000000000001</v>
      </c>
      <c r="G1728">
        <f>martianeum3[[#This Row],[stan_magazynu '[kg']]]+martianeum3[[#This Row],[ile_kg_materiału_z_ładunku]]</f>
        <v>36.247299999999981</v>
      </c>
      <c r="H1728">
        <f>IF(martianeum3[[#This Row],[stan_po_wydobyciu_z_ładunku]]&gt;=100,100,0)</f>
        <v>0</v>
      </c>
      <c r="I1728">
        <f>martianeum3[[#This Row],[stan_po_wydobyciu_z_ładunku]]-martianeum3[[#This Row],[ile_zabiera_na_orbite]]</f>
        <v>36.247299999999981</v>
      </c>
    </row>
    <row r="1729" spans="1:9" x14ac:dyDescent="0.25">
      <c r="A1729" s="1">
        <v>50368</v>
      </c>
      <c r="B1729">
        <f t="shared" si="26"/>
        <v>36.247299999999981</v>
      </c>
      <c r="C1729" t="s">
        <v>6</v>
      </c>
      <c r="D1729">
        <v>18.8</v>
      </c>
      <c r="E1729">
        <v>11.3</v>
      </c>
      <c r="F1729">
        <f>IF(martianeum3[[#This Row],[zawartosc '[%']]]&gt;=1,martianeum3[[#This Row],[masa '[kg']]]*martianeum3[[#This Row],[zawartosc '[%']]]*0.01,0)</f>
        <v>2.1244000000000005</v>
      </c>
      <c r="G1729">
        <f>martianeum3[[#This Row],[stan_magazynu '[kg']]]+martianeum3[[#This Row],[ile_kg_materiału_z_ładunku]]</f>
        <v>38.371699999999983</v>
      </c>
      <c r="H1729">
        <f>IF(martianeum3[[#This Row],[stan_po_wydobyciu_z_ładunku]]&gt;=100,100,0)</f>
        <v>0</v>
      </c>
      <c r="I1729">
        <f>martianeum3[[#This Row],[stan_po_wydobyciu_z_ładunku]]-martianeum3[[#This Row],[ile_zabiera_na_orbite]]</f>
        <v>38.371699999999983</v>
      </c>
    </row>
    <row r="1730" spans="1:9" x14ac:dyDescent="0.25">
      <c r="A1730" s="1">
        <v>50369</v>
      </c>
      <c r="B1730">
        <f t="shared" si="26"/>
        <v>38.371699999999983</v>
      </c>
      <c r="C1730" t="s">
        <v>30</v>
      </c>
      <c r="D1730">
        <v>19.600000000000001</v>
      </c>
      <c r="E1730">
        <v>0.3</v>
      </c>
      <c r="F1730">
        <f>IF(martianeum3[[#This Row],[zawartosc '[%']]]&gt;=1,martianeum3[[#This Row],[masa '[kg']]]*martianeum3[[#This Row],[zawartosc '[%']]]*0.01,0)</f>
        <v>0</v>
      </c>
      <c r="G1730">
        <f>martianeum3[[#This Row],[stan_magazynu '[kg']]]+martianeum3[[#This Row],[ile_kg_materiału_z_ładunku]]</f>
        <v>38.371699999999983</v>
      </c>
      <c r="H1730">
        <f>IF(martianeum3[[#This Row],[stan_po_wydobyciu_z_ładunku]]&gt;=100,100,0)</f>
        <v>0</v>
      </c>
      <c r="I1730">
        <f>martianeum3[[#This Row],[stan_po_wydobyciu_z_ładunku]]-martianeum3[[#This Row],[ile_zabiera_na_orbite]]</f>
        <v>38.371699999999983</v>
      </c>
    </row>
    <row r="1731" spans="1:9" x14ac:dyDescent="0.25">
      <c r="A1731" s="1">
        <v>50370</v>
      </c>
      <c r="B1731">
        <f t="shared" si="26"/>
        <v>38.371699999999983</v>
      </c>
      <c r="C1731" t="s">
        <v>11</v>
      </c>
      <c r="D1731">
        <v>24.4</v>
      </c>
      <c r="E1731">
        <v>22</v>
      </c>
      <c r="F1731">
        <f>IF(martianeum3[[#This Row],[zawartosc '[%']]]&gt;=1,martianeum3[[#This Row],[masa '[kg']]]*martianeum3[[#This Row],[zawartosc '[%']]]*0.01,0)</f>
        <v>5.3679999999999994</v>
      </c>
      <c r="G1731">
        <f>martianeum3[[#This Row],[stan_magazynu '[kg']]]+martianeum3[[#This Row],[ile_kg_materiału_z_ładunku]]</f>
        <v>43.739699999999985</v>
      </c>
      <c r="H1731">
        <f>IF(martianeum3[[#This Row],[stan_po_wydobyciu_z_ładunku]]&gt;=100,100,0)</f>
        <v>0</v>
      </c>
      <c r="I1731">
        <f>martianeum3[[#This Row],[stan_po_wydobyciu_z_ładunku]]-martianeum3[[#This Row],[ile_zabiera_na_orbite]]</f>
        <v>43.739699999999985</v>
      </c>
    </row>
    <row r="1732" spans="1:9" x14ac:dyDescent="0.25">
      <c r="A1732" s="1">
        <v>50371</v>
      </c>
      <c r="B1732">
        <f t="shared" ref="B1732:B1795" si="27">I1731</f>
        <v>43.739699999999985</v>
      </c>
      <c r="C1732" t="s">
        <v>23</v>
      </c>
      <c r="D1732">
        <v>10.5</v>
      </c>
      <c r="E1732">
        <v>0.1</v>
      </c>
      <c r="F1732">
        <f>IF(martianeum3[[#This Row],[zawartosc '[%']]]&gt;=1,martianeum3[[#This Row],[masa '[kg']]]*martianeum3[[#This Row],[zawartosc '[%']]]*0.01,0)</f>
        <v>0</v>
      </c>
      <c r="G1732">
        <f>martianeum3[[#This Row],[stan_magazynu '[kg']]]+martianeum3[[#This Row],[ile_kg_materiału_z_ładunku]]</f>
        <v>43.739699999999985</v>
      </c>
      <c r="H1732">
        <f>IF(martianeum3[[#This Row],[stan_po_wydobyciu_z_ładunku]]&gt;=100,100,0)</f>
        <v>0</v>
      </c>
      <c r="I1732">
        <f>martianeum3[[#This Row],[stan_po_wydobyciu_z_ładunku]]-martianeum3[[#This Row],[ile_zabiera_na_orbite]]</f>
        <v>43.739699999999985</v>
      </c>
    </row>
    <row r="1733" spans="1:9" x14ac:dyDescent="0.25">
      <c r="A1733" s="1">
        <v>50372</v>
      </c>
      <c r="B1733">
        <f t="shared" si="27"/>
        <v>43.739699999999985</v>
      </c>
      <c r="C1733" t="s">
        <v>9</v>
      </c>
      <c r="D1733">
        <v>23.5</v>
      </c>
      <c r="E1733">
        <v>0</v>
      </c>
      <c r="F1733">
        <f>IF(martianeum3[[#This Row],[zawartosc '[%']]]&gt;=1,martianeum3[[#This Row],[masa '[kg']]]*martianeum3[[#This Row],[zawartosc '[%']]]*0.01,0)</f>
        <v>0</v>
      </c>
      <c r="G1733">
        <f>martianeum3[[#This Row],[stan_magazynu '[kg']]]+martianeum3[[#This Row],[ile_kg_materiału_z_ładunku]]</f>
        <v>43.739699999999985</v>
      </c>
      <c r="H1733">
        <f>IF(martianeum3[[#This Row],[stan_po_wydobyciu_z_ładunku]]&gt;=100,100,0)</f>
        <v>0</v>
      </c>
      <c r="I1733">
        <f>martianeum3[[#This Row],[stan_po_wydobyciu_z_ładunku]]-martianeum3[[#This Row],[ile_zabiera_na_orbite]]</f>
        <v>43.739699999999985</v>
      </c>
    </row>
    <row r="1734" spans="1:9" x14ac:dyDescent="0.25">
      <c r="A1734" s="1">
        <v>50373</v>
      </c>
      <c r="B1734">
        <f t="shared" si="27"/>
        <v>43.739699999999985</v>
      </c>
      <c r="C1734" t="s">
        <v>27</v>
      </c>
      <c r="D1734">
        <v>19.2</v>
      </c>
      <c r="E1734">
        <v>0</v>
      </c>
      <c r="F1734">
        <f>IF(martianeum3[[#This Row],[zawartosc '[%']]]&gt;=1,martianeum3[[#This Row],[masa '[kg']]]*martianeum3[[#This Row],[zawartosc '[%']]]*0.01,0)</f>
        <v>0</v>
      </c>
      <c r="G1734">
        <f>martianeum3[[#This Row],[stan_magazynu '[kg']]]+martianeum3[[#This Row],[ile_kg_materiału_z_ładunku]]</f>
        <v>43.739699999999985</v>
      </c>
      <c r="H1734">
        <f>IF(martianeum3[[#This Row],[stan_po_wydobyciu_z_ładunku]]&gt;=100,100,0)</f>
        <v>0</v>
      </c>
      <c r="I1734">
        <f>martianeum3[[#This Row],[stan_po_wydobyciu_z_ładunku]]-martianeum3[[#This Row],[ile_zabiera_na_orbite]]</f>
        <v>43.739699999999985</v>
      </c>
    </row>
    <row r="1735" spans="1:9" x14ac:dyDescent="0.25">
      <c r="A1735" s="1">
        <v>50374</v>
      </c>
      <c r="B1735">
        <f t="shared" si="27"/>
        <v>43.739699999999985</v>
      </c>
      <c r="C1735" t="s">
        <v>6</v>
      </c>
      <c r="D1735">
        <v>11</v>
      </c>
      <c r="E1735">
        <v>0</v>
      </c>
      <c r="F1735">
        <f>IF(martianeum3[[#This Row],[zawartosc '[%']]]&gt;=1,martianeum3[[#This Row],[masa '[kg']]]*martianeum3[[#This Row],[zawartosc '[%']]]*0.01,0)</f>
        <v>0</v>
      </c>
      <c r="G1735">
        <f>martianeum3[[#This Row],[stan_magazynu '[kg']]]+martianeum3[[#This Row],[ile_kg_materiału_z_ładunku]]</f>
        <v>43.739699999999985</v>
      </c>
      <c r="H1735">
        <f>IF(martianeum3[[#This Row],[stan_po_wydobyciu_z_ładunku]]&gt;=100,100,0)</f>
        <v>0</v>
      </c>
      <c r="I1735">
        <f>martianeum3[[#This Row],[stan_po_wydobyciu_z_ładunku]]-martianeum3[[#This Row],[ile_zabiera_na_orbite]]</f>
        <v>43.739699999999985</v>
      </c>
    </row>
    <row r="1736" spans="1:9" x14ac:dyDescent="0.25">
      <c r="A1736" s="1">
        <v>50375</v>
      </c>
      <c r="B1736">
        <f t="shared" si="27"/>
        <v>43.739699999999985</v>
      </c>
      <c r="C1736" t="s">
        <v>11</v>
      </c>
      <c r="D1736">
        <v>10.4</v>
      </c>
      <c r="E1736">
        <v>0</v>
      </c>
      <c r="F1736">
        <f>IF(martianeum3[[#This Row],[zawartosc '[%']]]&gt;=1,martianeum3[[#This Row],[masa '[kg']]]*martianeum3[[#This Row],[zawartosc '[%']]]*0.01,0)</f>
        <v>0</v>
      </c>
      <c r="G1736">
        <f>martianeum3[[#This Row],[stan_magazynu '[kg']]]+martianeum3[[#This Row],[ile_kg_materiału_z_ładunku]]</f>
        <v>43.739699999999985</v>
      </c>
      <c r="H1736">
        <f>IF(martianeum3[[#This Row],[stan_po_wydobyciu_z_ładunku]]&gt;=100,100,0)</f>
        <v>0</v>
      </c>
      <c r="I1736">
        <f>martianeum3[[#This Row],[stan_po_wydobyciu_z_ładunku]]-martianeum3[[#This Row],[ile_zabiera_na_orbite]]</f>
        <v>43.739699999999985</v>
      </c>
    </row>
    <row r="1737" spans="1:9" x14ac:dyDescent="0.25">
      <c r="A1737" s="1">
        <v>50376</v>
      </c>
      <c r="B1737">
        <f t="shared" si="27"/>
        <v>43.739699999999985</v>
      </c>
      <c r="C1737" t="s">
        <v>7</v>
      </c>
      <c r="D1737">
        <v>11.9</v>
      </c>
      <c r="E1737">
        <v>9</v>
      </c>
      <c r="F1737">
        <f>IF(martianeum3[[#This Row],[zawartosc '[%']]]&gt;=1,martianeum3[[#This Row],[masa '[kg']]]*martianeum3[[#This Row],[zawartosc '[%']]]*0.01,0)</f>
        <v>1.0710000000000002</v>
      </c>
      <c r="G1737">
        <f>martianeum3[[#This Row],[stan_magazynu '[kg']]]+martianeum3[[#This Row],[ile_kg_materiału_z_ładunku]]</f>
        <v>44.810699999999983</v>
      </c>
      <c r="H1737">
        <f>IF(martianeum3[[#This Row],[stan_po_wydobyciu_z_ładunku]]&gt;=100,100,0)</f>
        <v>0</v>
      </c>
      <c r="I1737">
        <f>martianeum3[[#This Row],[stan_po_wydobyciu_z_ładunku]]-martianeum3[[#This Row],[ile_zabiera_na_orbite]]</f>
        <v>44.810699999999983</v>
      </c>
    </row>
    <row r="1738" spans="1:9" x14ac:dyDescent="0.25">
      <c r="A1738" s="1">
        <v>50377</v>
      </c>
      <c r="B1738">
        <f t="shared" si="27"/>
        <v>44.810699999999983</v>
      </c>
      <c r="C1738" t="s">
        <v>14</v>
      </c>
      <c r="D1738">
        <v>23.1</v>
      </c>
      <c r="E1738">
        <v>2</v>
      </c>
      <c r="F1738">
        <f>IF(martianeum3[[#This Row],[zawartosc '[%']]]&gt;=1,martianeum3[[#This Row],[masa '[kg']]]*martianeum3[[#This Row],[zawartosc '[%']]]*0.01,0)</f>
        <v>0.46200000000000002</v>
      </c>
      <c r="G1738">
        <f>martianeum3[[#This Row],[stan_magazynu '[kg']]]+martianeum3[[#This Row],[ile_kg_materiału_z_ładunku]]</f>
        <v>45.272699999999986</v>
      </c>
      <c r="H1738">
        <f>IF(martianeum3[[#This Row],[stan_po_wydobyciu_z_ładunku]]&gt;=100,100,0)</f>
        <v>0</v>
      </c>
      <c r="I1738">
        <f>martianeum3[[#This Row],[stan_po_wydobyciu_z_ładunku]]-martianeum3[[#This Row],[ile_zabiera_na_orbite]]</f>
        <v>45.272699999999986</v>
      </c>
    </row>
    <row r="1739" spans="1:9" x14ac:dyDescent="0.25">
      <c r="A1739" s="1">
        <v>50378</v>
      </c>
      <c r="B1739">
        <f t="shared" si="27"/>
        <v>45.272699999999986</v>
      </c>
      <c r="C1739" t="s">
        <v>19</v>
      </c>
      <c r="D1739">
        <v>18.600000000000001</v>
      </c>
      <c r="E1739">
        <v>17.2</v>
      </c>
      <c r="F1739">
        <f>IF(martianeum3[[#This Row],[zawartosc '[%']]]&gt;=1,martianeum3[[#This Row],[masa '[kg']]]*martianeum3[[#This Row],[zawartosc '[%']]]*0.01,0)</f>
        <v>3.1992000000000003</v>
      </c>
      <c r="G1739">
        <f>martianeum3[[#This Row],[stan_magazynu '[kg']]]+martianeum3[[#This Row],[ile_kg_materiału_z_ładunku]]</f>
        <v>48.471899999999984</v>
      </c>
      <c r="H1739">
        <f>IF(martianeum3[[#This Row],[stan_po_wydobyciu_z_ładunku]]&gt;=100,100,0)</f>
        <v>0</v>
      </c>
      <c r="I1739">
        <f>martianeum3[[#This Row],[stan_po_wydobyciu_z_ładunku]]-martianeum3[[#This Row],[ile_zabiera_na_orbite]]</f>
        <v>48.471899999999984</v>
      </c>
    </row>
    <row r="1740" spans="1:9" x14ac:dyDescent="0.25">
      <c r="A1740" s="1">
        <v>50379</v>
      </c>
      <c r="B1740">
        <f t="shared" si="27"/>
        <v>48.471899999999984</v>
      </c>
      <c r="C1740" t="s">
        <v>6</v>
      </c>
      <c r="D1740">
        <v>21.8</v>
      </c>
      <c r="E1740">
        <v>12.3</v>
      </c>
      <c r="F1740">
        <f>IF(martianeum3[[#This Row],[zawartosc '[%']]]&gt;=1,martianeum3[[#This Row],[masa '[kg']]]*martianeum3[[#This Row],[zawartosc '[%']]]*0.01,0)</f>
        <v>2.6814000000000004</v>
      </c>
      <c r="G1740">
        <f>martianeum3[[#This Row],[stan_magazynu '[kg']]]+martianeum3[[#This Row],[ile_kg_materiału_z_ładunku]]</f>
        <v>51.153299999999987</v>
      </c>
      <c r="H1740">
        <f>IF(martianeum3[[#This Row],[stan_po_wydobyciu_z_ładunku]]&gt;=100,100,0)</f>
        <v>0</v>
      </c>
      <c r="I1740">
        <f>martianeum3[[#This Row],[stan_po_wydobyciu_z_ładunku]]-martianeum3[[#This Row],[ile_zabiera_na_orbite]]</f>
        <v>51.153299999999987</v>
      </c>
    </row>
    <row r="1741" spans="1:9" x14ac:dyDescent="0.25">
      <c r="A1741" s="1">
        <v>50380</v>
      </c>
      <c r="B1741">
        <f t="shared" si="27"/>
        <v>51.153299999999987</v>
      </c>
      <c r="C1741" t="s">
        <v>14</v>
      </c>
      <c r="D1741">
        <v>27.7</v>
      </c>
      <c r="E1741">
        <v>7.4</v>
      </c>
      <c r="F1741">
        <f>IF(martianeum3[[#This Row],[zawartosc '[%']]]&gt;=1,martianeum3[[#This Row],[masa '[kg']]]*martianeum3[[#This Row],[zawartosc '[%']]]*0.01,0)</f>
        <v>2.0498000000000003</v>
      </c>
      <c r="G1741">
        <f>martianeum3[[#This Row],[stan_magazynu '[kg']]]+martianeum3[[#This Row],[ile_kg_materiału_z_ładunku]]</f>
        <v>53.203099999999985</v>
      </c>
      <c r="H1741">
        <f>IF(martianeum3[[#This Row],[stan_po_wydobyciu_z_ładunku]]&gt;=100,100,0)</f>
        <v>0</v>
      </c>
      <c r="I1741">
        <f>martianeum3[[#This Row],[stan_po_wydobyciu_z_ładunku]]-martianeum3[[#This Row],[ile_zabiera_na_orbite]]</f>
        <v>53.203099999999985</v>
      </c>
    </row>
    <row r="1742" spans="1:9" x14ac:dyDescent="0.25">
      <c r="A1742" s="1">
        <v>50381</v>
      </c>
      <c r="B1742">
        <f t="shared" si="27"/>
        <v>53.203099999999985</v>
      </c>
      <c r="C1742" t="s">
        <v>19</v>
      </c>
      <c r="D1742">
        <v>23.2</v>
      </c>
      <c r="E1742">
        <v>24</v>
      </c>
      <c r="F1742">
        <f>IF(martianeum3[[#This Row],[zawartosc '[%']]]&gt;=1,martianeum3[[#This Row],[masa '[kg']]]*martianeum3[[#This Row],[zawartosc '[%']]]*0.01,0)</f>
        <v>5.5679999999999996</v>
      </c>
      <c r="G1742">
        <f>martianeum3[[#This Row],[stan_magazynu '[kg']]]+martianeum3[[#This Row],[ile_kg_materiału_z_ładunku]]</f>
        <v>58.771099999999983</v>
      </c>
      <c r="H1742">
        <f>IF(martianeum3[[#This Row],[stan_po_wydobyciu_z_ładunku]]&gt;=100,100,0)</f>
        <v>0</v>
      </c>
      <c r="I1742">
        <f>martianeum3[[#This Row],[stan_po_wydobyciu_z_ładunku]]-martianeum3[[#This Row],[ile_zabiera_na_orbite]]</f>
        <v>58.771099999999983</v>
      </c>
    </row>
    <row r="1743" spans="1:9" x14ac:dyDescent="0.25">
      <c r="A1743" s="1">
        <v>50382</v>
      </c>
      <c r="B1743">
        <f t="shared" si="27"/>
        <v>58.771099999999983</v>
      </c>
      <c r="C1743" t="s">
        <v>19</v>
      </c>
      <c r="D1743">
        <v>25.8</v>
      </c>
      <c r="E1743">
        <v>16.100000000000001</v>
      </c>
      <c r="F1743">
        <f>IF(martianeum3[[#This Row],[zawartosc '[%']]]&gt;=1,martianeum3[[#This Row],[masa '[kg']]]*martianeum3[[#This Row],[zawartosc '[%']]]*0.01,0)</f>
        <v>4.1538000000000004</v>
      </c>
      <c r="G1743">
        <f>martianeum3[[#This Row],[stan_magazynu '[kg']]]+martianeum3[[#This Row],[ile_kg_materiału_z_ładunku]]</f>
        <v>62.92489999999998</v>
      </c>
      <c r="H1743">
        <f>IF(martianeum3[[#This Row],[stan_po_wydobyciu_z_ładunku]]&gt;=100,100,0)</f>
        <v>0</v>
      </c>
      <c r="I1743">
        <f>martianeum3[[#This Row],[stan_po_wydobyciu_z_ładunku]]-martianeum3[[#This Row],[ile_zabiera_na_orbite]]</f>
        <v>62.92489999999998</v>
      </c>
    </row>
    <row r="1744" spans="1:9" x14ac:dyDescent="0.25">
      <c r="A1744" s="1">
        <v>50383</v>
      </c>
      <c r="B1744">
        <f t="shared" si="27"/>
        <v>62.92489999999998</v>
      </c>
      <c r="C1744" t="s">
        <v>5</v>
      </c>
      <c r="D1744">
        <v>19.8</v>
      </c>
      <c r="E1744">
        <v>6.6</v>
      </c>
      <c r="F1744">
        <f>IF(martianeum3[[#This Row],[zawartosc '[%']]]&gt;=1,martianeum3[[#This Row],[masa '[kg']]]*martianeum3[[#This Row],[zawartosc '[%']]]*0.01,0)</f>
        <v>1.3068000000000002</v>
      </c>
      <c r="G1744">
        <f>martianeum3[[#This Row],[stan_magazynu '[kg']]]+martianeum3[[#This Row],[ile_kg_materiału_z_ładunku]]</f>
        <v>64.231699999999975</v>
      </c>
      <c r="H1744">
        <f>IF(martianeum3[[#This Row],[stan_po_wydobyciu_z_ładunku]]&gt;=100,100,0)</f>
        <v>0</v>
      </c>
      <c r="I1744">
        <f>martianeum3[[#This Row],[stan_po_wydobyciu_z_ładunku]]-martianeum3[[#This Row],[ile_zabiera_na_orbite]]</f>
        <v>64.231699999999975</v>
      </c>
    </row>
    <row r="1745" spans="1:9" x14ac:dyDescent="0.25">
      <c r="A1745" s="1">
        <v>50384</v>
      </c>
      <c r="B1745">
        <f t="shared" si="27"/>
        <v>64.231699999999975</v>
      </c>
      <c r="C1745" t="s">
        <v>18</v>
      </c>
      <c r="D1745">
        <v>11.2</v>
      </c>
      <c r="E1745">
        <v>7.5</v>
      </c>
      <c r="F1745">
        <f>IF(martianeum3[[#This Row],[zawartosc '[%']]]&gt;=1,martianeum3[[#This Row],[masa '[kg']]]*martianeum3[[#This Row],[zawartosc '[%']]]*0.01,0)</f>
        <v>0.84</v>
      </c>
      <c r="G1745">
        <f>martianeum3[[#This Row],[stan_magazynu '[kg']]]+martianeum3[[#This Row],[ile_kg_materiału_z_ładunku]]</f>
        <v>65.071699999999979</v>
      </c>
      <c r="H1745">
        <f>IF(martianeum3[[#This Row],[stan_po_wydobyciu_z_ładunku]]&gt;=100,100,0)</f>
        <v>0</v>
      </c>
      <c r="I1745">
        <f>martianeum3[[#This Row],[stan_po_wydobyciu_z_ładunku]]-martianeum3[[#This Row],[ile_zabiera_na_orbite]]</f>
        <v>65.071699999999979</v>
      </c>
    </row>
    <row r="1746" spans="1:9" x14ac:dyDescent="0.25">
      <c r="A1746" s="1">
        <v>50385</v>
      </c>
      <c r="B1746">
        <f t="shared" si="27"/>
        <v>65.071699999999979</v>
      </c>
      <c r="C1746" t="s">
        <v>10</v>
      </c>
      <c r="D1746">
        <v>15.7</v>
      </c>
      <c r="E1746">
        <v>0</v>
      </c>
      <c r="F1746">
        <f>IF(martianeum3[[#This Row],[zawartosc '[%']]]&gt;=1,martianeum3[[#This Row],[masa '[kg']]]*martianeum3[[#This Row],[zawartosc '[%']]]*0.01,0)</f>
        <v>0</v>
      </c>
      <c r="G1746">
        <f>martianeum3[[#This Row],[stan_magazynu '[kg']]]+martianeum3[[#This Row],[ile_kg_materiału_z_ładunku]]</f>
        <v>65.071699999999979</v>
      </c>
      <c r="H1746">
        <f>IF(martianeum3[[#This Row],[stan_po_wydobyciu_z_ładunku]]&gt;=100,100,0)</f>
        <v>0</v>
      </c>
      <c r="I1746">
        <f>martianeum3[[#This Row],[stan_po_wydobyciu_z_ładunku]]-martianeum3[[#This Row],[ile_zabiera_na_orbite]]</f>
        <v>65.071699999999979</v>
      </c>
    </row>
    <row r="1747" spans="1:9" x14ac:dyDescent="0.25">
      <c r="A1747" s="1">
        <v>50386</v>
      </c>
      <c r="B1747">
        <f t="shared" si="27"/>
        <v>65.071699999999979</v>
      </c>
      <c r="C1747" t="s">
        <v>30</v>
      </c>
      <c r="D1747">
        <v>23.6</v>
      </c>
      <c r="E1747">
        <v>0.6</v>
      </c>
      <c r="F1747">
        <f>IF(martianeum3[[#This Row],[zawartosc '[%']]]&gt;=1,martianeum3[[#This Row],[masa '[kg']]]*martianeum3[[#This Row],[zawartosc '[%']]]*0.01,0)</f>
        <v>0</v>
      </c>
      <c r="G1747">
        <f>martianeum3[[#This Row],[stan_magazynu '[kg']]]+martianeum3[[#This Row],[ile_kg_materiału_z_ładunku]]</f>
        <v>65.071699999999979</v>
      </c>
      <c r="H1747">
        <f>IF(martianeum3[[#This Row],[stan_po_wydobyciu_z_ładunku]]&gt;=100,100,0)</f>
        <v>0</v>
      </c>
      <c r="I1747">
        <f>martianeum3[[#This Row],[stan_po_wydobyciu_z_ładunku]]-martianeum3[[#This Row],[ile_zabiera_na_orbite]]</f>
        <v>65.071699999999979</v>
      </c>
    </row>
    <row r="1748" spans="1:9" x14ac:dyDescent="0.25">
      <c r="A1748" s="1">
        <v>50387</v>
      </c>
      <c r="B1748">
        <f t="shared" si="27"/>
        <v>65.071699999999979</v>
      </c>
      <c r="C1748" t="s">
        <v>8</v>
      </c>
      <c r="D1748">
        <v>27.5</v>
      </c>
      <c r="E1748">
        <v>5.3</v>
      </c>
      <c r="F1748">
        <f>IF(martianeum3[[#This Row],[zawartosc '[%']]]&gt;=1,martianeum3[[#This Row],[masa '[kg']]]*martianeum3[[#This Row],[zawartosc '[%']]]*0.01,0)</f>
        <v>1.4575</v>
      </c>
      <c r="G1748">
        <f>martianeum3[[#This Row],[stan_magazynu '[kg']]]+martianeum3[[#This Row],[ile_kg_materiału_z_ładunku]]</f>
        <v>66.529199999999975</v>
      </c>
      <c r="H1748">
        <f>IF(martianeum3[[#This Row],[stan_po_wydobyciu_z_ładunku]]&gt;=100,100,0)</f>
        <v>0</v>
      </c>
      <c r="I1748">
        <f>martianeum3[[#This Row],[stan_po_wydobyciu_z_ładunku]]-martianeum3[[#This Row],[ile_zabiera_na_orbite]]</f>
        <v>66.529199999999975</v>
      </c>
    </row>
    <row r="1749" spans="1:9" x14ac:dyDescent="0.25">
      <c r="A1749" s="1">
        <v>50388</v>
      </c>
      <c r="B1749">
        <f t="shared" si="27"/>
        <v>66.529199999999975</v>
      </c>
      <c r="C1749" t="s">
        <v>5</v>
      </c>
      <c r="D1749">
        <v>17.3</v>
      </c>
      <c r="E1749">
        <v>0</v>
      </c>
      <c r="F1749">
        <f>IF(martianeum3[[#This Row],[zawartosc '[%']]]&gt;=1,martianeum3[[#This Row],[masa '[kg']]]*martianeum3[[#This Row],[zawartosc '[%']]]*0.01,0)</f>
        <v>0</v>
      </c>
      <c r="G1749">
        <f>martianeum3[[#This Row],[stan_magazynu '[kg']]]+martianeum3[[#This Row],[ile_kg_materiału_z_ładunku]]</f>
        <v>66.529199999999975</v>
      </c>
      <c r="H1749">
        <f>IF(martianeum3[[#This Row],[stan_po_wydobyciu_z_ładunku]]&gt;=100,100,0)</f>
        <v>0</v>
      </c>
      <c r="I1749">
        <f>martianeum3[[#This Row],[stan_po_wydobyciu_z_ładunku]]-martianeum3[[#This Row],[ile_zabiera_na_orbite]]</f>
        <v>66.529199999999975</v>
      </c>
    </row>
    <row r="1750" spans="1:9" x14ac:dyDescent="0.25">
      <c r="A1750" s="1">
        <v>50389</v>
      </c>
      <c r="B1750">
        <f t="shared" si="27"/>
        <v>66.529199999999975</v>
      </c>
      <c r="C1750" t="s">
        <v>19</v>
      </c>
      <c r="D1750">
        <v>11.2</v>
      </c>
      <c r="E1750">
        <v>32.700000000000003</v>
      </c>
      <c r="F1750">
        <f>IF(martianeum3[[#This Row],[zawartosc '[%']]]&gt;=1,martianeum3[[#This Row],[masa '[kg']]]*martianeum3[[#This Row],[zawartosc '[%']]]*0.01,0)</f>
        <v>3.6624000000000003</v>
      </c>
      <c r="G1750">
        <f>martianeum3[[#This Row],[stan_magazynu '[kg']]]+martianeum3[[#This Row],[ile_kg_materiału_z_ładunku]]</f>
        <v>70.19159999999998</v>
      </c>
      <c r="H1750">
        <f>IF(martianeum3[[#This Row],[stan_po_wydobyciu_z_ładunku]]&gt;=100,100,0)</f>
        <v>0</v>
      </c>
      <c r="I1750">
        <f>martianeum3[[#This Row],[stan_po_wydobyciu_z_ładunku]]-martianeum3[[#This Row],[ile_zabiera_na_orbite]]</f>
        <v>70.19159999999998</v>
      </c>
    </row>
    <row r="1751" spans="1:9" x14ac:dyDescent="0.25">
      <c r="A1751" s="1">
        <v>50390</v>
      </c>
      <c r="B1751">
        <f t="shared" si="27"/>
        <v>70.19159999999998</v>
      </c>
      <c r="C1751" t="s">
        <v>11</v>
      </c>
      <c r="D1751">
        <v>17.8</v>
      </c>
      <c r="E1751">
        <v>0</v>
      </c>
      <c r="F1751">
        <f>IF(martianeum3[[#This Row],[zawartosc '[%']]]&gt;=1,martianeum3[[#This Row],[masa '[kg']]]*martianeum3[[#This Row],[zawartosc '[%']]]*0.01,0)</f>
        <v>0</v>
      </c>
      <c r="G1751">
        <f>martianeum3[[#This Row],[stan_magazynu '[kg']]]+martianeum3[[#This Row],[ile_kg_materiału_z_ładunku]]</f>
        <v>70.19159999999998</v>
      </c>
      <c r="H1751">
        <f>IF(martianeum3[[#This Row],[stan_po_wydobyciu_z_ładunku]]&gt;=100,100,0)</f>
        <v>0</v>
      </c>
      <c r="I1751">
        <f>martianeum3[[#This Row],[stan_po_wydobyciu_z_ładunku]]-martianeum3[[#This Row],[ile_zabiera_na_orbite]]</f>
        <v>70.19159999999998</v>
      </c>
    </row>
    <row r="1752" spans="1:9" x14ac:dyDescent="0.25">
      <c r="A1752" s="1">
        <v>50391</v>
      </c>
      <c r="B1752">
        <f t="shared" si="27"/>
        <v>70.19159999999998</v>
      </c>
      <c r="C1752" t="s">
        <v>10</v>
      </c>
      <c r="D1752">
        <v>16.899999999999999</v>
      </c>
      <c r="E1752">
        <v>41.8</v>
      </c>
      <c r="F1752">
        <f>IF(martianeum3[[#This Row],[zawartosc '[%']]]&gt;=1,martianeum3[[#This Row],[masa '[kg']]]*martianeum3[[#This Row],[zawartosc '[%']]]*0.01,0)</f>
        <v>7.0641999999999987</v>
      </c>
      <c r="G1752">
        <f>martianeum3[[#This Row],[stan_magazynu '[kg']]]+martianeum3[[#This Row],[ile_kg_materiału_z_ładunku]]</f>
        <v>77.255799999999979</v>
      </c>
      <c r="H1752">
        <f>IF(martianeum3[[#This Row],[stan_po_wydobyciu_z_ładunku]]&gt;=100,100,0)</f>
        <v>0</v>
      </c>
      <c r="I1752">
        <f>martianeum3[[#This Row],[stan_po_wydobyciu_z_ładunku]]-martianeum3[[#This Row],[ile_zabiera_na_orbite]]</f>
        <v>77.255799999999979</v>
      </c>
    </row>
    <row r="1753" spans="1:9" x14ac:dyDescent="0.25">
      <c r="A1753" s="1">
        <v>50392</v>
      </c>
      <c r="B1753">
        <f t="shared" si="27"/>
        <v>77.255799999999979</v>
      </c>
      <c r="C1753" t="s">
        <v>11</v>
      </c>
      <c r="D1753">
        <v>18.3</v>
      </c>
      <c r="E1753">
        <v>0</v>
      </c>
      <c r="F1753">
        <f>IF(martianeum3[[#This Row],[zawartosc '[%']]]&gt;=1,martianeum3[[#This Row],[masa '[kg']]]*martianeum3[[#This Row],[zawartosc '[%']]]*0.01,0)</f>
        <v>0</v>
      </c>
      <c r="G1753">
        <f>martianeum3[[#This Row],[stan_magazynu '[kg']]]+martianeum3[[#This Row],[ile_kg_materiału_z_ładunku]]</f>
        <v>77.255799999999979</v>
      </c>
      <c r="H1753">
        <f>IF(martianeum3[[#This Row],[stan_po_wydobyciu_z_ładunku]]&gt;=100,100,0)</f>
        <v>0</v>
      </c>
      <c r="I1753">
        <f>martianeum3[[#This Row],[stan_po_wydobyciu_z_ładunku]]-martianeum3[[#This Row],[ile_zabiera_na_orbite]]</f>
        <v>77.255799999999979</v>
      </c>
    </row>
    <row r="1754" spans="1:9" x14ac:dyDescent="0.25">
      <c r="A1754" s="1">
        <v>50393</v>
      </c>
      <c r="B1754">
        <f t="shared" si="27"/>
        <v>77.255799999999979</v>
      </c>
      <c r="C1754" t="s">
        <v>17</v>
      </c>
      <c r="D1754">
        <v>12.2</v>
      </c>
      <c r="E1754">
        <v>0</v>
      </c>
      <c r="F1754">
        <f>IF(martianeum3[[#This Row],[zawartosc '[%']]]&gt;=1,martianeum3[[#This Row],[masa '[kg']]]*martianeum3[[#This Row],[zawartosc '[%']]]*0.01,0)</f>
        <v>0</v>
      </c>
      <c r="G1754">
        <f>martianeum3[[#This Row],[stan_magazynu '[kg']]]+martianeum3[[#This Row],[ile_kg_materiału_z_ładunku]]</f>
        <v>77.255799999999979</v>
      </c>
      <c r="H1754">
        <f>IF(martianeum3[[#This Row],[stan_po_wydobyciu_z_ładunku]]&gt;=100,100,0)</f>
        <v>0</v>
      </c>
      <c r="I1754">
        <f>martianeum3[[#This Row],[stan_po_wydobyciu_z_ładunku]]-martianeum3[[#This Row],[ile_zabiera_na_orbite]]</f>
        <v>77.255799999999979</v>
      </c>
    </row>
    <row r="1755" spans="1:9" x14ac:dyDescent="0.25">
      <c r="A1755" s="1">
        <v>50394</v>
      </c>
      <c r="B1755">
        <f t="shared" si="27"/>
        <v>77.255799999999979</v>
      </c>
      <c r="C1755" t="s">
        <v>13</v>
      </c>
      <c r="D1755">
        <v>21.2</v>
      </c>
      <c r="E1755">
        <v>0</v>
      </c>
      <c r="F1755">
        <f>IF(martianeum3[[#This Row],[zawartosc '[%']]]&gt;=1,martianeum3[[#This Row],[masa '[kg']]]*martianeum3[[#This Row],[zawartosc '[%']]]*0.01,0)</f>
        <v>0</v>
      </c>
      <c r="G1755">
        <f>martianeum3[[#This Row],[stan_magazynu '[kg']]]+martianeum3[[#This Row],[ile_kg_materiału_z_ładunku]]</f>
        <v>77.255799999999979</v>
      </c>
      <c r="H1755">
        <f>IF(martianeum3[[#This Row],[stan_po_wydobyciu_z_ładunku]]&gt;=100,100,0)</f>
        <v>0</v>
      </c>
      <c r="I1755">
        <f>martianeum3[[#This Row],[stan_po_wydobyciu_z_ładunku]]-martianeum3[[#This Row],[ile_zabiera_na_orbite]]</f>
        <v>77.255799999999979</v>
      </c>
    </row>
    <row r="1756" spans="1:9" x14ac:dyDescent="0.25">
      <c r="A1756" s="1">
        <v>50395</v>
      </c>
      <c r="B1756">
        <f t="shared" si="27"/>
        <v>77.255799999999979</v>
      </c>
      <c r="C1756" t="s">
        <v>10</v>
      </c>
      <c r="D1756">
        <v>19.600000000000001</v>
      </c>
      <c r="E1756">
        <v>48.2</v>
      </c>
      <c r="F1756">
        <f>IF(martianeum3[[#This Row],[zawartosc '[%']]]&gt;=1,martianeum3[[#This Row],[masa '[kg']]]*martianeum3[[#This Row],[zawartosc '[%']]]*0.01,0)</f>
        <v>9.4472000000000023</v>
      </c>
      <c r="G1756">
        <f>martianeum3[[#This Row],[stan_magazynu '[kg']]]+martianeum3[[#This Row],[ile_kg_materiału_z_ładunku]]</f>
        <v>86.702999999999975</v>
      </c>
      <c r="H1756">
        <f>IF(martianeum3[[#This Row],[stan_po_wydobyciu_z_ładunku]]&gt;=100,100,0)</f>
        <v>0</v>
      </c>
      <c r="I1756">
        <f>martianeum3[[#This Row],[stan_po_wydobyciu_z_ładunku]]-martianeum3[[#This Row],[ile_zabiera_na_orbite]]</f>
        <v>86.702999999999975</v>
      </c>
    </row>
    <row r="1757" spans="1:9" x14ac:dyDescent="0.25">
      <c r="A1757" s="1">
        <v>50396</v>
      </c>
      <c r="B1757">
        <f t="shared" si="27"/>
        <v>86.702999999999975</v>
      </c>
      <c r="C1757" t="s">
        <v>9</v>
      </c>
      <c r="D1757">
        <v>15.6</v>
      </c>
      <c r="E1757">
        <v>0.6</v>
      </c>
      <c r="F1757">
        <f>IF(martianeum3[[#This Row],[zawartosc '[%']]]&gt;=1,martianeum3[[#This Row],[masa '[kg']]]*martianeum3[[#This Row],[zawartosc '[%']]]*0.01,0)</f>
        <v>0</v>
      </c>
      <c r="G1757">
        <f>martianeum3[[#This Row],[stan_magazynu '[kg']]]+martianeum3[[#This Row],[ile_kg_materiału_z_ładunku]]</f>
        <v>86.702999999999975</v>
      </c>
      <c r="H1757">
        <f>IF(martianeum3[[#This Row],[stan_po_wydobyciu_z_ładunku]]&gt;=100,100,0)</f>
        <v>0</v>
      </c>
      <c r="I1757">
        <f>martianeum3[[#This Row],[stan_po_wydobyciu_z_ładunku]]-martianeum3[[#This Row],[ile_zabiera_na_orbite]]</f>
        <v>86.702999999999975</v>
      </c>
    </row>
    <row r="1758" spans="1:9" x14ac:dyDescent="0.25">
      <c r="A1758" s="1">
        <v>50397</v>
      </c>
      <c r="B1758">
        <f t="shared" si="27"/>
        <v>86.702999999999975</v>
      </c>
      <c r="C1758" t="s">
        <v>26</v>
      </c>
      <c r="D1758">
        <v>12.5</v>
      </c>
      <c r="E1758">
        <v>5.9</v>
      </c>
      <c r="F1758">
        <f>IF(martianeum3[[#This Row],[zawartosc '[%']]]&gt;=1,martianeum3[[#This Row],[masa '[kg']]]*martianeum3[[#This Row],[zawartosc '[%']]]*0.01,0)</f>
        <v>0.73750000000000004</v>
      </c>
      <c r="G1758">
        <f>martianeum3[[#This Row],[stan_magazynu '[kg']]]+martianeum3[[#This Row],[ile_kg_materiału_z_ładunku]]</f>
        <v>87.440499999999972</v>
      </c>
      <c r="H1758">
        <f>IF(martianeum3[[#This Row],[stan_po_wydobyciu_z_ładunku]]&gt;=100,100,0)</f>
        <v>0</v>
      </c>
      <c r="I1758">
        <f>martianeum3[[#This Row],[stan_po_wydobyciu_z_ładunku]]-martianeum3[[#This Row],[ile_zabiera_na_orbite]]</f>
        <v>87.440499999999972</v>
      </c>
    </row>
    <row r="1759" spans="1:9" x14ac:dyDescent="0.25">
      <c r="A1759" s="1">
        <v>50398</v>
      </c>
      <c r="B1759">
        <f t="shared" si="27"/>
        <v>87.440499999999972</v>
      </c>
      <c r="C1759" t="s">
        <v>12</v>
      </c>
      <c r="D1759">
        <v>29.3</v>
      </c>
      <c r="E1759">
        <v>0</v>
      </c>
      <c r="F1759">
        <f>IF(martianeum3[[#This Row],[zawartosc '[%']]]&gt;=1,martianeum3[[#This Row],[masa '[kg']]]*martianeum3[[#This Row],[zawartosc '[%']]]*0.01,0)</f>
        <v>0</v>
      </c>
      <c r="G1759">
        <f>martianeum3[[#This Row],[stan_magazynu '[kg']]]+martianeum3[[#This Row],[ile_kg_materiału_z_ładunku]]</f>
        <v>87.440499999999972</v>
      </c>
      <c r="H1759">
        <f>IF(martianeum3[[#This Row],[stan_po_wydobyciu_z_ładunku]]&gt;=100,100,0)</f>
        <v>0</v>
      </c>
      <c r="I1759">
        <f>martianeum3[[#This Row],[stan_po_wydobyciu_z_ładunku]]-martianeum3[[#This Row],[ile_zabiera_na_orbite]]</f>
        <v>87.440499999999972</v>
      </c>
    </row>
    <row r="1760" spans="1:9" x14ac:dyDescent="0.25">
      <c r="A1760" s="1">
        <v>50399</v>
      </c>
      <c r="B1760">
        <f t="shared" si="27"/>
        <v>87.440499999999972</v>
      </c>
      <c r="C1760" t="s">
        <v>18</v>
      </c>
      <c r="D1760">
        <v>24.6</v>
      </c>
      <c r="E1760">
        <v>0</v>
      </c>
      <c r="F1760">
        <f>IF(martianeum3[[#This Row],[zawartosc '[%']]]&gt;=1,martianeum3[[#This Row],[masa '[kg']]]*martianeum3[[#This Row],[zawartosc '[%']]]*0.01,0)</f>
        <v>0</v>
      </c>
      <c r="G1760">
        <f>martianeum3[[#This Row],[stan_magazynu '[kg']]]+martianeum3[[#This Row],[ile_kg_materiału_z_ładunku]]</f>
        <v>87.440499999999972</v>
      </c>
      <c r="H1760">
        <f>IF(martianeum3[[#This Row],[stan_po_wydobyciu_z_ładunku]]&gt;=100,100,0)</f>
        <v>0</v>
      </c>
      <c r="I1760">
        <f>martianeum3[[#This Row],[stan_po_wydobyciu_z_ładunku]]-martianeum3[[#This Row],[ile_zabiera_na_orbite]]</f>
        <v>87.440499999999972</v>
      </c>
    </row>
    <row r="1761" spans="1:9" x14ac:dyDescent="0.25">
      <c r="A1761" s="1">
        <v>50400</v>
      </c>
      <c r="B1761">
        <f t="shared" si="27"/>
        <v>87.440499999999972</v>
      </c>
      <c r="C1761" t="s">
        <v>9</v>
      </c>
      <c r="D1761">
        <v>21.2</v>
      </c>
      <c r="E1761">
        <v>3.1</v>
      </c>
      <c r="F1761">
        <f>IF(martianeum3[[#This Row],[zawartosc '[%']]]&gt;=1,martianeum3[[#This Row],[masa '[kg']]]*martianeum3[[#This Row],[zawartosc '[%']]]*0.01,0)</f>
        <v>0.65720000000000001</v>
      </c>
      <c r="G1761">
        <f>martianeum3[[#This Row],[stan_magazynu '[kg']]]+martianeum3[[#This Row],[ile_kg_materiału_z_ładunku]]</f>
        <v>88.097699999999975</v>
      </c>
      <c r="H1761">
        <f>IF(martianeum3[[#This Row],[stan_po_wydobyciu_z_ładunku]]&gt;=100,100,0)</f>
        <v>0</v>
      </c>
      <c r="I1761">
        <f>martianeum3[[#This Row],[stan_po_wydobyciu_z_ładunku]]-martianeum3[[#This Row],[ile_zabiera_na_orbite]]</f>
        <v>88.097699999999975</v>
      </c>
    </row>
    <row r="1762" spans="1:9" x14ac:dyDescent="0.25">
      <c r="A1762" s="1">
        <v>50401</v>
      </c>
      <c r="B1762">
        <f t="shared" si="27"/>
        <v>88.097699999999975</v>
      </c>
      <c r="C1762" t="s">
        <v>10</v>
      </c>
      <c r="D1762">
        <v>12.7</v>
      </c>
      <c r="E1762">
        <v>38.1</v>
      </c>
      <c r="F1762">
        <f>IF(martianeum3[[#This Row],[zawartosc '[%']]]&gt;=1,martianeum3[[#This Row],[masa '[kg']]]*martianeum3[[#This Row],[zawartosc '[%']]]*0.01,0)</f>
        <v>4.8387000000000002</v>
      </c>
      <c r="G1762">
        <f>martianeum3[[#This Row],[stan_magazynu '[kg']]]+martianeum3[[#This Row],[ile_kg_materiału_z_ładunku]]</f>
        <v>92.936399999999978</v>
      </c>
      <c r="H1762">
        <f>IF(martianeum3[[#This Row],[stan_po_wydobyciu_z_ładunku]]&gt;=100,100,0)</f>
        <v>0</v>
      </c>
      <c r="I1762">
        <f>martianeum3[[#This Row],[stan_po_wydobyciu_z_ładunku]]-martianeum3[[#This Row],[ile_zabiera_na_orbite]]</f>
        <v>92.936399999999978</v>
      </c>
    </row>
    <row r="1763" spans="1:9" x14ac:dyDescent="0.25">
      <c r="A1763" s="1">
        <v>50402</v>
      </c>
      <c r="B1763">
        <f t="shared" si="27"/>
        <v>92.936399999999978</v>
      </c>
      <c r="C1763" t="s">
        <v>23</v>
      </c>
      <c r="D1763">
        <v>20.6</v>
      </c>
      <c r="E1763">
        <v>5.2</v>
      </c>
      <c r="F1763">
        <f>IF(martianeum3[[#This Row],[zawartosc '[%']]]&gt;=1,martianeum3[[#This Row],[masa '[kg']]]*martianeum3[[#This Row],[zawartosc '[%']]]*0.01,0)</f>
        <v>1.0712000000000002</v>
      </c>
      <c r="G1763">
        <f>martianeum3[[#This Row],[stan_magazynu '[kg']]]+martianeum3[[#This Row],[ile_kg_materiału_z_ładunku]]</f>
        <v>94.007599999999982</v>
      </c>
      <c r="H1763">
        <f>IF(martianeum3[[#This Row],[stan_po_wydobyciu_z_ładunku]]&gt;=100,100,0)</f>
        <v>0</v>
      </c>
      <c r="I1763">
        <f>martianeum3[[#This Row],[stan_po_wydobyciu_z_ładunku]]-martianeum3[[#This Row],[ile_zabiera_na_orbite]]</f>
        <v>94.007599999999982</v>
      </c>
    </row>
    <row r="1764" spans="1:9" x14ac:dyDescent="0.25">
      <c r="A1764" s="1">
        <v>50403</v>
      </c>
      <c r="B1764">
        <f t="shared" si="27"/>
        <v>94.007599999999982</v>
      </c>
      <c r="C1764" t="s">
        <v>12</v>
      </c>
      <c r="D1764">
        <v>28.3</v>
      </c>
      <c r="E1764">
        <v>0</v>
      </c>
      <c r="F1764">
        <f>IF(martianeum3[[#This Row],[zawartosc '[%']]]&gt;=1,martianeum3[[#This Row],[masa '[kg']]]*martianeum3[[#This Row],[zawartosc '[%']]]*0.01,0)</f>
        <v>0</v>
      </c>
      <c r="G1764">
        <f>martianeum3[[#This Row],[stan_magazynu '[kg']]]+martianeum3[[#This Row],[ile_kg_materiału_z_ładunku]]</f>
        <v>94.007599999999982</v>
      </c>
      <c r="H1764">
        <f>IF(martianeum3[[#This Row],[stan_po_wydobyciu_z_ładunku]]&gt;=100,100,0)</f>
        <v>0</v>
      </c>
      <c r="I1764">
        <f>martianeum3[[#This Row],[stan_po_wydobyciu_z_ładunku]]-martianeum3[[#This Row],[ile_zabiera_na_orbite]]</f>
        <v>94.007599999999982</v>
      </c>
    </row>
    <row r="1765" spans="1:9" x14ac:dyDescent="0.25">
      <c r="A1765" s="1">
        <v>50404</v>
      </c>
      <c r="B1765">
        <f t="shared" si="27"/>
        <v>94.007599999999982</v>
      </c>
      <c r="C1765" t="s">
        <v>19</v>
      </c>
      <c r="D1765">
        <v>15.1</v>
      </c>
      <c r="E1765">
        <v>22.6</v>
      </c>
      <c r="F1765">
        <f>IF(martianeum3[[#This Row],[zawartosc '[%']]]&gt;=1,martianeum3[[#This Row],[masa '[kg']]]*martianeum3[[#This Row],[zawartosc '[%']]]*0.01,0)</f>
        <v>3.4125999999999999</v>
      </c>
      <c r="G1765">
        <f>martianeum3[[#This Row],[stan_magazynu '[kg']]]+martianeum3[[#This Row],[ile_kg_materiału_z_ładunku]]</f>
        <v>97.42019999999998</v>
      </c>
      <c r="H1765">
        <f>IF(martianeum3[[#This Row],[stan_po_wydobyciu_z_ładunku]]&gt;=100,100,0)</f>
        <v>0</v>
      </c>
      <c r="I1765">
        <f>martianeum3[[#This Row],[stan_po_wydobyciu_z_ładunku]]-martianeum3[[#This Row],[ile_zabiera_na_orbite]]</f>
        <v>97.42019999999998</v>
      </c>
    </row>
    <row r="1766" spans="1:9" x14ac:dyDescent="0.25">
      <c r="A1766" s="1">
        <v>50405</v>
      </c>
      <c r="B1766">
        <f t="shared" si="27"/>
        <v>97.42019999999998</v>
      </c>
      <c r="C1766" t="s">
        <v>15</v>
      </c>
      <c r="D1766">
        <v>24.8</v>
      </c>
      <c r="E1766">
        <v>10.5</v>
      </c>
      <c r="F1766">
        <f>IF(martianeum3[[#This Row],[zawartosc '[%']]]&gt;=1,martianeum3[[#This Row],[masa '[kg']]]*martianeum3[[#This Row],[zawartosc '[%']]]*0.01,0)</f>
        <v>2.6040000000000005</v>
      </c>
      <c r="G1766">
        <f>martianeum3[[#This Row],[stan_magazynu '[kg']]]+martianeum3[[#This Row],[ile_kg_materiału_z_ładunku]]</f>
        <v>100.02419999999998</v>
      </c>
      <c r="H1766">
        <f>IF(martianeum3[[#This Row],[stan_po_wydobyciu_z_ładunku]]&gt;=100,100,0)</f>
        <v>100</v>
      </c>
      <c r="I1766">
        <f>martianeum3[[#This Row],[stan_po_wydobyciu_z_ładunku]]-martianeum3[[#This Row],[ile_zabiera_na_orbite]]</f>
        <v>2.4199999999979127E-2</v>
      </c>
    </row>
    <row r="1767" spans="1:9" x14ac:dyDescent="0.25">
      <c r="A1767" s="1">
        <v>50406</v>
      </c>
      <c r="B1767">
        <f t="shared" si="27"/>
        <v>2.4199999999979127E-2</v>
      </c>
      <c r="C1767" t="s">
        <v>21</v>
      </c>
      <c r="D1767">
        <v>16.899999999999999</v>
      </c>
      <c r="E1767">
        <v>1.2</v>
      </c>
      <c r="F1767">
        <f>IF(martianeum3[[#This Row],[zawartosc '[%']]]&gt;=1,martianeum3[[#This Row],[masa '[kg']]]*martianeum3[[#This Row],[zawartosc '[%']]]*0.01,0)</f>
        <v>0.20279999999999998</v>
      </c>
      <c r="G1767">
        <f>martianeum3[[#This Row],[stan_magazynu '[kg']]]+martianeum3[[#This Row],[ile_kg_materiału_z_ładunku]]</f>
        <v>0.22699999999997911</v>
      </c>
      <c r="H1767">
        <f>IF(martianeum3[[#This Row],[stan_po_wydobyciu_z_ładunku]]&gt;=100,100,0)</f>
        <v>0</v>
      </c>
      <c r="I1767">
        <f>martianeum3[[#This Row],[stan_po_wydobyciu_z_ładunku]]-martianeum3[[#This Row],[ile_zabiera_na_orbite]]</f>
        <v>0.22699999999997911</v>
      </c>
    </row>
    <row r="1768" spans="1:9" x14ac:dyDescent="0.25">
      <c r="A1768" s="1">
        <v>50407</v>
      </c>
      <c r="B1768">
        <f t="shared" si="27"/>
        <v>0.22699999999997911</v>
      </c>
      <c r="C1768" t="s">
        <v>21</v>
      </c>
      <c r="D1768">
        <v>23.4</v>
      </c>
      <c r="E1768">
        <v>0</v>
      </c>
      <c r="F1768">
        <f>IF(martianeum3[[#This Row],[zawartosc '[%']]]&gt;=1,martianeum3[[#This Row],[masa '[kg']]]*martianeum3[[#This Row],[zawartosc '[%']]]*0.01,0)</f>
        <v>0</v>
      </c>
      <c r="G1768">
        <f>martianeum3[[#This Row],[stan_magazynu '[kg']]]+martianeum3[[#This Row],[ile_kg_materiału_z_ładunku]]</f>
        <v>0.22699999999997911</v>
      </c>
      <c r="H1768">
        <f>IF(martianeum3[[#This Row],[stan_po_wydobyciu_z_ładunku]]&gt;=100,100,0)</f>
        <v>0</v>
      </c>
      <c r="I1768">
        <f>martianeum3[[#This Row],[stan_po_wydobyciu_z_ładunku]]-martianeum3[[#This Row],[ile_zabiera_na_orbite]]</f>
        <v>0.22699999999997911</v>
      </c>
    </row>
    <row r="1769" spans="1:9" x14ac:dyDescent="0.25">
      <c r="A1769" s="1">
        <v>50408</v>
      </c>
      <c r="B1769">
        <f t="shared" si="27"/>
        <v>0.22699999999997911</v>
      </c>
      <c r="C1769" t="s">
        <v>7</v>
      </c>
      <c r="D1769">
        <v>10.5</v>
      </c>
      <c r="E1769">
        <v>22.2</v>
      </c>
      <c r="F1769">
        <f>IF(martianeum3[[#This Row],[zawartosc '[%']]]&gt;=1,martianeum3[[#This Row],[masa '[kg']]]*martianeum3[[#This Row],[zawartosc '[%']]]*0.01,0)</f>
        <v>2.331</v>
      </c>
      <c r="G1769">
        <f>martianeum3[[#This Row],[stan_magazynu '[kg']]]+martianeum3[[#This Row],[ile_kg_materiału_z_ładunku]]</f>
        <v>2.557999999999979</v>
      </c>
      <c r="H1769">
        <f>IF(martianeum3[[#This Row],[stan_po_wydobyciu_z_ładunku]]&gt;=100,100,0)</f>
        <v>0</v>
      </c>
      <c r="I1769">
        <f>martianeum3[[#This Row],[stan_po_wydobyciu_z_ładunku]]-martianeum3[[#This Row],[ile_zabiera_na_orbite]]</f>
        <v>2.557999999999979</v>
      </c>
    </row>
    <row r="1770" spans="1:9" x14ac:dyDescent="0.25">
      <c r="A1770" s="1">
        <v>50409</v>
      </c>
      <c r="B1770">
        <f t="shared" si="27"/>
        <v>2.557999999999979</v>
      </c>
      <c r="C1770" t="s">
        <v>10</v>
      </c>
      <c r="D1770">
        <v>16.2</v>
      </c>
      <c r="E1770">
        <v>0</v>
      </c>
      <c r="F1770">
        <f>IF(martianeum3[[#This Row],[zawartosc '[%']]]&gt;=1,martianeum3[[#This Row],[masa '[kg']]]*martianeum3[[#This Row],[zawartosc '[%']]]*0.01,0)</f>
        <v>0</v>
      </c>
      <c r="G1770">
        <f>martianeum3[[#This Row],[stan_magazynu '[kg']]]+martianeum3[[#This Row],[ile_kg_materiału_z_ładunku]]</f>
        <v>2.557999999999979</v>
      </c>
      <c r="H1770">
        <f>IF(martianeum3[[#This Row],[stan_po_wydobyciu_z_ładunku]]&gt;=100,100,0)</f>
        <v>0</v>
      </c>
      <c r="I1770">
        <f>martianeum3[[#This Row],[stan_po_wydobyciu_z_ładunku]]-martianeum3[[#This Row],[ile_zabiera_na_orbite]]</f>
        <v>2.557999999999979</v>
      </c>
    </row>
    <row r="1771" spans="1:9" x14ac:dyDescent="0.25">
      <c r="A1771" s="1">
        <v>50410</v>
      </c>
      <c r="B1771">
        <f t="shared" si="27"/>
        <v>2.557999999999979</v>
      </c>
      <c r="C1771" t="s">
        <v>16</v>
      </c>
      <c r="D1771">
        <v>29.7</v>
      </c>
      <c r="E1771">
        <v>0.3</v>
      </c>
      <c r="F1771">
        <f>IF(martianeum3[[#This Row],[zawartosc '[%']]]&gt;=1,martianeum3[[#This Row],[masa '[kg']]]*martianeum3[[#This Row],[zawartosc '[%']]]*0.01,0)</f>
        <v>0</v>
      </c>
      <c r="G1771">
        <f>martianeum3[[#This Row],[stan_magazynu '[kg']]]+martianeum3[[#This Row],[ile_kg_materiału_z_ładunku]]</f>
        <v>2.557999999999979</v>
      </c>
      <c r="H1771">
        <f>IF(martianeum3[[#This Row],[stan_po_wydobyciu_z_ładunku]]&gt;=100,100,0)</f>
        <v>0</v>
      </c>
      <c r="I1771">
        <f>martianeum3[[#This Row],[stan_po_wydobyciu_z_ładunku]]-martianeum3[[#This Row],[ile_zabiera_na_orbite]]</f>
        <v>2.557999999999979</v>
      </c>
    </row>
    <row r="1772" spans="1:9" x14ac:dyDescent="0.25">
      <c r="A1772" s="1">
        <v>50411</v>
      </c>
      <c r="B1772">
        <f t="shared" si="27"/>
        <v>2.557999999999979</v>
      </c>
      <c r="C1772" t="s">
        <v>10</v>
      </c>
      <c r="D1772">
        <v>12.8</v>
      </c>
      <c r="E1772">
        <v>0</v>
      </c>
      <c r="F1772">
        <f>IF(martianeum3[[#This Row],[zawartosc '[%']]]&gt;=1,martianeum3[[#This Row],[masa '[kg']]]*martianeum3[[#This Row],[zawartosc '[%']]]*0.01,0)</f>
        <v>0</v>
      </c>
      <c r="G1772">
        <f>martianeum3[[#This Row],[stan_magazynu '[kg']]]+martianeum3[[#This Row],[ile_kg_materiału_z_ładunku]]</f>
        <v>2.557999999999979</v>
      </c>
      <c r="H1772">
        <f>IF(martianeum3[[#This Row],[stan_po_wydobyciu_z_ładunku]]&gt;=100,100,0)</f>
        <v>0</v>
      </c>
      <c r="I1772">
        <f>martianeum3[[#This Row],[stan_po_wydobyciu_z_ładunku]]-martianeum3[[#This Row],[ile_zabiera_na_orbite]]</f>
        <v>2.557999999999979</v>
      </c>
    </row>
    <row r="1773" spans="1:9" x14ac:dyDescent="0.25">
      <c r="A1773" s="1">
        <v>50412</v>
      </c>
      <c r="B1773">
        <f t="shared" si="27"/>
        <v>2.557999999999979</v>
      </c>
      <c r="C1773" t="s">
        <v>8</v>
      </c>
      <c r="D1773">
        <v>19.100000000000001</v>
      </c>
      <c r="E1773">
        <v>1.7</v>
      </c>
      <c r="F1773">
        <f>IF(martianeum3[[#This Row],[zawartosc '[%']]]&gt;=1,martianeum3[[#This Row],[masa '[kg']]]*martianeum3[[#This Row],[zawartosc '[%']]]*0.01,0)</f>
        <v>0.32469999999999999</v>
      </c>
      <c r="G1773">
        <f>martianeum3[[#This Row],[stan_magazynu '[kg']]]+martianeum3[[#This Row],[ile_kg_materiału_z_ładunku]]</f>
        <v>2.8826999999999789</v>
      </c>
      <c r="H1773">
        <f>IF(martianeum3[[#This Row],[stan_po_wydobyciu_z_ładunku]]&gt;=100,100,0)</f>
        <v>0</v>
      </c>
      <c r="I1773">
        <f>martianeum3[[#This Row],[stan_po_wydobyciu_z_ładunku]]-martianeum3[[#This Row],[ile_zabiera_na_orbite]]</f>
        <v>2.8826999999999789</v>
      </c>
    </row>
    <row r="1774" spans="1:9" x14ac:dyDescent="0.25">
      <c r="A1774" s="1">
        <v>50413</v>
      </c>
      <c r="B1774">
        <f t="shared" si="27"/>
        <v>2.8826999999999789</v>
      </c>
      <c r="C1774" t="s">
        <v>11</v>
      </c>
      <c r="D1774">
        <v>27.7</v>
      </c>
      <c r="E1774">
        <v>0</v>
      </c>
      <c r="F1774">
        <f>IF(martianeum3[[#This Row],[zawartosc '[%']]]&gt;=1,martianeum3[[#This Row],[masa '[kg']]]*martianeum3[[#This Row],[zawartosc '[%']]]*0.01,0)</f>
        <v>0</v>
      </c>
      <c r="G1774">
        <f>martianeum3[[#This Row],[stan_magazynu '[kg']]]+martianeum3[[#This Row],[ile_kg_materiału_z_ładunku]]</f>
        <v>2.8826999999999789</v>
      </c>
      <c r="H1774">
        <f>IF(martianeum3[[#This Row],[stan_po_wydobyciu_z_ładunku]]&gt;=100,100,0)</f>
        <v>0</v>
      </c>
      <c r="I1774">
        <f>martianeum3[[#This Row],[stan_po_wydobyciu_z_ładunku]]-martianeum3[[#This Row],[ile_zabiera_na_orbite]]</f>
        <v>2.8826999999999789</v>
      </c>
    </row>
    <row r="1775" spans="1:9" x14ac:dyDescent="0.25">
      <c r="A1775" s="1">
        <v>50414</v>
      </c>
      <c r="B1775">
        <f t="shared" si="27"/>
        <v>2.8826999999999789</v>
      </c>
      <c r="C1775" t="s">
        <v>14</v>
      </c>
      <c r="D1775">
        <v>22</v>
      </c>
      <c r="E1775">
        <v>5.9</v>
      </c>
      <c r="F1775">
        <f>IF(martianeum3[[#This Row],[zawartosc '[%']]]&gt;=1,martianeum3[[#This Row],[masa '[kg']]]*martianeum3[[#This Row],[zawartosc '[%']]]*0.01,0)</f>
        <v>1.298</v>
      </c>
      <c r="G1775">
        <f>martianeum3[[#This Row],[stan_magazynu '[kg']]]+martianeum3[[#This Row],[ile_kg_materiału_z_ładunku]]</f>
        <v>4.1806999999999785</v>
      </c>
      <c r="H1775">
        <f>IF(martianeum3[[#This Row],[stan_po_wydobyciu_z_ładunku]]&gt;=100,100,0)</f>
        <v>0</v>
      </c>
      <c r="I1775">
        <f>martianeum3[[#This Row],[stan_po_wydobyciu_z_ładunku]]-martianeum3[[#This Row],[ile_zabiera_na_orbite]]</f>
        <v>4.1806999999999785</v>
      </c>
    </row>
    <row r="1776" spans="1:9" x14ac:dyDescent="0.25">
      <c r="A1776" s="1">
        <v>50415</v>
      </c>
      <c r="B1776">
        <f t="shared" si="27"/>
        <v>4.1806999999999785</v>
      </c>
      <c r="C1776" t="s">
        <v>6</v>
      </c>
      <c r="D1776">
        <v>19.600000000000001</v>
      </c>
      <c r="E1776">
        <v>2.7</v>
      </c>
      <c r="F1776">
        <f>IF(martianeum3[[#This Row],[zawartosc '[%']]]&gt;=1,martianeum3[[#This Row],[masa '[kg']]]*martianeum3[[#This Row],[zawartosc '[%']]]*0.01,0)</f>
        <v>0.52920000000000011</v>
      </c>
      <c r="G1776">
        <f>martianeum3[[#This Row],[stan_magazynu '[kg']]]+martianeum3[[#This Row],[ile_kg_materiału_z_ładunku]]</f>
        <v>4.7098999999999789</v>
      </c>
      <c r="H1776">
        <f>IF(martianeum3[[#This Row],[stan_po_wydobyciu_z_ładunku]]&gt;=100,100,0)</f>
        <v>0</v>
      </c>
      <c r="I1776">
        <f>martianeum3[[#This Row],[stan_po_wydobyciu_z_ładunku]]-martianeum3[[#This Row],[ile_zabiera_na_orbite]]</f>
        <v>4.7098999999999789</v>
      </c>
    </row>
    <row r="1777" spans="1:9" x14ac:dyDescent="0.25">
      <c r="A1777" s="1">
        <v>50416</v>
      </c>
      <c r="B1777">
        <f t="shared" si="27"/>
        <v>4.7098999999999789</v>
      </c>
      <c r="C1777" t="s">
        <v>8</v>
      </c>
      <c r="D1777">
        <v>16</v>
      </c>
      <c r="E1777">
        <v>0.3</v>
      </c>
      <c r="F1777">
        <f>IF(martianeum3[[#This Row],[zawartosc '[%']]]&gt;=1,martianeum3[[#This Row],[masa '[kg']]]*martianeum3[[#This Row],[zawartosc '[%']]]*0.01,0)</f>
        <v>0</v>
      </c>
      <c r="G1777">
        <f>martianeum3[[#This Row],[stan_magazynu '[kg']]]+martianeum3[[#This Row],[ile_kg_materiału_z_ładunku]]</f>
        <v>4.7098999999999789</v>
      </c>
      <c r="H1777">
        <f>IF(martianeum3[[#This Row],[stan_po_wydobyciu_z_ładunku]]&gt;=100,100,0)</f>
        <v>0</v>
      </c>
      <c r="I1777">
        <f>martianeum3[[#This Row],[stan_po_wydobyciu_z_ładunku]]-martianeum3[[#This Row],[ile_zabiera_na_orbite]]</f>
        <v>4.7098999999999789</v>
      </c>
    </row>
    <row r="1778" spans="1:9" x14ac:dyDescent="0.25">
      <c r="A1778" s="1">
        <v>50417</v>
      </c>
      <c r="B1778">
        <f t="shared" si="27"/>
        <v>4.7098999999999789</v>
      </c>
      <c r="C1778" t="s">
        <v>5</v>
      </c>
      <c r="D1778">
        <v>14</v>
      </c>
      <c r="E1778">
        <v>1.3</v>
      </c>
      <c r="F1778">
        <f>IF(martianeum3[[#This Row],[zawartosc '[%']]]&gt;=1,martianeum3[[#This Row],[masa '[kg']]]*martianeum3[[#This Row],[zawartosc '[%']]]*0.01,0)</f>
        <v>0.182</v>
      </c>
      <c r="G1778">
        <f>martianeum3[[#This Row],[stan_magazynu '[kg']]]+martianeum3[[#This Row],[ile_kg_materiału_z_ładunku]]</f>
        <v>4.8918999999999793</v>
      </c>
      <c r="H1778">
        <f>IF(martianeum3[[#This Row],[stan_po_wydobyciu_z_ładunku]]&gt;=100,100,0)</f>
        <v>0</v>
      </c>
      <c r="I1778">
        <f>martianeum3[[#This Row],[stan_po_wydobyciu_z_ładunku]]-martianeum3[[#This Row],[ile_zabiera_na_orbite]]</f>
        <v>4.8918999999999793</v>
      </c>
    </row>
    <row r="1779" spans="1:9" x14ac:dyDescent="0.25">
      <c r="A1779" s="1">
        <v>50418</v>
      </c>
      <c r="B1779">
        <f t="shared" si="27"/>
        <v>4.8918999999999793</v>
      </c>
      <c r="C1779" t="s">
        <v>15</v>
      </c>
      <c r="D1779">
        <v>29.5</v>
      </c>
      <c r="E1779">
        <v>3.3</v>
      </c>
      <c r="F1779">
        <f>IF(martianeum3[[#This Row],[zawartosc '[%']]]&gt;=1,martianeum3[[#This Row],[masa '[kg']]]*martianeum3[[#This Row],[zawartosc '[%']]]*0.01,0)</f>
        <v>0.97349999999999992</v>
      </c>
      <c r="G1779">
        <f>martianeum3[[#This Row],[stan_magazynu '[kg']]]+martianeum3[[#This Row],[ile_kg_materiału_z_ładunku]]</f>
        <v>5.8653999999999789</v>
      </c>
      <c r="H1779">
        <f>IF(martianeum3[[#This Row],[stan_po_wydobyciu_z_ładunku]]&gt;=100,100,0)</f>
        <v>0</v>
      </c>
      <c r="I1779">
        <f>martianeum3[[#This Row],[stan_po_wydobyciu_z_ładunku]]-martianeum3[[#This Row],[ile_zabiera_na_orbite]]</f>
        <v>5.8653999999999789</v>
      </c>
    </row>
    <row r="1780" spans="1:9" x14ac:dyDescent="0.25">
      <c r="A1780" s="1">
        <v>50419</v>
      </c>
      <c r="B1780">
        <f t="shared" si="27"/>
        <v>5.8653999999999789</v>
      </c>
      <c r="C1780" t="s">
        <v>7</v>
      </c>
      <c r="D1780">
        <v>12.2</v>
      </c>
      <c r="E1780">
        <v>0</v>
      </c>
      <c r="F1780">
        <f>IF(martianeum3[[#This Row],[zawartosc '[%']]]&gt;=1,martianeum3[[#This Row],[masa '[kg']]]*martianeum3[[#This Row],[zawartosc '[%']]]*0.01,0)</f>
        <v>0</v>
      </c>
      <c r="G1780">
        <f>martianeum3[[#This Row],[stan_magazynu '[kg']]]+martianeum3[[#This Row],[ile_kg_materiału_z_ładunku]]</f>
        <v>5.8653999999999789</v>
      </c>
      <c r="H1780">
        <f>IF(martianeum3[[#This Row],[stan_po_wydobyciu_z_ładunku]]&gt;=100,100,0)</f>
        <v>0</v>
      </c>
      <c r="I1780">
        <f>martianeum3[[#This Row],[stan_po_wydobyciu_z_ładunku]]-martianeum3[[#This Row],[ile_zabiera_na_orbite]]</f>
        <v>5.8653999999999789</v>
      </c>
    </row>
    <row r="1781" spans="1:9" x14ac:dyDescent="0.25">
      <c r="A1781" s="1">
        <v>50420</v>
      </c>
      <c r="B1781">
        <f t="shared" si="27"/>
        <v>5.8653999999999789</v>
      </c>
      <c r="C1781" t="s">
        <v>11</v>
      </c>
      <c r="D1781">
        <v>15</v>
      </c>
      <c r="E1781">
        <v>7.4</v>
      </c>
      <c r="F1781">
        <f>IF(martianeum3[[#This Row],[zawartosc '[%']]]&gt;=1,martianeum3[[#This Row],[masa '[kg']]]*martianeum3[[#This Row],[zawartosc '[%']]]*0.01,0)</f>
        <v>1.1100000000000001</v>
      </c>
      <c r="G1781">
        <f>martianeum3[[#This Row],[stan_magazynu '[kg']]]+martianeum3[[#This Row],[ile_kg_materiału_z_ładunku]]</f>
        <v>6.9753999999999792</v>
      </c>
      <c r="H1781">
        <f>IF(martianeum3[[#This Row],[stan_po_wydobyciu_z_ładunku]]&gt;=100,100,0)</f>
        <v>0</v>
      </c>
      <c r="I1781">
        <f>martianeum3[[#This Row],[stan_po_wydobyciu_z_ładunku]]-martianeum3[[#This Row],[ile_zabiera_na_orbite]]</f>
        <v>6.9753999999999792</v>
      </c>
    </row>
    <row r="1782" spans="1:9" x14ac:dyDescent="0.25">
      <c r="A1782" s="1">
        <v>50421</v>
      </c>
      <c r="B1782">
        <f t="shared" si="27"/>
        <v>6.9753999999999792</v>
      </c>
      <c r="C1782" t="s">
        <v>20</v>
      </c>
      <c r="D1782">
        <v>10.4</v>
      </c>
      <c r="E1782">
        <v>2</v>
      </c>
      <c r="F1782">
        <f>IF(martianeum3[[#This Row],[zawartosc '[%']]]&gt;=1,martianeum3[[#This Row],[masa '[kg']]]*martianeum3[[#This Row],[zawartosc '[%']]]*0.01,0)</f>
        <v>0.20800000000000002</v>
      </c>
      <c r="G1782">
        <f>martianeum3[[#This Row],[stan_magazynu '[kg']]]+martianeum3[[#This Row],[ile_kg_materiału_z_ładunku]]</f>
        <v>7.1833999999999794</v>
      </c>
      <c r="H1782">
        <f>IF(martianeum3[[#This Row],[stan_po_wydobyciu_z_ładunku]]&gt;=100,100,0)</f>
        <v>0</v>
      </c>
      <c r="I1782">
        <f>martianeum3[[#This Row],[stan_po_wydobyciu_z_ładunku]]-martianeum3[[#This Row],[ile_zabiera_na_orbite]]</f>
        <v>7.1833999999999794</v>
      </c>
    </row>
    <row r="1783" spans="1:9" x14ac:dyDescent="0.25">
      <c r="A1783" s="1">
        <v>50422</v>
      </c>
      <c r="B1783">
        <f t="shared" si="27"/>
        <v>7.1833999999999794</v>
      </c>
      <c r="C1783" t="s">
        <v>19</v>
      </c>
      <c r="D1783">
        <v>18.600000000000001</v>
      </c>
      <c r="E1783">
        <v>4.5999999999999996</v>
      </c>
      <c r="F1783">
        <f>IF(martianeum3[[#This Row],[zawartosc '[%']]]&gt;=1,martianeum3[[#This Row],[masa '[kg']]]*martianeum3[[#This Row],[zawartosc '[%']]]*0.01,0)</f>
        <v>0.85560000000000003</v>
      </c>
      <c r="G1783">
        <f>martianeum3[[#This Row],[stan_magazynu '[kg']]]+martianeum3[[#This Row],[ile_kg_materiału_z_ładunku]]</f>
        <v>8.0389999999999802</v>
      </c>
      <c r="H1783">
        <f>IF(martianeum3[[#This Row],[stan_po_wydobyciu_z_ładunku]]&gt;=100,100,0)</f>
        <v>0</v>
      </c>
      <c r="I1783">
        <f>martianeum3[[#This Row],[stan_po_wydobyciu_z_ładunku]]-martianeum3[[#This Row],[ile_zabiera_na_orbite]]</f>
        <v>8.0389999999999802</v>
      </c>
    </row>
    <row r="1784" spans="1:9" x14ac:dyDescent="0.25">
      <c r="A1784" s="1">
        <v>50423</v>
      </c>
      <c r="B1784">
        <f t="shared" si="27"/>
        <v>8.0389999999999802</v>
      </c>
      <c r="C1784" t="s">
        <v>18</v>
      </c>
      <c r="D1784">
        <v>23.7</v>
      </c>
      <c r="E1784">
        <v>7.2</v>
      </c>
      <c r="F1784">
        <f>IF(martianeum3[[#This Row],[zawartosc '[%']]]&gt;=1,martianeum3[[#This Row],[masa '[kg']]]*martianeum3[[#This Row],[zawartosc '[%']]]*0.01,0)</f>
        <v>1.7063999999999999</v>
      </c>
      <c r="G1784">
        <f>martianeum3[[#This Row],[stan_magazynu '[kg']]]+martianeum3[[#This Row],[ile_kg_materiału_z_ładunku]]</f>
        <v>9.7453999999999805</v>
      </c>
      <c r="H1784">
        <f>IF(martianeum3[[#This Row],[stan_po_wydobyciu_z_ładunku]]&gt;=100,100,0)</f>
        <v>0</v>
      </c>
      <c r="I1784">
        <f>martianeum3[[#This Row],[stan_po_wydobyciu_z_ładunku]]-martianeum3[[#This Row],[ile_zabiera_na_orbite]]</f>
        <v>9.7453999999999805</v>
      </c>
    </row>
    <row r="1785" spans="1:9" x14ac:dyDescent="0.25">
      <c r="A1785" s="1">
        <v>50424</v>
      </c>
      <c r="B1785">
        <f t="shared" si="27"/>
        <v>9.7453999999999805</v>
      </c>
      <c r="C1785" t="s">
        <v>5</v>
      </c>
      <c r="D1785">
        <v>27.2</v>
      </c>
      <c r="E1785">
        <v>0</v>
      </c>
      <c r="F1785">
        <f>IF(martianeum3[[#This Row],[zawartosc '[%']]]&gt;=1,martianeum3[[#This Row],[masa '[kg']]]*martianeum3[[#This Row],[zawartosc '[%']]]*0.01,0)</f>
        <v>0</v>
      </c>
      <c r="G1785">
        <f>martianeum3[[#This Row],[stan_magazynu '[kg']]]+martianeum3[[#This Row],[ile_kg_materiału_z_ładunku]]</f>
        <v>9.7453999999999805</v>
      </c>
      <c r="H1785">
        <f>IF(martianeum3[[#This Row],[stan_po_wydobyciu_z_ładunku]]&gt;=100,100,0)</f>
        <v>0</v>
      </c>
      <c r="I1785">
        <f>martianeum3[[#This Row],[stan_po_wydobyciu_z_ładunku]]-martianeum3[[#This Row],[ile_zabiera_na_orbite]]</f>
        <v>9.7453999999999805</v>
      </c>
    </row>
    <row r="1786" spans="1:9" x14ac:dyDescent="0.25">
      <c r="A1786" s="1">
        <v>50425</v>
      </c>
      <c r="B1786">
        <f t="shared" si="27"/>
        <v>9.7453999999999805</v>
      </c>
      <c r="C1786" t="s">
        <v>15</v>
      </c>
      <c r="D1786">
        <v>11.3</v>
      </c>
      <c r="E1786">
        <v>18.8</v>
      </c>
      <c r="F1786">
        <f>IF(martianeum3[[#This Row],[zawartosc '[%']]]&gt;=1,martianeum3[[#This Row],[masa '[kg']]]*martianeum3[[#This Row],[zawartosc '[%']]]*0.01,0)</f>
        <v>2.1244000000000005</v>
      </c>
      <c r="G1786">
        <f>martianeum3[[#This Row],[stan_magazynu '[kg']]]+martianeum3[[#This Row],[ile_kg_materiału_z_ładunku]]</f>
        <v>11.86979999999998</v>
      </c>
      <c r="H1786">
        <f>IF(martianeum3[[#This Row],[stan_po_wydobyciu_z_ładunku]]&gt;=100,100,0)</f>
        <v>0</v>
      </c>
      <c r="I1786">
        <f>martianeum3[[#This Row],[stan_po_wydobyciu_z_ładunku]]-martianeum3[[#This Row],[ile_zabiera_na_orbite]]</f>
        <v>11.86979999999998</v>
      </c>
    </row>
    <row r="1787" spans="1:9" x14ac:dyDescent="0.25">
      <c r="A1787" s="1">
        <v>50426</v>
      </c>
      <c r="B1787">
        <f t="shared" si="27"/>
        <v>11.86979999999998</v>
      </c>
      <c r="C1787" t="s">
        <v>7</v>
      </c>
      <c r="D1787">
        <v>22.1</v>
      </c>
      <c r="E1787">
        <v>0</v>
      </c>
      <c r="F1787">
        <f>IF(martianeum3[[#This Row],[zawartosc '[%']]]&gt;=1,martianeum3[[#This Row],[masa '[kg']]]*martianeum3[[#This Row],[zawartosc '[%']]]*0.01,0)</f>
        <v>0</v>
      </c>
      <c r="G1787">
        <f>martianeum3[[#This Row],[stan_magazynu '[kg']]]+martianeum3[[#This Row],[ile_kg_materiału_z_ładunku]]</f>
        <v>11.86979999999998</v>
      </c>
      <c r="H1787">
        <f>IF(martianeum3[[#This Row],[stan_po_wydobyciu_z_ładunku]]&gt;=100,100,0)</f>
        <v>0</v>
      </c>
      <c r="I1787">
        <f>martianeum3[[#This Row],[stan_po_wydobyciu_z_ładunku]]-martianeum3[[#This Row],[ile_zabiera_na_orbite]]</f>
        <v>11.86979999999998</v>
      </c>
    </row>
    <row r="1788" spans="1:9" x14ac:dyDescent="0.25">
      <c r="A1788" s="1">
        <v>50427</v>
      </c>
      <c r="B1788">
        <f t="shared" si="27"/>
        <v>11.86979999999998</v>
      </c>
      <c r="C1788" t="s">
        <v>12</v>
      </c>
      <c r="D1788">
        <v>11</v>
      </c>
      <c r="E1788">
        <v>0</v>
      </c>
      <c r="F1788">
        <f>IF(martianeum3[[#This Row],[zawartosc '[%']]]&gt;=1,martianeum3[[#This Row],[masa '[kg']]]*martianeum3[[#This Row],[zawartosc '[%']]]*0.01,0)</f>
        <v>0</v>
      </c>
      <c r="G1788">
        <f>martianeum3[[#This Row],[stan_magazynu '[kg']]]+martianeum3[[#This Row],[ile_kg_materiału_z_ładunku]]</f>
        <v>11.86979999999998</v>
      </c>
      <c r="H1788">
        <f>IF(martianeum3[[#This Row],[stan_po_wydobyciu_z_ładunku]]&gt;=100,100,0)</f>
        <v>0</v>
      </c>
      <c r="I1788">
        <f>martianeum3[[#This Row],[stan_po_wydobyciu_z_ładunku]]-martianeum3[[#This Row],[ile_zabiera_na_orbite]]</f>
        <v>11.86979999999998</v>
      </c>
    </row>
    <row r="1789" spans="1:9" x14ac:dyDescent="0.25">
      <c r="A1789" s="1">
        <v>50428</v>
      </c>
      <c r="B1789">
        <f t="shared" si="27"/>
        <v>11.86979999999998</v>
      </c>
      <c r="C1789" t="s">
        <v>19</v>
      </c>
      <c r="D1789">
        <v>14.7</v>
      </c>
      <c r="E1789">
        <v>0</v>
      </c>
      <c r="F1789">
        <f>IF(martianeum3[[#This Row],[zawartosc '[%']]]&gt;=1,martianeum3[[#This Row],[masa '[kg']]]*martianeum3[[#This Row],[zawartosc '[%']]]*0.01,0)</f>
        <v>0</v>
      </c>
      <c r="G1789">
        <f>martianeum3[[#This Row],[stan_magazynu '[kg']]]+martianeum3[[#This Row],[ile_kg_materiału_z_ładunku]]</f>
        <v>11.86979999999998</v>
      </c>
      <c r="H1789">
        <f>IF(martianeum3[[#This Row],[stan_po_wydobyciu_z_ładunku]]&gt;=100,100,0)</f>
        <v>0</v>
      </c>
      <c r="I1789">
        <f>martianeum3[[#This Row],[stan_po_wydobyciu_z_ładunku]]-martianeum3[[#This Row],[ile_zabiera_na_orbite]]</f>
        <v>11.86979999999998</v>
      </c>
    </row>
    <row r="1790" spans="1:9" x14ac:dyDescent="0.25">
      <c r="A1790" s="1">
        <v>50429</v>
      </c>
      <c r="B1790">
        <f t="shared" si="27"/>
        <v>11.86979999999998</v>
      </c>
      <c r="C1790" t="s">
        <v>19</v>
      </c>
      <c r="D1790">
        <v>10.4</v>
      </c>
      <c r="E1790">
        <v>14.4</v>
      </c>
      <c r="F1790">
        <f>IF(martianeum3[[#This Row],[zawartosc '[%']]]&gt;=1,martianeum3[[#This Row],[masa '[kg']]]*martianeum3[[#This Row],[zawartosc '[%']]]*0.01,0)</f>
        <v>1.4976000000000003</v>
      </c>
      <c r="G1790">
        <f>martianeum3[[#This Row],[stan_magazynu '[kg']]]+martianeum3[[#This Row],[ile_kg_materiału_z_ładunku]]</f>
        <v>13.36739999999998</v>
      </c>
      <c r="H1790">
        <f>IF(martianeum3[[#This Row],[stan_po_wydobyciu_z_ładunku]]&gt;=100,100,0)</f>
        <v>0</v>
      </c>
      <c r="I1790">
        <f>martianeum3[[#This Row],[stan_po_wydobyciu_z_ładunku]]-martianeum3[[#This Row],[ile_zabiera_na_orbite]]</f>
        <v>13.36739999999998</v>
      </c>
    </row>
    <row r="1791" spans="1:9" x14ac:dyDescent="0.25">
      <c r="A1791" s="1">
        <v>50430</v>
      </c>
      <c r="B1791">
        <f t="shared" si="27"/>
        <v>13.36739999999998</v>
      </c>
      <c r="C1791" t="s">
        <v>24</v>
      </c>
      <c r="D1791">
        <v>29.6</v>
      </c>
      <c r="E1791">
        <v>2.8</v>
      </c>
      <c r="F1791">
        <f>IF(martianeum3[[#This Row],[zawartosc '[%']]]&gt;=1,martianeum3[[#This Row],[masa '[kg']]]*martianeum3[[#This Row],[zawartosc '[%']]]*0.01,0)</f>
        <v>0.82879999999999998</v>
      </c>
      <c r="G1791">
        <f>martianeum3[[#This Row],[stan_magazynu '[kg']]]+martianeum3[[#This Row],[ile_kg_materiału_z_ładunku]]</f>
        <v>14.19619999999998</v>
      </c>
      <c r="H1791">
        <f>IF(martianeum3[[#This Row],[stan_po_wydobyciu_z_ładunku]]&gt;=100,100,0)</f>
        <v>0</v>
      </c>
      <c r="I1791">
        <f>martianeum3[[#This Row],[stan_po_wydobyciu_z_ładunku]]-martianeum3[[#This Row],[ile_zabiera_na_orbite]]</f>
        <v>14.19619999999998</v>
      </c>
    </row>
    <row r="1792" spans="1:9" x14ac:dyDescent="0.25">
      <c r="A1792" s="1">
        <v>50431</v>
      </c>
      <c r="B1792">
        <f t="shared" si="27"/>
        <v>14.19619999999998</v>
      </c>
      <c r="C1792" t="s">
        <v>18</v>
      </c>
      <c r="D1792">
        <v>11.3</v>
      </c>
      <c r="E1792">
        <v>7.2</v>
      </c>
      <c r="F1792">
        <f>IF(martianeum3[[#This Row],[zawartosc '[%']]]&gt;=1,martianeum3[[#This Row],[masa '[kg']]]*martianeum3[[#This Row],[zawartosc '[%']]]*0.01,0)</f>
        <v>0.8136000000000001</v>
      </c>
      <c r="G1792">
        <f>martianeum3[[#This Row],[stan_magazynu '[kg']]]+martianeum3[[#This Row],[ile_kg_materiału_z_ładunku]]</f>
        <v>15.009799999999981</v>
      </c>
      <c r="H1792">
        <f>IF(martianeum3[[#This Row],[stan_po_wydobyciu_z_ładunku]]&gt;=100,100,0)</f>
        <v>0</v>
      </c>
      <c r="I1792">
        <f>martianeum3[[#This Row],[stan_po_wydobyciu_z_ładunku]]-martianeum3[[#This Row],[ile_zabiera_na_orbite]]</f>
        <v>15.009799999999981</v>
      </c>
    </row>
    <row r="1793" spans="1:9" x14ac:dyDescent="0.25">
      <c r="A1793" s="1">
        <v>50432</v>
      </c>
      <c r="B1793">
        <f t="shared" si="27"/>
        <v>15.009799999999981</v>
      </c>
      <c r="C1793" t="s">
        <v>20</v>
      </c>
      <c r="D1793">
        <v>22.4</v>
      </c>
      <c r="E1793">
        <v>0</v>
      </c>
      <c r="F1793">
        <f>IF(martianeum3[[#This Row],[zawartosc '[%']]]&gt;=1,martianeum3[[#This Row],[masa '[kg']]]*martianeum3[[#This Row],[zawartosc '[%']]]*0.01,0)</f>
        <v>0</v>
      </c>
      <c r="G1793">
        <f>martianeum3[[#This Row],[stan_magazynu '[kg']]]+martianeum3[[#This Row],[ile_kg_materiału_z_ładunku]]</f>
        <v>15.009799999999981</v>
      </c>
      <c r="H1793">
        <f>IF(martianeum3[[#This Row],[stan_po_wydobyciu_z_ładunku]]&gt;=100,100,0)</f>
        <v>0</v>
      </c>
      <c r="I1793">
        <f>martianeum3[[#This Row],[stan_po_wydobyciu_z_ładunku]]-martianeum3[[#This Row],[ile_zabiera_na_orbite]]</f>
        <v>15.009799999999981</v>
      </c>
    </row>
    <row r="1794" spans="1:9" x14ac:dyDescent="0.25">
      <c r="A1794" s="1">
        <v>50433</v>
      </c>
      <c r="B1794">
        <f t="shared" si="27"/>
        <v>15.009799999999981</v>
      </c>
      <c r="C1794" t="s">
        <v>19</v>
      </c>
      <c r="D1794">
        <v>19.600000000000001</v>
      </c>
      <c r="E1794">
        <v>28.7</v>
      </c>
      <c r="F1794">
        <f>IF(martianeum3[[#This Row],[zawartosc '[%']]]&gt;=1,martianeum3[[#This Row],[masa '[kg']]]*martianeum3[[#This Row],[zawartosc '[%']]]*0.01,0)</f>
        <v>5.6251999999999995</v>
      </c>
      <c r="G1794">
        <f>martianeum3[[#This Row],[stan_magazynu '[kg']]]+martianeum3[[#This Row],[ile_kg_materiału_z_ładunku]]</f>
        <v>20.63499999999998</v>
      </c>
      <c r="H1794">
        <f>IF(martianeum3[[#This Row],[stan_po_wydobyciu_z_ładunku]]&gt;=100,100,0)</f>
        <v>0</v>
      </c>
      <c r="I1794">
        <f>martianeum3[[#This Row],[stan_po_wydobyciu_z_ładunku]]-martianeum3[[#This Row],[ile_zabiera_na_orbite]]</f>
        <v>20.63499999999998</v>
      </c>
    </row>
    <row r="1795" spans="1:9" x14ac:dyDescent="0.25">
      <c r="A1795" s="1">
        <v>50434</v>
      </c>
      <c r="B1795">
        <f t="shared" si="27"/>
        <v>20.63499999999998</v>
      </c>
      <c r="C1795" t="s">
        <v>6</v>
      </c>
      <c r="D1795">
        <v>28.5</v>
      </c>
      <c r="E1795">
        <v>12.9</v>
      </c>
      <c r="F1795">
        <f>IF(martianeum3[[#This Row],[zawartosc '[%']]]&gt;=1,martianeum3[[#This Row],[masa '[kg']]]*martianeum3[[#This Row],[zawartosc '[%']]]*0.01,0)</f>
        <v>3.6765000000000003</v>
      </c>
      <c r="G1795">
        <f>martianeum3[[#This Row],[stan_magazynu '[kg']]]+martianeum3[[#This Row],[ile_kg_materiału_z_ładunku]]</f>
        <v>24.311499999999981</v>
      </c>
      <c r="H1795">
        <f>IF(martianeum3[[#This Row],[stan_po_wydobyciu_z_ładunku]]&gt;=100,100,0)</f>
        <v>0</v>
      </c>
      <c r="I1795">
        <f>martianeum3[[#This Row],[stan_po_wydobyciu_z_ładunku]]-martianeum3[[#This Row],[ile_zabiera_na_orbite]]</f>
        <v>24.311499999999981</v>
      </c>
    </row>
    <row r="1796" spans="1:9" x14ac:dyDescent="0.25">
      <c r="A1796" s="1">
        <v>50435</v>
      </c>
      <c r="B1796">
        <f t="shared" ref="B1796:B1859" si="28">I1795</f>
        <v>24.311499999999981</v>
      </c>
      <c r="C1796" t="s">
        <v>24</v>
      </c>
      <c r="D1796">
        <v>10.9</v>
      </c>
      <c r="E1796">
        <v>0</v>
      </c>
      <c r="F1796">
        <f>IF(martianeum3[[#This Row],[zawartosc '[%']]]&gt;=1,martianeum3[[#This Row],[masa '[kg']]]*martianeum3[[#This Row],[zawartosc '[%']]]*0.01,0)</f>
        <v>0</v>
      </c>
      <c r="G1796">
        <f>martianeum3[[#This Row],[stan_magazynu '[kg']]]+martianeum3[[#This Row],[ile_kg_materiału_z_ładunku]]</f>
        <v>24.311499999999981</v>
      </c>
      <c r="H1796">
        <f>IF(martianeum3[[#This Row],[stan_po_wydobyciu_z_ładunku]]&gt;=100,100,0)</f>
        <v>0</v>
      </c>
      <c r="I1796">
        <f>martianeum3[[#This Row],[stan_po_wydobyciu_z_ładunku]]-martianeum3[[#This Row],[ile_zabiera_na_orbite]]</f>
        <v>24.311499999999981</v>
      </c>
    </row>
    <row r="1797" spans="1:9" x14ac:dyDescent="0.25">
      <c r="A1797" s="1">
        <v>50436</v>
      </c>
      <c r="B1797">
        <f t="shared" si="28"/>
        <v>24.311499999999981</v>
      </c>
      <c r="C1797" t="s">
        <v>13</v>
      </c>
      <c r="D1797">
        <v>13.4</v>
      </c>
      <c r="E1797">
        <v>15.7</v>
      </c>
      <c r="F1797">
        <f>IF(martianeum3[[#This Row],[zawartosc '[%']]]&gt;=1,martianeum3[[#This Row],[masa '[kg']]]*martianeum3[[#This Row],[zawartosc '[%']]]*0.01,0)</f>
        <v>2.1038000000000001</v>
      </c>
      <c r="G1797">
        <f>martianeum3[[#This Row],[stan_magazynu '[kg']]]+martianeum3[[#This Row],[ile_kg_materiału_z_ładunku]]</f>
        <v>26.415299999999981</v>
      </c>
      <c r="H1797">
        <f>IF(martianeum3[[#This Row],[stan_po_wydobyciu_z_ładunku]]&gt;=100,100,0)</f>
        <v>0</v>
      </c>
      <c r="I1797">
        <f>martianeum3[[#This Row],[stan_po_wydobyciu_z_ładunku]]-martianeum3[[#This Row],[ile_zabiera_na_orbite]]</f>
        <v>26.415299999999981</v>
      </c>
    </row>
    <row r="1798" spans="1:9" x14ac:dyDescent="0.25">
      <c r="A1798" s="1">
        <v>50437</v>
      </c>
      <c r="B1798">
        <f t="shared" si="28"/>
        <v>26.415299999999981</v>
      </c>
      <c r="C1798" t="s">
        <v>19</v>
      </c>
      <c r="D1798">
        <v>27.3</v>
      </c>
      <c r="E1798">
        <v>0</v>
      </c>
      <c r="F1798">
        <f>IF(martianeum3[[#This Row],[zawartosc '[%']]]&gt;=1,martianeum3[[#This Row],[masa '[kg']]]*martianeum3[[#This Row],[zawartosc '[%']]]*0.01,0)</f>
        <v>0</v>
      </c>
      <c r="G1798">
        <f>martianeum3[[#This Row],[stan_magazynu '[kg']]]+martianeum3[[#This Row],[ile_kg_materiału_z_ładunku]]</f>
        <v>26.415299999999981</v>
      </c>
      <c r="H1798">
        <f>IF(martianeum3[[#This Row],[stan_po_wydobyciu_z_ładunku]]&gt;=100,100,0)</f>
        <v>0</v>
      </c>
      <c r="I1798">
        <f>martianeum3[[#This Row],[stan_po_wydobyciu_z_ładunku]]-martianeum3[[#This Row],[ile_zabiera_na_orbite]]</f>
        <v>26.415299999999981</v>
      </c>
    </row>
    <row r="1799" spans="1:9" x14ac:dyDescent="0.25">
      <c r="A1799" s="1">
        <v>50438</v>
      </c>
      <c r="B1799">
        <f t="shared" si="28"/>
        <v>26.415299999999981</v>
      </c>
      <c r="C1799" t="s">
        <v>9</v>
      </c>
      <c r="D1799">
        <v>23.6</v>
      </c>
      <c r="E1799">
        <v>0</v>
      </c>
      <c r="F1799">
        <f>IF(martianeum3[[#This Row],[zawartosc '[%']]]&gt;=1,martianeum3[[#This Row],[masa '[kg']]]*martianeum3[[#This Row],[zawartosc '[%']]]*0.01,0)</f>
        <v>0</v>
      </c>
      <c r="G1799">
        <f>martianeum3[[#This Row],[stan_magazynu '[kg']]]+martianeum3[[#This Row],[ile_kg_materiału_z_ładunku]]</f>
        <v>26.415299999999981</v>
      </c>
      <c r="H1799">
        <f>IF(martianeum3[[#This Row],[stan_po_wydobyciu_z_ładunku]]&gt;=100,100,0)</f>
        <v>0</v>
      </c>
      <c r="I1799">
        <f>martianeum3[[#This Row],[stan_po_wydobyciu_z_ładunku]]-martianeum3[[#This Row],[ile_zabiera_na_orbite]]</f>
        <v>26.415299999999981</v>
      </c>
    </row>
    <row r="1800" spans="1:9" x14ac:dyDescent="0.25">
      <c r="A1800" s="1">
        <v>50439</v>
      </c>
      <c r="B1800">
        <f t="shared" si="28"/>
        <v>26.415299999999981</v>
      </c>
      <c r="C1800" t="s">
        <v>7</v>
      </c>
      <c r="D1800">
        <v>26.5</v>
      </c>
      <c r="E1800">
        <v>20.3</v>
      </c>
      <c r="F1800">
        <f>IF(martianeum3[[#This Row],[zawartosc '[%']]]&gt;=1,martianeum3[[#This Row],[masa '[kg']]]*martianeum3[[#This Row],[zawartosc '[%']]]*0.01,0)</f>
        <v>5.3795000000000002</v>
      </c>
      <c r="G1800">
        <f>martianeum3[[#This Row],[stan_magazynu '[kg']]]+martianeum3[[#This Row],[ile_kg_materiału_z_ładunku]]</f>
        <v>31.794799999999981</v>
      </c>
      <c r="H1800">
        <f>IF(martianeum3[[#This Row],[stan_po_wydobyciu_z_ładunku]]&gt;=100,100,0)</f>
        <v>0</v>
      </c>
      <c r="I1800">
        <f>martianeum3[[#This Row],[stan_po_wydobyciu_z_ładunku]]-martianeum3[[#This Row],[ile_zabiera_na_orbite]]</f>
        <v>31.794799999999981</v>
      </c>
    </row>
    <row r="1801" spans="1:9" x14ac:dyDescent="0.25">
      <c r="A1801" s="1">
        <v>50440</v>
      </c>
      <c r="B1801">
        <f t="shared" si="28"/>
        <v>31.794799999999981</v>
      </c>
      <c r="C1801" t="s">
        <v>9</v>
      </c>
      <c r="D1801">
        <v>23.6</v>
      </c>
      <c r="E1801">
        <v>6.5</v>
      </c>
      <c r="F1801">
        <f>IF(martianeum3[[#This Row],[zawartosc '[%']]]&gt;=1,martianeum3[[#This Row],[masa '[kg']]]*martianeum3[[#This Row],[zawartosc '[%']]]*0.01,0)</f>
        <v>1.534</v>
      </c>
      <c r="G1801">
        <f>martianeum3[[#This Row],[stan_magazynu '[kg']]]+martianeum3[[#This Row],[ile_kg_materiału_z_ładunku]]</f>
        <v>33.32879999999998</v>
      </c>
      <c r="H1801">
        <f>IF(martianeum3[[#This Row],[stan_po_wydobyciu_z_ładunku]]&gt;=100,100,0)</f>
        <v>0</v>
      </c>
      <c r="I1801">
        <f>martianeum3[[#This Row],[stan_po_wydobyciu_z_ładunku]]-martianeum3[[#This Row],[ile_zabiera_na_orbite]]</f>
        <v>33.32879999999998</v>
      </c>
    </row>
    <row r="1802" spans="1:9" x14ac:dyDescent="0.25">
      <c r="A1802" s="1">
        <v>50441</v>
      </c>
      <c r="B1802">
        <f t="shared" si="28"/>
        <v>33.32879999999998</v>
      </c>
      <c r="C1802" t="s">
        <v>11</v>
      </c>
      <c r="D1802">
        <v>22.4</v>
      </c>
      <c r="E1802">
        <v>13.3</v>
      </c>
      <c r="F1802">
        <f>IF(martianeum3[[#This Row],[zawartosc '[%']]]&gt;=1,martianeum3[[#This Row],[masa '[kg']]]*martianeum3[[#This Row],[zawartosc '[%']]]*0.01,0)</f>
        <v>2.9792000000000001</v>
      </c>
      <c r="G1802">
        <f>martianeum3[[#This Row],[stan_magazynu '[kg']]]+martianeum3[[#This Row],[ile_kg_materiału_z_ładunku]]</f>
        <v>36.307999999999979</v>
      </c>
      <c r="H1802">
        <f>IF(martianeum3[[#This Row],[stan_po_wydobyciu_z_ładunku]]&gt;=100,100,0)</f>
        <v>0</v>
      </c>
      <c r="I1802">
        <f>martianeum3[[#This Row],[stan_po_wydobyciu_z_ładunku]]-martianeum3[[#This Row],[ile_zabiera_na_orbite]]</f>
        <v>36.307999999999979</v>
      </c>
    </row>
    <row r="1803" spans="1:9" x14ac:dyDescent="0.25">
      <c r="A1803" s="1">
        <v>50442</v>
      </c>
      <c r="B1803">
        <f t="shared" si="28"/>
        <v>36.307999999999979</v>
      </c>
      <c r="C1803" t="s">
        <v>18</v>
      </c>
      <c r="D1803">
        <v>22</v>
      </c>
      <c r="E1803">
        <v>15.5</v>
      </c>
      <c r="F1803">
        <f>IF(martianeum3[[#This Row],[zawartosc '[%']]]&gt;=1,martianeum3[[#This Row],[masa '[kg']]]*martianeum3[[#This Row],[zawartosc '[%']]]*0.01,0)</f>
        <v>3.41</v>
      </c>
      <c r="G1803">
        <f>martianeum3[[#This Row],[stan_magazynu '[kg']]]+martianeum3[[#This Row],[ile_kg_materiału_z_ładunku]]</f>
        <v>39.717999999999975</v>
      </c>
      <c r="H1803">
        <f>IF(martianeum3[[#This Row],[stan_po_wydobyciu_z_ładunku]]&gt;=100,100,0)</f>
        <v>0</v>
      </c>
      <c r="I1803">
        <f>martianeum3[[#This Row],[stan_po_wydobyciu_z_ładunku]]-martianeum3[[#This Row],[ile_zabiera_na_orbite]]</f>
        <v>39.717999999999975</v>
      </c>
    </row>
    <row r="1804" spans="1:9" x14ac:dyDescent="0.25">
      <c r="A1804" s="1">
        <v>50443</v>
      </c>
      <c r="B1804">
        <f t="shared" si="28"/>
        <v>39.717999999999975</v>
      </c>
      <c r="C1804" t="s">
        <v>27</v>
      </c>
      <c r="D1804">
        <v>10.8</v>
      </c>
      <c r="E1804">
        <v>0.4</v>
      </c>
      <c r="F1804">
        <f>IF(martianeum3[[#This Row],[zawartosc '[%']]]&gt;=1,martianeum3[[#This Row],[masa '[kg']]]*martianeum3[[#This Row],[zawartosc '[%']]]*0.01,0)</f>
        <v>0</v>
      </c>
      <c r="G1804">
        <f>martianeum3[[#This Row],[stan_magazynu '[kg']]]+martianeum3[[#This Row],[ile_kg_materiału_z_ładunku]]</f>
        <v>39.717999999999975</v>
      </c>
      <c r="H1804">
        <f>IF(martianeum3[[#This Row],[stan_po_wydobyciu_z_ładunku]]&gt;=100,100,0)</f>
        <v>0</v>
      </c>
      <c r="I1804">
        <f>martianeum3[[#This Row],[stan_po_wydobyciu_z_ładunku]]-martianeum3[[#This Row],[ile_zabiera_na_orbite]]</f>
        <v>39.717999999999975</v>
      </c>
    </row>
    <row r="1805" spans="1:9" x14ac:dyDescent="0.25">
      <c r="A1805" s="1">
        <v>50444</v>
      </c>
      <c r="B1805">
        <f t="shared" si="28"/>
        <v>39.717999999999975</v>
      </c>
      <c r="C1805" t="s">
        <v>15</v>
      </c>
      <c r="D1805">
        <v>21.6</v>
      </c>
      <c r="E1805">
        <v>0</v>
      </c>
      <c r="F1805">
        <f>IF(martianeum3[[#This Row],[zawartosc '[%']]]&gt;=1,martianeum3[[#This Row],[masa '[kg']]]*martianeum3[[#This Row],[zawartosc '[%']]]*0.01,0)</f>
        <v>0</v>
      </c>
      <c r="G1805">
        <f>martianeum3[[#This Row],[stan_magazynu '[kg']]]+martianeum3[[#This Row],[ile_kg_materiału_z_ładunku]]</f>
        <v>39.717999999999975</v>
      </c>
      <c r="H1805">
        <f>IF(martianeum3[[#This Row],[stan_po_wydobyciu_z_ładunku]]&gt;=100,100,0)</f>
        <v>0</v>
      </c>
      <c r="I1805">
        <f>martianeum3[[#This Row],[stan_po_wydobyciu_z_ładunku]]-martianeum3[[#This Row],[ile_zabiera_na_orbite]]</f>
        <v>39.717999999999975</v>
      </c>
    </row>
    <row r="1806" spans="1:9" x14ac:dyDescent="0.25">
      <c r="A1806" s="1">
        <v>50445</v>
      </c>
      <c r="B1806">
        <f t="shared" si="28"/>
        <v>39.717999999999975</v>
      </c>
      <c r="C1806" t="s">
        <v>8</v>
      </c>
      <c r="D1806">
        <v>10.1</v>
      </c>
      <c r="E1806">
        <v>0</v>
      </c>
      <c r="F1806">
        <f>IF(martianeum3[[#This Row],[zawartosc '[%']]]&gt;=1,martianeum3[[#This Row],[masa '[kg']]]*martianeum3[[#This Row],[zawartosc '[%']]]*0.01,0)</f>
        <v>0</v>
      </c>
      <c r="G1806">
        <f>martianeum3[[#This Row],[stan_magazynu '[kg']]]+martianeum3[[#This Row],[ile_kg_materiału_z_ładunku]]</f>
        <v>39.717999999999975</v>
      </c>
      <c r="H1806">
        <f>IF(martianeum3[[#This Row],[stan_po_wydobyciu_z_ładunku]]&gt;=100,100,0)</f>
        <v>0</v>
      </c>
      <c r="I1806">
        <f>martianeum3[[#This Row],[stan_po_wydobyciu_z_ładunku]]-martianeum3[[#This Row],[ile_zabiera_na_orbite]]</f>
        <v>39.717999999999975</v>
      </c>
    </row>
    <row r="1807" spans="1:9" x14ac:dyDescent="0.25">
      <c r="A1807" s="1">
        <v>50446</v>
      </c>
      <c r="B1807">
        <f t="shared" si="28"/>
        <v>39.717999999999975</v>
      </c>
      <c r="C1807" t="s">
        <v>11</v>
      </c>
      <c r="D1807">
        <v>29</v>
      </c>
      <c r="E1807">
        <v>12.6</v>
      </c>
      <c r="F1807">
        <f>IF(martianeum3[[#This Row],[zawartosc '[%']]]&gt;=1,martianeum3[[#This Row],[masa '[kg']]]*martianeum3[[#This Row],[zawartosc '[%']]]*0.01,0)</f>
        <v>3.6539999999999999</v>
      </c>
      <c r="G1807">
        <f>martianeum3[[#This Row],[stan_magazynu '[kg']]]+martianeum3[[#This Row],[ile_kg_materiału_z_ładunku]]</f>
        <v>43.371999999999971</v>
      </c>
      <c r="H1807">
        <f>IF(martianeum3[[#This Row],[stan_po_wydobyciu_z_ładunku]]&gt;=100,100,0)</f>
        <v>0</v>
      </c>
      <c r="I1807">
        <f>martianeum3[[#This Row],[stan_po_wydobyciu_z_ładunku]]-martianeum3[[#This Row],[ile_zabiera_na_orbite]]</f>
        <v>43.371999999999971</v>
      </c>
    </row>
    <row r="1808" spans="1:9" x14ac:dyDescent="0.25">
      <c r="A1808" s="1">
        <v>50447</v>
      </c>
      <c r="B1808">
        <f t="shared" si="28"/>
        <v>43.371999999999971</v>
      </c>
      <c r="C1808" t="s">
        <v>8</v>
      </c>
      <c r="D1808">
        <v>16.399999999999999</v>
      </c>
      <c r="E1808">
        <v>3.7</v>
      </c>
      <c r="F1808">
        <f>IF(martianeum3[[#This Row],[zawartosc '[%']]]&gt;=1,martianeum3[[#This Row],[masa '[kg']]]*martianeum3[[#This Row],[zawartosc '[%']]]*0.01,0)</f>
        <v>0.60680000000000001</v>
      </c>
      <c r="G1808">
        <f>martianeum3[[#This Row],[stan_magazynu '[kg']]]+martianeum3[[#This Row],[ile_kg_materiału_z_ładunku]]</f>
        <v>43.978799999999971</v>
      </c>
      <c r="H1808">
        <f>IF(martianeum3[[#This Row],[stan_po_wydobyciu_z_ładunku]]&gt;=100,100,0)</f>
        <v>0</v>
      </c>
      <c r="I1808">
        <f>martianeum3[[#This Row],[stan_po_wydobyciu_z_ładunku]]-martianeum3[[#This Row],[ile_zabiera_na_orbite]]</f>
        <v>43.978799999999971</v>
      </c>
    </row>
    <row r="1809" spans="1:9" x14ac:dyDescent="0.25">
      <c r="A1809" s="1">
        <v>50448</v>
      </c>
      <c r="B1809">
        <f t="shared" si="28"/>
        <v>43.978799999999971</v>
      </c>
      <c r="C1809" t="s">
        <v>19</v>
      </c>
      <c r="D1809">
        <v>13.5</v>
      </c>
      <c r="E1809">
        <v>38.5</v>
      </c>
      <c r="F1809">
        <f>IF(martianeum3[[#This Row],[zawartosc '[%']]]&gt;=1,martianeum3[[#This Row],[masa '[kg']]]*martianeum3[[#This Row],[zawartosc '[%']]]*0.01,0)</f>
        <v>5.1974999999999998</v>
      </c>
      <c r="G1809">
        <f>martianeum3[[#This Row],[stan_magazynu '[kg']]]+martianeum3[[#This Row],[ile_kg_materiału_z_ładunku]]</f>
        <v>49.176299999999969</v>
      </c>
      <c r="H1809">
        <f>IF(martianeum3[[#This Row],[stan_po_wydobyciu_z_ładunku]]&gt;=100,100,0)</f>
        <v>0</v>
      </c>
      <c r="I1809">
        <f>martianeum3[[#This Row],[stan_po_wydobyciu_z_ładunku]]-martianeum3[[#This Row],[ile_zabiera_na_orbite]]</f>
        <v>49.176299999999969</v>
      </c>
    </row>
    <row r="1810" spans="1:9" x14ac:dyDescent="0.25">
      <c r="A1810" s="1">
        <v>50449</v>
      </c>
      <c r="B1810">
        <f t="shared" si="28"/>
        <v>49.176299999999969</v>
      </c>
      <c r="C1810" t="s">
        <v>14</v>
      </c>
      <c r="D1810">
        <v>18.100000000000001</v>
      </c>
      <c r="E1810">
        <v>3</v>
      </c>
      <c r="F1810">
        <f>IF(martianeum3[[#This Row],[zawartosc '[%']]]&gt;=1,martianeum3[[#This Row],[masa '[kg']]]*martianeum3[[#This Row],[zawartosc '[%']]]*0.01,0)</f>
        <v>0.54300000000000004</v>
      </c>
      <c r="G1810">
        <f>martianeum3[[#This Row],[stan_magazynu '[kg']]]+martianeum3[[#This Row],[ile_kg_materiału_z_ładunku]]</f>
        <v>49.719299999999969</v>
      </c>
      <c r="H1810">
        <f>IF(martianeum3[[#This Row],[stan_po_wydobyciu_z_ładunku]]&gt;=100,100,0)</f>
        <v>0</v>
      </c>
      <c r="I1810">
        <f>martianeum3[[#This Row],[stan_po_wydobyciu_z_ładunku]]-martianeum3[[#This Row],[ile_zabiera_na_orbite]]</f>
        <v>49.719299999999969</v>
      </c>
    </row>
    <row r="1811" spans="1:9" x14ac:dyDescent="0.25">
      <c r="A1811" s="1">
        <v>50450</v>
      </c>
      <c r="B1811">
        <f t="shared" si="28"/>
        <v>49.719299999999969</v>
      </c>
      <c r="C1811" t="s">
        <v>7</v>
      </c>
      <c r="D1811">
        <v>20.399999999999999</v>
      </c>
      <c r="E1811">
        <v>11.7</v>
      </c>
      <c r="F1811">
        <f>IF(martianeum3[[#This Row],[zawartosc '[%']]]&gt;=1,martianeum3[[#This Row],[masa '[kg']]]*martianeum3[[#This Row],[zawartosc '[%']]]*0.01,0)</f>
        <v>2.3868</v>
      </c>
      <c r="G1811">
        <f>martianeum3[[#This Row],[stan_magazynu '[kg']]]+martianeum3[[#This Row],[ile_kg_materiału_z_ładunku]]</f>
        <v>52.106099999999969</v>
      </c>
      <c r="H1811">
        <f>IF(martianeum3[[#This Row],[stan_po_wydobyciu_z_ładunku]]&gt;=100,100,0)</f>
        <v>0</v>
      </c>
      <c r="I1811">
        <f>martianeum3[[#This Row],[stan_po_wydobyciu_z_ładunku]]-martianeum3[[#This Row],[ile_zabiera_na_orbite]]</f>
        <v>52.106099999999969</v>
      </c>
    </row>
    <row r="1812" spans="1:9" x14ac:dyDescent="0.25">
      <c r="A1812" s="1">
        <v>50451</v>
      </c>
      <c r="B1812">
        <f t="shared" si="28"/>
        <v>52.106099999999969</v>
      </c>
      <c r="C1812" t="s">
        <v>15</v>
      </c>
      <c r="D1812">
        <v>29.6</v>
      </c>
      <c r="E1812">
        <v>0.9</v>
      </c>
      <c r="F1812">
        <f>IF(martianeum3[[#This Row],[zawartosc '[%']]]&gt;=1,martianeum3[[#This Row],[masa '[kg']]]*martianeum3[[#This Row],[zawartosc '[%']]]*0.01,0)</f>
        <v>0</v>
      </c>
      <c r="G1812">
        <f>martianeum3[[#This Row],[stan_magazynu '[kg']]]+martianeum3[[#This Row],[ile_kg_materiału_z_ładunku]]</f>
        <v>52.106099999999969</v>
      </c>
      <c r="H1812">
        <f>IF(martianeum3[[#This Row],[stan_po_wydobyciu_z_ładunku]]&gt;=100,100,0)</f>
        <v>0</v>
      </c>
      <c r="I1812">
        <f>martianeum3[[#This Row],[stan_po_wydobyciu_z_ładunku]]-martianeum3[[#This Row],[ile_zabiera_na_orbite]]</f>
        <v>52.106099999999969</v>
      </c>
    </row>
    <row r="1813" spans="1:9" x14ac:dyDescent="0.25">
      <c r="A1813" s="1">
        <v>50452</v>
      </c>
      <c r="B1813">
        <f t="shared" si="28"/>
        <v>52.106099999999969</v>
      </c>
      <c r="C1813" t="s">
        <v>32</v>
      </c>
      <c r="D1813">
        <v>11.4</v>
      </c>
      <c r="E1813">
        <v>0.6</v>
      </c>
      <c r="F1813">
        <f>IF(martianeum3[[#This Row],[zawartosc '[%']]]&gt;=1,martianeum3[[#This Row],[masa '[kg']]]*martianeum3[[#This Row],[zawartosc '[%']]]*0.01,0)</f>
        <v>0</v>
      </c>
      <c r="G1813">
        <f>martianeum3[[#This Row],[stan_magazynu '[kg']]]+martianeum3[[#This Row],[ile_kg_materiału_z_ładunku]]</f>
        <v>52.106099999999969</v>
      </c>
      <c r="H1813">
        <f>IF(martianeum3[[#This Row],[stan_po_wydobyciu_z_ładunku]]&gt;=100,100,0)</f>
        <v>0</v>
      </c>
      <c r="I1813">
        <f>martianeum3[[#This Row],[stan_po_wydobyciu_z_ładunku]]-martianeum3[[#This Row],[ile_zabiera_na_orbite]]</f>
        <v>52.106099999999969</v>
      </c>
    </row>
    <row r="1814" spans="1:9" x14ac:dyDescent="0.25">
      <c r="A1814" s="1">
        <v>50453</v>
      </c>
      <c r="B1814">
        <f t="shared" si="28"/>
        <v>52.106099999999969</v>
      </c>
      <c r="C1814" t="s">
        <v>11</v>
      </c>
      <c r="D1814">
        <v>28.8</v>
      </c>
      <c r="E1814">
        <v>14.1</v>
      </c>
      <c r="F1814">
        <f>IF(martianeum3[[#This Row],[zawartosc '[%']]]&gt;=1,martianeum3[[#This Row],[masa '[kg']]]*martianeum3[[#This Row],[zawartosc '[%']]]*0.01,0)</f>
        <v>4.0607999999999995</v>
      </c>
      <c r="G1814">
        <f>martianeum3[[#This Row],[stan_magazynu '[kg']]]+martianeum3[[#This Row],[ile_kg_materiału_z_ładunku]]</f>
        <v>56.16689999999997</v>
      </c>
      <c r="H1814">
        <f>IF(martianeum3[[#This Row],[stan_po_wydobyciu_z_ładunku]]&gt;=100,100,0)</f>
        <v>0</v>
      </c>
      <c r="I1814">
        <f>martianeum3[[#This Row],[stan_po_wydobyciu_z_ładunku]]-martianeum3[[#This Row],[ile_zabiera_na_orbite]]</f>
        <v>56.16689999999997</v>
      </c>
    </row>
    <row r="1815" spans="1:9" x14ac:dyDescent="0.25">
      <c r="A1815" s="1">
        <v>50454</v>
      </c>
      <c r="B1815">
        <f t="shared" si="28"/>
        <v>56.16689999999997</v>
      </c>
      <c r="C1815" t="s">
        <v>10</v>
      </c>
      <c r="D1815">
        <v>11.8</v>
      </c>
      <c r="E1815">
        <v>42.4</v>
      </c>
      <c r="F1815">
        <f>IF(martianeum3[[#This Row],[zawartosc '[%']]]&gt;=1,martianeum3[[#This Row],[masa '[kg']]]*martianeum3[[#This Row],[zawartosc '[%']]]*0.01,0)</f>
        <v>5.0031999999999996</v>
      </c>
      <c r="G1815">
        <f>martianeum3[[#This Row],[stan_magazynu '[kg']]]+martianeum3[[#This Row],[ile_kg_materiału_z_ładunku]]</f>
        <v>61.170099999999969</v>
      </c>
      <c r="H1815">
        <f>IF(martianeum3[[#This Row],[stan_po_wydobyciu_z_ładunku]]&gt;=100,100,0)</f>
        <v>0</v>
      </c>
      <c r="I1815">
        <f>martianeum3[[#This Row],[stan_po_wydobyciu_z_ładunku]]-martianeum3[[#This Row],[ile_zabiera_na_orbite]]</f>
        <v>61.170099999999969</v>
      </c>
    </row>
    <row r="1816" spans="1:9" x14ac:dyDescent="0.25">
      <c r="A1816" s="1">
        <v>50455</v>
      </c>
      <c r="B1816">
        <f t="shared" si="28"/>
        <v>61.170099999999969</v>
      </c>
      <c r="C1816" t="s">
        <v>7</v>
      </c>
      <c r="D1816">
        <v>11.5</v>
      </c>
      <c r="E1816">
        <v>10.1</v>
      </c>
      <c r="F1816">
        <f>IF(martianeum3[[#This Row],[zawartosc '[%']]]&gt;=1,martianeum3[[#This Row],[masa '[kg']]]*martianeum3[[#This Row],[zawartosc '[%']]]*0.01,0)</f>
        <v>1.1615</v>
      </c>
      <c r="G1816">
        <f>martianeum3[[#This Row],[stan_magazynu '[kg']]]+martianeum3[[#This Row],[ile_kg_materiału_z_ładunku]]</f>
        <v>62.331599999999966</v>
      </c>
      <c r="H1816">
        <f>IF(martianeum3[[#This Row],[stan_po_wydobyciu_z_ładunku]]&gt;=100,100,0)</f>
        <v>0</v>
      </c>
      <c r="I1816">
        <f>martianeum3[[#This Row],[stan_po_wydobyciu_z_ładunku]]-martianeum3[[#This Row],[ile_zabiera_na_orbite]]</f>
        <v>62.331599999999966</v>
      </c>
    </row>
    <row r="1817" spans="1:9" x14ac:dyDescent="0.25">
      <c r="A1817" s="1">
        <v>50456</v>
      </c>
      <c r="B1817">
        <f t="shared" si="28"/>
        <v>62.331599999999966</v>
      </c>
      <c r="C1817" t="s">
        <v>13</v>
      </c>
      <c r="D1817">
        <v>13.6</v>
      </c>
      <c r="E1817">
        <v>8.4</v>
      </c>
      <c r="F1817">
        <f>IF(martianeum3[[#This Row],[zawartosc '[%']]]&gt;=1,martianeum3[[#This Row],[masa '[kg']]]*martianeum3[[#This Row],[zawartosc '[%']]]*0.01,0)</f>
        <v>1.1424000000000001</v>
      </c>
      <c r="G1817">
        <f>martianeum3[[#This Row],[stan_magazynu '[kg']]]+martianeum3[[#This Row],[ile_kg_materiału_z_ładunku]]</f>
        <v>63.473999999999968</v>
      </c>
      <c r="H1817">
        <f>IF(martianeum3[[#This Row],[stan_po_wydobyciu_z_ładunku]]&gt;=100,100,0)</f>
        <v>0</v>
      </c>
      <c r="I1817">
        <f>martianeum3[[#This Row],[stan_po_wydobyciu_z_ładunku]]-martianeum3[[#This Row],[ile_zabiera_na_orbite]]</f>
        <v>63.473999999999968</v>
      </c>
    </row>
    <row r="1818" spans="1:9" x14ac:dyDescent="0.25">
      <c r="A1818" s="1">
        <v>50457</v>
      </c>
      <c r="B1818">
        <f t="shared" si="28"/>
        <v>63.473999999999968</v>
      </c>
      <c r="C1818" t="s">
        <v>31</v>
      </c>
      <c r="D1818">
        <v>14.1</v>
      </c>
      <c r="E1818">
        <v>0.7</v>
      </c>
      <c r="F1818">
        <f>IF(martianeum3[[#This Row],[zawartosc '[%']]]&gt;=1,martianeum3[[#This Row],[masa '[kg']]]*martianeum3[[#This Row],[zawartosc '[%']]]*0.01,0)</f>
        <v>0</v>
      </c>
      <c r="G1818">
        <f>martianeum3[[#This Row],[stan_magazynu '[kg']]]+martianeum3[[#This Row],[ile_kg_materiału_z_ładunku]]</f>
        <v>63.473999999999968</v>
      </c>
      <c r="H1818">
        <f>IF(martianeum3[[#This Row],[stan_po_wydobyciu_z_ładunku]]&gt;=100,100,0)</f>
        <v>0</v>
      </c>
      <c r="I1818">
        <f>martianeum3[[#This Row],[stan_po_wydobyciu_z_ładunku]]-martianeum3[[#This Row],[ile_zabiera_na_orbite]]</f>
        <v>63.473999999999968</v>
      </c>
    </row>
    <row r="1819" spans="1:9" x14ac:dyDescent="0.25">
      <c r="A1819" s="1">
        <v>50458</v>
      </c>
      <c r="B1819">
        <f t="shared" si="28"/>
        <v>63.473999999999968</v>
      </c>
      <c r="C1819" t="s">
        <v>19</v>
      </c>
      <c r="D1819">
        <v>19.399999999999999</v>
      </c>
      <c r="E1819">
        <v>32.700000000000003</v>
      </c>
      <c r="F1819">
        <f>IF(martianeum3[[#This Row],[zawartosc '[%']]]&gt;=1,martianeum3[[#This Row],[masa '[kg']]]*martianeum3[[#This Row],[zawartosc '[%']]]*0.01,0)</f>
        <v>6.3437999999999999</v>
      </c>
      <c r="G1819">
        <f>martianeum3[[#This Row],[stan_magazynu '[kg']]]+martianeum3[[#This Row],[ile_kg_materiału_z_ładunku]]</f>
        <v>69.817799999999963</v>
      </c>
      <c r="H1819">
        <f>IF(martianeum3[[#This Row],[stan_po_wydobyciu_z_ładunku]]&gt;=100,100,0)</f>
        <v>0</v>
      </c>
      <c r="I1819">
        <f>martianeum3[[#This Row],[stan_po_wydobyciu_z_ładunku]]-martianeum3[[#This Row],[ile_zabiera_na_orbite]]</f>
        <v>69.817799999999963</v>
      </c>
    </row>
    <row r="1820" spans="1:9" x14ac:dyDescent="0.25">
      <c r="A1820" s="1">
        <v>50459</v>
      </c>
      <c r="B1820">
        <f t="shared" si="28"/>
        <v>69.817799999999963</v>
      </c>
      <c r="C1820" t="s">
        <v>33</v>
      </c>
      <c r="D1820">
        <v>28.5</v>
      </c>
      <c r="E1820">
        <v>0</v>
      </c>
      <c r="F1820">
        <f>IF(martianeum3[[#This Row],[zawartosc '[%']]]&gt;=1,martianeum3[[#This Row],[masa '[kg']]]*martianeum3[[#This Row],[zawartosc '[%']]]*0.01,0)</f>
        <v>0</v>
      </c>
      <c r="G1820">
        <f>martianeum3[[#This Row],[stan_magazynu '[kg']]]+martianeum3[[#This Row],[ile_kg_materiału_z_ładunku]]</f>
        <v>69.817799999999963</v>
      </c>
      <c r="H1820">
        <f>IF(martianeum3[[#This Row],[stan_po_wydobyciu_z_ładunku]]&gt;=100,100,0)</f>
        <v>0</v>
      </c>
      <c r="I1820">
        <f>martianeum3[[#This Row],[stan_po_wydobyciu_z_ładunku]]-martianeum3[[#This Row],[ile_zabiera_na_orbite]]</f>
        <v>69.817799999999963</v>
      </c>
    </row>
    <row r="1821" spans="1:9" x14ac:dyDescent="0.25">
      <c r="A1821" s="1">
        <v>50460</v>
      </c>
      <c r="B1821">
        <f t="shared" si="28"/>
        <v>69.817799999999963</v>
      </c>
      <c r="C1821" t="s">
        <v>19</v>
      </c>
      <c r="D1821">
        <v>23.7</v>
      </c>
      <c r="E1821">
        <v>12.2</v>
      </c>
      <c r="F1821">
        <f>IF(martianeum3[[#This Row],[zawartosc '[%']]]&gt;=1,martianeum3[[#This Row],[masa '[kg']]]*martianeum3[[#This Row],[zawartosc '[%']]]*0.01,0)</f>
        <v>2.8914</v>
      </c>
      <c r="G1821">
        <f>martianeum3[[#This Row],[stan_magazynu '[kg']]]+martianeum3[[#This Row],[ile_kg_materiału_z_ładunku]]</f>
        <v>72.709199999999967</v>
      </c>
      <c r="H1821">
        <f>IF(martianeum3[[#This Row],[stan_po_wydobyciu_z_ładunku]]&gt;=100,100,0)</f>
        <v>0</v>
      </c>
      <c r="I1821">
        <f>martianeum3[[#This Row],[stan_po_wydobyciu_z_ładunku]]-martianeum3[[#This Row],[ile_zabiera_na_orbite]]</f>
        <v>72.709199999999967</v>
      </c>
    </row>
    <row r="1822" spans="1:9" x14ac:dyDescent="0.25">
      <c r="A1822" s="1">
        <v>50461</v>
      </c>
      <c r="B1822">
        <f t="shared" si="28"/>
        <v>72.709199999999967</v>
      </c>
      <c r="C1822" t="s">
        <v>20</v>
      </c>
      <c r="D1822">
        <v>21.7</v>
      </c>
      <c r="E1822">
        <v>0</v>
      </c>
      <c r="F1822">
        <f>IF(martianeum3[[#This Row],[zawartosc '[%']]]&gt;=1,martianeum3[[#This Row],[masa '[kg']]]*martianeum3[[#This Row],[zawartosc '[%']]]*0.01,0)</f>
        <v>0</v>
      </c>
      <c r="G1822">
        <f>martianeum3[[#This Row],[stan_magazynu '[kg']]]+martianeum3[[#This Row],[ile_kg_materiału_z_ładunku]]</f>
        <v>72.709199999999967</v>
      </c>
      <c r="H1822">
        <f>IF(martianeum3[[#This Row],[stan_po_wydobyciu_z_ładunku]]&gt;=100,100,0)</f>
        <v>0</v>
      </c>
      <c r="I1822">
        <f>martianeum3[[#This Row],[stan_po_wydobyciu_z_ładunku]]-martianeum3[[#This Row],[ile_zabiera_na_orbite]]</f>
        <v>72.709199999999967</v>
      </c>
    </row>
    <row r="1823" spans="1:9" x14ac:dyDescent="0.25">
      <c r="A1823" s="1">
        <v>50462</v>
      </c>
      <c r="B1823">
        <f t="shared" si="28"/>
        <v>72.709199999999967</v>
      </c>
      <c r="C1823" t="s">
        <v>6</v>
      </c>
      <c r="D1823">
        <v>13.3</v>
      </c>
      <c r="E1823">
        <v>0</v>
      </c>
      <c r="F1823">
        <f>IF(martianeum3[[#This Row],[zawartosc '[%']]]&gt;=1,martianeum3[[#This Row],[masa '[kg']]]*martianeum3[[#This Row],[zawartosc '[%']]]*0.01,0)</f>
        <v>0</v>
      </c>
      <c r="G1823">
        <f>martianeum3[[#This Row],[stan_magazynu '[kg']]]+martianeum3[[#This Row],[ile_kg_materiału_z_ładunku]]</f>
        <v>72.709199999999967</v>
      </c>
      <c r="H1823">
        <f>IF(martianeum3[[#This Row],[stan_po_wydobyciu_z_ładunku]]&gt;=100,100,0)</f>
        <v>0</v>
      </c>
      <c r="I1823">
        <f>martianeum3[[#This Row],[stan_po_wydobyciu_z_ładunku]]-martianeum3[[#This Row],[ile_zabiera_na_orbite]]</f>
        <v>72.709199999999967</v>
      </c>
    </row>
    <row r="1824" spans="1:9" x14ac:dyDescent="0.25">
      <c r="A1824" s="1">
        <v>50463</v>
      </c>
      <c r="B1824">
        <f t="shared" si="28"/>
        <v>72.709199999999967</v>
      </c>
      <c r="C1824" t="s">
        <v>9</v>
      </c>
      <c r="D1824">
        <v>14.4</v>
      </c>
      <c r="E1824">
        <v>0</v>
      </c>
      <c r="F1824">
        <f>IF(martianeum3[[#This Row],[zawartosc '[%']]]&gt;=1,martianeum3[[#This Row],[masa '[kg']]]*martianeum3[[#This Row],[zawartosc '[%']]]*0.01,0)</f>
        <v>0</v>
      </c>
      <c r="G1824">
        <f>martianeum3[[#This Row],[stan_magazynu '[kg']]]+martianeum3[[#This Row],[ile_kg_materiału_z_ładunku]]</f>
        <v>72.709199999999967</v>
      </c>
      <c r="H1824">
        <f>IF(martianeum3[[#This Row],[stan_po_wydobyciu_z_ładunku]]&gt;=100,100,0)</f>
        <v>0</v>
      </c>
      <c r="I1824">
        <f>martianeum3[[#This Row],[stan_po_wydobyciu_z_ładunku]]-martianeum3[[#This Row],[ile_zabiera_na_orbite]]</f>
        <v>72.709199999999967</v>
      </c>
    </row>
    <row r="1825" spans="1:9" x14ac:dyDescent="0.25">
      <c r="A1825" s="1">
        <v>50464</v>
      </c>
      <c r="B1825">
        <f t="shared" si="28"/>
        <v>72.709199999999967</v>
      </c>
      <c r="C1825" t="s">
        <v>11</v>
      </c>
      <c r="D1825">
        <v>28.5</v>
      </c>
      <c r="E1825">
        <v>21.5</v>
      </c>
      <c r="F1825">
        <f>IF(martianeum3[[#This Row],[zawartosc '[%']]]&gt;=1,martianeum3[[#This Row],[masa '[kg']]]*martianeum3[[#This Row],[zawartosc '[%']]]*0.01,0)</f>
        <v>6.1275000000000004</v>
      </c>
      <c r="G1825">
        <f>martianeum3[[#This Row],[stan_magazynu '[kg']]]+martianeum3[[#This Row],[ile_kg_materiału_z_ładunku]]</f>
        <v>78.836699999999965</v>
      </c>
      <c r="H1825">
        <f>IF(martianeum3[[#This Row],[stan_po_wydobyciu_z_ładunku]]&gt;=100,100,0)</f>
        <v>0</v>
      </c>
      <c r="I1825">
        <f>martianeum3[[#This Row],[stan_po_wydobyciu_z_ładunku]]-martianeum3[[#This Row],[ile_zabiera_na_orbite]]</f>
        <v>78.836699999999965</v>
      </c>
    </row>
    <row r="1826" spans="1:9" x14ac:dyDescent="0.25">
      <c r="A1826" s="1">
        <v>50465</v>
      </c>
      <c r="B1826">
        <f t="shared" si="28"/>
        <v>78.836699999999965</v>
      </c>
      <c r="C1826" t="s">
        <v>19</v>
      </c>
      <c r="D1826">
        <v>20.5</v>
      </c>
      <c r="E1826">
        <v>0</v>
      </c>
      <c r="F1826">
        <f>IF(martianeum3[[#This Row],[zawartosc '[%']]]&gt;=1,martianeum3[[#This Row],[masa '[kg']]]*martianeum3[[#This Row],[zawartosc '[%']]]*0.01,0)</f>
        <v>0</v>
      </c>
      <c r="G1826">
        <f>martianeum3[[#This Row],[stan_magazynu '[kg']]]+martianeum3[[#This Row],[ile_kg_materiału_z_ładunku]]</f>
        <v>78.836699999999965</v>
      </c>
      <c r="H1826">
        <f>IF(martianeum3[[#This Row],[stan_po_wydobyciu_z_ładunku]]&gt;=100,100,0)</f>
        <v>0</v>
      </c>
      <c r="I1826">
        <f>martianeum3[[#This Row],[stan_po_wydobyciu_z_ładunku]]-martianeum3[[#This Row],[ile_zabiera_na_orbite]]</f>
        <v>78.836699999999965</v>
      </c>
    </row>
    <row r="1827" spans="1:9" x14ac:dyDescent="0.25">
      <c r="A1827" s="1">
        <v>50466</v>
      </c>
      <c r="B1827">
        <f t="shared" si="28"/>
        <v>78.836699999999965</v>
      </c>
      <c r="C1827" t="s">
        <v>10</v>
      </c>
      <c r="D1827">
        <v>11.4</v>
      </c>
      <c r="E1827">
        <v>39</v>
      </c>
      <c r="F1827">
        <f>IF(martianeum3[[#This Row],[zawartosc '[%']]]&gt;=1,martianeum3[[#This Row],[masa '[kg']]]*martianeum3[[#This Row],[zawartosc '[%']]]*0.01,0)</f>
        <v>4.4460000000000006</v>
      </c>
      <c r="G1827">
        <f>martianeum3[[#This Row],[stan_magazynu '[kg']]]+martianeum3[[#This Row],[ile_kg_materiału_z_ładunku]]</f>
        <v>83.282699999999963</v>
      </c>
      <c r="H1827">
        <f>IF(martianeum3[[#This Row],[stan_po_wydobyciu_z_ładunku]]&gt;=100,100,0)</f>
        <v>0</v>
      </c>
      <c r="I1827">
        <f>martianeum3[[#This Row],[stan_po_wydobyciu_z_ładunku]]-martianeum3[[#This Row],[ile_zabiera_na_orbite]]</f>
        <v>83.282699999999963</v>
      </c>
    </row>
    <row r="1828" spans="1:9" x14ac:dyDescent="0.25">
      <c r="A1828" s="1">
        <v>50467</v>
      </c>
      <c r="B1828">
        <f t="shared" si="28"/>
        <v>83.282699999999963</v>
      </c>
      <c r="C1828" t="s">
        <v>9</v>
      </c>
      <c r="D1828">
        <v>12.5</v>
      </c>
      <c r="E1828">
        <v>0</v>
      </c>
      <c r="F1828">
        <f>IF(martianeum3[[#This Row],[zawartosc '[%']]]&gt;=1,martianeum3[[#This Row],[masa '[kg']]]*martianeum3[[#This Row],[zawartosc '[%']]]*0.01,0)</f>
        <v>0</v>
      </c>
      <c r="G1828">
        <f>martianeum3[[#This Row],[stan_magazynu '[kg']]]+martianeum3[[#This Row],[ile_kg_materiału_z_ładunku]]</f>
        <v>83.282699999999963</v>
      </c>
      <c r="H1828">
        <f>IF(martianeum3[[#This Row],[stan_po_wydobyciu_z_ładunku]]&gt;=100,100,0)</f>
        <v>0</v>
      </c>
      <c r="I1828">
        <f>martianeum3[[#This Row],[stan_po_wydobyciu_z_ładunku]]-martianeum3[[#This Row],[ile_zabiera_na_orbite]]</f>
        <v>83.282699999999963</v>
      </c>
    </row>
    <row r="1829" spans="1:9" x14ac:dyDescent="0.25">
      <c r="A1829" s="1">
        <v>50468</v>
      </c>
      <c r="B1829">
        <f t="shared" si="28"/>
        <v>83.282699999999963</v>
      </c>
      <c r="C1829" t="s">
        <v>15</v>
      </c>
      <c r="D1829">
        <v>16.600000000000001</v>
      </c>
      <c r="E1829">
        <v>4.5999999999999996</v>
      </c>
      <c r="F1829">
        <f>IF(martianeum3[[#This Row],[zawartosc '[%']]]&gt;=1,martianeum3[[#This Row],[masa '[kg']]]*martianeum3[[#This Row],[zawartosc '[%']]]*0.01,0)</f>
        <v>0.76360000000000006</v>
      </c>
      <c r="G1829">
        <f>martianeum3[[#This Row],[stan_magazynu '[kg']]]+martianeum3[[#This Row],[ile_kg_materiału_z_ładunku]]</f>
        <v>84.04629999999996</v>
      </c>
      <c r="H1829">
        <f>IF(martianeum3[[#This Row],[stan_po_wydobyciu_z_ładunku]]&gt;=100,100,0)</f>
        <v>0</v>
      </c>
      <c r="I1829">
        <f>martianeum3[[#This Row],[stan_po_wydobyciu_z_ładunku]]-martianeum3[[#This Row],[ile_zabiera_na_orbite]]</f>
        <v>84.04629999999996</v>
      </c>
    </row>
    <row r="1830" spans="1:9" x14ac:dyDescent="0.25">
      <c r="A1830" s="1">
        <v>50469</v>
      </c>
      <c r="B1830">
        <f t="shared" si="28"/>
        <v>84.04629999999996</v>
      </c>
      <c r="C1830" t="s">
        <v>15</v>
      </c>
      <c r="D1830">
        <v>10.6</v>
      </c>
      <c r="E1830">
        <v>11.3</v>
      </c>
      <c r="F1830">
        <f>IF(martianeum3[[#This Row],[zawartosc '[%']]]&gt;=1,martianeum3[[#This Row],[masa '[kg']]]*martianeum3[[#This Row],[zawartosc '[%']]]*0.01,0)</f>
        <v>1.1978</v>
      </c>
      <c r="G1830">
        <f>martianeum3[[#This Row],[stan_magazynu '[kg']]]+martianeum3[[#This Row],[ile_kg_materiału_z_ładunku]]</f>
        <v>85.24409999999996</v>
      </c>
      <c r="H1830">
        <f>IF(martianeum3[[#This Row],[stan_po_wydobyciu_z_ładunku]]&gt;=100,100,0)</f>
        <v>0</v>
      </c>
      <c r="I1830">
        <f>martianeum3[[#This Row],[stan_po_wydobyciu_z_ładunku]]-martianeum3[[#This Row],[ile_zabiera_na_orbite]]</f>
        <v>85.24409999999996</v>
      </c>
    </row>
    <row r="1831" spans="1:9" x14ac:dyDescent="0.25">
      <c r="A1831" s="1">
        <v>50470</v>
      </c>
      <c r="B1831">
        <f t="shared" si="28"/>
        <v>85.24409999999996</v>
      </c>
      <c r="C1831" t="s">
        <v>7</v>
      </c>
      <c r="D1831">
        <v>27.9</v>
      </c>
      <c r="E1831">
        <v>16.100000000000001</v>
      </c>
      <c r="F1831">
        <f>IF(martianeum3[[#This Row],[zawartosc '[%']]]&gt;=1,martianeum3[[#This Row],[masa '[kg']]]*martianeum3[[#This Row],[zawartosc '[%']]]*0.01,0)</f>
        <v>4.4919000000000002</v>
      </c>
      <c r="G1831">
        <f>martianeum3[[#This Row],[stan_magazynu '[kg']]]+martianeum3[[#This Row],[ile_kg_materiału_z_ładunku]]</f>
        <v>89.735999999999962</v>
      </c>
      <c r="H1831">
        <f>IF(martianeum3[[#This Row],[stan_po_wydobyciu_z_ładunku]]&gt;=100,100,0)</f>
        <v>0</v>
      </c>
      <c r="I1831">
        <f>martianeum3[[#This Row],[stan_po_wydobyciu_z_ładunku]]-martianeum3[[#This Row],[ile_zabiera_na_orbite]]</f>
        <v>89.735999999999962</v>
      </c>
    </row>
    <row r="1832" spans="1:9" x14ac:dyDescent="0.25">
      <c r="A1832" s="1">
        <v>50471</v>
      </c>
      <c r="B1832">
        <f t="shared" si="28"/>
        <v>89.735999999999962</v>
      </c>
      <c r="C1832" t="s">
        <v>10</v>
      </c>
      <c r="D1832">
        <v>11.1</v>
      </c>
      <c r="E1832">
        <v>28.2</v>
      </c>
      <c r="F1832">
        <f>IF(martianeum3[[#This Row],[zawartosc '[%']]]&gt;=1,martianeum3[[#This Row],[masa '[kg']]]*martianeum3[[#This Row],[zawartosc '[%']]]*0.01,0)</f>
        <v>3.1301999999999999</v>
      </c>
      <c r="G1832">
        <f>martianeum3[[#This Row],[stan_magazynu '[kg']]]+martianeum3[[#This Row],[ile_kg_materiału_z_ładunku]]</f>
        <v>92.866199999999964</v>
      </c>
      <c r="H1832">
        <f>IF(martianeum3[[#This Row],[stan_po_wydobyciu_z_ładunku]]&gt;=100,100,0)</f>
        <v>0</v>
      </c>
      <c r="I1832">
        <f>martianeum3[[#This Row],[stan_po_wydobyciu_z_ładunku]]-martianeum3[[#This Row],[ile_zabiera_na_orbite]]</f>
        <v>92.866199999999964</v>
      </c>
    </row>
    <row r="1833" spans="1:9" x14ac:dyDescent="0.25">
      <c r="A1833" s="1">
        <v>50472</v>
      </c>
      <c r="B1833">
        <f t="shared" si="28"/>
        <v>92.866199999999964</v>
      </c>
      <c r="C1833" t="s">
        <v>7</v>
      </c>
      <c r="D1833">
        <v>21.5</v>
      </c>
      <c r="E1833">
        <v>12.8</v>
      </c>
      <c r="F1833">
        <f>IF(martianeum3[[#This Row],[zawartosc '[%']]]&gt;=1,martianeum3[[#This Row],[masa '[kg']]]*martianeum3[[#This Row],[zawartosc '[%']]]*0.01,0)</f>
        <v>2.7519999999999998</v>
      </c>
      <c r="G1833">
        <f>martianeum3[[#This Row],[stan_magazynu '[kg']]]+martianeum3[[#This Row],[ile_kg_materiału_z_ładunku]]</f>
        <v>95.618199999999959</v>
      </c>
      <c r="H1833">
        <f>IF(martianeum3[[#This Row],[stan_po_wydobyciu_z_ładunku]]&gt;=100,100,0)</f>
        <v>0</v>
      </c>
      <c r="I1833">
        <f>martianeum3[[#This Row],[stan_po_wydobyciu_z_ładunku]]-martianeum3[[#This Row],[ile_zabiera_na_orbite]]</f>
        <v>95.618199999999959</v>
      </c>
    </row>
    <row r="1834" spans="1:9" x14ac:dyDescent="0.25">
      <c r="A1834" s="1">
        <v>50473</v>
      </c>
      <c r="B1834">
        <f t="shared" si="28"/>
        <v>95.618199999999959</v>
      </c>
      <c r="C1834" t="s">
        <v>6</v>
      </c>
      <c r="D1834">
        <v>28.4</v>
      </c>
      <c r="E1834">
        <v>4.5999999999999996</v>
      </c>
      <c r="F1834">
        <f>IF(martianeum3[[#This Row],[zawartosc '[%']]]&gt;=1,martianeum3[[#This Row],[masa '[kg']]]*martianeum3[[#This Row],[zawartosc '[%']]]*0.01,0)</f>
        <v>1.3063999999999998</v>
      </c>
      <c r="G1834">
        <f>martianeum3[[#This Row],[stan_magazynu '[kg']]]+martianeum3[[#This Row],[ile_kg_materiału_z_ładunku]]</f>
        <v>96.924599999999955</v>
      </c>
      <c r="H1834">
        <f>IF(martianeum3[[#This Row],[stan_po_wydobyciu_z_ładunku]]&gt;=100,100,0)</f>
        <v>0</v>
      </c>
      <c r="I1834">
        <f>martianeum3[[#This Row],[stan_po_wydobyciu_z_ładunku]]-martianeum3[[#This Row],[ile_zabiera_na_orbite]]</f>
        <v>96.924599999999955</v>
      </c>
    </row>
    <row r="1835" spans="1:9" x14ac:dyDescent="0.25">
      <c r="A1835" s="1">
        <v>50474</v>
      </c>
      <c r="B1835">
        <f t="shared" si="28"/>
        <v>96.924599999999955</v>
      </c>
      <c r="C1835" t="s">
        <v>22</v>
      </c>
      <c r="D1835">
        <v>18.100000000000001</v>
      </c>
      <c r="E1835">
        <v>5.9</v>
      </c>
      <c r="F1835">
        <f>IF(martianeum3[[#This Row],[zawartosc '[%']]]&gt;=1,martianeum3[[#This Row],[masa '[kg']]]*martianeum3[[#This Row],[zawartosc '[%']]]*0.01,0)</f>
        <v>1.0679000000000003</v>
      </c>
      <c r="G1835">
        <f>martianeum3[[#This Row],[stan_magazynu '[kg']]]+martianeum3[[#This Row],[ile_kg_materiału_z_ładunku]]</f>
        <v>97.99249999999995</v>
      </c>
      <c r="H1835">
        <f>IF(martianeum3[[#This Row],[stan_po_wydobyciu_z_ładunku]]&gt;=100,100,0)</f>
        <v>0</v>
      </c>
      <c r="I1835">
        <f>martianeum3[[#This Row],[stan_po_wydobyciu_z_ładunku]]-martianeum3[[#This Row],[ile_zabiera_na_orbite]]</f>
        <v>97.99249999999995</v>
      </c>
    </row>
    <row r="1836" spans="1:9" x14ac:dyDescent="0.25">
      <c r="A1836" s="1">
        <v>50475</v>
      </c>
      <c r="B1836">
        <f t="shared" si="28"/>
        <v>97.99249999999995</v>
      </c>
      <c r="C1836" t="s">
        <v>20</v>
      </c>
      <c r="D1836">
        <v>25.3</v>
      </c>
      <c r="E1836">
        <v>0</v>
      </c>
      <c r="F1836">
        <f>IF(martianeum3[[#This Row],[zawartosc '[%']]]&gt;=1,martianeum3[[#This Row],[masa '[kg']]]*martianeum3[[#This Row],[zawartosc '[%']]]*0.01,0)</f>
        <v>0</v>
      </c>
      <c r="G1836">
        <f>martianeum3[[#This Row],[stan_magazynu '[kg']]]+martianeum3[[#This Row],[ile_kg_materiału_z_ładunku]]</f>
        <v>97.99249999999995</v>
      </c>
      <c r="H1836">
        <f>IF(martianeum3[[#This Row],[stan_po_wydobyciu_z_ładunku]]&gt;=100,100,0)</f>
        <v>0</v>
      </c>
      <c r="I1836">
        <f>martianeum3[[#This Row],[stan_po_wydobyciu_z_ładunku]]-martianeum3[[#This Row],[ile_zabiera_na_orbite]]</f>
        <v>97.99249999999995</v>
      </c>
    </row>
    <row r="1837" spans="1:9" x14ac:dyDescent="0.25">
      <c r="A1837" s="1">
        <v>50476</v>
      </c>
      <c r="B1837">
        <f t="shared" si="28"/>
        <v>97.99249999999995</v>
      </c>
      <c r="C1837" t="s">
        <v>9</v>
      </c>
      <c r="D1837">
        <v>15.6</v>
      </c>
      <c r="E1837">
        <v>10.6</v>
      </c>
      <c r="F1837">
        <f>IF(martianeum3[[#This Row],[zawartosc '[%']]]&gt;=1,martianeum3[[#This Row],[masa '[kg']]]*martianeum3[[#This Row],[zawartosc '[%']]]*0.01,0)</f>
        <v>1.6536</v>
      </c>
      <c r="G1837">
        <f>martianeum3[[#This Row],[stan_magazynu '[kg']]]+martianeum3[[#This Row],[ile_kg_materiału_z_ładunku]]</f>
        <v>99.646099999999947</v>
      </c>
      <c r="H1837">
        <f>IF(martianeum3[[#This Row],[stan_po_wydobyciu_z_ładunku]]&gt;=100,100,0)</f>
        <v>0</v>
      </c>
      <c r="I1837">
        <f>martianeum3[[#This Row],[stan_po_wydobyciu_z_ładunku]]-martianeum3[[#This Row],[ile_zabiera_na_orbite]]</f>
        <v>99.646099999999947</v>
      </c>
    </row>
    <row r="1838" spans="1:9" x14ac:dyDescent="0.25">
      <c r="A1838" s="1">
        <v>50477</v>
      </c>
      <c r="B1838">
        <f t="shared" si="28"/>
        <v>99.646099999999947</v>
      </c>
      <c r="C1838" t="s">
        <v>19</v>
      </c>
      <c r="D1838">
        <v>19.899999999999999</v>
      </c>
      <c r="E1838">
        <v>0</v>
      </c>
      <c r="F1838">
        <f>IF(martianeum3[[#This Row],[zawartosc '[%']]]&gt;=1,martianeum3[[#This Row],[masa '[kg']]]*martianeum3[[#This Row],[zawartosc '[%']]]*0.01,0)</f>
        <v>0</v>
      </c>
      <c r="G1838">
        <f>martianeum3[[#This Row],[stan_magazynu '[kg']]]+martianeum3[[#This Row],[ile_kg_materiału_z_ładunku]]</f>
        <v>99.646099999999947</v>
      </c>
      <c r="H1838">
        <f>IF(martianeum3[[#This Row],[stan_po_wydobyciu_z_ładunku]]&gt;=100,100,0)</f>
        <v>0</v>
      </c>
      <c r="I1838">
        <f>martianeum3[[#This Row],[stan_po_wydobyciu_z_ładunku]]-martianeum3[[#This Row],[ile_zabiera_na_orbite]]</f>
        <v>99.646099999999947</v>
      </c>
    </row>
    <row r="1839" spans="1:9" x14ac:dyDescent="0.25">
      <c r="A1839" s="1">
        <v>50478</v>
      </c>
      <c r="B1839">
        <f t="shared" si="28"/>
        <v>99.646099999999947</v>
      </c>
      <c r="C1839" t="s">
        <v>7</v>
      </c>
      <c r="D1839">
        <v>24.7</v>
      </c>
      <c r="E1839">
        <v>14.7</v>
      </c>
      <c r="F1839">
        <f>IF(martianeum3[[#This Row],[zawartosc '[%']]]&gt;=1,martianeum3[[#This Row],[masa '[kg']]]*martianeum3[[#This Row],[zawartosc '[%']]]*0.01,0)</f>
        <v>3.6309</v>
      </c>
      <c r="G1839">
        <f>martianeum3[[#This Row],[stan_magazynu '[kg']]]+martianeum3[[#This Row],[ile_kg_materiału_z_ładunku]]</f>
        <v>103.27699999999994</v>
      </c>
      <c r="H1839">
        <f>IF(martianeum3[[#This Row],[stan_po_wydobyciu_z_ładunku]]&gt;=100,100,0)</f>
        <v>100</v>
      </c>
      <c r="I1839">
        <f>martianeum3[[#This Row],[stan_po_wydobyciu_z_ładunku]]-martianeum3[[#This Row],[ile_zabiera_na_orbite]]</f>
        <v>3.2769999999999442</v>
      </c>
    </row>
    <row r="1840" spans="1:9" x14ac:dyDescent="0.25">
      <c r="A1840" s="1">
        <v>50479</v>
      </c>
      <c r="B1840">
        <f t="shared" si="28"/>
        <v>3.2769999999999442</v>
      </c>
      <c r="C1840" t="s">
        <v>23</v>
      </c>
      <c r="D1840">
        <v>21.9</v>
      </c>
      <c r="E1840">
        <v>5.6</v>
      </c>
      <c r="F1840">
        <f>IF(martianeum3[[#This Row],[zawartosc '[%']]]&gt;=1,martianeum3[[#This Row],[masa '[kg']]]*martianeum3[[#This Row],[zawartosc '[%']]]*0.01,0)</f>
        <v>1.2263999999999999</v>
      </c>
      <c r="G1840">
        <f>martianeum3[[#This Row],[stan_magazynu '[kg']]]+martianeum3[[#This Row],[ile_kg_materiału_z_ładunku]]</f>
        <v>4.5033999999999441</v>
      </c>
      <c r="H1840">
        <f>IF(martianeum3[[#This Row],[stan_po_wydobyciu_z_ładunku]]&gt;=100,100,0)</f>
        <v>0</v>
      </c>
      <c r="I1840">
        <f>martianeum3[[#This Row],[stan_po_wydobyciu_z_ładunku]]-martianeum3[[#This Row],[ile_zabiera_na_orbite]]</f>
        <v>4.5033999999999441</v>
      </c>
    </row>
    <row r="1841" spans="1:9" x14ac:dyDescent="0.25">
      <c r="A1841" s="1">
        <v>50480</v>
      </c>
      <c r="B1841">
        <f t="shared" si="28"/>
        <v>4.5033999999999441</v>
      </c>
      <c r="C1841" t="s">
        <v>14</v>
      </c>
      <c r="D1841">
        <v>18</v>
      </c>
      <c r="E1841">
        <v>6.2</v>
      </c>
      <c r="F1841">
        <f>IF(martianeum3[[#This Row],[zawartosc '[%']]]&gt;=1,martianeum3[[#This Row],[masa '[kg']]]*martianeum3[[#This Row],[zawartosc '[%']]]*0.01,0)</f>
        <v>1.1160000000000001</v>
      </c>
      <c r="G1841">
        <f>martianeum3[[#This Row],[stan_magazynu '[kg']]]+martianeum3[[#This Row],[ile_kg_materiału_z_ładunku]]</f>
        <v>5.6193999999999438</v>
      </c>
      <c r="H1841">
        <f>IF(martianeum3[[#This Row],[stan_po_wydobyciu_z_ładunku]]&gt;=100,100,0)</f>
        <v>0</v>
      </c>
      <c r="I1841">
        <f>martianeum3[[#This Row],[stan_po_wydobyciu_z_ładunku]]-martianeum3[[#This Row],[ile_zabiera_na_orbite]]</f>
        <v>5.6193999999999438</v>
      </c>
    </row>
    <row r="1842" spans="1:9" x14ac:dyDescent="0.25">
      <c r="A1842" s="1">
        <v>50481</v>
      </c>
      <c r="B1842">
        <f t="shared" si="28"/>
        <v>5.6193999999999438</v>
      </c>
      <c r="C1842" t="s">
        <v>29</v>
      </c>
      <c r="D1842">
        <v>24.5</v>
      </c>
      <c r="E1842">
        <v>0.6</v>
      </c>
      <c r="F1842">
        <f>IF(martianeum3[[#This Row],[zawartosc '[%']]]&gt;=1,martianeum3[[#This Row],[masa '[kg']]]*martianeum3[[#This Row],[zawartosc '[%']]]*0.01,0)</f>
        <v>0</v>
      </c>
      <c r="G1842">
        <f>martianeum3[[#This Row],[stan_magazynu '[kg']]]+martianeum3[[#This Row],[ile_kg_materiału_z_ładunku]]</f>
        <v>5.6193999999999438</v>
      </c>
      <c r="H1842">
        <f>IF(martianeum3[[#This Row],[stan_po_wydobyciu_z_ładunku]]&gt;=100,100,0)</f>
        <v>0</v>
      </c>
      <c r="I1842">
        <f>martianeum3[[#This Row],[stan_po_wydobyciu_z_ładunku]]-martianeum3[[#This Row],[ile_zabiera_na_orbite]]</f>
        <v>5.6193999999999438</v>
      </c>
    </row>
    <row r="1843" spans="1:9" x14ac:dyDescent="0.25">
      <c r="A1843" s="1">
        <v>50482</v>
      </c>
      <c r="B1843">
        <f t="shared" si="28"/>
        <v>5.6193999999999438</v>
      </c>
      <c r="C1843" t="s">
        <v>8</v>
      </c>
      <c r="D1843">
        <v>10.9</v>
      </c>
      <c r="E1843">
        <v>0</v>
      </c>
      <c r="F1843">
        <f>IF(martianeum3[[#This Row],[zawartosc '[%']]]&gt;=1,martianeum3[[#This Row],[masa '[kg']]]*martianeum3[[#This Row],[zawartosc '[%']]]*0.01,0)</f>
        <v>0</v>
      </c>
      <c r="G1843">
        <f>martianeum3[[#This Row],[stan_magazynu '[kg']]]+martianeum3[[#This Row],[ile_kg_materiału_z_ładunku]]</f>
        <v>5.6193999999999438</v>
      </c>
      <c r="H1843">
        <f>IF(martianeum3[[#This Row],[stan_po_wydobyciu_z_ładunku]]&gt;=100,100,0)</f>
        <v>0</v>
      </c>
      <c r="I1843">
        <f>martianeum3[[#This Row],[stan_po_wydobyciu_z_ładunku]]-martianeum3[[#This Row],[ile_zabiera_na_orbite]]</f>
        <v>5.6193999999999438</v>
      </c>
    </row>
    <row r="1844" spans="1:9" x14ac:dyDescent="0.25">
      <c r="A1844" s="1">
        <v>50483</v>
      </c>
      <c r="B1844">
        <f t="shared" si="28"/>
        <v>5.6193999999999438</v>
      </c>
      <c r="C1844" t="s">
        <v>26</v>
      </c>
      <c r="D1844">
        <v>11.3</v>
      </c>
      <c r="E1844">
        <v>2.7</v>
      </c>
      <c r="F1844">
        <f>IF(martianeum3[[#This Row],[zawartosc '[%']]]&gt;=1,martianeum3[[#This Row],[masa '[kg']]]*martianeum3[[#This Row],[zawartosc '[%']]]*0.01,0)</f>
        <v>0.30510000000000004</v>
      </c>
      <c r="G1844">
        <f>martianeum3[[#This Row],[stan_magazynu '[kg']]]+martianeum3[[#This Row],[ile_kg_materiału_z_ładunku]]</f>
        <v>5.9244999999999441</v>
      </c>
      <c r="H1844">
        <f>IF(martianeum3[[#This Row],[stan_po_wydobyciu_z_ładunku]]&gt;=100,100,0)</f>
        <v>0</v>
      </c>
      <c r="I1844">
        <f>martianeum3[[#This Row],[stan_po_wydobyciu_z_ładunku]]-martianeum3[[#This Row],[ile_zabiera_na_orbite]]</f>
        <v>5.9244999999999441</v>
      </c>
    </row>
    <row r="1845" spans="1:9" x14ac:dyDescent="0.25">
      <c r="A1845" s="1">
        <v>50484</v>
      </c>
      <c r="B1845">
        <f t="shared" si="28"/>
        <v>5.9244999999999441</v>
      </c>
      <c r="C1845" t="s">
        <v>10</v>
      </c>
      <c r="D1845">
        <v>13.2</v>
      </c>
      <c r="E1845">
        <v>30</v>
      </c>
      <c r="F1845">
        <f>IF(martianeum3[[#This Row],[zawartosc '[%']]]&gt;=1,martianeum3[[#This Row],[masa '[kg']]]*martianeum3[[#This Row],[zawartosc '[%']]]*0.01,0)</f>
        <v>3.96</v>
      </c>
      <c r="G1845">
        <f>martianeum3[[#This Row],[stan_magazynu '[kg']]]+martianeum3[[#This Row],[ile_kg_materiału_z_ładunku]]</f>
        <v>9.8844999999999441</v>
      </c>
      <c r="H1845">
        <f>IF(martianeum3[[#This Row],[stan_po_wydobyciu_z_ładunku]]&gt;=100,100,0)</f>
        <v>0</v>
      </c>
      <c r="I1845">
        <f>martianeum3[[#This Row],[stan_po_wydobyciu_z_ładunku]]-martianeum3[[#This Row],[ile_zabiera_na_orbite]]</f>
        <v>9.8844999999999441</v>
      </c>
    </row>
    <row r="1846" spans="1:9" x14ac:dyDescent="0.25">
      <c r="A1846" s="1">
        <v>50485</v>
      </c>
      <c r="B1846">
        <f t="shared" si="28"/>
        <v>9.8844999999999441</v>
      </c>
      <c r="C1846" t="s">
        <v>8</v>
      </c>
      <c r="D1846">
        <v>18.7</v>
      </c>
      <c r="E1846">
        <v>4.7</v>
      </c>
      <c r="F1846">
        <f>IF(martianeum3[[#This Row],[zawartosc '[%']]]&gt;=1,martianeum3[[#This Row],[masa '[kg']]]*martianeum3[[#This Row],[zawartosc '[%']]]*0.01,0)</f>
        <v>0.87890000000000001</v>
      </c>
      <c r="G1846">
        <f>martianeum3[[#This Row],[stan_magazynu '[kg']]]+martianeum3[[#This Row],[ile_kg_materiału_z_ładunku]]</f>
        <v>10.763399999999944</v>
      </c>
      <c r="H1846">
        <f>IF(martianeum3[[#This Row],[stan_po_wydobyciu_z_ładunku]]&gt;=100,100,0)</f>
        <v>0</v>
      </c>
      <c r="I1846">
        <f>martianeum3[[#This Row],[stan_po_wydobyciu_z_ładunku]]-martianeum3[[#This Row],[ile_zabiera_na_orbite]]</f>
        <v>10.763399999999944</v>
      </c>
    </row>
    <row r="1847" spans="1:9" x14ac:dyDescent="0.25">
      <c r="A1847" s="1">
        <v>50486</v>
      </c>
      <c r="B1847">
        <f t="shared" si="28"/>
        <v>10.763399999999944</v>
      </c>
      <c r="C1847" t="s">
        <v>8</v>
      </c>
      <c r="D1847">
        <v>12.1</v>
      </c>
      <c r="E1847">
        <v>1.5</v>
      </c>
      <c r="F1847">
        <f>IF(martianeum3[[#This Row],[zawartosc '[%']]]&gt;=1,martianeum3[[#This Row],[masa '[kg']]]*martianeum3[[#This Row],[zawartosc '[%']]]*0.01,0)</f>
        <v>0.18149999999999999</v>
      </c>
      <c r="G1847">
        <f>martianeum3[[#This Row],[stan_magazynu '[kg']]]+martianeum3[[#This Row],[ile_kg_materiału_z_ładunku]]</f>
        <v>10.944899999999944</v>
      </c>
      <c r="H1847">
        <f>IF(martianeum3[[#This Row],[stan_po_wydobyciu_z_ładunku]]&gt;=100,100,0)</f>
        <v>0</v>
      </c>
      <c r="I1847">
        <f>martianeum3[[#This Row],[stan_po_wydobyciu_z_ładunku]]-martianeum3[[#This Row],[ile_zabiera_na_orbite]]</f>
        <v>10.944899999999944</v>
      </c>
    </row>
    <row r="1848" spans="1:9" x14ac:dyDescent="0.25">
      <c r="A1848" s="1">
        <v>50487</v>
      </c>
      <c r="B1848">
        <f t="shared" si="28"/>
        <v>10.944899999999944</v>
      </c>
      <c r="C1848" t="s">
        <v>15</v>
      </c>
      <c r="D1848">
        <v>11.9</v>
      </c>
      <c r="E1848">
        <v>1.3</v>
      </c>
      <c r="F1848">
        <f>IF(martianeum3[[#This Row],[zawartosc '[%']]]&gt;=1,martianeum3[[#This Row],[masa '[kg']]]*martianeum3[[#This Row],[zawartosc '[%']]]*0.01,0)</f>
        <v>0.1547</v>
      </c>
      <c r="G1848">
        <f>martianeum3[[#This Row],[stan_magazynu '[kg']]]+martianeum3[[#This Row],[ile_kg_materiału_z_ładunku]]</f>
        <v>11.099599999999944</v>
      </c>
      <c r="H1848">
        <f>IF(martianeum3[[#This Row],[stan_po_wydobyciu_z_ładunku]]&gt;=100,100,0)</f>
        <v>0</v>
      </c>
      <c r="I1848">
        <f>martianeum3[[#This Row],[stan_po_wydobyciu_z_ładunku]]-martianeum3[[#This Row],[ile_zabiera_na_orbite]]</f>
        <v>11.099599999999944</v>
      </c>
    </row>
    <row r="1849" spans="1:9" x14ac:dyDescent="0.25">
      <c r="A1849" s="1">
        <v>50488</v>
      </c>
      <c r="B1849">
        <f t="shared" si="28"/>
        <v>11.099599999999944</v>
      </c>
      <c r="C1849" t="s">
        <v>26</v>
      </c>
      <c r="D1849">
        <v>17.7</v>
      </c>
      <c r="E1849">
        <v>2.6</v>
      </c>
      <c r="F1849">
        <f>IF(martianeum3[[#This Row],[zawartosc '[%']]]&gt;=1,martianeum3[[#This Row],[masa '[kg']]]*martianeum3[[#This Row],[zawartosc '[%']]]*0.01,0)</f>
        <v>0.46020000000000005</v>
      </c>
      <c r="G1849">
        <f>martianeum3[[#This Row],[stan_magazynu '[kg']]]+martianeum3[[#This Row],[ile_kg_materiału_z_ładunku]]</f>
        <v>11.559799999999944</v>
      </c>
      <c r="H1849">
        <f>IF(martianeum3[[#This Row],[stan_po_wydobyciu_z_ładunku]]&gt;=100,100,0)</f>
        <v>0</v>
      </c>
      <c r="I1849">
        <f>martianeum3[[#This Row],[stan_po_wydobyciu_z_ładunku]]-martianeum3[[#This Row],[ile_zabiera_na_orbite]]</f>
        <v>11.559799999999944</v>
      </c>
    </row>
    <row r="1850" spans="1:9" x14ac:dyDescent="0.25">
      <c r="A1850" s="1">
        <v>50489</v>
      </c>
      <c r="B1850">
        <f t="shared" si="28"/>
        <v>11.559799999999944</v>
      </c>
      <c r="C1850" t="s">
        <v>21</v>
      </c>
      <c r="D1850">
        <v>25.9</v>
      </c>
      <c r="E1850">
        <v>0.8</v>
      </c>
      <c r="F1850">
        <f>IF(martianeum3[[#This Row],[zawartosc '[%']]]&gt;=1,martianeum3[[#This Row],[masa '[kg']]]*martianeum3[[#This Row],[zawartosc '[%']]]*0.01,0)</f>
        <v>0</v>
      </c>
      <c r="G1850">
        <f>martianeum3[[#This Row],[stan_magazynu '[kg']]]+martianeum3[[#This Row],[ile_kg_materiału_z_ładunku]]</f>
        <v>11.559799999999944</v>
      </c>
      <c r="H1850">
        <f>IF(martianeum3[[#This Row],[stan_po_wydobyciu_z_ładunku]]&gt;=100,100,0)</f>
        <v>0</v>
      </c>
      <c r="I1850">
        <f>martianeum3[[#This Row],[stan_po_wydobyciu_z_ładunku]]-martianeum3[[#This Row],[ile_zabiera_na_orbite]]</f>
        <v>11.559799999999944</v>
      </c>
    </row>
    <row r="1851" spans="1:9" x14ac:dyDescent="0.25">
      <c r="A1851" s="1">
        <v>50490</v>
      </c>
      <c r="B1851">
        <f t="shared" si="28"/>
        <v>11.559799999999944</v>
      </c>
      <c r="C1851" t="s">
        <v>6</v>
      </c>
      <c r="D1851">
        <v>27.7</v>
      </c>
      <c r="E1851">
        <v>0</v>
      </c>
      <c r="F1851">
        <f>IF(martianeum3[[#This Row],[zawartosc '[%']]]&gt;=1,martianeum3[[#This Row],[masa '[kg']]]*martianeum3[[#This Row],[zawartosc '[%']]]*0.01,0)</f>
        <v>0</v>
      </c>
      <c r="G1851">
        <f>martianeum3[[#This Row],[stan_magazynu '[kg']]]+martianeum3[[#This Row],[ile_kg_materiału_z_ładunku]]</f>
        <v>11.559799999999944</v>
      </c>
      <c r="H1851">
        <f>IF(martianeum3[[#This Row],[stan_po_wydobyciu_z_ładunku]]&gt;=100,100,0)</f>
        <v>0</v>
      </c>
      <c r="I1851">
        <f>martianeum3[[#This Row],[stan_po_wydobyciu_z_ładunku]]-martianeum3[[#This Row],[ile_zabiera_na_orbite]]</f>
        <v>11.559799999999944</v>
      </c>
    </row>
    <row r="1852" spans="1:9" x14ac:dyDescent="0.25">
      <c r="A1852" s="1">
        <v>50491</v>
      </c>
      <c r="B1852">
        <f t="shared" si="28"/>
        <v>11.559799999999944</v>
      </c>
      <c r="C1852" t="s">
        <v>13</v>
      </c>
      <c r="D1852">
        <v>13.3</v>
      </c>
      <c r="E1852">
        <v>13.3</v>
      </c>
      <c r="F1852">
        <f>IF(martianeum3[[#This Row],[zawartosc '[%']]]&gt;=1,martianeum3[[#This Row],[masa '[kg']]]*martianeum3[[#This Row],[zawartosc '[%']]]*0.01,0)</f>
        <v>1.7689000000000001</v>
      </c>
      <c r="G1852">
        <f>martianeum3[[#This Row],[stan_magazynu '[kg']]]+martianeum3[[#This Row],[ile_kg_materiału_z_ładunku]]</f>
        <v>13.328699999999944</v>
      </c>
      <c r="H1852">
        <f>IF(martianeum3[[#This Row],[stan_po_wydobyciu_z_ładunku]]&gt;=100,100,0)</f>
        <v>0</v>
      </c>
      <c r="I1852">
        <f>martianeum3[[#This Row],[stan_po_wydobyciu_z_ładunku]]-martianeum3[[#This Row],[ile_zabiera_na_orbite]]</f>
        <v>13.328699999999944</v>
      </c>
    </row>
    <row r="1853" spans="1:9" x14ac:dyDescent="0.25">
      <c r="A1853" s="1">
        <v>50492</v>
      </c>
      <c r="B1853">
        <f t="shared" si="28"/>
        <v>13.328699999999944</v>
      </c>
      <c r="C1853" t="s">
        <v>19</v>
      </c>
      <c r="D1853">
        <v>11.7</v>
      </c>
      <c r="E1853">
        <v>4.9000000000000004</v>
      </c>
      <c r="F1853">
        <f>IF(martianeum3[[#This Row],[zawartosc '[%']]]&gt;=1,martianeum3[[#This Row],[masa '[kg']]]*martianeum3[[#This Row],[zawartosc '[%']]]*0.01,0)</f>
        <v>0.57330000000000003</v>
      </c>
      <c r="G1853">
        <f>martianeum3[[#This Row],[stan_magazynu '[kg']]]+martianeum3[[#This Row],[ile_kg_materiału_z_ładunku]]</f>
        <v>13.901999999999944</v>
      </c>
      <c r="H1853">
        <f>IF(martianeum3[[#This Row],[stan_po_wydobyciu_z_ładunku]]&gt;=100,100,0)</f>
        <v>0</v>
      </c>
      <c r="I1853">
        <f>martianeum3[[#This Row],[stan_po_wydobyciu_z_ładunku]]-martianeum3[[#This Row],[ile_zabiera_na_orbite]]</f>
        <v>13.901999999999944</v>
      </c>
    </row>
    <row r="1854" spans="1:9" x14ac:dyDescent="0.25">
      <c r="A1854" s="1">
        <v>50493</v>
      </c>
      <c r="B1854">
        <f t="shared" si="28"/>
        <v>13.901999999999944</v>
      </c>
      <c r="C1854" t="s">
        <v>26</v>
      </c>
      <c r="D1854">
        <v>26.5</v>
      </c>
      <c r="E1854">
        <v>4.5</v>
      </c>
      <c r="F1854">
        <f>IF(martianeum3[[#This Row],[zawartosc '[%']]]&gt;=1,martianeum3[[#This Row],[masa '[kg']]]*martianeum3[[#This Row],[zawartosc '[%']]]*0.01,0)</f>
        <v>1.1925000000000001</v>
      </c>
      <c r="G1854">
        <f>martianeum3[[#This Row],[stan_magazynu '[kg']]]+martianeum3[[#This Row],[ile_kg_materiału_z_ładunku]]</f>
        <v>15.094499999999945</v>
      </c>
      <c r="H1854">
        <f>IF(martianeum3[[#This Row],[stan_po_wydobyciu_z_ładunku]]&gt;=100,100,0)</f>
        <v>0</v>
      </c>
      <c r="I1854">
        <f>martianeum3[[#This Row],[stan_po_wydobyciu_z_ładunku]]-martianeum3[[#This Row],[ile_zabiera_na_orbite]]</f>
        <v>15.094499999999945</v>
      </c>
    </row>
    <row r="1855" spans="1:9" x14ac:dyDescent="0.25">
      <c r="A1855" s="1">
        <v>50494</v>
      </c>
      <c r="B1855">
        <f t="shared" si="28"/>
        <v>15.094499999999945</v>
      </c>
      <c r="C1855" t="s">
        <v>27</v>
      </c>
      <c r="D1855">
        <v>18.7</v>
      </c>
      <c r="E1855">
        <v>2.2999999999999998</v>
      </c>
      <c r="F1855">
        <f>IF(martianeum3[[#This Row],[zawartosc '[%']]]&gt;=1,martianeum3[[#This Row],[masa '[kg']]]*martianeum3[[#This Row],[zawartosc '[%']]]*0.01,0)</f>
        <v>0.43009999999999998</v>
      </c>
      <c r="G1855">
        <f>martianeum3[[#This Row],[stan_magazynu '[kg']]]+martianeum3[[#This Row],[ile_kg_materiału_z_ładunku]]</f>
        <v>15.524599999999944</v>
      </c>
      <c r="H1855">
        <f>IF(martianeum3[[#This Row],[stan_po_wydobyciu_z_ładunku]]&gt;=100,100,0)</f>
        <v>0</v>
      </c>
      <c r="I1855">
        <f>martianeum3[[#This Row],[stan_po_wydobyciu_z_ładunku]]-martianeum3[[#This Row],[ile_zabiera_na_orbite]]</f>
        <v>15.524599999999944</v>
      </c>
    </row>
    <row r="1856" spans="1:9" x14ac:dyDescent="0.25">
      <c r="A1856" s="1">
        <v>50495</v>
      </c>
      <c r="B1856">
        <f t="shared" si="28"/>
        <v>15.524599999999944</v>
      </c>
      <c r="C1856" t="s">
        <v>22</v>
      </c>
      <c r="D1856">
        <v>11.7</v>
      </c>
      <c r="E1856">
        <v>6</v>
      </c>
      <c r="F1856">
        <f>IF(martianeum3[[#This Row],[zawartosc '[%']]]&gt;=1,martianeum3[[#This Row],[masa '[kg']]]*martianeum3[[#This Row],[zawartosc '[%']]]*0.01,0)</f>
        <v>0.70199999999999985</v>
      </c>
      <c r="G1856">
        <f>martianeum3[[#This Row],[stan_magazynu '[kg']]]+martianeum3[[#This Row],[ile_kg_materiału_z_ładunku]]</f>
        <v>16.226599999999944</v>
      </c>
      <c r="H1856">
        <f>IF(martianeum3[[#This Row],[stan_po_wydobyciu_z_ładunku]]&gt;=100,100,0)</f>
        <v>0</v>
      </c>
      <c r="I1856">
        <f>martianeum3[[#This Row],[stan_po_wydobyciu_z_ładunku]]-martianeum3[[#This Row],[ile_zabiera_na_orbite]]</f>
        <v>16.226599999999944</v>
      </c>
    </row>
    <row r="1857" spans="1:9" x14ac:dyDescent="0.25">
      <c r="A1857" s="1">
        <v>50496</v>
      </c>
      <c r="B1857">
        <f t="shared" si="28"/>
        <v>16.226599999999944</v>
      </c>
      <c r="C1857" t="s">
        <v>19</v>
      </c>
      <c r="D1857">
        <v>27.5</v>
      </c>
      <c r="E1857">
        <v>22.6</v>
      </c>
      <c r="F1857">
        <f>IF(martianeum3[[#This Row],[zawartosc '[%']]]&gt;=1,martianeum3[[#This Row],[masa '[kg']]]*martianeum3[[#This Row],[zawartosc '[%']]]*0.01,0)</f>
        <v>6.2149999999999999</v>
      </c>
      <c r="G1857">
        <f>martianeum3[[#This Row],[stan_magazynu '[kg']]]+martianeum3[[#This Row],[ile_kg_materiału_z_ładunku]]</f>
        <v>22.441599999999944</v>
      </c>
      <c r="H1857">
        <f>IF(martianeum3[[#This Row],[stan_po_wydobyciu_z_ładunku]]&gt;=100,100,0)</f>
        <v>0</v>
      </c>
      <c r="I1857">
        <f>martianeum3[[#This Row],[stan_po_wydobyciu_z_ładunku]]-martianeum3[[#This Row],[ile_zabiera_na_orbite]]</f>
        <v>22.441599999999944</v>
      </c>
    </row>
    <row r="1858" spans="1:9" x14ac:dyDescent="0.25">
      <c r="A1858" s="1">
        <v>50497</v>
      </c>
      <c r="B1858">
        <f t="shared" si="28"/>
        <v>22.441599999999944</v>
      </c>
      <c r="C1858" t="s">
        <v>27</v>
      </c>
      <c r="D1858">
        <v>27.4</v>
      </c>
      <c r="E1858">
        <v>0</v>
      </c>
      <c r="F1858">
        <f>IF(martianeum3[[#This Row],[zawartosc '[%']]]&gt;=1,martianeum3[[#This Row],[masa '[kg']]]*martianeum3[[#This Row],[zawartosc '[%']]]*0.01,0)</f>
        <v>0</v>
      </c>
      <c r="G1858">
        <f>martianeum3[[#This Row],[stan_magazynu '[kg']]]+martianeum3[[#This Row],[ile_kg_materiału_z_ładunku]]</f>
        <v>22.441599999999944</v>
      </c>
      <c r="H1858">
        <f>IF(martianeum3[[#This Row],[stan_po_wydobyciu_z_ładunku]]&gt;=100,100,0)</f>
        <v>0</v>
      </c>
      <c r="I1858">
        <f>martianeum3[[#This Row],[stan_po_wydobyciu_z_ładunku]]-martianeum3[[#This Row],[ile_zabiera_na_orbite]]</f>
        <v>22.441599999999944</v>
      </c>
    </row>
    <row r="1859" spans="1:9" x14ac:dyDescent="0.25">
      <c r="A1859" s="1">
        <v>50498</v>
      </c>
      <c r="B1859">
        <f t="shared" si="28"/>
        <v>22.441599999999944</v>
      </c>
      <c r="C1859" t="s">
        <v>11</v>
      </c>
      <c r="D1859">
        <v>14.8</v>
      </c>
      <c r="E1859">
        <v>0</v>
      </c>
      <c r="F1859">
        <f>IF(martianeum3[[#This Row],[zawartosc '[%']]]&gt;=1,martianeum3[[#This Row],[masa '[kg']]]*martianeum3[[#This Row],[zawartosc '[%']]]*0.01,0)</f>
        <v>0</v>
      </c>
      <c r="G1859">
        <f>martianeum3[[#This Row],[stan_magazynu '[kg']]]+martianeum3[[#This Row],[ile_kg_materiału_z_ładunku]]</f>
        <v>22.441599999999944</v>
      </c>
      <c r="H1859">
        <f>IF(martianeum3[[#This Row],[stan_po_wydobyciu_z_ładunku]]&gt;=100,100,0)</f>
        <v>0</v>
      </c>
      <c r="I1859">
        <f>martianeum3[[#This Row],[stan_po_wydobyciu_z_ładunku]]-martianeum3[[#This Row],[ile_zabiera_na_orbite]]</f>
        <v>22.441599999999944</v>
      </c>
    </row>
    <row r="1860" spans="1:9" x14ac:dyDescent="0.25">
      <c r="A1860" s="1">
        <v>50499</v>
      </c>
      <c r="B1860">
        <f t="shared" ref="B1860:B1923" si="29">I1859</f>
        <v>22.441599999999944</v>
      </c>
      <c r="C1860" t="s">
        <v>17</v>
      </c>
      <c r="D1860">
        <v>26.2</v>
      </c>
      <c r="E1860">
        <v>0</v>
      </c>
      <c r="F1860">
        <f>IF(martianeum3[[#This Row],[zawartosc '[%']]]&gt;=1,martianeum3[[#This Row],[masa '[kg']]]*martianeum3[[#This Row],[zawartosc '[%']]]*0.01,0)</f>
        <v>0</v>
      </c>
      <c r="G1860">
        <f>martianeum3[[#This Row],[stan_magazynu '[kg']]]+martianeum3[[#This Row],[ile_kg_materiału_z_ładunku]]</f>
        <v>22.441599999999944</v>
      </c>
      <c r="H1860">
        <f>IF(martianeum3[[#This Row],[stan_po_wydobyciu_z_ładunku]]&gt;=100,100,0)</f>
        <v>0</v>
      </c>
      <c r="I1860">
        <f>martianeum3[[#This Row],[stan_po_wydobyciu_z_ładunku]]-martianeum3[[#This Row],[ile_zabiera_na_orbite]]</f>
        <v>22.441599999999944</v>
      </c>
    </row>
    <row r="1861" spans="1:9" x14ac:dyDescent="0.25">
      <c r="A1861" s="1">
        <v>50500</v>
      </c>
      <c r="B1861">
        <f t="shared" si="29"/>
        <v>22.441599999999944</v>
      </c>
      <c r="C1861" t="s">
        <v>15</v>
      </c>
      <c r="D1861">
        <v>12.9</v>
      </c>
      <c r="E1861">
        <v>17.899999999999999</v>
      </c>
      <c r="F1861">
        <f>IF(martianeum3[[#This Row],[zawartosc '[%']]]&gt;=1,martianeum3[[#This Row],[masa '[kg']]]*martianeum3[[#This Row],[zawartosc '[%']]]*0.01,0)</f>
        <v>2.3090999999999999</v>
      </c>
      <c r="G1861">
        <f>martianeum3[[#This Row],[stan_magazynu '[kg']]]+martianeum3[[#This Row],[ile_kg_materiału_z_ładunku]]</f>
        <v>24.750699999999945</v>
      </c>
      <c r="H1861">
        <f>IF(martianeum3[[#This Row],[stan_po_wydobyciu_z_ładunku]]&gt;=100,100,0)</f>
        <v>0</v>
      </c>
      <c r="I1861">
        <f>martianeum3[[#This Row],[stan_po_wydobyciu_z_ładunku]]-martianeum3[[#This Row],[ile_zabiera_na_orbite]]</f>
        <v>24.750699999999945</v>
      </c>
    </row>
    <row r="1862" spans="1:9" x14ac:dyDescent="0.25">
      <c r="A1862" s="1">
        <v>50501</v>
      </c>
      <c r="B1862">
        <f t="shared" si="29"/>
        <v>24.750699999999945</v>
      </c>
      <c r="C1862" t="s">
        <v>25</v>
      </c>
      <c r="D1862">
        <v>12.5</v>
      </c>
      <c r="E1862">
        <v>0</v>
      </c>
      <c r="F1862">
        <f>IF(martianeum3[[#This Row],[zawartosc '[%']]]&gt;=1,martianeum3[[#This Row],[masa '[kg']]]*martianeum3[[#This Row],[zawartosc '[%']]]*0.01,0)</f>
        <v>0</v>
      </c>
      <c r="G1862">
        <f>martianeum3[[#This Row],[stan_magazynu '[kg']]]+martianeum3[[#This Row],[ile_kg_materiału_z_ładunku]]</f>
        <v>24.750699999999945</v>
      </c>
      <c r="H1862">
        <f>IF(martianeum3[[#This Row],[stan_po_wydobyciu_z_ładunku]]&gt;=100,100,0)</f>
        <v>0</v>
      </c>
      <c r="I1862">
        <f>martianeum3[[#This Row],[stan_po_wydobyciu_z_ładunku]]-martianeum3[[#This Row],[ile_zabiera_na_orbite]]</f>
        <v>24.750699999999945</v>
      </c>
    </row>
    <row r="1863" spans="1:9" x14ac:dyDescent="0.25">
      <c r="A1863" s="1">
        <v>50502</v>
      </c>
      <c r="B1863">
        <f t="shared" si="29"/>
        <v>24.750699999999945</v>
      </c>
      <c r="C1863" t="s">
        <v>24</v>
      </c>
      <c r="D1863">
        <v>12.3</v>
      </c>
      <c r="E1863">
        <v>0</v>
      </c>
      <c r="F1863">
        <f>IF(martianeum3[[#This Row],[zawartosc '[%']]]&gt;=1,martianeum3[[#This Row],[masa '[kg']]]*martianeum3[[#This Row],[zawartosc '[%']]]*0.01,0)</f>
        <v>0</v>
      </c>
      <c r="G1863">
        <f>martianeum3[[#This Row],[stan_magazynu '[kg']]]+martianeum3[[#This Row],[ile_kg_materiału_z_ładunku]]</f>
        <v>24.750699999999945</v>
      </c>
      <c r="H1863">
        <f>IF(martianeum3[[#This Row],[stan_po_wydobyciu_z_ładunku]]&gt;=100,100,0)</f>
        <v>0</v>
      </c>
      <c r="I1863">
        <f>martianeum3[[#This Row],[stan_po_wydobyciu_z_ładunku]]-martianeum3[[#This Row],[ile_zabiera_na_orbite]]</f>
        <v>24.750699999999945</v>
      </c>
    </row>
    <row r="1864" spans="1:9" x14ac:dyDescent="0.25">
      <c r="A1864" s="1">
        <v>50503</v>
      </c>
      <c r="B1864">
        <f t="shared" si="29"/>
        <v>24.750699999999945</v>
      </c>
      <c r="C1864" t="s">
        <v>5</v>
      </c>
      <c r="D1864">
        <v>19.399999999999999</v>
      </c>
      <c r="E1864">
        <v>0</v>
      </c>
      <c r="F1864">
        <f>IF(martianeum3[[#This Row],[zawartosc '[%']]]&gt;=1,martianeum3[[#This Row],[masa '[kg']]]*martianeum3[[#This Row],[zawartosc '[%']]]*0.01,0)</f>
        <v>0</v>
      </c>
      <c r="G1864">
        <f>martianeum3[[#This Row],[stan_magazynu '[kg']]]+martianeum3[[#This Row],[ile_kg_materiału_z_ładunku]]</f>
        <v>24.750699999999945</v>
      </c>
      <c r="H1864">
        <f>IF(martianeum3[[#This Row],[stan_po_wydobyciu_z_ładunku]]&gt;=100,100,0)</f>
        <v>0</v>
      </c>
      <c r="I1864">
        <f>martianeum3[[#This Row],[stan_po_wydobyciu_z_ładunku]]-martianeum3[[#This Row],[ile_zabiera_na_orbite]]</f>
        <v>24.750699999999945</v>
      </c>
    </row>
    <row r="1865" spans="1:9" x14ac:dyDescent="0.25">
      <c r="A1865" s="1">
        <v>50504</v>
      </c>
      <c r="B1865">
        <f t="shared" si="29"/>
        <v>24.750699999999945</v>
      </c>
      <c r="C1865" t="s">
        <v>15</v>
      </c>
      <c r="D1865">
        <v>20.9</v>
      </c>
      <c r="E1865">
        <v>0</v>
      </c>
      <c r="F1865">
        <f>IF(martianeum3[[#This Row],[zawartosc '[%']]]&gt;=1,martianeum3[[#This Row],[masa '[kg']]]*martianeum3[[#This Row],[zawartosc '[%']]]*0.01,0)</f>
        <v>0</v>
      </c>
      <c r="G1865">
        <f>martianeum3[[#This Row],[stan_magazynu '[kg']]]+martianeum3[[#This Row],[ile_kg_materiału_z_ładunku]]</f>
        <v>24.750699999999945</v>
      </c>
      <c r="H1865">
        <f>IF(martianeum3[[#This Row],[stan_po_wydobyciu_z_ładunku]]&gt;=100,100,0)</f>
        <v>0</v>
      </c>
      <c r="I1865">
        <f>martianeum3[[#This Row],[stan_po_wydobyciu_z_ładunku]]-martianeum3[[#This Row],[ile_zabiera_na_orbite]]</f>
        <v>24.750699999999945</v>
      </c>
    </row>
    <row r="1866" spans="1:9" x14ac:dyDescent="0.25">
      <c r="A1866" s="1">
        <v>50505</v>
      </c>
      <c r="B1866">
        <f t="shared" si="29"/>
        <v>24.750699999999945</v>
      </c>
      <c r="C1866" t="s">
        <v>9</v>
      </c>
      <c r="D1866">
        <v>10.4</v>
      </c>
      <c r="E1866">
        <v>0</v>
      </c>
      <c r="F1866">
        <f>IF(martianeum3[[#This Row],[zawartosc '[%']]]&gt;=1,martianeum3[[#This Row],[masa '[kg']]]*martianeum3[[#This Row],[zawartosc '[%']]]*0.01,0)</f>
        <v>0</v>
      </c>
      <c r="G1866">
        <f>martianeum3[[#This Row],[stan_magazynu '[kg']]]+martianeum3[[#This Row],[ile_kg_materiału_z_ładunku]]</f>
        <v>24.750699999999945</v>
      </c>
      <c r="H1866">
        <f>IF(martianeum3[[#This Row],[stan_po_wydobyciu_z_ładunku]]&gt;=100,100,0)</f>
        <v>0</v>
      </c>
      <c r="I1866">
        <f>martianeum3[[#This Row],[stan_po_wydobyciu_z_ładunku]]-martianeum3[[#This Row],[ile_zabiera_na_orbite]]</f>
        <v>24.750699999999945</v>
      </c>
    </row>
    <row r="1867" spans="1:9" x14ac:dyDescent="0.25">
      <c r="A1867" s="1">
        <v>50506</v>
      </c>
      <c r="B1867">
        <f t="shared" si="29"/>
        <v>24.750699999999945</v>
      </c>
      <c r="C1867" t="s">
        <v>11</v>
      </c>
      <c r="D1867">
        <v>22.2</v>
      </c>
      <c r="E1867">
        <v>2.5</v>
      </c>
      <c r="F1867">
        <f>IF(martianeum3[[#This Row],[zawartosc '[%']]]&gt;=1,martianeum3[[#This Row],[masa '[kg']]]*martianeum3[[#This Row],[zawartosc '[%']]]*0.01,0)</f>
        <v>0.55500000000000005</v>
      </c>
      <c r="G1867">
        <f>martianeum3[[#This Row],[stan_magazynu '[kg']]]+martianeum3[[#This Row],[ile_kg_materiału_z_ładunku]]</f>
        <v>25.305699999999945</v>
      </c>
      <c r="H1867">
        <f>IF(martianeum3[[#This Row],[stan_po_wydobyciu_z_ładunku]]&gt;=100,100,0)</f>
        <v>0</v>
      </c>
      <c r="I1867">
        <f>martianeum3[[#This Row],[stan_po_wydobyciu_z_ładunku]]-martianeum3[[#This Row],[ile_zabiera_na_orbite]]</f>
        <v>25.305699999999945</v>
      </c>
    </row>
    <row r="1868" spans="1:9" x14ac:dyDescent="0.25">
      <c r="A1868" s="1">
        <v>50507</v>
      </c>
      <c r="B1868">
        <f t="shared" si="29"/>
        <v>25.305699999999945</v>
      </c>
      <c r="C1868" t="s">
        <v>10</v>
      </c>
      <c r="D1868">
        <v>16.8</v>
      </c>
      <c r="E1868">
        <v>0</v>
      </c>
      <c r="F1868">
        <f>IF(martianeum3[[#This Row],[zawartosc '[%']]]&gt;=1,martianeum3[[#This Row],[masa '[kg']]]*martianeum3[[#This Row],[zawartosc '[%']]]*0.01,0)</f>
        <v>0</v>
      </c>
      <c r="G1868">
        <f>martianeum3[[#This Row],[stan_magazynu '[kg']]]+martianeum3[[#This Row],[ile_kg_materiału_z_ładunku]]</f>
        <v>25.305699999999945</v>
      </c>
      <c r="H1868">
        <f>IF(martianeum3[[#This Row],[stan_po_wydobyciu_z_ładunku]]&gt;=100,100,0)</f>
        <v>0</v>
      </c>
      <c r="I1868">
        <f>martianeum3[[#This Row],[stan_po_wydobyciu_z_ładunku]]-martianeum3[[#This Row],[ile_zabiera_na_orbite]]</f>
        <v>25.305699999999945</v>
      </c>
    </row>
    <row r="1869" spans="1:9" x14ac:dyDescent="0.25">
      <c r="A1869" s="1">
        <v>50508</v>
      </c>
      <c r="B1869">
        <f t="shared" si="29"/>
        <v>25.305699999999945</v>
      </c>
      <c r="C1869" t="s">
        <v>19</v>
      </c>
      <c r="D1869">
        <v>21.7</v>
      </c>
      <c r="E1869">
        <v>33.299999999999997</v>
      </c>
      <c r="F1869">
        <f>IF(martianeum3[[#This Row],[zawartosc '[%']]]&gt;=1,martianeum3[[#This Row],[masa '[kg']]]*martianeum3[[#This Row],[zawartosc '[%']]]*0.01,0)</f>
        <v>7.2260999999999989</v>
      </c>
      <c r="G1869">
        <f>martianeum3[[#This Row],[stan_magazynu '[kg']]]+martianeum3[[#This Row],[ile_kg_materiału_z_ładunku]]</f>
        <v>32.531799999999947</v>
      </c>
      <c r="H1869">
        <f>IF(martianeum3[[#This Row],[stan_po_wydobyciu_z_ładunku]]&gt;=100,100,0)</f>
        <v>0</v>
      </c>
      <c r="I1869">
        <f>martianeum3[[#This Row],[stan_po_wydobyciu_z_ładunku]]-martianeum3[[#This Row],[ile_zabiera_na_orbite]]</f>
        <v>32.531799999999947</v>
      </c>
    </row>
    <row r="1870" spans="1:9" x14ac:dyDescent="0.25">
      <c r="A1870" s="1">
        <v>50509</v>
      </c>
      <c r="B1870">
        <f t="shared" si="29"/>
        <v>32.531799999999947</v>
      </c>
      <c r="C1870" t="s">
        <v>11</v>
      </c>
      <c r="D1870">
        <v>10.199999999999999</v>
      </c>
      <c r="E1870">
        <v>16.600000000000001</v>
      </c>
      <c r="F1870">
        <f>IF(martianeum3[[#This Row],[zawartosc '[%']]]&gt;=1,martianeum3[[#This Row],[masa '[kg']]]*martianeum3[[#This Row],[zawartosc '[%']]]*0.01,0)</f>
        <v>1.6932</v>
      </c>
      <c r="G1870">
        <f>martianeum3[[#This Row],[stan_magazynu '[kg']]]+martianeum3[[#This Row],[ile_kg_materiału_z_ładunku]]</f>
        <v>34.224999999999945</v>
      </c>
      <c r="H1870">
        <f>IF(martianeum3[[#This Row],[stan_po_wydobyciu_z_ładunku]]&gt;=100,100,0)</f>
        <v>0</v>
      </c>
      <c r="I1870">
        <f>martianeum3[[#This Row],[stan_po_wydobyciu_z_ładunku]]-martianeum3[[#This Row],[ile_zabiera_na_orbite]]</f>
        <v>34.224999999999945</v>
      </c>
    </row>
    <row r="1871" spans="1:9" x14ac:dyDescent="0.25">
      <c r="A1871" s="1">
        <v>50510</v>
      </c>
      <c r="B1871">
        <f t="shared" si="29"/>
        <v>34.224999999999945</v>
      </c>
      <c r="C1871" t="s">
        <v>10</v>
      </c>
      <c r="D1871">
        <v>16.5</v>
      </c>
      <c r="E1871">
        <v>0</v>
      </c>
      <c r="F1871">
        <f>IF(martianeum3[[#This Row],[zawartosc '[%']]]&gt;=1,martianeum3[[#This Row],[masa '[kg']]]*martianeum3[[#This Row],[zawartosc '[%']]]*0.01,0)</f>
        <v>0</v>
      </c>
      <c r="G1871">
        <f>martianeum3[[#This Row],[stan_magazynu '[kg']]]+martianeum3[[#This Row],[ile_kg_materiału_z_ładunku]]</f>
        <v>34.224999999999945</v>
      </c>
      <c r="H1871">
        <f>IF(martianeum3[[#This Row],[stan_po_wydobyciu_z_ładunku]]&gt;=100,100,0)</f>
        <v>0</v>
      </c>
      <c r="I1871">
        <f>martianeum3[[#This Row],[stan_po_wydobyciu_z_ładunku]]-martianeum3[[#This Row],[ile_zabiera_na_orbite]]</f>
        <v>34.224999999999945</v>
      </c>
    </row>
    <row r="1872" spans="1:9" x14ac:dyDescent="0.25">
      <c r="A1872" s="1">
        <v>50511</v>
      </c>
      <c r="B1872">
        <f t="shared" si="29"/>
        <v>34.224999999999945</v>
      </c>
      <c r="C1872" t="s">
        <v>16</v>
      </c>
      <c r="D1872">
        <v>29.1</v>
      </c>
      <c r="E1872">
        <v>0.5</v>
      </c>
      <c r="F1872">
        <f>IF(martianeum3[[#This Row],[zawartosc '[%']]]&gt;=1,martianeum3[[#This Row],[masa '[kg']]]*martianeum3[[#This Row],[zawartosc '[%']]]*0.01,0)</f>
        <v>0</v>
      </c>
      <c r="G1872">
        <f>martianeum3[[#This Row],[stan_magazynu '[kg']]]+martianeum3[[#This Row],[ile_kg_materiału_z_ładunku]]</f>
        <v>34.224999999999945</v>
      </c>
      <c r="H1872">
        <f>IF(martianeum3[[#This Row],[stan_po_wydobyciu_z_ładunku]]&gt;=100,100,0)</f>
        <v>0</v>
      </c>
      <c r="I1872">
        <f>martianeum3[[#This Row],[stan_po_wydobyciu_z_ładunku]]-martianeum3[[#This Row],[ile_zabiera_na_orbite]]</f>
        <v>34.224999999999945</v>
      </c>
    </row>
    <row r="1873" spans="1:9" x14ac:dyDescent="0.25">
      <c r="A1873" s="1">
        <v>50512</v>
      </c>
      <c r="B1873">
        <f t="shared" si="29"/>
        <v>34.224999999999945</v>
      </c>
      <c r="C1873" t="s">
        <v>11</v>
      </c>
      <c r="D1873">
        <v>17.8</v>
      </c>
      <c r="E1873">
        <v>0</v>
      </c>
      <c r="F1873">
        <f>IF(martianeum3[[#This Row],[zawartosc '[%']]]&gt;=1,martianeum3[[#This Row],[masa '[kg']]]*martianeum3[[#This Row],[zawartosc '[%']]]*0.01,0)</f>
        <v>0</v>
      </c>
      <c r="G1873">
        <f>martianeum3[[#This Row],[stan_magazynu '[kg']]]+martianeum3[[#This Row],[ile_kg_materiału_z_ładunku]]</f>
        <v>34.224999999999945</v>
      </c>
      <c r="H1873">
        <f>IF(martianeum3[[#This Row],[stan_po_wydobyciu_z_ładunku]]&gt;=100,100,0)</f>
        <v>0</v>
      </c>
      <c r="I1873">
        <f>martianeum3[[#This Row],[stan_po_wydobyciu_z_ładunku]]-martianeum3[[#This Row],[ile_zabiera_na_orbite]]</f>
        <v>34.224999999999945</v>
      </c>
    </row>
    <row r="1874" spans="1:9" x14ac:dyDescent="0.25">
      <c r="A1874" s="1">
        <v>50513</v>
      </c>
      <c r="B1874">
        <f t="shared" si="29"/>
        <v>34.224999999999945</v>
      </c>
      <c r="C1874" t="s">
        <v>10</v>
      </c>
      <c r="D1874">
        <v>10</v>
      </c>
      <c r="E1874">
        <v>0</v>
      </c>
      <c r="F1874">
        <f>IF(martianeum3[[#This Row],[zawartosc '[%']]]&gt;=1,martianeum3[[#This Row],[masa '[kg']]]*martianeum3[[#This Row],[zawartosc '[%']]]*0.01,0)</f>
        <v>0</v>
      </c>
      <c r="G1874">
        <f>martianeum3[[#This Row],[stan_magazynu '[kg']]]+martianeum3[[#This Row],[ile_kg_materiału_z_ładunku]]</f>
        <v>34.224999999999945</v>
      </c>
      <c r="H1874">
        <f>IF(martianeum3[[#This Row],[stan_po_wydobyciu_z_ładunku]]&gt;=100,100,0)</f>
        <v>0</v>
      </c>
      <c r="I1874">
        <f>martianeum3[[#This Row],[stan_po_wydobyciu_z_ładunku]]-martianeum3[[#This Row],[ile_zabiera_na_orbite]]</f>
        <v>34.224999999999945</v>
      </c>
    </row>
    <row r="1875" spans="1:9" x14ac:dyDescent="0.25">
      <c r="A1875" s="1">
        <v>50514</v>
      </c>
      <c r="B1875">
        <f t="shared" si="29"/>
        <v>34.224999999999945</v>
      </c>
      <c r="C1875" t="s">
        <v>9</v>
      </c>
      <c r="D1875">
        <v>15.5</v>
      </c>
      <c r="E1875">
        <v>8.6</v>
      </c>
      <c r="F1875">
        <f>IF(martianeum3[[#This Row],[zawartosc '[%']]]&gt;=1,martianeum3[[#This Row],[masa '[kg']]]*martianeum3[[#This Row],[zawartosc '[%']]]*0.01,0)</f>
        <v>1.333</v>
      </c>
      <c r="G1875">
        <f>martianeum3[[#This Row],[stan_magazynu '[kg']]]+martianeum3[[#This Row],[ile_kg_materiału_z_ładunku]]</f>
        <v>35.557999999999943</v>
      </c>
      <c r="H1875">
        <f>IF(martianeum3[[#This Row],[stan_po_wydobyciu_z_ładunku]]&gt;=100,100,0)</f>
        <v>0</v>
      </c>
      <c r="I1875">
        <f>martianeum3[[#This Row],[stan_po_wydobyciu_z_ładunku]]-martianeum3[[#This Row],[ile_zabiera_na_orbite]]</f>
        <v>35.557999999999943</v>
      </c>
    </row>
    <row r="1876" spans="1:9" x14ac:dyDescent="0.25">
      <c r="A1876" s="1">
        <v>50515</v>
      </c>
      <c r="B1876">
        <f t="shared" si="29"/>
        <v>35.557999999999943</v>
      </c>
      <c r="C1876" t="s">
        <v>10</v>
      </c>
      <c r="D1876">
        <v>15.3</v>
      </c>
      <c r="E1876">
        <v>21.4</v>
      </c>
      <c r="F1876">
        <f>IF(martianeum3[[#This Row],[zawartosc '[%']]]&gt;=1,martianeum3[[#This Row],[masa '[kg']]]*martianeum3[[#This Row],[zawartosc '[%']]]*0.01,0)</f>
        <v>3.2742000000000004</v>
      </c>
      <c r="G1876">
        <f>martianeum3[[#This Row],[stan_magazynu '[kg']]]+martianeum3[[#This Row],[ile_kg_materiału_z_ładunku]]</f>
        <v>38.832199999999943</v>
      </c>
      <c r="H1876">
        <f>IF(martianeum3[[#This Row],[stan_po_wydobyciu_z_ładunku]]&gt;=100,100,0)</f>
        <v>0</v>
      </c>
      <c r="I1876">
        <f>martianeum3[[#This Row],[stan_po_wydobyciu_z_ładunku]]-martianeum3[[#This Row],[ile_zabiera_na_orbite]]</f>
        <v>38.832199999999943</v>
      </c>
    </row>
    <row r="1877" spans="1:9" x14ac:dyDescent="0.25">
      <c r="A1877" s="1">
        <v>50516</v>
      </c>
      <c r="B1877">
        <f t="shared" si="29"/>
        <v>38.832199999999943</v>
      </c>
      <c r="C1877" t="s">
        <v>12</v>
      </c>
      <c r="D1877">
        <v>23.7</v>
      </c>
      <c r="E1877">
        <v>0</v>
      </c>
      <c r="F1877">
        <f>IF(martianeum3[[#This Row],[zawartosc '[%']]]&gt;=1,martianeum3[[#This Row],[masa '[kg']]]*martianeum3[[#This Row],[zawartosc '[%']]]*0.01,0)</f>
        <v>0</v>
      </c>
      <c r="G1877">
        <f>martianeum3[[#This Row],[stan_magazynu '[kg']]]+martianeum3[[#This Row],[ile_kg_materiału_z_ładunku]]</f>
        <v>38.832199999999943</v>
      </c>
      <c r="H1877">
        <f>IF(martianeum3[[#This Row],[stan_po_wydobyciu_z_ładunku]]&gt;=100,100,0)</f>
        <v>0</v>
      </c>
      <c r="I1877">
        <f>martianeum3[[#This Row],[stan_po_wydobyciu_z_ładunku]]-martianeum3[[#This Row],[ile_zabiera_na_orbite]]</f>
        <v>38.832199999999943</v>
      </c>
    </row>
    <row r="1878" spans="1:9" x14ac:dyDescent="0.25">
      <c r="A1878" s="1">
        <v>50517</v>
      </c>
      <c r="B1878">
        <f t="shared" si="29"/>
        <v>38.832199999999943</v>
      </c>
      <c r="C1878" t="s">
        <v>11</v>
      </c>
      <c r="D1878">
        <v>26.1</v>
      </c>
      <c r="E1878">
        <v>12.5</v>
      </c>
      <c r="F1878">
        <f>IF(martianeum3[[#This Row],[zawartosc '[%']]]&gt;=1,martianeum3[[#This Row],[masa '[kg']]]*martianeum3[[#This Row],[zawartosc '[%']]]*0.01,0)</f>
        <v>3.2625000000000002</v>
      </c>
      <c r="G1878">
        <f>martianeum3[[#This Row],[stan_magazynu '[kg']]]+martianeum3[[#This Row],[ile_kg_materiału_z_ładunku]]</f>
        <v>42.094699999999946</v>
      </c>
      <c r="H1878">
        <f>IF(martianeum3[[#This Row],[stan_po_wydobyciu_z_ładunku]]&gt;=100,100,0)</f>
        <v>0</v>
      </c>
      <c r="I1878">
        <f>martianeum3[[#This Row],[stan_po_wydobyciu_z_ładunku]]-martianeum3[[#This Row],[ile_zabiera_na_orbite]]</f>
        <v>42.094699999999946</v>
      </c>
    </row>
    <row r="1879" spans="1:9" x14ac:dyDescent="0.25">
      <c r="A1879" s="1">
        <v>50518</v>
      </c>
      <c r="B1879">
        <f t="shared" si="29"/>
        <v>42.094699999999946</v>
      </c>
      <c r="C1879" t="s">
        <v>11</v>
      </c>
      <c r="D1879">
        <v>13.4</v>
      </c>
      <c r="E1879">
        <v>0</v>
      </c>
      <c r="F1879">
        <f>IF(martianeum3[[#This Row],[zawartosc '[%']]]&gt;=1,martianeum3[[#This Row],[masa '[kg']]]*martianeum3[[#This Row],[zawartosc '[%']]]*0.01,0)</f>
        <v>0</v>
      </c>
      <c r="G1879">
        <f>martianeum3[[#This Row],[stan_magazynu '[kg']]]+martianeum3[[#This Row],[ile_kg_materiału_z_ładunku]]</f>
        <v>42.094699999999946</v>
      </c>
      <c r="H1879">
        <f>IF(martianeum3[[#This Row],[stan_po_wydobyciu_z_ładunku]]&gt;=100,100,0)</f>
        <v>0</v>
      </c>
      <c r="I1879">
        <f>martianeum3[[#This Row],[stan_po_wydobyciu_z_ładunku]]-martianeum3[[#This Row],[ile_zabiera_na_orbite]]</f>
        <v>42.094699999999946</v>
      </c>
    </row>
    <row r="1880" spans="1:9" x14ac:dyDescent="0.25">
      <c r="A1880" s="1">
        <v>50519</v>
      </c>
      <c r="B1880">
        <f t="shared" si="29"/>
        <v>42.094699999999946</v>
      </c>
      <c r="C1880" t="s">
        <v>5</v>
      </c>
      <c r="D1880">
        <v>17.8</v>
      </c>
      <c r="E1880">
        <v>3.7</v>
      </c>
      <c r="F1880">
        <f>IF(martianeum3[[#This Row],[zawartosc '[%']]]&gt;=1,martianeum3[[#This Row],[masa '[kg']]]*martianeum3[[#This Row],[zawartosc '[%']]]*0.01,0)</f>
        <v>0.65859999999999996</v>
      </c>
      <c r="G1880">
        <f>martianeum3[[#This Row],[stan_magazynu '[kg']]]+martianeum3[[#This Row],[ile_kg_materiału_z_ładunku]]</f>
        <v>42.753299999999946</v>
      </c>
      <c r="H1880">
        <f>IF(martianeum3[[#This Row],[stan_po_wydobyciu_z_ładunku]]&gt;=100,100,0)</f>
        <v>0</v>
      </c>
      <c r="I1880">
        <f>martianeum3[[#This Row],[stan_po_wydobyciu_z_ładunku]]-martianeum3[[#This Row],[ile_zabiera_na_orbite]]</f>
        <v>42.753299999999946</v>
      </c>
    </row>
    <row r="1881" spans="1:9" x14ac:dyDescent="0.25">
      <c r="A1881" s="1">
        <v>50520</v>
      </c>
      <c r="B1881">
        <f t="shared" si="29"/>
        <v>42.753299999999946</v>
      </c>
      <c r="C1881" t="s">
        <v>24</v>
      </c>
      <c r="D1881">
        <v>13</v>
      </c>
      <c r="E1881">
        <v>2.7</v>
      </c>
      <c r="F1881">
        <f>IF(martianeum3[[#This Row],[zawartosc '[%']]]&gt;=1,martianeum3[[#This Row],[masa '[kg']]]*martianeum3[[#This Row],[zawartosc '[%']]]*0.01,0)</f>
        <v>0.35100000000000003</v>
      </c>
      <c r="G1881">
        <f>martianeum3[[#This Row],[stan_magazynu '[kg']]]+martianeum3[[#This Row],[ile_kg_materiału_z_ładunku]]</f>
        <v>43.104299999999945</v>
      </c>
      <c r="H1881">
        <f>IF(martianeum3[[#This Row],[stan_po_wydobyciu_z_ładunku]]&gt;=100,100,0)</f>
        <v>0</v>
      </c>
      <c r="I1881">
        <f>martianeum3[[#This Row],[stan_po_wydobyciu_z_ładunku]]-martianeum3[[#This Row],[ile_zabiera_na_orbite]]</f>
        <v>43.104299999999945</v>
      </c>
    </row>
    <row r="1882" spans="1:9" x14ac:dyDescent="0.25">
      <c r="A1882" s="1">
        <v>50521</v>
      </c>
      <c r="B1882">
        <f t="shared" si="29"/>
        <v>43.104299999999945</v>
      </c>
      <c r="C1882" t="s">
        <v>7</v>
      </c>
      <c r="D1882">
        <v>28.2</v>
      </c>
      <c r="E1882">
        <v>0</v>
      </c>
      <c r="F1882">
        <f>IF(martianeum3[[#This Row],[zawartosc '[%']]]&gt;=1,martianeum3[[#This Row],[masa '[kg']]]*martianeum3[[#This Row],[zawartosc '[%']]]*0.01,0)</f>
        <v>0</v>
      </c>
      <c r="G1882">
        <f>martianeum3[[#This Row],[stan_magazynu '[kg']]]+martianeum3[[#This Row],[ile_kg_materiału_z_ładunku]]</f>
        <v>43.104299999999945</v>
      </c>
      <c r="H1882">
        <f>IF(martianeum3[[#This Row],[stan_po_wydobyciu_z_ładunku]]&gt;=100,100,0)</f>
        <v>0</v>
      </c>
      <c r="I1882">
        <f>martianeum3[[#This Row],[stan_po_wydobyciu_z_ładunku]]-martianeum3[[#This Row],[ile_zabiera_na_orbite]]</f>
        <v>43.104299999999945</v>
      </c>
    </row>
    <row r="1883" spans="1:9" x14ac:dyDescent="0.25">
      <c r="A1883" s="1">
        <v>50522</v>
      </c>
      <c r="B1883">
        <f t="shared" si="29"/>
        <v>43.104299999999945</v>
      </c>
      <c r="C1883" t="s">
        <v>10</v>
      </c>
      <c r="D1883">
        <v>23</v>
      </c>
      <c r="E1883">
        <v>0</v>
      </c>
      <c r="F1883">
        <f>IF(martianeum3[[#This Row],[zawartosc '[%']]]&gt;=1,martianeum3[[#This Row],[masa '[kg']]]*martianeum3[[#This Row],[zawartosc '[%']]]*0.01,0)</f>
        <v>0</v>
      </c>
      <c r="G1883">
        <f>martianeum3[[#This Row],[stan_magazynu '[kg']]]+martianeum3[[#This Row],[ile_kg_materiału_z_ładunku]]</f>
        <v>43.104299999999945</v>
      </c>
      <c r="H1883">
        <f>IF(martianeum3[[#This Row],[stan_po_wydobyciu_z_ładunku]]&gt;=100,100,0)</f>
        <v>0</v>
      </c>
      <c r="I1883">
        <f>martianeum3[[#This Row],[stan_po_wydobyciu_z_ładunku]]-martianeum3[[#This Row],[ile_zabiera_na_orbite]]</f>
        <v>43.104299999999945</v>
      </c>
    </row>
    <row r="1884" spans="1:9" x14ac:dyDescent="0.25">
      <c r="A1884" s="1">
        <v>50523</v>
      </c>
      <c r="B1884">
        <f t="shared" si="29"/>
        <v>43.104299999999945</v>
      </c>
      <c r="C1884" t="s">
        <v>7</v>
      </c>
      <c r="D1884">
        <v>21.5</v>
      </c>
      <c r="E1884">
        <v>0</v>
      </c>
      <c r="F1884">
        <f>IF(martianeum3[[#This Row],[zawartosc '[%']]]&gt;=1,martianeum3[[#This Row],[masa '[kg']]]*martianeum3[[#This Row],[zawartosc '[%']]]*0.01,0)</f>
        <v>0</v>
      </c>
      <c r="G1884">
        <f>martianeum3[[#This Row],[stan_magazynu '[kg']]]+martianeum3[[#This Row],[ile_kg_materiału_z_ładunku]]</f>
        <v>43.104299999999945</v>
      </c>
      <c r="H1884">
        <f>IF(martianeum3[[#This Row],[stan_po_wydobyciu_z_ładunku]]&gt;=100,100,0)</f>
        <v>0</v>
      </c>
      <c r="I1884">
        <f>martianeum3[[#This Row],[stan_po_wydobyciu_z_ładunku]]-martianeum3[[#This Row],[ile_zabiera_na_orbite]]</f>
        <v>43.104299999999945</v>
      </c>
    </row>
    <row r="1885" spans="1:9" x14ac:dyDescent="0.25">
      <c r="A1885" s="1">
        <v>50524</v>
      </c>
      <c r="B1885">
        <f t="shared" si="29"/>
        <v>43.104299999999945</v>
      </c>
      <c r="C1885" t="s">
        <v>18</v>
      </c>
      <c r="D1885">
        <v>22.3</v>
      </c>
      <c r="E1885">
        <v>0</v>
      </c>
      <c r="F1885">
        <f>IF(martianeum3[[#This Row],[zawartosc '[%']]]&gt;=1,martianeum3[[#This Row],[masa '[kg']]]*martianeum3[[#This Row],[zawartosc '[%']]]*0.01,0)</f>
        <v>0</v>
      </c>
      <c r="G1885">
        <f>martianeum3[[#This Row],[stan_magazynu '[kg']]]+martianeum3[[#This Row],[ile_kg_materiału_z_ładunku]]</f>
        <v>43.104299999999945</v>
      </c>
      <c r="H1885">
        <f>IF(martianeum3[[#This Row],[stan_po_wydobyciu_z_ładunku]]&gt;=100,100,0)</f>
        <v>0</v>
      </c>
      <c r="I1885">
        <f>martianeum3[[#This Row],[stan_po_wydobyciu_z_ładunku]]-martianeum3[[#This Row],[ile_zabiera_na_orbite]]</f>
        <v>43.104299999999945</v>
      </c>
    </row>
    <row r="1886" spans="1:9" x14ac:dyDescent="0.25">
      <c r="A1886" s="1">
        <v>50525</v>
      </c>
      <c r="B1886">
        <f t="shared" si="29"/>
        <v>43.104299999999945</v>
      </c>
      <c r="C1886" t="s">
        <v>10</v>
      </c>
      <c r="D1886">
        <v>28.2</v>
      </c>
      <c r="E1886">
        <v>0</v>
      </c>
      <c r="F1886">
        <f>IF(martianeum3[[#This Row],[zawartosc '[%']]]&gt;=1,martianeum3[[#This Row],[masa '[kg']]]*martianeum3[[#This Row],[zawartosc '[%']]]*0.01,0)</f>
        <v>0</v>
      </c>
      <c r="G1886">
        <f>martianeum3[[#This Row],[stan_magazynu '[kg']]]+martianeum3[[#This Row],[ile_kg_materiału_z_ładunku]]</f>
        <v>43.104299999999945</v>
      </c>
      <c r="H1886">
        <f>IF(martianeum3[[#This Row],[stan_po_wydobyciu_z_ładunku]]&gt;=100,100,0)</f>
        <v>0</v>
      </c>
      <c r="I1886">
        <f>martianeum3[[#This Row],[stan_po_wydobyciu_z_ładunku]]-martianeum3[[#This Row],[ile_zabiera_na_orbite]]</f>
        <v>43.104299999999945</v>
      </c>
    </row>
    <row r="1887" spans="1:9" x14ac:dyDescent="0.25">
      <c r="A1887" s="1">
        <v>50526</v>
      </c>
      <c r="B1887">
        <f t="shared" si="29"/>
        <v>43.104299999999945</v>
      </c>
      <c r="C1887" t="s">
        <v>24</v>
      </c>
      <c r="D1887">
        <v>11.9</v>
      </c>
      <c r="E1887">
        <v>3.4</v>
      </c>
      <c r="F1887">
        <f>IF(martianeum3[[#This Row],[zawartosc '[%']]]&gt;=1,martianeum3[[#This Row],[masa '[kg']]]*martianeum3[[#This Row],[zawartosc '[%']]]*0.01,0)</f>
        <v>0.40460000000000002</v>
      </c>
      <c r="G1887">
        <f>martianeum3[[#This Row],[stan_magazynu '[kg']]]+martianeum3[[#This Row],[ile_kg_materiału_z_ładunku]]</f>
        <v>43.508899999999947</v>
      </c>
      <c r="H1887">
        <f>IF(martianeum3[[#This Row],[stan_po_wydobyciu_z_ładunku]]&gt;=100,100,0)</f>
        <v>0</v>
      </c>
      <c r="I1887">
        <f>martianeum3[[#This Row],[stan_po_wydobyciu_z_ładunku]]-martianeum3[[#This Row],[ile_zabiera_na_orbite]]</f>
        <v>43.508899999999947</v>
      </c>
    </row>
    <row r="1888" spans="1:9" x14ac:dyDescent="0.25">
      <c r="A1888" s="1">
        <v>50527</v>
      </c>
      <c r="B1888">
        <f t="shared" si="29"/>
        <v>43.508899999999947</v>
      </c>
      <c r="C1888" t="s">
        <v>18</v>
      </c>
      <c r="D1888">
        <v>20.9</v>
      </c>
      <c r="E1888">
        <v>7.5</v>
      </c>
      <c r="F1888">
        <f>IF(martianeum3[[#This Row],[zawartosc '[%']]]&gt;=1,martianeum3[[#This Row],[masa '[kg']]]*martianeum3[[#This Row],[zawartosc '[%']]]*0.01,0)</f>
        <v>1.5675000000000001</v>
      </c>
      <c r="G1888">
        <f>martianeum3[[#This Row],[stan_magazynu '[kg']]]+martianeum3[[#This Row],[ile_kg_materiału_z_ładunku]]</f>
        <v>45.07639999999995</v>
      </c>
      <c r="H1888">
        <f>IF(martianeum3[[#This Row],[stan_po_wydobyciu_z_ładunku]]&gt;=100,100,0)</f>
        <v>0</v>
      </c>
      <c r="I1888">
        <f>martianeum3[[#This Row],[stan_po_wydobyciu_z_ładunku]]-martianeum3[[#This Row],[ile_zabiera_na_orbite]]</f>
        <v>45.07639999999995</v>
      </c>
    </row>
    <row r="1889" spans="1:9" x14ac:dyDescent="0.25">
      <c r="A1889" s="1">
        <v>50528</v>
      </c>
      <c r="B1889">
        <f t="shared" si="29"/>
        <v>45.07639999999995</v>
      </c>
      <c r="C1889" t="s">
        <v>32</v>
      </c>
      <c r="D1889">
        <v>18.399999999999999</v>
      </c>
      <c r="E1889">
        <v>0.2</v>
      </c>
      <c r="F1889">
        <f>IF(martianeum3[[#This Row],[zawartosc '[%']]]&gt;=1,martianeum3[[#This Row],[masa '[kg']]]*martianeum3[[#This Row],[zawartosc '[%']]]*0.01,0)</f>
        <v>0</v>
      </c>
      <c r="G1889">
        <f>martianeum3[[#This Row],[stan_magazynu '[kg']]]+martianeum3[[#This Row],[ile_kg_materiału_z_ładunku]]</f>
        <v>45.07639999999995</v>
      </c>
      <c r="H1889">
        <f>IF(martianeum3[[#This Row],[stan_po_wydobyciu_z_ładunku]]&gt;=100,100,0)</f>
        <v>0</v>
      </c>
      <c r="I1889">
        <f>martianeum3[[#This Row],[stan_po_wydobyciu_z_ładunku]]-martianeum3[[#This Row],[ile_zabiera_na_orbite]]</f>
        <v>45.07639999999995</v>
      </c>
    </row>
    <row r="1890" spans="1:9" x14ac:dyDescent="0.25">
      <c r="A1890" s="1">
        <v>50529</v>
      </c>
      <c r="B1890">
        <f t="shared" si="29"/>
        <v>45.07639999999995</v>
      </c>
      <c r="C1890" t="s">
        <v>10</v>
      </c>
      <c r="D1890">
        <v>27.8</v>
      </c>
      <c r="E1890">
        <v>35.9</v>
      </c>
      <c r="F1890">
        <f>IF(martianeum3[[#This Row],[zawartosc '[%']]]&gt;=1,martianeum3[[#This Row],[masa '[kg']]]*martianeum3[[#This Row],[zawartosc '[%']]]*0.01,0)</f>
        <v>9.9802</v>
      </c>
      <c r="G1890">
        <f>martianeum3[[#This Row],[stan_magazynu '[kg']]]+martianeum3[[#This Row],[ile_kg_materiału_z_ładunku]]</f>
        <v>55.056599999999946</v>
      </c>
      <c r="H1890">
        <f>IF(martianeum3[[#This Row],[stan_po_wydobyciu_z_ładunku]]&gt;=100,100,0)</f>
        <v>0</v>
      </c>
      <c r="I1890">
        <f>martianeum3[[#This Row],[stan_po_wydobyciu_z_ładunku]]-martianeum3[[#This Row],[ile_zabiera_na_orbite]]</f>
        <v>55.056599999999946</v>
      </c>
    </row>
    <row r="1891" spans="1:9" x14ac:dyDescent="0.25">
      <c r="A1891" s="1">
        <v>50530</v>
      </c>
      <c r="B1891">
        <f t="shared" si="29"/>
        <v>55.056599999999946</v>
      </c>
      <c r="C1891" t="s">
        <v>19</v>
      </c>
      <c r="D1891">
        <v>20.7</v>
      </c>
      <c r="E1891">
        <v>14.7</v>
      </c>
      <c r="F1891">
        <f>IF(martianeum3[[#This Row],[zawartosc '[%']]]&gt;=1,martianeum3[[#This Row],[masa '[kg']]]*martianeum3[[#This Row],[zawartosc '[%']]]*0.01,0)</f>
        <v>3.0428999999999995</v>
      </c>
      <c r="G1891">
        <f>martianeum3[[#This Row],[stan_magazynu '[kg']]]+martianeum3[[#This Row],[ile_kg_materiału_z_ładunku]]</f>
        <v>58.099499999999949</v>
      </c>
      <c r="H1891">
        <f>IF(martianeum3[[#This Row],[stan_po_wydobyciu_z_ładunku]]&gt;=100,100,0)</f>
        <v>0</v>
      </c>
      <c r="I1891">
        <f>martianeum3[[#This Row],[stan_po_wydobyciu_z_ładunku]]-martianeum3[[#This Row],[ile_zabiera_na_orbite]]</f>
        <v>58.099499999999949</v>
      </c>
    </row>
    <row r="1892" spans="1:9" x14ac:dyDescent="0.25">
      <c r="A1892" s="1">
        <v>50531</v>
      </c>
      <c r="B1892">
        <f t="shared" si="29"/>
        <v>58.099499999999949</v>
      </c>
      <c r="C1892" t="s">
        <v>5</v>
      </c>
      <c r="D1892">
        <v>13</v>
      </c>
      <c r="E1892">
        <v>0</v>
      </c>
      <c r="F1892">
        <f>IF(martianeum3[[#This Row],[zawartosc '[%']]]&gt;=1,martianeum3[[#This Row],[masa '[kg']]]*martianeum3[[#This Row],[zawartosc '[%']]]*0.01,0)</f>
        <v>0</v>
      </c>
      <c r="G1892">
        <f>martianeum3[[#This Row],[stan_magazynu '[kg']]]+martianeum3[[#This Row],[ile_kg_materiału_z_ładunku]]</f>
        <v>58.099499999999949</v>
      </c>
      <c r="H1892">
        <f>IF(martianeum3[[#This Row],[stan_po_wydobyciu_z_ładunku]]&gt;=100,100,0)</f>
        <v>0</v>
      </c>
      <c r="I1892">
        <f>martianeum3[[#This Row],[stan_po_wydobyciu_z_ładunku]]-martianeum3[[#This Row],[ile_zabiera_na_orbite]]</f>
        <v>58.099499999999949</v>
      </c>
    </row>
    <row r="1893" spans="1:9" x14ac:dyDescent="0.25">
      <c r="A1893" s="1">
        <v>50532</v>
      </c>
      <c r="B1893">
        <f t="shared" si="29"/>
        <v>58.099499999999949</v>
      </c>
      <c r="C1893" t="s">
        <v>19</v>
      </c>
      <c r="D1893">
        <v>29.4</v>
      </c>
      <c r="E1893">
        <v>0</v>
      </c>
      <c r="F1893">
        <f>IF(martianeum3[[#This Row],[zawartosc '[%']]]&gt;=1,martianeum3[[#This Row],[masa '[kg']]]*martianeum3[[#This Row],[zawartosc '[%']]]*0.01,0)</f>
        <v>0</v>
      </c>
      <c r="G1893">
        <f>martianeum3[[#This Row],[stan_magazynu '[kg']]]+martianeum3[[#This Row],[ile_kg_materiału_z_ładunku]]</f>
        <v>58.099499999999949</v>
      </c>
      <c r="H1893">
        <f>IF(martianeum3[[#This Row],[stan_po_wydobyciu_z_ładunku]]&gt;=100,100,0)</f>
        <v>0</v>
      </c>
      <c r="I1893">
        <f>martianeum3[[#This Row],[stan_po_wydobyciu_z_ładunku]]-martianeum3[[#This Row],[ile_zabiera_na_orbite]]</f>
        <v>58.099499999999949</v>
      </c>
    </row>
    <row r="1894" spans="1:9" x14ac:dyDescent="0.25">
      <c r="A1894" s="1">
        <v>50533</v>
      </c>
      <c r="B1894">
        <f t="shared" si="29"/>
        <v>58.099499999999949</v>
      </c>
      <c r="C1894" t="s">
        <v>6</v>
      </c>
      <c r="D1894">
        <v>19.8</v>
      </c>
      <c r="E1894">
        <v>13.9</v>
      </c>
      <c r="F1894">
        <f>IF(martianeum3[[#This Row],[zawartosc '[%']]]&gt;=1,martianeum3[[#This Row],[masa '[kg']]]*martianeum3[[#This Row],[zawartosc '[%']]]*0.01,0)</f>
        <v>2.7522000000000002</v>
      </c>
      <c r="G1894">
        <f>martianeum3[[#This Row],[stan_magazynu '[kg']]]+martianeum3[[#This Row],[ile_kg_materiału_z_ładunku]]</f>
        <v>60.851699999999951</v>
      </c>
      <c r="H1894">
        <f>IF(martianeum3[[#This Row],[stan_po_wydobyciu_z_ładunku]]&gt;=100,100,0)</f>
        <v>0</v>
      </c>
      <c r="I1894">
        <f>martianeum3[[#This Row],[stan_po_wydobyciu_z_ładunku]]-martianeum3[[#This Row],[ile_zabiera_na_orbite]]</f>
        <v>60.851699999999951</v>
      </c>
    </row>
    <row r="1895" spans="1:9" x14ac:dyDescent="0.25">
      <c r="A1895" s="1">
        <v>50534</v>
      </c>
      <c r="B1895">
        <f t="shared" si="29"/>
        <v>60.851699999999951</v>
      </c>
      <c r="C1895" t="s">
        <v>11</v>
      </c>
      <c r="D1895">
        <v>10.9</v>
      </c>
      <c r="E1895">
        <v>17</v>
      </c>
      <c r="F1895">
        <f>IF(martianeum3[[#This Row],[zawartosc '[%']]]&gt;=1,martianeum3[[#This Row],[masa '[kg']]]*martianeum3[[#This Row],[zawartosc '[%']]]*0.01,0)</f>
        <v>1.8530000000000002</v>
      </c>
      <c r="G1895">
        <f>martianeum3[[#This Row],[stan_magazynu '[kg']]]+martianeum3[[#This Row],[ile_kg_materiału_z_ładunku]]</f>
        <v>62.704699999999953</v>
      </c>
      <c r="H1895">
        <f>IF(martianeum3[[#This Row],[stan_po_wydobyciu_z_ładunku]]&gt;=100,100,0)</f>
        <v>0</v>
      </c>
      <c r="I1895">
        <f>martianeum3[[#This Row],[stan_po_wydobyciu_z_ładunku]]-martianeum3[[#This Row],[ile_zabiera_na_orbite]]</f>
        <v>62.704699999999953</v>
      </c>
    </row>
    <row r="1896" spans="1:9" x14ac:dyDescent="0.25">
      <c r="A1896" s="1">
        <v>50535</v>
      </c>
      <c r="B1896">
        <f t="shared" si="29"/>
        <v>62.704699999999953</v>
      </c>
      <c r="C1896" t="s">
        <v>10</v>
      </c>
      <c r="D1896">
        <v>27.3</v>
      </c>
      <c r="E1896">
        <v>15.8</v>
      </c>
      <c r="F1896">
        <f>IF(martianeum3[[#This Row],[zawartosc '[%']]]&gt;=1,martianeum3[[#This Row],[masa '[kg']]]*martianeum3[[#This Row],[zawartosc '[%']]]*0.01,0)</f>
        <v>4.3134000000000006</v>
      </c>
      <c r="G1896">
        <f>martianeum3[[#This Row],[stan_magazynu '[kg']]]+martianeum3[[#This Row],[ile_kg_materiału_z_ładunku]]</f>
        <v>67.018099999999947</v>
      </c>
      <c r="H1896">
        <f>IF(martianeum3[[#This Row],[stan_po_wydobyciu_z_ładunku]]&gt;=100,100,0)</f>
        <v>0</v>
      </c>
      <c r="I1896">
        <f>martianeum3[[#This Row],[stan_po_wydobyciu_z_ładunku]]-martianeum3[[#This Row],[ile_zabiera_na_orbite]]</f>
        <v>67.018099999999947</v>
      </c>
    </row>
    <row r="1897" spans="1:9" x14ac:dyDescent="0.25">
      <c r="A1897" s="1">
        <v>50536</v>
      </c>
      <c r="B1897">
        <f t="shared" si="29"/>
        <v>67.018099999999947</v>
      </c>
      <c r="C1897" t="s">
        <v>19</v>
      </c>
      <c r="D1897">
        <v>16.399999999999999</v>
      </c>
      <c r="E1897">
        <v>0</v>
      </c>
      <c r="F1897">
        <f>IF(martianeum3[[#This Row],[zawartosc '[%']]]&gt;=1,martianeum3[[#This Row],[masa '[kg']]]*martianeum3[[#This Row],[zawartosc '[%']]]*0.01,0)</f>
        <v>0</v>
      </c>
      <c r="G1897">
        <f>martianeum3[[#This Row],[stan_magazynu '[kg']]]+martianeum3[[#This Row],[ile_kg_materiału_z_ładunku]]</f>
        <v>67.018099999999947</v>
      </c>
      <c r="H1897">
        <f>IF(martianeum3[[#This Row],[stan_po_wydobyciu_z_ładunku]]&gt;=100,100,0)</f>
        <v>0</v>
      </c>
      <c r="I1897">
        <f>martianeum3[[#This Row],[stan_po_wydobyciu_z_ładunku]]-martianeum3[[#This Row],[ile_zabiera_na_orbite]]</f>
        <v>67.018099999999947</v>
      </c>
    </row>
    <row r="1898" spans="1:9" x14ac:dyDescent="0.25">
      <c r="A1898" s="1">
        <v>50537</v>
      </c>
      <c r="B1898">
        <f t="shared" si="29"/>
        <v>67.018099999999947</v>
      </c>
      <c r="C1898" t="s">
        <v>15</v>
      </c>
      <c r="D1898">
        <v>28</v>
      </c>
      <c r="E1898">
        <v>9.6999999999999993</v>
      </c>
      <c r="F1898">
        <f>IF(martianeum3[[#This Row],[zawartosc '[%']]]&gt;=1,martianeum3[[#This Row],[masa '[kg']]]*martianeum3[[#This Row],[zawartosc '[%']]]*0.01,0)</f>
        <v>2.7159999999999997</v>
      </c>
      <c r="G1898">
        <f>martianeum3[[#This Row],[stan_magazynu '[kg']]]+martianeum3[[#This Row],[ile_kg_materiału_z_ładunku]]</f>
        <v>69.734099999999941</v>
      </c>
      <c r="H1898">
        <f>IF(martianeum3[[#This Row],[stan_po_wydobyciu_z_ładunku]]&gt;=100,100,0)</f>
        <v>0</v>
      </c>
      <c r="I1898">
        <f>martianeum3[[#This Row],[stan_po_wydobyciu_z_ładunku]]-martianeum3[[#This Row],[ile_zabiera_na_orbite]]</f>
        <v>69.734099999999941</v>
      </c>
    </row>
    <row r="1899" spans="1:9" x14ac:dyDescent="0.25">
      <c r="A1899" s="1">
        <v>50538</v>
      </c>
      <c r="B1899">
        <f t="shared" si="29"/>
        <v>69.734099999999941</v>
      </c>
      <c r="C1899" t="s">
        <v>7</v>
      </c>
      <c r="D1899">
        <v>17.399999999999999</v>
      </c>
      <c r="E1899">
        <v>6.6</v>
      </c>
      <c r="F1899">
        <f>IF(martianeum3[[#This Row],[zawartosc '[%']]]&gt;=1,martianeum3[[#This Row],[masa '[kg']]]*martianeum3[[#This Row],[zawartosc '[%']]]*0.01,0)</f>
        <v>1.1483999999999999</v>
      </c>
      <c r="G1899">
        <f>martianeum3[[#This Row],[stan_magazynu '[kg']]]+martianeum3[[#This Row],[ile_kg_materiału_z_ładunku]]</f>
        <v>70.882499999999936</v>
      </c>
      <c r="H1899">
        <f>IF(martianeum3[[#This Row],[stan_po_wydobyciu_z_ładunku]]&gt;=100,100,0)</f>
        <v>0</v>
      </c>
      <c r="I1899">
        <f>martianeum3[[#This Row],[stan_po_wydobyciu_z_ładunku]]-martianeum3[[#This Row],[ile_zabiera_na_orbite]]</f>
        <v>70.882499999999936</v>
      </c>
    </row>
    <row r="1900" spans="1:9" x14ac:dyDescent="0.25">
      <c r="A1900" s="1">
        <v>50539</v>
      </c>
      <c r="B1900">
        <f t="shared" si="29"/>
        <v>70.882499999999936</v>
      </c>
      <c r="C1900" t="s">
        <v>8</v>
      </c>
      <c r="D1900">
        <v>25.7</v>
      </c>
      <c r="E1900">
        <v>0.7</v>
      </c>
      <c r="F1900">
        <f>IF(martianeum3[[#This Row],[zawartosc '[%']]]&gt;=1,martianeum3[[#This Row],[masa '[kg']]]*martianeum3[[#This Row],[zawartosc '[%']]]*0.01,0)</f>
        <v>0</v>
      </c>
      <c r="G1900">
        <f>martianeum3[[#This Row],[stan_magazynu '[kg']]]+martianeum3[[#This Row],[ile_kg_materiału_z_ładunku]]</f>
        <v>70.882499999999936</v>
      </c>
      <c r="H1900">
        <f>IF(martianeum3[[#This Row],[stan_po_wydobyciu_z_ładunku]]&gt;=100,100,0)</f>
        <v>0</v>
      </c>
      <c r="I1900">
        <f>martianeum3[[#This Row],[stan_po_wydobyciu_z_ładunku]]-martianeum3[[#This Row],[ile_zabiera_na_orbite]]</f>
        <v>70.882499999999936</v>
      </c>
    </row>
    <row r="1901" spans="1:9" x14ac:dyDescent="0.25">
      <c r="A1901" s="1">
        <v>50540</v>
      </c>
      <c r="B1901">
        <f t="shared" si="29"/>
        <v>70.882499999999936</v>
      </c>
      <c r="C1901" t="s">
        <v>19</v>
      </c>
      <c r="D1901">
        <v>20.100000000000001</v>
      </c>
      <c r="E1901">
        <v>11</v>
      </c>
      <c r="F1901">
        <f>IF(martianeum3[[#This Row],[zawartosc '[%']]]&gt;=1,martianeum3[[#This Row],[masa '[kg']]]*martianeum3[[#This Row],[zawartosc '[%']]]*0.01,0)</f>
        <v>2.2110000000000003</v>
      </c>
      <c r="G1901">
        <f>martianeum3[[#This Row],[stan_magazynu '[kg']]]+martianeum3[[#This Row],[ile_kg_materiału_z_ładunku]]</f>
        <v>73.093499999999935</v>
      </c>
      <c r="H1901">
        <f>IF(martianeum3[[#This Row],[stan_po_wydobyciu_z_ładunku]]&gt;=100,100,0)</f>
        <v>0</v>
      </c>
      <c r="I1901">
        <f>martianeum3[[#This Row],[stan_po_wydobyciu_z_ładunku]]-martianeum3[[#This Row],[ile_zabiera_na_orbite]]</f>
        <v>73.093499999999935</v>
      </c>
    </row>
    <row r="1902" spans="1:9" x14ac:dyDescent="0.25">
      <c r="A1902" s="1">
        <v>50541</v>
      </c>
      <c r="B1902">
        <f t="shared" si="29"/>
        <v>73.093499999999935</v>
      </c>
      <c r="C1902" t="s">
        <v>19</v>
      </c>
      <c r="D1902">
        <v>17.899999999999999</v>
      </c>
      <c r="E1902">
        <v>0</v>
      </c>
      <c r="F1902">
        <f>IF(martianeum3[[#This Row],[zawartosc '[%']]]&gt;=1,martianeum3[[#This Row],[masa '[kg']]]*martianeum3[[#This Row],[zawartosc '[%']]]*0.01,0)</f>
        <v>0</v>
      </c>
      <c r="G1902">
        <f>martianeum3[[#This Row],[stan_magazynu '[kg']]]+martianeum3[[#This Row],[ile_kg_materiału_z_ładunku]]</f>
        <v>73.093499999999935</v>
      </c>
      <c r="H1902">
        <f>IF(martianeum3[[#This Row],[stan_po_wydobyciu_z_ładunku]]&gt;=100,100,0)</f>
        <v>0</v>
      </c>
      <c r="I1902">
        <f>martianeum3[[#This Row],[stan_po_wydobyciu_z_ładunku]]-martianeum3[[#This Row],[ile_zabiera_na_orbite]]</f>
        <v>73.093499999999935</v>
      </c>
    </row>
    <row r="1903" spans="1:9" x14ac:dyDescent="0.25">
      <c r="A1903" s="1">
        <v>50542</v>
      </c>
      <c r="B1903">
        <f t="shared" si="29"/>
        <v>73.093499999999935</v>
      </c>
      <c r="C1903" t="s">
        <v>11</v>
      </c>
      <c r="D1903">
        <v>10.7</v>
      </c>
      <c r="E1903">
        <v>6.4</v>
      </c>
      <c r="F1903">
        <f>IF(martianeum3[[#This Row],[zawartosc '[%']]]&gt;=1,martianeum3[[#This Row],[masa '[kg']]]*martianeum3[[#This Row],[zawartosc '[%']]]*0.01,0)</f>
        <v>0.68480000000000008</v>
      </c>
      <c r="G1903">
        <f>martianeum3[[#This Row],[stan_magazynu '[kg']]]+martianeum3[[#This Row],[ile_kg_materiału_z_ładunku]]</f>
        <v>73.77829999999993</v>
      </c>
      <c r="H1903">
        <f>IF(martianeum3[[#This Row],[stan_po_wydobyciu_z_ładunku]]&gt;=100,100,0)</f>
        <v>0</v>
      </c>
      <c r="I1903">
        <f>martianeum3[[#This Row],[stan_po_wydobyciu_z_ładunku]]-martianeum3[[#This Row],[ile_zabiera_na_orbite]]</f>
        <v>73.77829999999993</v>
      </c>
    </row>
    <row r="1904" spans="1:9" x14ac:dyDescent="0.25">
      <c r="A1904" s="1">
        <v>50543</v>
      </c>
      <c r="B1904">
        <f t="shared" si="29"/>
        <v>73.77829999999993</v>
      </c>
      <c r="C1904" t="s">
        <v>9</v>
      </c>
      <c r="D1904">
        <v>20.399999999999999</v>
      </c>
      <c r="E1904">
        <v>0</v>
      </c>
      <c r="F1904">
        <f>IF(martianeum3[[#This Row],[zawartosc '[%']]]&gt;=1,martianeum3[[#This Row],[masa '[kg']]]*martianeum3[[#This Row],[zawartosc '[%']]]*0.01,0)</f>
        <v>0</v>
      </c>
      <c r="G1904">
        <f>martianeum3[[#This Row],[stan_magazynu '[kg']]]+martianeum3[[#This Row],[ile_kg_materiału_z_ładunku]]</f>
        <v>73.77829999999993</v>
      </c>
      <c r="H1904">
        <f>IF(martianeum3[[#This Row],[stan_po_wydobyciu_z_ładunku]]&gt;=100,100,0)</f>
        <v>0</v>
      </c>
      <c r="I1904">
        <f>martianeum3[[#This Row],[stan_po_wydobyciu_z_ładunku]]-martianeum3[[#This Row],[ile_zabiera_na_orbite]]</f>
        <v>73.77829999999993</v>
      </c>
    </row>
    <row r="1905" spans="1:9" x14ac:dyDescent="0.25">
      <c r="A1905" s="1">
        <v>50544</v>
      </c>
      <c r="B1905">
        <f t="shared" si="29"/>
        <v>73.77829999999993</v>
      </c>
      <c r="C1905" t="s">
        <v>12</v>
      </c>
      <c r="D1905">
        <v>25.4</v>
      </c>
      <c r="E1905">
        <v>1</v>
      </c>
      <c r="F1905">
        <f>IF(martianeum3[[#This Row],[zawartosc '[%']]]&gt;=1,martianeum3[[#This Row],[masa '[kg']]]*martianeum3[[#This Row],[zawartosc '[%']]]*0.01,0)</f>
        <v>0.254</v>
      </c>
      <c r="G1905">
        <f>martianeum3[[#This Row],[stan_magazynu '[kg']]]+martianeum3[[#This Row],[ile_kg_materiału_z_ładunku]]</f>
        <v>74.032299999999935</v>
      </c>
      <c r="H1905">
        <f>IF(martianeum3[[#This Row],[stan_po_wydobyciu_z_ładunku]]&gt;=100,100,0)</f>
        <v>0</v>
      </c>
      <c r="I1905">
        <f>martianeum3[[#This Row],[stan_po_wydobyciu_z_ładunku]]-martianeum3[[#This Row],[ile_zabiera_na_orbite]]</f>
        <v>74.032299999999935</v>
      </c>
    </row>
    <row r="1906" spans="1:9" x14ac:dyDescent="0.25">
      <c r="A1906" s="1">
        <v>50545</v>
      </c>
      <c r="B1906">
        <f t="shared" si="29"/>
        <v>74.032299999999935</v>
      </c>
      <c r="C1906" t="s">
        <v>8</v>
      </c>
      <c r="D1906">
        <v>10.9</v>
      </c>
      <c r="E1906">
        <v>0.2</v>
      </c>
      <c r="F1906">
        <f>IF(martianeum3[[#This Row],[zawartosc '[%']]]&gt;=1,martianeum3[[#This Row],[masa '[kg']]]*martianeum3[[#This Row],[zawartosc '[%']]]*0.01,0)</f>
        <v>0</v>
      </c>
      <c r="G1906">
        <f>martianeum3[[#This Row],[stan_magazynu '[kg']]]+martianeum3[[#This Row],[ile_kg_materiału_z_ładunku]]</f>
        <v>74.032299999999935</v>
      </c>
      <c r="H1906">
        <f>IF(martianeum3[[#This Row],[stan_po_wydobyciu_z_ładunku]]&gt;=100,100,0)</f>
        <v>0</v>
      </c>
      <c r="I1906">
        <f>martianeum3[[#This Row],[stan_po_wydobyciu_z_ładunku]]-martianeum3[[#This Row],[ile_zabiera_na_orbite]]</f>
        <v>74.032299999999935</v>
      </c>
    </row>
    <row r="1907" spans="1:9" x14ac:dyDescent="0.25">
      <c r="A1907" s="1">
        <v>50546</v>
      </c>
      <c r="B1907">
        <f t="shared" si="29"/>
        <v>74.032299999999935</v>
      </c>
      <c r="C1907" t="s">
        <v>27</v>
      </c>
      <c r="D1907">
        <v>18.5</v>
      </c>
      <c r="E1907">
        <v>0.5</v>
      </c>
      <c r="F1907">
        <f>IF(martianeum3[[#This Row],[zawartosc '[%']]]&gt;=1,martianeum3[[#This Row],[masa '[kg']]]*martianeum3[[#This Row],[zawartosc '[%']]]*0.01,0)</f>
        <v>0</v>
      </c>
      <c r="G1907">
        <f>martianeum3[[#This Row],[stan_magazynu '[kg']]]+martianeum3[[#This Row],[ile_kg_materiału_z_ładunku]]</f>
        <v>74.032299999999935</v>
      </c>
      <c r="H1907">
        <f>IF(martianeum3[[#This Row],[stan_po_wydobyciu_z_ładunku]]&gt;=100,100,0)</f>
        <v>0</v>
      </c>
      <c r="I1907">
        <f>martianeum3[[#This Row],[stan_po_wydobyciu_z_ładunku]]-martianeum3[[#This Row],[ile_zabiera_na_orbite]]</f>
        <v>74.032299999999935</v>
      </c>
    </row>
    <row r="1908" spans="1:9" x14ac:dyDescent="0.25">
      <c r="A1908" s="1">
        <v>50547</v>
      </c>
      <c r="B1908">
        <f t="shared" si="29"/>
        <v>74.032299999999935</v>
      </c>
      <c r="C1908" t="s">
        <v>10</v>
      </c>
      <c r="D1908">
        <v>14.8</v>
      </c>
      <c r="E1908">
        <v>50.3</v>
      </c>
      <c r="F1908">
        <f>IF(martianeum3[[#This Row],[zawartosc '[%']]]&gt;=1,martianeum3[[#This Row],[masa '[kg']]]*martianeum3[[#This Row],[zawartosc '[%']]]*0.01,0)</f>
        <v>7.4443999999999999</v>
      </c>
      <c r="G1908">
        <f>martianeum3[[#This Row],[stan_magazynu '[kg']]]+martianeum3[[#This Row],[ile_kg_materiału_z_ładunku]]</f>
        <v>81.476699999999937</v>
      </c>
      <c r="H1908">
        <f>IF(martianeum3[[#This Row],[stan_po_wydobyciu_z_ładunku]]&gt;=100,100,0)</f>
        <v>0</v>
      </c>
      <c r="I1908">
        <f>martianeum3[[#This Row],[stan_po_wydobyciu_z_ładunku]]-martianeum3[[#This Row],[ile_zabiera_na_orbite]]</f>
        <v>81.476699999999937</v>
      </c>
    </row>
    <row r="1909" spans="1:9" x14ac:dyDescent="0.25">
      <c r="A1909" s="1">
        <v>50548</v>
      </c>
      <c r="B1909">
        <f t="shared" si="29"/>
        <v>81.476699999999937</v>
      </c>
      <c r="C1909" t="s">
        <v>18</v>
      </c>
      <c r="D1909">
        <v>28.5</v>
      </c>
      <c r="E1909">
        <v>0.7</v>
      </c>
      <c r="F1909">
        <f>IF(martianeum3[[#This Row],[zawartosc '[%']]]&gt;=1,martianeum3[[#This Row],[masa '[kg']]]*martianeum3[[#This Row],[zawartosc '[%']]]*0.01,0)</f>
        <v>0</v>
      </c>
      <c r="G1909">
        <f>martianeum3[[#This Row],[stan_magazynu '[kg']]]+martianeum3[[#This Row],[ile_kg_materiału_z_ładunku]]</f>
        <v>81.476699999999937</v>
      </c>
      <c r="H1909">
        <f>IF(martianeum3[[#This Row],[stan_po_wydobyciu_z_ładunku]]&gt;=100,100,0)</f>
        <v>0</v>
      </c>
      <c r="I1909">
        <f>martianeum3[[#This Row],[stan_po_wydobyciu_z_ładunku]]-martianeum3[[#This Row],[ile_zabiera_na_orbite]]</f>
        <v>81.476699999999937</v>
      </c>
    </row>
    <row r="1910" spans="1:9" x14ac:dyDescent="0.25">
      <c r="A1910" s="1">
        <v>50549</v>
      </c>
      <c r="B1910">
        <f t="shared" si="29"/>
        <v>81.476699999999937</v>
      </c>
      <c r="C1910" t="s">
        <v>31</v>
      </c>
      <c r="D1910">
        <v>19.399999999999999</v>
      </c>
      <c r="E1910">
        <v>0</v>
      </c>
      <c r="F1910">
        <f>IF(martianeum3[[#This Row],[zawartosc '[%']]]&gt;=1,martianeum3[[#This Row],[masa '[kg']]]*martianeum3[[#This Row],[zawartosc '[%']]]*0.01,0)</f>
        <v>0</v>
      </c>
      <c r="G1910">
        <f>martianeum3[[#This Row],[stan_magazynu '[kg']]]+martianeum3[[#This Row],[ile_kg_materiału_z_ładunku]]</f>
        <v>81.476699999999937</v>
      </c>
      <c r="H1910">
        <f>IF(martianeum3[[#This Row],[stan_po_wydobyciu_z_ładunku]]&gt;=100,100,0)</f>
        <v>0</v>
      </c>
      <c r="I1910">
        <f>martianeum3[[#This Row],[stan_po_wydobyciu_z_ładunku]]-martianeum3[[#This Row],[ile_zabiera_na_orbite]]</f>
        <v>81.476699999999937</v>
      </c>
    </row>
    <row r="1911" spans="1:9" x14ac:dyDescent="0.25">
      <c r="A1911" s="1">
        <v>50550</v>
      </c>
      <c r="B1911">
        <f t="shared" si="29"/>
        <v>81.476699999999937</v>
      </c>
      <c r="C1911" t="s">
        <v>23</v>
      </c>
      <c r="D1911">
        <v>20.7</v>
      </c>
      <c r="E1911">
        <v>4.7</v>
      </c>
      <c r="F1911">
        <f>IF(martianeum3[[#This Row],[zawartosc '[%']]]&gt;=1,martianeum3[[#This Row],[masa '[kg']]]*martianeum3[[#This Row],[zawartosc '[%']]]*0.01,0)</f>
        <v>0.9729000000000001</v>
      </c>
      <c r="G1911">
        <f>martianeum3[[#This Row],[stan_magazynu '[kg']]]+martianeum3[[#This Row],[ile_kg_materiału_z_ładunku]]</f>
        <v>82.449599999999933</v>
      </c>
      <c r="H1911">
        <f>IF(martianeum3[[#This Row],[stan_po_wydobyciu_z_ładunku]]&gt;=100,100,0)</f>
        <v>0</v>
      </c>
      <c r="I1911">
        <f>martianeum3[[#This Row],[stan_po_wydobyciu_z_ładunku]]-martianeum3[[#This Row],[ile_zabiera_na_orbite]]</f>
        <v>82.449599999999933</v>
      </c>
    </row>
    <row r="1912" spans="1:9" x14ac:dyDescent="0.25">
      <c r="A1912" s="1">
        <v>50551</v>
      </c>
      <c r="B1912">
        <f t="shared" si="29"/>
        <v>82.449599999999933</v>
      </c>
      <c r="C1912" t="s">
        <v>26</v>
      </c>
      <c r="D1912">
        <v>25.7</v>
      </c>
      <c r="E1912">
        <v>0</v>
      </c>
      <c r="F1912">
        <f>IF(martianeum3[[#This Row],[zawartosc '[%']]]&gt;=1,martianeum3[[#This Row],[masa '[kg']]]*martianeum3[[#This Row],[zawartosc '[%']]]*0.01,0)</f>
        <v>0</v>
      </c>
      <c r="G1912">
        <f>martianeum3[[#This Row],[stan_magazynu '[kg']]]+martianeum3[[#This Row],[ile_kg_materiału_z_ładunku]]</f>
        <v>82.449599999999933</v>
      </c>
      <c r="H1912">
        <f>IF(martianeum3[[#This Row],[stan_po_wydobyciu_z_ładunku]]&gt;=100,100,0)</f>
        <v>0</v>
      </c>
      <c r="I1912">
        <f>martianeum3[[#This Row],[stan_po_wydobyciu_z_ładunku]]-martianeum3[[#This Row],[ile_zabiera_na_orbite]]</f>
        <v>82.449599999999933</v>
      </c>
    </row>
    <row r="1913" spans="1:9" x14ac:dyDescent="0.25">
      <c r="A1913" s="1">
        <v>50552</v>
      </c>
      <c r="B1913">
        <f t="shared" si="29"/>
        <v>82.449599999999933</v>
      </c>
      <c r="C1913" t="s">
        <v>19</v>
      </c>
      <c r="D1913">
        <v>21.4</v>
      </c>
      <c r="E1913">
        <v>0</v>
      </c>
      <c r="F1913">
        <f>IF(martianeum3[[#This Row],[zawartosc '[%']]]&gt;=1,martianeum3[[#This Row],[masa '[kg']]]*martianeum3[[#This Row],[zawartosc '[%']]]*0.01,0)</f>
        <v>0</v>
      </c>
      <c r="G1913">
        <f>martianeum3[[#This Row],[stan_magazynu '[kg']]]+martianeum3[[#This Row],[ile_kg_materiału_z_ładunku]]</f>
        <v>82.449599999999933</v>
      </c>
      <c r="H1913">
        <f>IF(martianeum3[[#This Row],[stan_po_wydobyciu_z_ładunku]]&gt;=100,100,0)</f>
        <v>0</v>
      </c>
      <c r="I1913">
        <f>martianeum3[[#This Row],[stan_po_wydobyciu_z_ładunku]]-martianeum3[[#This Row],[ile_zabiera_na_orbite]]</f>
        <v>82.449599999999933</v>
      </c>
    </row>
    <row r="1914" spans="1:9" x14ac:dyDescent="0.25">
      <c r="A1914" s="1">
        <v>50553</v>
      </c>
      <c r="B1914">
        <f t="shared" si="29"/>
        <v>82.449599999999933</v>
      </c>
      <c r="C1914" t="s">
        <v>10</v>
      </c>
      <c r="D1914">
        <v>19.2</v>
      </c>
      <c r="E1914">
        <v>0</v>
      </c>
      <c r="F1914">
        <f>IF(martianeum3[[#This Row],[zawartosc '[%']]]&gt;=1,martianeum3[[#This Row],[masa '[kg']]]*martianeum3[[#This Row],[zawartosc '[%']]]*0.01,0)</f>
        <v>0</v>
      </c>
      <c r="G1914">
        <f>martianeum3[[#This Row],[stan_magazynu '[kg']]]+martianeum3[[#This Row],[ile_kg_materiału_z_ładunku]]</f>
        <v>82.449599999999933</v>
      </c>
      <c r="H1914">
        <f>IF(martianeum3[[#This Row],[stan_po_wydobyciu_z_ładunku]]&gt;=100,100,0)</f>
        <v>0</v>
      </c>
      <c r="I1914">
        <f>martianeum3[[#This Row],[stan_po_wydobyciu_z_ładunku]]-martianeum3[[#This Row],[ile_zabiera_na_orbite]]</f>
        <v>82.449599999999933</v>
      </c>
    </row>
    <row r="1915" spans="1:9" x14ac:dyDescent="0.25">
      <c r="A1915" s="1">
        <v>50554</v>
      </c>
      <c r="B1915">
        <f t="shared" si="29"/>
        <v>82.449599999999933</v>
      </c>
      <c r="C1915" t="s">
        <v>18</v>
      </c>
      <c r="D1915">
        <v>19.399999999999999</v>
      </c>
      <c r="E1915">
        <v>14.2</v>
      </c>
      <c r="F1915">
        <f>IF(martianeum3[[#This Row],[zawartosc '[%']]]&gt;=1,martianeum3[[#This Row],[masa '[kg']]]*martianeum3[[#This Row],[zawartosc '[%']]]*0.01,0)</f>
        <v>2.7547999999999995</v>
      </c>
      <c r="G1915">
        <f>martianeum3[[#This Row],[stan_magazynu '[kg']]]+martianeum3[[#This Row],[ile_kg_materiału_z_ładunku]]</f>
        <v>85.204399999999936</v>
      </c>
      <c r="H1915">
        <f>IF(martianeum3[[#This Row],[stan_po_wydobyciu_z_ładunku]]&gt;=100,100,0)</f>
        <v>0</v>
      </c>
      <c r="I1915">
        <f>martianeum3[[#This Row],[stan_po_wydobyciu_z_ładunku]]-martianeum3[[#This Row],[ile_zabiera_na_orbite]]</f>
        <v>85.204399999999936</v>
      </c>
    </row>
    <row r="1916" spans="1:9" x14ac:dyDescent="0.25">
      <c r="A1916" s="1">
        <v>50555</v>
      </c>
      <c r="B1916">
        <f t="shared" si="29"/>
        <v>85.204399999999936</v>
      </c>
      <c r="C1916" t="s">
        <v>19</v>
      </c>
      <c r="D1916">
        <v>24.2</v>
      </c>
      <c r="E1916">
        <v>1.9</v>
      </c>
      <c r="F1916">
        <f>IF(martianeum3[[#This Row],[zawartosc '[%']]]&gt;=1,martianeum3[[#This Row],[masa '[kg']]]*martianeum3[[#This Row],[zawartosc '[%']]]*0.01,0)</f>
        <v>0.45979999999999999</v>
      </c>
      <c r="G1916">
        <f>martianeum3[[#This Row],[stan_magazynu '[kg']]]+martianeum3[[#This Row],[ile_kg_materiału_z_ładunku]]</f>
        <v>85.664199999999937</v>
      </c>
      <c r="H1916">
        <f>IF(martianeum3[[#This Row],[stan_po_wydobyciu_z_ładunku]]&gt;=100,100,0)</f>
        <v>0</v>
      </c>
      <c r="I1916">
        <f>martianeum3[[#This Row],[stan_po_wydobyciu_z_ładunku]]-martianeum3[[#This Row],[ile_zabiera_na_orbite]]</f>
        <v>85.664199999999937</v>
      </c>
    </row>
    <row r="1917" spans="1:9" x14ac:dyDescent="0.25">
      <c r="A1917" s="1">
        <v>50556</v>
      </c>
      <c r="B1917">
        <f t="shared" si="29"/>
        <v>85.664199999999937</v>
      </c>
      <c r="C1917" t="s">
        <v>7</v>
      </c>
      <c r="D1917">
        <v>27.7</v>
      </c>
      <c r="E1917">
        <v>19.5</v>
      </c>
      <c r="F1917">
        <f>IF(martianeum3[[#This Row],[zawartosc '[%']]]&gt;=1,martianeum3[[#This Row],[masa '[kg']]]*martianeum3[[#This Row],[zawartosc '[%']]]*0.01,0)</f>
        <v>5.4014999999999995</v>
      </c>
      <c r="G1917">
        <f>martianeum3[[#This Row],[stan_magazynu '[kg']]]+martianeum3[[#This Row],[ile_kg_materiału_z_ładunku]]</f>
        <v>91.065699999999936</v>
      </c>
      <c r="H1917">
        <f>IF(martianeum3[[#This Row],[stan_po_wydobyciu_z_ładunku]]&gt;=100,100,0)</f>
        <v>0</v>
      </c>
      <c r="I1917">
        <f>martianeum3[[#This Row],[stan_po_wydobyciu_z_ładunku]]-martianeum3[[#This Row],[ile_zabiera_na_orbite]]</f>
        <v>91.065699999999936</v>
      </c>
    </row>
    <row r="1918" spans="1:9" x14ac:dyDescent="0.25">
      <c r="A1918" s="1">
        <v>50557</v>
      </c>
      <c r="B1918">
        <f t="shared" si="29"/>
        <v>91.065699999999936</v>
      </c>
      <c r="C1918" t="s">
        <v>5</v>
      </c>
      <c r="D1918">
        <v>16.899999999999999</v>
      </c>
      <c r="E1918">
        <v>4.0999999999999996</v>
      </c>
      <c r="F1918">
        <f>IF(martianeum3[[#This Row],[zawartosc '[%']]]&gt;=1,martianeum3[[#This Row],[masa '[kg']]]*martianeum3[[#This Row],[zawartosc '[%']]]*0.01,0)</f>
        <v>0.69289999999999996</v>
      </c>
      <c r="G1918">
        <f>martianeum3[[#This Row],[stan_magazynu '[kg']]]+martianeum3[[#This Row],[ile_kg_materiału_z_ładunku]]</f>
        <v>91.75859999999993</v>
      </c>
      <c r="H1918">
        <f>IF(martianeum3[[#This Row],[stan_po_wydobyciu_z_ładunku]]&gt;=100,100,0)</f>
        <v>0</v>
      </c>
      <c r="I1918">
        <f>martianeum3[[#This Row],[stan_po_wydobyciu_z_ładunku]]-martianeum3[[#This Row],[ile_zabiera_na_orbite]]</f>
        <v>91.75859999999993</v>
      </c>
    </row>
    <row r="1919" spans="1:9" x14ac:dyDescent="0.25">
      <c r="A1919" s="1">
        <v>50558</v>
      </c>
      <c r="B1919">
        <f t="shared" si="29"/>
        <v>91.75859999999993</v>
      </c>
      <c r="C1919" t="s">
        <v>19</v>
      </c>
      <c r="D1919">
        <v>11.8</v>
      </c>
      <c r="E1919">
        <v>0</v>
      </c>
      <c r="F1919">
        <f>IF(martianeum3[[#This Row],[zawartosc '[%']]]&gt;=1,martianeum3[[#This Row],[masa '[kg']]]*martianeum3[[#This Row],[zawartosc '[%']]]*0.01,0)</f>
        <v>0</v>
      </c>
      <c r="G1919">
        <f>martianeum3[[#This Row],[stan_magazynu '[kg']]]+martianeum3[[#This Row],[ile_kg_materiału_z_ładunku]]</f>
        <v>91.75859999999993</v>
      </c>
      <c r="H1919">
        <f>IF(martianeum3[[#This Row],[stan_po_wydobyciu_z_ładunku]]&gt;=100,100,0)</f>
        <v>0</v>
      </c>
      <c r="I1919">
        <f>martianeum3[[#This Row],[stan_po_wydobyciu_z_ładunku]]-martianeum3[[#This Row],[ile_zabiera_na_orbite]]</f>
        <v>91.75859999999993</v>
      </c>
    </row>
    <row r="1920" spans="1:9" x14ac:dyDescent="0.25">
      <c r="A1920" s="1">
        <v>50559</v>
      </c>
      <c r="B1920">
        <f t="shared" si="29"/>
        <v>91.75859999999993</v>
      </c>
      <c r="C1920" t="s">
        <v>12</v>
      </c>
      <c r="D1920">
        <v>15.7</v>
      </c>
      <c r="E1920">
        <v>9.4</v>
      </c>
      <c r="F1920">
        <f>IF(martianeum3[[#This Row],[zawartosc '[%']]]&gt;=1,martianeum3[[#This Row],[masa '[kg']]]*martianeum3[[#This Row],[zawartosc '[%']]]*0.01,0)</f>
        <v>1.4758000000000002</v>
      </c>
      <c r="G1920">
        <f>martianeum3[[#This Row],[stan_magazynu '[kg']]]+martianeum3[[#This Row],[ile_kg_materiału_z_ładunku]]</f>
        <v>93.234399999999937</v>
      </c>
      <c r="H1920">
        <f>IF(martianeum3[[#This Row],[stan_po_wydobyciu_z_ładunku]]&gt;=100,100,0)</f>
        <v>0</v>
      </c>
      <c r="I1920">
        <f>martianeum3[[#This Row],[stan_po_wydobyciu_z_ładunku]]-martianeum3[[#This Row],[ile_zabiera_na_orbite]]</f>
        <v>93.234399999999937</v>
      </c>
    </row>
    <row r="1921" spans="1:9" x14ac:dyDescent="0.25">
      <c r="A1921" s="1">
        <v>50560</v>
      </c>
      <c r="B1921">
        <f t="shared" si="29"/>
        <v>93.234399999999937</v>
      </c>
      <c r="C1921" t="s">
        <v>6</v>
      </c>
      <c r="D1921">
        <v>14.2</v>
      </c>
      <c r="E1921">
        <v>0</v>
      </c>
      <c r="F1921">
        <f>IF(martianeum3[[#This Row],[zawartosc '[%']]]&gt;=1,martianeum3[[#This Row],[masa '[kg']]]*martianeum3[[#This Row],[zawartosc '[%']]]*0.01,0)</f>
        <v>0</v>
      </c>
      <c r="G1921">
        <f>martianeum3[[#This Row],[stan_magazynu '[kg']]]+martianeum3[[#This Row],[ile_kg_materiału_z_ładunku]]</f>
        <v>93.234399999999937</v>
      </c>
      <c r="H1921">
        <f>IF(martianeum3[[#This Row],[stan_po_wydobyciu_z_ładunku]]&gt;=100,100,0)</f>
        <v>0</v>
      </c>
      <c r="I1921">
        <f>martianeum3[[#This Row],[stan_po_wydobyciu_z_ładunku]]-martianeum3[[#This Row],[ile_zabiera_na_orbite]]</f>
        <v>93.234399999999937</v>
      </c>
    </row>
    <row r="1922" spans="1:9" x14ac:dyDescent="0.25">
      <c r="A1922" s="1">
        <v>50561</v>
      </c>
      <c r="B1922">
        <f t="shared" si="29"/>
        <v>93.234399999999937</v>
      </c>
      <c r="C1922" t="s">
        <v>15</v>
      </c>
      <c r="D1922">
        <v>18.100000000000001</v>
      </c>
      <c r="E1922">
        <v>13.1</v>
      </c>
      <c r="F1922">
        <f>IF(martianeum3[[#This Row],[zawartosc '[%']]]&gt;=1,martianeum3[[#This Row],[masa '[kg']]]*martianeum3[[#This Row],[zawartosc '[%']]]*0.01,0)</f>
        <v>2.3711000000000002</v>
      </c>
      <c r="G1922">
        <f>martianeum3[[#This Row],[stan_magazynu '[kg']]]+martianeum3[[#This Row],[ile_kg_materiału_z_ładunku]]</f>
        <v>95.605499999999935</v>
      </c>
      <c r="H1922">
        <f>IF(martianeum3[[#This Row],[stan_po_wydobyciu_z_ładunku]]&gt;=100,100,0)</f>
        <v>0</v>
      </c>
      <c r="I1922">
        <f>martianeum3[[#This Row],[stan_po_wydobyciu_z_ładunku]]-martianeum3[[#This Row],[ile_zabiera_na_orbite]]</f>
        <v>95.605499999999935</v>
      </c>
    </row>
    <row r="1923" spans="1:9" x14ac:dyDescent="0.25">
      <c r="A1923" s="1">
        <v>50562</v>
      </c>
      <c r="B1923">
        <f t="shared" si="29"/>
        <v>95.605499999999935</v>
      </c>
      <c r="C1923" t="s">
        <v>19</v>
      </c>
      <c r="D1923">
        <v>21.9</v>
      </c>
      <c r="E1923">
        <v>27.5</v>
      </c>
      <c r="F1923">
        <f>IF(martianeum3[[#This Row],[zawartosc '[%']]]&gt;=1,martianeum3[[#This Row],[masa '[kg']]]*martianeum3[[#This Row],[zawartosc '[%']]]*0.01,0)</f>
        <v>6.0225</v>
      </c>
      <c r="G1923">
        <f>martianeum3[[#This Row],[stan_magazynu '[kg']]]+martianeum3[[#This Row],[ile_kg_materiału_z_ładunku]]</f>
        <v>101.62799999999993</v>
      </c>
      <c r="H1923">
        <f>IF(martianeum3[[#This Row],[stan_po_wydobyciu_z_ładunku]]&gt;=100,100,0)</f>
        <v>100</v>
      </c>
      <c r="I1923">
        <f>martianeum3[[#This Row],[stan_po_wydobyciu_z_ładunku]]-martianeum3[[#This Row],[ile_zabiera_na_orbite]]</f>
        <v>1.6279999999999291</v>
      </c>
    </row>
    <row r="1924" spans="1:9" x14ac:dyDescent="0.25">
      <c r="A1924" s="1">
        <v>50563</v>
      </c>
      <c r="B1924">
        <f t="shared" ref="B1924:B1987" si="30">I1923</f>
        <v>1.6279999999999291</v>
      </c>
      <c r="C1924" t="s">
        <v>10</v>
      </c>
      <c r="D1924">
        <v>28</v>
      </c>
      <c r="E1924">
        <v>2.1</v>
      </c>
      <c r="F1924">
        <f>IF(martianeum3[[#This Row],[zawartosc '[%']]]&gt;=1,martianeum3[[#This Row],[masa '[kg']]]*martianeum3[[#This Row],[zawartosc '[%']]]*0.01,0)</f>
        <v>0.58800000000000008</v>
      </c>
      <c r="G1924">
        <f>martianeum3[[#This Row],[stan_magazynu '[kg']]]+martianeum3[[#This Row],[ile_kg_materiału_z_ładunku]]</f>
        <v>2.2159999999999291</v>
      </c>
      <c r="H1924">
        <f>IF(martianeum3[[#This Row],[stan_po_wydobyciu_z_ładunku]]&gt;=100,100,0)</f>
        <v>0</v>
      </c>
      <c r="I1924">
        <f>martianeum3[[#This Row],[stan_po_wydobyciu_z_ładunku]]-martianeum3[[#This Row],[ile_zabiera_na_orbite]]</f>
        <v>2.2159999999999291</v>
      </c>
    </row>
    <row r="1925" spans="1:9" x14ac:dyDescent="0.25">
      <c r="A1925" s="1">
        <v>50564</v>
      </c>
      <c r="B1925">
        <f t="shared" si="30"/>
        <v>2.2159999999999291</v>
      </c>
      <c r="C1925" t="s">
        <v>13</v>
      </c>
      <c r="D1925">
        <v>14.2</v>
      </c>
      <c r="E1925">
        <v>7</v>
      </c>
      <c r="F1925">
        <f>IF(martianeum3[[#This Row],[zawartosc '[%']]]&gt;=1,martianeum3[[#This Row],[masa '[kg']]]*martianeum3[[#This Row],[zawartosc '[%']]]*0.01,0)</f>
        <v>0.99399999999999988</v>
      </c>
      <c r="G1925">
        <f>martianeum3[[#This Row],[stan_magazynu '[kg']]]+martianeum3[[#This Row],[ile_kg_materiału_z_ładunku]]</f>
        <v>3.2099999999999289</v>
      </c>
      <c r="H1925">
        <f>IF(martianeum3[[#This Row],[stan_po_wydobyciu_z_ładunku]]&gt;=100,100,0)</f>
        <v>0</v>
      </c>
      <c r="I1925">
        <f>martianeum3[[#This Row],[stan_po_wydobyciu_z_ładunku]]-martianeum3[[#This Row],[ile_zabiera_na_orbite]]</f>
        <v>3.2099999999999289</v>
      </c>
    </row>
    <row r="1926" spans="1:9" x14ac:dyDescent="0.25">
      <c r="A1926" s="1">
        <v>50565</v>
      </c>
      <c r="B1926">
        <f t="shared" si="30"/>
        <v>3.2099999999999289</v>
      </c>
      <c r="C1926" t="s">
        <v>13</v>
      </c>
      <c r="D1926">
        <v>11.1</v>
      </c>
      <c r="E1926">
        <v>0</v>
      </c>
      <c r="F1926">
        <f>IF(martianeum3[[#This Row],[zawartosc '[%']]]&gt;=1,martianeum3[[#This Row],[masa '[kg']]]*martianeum3[[#This Row],[zawartosc '[%']]]*0.01,0)</f>
        <v>0</v>
      </c>
      <c r="G1926">
        <f>martianeum3[[#This Row],[stan_magazynu '[kg']]]+martianeum3[[#This Row],[ile_kg_materiału_z_ładunku]]</f>
        <v>3.2099999999999289</v>
      </c>
      <c r="H1926">
        <f>IF(martianeum3[[#This Row],[stan_po_wydobyciu_z_ładunku]]&gt;=100,100,0)</f>
        <v>0</v>
      </c>
      <c r="I1926">
        <f>martianeum3[[#This Row],[stan_po_wydobyciu_z_ładunku]]-martianeum3[[#This Row],[ile_zabiera_na_orbite]]</f>
        <v>3.2099999999999289</v>
      </c>
    </row>
    <row r="1927" spans="1:9" x14ac:dyDescent="0.25">
      <c r="A1927" s="1">
        <v>50566</v>
      </c>
      <c r="B1927">
        <f t="shared" si="30"/>
        <v>3.2099999999999289</v>
      </c>
      <c r="C1927" t="s">
        <v>14</v>
      </c>
      <c r="D1927">
        <v>11.8</v>
      </c>
      <c r="E1927">
        <v>6</v>
      </c>
      <c r="F1927">
        <f>IF(martianeum3[[#This Row],[zawartosc '[%']]]&gt;=1,martianeum3[[#This Row],[masa '[kg']]]*martianeum3[[#This Row],[zawartosc '[%']]]*0.01,0)</f>
        <v>0.70800000000000007</v>
      </c>
      <c r="G1927">
        <f>martianeum3[[#This Row],[stan_magazynu '[kg']]]+martianeum3[[#This Row],[ile_kg_materiału_z_ładunku]]</f>
        <v>3.9179999999999291</v>
      </c>
      <c r="H1927">
        <f>IF(martianeum3[[#This Row],[stan_po_wydobyciu_z_ładunku]]&gt;=100,100,0)</f>
        <v>0</v>
      </c>
      <c r="I1927">
        <f>martianeum3[[#This Row],[stan_po_wydobyciu_z_ładunku]]-martianeum3[[#This Row],[ile_zabiera_na_orbite]]</f>
        <v>3.9179999999999291</v>
      </c>
    </row>
    <row r="1928" spans="1:9" x14ac:dyDescent="0.25">
      <c r="A1928" s="1">
        <v>50567</v>
      </c>
      <c r="B1928">
        <f t="shared" si="30"/>
        <v>3.9179999999999291</v>
      </c>
      <c r="C1928" t="s">
        <v>33</v>
      </c>
      <c r="D1928">
        <v>26.8</v>
      </c>
      <c r="E1928">
        <v>0.9</v>
      </c>
      <c r="F1928">
        <f>IF(martianeum3[[#This Row],[zawartosc '[%']]]&gt;=1,martianeum3[[#This Row],[masa '[kg']]]*martianeum3[[#This Row],[zawartosc '[%']]]*0.01,0)</f>
        <v>0</v>
      </c>
      <c r="G1928">
        <f>martianeum3[[#This Row],[stan_magazynu '[kg']]]+martianeum3[[#This Row],[ile_kg_materiału_z_ładunku]]</f>
        <v>3.9179999999999291</v>
      </c>
      <c r="H1928">
        <f>IF(martianeum3[[#This Row],[stan_po_wydobyciu_z_ładunku]]&gt;=100,100,0)</f>
        <v>0</v>
      </c>
      <c r="I1928">
        <f>martianeum3[[#This Row],[stan_po_wydobyciu_z_ładunku]]-martianeum3[[#This Row],[ile_zabiera_na_orbite]]</f>
        <v>3.9179999999999291</v>
      </c>
    </row>
    <row r="1929" spans="1:9" x14ac:dyDescent="0.25">
      <c r="A1929" s="1">
        <v>50568</v>
      </c>
      <c r="B1929">
        <f t="shared" si="30"/>
        <v>3.9179999999999291</v>
      </c>
      <c r="C1929" t="s">
        <v>10</v>
      </c>
      <c r="D1929">
        <v>27.3</v>
      </c>
      <c r="E1929">
        <v>44.5</v>
      </c>
      <c r="F1929">
        <f>IF(martianeum3[[#This Row],[zawartosc '[%']]]&gt;=1,martianeum3[[#This Row],[masa '[kg']]]*martianeum3[[#This Row],[zawartosc '[%']]]*0.01,0)</f>
        <v>12.148500000000002</v>
      </c>
      <c r="G1929">
        <f>martianeum3[[#This Row],[stan_magazynu '[kg']]]+martianeum3[[#This Row],[ile_kg_materiału_z_ładunku]]</f>
        <v>16.06649999999993</v>
      </c>
      <c r="H1929">
        <f>IF(martianeum3[[#This Row],[stan_po_wydobyciu_z_ładunku]]&gt;=100,100,0)</f>
        <v>0</v>
      </c>
      <c r="I1929">
        <f>martianeum3[[#This Row],[stan_po_wydobyciu_z_ładunku]]-martianeum3[[#This Row],[ile_zabiera_na_orbite]]</f>
        <v>16.06649999999993</v>
      </c>
    </row>
    <row r="1930" spans="1:9" x14ac:dyDescent="0.25">
      <c r="A1930" s="1">
        <v>50569</v>
      </c>
      <c r="B1930">
        <f t="shared" si="30"/>
        <v>16.06649999999993</v>
      </c>
      <c r="C1930" t="s">
        <v>8</v>
      </c>
      <c r="D1930">
        <v>14.3</v>
      </c>
      <c r="E1930">
        <v>3.7</v>
      </c>
      <c r="F1930">
        <f>IF(martianeum3[[#This Row],[zawartosc '[%']]]&gt;=1,martianeum3[[#This Row],[masa '[kg']]]*martianeum3[[#This Row],[zawartosc '[%']]]*0.01,0)</f>
        <v>0.52910000000000001</v>
      </c>
      <c r="G1930">
        <f>martianeum3[[#This Row],[stan_magazynu '[kg']]]+martianeum3[[#This Row],[ile_kg_materiału_z_ładunku]]</f>
        <v>16.59559999999993</v>
      </c>
      <c r="H1930">
        <f>IF(martianeum3[[#This Row],[stan_po_wydobyciu_z_ładunku]]&gt;=100,100,0)</f>
        <v>0</v>
      </c>
      <c r="I1930">
        <f>martianeum3[[#This Row],[stan_po_wydobyciu_z_ładunku]]-martianeum3[[#This Row],[ile_zabiera_na_orbite]]</f>
        <v>16.59559999999993</v>
      </c>
    </row>
    <row r="1931" spans="1:9" x14ac:dyDescent="0.25">
      <c r="A1931" s="1">
        <v>50570</v>
      </c>
      <c r="B1931">
        <f t="shared" si="30"/>
        <v>16.59559999999993</v>
      </c>
      <c r="C1931" t="s">
        <v>5</v>
      </c>
      <c r="D1931">
        <v>19.399999999999999</v>
      </c>
      <c r="E1931">
        <v>0</v>
      </c>
      <c r="F1931">
        <f>IF(martianeum3[[#This Row],[zawartosc '[%']]]&gt;=1,martianeum3[[#This Row],[masa '[kg']]]*martianeum3[[#This Row],[zawartosc '[%']]]*0.01,0)</f>
        <v>0</v>
      </c>
      <c r="G1931">
        <f>martianeum3[[#This Row],[stan_magazynu '[kg']]]+martianeum3[[#This Row],[ile_kg_materiału_z_ładunku]]</f>
        <v>16.59559999999993</v>
      </c>
      <c r="H1931">
        <f>IF(martianeum3[[#This Row],[stan_po_wydobyciu_z_ładunku]]&gt;=100,100,0)</f>
        <v>0</v>
      </c>
      <c r="I1931">
        <f>martianeum3[[#This Row],[stan_po_wydobyciu_z_ładunku]]-martianeum3[[#This Row],[ile_zabiera_na_orbite]]</f>
        <v>16.59559999999993</v>
      </c>
    </row>
    <row r="1932" spans="1:9" x14ac:dyDescent="0.25">
      <c r="A1932" s="1">
        <v>50571</v>
      </c>
      <c r="B1932">
        <f t="shared" si="30"/>
        <v>16.59559999999993</v>
      </c>
      <c r="C1932" t="s">
        <v>19</v>
      </c>
      <c r="D1932">
        <v>26.5</v>
      </c>
      <c r="E1932">
        <v>0</v>
      </c>
      <c r="F1932">
        <f>IF(martianeum3[[#This Row],[zawartosc '[%']]]&gt;=1,martianeum3[[#This Row],[masa '[kg']]]*martianeum3[[#This Row],[zawartosc '[%']]]*0.01,0)</f>
        <v>0</v>
      </c>
      <c r="G1932">
        <f>martianeum3[[#This Row],[stan_magazynu '[kg']]]+martianeum3[[#This Row],[ile_kg_materiału_z_ładunku]]</f>
        <v>16.59559999999993</v>
      </c>
      <c r="H1932">
        <f>IF(martianeum3[[#This Row],[stan_po_wydobyciu_z_ładunku]]&gt;=100,100,0)</f>
        <v>0</v>
      </c>
      <c r="I1932">
        <f>martianeum3[[#This Row],[stan_po_wydobyciu_z_ładunku]]-martianeum3[[#This Row],[ile_zabiera_na_orbite]]</f>
        <v>16.59559999999993</v>
      </c>
    </row>
    <row r="1933" spans="1:9" x14ac:dyDescent="0.25">
      <c r="A1933" s="1">
        <v>50572</v>
      </c>
      <c r="B1933">
        <f t="shared" si="30"/>
        <v>16.59559999999993</v>
      </c>
      <c r="C1933" t="s">
        <v>19</v>
      </c>
      <c r="D1933">
        <v>28.3</v>
      </c>
      <c r="E1933">
        <v>14.4</v>
      </c>
      <c r="F1933">
        <f>IF(martianeum3[[#This Row],[zawartosc '[%']]]&gt;=1,martianeum3[[#This Row],[masa '[kg']]]*martianeum3[[#This Row],[zawartosc '[%']]]*0.01,0)</f>
        <v>4.0752000000000006</v>
      </c>
      <c r="G1933">
        <f>martianeum3[[#This Row],[stan_magazynu '[kg']]]+martianeum3[[#This Row],[ile_kg_materiału_z_ładunku]]</f>
        <v>20.670799999999929</v>
      </c>
      <c r="H1933">
        <f>IF(martianeum3[[#This Row],[stan_po_wydobyciu_z_ładunku]]&gt;=100,100,0)</f>
        <v>0</v>
      </c>
      <c r="I1933">
        <f>martianeum3[[#This Row],[stan_po_wydobyciu_z_ładunku]]-martianeum3[[#This Row],[ile_zabiera_na_orbite]]</f>
        <v>20.670799999999929</v>
      </c>
    </row>
    <row r="1934" spans="1:9" x14ac:dyDescent="0.25">
      <c r="A1934" s="1">
        <v>50573</v>
      </c>
      <c r="B1934">
        <f t="shared" si="30"/>
        <v>20.670799999999929</v>
      </c>
      <c r="C1934" t="s">
        <v>27</v>
      </c>
      <c r="D1934">
        <v>19.8</v>
      </c>
      <c r="E1934">
        <v>0</v>
      </c>
      <c r="F1934">
        <f>IF(martianeum3[[#This Row],[zawartosc '[%']]]&gt;=1,martianeum3[[#This Row],[masa '[kg']]]*martianeum3[[#This Row],[zawartosc '[%']]]*0.01,0)</f>
        <v>0</v>
      </c>
      <c r="G1934">
        <f>martianeum3[[#This Row],[stan_magazynu '[kg']]]+martianeum3[[#This Row],[ile_kg_materiału_z_ładunku]]</f>
        <v>20.670799999999929</v>
      </c>
      <c r="H1934">
        <f>IF(martianeum3[[#This Row],[stan_po_wydobyciu_z_ładunku]]&gt;=100,100,0)</f>
        <v>0</v>
      </c>
      <c r="I1934">
        <f>martianeum3[[#This Row],[stan_po_wydobyciu_z_ładunku]]-martianeum3[[#This Row],[ile_zabiera_na_orbite]]</f>
        <v>20.670799999999929</v>
      </c>
    </row>
    <row r="1935" spans="1:9" x14ac:dyDescent="0.25">
      <c r="A1935" s="1">
        <v>50574</v>
      </c>
      <c r="B1935">
        <f t="shared" si="30"/>
        <v>20.670799999999929</v>
      </c>
      <c r="C1935" t="s">
        <v>10</v>
      </c>
      <c r="D1935">
        <v>16</v>
      </c>
      <c r="E1935">
        <v>28.7</v>
      </c>
      <c r="F1935">
        <f>IF(martianeum3[[#This Row],[zawartosc '[%']]]&gt;=1,martianeum3[[#This Row],[masa '[kg']]]*martianeum3[[#This Row],[zawartosc '[%']]]*0.01,0)</f>
        <v>4.5919999999999996</v>
      </c>
      <c r="G1935">
        <f>martianeum3[[#This Row],[stan_magazynu '[kg']]]+martianeum3[[#This Row],[ile_kg_materiału_z_ładunku]]</f>
        <v>25.262799999999928</v>
      </c>
      <c r="H1935">
        <f>IF(martianeum3[[#This Row],[stan_po_wydobyciu_z_ładunku]]&gt;=100,100,0)</f>
        <v>0</v>
      </c>
      <c r="I1935">
        <f>martianeum3[[#This Row],[stan_po_wydobyciu_z_ładunku]]-martianeum3[[#This Row],[ile_zabiera_na_orbite]]</f>
        <v>25.262799999999928</v>
      </c>
    </row>
    <row r="1936" spans="1:9" x14ac:dyDescent="0.25">
      <c r="A1936" s="1">
        <v>50575</v>
      </c>
      <c r="B1936">
        <f t="shared" si="30"/>
        <v>25.262799999999928</v>
      </c>
      <c r="C1936" t="s">
        <v>19</v>
      </c>
      <c r="D1936">
        <v>14.5</v>
      </c>
      <c r="E1936">
        <v>12</v>
      </c>
      <c r="F1936">
        <f>IF(martianeum3[[#This Row],[zawartosc '[%']]]&gt;=1,martianeum3[[#This Row],[masa '[kg']]]*martianeum3[[#This Row],[zawartosc '[%']]]*0.01,0)</f>
        <v>1.74</v>
      </c>
      <c r="G1936">
        <f>martianeum3[[#This Row],[stan_magazynu '[kg']]]+martianeum3[[#This Row],[ile_kg_materiału_z_ładunku]]</f>
        <v>27.002799999999926</v>
      </c>
      <c r="H1936">
        <f>IF(martianeum3[[#This Row],[stan_po_wydobyciu_z_ładunku]]&gt;=100,100,0)</f>
        <v>0</v>
      </c>
      <c r="I1936">
        <f>martianeum3[[#This Row],[stan_po_wydobyciu_z_ładunku]]-martianeum3[[#This Row],[ile_zabiera_na_orbite]]</f>
        <v>27.002799999999926</v>
      </c>
    </row>
    <row r="1937" spans="1:9" x14ac:dyDescent="0.25">
      <c r="A1937" s="1">
        <v>50576</v>
      </c>
      <c r="B1937">
        <f t="shared" si="30"/>
        <v>27.002799999999926</v>
      </c>
      <c r="C1937" t="s">
        <v>15</v>
      </c>
      <c r="D1937">
        <v>14.3</v>
      </c>
      <c r="E1937">
        <v>13</v>
      </c>
      <c r="F1937">
        <f>IF(martianeum3[[#This Row],[zawartosc '[%']]]&gt;=1,martianeum3[[#This Row],[masa '[kg']]]*martianeum3[[#This Row],[zawartosc '[%']]]*0.01,0)</f>
        <v>1.859</v>
      </c>
      <c r="G1937">
        <f>martianeum3[[#This Row],[stan_magazynu '[kg']]]+martianeum3[[#This Row],[ile_kg_materiału_z_ładunku]]</f>
        <v>28.861799999999924</v>
      </c>
      <c r="H1937">
        <f>IF(martianeum3[[#This Row],[stan_po_wydobyciu_z_ładunku]]&gt;=100,100,0)</f>
        <v>0</v>
      </c>
      <c r="I1937">
        <f>martianeum3[[#This Row],[stan_po_wydobyciu_z_ładunku]]-martianeum3[[#This Row],[ile_zabiera_na_orbite]]</f>
        <v>28.861799999999924</v>
      </c>
    </row>
    <row r="1938" spans="1:9" x14ac:dyDescent="0.25">
      <c r="A1938" s="1">
        <v>50577</v>
      </c>
      <c r="B1938">
        <f t="shared" si="30"/>
        <v>28.861799999999924</v>
      </c>
      <c r="C1938" t="s">
        <v>18</v>
      </c>
      <c r="D1938">
        <v>12.7</v>
      </c>
      <c r="E1938">
        <v>10.7</v>
      </c>
      <c r="F1938">
        <f>IF(martianeum3[[#This Row],[zawartosc '[%']]]&gt;=1,martianeum3[[#This Row],[masa '[kg']]]*martianeum3[[#This Row],[zawartosc '[%']]]*0.01,0)</f>
        <v>1.3589</v>
      </c>
      <c r="G1938">
        <f>martianeum3[[#This Row],[stan_magazynu '[kg']]]+martianeum3[[#This Row],[ile_kg_materiału_z_ładunku]]</f>
        <v>30.220699999999923</v>
      </c>
      <c r="H1938">
        <f>IF(martianeum3[[#This Row],[stan_po_wydobyciu_z_ładunku]]&gt;=100,100,0)</f>
        <v>0</v>
      </c>
      <c r="I1938">
        <f>martianeum3[[#This Row],[stan_po_wydobyciu_z_ładunku]]-martianeum3[[#This Row],[ile_zabiera_na_orbite]]</f>
        <v>30.220699999999923</v>
      </c>
    </row>
    <row r="1939" spans="1:9" x14ac:dyDescent="0.25">
      <c r="A1939" s="1">
        <v>50578</v>
      </c>
      <c r="B1939">
        <f t="shared" si="30"/>
        <v>30.220699999999923</v>
      </c>
      <c r="C1939" t="s">
        <v>22</v>
      </c>
      <c r="D1939">
        <v>12.6</v>
      </c>
      <c r="E1939">
        <v>0</v>
      </c>
      <c r="F1939">
        <f>IF(martianeum3[[#This Row],[zawartosc '[%']]]&gt;=1,martianeum3[[#This Row],[masa '[kg']]]*martianeum3[[#This Row],[zawartosc '[%']]]*0.01,0)</f>
        <v>0</v>
      </c>
      <c r="G1939">
        <f>martianeum3[[#This Row],[stan_magazynu '[kg']]]+martianeum3[[#This Row],[ile_kg_materiału_z_ładunku]]</f>
        <v>30.220699999999923</v>
      </c>
      <c r="H1939">
        <f>IF(martianeum3[[#This Row],[stan_po_wydobyciu_z_ładunku]]&gt;=100,100,0)</f>
        <v>0</v>
      </c>
      <c r="I1939">
        <f>martianeum3[[#This Row],[stan_po_wydobyciu_z_ładunku]]-martianeum3[[#This Row],[ile_zabiera_na_orbite]]</f>
        <v>30.220699999999923</v>
      </c>
    </row>
    <row r="1940" spans="1:9" x14ac:dyDescent="0.25">
      <c r="A1940" s="1">
        <v>50579</v>
      </c>
      <c r="B1940">
        <f t="shared" si="30"/>
        <v>30.220699999999923</v>
      </c>
      <c r="C1940" t="s">
        <v>26</v>
      </c>
      <c r="D1940">
        <v>19.899999999999999</v>
      </c>
      <c r="E1940">
        <v>6.6</v>
      </c>
      <c r="F1940">
        <f>IF(martianeum3[[#This Row],[zawartosc '[%']]]&gt;=1,martianeum3[[#This Row],[masa '[kg']]]*martianeum3[[#This Row],[zawartosc '[%']]]*0.01,0)</f>
        <v>1.3133999999999997</v>
      </c>
      <c r="G1940">
        <f>martianeum3[[#This Row],[stan_magazynu '[kg']]]+martianeum3[[#This Row],[ile_kg_materiału_z_ładunku]]</f>
        <v>31.534099999999924</v>
      </c>
      <c r="H1940">
        <f>IF(martianeum3[[#This Row],[stan_po_wydobyciu_z_ładunku]]&gt;=100,100,0)</f>
        <v>0</v>
      </c>
      <c r="I1940">
        <f>martianeum3[[#This Row],[stan_po_wydobyciu_z_ładunku]]-martianeum3[[#This Row],[ile_zabiera_na_orbite]]</f>
        <v>31.534099999999924</v>
      </c>
    </row>
    <row r="1941" spans="1:9" x14ac:dyDescent="0.25">
      <c r="A1941" s="1">
        <v>50580</v>
      </c>
      <c r="B1941">
        <f t="shared" si="30"/>
        <v>31.534099999999924</v>
      </c>
      <c r="C1941" t="s">
        <v>7</v>
      </c>
      <c r="D1941">
        <v>27.4</v>
      </c>
      <c r="E1941">
        <v>6.6</v>
      </c>
      <c r="F1941">
        <f>IF(martianeum3[[#This Row],[zawartosc '[%']]]&gt;=1,martianeum3[[#This Row],[masa '[kg']]]*martianeum3[[#This Row],[zawartosc '[%']]]*0.01,0)</f>
        <v>1.8083999999999998</v>
      </c>
      <c r="G1941">
        <f>martianeum3[[#This Row],[stan_magazynu '[kg']]]+martianeum3[[#This Row],[ile_kg_materiału_z_ładunku]]</f>
        <v>33.342499999999923</v>
      </c>
      <c r="H1941">
        <f>IF(martianeum3[[#This Row],[stan_po_wydobyciu_z_ładunku]]&gt;=100,100,0)</f>
        <v>0</v>
      </c>
      <c r="I1941">
        <f>martianeum3[[#This Row],[stan_po_wydobyciu_z_ładunku]]-martianeum3[[#This Row],[ile_zabiera_na_orbite]]</f>
        <v>33.342499999999923</v>
      </c>
    </row>
    <row r="1942" spans="1:9" x14ac:dyDescent="0.25">
      <c r="A1942" s="1">
        <v>50581</v>
      </c>
      <c r="B1942">
        <f t="shared" si="30"/>
        <v>33.342499999999923</v>
      </c>
      <c r="C1942" t="s">
        <v>19</v>
      </c>
      <c r="D1942">
        <v>27.4</v>
      </c>
      <c r="E1942">
        <v>0</v>
      </c>
      <c r="F1942">
        <f>IF(martianeum3[[#This Row],[zawartosc '[%']]]&gt;=1,martianeum3[[#This Row],[masa '[kg']]]*martianeum3[[#This Row],[zawartosc '[%']]]*0.01,0)</f>
        <v>0</v>
      </c>
      <c r="G1942">
        <f>martianeum3[[#This Row],[stan_magazynu '[kg']]]+martianeum3[[#This Row],[ile_kg_materiału_z_ładunku]]</f>
        <v>33.342499999999923</v>
      </c>
      <c r="H1942">
        <f>IF(martianeum3[[#This Row],[stan_po_wydobyciu_z_ładunku]]&gt;=100,100,0)</f>
        <v>0</v>
      </c>
      <c r="I1942">
        <f>martianeum3[[#This Row],[stan_po_wydobyciu_z_ładunku]]-martianeum3[[#This Row],[ile_zabiera_na_orbite]]</f>
        <v>33.342499999999923</v>
      </c>
    </row>
    <row r="1943" spans="1:9" x14ac:dyDescent="0.25">
      <c r="A1943" s="1">
        <v>50582</v>
      </c>
      <c r="B1943">
        <f t="shared" si="30"/>
        <v>33.342499999999923</v>
      </c>
      <c r="C1943" t="s">
        <v>28</v>
      </c>
      <c r="D1943">
        <v>11.2</v>
      </c>
      <c r="E1943">
        <v>0.3</v>
      </c>
      <c r="F1943">
        <f>IF(martianeum3[[#This Row],[zawartosc '[%']]]&gt;=1,martianeum3[[#This Row],[masa '[kg']]]*martianeum3[[#This Row],[zawartosc '[%']]]*0.01,0)</f>
        <v>0</v>
      </c>
      <c r="G1943">
        <f>martianeum3[[#This Row],[stan_magazynu '[kg']]]+martianeum3[[#This Row],[ile_kg_materiału_z_ładunku]]</f>
        <v>33.342499999999923</v>
      </c>
      <c r="H1943">
        <f>IF(martianeum3[[#This Row],[stan_po_wydobyciu_z_ładunku]]&gt;=100,100,0)</f>
        <v>0</v>
      </c>
      <c r="I1943">
        <f>martianeum3[[#This Row],[stan_po_wydobyciu_z_ładunku]]-martianeum3[[#This Row],[ile_zabiera_na_orbite]]</f>
        <v>33.342499999999923</v>
      </c>
    </row>
    <row r="1944" spans="1:9" x14ac:dyDescent="0.25">
      <c r="A1944" s="1">
        <v>50583</v>
      </c>
      <c r="B1944">
        <f t="shared" si="30"/>
        <v>33.342499999999923</v>
      </c>
      <c r="C1944" t="s">
        <v>11</v>
      </c>
      <c r="D1944">
        <v>19.899999999999999</v>
      </c>
      <c r="E1944">
        <v>19.399999999999999</v>
      </c>
      <c r="F1944">
        <f>IF(martianeum3[[#This Row],[zawartosc '[%']]]&gt;=1,martianeum3[[#This Row],[masa '[kg']]]*martianeum3[[#This Row],[zawartosc '[%']]]*0.01,0)</f>
        <v>3.8605999999999994</v>
      </c>
      <c r="G1944">
        <f>martianeum3[[#This Row],[stan_magazynu '[kg']]]+martianeum3[[#This Row],[ile_kg_materiału_z_ładunku]]</f>
        <v>37.203099999999921</v>
      </c>
      <c r="H1944">
        <f>IF(martianeum3[[#This Row],[stan_po_wydobyciu_z_ładunku]]&gt;=100,100,0)</f>
        <v>0</v>
      </c>
      <c r="I1944">
        <f>martianeum3[[#This Row],[stan_po_wydobyciu_z_ładunku]]-martianeum3[[#This Row],[ile_zabiera_na_orbite]]</f>
        <v>37.203099999999921</v>
      </c>
    </row>
    <row r="1945" spans="1:9" x14ac:dyDescent="0.25">
      <c r="A1945" s="1">
        <v>50584</v>
      </c>
      <c r="B1945">
        <f t="shared" si="30"/>
        <v>37.203099999999921</v>
      </c>
      <c r="C1945" t="s">
        <v>4</v>
      </c>
      <c r="D1945">
        <v>13</v>
      </c>
      <c r="E1945">
        <v>0.4</v>
      </c>
      <c r="F1945">
        <f>IF(martianeum3[[#This Row],[zawartosc '[%']]]&gt;=1,martianeum3[[#This Row],[masa '[kg']]]*martianeum3[[#This Row],[zawartosc '[%']]]*0.01,0)</f>
        <v>0</v>
      </c>
      <c r="G1945">
        <f>martianeum3[[#This Row],[stan_magazynu '[kg']]]+martianeum3[[#This Row],[ile_kg_materiału_z_ładunku]]</f>
        <v>37.203099999999921</v>
      </c>
      <c r="H1945">
        <f>IF(martianeum3[[#This Row],[stan_po_wydobyciu_z_ładunku]]&gt;=100,100,0)</f>
        <v>0</v>
      </c>
      <c r="I1945">
        <f>martianeum3[[#This Row],[stan_po_wydobyciu_z_ładunku]]-martianeum3[[#This Row],[ile_zabiera_na_orbite]]</f>
        <v>37.203099999999921</v>
      </c>
    </row>
    <row r="1946" spans="1:9" x14ac:dyDescent="0.25">
      <c r="A1946" s="1">
        <v>50585</v>
      </c>
      <c r="B1946">
        <f t="shared" si="30"/>
        <v>37.203099999999921</v>
      </c>
      <c r="C1946" t="s">
        <v>18</v>
      </c>
      <c r="D1946">
        <v>25.4</v>
      </c>
      <c r="E1946">
        <v>12.4</v>
      </c>
      <c r="F1946">
        <f>IF(martianeum3[[#This Row],[zawartosc '[%']]]&gt;=1,martianeum3[[#This Row],[masa '[kg']]]*martianeum3[[#This Row],[zawartosc '[%']]]*0.01,0)</f>
        <v>3.1496</v>
      </c>
      <c r="G1946">
        <f>martianeum3[[#This Row],[stan_magazynu '[kg']]]+martianeum3[[#This Row],[ile_kg_materiału_z_ładunku]]</f>
        <v>40.352699999999921</v>
      </c>
      <c r="H1946">
        <f>IF(martianeum3[[#This Row],[stan_po_wydobyciu_z_ładunku]]&gt;=100,100,0)</f>
        <v>0</v>
      </c>
      <c r="I1946">
        <f>martianeum3[[#This Row],[stan_po_wydobyciu_z_ładunku]]-martianeum3[[#This Row],[ile_zabiera_na_orbite]]</f>
        <v>40.352699999999921</v>
      </c>
    </row>
    <row r="1947" spans="1:9" x14ac:dyDescent="0.25">
      <c r="A1947" s="1">
        <v>50586</v>
      </c>
      <c r="B1947">
        <f t="shared" si="30"/>
        <v>40.352699999999921</v>
      </c>
      <c r="C1947" t="s">
        <v>9</v>
      </c>
      <c r="D1947">
        <v>23.5</v>
      </c>
      <c r="E1947">
        <v>0.7</v>
      </c>
      <c r="F1947">
        <f>IF(martianeum3[[#This Row],[zawartosc '[%']]]&gt;=1,martianeum3[[#This Row],[masa '[kg']]]*martianeum3[[#This Row],[zawartosc '[%']]]*0.01,0)</f>
        <v>0</v>
      </c>
      <c r="G1947">
        <f>martianeum3[[#This Row],[stan_magazynu '[kg']]]+martianeum3[[#This Row],[ile_kg_materiału_z_ładunku]]</f>
        <v>40.352699999999921</v>
      </c>
      <c r="H1947">
        <f>IF(martianeum3[[#This Row],[stan_po_wydobyciu_z_ładunku]]&gt;=100,100,0)</f>
        <v>0</v>
      </c>
      <c r="I1947">
        <f>martianeum3[[#This Row],[stan_po_wydobyciu_z_ładunku]]-martianeum3[[#This Row],[ile_zabiera_na_orbite]]</f>
        <v>40.352699999999921</v>
      </c>
    </row>
    <row r="1948" spans="1:9" x14ac:dyDescent="0.25">
      <c r="A1948" s="1">
        <v>50587</v>
      </c>
      <c r="B1948">
        <f t="shared" si="30"/>
        <v>40.352699999999921</v>
      </c>
      <c r="C1948" t="s">
        <v>22</v>
      </c>
      <c r="D1948">
        <v>16</v>
      </c>
      <c r="E1948">
        <v>0.1</v>
      </c>
      <c r="F1948">
        <f>IF(martianeum3[[#This Row],[zawartosc '[%']]]&gt;=1,martianeum3[[#This Row],[masa '[kg']]]*martianeum3[[#This Row],[zawartosc '[%']]]*0.01,0)</f>
        <v>0</v>
      </c>
      <c r="G1948">
        <f>martianeum3[[#This Row],[stan_magazynu '[kg']]]+martianeum3[[#This Row],[ile_kg_materiału_z_ładunku]]</f>
        <v>40.352699999999921</v>
      </c>
      <c r="H1948">
        <f>IF(martianeum3[[#This Row],[stan_po_wydobyciu_z_ładunku]]&gt;=100,100,0)</f>
        <v>0</v>
      </c>
      <c r="I1948">
        <f>martianeum3[[#This Row],[stan_po_wydobyciu_z_ładunku]]-martianeum3[[#This Row],[ile_zabiera_na_orbite]]</f>
        <v>40.352699999999921</v>
      </c>
    </row>
    <row r="1949" spans="1:9" x14ac:dyDescent="0.25">
      <c r="A1949" s="1">
        <v>50588</v>
      </c>
      <c r="B1949">
        <f t="shared" si="30"/>
        <v>40.352699999999921</v>
      </c>
      <c r="C1949" t="s">
        <v>6</v>
      </c>
      <c r="D1949">
        <v>25</v>
      </c>
      <c r="E1949">
        <v>11.7</v>
      </c>
      <c r="F1949">
        <f>IF(martianeum3[[#This Row],[zawartosc '[%']]]&gt;=1,martianeum3[[#This Row],[masa '[kg']]]*martianeum3[[#This Row],[zawartosc '[%']]]*0.01,0)</f>
        <v>2.9250000000000003</v>
      </c>
      <c r="G1949">
        <f>martianeum3[[#This Row],[stan_magazynu '[kg']]]+martianeum3[[#This Row],[ile_kg_materiału_z_ładunku]]</f>
        <v>43.277699999999918</v>
      </c>
      <c r="H1949">
        <f>IF(martianeum3[[#This Row],[stan_po_wydobyciu_z_ładunku]]&gt;=100,100,0)</f>
        <v>0</v>
      </c>
      <c r="I1949">
        <f>martianeum3[[#This Row],[stan_po_wydobyciu_z_ładunku]]-martianeum3[[#This Row],[ile_zabiera_na_orbite]]</f>
        <v>43.277699999999918</v>
      </c>
    </row>
    <row r="1950" spans="1:9" x14ac:dyDescent="0.25">
      <c r="A1950" s="1">
        <v>50589</v>
      </c>
      <c r="B1950">
        <f t="shared" si="30"/>
        <v>43.277699999999918</v>
      </c>
      <c r="C1950" t="s">
        <v>31</v>
      </c>
      <c r="D1950">
        <v>22.2</v>
      </c>
      <c r="E1950">
        <v>0.9</v>
      </c>
      <c r="F1950">
        <f>IF(martianeum3[[#This Row],[zawartosc '[%']]]&gt;=1,martianeum3[[#This Row],[masa '[kg']]]*martianeum3[[#This Row],[zawartosc '[%']]]*0.01,0)</f>
        <v>0</v>
      </c>
      <c r="G1950">
        <f>martianeum3[[#This Row],[stan_magazynu '[kg']]]+martianeum3[[#This Row],[ile_kg_materiału_z_ładunku]]</f>
        <v>43.277699999999918</v>
      </c>
      <c r="H1950">
        <f>IF(martianeum3[[#This Row],[stan_po_wydobyciu_z_ładunku]]&gt;=100,100,0)</f>
        <v>0</v>
      </c>
      <c r="I1950">
        <f>martianeum3[[#This Row],[stan_po_wydobyciu_z_ładunku]]-martianeum3[[#This Row],[ile_zabiera_na_orbite]]</f>
        <v>43.277699999999918</v>
      </c>
    </row>
    <row r="1951" spans="1:9" x14ac:dyDescent="0.25">
      <c r="A1951" s="1">
        <v>50590</v>
      </c>
      <c r="B1951">
        <f t="shared" si="30"/>
        <v>43.277699999999918</v>
      </c>
      <c r="C1951" t="s">
        <v>24</v>
      </c>
      <c r="D1951">
        <v>29.6</v>
      </c>
      <c r="E1951">
        <v>0</v>
      </c>
      <c r="F1951">
        <f>IF(martianeum3[[#This Row],[zawartosc '[%']]]&gt;=1,martianeum3[[#This Row],[masa '[kg']]]*martianeum3[[#This Row],[zawartosc '[%']]]*0.01,0)</f>
        <v>0</v>
      </c>
      <c r="G1951">
        <f>martianeum3[[#This Row],[stan_magazynu '[kg']]]+martianeum3[[#This Row],[ile_kg_materiału_z_ładunku]]</f>
        <v>43.277699999999918</v>
      </c>
      <c r="H1951">
        <f>IF(martianeum3[[#This Row],[stan_po_wydobyciu_z_ładunku]]&gt;=100,100,0)</f>
        <v>0</v>
      </c>
      <c r="I1951">
        <f>martianeum3[[#This Row],[stan_po_wydobyciu_z_ładunku]]-martianeum3[[#This Row],[ile_zabiera_na_orbite]]</f>
        <v>43.277699999999918</v>
      </c>
    </row>
    <row r="1952" spans="1:9" x14ac:dyDescent="0.25">
      <c r="A1952" s="1">
        <v>50591</v>
      </c>
      <c r="B1952">
        <f t="shared" si="30"/>
        <v>43.277699999999918</v>
      </c>
      <c r="C1952" t="s">
        <v>10</v>
      </c>
      <c r="D1952">
        <v>10.1</v>
      </c>
      <c r="E1952">
        <v>0</v>
      </c>
      <c r="F1952">
        <f>IF(martianeum3[[#This Row],[zawartosc '[%']]]&gt;=1,martianeum3[[#This Row],[masa '[kg']]]*martianeum3[[#This Row],[zawartosc '[%']]]*0.01,0)</f>
        <v>0</v>
      </c>
      <c r="G1952">
        <f>martianeum3[[#This Row],[stan_magazynu '[kg']]]+martianeum3[[#This Row],[ile_kg_materiału_z_ładunku]]</f>
        <v>43.277699999999918</v>
      </c>
      <c r="H1952">
        <f>IF(martianeum3[[#This Row],[stan_po_wydobyciu_z_ładunku]]&gt;=100,100,0)</f>
        <v>0</v>
      </c>
      <c r="I1952">
        <f>martianeum3[[#This Row],[stan_po_wydobyciu_z_ładunku]]-martianeum3[[#This Row],[ile_zabiera_na_orbite]]</f>
        <v>43.277699999999918</v>
      </c>
    </row>
    <row r="1953" spans="1:9" x14ac:dyDescent="0.25">
      <c r="A1953" s="1">
        <v>50592</v>
      </c>
      <c r="B1953">
        <f t="shared" si="30"/>
        <v>43.277699999999918</v>
      </c>
      <c r="C1953" t="s">
        <v>9</v>
      </c>
      <c r="D1953">
        <v>26.3</v>
      </c>
      <c r="E1953">
        <v>6.7</v>
      </c>
      <c r="F1953">
        <f>IF(martianeum3[[#This Row],[zawartosc '[%']]]&gt;=1,martianeum3[[#This Row],[masa '[kg']]]*martianeum3[[#This Row],[zawartosc '[%']]]*0.01,0)</f>
        <v>1.7621000000000002</v>
      </c>
      <c r="G1953">
        <f>martianeum3[[#This Row],[stan_magazynu '[kg']]]+martianeum3[[#This Row],[ile_kg_materiału_z_ładunku]]</f>
        <v>45.039799999999914</v>
      </c>
      <c r="H1953">
        <f>IF(martianeum3[[#This Row],[stan_po_wydobyciu_z_ładunku]]&gt;=100,100,0)</f>
        <v>0</v>
      </c>
      <c r="I1953">
        <f>martianeum3[[#This Row],[stan_po_wydobyciu_z_ładunku]]-martianeum3[[#This Row],[ile_zabiera_na_orbite]]</f>
        <v>45.039799999999914</v>
      </c>
    </row>
    <row r="1954" spans="1:9" x14ac:dyDescent="0.25">
      <c r="A1954" s="1">
        <v>50593</v>
      </c>
      <c r="B1954">
        <f t="shared" si="30"/>
        <v>45.039799999999914</v>
      </c>
      <c r="C1954" t="s">
        <v>10</v>
      </c>
      <c r="D1954">
        <v>27.3</v>
      </c>
      <c r="E1954">
        <v>15.3</v>
      </c>
      <c r="F1954">
        <f>IF(martianeum3[[#This Row],[zawartosc '[%']]]&gt;=1,martianeum3[[#This Row],[masa '[kg']]]*martianeum3[[#This Row],[zawartosc '[%']]]*0.01,0)</f>
        <v>4.1769000000000007</v>
      </c>
      <c r="G1954">
        <f>martianeum3[[#This Row],[stan_magazynu '[kg']]]+martianeum3[[#This Row],[ile_kg_materiału_z_ładunku]]</f>
        <v>49.216699999999918</v>
      </c>
      <c r="H1954">
        <f>IF(martianeum3[[#This Row],[stan_po_wydobyciu_z_ładunku]]&gt;=100,100,0)</f>
        <v>0</v>
      </c>
      <c r="I1954">
        <f>martianeum3[[#This Row],[stan_po_wydobyciu_z_ładunku]]-martianeum3[[#This Row],[ile_zabiera_na_orbite]]</f>
        <v>49.216699999999918</v>
      </c>
    </row>
    <row r="1955" spans="1:9" x14ac:dyDescent="0.25">
      <c r="A1955" s="1">
        <v>50594</v>
      </c>
      <c r="B1955">
        <f t="shared" si="30"/>
        <v>49.216699999999918</v>
      </c>
      <c r="C1955" t="s">
        <v>11</v>
      </c>
      <c r="D1955">
        <v>27.8</v>
      </c>
      <c r="E1955">
        <v>0</v>
      </c>
      <c r="F1955">
        <f>IF(martianeum3[[#This Row],[zawartosc '[%']]]&gt;=1,martianeum3[[#This Row],[masa '[kg']]]*martianeum3[[#This Row],[zawartosc '[%']]]*0.01,0)</f>
        <v>0</v>
      </c>
      <c r="G1955">
        <f>martianeum3[[#This Row],[stan_magazynu '[kg']]]+martianeum3[[#This Row],[ile_kg_materiału_z_ładunku]]</f>
        <v>49.216699999999918</v>
      </c>
      <c r="H1955">
        <f>IF(martianeum3[[#This Row],[stan_po_wydobyciu_z_ładunku]]&gt;=100,100,0)</f>
        <v>0</v>
      </c>
      <c r="I1955">
        <f>martianeum3[[#This Row],[stan_po_wydobyciu_z_ładunku]]-martianeum3[[#This Row],[ile_zabiera_na_orbite]]</f>
        <v>49.216699999999918</v>
      </c>
    </row>
    <row r="1956" spans="1:9" x14ac:dyDescent="0.25">
      <c r="A1956" s="1">
        <v>50595</v>
      </c>
      <c r="B1956">
        <f t="shared" si="30"/>
        <v>49.216699999999918</v>
      </c>
      <c r="C1956" t="s">
        <v>6</v>
      </c>
      <c r="D1956">
        <v>16.7</v>
      </c>
      <c r="E1956">
        <v>4.9000000000000004</v>
      </c>
      <c r="F1956">
        <f>IF(martianeum3[[#This Row],[zawartosc '[%']]]&gt;=1,martianeum3[[#This Row],[masa '[kg']]]*martianeum3[[#This Row],[zawartosc '[%']]]*0.01,0)</f>
        <v>0.81830000000000003</v>
      </c>
      <c r="G1956">
        <f>martianeum3[[#This Row],[stan_magazynu '[kg']]]+martianeum3[[#This Row],[ile_kg_materiału_z_ładunku]]</f>
        <v>50.034999999999918</v>
      </c>
      <c r="H1956">
        <f>IF(martianeum3[[#This Row],[stan_po_wydobyciu_z_ładunku]]&gt;=100,100,0)</f>
        <v>0</v>
      </c>
      <c r="I1956">
        <f>martianeum3[[#This Row],[stan_po_wydobyciu_z_ładunku]]-martianeum3[[#This Row],[ile_zabiera_na_orbite]]</f>
        <v>50.034999999999918</v>
      </c>
    </row>
    <row r="1957" spans="1:9" x14ac:dyDescent="0.25">
      <c r="A1957" s="1">
        <v>50596</v>
      </c>
      <c r="B1957">
        <f t="shared" si="30"/>
        <v>50.034999999999918</v>
      </c>
      <c r="C1957" t="s">
        <v>15</v>
      </c>
      <c r="D1957">
        <v>15</v>
      </c>
      <c r="E1957">
        <v>9.4</v>
      </c>
      <c r="F1957">
        <f>IF(martianeum3[[#This Row],[zawartosc '[%']]]&gt;=1,martianeum3[[#This Row],[masa '[kg']]]*martianeum3[[#This Row],[zawartosc '[%']]]*0.01,0)</f>
        <v>1.41</v>
      </c>
      <c r="G1957">
        <f>martianeum3[[#This Row],[stan_magazynu '[kg']]]+martianeum3[[#This Row],[ile_kg_materiału_z_ładunku]]</f>
        <v>51.444999999999915</v>
      </c>
      <c r="H1957">
        <f>IF(martianeum3[[#This Row],[stan_po_wydobyciu_z_ładunku]]&gt;=100,100,0)</f>
        <v>0</v>
      </c>
      <c r="I1957">
        <f>martianeum3[[#This Row],[stan_po_wydobyciu_z_ładunku]]-martianeum3[[#This Row],[ile_zabiera_na_orbite]]</f>
        <v>51.444999999999915</v>
      </c>
    </row>
    <row r="1958" spans="1:9" x14ac:dyDescent="0.25">
      <c r="A1958" s="1">
        <v>50597</v>
      </c>
      <c r="B1958">
        <f t="shared" si="30"/>
        <v>51.444999999999915</v>
      </c>
      <c r="C1958" t="s">
        <v>10</v>
      </c>
      <c r="D1958">
        <v>10.4</v>
      </c>
      <c r="E1958">
        <v>28.5</v>
      </c>
      <c r="F1958">
        <f>IF(martianeum3[[#This Row],[zawartosc '[%']]]&gt;=1,martianeum3[[#This Row],[masa '[kg']]]*martianeum3[[#This Row],[zawartosc '[%']]]*0.01,0)</f>
        <v>2.9640000000000004</v>
      </c>
      <c r="G1958">
        <f>martianeum3[[#This Row],[stan_magazynu '[kg']]]+martianeum3[[#This Row],[ile_kg_materiału_z_ładunku]]</f>
        <v>54.408999999999914</v>
      </c>
      <c r="H1958">
        <f>IF(martianeum3[[#This Row],[stan_po_wydobyciu_z_ładunku]]&gt;=100,100,0)</f>
        <v>0</v>
      </c>
      <c r="I1958">
        <f>martianeum3[[#This Row],[stan_po_wydobyciu_z_ładunku]]-martianeum3[[#This Row],[ile_zabiera_na_orbite]]</f>
        <v>54.408999999999914</v>
      </c>
    </row>
    <row r="1959" spans="1:9" x14ac:dyDescent="0.25">
      <c r="A1959" s="1">
        <v>50598</v>
      </c>
      <c r="B1959">
        <f t="shared" si="30"/>
        <v>54.408999999999914</v>
      </c>
      <c r="C1959" t="s">
        <v>15</v>
      </c>
      <c r="D1959">
        <v>18.100000000000001</v>
      </c>
      <c r="E1959">
        <v>9.6</v>
      </c>
      <c r="F1959">
        <f>IF(martianeum3[[#This Row],[zawartosc '[%']]]&gt;=1,martianeum3[[#This Row],[masa '[kg']]]*martianeum3[[#This Row],[zawartosc '[%']]]*0.01,0)</f>
        <v>1.7376000000000003</v>
      </c>
      <c r="G1959">
        <f>martianeum3[[#This Row],[stan_magazynu '[kg']]]+martianeum3[[#This Row],[ile_kg_materiału_z_ładunku]]</f>
        <v>56.146599999999914</v>
      </c>
      <c r="H1959">
        <f>IF(martianeum3[[#This Row],[stan_po_wydobyciu_z_ładunku]]&gt;=100,100,0)</f>
        <v>0</v>
      </c>
      <c r="I1959">
        <f>martianeum3[[#This Row],[stan_po_wydobyciu_z_ładunku]]-martianeum3[[#This Row],[ile_zabiera_na_orbite]]</f>
        <v>56.146599999999914</v>
      </c>
    </row>
    <row r="1960" spans="1:9" x14ac:dyDescent="0.25">
      <c r="A1960" s="1">
        <v>50599</v>
      </c>
      <c r="B1960">
        <f t="shared" si="30"/>
        <v>56.146599999999914</v>
      </c>
      <c r="C1960" t="s">
        <v>33</v>
      </c>
      <c r="D1960">
        <v>26.7</v>
      </c>
      <c r="E1960">
        <v>1.5</v>
      </c>
      <c r="F1960">
        <f>IF(martianeum3[[#This Row],[zawartosc '[%']]]&gt;=1,martianeum3[[#This Row],[masa '[kg']]]*martianeum3[[#This Row],[zawartosc '[%']]]*0.01,0)</f>
        <v>0.40049999999999997</v>
      </c>
      <c r="G1960">
        <f>martianeum3[[#This Row],[stan_magazynu '[kg']]]+martianeum3[[#This Row],[ile_kg_materiału_z_ładunku]]</f>
        <v>56.547099999999915</v>
      </c>
      <c r="H1960">
        <f>IF(martianeum3[[#This Row],[stan_po_wydobyciu_z_ładunku]]&gt;=100,100,0)</f>
        <v>0</v>
      </c>
      <c r="I1960">
        <f>martianeum3[[#This Row],[stan_po_wydobyciu_z_ładunku]]-martianeum3[[#This Row],[ile_zabiera_na_orbite]]</f>
        <v>56.547099999999915</v>
      </c>
    </row>
    <row r="1961" spans="1:9" x14ac:dyDescent="0.25">
      <c r="A1961" s="1">
        <v>50600</v>
      </c>
      <c r="B1961">
        <f t="shared" si="30"/>
        <v>56.547099999999915</v>
      </c>
      <c r="C1961" t="s">
        <v>13</v>
      </c>
      <c r="D1961">
        <v>22.9</v>
      </c>
      <c r="E1961">
        <v>8.9</v>
      </c>
      <c r="F1961">
        <f>IF(martianeum3[[#This Row],[zawartosc '[%']]]&gt;=1,martianeum3[[#This Row],[masa '[kg']]]*martianeum3[[#This Row],[zawartosc '[%']]]*0.01,0)</f>
        <v>2.0381</v>
      </c>
      <c r="G1961">
        <f>martianeum3[[#This Row],[stan_magazynu '[kg']]]+martianeum3[[#This Row],[ile_kg_materiału_z_ładunku]]</f>
        <v>58.585199999999915</v>
      </c>
      <c r="H1961">
        <f>IF(martianeum3[[#This Row],[stan_po_wydobyciu_z_ładunku]]&gt;=100,100,0)</f>
        <v>0</v>
      </c>
      <c r="I1961">
        <f>martianeum3[[#This Row],[stan_po_wydobyciu_z_ładunku]]-martianeum3[[#This Row],[ile_zabiera_na_orbite]]</f>
        <v>58.585199999999915</v>
      </c>
    </row>
    <row r="1962" spans="1:9" x14ac:dyDescent="0.25">
      <c r="A1962" s="1">
        <v>50601</v>
      </c>
      <c r="B1962">
        <f t="shared" si="30"/>
        <v>58.585199999999915</v>
      </c>
      <c r="C1962" t="s">
        <v>15</v>
      </c>
      <c r="D1962">
        <v>29.3</v>
      </c>
      <c r="E1962">
        <v>0</v>
      </c>
      <c r="F1962">
        <f>IF(martianeum3[[#This Row],[zawartosc '[%']]]&gt;=1,martianeum3[[#This Row],[masa '[kg']]]*martianeum3[[#This Row],[zawartosc '[%']]]*0.01,0)</f>
        <v>0</v>
      </c>
      <c r="G1962">
        <f>martianeum3[[#This Row],[stan_magazynu '[kg']]]+martianeum3[[#This Row],[ile_kg_materiału_z_ładunku]]</f>
        <v>58.585199999999915</v>
      </c>
      <c r="H1962">
        <f>IF(martianeum3[[#This Row],[stan_po_wydobyciu_z_ładunku]]&gt;=100,100,0)</f>
        <v>0</v>
      </c>
      <c r="I1962">
        <f>martianeum3[[#This Row],[stan_po_wydobyciu_z_ładunku]]-martianeum3[[#This Row],[ile_zabiera_na_orbite]]</f>
        <v>58.585199999999915</v>
      </c>
    </row>
    <row r="1963" spans="1:9" x14ac:dyDescent="0.25">
      <c r="A1963" s="1">
        <v>50602</v>
      </c>
      <c r="B1963">
        <f t="shared" si="30"/>
        <v>58.585199999999915</v>
      </c>
      <c r="C1963" t="s">
        <v>7</v>
      </c>
      <c r="D1963">
        <v>26.4</v>
      </c>
      <c r="E1963">
        <v>3.2</v>
      </c>
      <c r="F1963">
        <f>IF(martianeum3[[#This Row],[zawartosc '[%']]]&gt;=1,martianeum3[[#This Row],[masa '[kg']]]*martianeum3[[#This Row],[zawartosc '[%']]]*0.01,0)</f>
        <v>0.84480000000000011</v>
      </c>
      <c r="G1963">
        <f>martianeum3[[#This Row],[stan_magazynu '[kg']]]+martianeum3[[#This Row],[ile_kg_materiału_z_ładunku]]</f>
        <v>59.429999999999914</v>
      </c>
      <c r="H1963">
        <f>IF(martianeum3[[#This Row],[stan_po_wydobyciu_z_ładunku]]&gt;=100,100,0)</f>
        <v>0</v>
      </c>
      <c r="I1963">
        <f>martianeum3[[#This Row],[stan_po_wydobyciu_z_ładunku]]-martianeum3[[#This Row],[ile_zabiera_na_orbite]]</f>
        <v>59.429999999999914</v>
      </c>
    </row>
    <row r="1964" spans="1:9" x14ac:dyDescent="0.25">
      <c r="A1964" s="1">
        <v>50603</v>
      </c>
      <c r="B1964">
        <f t="shared" si="30"/>
        <v>59.429999999999914</v>
      </c>
      <c r="C1964" t="s">
        <v>18</v>
      </c>
      <c r="D1964">
        <v>20</v>
      </c>
      <c r="E1964">
        <v>7.3</v>
      </c>
      <c r="F1964">
        <f>IF(martianeum3[[#This Row],[zawartosc '[%']]]&gt;=1,martianeum3[[#This Row],[masa '[kg']]]*martianeum3[[#This Row],[zawartosc '[%']]]*0.01,0)</f>
        <v>1.46</v>
      </c>
      <c r="G1964">
        <f>martianeum3[[#This Row],[stan_magazynu '[kg']]]+martianeum3[[#This Row],[ile_kg_materiału_z_ładunku]]</f>
        <v>60.889999999999915</v>
      </c>
      <c r="H1964">
        <f>IF(martianeum3[[#This Row],[stan_po_wydobyciu_z_ładunku]]&gt;=100,100,0)</f>
        <v>0</v>
      </c>
      <c r="I1964">
        <f>martianeum3[[#This Row],[stan_po_wydobyciu_z_ładunku]]-martianeum3[[#This Row],[ile_zabiera_na_orbite]]</f>
        <v>60.889999999999915</v>
      </c>
    </row>
    <row r="1965" spans="1:9" x14ac:dyDescent="0.25">
      <c r="A1965" s="1">
        <v>50604</v>
      </c>
      <c r="B1965">
        <f t="shared" si="30"/>
        <v>60.889999999999915</v>
      </c>
      <c r="C1965" t="s">
        <v>11</v>
      </c>
      <c r="D1965">
        <v>17.100000000000001</v>
      </c>
      <c r="E1965">
        <v>0</v>
      </c>
      <c r="F1965">
        <f>IF(martianeum3[[#This Row],[zawartosc '[%']]]&gt;=1,martianeum3[[#This Row],[masa '[kg']]]*martianeum3[[#This Row],[zawartosc '[%']]]*0.01,0)</f>
        <v>0</v>
      </c>
      <c r="G1965">
        <f>martianeum3[[#This Row],[stan_magazynu '[kg']]]+martianeum3[[#This Row],[ile_kg_materiału_z_ładunku]]</f>
        <v>60.889999999999915</v>
      </c>
      <c r="H1965">
        <f>IF(martianeum3[[#This Row],[stan_po_wydobyciu_z_ładunku]]&gt;=100,100,0)</f>
        <v>0</v>
      </c>
      <c r="I1965">
        <f>martianeum3[[#This Row],[stan_po_wydobyciu_z_ładunku]]-martianeum3[[#This Row],[ile_zabiera_na_orbite]]</f>
        <v>60.889999999999915</v>
      </c>
    </row>
    <row r="1966" spans="1:9" x14ac:dyDescent="0.25">
      <c r="A1966" s="1">
        <v>50605</v>
      </c>
      <c r="B1966">
        <f t="shared" si="30"/>
        <v>60.889999999999915</v>
      </c>
      <c r="C1966" t="s">
        <v>5</v>
      </c>
      <c r="D1966">
        <v>18.8</v>
      </c>
      <c r="E1966">
        <v>0</v>
      </c>
      <c r="F1966">
        <f>IF(martianeum3[[#This Row],[zawartosc '[%']]]&gt;=1,martianeum3[[#This Row],[masa '[kg']]]*martianeum3[[#This Row],[zawartosc '[%']]]*0.01,0)</f>
        <v>0</v>
      </c>
      <c r="G1966">
        <f>martianeum3[[#This Row],[stan_magazynu '[kg']]]+martianeum3[[#This Row],[ile_kg_materiału_z_ładunku]]</f>
        <v>60.889999999999915</v>
      </c>
      <c r="H1966">
        <f>IF(martianeum3[[#This Row],[stan_po_wydobyciu_z_ładunku]]&gt;=100,100,0)</f>
        <v>0</v>
      </c>
      <c r="I1966">
        <f>martianeum3[[#This Row],[stan_po_wydobyciu_z_ładunku]]-martianeum3[[#This Row],[ile_zabiera_na_orbite]]</f>
        <v>60.889999999999915</v>
      </c>
    </row>
    <row r="1967" spans="1:9" x14ac:dyDescent="0.25">
      <c r="A1967" s="1">
        <v>50606</v>
      </c>
      <c r="B1967">
        <f t="shared" si="30"/>
        <v>60.889999999999915</v>
      </c>
      <c r="C1967" t="s">
        <v>13</v>
      </c>
      <c r="D1967">
        <v>12.6</v>
      </c>
      <c r="E1967">
        <v>4.4000000000000004</v>
      </c>
      <c r="F1967">
        <f>IF(martianeum3[[#This Row],[zawartosc '[%']]]&gt;=1,martianeum3[[#This Row],[masa '[kg']]]*martianeum3[[#This Row],[zawartosc '[%']]]*0.01,0)</f>
        <v>0.55440000000000011</v>
      </c>
      <c r="G1967">
        <f>martianeum3[[#This Row],[stan_magazynu '[kg']]]+martianeum3[[#This Row],[ile_kg_materiału_z_ładunku]]</f>
        <v>61.444399999999916</v>
      </c>
      <c r="H1967">
        <f>IF(martianeum3[[#This Row],[stan_po_wydobyciu_z_ładunku]]&gt;=100,100,0)</f>
        <v>0</v>
      </c>
      <c r="I1967">
        <f>martianeum3[[#This Row],[stan_po_wydobyciu_z_ładunku]]-martianeum3[[#This Row],[ile_zabiera_na_orbite]]</f>
        <v>61.444399999999916</v>
      </c>
    </row>
    <row r="1968" spans="1:9" x14ac:dyDescent="0.25">
      <c r="A1968" s="1">
        <v>50607</v>
      </c>
      <c r="B1968">
        <f t="shared" si="30"/>
        <v>61.444399999999916</v>
      </c>
      <c r="C1968" t="s">
        <v>22</v>
      </c>
      <c r="D1968">
        <v>24</v>
      </c>
      <c r="E1968">
        <v>0</v>
      </c>
      <c r="F1968">
        <f>IF(martianeum3[[#This Row],[zawartosc '[%']]]&gt;=1,martianeum3[[#This Row],[masa '[kg']]]*martianeum3[[#This Row],[zawartosc '[%']]]*0.01,0)</f>
        <v>0</v>
      </c>
      <c r="G1968">
        <f>martianeum3[[#This Row],[stan_magazynu '[kg']]]+martianeum3[[#This Row],[ile_kg_materiału_z_ładunku]]</f>
        <v>61.444399999999916</v>
      </c>
      <c r="H1968">
        <f>IF(martianeum3[[#This Row],[stan_po_wydobyciu_z_ładunku]]&gt;=100,100,0)</f>
        <v>0</v>
      </c>
      <c r="I1968">
        <f>martianeum3[[#This Row],[stan_po_wydobyciu_z_ładunku]]-martianeum3[[#This Row],[ile_zabiera_na_orbite]]</f>
        <v>61.444399999999916</v>
      </c>
    </row>
    <row r="1969" spans="1:9" x14ac:dyDescent="0.25">
      <c r="A1969" s="1">
        <v>50608</v>
      </c>
      <c r="B1969">
        <f t="shared" si="30"/>
        <v>61.444399999999916</v>
      </c>
      <c r="C1969" t="s">
        <v>19</v>
      </c>
      <c r="D1969">
        <v>13.4</v>
      </c>
      <c r="E1969">
        <v>35.6</v>
      </c>
      <c r="F1969">
        <f>IF(martianeum3[[#This Row],[zawartosc '[%']]]&gt;=1,martianeum3[[#This Row],[masa '[kg']]]*martianeum3[[#This Row],[zawartosc '[%']]]*0.01,0)</f>
        <v>4.7704000000000004</v>
      </c>
      <c r="G1969">
        <f>martianeum3[[#This Row],[stan_magazynu '[kg']]]+martianeum3[[#This Row],[ile_kg_materiału_z_ładunku]]</f>
        <v>66.214799999999912</v>
      </c>
      <c r="H1969">
        <f>IF(martianeum3[[#This Row],[stan_po_wydobyciu_z_ładunku]]&gt;=100,100,0)</f>
        <v>0</v>
      </c>
      <c r="I1969">
        <f>martianeum3[[#This Row],[stan_po_wydobyciu_z_ładunku]]-martianeum3[[#This Row],[ile_zabiera_na_orbite]]</f>
        <v>66.214799999999912</v>
      </c>
    </row>
    <row r="1970" spans="1:9" x14ac:dyDescent="0.25">
      <c r="A1970" s="1">
        <v>50609</v>
      </c>
      <c r="B1970">
        <f t="shared" si="30"/>
        <v>66.214799999999912</v>
      </c>
      <c r="C1970" t="s">
        <v>10</v>
      </c>
      <c r="D1970">
        <v>25.7</v>
      </c>
      <c r="E1970">
        <v>21.1</v>
      </c>
      <c r="F1970">
        <f>IF(martianeum3[[#This Row],[zawartosc '[%']]]&gt;=1,martianeum3[[#This Row],[masa '[kg']]]*martianeum3[[#This Row],[zawartosc '[%']]]*0.01,0)</f>
        <v>5.4226999999999999</v>
      </c>
      <c r="G1970">
        <f>martianeum3[[#This Row],[stan_magazynu '[kg']]]+martianeum3[[#This Row],[ile_kg_materiału_z_ładunku]]</f>
        <v>71.637499999999918</v>
      </c>
      <c r="H1970">
        <f>IF(martianeum3[[#This Row],[stan_po_wydobyciu_z_ładunku]]&gt;=100,100,0)</f>
        <v>0</v>
      </c>
      <c r="I1970">
        <f>martianeum3[[#This Row],[stan_po_wydobyciu_z_ładunku]]-martianeum3[[#This Row],[ile_zabiera_na_orbite]]</f>
        <v>71.637499999999918</v>
      </c>
    </row>
    <row r="1971" spans="1:9" x14ac:dyDescent="0.25">
      <c r="A1971" s="1">
        <v>50610</v>
      </c>
      <c r="B1971">
        <f t="shared" si="30"/>
        <v>71.637499999999918</v>
      </c>
      <c r="C1971" t="s">
        <v>21</v>
      </c>
      <c r="D1971">
        <v>24.9</v>
      </c>
      <c r="E1971">
        <v>2</v>
      </c>
      <c r="F1971">
        <f>IF(martianeum3[[#This Row],[zawartosc '[%']]]&gt;=1,martianeum3[[#This Row],[masa '[kg']]]*martianeum3[[#This Row],[zawartosc '[%']]]*0.01,0)</f>
        <v>0.498</v>
      </c>
      <c r="G1971">
        <f>martianeum3[[#This Row],[stan_magazynu '[kg']]]+martianeum3[[#This Row],[ile_kg_materiału_z_ładunku]]</f>
        <v>72.135499999999922</v>
      </c>
      <c r="H1971">
        <f>IF(martianeum3[[#This Row],[stan_po_wydobyciu_z_ładunku]]&gt;=100,100,0)</f>
        <v>0</v>
      </c>
      <c r="I1971">
        <f>martianeum3[[#This Row],[stan_po_wydobyciu_z_ładunku]]-martianeum3[[#This Row],[ile_zabiera_na_orbite]]</f>
        <v>72.135499999999922</v>
      </c>
    </row>
    <row r="1972" spans="1:9" x14ac:dyDescent="0.25">
      <c r="A1972" s="1">
        <v>50611</v>
      </c>
      <c r="B1972">
        <f t="shared" si="30"/>
        <v>72.135499999999922</v>
      </c>
      <c r="C1972" t="s">
        <v>11</v>
      </c>
      <c r="D1972">
        <v>12.5</v>
      </c>
      <c r="E1972">
        <v>0</v>
      </c>
      <c r="F1972">
        <f>IF(martianeum3[[#This Row],[zawartosc '[%']]]&gt;=1,martianeum3[[#This Row],[masa '[kg']]]*martianeum3[[#This Row],[zawartosc '[%']]]*0.01,0)</f>
        <v>0</v>
      </c>
      <c r="G1972">
        <f>martianeum3[[#This Row],[stan_magazynu '[kg']]]+martianeum3[[#This Row],[ile_kg_materiału_z_ładunku]]</f>
        <v>72.135499999999922</v>
      </c>
      <c r="H1972">
        <f>IF(martianeum3[[#This Row],[stan_po_wydobyciu_z_ładunku]]&gt;=100,100,0)</f>
        <v>0</v>
      </c>
      <c r="I1972">
        <f>martianeum3[[#This Row],[stan_po_wydobyciu_z_ładunku]]-martianeum3[[#This Row],[ile_zabiera_na_orbite]]</f>
        <v>72.135499999999922</v>
      </c>
    </row>
    <row r="1973" spans="1:9" x14ac:dyDescent="0.25">
      <c r="A1973" s="1">
        <v>50612</v>
      </c>
      <c r="B1973">
        <f t="shared" si="30"/>
        <v>72.135499999999922</v>
      </c>
      <c r="C1973" t="s">
        <v>10</v>
      </c>
      <c r="D1973">
        <v>21.8</v>
      </c>
      <c r="E1973">
        <v>0</v>
      </c>
      <c r="F1973">
        <f>IF(martianeum3[[#This Row],[zawartosc '[%']]]&gt;=1,martianeum3[[#This Row],[masa '[kg']]]*martianeum3[[#This Row],[zawartosc '[%']]]*0.01,0)</f>
        <v>0</v>
      </c>
      <c r="G1973">
        <f>martianeum3[[#This Row],[stan_magazynu '[kg']]]+martianeum3[[#This Row],[ile_kg_materiału_z_ładunku]]</f>
        <v>72.135499999999922</v>
      </c>
      <c r="H1973">
        <f>IF(martianeum3[[#This Row],[stan_po_wydobyciu_z_ładunku]]&gt;=100,100,0)</f>
        <v>0</v>
      </c>
      <c r="I1973">
        <f>martianeum3[[#This Row],[stan_po_wydobyciu_z_ładunku]]-martianeum3[[#This Row],[ile_zabiera_na_orbite]]</f>
        <v>72.135499999999922</v>
      </c>
    </row>
    <row r="1974" spans="1:9" x14ac:dyDescent="0.25">
      <c r="A1974" s="1">
        <v>50613</v>
      </c>
      <c r="B1974">
        <f t="shared" si="30"/>
        <v>72.135499999999922</v>
      </c>
      <c r="C1974" t="s">
        <v>5</v>
      </c>
      <c r="D1974">
        <v>15.8</v>
      </c>
      <c r="E1974">
        <v>6.7</v>
      </c>
      <c r="F1974">
        <f>IF(martianeum3[[#This Row],[zawartosc '[%']]]&gt;=1,martianeum3[[#This Row],[masa '[kg']]]*martianeum3[[#This Row],[zawartosc '[%']]]*0.01,0)</f>
        <v>1.0586000000000002</v>
      </c>
      <c r="G1974">
        <f>martianeum3[[#This Row],[stan_magazynu '[kg']]]+martianeum3[[#This Row],[ile_kg_materiału_z_ładunku]]</f>
        <v>73.194099999999921</v>
      </c>
      <c r="H1974">
        <f>IF(martianeum3[[#This Row],[stan_po_wydobyciu_z_ładunku]]&gt;=100,100,0)</f>
        <v>0</v>
      </c>
      <c r="I1974">
        <f>martianeum3[[#This Row],[stan_po_wydobyciu_z_ładunku]]-martianeum3[[#This Row],[ile_zabiera_na_orbite]]</f>
        <v>73.194099999999921</v>
      </c>
    </row>
    <row r="1975" spans="1:9" x14ac:dyDescent="0.25">
      <c r="A1975" s="1">
        <v>50614</v>
      </c>
      <c r="B1975">
        <f t="shared" si="30"/>
        <v>73.194099999999921</v>
      </c>
      <c r="C1975" t="s">
        <v>12</v>
      </c>
      <c r="D1975">
        <v>13.9</v>
      </c>
      <c r="E1975">
        <v>0</v>
      </c>
      <c r="F1975">
        <f>IF(martianeum3[[#This Row],[zawartosc '[%']]]&gt;=1,martianeum3[[#This Row],[masa '[kg']]]*martianeum3[[#This Row],[zawartosc '[%']]]*0.01,0)</f>
        <v>0</v>
      </c>
      <c r="G1975">
        <f>martianeum3[[#This Row],[stan_magazynu '[kg']]]+martianeum3[[#This Row],[ile_kg_materiału_z_ładunku]]</f>
        <v>73.194099999999921</v>
      </c>
      <c r="H1975">
        <f>IF(martianeum3[[#This Row],[stan_po_wydobyciu_z_ładunku]]&gt;=100,100,0)</f>
        <v>0</v>
      </c>
      <c r="I1975">
        <f>martianeum3[[#This Row],[stan_po_wydobyciu_z_ładunku]]-martianeum3[[#This Row],[ile_zabiera_na_orbite]]</f>
        <v>73.194099999999921</v>
      </c>
    </row>
    <row r="1976" spans="1:9" x14ac:dyDescent="0.25">
      <c r="A1976" s="1">
        <v>50615</v>
      </c>
      <c r="B1976">
        <f t="shared" si="30"/>
        <v>73.194099999999921</v>
      </c>
      <c r="C1976" t="s">
        <v>20</v>
      </c>
      <c r="D1976">
        <v>12.2</v>
      </c>
      <c r="E1976">
        <v>4.4000000000000004</v>
      </c>
      <c r="F1976">
        <f>IF(martianeum3[[#This Row],[zawartosc '[%']]]&gt;=1,martianeum3[[#This Row],[masa '[kg']]]*martianeum3[[#This Row],[zawartosc '[%']]]*0.01,0)</f>
        <v>0.53680000000000005</v>
      </c>
      <c r="G1976">
        <f>martianeum3[[#This Row],[stan_magazynu '[kg']]]+martianeum3[[#This Row],[ile_kg_materiału_z_ładunku]]</f>
        <v>73.73089999999992</v>
      </c>
      <c r="H1976">
        <f>IF(martianeum3[[#This Row],[stan_po_wydobyciu_z_ładunku]]&gt;=100,100,0)</f>
        <v>0</v>
      </c>
      <c r="I1976">
        <f>martianeum3[[#This Row],[stan_po_wydobyciu_z_ładunku]]-martianeum3[[#This Row],[ile_zabiera_na_orbite]]</f>
        <v>73.73089999999992</v>
      </c>
    </row>
    <row r="1977" spans="1:9" x14ac:dyDescent="0.25">
      <c r="A1977" s="1">
        <v>50616</v>
      </c>
      <c r="B1977">
        <f t="shared" si="30"/>
        <v>73.73089999999992</v>
      </c>
      <c r="C1977" t="s">
        <v>11</v>
      </c>
      <c r="D1977">
        <v>12.2</v>
      </c>
      <c r="E1977">
        <v>0</v>
      </c>
      <c r="F1977">
        <f>IF(martianeum3[[#This Row],[zawartosc '[%']]]&gt;=1,martianeum3[[#This Row],[masa '[kg']]]*martianeum3[[#This Row],[zawartosc '[%']]]*0.01,0)</f>
        <v>0</v>
      </c>
      <c r="G1977">
        <f>martianeum3[[#This Row],[stan_magazynu '[kg']]]+martianeum3[[#This Row],[ile_kg_materiału_z_ładunku]]</f>
        <v>73.73089999999992</v>
      </c>
      <c r="H1977">
        <f>IF(martianeum3[[#This Row],[stan_po_wydobyciu_z_ładunku]]&gt;=100,100,0)</f>
        <v>0</v>
      </c>
      <c r="I1977">
        <f>martianeum3[[#This Row],[stan_po_wydobyciu_z_ładunku]]-martianeum3[[#This Row],[ile_zabiera_na_orbite]]</f>
        <v>73.73089999999992</v>
      </c>
    </row>
    <row r="1978" spans="1:9" x14ac:dyDescent="0.25">
      <c r="A1978" s="1">
        <v>50617</v>
      </c>
      <c r="B1978">
        <f t="shared" si="30"/>
        <v>73.73089999999992</v>
      </c>
      <c r="C1978" t="s">
        <v>19</v>
      </c>
      <c r="D1978">
        <v>13.7</v>
      </c>
      <c r="E1978">
        <v>28</v>
      </c>
      <c r="F1978">
        <f>IF(martianeum3[[#This Row],[zawartosc '[%']]]&gt;=1,martianeum3[[#This Row],[masa '[kg']]]*martianeum3[[#This Row],[zawartosc '[%']]]*0.01,0)</f>
        <v>3.8359999999999999</v>
      </c>
      <c r="G1978">
        <f>martianeum3[[#This Row],[stan_magazynu '[kg']]]+martianeum3[[#This Row],[ile_kg_materiału_z_ładunku]]</f>
        <v>77.566899999999919</v>
      </c>
      <c r="H1978">
        <f>IF(martianeum3[[#This Row],[stan_po_wydobyciu_z_ładunku]]&gt;=100,100,0)</f>
        <v>0</v>
      </c>
      <c r="I1978">
        <f>martianeum3[[#This Row],[stan_po_wydobyciu_z_ładunku]]-martianeum3[[#This Row],[ile_zabiera_na_orbite]]</f>
        <v>77.566899999999919</v>
      </c>
    </row>
    <row r="1979" spans="1:9" x14ac:dyDescent="0.25">
      <c r="A1979" s="1">
        <v>50618</v>
      </c>
      <c r="B1979">
        <f t="shared" si="30"/>
        <v>77.566899999999919</v>
      </c>
      <c r="C1979" t="s">
        <v>17</v>
      </c>
      <c r="D1979">
        <v>27.9</v>
      </c>
      <c r="E1979">
        <v>0</v>
      </c>
      <c r="F1979">
        <f>IF(martianeum3[[#This Row],[zawartosc '[%']]]&gt;=1,martianeum3[[#This Row],[masa '[kg']]]*martianeum3[[#This Row],[zawartosc '[%']]]*0.01,0)</f>
        <v>0</v>
      </c>
      <c r="G1979">
        <f>martianeum3[[#This Row],[stan_magazynu '[kg']]]+martianeum3[[#This Row],[ile_kg_materiału_z_ładunku]]</f>
        <v>77.566899999999919</v>
      </c>
      <c r="H1979">
        <f>IF(martianeum3[[#This Row],[stan_po_wydobyciu_z_ładunku]]&gt;=100,100,0)</f>
        <v>0</v>
      </c>
      <c r="I1979">
        <f>martianeum3[[#This Row],[stan_po_wydobyciu_z_ładunku]]-martianeum3[[#This Row],[ile_zabiera_na_orbite]]</f>
        <v>77.566899999999919</v>
      </c>
    </row>
    <row r="1980" spans="1:9" x14ac:dyDescent="0.25">
      <c r="A1980" s="1">
        <v>50619</v>
      </c>
      <c r="B1980">
        <f t="shared" si="30"/>
        <v>77.566899999999919</v>
      </c>
      <c r="C1980" t="s">
        <v>13</v>
      </c>
      <c r="D1980">
        <v>25.6</v>
      </c>
      <c r="E1980">
        <v>1.7</v>
      </c>
      <c r="F1980">
        <f>IF(martianeum3[[#This Row],[zawartosc '[%']]]&gt;=1,martianeum3[[#This Row],[masa '[kg']]]*martianeum3[[#This Row],[zawartosc '[%']]]*0.01,0)</f>
        <v>0.43520000000000003</v>
      </c>
      <c r="G1980">
        <f>martianeum3[[#This Row],[stan_magazynu '[kg']]]+martianeum3[[#This Row],[ile_kg_materiału_z_ładunku]]</f>
        <v>78.002099999999913</v>
      </c>
      <c r="H1980">
        <f>IF(martianeum3[[#This Row],[stan_po_wydobyciu_z_ładunku]]&gt;=100,100,0)</f>
        <v>0</v>
      </c>
      <c r="I1980">
        <f>martianeum3[[#This Row],[stan_po_wydobyciu_z_ładunku]]-martianeum3[[#This Row],[ile_zabiera_na_orbite]]</f>
        <v>78.002099999999913</v>
      </c>
    </row>
    <row r="1981" spans="1:9" x14ac:dyDescent="0.25">
      <c r="A1981" s="1">
        <v>50620</v>
      </c>
      <c r="B1981">
        <f t="shared" si="30"/>
        <v>78.002099999999913</v>
      </c>
      <c r="C1981" t="s">
        <v>14</v>
      </c>
      <c r="D1981">
        <v>11.7</v>
      </c>
      <c r="E1981">
        <v>4.5999999999999996</v>
      </c>
      <c r="F1981">
        <f>IF(martianeum3[[#This Row],[zawartosc '[%']]]&gt;=1,martianeum3[[#This Row],[masa '[kg']]]*martianeum3[[#This Row],[zawartosc '[%']]]*0.01,0)</f>
        <v>0.5381999999999999</v>
      </c>
      <c r="G1981">
        <f>martianeum3[[#This Row],[stan_magazynu '[kg']]]+martianeum3[[#This Row],[ile_kg_materiału_z_ładunku]]</f>
        <v>78.540299999999917</v>
      </c>
      <c r="H1981">
        <f>IF(martianeum3[[#This Row],[stan_po_wydobyciu_z_ładunku]]&gt;=100,100,0)</f>
        <v>0</v>
      </c>
      <c r="I1981">
        <f>martianeum3[[#This Row],[stan_po_wydobyciu_z_ładunku]]-martianeum3[[#This Row],[ile_zabiera_na_orbite]]</f>
        <v>78.540299999999917</v>
      </c>
    </row>
    <row r="1982" spans="1:9" x14ac:dyDescent="0.25">
      <c r="A1982" s="1">
        <v>50621</v>
      </c>
      <c r="B1982">
        <f t="shared" si="30"/>
        <v>78.540299999999917</v>
      </c>
      <c r="C1982" t="s">
        <v>8</v>
      </c>
      <c r="D1982">
        <v>27.3</v>
      </c>
      <c r="E1982">
        <v>0</v>
      </c>
      <c r="F1982">
        <f>IF(martianeum3[[#This Row],[zawartosc '[%']]]&gt;=1,martianeum3[[#This Row],[masa '[kg']]]*martianeum3[[#This Row],[zawartosc '[%']]]*0.01,0)</f>
        <v>0</v>
      </c>
      <c r="G1982">
        <f>martianeum3[[#This Row],[stan_magazynu '[kg']]]+martianeum3[[#This Row],[ile_kg_materiału_z_ładunku]]</f>
        <v>78.540299999999917</v>
      </c>
      <c r="H1982">
        <f>IF(martianeum3[[#This Row],[stan_po_wydobyciu_z_ładunku]]&gt;=100,100,0)</f>
        <v>0</v>
      </c>
      <c r="I1982">
        <f>martianeum3[[#This Row],[stan_po_wydobyciu_z_ładunku]]-martianeum3[[#This Row],[ile_zabiera_na_orbite]]</f>
        <v>78.540299999999917</v>
      </c>
    </row>
    <row r="1983" spans="1:9" x14ac:dyDescent="0.25">
      <c r="A1983" s="1">
        <v>50622</v>
      </c>
      <c r="B1983">
        <f t="shared" si="30"/>
        <v>78.540299999999917</v>
      </c>
      <c r="C1983" t="s">
        <v>11</v>
      </c>
      <c r="D1983">
        <v>25.6</v>
      </c>
      <c r="E1983">
        <v>18.2</v>
      </c>
      <c r="F1983">
        <f>IF(martianeum3[[#This Row],[zawartosc '[%']]]&gt;=1,martianeum3[[#This Row],[masa '[kg']]]*martianeum3[[#This Row],[zawartosc '[%']]]*0.01,0)</f>
        <v>4.6592000000000002</v>
      </c>
      <c r="G1983">
        <f>martianeum3[[#This Row],[stan_magazynu '[kg']]]+martianeum3[[#This Row],[ile_kg_materiału_z_ładunku]]</f>
        <v>83.199499999999915</v>
      </c>
      <c r="H1983">
        <f>IF(martianeum3[[#This Row],[stan_po_wydobyciu_z_ładunku]]&gt;=100,100,0)</f>
        <v>0</v>
      </c>
      <c r="I1983">
        <f>martianeum3[[#This Row],[stan_po_wydobyciu_z_ładunku]]-martianeum3[[#This Row],[ile_zabiera_na_orbite]]</f>
        <v>83.199499999999915</v>
      </c>
    </row>
    <row r="1984" spans="1:9" x14ac:dyDescent="0.25">
      <c r="A1984" s="1">
        <v>50623</v>
      </c>
      <c r="B1984">
        <f t="shared" si="30"/>
        <v>83.199499999999915</v>
      </c>
      <c r="C1984" t="s">
        <v>28</v>
      </c>
      <c r="D1984">
        <v>23.6</v>
      </c>
      <c r="E1984">
        <v>0.1</v>
      </c>
      <c r="F1984">
        <f>IF(martianeum3[[#This Row],[zawartosc '[%']]]&gt;=1,martianeum3[[#This Row],[masa '[kg']]]*martianeum3[[#This Row],[zawartosc '[%']]]*0.01,0)</f>
        <v>0</v>
      </c>
      <c r="G1984">
        <f>martianeum3[[#This Row],[stan_magazynu '[kg']]]+martianeum3[[#This Row],[ile_kg_materiału_z_ładunku]]</f>
        <v>83.199499999999915</v>
      </c>
      <c r="H1984">
        <f>IF(martianeum3[[#This Row],[stan_po_wydobyciu_z_ładunku]]&gt;=100,100,0)</f>
        <v>0</v>
      </c>
      <c r="I1984">
        <f>martianeum3[[#This Row],[stan_po_wydobyciu_z_ładunku]]-martianeum3[[#This Row],[ile_zabiera_na_orbite]]</f>
        <v>83.199499999999915</v>
      </c>
    </row>
    <row r="1985" spans="1:9" x14ac:dyDescent="0.25">
      <c r="A1985" s="1">
        <v>50624</v>
      </c>
      <c r="B1985">
        <f t="shared" si="30"/>
        <v>83.199499999999915</v>
      </c>
      <c r="C1985" t="s">
        <v>10</v>
      </c>
      <c r="D1985">
        <v>14.6</v>
      </c>
      <c r="E1985">
        <v>0</v>
      </c>
      <c r="F1985">
        <f>IF(martianeum3[[#This Row],[zawartosc '[%']]]&gt;=1,martianeum3[[#This Row],[masa '[kg']]]*martianeum3[[#This Row],[zawartosc '[%']]]*0.01,0)</f>
        <v>0</v>
      </c>
      <c r="G1985">
        <f>martianeum3[[#This Row],[stan_magazynu '[kg']]]+martianeum3[[#This Row],[ile_kg_materiału_z_ładunku]]</f>
        <v>83.199499999999915</v>
      </c>
      <c r="H1985">
        <f>IF(martianeum3[[#This Row],[stan_po_wydobyciu_z_ładunku]]&gt;=100,100,0)</f>
        <v>0</v>
      </c>
      <c r="I1985">
        <f>martianeum3[[#This Row],[stan_po_wydobyciu_z_ładunku]]-martianeum3[[#This Row],[ile_zabiera_na_orbite]]</f>
        <v>83.199499999999915</v>
      </c>
    </row>
    <row r="1986" spans="1:9" x14ac:dyDescent="0.25">
      <c r="A1986" s="1">
        <v>50625</v>
      </c>
      <c r="B1986">
        <f t="shared" si="30"/>
        <v>83.199499999999915</v>
      </c>
      <c r="C1986" t="s">
        <v>9</v>
      </c>
      <c r="D1986">
        <v>17.399999999999999</v>
      </c>
      <c r="E1986">
        <v>7.8</v>
      </c>
      <c r="F1986">
        <f>IF(martianeum3[[#This Row],[zawartosc '[%']]]&gt;=1,martianeum3[[#This Row],[masa '[kg']]]*martianeum3[[#This Row],[zawartosc '[%']]]*0.01,0)</f>
        <v>1.3572</v>
      </c>
      <c r="G1986">
        <f>martianeum3[[#This Row],[stan_magazynu '[kg']]]+martianeum3[[#This Row],[ile_kg_materiału_z_ładunku]]</f>
        <v>84.556699999999921</v>
      </c>
      <c r="H1986">
        <f>IF(martianeum3[[#This Row],[stan_po_wydobyciu_z_ładunku]]&gt;=100,100,0)</f>
        <v>0</v>
      </c>
      <c r="I1986">
        <f>martianeum3[[#This Row],[stan_po_wydobyciu_z_ładunku]]-martianeum3[[#This Row],[ile_zabiera_na_orbite]]</f>
        <v>84.556699999999921</v>
      </c>
    </row>
    <row r="1987" spans="1:9" x14ac:dyDescent="0.25">
      <c r="A1987" s="1">
        <v>50626</v>
      </c>
      <c r="B1987">
        <f t="shared" si="30"/>
        <v>84.556699999999921</v>
      </c>
      <c r="C1987" t="s">
        <v>10</v>
      </c>
      <c r="D1987">
        <v>27.4</v>
      </c>
      <c r="E1987">
        <v>0</v>
      </c>
      <c r="F1987">
        <f>IF(martianeum3[[#This Row],[zawartosc '[%']]]&gt;=1,martianeum3[[#This Row],[masa '[kg']]]*martianeum3[[#This Row],[zawartosc '[%']]]*0.01,0)</f>
        <v>0</v>
      </c>
      <c r="G1987">
        <f>martianeum3[[#This Row],[stan_magazynu '[kg']]]+martianeum3[[#This Row],[ile_kg_materiału_z_ładunku]]</f>
        <v>84.556699999999921</v>
      </c>
      <c r="H1987">
        <f>IF(martianeum3[[#This Row],[stan_po_wydobyciu_z_ładunku]]&gt;=100,100,0)</f>
        <v>0</v>
      </c>
      <c r="I1987">
        <f>martianeum3[[#This Row],[stan_po_wydobyciu_z_ładunku]]-martianeum3[[#This Row],[ile_zabiera_na_orbite]]</f>
        <v>84.556699999999921</v>
      </c>
    </row>
    <row r="1988" spans="1:9" x14ac:dyDescent="0.25">
      <c r="A1988" s="1">
        <v>50627</v>
      </c>
      <c r="B1988">
        <f t="shared" ref="B1988:B2051" si="31">I1987</f>
        <v>84.556699999999921</v>
      </c>
      <c r="C1988" t="s">
        <v>19</v>
      </c>
      <c r="D1988">
        <v>15.2</v>
      </c>
      <c r="E1988">
        <v>5.9</v>
      </c>
      <c r="F1988">
        <f>IF(martianeum3[[#This Row],[zawartosc '[%']]]&gt;=1,martianeum3[[#This Row],[masa '[kg']]]*martianeum3[[#This Row],[zawartosc '[%']]]*0.01,0)</f>
        <v>0.89680000000000004</v>
      </c>
      <c r="G1988">
        <f>martianeum3[[#This Row],[stan_magazynu '[kg']]]+martianeum3[[#This Row],[ile_kg_materiału_z_ładunku]]</f>
        <v>85.45349999999992</v>
      </c>
      <c r="H1988">
        <f>IF(martianeum3[[#This Row],[stan_po_wydobyciu_z_ładunku]]&gt;=100,100,0)</f>
        <v>0</v>
      </c>
      <c r="I1988">
        <f>martianeum3[[#This Row],[stan_po_wydobyciu_z_ładunku]]-martianeum3[[#This Row],[ile_zabiera_na_orbite]]</f>
        <v>85.45349999999992</v>
      </c>
    </row>
    <row r="1989" spans="1:9" x14ac:dyDescent="0.25">
      <c r="A1989" s="1">
        <v>50628</v>
      </c>
      <c r="B1989">
        <f t="shared" si="31"/>
        <v>85.45349999999992</v>
      </c>
      <c r="C1989" t="s">
        <v>29</v>
      </c>
      <c r="D1989">
        <v>11.6</v>
      </c>
      <c r="E1989">
        <v>0</v>
      </c>
      <c r="F1989">
        <f>IF(martianeum3[[#This Row],[zawartosc '[%']]]&gt;=1,martianeum3[[#This Row],[masa '[kg']]]*martianeum3[[#This Row],[zawartosc '[%']]]*0.01,0)</f>
        <v>0</v>
      </c>
      <c r="G1989">
        <f>martianeum3[[#This Row],[stan_magazynu '[kg']]]+martianeum3[[#This Row],[ile_kg_materiału_z_ładunku]]</f>
        <v>85.45349999999992</v>
      </c>
      <c r="H1989">
        <f>IF(martianeum3[[#This Row],[stan_po_wydobyciu_z_ładunku]]&gt;=100,100,0)</f>
        <v>0</v>
      </c>
      <c r="I1989">
        <f>martianeum3[[#This Row],[stan_po_wydobyciu_z_ładunku]]-martianeum3[[#This Row],[ile_zabiera_na_orbite]]</f>
        <v>85.45349999999992</v>
      </c>
    </row>
    <row r="1990" spans="1:9" x14ac:dyDescent="0.25">
      <c r="A1990" s="1">
        <v>50629</v>
      </c>
      <c r="B1990">
        <f t="shared" si="31"/>
        <v>85.45349999999992</v>
      </c>
      <c r="C1990" t="s">
        <v>26</v>
      </c>
      <c r="D1990">
        <v>10.8</v>
      </c>
      <c r="E1990">
        <v>1.6</v>
      </c>
      <c r="F1990">
        <f>IF(martianeum3[[#This Row],[zawartosc '[%']]]&gt;=1,martianeum3[[#This Row],[masa '[kg']]]*martianeum3[[#This Row],[zawartosc '[%']]]*0.01,0)</f>
        <v>0.17280000000000001</v>
      </c>
      <c r="G1990">
        <f>martianeum3[[#This Row],[stan_magazynu '[kg']]]+martianeum3[[#This Row],[ile_kg_materiału_z_ładunku]]</f>
        <v>85.626299999999915</v>
      </c>
      <c r="H1990">
        <f>IF(martianeum3[[#This Row],[stan_po_wydobyciu_z_ładunku]]&gt;=100,100,0)</f>
        <v>0</v>
      </c>
      <c r="I1990">
        <f>martianeum3[[#This Row],[stan_po_wydobyciu_z_ładunku]]-martianeum3[[#This Row],[ile_zabiera_na_orbite]]</f>
        <v>85.626299999999915</v>
      </c>
    </row>
    <row r="1991" spans="1:9" x14ac:dyDescent="0.25">
      <c r="A1991" s="1">
        <v>50630</v>
      </c>
      <c r="B1991">
        <f t="shared" si="31"/>
        <v>85.626299999999915</v>
      </c>
      <c r="C1991" t="s">
        <v>22</v>
      </c>
      <c r="D1991">
        <v>12</v>
      </c>
      <c r="E1991">
        <v>3.9</v>
      </c>
      <c r="F1991">
        <f>IF(martianeum3[[#This Row],[zawartosc '[%']]]&gt;=1,martianeum3[[#This Row],[masa '[kg']]]*martianeum3[[#This Row],[zawartosc '[%']]]*0.01,0)</f>
        <v>0.46799999999999997</v>
      </c>
      <c r="G1991">
        <f>martianeum3[[#This Row],[stan_magazynu '[kg']]]+martianeum3[[#This Row],[ile_kg_materiału_z_ładunku]]</f>
        <v>86.094299999999919</v>
      </c>
      <c r="H1991">
        <f>IF(martianeum3[[#This Row],[stan_po_wydobyciu_z_ładunku]]&gt;=100,100,0)</f>
        <v>0</v>
      </c>
      <c r="I1991">
        <f>martianeum3[[#This Row],[stan_po_wydobyciu_z_ładunku]]-martianeum3[[#This Row],[ile_zabiera_na_orbite]]</f>
        <v>86.094299999999919</v>
      </c>
    </row>
    <row r="1992" spans="1:9" x14ac:dyDescent="0.25">
      <c r="A1992" s="1">
        <v>50631</v>
      </c>
      <c r="B1992">
        <f t="shared" si="31"/>
        <v>86.094299999999919</v>
      </c>
      <c r="C1992" t="s">
        <v>26</v>
      </c>
      <c r="D1992">
        <v>14</v>
      </c>
      <c r="E1992">
        <v>5</v>
      </c>
      <c r="F1992">
        <f>IF(martianeum3[[#This Row],[zawartosc '[%']]]&gt;=1,martianeum3[[#This Row],[masa '[kg']]]*martianeum3[[#This Row],[zawartosc '[%']]]*0.01,0)</f>
        <v>0.70000000000000007</v>
      </c>
      <c r="G1992">
        <f>martianeum3[[#This Row],[stan_magazynu '[kg']]]+martianeum3[[#This Row],[ile_kg_materiału_z_ładunku]]</f>
        <v>86.794299999999922</v>
      </c>
      <c r="H1992">
        <f>IF(martianeum3[[#This Row],[stan_po_wydobyciu_z_ładunku]]&gt;=100,100,0)</f>
        <v>0</v>
      </c>
      <c r="I1992">
        <f>martianeum3[[#This Row],[stan_po_wydobyciu_z_ładunku]]-martianeum3[[#This Row],[ile_zabiera_na_orbite]]</f>
        <v>86.794299999999922</v>
      </c>
    </row>
    <row r="1993" spans="1:9" x14ac:dyDescent="0.25">
      <c r="A1993" s="1">
        <v>50632</v>
      </c>
      <c r="B1993">
        <f t="shared" si="31"/>
        <v>86.794299999999922</v>
      </c>
      <c r="C1993" t="s">
        <v>19</v>
      </c>
      <c r="D1993">
        <v>26.4</v>
      </c>
      <c r="E1993">
        <v>0</v>
      </c>
      <c r="F1993">
        <f>IF(martianeum3[[#This Row],[zawartosc '[%']]]&gt;=1,martianeum3[[#This Row],[masa '[kg']]]*martianeum3[[#This Row],[zawartosc '[%']]]*0.01,0)</f>
        <v>0</v>
      </c>
      <c r="G1993">
        <f>martianeum3[[#This Row],[stan_magazynu '[kg']]]+martianeum3[[#This Row],[ile_kg_materiału_z_ładunku]]</f>
        <v>86.794299999999922</v>
      </c>
      <c r="H1993">
        <f>IF(martianeum3[[#This Row],[stan_po_wydobyciu_z_ładunku]]&gt;=100,100,0)</f>
        <v>0</v>
      </c>
      <c r="I1993">
        <f>martianeum3[[#This Row],[stan_po_wydobyciu_z_ładunku]]-martianeum3[[#This Row],[ile_zabiera_na_orbite]]</f>
        <v>86.794299999999922</v>
      </c>
    </row>
    <row r="1994" spans="1:9" x14ac:dyDescent="0.25">
      <c r="A1994" s="1">
        <v>50633</v>
      </c>
      <c r="B1994">
        <f t="shared" si="31"/>
        <v>86.794299999999922</v>
      </c>
      <c r="C1994" t="s">
        <v>15</v>
      </c>
      <c r="D1994">
        <v>23</v>
      </c>
      <c r="E1994">
        <v>20.100000000000001</v>
      </c>
      <c r="F1994">
        <f>IF(martianeum3[[#This Row],[zawartosc '[%']]]&gt;=1,martianeum3[[#This Row],[masa '[kg']]]*martianeum3[[#This Row],[zawartosc '[%']]]*0.01,0)</f>
        <v>4.6230000000000002</v>
      </c>
      <c r="G1994">
        <f>martianeum3[[#This Row],[stan_magazynu '[kg']]]+martianeum3[[#This Row],[ile_kg_materiału_z_ładunku]]</f>
        <v>91.417299999999926</v>
      </c>
      <c r="H1994">
        <f>IF(martianeum3[[#This Row],[stan_po_wydobyciu_z_ładunku]]&gt;=100,100,0)</f>
        <v>0</v>
      </c>
      <c r="I1994">
        <f>martianeum3[[#This Row],[stan_po_wydobyciu_z_ładunku]]-martianeum3[[#This Row],[ile_zabiera_na_orbite]]</f>
        <v>91.417299999999926</v>
      </c>
    </row>
    <row r="1995" spans="1:9" x14ac:dyDescent="0.25">
      <c r="A1995" s="1">
        <v>50634</v>
      </c>
      <c r="B1995">
        <f t="shared" si="31"/>
        <v>91.417299999999926</v>
      </c>
      <c r="C1995" t="s">
        <v>8</v>
      </c>
      <c r="D1995">
        <v>20.5</v>
      </c>
      <c r="E1995">
        <v>1.1000000000000001</v>
      </c>
      <c r="F1995">
        <f>IF(martianeum3[[#This Row],[zawartosc '[%']]]&gt;=1,martianeum3[[#This Row],[masa '[kg']]]*martianeum3[[#This Row],[zawartosc '[%']]]*0.01,0)</f>
        <v>0.22550000000000001</v>
      </c>
      <c r="G1995">
        <f>martianeum3[[#This Row],[stan_magazynu '[kg']]]+martianeum3[[#This Row],[ile_kg_materiału_z_ładunku]]</f>
        <v>91.642799999999923</v>
      </c>
      <c r="H1995">
        <f>IF(martianeum3[[#This Row],[stan_po_wydobyciu_z_ładunku]]&gt;=100,100,0)</f>
        <v>0</v>
      </c>
      <c r="I1995">
        <f>martianeum3[[#This Row],[stan_po_wydobyciu_z_ładunku]]-martianeum3[[#This Row],[ile_zabiera_na_orbite]]</f>
        <v>91.642799999999923</v>
      </c>
    </row>
    <row r="1996" spans="1:9" x14ac:dyDescent="0.25">
      <c r="A1996" s="1">
        <v>50635</v>
      </c>
      <c r="B1996">
        <f t="shared" si="31"/>
        <v>91.642799999999923</v>
      </c>
      <c r="C1996" t="s">
        <v>14</v>
      </c>
      <c r="D1996">
        <v>15.9</v>
      </c>
      <c r="E1996">
        <v>3.1</v>
      </c>
      <c r="F1996">
        <f>IF(martianeum3[[#This Row],[zawartosc '[%']]]&gt;=1,martianeum3[[#This Row],[masa '[kg']]]*martianeum3[[#This Row],[zawartosc '[%']]]*0.01,0)</f>
        <v>0.4929</v>
      </c>
      <c r="G1996">
        <f>martianeum3[[#This Row],[stan_magazynu '[kg']]]+martianeum3[[#This Row],[ile_kg_materiału_z_ładunku]]</f>
        <v>92.135699999999929</v>
      </c>
      <c r="H1996">
        <f>IF(martianeum3[[#This Row],[stan_po_wydobyciu_z_ładunku]]&gt;=100,100,0)</f>
        <v>0</v>
      </c>
      <c r="I1996">
        <f>martianeum3[[#This Row],[stan_po_wydobyciu_z_ładunku]]-martianeum3[[#This Row],[ile_zabiera_na_orbite]]</f>
        <v>92.135699999999929</v>
      </c>
    </row>
    <row r="1997" spans="1:9" x14ac:dyDescent="0.25">
      <c r="A1997" s="1">
        <v>50636</v>
      </c>
      <c r="B1997">
        <f t="shared" si="31"/>
        <v>92.135699999999929</v>
      </c>
      <c r="C1997" t="s">
        <v>10</v>
      </c>
      <c r="D1997">
        <v>20.8</v>
      </c>
      <c r="E1997">
        <v>6.9</v>
      </c>
      <c r="F1997">
        <f>IF(martianeum3[[#This Row],[zawartosc '[%']]]&gt;=1,martianeum3[[#This Row],[masa '[kg']]]*martianeum3[[#This Row],[zawartosc '[%']]]*0.01,0)</f>
        <v>1.4352</v>
      </c>
      <c r="G1997">
        <f>martianeum3[[#This Row],[stan_magazynu '[kg']]]+martianeum3[[#This Row],[ile_kg_materiału_z_ładunku]]</f>
        <v>93.570899999999924</v>
      </c>
      <c r="H1997">
        <f>IF(martianeum3[[#This Row],[stan_po_wydobyciu_z_ładunku]]&gt;=100,100,0)</f>
        <v>0</v>
      </c>
      <c r="I1997">
        <f>martianeum3[[#This Row],[stan_po_wydobyciu_z_ładunku]]-martianeum3[[#This Row],[ile_zabiera_na_orbite]]</f>
        <v>93.570899999999924</v>
      </c>
    </row>
    <row r="1998" spans="1:9" x14ac:dyDescent="0.25">
      <c r="A1998" s="1">
        <v>50637</v>
      </c>
      <c r="B1998">
        <f t="shared" si="31"/>
        <v>93.570899999999924</v>
      </c>
      <c r="C1998" t="s">
        <v>21</v>
      </c>
      <c r="D1998">
        <v>12.9</v>
      </c>
      <c r="E1998">
        <v>1.5</v>
      </c>
      <c r="F1998">
        <f>IF(martianeum3[[#This Row],[zawartosc '[%']]]&gt;=1,martianeum3[[#This Row],[masa '[kg']]]*martianeum3[[#This Row],[zawartosc '[%']]]*0.01,0)</f>
        <v>0.19350000000000001</v>
      </c>
      <c r="G1998">
        <f>martianeum3[[#This Row],[stan_magazynu '[kg']]]+martianeum3[[#This Row],[ile_kg_materiału_z_ładunku]]</f>
        <v>93.764399999999924</v>
      </c>
      <c r="H1998">
        <f>IF(martianeum3[[#This Row],[stan_po_wydobyciu_z_ładunku]]&gt;=100,100,0)</f>
        <v>0</v>
      </c>
      <c r="I1998">
        <f>martianeum3[[#This Row],[stan_po_wydobyciu_z_ładunku]]-martianeum3[[#This Row],[ile_zabiera_na_orbite]]</f>
        <v>93.764399999999924</v>
      </c>
    </row>
    <row r="1999" spans="1:9" x14ac:dyDescent="0.25">
      <c r="A1999" s="1">
        <v>50638</v>
      </c>
      <c r="B1999">
        <f t="shared" si="31"/>
        <v>93.764399999999924</v>
      </c>
      <c r="C1999" t="s">
        <v>19</v>
      </c>
      <c r="D1999">
        <v>11.6</v>
      </c>
      <c r="E1999">
        <v>15.8</v>
      </c>
      <c r="F1999">
        <f>IF(martianeum3[[#This Row],[zawartosc '[%']]]&gt;=1,martianeum3[[#This Row],[masa '[kg']]]*martianeum3[[#This Row],[zawartosc '[%']]]*0.01,0)</f>
        <v>1.8328</v>
      </c>
      <c r="G1999">
        <f>martianeum3[[#This Row],[stan_magazynu '[kg']]]+martianeum3[[#This Row],[ile_kg_materiału_z_ładunku]]</f>
        <v>95.59719999999993</v>
      </c>
      <c r="H1999">
        <f>IF(martianeum3[[#This Row],[stan_po_wydobyciu_z_ładunku]]&gt;=100,100,0)</f>
        <v>0</v>
      </c>
      <c r="I1999">
        <f>martianeum3[[#This Row],[stan_po_wydobyciu_z_ładunku]]-martianeum3[[#This Row],[ile_zabiera_na_orbite]]</f>
        <v>95.59719999999993</v>
      </c>
    </row>
    <row r="2000" spans="1:9" x14ac:dyDescent="0.25">
      <c r="A2000" s="1">
        <v>50639</v>
      </c>
      <c r="B2000">
        <f t="shared" si="31"/>
        <v>95.59719999999993</v>
      </c>
      <c r="C2000" t="s">
        <v>13</v>
      </c>
      <c r="D2000">
        <v>25.6</v>
      </c>
      <c r="E2000">
        <v>0</v>
      </c>
      <c r="F2000">
        <f>IF(martianeum3[[#This Row],[zawartosc '[%']]]&gt;=1,martianeum3[[#This Row],[masa '[kg']]]*martianeum3[[#This Row],[zawartosc '[%']]]*0.01,0)</f>
        <v>0</v>
      </c>
      <c r="G2000">
        <f>martianeum3[[#This Row],[stan_magazynu '[kg']]]+martianeum3[[#This Row],[ile_kg_materiału_z_ładunku]]</f>
        <v>95.59719999999993</v>
      </c>
      <c r="H2000">
        <f>IF(martianeum3[[#This Row],[stan_po_wydobyciu_z_ładunku]]&gt;=100,100,0)</f>
        <v>0</v>
      </c>
      <c r="I2000">
        <f>martianeum3[[#This Row],[stan_po_wydobyciu_z_ładunku]]-martianeum3[[#This Row],[ile_zabiera_na_orbite]]</f>
        <v>95.59719999999993</v>
      </c>
    </row>
    <row r="2001" spans="1:9" x14ac:dyDescent="0.25">
      <c r="A2001" s="1">
        <v>50640</v>
      </c>
      <c r="B2001">
        <f t="shared" si="31"/>
        <v>95.59719999999993</v>
      </c>
      <c r="C2001" t="s">
        <v>7</v>
      </c>
      <c r="D2001">
        <v>15.7</v>
      </c>
      <c r="E2001">
        <v>6.7</v>
      </c>
      <c r="F2001">
        <f>IF(martianeum3[[#This Row],[zawartosc '[%']]]&gt;=1,martianeum3[[#This Row],[masa '[kg']]]*martianeum3[[#This Row],[zawartosc '[%']]]*0.01,0)</f>
        <v>1.0519000000000001</v>
      </c>
      <c r="G2001">
        <f>martianeum3[[#This Row],[stan_magazynu '[kg']]]+martianeum3[[#This Row],[ile_kg_materiału_z_ładunku]]</f>
        <v>96.649099999999933</v>
      </c>
      <c r="H2001">
        <f>IF(martianeum3[[#This Row],[stan_po_wydobyciu_z_ładunku]]&gt;=100,100,0)</f>
        <v>0</v>
      </c>
      <c r="I2001">
        <f>martianeum3[[#This Row],[stan_po_wydobyciu_z_ładunku]]-martianeum3[[#This Row],[ile_zabiera_na_orbite]]</f>
        <v>96.649099999999933</v>
      </c>
    </row>
    <row r="2002" spans="1:9" x14ac:dyDescent="0.25">
      <c r="A2002" s="1">
        <v>50641</v>
      </c>
      <c r="B2002">
        <f t="shared" si="31"/>
        <v>96.649099999999933</v>
      </c>
      <c r="C2002" t="s">
        <v>14</v>
      </c>
      <c r="D2002">
        <v>25.5</v>
      </c>
      <c r="E2002">
        <v>0</v>
      </c>
      <c r="F2002">
        <f>IF(martianeum3[[#This Row],[zawartosc '[%']]]&gt;=1,martianeum3[[#This Row],[masa '[kg']]]*martianeum3[[#This Row],[zawartosc '[%']]]*0.01,0)</f>
        <v>0</v>
      </c>
      <c r="G2002">
        <f>martianeum3[[#This Row],[stan_magazynu '[kg']]]+martianeum3[[#This Row],[ile_kg_materiału_z_ładunku]]</f>
        <v>96.649099999999933</v>
      </c>
      <c r="H2002">
        <f>IF(martianeum3[[#This Row],[stan_po_wydobyciu_z_ładunku]]&gt;=100,100,0)</f>
        <v>0</v>
      </c>
      <c r="I2002">
        <f>martianeum3[[#This Row],[stan_po_wydobyciu_z_ładunku]]-martianeum3[[#This Row],[ile_zabiera_na_orbite]]</f>
        <v>96.649099999999933</v>
      </c>
    </row>
    <row r="2003" spans="1:9" x14ac:dyDescent="0.25">
      <c r="A2003" s="1">
        <v>50642</v>
      </c>
      <c r="B2003">
        <f t="shared" si="31"/>
        <v>96.649099999999933</v>
      </c>
      <c r="C2003" t="s">
        <v>22</v>
      </c>
      <c r="D2003">
        <v>19.5</v>
      </c>
      <c r="E2003">
        <v>3.4</v>
      </c>
      <c r="F2003">
        <f>IF(martianeum3[[#This Row],[zawartosc '[%']]]&gt;=1,martianeum3[[#This Row],[masa '[kg']]]*martianeum3[[#This Row],[zawartosc '[%']]]*0.01,0)</f>
        <v>0.66300000000000003</v>
      </c>
      <c r="G2003">
        <f>martianeum3[[#This Row],[stan_magazynu '[kg']]]+martianeum3[[#This Row],[ile_kg_materiału_z_ładunku]]</f>
        <v>97.31209999999993</v>
      </c>
      <c r="H2003">
        <f>IF(martianeum3[[#This Row],[stan_po_wydobyciu_z_ładunku]]&gt;=100,100,0)</f>
        <v>0</v>
      </c>
      <c r="I2003">
        <f>martianeum3[[#This Row],[stan_po_wydobyciu_z_ładunku]]-martianeum3[[#This Row],[ile_zabiera_na_orbite]]</f>
        <v>97.31209999999993</v>
      </c>
    </row>
    <row r="2004" spans="1:9" x14ac:dyDescent="0.25">
      <c r="A2004" s="1">
        <v>50643</v>
      </c>
      <c r="B2004">
        <f t="shared" si="31"/>
        <v>97.31209999999993</v>
      </c>
      <c r="C2004" t="s">
        <v>25</v>
      </c>
      <c r="D2004">
        <v>14.1</v>
      </c>
      <c r="E2004">
        <v>0</v>
      </c>
      <c r="F2004">
        <f>IF(martianeum3[[#This Row],[zawartosc '[%']]]&gt;=1,martianeum3[[#This Row],[masa '[kg']]]*martianeum3[[#This Row],[zawartosc '[%']]]*0.01,0)</f>
        <v>0</v>
      </c>
      <c r="G2004">
        <f>martianeum3[[#This Row],[stan_magazynu '[kg']]]+martianeum3[[#This Row],[ile_kg_materiału_z_ładunku]]</f>
        <v>97.31209999999993</v>
      </c>
      <c r="H2004">
        <f>IF(martianeum3[[#This Row],[stan_po_wydobyciu_z_ładunku]]&gt;=100,100,0)</f>
        <v>0</v>
      </c>
      <c r="I2004">
        <f>martianeum3[[#This Row],[stan_po_wydobyciu_z_ładunku]]-martianeum3[[#This Row],[ile_zabiera_na_orbite]]</f>
        <v>97.31209999999993</v>
      </c>
    </row>
    <row r="2005" spans="1:9" x14ac:dyDescent="0.25">
      <c r="A2005" s="1">
        <v>50644</v>
      </c>
      <c r="B2005">
        <f t="shared" si="31"/>
        <v>97.31209999999993</v>
      </c>
      <c r="C2005" t="s">
        <v>6</v>
      </c>
      <c r="D2005">
        <v>26.4</v>
      </c>
      <c r="E2005">
        <v>0</v>
      </c>
      <c r="F2005">
        <f>IF(martianeum3[[#This Row],[zawartosc '[%']]]&gt;=1,martianeum3[[#This Row],[masa '[kg']]]*martianeum3[[#This Row],[zawartosc '[%']]]*0.01,0)</f>
        <v>0</v>
      </c>
      <c r="G2005">
        <f>martianeum3[[#This Row],[stan_magazynu '[kg']]]+martianeum3[[#This Row],[ile_kg_materiału_z_ładunku]]</f>
        <v>97.31209999999993</v>
      </c>
      <c r="H2005">
        <f>IF(martianeum3[[#This Row],[stan_po_wydobyciu_z_ładunku]]&gt;=100,100,0)</f>
        <v>0</v>
      </c>
      <c r="I2005">
        <f>martianeum3[[#This Row],[stan_po_wydobyciu_z_ładunku]]-martianeum3[[#This Row],[ile_zabiera_na_orbite]]</f>
        <v>97.31209999999993</v>
      </c>
    </row>
    <row r="2006" spans="1:9" x14ac:dyDescent="0.25">
      <c r="A2006" s="1">
        <v>50645</v>
      </c>
      <c r="B2006">
        <f t="shared" si="31"/>
        <v>97.31209999999993</v>
      </c>
      <c r="C2006" t="s">
        <v>15</v>
      </c>
      <c r="D2006">
        <v>11.7</v>
      </c>
      <c r="E2006">
        <v>8.4</v>
      </c>
      <c r="F2006">
        <f>IF(martianeum3[[#This Row],[zawartosc '[%']]]&gt;=1,martianeum3[[#This Row],[masa '[kg']]]*martianeum3[[#This Row],[zawartosc '[%']]]*0.01,0)</f>
        <v>0.98280000000000001</v>
      </c>
      <c r="G2006">
        <f>martianeum3[[#This Row],[stan_magazynu '[kg']]]+martianeum3[[#This Row],[ile_kg_materiału_z_ładunku]]</f>
        <v>98.294899999999927</v>
      </c>
      <c r="H2006">
        <f>IF(martianeum3[[#This Row],[stan_po_wydobyciu_z_ładunku]]&gt;=100,100,0)</f>
        <v>0</v>
      </c>
      <c r="I2006">
        <f>martianeum3[[#This Row],[stan_po_wydobyciu_z_ładunku]]-martianeum3[[#This Row],[ile_zabiera_na_orbite]]</f>
        <v>98.294899999999927</v>
      </c>
    </row>
    <row r="2007" spans="1:9" x14ac:dyDescent="0.25">
      <c r="A2007" s="1">
        <v>50646</v>
      </c>
      <c r="B2007">
        <f t="shared" si="31"/>
        <v>98.294899999999927</v>
      </c>
      <c r="C2007" t="s">
        <v>25</v>
      </c>
      <c r="D2007">
        <v>28</v>
      </c>
      <c r="E2007">
        <v>0</v>
      </c>
      <c r="F2007">
        <f>IF(martianeum3[[#This Row],[zawartosc '[%']]]&gt;=1,martianeum3[[#This Row],[masa '[kg']]]*martianeum3[[#This Row],[zawartosc '[%']]]*0.01,0)</f>
        <v>0</v>
      </c>
      <c r="G2007">
        <f>martianeum3[[#This Row],[stan_magazynu '[kg']]]+martianeum3[[#This Row],[ile_kg_materiału_z_ładunku]]</f>
        <v>98.294899999999927</v>
      </c>
      <c r="H2007">
        <f>IF(martianeum3[[#This Row],[stan_po_wydobyciu_z_ładunku]]&gt;=100,100,0)</f>
        <v>0</v>
      </c>
      <c r="I2007">
        <f>martianeum3[[#This Row],[stan_po_wydobyciu_z_ładunku]]-martianeum3[[#This Row],[ile_zabiera_na_orbite]]</f>
        <v>98.294899999999927</v>
      </c>
    </row>
    <row r="2008" spans="1:9" x14ac:dyDescent="0.25">
      <c r="A2008" s="1">
        <v>50647</v>
      </c>
      <c r="B2008">
        <f t="shared" si="31"/>
        <v>98.294899999999927</v>
      </c>
      <c r="C2008" t="s">
        <v>17</v>
      </c>
      <c r="D2008">
        <v>13</v>
      </c>
      <c r="E2008">
        <v>0.1</v>
      </c>
      <c r="F2008">
        <f>IF(martianeum3[[#This Row],[zawartosc '[%']]]&gt;=1,martianeum3[[#This Row],[masa '[kg']]]*martianeum3[[#This Row],[zawartosc '[%']]]*0.01,0)</f>
        <v>0</v>
      </c>
      <c r="G2008">
        <f>martianeum3[[#This Row],[stan_magazynu '[kg']]]+martianeum3[[#This Row],[ile_kg_materiału_z_ładunku]]</f>
        <v>98.294899999999927</v>
      </c>
      <c r="H2008">
        <f>IF(martianeum3[[#This Row],[stan_po_wydobyciu_z_ładunku]]&gt;=100,100,0)</f>
        <v>0</v>
      </c>
      <c r="I2008">
        <f>martianeum3[[#This Row],[stan_po_wydobyciu_z_ładunku]]-martianeum3[[#This Row],[ile_zabiera_na_orbite]]</f>
        <v>98.294899999999927</v>
      </c>
    </row>
    <row r="2009" spans="1:9" x14ac:dyDescent="0.25">
      <c r="A2009" s="1">
        <v>50648</v>
      </c>
      <c r="B2009">
        <f t="shared" si="31"/>
        <v>98.294899999999927</v>
      </c>
      <c r="C2009" t="s">
        <v>11</v>
      </c>
      <c r="D2009">
        <v>10.8</v>
      </c>
      <c r="E2009">
        <v>11.3</v>
      </c>
      <c r="F2009">
        <f>IF(martianeum3[[#This Row],[zawartosc '[%']]]&gt;=1,martianeum3[[#This Row],[masa '[kg']]]*martianeum3[[#This Row],[zawartosc '[%']]]*0.01,0)</f>
        <v>1.2204000000000002</v>
      </c>
      <c r="G2009">
        <f>martianeum3[[#This Row],[stan_magazynu '[kg']]]+martianeum3[[#This Row],[ile_kg_materiału_z_ładunku]]</f>
        <v>99.515299999999925</v>
      </c>
      <c r="H2009">
        <f>IF(martianeum3[[#This Row],[stan_po_wydobyciu_z_ładunku]]&gt;=100,100,0)</f>
        <v>0</v>
      </c>
      <c r="I2009">
        <f>martianeum3[[#This Row],[stan_po_wydobyciu_z_ładunku]]-martianeum3[[#This Row],[ile_zabiera_na_orbite]]</f>
        <v>99.515299999999925</v>
      </c>
    </row>
    <row r="2010" spans="1:9" x14ac:dyDescent="0.25">
      <c r="A2010" s="1">
        <v>50649</v>
      </c>
      <c r="B2010">
        <f t="shared" si="31"/>
        <v>99.515299999999925</v>
      </c>
      <c r="C2010" t="s">
        <v>11</v>
      </c>
      <c r="D2010">
        <v>26.4</v>
      </c>
      <c r="E2010">
        <v>18.7</v>
      </c>
      <c r="F2010">
        <f>IF(martianeum3[[#This Row],[zawartosc '[%']]]&gt;=1,martianeum3[[#This Row],[masa '[kg']]]*martianeum3[[#This Row],[zawartosc '[%']]]*0.01,0)</f>
        <v>4.9367999999999999</v>
      </c>
      <c r="G2010">
        <f>martianeum3[[#This Row],[stan_magazynu '[kg']]]+martianeum3[[#This Row],[ile_kg_materiału_z_ładunku]]</f>
        <v>104.45209999999993</v>
      </c>
      <c r="H2010">
        <f>IF(martianeum3[[#This Row],[stan_po_wydobyciu_z_ładunku]]&gt;=100,100,0)</f>
        <v>100</v>
      </c>
      <c r="I2010">
        <f>martianeum3[[#This Row],[stan_po_wydobyciu_z_ładunku]]-martianeum3[[#This Row],[ile_zabiera_na_orbite]]</f>
        <v>4.4520999999999304</v>
      </c>
    </row>
    <row r="2011" spans="1:9" x14ac:dyDescent="0.25">
      <c r="A2011" s="1">
        <v>50650</v>
      </c>
      <c r="B2011">
        <f t="shared" si="31"/>
        <v>4.4520999999999304</v>
      </c>
      <c r="C2011" t="s">
        <v>19</v>
      </c>
      <c r="D2011">
        <v>26.7</v>
      </c>
      <c r="E2011">
        <v>3.9</v>
      </c>
      <c r="F2011">
        <f>IF(martianeum3[[#This Row],[zawartosc '[%']]]&gt;=1,martianeum3[[#This Row],[masa '[kg']]]*martianeum3[[#This Row],[zawartosc '[%']]]*0.01,0)</f>
        <v>1.0412999999999999</v>
      </c>
      <c r="G2011">
        <f>martianeum3[[#This Row],[stan_magazynu '[kg']]]+martianeum3[[#This Row],[ile_kg_materiału_z_ładunku]]</f>
        <v>5.4933999999999301</v>
      </c>
      <c r="H2011">
        <f>IF(martianeum3[[#This Row],[stan_po_wydobyciu_z_ładunku]]&gt;=100,100,0)</f>
        <v>0</v>
      </c>
      <c r="I2011">
        <f>martianeum3[[#This Row],[stan_po_wydobyciu_z_ładunku]]-martianeum3[[#This Row],[ile_zabiera_na_orbite]]</f>
        <v>5.4933999999999301</v>
      </c>
    </row>
    <row r="2012" spans="1:9" x14ac:dyDescent="0.25">
      <c r="A2012" s="1">
        <v>50651</v>
      </c>
      <c r="B2012">
        <f t="shared" si="31"/>
        <v>5.4933999999999301</v>
      </c>
      <c r="C2012" t="s">
        <v>11</v>
      </c>
      <c r="D2012">
        <v>11.7</v>
      </c>
      <c r="E2012">
        <v>13</v>
      </c>
      <c r="F2012">
        <f>IF(martianeum3[[#This Row],[zawartosc '[%']]]&gt;=1,martianeum3[[#This Row],[masa '[kg']]]*martianeum3[[#This Row],[zawartosc '[%']]]*0.01,0)</f>
        <v>1.5209999999999999</v>
      </c>
      <c r="G2012">
        <f>martianeum3[[#This Row],[stan_magazynu '[kg']]]+martianeum3[[#This Row],[ile_kg_materiału_z_ładunku]]</f>
        <v>7.01439999999993</v>
      </c>
      <c r="H2012">
        <f>IF(martianeum3[[#This Row],[stan_po_wydobyciu_z_ładunku]]&gt;=100,100,0)</f>
        <v>0</v>
      </c>
      <c r="I2012">
        <f>martianeum3[[#This Row],[stan_po_wydobyciu_z_ładunku]]-martianeum3[[#This Row],[ile_zabiera_na_orbite]]</f>
        <v>7.01439999999993</v>
      </c>
    </row>
    <row r="2013" spans="1:9" x14ac:dyDescent="0.25">
      <c r="A2013" s="1">
        <v>50652</v>
      </c>
      <c r="B2013">
        <f t="shared" si="31"/>
        <v>7.01439999999993</v>
      </c>
      <c r="C2013" t="s">
        <v>30</v>
      </c>
      <c r="D2013">
        <v>12</v>
      </c>
      <c r="E2013">
        <v>0.4</v>
      </c>
      <c r="F2013">
        <f>IF(martianeum3[[#This Row],[zawartosc '[%']]]&gt;=1,martianeum3[[#This Row],[masa '[kg']]]*martianeum3[[#This Row],[zawartosc '[%']]]*0.01,0)</f>
        <v>0</v>
      </c>
      <c r="G2013">
        <f>martianeum3[[#This Row],[stan_magazynu '[kg']]]+martianeum3[[#This Row],[ile_kg_materiału_z_ładunku]]</f>
        <v>7.01439999999993</v>
      </c>
      <c r="H2013">
        <f>IF(martianeum3[[#This Row],[stan_po_wydobyciu_z_ładunku]]&gt;=100,100,0)</f>
        <v>0</v>
      </c>
      <c r="I2013">
        <f>martianeum3[[#This Row],[stan_po_wydobyciu_z_ładunku]]-martianeum3[[#This Row],[ile_zabiera_na_orbite]]</f>
        <v>7.01439999999993</v>
      </c>
    </row>
    <row r="2014" spans="1:9" x14ac:dyDescent="0.25">
      <c r="A2014" s="1">
        <v>50653</v>
      </c>
      <c r="B2014">
        <f t="shared" si="31"/>
        <v>7.01439999999993</v>
      </c>
      <c r="C2014" t="s">
        <v>21</v>
      </c>
      <c r="D2014">
        <v>24.2</v>
      </c>
      <c r="E2014">
        <v>0.7</v>
      </c>
      <c r="F2014">
        <f>IF(martianeum3[[#This Row],[zawartosc '[%']]]&gt;=1,martianeum3[[#This Row],[masa '[kg']]]*martianeum3[[#This Row],[zawartosc '[%']]]*0.01,0)</f>
        <v>0</v>
      </c>
      <c r="G2014">
        <f>martianeum3[[#This Row],[stan_magazynu '[kg']]]+martianeum3[[#This Row],[ile_kg_materiału_z_ładunku]]</f>
        <v>7.01439999999993</v>
      </c>
      <c r="H2014">
        <f>IF(martianeum3[[#This Row],[stan_po_wydobyciu_z_ładunku]]&gt;=100,100,0)</f>
        <v>0</v>
      </c>
      <c r="I2014">
        <f>martianeum3[[#This Row],[stan_po_wydobyciu_z_ładunku]]-martianeum3[[#This Row],[ile_zabiera_na_orbite]]</f>
        <v>7.01439999999993</v>
      </c>
    </row>
    <row r="2015" spans="1:9" x14ac:dyDescent="0.25">
      <c r="A2015" s="1">
        <v>50654</v>
      </c>
      <c r="B2015">
        <f t="shared" si="31"/>
        <v>7.01439999999993</v>
      </c>
      <c r="C2015" t="s">
        <v>26</v>
      </c>
      <c r="D2015">
        <v>27.3</v>
      </c>
      <c r="E2015">
        <v>3.7</v>
      </c>
      <c r="F2015">
        <f>IF(martianeum3[[#This Row],[zawartosc '[%']]]&gt;=1,martianeum3[[#This Row],[masa '[kg']]]*martianeum3[[#This Row],[zawartosc '[%']]]*0.01,0)</f>
        <v>1.0101</v>
      </c>
      <c r="G2015">
        <f>martianeum3[[#This Row],[stan_magazynu '[kg']]]+martianeum3[[#This Row],[ile_kg_materiału_z_ładunku]]</f>
        <v>8.0244999999999305</v>
      </c>
      <c r="H2015">
        <f>IF(martianeum3[[#This Row],[stan_po_wydobyciu_z_ładunku]]&gt;=100,100,0)</f>
        <v>0</v>
      </c>
      <c r="I2015">
        <f>martianeum3[[#This Row],[stan_po_wydobyciu_z_ładunku]]-martianeum3[[#This Row],[ile_zabiera_na_orbite]]</f>
        <v>8.0244999999999305</v>
      </c>
    </row>
    <row r="2016" spans="1:9" x14ac:dyDescent="0.25">
      <c r="A2016" s="1">
        <v>50655</v>
      </c>
      <c r="B2016">
        <f t="shared" si="31"/>
        <v>8.0244999999999305</v>
      </c>
      <c r="C2016" t="s">
        <v>13</v>
      </c>
      <c r="D2016">
        <v>10.7</v>
      </c>
      <c r="E2016">
        <v>0</v>
      </c>
      <c r="F2016">
        <f>IF(martianeum3[[#This Row],[zawartosc '[%']]]&gt;=1,martianeum3[[#This Row],[masa '[kg']]]*martianeum3[[#This Row],[zawartosc '[%']]]*0.01,0)</f>
        <v>0</v>
      </c>
      <c r="G2016">
        <f>martianeum3[[#This Row],[stan_magazynu '[kg']]]+martianeum3[[#This Row],[ile_kg_materiału_z_ładunku]]</f>
        <v>8.0244999999999305</v>
      </c>
      <c r="H2016">
        <f>IF(martianeum3[[#This Row],[stan_po_wydobyciu_z_ładunku]]&gt;=100,100,0)</f>
        <v>0</v>
      </c>
      <c r="I2016">
        <f>martianeum3[[#This Row],[stan_po_wydobyciu_z_ładunku]]-martianeum3[[#This Row],[ile_zabiera_na_orbite]]</f>
        <v>8.0244999999999305</v>
      </c>
    </row>
    <row r="2017" spans="1:9" x14ac:dyDescent="0.25">
      <c r="A2017" s="1">
        <v>50656</v>
      </c>
      <c r="B2017">
        <f t="shared" si="31"/>
        <v>8.0244999999999305</v>
      </c>
      <c r="C2017" t="s">
        <v>8</v>
      </c>
      <c r="D2017">
        <v>11.1</v>
      </c>
      <c r="E2017">
        <v>0</v>
      </c>
      <c r="F2017">
        <f>IF(martianeum3[[#This Row],[zawartosc '[%']]]&gt;=1,martianeum3[[#This Row],[masa '[kg']]]*martianeum3[[#This Row],[zawartosc '[%']]]*0.01,0)</f>
        <v>0</v>
      </c>
      <c r="G2017">
        <f>martianeum3[[#This Row],[stan_magazynu '[kg']]]+martianeum3[[#This Row],[ile_kg_materiału_z_ładunku]]</f>
        <v>8.0244999999999305</v>
      </c>
      <c r="H2017">
        <f>IF(martianeum3[[#This Row],[stan_po_wydobyciu_z_ładunku]]&gt;=100,100,0)</f>
        <v>0</v>
      </c>
      <c r="I2017">
        <f>martianeum3[[#This Row],[stan_po_wydobyciu_z_ładunku]]-martianeum3[[#This Row],[ile_zabiera_na_orbite]]</f>
        <v>8.0244999999999305</v>
      </c>
    </row>
    <row r="2018" spans="1:9" x14ac:dyDescent="0.25">
      <c r="A2018" s="1">
        <v>50657</v>
      </c>
      <c r="B2018">
        <f t="shared" si="31"/>
        <v>8.0244999999999305</v>
      </c>
      <c r="C2018" t="s">
        <v>7</v>
      </c>
      <c r="D2018">
        <v>28.5</v>
      </c>
      <c r="E2018">
        <v>19.8</v>
      </c>
      <c r="F2018">
        <f>IF(martianeum3[[#This Row],[zawartosc '[%']]]&gt;=1,martianeum3[[#This Row],[masa '[kg']]]*martianeum3[[#This Row],[zawartosc '[%']]]*0.01,0)</f>
        <v>5.6430000000000007</v>
      </c>
      <c r="G2018">
        <f>martianeum3[[#This Row],[stan_magazynu '[kg']]]+martianeum3[[#This Row],[ile_kg_materiału_z_ładunku]]</f>
        <v>13.667499999999931</v>
      </c>
      <c r="H2018">
        <f>IF(martianeum3[[#This Row],[stan_po_wydobyciu_z_ładunku]]&gt;=100,100,0)</f>
        <v>0</v>
      </c>
      <c r="I2018">
        <f>martianeum3[[#This Row],[stan_po_wydobyciu_z_ładunku]]-martianeum3[[#This Row],[ile_zabiera_na_orbite]]</f>
        <v>13.667499999999931</v>
      </c>
    </row>
    <row r="2019" spans="1:9" x14ac:dyDescent="0.25">
      <c r="A2019" s="1">
        <v>50658</v>
      </c>
      <c r="B2019">
        <f t="shared" si="31"/>
        <v>13.667499999999931</v>
      </c>
      <c r="C2019" t="s">
        <v>19</v>
      </c>
      <c r="D2019">
        <v>10.1</v>
      </c>
      <c r="E2019">
        <v>0</v>
      </c>
      <c r="F2019">
        <f>IF(martianeum3[[#This Row],[zawartosc '[%']]]&gt;=1,martianeum3[[#This Row],[masa '[kg']]]*martianeum3[[#This Row],[zawartosc '[%']]]*0.01,0)</f>
        <v>0</v>
      </c>
      <c r="G2019">
        <f>martianeum3[[#This Row],[stan_magazynu '[kg']]]+martianeum3[[#This Row],[ile_kg_materiału_z_ładunku]]</f>
        <v>13.667499999999931</v>
      </c>
      <c r="H2019">
        <f>IF(martianeum3[[#This Row],[stan_po_wydobyciu_z_ładunku]]&gt;=100,100,0)</f>
        <v>0</v>
      </c>
      <c r="I2019">
        <f>martianeum3[[#This Row],[stan_po_wydobyciu_z_ładunku]]-martianeum3[[#This Row],[ile_zabiera_na_orbite]]</f>
        <v>13.667499999999931</v>
      </c>
    </row>
    <row r="2020" spans="1:9" x14ac:dyDescent="0.25">
      <c r="A2020" s="1">
        <v>50659</v>
      </c>
      <c r="B2020">
        <f t="shared" si="31"/>
        <v>13.667499999999931</v>
      </c>
      <c r="C2020" t="s">
        <v>9</v>
      </c>
      <c r="D2020">
        <v>20.8</v>
      </c>
      <c r="E2020">
        <v>11.2</v>
      </c>
      <c r="F2020">
        <f>IF(martianeum3[[#This Row],[zawartosc '[%']]]&gt;=1,martianeum3[[#This Row],[masa '[kg']]]*martianeum3[[#This Row],[zawartosc '[%']]]*0.01,0)</f>
        <v>2.3295999999999997</v>
      </c>
      <c r="G2020">
        <f>martianeum3[[#This Row],[stan_magazynu '[kg']]]+martianeum3[[#This Row],[ile_kg_materiału_z_ładunku]]</f>
        <v>15.99709999999993</v>
      </c>
      <c r="H2020">
        <f>IF(martianeum3[[#This Row],[stan_po_wydobyciu_z_ładunku]]&gt;=100,100,0)</f>
        <v>0</v>
      </c>
      <c r="I2020">
        <f>martianeum3[[#This Row],[stan_po_wydobyciu_z_ładunku]]-martianeum3[[#This Row],[ile_zabiera_na_orbite]]</f>
        <v>15.99709999999993</v>
      </c>
    </row>
    <row r="2021" spans="1:9" x14ac:dyDescent="0.25">
      <c r="A2021" s="1">
        <v>50660</v>
      </c>
      <c r="B2021">
        <f t="shared" si="31"/>
        <v>15.99709999999993</v>
      </c>
      <c r="C2021" t="s">
        <v>7</v>
      </c>
      <c r="D2021">
        <v>16.600000000000001</v>
      </c>
      <c r="E2021">
        <v>0</v>
      </c>
      <c r="F2021">
        <f>IF(martianeum3[[#This Row],[zawartosc '[%']]]&gt;=1,martianeum3[[#This Row],[masa '[kg']]]*martianeum3[[#This Row],[zawartosc '[%']]]*0.01,0)</f>
        <v>0</v>
      </c>
      <c r="G2021">
        <f>martianeum3[[#This Row],[stan_magazynu '[kg']]]+martianeum3[[#This Row],[ile_kg_materiału_z_ładunku]]</f>
        <v>15.99709999999993</v>
      </c>
      <c r="H2021">
        <f>IF(martianeum3[[#This Row],[stan_po_wydobyciu_z_ładunku]]&gt;=100,100,0)</f>
        <v>0</v>
      </c>
      <c r="I2021">
        <f>martianeum3[[#This Row],[stan_po_wydobyciu_z_ładunku]]-martianeum3[[#This Row],[ile_zabiera_na_orbite]]</f>
        <v>15.99709999999993</v>
      </c>
    </row>
    <row r="2022" spans="1:9" x14ac:dyDescent="0.25">
      <c r="A2022" s="1">
        <v>50661</v>
      </c>
      <c r="B2022">
        <f t="shared" si="31"/>
        <v>15.99709999999993</v>
      </c>
      <c r="C2022" t="s">
        <v>13</v>
      </c>
      <c r="D2022">
        <v>26.4</v>
      </c>
      <c r="E2022">
        <v>10</v>
      </c>
      <c r="F2022">
        <f>IF(martianeum3[[#This Row],[zawartosc '[%']]]&gt;=1,martianeum3[[#This Row],[masa '[kg']]]*martianeum3[[#This Row],[zawartosc '[%']]]*0.01,0)</f>
        <v>2.64</v>
      </c>
      <c r="G2022">
        <f>martianeum3[[#This Row],[stan_magazynu '[kg']]]+martianeum3[[#This Row],[ile_kg_materiału_z_ładunku]]</f>
        <v>18.637099999999929</v>
      </c>
      <c r="H2022">
        <f>IF(martianeum3[[#This Row],[stan_po_wydobyciu_z_ładunku]]&gt;=100,100,0)</f>
        <v>0</v>
      </c>
      <c r="I2022">
        <f>martianeum3[[#This Row],[stan_po_wydobyciu_z_ładunku]]-martianeum3[[#This Row],[ile_zabiera_na_orbite]]</f>
        <v>18.637099999999929</v>
      </c>
    </row>
    <row r="2023" spans="1:9" x14ac:dyDescent="0.25">
      <c r="A2023" s="1">
        <v>50662</v>
      </c>
      <c r="B2023">
        <f t="shared" si="31"/>
        <v>18.637099999999929</v>
      </c>
      <c r="C2023" t="s">
        <v>22</v>
      </c>
      <c r="D2023">
        <v>15.1</v>
      </c>
      <c r="E2023">
        <v>0</v>
      </c>
      <c r="F2023">
        <f>IF(martianeum3[[#This Row],[zawartosc '[%']]]&gt;=1,martianeum3[[#This Row],[masa '[kg']]]*martianeum3[[#This Row],[zawartosc '[%']]]*0.01,0)</f>
        <v>0</v>
      </c>
      <c r="G2023">
        <f>martianeum3[[#This Row],[stan_magazynu '[kg']]]+martianeum3[[#This Row],[ile_kg_materiału_z_ładunku]]</f>
        <v>18.637099999999929</v>
      </c>
      <c r="H2023">
        <f>IF(martianeum3[[#This Row],[stan_po_wydobyciu_z_ładunku]]&gt;=100,100,0)</f>
        <v>0</v>
      </c>
      <c r="I2023">
        <f>martianeum3[[#This Row],[stan_po_wydobyciu_z_ładunku]]-martianeum3[[#This Row],[ile_zabiera_na_orbite]]</f>
        <v>18.637099999999929</v>
      </c>
    </row>
    <row r="2024" spans="1:9" x14ac:dyDescent="0.25">
      <c r="A2024" s="1">
        <v>50663</v>
      </c>
      <c r="B2024">
        <f t="shared" si="31"/>
        <v>18.637099999999929</v>
      </c>
      <c r="C2024" t="s">
        <v>6</v>
      </c>
      <c r="D2024">
        <v>20.9</v>
      </c>
      <c r="E2024">
        <v>10.1</v>
      </c>
      <c r="F2024">
        <f>IF(martianeum3[[#This Row],[zawartosc '[%']]]&gt;=1,martianeum3[[#This Row],[masa '[kg']]]*martianeum3[[#This Row],[zawartosc '[%']]]*0.01,0)</f>
        <v>2.1109</v>
      </c>
      <c r="G2024">
        <f>martianeum3[[#This Row],[stan_magazynu '[kg']]]+martianeum3[[#This Row],[ile_kg_materiału_z_ładunku]]</f>
        <v>20.74799999999993</v>
      </c>
      <c r="H2024">
        <f>IF(martianeum3[[#This Row],[stan_po_wydobyciu_z_ładunku]]&gt;=100,100,0)</f>
        <v>0</v>
      </c>
      <c r="I2024">
        <f>martianeum3[[#This Row],[stan_po_wydobyciu_z_ładunku]]-martianeum3[[#This Row],[ile_zabiera_na_orbite]]</f>
        <v>20.74799999999993</v>
      </c>
    </row>
    <row r="2025" spans="1:9" x14ac:dyDescent="0.25">
      <c r="A2025" s="1">
        <v>50664</v>
      </c>
      <c r="B2025">
        <f t="shared" si="31"/>
        <v>20.74799999999993</v>
      </c>
      <c r="C2025" t="s">
        <v>13</v>
      </c>
      <c r="D2025">
        <v>27.3</v>
      </c>
      <c r="E2025">
        <v>5.3</v>
      </c>
      <c r="F2025">
        <f>IF(martianeum3[[#This Row],[zawartosc '[%']]]&gt;=1,martianeum3[[#This Row],[masa '[kg']]]*martianeum3[[#This Row],[zawartosc '[%']]]*0.01,0)</f>
        <v>1.4469000000000001</v>
      </c>
      <c r="G2025">
        <f>martianeum3[[#This Row],[stan_magazynu '[kg']]]+martianeum3[[#This Row],[ile_kg_materiału_z_ładunku]]</f>
        <v>22.194899999999929</v>
      </c>
      <c r="H2025">
        <f>IF(martianeum3[[#This Row],[stan_po_wydobyciu_z_ładunku]]&gt;=100,100,0)</f>
        <v>0</v>
      </c>
      <c r="I2025">
        <f>martianeum3[[#This Row],[stan_po_wydobyciu_z_ładunku]]-martianeum3[[#This Row],[ile_zabiera_na_orbite]]</f>
        <v>22.194899999999929</v>
      </c>
    </row>
    <row r="2026" spans="1:9" x14ac:dyDescent="0.25">
      <c r="A2026" s="1">
        <v>50665</v>
      </c>
      <c r="B2026">
        <f t="shared" si="31"/>
        <v>22.194899999999929</v>
      </c>
      <c r="C2026" t="s">
        <v>6</v>
      </c>
      <c r="D2026">
        <v>17.600000000000001</v>
      </c>
      <c r="E2026">
        <v>5.5</v>
      </c>
      <c r="F2026">
        <f>IF(martianeum3[[#This Row],[zawartosc '[%']]]&gt;=1,martianeum3[[#This Row],[masa '[kg']]]*martianeum3[[#This Row],[zawartosc '[%']]]*0.01,0)</f>
        <v>0.96800000000000008</v>
      </c>
      <c r="G2026">
        <f>martianeum3[[#This Row],[stan_magazynu '[kg']]]+martianeum3[[#This Row],[ile_kg_materiału_z_ładunku]]</f>
        <v>23.162899999999929</v>
      </c>
      <c r="H2026">
        <f>IF(martianeum3[[#This Row],[stan_po_wydobyciu_z_ładunku]]&gt;=100,100,0)</f>
        <v>0</v>
      </c>
      <c r="I2026">
        <f>martianeum3[[#This Row],[stan_po_wydobyciu_z_ładunku]]-martianeum3[[#This Row],[ile_zabiera_na_orbite]]</f>
        <v>23.162899999999929</v>
      </c>
    </row>
    <row r="2027" spans="1:9" x14ac:dyDescent="0.25">
      <c r="A2027" s="1">
        <v>50666</v>
      </c>
      <c r="B2027">
        <f t="shared" si="31"/>
        <v>23.162899999999929</v>
      </c>
      <c r="C2027" t="s">
        <v>19</v>
      </c>
      <c r="D2027">
        <v>27.8</v>
      </c>
      <c r="E2027">
        <v>0</v>
      </c>
      <c r="F2027">
        <f>IF(martianeum3[[#This Row],[zawartosc '[%']]]&gt;=1,martianeum3[[#This Row],[masa '[kg']]]*martianeum3[[#This Row],[zawartosc '[%']]]*0.01,0)</f>
        <v>0</v>
      </c>
      <c r="G2027">
        <f>martianeum3[[#This Row],[stan_magazynu '[kg']]]+martianeum3[[#This Row],[ile_kg_materiału_z_ładunku]]</f>
        <v>23.162899999999929</v>
      </c>
      <c r="H2027">
        <f>IF(martianeum3[[#This Row],[stan_po_wydobyciu_z_ładunku]]&gt;=100,100,0)</f>
        <v>0</v>
      </c>
      <c r="I2027">
        <f>martianeum3[[#This Row],[stan_po_wydobyciu_z_ładunku]]-martianeum3[[#This Row],[ile_zabiera_na_orbite]]</f>
        <v>23.162899999999929</v>
      </c>
    </row>
    <row r="2028" spans="1:9" x14ac:dyDescent="0.25">
      <c r="A2028" s="1">
        <v>50667</v>
      </c>
      <c r="B2028">
        <f t="shared" si="31"/>
        <v>23.162899999999929</v>
      </c>
      <c r="C2028" t="s">
        <v>10</v>
      </c>
      <c r="D2028">
        <v>25.8</v>
      </c>
      <c r="E2028">
        <v>12.1</v>
      </c>
      <c r="F2028">
        <f>IF(martianeum3[[#This Row],[zawartosc '[%']]]&gt;=1,martianeum3[[#This Row],[masa '[kg']]]*martianeum3[[#This Row],[zawartosc '[%']]]*0.01,0)</f>
        <v>3.1218000000000004</v>
      </c>
      <c r="G2028">
        <f>martianeum3[[#This Row],[stan_magazynu '[kg']]]+martianeum3[[#This Row],[ile_kg_materiału_z_ładunku]]</f>
        <v>26.28469999999993</v>
      </c>
      <c r="H2028">
        <f>IF(martianeum3[[#This Row],[stan_po_wydobyciu_z_ładunku]]&gt;=100,100,0)</f>
        <v>0</v>
      </c>
      <c r="I2028">
        <f>martianeum3[[#This Row],[stan_po_wydobyciu_z_ładunku]]-martianeum3[[#This Row],[ile_zabiera_na_orbite]]</f>
        <v>26.28469999999993</v>
      </c>
    </row>
    <row r="2029" spans="1:9" x14ac:dyDescent="0.25">
      <c r="A2029" s="1">
        <v>50668</v>
      </c>
      <c r="B2029">
        <f t="shared" si="31"/>
        <v>26.28469999999993</v>
      </c>
      <c r="C2029" t="s">
        <v>26</v>
      </c>
      <c r="D2029">
        <v>18.100000000000001</v>
      </c>
      <c r="E2029">
        <v>1.1000000000000001</v>
      </c>
      <c r="F2029">
        <f>IF(martianeum3[[#This Row],[zawartosc '[%']]]&gt;=1,martianeum3[[#This Row],[masa '[kg']]]*martianeum3[[#This Row],[zawartosc '[%']]]*0.01,0)</f>
        <v>0.19910000000000005</v>
      </c>
      <c r="G2029">
        <f>martianeum3[[#This Row],[stan_magazynu '[kg']]]+martianeum3[[#This Row],[ile_kg_materiału_z_ładunku]]</f>
        <v>26.483799999999931</v>
      </c>
      <c r="H2029">
        <f>IF(martianeum3[[#This Row],[stan_po_wydobyciu_z_ładunku]]&gt;=100,100,0)</f>
        <v>0</v>
      </c>
      <c r="I2029">
        <f>martianeum3[[#This Row],[stan_po_wydobyciu_z_ładunku]]-martianeum3[[#This Row],[ile_zabiera_na_orbite]]</f>
        <v>26.483799999999931</v>
      </c>
    </row>
    <row r="2030" spans="1:9" x14ac:dyDescent="0.25">
      <c r="A2030" s="1">
        <v>50669</v>
      </c>
      <c r="B2030">
        <f t="shared" si="31"/>
        <v>26.483799999999931</v>
      </c>
      <c r="C2030" t="s">
        <v>12</v>
      </c>
      <c r="D2030">
        <v>21.9</v>
      </c>
      <c r="E2030">
        <v>7.7</v>
      </c>
      <c r="F2030">
        <f>IF(martianeum3[[#This Row],[zawartosc '[%']]]&gt;=1,martianeum3[[#This Row],[masa '[kg']]]*martianeum3[[#This Row],[zawartosc '[%']]]*0.01,0)</f>
        <v>1.6862999999999999</v>
      </c>
      <c r="G2030">
        <f>martianeum3[[#This Row],[stan_magazynu '[kg']]]+martianeum3[[#This Row],[ile_kg_materiału_z_ładunku]]</f>
        <v>28.17009999999993</v>
      </c>
      <c r="H2030">
        <f>IF(martianeum3[[#This Row],[stan_po_wydobyciu_z_ładunku]]&gt;=100,100,0)</f>
        <v>0</v>
      </c>
      <c r="I2030">
        <f>martianeum3[[#This Row],[stan_po_wydobyciu_z_ładunku]]-martianeum3[[#This Row],[ile_zabiera_na_orbite]]</f>
        <v>28.17009999999993</v>
      </c>
    </row>
    <row r="2031" spans="1:9" x14ac:dyDescent="0.25">
      <c r="A2031" s="1">
        <v>50670</v>
      </c>
      <c r="B2031">
        <f t="shared" si="31"/>
        <v>28.17009999999993</v>
      </c>
      <c r="C2031" t="s">
        <v>27</v>
      </c>
      <c r="D2031">
        <v>23.2</v>
      </c>
      <c r="E2031">
        <v>5.0999999999999996</v>
      </c>
      <c r="F2031">
        <f>IF(martianeum3[[#This Row],[zawartosc '[%']]]&gt;=1,martianeum3[[#This Row],[masa '[kg']]]*martianeum3[[#This Row],[zawartosc '[%']]]*0.01,0)</f>
        <v>1.1832</v>
      </c>
      <c r="G2031">
        <f>martianeum3[[#This Row],[stan_magazynu '[kg']]]+martianeum3[[#This Row],[ile_kg_materiału_z_ładunku]]</f>
        <v>29.35329999999993</v>
      </c>
      <c r="H2031">
        <f>IF(martianeum3[[#This Row],[stan_po_wydobyciu_z_ładunku]]&gt;=100,100,0)</f>
        <v>0</v>
      </c>
      <c r="I2031">
        <f>martianeum3[[#This Row],[stan_po_wydobyciu_z_ładunku]]-martianeum3[[#This Row],[ile_zabiera_na_orbite]]</f>
        <v>29.35329999999993</v>
      </c>
    </row>
    <row r="2032" spans="1:9" x14ac:dyDescent="0.25">
      <c r="A2032" s="1">
        <v>50671</v>
      </c>
      <c r="B2032">
        <f t="shared" si="31"/>
        <v>29.35329999999993</v>
      </c>
      <c r="C2032" t="s">
        <v>31</v>
      </c>
      <c r="D2032">
        <v>26.6</v>
      </c>
      <c r="E2032">
        <v>0.3</v>
      </c>
      <c r="F2032">
        <f>IF(martianeum3[[#This Row],[zawartosc '[%']]]&gt;=1,martianeum3[[#This Row],[masa '[kg']]]*martianeum3[[#This Row],[zawartosc '[%']]]*0.01,0)</f>
        <v>0</v>
      </c>
      <c r="G2032">
        <f>martianeum3[[#This Row],[stan_magazynu '[kg']]]+martianeum3[[#This Row],[ile_kg_materiału_z_ładunku]]</f>
        <v>29.35329999999993</v>
      </c>
      <c r="H2032">
        <f>IF(martianeum3[[#This Row],[stan_po_wydobyciu_z_ładunku]]&gt;=100,100,0)</f>
        <v>0</v>
      </c>
      <c r="I2032">
        <f>martianeum3[[#This Row],[stan_po_wydobyciu_z_ładunku]]-martianeum3[[#This Row],[ile_zabiera_na_orbite]]</f>
        <v>29.35329999999993</v>
      </c>
    </row>
    <row r="2033" spans="1:9" x14ac:dyDescent="0.25">
      <c r="A2033" s="1">
        <v>50672</v>
      </c>
      <c r="B2033">
        <f t="shared" si="31"/>
        <v>29.35329999999993</v>
      </c>
      <c r="C2033" t="s">
        <v>11</v>
      </c>
      <c r="D2033">
        <v>23.2</v>
      </c>
      <c r="E2033">
        <v>0</v>
      </c>
      <c r="F2033">
        <f>IF(martianeum3[[#This Row],[zawartosc '[%']]]&gt;=1,martianeum3[[#This Row],[masa '[kg']]]*martianeum3[[#This Row],[zawartosc '[%']]]*0.01,0)</f>
        <v>0</v>
      </c>
      <c r="G2033">
        <f>martianeum3[[#This Row],[stan_magazynu '[kg']]]+martianeum3[[#This Row],[ile_kg_materiału_z_ładunku]]</f>
        <v>29.35329999999993</v>
      </c>
      <c r="H2033">
        <f>IF(martianeum3[[#This Row],[stan_po_wydobyciu_z_ładunku]]&gt;=100,100,0)</f>
        <v>0</v>
      </c>
      <c r="I2033">
        <f>martianeum3[[#This Row],[stan_po_wydobyciu_z_ładunku]]-martianeum3[[#This Row],[ile_zabiera_na_orbite]]</f>
        <v>29.35329999999993</v>
      </c>
    </row>
    <row r="2034" spans="1:9" x14ac:dyDescent="0.25">
      <c r="A2034" s="1">
        <v>50673</v>
      </c>
      <c r="B2034">
        <f t="shared" si="31"/>
        <v>29.35329999999993</v>
      </c>
      <c r="C2034" t="s">
        <v>10</v>
      </c>
      <c r="D2034">
        <v>11</v>
      </c>
      <c r="E2034">
        <v>40.9</v>
      </c>
      <c r="F2034">
        <f>IF(martianeum3[[#This Row],[zawartosc '[%']]]&gt;=1,martianeum3[[#This Row],[masa '[kg']]]*martianeum3[[#This Row],[zawartosc '[%']]]*0.01,0)</f>
        <v>4.4989999999999997</v>
      </c>
      <c r="G2034">
        <f>martianeum3[[#This Row],[stan_magazynu '[kg']]]+martianeum3[[#This Row],[ile_kg_materiału_z_ładunku]]</f>
        <v>33.852299999999929</v>
      </c>
      <c r="H2034">
        <f>IF(martianeum3[[#This Row],[stan_po_wydobyciu_z_ładunku]]&gt;=100,100,0)</f>
        <v>0</v>
      </c>
      <c r="I2034">
        <f>martianeum3[[#This Row],[stan_po_wydobyciu_z_ładunku]]-martianeum3[[#This Row],[ile_zabiera_na_orbite]]</f>
        <v>33.852299999999929</v>
      </c>
    </row>
    <row r="2035" spans="1:9" x14ac:dyDescent="0.25">
      <c r="A2035" s="1">
        <v>50674</v>
      </c>
      <c r="B2035">
        <f t="shared" si="31"/>
        <v>33.852299999999929</v>
      </c>
      <c r="C2035" t="s">
        <v>23</v>
      </c>
      <c r="D2035">
        <v>26.8</v>
      </c>
      <c r="E2035">
        <v>2.2999999999999998</v>
      </c>
      <c r="F2035">
        <f>IF(martianeum3[[#This Row],[zawartosc '[%']]]&gt;=1,martianeum3[[#This Row],[masa '[kg']]]*martianeum3[[#This Row],[zawartosc '[%']]]*0.01,0)</f>
        <v>0.61639999999999995</v>
      </c>
      <c r="G2035">
        <f>martianeum3[[#This Row],[stan_magazynu '[kg']]]+martianeum3[[#This Row],[ile_kg_materiału_z_ładunku]]</f>
        <v>34.468699999999927</v>
      </c>
      <c r="H2035">
        <f>IF(martianeum3[[#This Row],[stan_po_wydobyciu_z_ładunku]]&gt;=100,100,0)</f>
        <v>0</v>
      </c>
      <c r="I2035">
        <f>martianeum3[[#This Row],[stan_po_wydobyciu_z_ładunku]]-martianeum3[[#This Row],[ile_zabiera_na_orbite]]</f>
        <v>34.468699999999927</v>
      </c>
    </row>
    <row r="2036" spans="1:9" x14ac:dyDescent="0.25">
      <c r="A2036" s="1">
        <v>50675</v>
      </c>
      <c r="B2036">
        <f t="shared" si="31"/>
        <v>34.468699999999927</v>
      </c>
      <c r="C2036" t="s">
        <v>13</v>
      </c>
      <c r="D2036">
        <v>22.2</v>
      </c>
      <c r="E2036">
        <v>0</v>
      </c>
      <c r="F2036">
        <f>IF(martianeum3[[#This Row],[zawartosc '[%']]]&gt;=1,martianeum3[[#This Row],[masa '[kg']]]*martianeum3[[#This Row],[zawartosc '[%']]]*0.01,0)</f>
        <v>0</v>
      </c>
      <c r="G2036">
        <f>martianeum3[[#This Row],[stan_magazynu '[kg']]]+martianeum3[[#This Row],[ile_kg_materiału_z_ładunku]]</f>
        <v>34.468699999999927</v>
      </c>
      <c r="H2036">
        <f>IF(martianeum3[[#This Row],[stan_po_wydobyciu_z_ładunku]]&gt;=100,100,0)</f>
        <v>0</v>
      </c>
      <c r="I2036">
        <f>martianeum3[[#This Row],[stan_po_wydobyciu_z_ładunku]]-martianeum3[[#This Row],[ile_zabiera_na_orbite]]</f>
        <v>34.468699999999927</v>
      </c>
    </row>
    <row r="2037" spans="1:9" x14ac:dyDescent="0.25">
      <c r="A2037" s="1">
        <v>50676</v>
      </c>
      <c r="B2037">
        <f t="shared" si="31"/>
        <v>34.468699999999927</v>
      </c>
      <c r="C2037" t="s">
        <v>18</v>
      </c>
      <c r="D2037">
        <v>10.199999999999999</v>
      </c>
      <c r="E2037">
        <v>6.1</v>
      </c>
      <c r="F2037">
        <f>IF(martianeum3[[#This Row],[zawartosc '[%']]]&gt;=1,martianeum3[[#This Row],[masa '[kg']]]*martianeum3[[#This Row],[zawartosc '[%']]]*0.01,0)</f>
        <v>0.62219999999999998</v>
      </c>
      <c r="G2037">
        <f>martianeum3[[#This Row],[stan_magazynu '[kg']]]+martianeum3[[#This Row],[ile_kg_materiału_z_ładunku]]</f>
        <v>35.090899999999927</v>
      </c>
      <c r="H2037">
        <f>IF(martianeum3[[#This Row],[stan_po_wydobyciu_z_ładunku]]&gt;=100,100,0)</f>
        <v>0</v>
      </c>
      <c r="I2037">
        <f>martianeum3[[#This Row],[stan_po_wydobyciu_z_ładunku]]-martianeum3[[#This Row],[ile_zabiera_na_orbite]]</f>
        <v>35.090899999999927</v>
      </c>
    </row>
    <row r="2038" spans="1:9" x14ac:dyDescent="0.25">
      <c r="A2038" s="1">
        <v>50677</v>
      </c>
      <c r="B2038">
        <f t="shared" si="31"/>
        <v>35.090899999999927</v>
      </c>
      <c r="C2038" t="s">
        <v>33</v>
      </c>
      <c r="D2038">
        <v>18.399999999999999</v>
      </c>
      <c r="E2038">
        <v>1.5</v>
      </c>
      <c r="F2038">
        <f>IF(martianeum3[[#This Row],[zawartosc '[%']]]&gt;=1,martianeum3[[#This Row],[masa '[kg']]]*martianeum3[[#This Row],[zawartosc '[%']]]*0.01,0)</f>
        <v>0.27599999999999997</v>
      </c>
      <c r="G2038">
        <f>martianeum3[[#This Row],[stan_magazynu '[kg']]]+martianeum3[[#This Row],[ile_kg_materiału_z_ładunku]]</f>
        <v>35.36689999999993</v>
      </c>
      <c r="H2038">
        <f>IF(martianeum3[[#This Row],[stan_po_wydobyciu_z_ładunku]]&gt;=100,100,0)</f>
        <v>0</v>
      </c>
      <c r="I2038">
        <f>martianeum3[[#This Row],[stan_po_wydobyciu_z_ładunku]]-martianeum3[[#This Row],[ile_zabiera_na_orbite]]</f>
        <v>35.36689999999993</v>
      </c>
    </row>
    <row r="2039" spans="1:9" x14ac:dyDescent="0.25">
      <c r="A2039" s="1">
        <v>50678</v>
      </c>
      <c r="B2039">
        <f t="shared" si="31"/>
        <v>35.36689999999993</v>
      </c>
      <c r="C2039" t="s">
        <v>7</v>
      </c>
      <c r="D2039">
        <v>29.4</v>
      </c>
      <c r="E2039">
        <v>22.3</v>
      </c>
      <c r="F2039">
        <f>IF(martianeum3[[#This Row],[zawartosc '[%']]]&gt;=1,martianeum3[[#This Row],[masa '[kg']]]*martianeum3[[#This Row],[zawartosc '[%']]]*0.01,0)</f>
        <v>6.5562000000000005</v>
      </c>
      <c r="G2039">
        <f>martianeum3[[#This Row],[stan_magazynu '[kg']]]+martianeum3[[#This Row],[ile_kg_materiału_z_ładunku]]</f>
        <v>41.923099999999934</v>
      </c>
      <c r="H2039">
        <f>IF(martianeum3[[#This Row],[stan_po_wydobyciu_z_ładunku]]&gt;=100,100,0)</f>
        <v>0</v>
      </c>
      <c r="I2039">
        <f>martianeum3[[#This Row],[stan_po_wydobyciu_z_ładunku]]-martianeum3[[#This Row],[ile_zabiera_na_orbite]]</f>
        <v>41.923099999999934</v>
      </c>
    </row>
    <row r="2040" spans="1:9" x14ac:dyDescent="0.25">
      <c r="A2040" s="1">
        <v>50679</v>
      </c>
      <c r="B2040">
        <f t="shared" si="31"/>
        <v>41.923099999999934</v>
      </c>
      <c r="C2040" t="s">
        <v>23</v>
      </c>
      <c r="D2040">
        <v>23.4</v>
      </c>
      <c r="E2040">
        <v>0</v>
      </c>
      <c r="F2040">
        <f>IF(martianeum3[[#This Row],[zawartosc '[%']]]&gt;=1,martianeum3[[#This Row],[masa '[kg']]]*martianeum3[[#This Row],[zawartosc '[%']]]*0.01,0)</f>
        <v>0</v>
      </c>
      <c r="G2040">
        <f>martianeum3[[#This Row],[stan_magazynu '[kg']]]+martianeum3[[#This Row],[ile_kg_materiału_z_ładunku]]</f>
        <v>41.923099999999934</v>
      </c>
      <c r="H2040">
        <f>IF(martianeum3[[#This Row],[stan_po_wydobyciu_z_ładunku]]&gt;=100,100,0)</f>
        <v>0</v>
      </c>
      <c r="I2040">
        <f>martianeum3[[#This Row],[stan_po_wydobyciu_z_ładunku]]-martianeum3[[#This Row],[ile_zabiera_na_orbite]]</f>
        <v>41.923099999999934</v>
      </c>
    </row>
    <row r="2041" spans="1:9" x14ac:dyDescent="0.25">
      <c r="A2041" s="1">
        <v>50680</v>
      </c>
      <c r="B2041">
        <f t="shared" si="31"/>
        <v>41.923099999999934</v>
      </c>
      <c r="C2041" t="s">
        <v>5</v>
      </c>
      <c r="D2041">
        <v>13.6</v>
      </c>
      <c r="E2041">
        <v>6.1</v>
      </c>
      <c r="F2041">
        <f>IF(martianeum3[[#This Row],[zawartosc '[%']]]&gt;=1,martianeum3[[#This Row],[masa '[kg']]]*martianeum3[[#This Row],[zawartosc '[%']]]*0.01,0)</f>
        <v>0.8296</v>
      </c>
      <c r="G2041">
        <f>martianeum3[[#This Row],[stan_magazynu '[kg']]]+martianeum3[[#This Row],[ile_kg_materiału_z_ładunku]]</f>
        <v>42.752699999999933</v>
      </c>
      <c r="H2041">
        <f>IF(martianeum3[[#This Row],[stan_po_wydobyciu_z_ładunku]]&gt;=100,100,0)</f>
        <v>0</v>
      </c>
      <c r="I2041">
        <f>martianeum3[[#This Row],[stan_po_wydobyciu_z_ładunku]]-martianeum3[[#This Row],[ile_zabiera_na_orbite]]</f>
        <v>42.752699999999933</v>
      </c>
    </row>
    <row r="2042" spans="1:9" x14ac:dyDescent="0.25">
      <c r="A2042" s="1">
        <v>50681</v>
      </c>
      <c r="B2042">
        <f t="shared" si="31"/>
        <v>42.752699999999933</v>
      </c>
      <c r="C2042" t="s">
        <v>7</v>
      </c>
      <c r="D2042">
        <v>17.7</v>
      </c>
      <c r="E2042">
        <v>1.4</v>
      </c>
      <c r="F2042">
        <f>IF(martianeum3[[#This Row],[zawartosc '[%']]]&gt;=1,martianeum3[[#This Row],[masa '[kg']]]*martianeum3[[#This Row],[zawartosc '[%']]]*0.01,0)</f>
        <v>0.24779999999999999</v>
      </c>
      <c r="G2042">
        <f>martianeum3[[#This Row],[stan_magazynu '[kg']]]+martianeum3[[#This Row],[ile_kg_materiału_z_ładunku]]</f>
        <v>43.000499999999931</v>
      </c>
      <c r="H2042">
        <f>IF(martianeum3[[#This Row],[stan_po_wydobyciu_z_ładunku]]&gt;=100,100,0)</f>
        <v>0</v>
      </c>
      <c r="I2042">
        <f>martianeum3[[#This Row],[stan_po_wydobyciu_z_ładunku]]-martianeum3[[#This Row],[ile_zabiera_na_orbite]]</f>
        <v>43.000499999999931</v>
      </c>
    </row>
    <row r="2043" spans="1:9" x14ac:dyDescent="0.25">
      <c r="A2043" s="1">
        <v>50682</v>
      </c>
      <c r="B2043">
        <f t="shared" si="31"/>
        <v>43.000499999999931</v>
      </c>
      <c r="C2043" t="s">
        <v>23</v>
      </c>
      <c r="D2043">
        <v>17</v>
      </c>
      <c r="E2043">
        <v>5.9</v>
      </c>
      <c r="F2043">
        <f>IF(martianeum3[[#This Row],[zawartosc '[%']]]&gt;=1,martianeum3[[#This Row],[masa '[kg']]]*martianeum3[[#This Row],[zawartosc '[%']]]*0.01,0)</f>
        <v>1.0030000000000001</v>
      </c>
      <c r="G2043">
        <f>martianeum3[[#This Row],[stan_magazynu '[kg']]]+martianeum3[[#This Row],[ile_kg_materiału_z_ładunku]]</f>
        <v>44.003499999999931</v>
      </c>
      <c r="H2043">
        <f>IF(martianeum3[[#This Row],[stan_po_wydobyciu_z_ładunku]]&gt;=100,100,0)</f>
        <v>0</v>
      </c>
      <c r="I2043">
        <f>martianeum3[[#This Row],[stan_po_wydobyciu_z_ładunku]]-martianeum3[[#This Row],[ile_zabiera_na_orbite]]</f>
        <v>44.003499999999931</v>
      </c>
    </row>
    <row r="2044" spans="1:9" x14ac:dyDescent="0.25">
      <c r="A2044" s="1">
        <v>50683</v>
      </c>
      <c r="B2044">
        <f t="shared" si="31"/>
        <v>44.003499999999931</v>
      </c>
      <c r="C2044" t="s">
        <v>6</v>
      </c>
      <c r="D2044">
        <v>29.6</v>
      </c>
      <c r="E2044">
        <v>6.6</v>
      </c>
      <c r="F2044">
        <f>IF(martianeum3[[#This Row],[zawartosc '[%']]]&gt;=1,martianeum3[[#This Row],[masa '[kg']]]*martianeum3[[#This Row],[zawartosc '[%']]]*0.01,0)</f>
        <v>1.9536</v>
      </c>
      <c r="G2044">
        <f>martianeum3[[#This Row],[stan_magazynu '[kg']]]+martianeum3[[#This Row],[ile_kg_materiału_z_ładunku]]</f>
        <v>45.957099999999933</v>
      </c>
      <c r="H2044">
        <f>IF(martianeum3[[#This Row],[stan_po_wydobyciu_z_ładunku]]&gt;=100,100,0)</f>
        <v>0</v>
      </c>
      <c r="I2044">
        <f>martianeum3[[#This Row],[stan_po_wydobyciu_z_ładunku]]-martianeum3[[#This Row],[ile_zabiera_na_orbite]]</f>
        <v>45.957099999999933</v>
      </c>
    </row>
    <row r="2045" spans="1:9" x14ac:dyDescent="0.25">
      <c r="A2045" s="1">
        <v>50684</v>
      </c>
      <c r="B2045">
        <f t="shared" si="31"/>
        <v>45.957099999999933</v>
      </c>
      <c r="C2045" t="s">
        <v>10</v>
      </c>
      <c r="D2045">
        <v>23.4</v>
      </c>
      <c r="E2045">
        <v>0</v>
      </c>
      <c r="F2045">
        <f>IF(martianeum3[[#This Row],[zawartosc '[%']]]&gt;=1,martianeum3[[#This Row],[masa '[kg']]]*martianeum3[[#This Row],[zawartosc '[%']]]*0.01,0)</f>
        <v>0</v>
      </c>
      <c r="G2045">
        <f>martianeum3[[#This Row],[stan_magazynu '[kg']]]+martianeum3[[#This Row],[ile_kg_materiału_z_ładunku]]</f>
        <v>45.957099999999933</v>
      </c>
      <c r="H2045">
        <f>IF(martianeum3[[#This Row],[stan_po_wydobyciu_z_ładunku]]&gt;=100,100,0)</f>
        <v>0</v>
      </c>
      <c r="I2045">
        <f>martianeum3[[#This Row],[stan_po_wydobyciu_z_ładunku]]-martianeum3[[#This Row],[ile_zabiera_na_orbite]]</f>
        <v>45.957099999999933</v>
      </c>
    </row>
    <row r="2046" spans="1:9" x14ac:dyDescent="0.25">
      <c r="A2046" s="1">
        <v>50685</v>
      </c>
      <c r="B2046">
        <f t="shared" si="31"/>
        <v>45.957099999999933</v>
      </c>
      <c r="C2046" t="s">
        <v>7</v>
      </c>
      <c r="D2046">
        <v>21.3</v>
      </c>
      <c r="E2046">
        <v>22.4</v>
      </c>
      <c r="F2046">
        <f>IF(martianeum3[[#This Row],[zawartosc '[%']]]&gt;=1,martianeum3[[#This Row],[masa '[kg']]]*martianeum3[[#This Row],[zawartosc '[%']]]*0.01,0)</f>
        <v>4.7712000000000003</v>
      </c>
      <c r="G2046">
        <f>martianeum3[[#This Row],[stan_magazynu '[kg']]]+martianeum3[[#This Row],[ile_kg_materiału_z_ładunku]]</f>
        <v>50.728299999999933</v>
      </c>
      <c r="H2046">
        <f>IF(martianeum3[[#This Row],[stan_po_wydobyciu_z_ładunku]]&gt;=100,100,0)</f>
        <v>0</v>
      </c>
      <c r="I2046">
        <f>martianeum3[[#This Row],[stan_po_wydobyciu_z_ładunku]]-martianeum3[[#This Row],[ile_zabiera_na_orbite]]</f>
        <v>50.728299999999933</v>
      </c>
    </row>
    <row r="2047" spans="1:9" x14ac:dyDescent="0.25">
      <c r="A2047" s="1">
        <v>50686</v>
      </c>
      <c r="B2047">
        <f t="shared" si="31"/>
        <v>50.728299999999933</v>
      </c>
      <c r="C2047" t="s">
        <v>19</v>
      </c>
      <c r="D2047">
        <v>18.600000000000001</v>
      </c>
      <c r="E2047">
        <v>0</v>
      </c>
      <c r="F2047">
        <f>IF(martianeum3[[#This Row],[zawartosc '[%']]]&gt;=1,martianeum3[[#This Row],[masa '[kg']]]*martianeum3[[#This Row],[zawartosc '[%']]]*0.01,0)</f>
        <v>0</v>
      </c>
      <c r="G2047">
        <f>martianeum3[[#This Row],[stan_magazynu '[kg']]]+martianeum3[[#This Row],[ile_kg_materiału_z_ładunku]]</f>
        <v>50.728299999999933</v>
      </c>
      <c r="H2047">
        <f>IF(martianeum3[[#This Row],[stan_po_wydobyciu_z_ładunku]]&gt;=100,100,0)</f>
        <v>0</v>
      </c>
      <c r="I2047">
        <f>martianeum3[[#This Row],[stan_po_wydobyciu_z_ładunku]]-martianeum3[[#This Row],[ile_zabiera_na_orbite]]</f>
        <v>50.728299999999933</v>
      </c>
    </row>
    <row r="2048" spans="1:9" x14ac:dyDescent="0.25">
      <c r="A2048" s="1">
        <v>50687</v>
      </c>
      <c r="B2048">
        <f t="shared" si="31"/>
        <v>50.728299999999933</v>
      </c>
      <c r="C2048" t="s">
        <v>13</v>
      </c>
      <c r="D2048">
        <v>16.8</v>
      </c>
      <c r="E2048">
        <v>2.8</v>
      </c>
      <c r="F2048">
        <f>IF(martianeum3[[#This Row],[zawartosc '[%']]]&gt;=1,martianeum3[[#This Row],[masa '[kg']]]*martianeum3[[#This Row],[zawartosc '[%']]]*0.01,0)</f>
        <v>0.47039999999999998</v>
      </c>
      <c r="G2048">
        <f>martianeum3[[#This Row],[stan_magazynu '[kg']]]+martianeum3[[#This Row],[ile_kg_materiału_z_ładunku]]</f>
        <v>51.198699999999931</v>
      </c>
      <c r="H2048">
        <f>IF(martianeum3[[#This Row],[stan_po_wydobyciu_z_ładunku]]&gt;=100,100,0)</f>
        <v>0</v>
      </c>
      <c r="I2048">
        <f>martianeum3[[#This Row],[stan_po_wydobyciu_z_ładunku]]-martianeum3[[#This Row],[ile_zabiera_na_orbite]]</f>
        <v>51.198699999999931</v>
      </c>
    </row>
    <row r="2049" spans="1:9" x14ac:dyDescent="0.25">
      <c r="A2049" s="1">
        <v>50688</v>
      </c>
      <c r="B2049">
        <f t="shared" si="31"/>
        <v>51.198699999999931</v>
      </c>
      <c r="C2049" t="s">
        <v>20</v>
      </c>
      <c r="D2049">
        <v>13.2</v>
      </c>
      <c r="E2049">
        <v>4</v>
      </c>
      <c r="F2049">
        <f>IF(martianeum3[[#This Row],[zawartosc '[%']]]&gt;=1,martianeum3[[#This Row],[masa '[kg']]]*martianeum3[[#This Row],[zawartosc '[%']]]*0.01,0)</f>
        <v>0.52800000000000002</v>
      </c>
      <c r="G2049">
        <f>martianeum3[[#This Row],[stan_magazynu '[kg']]]+martianeum3[[#This Row],[ile_kg_materiału_z_ładunku]]</f>
        <v>51.72669999999993</v>
      </c>
      <c r="H2049">
        <f>IF(martianeum3[[#This Row],[stan_po_wydobyciu_z_ładunku]]&gt;=100,100,0)</f>
        <v>0</v>
      </c>
      <c r="I2049">
        <f>martianeum3[[#This Row],[stan_po_wydobyciu_z_ładunku]]-martianeum3[[#This Row],[ile_zabiera_na_orbite]]</f>
        <v>51.72669999999993</v>
      </c>
    </row>
    <row r="2050" spans="1:9" x14ac:dyDescent="0.25">
      <c r="A2050" s="1">
        <v>50689</v>
      </c>
      <c r="B2050">
        <f t="shared" si="31"/>
        <v>51.72669999999993</v>
      </c>
      <c r="C2050" t="s">
        <v>19</v>
      </c>
      <c r="D2050">
        <v>29.8</v>
      </c>
      <c r="E2050">
        <v>24.9</v>
      </c>
      <c r="F2050">
        <f>IF(martianeum3[[#This Row],[zawartosc '[%']]]&gt;=1,martianeum3[[#This Row],[masa '[kg']]]*martianeum3[[#This Row],[zawartosc '[%']]]*0.01,0)</f>
        <v>7.4202000000000004</v>
      </c>
      <c r="G2050">
        <f>martianeum3[[#This Row],[stan_magazynu '[kg']]]+martianeum3[[#This Row],[ile_kg_materiału_z_ładunku]]</f>
        <v>59.146899999999931</v>
      </c>
      <c r="H2050">
        <f>IF(martianeum3[[#This Row],[stan_po_wydobyciu_z_ładunku]]&gt;=100,100,0)</f>
        <v>0</v>
      </c>
      <c r="I2050">
        <f>martianeum3[[#This Row],[stan_po_wydobyciu_z_ładunku]]-martianeum3[[#This Row],[ile_zabiera_na_orbite]]</f>
        <v>59.146899999999931</v>
      </c>
    </row>
    <row r="2051" spans="1:9" x14ac:dyDescent="0.25">
      <c r="A2051" s="1">
        <v>50690</v>
      </c>
      <c r="B2051">
        <f t="shared" si="31"/>
        <v>59.146899999999931</v>
      </c>
      <c r="C2051" t="s">
        <v>10</v>
      </c>
      <c r="D2051">
        <v>10.6</v>
      </c>
      <c r="E2051">
        <v>31.8</v>
      </c>
      <c r="F2051">
        <f>IF(martianeum3[[#This Row],[zawartosc '[%']]]&gt;=1,martianeum3[[#This Row],[masa '[kg']]]*martianeum3[[#This Row],[zawartosc '[%']]]*0.01,0)</f>
        <v>3.3708</v>
      </c>
      <c r="G2051">
        <f>martianeum3[[#This Row],[stan_magazynu '[kg']]]+martianeum3[[#This Row],[ile_kg_materiału_z_ładunku]]</f>
        <v>62.517699999999934</v>
      </c>
      <c r="H2051">
        <f>IF(martianeum3[[#This Row],[stan_po_wydobyciu_z_ładunku]]&gt;=100,100,0)</f>
        <v>0</v>
      </c>
      <c r="I2051">
        <f>martianeum3[[#This Row],[stan_po_wydobyciu_z_ładunku]]-martianeum3[[#This Row],[ile_zabiera_na_orbite]]</f>
        <v>62.517699999999934</v>
      </c>
    </row>
    <row r="2052" spans="1:9" x14ac:dyDescent="0.25">
      <c r="A2052" s="1">
        <v>50691</v>
      </c>
      <c r="B2052">
        <f t="shared" ref="B2052:B2073" si="32">I2051</f>
        <v>62.517699999999934</v>
      </c>
      <c r="C2052" t="s">
        <v>15</v>
      </c>
      <c r="D2052">
        <v>11.9</v>
      </c>
      <c r="E2052">
        <v>12.3</v>
      </c>
      <c r="F2052">
        <f>IF(martianeum3[[#This Row],[zawartosc '[%']]]&gt;=1,martianeum3[[#This Row],[masa '[kg']]]*martianeum3[[#This Row],[zawartosc '[%']]]*0.01,0)</f>
        <v>1.4637</v>
      </c>
      <c r="G2052">
        <f>martianeum3[[#This Row],[stan_magazynu '[kg']]]+martianeum3[[#This Row],[ile_kg_materiału_z_ładunku]]</f>
        <v>63.981399999999937</v>
      </c>
      <c r="H2052">
        <f>IF(martianeum3[[#This Row],[stan_po_wydobyciu_z_ładunku]]&gt;=100,100,0)</f>
        <v>0</v>
      </c>
      <c r="I2052">
        <f>martianeum3[[#This Row],[stan_po_wydobyciu_z_ładunku]]-martianeum3[[#This Row],[ile_zabiera_na_orbite]]</f>
        <v>63.981399999999937</v>
      </c>
    </row>
    <row r="2053" spans="1:9" x14ac:dyDescent="0.25">
      <c r="A2053" s="1">
        <v>50692</v>
      </c>
      <c r="B2053">
        <f t="shared" si="32"/>
        <v>63.981399999999937</v>
      </c>
      <c r="C2053" t="s">
        <v>30</v>
      </c>
      <c r="D2053">
        <v>26.8</v>
      </c>
      <c r="E2053">
        <v>0.5</v>
      </c>
      <c r="F2053">
        <f>IF(martianeum3[[#This Row],[zawartosc '[%']]]&gt;=1,martianeum3[[#This Row],[masa '[kg']]]*martianeum3[[#This Row],[zawartosc '[%']]]*0.01,0)</f>
        <v>0</v>
      </c>
      <c r="G2053">
        <f>martianeum3[[#This Row],[stan_magazynu '[kg']]]+martianeum3[[#This Row],[ile_kg_materiału_z_ładunku]]</f>
        <v>63.981399999999937</v>
      </c>
      <c r="H2053">
        <f>IF(martianeum3[[#This Row],[stan_po_wydobyciu_z_ładunku]]&gt;=100,100,0)</f>
        <v>0</v>
      </c>
      <c r="I2053">
        <f>martianeum3[[#This Row],[stan_po_wydobyciu_z_ładunku]]-martianeum3[[#This Row],[ile_zabiera_na_orbite]]</f>
        <v>63.981399999999937</v>
      </c>
    </row>
    <row r="2054" spans="1:9" x14ac:dyDescent="0.25">
      <c r="A2054" s="1">
        <v>50693</v>
      </c>
      <c r="B2054">
        <f t="shared" si="32"/>
        <v>63.981399999999937</v>
      </c>
      <c r="C2054" t="s">
        <v>22</v>
      </c>
      <c r="D2054">
        <v>29</v>
      </c>
      <c r="E2054">
        <v>3.5</v>
      </c>
      <c r="F2054">
        <f>IF(martianeum3[[#This Row],[zawartosc '[%']]]&gt;=1,martianeum3[[#This Row],[masa '[kg']]]*martianeum3[[#This Row],[zawartosc '[%']]]*0.01,0)</f>
        <v>1.0150000000000001</v>
      </c>
      <c r="G2054">
        <f>martianeum3[[#This Row],[stan_magazynu '[kg']]]+martianeum3[[#This Row],[ile_kg_materiału_z_ładunku]]</f>
        <v>64.996399999999937</v>
      </c>
      <c r="H2054">
        <f>IF(martianeum3[[#This Row],[stan_po_wydobyciu_z_ładunku]]&gt;=100,100,0)</f>
        <v>0</v>
      </c>
      <c r="I2054">
        <f>martianeum3[[#This Row],[stan_po_wydobyciu_z_ładunku]]-martianeum3[[#This Row],[ile_zabiera_na_orbite]]</f>
        <v>64.996399999999937</v>
      </c>
    </row>
    <row r="2055" spans="1:9" x14ac:dyDescent="0.25">
      <c r="A2055" s="1">
        <v>50694</v>
      </c>
      <c r="B2055">
        <f t="shared" si="32"/>
        <v>64.996399999999937</v>
      </c>
      <c r="C2055" t="s">
        <v>20</v>
      </c>
      <c r="D2055">
        <v>22.9</v>
      </c>
      <c r="E2055">
        <v>2</v>
      </c>
      <c r="F2055">
        <f>IF(martianeum3[[#This Row],[zawartosc '[%']]]&gt;=1,martianeum3[[#This Row],[masa '[kg']]]*martianeum3[[#This Row],[zawartosc '[%']]]*0.01,0)</f>
        <v>0.45799999999999996</v>
      </c>
      <c r="G2055">
        <f>martianeum3[[#This Row],[stan_magazynu '[kg']]]+martianeum3[[#This Row],[ile_kg_materiału_z_ładunku]]</f>
        <v>65.454399999999936</v>
      </c>
      <c r="H2055">
        <f>IF(martianeum3[[#This Row],[stan_po_wydobyciu_z_ładunku]]&gt;=100,100,0)</f>
        <v>0</v>
      </c>
      <c r="I2055">
        <f>martianeum3[[#This Row],[stan_po_wydobyciu_z_ładunku]]-martianeum3[[#This Row],[ile_zabiera_na_orbite]]</f>
        <v>65.454399999999936</v>
      </c>
    </row>
    <row r="2056" spans="1:9" x14ac:dyDescent="0.25">
      <c r="A2056" s="1">
        <v>50695</v>
      </c>
      <c r="B2056">
        <f t="shared" si="32"/>
        <v>65.454399999999936</v>
      </c>
      <c r="C2056" t="s">
        <v>21</v>
      </c>
      <c r="D2056">
        <v>27.1</v>
      </c>
      <c r="E2056">
        <v>0</v>
      </c>
      <c r="F2056">
        <f>IF(martianeum3[[#This Row],[zawartosc '[%']]]&gt;=1,martianeum3[[#This Row],[masa '[kg']]]*martianeum3[[#This Row],[zawartosc '[%']]]*0.01,0)</f>
        <v>0</v>
      </c>
      <c r="G2056">
        <f>martianeum3[[#This Row],[stan_magazynu '[kg']]]+martianeum3[[#This Row],[ile_kg_materiału_z_ładunku]]</f>
        <v>65.454399999999936</v>
      </c>
      <c r="H2056">
        <f>IF(martianeum3[[#This Row],[stan_po_wydobyciu_z_ładunku]]&gt;=100,100,0)</f>
        <v>0</v>
      </c>
      <c r="I2056">
        <f>martianeum3[[#This Row],[stan_po_wydobyciu_z_ładunku]]-martianeum3[[#This Row],[ile_zabiera_na_orbite]]</f>
        <v>65.454399999999936</v>
      </c>
    </row>
    <row r="2057" spans="1:9" x14ac:dyDescent="0.25">
      <c r="A2057" s="1">
        <v>50696</v>
      </c>
      <c r="B2057">
        <f t="shared" si="32"/>
        <v>65.454399999999936</v>
      </c>
      <c r="C2057" t="s">
        <v>10</v>
      </c>
      <c r="D2057">
        <v>11.8</v>
      </c>
      <c r="E2057">
        <v>49</v>
      </c>
      <c r="F2057">
        <f>IF(martianeum3[[#This Row],[zawartosc '[%']]]&gt;=1,martianeum3[[#This Row],[masa '[kg']]]*martianeum3[[#This Row],[zawartosc '[%']]]*0.01,0)</f>
        <v>5.7820000000000009</v>
      </c>
      <c r="G2057">
        <f>martianeum3[[#This Row],[stan_magazynu '[kg']]]+martianeum3[[#This Row],[ile_kg_materiału_z_ładunku]]</f>
        <v>71.236399999999932</v>
      </c>
      <c r="H2057">
        <f>IF(martianeum3[[#This Row],[stan_po_wydobyciu_z_ładunku]]&gt;=100,100,0)</f>
        <v>0</v>
      </c>
      <c r="I2057">
        <f>martianeum3[[#This Row],[stan_po_wydobyciu_z_ładunku]]-martianeum3[[#This Row],[ile_zabiera_na_orbite]]</f>
        <v>71.236399999999932</v>
      </c>
    </row>
    <row r="2058" spans="1:9" x14ac:dyDescent="0.25">
      <c r="A2058" s="1">
        <v>50697</v>
      </c>
      <c r="B2058">
        <f t="shared" si="32"/>
        <v>71.236399999999932</v>
      </c>
      <c r="C2058" t="s">
        <v>6</v>
      </c>
      <c r="D2058">
        <v>26.6</v>
      </c>
      <c r="E2058">
        <v>0</v>
      </c>
      <c r="F2058">
        <f>IF(martianeum3[[#This Row],[zawartosc '[%']]]&gt;=1,martianeum3[[#This Row],[masa '[kg']]]*martianeum3[[#This Row],[zawartosc '[%']]]*0.01,0)</f>
        <v>0</v>
      </c>
      <c r="G2058">
        <f>martianeum3[[#This Row],[stan_magazynu '[kg']]]+martianeum3[[#This Row],[ile_kg_materiału_z_ładunku]]</f>
        <v>71.236399999999932</v>
      </c>
      <c r="H2058">
        <f>IF(martianeum3[[#This Row],[stan_po_wydobyciu_z_ładunku]]&gt;=100,100,0)</f>
        <v>0</v>
      </c>
      <c r="I2058">
        <f>martianeum3[[#This Row],[stan_po_wydobyciu_z_ładunku]]-martianeum3[[#This Row],[ile_zabiera_na_orbite]]</f>
        <v>71.236399999999932</v>
      </c>
    </row>
    <row r="2059" spans="1:9" x14ac:dyDescent="0.25">
      <c r="A2059" s="1">
        <v>50698</v>
      </c>
      <c r="B2059">
        <f t="shared" si="32"/>
        <v>71.236399999999932</v>
      </c>
      <c r="C2059" t="s">
        <v>18</v>
      </c>
      <c r="D2059">
        <v>21.3</v>
      </c>
      <c r="E2059">
        <v>0</v>
      </c>
      <c r="F2059">
        <f>IF(martianeum3[[#This Row],[zawartosc '[%']]]&gt;=1,martianeum3[[#This Row],[masa '[kg']]]*martianeum3[[#This Row],[zawartosc '[%']]]*0.01,0)</f>
        <v>0</v>
      </c>
      <c r="G2059">
        <f>martianeum3[[#This Row],[stan_magazynu '[kg']]]+martianeum3[[#This Row],[ile_kg_materiału_z_ładunku]]</f>
        <v>71.236399999999932</v>
      </c>
      <c r="H2059">
        <f>IF(martianeum3[[#This Row],[stan_po_wydobyciu_z_ładunku]]&gt;=100,100,0)</f>
        <v>0</v>
      </c>
      <c r="I2059">
        <f>martianeum3[[#This Row],[stan_po_wydobyciu_z_ładunku]]-martianeum3[[#This Row],[ile_zabiera_na_orbite]]</f>
        <v>71.236399999999932</v>
      </c>
    </row>
    <row r="2060" spans="1:9" x14ac:dyDescent="0.25">
      <c r="A2060" s="1">
        <v>50699</v>
      </c>
      <c r="B2060">
        <f t="shared" si="32"/>
        <v>71.236399999999932</v>
      </c>
      <c r="C2060" t="s">
        <v>11</v>
      </c>
      <c r="D2060">
        <v>23.2</v>
      </c>
      <c r="E2060">
        <v>0</v>
      </c>
      <c r="F2060">
        <f>IF(martianeum3[[#This Row],[zawartosc '[%']]]&gt;=1,martianeum3[[#This Row],[masa '[kg']]]*martianeum3[[#This Row],[zawartosc '[%']]]*0.01,0)</f>
        <v>0</v>
      </c>
      <c r="G2060">
        <f>martianeum3[[#This Row],[stan_magazynu '[kg']]]+martianeum3[[#This Row],[ile_kg_materiału_z_ładunku]]</f>
        <v>71.236399999999932</v>
      </c>
      <c r="H2060">
        <f>IF(martianeum3[[#This Row],[stan_po_wydobyciu_z_ładunku]]&gt;=100,100,0)</f>
        <v>0</v>
      </c>
      <c r="I2060">
        <f>martianeum3[[#This Row],[stan_po_wydobyciu_z_ładunku]]-martianeum3[[#This Row],[ile_zabiera_na_orbite]]</f>
        <v>71.236399999999932</v>
      </c>
    </row>
    <row r="2061" spans="1:9" x14ac:dyDescent="0.25">
      <c r="A2061" s="1">
        <v>50700</v>
      </c>
      <c r="B2061">
        <f t="shared" si="32"/>
        <v>71.236399999999932</v>
      </c>
      <c r="C2061" t="s">
        <v>10</v>
      </c>
      <c r="D2061">
        <v>27.3</v>
      </c>
      <c r="E2061">
        <v>0</v>
      </c>
      <c r="F2061">
        <f>IF(martianeum3[[#This Row],[zawartosc '[%']]]&gt;=1,martianeum3[[#This Row],[masa '[kg']]]*martianeum3[[#This Row],[zawartosc '[%']]]*0.01,0)</f>
        <v>0</v>
      </c>
      <c r="G2061">
        <f>martianeum3[[#This Row],[stan_magazynu '[kg']]]+martianeum3[[#This Row],[ile_kg_materiału_z_ładunku]]</f>
        <v>71.236399999999932</v>
      </c>
      <c r="H2061">
        <f>IF(martianeum3[[#This Row],[stan_po_wydobyciu_z_ładunku]]&gt;=100,100,0)</f>
        <v>0</v>
      </c>
      <c r="I2061">
        <f>martianeum3[[#This Row],[stan_po_wydobyciu_z_ładunku]]-martianeum3[[#This Row],[ile_zabiera_na_orbite]]</f>
        <v>71.236399999999932</v>
      </c>
    </row>
    <row r="2062" spans="1:9" x14ac:dyDescent="0.25">
      <c r="A2062" s="1">
        <v>50701</v>
      </c>
      <c r="B2062">
        <f t="shared" si="32"/>
        <v>71.236399999999932</v>
      </c>
      <c r="C2062" t="s">
        <v>13</v>
      </c>
      <c r="D2062">
        <v>21.3</v>
      </c>
      <c r="E2062">
        <v>2.6</v>
      </c>
      <c r="F2062">
        <f>IF(martianeum3[[#This Row],[zawartosc '[%']]]&gt;=1,martianeum3[[#This Row],[masa '[kg']]]*martianeum3[[#This Row],[zawartosc '[%']]]*0.01,0)</f>
        <v>0.55380000000000007</v>
      </c>
      <c r="G2062">
        <f>martianeum3[[#This Row],[stan_magazynu '[kg']]]+martianeum3[[#This Row],[ile_kg_materiału_z_ładunku]]</f>
        <v>71.790199999999928</v>
      </c>
      <c r="H2062">
        <f>IF(martianeum3[[#This Row],[stan_po_wydobyciu_z_ładunku]]&gt;=100,100,0)</f>
        <v>0</v>
      </c>
      <c r="I2062">
        <f>martianeum3[[#This Row],[stan_po_wydobyciu_z_ładunku]]-martianeum3[[#This Row],[ile_zabiera_na_orbite]]</f>
        <v>71.790199999999928</v>
      </c>
    </row>
    <row r="2063" spans="1:9" x14ac:dyDescent="0.25">
      <c r="A2063" s="1">
        <v>50702</v>
      </c>
      <c r="B2063">
        <f t="shared" si="32"/>
        <v>71.790199999999928</v>
      </c>
      <c r="C2063" t="s">
        <v>19</v>
      </c>
      <c r="D2063">
        <v>22.9</v>
      </c>
      <c r="E2063">
        <v>5.3</v>
      </c>
      <c r="F2063">
        <f>IF(martianeum3[[#This Row],[zawartosc '[%']]]&gt;=1,martianeum3[[#This Row],[masa '[kg']]]*martianeum3[[#This Row],[zawartosc '[%']]]*0.01,0)</f>
        <v>1.2137</v>
      </c>
      <c r="G2063">
        <f>martianeum3[[#This Row],[stan_magazynu '[kg']]]+martianeum3[[#This Row],[ile_kg_materiału_z_ładunku]]</f>
        <v>73.003899999999931</v>
      </c>
      <c r="H2063">
        <f>IF(martianeum3[[#This Row],[stan_po_wydobyciu_z_ładunku]]&gt;=100,100,0)</f>
        <v>0</v>
      </c>
      <c r="I2063">
        <f>martianeum3[[#This Row],[stan_po_wydobyciu_z_ładunku]]-martianeum3[[#This Row],[ile_zabiera_na_orbite]]</f>
        <v>73.003899999999931</v>
      </c>
    </row>
    <row r="2064" spans="1:9" x14ac:dyDescent="0.25">
      <c r="A2064" s="1">
        <v>50703</v>
      </c>
      <c r="B2064">
        <f t="shared" si="32"/>
        <v>73.003899999999931</v>
      </c>
      <c r="C2064" t="s">
        <v>28</v>
      </c>
      <c r="D2064">
        <v>25</v>
      </c>
      <c r="E2064">
        <v>0</v>
      </c>
      <c r="F2064">
        <f>IF(martianeum3[[#This Row],[zawartosc '[%']]]&gt;=1,martianeum3[[#This Row],[masa '[kg']]]*martianeum3[[#This Row],[zawartosc '[%']]]*0.01,0)</f>
        <v>0</v>
      </c>
      <c r="G2064">
        <f>martianeum3[[#This Row],[stan_magazynu '[kg']]]+martianeum3[[#This Row],[ile_kg_materiału_z_ładunku]]</f>
        <v>73.003899999999931</v>
      </c>
      <c r="H2064">
        <f>IF(martianeum3[[#This Row],[stan_po_wydobyciu_z_ładunku]]&gt;=100,100,0)</f>
        <v>0</v>
      </c>
      <c r="I2064">
        <f>martianeum3[[#This Row],[stan_po_wydobyciu_z_ładunku]]-martianeum3[[#This Row],[ile_zabiera_na_orbite]]</f>
        <v>73.003899999999931</v>
      </c>
    </row>
    <row r="2065" spans="1:9" x14ac:dyDescent="0.25">
      <c r="A2065" s="1">
        <v>50704</v>
      </c>
      <c r="B2065">
        <f t="shared" si="32"/>
        <v>73.003899999999931</v>
      </c>
      <c r="C2065" t="s">
        <v>24</v>
      </c>
      <c r="D2065">
        <v>15.9</v>
      </c>
      <c r="E2065">
        <v>2.5</v>
      </c>
      <c r="F2065">
        <f>IF(martianeum3[[#This Row],[zawartosc '[%']]]&gt;=1,martianeum3[[#This Row],[masa '[kg']]]*martianeum3[[#This Row],[zawartosc '[%']]]*0.01,0)</f>
        <v>0.39750000000000002</v>
      </c>
      <c r="G2065">
        <f>martianeum3[[#This Row],[stan_magazynu '[kg']]]+martianeum3[[#This Row],[ile_kg_materiału_z_ładunku]]</f>
        <v>73.401399999999924</v>
      </c>
      <c r="H2065">
        <f>IF(martianeum3[[#This Row],[stan_po_wydobyciu_z_ładunku]]&gt;=100,100,0)</f>
        <v>0</v>
      </c>
      <c r="I2065">
        <f>martianeum3[[#This Row],[stan_po_wydobyciu_z_ładunku]]-martianeum3[[#This Row],[ile_zabiera_na_orbite]]</f>
        <v>73.401399999999924</v>
      </c>
    </row>
    <row r="2066" spans="1:9" x14ac:dyDescent="0.25">
      <c r="A2066" s="1">
        <v>50705</v>
      </c>
      <c r="B2066">
        <f t="shared" si="32"/>
        <v>73.401399999999924</v>
      </c>
      <c r="C2066" t="s">
        <v>22</v>
      </c>
      <c r="D2066">
        <v>19.2</v>
      </c>
      <c r="E2066">
        <v>1.3</v>
      </c>
      <c r="F2066">
        <f>IF(martianeum3[[#This Row],[zawartosc '[%']]]&gt;=1,martianeum3[[#This Row],[masa '[kg']]]*martianeum3[[#This Row],[zawartosc '[%']]]*0.01,0)</f>
        <v>0.24960000000000002</v>
      </c>
      <c r="G2066">
        <f>martianeum3[[#This Row],[stan_magazynu '[kg']]]+martianeum3[[#This Row],[ile_kg_materiału_z_ładunku]]</f>
        <v>73.650999999999925</v>
      </c>
      <c r="H2066">
        <f>IF(martianeum3[[#This Row],[stan_po_wydobyciu_z_ładunku]]&gt;=100,100,0)</f>
        <v>0</v>
      </c>
      <c r="I2066">
        <f>martianeum3[[#This Row],[stan_po_wydobyciu_z_ładunku]]-martianeum3[[#This Row],[ile_zabiera_na_orbite]]</f>
        <v>73.650999999999925</v>
      </c>
    </row>
    <row r="2067" spans="1:9" x14ac:dyDescent="0.25">
      <c r="A2067" s="1">
        <v>50706</v>
      </c>
      <c r="B2067">
        <f t="shared" si="32"/>
        <v>73.650999999999925</v>
      </c>
      <c r="C2067" t="s">
        <v>7</v>
      </c>
      <c r="D2067">
        <v>22.5</v>
      </c>
      <c r="E2067">
        <v>10.9</v>
      </c>
      <c r="F2067">
        <f>IF(martianeum3[[#This Row],[zawartosc '[%']]]&gt;=1,martianeum3[[#This Row],[masa '[kg']]]*martianeum3[[#This Row],[zawartosc '[%']]]*0.01,0)</f>
        <v>2.4525000000000001</v>
      </c>
      <c r="G2067">
        <f>martianeum3[[#This Row],[stan_magazynu '[kg']]]+martianeum3[[#This Row],[ile_kg_materiału_z_ładunku]]</f>
        <v>76.103499999999926</v>
      </c>
      <c r="H2067">
        <f>IF(martianeum3[[#This Row],[stan_po_wydobyciu_z_ładunku]]&gt;=100,100,0)</f>
        <v>0</v>
      </c>
      <c r="I2067">
        <f>martianeum3[[#This Row],[stan_po_wydobyciu_z_ładunku]]-martianeum3[[#This Row],[ile_zabiera_na_orbite]]</f>
        <v>76.103499999999926</v>
      </c>
    </row>
    <row r="2068" spans="1:9" x14ac:dyDescent="0.25">
      <c r="A2068" s="1">
        <v>50707</v>
      </c>
      <c r="B2068">
        <f t="shared" si="32"/>
        <v>76.103499999999926</v>
      </c>
      <c r="C2068" t="s">
        <v>13</v>
      </c>
      <c r="D2068">
        <v>28.7</v>
      </c>
      <c r="E2068">
        <v>13.3</v>
      </c>
      <c r="F2068">
        <f>IF(martianeum3[[#This Row],[zawartosc '[%']]]&gt;=1,martianeum3[[#This Row],[masa '[kg']]]*martianeum3[[#This Row],[zawartosc '[%']]]*0.01,0)</f>
        <v>3.8171000000000004</v>
      </c>
      <c r="G2068">
        <f>martianeum3[[#This Row],[stan_magazynu '[kg']]]+martianeum3[[#This Row],[ile_kg_materiału_z_ładunku]]</f>
        <v>79.920599999999922</v>
      </c>
      <c r="H2068">
        <f>IF(martianeum3[[#This Row],[stan_po_wydobyciu_z_ładunku]]&gt;=100,100,0)</f>
        <v>0</v>
      </c>
      <c r="I2068">
        <f>martianeum3[[#This Row],[stan_po_wydobyciu_z_ładunku]]-martianeum3[[#This Row],[ile_zabiera_na_orbite]]</f>
        <v>79.920599999999922</v>
      </c>
    </row>
    <row r="2069" spans="1:9" x14ac:dyDescent="0.25">
      <c r="A2069" s="1">
        <v>50708</v>
      </c>
      <c r="B2069">
        <f t="shared" si="32"/>
        <v>79.920599999999922</v>
      </c>
      <c r="C2069" t="s">
        <v>19</v>
      </c>
      <c r="D2069">
        <v>14.6</v>
      </c>
      <c r="E2069">
        <v>29.3</v>
      </c>
      <c r="F2069">
        <f>IF(martianeum3[[#This Row],[zawartosc '[%']]]&gt;=1,martianeum3[[#This Row],[masa '[kg']]]*martianeum3[[#This Row],[zawartosc '[%']]]*0.01,0)</f>
        <v>4.2778</v>
      </c>
      <c r="G2069">
        <f>martianeum3[[#This Row],[stan_magazynu '[kg']]]+martianeum3[[#This Row],[ile_kg_materiału_z_ładunku]]</f>
        <v>84.198399999999921</v>
      </c>
      <c r="H2069">
        <f>IF(martianeum3[[#This Row],[stan_po_wydobyciu_z_ładunku]]&gt;=100,100,0)</f>
        <v>0</v>
      </c>
      <c r="I2069">
        <f>martianeum3[[#This Row],[stan_po_wydobyciu_z_ładunku]]-martianeum3[[#This Row],[ile_zabiera_na_orbite]]</f>
        <v>84.198399999999921</v>
      </c>
    </row>
    <row r="2070" spans="1:9" x14ac:dyDescent="0.25">
      <c r="A2070" s="1">
        <v>50709</v>
      </c>
      <c r="B2070">
        <f t="shared" si="32"/>
        <v>84.198399999999921</v>
      </c>
      <c r="C2070" t="s">
        <v>18</v>
      </c>
      <c r="D2070">
        <v>12.1</v>
      </c>
      <c r="E2070">
        <v>6.5</v>
      </c>
      <c r="F2070">
        <f>IF(martianeum3[[#This Row],[zawartosc '[%']]]&gt;=1,martianeum3[[#This Row],[masa '[kg']]]*martianeum3[[#This Row],[zawartosc '[%']]]*0.01,0)</f>
        <v>0.78649999999999998</v>
      </c>
      <c r="G2070">
        <f>martianeum3[[#This Row],[stan_magazynu '[kg']]]+martianeum3[[#This Row],[ile_kg_materiału_z_ładunku]]</f>
        <v>84.984899999999925</v>
      </c>
      <c r="H2070">
        <f>IF(martianeum3[[#This Row],[stan_po_wydobyciu_z_ładunku]]&gt;=100,100,0)</f>
        <v>0</v>
      </c>
      <c r="I2070">
        <f>martianeum3[[#This Row],[stan_po_wydobyciu_z_ładunku]]-martianeum3[[#This Row],[ile_zabiera_na_orbite]]</f>
        <v>84.984899999999925</v>
      </c>
    </row>
    <row r="2071" spans="1:9" x14ac:dyDescent="0.25">
      <c r="A2071" s="1">
        <v>50710</v>
      </c>
      <c r="B2071">
        <f t="shared" si="32"/>
        <v>84.984899999999925</v>
      </c>
      <c r="C2071" t="s">
        <v>19</v>
      </c>
      <c r="D2071">
        <v>20</v>
      </c>
      <c r="E2071">
        <v>26.1</v>
      </c>
      <c r="F2071">
        <f>IF(martianeum3[[#This Row],[zawartosc '[%']]]&gt;=1,martianeum3[[#This Row],[masa '[kg']]]*martianeum3[[#This Row],[zawartosc '[%']]]*0.01,0)</f>
        <v>5.22</v>
      </c>
      <c r="G2071">
        <f>martianeum3[[#This Row],[stan_magazynu '[kg']]]+martianeum3[[#This Row],[ile_kg_materiału_z_ładunku]]</f>
        <v>90.204899999999924</v>
      </c>
      <c r="H2071">
        <f>IF(martianeum3[[#This Row],[stan_po_wydobyciu_z_ładunku]]&gt;=100,100,0)</f>
        <v>0</v>
      </c>
      <c r="I2071">
        <f>martianeum3[[#This Row],[stan_po_wydobyciu_z_ładunku]]-martianeum3[[#This Row],[ile_zabiera_na_orbite]]</f>
        <v>90.204899999999924</v>
      </c>
    </row>
    <row r="2072" spans="1:9" x14ac:dyDescent="0.25">
      <c r="A2072" s="1">
        <v>50711</v>
      </c>
      <c r="B2072">
        <f t="shared" si="32"/>
        <v>90.204899999999924</v>
      </c>
      <c r="C2072" t="s">
        <v>27</v>
      </c>
      <c r="D2072">
        <v>20.8</v>
      </c>
      <c r="E2072">
        <v>2.5</v>
      </c>
      <c r="F2072">
        <f>IF(martianeum3[[#This Row],[zawartosc '[%']]]&gt;=1,martianeum3[[#This Row],[masa '[kg']]]*martianeum3[[#This Row],[zawartosc '[%']]]*0.01,0)</f>
        <v>0.52</v>
      </c>
      <c r="G2072">
        <f>martianeum3[[#This Row],[stan_magazynu '[kg']]]+martianeum3[[#This Row],[ile_kg_materiału_z_ładunku]]</f>
        <v>90.72489999999992</v>
      </c>
      <c r="H2072">
        <f>IF(martianeum3[[#This Row],[stan_po_wydobyciu_z_ładunku]]&gt;=100,100,0)</f>
        <v>0</v>
      </c>
      <c r="I2072">
        <f>martianeum3[[#This Row],[stan_po_wydobyciu_z_ładunku]]-martianeum3[[#This Row],[ile_zabiera_na_orbite]]</f>
        <v>90.72489999999992</v>
      </c>
    </row>
    <row r="2073" spans="1:9" x14ac:dyDescent="0.25">
      <c r="A2073" s="1">
        <v>50712</v>
      </c>
      <c r="B2073">
        <f t="shared" si="32"/>
        <v>90.72489999999992</v>
      </c>
      <c r="C2073" t="s">
        <v>7</v>
      </c>
      <c r="D2073">
        <v>26.6</v>
      </c>
      <c r="E2073">
        <v>5.9</v>
      </c>
      <c r="F2073">
        <f>IF(martianeum3[[#This Row],[zawartosc '[%']]]&gt;=1,martianeum3[[#This Row],[masa '[kg']]]*martianeum3[[#This Row],[zawartosc '[%']]]*0.01,0)</f>
        <v>1.5694000000000004</v>
      </c>
      <c r="G2073">
        <f>martianeum3[[#This Row],[stan_magazynu '[kg']]]+martianeum3[[#This Row],[ile_kg_materiału_z_ładunku]]</f>
        <v>92.294299999999922</v>
      </c>
      <c r="H2073">
        <f>IF(martianeum3[[#This Row],[stan_po_wydobyciu_z_ładunku]]&gt;=100,100,0)</f>
        <v>0</v>
      </c>
      <c r="I2073">
        <f>martianeum3[[#This Row],[stan_po_wydobyciu_z_ładunku]]-martianeum3[[#This Row],[ile_zabiera_na_orbite]]</f>
        <v>92.294299999999922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C960-FD01-417A-9E87-87E05E2E51A0}">
  <dimension ref="A1:L2073"/>
  <sheetViews>
    <sheetView topLeftCell="C1" workbookViewId="0">
      <selection activeCell="K1" sqref="K1:L2"/>
    </sheetView>
  </sheetViews>
  <sheetFormatPr defaultRowHeight="15" x14ac:dyDescent="0.25"/>
  <cols>
    <col min="1" max="1" width="10.140625" bestFit="1" customWidth="1"/>
    <col min="2" max="2" width="21" bestFit="1" customWidth="1"/>
    <col min="3" max="3" width="16.85546875" bestFit="1" customWidth="1"/>
    <col min="4" max="4" width="11.7109375" bestFit="1" customWidth="1"/>
    <col min="5" max="5" width="15.5703125" bestFit="1" customWidth="1"/>
    <col min="6" max="6" width="28.7109375" bestFit="1" customWidth="1"/>
    <col min="7" max="7" width="31.42578125" bestFit="1" customWidth="1"/>
    <col min="8" max="8" width="22.85546875" bestFit="1" customWidth="1"/>
    <col min="9" max="9" width="31.7109375" bestFit="1" customWidth="1"/>
    <col min="11" max="11" width="16.28515625" bestFit="1" customWidth="1"/>
    <col min="12" max="12" width="24.5703125" bestFit="1" customWidth="1"/>
  </cols>
  <sheetData>
    <row r="1" spans="1:12" x14ac:dyDescent="0.25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35</v>
      </c>
      <c r="G1" t="s">
        <v>36</v>
      </c>
      <c r="H1" t="s">
        <v>37</v>
      </c>
      <c r="I1" t="s">
        <v>38</v>
      </c>
      <c r="K1" s="2" t="s">
        <v>42</v>
      </c>
      <c r="L1" s="2" t="s">
        <v>43</v>
      </c>
    </row>
    <row r="2" spans="1:12" x14ac:dyDescent="0.25">
      <c r="A2" s="1">
        <v>48641</v>
      </c>
      <c r="B2">
        <v>0</v>
      </c>
      <c r="C2" t="s">
        <v>4</v>
      </c>
      <c r="D2">
        <v>27.8</v>
      </c>
      <c r="E2">
        <v>0.2</v>
      </c>
      <c r="F2">
        <f>IF(martianeum4[[#This Row],[zawartosc '[%']]]&gt;=1,martianeum4[[#This Row],[masa '[kg']]]*martianeum4[[#This Row],[zawartosc '[%']]]*0.01,0)</f>
        <v>0</v>
      </c>
      <c r="G2">
        <f>martianeum4[[#This Row],[stan_magazynu '[kg']]]+martianeum4[[#This Row],[ile_kg_materiału_z_ładunku]]</f>
        <v>0</v>
      </c>
      <c r="H2">
        <f>IF(martianeum4[[#This Row],[stan_po_wydobyciu_z_ładunku]]&gt;=100,100,0)</f>
        <v>0</v>
      </c>
      <c r="I2">
        <f>martianeum4[[#This Row],[stan_po_wydobyciu_z_ładunku]]-martianeum4[[#This Row],[ile_zabiera_na_orbite]]</f>
        <v>0</v>
      </c>
      <c r="K2" s="5" t="s">
        <v>28</v>
      </c>
      <c r="L2" s="2">
        <v>17.835714285714282</v>
      </c>
    </row>
    <row r="3" spans="1:12" x14ac:dyDescent="0.25">
      <c r="A3" s="1">
        <v>48642</v>
      </c>
      <c r="B3">
        <f>I2</f>
        <v>0</v>
      </c>
      <c r="C3" t="s">
        <v>5</v>
      </c>
      <c r="D3">
        <v>11.8</v>
      </c>
      <c r="E3">
        <v>1.7</v>
      </c>
      <c r="F3">
        <f>IF(martianeum4[[#This Row],[zawartosc '[%']]]&gt;=1,martianeum4[[#This Row],[masa '[kg']]]*martianeum4[[#This Row],[zawartosc '[%']]]*0.01,0)</f>
        <v>0.20060000000000003</v>
      </c>
      <c r="G3">
        <f>martianeum4[[#This Row],[stan_magazynu '[kg']]]+martianeum4[[#This Row],[ile_kg_materiału_z_ładunku]]</f>
        <v>0.20060000000000003</v>
      </c>
      <c r="H3">
        <f>IF(martianeum4[[#This Row],[stan_po_wydobyciu_z_ładunku]]&gt;=100,100,0)</f>
        <v>0</v>
      </c>
      <c r="I3">
        <f>martianeum4[[#This Row],[stan_po_wydobyciu_z_ładunku]]-martianeum4[[#This Row],[ile_zabiera_na_orbite]]</f>
        <v>0.20060000000000003</v>
      </c>
      <c r="K3" s="4" t="s">
        <v>41</v>
      </c>
      <c r="L3">
        <v>17.835714285714282</v>
      </c>
    </row>
    <row r="4" spans="1:12" x14ac:dyDescent="0.25">
      <c r="A4" s="1">
        <v>48643</v>
      </c>
      <c r="B4">
        <f t="shared" ref="B4:B67" si="0">I3</f>
        <v>0.20060000000000003</v>
      </c>
      <c r="C4" t="s">
        <v>6</v>
      </c>
      <c r="D4">
        <v>21</v>
      </c>
      <c r="E4">
        <v>6</v>
      </c>
      <c r="F4">
        <f>IF(martianeum4[[#This Row],[zawartosc '[%']]]&gt;=1,martianeum4[[#This Row],[masa '[kg']]]*martianeum4[[#This Row],[zawartosc '[%']]]*0.01,0)</f>
        <v>1.26</v>
      </c>
      <c r="G4">
        <f>martianeum4[[#This Row],[stan_magazynu '[kg']]]+martianeum4[[#This Row],[ile_kg_materiału_z_ładunku]]</f>
        <v>1.4606000000000001</v>
      </c>
      <c r="H4">
        <f>IF(martianeum4[[#This Row],[stan_po_wydobyciu_z_ładunku]]&gt;=100,100,0)</f>
        <v>0</v>
      </c>
      <c r="I4">
        <f>martianeum4[[#This Row],[stan_po_wydobyciu_z_ładunku]]-martianeum4[[#This Row],[ile_zabiera_na_orbite]]</f>
        <v>1.4606000000000001</v>
      </c>
    </row>
    <row r="5" spans="1:12" x14ac:dyDescent="0.25">
      <c r="A5" s="1">
        <v>48644</v>
      </c>
      <c r="B5">
        <f t="shared" si="0"/>
        <v>1.4606000000000001</v>
      </c>
      <c r="C5" t="s">
        <v>7</v>
      </c>
      <c r="D5">
        <v>26.3</v>
      </c>
      <c r="E5">
        <v>11.4</v>
      </c>
      <c r="F5">
        <f>IF(martianeum4[[#This Row],[zawartosc '[%']]]&gt;=1,martianeum4[[#This Row],[masa '[kg']]]*martianeum4[[#This Row],[zawartosc '[%']]]*0.01,0)</f>
        <v>2.9982000000000002</v>
      </c>
      <c r="G5">
        <f>martianeum4[[#This Row],[stan_magazynu '[kg']]]+martianeum4[[#This Row],[ile_kg_materiału_z_ładunku]]</f>
        <v>4.4588000000000001</v>
      </c>
      <c r="H5">
        <f>IF(martianeum4[[#This Row],[stan_po_wydobyciu_z_ładunku]]&gt;=100,100,0)</f>
        <v>0</v>
      </c>
      <c r="I5">
        <f>martianeum4[[#This Row],[stan_po_wydobyciu_z_ładunku]]-martianeum4[[#This Row],[ile_zabiera_na_orbite]]</f>
        <v>4.4588000000000001</v>
      </c>
    </row>
    <row r="6" spans="1:12" x14ac:dyDescent="0.25">
      <c r="A6" s="1">
        <v>48645</v>
      </c>
      <c r="B6">
        <f t="shared" si="0"/>
        <v>4.4588000000000001</v>
      </c>
      <c r="C6" t="s">
        <v>8</v>
      </c>
      <c r="D6">
        <v>28.8</v>
      </c>
      <c r="E6">
        <v>0</v>
      </c>
      <c r="F6">
        <f>IF(martianeum4[[#This Row],[zawartosc '[%']]]&gt;=1,martianeum4[[#This Row],[masa '[kg']]]*martianeum4[[#This Row],[zawartosc '[%']]]*0.01,0)</f>
        <v>0</v>
      </c>
      <c r="G6">
        <f>martianeum4[[#This Row],[stan_magazynu '[kg']]]+martianeum4[[#This Row],[ile_kg_materiału_z_ładunku]]</f>
        <v>4.4588000000000001</v>
      </c>
      <c r="H6">
        <f>IF(martianeum4[[#This Row],[stan_po_wydobyciu_z_ładunku]]&gt;=100,100,0)</f>
        <v>0</v>
      </c>
      <c r="I6">
        <f>martianeum4[[#This Row],[stan_po_wydobyciu_z_ładunku]]-martianeum4[[#This Row],[ile_zabiera_na_orbite]]</f>
        <v>4.4588000000000001</v>
      </c>
    </row>
    <row r="7" spans="1:12" x14ac:dyDescent="0.25">
      <c r="A7" s="1">
        <v>48646</v>
      </c>
      <c r="B7">
        <f t="shared" si="0"/>
        <v>4.4588000000000001</v>
      </c>
      <c r="C7" t="s">
        <v>9</v>
      </c>
      <c r="D7">
        <v>29.2</v>
      </c>
      <c r="E7">
        <v>0</v>
      </c>
      <c r="F7">
        <f>IF(martianeum4[[#This Row],[zawartosc '[%']]]&gt;=1,martianeum4[[#This Row],[masa '[kg']]]*martianeum4[[#This Row],[zawartosc '[%']]]*0.01,0)</f>
        <v>0</v>
      </c>
      <c r="G7">
        <f>martianeum4[[#This Row],[stan_magazynu '[kg']]]+martianeum4[[#This Row],[ile_kg_materiału_z_ładunku]]</f>
        <v>4.4588000000000001</v>
      </c>
      <c r="H7">
        <f>IF(martianeum4[[#This Row],[stan_po_wydobyciu_z_ładunku]]&gt;=100,100,0)</f>
        <v>0</v>
      </c>
      <c r="I7">
        <f>martianeum4[[#This Row],[stan_po_wydobyciu_z_ładunku]]-martianeum4[[#This Row],[ile_zabiera_na_orbite]]</f>
        <v>4.4588000000000001</v>
      </c>
    </row>
    <row r="8" spans="1:12" x14ac:dyDescent="0.25">
      <c r="A8" s="1">
        <v>48647</v>
      </c>
      <c r="B8">
        <f t="shared" si="0"/>
        <v>4.4588000000000001</v>
      </c>
      <c r="C8" t="s">
        <v>10</v>
      </c>
      <c r="D8">
        <v>25.6</v>
      </c>
      <c r="E8">
        <v>28.7</v>
      </c>
      <c r="F8">
        <f>IF(martianeum4[[#This Row],[zawartosc '[%']]]&gt;=1,martianeum4[[#This Row],[masa '[kg']]]*martianeum4[[#This Row],[zawartosc '[%']]]*0.01,0)</f>
        <v>7.3472000000000008</v>
      </c>
      <c r="G8">
        <f>martianeum4[[#This Row],[stan_magazynu '[kg']]]+martianeum4[[#This Row],[ile_kg_materiału_z_ładunku]]</f>
        <v>11.806000000000001</v>
      </c>
      <c r="H8">
        <f>IF(martianeum4[[#This Row],[stan_po_wydobyciu_z_ładunku]]&gt;=100,100,0)</f>
        <v>0</v>
      </c>
      <c r="I8">
        <f>martianeum4[[#This Row],[stan_po_wydobyciu_z_ładunku]]-martianeum4[[#This Row],[ile_zabiera_na_orbite]]</f>
        <v>11.806000000000001</v>
      </c>
    </row>
    <row r="9" spans="1:12" x14ac:dyDescent="0.25">
      <c r="A9" s="1">
        <v>48648</v>
      </c>
      <c r="B9">
        <f t="shared" si="0"/>
        <v>11.806000000000001</v>
      </c>
      <c r="C9" t="s">
        <v>11</v>
      </c>
      <c r="D9">
        <v>10.1</v>
      </c>
      <c r="E9">
        <v>7.7</v>
      </c>
      <c r="F9">
        <f>IF(martianeum4[[#This Row],[zawartosc '[%']]]&gt;=1,martianeum4[[#This Row],[masa '[kg']]]*martianeum4[[#This Row],[zawartosc '[%']]]*0.01,0)</f>
        <v>0.77769999999999995</v>
      </c>
      <c r="G9">
        <f>martianeum4[[#This Row],[stan_magazynu '[kg']]]+martianeum4[[#This Row],[ile_kg_materiału_z_ładunku]]</f>
        <v>12.5837</v>
      </c>
      <c r="H9">
        <f>IF(martianeum4[[#This Row],[stan_po_wydobyciu_z_ładunku]]&gt;=100,100,0)</f>
        <v>0</v>
      </c>
      <c r="I9">
        <f>martianeum4[[#This Row],[stan_po_wydobyciu_z_ładunku]]-martianeum4[[#This Row],[ile_zabiera_na_orbite]]</f>
        <v>12.5837</v>
      </c>
    </row>
    <row r="10" spans="1:12" x14ac:dyDescent="0.25">
      <c r="A10" s="1">
        <v>48649</v>
      </c>
      <c r="B10">
        <f t="shared" si="0"/>
        <v>12.5837</v>
      </c>
      <c r="C10" t="s">
        <v>12</v>
      </c>
      <c r="D10">
        <v>14.6</v>
      </c>
      <c r="E10">
        <v>0</v>
      </c>
      <c r="F10">
        <f>IF(martianeum4[[#This Row],[zawartosc '[%']]]&gt;=1,martianeum4[[#This Row],[masa '[kg']]]*martianeum4[[#This Row],[zawartosc '[%']]]*0.01,0)</f>
        <v>0</v>
      </c>
      <c r="G10">
        <f>martianeum4[[#This Row],[stan_magazynu '[kg']]]+martianeum4[[#This Row],[ile_kg_materiału_z_ładunku]]</f>
        <v>12.5837</v>
      </c>
      <c r="H10">
        <f>IF(martianeum4[[#This Row],[stan_po_wydobyciu_z_ładunku]]&gt;=100,100,0)</f>
        <v>0</v>
      </c>
      <c r="I10">
        <f>martianeum4[[#This Row],[stan_po_wydobyciu_z_ładunku]]-martianeum4[[#This Row],[ile_zabiera_na_orbite]]</f>
        <v>12.5837</v>
      </c>
    </row>
    <row r="11" spans="1:12" x14ac:dyDescent="0.25">
      <c r="A11" s="1">
        <v>48650</v>
      </c>
      <c r="B11">
        <f t="shared" si="0"/>
        <v>12.5837</v>
      </c>
      <c r="C11" t="s">
        <v>13</v>
      </c>
      <c r="D11">
        <v>11.5</v>
      </c>
      <c r="E11">
        <v>1.9</v>
      </c>
      <c r="F11">
        <f>IF(martianeum4[[#This Row],[zawartosc '[%']]]&gt;=1,martianeum4[[#This Row],[masa '[kg']]]*martianeum4[[#This Row],[zawartosc '[%']]]*0.01,0)</f>
        <v>0.21849999999999997</v>
      </c>
      <c r="G11">
        <f>martianeum4[[#This Row],[stan_magazynu '[kg']]]+martianeum4[[#This Row],[ile_kg_materiału_z_ładunku]]</f>
        <v>12.802200000000001</v>
      </c>
      <c r="H11">
        <f>IF(martianeum4[[#This Row],[stan_po_wydobyciu_z_ładunku]]&gt;=100,100,0)</f>
        <v>0</v>
      </c>
      <c r="I11">
        <f>martianeum4[[#This Row],[stan_po_wydobyciu_z_ładunku]]-martianeum4[[#This Row],[ile_zabiera_na_orbite]]</f>
        <v>12.802200000000001</v>
      </c>
    </row>
    <row r="12" spans="1:12" x14ac:dyDescent="0.25">
      <c r="A12" s="1">
        <v>48651</v>
      </c>
      <c r="B12">
        <f t="shared" si="0"/>
        <v>12.802200000000001</v>
      </c>
      <c r="C12" t="s">
        <v>9</v>
      </c>
      <c r="D12">
        <v>15.2</v>
      </c>
      <c r="E12">
        <v>0</v>
      </c>
      <c r="F12">
        <f>IF(martianeum4[[#This Row],[zawartosc '[%']]]&gt;=1,martianeum4[[#This Row],[masa '[kg']]]*martianeum4[[#This Row],[zawartosc '[%']]]*0.01,0)</f>
        <v>0</v>
      </c>
      <c r="G12">
        <f>martianeum4[[#This Row],[stan_magazynu '[kg']]]+martianeum4[[#This Row],[ile_kg_materiału_z_ładunku]]</f>
        <v>12.802200000000001</v>
      </c>
      <c r="H12">
        <f>IF(martianeum4[[#This Row],[stan_po_wydobyciu_z_ładunku]]&gt;=100,100,0)</f>
        <v>0</v>
      </c>
      <c r="I12">
        <f>martianeum4[[#This Row],[stan_po_wydobyciu_z_ładunku]]-martianeum4[[#This Row],[ile_zabiera_na_orbite]]</f>
        <v>12.802200000000001</v>
      </c>
    </row>
    <row r="13" spans="1:12" x14ac:dyDescent="0.25">
      <c r="A13" s="1">
        <v>48652</v>
      </c>
      <c r="B13">
        <f t="shared" si="0"/>
        <v>12.802200000000001</v>
      </c>
      <c r="C13" t="s">
        <v>10</v>
      </c>
      <c r="D13">
        <v>10.199999999999999</v>
      </c>
      <c r="E13">
        <v>13.3</v>
      </c>
      <c r="F13">
        <f>IF(martianeum4[[#This Row],[zawartosc '[%']]]&gt;=1,martianeum4[[#This Row],[masa '[kg']]]*martianeum4[[#This Row],[zawartosc '[%']]]*0.01,0)</f>
        <v>1.3566</v>
      </c>
      <c r="G13">
        <f>martianeum4[[#This Row],[stan_magazynu '[kg']]]+martianeum4[[#This Row],[ile_kg_materiału_z_ładunku]]</f>
        <v>14.158800000000001</v>
      </c>
      <c r="H13">
        <f>IF(martianeum4[[#This Row],[stan_po_wydobyciu_z_ładunku]]&gt;=100,100,0)</f>
        <v>0</v>
      </c>
      <c r="I13">
        <f>martianeum4[[#This Row],[stan_po_wydobyciu_z_ładunku]]-martianeum4[[#This Row],[ile_zabiera_na_orbite]]</f>
        <v>14.158800000000001</v>
      </c>
    </row>
    <row r="14" spans="1:12" x14ac:dyDescent="0.25">
      <c r="A14" s="1">
        <v>48653</v>
      </c>
      <c r="B14">
        <f t="shared" si="0"/>
        <v>14.158800000000001</v>
      </c>
      <c r="C14" t="s">
        <v>14</v>
      </c>
      <c r="D14">
        <v>20.399999999999999</v>
      </c>
      <c r="E14">
        <v>4.5999999999999996</v>
      </c>
      <c r="F14">
        <f>IF(martianeum4[[#This Row],[zawartosc '[%']]]&gt;=1,martianeum4[[#This Row],[masa '[kg']]]*martianeum4[[#This Row],[zawartosc '[%']]]*0.01,0)</f>
        <v>0.9383999999999999</v>
      </c>
      <c r="G14">
        <f>martianeum4[[#This Row],[stan_magazynu '[kg']]]+martianeum4[[#This Row],[ile_kg_materiału_z_ładunku]]</f>
        <v>15.097200000000001</v>
      </c>
      <c r="H14">
        <f>IF(martianeum4[[#This Row],[stan_po_wydobyciu_z_ładunku]]&gt;=100,100,0)</f>
        <v>0</v>
      </c>
      <c r="I14">
        <f>martianeum4[[#This Row],[stan_po_wydobyciu_z_ładunku]]-martianeum4[[#This Row],[ile_zabiera_na_orbite]]</f>
        <v>15.097200000000001</v>
      </c>
    </row>
    <row r="15" spans="1:12" x14ac:dyDescent="0.25">
      <c r="A15" s="1">
        <v>48654</v>
      </c>
      <c r="B15">
        <f t="shared" si="0"/>
        <v>15.097200000000001</v>
      </c>
      <c r="C15" t="s">
        <v>14</v>
      </c>
      <c r="D15">
        <v>13.6</v>
      </c>
      <c r="E15">
        <v>8</v>
      </c>
      <c r="F15">
        <f>IF(martianeum4[[#This Row],[zawartosc '[%']]]&gt;=1,martianeum4[[#This Row],[masa '[kg']]]*martianeum4[[#This Row],[zawartosc '[%']]]*0.01,0)</f>
        <v>1.0880000000000001</v>
      </c>
      <c r="G15">
        <f>martianeum4[[#This Row],[stan_magazynu '[kg']]]+martianeum4[[#This Row],[ile_kg_materiału_z_ładunku]]</f>
        <v>16.185200000000002</v>
      </c>
      <c r="H15">
        <f>IF(martianeum4[[#This Row],[stan_po_wydobyciu_z_ładunku]]&gt;=100,100,0)</f>
        <v>0</v>
      </c>
      <c r="I15">
        <f>martianeum4[[#This Row],[stan_po_wydobyciu_z_ładunku]]-martianeum4[[#This Row],[ile_zabiera_na_orbite]]</f>
        <v>16.185200000000002</v>
      </c>
    </row>
    <row r="16" spans="1:12" x14ac:dyDescent="0.25">
      <c r="A16" s="1">
        <v>48655</v>
      </c>
      <c r="B16">
        <f t="shared" si="0"/>
        <v>16.185200000000002</v>
      </c>
      <c r="C16" t="s">
        <v>15</v>
      </c>
      <c r="D16">
        <v>11</v>
      </c>
      <c r="E16">
        <v>11.6</v>
      </c>
      <c r="F16">
        <f>IF(martianeum4[[#This Row],[zawartosc '[%']]]&gt;=1,martianeum4[[#This Row],[masa '[kg']]]*martianeum4[[#This Row],[zawartosc '[%']]]*0.01,0)</f>
        <v>1.276</v>
      </c>
      <c r="G16">
        <f>martianeum4[[#This Row],[stan_magazynu '[kg']]]+martianeum4[[#This Row],[ile_kg_materiału_z_ładunku]]</f>
        <v>17.461200000000002</v>
      </c>
      <c r="H16">
        <f>IF(martianeum4[[#This Row],[stan_po_wydobyciu_z_ładunku]]&gt;=100,100,0)</f>
        <v>0</v>
      </c>
      <c r="I16">
        <f>martianeum4[[#This Row],[stan_po_wydobyciu_z_ładunku]]-martianeum4[[#This Row],[ile_zabiera_na_orbite]]</f>
        <v>17.461200000000002</v>
      </c>
    </row>
    <row r="17" spans="1:9" x14ac:dyDescent="0.25">
      <c r="A17" s="1">
        <v>48656</v>
      </c>
      <c r="B17">
        <f t="shared" si="0"/>
        <v>17.461200000000002</v>
      </c>
      <c r="C17" t="s">
        <v>16</v>
      </c>
      <c r="D17">
        <v>14.1</v>
      </c>
      <c r="E17">
        <v>0</v>
      </c>
      <c r="F17">
        <f>IF(martianeum4[[#This Row],[zawartosc '[%']]]&gt;=1,martianeum4[[#This Row],[masa '[kg']]]*martianeum4[[#This Row],[zawartosc '[%']]]*0.01,0)</f>
        <v>0</v>
      </c>
      <c r="G17">
        <f>martianeum4[[#This Row],[stan_magazynu '[kg']]]+martianeum4[[#This Row],[ile_kg_materiału_z_ładunku]]</f>
        <v>17.461200000000002</v>
      </c>
      <c r="H17">
        <f>IF(martianeum4[[#This Row],[stan_po_wydobyciu_z_ładunku]]&gt;=100,100,0)</f>
        <v>0</v>
      </c>
      <c r="I17">
        <f>martianeum4[[#This Row],[stan_po_wydobyciu_z_ładunku]]-martianeum4[[#This Row],[ile_zabiera_na_orbite]]</f>
        <v>17.461200000000002</v>
      </c>
    </row>
    <row r="18" spans="1:9" x14ac:dyDescent="0.25">
      <c r="A18" s="1">
        <v>48657</v>
      </c>
      <c r="B18">
        <f t="shared" si="0"/>
        <v>17.461200000000002</v>
      </c>
      <c r="C18" t="s">
        <v>10</v>
      </c>
      <c r="D18">
        <v>19.2</v>
      </c>
      <c r="E18">
        <v>0</v>
      </c>
      <c r="F18">
        <f>IF(martianeum4[[#This Row],[zawartosc '[%']]]&gt;=1,martianeum4[[#This Row],[masa '[kg']]]*martianeum4[[#This Row],[zawartosc '[%']]]*0.01,0)</f>
        <v>0</v>
      </c>
      <c r="G18">
        <f>martianeum4[[#This Row],[stan_magazynu '[kg']]]+martianeum4[[#This Row],[ile_kg_materiału_z_ładunku]]</f>
        <v>17.461200000000002</v>
      </c>
      <c r="H18">
        <f>IF(martianeum4[[#This Row],[stan_po_wydobyciu_z_ładunku]]&gt;=100,100,0)</f>
        <v>0</v>
      </c>
      <c r="I18">
        <f>martianeum4[[#This Row],[stan_po_wydobyciu_z_ładunku]]-martianeum4[[#This Row],[ile_zabiera_na_orbite]]</f>
        <v>17.461200000000002</v>
      </c>
    </row>
    <row r="19" spans="1:9" x14ac:dyDescent="0.25">
      <c r="A19" s="1">
        <v>48658</v>
      </c>
      <c r="B19">
        <f t="shared" si="0"/>
        <v>17.461200000000002</v>
      </c>
      <c r="C19" t="s">
        <v>10</v>
      </c>
      <c r="D19">
        <v>20.7</v>
      </c>
      <c r="E19">
        <v>0</v>
      </c>
      <c r="F19">
        <f>IF(martianeum4[[#This Row],[zawartosc '[%']]]&gt;=1,martianeum4[[#This Row],[masa '[kg']]]*martianeum4[[#This Row],[zawartosc '[%']]]*0.01,0)</f>
        <v>0</v>
      </c>
      <c r="G19">
        <f>martianeum4[[#This Row],[stan_magazynu '[kg']]]+martianeum4[[#This Row],[ile_kg_materiału_z_ładunku]]</f>
        <v>17.461200000000002</v>
      </c>
      <c r="H19">
        <f>IF(martianeum4[[#This Row],[stan_po_wydobyciu_z_ładunku]]&gt;=100,100,0)</f>
        <v>0</v>
      </c>
      <c r="I19">
        <f>martianeum4[[#This Row],[stan_po_wydobyciu_z_ładunku]]-martianeum4[[#This Row],[ile_zabiera_na_orbite]]</f>
        <v>17.461200000000002</v>
      </c>
    </row>
    <row r="20" spans="1:9" x14ac:dyDescent="0.25">
      <c r="A20" s="1">
        <v>48659</v>
      </c>
      <c r="B20">
        <f t="shared" si="0"/>
        <v>17.461200000000002</v>
      </c>
      <c r="C20" t="s">
        <v>17</v>
      </c>
      <c r="D20">
        <v>29.5</v>
      </c>
      <c r="E20">
        <v>2.1</v>
      </c>
      <c r="F20">
        <f>IF(martianeum4[[#This Row],[zawartosc '[%']]]&gt;=1,martianeum4[[#This Row],[masa '[kg']]]*martianeum4[[#This Row],[zawartosc '[%']]]*0.01,0)</f>
        <v>0.61950000000000005</v>
      </c>
      <c r="G20">
        <f>martianeum4[[#This Row],[stan_magazynu '[kg']]]+martianeum4[[#This Row],[ile_kg_materiału_z_ładunku]]</f>
        <v>18.0807</v>
      </c>
      <c r="H20">
        <f>IF(martianeum4[[#This Row],[stan_po_wydobyciu_z_ładunku]]&gt;=100,100,0)</f>
        <v>0</v>
      </c>
      <c r="I20">
        <f>martianeum4[[#This Row],[stan_po_wydobyciu_z_ładunku]]-martianeum4[[#This Row],[ile_zabiera_na_orbite]]</f>
        <v>18.0807</v>
      </c>
    </row>
    <row r="21" spans="1:9" x14ac:dyDescent="0.25">
      <c r="A21" s="1">
        <v>48660</v>
      </c>
      <c r="B21">
        <f t="shared" si="0"/>
        <v>18.0807</v>
      </c>
      <c r="C21" t="s">
        <v>11</v>
      </c>
      <c r="D21">
        <v>24.4</v>
      </c>
      <c r="E21">
        <v>10.1</v>
      </c>
      <c r="F21">
        <f>IF(martianeum4[[#This Row],[zawartosc '[%']]]&gt;=1,martianeum4[[#This Row],[masa '[kg']]]*martianeum4[[#This Row],[zawartosc '[%']]]*0.01,0)</f>
        <v>2.4643999999999999</v>
      </c>
      <c r="G21">
        <f>martianeum4[[#This Row],[stan_magazynu '[kg']]]+martianeum4[[#This Row],[ile_kg_materiału_z_ładunku]]</f>
        <v>20.545100000000001</v>
      </c>
      <c r="H21">
        <f>IF(martianeum4[[#This Row],[stan_po_wydobyciu_z_ładunku]]&gt;=100,100,0)</f>
        <v>0</v>
      </c>
      <c r="I21">
        <f>martianeum4[[#This Row],[stan_po_wydobyciu_z_ładunku]]-martianeum4[[#This Row],[ile_zabiera_na_orbite]]</f>
        <v>20.545100000000001</v>
      </c>
    </row>
    <row r="22" spans="1:9" x14ac:dyDescent="0.25">
      <c r="A22" s="1">
        <v>48661</v>
      </c>
      <c r="B22">
        <f t="shared" si="0"/>
        <v>20.545100000000001</v>
      </c>
      <c r="C22" t="s">
        <v>18</v>
      </c>
      <c r="D22">
        <v>15.6</v>
      </c>
      <c r="E22">
        <v>6.6</v>
      </c>
      <c r="F22">
        <f>IF(martianeum4[[#This Row],[zawartosc '[%']]]&gt;=1,martianeum4[[#This Row],[masa '[kg']]]*martianeum4[[#This Row],[zawartosc '[%']]]*0.01,0)</f>
        <v>1.0295999999999998</v>
      </c>
      <c r="G22">
        <f>martianeum4[[#This Row],[stan_magazynu '[kg']]]+martianeum4[[#This Row],[ile_kg_materiału_z_ładunku]]</f>
        <v>21.5747</v>
      </c>
      <c r="H22">
        <f>IF(martianeum4[[#This Row],[stan_po_wydobyciu_z_ładunku]]&gt;=100,100,0)</f>
        <v>0</v>
      </c>
      <c r="I22">
        <f>martianeum4[[#This Row],[stan_po_wydobyciu_z_ładunku]]-martianeum4[[#This Row],[ile_zabiera_na_orbite]]</f>
        <v>21.5747</v>
      </c>
    </row>
    <row r="23" spans="1:9" x14ac:dyDescent="0.25">
      <c r="A23" s="1">
        <v>48662</v>
      </c>
      <c r="B23">
        <f t="shared" si="0"/>
        <v>21.5747</v>
      </c>
      <c r="C23" t="s">
        <v>9</v>
      </c>
      <c r="D23">
        <v>22.7</v>
      </c>
      <c r="E23">
        <v>2.9</v>
      </c>
      <c r="F23">
        <f>IF(martianeum4[[#This Row],[zawartosc '[%']]]&gt;=1,martianeum4[[#This Row],[masa '[kg']]]*martianeum4[[#This Row],[zawartosc '[%']]]*0.01,0)</f>
        <v>0.6583</v>
      </c>
      <c r="G23">
        <f>martianeum4[[#This Row],[stan_magazynu '[kg']]]+martianeum4[[#This Row],[ile_kg_materiału_z_ładunku]]</f>
        <v>22.233000000000001</v>
      </c>
      <c r="H23">
        <f>IF(martianeum4[[#This Row],[stan_po_wydobyciu_z_ładunku]]&gt;=100,100,0)</f>
        <v>0</v>
      </c>
      <c r="I23">
        <f>martianeum4[[#This Row],[stan_po_wydobyciu_z_ładunku]]-martianeum4[[#This Row],[ile_zabiera_na_orbite]]</f>
        <v>22.233000000000001</v>
      </c>
    </row>
    <row r="24" spans="1:9" x14ac:dyDescent="0.25">
      <c r="A24" s="1">
        <v>48663</v>
      </c>
      <c r="B24">
        <f t="shared" si="0"/>
        <v>22.233000000000001</v>
      </c>
      <c r="C24" t="s">
        <v>15</v>
      </c>
      <c r="D24">
        <v>15.1</v>
      </c>
      <c r="E24">
        <v>0</v>
      </c>
      <c r="F24">
        <f>IF(martianeum4[[#This Row],[zawartosc '[%']]]&gt;=1,martianeum4[[#This Row],[masa '[kg']]]*martianeum4[[#This Row],[zawartosc '[%']]]*0.01,0)</f>
        <v>0</v>
      </c>
      <c r="G24">
        <f>martianeum4[[#This Row],[stan_magazynu '[kg']]]+martianeum4[[#This Row],[ile_kg_materiału_z_ładunku]]</f>
        <v>22.233000000000001</v>
      </c>
      <c r="H24">
        <f>IF(martianeum4[[#This Row],[stan_po_wydobyciu_z_ładunku]]&gt;=100,100,0)</f>
        <v>0</v>
      </c>
      <c r="I24">
        <f>martianeum4[[#This Row],[stan_po_wydobyciu_z_ładunku]]-martianeum4[[#This Row],[ile_zabiera_na_orbite]]</f>
        <v>22.233000000000001</v>
      </c>
    </row>
    <row r="25" spans="1:9" x14ac:dyDescent="0.25">
      <c r="A25" s="1">
        <v>48664</v>
      </c>
      <c r="B25">
        <f t="shared" si="0"/>
        <v>22.233000000000001</v>
      </c>
      <c r="C25" t="s">
        <v>19</v>
      </c>
      <c r="D25">
        <v>14.1</v>
      </c>
      <c r="E25">
        <v>0.8</v>
      </c>
      <c r="F25">
        <f>IF(martianeum4[[#This Row],[zawartosc '[%']]]&gt;=1,martianeum4[[#This Row],[masa '[kg']]]*martianeum4[[#This Row],[zawartosc '[%']]]*0.01,0)</f>
        <v>0</v>
      </c>
      <c r="G25">
        <f>martianeum4[[#This Row],[stan_magazynu '[kg']]]+martianeum4[[#This Row],[ile_kg_materiału_z_ładunku]]</f>
        <v>22.233000000000001</v>
      </c>
      <c r="H25">
        <f>IF(martianeum4[[#This Row],[stan_po_wydobyciu_z_ładunku]]&gt;=100,100,0)</f>
        <v>0</v>
      </c>
      <c r="I25">
        <f>martianeum4[[#This Row],[stan_po_wydobyciu_z_ładunku]]-martianeum4[[#This Row],[ile_zabiera_na_orbite]]</f>
        <v>22.233000000000001</v>
      </c>
    </row>
    <row r="26" spans="1:9" x14ac:dyDescent="0.25">
      <c r="A26" s="1">
        <v>48665</v>
      </c>
      <c r="B26">
        <f t="shared" si="0"/>
        <v>22.233000000000001</v>
      </c>
      <c r="C26" t="s">
        <v>7</v>
      </c>
      <c r="D26">
        <v>24.9</v>
      </c>
      <c r="E26">
        <v>2.2000000000000002</v>
      </c>
      <c r="F26">
        <f>IF(martianeum4[[#This Row],[zawartosc '[%']]]&gt;=1,martianeum4[[#This Row],[masa '[kg']]]*martianeum4[[#This Row],[zawartosc '[%']]]*0.01,0)</f>
        <v>0.54780000000000006</v>
      </c>
      <c r="G26">
        <f>martianeum4[[#This Row],[stan_magazynu '[kg']]]+martianeum4[[#This Row],[ile_kg_materiału_z_ładunku]]</f>
        <v>22.780799999999999</v>
      </c>
      <c r="H26">
        <f>IF(martianeum4[[#This Row],[stan_po_wydobyciu_z_ładunku]]&gt;=100,100,0)</f>
        <v>0</v>
      </c>
      <c r="I26">
        <f>martianeum4[[#This Row],[stan_po_wydobyciu_z_ładunku]]-martianeum4[[#This Row],[ile_zabiera_na_orbite]]</f>
        <v>22.780799999999999</v>
      </c>
    </row>
    <row r="27" spans="1:9" x14ac:dyDescent="0.25">
      <c r="A27" s="1">
        <v>48666</v>
      </c>
      <c r="B27">
        <f t="shared" si="0"/>
        <v>22.780799999999999</v>
      </c>
      <c r="C27" t="s">
        <v>20</v>
      </c>
      <c r="D27">
        <v>14.8</v>
      </c>
      <c r="E27">
        <v>0</v>
      </c>
      <c r="F27">
        <f>IF(martianeum4[[#This Row],[zawartosc '[%']]]&gt;=1,martianeum4[[#This Row],[masa '[kg']]]*martianeum4[[#This Row],[zawartosc '[%']]]*0.01,0)</f>
        <v>0</v>
      </c>
      <c r="G27">
        <f>martianeum4[[#This Row],[stan_magazynu '[kg']]]+martianeum4[[#This Row],[ile_kg_materiału_z_ładunku]]</f>
        <v>22.780799999999999</v>
      </c>
      <c r="H27">
        <f>IF(martianeum4[[#This Row],[stan_po_wydobyciu_z_ładunku]]&gt;=100,100,0)</f>
        <v>0</v>
      </c>
      <c r="I27">
        <f>martianeum4[[#This Row],[stan_po_wydobyciu_z_ładunku]]-martianeum4[[#This Row],[ile_zabiera_na_orbite]]</f>
        <v>22.780799999999999</v>
      </c>
    </row>
    <row r="28" spans="1:9" x14ac:dyDescent="0.25">
      <c r="A28" s="1">
        <v>48667</v>
      </c>
      <c r="B28">
        <f t="shared" si="0"/>
        <v>22.780799999999999</v>
      </c>
      <c r="C28" t="s">
        <v>14</v>
      </c>
      <c r="D28">
        <v>18.8</v>
      </c>
      <c r="E28">
        <v>0</v>
      </c>
      <c r="F28">
        <f>IF(martianeum4[[#This Row],[zawartosc '[%']]]&gt;=1,martianeum4[[#This Row],[masa '[kg']]]*martianeum4[[#This Row],[zawartosc '[%']]]*0.01,0)</f>
        <v>0</v>
      </c>
      <c r="G28">
        <f>martianeum4[[#This Row],[stan_magazynu '[kg']]]+martianeum4[[#This Row],[ile_kg_materiału_z_ładunku]]</f>
        <v>22.780799999999999</v>
      </c>
      <c r="H28">
        <f>IF(martianeum4[[#This Row],[stan_po_wydobyciu_z_ładunku]]&gt;=100,100,0)</f>
        <v>0</v>
      </c>
      <c r="I28">
        <f>martianeum4[[#This Row],[stan_po_wydobyciu_z_ładunku]]-martianeum4[[#This Row],[ile_zabiera_na_orbite]]</f>
        <v>22.780799999999999</v>
      </c>
    </row>
    <row r="29" spans="1:9" x14ac:dyDescent="0.25">
      <c r="A29" s="1">
        <v>48668</v>
      </c>
      <c r="B29">
        <f t="shared" si="0"/>
        <v>22.780799999999999</v>
      </c>
      <c r="C29" t="s">
        <v>15</v>
      </c>
      <c r="D29">
        <v>29.3</v>
      </c>
      <c r="E29">
        <v>8</v>
      </c>
      <c r="F29">
        <f>IF(martianeum4[[#This Row],[zawartosc '[%']]]&gt;=1,martianeum4[[#This Row],[masa '[kg']]]*martianeum4[[#This Row],[zawartosc '[%']]]*0.01,0)</f>
        <v>2.3440000000000003</v>
      </c>
      <c r="G29">
        <f>martianeum4[[#This Row],[stan_magazynu '[kg']]]+martianeum4[[#This Row],[ile_kg_materiału_z_ładunku]]</f>
        <v>25.1248</v>
      </c>
      <c r="H29">
        <f>IF(martianeum4[[#This Row],[stan_po_wydobyciu_z_ładunku]]&gt;=100,100,0)</f>
        <v>0</v>
      </c>
      <c r="I29">
        <f>martianeum4[[#This Row],[stan_po_wydobyciu_z_ładunku]]-martianeum4[[#This Row],[ile_zabiera_na_orbite]]</f>
        <v>25.1248</v>
      </c>
    </row>
    <row r="30" spans="1:9" x14ac:dyDescent="0.25">
      <c r="A30" s="1">
        <v>48669</v>
      </c>
      <c r="B30">
        <f t="shared" si="0"/>
        <v>25.1248</v>
      </c>
      <c r="C30" t="s">
        <v>21</v>
      </c>
      <c r="D30">
        <v>29.4</v>
      </c>
      <c r="E30">
        <v>2.4</v>
      </c>
      <c r="F30">
        <f>IF(martianeum4[[#This Row],[zawartosc '[%']]]&gt;=1,martianeum4[[#This Row],[masa '[kg']]]*martianeum4[[#This Row],[zawartosc '[%']]]*0.01,0)</f>
        <v>0.70559999999999989</v>
      </c>
      <c r="G30">
        <f>martianeum4[[#This Row],[stan_magazynu '[kg']]]+martianeum4[[#This Row],[ile_kg_materiału_z_ładunku]]</f>
        <v>25.830400000000001</v>
      </c>
      <c r="H30">
        <f>IF(martianeum4[[#This Row],[stan_po_wydobyciu_z_ładunku]]&gt;=100,100,0)</f>
        <v>0</v>
      </c>
      <c r="I30">
        <f>martianeum4[[#This Row],[stan_po_wydobyciu_z_ładunku]]-martianeum4[[#This Row],[ile_zabiera_na_orbite]]</f>
        <v>25.830400000000001</v>
      </c>
    </row>
    <row r="31" spans="1:9" x14ac:dyDescent="0.25">
      <c r="A31" s="1">
        <v>48670</v>
      </c>
      <c r="B31">
        <f t="shared" si="0"/>
        <v>25.830400000000001</v>
      </c>
      <c r="C31" t="s">
        <v>22</v>
      </c>
      <c r="D31">
        <v>16.8</v>
      </c>
      <c r="E31">
        <v>2.9</v>
      </c>
      <c r="F31">
        <f>IF(martianeum4[[#This Row],[zawartosc '[%']]]&gt;=1,martianeum4[[#This Row],[masa '[kg']]]*martianeum4[[#This Row],[zawartosc '[%']]]*0.01,0)</f>
        <v>0.48720000000000002</v>
      </c>
      <c r="G31">
        <f>martianeum4[[#This Row],[stan_magazynu '[kg']]]+martianeum4[[#This Row],[ile_kg_materiału_z_ładunku]]</f>
        <v>26.317600000000002</v>
      </c>
      <c r="H31">
        <f>IF(martianeum4[[#This Row],[stan_po_wydobyciu_z_ładunku]]&gt;=100,100,0)</f>
        <v>0</v>
      </c>
      <c r="I31">
        <f>martianeum4[[#This Row],[stan_po_wydobyciu_z_ładunku]]-martianeum4[[#This Row],[ile_zabiera_na_orbite]]</f>
        <v>26.317600000000002</v>
      </c>
    </row>
    <row r="32" spans="1:9" x14ac:dyDescent="0.25">
      <c r="A32" s="1">
        <v>48671</v>
      </c>
      <c r="B32">
        <f t="shared" si="0"/>
        <v>26.317600000000002</v>
      </c>
      <c r="C32" t="s">
        <v>12</v>
      </c>
      <c r="D32">
        <v>21.4</v>
      </c>
      <c r="E32">
        <v>6.3</v>
      </c>
      <c r="F32">
        <f>IF(martianeum4[[#This Row],[zawartosc '[%']]]&gt;=1,martianeum4[[#This Row],[masa '[kg']]]*martianeum4[[#This Row],[zawartosc '[%']]]*0.01,0)</f>
        <v>1.3482000000000001</v>
      </c>
      <c r="G32">
        <f>martianeum4[[#This Row],[stan_magazynu '[kg']]]+martianeum4[[#This Row],[ile_kg_materiału_z_ładunku]]</f>
        <v>27.665800000000001</v>
      </c>
      <c r="H32">
        <f>IF(martianeum4[[#This Row],[stan_po_wydobyciu_z_ładunku]]&gt;=100,100,0)</f>
        <v>0</v>
      </c>
      <c r="I32">
        <f>martianeum4[[#This Row],[stan_po_wydobyciu_z_ładunku]]-martianeum4[[#This Row],[ile_zabiera_na_orbite]]</f>
        <v>27.665800000000001</v>
      </c>
    </row>
    <row r="33" spans="1:9" x14ac:dyDescent="0.25">
      <c r="A33" s="1">
        <v>48672</v>
      </c>
      <c r="B33">
        <f t="shared" si="0"/>
        <v>27.665800000000001</v>
      </c>
      <c r="C33" t="s">
        <v>7</v>
      </c>
      <c r="D33">
        <v>23.9</v>
      </c>
      <c r="E33">
        <v>0</v>
      </c>
      <c r="F33">
        <f>IF(martianeum4[[#This Row],[zawartosc '[%']]]&gt;=1,martianeum4[[#This Row],[masa '[kg']]]*martianeum4[[#This Row],[zawartosc '[%']]]*0.01,0)</f>
        <v>0</v>
      </c>
      <c r="G33">
        <f>martianeum4[[#This Row],[stan_magazynu '[kg']]]+martianeum4[[#This Row],[ile_kg_materiału_z_ładunku]]</f>
        <v>27.665800000000001</v>
      </c>
      <c r="H33">
        <f>IF(martianeum4[[#This Row],[stan_po_wydobyciu_z_ładunku]]&gt;=100,100,0)</f>
        <v>0</v>
      </c>
      <c r="I33">
        <f>martianeum4[[#This Row],[stan_po_wydobyciu_z_ładunku]]-martianeum4[[#This Row],[ile_zabiera_na_orbite]]</f>
        <v>27.665800000000001</v>
      </c>
    </row>
    <row r="34" spans="1:9" x14ac:dyDescent="0.25">
      <c r="A34" s="1">
        <v>48673</v>
      </c>
      <c r="B34">
        <f t="shared" si="0"/>
        <v>27.665800000000001</v>
      </c>
      <c r="C34" t="s">
        <v>12</v>
      </c>
      <c r="D34">
        <v>26.7</v>
      </c>
      <c r="E34">
        <v>0</v>
      </c>
      <c r="F34">
        <f>IF(martianeum4[[#This Row],[zawartosc '[%']]]&gt;=1,martianeum4[[#This Row],[masa '[kg']]]*martianeum4[[#This Row],[zawartosc '[%']]]*0.01,0)</f>
        <v>0</v>
      </c>
      <c r="G34">
        <f>martianeum4[[#This Row],[stan_magazynu '[kg']]]+martianeum4[[#This Row],[ile_kg_materiału_z_ładunku]]</f>
        <v>27.665800000000001</v>
      </c>
      <c r="H34">
        <f>IF(martianeum4[[#This Row],[stan_po_wydobyciu_z_ładunku]]&gt;=100,100,0)</f>
        <v>0</v>
      </c>
      <c r="I34">
        <f>martianeum4[[#This Row],[stan_po_wydobyciu_z_ładunku]]-martianeum4[[#This Row],[ile_zabiera_na_orbite]]</f>
        <v>27.665800000000001</v>
      </c>
    </row>
    <row r="35" spans="1:9" x14ac:dyDescent="0.25">
      <c r="A35" s="1">
        <v>48674</v>
      </c>
      <c r="B35">
        <f t="shared" si="0"/>
        <v>27.665800000000001</v>
      </c>
      <c r="C35" t="s">
        <v>7</v>
      </c>
      <c r="D35">
        <v>12.4</v>
      </c>
      <c r="E35">
        <v>0</v>
      </c>
      <c r="F35">
        <f>IF(martianeum4[[#This Row],[zawartosc '[%']]]&gt;=1,martianeum4[[#This Row],[masa '[kg']]]*martianeum4[[#This Row],[zawartosc '[%']]]*0.01,0)</f>
        <v>0</v>
      </c>
      <c r="G35">
        <f>martianeum4[[#This Row],[stan_magazynu '[kg']]]+martianeum4[[#This Row],[ile_kg_materiału_z_ładunku]]</f>
        <v>27.665800000000001</v>
      </c>
      <c r="H35">
        <f>IF(martianeum4[[#This Row],[stan_po_wydobyciu_z_ładunku]]&gt;=100,100,0)</f>
        <v>0</v>
      </c>
      <c r="I35">
        <f>martianeum4[[#This Row],[stan_po_wydobyciu_z_ładunku]]-martianeum4[[#This Row],[ile_zabiera_na_orbite]]</f>
        <v>27.665800000000001</v>
      </c>
    </row>
    <row r="36" spans="1:9" x14ac:dyDescent="0.25">
      <c r="A36" s="1">
        <v>48675</v>
      </c>
      <c r="B36">
        <f t="shared" si="0"/>
        <v>27.665800000000001</v>
      </c>
      <c r="C36" t="s">
        <v>12</v>
      </c>
      <c r="D36">
        <v>10.4</v>
      </c>
      <c r="E36">
        <v>10.7</v>
      </c>
      <c r="F36">
        <f>IF(martianeum4[[#This Row],[zawartosc '[%']]]&gt;=1,martianeum4[[#This Row],[masa '[kg']]]*martianeum4[[#This Row],[zawartosc '[%']]]*0.01,0)</f>
        <v>1.1128</v>
      </c>
      <c r="G36">
        <f>martianeum4[[#This Row],[stan_magazynu '[kg']]]+martianeum4[[#This Row],[ile_kg_materiału_z_ładunku]]</f>
        <v>28.778600000000001</v>
      </c>
      <c r="H36">
        <f>IF(martianeum4[[#This Row],[stan_po_wydobyciu_z_ładunku]]&gt;=100,100,0)</f>
        <v>0</v>
      </c>
      <c r="I36">
        <f>martianeum4[[#This Row],[stan_po_wydobyciu_z_ładunku]]-martianeum4[[#This Row],[ile_zabiera_na_orbite]]</f>
        <v>28.778600000000001</v>
      </c>
    </row>
    <row r="37" spans="1:9" x14ac:dyDescent="0.25">
      <c r="A37" s="1">
        <v>48676</v>
      </c>
      <c r="B37">
        <f t="shared" si="0"/>
        <v>28.778600000000001</v>
      </c>
      <c r="C37" t="s">
        <v>9</v>
      </c>
      <c r="D37">
        <v>17.899999999999999</v>
      </c>
      <c r="E37">
        <v>0</v>
      </c>
      <c r="F37">
        <f>IF(martianeum4[[#This Row],[zawartosc '[%']]]&gt;=1,martianeum4[[#This Row],[masa '[kg']]]*martianeum4[[#This Row],[zawartosc '[%']]]*0.01,0)</f>
        <v>0</v>
      </c>
      <c r="G37">
        <f>martianeum4[[#This Row],[stan_magazynu '[kg']]]+martianeum4[[#This Row],[ile_kg_materiału_z_ładunku]]</f>
        <v>28.778600000000001</v>
      </c>
      <c r="H37">
        <f>IF(martianeum4[[#This Row],[stan_po_wydobyciu_z_ładunku]]&gt;=100,100,0)</f>
        <v>0</v>
      </c>
      <c r="I37">
        <f>martianeum4[[#This Row],[stan_po_wydobyciu_z_ładunku]]-martianeum4[[#This Row],[ile_zabiera_na_orbite]]</f>
        <v>28.778600000000001</v>
      </c>
    </row>
    <row r="38" spans="1:9" x14ac:dyDescent="0.25">
      <c r="A38" s="1">
        <v>48677</v>
      </c>
      <c r="B38">
        <f t="shared" si="0"/>
        <v>28.778600000000001</v>
      </c>
      <c r="C38" t="s">
        <v>20</v>
      </c>
      <c r="D38">
        <v>17.399999999999999</v>
      </c>
      <c r="E38">
        <v>1.6</v>
      </c>
      <c r="F38">
        <f>IF(martianeum4[[#This Row],[zawartosc '[%']]]&gt;=1,martianeum4[[#This Row],[masa '[kg']]]*martianeum4[[#This Row],[zawartosc '[%']]]*0.01,0)</f>
        <v>0.27839999999999998</v>
      </c>
      <c r="G38">
        <f>martianeum4[[#This Row],[stan_magazynu '[kg']]]+martianeum4[[#This Row],[ile_kg_materiału_z_ładunku]]</f>
        <v>29.057000000000002</v>
      </c>
      <c r="H38">
        <f>IF(martianeum4[[#This Row],[stan_po_wydobyciu_z_ładunku]]&gt;=100,100,0)</f>
        <v>0</v>
      </c>
      <c r="I38">
        <f>martianeum4[[#This Row],[stan_po_wydobyciu_z_ładunku]]-martianeum4[[#This Row],[ile_zabiera_na_orbite]]</f>
        <v>29.057000000000002</v>
      </c>
    </row>
    <row r="39" spans="1:9" x14ac:dyDescent="0.25">
      <c r="A39" s="1">
        <v>48678</v>
      </c>
      <c r="B39">
        <f t="shared" si="0"/>
        <v>29.057000000000002</v>
      </c>
      <c r="C39" t="s">
        <v>11</v>
      </c>
      <c r="D39">
        <v>29.4</v>
      </c>
      <c r="E39">
        <v>21.7</v>
      </c>
      <c r="F39">
        <f>IF(martianeum4[[#This Row],[zawartosc '[%']]]&gt;=1,martianeum4[[#This Row],[masa '[kg']]]*martianeum4[[#This Row],[zawartosc '[%']]]*0.01,0)</f>
        <v>6.3797999999999995</v>
      </c>
      <c r="G39">
        <f>martianeum4[[#This Row],[stan_magazynu '[kg']]]+martianeum4[[#This Row],[ile_kg_materiału_z_ładunku]]</f>
        <v>35.436800000000005</v>
      </c>
      <c r="H39">
        <f>IF(martianeum4[[#This Row],[stan_po_wydobyciu_z_ładunku]]&gt;=100,100,0)</f>
        <v>0</v>
      </c>
      <c r="I39">
        <f>martianeum4[[#This Row],[stan_po_wydobyciu_z_ładunku]]-martianeum4[[#This Row],[ile_zabiera_na_orbite]]</f>
        <v>35.436800000000005</v>
      </c>
    </row>
    <row r="40" spans="1:9" x14ac:dyDescent="0.25">
      <c r="A40" s="1">
        <v>48679</v>
      </c>
      <c r="B40">
        <f t="shared" si="0"/>
        <v>35.436800000000005</v>
      </c>
      <c r="C40" t="s">
        <v>19</v>
      </c>
      <c r="D40">
        <v>22.9</v>
      </c>
      <c r="E40">
        <v>26.9</v>
      </c>
      <c r="F40">
        <f>IF(martianeum4[[#This Row],[zawartosc '[%']]]&gt;=1,martianeum4[[#This Row],[masa '[kg']]]*martianeum4[[#This Row],[zawartosc '[%']]]*0.01,0)</f>
        <v>6.160099999999999</v>
      </c>
      <c r="G40">
        <f>martianeum4[[#This Row],[stan_magazynu '[kg']]]+martianeum4[[#This Row],[ile_kg_materiału_z_ładunku]]</f>
        <v>41.596900000000005</v>
      </c>
      <c r="H40">
        <f>IF(martianeum4[[#This Row],[stan_po_wydobyciu_z_ładunku]]&gt;=100,100,0)</f>
        <v>0</v>
      </c>
      <c r="I40">
        <f>martianeum4[[#This Row],[stan_po_wydobyciu_z_ładunku]]-martianeum4[[#This Row],[ile_zabiera_na_orbite]]</f>
        <v>41.596900000000005</v>
      </c>
    </row>
    <row r="41" spans="1:9" x14ac:dyDescent="0.25">
      <c r="A41" s="1">
        <v>48680</v>
      </c>
      <c r="B41">
        <f t="shared" si="0"/>
        <v>41.596900000000005</v>
      </c>
      <c r="C41" t="s">
        <v>19</v>
      </c>
      <c r="D41">
        <v>18.899999999999999</v>
      </c>
      <c r="E41">
        <v>11.3</v>
      </c>
      <c r="F41">
        <f>IF(martianeum4[[#This Row],[zawartosc '[%']]]&gt;=1,martianeum4[[#This Row],[masa '[kg']]]*martianeum4[[#This Row],[zawartosc '[%']]]*0.01,0)</f>
        <v>2.1356999999999999</v>
      </c>
      <c r="G41">
        <f>martianeum4[[#This Row],[stan_magazynu '[kg']]]+martianeum4[[#This Row],[ile_kg_materiału_z_ładunku]]</f>
        <v>43.732600000000005</v>
      </c>
      <c r="H41">
        <f>IF(martianeum4[[#This Row],[stan_po_wydobyciu_z_ładunku]]&gt;=100,100,0)</f>
        <v>0</v>
      </c>
      <c r="I41">
        <f>martianeum4[[#This Row],[stan_po_wydobyciu_z_ładunku]]-martianeum4[[#This Row],[ile_zabiera_na_orbite]]</f>
        <v>43.732600000000005</v>
      </c>
    </row>
    <row r="42" spans="1:9" x14ac:dyDescent="0.25">
      <c r="A42" s="1">
        <v>48681</v>
      </c>
      <c r="B42">
        <f t="shared" si="0"/>
        <v>43.732600000000005</v>
      </c>
      <c r="C42" t="s">
        <v>5</v>
      </c>
      <c r="D42">
        <v>23.5</v>
      </c>
      <c r="E42">
        <v>0</v>
      </c>
      <c r="F42">
        <f>IF(martianeum4[[#This Row],[zawartosc '[%']]]&gt;=1,martianeum4[[#This Row],[masa '[kg']]]*martianeum4[[#This Row],[zawartosc '[%']]]*0.01,0)</f>
        <v>0</v>
      </c>
      <c r="G42">
        <f>martianeum4[[#This Row],[stan_magazynu '[kg']]]+martianeum4[[#This Row],[ile_kg_materiału_z_ładunku]]</f>
        <v>43.732600000000005</v>
      </c>
      <c r="H42">
        <f>IF(martianeum4[[#This Row],[stan_po_wydobyciu_z_ładunku]]&gt;=100,100,0)</f>
        <v>0</v>
      </c>
      <c r="I42">
        <f>martianeum4[[#This Row],[stan_po_wydobyciu_z_ładunku]]-martianeum4[[#This Row],[ile_zabiera_na_orbite]]</f>
        <v>43.732600000000005</v>
      </c>
    </row>
    <row r="43" spans="1:9" x14ac:dyDescent="0.25">
      <c r="A43" s="1">
        <v>48682</v>
      </c>
      <c r="B43">
        <f t="shared" si="0"/>
        <v>43.732600000000005</v>
      </c>
      <c r="C43" t="s">
        <v>18</v>
      </c>
      <c r="D43">
        <v>13.4</v>
      </c>
      <c r="E43">
        <v>14.2</v>
      </c>
      <c r="F43">
        <f>IF(martianeum4[[#This Row],[zawartosc '[%']]]&gt;=1,martianeum4[[#This Row],[masa '[kg']]]*martianeum4[[#This Row],[zawartosc '[%']]]*0.01,0)</f>
        <v>1.9028</v>
      </c>
      <c r="G43">
        <f>martianeum4[[#This Row],[stan_magazynu '[kg']]]+martianeum4[[#This Row],[ile_kg_materiału_z_ładunku]]</f>
        <v>45.635400000000004</v>
      </c>
      <c r="H43">
        <f>IF(martianeum4[[#This Row],[stan_po_wydobyciu_z_ładunku]]&gt;=100,100,0)</f>
        <v>0</v>
      </c>
      <c r="I43">
        <f>martianeum4[[#This Row],[stan_po_wydobyciu_z_ładunku]]-martianeum4[[#This Row],[ile_zabiera_na_orbite]]</f>
        <v>45.635400000000004</v>
      </c>
    </row>
    <row r="44" spans="1:9" x14ac:dyDescent="0.25">
      <c r="A44" s="1">
        <v>48683</v>
      </c>
      <c r="B44">
        <f t="shared" si="0"/>
        <v>45.635400000000004</v>
      </c>
      <c r="C44" t="s">
        <v>20</v>
      </c>
      <c r="D44">
        <v>18.899999999999999</v>
      </c>
      <c r="E44">
        <v>1.5</v>
      </c>
      <c r="F44">
        <f>IF(martianeum4[[#This Row],[zawartosc '[%']]]&gt;=1,martianeum4[[#This Row],[masa '[kg']]]*martianeum4[[#This Row],[zawartosc '[%']]]*0.01,0)</f>
        <v>0.28349999999999997</v>
      </c>
      <c r="G44">
        <f>martianeum4[[#This Row],[stan_magazynu '[kg']]]+martianeum4[[#This Row],[ile_kg_materiału_z_ładunku]]</f>
        <v>45.918900000000001</v>
      </c>
      <c r="H44">
        <f>IF(martianeum4[[#This Row],[stan_po_wydobyciu_z_ładunku]]&gt;=100,100,0)</f>
        <v>0</v>
      </c>
      <c r="I44">
        <f>martianeum4[[#This Row],[stan_po_wydobyciu_z_ładunku]]-martianeum4[[#This Row],[ile_zabiera_na_orbite]]</f>
        <v>45.918900000000001</v>
      </c>
    </row>
    <row r="45" spans="1:9" x14ac:dyDescent="0.25">
      <c r="A45" s="1">
        <v>48684</v>
      </c>
      <c r="B45">
        <f t="shared" si="0"/>
        <v>45.918900000000001</v>
      </c>
      <c r="C45" t="s">
        <v>17</v>
      </c>
      <c r="D45">
        <v>13.5</v>
      </c>
      <c r="E45">
        <v>1.4</v>
      </c>
      <c r="F45">
        <f>IF(martianeum4[[#This Row],[zawartosc '[%']]]&gt;=1,martianeum4[[#This Row],[masa '[kg']]]*martianeum4[[#This Row],[zawartosc '[%']]]*0.01,0)</f>
        <v>0.189</v>
      </c>
      <c r="G45">
        <f>martianeum4[[#This Row],[stan_magazynu '[kg']]]+martianeum4[[#This Row],[ile_kg_materiału_z_ładunku]]</f>
        <v>46.107900000000001</v>
      </c>
      <c r="H45">
        <f>IF(martianeum4[[#This Row],[stan_po_wydobyciu_z_ładunku]]&gt;=100,100,0)</f>
        <v>0</v>
      </c>
      <c r="I45">
        <f>martianeum4[[#This Row],[stan_po_wydobyciu_z_ładunku]]-martianeum4[[#This Row],[ile_zabiera_na_orbite]]</f>
        <v>46.107900000000001</v>
      </c>
    </row>
    <row r="46" spans="1:9" x14ac:dyDescent="0.25">
      <c r="A46" s="1">
        <v>48685</v>
      </c>
      <c r="B46">
        <f t="shared" si="0"/>
        <v>46.107900000000001</v>
      </c>
      <c r="C46" t="s">
        <v>5</v>
      </c>
      <c r="D46">
        <v>17.7</v>
      </c>
      <c r="E46">
        <v>5.9</v>
      </c>
      <c r="F46">
        <f>IF(martianeum4[[#This Row],[zawartosc '[%']]]&gt;=1,martianeum4[[#This Row],[masa '[kg']]]*martianeum4[[#This Row],[zawartosc '[%']]]*0.01,0)</f>
        <v>1.0443</v>
      </c>
      <c r="G46">
        <f>martianeum4[[#This Row],[stan_magazynu '[kg']]]+martianeum4[[#This Row],[ile_kg_materiału_z_ładunku]]</f>
        <v>47.152200000000001</v>
      </c>
      <c r="H46">
        <f>IF(martianeum4[[#This Row],[stan_po_wydobyciu_z_ładunku]]&gt;=100,100,0)</f>
        <v>0</v>
      </c>
      <c r="I46">
        <f>martianeum4[[#This Row],[stan_po_wydobyciu_z_ładunku]]-martianeum4[[#This Row],[ile_zabiera_na_orbite]]</f>
        <v>47.152200000000001</v>
      </c>
    </row>
    <row r="47" spans="1:9" x14ac:dyDescent="0.25">
      <c r="A47" s="1">
        <v>48686</v>
      </c>
      <c r="B47">
        <f t="shared" si="0"/>
        <v>47.152200000000001</v>
      </c>
      <c r="C47" t="s">
        <v>11</v>
      </c>
      <c r="D47">
        <v>24.7</v>
      </c>
      <c r="E47">
        <v>0</v>
      </c>
      <c r="F47">
        <f>IF(martianeum4[[#This Row],[zawartosc '[%']]]&gt;=1,martianeum4[[#This Row],[masa '[kg']]]*martianeum4[[#This Row],[zawartosc '[%']]]*0.01,0)</f>
        <v>0</v>
      </c>
      <c r="G47">
        <f>martianeum4[[#This Row],[stan_magazynu '[kg']]]+martianeum4[[#This Row],[ile_kg_materiału_z_ładunku]]</f>
        <v>47.152200000000001</v>
      </c>
      <c r="H47">
        <f>IF(martianeum4[[#This Row],[stan_po_wydobyciu_z_ładunku]]&gt;=100,100,0)</f>
        <v>0</v>
      </c>
      <c r="I47">
        <f>martianeum4[[#This Row],[stan_po_wydobyciu_z_ładunku]]-martianeum4[[#This Row],[ile_zabiera_na_orbite]]</f>
        <v>47.152200000000001</v>
      </c>
    </row>
    <row r="48" spans="1:9" x14ac:dyDescent="0.25">
      <c r="A48" s="1">
        <v>48687</v>
      </c>
      <c r="B48">
        <f t="shared" si="0"/>
        <v>47.152200000000001</v>
      </c>
      <c r="C48" t="s">
        <v>18</v>
      </c>
      <c r="D48">
        <v>25.6</v>
      </c>
      <c r="E48">
        <v>1.9</v>
      </c>
      <c r="F48">
        <f>IF(martianeum4[[#This Row],[zawartosc '[%']]]&gt;=1,martianeum4[[#This Row],[masa '[kg']]]*martianeum4[[#This Row],[zawartosc '[%']]]*0.01,0)</f>
        <v>0.4864</v>
      </c>
      <c r="G48">
        <f>martianeum4[[#This Row],[stan_magazynu '[kg']]]+martianeum4[[#This Row],[ile_kg_materiału_z_ładunku]]</f>
        <v>47.638600000000004</v>
      </c>
      <c r="H48">
        <f>IF(martianeum4[[#This Row],[stan_po_wydobyciu_z_ładunku]]&gt;=100,100,0)</f>
        <v>0</v>
      </c>
      <c r="I48">
        <f>martianeum4[[#This Row],[stan_po_wydobyciu_z_ładunku]]-martianeum4[[#This Row],[ile_zabiera_na_orbite]]</f>
        <v>47.638600000000004</v>
      </c>
    </row>
    <row r="49" spans="1:9" x14ac:dyDescent="0.25">
      <c r="A49" s="1">
        <v>48688</v>
      </c>
      <c r="B49">
        <f t="shared" si="0"/>
        <v>47.638600000000004</v>
      </c>
      <c r="C49" t="s">
        <v>22</v>
      </c>
      <c r="D49">
        <v>18.399999999999999</v>
      </c>
      <c r="E49">
        <v>0</v>
      </c>
      <c r="F49">
        <f>IF(martianeum4[[#This Row],[zawartosc '[%']]]&gt;=1,martianeum4[[#This Row],[masa '[kg']]]*martianeum4[[#This Row],[zawartosc '[%']]]*0.01,0)</f>
        <v>0</v>
      </c>
      <c r="G49">
        <f>martianeum4[[#This Row],[stan_magazynu '[kg']]]+martianeum4[[#This Row],[ile_kg_materiału_z_ładunku]]</f>
        <v>47.638600000000004</v>
      </c>
      <c r="H49">
        <f>IF(martianeum4[[#This Row],[stan_po_wydobyciu_z_ładunku]]&gt;=100,100,0)</f>
        <v>0</v>
      </c>
      <c r="I49">
        <f>martianeum4[[#This Row],[stan_po_wydobyciu_z_ładunku]]-martianeum4[[#This Row],[ile_zabiera_na_orbite]]</f>
        <v>47.638600000000004</v>
      </c>
    </row>
    <row r="50" spans="1:9" x14ac:dyDescent="0.25">
      <c r="A50" s="1">
        <v>48689</v>
      </c>
      <c r="B50">
        <f t="shared" si="0"/>
        <v>47.638600000000004</v>
      </c>
      <c r="C50" t="s">
        <v>23</v>
      </c>
      <c r="D50">
        <v>27</v>
      </c>
      <c r="E50">
        <v>0</v>
      </c>
      <c r="F50">
        <f>IF(martianeum4[[#This Row],[zawartosc '[%']]]&gt;=1,martianeum4[[#This Row],[masa '[kg']]]*martianeum4[[#This Row],[zawartosc '[%']]]*0.01,0)</f>
        <v>0</v>
      </c>
      <c r="G50">
        <f>martianeum4[[#This Row],[stan_magazynu '[kg']]]+martianeum4[[#This Row],[ile_kg_materiału_z_ładunku]]</f>
        <v>47.638600000000004</v>
      </c>
      <c r="H50">
        <f>IF(martianeum4[[#This Row],[stan_po_wydobyciu_z_ładunku]]&gt;=100,100,0)</f>
        <v>0</v>
      </c>
      <c r="I50">
        <f>martianeum4[[#This Row],[stan_po_wydobyciu_z_ładunku]]-martianeum4[[#This Row],[ile_zabiera_na_orbite]]</f>
        <v>47.638600000000004</v>
      </c>
    </row>
    <row r="51" spans="1:9" x14ac:dyDescent="0.25">
      <c r="A51" s="1">
        <v>48690</v>
      </c>
      <c r="B51">
        <f t="shared" si="0"/>
        <v>47.638600000000004</v>
      </c>
      <c r="C51" t="s">
        <v>10</v>
      </c>
      <c r="D51">
        <v>16</v>
      </c>
      <c r="E51">
        <v>0</v>
      </c>
      <c r="F51">
        <f>IF(martianeum4[[#This Row],[zawartosc '[%']]]&gt;=1,martianeum4[[#This Row],[masa '[kg']]]*martianeum4[[#This Row],[zawartosc '[%']]]*0.01,0)</f>
        <v>0</v>
      </c>
      <c r="G51">
        <f>martianeum4[[#This Row],[stan_magazynu '[kg']]]+martianeum4[[#This Row],[ile_kg_materiału_z_ładunku]]</f>
        <v>47.638600000000004</v>
      </c>
      <c r="H51">
        <f>IF(martianeum4[[#This Row],[stan_po_wydobyciu_z_ładunku]]&gt;=100,100,0)</f>
        <v>0</v>
      </c>
      <c r="I51">
        <f>martianeum4[[#This Row],[stan_po_wydobyciu_z_ładunku]]-martianeum4[[#This Row],[ile_zabiera_na_orbite]]</f>
        <v>47.638600000000004</v>
      </c>
    </row>
    <row r="52" spans="1:9" x14ac:dyDescent="0.25">
      <c r="A52" s="1">
        <v>48691</v>
      </c>
      <c r="B52">
        <f t="shared" si="0"/>
        <v>47.638600000000004</v>
      </c>
      <c r="C52" t="s">
        <v>7</v>
      </c>
      <c r="D52">
        <v>18.600000000000001</v>
      </c>
      <c r="E52">
        <v>7.4</v>
      </c>
      <c r="F52">
        <f>IF(martianeum4[[#This Row],[zawartosc '[%']]]&gt;=1,martianeum4[[#This Row],[masa '[kg']]]*martianeum4[[#This Row],[zawartosc '[%']]]*0.01,0)</f>
        <v>1.3764000000000001</v>
      </c>
      <c r="G52">
        <f>martianeum4[[#This Row],[stan_magazynu '[kg']]]+martianeum4[[#This Row],[ile_kg_materiału_z_ładunku]]</f>
        <v>49.015000000000001</v>
      </c>
      <c r="H52">
        <f>IF(martianeum4[[#This Row],[stan_po_wydobyciu_z_ładunku]]&gt;=100,100,0)</f>
        <v>0</v>
      </c>
      <c r="I52">
        <f>martianeum4[[#This Row],[stan_po_wydobyciu_z_ładunku]]-martianeum4[[#This Row],[ile_zabiera_na_orbite]]</f>
        <v>49.015000000000001</v>
      </c>
    </row>
    <row r="53" spans="1:9" x14ac:dyDescent="0.25">
      <c r="A53" s="1">
        <v>48692</v>
      </c>
      <c r="B53">
        <f t="shared" si="0"/>
        <v>49.015000000000001</v>
      </c>
      <c r="C53" t="s">
        <v>10</v>
      </c>
      <c r="D53">
        <v>12.7</v>
      </c>
      <c r="E53">
        <v>30.8</v>
      </c>
      <c r="F53">
        <f>IF(martianeum4[[#This Row],[zawartosc '[%']]]&gt;=1,martianeum4[[#This Row],[masa '[kg']]]*martianeum4[[#This Row],[zawartosc '[%']]]*0.01,0)</f>
        <v>3.9116</v>
      </c>
      <c r="G53">
        <f>martianeum4[[#This Row],[stan_magazynu '[kg']]]+martianeum4[[#This Row],[ile_kg_materiału_z_ładunku]]</f>
        <v>52.926600000000001</v>
      </c>
      <c r="H53">
        <f>IF(martianeum4[[#This Row],[stan_po_wydobyciu_z_ładunku]]&gt;=100,100,0)</f>
        <v>0</v>
      </c>
      <c r="I53">
        <f>martianeum4[[#This Row],[stan_po_wydobyciu_z_ładunku]]-martianeum4[[#This Row],[ile_zabiera_na_orbite]]</f>
        <v>52.926600000000001</v>
      </c>
    </row>
    <row r="54" spans="1:9" x14ac:dyDescent="0.25">
      <c r="A54" s="1">
        <v>48693</v>
      </c>
      <c r="B54">
        <f t="shared" si="0"/>
        <v>52.926600000000001</v>
      </c>
      <c r="C54" t="s">
        <v>19</v>
      </c>
      <c r="D54">
        <v>14.5</v>
      </c>
      <c r="E54">
        <v>0</v>
      </c>
      <c r="F54">
        <f>IF(martianeum4[[#This Row],[zawartosc '[%']]]&gt;=1,martianeum4[[#This Row],[masa '[kg']]]*martianeum4[[#This Row],[zawartosc '[%']]]*0.01,0)</f>
        <v>0</v>
      </c>
      <c r="G54">
        <f>martianeum4[[#This Row],[stan_magazynu '[kg']]]+martianeum4[[#This Row],[ile_kg_materiału_z_ładunku]]</f>
        <v>52.926600000000001</v>
      </c>
      <c r="H54">
        <f>IF(martianeum4[[#This Row],[stan_po_wydobyciu_z_ładunku]]&gt;=100,100,0)</f>
        <v>0</v>
      </c>
      <c r="I54">
        <f>martianeum4[[#This Row],[stan_po_wydobyciu_z_ładunku]]-martianeum4[[#This Row],[ile_zabiera_na_orbite]]</f>
        <v>52.926600000000001</v>
      </c>
    </row>
    <row r="55" spans="1:9" x14ac:dyDescent="0.25">
      <c r="A55" s="1">
        <v>48694</v>
      </c>
      <c r="B55">
        <f t="shared" si="0"/>
        <v>52.926600000000001</v>
      </c>
      <c r="C55" t="s">
        <v>24</v>
      </c>
      <c r="D55">
        <v>12.2</v>
      </c>
      <c r="E55">
        <v>3.5</v>
      </c>
      <c r="F55">
        <f>IF(martianeum4[[#This Row],[zawartosc '[%']]]&gt;=1,martianeum4[[#This Row],[masa '[kg']]]*martianeum4[[#This Row],[zawartosc '[%']]]*0.01,0)</f>
        <v>0.42699999999999999</v>
      </c>
      <c r="G55">
        <f>martianeum4[[#This Row],[stan_magazynu '[kg']]]+martianeum4[[#This Row],[ile_kg_materiału_z_ładunku]]</f>
        <v>53.3536</v>
      </c>
      <c r="H55">
        <f>IF(martianeum4[[#This Row],[stan_po_wydobyciu_z_ładunku]]&gt;=100,100,0)</f>
        <v>0</v>
      </c>
      <c r="I55">
        <f>martianeum4[[#This Row],[stan_po_wydobyciu_z_ładunku]]-martianeum4[[#This Row],[ile_zabiera_na_orbite]]</f>
        <v>53.3536</v>
      </c>
    </row>
    <row r="56" spans="1:9" x14ac:dyDescent="0.25">
      <c r="A56" s="1">
        <v>48695</v>
      </c>
      <c r="B56">
        <f t="shared" si="0"/>
        <v>53.3536</v>
      </c>
      <c r="C56" t="s">
        <v>25</v>
      </c>
      <c r="D56">
        <v>19.899999999999999</v>
      </c>
      <c r="E56">
        <v>0</v>
      </c>
      <c r="F56">
        <f>IF(martianeum4[[#This Row],[zawartosc '[%']]]&gt;=1,martianeum4[[#This Row],[masa '[kg']]]*martianeum4[[#This Row],[zawartosc '[%']]]*0.01,0)</f>
        <v>0</v>
      </c>
      <c r="G56">
        <f>martianeum4[[#This Row],[stan_magazynu '[kg']]]+martianeum4[[#This Row],[ile_kg_materiału_z_ładunku]]</f>
        <v>53.3536</v>
      </c>
      <c r="H56">
        <f>IF(martianeum4[[#This Row],[stan_po_wydobyciu_z_ładunku]]&gt;=100,100,0)</f>
        <v>0</v>
      </c>
      <c r="I56">
        <f>martianeum4[[#This Row],[stan_po_wydobyciu_z_ładunku]]-martianeum4[[#This Row],[ile_zabiera_na_orbite]]</f>
        <v>53.3536</v>
      </c>
    </row>
    <row r="57" spans="1:9" x14ac:dyDescent="0.25">
      <c r="A57" s="1">
        <v>48696</v>
      </c>
      <c r="B57">
        <f t="shared" si="0"/>
        <v>53.3536</v>
      </c>
      <c r="C57" t="s">
        <v>26</v>
      </c>
      <c r="D57">
        <v>28.1</v>
      </c>
      <c r="E57">
        <v>5.3</v>
      </c>
      <c r="F57">
        <f>IF(martianeum4[[#This Row],[zawartosc '[%']]]&gt;=1,martianeum4[[#This Row],[masa '[kg']]]*martianeum4[[#This Row],[zawartosc '[%']]]*0.01,0)</f>
        <v>1.4893000000000001</v>
      </c>
      <c r="G57">
        <f>martianeum4[[#This Row],[stan_magazynu '[kg']]]+martianeum4[[#This Row],[ile_kg_materiału_z_ładunku]]</f>
        <v>54.8429</v>
      </c>
      <c r="H57">
        <f>IF(martianeum4[[#This Row],[stan_po_wydobyciu_z_ładunku]]&gt;=100,100,0)</f>
        <v>0</v>
      </c>
      <c r="I57">
        <f>martianeum4[[#This Row],[stan_po_wydobyciu_z_ładunku]]-martianeum4[[#This Row],[ile_zabiera_na_orbite]]</f>
        <v>54.8429</v>
      </c>
    </row>
    <row r="58" spans="1:9" x14ac:dyDescent="0.25">
      <c r="A58" s="1">
        <v>48697</v>
      </c>
      <c r="B58">
        <f t="shared" si="0"/>
        <v>54.8429</v>
      </c>
      <c r="C58" t="s">
        <v>10</v>
      </c>
      <c r="D58">
        <v>27.7</v>
      </c>
      <c r="E58">
        <v>45.3</v>
      </c>
      <c r="F58">
        <f>IF(martianeum4[[#This Row],[zawartosc '[%']]]&gt;=1,martianeum4[[#This Row],[masa '[kg']]]*martianeum4[[#This Row],[zawartosc '[%']]]*0.01,0)</f>
        <v>12.5481</v>
      </c>
      <c r="G58">
        <f>martianeum4[[#This Row],[stan_magazynu '[kg']]]+martianeum4[[#This Row],[ile_kg_materiału_z_ładunku]]</f>
        <v>67.391000000000005</v>
      </c>
      <c r="H58">
        <f>IF(martianeum4[[#This Row],[stan_po_wydobyciu_z_ładunku]]&gt;=100,100,0)</f>
        <v>0</v>
      </c>
      <c r="I58">
        <f>martianeum4[[#This Row],[stan_po_wydobyciu_z_ładunku]]-martianeum4[[#This Row],[ile_zabiera_na_orbite]]</f>
        <v>67.391000000000005</v>
      </c>
    </row>
    <row r="59" spans="1:9" x14ac:dyDescent="0.25">
      <c r="A59" s="1">
        <v>48698</v>
      </c>
      <c r="B59">
        <f t="shared" si="0"/>
        <v>67.391000000000005</v>
      </c>
      <c r="C59" t="s">
        <v>5</v>
      </c>
      <c r="D59">
        <v>14.6</v>
      </c>
      <c r="E59">
        <v>5.2</v>
      </c>
      <c r="F59">
        <f>IF(martianeum4[[#This Row],[zawartosc '[%']]]&gt;=1,martianeum4[[#This Row],[masa '[kg']]]*martianeum4[[#This Row],[zawartosc '[%']]]*0.01,0)</f>
        <v>0.75919999999999999</v>
      </c>
      <c r="G59">
        <f>martianeum4[[#This Row],[stan_magazynu '[kg']]]+martianeum4[[#This Row],[ile_kg_materiału_z_ładunku]]</f>
        <v>68.150200000000012</v>
      </c>
      <c r="H59">
        <f>IF(martianeum4[[#This Row],[stan_po_wydobyciu_z_ładunku]]&gt;=100,100,0)</f>
        <v>0</v>
      </c>
      <c r="I59">
        <f>martianeum4[[#This Row],[stan_po_wydobyciu_z_ładunku]]-martianeum4[[#This Row],[ile_zabiera_na_orbite]]</f>
        <v>68.150200000000012</v>
      </c>
    </row>
    <row r="60" spans="1:9" x14ac:dyDescent="0.25">
      <c r="A60" s="1">
        <v>48699</v>
      </c>
      <c r="B60">
        <f t="shared" si="0"/>
        <v>68.150200000000012</v>
      </c>
      <c r="C60" t="s">
        <v>18</v>
      </c>
      <c r="D60">
        <v>10.8</v>
      </c>
      <c r="E60">
        <v>0</v>
      </c>
      <c r="F60">
        <f>IF(martianeum4[[#This Row],[zawartosc '[%']]]&gt;=1,martianeum4[[#This Row],[masa '[kg']]]*martianeum4[[#This Row],[zawartosc '[%']]]*0.01,0)</f>
        <v>0</v>
      </c>
      <c r="G60">
        <f>martianeum4[[#This Row],[stan_magazynu '[kg']]]+martianeum4[[#This Row],[ile_kg_materiału_z_ładunku]]</f>
        <v>68.150200000000012</v>
      </c>
      <c r="H60">
        <f>IF(martianeum4[[#This Row],[stan_po_wydobyciu_z_ładunku]]&gt;=100,100,0)</f>
        <v>0</v>
      </c>
      <c r="I60">
        <f>martianeum4[[#This Row],[stan_po_wydobyciu_z_ładunku]]-martianeum4[[#This Row],[ile_zabiera_na_orbite]]</f>
        <v>68.150200000000012</v>
      </c>
    </row>
    <row r="61" spans="1:9" x14ac:dyDescent="0.25">
      <c r="A61" s="1">
        <v>48700</v>
      </c>
      <c r="B61">
        <f t="shared" si="0"/>
        <v>68.150200000000012</v>
      </c>
      <c r="C61" t="s">
        <v>27</v>
      </c>
      <c r="D61">
        <v>12.4</v>
      </c>
      <c r="E61">
        <v>3.2</v>
      </c>
      <c r="F61">
        <f>IF(martianeum4[[#This Row],[zawartosc '[%']]]&gt;=1,martianeum4[[#This Row],[masa '[kg']]]*martianeum4[[#This Row],[zawartosc '[%']]]*0.01,0)</f>
        <v>0.3968000000000001</v>
      </c>
      <c r="G61">
        <f>martianeum4[[#This Row],[stan_magazynu '[kg']]]+martianeum4[[#This Row],[ile_kg_materiału_z_ładunku]]</f>
        <v>68.547000000000011</v>
      </c>
      <c r="H61">
        <f>IF(martianeum4[[#This Row],[stan_po_wydobyciu_z_ładunku]]&gt;=100,100,0)</f>
        <v>0</v>
      </c>
      <c r="I61">
        <f>martianeum4[[#This Row],[stan_po_wydobyciu_z_ładunku]]-martianeum4[[#This Row],[ile_zabiera_na_orbite]]</f>
        <v>68.547000000000011</v>
      </c>
    </row>
    <row r="62" spans="1:9" x14ac:dyDescent="0.25">
      <c r="A62" s="1">
        <v>48701</v>
      </c>
      <c r="B62">
        <f t="shared" si="0"/>
        <v>68.547000000000011</v>
      </c>
      <c r="C62" t="s">
        <v>10</v>
      </c>
      <c r="D62">
        <v>25.2</v>
      </c>
      <c r="E62">
        <v>0</v>
      </c>
      <c r="F62">
        <f>IF(martianeum4[[#This Row],[zawartosc '[%']]]&gt;=1,martianeum4[[#This Row],[masa '[kg']]]*martianeum4[[#This Row],[zawartosc '[%']]]*0.01,0)</f>
        <v>0</v>
      </c>
      <c r="G62">
        <f>martianeum4[[#This Row],[stan_magazynu '[kg']]]+martianeum4[[#This Row],[ile_kg_materiału_z_ładunku]]</f>
        <v>68.547000000000011</v>
      </c>
      <c r="H62">
        <f>IF(martianeum4[[#This Row],[stan_po_wydobyciu_z_ładunku]]&gt;=100,100,0)</f>
        <v>0</v>
      </c>
      <c r="I62">
        <f>martianeum4[[#This Row],[stan_po_wydobyciu_z_ładunku]]-martianeum4[[#This Row],[ile_zabiera_na_orbite]]</f>
        <v>68.547000000000011</v>
      </c>
    </row>
    <row r="63" spans="1:9" x14ac:dyDescent="0.25">
      <c r="A63" s="1">
        <v>48702</v>
      </c>
      <c r="B63">
        <f t="shared" si="0"/>
        <v>68.547000000000011</v>
      </c>
      <c r="C63" t="s">
        <v>10</v>
      </c>
      <c r="D63">
        <v>28.9</v>
      </c>
      <c r="E63">
        <v>0</v>
      </c>
      <c r="F63">
        <f>IF(martianeum4[[#This Row],[zawartosc '[%']]]&gt;=1,martianeum4[[#This Row],[masa '[kg']]]*martianeum4[[#This Row],[zawartosc '[%']]]*0.01,0)</f>
        <v>0</v>
      </c>
      <c r="G63">
        <f>martianeum4[[#This Row],[stan_magazynu '[kg']]]+martianeum4[[#This Row],[ile_kg_materiału_z_ładunku]]</f>
        <v>68.547000000000011</v>
      </c>
      <c r="H63">
        <f>IF(martianeum4[[#This Row],[stan_po_wydobyciu_z_ładunku]]&gt;=100,100,0)</f>
        <v>0</v>
      </c>
      <c r="I63">
        <f>martianeum4[[#This Row],[stan_po_wydobyciu_z_ładunku]]-martianeum4[[#This Row],[ile_zabiera_na_orbite]]</f>
        <v>68.547000000000011</v>
      </c>
    </row>
    <row r="64" spans="1:9" x14ac:dyDescent="0.25">
      <c r="A64" s="1">
        <v>48703</v>
      </c>
      <c r="B64">
        <f t="shared" si="0"/>
        <v>68.547000000000011</v>
      </c>
      <c r="C64" t="s">
        <v>19</v>
      </c>
      <c r="D64">
        <v>13.2</v>
      </c>
      <c r="E64">
        <v>23.3</v>
      </c>
      <c r="F64">
        <f>IF(martianeum4[[#This Row],[zawartosc '[%']]]&gt;=1,martianeum4[[#This Row],[masa '[kg']]]*martianeum4[[#This Row],[zawartosc '[%']]]*0.01,0)</f>
        <v>3.0756000000000001</v>
      </c>
      <c r="G64">
        <f>martianeum4[[#This Row],[stan_magazynu '[kg']]]+martianeum4[[#This Row],[ile_kg_materiału_z_ładunku]]</f>
        <v>71.622600000000006</v>
      </c>
      <c r="H64">
        <f>IF(martianeum4[[#This Row],[stan_po_wydobyciu_z_ładunku]]&gt;=100,100,0)</f>
        <v>0</v>
      </c>
      <c r="I64">
        <f>martianeum4[[#This Row],[stan_po_wydobyciu_z_ładunku]]-martianeum4[[#This Row],[ile_zabiera_na_orbite]]</f>
        <v>71.622600000000006</v>
      </c>
    </row>
    <row r="65" spans="1:9" x14ac:dyDescent="0.25">
      <c r="A65" s="1">
        <v>48704</v>
      </c>
      <c r="B65">
        <f t="shared" si="0"/>
        <v>71.622600000000006</v>
      </c>
      <c r="C65" t="s">
        <v>10</v>
      </c>
      <c r="D65">
        <v>27.9</v>
      </c>
      <c r="E65">
        <v>0</v>
      </c>
      <c r="F65">
        <f>IF(martianeum4[[#This Row],[zawartosc '[%']]]&gt;=1,martianeum4[[#This Row],[masa '[kg']]]*martianeum4[[#This Row],[zawartosc '[%']]]*0.01,0)</f>
        <v>0</v>
      </c>
      <c r="G65">
        <f>martianeum4[[#This Row],[stan_magazynu '[kg']]]+martianeum4[[#This Row],[ile_kg_materiału_z_ładunku]]</f>
        <v>71.622600000000006</v>
      </c>
      <c r="H65">
        <f>IF(martianeum4[[#This Row],[stan_po_wydobyciu_z_ładunku]]&gt;=100,100,0)</f>
        <v>0</v>
      </c>
      <c r="I65">
        <f>martianeum4[[#This Row],[stan_po_wydobyciu_z_ładunku]]-martianeum4[[#This Row],[ile_zabiera_na_orbite]]</f>
        <v>71.622600000000006</v>
      </c>
    </row>
    <row r="66" spans="1:9" x14ac:dyDescent="0.25">
      <c r="A66" s="1">
        <v>48705</v>
      </c>
      <c r="B66">
        <f t="shared" si="0"/>
        <v>71.622600000000006</v>
      </c>
      <c r="C66" t="s">
        <v>7</v>
      </c>
      <c r="D66">
        <v>10.9</v>
      </c>
      <c r="E66">
        <v>3.5</v>
      </c>
      <c r="F66">
        <f>IF(martianeum4[[#This Row],[zawartosc '[%']]]&gt;=1,martianeum4[[#This Row],[masa '[kg']]]*martianeum4[[#This Row],[zawartosc '[%']]]*0.01,0)</f>
        <v>0.38150000000000001</v>
      </c>
      <c r="G66">
        <f>martianeum4[[#This Row],[stan_magazynu '[kg']]]+martianeum4[[#This Row],[ile_kg_materiału_z_ładunku]]</f>
        <v>72.004100000000008</v>
      </c>
      <c r="H66">
        <f>IF(martianeum4[[#This Row],[stan_po_wydobyciu_z_ładunku]]&gt;=100,100,0)</f>
        <v>0</v>
      </c>
      <c r="I66">
        <f>martianeum4[[#This Row],[stan_po_wydobyciu_z_ładunku]]-martianeum4[[#This Row],[ile_zabiera_na_orbite]]</f>
        <v>72.004100000000008</v>
      </c>
    </row>
    <row r="67" spans="1:9" x14ac:dyDescent="0.25">
      <c r="A67" s="1">
        <v>48706</v>
      </c>
      <c r="B67">
        <f t="shared" si="0"/>
        <v>72.004100000000008</v>
      </c>
      <c r="C67" t="s">
        <v>15</v>
      </c>
      <c r="D67">
        <v>25.5</v>
      </c>
      <c r="E67">
        <v>20</v>
      </c>
      <c r="F67">
        <f>IF(martianeum4[[#This Row],[zawartosc '[%']]]&gt;=1,martianeum4[[#This Row],[masa '[kg']]]*martianeum4[[#This Row],[zawartosc '[%']]]*0.01,0)</f>
        <v>5.1000000000000005</v>
      </c>
      <c r="G67">
        <f>martianeum4[[#This Row],[stan_magazynu '[kg']]]+martianeum4[[#This Row],[ile_kg_materiału_z_ładunku]]</f>
        <v>77.104100000000003</v>
      </c>
      <c r="H67">
        <f>IF(martianeum4[[#This Row],[stan_po_wydobyciu_z_ładunku]]&gt;=100,100,0)</f>
        <v>0</v>
      </c>
      <c r="I67">
        <f>martianeum4[[#This Row],[stan_po_wydobyciu_z_ładunku]]-martianeum4[[#This Row],[ile_zabiera_na_orbite]]</f>
        <v>77.104100000000003</v>
      </c>
    </row>
    <row r="68" spans="1:9" x14ac:dyDescent="0.25">
      <c r="A68" s="1">
        <v>48707</v>
      </c>
      <c r="B68">
        <f t="shared" ref="B68:B131" si="1">I67</f>
        <v>77.104100000000003</v>
      </c>
      <c r="C68" t="s">
        <v>9</v>
      </c>
      <c r="D68">
        <v>26</v>
      </c>
      <c r="E68">
        <v>0</v>
      </c>
      <c r="F68">
        <f>IF(martianeum4[[#This Row],[zawartosc '[%']]]&gt;=1,martianeum4[[#This Row],[masa '[kg']]]*martianeum4[[#This Row],[zawartosc '[%']]]*0.01,0)</f>
        <v>0</v>
      </c>
      <c r="G68">
        <f>martianeum4[[#This Row],[stan_magazynu '[kg']]]+martianeum4[[#This Row],[ile_kg_materiału_z_ładunku]]</f>
        <v>77.104100000000003</v>
      </c>
      <c r="H68">
        <f>IF(martianeum4[[#This Row],[stan_po_wydobyciu_z_ładunku]]&gt;=100,100,0)</f>
        <v>0</v>
      </c>
      <c r="I68">
        <f>martianeum4[[#This Row],[stan_po_wydobyciu_z_ładunku]]-martianeum4[[#This Row],[ile_zabiera_na_orbite]]</f>
        <v>77.104100000000003</v>
      </c>
    </row>
    <row r="69" spans="1:9" x14ac:dyDescent="0.25">
      <c r="A69" s="1">
        <v>48708</v>
      </c>
      <c r="B69">
        <f t="shared" si="1"/>
        <v>77.104100000000003</v>
      </c>
      <c r="C69" t="s">
        <v>25</v>
      </c>
      <c r="D69">
        <v>25.8</v>
      </c>
      <c r="E69">
        <v>0.1</v>
      </c>
      <c r="F69">
        <f>IF(martianeum4[[#This Row],[zawartosc '[%']]]&gt;=1,martianeum4[[#This Row],[masa '[kg']]]*martianeum4[[#This Row],[zawartosc '[%']]]*0.01,0)</f>
        <v>0</v>
      </c>
      <c r="G69">
        <f>martianeum4[[#This Row],[stan_magazynu '[kg']]]+martianeum4[[#This Row],[ile_kg_materiału_z_ładunku]]</f>
        <v>77.104100000000003</v>
      </c>
      <c r="H69">
        <f>IF(martianeum4[[#This Row],[stan_po_wydobyciu_z_ładunku]]&gt;=100,100,0)</f>
        <v>0</v>
      </c>
      <c r="I69">
        <f>martianeum4[[#This Row],[stan_po_wydobyciu_z_ładunku]]-martianeum4[[#This Row],[ile_zabiera_na_orbite]]</f>
        <v>77.104100000000003</v>
      </c>
    </row>
    <row r="70" spans="1:9" x14ac:dyDescent="0.25">
      <c r="A70" s="1">
        <v>48709</v>
      </c>
      <c r="B70">
        <f t="shared" si="1"/>
        <v>77.104100000000003</v>
      </c>
      <c r="C70" t="s">
        <v>14</v>
      </c>
      <c r="D70">
        <v>17.5</v>
      </c>
      <c r="E70">
        <v>0.5</v>
      </c>
      <c r="F70">
        <f>IF(martianeum4[[#This Row],[zawartosc '[%']]]&gt;=1,martianeum4[[#This Row],[masa '[kg']]]*martianeum4[[#This Row],[zawartosc '[%']]]*0.01,0)</f>
        <v>0</v>
      </c>
      <c r="G70">
        <f>martianeum4[[#This Row],[stan_magazynu '[kg']]]+martianeum4[[#This Row],[ile_kg_materiału_z_ładunku]]</f>
        <v>77.104100000000003</v>
      </c>
      <c r="H70">
        <f>IF(martianeum4[[#This Row],[stan_po_wydobyciu_z_ładunku]]&gt;=100,100,0)</f>
        <v>0</v>
      </c>
      <c r="I70">
        <f>martianeum4[[#This Row],[stan_po_wydobyciu_z_ładunku]]-martianeum4[[#This Row],[ile_zabiera_na_orbite]]</f>
        <v>77.104100000000003</v>
      </c>
    </row>
    <row r="71" spans="1:9" x14ac:dyDescent="0.25">
      <c r="A71" s="1">
        <v>48710</v>
      </c>
      <c r="B71">
        <f t="shared" si="1"/>
        <v>77.104100000000003</v>
      </c>
      <c r="C71" t="s">
        <v>10</v>
      </c>
      <c r="D71">
        <v>17.8</v>
      </c>
      <c r="E71">
        <v>3.3</v>
      </c>
      <c r="F71">
        <f>IF(martianeum4[[#This Row],[zawartosc '[%']]]&gt;=1,martianeum4[[#This Row],[masa '[kg']]]*martianeum4[[#This Row],[zawartosc '[%']]]*0.01,0)</f>
        <v>0.58740000000000003</v>
      </c>
      <c r="G71">
        <f>martianeum4[[#This Row],[stan_magazynu '[kg']]]+martianeum4[[#This Row],[ile_kg_materiału_z_ładunku]]</f>
        <v>77.691500000000005</v>
      </c>
      <c r="H71">
        <f>IF(martianeum4[[#This Row],[stan_po_wydobyciu_z_ładunku]]&gt;=100,100,0)</f>
        <v>0</v>
      </c>
      <c r="I71">
        <f>martianeum4[[#This Row],[stan_po_wydobyciu_z_ładunku]]-martianeum4[[#This Row],[ile_zabiera_na_orbite]]</f>
        <v>77.691500000000005</v>
      </c>
    </row>
    <row r="72" spans="1:9" x14ac:dyDescent="0.25">
      <c r="A72" s="1">
        <v>48711</v>
      </c>
      <c r="B72">
        <f t="shared" si="1"/>
        <v>77.691500000000005</v>
      </c>
      <c r="C72" t="s">
        <v>10</v>
      </c>
      <c r="D72">
        <v>17.5</v>
      </c>
      <c r="E72">
        <v>0</v>
      </c>
      <c r="F72">
        <f>IF(martianeum4[[#This Row],[zawartosc '[%']]]&gt;=1,martianeum4[[#This Row],[masa '[kg']]]*martianeum4[[#This Row],[zawartosc '[%']]]*0.01,0)</f>
        <v>0</v>
      </c>
      <c r="G72">
        <f>martianeum4[[#This Row],[stan_magazynu '[kg']]]+martianeum4[[#This Row],[ile_kg_materiału_z_ładunku]]</f>
        <v>77.691500000000005</v>
      </c>
      <c r="H72">
        <f>IF(martianeum4[[#This Row],[stan_po_wydobyciu_z_ładunku]]&gt;=100,100,0)</f>
        <v>0</v>
      </c>
      <c r="I72">
        <f>martianeum4[[#This Row],[stan_po_wydobyciu_z_ładunku]]-martianeum4[[#This Row],[ile_zabiera_na_orbite]]</f>
        <v>77.691500000000005</v>
      </c>
    </row>
    <row r="73" spans="1:9" x14ac:dyDescent="0.25">
      <c r="A73" s="1">
        <v>48712</v>
      </c>
      <c r="B73">
        <f t="shared" si="1"/>
        <v>77.691500000000005</v>
      </c>
      <c r="C73" t="s">
        <v>13</v>
      </c>
      <c r="D73">
        <v>16.100000000000001</v>
      </c>
      <c r="E73">
        <v>0</v>
      </c>
      <c r="F73">
        <f>IF(martianeum4[[#This Row],[zawartosc '[%']]]&gt;=1,martianeum4[[#This Row],[masa '[kg']]]*martianeum4[[#This Row],[zawartosc '[%']]]*0.01,0)</f>
        <v>0</v>
      </c>
      <c r="G73">
        <f>martianeum4[[#This Row],[stan_magazynu '[kg']]]+martianeum4[[#This Row],[ile_kg_materiału_z_ładunku]]</f>
        <v>77.691500000000005</v>
      </c>
      <c r="H73">
        <f>IF(martianeum4[[#This Row],[stan_po_wydobyciu_z_ładunku]]&gt;=100,100,0)</f>
        <v>0</v>
      </c>
      <c r="I73">
        <f>martianeum4[[#This Row],[stan_po_wydobyciu_z_ładunku]]-martianeum4[[#This Row],[ile_zabiera_na_orbite]]</f>
        <v>77.691500000000005</v>
      </c>
    </row>
    <row r="74" spans="1:9" x14ac:dyDescent="0.25">
      <c r="A74" s="1">
        <v>48713</v>
      </c>
      <c r="B74">
        <f t="shared" si="1"/>
        <v>77.691500000000005</v>
      </c>
      <c r="C74" t="s">
        <v>5</v>
      </c>
      <c r="D74">
        <v>11.8</v>
      </c>
      <c r="E74">
        <v>7</v>
      </c>
      <c r="F74">
        <f>IF(martianeum4[[#This Row],[zawartosc '[%']]]&gt;=1,martianeum4[[#This Row],[masa '[kg']]]*martianeum4[[#This Row],[zawartosc '[%']]]*0.01,0)</f>
        <v>0.82600000000000007</v>
      </c>
      <c r="G74">
        <f>martianeum4[[#This Row],[stan_magazynu '[kg']]]+martianeum4[[#This Row],[ile_kg_materiału_z_ładunku]]</f>
        <v>78.517499999999998</v>
      </c>
      <c r="H74">
        <f>IF(martianeum4[[#This Row],[stan_po_wydobyciu_z_ładunku]]&gt;=100,100,0)</f>
        <v>0</v>
      </c>
      <c r="I74">
        <f>martianeum4[[#This Row],[stan_po_wydobyciu_z_ładunku]]-martianeum4[[#This Row],[ile_zabiera_na_orbite]]</f>
        <v>78.517499999999998</v>
      </c>
    </row>
    <row r="75" spans="1:9" x14ac:dyDescent="0.25">
      <c r="A75" s="1">
        <v>48714</v>
      </c>
      <c r="B75">
        <f t="shared" si="1"/>
        <v>78.517499999999998</v>
      </c>
      <c r="C75" t="s">
        <v>15</v>
      </c>
      <c r="D75">
        <v>26.2</v>
      </c>
      <c r="E75">
        <v>0</v>
      </c>
      <c r="F75">
        <f>IF(martianeum4[[#This Row],[zawartosc '[%']]]&gt;=1,martianeum4[[#This Row],[masa '[kg']]]*martianeum4[[#This Row],[zawartosc '[%']]]*0.01,0)</f>
        <v>0</v>
      </c>
      <c r="G75">
        <f>martianeum4[[#This Row],[stan_magazynu '[kg']]]+martianeum4[[#This Row],[ile_kg_materiału_z_ładunku]]</f>
        <v>78.517499999999998</v>
      </c>
      <c r="H75">
        <f>IF(martianeum4[[#This Row],[stan_po_wydobyciu_z_ładunku]]&gt;=100,100,0)</f>
        <v>0</v>
      </c>
      <c r="I75">
        <f>martianeum4[[#This Row],[stan_po_wydobyciu_z_ładunku]]-martianeum4[[#This Row],[ile_zabiera_na_orbite]]</f>
        <v>78.517499999999998</v>
      </c>
    </row>
    <row r="76" spans="1:9" x14ac:dyDescent="0.25">
      <c r="A76" s="1">
        <v>48715</v>
      </c>
      <c r="B76">
        <f t="shared" si="1"/>
        <v>78.517499999999998</v>
      </c>
      <c r="C76" t="s">
        <v>6</v>
      </c>
      <c r="D76">
        <v>28.8</v>
      </c>
      <c r="E76">
        <v>2.9</v>
      </c>
      <c r="F76">
        <f>IF(martianeum4[[#This Row],[zawartosc '[%']]]&gt;=1,martianeum4[[#This Row],[masa '[kg']]]*martianeum4[[#This Row],[zawartosc '[%']]]*0.01,0)</f>
        <v>0.83519999999999994</v>
      </c>
      <c r="G76">
        <f>martianeum4[[#This Row],[stan_magazynu '[kg']]]+martianeum4[[#This Row],[ile_kg_materiału_z_ładunku]]</f>
        <v>79.352699999999999</v>
      </c>
      <c r="H76">
        <f>IF(martianeum4[[#This Row],[stan_po_wydobyciu_z_ładunku]]&gt;=100,100,0)</f>
        <v>0</v>
      </c>
      <c r="I76">
        <f>martianeum4[[#This Row],[stan_po_wydobyciu_z_ładunku]]-martianeum4[[#This Row],[ile_zabiera_na_orbite]]</f>
        <v>79.352699999999999</v>
      </c>
    </row>
    <row r="77" spans="1:9" x14ac:dyDescent="0.25">
      <c r="A77" s="1">
        <v>48716</v>
      </c>
      <c r="B77">
        <f t="shared" si="1"/>
        <v>79.352699999999999</v>
      </c>
      <c r="C77" t="s">
        <v>10</v>
      </c>
      <c r="D77">
        <v>18.7</v>
      </c>
      <c r="E77">
        <v>0</v>
      </c>
      <c r="F77">
        <f>IF(martianeum4[[#This Row],[zawartosc '[%']]]&gt;=1,martianeum4[[#This Row],[masa '[kg']]]*martianeum4[[#This Row],[zawartosc '[%']]]*0.01,0)</f>
        <v>0</v>
      </c>
      <c r="G77">
        <f>martianeum4[[#This Row],[stan_magazynu '[kg']]]+martianeum4[[#This Row],[ile_kg_materiału_z_ładunku]]</f>
        <v>79.352699999999999</v>
      </c>
      <c r="H77">
        <f>IF(martianeum4[[#This Row],[stan_po_wydobyciu_z_ładunku]]&gt;=100,100,0)</f>
        <v>0</v>
      </c>
      <c r="I77">
        <f>martianeum4[[#This Row],[stan_po_wydobyciu_z_ładunku]]-martianeum4[[#This Row],[ile_zabiera_na_orbite]]</f>
        <v>79.352699999999999</v>
      </c>
    </row>
    <row r="78" spans="1:9" x14ac:dyDescent="0.25">
      <c r="A78" s="1">
        <v>48717</v>
      </c>
      <c r="B78">
        <f t="shared" si="1"/>
        <v>79.352699999999999</v>
      </c>
      <c r="C78" t="s">
        <v>18</v>
      </c>
      <c r="D78">
        <v>10.3</v>
      </c>
      <c r="E78">
        <v>9.1999999999999993</v>
      </c>
      <c r="F78">
        <f>IF(martianeum4[[#This Row],[zawartosc '[%']]]&gt;=1,martianeum4[[#This Row],[masa '[kg']]]*martianeum4[[#This Row],[zawartosc '[%']]]*0.01,0)</f>
        <v>0.94760000000000011</v>
      </c>
      <c r="G78">
        <f>martianeum4[[#This Row],[stan_magazynu '[kg']]]+martianeum4[[#This Row],[ile_kg_materiału_z_ładunku]]</f>
        <v>80.300299999999993</v>
      </c>
      <c r="H78">
        <f>IF(martianeum4[[#This Row],[stan_po_wydobyciu_z_ładunku]]&gt;=100,100,0)</f>
        <v>0</v>
      </c>
      <c r="I78">
        <f>martianeum4[[#This Row],[stan_po_wydobyciu_z_ładunku]]-martianeum4[[#This Row],[ile_zabiera_na_orbite]]</f>
        <v>80.300299999999993</v>
      </c>
    </row>
    <row r="79" spans="1:9" x14ac:dyDescent="0.25">
      <c r="A79" s="1">
        <v>48718</v>
      </c>
      <c r="B79">
        <f t="shared" si="1"/>
        <v>80.300299999999993</v>
      </c>
      <c r="C79" t="s">
        <v>6</v>
      </c>
      <c r="D79">
        <v>29.8</v>
      </c>
      <c r="E79">
        <v>3.4</v>
      </c>
      <c r="F79">
        <f>IF(martianeum4[[#This Row],[zawartosc '[%']]]&gt;=1,martianeum4[[#This Row],[masa '[kg']]]*martianeum4[[#This Row],[zawartosc '[%']]]*0.01,0)</f>
        <v>1.0131999999999999</v>
      </c>
      <c r="G79">
        <f>martianeum4[[#This Row],[stan_magazynu '[kg']]]+martianeum4[[#This Row],[ile_kg_materiału_z_ładunku]]</f>
        <v>81.313499999999991</v>
      </c>
      <c r="H79">
        <f>IF(martianeum4[[#This Row],[stan_po_wydobyciu_z_ładunku]]&gt;=100,100,0)</f>
        <v>0</v>
      </c>
      <c r="I79">
        <f>martianeum4[[#This Row],[stan_po_wydobyciu_z_ładunku]]-martianeum4[[#This Row],[ile_zabiera_na_orbite]]</f>
        <v>81.313499999999991</v>
      </c>
    </row>
    <row r="80" spans="1:9" x14ac:dyDescent="0.25">
      <c r="A80" s="1">
        <v>48719</v>
      </c>
      <c r="B80">
        <f t="shared" si="1"/>
        <v>81.313499999999991</v>
      </c>
      <c r="C80" t="s">
        <v>10</v>
      </c>
      <c r="D80">
        <v>26.2</v>
      </c>
      <c r="E80">
        <v>32.299999999999997</v>
      </c>
      <c r="F80">
        <f>IF(martianeum4[[#This Row],[zawartosc '[%']]]&gt;=1,martianeum4[[#This Row],[masa '[kg']]]*martianeum4[[#This Row],[zawartosc '[%']]]*0.01,0)</f>
        <v>8.4625999999999983</v>
      </c>
      <c r="G80">
        <f>martianeum4[[#This Row],[stan_magazynu '[kg']]]+martianeum4[[#This Row],[ile_kg_materiału_z_ładunku]]</f>
        <v>89.776099999999985</v>
      </c>
      <c r="H80">
        <f>IF(martianeum4[[#This Row],[stan_po_wydobyciu_z_ładunku]]&gt;=100,100,0)</f>
        <v>0</v>
      </c>
      <c r="I80">
        <f>martianeum4[[#This Row],[stan_po_wydobyciu_z_ładunku]]-martianeum4[[#This Row],[ile_zabiera_na_orbite]]</f>
        <v>89.776099999999985</v>
      </c>
    </row>
    <row r="81" spans="1:9" x14ac:dyDescent="0.25">
      <c r="A81" s="1">
        <v>48720</v>
      </c>
      <c r="B81">
        <f t="shared" si="1"/>
        <v>89.776099999999985</v>
      </c>
      <c r="C81" t="s">
        <v>19</v>
      </c>
      <c r="D81">
        <v>13.8</v>
      </c>
      <c r="E81">
        <v>15.9</v>
      </c>
      <c r="F81">
        <f>IF(martianeum4[[#This Row],[zawartosc '[%']]]&gt;=1,martianeum4[[#This Row],[masa '[kg']]]*martianeum4[[#This Row],[zawartosc '[%']]]*0.01,0)</f>
        <v>2.1942000000000004</v>
      </c>
      <c r="G81">
        <f>martianeum4[[#This Row],[stan_magazynu '[kg']]]+martianeum4[[#This Row],[ile_kg_materiału_z_ładunku]]</f>
        <v>91.97029999999998</v>
      </c>
      <c r="H81">
        <f>IF(martianeum4[[#This Row],[stan_po_wydobyciu_z_ładunku]]&gt;=100,100,0)</f>
        <v>0</v>
      </c>
      <c r="I81">
        <f>martianeum4[[#This Row],[stan_po_wydobyciu_z_ładunku]]-martianeum4[[#This Row],[ile_zabiera_na_orbite]]</f>
        <v>91.97029999999998</v>
      </c>
    </row>
    <row r="82" spans="1:9" x14ac:dyDescent="0.25">
      <c r="A82" s="1">
        <v>48721</v>
      </c>
      <c r="B82">
        <f t="shared" si="1"/>
        <v>91.97029999999998</v>
      </c>
      <c r="C82" t="s">
        <v>19</v>
      </c>
      <c r="D82">
        <v>22.4</v>
      </c>
      <c r="E82">
        <v>24.5</v>
      </c>
      <c r="F82">
        <f>IF(martianeum4[[#This Row],[zawartosc '[%']]]&gt;=1,martianeum4[[#This Row],[masa '[kg']]]*martianeum4[[#This Row],[zawartosc '[%']]]*0.01,0)</f>
        <v>5.4879999999999995</v>
      </c>
      <c r="G82">
        <f>martianeum4[[#This Row],[stan_magazynu '[kg']]]+martianeum4[[#This Row],[ile_kg_materiału_z_ładunku]]</f>
        <v>97.45829999999998</v>
      </c>
      <c r="H82">
        <f>IF(martianeum4[[#This Row],[stan_po_wydobyciu_z_ładunku]]&gt;=100,100,0)</f>
        <v>0</v>
      </c>
      <c r="I82">
        <f>martianeum4[[#This Row],[stan_po_wydobyciu_z_ładunku]]-martianeum4[[#This Row],[ile_zabiera_na_orbite]]</f>
        <v>97.45829999999998</v>
      </c>
    </row>
    <row r="83" spans="1:9" x14ac:dyDescent="0.25">
      <c r="A83" s="1">
        <v>48722</v>
      </c>
      <c r="B83">
        <f t="shared" si="1"/>
        <v>97.45829999999998</v>
      </c>
      <c r="C83" t="s">
        <v>19</v>
      </c>
      <c r="D83">
        <v>24.5</v>
      </c>
      <c r="E83">
        <v>0.9</v>
      </c>
      <c r="F83">
        <f>IF(martianeum4[[#This Row],[zawartosc '[%']]]&gt;=1,martianeum4[[#This Row],[masa '[kg']]]*martianeum4[[#This Row],[zawartosc '[%']]]*0.01,0)</f>
        <v>0</v>
      </c>
      <c r="G83">
        <f>martianeum4[[#This Row],[stan_magazynu '[kg']]]+martianeum4[[#This Row],[ile_kg_materiału_z_ładunku]]</f>
        <v>97.45829999999998</v>
      </c>
      <c r="H83">
        <f>IF(martianeum4[[#This Row],[stan_po_wydobyciu_z_ładunku]]&gt;=100,100,0)</f>
        <v>0</v>
      </c>
      <c r="I83">
        <f>martianeum4[[#This Row],[stan_po_wydobyciu_z_ładunku]]-martianeum4[[#This Row],[ile_zabiera_na_orbite]]</f>
        <v>97.45829999999998</v>
      </c>
    </row>
    <row r="84" spans="1:9" x14ac:dyDescent="0.25">
      <c r="A84" s="1">
        <v>48723</v>
      </c>
      <c r="B84">
        <f t="shared" si="1"/>
        <v>97.45829999999998</v>
      </c>
      <c r="C84" t="s">
        <v>28</v>
      </c>
      <c r="D84">
        <v>23.1</v>
      </c>
      <c r="E84">
        <v>0.3</v>
      </c>
      <c r="F84">
        <f>IF(martianeum4[[#This Row],[zawartosc '[%']]]&gt;=1,martianeum4[[#This Row],[masa '[kg']]]*martianeum4[[#This Row],[zawartosc '[%']]]*0.01,0)</f>
        <v>0</v>
      </c>
      <c r="G84">
        <f>martianeum4[[#This Row],[stan_magazynu '[kg']]]+martianeum4[[#This Row],[ile_kg_materiału_z_ładunku]]</f>
        <v>97.45829999999998</v>
      </c>
      <c r="H84">
        <f>IF(martianeum4[[#This Row],[stan_po_wydobyciu_z_ładunku]]&gt;=100,100,0)</f>
        <v>0</v>
      </c>
      <c r="I84">
        <f>martianeum4[[#This Row],[stan_po_wydobyciu_z_ładunku]]-martianeum4[[#This Row],[ile_zabiera_na_orbite]]</f>
        <v>97.45829999999998</v>
      </c>
    </row>
    <row r="85" spans="1:9" x14ac:dyDescent="0.25">
      <c r="A85" s="1">
        <v>48724</v>
      </c>
      <c r="B85">
        <f t="shared" si="1"/>
        <v>97.45829999999998</v>
      </c>
      <c r="C85" t="s">
        <v>25</v>
      </c>
      <c r="D85">
        <v>29.8</v>
      </c>
      <c r="E85">
        <v>0</v>
      </c>
      <c r="F85">
        <f>IF(martianeum4[[#This Row],[zawartosc '[%']]]&gt;=1,martianeum4[[#This Row],[masa '[kg']]]*martianeum4[[#This Row],[zawartosc '[%']]]*0.01,0)</f>
        <v>0</v>
      </c>
      <c r="G85">
        <f>martianeum4[[#This Row],[stan_magazynu '[kg']]]+martianeum4[[#This Row],[ile_kg_materiału_z_ładunku]]</f>
        <v>97.45829999999998</v>
      </c>
      <c r="H85">
        <f>IF(martianeum4[[#This Row],[stan_po_wydobyciu_z_ładunku]]&gt;=100,100,0)</f>
        <v>0</v>
      </c>
      <c r="I85">
        <f>martianeum4[[#This Row],[stan_po_wydobyciu_z_ładunku]]-martianeum4[[#This Row],[ile_zabiera_na_orbite]]</f>
        <v>97.45829999999998</v>
      </c>
    </row>
    <row r="86" spans="1:9" x14ac:dyDescent="0.25">
      <c r="A86" s="1">
        <v>48725</v>
      </c>
      <c r="B86">
        <f t="shared" si="1"/>
        <v>97.45829999999998</v>
      </c>
      <c r="C86" t="s">
        <v>4</v>
      </c>
      <c r="D86">
        <v>11.2</v>
      </c>
      <c r="E86">
        <v>0</v>
      </c>
      <c r="F86">
        <f>IF(martianeum4[[#This Row],[zawartosc '[%']]]&gt;=1,martianeum4[[#This Row],[masa '[kg']]]*martianeum4[[#This Row],[zawartosc '[%']]]*0.01,0)</f>
        <v>0</v>
      </c>
      <c r="G86">
        <f>martianeum4[[#This Row],[stan_magazynu '[kg']]]+martianeum4[[#This Row],[ile_kg_materiału_z_ładunku]]</f>
        <v>97.45829999999998</v>
      </c>
      <c r="H86">
        <f>IF(martianeum4[[#This Row],[stan_po_wydobyciu_z_ładunku]]&gt;=100,100,0)</f>
        <v>0</v>
      </c>
      <c r="I86">
        <f>martianeum4[[#This Row],[stan_po_wydobyciu_z_ładunku]]-martianeum4[[#This Row],[ile_zabiera_na_orbite]]</f>
        <v>97.45829999999998</v>
      </c>
    </row>
    <row r="87" spans="1:9" x14ac:dyDescent="0.25">
      <c r="A87" s="1">
        <v>48726</v>
      </c>
      <c r="B87">
        <f t="shared" si="1"/>
        <v>97.45829999999998</v>
      </c>
      <c r="C87" t="s">
        <v>19</v>
      </c>
      <c r="D87">
        <v>18.7</v>
      </c>
      <c r="E87">
        <v>0</v>
      </c>
      <c r="F87">
        <f>IF(martianeum4[[#This Row],[zawartosc '[%']]]&gt;=1,martianeum4[[#This Row],[masa '[kg']]]*martianeum4[[#This Row],[zawartosc '[%']]]*0.01,0)</f>
        <v>0</v>
      </c>
      <c r="G87">
        <f>martianeum4[[#This Row],[stan_magazynu '[kg']]]+martianeum4[[#This Row],[ile_kg_materiału_z_ładunku]]</f>
        <v>97.45829999999998</v>
      </c>
      <c r="H87">
        <f>IF(martianeum4[[#This Row],[stan_po_wydobyciu_z_ładunku]]&gt;=100,100,0)</f>
        <v>0</v>
      </c>
      <c r="I87">
        <f>martianeum4[[#This Row],[stan_po_wydobyciu_z_ładunku]]-martianeum4[[#This Row],[ile_zabiera_na_orbite]]</f>
        <v>97.45829999999998</v>
      </c>
    </row>
    <row r="88" spans="1:9" x14ac:dyDescent="0.25">
      <c r="A88" s="1">
        <v>48727</v>
      </c>
      <c r="B88">
        <f t="shared" si="1"/>
        <v>97.45829999999998</v>
      </c>
      <c r="C88" t="s">
        <v>18</v>
      </c>
      <c r="D88">
        <v>11.4</v>
      </c>
      <c r="E88">
        <v>8.1</v>
      </c>
      <c r="F88">
        <f>IF(martianeum4[[#This Row],[zawartosc '[%']]]&gt;=1,martianeum4[[#This Row],[masa '[kg']]]*martianeum4[[#This Row],[zawartosc '[%']]]*0.01,0)</f>
        <v>0.9234</v>
      </c>
      <c r="G88">
        <f>martianeum4[[#This Row],[stan_magazynu '[kg']]]+martianeum4[[#This Row],[ile_kg_materiału_z_ładunku]]</f>
        <v>98.381699999999981</v>
      </c>
      <c r="H88">
        <f>IF(martianeum4[[#This Row],[stan_po_wydobyciu_z_ładunku]]&gt;=100,100,0)</f>
        <v>0</v>
      </c>
      <c r="I88">
        <f>martianeum4[[#This Row],[stan_po_wydobyciu_z_ładunku]]-martianeum4[[#This Row],[ile_zabiera_na_orbite]]</f>
        <v>98.381699999999981</v>
      </c>
    </row>
    <row r="89" spans="1:9" x14ac:dyDescent="0.25">
      <c r="A89" s="1">
        <v>48728</v>
      </c>
      <c r="B89">
        <f t="shared" si="1"/>
        <v>98.381699999999981</v>
      </c>
      <c r="C89" t="s">
        <v>13</v>
      </c>
      <c r="D89">
        <v>21.3</v>
      </c>
      <c r="E89">
        <v>13.4</v>
      </c>
      <c r="F89">
        <f>IF(martianeum4[[#This Row],[zawartosc '[%']]]&gt;=1,martianeum4[[#This Row],[masa '[kg']]]*martianeum4[[#This Row],[zawartosc '[%']]]*0.01,0)</f>
        <v>2.8542000000000001</v>
      </c>
      <c r="G89">
        <f>martianeum4[[#This Row],[stan_magazynu '[kg']]]+martianeum4[[#This Row],[ile_kg_materiału_z_ładunku]]</f>
        <v>101.23589999999999</v>
      </c>
      <c r="H89">
        <f>IF(martianeum4[[#This Row],[stan_po_wydobyciu_z_ładunku]]&gt;=100,100,0)</f>
        <v>100</v>
      </c>
      <c r="I89">
        <f>martianeum4[[#This Row],[stan_po_wydobyciu_z_ładunku]]-martianeum4[[#This Row],[ile_zabiera_na_orbite]]</f>
        <v>1.2358999999999867</v>
      </c>
    </row>
    <row r="90" spans="1:9" x14ac:dyDescent="0.25">
      <c r="A90" s="1">
        <v>48729</v>
      </c>
      <c r="B90">
        <f t="shared" si="1"/>
        <v>1.2358999999999867</v>
      </c>
      <c r="C90" t="s">
        <v>5</v>
      </c>
      <c r="D90">
        <v>24.5</v>
      </c>
      <c r="E90">
        <v>2.6</v>
      </c>
      <c r="F90">
        <f>IF(martianeum4[[#This Row],[zawartosc '[%']]]&gt;=1,martianeum4[[#This Row],[masa '[kg']]]*martianeum4[[#This Row],[zawartosc '[%']]]*0.01,0)</f>
        <v>0.63700000000000001</v>
      </c>
      <c r="G90">
        <f>martianeum4[[#This Row],[stan_magazynu '[kg']]]+martianeum4[[#This Row],[ile_kg_materiału_z_ładunku]]</f>
        <v>1.8728999999999867</v>
      </c>
      <c r="H90">
        <f>IF(martianeum4[[#This Row],[stan_po_wydobyciu_z_ładunku]]&gt;=100,100,0)</f>
        <v>0</v>
      </c>
      <c r="I90">
        <f>martianeum4[[#This Row],[stan_po_wydobyciu_z_ładunku]]-martianeum4[[#This Row],[ile_zabiera_na_orbite]]</f>
        <v>1.8728999999999867</v>
      </c>
    </row>
    <row r="91" spans="1:9" x14ac:dyDescent="0.25">
      <c r="A91" s="1">
        <v>48730</v>
      </c>
      <c r="B91">
        <f t="shared" si="1"/>
        <v>1.8728999999999867</v>
      </c>
      <c r="C91" t="s">
        <v>19</v>
      </c>
      <c r="D91">
        <v>20</v>
      </c>
      <c r="E91">
        <v>13.2</v>
      </c>
      <c r="F91">
        <f>IF(martianeum4[[#This Row],[zawartosc '[%']]]&gt;=1,martianeum4[[#This Row],[masa '[kg']]]*martianeum4[[#This Row],[zawartosc '[%']]]*0.01,0)</f>
        <v>2.64</v>
      </c>
      <c r="G91">
        <f>martianeum4[[#This Row],[stan_magazynu '[kg']]]+martianeum4[[#This Row],[ile_kg_materiału_z_ładunku]]</f>
        <v>4.5128999999999868</v>
      </c>
      <c r="H91">
        <f>IF(martianeum4[[#This Row],[stan_po_wydobyciu_z_ładunku]]&gt;=100,100,0)</f>
        <v>0</v>
      </c>
      <c r="I91">
        <f>martianeum4[[#This Row],[stan_po_wydobyciu_z_ładunku]]-martianeum4[[#This Row],[ile_zabiera_na_orbite]]</f>
        <v>4.5128999999999868</v>
      </c>
    </row>
    <row r="92" spans="1:9" x14ac:dyDescent="0.25">
      <c r="A92" s="1">
        <v>48731</v>
      </c>
      <c r="B92">
        <f t="shared" si="1"/>
        <v>4.5128999999999868</v>
      </c>
      <c r="C92" t="s">
        <v>10</v>
      </c>
      <c r="D92">
        <v>28.4</v>
      </c>
      <c r="E92">
        <v>12</v>
      </c>
      <c r="F92">
        <f>IF(martianeum4[[#This Row],[zawartosc '[%']]]&gt;=1,martianeum4[[#This Row],[masa '[kg']]]*martianeum4[[#This Row],[zawartosc '[%']]]*0.01,0)</f>
        <v>3.4079999999999995</v>
      </c>
      <c r="G92">
        <f>martianeum4[[#This Row],[stan_magazynu '[kg']]]+martianeum4[[#This Row],[ile_kg_materiału_z_ładunku]]</f>
        <v>7.9208999999999863</v>
      </c>
      <c r="H92">
        <f>IF(martianeum4[[#This Row],[stan_po_wydobyciu_z_ładunku]]&gt;=100,100,0)</f>
        <v>0</v>
      </c>
      <c r="I92">
        <f>martianeum4[[#This Row],[stan_po_wydobyciu_z_ładunku]]-martianeum4[[#This Row],[ile_zabiera_na_orbite]]</f>
        <v>7.9208999999999863</v>
      </c>
    </row>
    <row r="93" spans="1:9" x14ac:dyDescent="0.25">
      <c r="A93" s="1">
        <v>48732</v>
      </c>
      <c r="B93">
        <f t="shared" si="1"/>
        <v>7.9208999999999863</v>
      </c>
      <c r="C93" t="s">
        <v>11</v>
      </c>
      <c r="D93">
        <v>14.8</v>
      </c>
      <c r="E93">
        <v>10.1</v>
      </c>
      <c r="F93">
        <f>IF(martianeum4[[#This Row],[zawartosc '[%']]]&gt;=1,martianeum4[[#This Row],[masa '[kg']]]*martianeum4[[#This Row],[zawartosc '[%']]]*0.01,0)</f>
        <v>1.4947999999999999</v>
      </c>
      <c r="G93">
        <f>martianeum4[[#This Row],[stan_magazynu '[kg']]]+martianeum4[[#This Row],[ile_kg_materiału_z_ładunku]]</f>
        <v>9.4156999999999869</v>
      </c>
      <c r="H93">
        <f>IF(martianeum4[[#This Row],[stan_po_wydobyciu_z_ładunku]]&gt;=100,100,0)</f>
        <v>0</v>
      </c>
      <c r="I93">
        <f>martianeum4[[#This Row],[stan_po_wydobyciu_z_ładunku]]-martianeum4[[#This Row],[ile_zabiera_na_orbite]]</f>
        <v>9.4156999999999869</v>
      </c>
    </row>
    <row r="94" spans="1:9" x14ac:dyDescent="0.25">
      <c r="A94" s="1">
        <v>48733</v>
      </c>
      <c r="B94">
        <f t="shared" si="1"/>
        <v>9.4156999999999869</v>
      </c>
      <c r="C94" t="s">
        <v>29</v>
      </c>
      <c r="D94">
        <v>27.9</v>
      </c>
      <c r="E94">
        <v>0.6</v>
      </c>
      <c r="F94">
        <f>IF(martianeum4[[#This Row],[zawartosc '[%']]]&gt;=1,martianeum4[[#This Row],[masa '[kg']]]*martianeum4[[#This Row],[zawartosc '[%']]]*0.01,0)</f>
        <v>0</v>
      </c>
      <c r="G94">
        <f>martianeum4[[#This Row],[stan_magazynu '[kg']]]+martianeum4[[#This Row],[ile_kg_materiału_z_ładunku]]</f>
        <v>9.4156999999999869</v>
      </c>
      <c r="H94">
        <f>IF(martianeum4[[#This Row],[stan_po_wydobyciu_z_ładunku]]&gt;=100,100,0)</f>
        <v>0</v>
      </c>
      <c r="I94">
        <f>martianeum4[[#This Row],[stan_po_wydobyciu_z_ładunku]]-martianeum4[[#This Row],[ile_zabiera_na_orbite]]</f>
        <v>9.4156999999999869</v>
      </c>
    </row>
    <row r="95" spans="1:9" x14ac:dyDescent="0.25">
      <c r="A95" s="1">
        <v>48734</v>
      </c>
      <c r="B95">
        <f t="shared" si="1"/>
        <v>9.4156999999999869</v>
      </c>
      <c r="C95" t="s">
        <v>12</v>
      </c>
      <c r="D95">
        <v>19.899999999999999</v>
      </c>
      <c r="E95">
        <v>9.8000000000000007</v>
      </c>
      <c r="F95">
        <f>IF(martianeum4[[#This Row],[zawartosc '[%']]]&gt;=1,martianeum4[[#This Row],[masa '[kg']]]*martianeum4[[#This Row],[zawartosc '[%']]]*0.01,0)</f>
        <v>1.9502000000000002</v>
      </c>
      <c r="G95">
        <f>martianeum4[[#This Row],[stan_magazynu '[kg']]]+martianeum4[[#This Row],[ile_kg_materiału_z_ładunku]]</f>
        <v>11.365899999999987</v>
      </c>
      <c r="H95">
        <f>IF(martianeum4[[#This Row],[stan_po_wydobyciu_z_ładunku]]&gt;=100,100,0)</f>
        <v>0</v>
      </c>
      <c r="I95">
        <f>martianeum4[[#This Row],[stan_po_wydobyciu_z_ładunku]]-martianeum4[[#This Row],[ile_zabiera_na_orbite]]</f>
        <v>11.365899999999987</v>
      </c>
    </row>
    <row r="96" spans="1:9" x14ac:dyDescent="0.25">
      <c r="A96" s="1">
        <v>48735</v>
      </c>
      <c r="B96">
        <f t="shared" si="1"/>
        <v>11.365899999999987</v>
      </c>
      <c r="C96" t="s">
        <v>19</v>
      </c>
      <c r="D96">
        <v>22.5</v>
      </c>
      <c r="E96">
        <v>0</v>
      </c>
      <c r="F96">
        <f>IF(martianeum4[[#This Row],[zawartosc '[%']]]&gt;=1,martianeum4[[#This Row],[masa '[kg']]]*martianeum4[[#This Row],[zawartosc '[%']]]*0.01,0)</f>
        <v>0</v>
      </c>
      <c r="G96">
        <f>martianeum4[[#This Row],[stan_magazynu '[kg']]]+martianeum4[[#This Row],[ile_kg_materiału_z_ładunku]]</f>
        <v>11.365899999999987</v>
      </c>
      <c r="H96">
        <f>IF(martianeum4[[#This Row],[stan_po_wydobyciu_z_ładunku]]&gt;=100,100,0)</f>
        <v>0</v>
      </c>
      <c r="I96">
        <f>martianeum4[[#This Row],[stan_po_wydobyciu_z_ładunku]]-martianeum4[[#This Row],[ile_zabiera_na_orbite]]</f>
        <v>11.365899999999987</v>
      </c>
    </row>
    <row r="97" spans="1:9" x14ac:dyDescent="0.25">
      <c r="A97" s="1">
        <v>48736</v>
      </c>
      <c r="B97">
        <f t="shared" si="1"/>
        <v>11.365899999999987</v>
      </c>
      <c r="C97" t="s">
        <v>8</v>
      </c>
      <c r="D97">
        <v>21.6</v>
      </c>
      <c r="E97">
        <v>4.9000000000000004</v>
      </c>
      <c r="F97">
        <f>IF(martianeum4[[#This Row],[zawartosc '[%']]]&gt;=1,martianeum4[[#This Row],[masa '[kg']]]*martianeum4[[#This Row],[zawartosc '[%']]]*0.01,0)</f>
        <v>1.0584000000000002</v>
      </c>
      <c r="G97">
        <f>martianeum4[[#This Row],[stan_magazynu '[kg']]]+martianeum4[[#This Row],[ile_kg_materiału_z_ładunku]]</f>
        <v>12.424299999999988</v>
      </c>
      <c r="H97">
        <f>IF(martianeum4[[#This Row],[stan_po_wydobyciu_z_ładunku]]&gt;=100,100,0)</f>
        <v>0</v>
      </c>
      <c r="I97">
        <f>martianeum4[[#This Row],[stan_po_wydobyciu_z_ładunku]]-martianeum4[[#This Row],[ile_zabiera_na_orbite]]</f>
        <v>12.424299999999988</v>
      </c>
    </row>
    <row r="98" spans="1:9" x14ac:dyDescent="0.25">
      <c r="A98" s="1">
        <v>48737</v>
      </c>
      <c r="B98">
        <f t="shared" si="1"/>
        <v>12.424299999999988</v>
      </c>
      <c r="C98" t="s">
        <v>10</v>
      </c>
      <c r="D98">
        <v>28.1</v>
      </c>
      <c r="E98">
        <v>0</v>
      </c>
      <c r="F98">
        <f>IF(martianeum4[[#This Row],[zawartosc '[%']]]&gt;=1,martianeum4[[#This Row],[masa '[kg']]]*martianeum4[[#This Row],[zawartosc '[%']]]*0.01,0)</f>
        <v>0</v>
      </c>
      <c r="G98">
        <f>martianeum4[[#This Row],[stan_magazynu '[kg']]]+martianeum4[[#This Row],[ile_kg_materiału_z_ładunku]]</f>
        <v>12.424299999999988</v>
      </c>
      <c r="H98">
        <f>IF(martianeum4[[#This Row],[stan_po_wydobyciu_z_ładunku]]&gt;=100,100,0)</f>
        <v>0</v>
      </c>
      <c r="I98">
        <f>martianeum4[[#This Row],[stan_po_wydobyciu_z_ładunku]]-martianeum4[[#This Row],[ile_zabiera_na_orbite]]</f>
        <v>12.424299999999988</v>
      </c>
    </row>
    <row r="99" spans="1:9" x14ac:dyDescent="0.25">
      <c r="A99" s="1">
        <v>48738</v>
      </c>
      <c r="B99">
        <f t="shared" si="1"/>
        <v>12.424299999999988</v>
      </c>
      <c r="C99" t="s">
        <v>12</v>
      </c>
      <c r="D99">
        <v>21.5</v>
      </c>
      <c r="E99">
        <v>8.6</v>
      </c>
      <c r="F99">
        <f>IF(martianeum4[[#This Row],[zawartosc '[%']]]&gt;=1,martianeum4[[#This Row],[masa '[kg']]]*martianeum4[[#This Row],[zawartosc '[%']]]*0.01,0)</f>
        <v>1.8490000000000002</v>
      </c>
      <c r="G99">
        <f>martianeum4[[#This Row],[stan_magazynu '[kg']]]+martianeum4[[#This Row],[ile_kg_materiału_z_ładunku]]</f>
        <v>14.273299999999988</v>
      </c>
      <c r="H99">
        <f>IF(martianeum4[[#This Row],[stan_po_wydobyciu_z_ładunku]]&gt;=100,100,0)</f>
        <v>0</v>
      </c>
      <c r="I99">
        <f>martianeum4[[#This Row],[stan_po_wydobyciu_z_ładunku]]-martianeum4[[#This Row],[ile_zabiera_na_orbite]]</f>
        <v>14.273299999999988</v>
      </c>
    </row>
    <row r="100" spans="1:9" x14ac:dyDescent="0.25">
      <c r="A100" s="1">
        <v>48739</v>
      </c>
      <c r="B100">
        <f t="shared" si="1"/>
        <v>14.273299999999988</v>
      </c>
      <c r="C100" t="s">
        <v>14</v>
      </c>
      <c r="D100">
        <v>22.7</v>
      </c>
      <c r="E100">
        <v>0.1</v>
      </c>
      <c r="F100">
        <f>IF(martianeum4[[#This Row],[zawartosc '[%']]]&gt;=1,martianeum4[[#This Row],[masa '[kg']]]*martianeum4[[#This Row],[zawartosc '[%']]]*0.01,0)</f>
        <v>0</v>
      </c>
      <c r="G100">
        <f>martianeum4[[#This Row],[stan_magazynu '[kg']]]+martianeum4[[#This Row],[ile_kg_materiału_z_ładunku]]</f>
        <v>14.273299999999988</v>
      </c>
      <c r="H100">
        <f>IF(martianeum4[[#This Row],[stan_po_wydobyciu_z_ładunku]]&gt;=100,100,0)</f>
        <v>0</v>
      </c>
      <c r="I100">
        <f>martianeum4[[#This Row],[stan_po_wydobyciu_z_ładunku]]-martianeum4[[#This Row],[ile_zabiera_na_orbite]]</f>
        <v>14.273299999999988</v>
      </c>
    </row>
    <row r="101" spans="1:9" x14ac:dyDescent="0.25">
      <c r="A101" s="1">
        <v>48740</v>
      </c>
      <c r="B101">
        <f t="shared" si="1"/>
        <v>14.273299999999988</v>
      </c>
      <c r="C101" t="s">
        <v>10</v>
      </c>
      <c r="D101">
        <v>27.4</v>
      </c>
      <c r="E101">
        <v>21.8</v>
      </c>
      <c r="F101">
        <f>IF(martianeum4[[#This Row],[zawartosc '[%']]]&gt;=1,martianeum4[[#This Row],[masa '[kg']]]*martianeum4[[#This Row],[zawartosc '[%']]]*0.01,0)</f>
        <v>5.9731999999999994</v>
      </c>
      <c r="G101">
        <f>martianeum4[[#This Row],[stan_magazynu '[kg']]]+martianeum4[[#This Row],[ile_kg_materiału_z_ładunku]]</f>
        <v>20.246499999999987</v>
      </c>
      <c r="H101">
        <f>IF(martianeum4[[#This Row],[stan_po_wydobyciu_z_ładunku]]&gt;=100,100,0)</f>
        <v>0</v>
      </c>
      <c r="I101">
        <f>martianeum4[[#This Row],[stan_po_wydobyciu_z_ładunku]]-martianeum4[[#This Row],[ile_zabiera_na_orbite]]</f>
        <v>20.246499999999987</v>
      </c>
    </row>
    <row r="102" spans="1:9" x14ac:dyDescent="0.25">
      <c r="A102" s="1">
        <v>48741</v>
      </c>
      <c r="B102">
        <f t="shared" si="1"/>
        <v>20.246499999999987</v>
      </c>
      <c r="C102" t="s">
        <v>19</v>
      </c>
      <c r="D102">
        <v>18.3</v>
      </c>
      <c r="E102">
        <v>17.3</v>
      </c>
      <c r="F102">
        <f>IF(martianeum4[[#This Row],[zawartosc '[%']]]&gt;=1,martianeum4[[#This Row],[masa '[kg']]]*martianeum4[[#This Row],[zawartosc '[%']]]*0.01,0)</f>
        <v>3.1659000000000006</v>
      </c>
      <c r="G102">
        <f>martianeum4[[#This Row],[stan_magazynu '[kg']]]+martianeum4[[#This Row],[ile_kg_materiału_z_ładunku]]</f>
        <v>23.412399999999987</v>
      </c>
      <c r="H102">
        <f>IF(martianeum4[[#This Row],[stan_po_wydobyciu_z_ładunku]]&gt;=100,100,0)</f>
        <v>0</v>
      </c>
      <c r="I102">
        <f>martianeum4[[#This Row],[stan_po_wydobyciu_z_ładunku]]-martianeum4[[#This Row],[ile_zabiera_na_orbite]]</f>
        <v>23.412399999999987</v>
      </c>
    </row>
    <row r="103" spans="1:9" x14ac:dyDescent="0.25">
      <c r="A103" s="1">
        <v>48742</v>
      </c>
      <c r="B103">
        <f t="shared" si="1"/>
        <v>23.412399999999987</v>
      </c>
      <c r="C103" t="s">
        <v>19</v>
      </c>
      <c r="D103">
        <v>29</v>
      </c>
      <c r="E103">
        <v>27.3</v>
      </c>
      <c r="F103">
        <f>IF(martianeum4[[#This Row],[zawartosc '[%']]]&gt;=1,martianeum4[[#This Row],[masa '[kg']]]*martianeum4[[#This Row],[zawartosc '[%']]]*0.01,0)</f>
        <v>7.9170000000000007</v>
      </c>
      <c r="G103">
        <f>martianeum4[[#This Row],[stan_magazynu '[kg']]]+martianeum4[[#This Row],[ile_kg_materiału_z_ładunku]]</f>
        <v>31.329399999999989</v>
      </c>
      <c r="H103">
        <f>IF(martianeum4[[#This Row],[stan_po_wydobyciu_z_ładunku]]&gt;=100,100,0)</f>
        <v>0</v>
      </c>
      <c r="I103">
        <f>martianeum4[[#This Row],[stan_po_wydobyciu_z_ładunku]]-martianeum4[[#This Row],[ile_zabiera_na_orbite]]</f>
        <v>31.329399999999989</v>
      </c>
    </row>
    <row r="104" spans="1:9" x14ac:dyDescent="0.25">
      <c r="A104" s="1">
        <v>48743</v>
      </c>
      <c r="B104">
        <f t="shared" si="1"/>
        <v>31.329399999999989</v>
      </c>
      <c r="C104" t="s">
        <v>18</v>
      </c>
      <c r="D104">
        <v>18.100000000000001</v>
      </c>
      <c r="E104">
        <v>0</v>
      </c>
      <c r="F104">
        <f>IF(martianeum4[[#This Row],[zawartosc '[%']]]&gt;=1,martianeum4[[#This Row],[masa '[kg']]]*martianeum4[[#This Row],[zawartosc '[%']]]*0.01,0)</f>
        <v>0</v>
      </c>
      <c r="G104">
        <f>martianeum4[[#This Row],[stan_magazynu '[kg']]]+martianeum4[[#This Row],[ile_kg_materiału_z_ładunku]]</f>
        <v>31.329399999999989</v>
      </c>
      <c r="H104">
        <f>IF(martianeum4[[#This Row],[stan_po_wydobyciu_z_ładunku]]&gt;=100,100,0)</f>
        <v>0</v>
      </c>
      <c r="I104">
        <f>martianeum4[[#This Row],[stan_po_wydobyciu_z_ładunku]]-martianeum4[[#This Row],[ile_zabiera_na_orbite]]</f>
        <v>31.329399999999989</v>
      </c>
    </row>
    <row r="105" spans="1:9" x14ac:dyDescent="0.25">
      <c r="A105" s="1">
        <v>48744</v>
      </c>
      <c r="B105">
        <f t="shared" si="1"/>
        <v>31.329399999999989</v>
      </c>
      <c r="C105" t="s">
        <v>20</v>
      </c>
      <c r="D105">
        <v>16.399999999999999</v>
      </c>
      <c r="E105">
        <v>1.1000000000000001</v>
      </c>
      <c r="F105">
        <f>IF(martianeum4[[#This Row],[zawartosc '[%']]]&gt;=1,martianeum4[[#This Row],[masa '[kg']]]*martianeum4[[#This Row],[zawartosc '[%']]]*0.01,0)</f>
        <v>0.1804</v>
      </c>
      <c r="G105">
        <f>martianeum4[[#This Row],[stan_magazynu '[kg']]]+martianeum4[[#This Row],[ile_kg_materiału_z_ładunku]]</f>
        <v>31.509799999999988</v>
      </c>
      <c r="H105">
        <f>IF(martianeum4[[#This Row],[stan_po_wydobyciu_z_ładunku]]&gt;=100,100,0)</f>
        <v>0</v>
      </c>
      <c r="I105">
        <f>martianeum4[[#This Row],[stan_po_wydobyciu_z_ładunku]]-martianeum4[[#This Row],[ile_zabiera_na_orbite]]</f>
        <v>31.509799999999988</v>
      </c>
    </row>
    <row r="106" spans="1:9" x14ac:dyDescent="0.25">
      <c r="A106" s="1">
        <v>48745</v>
      </c>
      <c r="B106">
        <f t="shared" si="1"/>
        <v>31.509799999999988</v>
      </c>
      <c r="C106" t="s">
        <v>6</v>
      </c>
      <c r="D106">
        <v>21.8</v>
      </c>
      <c r="E106">
        <v>0</v>
      </c>
      <c r="F106">
        <f>IF(martianeum4[[#This Row],[zawartosc '[%']]]&gt;=1,martianeum4[[#This Row],[masa '[kg']]]*martianeum4[[#This Row],[zawartosc '[%']]]*0.01,0)</f>
        <v>0</v>
      </c>
      <c r="G106">
        <f>martianeum4[[#This Row],[stan_magazynu '[kg']]]+martianeum4[[#This Row],[ile_kg_materiału_z_ładunku]]</f>
        <v>31.509799999999988</v>
      </c>
      <c r="H106">
        <f>IF(martianeum4[[#This Row],[stan_po_wydobyciu_z_ładunku]]&gt;=100,100,0)</f>
        <v>0</v>
      </c>
      <c r="I106">
        <f>martianeum4[[#This Row],[stan_po_wydobyciu_z_ładunku]]-martianeum4[[#This Row],[ile_zabiera_na_orbite]]</f>
        <v>31.509799999999988</v>
      </c>
    </row>
    <row r="107" spans="1:9" x14ac:dyDescent="0.25">
      <c r="A107" s="1">
        <v>48746</v>
      </c>
      <c r="B107">
        <f t="shared" si="1"/>
        <v>31.509799999999988</v>
      </c>
      <c r="C107" t="s">
        <v>29</v>
      </c>
      <c r="D107">
        <v>27.2</v>
      </c>
      <c r="E107">
        <v>0</v>
      </c>
      <c r="F107">
        <f>IF(martianeum4[[#This Row],[zawartosc '[%']]]&gt;=1,martianeum4[[#This Row],[masa '[kg']]]*martianeum4[[#This Row],[zawartosc '[%']]]*0.01,0)</f>
        <v>0</v>
      </c>
      <c r="G107">
        <f>martianeum4[[#This Row],[stan_magazynu '[kg']]]+martianeum4[[#This Row],[ile_kg_materiału_z_ładunku]]</f>
        <v>31.509799999999988</v>
      </c>
      <c r="H107">
        <f>IF(martianeum4[[#This Row],[stan_po_wydobyciu_z_ładunku]]&gt;=100,100,0)</f>
        <v>0</v>
      </c>
      <c r="I107">
        <f>martianeum4[[#This Row],[stan_po_wydobyciu_z_ładunku]]-martianeum4[[#This Row],[ile_zabiera_na_orbite]]</f>
        <v>31.509799999999988</v>
      </c>
    </row>
    <row r="108" spans="1:9" x14ac:dyDescent="0.25">
      <c r="A108" s="1">
        <v>48747</v>
      </c>
      <c r="B108">
        <f t="shared" si="1"/>
        <v>31.509799999999988</v>
      </c>
      <c r="C108" t="s">
        <v>22</v>
      </c>
      <c r="D108">
        <v>21.2</v>
      </c>
      <c r="E108">
        <v>0</v>
      </c>
      <c r="F108">
        <f>IF(martianeum4[[#This Row],[zawartosc '[%']]]&gt;=1,martianeum4[[#This Row],[masa '[kg']]]*martianeum4[[#This Row],[zawartosc '[%']]]*0.01,0)</f>
        <v>0</v>
      </c>
      <c r="G108">
        <f>martianeum4[[#This Row],[stan_magazynu '[kg']]]+martianeum4[[#This Row],[ile_kg_materiału_z_ładunku]]</f>
        <v>31.509799999999988</v>
      </c>
      <c r="H108">
        <f>IF(martianeum4[[#This Row],[stan_po_wydobyciu_z_ładunku]]&gt;=100,100,0)</f>
        <v>0</v>
      </c>
      <c r="I108">
        <f>martianeum4[[#This Row],[stan_po_wydobyciu_z_ładunku]]-martianeum4[[#This Row],[ile_zabiera_na_orbite]]</f>
        <v>31.509799999999988</v>
      </c>
    </row>
    <row r="109" spans="1:9" x14ac:dyDescent="0.25">
      <c r="A109" s="1">
        <v>48748</v>
      </c>
      <c r="B109">
        <f t="shared" si="1"/>
        <v>31.509799999999988</v>
      </c>
      <c r="C109" t="s">
        <v>19</v>
      </c>
      <c r="D109">
        <v>17.7</v>
      </c>
      <c r="E109">
        <v>13.9</v>
      </c>
      <c r="F109">
        <f>IF(martianeum4[[#This Row],[zawartosc '[%']]]&gt;=1,martianeum4[[#This Row],[masa '[kg']]]*martianeum4[[#This Row],[zawartosc '[%']]]*0.01,0)</f>
        <v>2.4603000000000002</v>
      </c>
      <c r="G109">
        <f>martianeum4[[#This Row],[stan_magazynu '[kg']]]+martianeum4[[#This Row],[ile_kg_materiału_z_ładunku]]</f>
        <v>33.970099999999988</v>
      </c>
      <c r="H109">
        <f>IF(martianeum4[[#This Row],[stan_po_wydobyciu_z_ładunku]]&gt;=100,100,0)</f>
        <v>0</v>
      </c>
      <c r="I109">
        <f>martianeum4[[#This Row],[stan_po_wydobyciu_z_ładunku]]-martianeum4[[#This Row],[ile_zabiera_na_orbite]]</f>
        <v>33.970099999999988</v>
      </c>
    </row>
    <row r="110" spans="1:9" x14ac:dyDescent="0.25">
      <c r="A110" s="1">
        <v>48749</v>
      </c>
      <c r="B110">
        <f t="shared" si="1"/>
        <v>33.970099999999988</v>
      </c>
      <c r="C110" t="s">
        <v>22</v>
      </c>
      <c r="D110">
        <v>10.6</v>
      </c>
      <c r="E110">
        <v>6.9</v>
      </c>
      <c r="F110">
        <f>IF(martianeum4[[#This Row],[zawartosc '[%']]]&gt;=1,martianeum4[[#This Row],[masa '[kg']]]*martianeum4[[#This Row],[zawartosc '[%']]]*0.01,0)</f>
        <v>0.73140000000000005</v>
      </c>
      <c r="G110">
        <f>martianeum4[[#This Row],[stan_magazynu '[kg']]]+martianeum4[[#This Row],[ile_kg_materiału_z_ładunku]]</f>
        <v>34.701499999999989</v>
      </c>
      <c r="H110">
        <f>IF(martianeum4[[#This Row],[stan_po_wydobyciu_z_ładunku]]&gt;=100,100,0)</f>
        <v>0</v>
      </c>
      <c r="I110">
        <f>martianeum4[[#This Row],[stan_po_wydobyciu_z_ładunku]]-martianeum4[[#This Row],[ile_zabiera_na_orbite]]</f>
        <v>34.701499999999989</v>
      </c>
    </row>
    <row r="111" spans="1:9" x14ac:dyDescent="0.25">
      <c r="A111" s="1">
        <v>48750</v>
      </c>
      <c r="B111">
        <f t="shared" si="1"/>
        <v>34.701499999999989</v>
      </c>
      <c r="C111" t="s">
        <v>27</v>
      </c>
      <c r="D111">
        <v>10.4</v>
      </c>
      <c r="E111">
        <v>1.1000000000000001</v>
      </c>
      <c r="F111">
        <f>IF(martianeum4[[#This Row],[zawartosc '[%']]]&gt;=1,martianeum4[[#This Row],[masa '[kg']]]*martianeum4[[#This Row],[zawartosc '[%']]]*0.01,0)</f>
        <v>0.11440000000000002</v>
      </c>
      <c r="G111">
        <f>martianeum4[[#This Row],[stan_magazynu '[kg']]]+martianeum4[[#This Row],[ile_kg_materiału_z_ładunku]]</f>
        <v>34.815899999999992</v>
      </c>
      <c r="H111">
        <f>IF(martianeum4[[#This Row],[stan_po_wydobyciu_z_ładunku]]&gt;=100,100,0)</f>
        <v>0</v>
      </c>
      <c r="I111">
        <f>martianeum4[[#This Row],[stan_po_wydobyciu_z_ładunku]]-martianeum4[[#This Row],[ile_zabiera_na_orbite]]</f>
        <v>34.815899999999992</v>
      </c>
    </row>
    <row r="112" spans="1:9" x14ac:dyDescent="0.25">
      <c r="A112" s="1">
        <v>48751</v>
      </c>
      <c r="B112">
        <f t="shared" si="1"/>
        <v>34.815899999999992</v>
      </c>
      <c r="C112" t="s">
        <v>10</v>
      </c>
      <c r="D112">
        <v>15.8</v>
      </c>
      <c r="E112">
        <v>7.1</v>
      </c>
      <c r="F112">
        <f>IF(martianeum4[[#This Row],[zawartosc '[%']]]&gt;=1,martianeum4[[#This Row],[masa '[kg']]]*martianeum4[[#This Row],[zawartosc '[%']]]*0.01,0)</f>
        <v>1.1217999999999999</v>
      </c>
      <c r="G112">
        <f>martianeum4[[#This Row],[stan_magazynu '[kg']]]+martianeum4[[#This Row],[ile_kg_materiału_z_ładunku]]</f>
        <v>35.937699999999992</v>
      </c>
      <c r="H112">
        <f>IF(martianeum4[[#This Row],[stan_po_wydobyciu_z_ładunku]]&gt;=100,100,0)</f>
        <v>0</v>
      </c>
      <c r="I112">
        <f>martianeum4[[#This Row],[stan_po_wydobyciu_z_ładunku]]-martianeum4[[#This Row],[ile_zabiera_na_orbite]]</f>
        <v>35.937699999999992</v>
      </c>
    </row>
    <row r="113" spans="1:9" x14ac:dyDescent="0.25">
      <c r="A113" s="1">
        <v>48752</v>
      </c>
      <c r="B113">
        <f t="shared" si="1"/>
        <v>35.937699999999992</v>
      </c>
      <c r="C113" t="s">
        <v>9</v>
      </c>
      <c r="D113">
        <v>19.899999999999999</v>
      </c>
      <c r="E113">
        <v>10.8</v>
      </c>
      <c r="F113">
        <f>IF(martianeum4[[#This Row],[zawartosc '[%']]]&gt;=1,martianeum4[[#This Row],[masa '[kg']]]*martianeum4[[#This Row],[zawartosc '[%']]]*0.01,0)</f>
        <v>2.1492</v>
      </c>
      <c r="G113">
        <f>martianeum4[[#This Row],[stan_magazynu '[kg']]]+martianeum4[[#This Row],[ile_kg_materiału_z_ładunku]]</f>
        <v>38.086899999999993</v>
      </c>
      <c r="H113">
        <f>IF(martianeum4[[#This Row],[stan_po_wydobyciu_z_ładunku]]&gt;=100,100,0)</f>
        <v>0</v>
      </c>
      <c r="I113">
        <f>martianeum4[[#This Row],[stan_po_wydobyciu_z_ładunku]]-martianeum4[[#This Row],[ile_zabiera_na_orbite]]</f>
        <v>38.086899999999993</v>
      </c>
    </row>
    <row r="114" spans="1:9" x14ac:dyDescent="0.25">
      <c r="A114" s="1">
        <v>48753</v>
      </c>
      <c r="B114">
        <f t="shared" si="1"/>
        <v>38.086899999999993</v>
      </c>
      <c r="C114" t="s">
        <v>11</v>
      </c>
      <c r="D114">
        <v>13</v>
      </c>
      <c r="E114">
        <v>0</v>
      </c>
      <c r="F114">
        <f>IF(martianeum4[[#This Row],[zawartosc '[%']]]&gt;=1,martianeum4[[#This Row],[masa '[kg']]]*martianeum4[[#This Row],[zawartosc '[%']]]*0.01,0)</f>
        <v>0</v>
      </c>
      <c r="G114">
        <f>martianeum4[[#This Row],[stan_magazynu '[kg']]]+martianeum4[[#This Row],[ile_kg_materiału_z_ładunku]]</f>
        <v>38.086899999999993</v>
      </c>
      <c r="H114">
        <f>IF(martianeum4[[#This Row],[stan_po_wydobyciu_z_ładunku]]&gt;=100,100,0)</f>
        <v>0</v>
      </c>
      <c r="I114">
        <f>martianeum4[[#This Row],[stan_po_wydobyciu_z_ładunku]]-martianeum4[[#This Row],[ile_zabiera_na_orbite]]</f>
        <v>38.086899999999993</v>
      </c>
    </row>
    <row r="115" spans="1:9" x14ac:dyDescent="0.25">
      <c r="A115" s="1">
        <v>48754</v>
      </c>
      <c r="B115">
        <f t="shared" si="1"/>
        <v>38.086899999999993</v>
      </c>
      <c r="C115" t="s">
        <v>7</v>
      </c>
      <c r="D115">
        <v>28.1</v>
      </c>
      <c r="E115">
        <v>15</v>
      </c>
      <c r="F115">
        <f>IF(martianeum4[[#This Row],[zawartosc '[%']]]&gt;=1,martianeum4[[#This Row],[masa '[kg']]]*martianeum4[[#This Row],[zawartosc '[%']]]*0.01,0)</f>
        <v>4.2149999999999999</v>
      </c>
      <c r="G115">
        <f>martianeum4[[#This Row],[stan_magazynu '[kg']]]+martianeum4[[#This Row],[ile_kg_materiału_z_ładunku]]</f>
        <v>42.301899999999989</v>
      </c>
      <c r="H115">
        <f>IF(martianeum4[[#This Row],[stan_po_wydobyciu_z_ładunku]]&gt;=100,100,0)</f>
        <v>0</v>
      </c>
      <c r="I115">
        <f>martianeum4[[#This Row],[stan_po_wydobyciu_z_ładunku]]-martianeum4[[#This Row],[ile_zabiera_na_orbite]]</f>
        <v>42.301899999999989</v>
      </c>
    </row>
    <row r="116" spans="1:9" x14ac:dyDescent="0.25">
      <c r="A116" s="1">
        <v>48755</v>
      </c>
      <c r="B116">
        <f t="shared" si="1"/>
        <v>42.301899999999989</v>
      </c>
      <c r="C116" t="s">
        <v>12</v>
      </c>
      <c r="D116">
        <v>22.5</v>
      </c>
      <c r="E116">
        <v>8.6</v>
      </c>
      <c r="F116">
        <f>IF(martianeum4[[#This Row],[zawartosc '[%']]]&gt;=1,martianeum4[[#This Row],[masa '[kg']]]*martianeum4[[#This Row],[zawartosc '[%']]]*0.01,0)</f>
        <v>1.9350000000000001</v>
      </c>
      <c r="G116">
        <f>martianeum4[[#This Row],[stan_magazynu '[kg']]]+martianeum4[[#This Row],[ile_kg_materiału_z_ładunku]]</f>
        <v>44.236899999999991</v>
      </c>
      <c r="H116">
        <f>IF(martianeum4[[#This Row],[stan_po_wydobyciu_z_ładunku]]&gt;=100,100,0)</f>
        <v>0</v>
      </c>
      <c r="I116">
        <f>martianeum4[[#This Row],[stan_po_wydobyciu_z_ładunku]]-martianeum4[[#This Row],[ile_zabiera_na_orbite]]</f>
        <v>44.236899999999991</v>
      </c>
    </row>
    <row r="117" spans="1:9" x14ac:dyDescent="0.25">
      <c r="A117" s="1">
        <v>48756</v>
      </c>
      <c r="B117">
        <f t="shared" si="1"/>
        <v>44.236899999999991</v>
      </c>
      <c r="C117" t="s">
        <v>19</v>
      </c>
      <c r="D117">
        <v>14</v>
      </c>
      <c r="E117">
        <v>36.1</v>
      </c>
      <c r="F117">
        <f>IF(martianeum4[[#This Row],[zawartosc '[%']]]&gt;=1,martianeum4[[#This Row],[masa '[kg']]]*martianeum4[[#This Row],[zawartosc '[%']]]*0.01,0)</f>
        <v>5.0540000000000003</v>
      </c>
      <c r="G117">
        <f>martianeum4[[#This Row],[stan_magazynu '[kg']]]+martianeum4[[#This Row],[ile_kg_materiału_z_ładunku]]</f>
        <v>49.290899999999993</v>
      </c>
      <c r="H117">
        <f>IF(martianeum4[[#This Row],[stan_po_wydobyciu_z_ładunku]]&gt;=100,100,0)</f>
        <v>0</v>
      </c>
      <c r="I117">
        <f>martianeum4[[#This Row],[stan_po_wydobyciu_z_ładunku]]-martianeum4[[#This Row],[ile_zabiera_na_orbite]]</f>
        <v>49.290899999999993</v>
      </c>
    </row>
    <row r="118" spans="1:9" x14ac:dyDescent="0.25">
      <c r="A118" s="1">
        <v>48757</v>
      </c>
      <c r="B118">
        <f t="shared" si="1"/>
        <v>49.290899999999993</v>
      </c>
      <c r="C118" t="s">
        <v>10</v>
      </c>
      <c r="D118">
        <v>10.6</v>
      </c>
      <c r="E118">
        <v>18.399999999999999</v>
      </c>
      <c r="F118">
        <f>IF(martianeum4[[#This Row],[zawartosc '[%']]]&gt;=1,martianeum4[[#This Row],[masa '[kg']]]*martianeum4[[#This Row],[zawartosc '[%']]]*0.01,0)</f>
        <v>1.9503999999999999</v>
      </c>
      <c r="G118">
        <f>martianeum4[[#This Row],[stan_magazynu '[kg']]]+martianeum4[[#This Row],[ile_kg_materiału_z_ładunku]]</f>
        <v>51.241299999999995</v>
      </c>
      <c r="H118">
        <f>IF(martianeum4[[#This Row],[stan_po_wydobyciu_z_ładunku]]&gt;=100,100,0)</f>
        <v>0</v>
      </c>
      <c r="I118">
        <f>martianeum4[[#This Row],[stan_po_wydobyciu_z_ładunku]]-martianeum4[[#This Row],[ile_zabiera_na_orbite]]</f>
        <v>51.241299999999995</v>
      </c>
    </row>
    <row r="119" spans="1:9" x14ac:dyDescent="0.25">
      <c r="A119" s="1">
        <v>48758</v>
      </c>
      <c r="B119">
        <f t="shared" si="1"/>
        <v>51.241299999999995</v>
      </c>
      <c r="C119" t="s">
        <v>23</v>
      </c>
      <c r="D119">
        <v>22.3</v>
      </c>
      <c r="E119">
        <v>0</v>
      </c>
      <c r="F119">
        <f>IF(martianeum4[[#This Row],[zawartosc '[%']]]&gt;=1,martianeum4[[#This Row],[masa '[kg']]]*martianeum4[[#This Row],[zawartosc '[%']]]*0.01,0)</f>
        <v>0</v>
      </c>
      <c r="G119">
        <f>martianeum4[[#This Row],[stan_magazynu '[kg']]]+martianeum4[[#This Row],[ile_kg_materiału_z_ładunku]]</f>
        <v>51.241299999999995</v>
      </c>
      <c r="H119">
        <f>IF(martianeum4[[#This Row],[stan_po_wydobyciu_z_ładunku]]&gt;=100,100,0)</f>
        <v>0</v>
      </c>
      <c r="I119">
        <f>martianeum4[[#This Row],[stan_po_wydobyciu_z_ładunku]]-martianeum4[[#This Row],[ile_zabiera_na_orbite]]</f>
        <v>51.241299999999995</v>
      </c>
    </row>
    <row r="120" spans="1:9" x14ac:dyDescent="0.25">
      <c r="A120" s="1">
        <v>48759</v>
      </c>
      <c r="B120">
        <f t="shared" si="1"/>
        <v>51.241299999999995</v>
      </c>
      <c r="C120" t="s">
        <v>19</v>
      </c>
      <c r="D120">
        <v>14.5</v>
      </c>
      <c r="E120">
        <v>26</v>
      </c>
      <c r="F120">
        <f>IF(martianeum4[[#This Row],[zawartosc '[%']]]&gt;=1,martianeum4[[#This Row],[masa '[kg']]]*martianeum4[[#This Row],[zawartosc '[%']]]*0.01,0)</f>
        <v>3.77</v>
      </c>
      <c r="G120">
        <f>martianeum4[[#This Row],[stan_magazynu '[kg']]]+martianeum4[[#This Row],[ile_kg_materiału_z_ładunku]]</f>
        <v>55.011299999999999</v>
      </c>
      <c r="H120">
        <f>IF(martianeum4[[#This Row],[stan_po_wydobyciu_z_ładunku]]&gt;=100,100,0)</f>
        <v>0</v>
      </c>
      <c r="I120">
        <f>martianeum4[[#This Row],[stan_po_wydobyciu_z_ładunku]]-martianeum4[[#This Row],[ile_zabiera_na_orbite]]</f>
        <v>55.011299999999999</v>
      </c>
    </row>
    <row r="121" spans="1:9" x14ac:dyDescent="0.25">
      <c r="A121" s="1">
        <v>48760</v>
      </c>
      <c r="B121">
        <f t="shared" si="1"/>
        <v>55.011299999999999</v>
      </c>
      <c r="C121" t="s">
        <v>5</v>
      </c>
      <c r="D121">
        <v>21</v>
      </c>
      <c r="E121">
        <v>1.7</v>
      </c>
      <c r="F121">
        <f>IF(martianeum4[[#This Row],[zawartosc '[%']]]&gt;=1,martianeum4[[#This Row],[masa '[kg']]]*martianeum4[[#This Row],[zawartosc '[%']]]*0.01,0)</f>
        <v>0.35699999999999998</v>
      </c>
      <c r="G121">
        <f>martianeum4[[#This Row],[stan_magazynu '[kg']]]+martianeum4[[#This Row],[ile_kg_materiału_z_ładunku]]</f>
        <v>55.368299999999998</v>
      </c>
      <c r="H121">
        <f>IF(martianeum4[[#This Row],[stan_po_wydobyciu_z_ładunku]]&gt;=100,100,0)</f>
        <v>0</v>
      </c>
      <c r="I121">
        <f>martianeum4[[#This Row],[stan_po_wydobyciu_z_ładunku]]-martianeum4[[#This Row],[ile_zabiera_na_orbite]]</f>
        <v>55.368299999999998</v>
      </c>
    </row>
    <row r="122" spans="1:9" x14ac:dyDescent="0.25">
      <c r="A122" s="1">
        <v>48761</v>
      </c>
      <c r="B122">
        <f t="shared" si="1"/>
        <v>55.368299999999998</v>
      </c>
      <c r="C122" t="s">
        <v>4</v>
      </c>
      <c r="D122">
        <v>17.7</v>
      </c>
      <c r="E122">
        <v>0.4</v>
      </c>
      <c r="F122">
        <f>IF(martianeum4[[#This Row],[zawartosc '[%']]]&gt;=1,martianeum4[[#This Row],[masa '[kg']]]*martianeum4[[#This Row],[zawartosc '[%']]]*0.01,0)</f>
        <v>0</v>
      </c>
      <c r="G122">
        <f>martianeum4[[#This Row],[stan_magazynu '[kg']]]+martianeum4[[#This Row],[ile_kg_materiału_z_ładunku]]</f>
        <v>55.368299999999998</v>
      </c>
      <c r="H122">
        <f>IF(martianeum4[[#This Row],[stan_po_wydobyciu_z_ładunku]]&gt;=100,100,0)</f>
        <v>0</v>
      </c>
      <c r="I122">
        <f>martianeum4[[#This Row],[stan_po_wydobyciu_z_ładunku]]-martianeum4[[#This Row],[ile_zabiera_na_orbite]]</f>
        <v>55.368299999999998</v>
      </c>
    </row>
    <row r="123" spans="1:9" x14ac:dyDescent="0.25">
      <c r="A123" s="1">
        <v>48762</v>
      </c>
      <c r="B123">
        <f t="shared" si="1"/>
        <v>55.368299999999998</v>
      </c>
      <c r="C123" t="s">
        <v>7</v>
      </c>
      <c r="D123">
        <v>24.3</v>
      </c>
      <c r="E123">
        <v>9.6999999999999993</v>
      </c>
      <c r="F123">
        <f>IF(martianeum4[[#This Row],[zawartosc '[%']]]&gt;=1,martianeum4[[#This Row],[masa '[kg']]]*martianeum4[[#This Row],[zawartosc '[%']]]*0.01,0)</f>
        <v>2.3571</v>
      </c>
      <c r="G123">
        <f>martianeum4[[#This Row],[stan_magazynu '[kg']]]+martianeum4[[#This Row],[ile_kg_materiału_z_ładunku]]</f>
        <v>57.7254</v>
      </c>
      <c r="H123">
        <f>IF(martianeum4[[#This Row],[stan_po_wydobyciu_z_ładunku]]&gt;=100,100,0)</f>
        <v>0</v>
      </c>
      <c r="I123">
        <f>martianeum4[[#This Row],[stan_po_wydobyciu_z_ładunku]]-martianeum4[[#This Row],[ile_zabiera_na_orbite]]</f>
        <v>57.7254</v>
      </c>
    </row>
    <row r="124" spans="1:9" x14ac:dyDescent="0.25">
      <c r="A124" s="1">
        <v>48763</v>
      </c>
      <c r="B124">
        <f t="shared" si="1"/>
        <v>57.7254</v>
      </c>
      <c r="C124" t="s">
        <v>15</v>
      </c>
      <c r="D124">
        <v>18.8</v>
      </c>
      <c r="E124">
        <v>6.4</v>
      </c>
      <c r="F124">
        <f>IF(martianeum4[[#This Row],[zawartosc '[%']]]&gt;=1,martianeum4[[#This Row],[masa '[kg']]]*martianeum4[[#This Row],[zawartosc '[%']]]*0.01,0)</f>
        <v>1.2032</v>
      </c>
      <c r="G124">
        <f>martianeum4[[#This Row],[stan_magazynu '[kg']]]+martianeum4[[#This Row],[ile_kg_materiału_z_ładunku]]</f>
        <v>58.928600000000003</v>
      </c>
      <c r="H124">
        <f>IF(martianeum4[[#This Row],[stan_po_wydobyciu_z_ładunku]]&gt;=100,100,0)</f>
        <v>0</v>
      </c>
      <c r="I124">
        <f>martianeum4[[#This Row],[stan_po_wydobyciu_z_ładunku]]-martianeum4[[#This Row],[ile_zabiera_na_orbite]]</f>
        <v>58.928600000000003</v>
      </c>
    </row>
    <row r="125" spans="1:9" x14ac:dyDescent="0.25">
      <c r="A125" s="1">
        <v>48764</v>
      </c>
      <c r="B125">
        <f t="shared" si="1"/>
        <v>58.928600000000003</v>
      </c>
      <c r="C125" t="s">
        <v>13</v>
      </c>
      <c r="D125">
        <v>15.9</v>
      </c>
      <c r="E125">
        <v>5.2</v>
      </c>
      <c r="F125">
        <f>IF(martianeum4[[#This Row],[zawartosc '[%']]]&gt;=1,martianeum4[[#This Row],[masa '[kg']]]*martianeum4[[#This Row],[zawartosc '[%']]]*0.01,0)</f>
        <v>0.82680000000000009</v>
      </c>
      <c r="G125">
        <f>martianeum4[[#This Row],[stan_magazynu '[kg']]]+martianeum4[[#This Row],[ile_kg_materiału_z_ładunku]]</f>
        <v>59.755400000000002</v>
      </c>
      <c r="H125">
        <f>IF(martianeum4[[#This Row],[stan_po_wydobyciu_z_ładunku]]&gt;=100,100,0)</f>
        <v>0</v>
      </c>
      <c r="I125">
        <f>martianeum4[[#This Row],[stan_po_wydobyciu_z_ładunku]]-martianeum4[[#This Row],[ile_zabiera_na_orbite]]</f>
        <v>59.755400000000002</v>
      </c>
    </row>
    <row r="126" spans="1:9" x14ac:dyDescent="0.25">
      <c r="A126" s="1">
        <v>48765</v>
      </c>
      <c r="B126">
        <f t="shared" si="1"/>
        <v>59.755400000000002</v>
      </c>
      <c r="C126" t="s">
        <v>7</v>
      </c>
      <c r="D126">
        <v>26.1</v>
      </c>
      <c r="E126">
        <v>0</v>
      </c>
      <c r="F126">
        <f>IF(martianeum4[[#This Row],[zawartosc '[%']]]&gt;=1,martianeum4[[#This Row],[masa '[kg']]]*martianeum4[[#This Row],[zawartosc '[%']]]*0.01,0)</f>
        <v>0</v>
      </c>
      <c r="G126">
        <f>martianeum4[[#This Row],[stan_magazynu '[kg']]]+martianeum4[[#This Row],[ile_kg_materiału_z_ładunku]]</f>
        <v>59.755400000000002</v>
      </c>
      <c r="H126">
        <f>IF(martianeum4[[#This Row],[stan_po_wydobyciu_z_ładunku]]&gt;=100,100,0)</f>
        <v>0</v>
      </c>
      <c r="I126">
        <f>martianeum4[[#This Row],[stan_po_wydobyciu_z_ładunku]]-martianeum4[[#This Row],[ile_zabiera_na_orbite]]</f>
        <v>59.755400000000002</v>
      </c>
    </row>
    <row r="127" spans="1:9" x14ac:dyDescent="0.25">
      <c r="A127" s="1">
        <v>48766</v>
      </c>
      <c r="B127">
        <f t="shared" si="1"/>
        <v>59.755400000000002</v>
      </c>
      <c r="C127" t="s">
        <v>19</v>
      </c>
      <c r="D127">
        <v>29.4</v>
      </c>
      <c r="E127">
        <v>8.8000000000000007</v>
      </c>
      <c r="F127">
        <f>IF(martianeum4[[#This Row],[zawartosc '[%']]]&gt;=1,martianeum4[[#This Row],[masa '[kg']]]*martianeum4[[#This Row],[zawartosc '[%']]]*0.01,0)</f>
        <v>2.5872000000000002</v>
      </c>
      <c r="G127">
        <f>martianeum4[[#This Row],[stan_magazynu '[kg']]]+martianeum4[[#This Row],[ile_kg_materiału_z_ładunku]]</f>
        <v>62.342600000000004</v>
      </c>
      <c r="H127">
        <f>IF(martianeum4[[#This Row],[stan_po_wydobyciu_z_ładunku]]&gt;=100,100,0)</f>
        <v>0</v>
      </c>
      <c r="I127">
        <f>martianeum4[[#This Row],[stan_po_wydobyciu_z_ładunku]]-martianeum4[[#This Row],[ile_zabiera_na_orbite]]</f>
        <v>62.342600000000004</v>
      </c>
    </row>
    <row r="128" spans="1:9" x14ac:dyDescent="0.25">
      <c r="A128" s="1">
        <v>48767</v>
      </c>
      <c r="B128">
        <f t="shared" si="1"/>
        <v>62.342600000000004</v>
      </c>
      <c r="C128" t="s">
        <v>13</v>
      </c>
      <c r="D128">
        <v>10.5</v>
      </c>
      <c r="E128">
        <v>14.5</v>
      </c>
      <c r="F128">
        <f>IF(martianeum4[[#This Row],[zawartosc '[%']]]&gt;=1,martianeum4[[#This Row],[masa '[kg']]]*martianeum4[[#This Row],[zawartosc '[%']]]*0.01,0)</f>
        <v>1.5225</v>
      </c>
      <c r="G128">
        <f>martianeum4[[#This Row],[stan_magazynu '[kg']]]+martianeum4[[#This Row],[ile_kg_materiału_z_ładunku]]</f>
        <v>63.865100000000005</v>
      </c>
      <c r="H128">
        <f>IF(martianeum4[[#This Row],[stan_po_wydobyciu_z_ładunku]]&gt;=100,100,0)</f>
        <v>0</v>
      </c>
      <c r="I128">
        <f>martianeum4[[#This Row],[stan_po_wydobyciu_z_ładunku]]-martianeum4[[#This Row],[ile_zabiera_na_orbite]]</f>
        <v>63.865100000000005</v>
      </c>
    </row>
    <row r="129" spans="1:9" x14ac:dyDescent="0.25">
      <c r="A129" s="1">
        <v>48768</v>
      </c>
      <c r="B129">
        <f t="shared" si="1"/>
        <v>63.865100000000005</v>
      </c>
      <c r="C129" t="s">
        <v>30</v>
      </c>
      <c r="D129">
        <v>18.100000000000001</v>
      </c>
      <c r="E129">
        <v>0</v>
      </c>
      <c r="F129">
        <f>IF(martianeum4[[#This Row],[zawartosc '[%']]]&gt;=1,martianeum4[[#This Row],[masa '[kg']]]*martianeum4[[#This Row],[zawartosc '[%']]]*0.01,0)</f>
        <v>0</v>
      </c>
      <c r="G129">
        <f>martianeum4[[#This Row],[stan_magazynu '[kg']]]+martianeum4[[#This Row],[ile_kg_materiału_z_ładunku]]</f>
        <v>63.865100000000005</v>
      </c>
      <c r="H129">
        <f>IF(martianeum4[[#This Row],[stan_po_wydobyciu_z_ładunku]]&gt;=100,100,0)</f>
        <v>0</v>
      </c>
      <c r="I129">
        <f>martianeum4[[#This Row],[stan_po_wydobyciu_z_ładunku]]-martianeum4[[#This Row],[ile_zabiera_na_orbite]]</f>
        <v>63.865100000000005</v>
      </c>
    </row>
    <row r="130" spans="1:9" x14ac:dyDescent="0.25">
      <c r="A130" s="1">
        <v>48769</v>
      </c>
      <c r="B130">
        <f t="shared" si="1"/>
        <v>63.865100000000005</v>
      </c>
      <c r="C130" t="s">
        <v>15</v>
      </c>
      <c r="D130">
        <v>20.6</v>
      </c>
      <c r="E130">
        <v>0</v>
      </c>
      <c r="F130">
        <f>IF(martianeum4[[#This Row],[zawartosc '[%']]]&gt;=1,martianeum4[[#This Row],[masa '[kg']]]*martianeum4[[#This Row],[zawartosc '[%']]]*0.01,0)</f>
        <v>0</v>
      </c>
      <c r="G130">
        <f>martianeum4[[#This Row],[stan_magazynu '[kg']]]+martianeum4[[#This Row],[ile_kg_materiału_z_ładunku]]</f>
        <v>63.865100000000005</v>
      </c>
      <c r="H130">
        <f>IF(martianeum4[[#This Row],[stan_po_wydobyciu_z_ładunku]]&gt;=100,100,0)</f>
        <v>0</v>
      </c>
      <c r="I130">
        <f>martianeum4[[#This Row],[stan_po_wydobyciu_z_ładunku]]-martianeum4[[#This Row],[ile_zabiera_na_orbite]]</f>
        <v>63.865100000000005</v>
      </c>
    </row>
    <row r="131" spans="1:9" x14ac:dyDescent="0.25">
      <c r="A131" s="1">
        <v>48770</v>
      </c>
      <c r="B131">
        <f t="shared" si="1"/>
        <v>63.865100000000005</v>
      </c>
      <c r="C131" t="s">
        <v>15</v>
      </c>
      <c r="D131">
        <v>17.100000000000001</v>
      </c>
      <c r="E131">
        <v>0</v>
      </c>
      <c r="F131">
        <f>IF(martianeum4[[#This Row],[zawartosc '[%']]]&gt;=1,martianeum4[[#This Row],[masa '[kg']]]*martianeum4[[#This Row],[zawartosc '[%']]]*0.01,0)</f>
        <v>0</v>
      </c>
      <c r="G131">
        <f>martianeum4[[#This Row],[stan_magazynu '[kg']]]+martianeum4[[#This Row],[ile_kg_materiału_z_ładunku]]</f>
        <v>63.865100000000005</v>
      </c>
      <c r="H131">
        <f>IF(martianeum4[[#This Row],[stan_po_wydobyciu_z_ładunku]]&gt;=100,100,0)</f>
        <v>0</v>
      </c>
      <c r="I131">
        <f>martianeum4[[#This Row],[stan_po_wydobyciu_z_ładunku]]-martianeum4[[#This Row],[ile_zabiera_na_orbite]]</f>
        <v>63.865100000000005</v>
      </c>
    </row>
    <row r="132" spans="1:9" x14ac:dyDescent="0.25">
      <c r="A132" s="1">
        <v>48771</v>
      </c>
      <c r="B132">
        <f t="shared" ref="B132:B195" si="2">I131</f>
        <v>63.865100000000005</v>
      </c>
      <c r="C132" t="s">
        <v>22</v>
      </c>
      <c r="D132">
        <v>17</v>
      </c>
      <c r="E132">
        <v>0.3</v>
      </c>
      <c r="F132">
        <f>IF(martianeum4[[#This Row],[zawartosc '[%']]]&gt;=1,martianeum4[[#This Row],[masa '[kg']]]*martianeum4[[#This Row],[zawartosc '[%']]]*0.01,0)</f>
        <v>0</v>
      </c>
      <c r="G132">
        <f>martianeum4[[#This Row],[stan_magazynu '[kg']]]+martianeum4[[#This Row],[ile_kg_materiału_z_ładunku]]</f>
        <v>63.865100000000005</v>
      </c>
      <c r="H132">
        <f>IF(martianeum4[[#This Row],[stan_po_wydobyciu_z_ładunku]]&gt;=100,100,0)</f>
        <v>0</v>
      </c>
      <c r="I132">
        <f>martianeum4[[#This Row],[stan_po_wydobyciu_z_ładunku]]-martianeum4[[#This Row],[ile_zabiera_na_orbite]]</f>
        <v>63.865100000000005</v>
      </c>
    </row>
    <row r="133" spans="1:9" x14ac:dyDescent="0.25">
      <c r="A133" s="1">
        <v>48772</v>
      </c>
      <c r="B133">
        <f t="shared" si="2"/>
        <v>63.865100000000005</v>
      </c>
      <c r="C133" t="s">
        <v>23</v>
      </c>
      <c r="D133">
        <v>14.7</v>
      </c>
      <c r="E133">
        <v>2.2999999999999998</v>
      </c>
      <c r="F133">
        <f>IF(martianeum4[[#This Row],[zawartosc '[%']]]&gt;=1,martianeum4[[#This Row],[masa '[kg']]]*martianeum4[[#This Row],[zawartosc '[%']]]*0.01,0)</f>
        <v>0.33809999999999996</v>
      </c>
      <c r="G133">
        <f>martianeum4[[#This Row],[stan_magazynu '[kg']]]+martianeum4[[#This Row],[ile_kg_materiału_z_ładunku]]</f>
        <v>64.20320000000001</v>
      </c>
      <c r="H133">
        <f>IF(martianeum4[[#This Row],[stan_po_wydobyciu_z_ładunku]]&gt;=100,100,0)</f>
        <v>0</v>
      </c>
      <c r="I133">
        <f>martianeum4[[#This Row],[stan_po_wydobyciu_z_ładunku]]-martianeum4[[#This Row],[ile_zabiera_na_orbite]]</f>
        <v>64.20320000000001</v>
      </c>
    </row>
    <row r="134" spans="1:9" x14ac:dyDescent="0.25">
      <c r="A134" s="1">
        <v>48773</v>
      </c>
      <c r="B134">
        <f t="shared" si="2"/>
        <v>64.20320000000001</v>
      </c>
      <c r="C134" t="s">
        <v>15</v>
      </c>
      <c r="D134">
        <v>21.7</v>
      </c>
      <c r="E134">
        <v>0</v>
      </c>
      <c r="F134">
        <f>IF(martianeum4[[#This Row],[zawartosc '[%']]]&gt;=1,martianeum4[[#This Row],[masa '[kg']]]*martianeum4[[#This Row],[zawartosc '[%']]]*0.01,0)</f>
        <v>0</v>
      </c>
      <c r="G134">
        <f>martianeum4[[#This Row],[stan_magazynu '[kg']]]+martianeum4[[#This Row],[ile_kg_materiału_z_ładunku]]</f>
        <v>64.20320000000001</v>
      </c>
      <c r="H134">
        <f>IF(martianeum4[[#This Row],[stan_po_wydobyciu_z_ładunku]]&gt;=100,100,0)</f>
        <v>0</v>
      </c>
      <c r="I134">
        <f>martianeum4[[#This Row],[stan_po_wydobyciu_z_ładunku]]-martianeum4[[#This Row],[ile_zabiera_na_orbite]]</f>
        <v>64.20320000000001</v>
      </c>
    </row>
    <row r="135" spans="1:9" x14ac:dyDescent="0.25">
      <c r="A135" s="1">
        <v>48774</v>
      </c>
      <c r="B135">
        <f t="shared" si="2"/>
        <v>64.20320000000001</v>
      </c>
      <c r="C135" t="s">
        <v>16</v>
      </c>
      <c r="D135">
        <v>12.5</v>
      </c>
      <c r="E135">
        <v>0</v>
      </c>
      <c r="F135">
        <f>IF(martianeum4[[#This Row],[zawartosc '[%']]]&gt;=1,martianeum4[[#This Row],[masa '[kg']]]*martianeum4[[#This Row],[zawartosc '[%']]]*0.01,0)</f>
        <v>0</v>
      </c>
      <c r="G135">
        <f>martianeum4[[#This Row],[stan_magazynu '[kg']]]+martianeum4[[#This Row],[ile_kg_materiału_z_ładunku]]</f>
        <v>64.20320000000001</v>
      </c>
      <c r="H135">
        <f>IF(martianeum4[[#This Row],[stan_po_wydobyciu_z_ładunku]]&gt;=100,100,0)</f>
        <v>0</v>
      </c>
      <c r="I135">
        <f>martianeum4[[#This Row],[stan_po_wydobyciu_z_ładunku]]-martianeum4[[#This Row],[ile_zabiera_na_orbite]]</f>
        <v>64.20320000000001</v>
      </c>
    </row>
    <row r="136" spans="1:9" x14ac:dyDescent="0.25">
      <c r="A136" s="1">
        <v>48775</v>
      </c>
      <c r="B136">
        <f t="shared" si="2"/>
        <v>64.20320000000001</v>
      </c>
      <c r="C136" t="s">
        <v>8</v>
      </c>
      <c r="D136">
        <v>17.8</v>
      </c>
      <c r="E136">
        <v>4.0999999999999996</v>
      </c>
      <c r="F136">
        <f>IF(martianeum4[[#This Row],[zawartosc '[%']]]&gt;=1,martianeum4[[#This Row],[masa '[kg']]]*martianeum4[[#This Row],[zawartosc '[%']]]*0.01,0)</f>
        <v>0.72979999999999989</v>
      </c>
      <c r="G136">
        <f>martianeum4[[#This Row],[stan_magazynu '[kg']]]+martianeum4[[#This Row],[ile_kg_materiału_z_ładunku]]</f>
        <v>64.933000000000007</v>
      </c>
      <c r="H136">
        <f>IF(martianeum4[[#This Row],[stan_po_wydobyciu_z_ładunku]]&gt;=100,100,0)</f>
        <v>0</v>
      </c>
      <c r="I136">
        <f>martianeum4[[#This Row],[stan_po_wydobyciu_z_ładunku]]-martianeum4[[#This Row],[ile_zabiera_na_orbite]]</f>
        <v>64.933000000000007</v>
      </c>
    </row>
    <row r="137" spans="1:9" x14ac:dyDescent="0.25">
      <c r="A137" s="1">
        <v>48776</v>
      </c>
      <c r="B137">
        <f t="shared" si="2"/>
        <v>64.933000000000007</v>
      </c>
      <c r="C137" t="s">
        <v>10</v>
      </c>
      <c r="D137">
        <v>28.9</v>
      </c>
      <c r="E137">
        <v>38.700000000000003</v>
      </c>
      <c r="F137">
        <f>IF(martianeum4[[#This Row],[zawartosc '[%']]]&gt;=1,martianeum4[[#This Row],[masa '[kg']]]*martianeum4[[#This Row],[zawartosc '[%']]]*0.01,0)</f>
        <v>11.1843</v>
      </c>
      <c r="G137">
        <f>martianeum4[[#This Row],[stan_magazynu '[kg']]]+martianeum4[[#This Row],[ile_kg_materiału_z_ładunku]]</f>
        <v>76.1173</v>
      </c>
      <c r="H137">
        <f>IF(martianeum4[[#This Row],[stan_po_wydobyciu_z_ładunku]]&gt;=100,100,0)</f>
        <v>0</v>
      </c>
      <c r="I137">
        <f>martianeum4[[#This Row],[stan_po_wydobyciu_z_ładunku]]-martianeum4[[#This Row],[ile_zabiera_na_orbite]]</f>
        <v>76.1173</v>
      </c>
    </row>
    <row r="138" spans="1:9" x14ac:dyDescent="0.25">
      <c r="A138" s="1">
        <v>48777</v>
      </c>
      <c r="B138">
        <f t="shared" si="2"/>
        <v>76.1173</v>
      </c>
      <c r="C138" t="s">
        <v>11</v>
      </c>
      <c r="D138">
        <v>21</v>
      </c>
      <c r="E138">
        <v>3.5</v>
      </c>
      <c r="F138">
        <f>IF(martianeum4[[#This Row],[zawartosc '[%']]]&gt;=1,martianeum4[[#This Row],[masa '[kg']]]*martianeum4[[#This Row],[zawartosc '[%']]]*0.01,0)</f>
        <v>0.73499999999999999</v>
      </c>
      <c r="G138">
        <f>martianeum4[[#This Row],[stan_magazynu '[kg']]]+martianeum4[[#This Row],[ile_kg_materiału_z_ładunku]]</f>
        <v>76.8523</v>
      </c>
      <c r="H138">
        <f>IF(martianeum4[[#This Row],[stan_po_wydobyciu_z_ładunku]]&gt;=100,100,0)</f>
        <v>0</v>
      </c>
      <c r="I138">
        <f>martianeum4[[#This Row],[stan_po_wydobyciu_z_ładunku]]-martianeum4[[#This Row],[ile_zabiera_na_orbite]]</f>
        <v>76.8523</v>
      </c>
    </row>
    <row r="139" spans="1:9" x14ac:dyDescent="0.25">
      <c r="A139" s="1">
        <v>48778</v>
      </c>
      <c r="B139">
        <f t="shared" si="2"/>
        <v>76.8523</v>
      </c>
      <c r="C139" t="s">
        <v>21</v>
      </c>
      <c r="D139">
        <v>13</v>
      </c>
      <c r="E139">
        <v>0.1</v>
      </c>
      <c r="F139">
        <f>IF(martianeum4[[#This Row],[zawartosc '[%']]]&gt;=1,martianeum4[[#This Row],[masa '[kg']]]*martianeum4[[#This Row],[zawartosc '[%']]]*0.01,0)</f>
        <v>0</v>
      </c>
      <c r="G139">
        <f>martianeum4[[#This Row],[stan_magazynu '[kg']]]+martianeum4[[#This Row],[ile_kg_materiału_z_ładunku]]</f>
        <v>76.8523</v>
      </c>
      <c r="H139">
        <f>IF(martianeum4[[#This Row],[stan_po_wydobyciu_z_ładunku]]&gt;=100,100,0)</f>
        <v>0</v>
      </c>
      <c r="I139">
        <f>martianeum4[[#This Row],[stan_po_wydobyciu_z_ładunku]]-martianeum4[[#This Row],[ile_zabiera_na_orbite]]</f>
        <v>76.8523</v>
      </c>
    </row>
    <row r="140" spans="1:9" x14ac:dyDescent="0.25">
      <c r="A140" s="1">
        <v>48779</v>
      </c>
      <c r="B140">
        <f t="shared" si="2"/>
        <v>76.8523</v>
      </c>
      <c r="C140" t="s">
        <v>10</v>
      </c>
      <c r="D140">
        <v>23.1</v>
      </c>
      <c r="E140">
        <v>0</v>
      </c>
      <c r="F140">
        <f>IF(martianeum4[[#This Row],[zawartosc '[%']]]&gt;=1,martianeum4[[#This Row],[masa '[kg']]]*martianeum4[[#This Row],[zawartosc '[%']]]*0.01,0)</f>
        <v>0</v>
      </c>
      <c r="G140">
        <f>martianeum4[[#This Row],[stan_magazynu '[kg']]]+martianeum4[[#This Row],[ile_kg_materiału_z_ładunku]]</f>
        <v>76.8523</v>
      </c>
      <c r="H140">
        <f>IF(martianeum4[[#This Row],[stan_po_wydobyciu_z_ładunku]]&gt;=100,100,0)</f>
        <v>0</v>
      </c>
      <c r="I140">
        <f>martianeum4[[#This Row],[stan_po_wydobyciu_z_ładunku]]-martianeum4[[#This Row],[ile_zabiera_na_orbite]]</f>
        <v>76.8523</v>
      </c>
    </row>
    <row r="141" spans="1:9" x14ac:dyDescent="0.25">
      <c r="A141" s="1">
        <v>48780</v>
      </c>
      <c r="B141">
        <f t="shared" si="2"/>
        <v>76.8523</v>
      </c>
      <c r="C141" t="s">
        <v>15</v>
      </c>
      <c r="D141">
        <v>28.5</v>
      </c>
      <c r="E141">
        <v>0</v>
      </c>
      <c r="F141">
        <f>IF(martianeum4[[#This Row],[zawartosc '[%']]]&gt;=1,martianeum4[[#This Row],[masa '[kg']]]*martianeum4[[#This Row],[zawartosc '[%']]]*0.01,0)</f>
        <v>0</v>
      </c>
      <c r="G141">
        <f>martianeum4[[#This Row],[stan_magazynu '[kg']]]+martianeum4[[#This Row],[ile_kg_materiału_z_ładunku]]</f>
        <v>76.8523</v>
      </c>
      <c r="H141">
        <f>IF(martianeum4[[#This Row],[stan_po_wydobyciu_z_ładunku]]&gt;=100,100,0)</f>
        <v>0</v>
      </c>
      <c r="I141">
        <f>martianeum4[[#This Row],[stan_po_wydobyciu_z_ładunku]]-martianeum4[[#This Row],[ile_zabiera_na_orbite]]</f>
        <v>76.8523</v>
      </c>
    </row>
    <row r="142" spans="1:9" x14ac:dyDescent="0.25">
      <c r="A142" s="1">
        <v>48781</v>
      </c>
      <c r="B142">
        <f t="shared" si="2"/>
        <v>76.8523</v>
      </c>
      <c r="C142" t="s">
        <v>15</v>
      </c>
      <c r="D142">
        <v>12.8</v>
      </c>
      <c r="E142">
        <v>0</v>
      </c>
      <c r="F142">
        <f>IF(martianeum4[[#This Row],[zawartosc '[%']]]&gt;=1,martianeum4[[#This Row],[masa '[kg']]]*martianeum4[[#This Row],[zawartosc '[%']]]*0.01,0)</f>
        <v>0</v>
      </c>
      <c r="G142">
        <f>martianeum4[[#This Row],[stan_magazynu '[kg']]]+martianeum4[[#This Row],[ile_kg_materiału_z_ładunku]]</f>
        <v>76.8523</v>
      </c>
      <c r="H142">
        <f>IF(martianeum4[[#This Row],[stan_po_wydobyciu_z_ładunku]]&gt;=100,100,0)</f>
        <v>0</v>
      </c>
      <c r="I142">
        <f>martianeum4[[#This Row],[stan_po_wydobyciu_z_ładunku]]-martianeum4[[#This Row],[ile_zabiera_na_orbite]]</f>
        <v>76.8523</v>
      </c>
    </row>
    <row r="143" spans="1:9" x14ac:dyDescent="0.25">
      <c r="A143" s="1">
        <v>48782</v>
      </c>
      <c r="B143">
        <f t="shared" si="2"/>
        <v>76.8523</v>
      </c>
      <c r="C143" t="s">
        <v>31</v>
      </c>
      <c r="D143">
        <v>26.8</v>
      </c>
      <c r="E143">
        <v>0</v>
      </c>
      <c r="F143">
        <f>IF(martianeum4[[#This Row],[zawartosc '[%']]]&gt;=1,martianeum4[[#This Row],[masa '[kg']]]*martianeum4[[#This Row],[zawartosc '[%']]]*0.01,0)</f>
        <v>0</v>
      </c>
      <c r="G143">
        <f>martianeum4[[#This Row],[stan_magazynu '[kg']]]+martianeum4[[#This Row],[ile_kg_materiału_z_ładunku]]</f>
        <v>76.8523</v>
      </c>
      <c r="H143">
        <f>IF(martianeum4[[#This Row],[stan_po_wydobyciu_z_ładunku]]&gt;=100,100,0)</f>
        <v>0</v>
      </c>
      <c r="I143">
        <f>martianeum4[[#This Row],[stan_po_wydobyciu_z_ładunku]]-martianeum4[[#This Row],[ile_zabiera_na_orbite]]</f>
        <v>76.8523</v>
      </c>
    </row>
    <row r="144" spans="1:9" x14ac:dyDescent="0.25">
      <c r="A144" s="1">
        <v>48783</v>
      </c>
      <c r="B144">
        <f t="shared" si="2"/>
        <v>76.8523</v>
      </c>
      <c r="C144" t="s">
        <v>10</v>
      </c>
      <c r="D144">
        <v>15.1</v>
      </c>
      <c r="E144">
        <v>24.8</v>
      </c>
      <c r="F144">
        <f>IF(martianeum4[[#This Row],[zawartosc '[%']]]&gt;=1,martianeum4[[#This Row],[masa '[kg']]]*martianeum4[[#This Row],[zawartosc '[%']]]*0.01,0)</f>
        <v>3.7448000000000001</v>
      </c>
      <c r="G144">
        <f>martianeum4[[#This Row],[stan_magazynu '[kg']]]+martianeum4[[#This Row],[ile_kg_materiału_z_ładunku]]</f>
        <v>80.597099999999998</v>
      </c>
      <c r="H144">
        <f>IF(martianeum4[[#This Row],[stan_po_wydobyciu_z_ładunku]]&gt;=100,100,0)</f>
        <v>0</v>
      </c>
      <c r="I144">
        <f>martianeum4[[#This Row],[stan_po_wydobyciu_z_ładunku]]-martianeum4[[#This Row],[ile_zabiera_na_orbite]]</f>
        <v>80.597099999999998</v>
      </c>
    </row>
    <row r="145" spans="1:9" x14ac:dyDescent="0.25">
      <c r="A145" s="1">
        <v>48784</v>
      </c>
      <c r="B145">
        <f t="shared" si="2"/>
        <v>80.597099999999998</v>
      </c>
      <c r="C145" t="s">
        <v>18</v>
      </c>
      <c r="D145">
        <v>14.4</v>
      </c>
      <c r="E145">
        <v>13.5</v>
      </c>
      <c r="F145">
        <f>IF(martianeum4[[#This Row],[zawartosc '[%']]]&gt;=1,martianeum4[[#This Row],[masa '[kg']]]*martianeum4[[#This Row],[zawartosc '[%']]]*0.01,0)</f>
        <v>1.9440000000000002</v>
      </c>
      <c r="G145">
        <f>martianeum4[[#This Row],[stan_magazynu '[kg']]]+martianeum4[[#This Row],[ile_kg_materiału_z_ładunku]]</f>
        <v>82.5411</v>
      </c>
      <c r="H145">
        <f>IF(martianeum4[[#This Row],[stan_po_wydobyciu_z_ładunku]]&gt;=100,100,0)</f>
        <v>0</v>
      </c>
      <c r="I145">
        <f>martianeum4[[#This Row],[stan_po_wydobyciu_z_ładunku]]-martianeum4[[#This Row],[ile_zabiera_na_orbite]]</f>
        <v>82.5411</v>
      </c>
    </row>
    <row r="146" spans="1:9" x14ac:dyDescent="0.25">
      <c r="A146" s="1">
        <v>48785</v>
      </c>
      <c r="B146">
        <f t="shared" si="2"/>
        <v>82.5411</v>
      </c>
      <c r="C146" t="s">
        <v>11</v>
      </c>
      <c r="D146">
        <v>29.2</v>
      </c>
      <c r="E146">
        <v>15.7</v>
      </c>
      <c r="F146">
        <f>IF(martianeum4[[#This Row],[zawartosc '[%']]]&gt;=1,martianeum4[[#This Row],[masa '[kg']]]*martianeum4[[#This Row],[zawartosc '[%']]]*0.01,0)</f>
        <v>4.5843999999999996</v>
      </c>
      <c r="G146">
        <f>martianeum4[[#This Row],[stan_magazynu '[kg']]]+martianeum4[[#This Row],[ile_kg_materiału_z_ładunku]]</f>
        <v>87.125500000000002</v>
      </c>
      <c r="H146">
        <f>IF(martianeum4[[#This Row],[stan_po_wydobyciu_z_ładunku]]&gt;=100,100,0)</f>
        <v>0</v>
      </c>
      <c r="I146">
        <f>martianeum4[[#This Row],[stan_po_wydobyciu_z_ładunku]]-martianeum4[[#This Row],[ile_zabiera_na_orbite]]</f>
        <v>87.125500000000002</v>
      </c>
    </row>
    <row r="147" spans="1:9" x14ac:dyDescent="0.25">
      <c r="A147" s="1">
        <v>48786</v>
      </c>
      <c r="B147">
        <f t="shared" si="2"/>
        <v>87.125500000000002</v>
      </c>
      <c r="C147" t="s">
        <v>10</v>
      </c>
      <c r="D147">
        <v>28.9</v>
      </c>
      <c r="E147">
        <v>47.2</v>
      </c>
      <c r="F147">
        <f>IF(martianeum4[[#This Row],[zawartosc '[%']]]&gt;=1,martianeum4[[#This Row],[masa '[kg']]]*martianeum4[[#This Row],[zawartosc '[%']]]*0.01,0)</f>
        <v>13.640799999999999</v>
      </c>
      <c r="G147">
        <f>martianeum4[[#This Row],[stan_magazynu '[kg']]]+martianeum4[[#This Row],[ile_kg_materiału_z_ładunku]]</f>
        <v>100.7663</v>
      </c>
      <c r="H147">
        <f>IF(martianeum4[[#This Row],[stan_po_wydobyciu_z_ładunku]]&gt;=100,100,0)</f>
        <v>100</v>
      </c>
      <c r="I147">
        <f>martianeum4[[#This Row],[stan_po_wydobyciu_z_ładunku]]-martianeum4[[#This Row],[ile_zabiera_na_orbite]]</f>
        <v>0.76630000000000109</v>
      </c>
    </row>
    <row r="148" spans="1:9" x14ac:dyDescent="0.25">
      <c r="A148" s="1">
        <v>48787</v>
      </c>
      <c r="B148">
        <f t="shared" si="2"/>
        <v>0.76630000000000109</v>
      </c>
      <c r="C148" t="s">
        <v>20</v>
      </c>
      <c r="D148">
        <v>18.399999999999999</v>
      </c>
      <c r="E148">
        <v>3.9</v>
      </c>
      <c r="F148">
        <f>IF(martianeum4[[#This Row],[zawartosc '[%']]]&gt;=1,martianeum4[[#This Row],[masa '[kg']]]*martianeum4[[#This Row],[zawartosc '[%']]]*0.01,0)</f>
        <v>0.7175999999999999</v>
      </c>
      <c r="G148">
        <f>martianeum4[[#This Row],[stan_magazynu '[kg']]]+martianeum4[[#This Row],[ile_kg_materiału_z_ładunku]]</f>
        <v>1.4839000000000011</v>
      </c>
      <c r="H148">
        <f>IF(martianeum4[[#This Row],[stan_po_wydobyciu_z_ładunku]]&gt;=100,100,0)</f>
        <v>0</v>
      </c>
      <c r="I148">
        <f>martianeum4[[#This Row],[stan_po_wydobyciu_z_ładunku]]-martianeum4[[#This Row],[ile_zabiera_na_orbite]]</f>
        <v>1.4839000000000011</v>
      </c>
    </row>
    <row r="149" spans="1:9" x14ac:dyDescent="0.25">
      <c r="A149" s="1">
        <v>48788</v>
      </c>
      <c r="B149">
        <f t="shared" si="2"/>
        <v>1.4839000000000011</v>
      </c>
      <c r="C149" t="s">
        <v>17</v>
      </c>
      <c r="D149">
        <v>26.2</v>
      </c>
      <c r="E149">
        <v>4</v>
      </c>
      <c r="F149">
        <f>IF(martianeum4[[#This Row],[zawartosc '[%']]]&gt;=1,martianeum4[[#This Row],[masa '[kg']]]*martianeum4[[#This Row],[zawartosc '[%']]]*0.01,0)</f>
        <v>1.048</v>
      </c>
      <c r="G149">
        <f>martianeum4[[#This Row],[stan_magazynu '[kg']]]+martianeum4[[#This Row],[ile_kg_materiału_z_ładunku]]</f>
        <v>2.5319000000000011</v>
      </c>
      <c r="H149">
        <f>IF(martianeum4[[#This Row],[stan_po_wydobyciu_z_ładunku]]&gt;=100,100,0)</f>
        <v>0</v>
      </c>
      <c r="I149">
        <f>martianeum4[[#This Row],[stan_po_wydobyciu_z_ładunku]]-martianeum4[[#This Row],[ile_zabiera_na_orbite]]</f>
        <v>2.5319000000000011</v>
      </c>
    </row>
    <row r="150" spans="1:9" x14ac:dyDescent="0.25">
      <c r="A150" s="1">
        <v>48789</v>
      </c>
      <c r="B150">
        <f t="shared" si="2"/>
        <v>2.5319000000000011</v>
      </c>
      <c r="C150" t="s">
        <v>10</v>
      </c>
      <c r="D150">
        <v>14.3</v>
      </c>
      <c r="E150">
        <v>45.1</v>
      </c>
      <c r="F150">
        <f>IF(martianeum4[[#This Row],[zawartosc '[%']]]&gt;=1,martianeum4[[#This Row],[masa '[kg']]]*martianeum4[[#This Row],[zawartosc '[%']]]*0.01,0)</f>
        <v>6.4493000000000009</v>
      </c>
      <c r="G150">
        <f>martianeum4[[#This Row],[stan_magazynu '[kg']]]+martianeum4[[#This Row],[ile_kg_materiału_z_ładunku]]</f>
        <v>8.9812000000000012</v>
      </c>
      <c r="H150">
        <f>IF(martianeum4[[#This Row],[stan_po_wydobyciu_z_ładunku]]&gt;=100,100,0)</f>
        <v>0</v>
      </c>
      <c r="I150">
        <f>martianeum4[[#This Row],[stan_po_wydobyciu_z_ładunku]]-martianeum4[[#This Row],[ile_zabiera_na_orbite]]</f>
        <v>8.9812000000000012</v>
      </c>
    </row>
    <row r="151" spans="1:9" x14ac:dyDescent="0.25">
      <c r="A151" s="1">
        <v>48790</v>
      </c>
      <c r="B151">
        <f t="shared" si="2"/>
        <v>8.9812000000000012</v>
      </c>
      <c r="C151" t="s">
        <v>7</v>
      </c>
      <c r="D151">
        <v>14.5</v>
      </c>
      <c r="E151">
        <v>0</v>
      </c>
      <c r="F151">
        <f>IF(martianeum4[[#This Row],[zawartosc '[%']]]&gt;=1,martianeum4[[#This Row],[masa '[kg']]]*martianeum4[[#This Row],[zawartosc '[%']]]*0.01,0)</f>
        <v>0</v>
      </c>
      <c r="G151">
        <f>martianeum4[[#This Row],[stan_magazynu '[kg']]]+martianeum4[[#This Row],[ile_kg_materiału_z_ładunku]]</f>
        <v>8.9812000000000012</v>
      </c>
      <c r="H151">
        <f>IF(martianeum4[[#This Row],[stan_po_wydobyciu_z_ładunku]]&gt;=100,100,0)</f>
        <v>0</v>
      </c>
      <c r="I151">
        <f>martianeum4[[#This Row],[stan_po_wydobyciu_z_ładunku]]-martianeum4[[#This Row],[ile_zabiera_na_orbite]]</f>
        <v>8.9812000000000012</v>
      </c>
    </row>
    <row r="152" spans="1:9" x14ac:dyDescent="0.25">
      <c r="A152" s="1">
        <v>48791</v>
      </c>
      <c r="B152">
        <f t="shared" si="2"/>
        <v>8.9812000000000012</v>
      </c>
      <c r="C152" t="s">
        <v>10</v>
      </c>
      <c r="D152">
        <v>18.600000000000001</v>
      </c>
      <c r="E152">
        <v>5.5</v>
      </c>
      <c r="F152">
        <f>IF(martianeum4[[#This Row],[zawartosc '[%']]]&gt;=1,martianeum4[[#This Row],[masa '[kg']]]*martianeum4[[#This Row],[zawartosc '[%']]]*0.01,0)</f>
        <v>1.0230000000000001</v>
      </c>
      <c r="G152">
        <f>martianeum4[[#This Row],[stan_magazynu '[kg']]]+martianeum4[[#This Row],[ile_kg_materiału_z_ładunku]]</f>
        <v>10.004200000000001</v>
      </c>
      <c r="H152">
        <f>IF(martianeum4[[#This Row],[stan_po_wydobyciu_z_ładunku]]&gt;=100,100,0)</f>
        <v>0</v>
      </c>
      <c r="I152">
        <f>martianeum4[[#This Row],[stan_po_wydobyciu_z_ładunku]]-martianeum4[[#This Row],[ile_zabiera_na_orbite]]</f>
        <v>10.004200000000001</v>
      </c>
    </row>
    <row r="153" spans="1:9" x14ac:dyDescent="0.25">
      <c r="A153" s="1">
        <v>48792</v>
      </c>
      <c r="B153">
        <f t="shared" si="2"/>
        <v>10.004200000000001</v>
      </c>
      <c r="C153" t="s">
        <v>7</v>
      </c>
      <c r="D153">
        <v>26.3</v>
      </c>
      <c r="E153">
        <v>14.5</v>
      </c>
      <c r="F153">
        <f>IF(martianeum4[[#This Row],[zawartosc '[%']]]&gt;=1,martianeum4[[#This Row],[masa '[kg']]]*martianeum4[[#This Row],[zawartosc '[%']]]*0.01,0)</f>
        <v>3.8135000000000003</v>
      </c>
      <c r="G153">
        <f>martianeum4[[#This Row],[stan_magazynu '[kg']]]+martianeum4[[#This Row],[ile_kg_materiału_z_ładunku]]</f>
        <v>13.817700000000002</v>
      </c>
      <c r="H153">
        <f>IF(martianeum4[[#This Row],[stan_po_wydobyciu_z_ładunku]]&gt;=100,100,0)</f>
        <v>0</v>
      </c>
      <c r="I153">
        <f>martianeum4[[#This Row],[stan_po_wydobyciu_z_ładunku]]-martianeum4[[#This Row],[ile_zabiera_na_orbite]]</f>
        <v>13.817700000000002</v>
      </c>
    </row>
    <row r="154" spans="1:9" x14ac:dyDescent="0.25">
      <c r="A154" s="1">
        <v>48793</v>
      </c>
      <c r="B154">
        <f t="shared" si="2"/>
        <v>13.817700000000002</v>
      </c>
      <c r="C154" t="s">
        <v>32</v>
      </c>
      <c r="D154">
        <v>25.9</v>
      </c>
      <c r="E154">
        <v>0.7</v>
      </c>
      <c r="F154">
        <f>IF(martianeum4[[#This Row],[zawartosc '[%']]]&gt;=1,martianeum4[[#This Row],[masa '[kg']]]*martianeum4[[#This Row],[zawartosc '[%']]]*0.01,0)</f>
        <v>0</v>
      </c>
      <c r="G154">
        <f>martianeum4[[#This Row],[stan_magazynu '[kg']]]+martianeum4[[#This Row],[ile_kg_materiału_z_ładunku]]</f>
        <v>13.817700000000002</v>
      </c>
      <c r="H154">
        <f>IF(martianeum4[[#This Row],[stan_po_wydobyciu_z_ładunku]]&gt;=100,100,0)</f>
        <v>0</v>
      </c>
      <c r="I154">
        <f>martianeum4[[#This Row],[stan_po_wydobyciu_z_ładunku]]-martianeum4[[#This Row],[ile_zabiera_na_orbite]]</f>
        <v>13.817700000000002</v>
      </c>
    </row>
    <row r="155" spans="1:9" x14ac:dyDescent="0.25">
      <c r="A155" s="1">
        <v>48794</v>
      </c>
      <c r="B155">
        <f t="shared" si="2"/>
        <v>13.817700000000002</v>
      </c>
      <c r="C155" t="s">
        <v>12</v>
      </c>
      <c r="D155">
        <v>29.8</v>
      </c>
      <c r="E155">
        <v>0</v>
      </c>
      <c r="F155">
        <f>IF(martianeum4[[#This Row],[zawartosc '[%']]]&gt;=1,martianeum4[[#This Row],[masa '[kg']]]*martianeum4[[#This Row],[zawartosc '[%']]]*0.01,0)</f>
        <v>0</v>
      </c>
      <c r="G155">
        <f>martianeum4[[#This Row],[stan_magazynu '[kg']]]+martianeum4[[#This Row],[ile_kg_materiału_z_ładunku]]</f>
        <v>13.817700000000002</v>
      </c>
      <c r="H155">
        <f>IF(martianeum4[[#This Row],[stan_po_wydobyciu_z_ładunku]]&gt;=100,100,0)</f>
        <v>0</v>
      </c>
      <c r="I155">
        <f>martianeum4[[#This Row],[stan_po_wydobyciu_z_ładunku]]-martianeum4[[#This Row],[ile_zabiera_na_orbite]]</f>
        <v>13.817700000000002</v>
      </c>
    </row>
    <row r="156" spans="1:9" x14ac:dyDescent="0.25">
      <c r="A156" s="1">
        <v>48795</v>
      </c>
      <c r="B156">
        <f t="shared" si="2"/>
        <v>13.817700000000002</v>
      </c>
      <c r="C156" t="s">
        <v>10</v>
      </c>
      <c r="D156">
        <v>18.3</v>
      </c>
      <c r="E156">
        <v>18.7</v>
      </c>
      <c r="F156">
        <f>IF(martianeum4[[#This Row],[zawartosc '[%']]]&gt;=1,martianeum4[[#This Row],[masa '[kg']]]*martianeum4[[#This Row],[zawartosc '[%']]]*0.01,0)</f>
        <v>3.4220999999999999</v>
      </c>
      <c r="G156">
        <f>martianeum4[[#This Row],[stan_magazynu '[kg']]]+martianeum4[[#This Row],[ile_kg_materiału_z_ładunku]]</f>
        <v>17.239800000000002</v>
      </c>
      <c r="H156">
        <f>IF(martianeum4[[#This Row],[stan_po_wydobyciu_z_ładunku]]&gt;=100,100,0)</f>
        <v>0</v>
      </c>
      <c r="I156">
        <f>martianeum4[[#This Row],[stan_po_wydobyciu_z_ładunku]]-martianeum4[[#This Row],[ile_zabiera_na_orbite]]</f>
        <v>17.239800000000002</v>
      </c>
    </row>
    <row r="157" spans="1:9" x14ac:dyDescent="0.25">
      <c r="A157" s="1">
        <v>48796</v>
      </c>
      <c r="B157">
        <f t="shared" si="2"/>
        <v>17.239800000000002</v>
      </c>
      <c r="C157" t="s">
        <v>12</v>
      </c>
      <c r="D157">
        <v>24.5</v>
      </c>
      <c r="E157">
        <v>6.7</v>
      </c>
      <c r="F157">
        <f>IF(martianeum4[[#This Row],[zawartosc '[%']]]&gt;=1,martianeum4[[#This Row],[masa '[kg']]]*martianeum4[[#This Row],[zawartosc '[%']]]*0.01,0)</f>
        <v>1.6415000000000002</v>
      </c>
      <c r="G157">
        <f>martianeum4[[#This Row],[stan_magazynu '[kg']]]+martianeum4[[#This Row],[ile_kg_materiału_z_ładunku]]</f>
        <v>18.881300000000003</v>
      </c>
      <c r="H157">
        <f>IF(martianeum4[[#This Row],[stan_po_wydobyciu_z_ładunku]]&gt;=100,100,0)</f>
        <v>0</v>
      </c>
      <c r="I157">
        <f>martianeum4[[#This Row],[stan_po_wydobyciu_z_ładunku]]-martianeum4[[#This Row],[ile_zabiera_na_orbite]]</f>
        <v>18.881300000000003</v>
      </c>
    </row>
    <row r="158" spans="1:9" x14ac:dyDescent="0.25">
      <c r="A158" s="1">
        <v>48797</v>
      </c>
      <c r="B158">
        <f t="shared" si="2"/>
        <v>18.881300000000003</v>
      </c>
      <c r="C158" t="s">
        <v>19</v>
      </c>
      <c r="D158">
        <v>18.7</v>
      </c>
      <c r="E158">
        <v>0</v>
      </c>
      <c r="F158">
        <f>IF(martianeum4[[#This Row],[zawartosc '[%']]]&gt;=1,martianeum4[[#This Row],[masa '[kg']]]*martianeum4[[#This Row],[zawartosc '[%']]]*0.01,0)</f>
        <v>0</v>
      </c>
      <c r="G158">
        <f>martianeum4[[#This Row],[stan_magazynu '[kg']]]+martianeum4[[#This Row],[ile_kg_materiału_z_ładunku]]</f>
        <v>18.881300000000003</v>
      </c>
      <c r="H158">
        <f>IF(martianeum4[[#This Row],[stan_po_wydobyciu_z_ładunku]]&gt;=100,100,0)</f>
        <v>0</v>
      </c>
      <c r="I158">
        <f>martianeum4[[#This Row],[stan_po_wydobyciu_z_ładunku]]-martianeum4[[#This Row],[ile_zabiera_na_orbite]]</f>
        <v>18.881300000000003</v>
      </c>
    </row>
    <row r="159" spans="1:9" x14ac:dyDescent="0.25">
      <c r="A159" s="1">
        <v>48798</v>
      </c>
      <c r="B159">
        <f t="shared" si="2"/>
        <v>18.881300000000003</v>
      </c>
      <c r="C159" t="s">
        <v>19</v>
      </c>
      <c r="D159">
        <v>29.2</v>
      </c>
      <c r="E159">
        <v>34.9</v>
      </c>
      <c r="F159">
        <f>IF(martianeum4[[#This Row],[zawartosc '[%']]]&gt;=1,martianeum4[[#This Row],[masa '[kg']]]*martianeum4[[#This Row],[zawartosc '[%']]]*0.01,0)</f>
        <v>10.190799999999999</v>
      </c>
      <c r="G159">
        <f>martianeum4[[#This Row],[stan_magazynu '[kg']]]+martianeum4[[#This Row],[ile_kg_materiału_z_ładunku]]</f>
        <v>29.072100000000002</v>
      </c>
      <c r="H159">
        <f>IF(martianeum4[[#This Row],[stan_po_wydobyciu_z_ładunku]]&gt;=100,100,0)</f>
        <v>0</v>
      </c>
      <c r="I159">
        <f>martianeum4[[#This Row],[stan_po_wydobyciu_z_ładunku]]-martianeum4[[#This Row],[ile_zabiera_na_orbite]]</f>
        <v>29.072100000000002</v>
      </c>
    </row>
    <row r="160" spans="1:9" x14ac:dyDescent="0.25">
      <c r="A160" s="1">
        <v>48799</v>
      </c>
      <c r="B160">
        <f t="shared" si="2"/>
        <v>29.072100000000002</v>
      </c>
      <c r="C160" t="s">
        <v>9</v>
      </c>
      <c r="D160">
        <v>21.4</v>
      </c>
      <c r="E160">
        <v>10.7</v>
      </c>
      <c r="F160">
        <f>IF(martianeum4[[#This Row],[zawartosc '[%']]]&gt;=1,martianeum4[[#This Row],[masa '[kg']]]*martianeum4[[#This Row],[zawartosc '[%']]]*0.01,0)</f>
        <v>2.2897999999999996</v>
      </c>
      <c r="G160">
        <f>martianeum4[[#This Row],[stan_magazynu '[kg']]]+martianeum4[[#This Row],[ile_kg_materiału_z_ładunku]]</f>
        <v>31.361900000000002</v>
      </c>
      <c r="H160">
        <f>IF(martianeum4[[#This Row],[stan_po_wydobyciu_z_ładunku]]&gt;=100,100,0)</f>
        <v>0</v>
      </c>
      <c r="I160">
        <f>martianeum4[[#This Row],[stan_po_wydobyciu_z_ładunku]]-martianeum4[[#This Row],[ile_zabiera_na_orbite]]</f>
        <v>31.361900000000002</v>
      </c>
    </row>
    <row r="161" spans="1:9" x14ac:dyDescent="0.25">
      <c r="A161" s="1">
        <v>48800</v>
      </c>
      <c r="B161">
        <f t="shared" si="2"/>
        <v>31.361900000000002</v>
      </c>
      <c r="C161" t="s">
        <v>15</v>
      </c>
      <c r="D161">
        <v>25.6</v>
      </c>
      <c r="E161">
        <v>3.1</v>
      </c>
      <c r="F161">
        <f>IF(martianeum4[[#This Row],[zawartosc '[%']]]&gt;=1,martianeum4[[#This Row],[masa '[kg']]]*martianeum4[[#This Row],[zawartosc '[%']]]*0.01,0)</f>
        <v>0.79360000000000019</v>
      </c>
      <c r="G161">
        <f>martianeum4[[#This Row],[stan_magazynu '[kg']]]+martianeum4[[#This Row],[ile_kg_materiału_z_ładunku]]</f>
        <v>32.155500000000004</v>
      </c>
      <c r="H161">
        <f>IF(martianeum4[[#This Row],[stan_po_wydobyciu_z_ładunku]]&gt;=100,100,0)</f>
        <v>0</v>
      </c>
      <c r="I161">
        <f>martianeum4[[#This Row],[stan_po_wydobyciu_z_ładunku]]-martianeum4[[#This Row],[ile_zabiera_na_orbite]]</f>
        <v>32.155500000000004</v>
      </c>
    </row>
    <row r="162" spans="1:9" x14ac:dyDescent="0.25">
      <c r="A162" s="1">
        <v>48801</v>
      </c>
      <c r="B162">
        <f t="shared" si="2"/>
        <v>32.155500000000004</v>
      </c>
      <c r="C162" t="s">
        <v>15</v>
      </c>
      <c r="D162">
        <v>15.7</v>
      </c>
      <c r="E162">
        <v>5.0999999999999996</v>
      </c>
      <c r="F162">
        <f>IF(martianeum4[[#This Row],[zawartosc '[%']]]&gt;=1,martianeum4[[#This Row],[masa '[kg']]]*martianeum4[[#This Row],[zawartosc '[%']]]*0.01,0)</f>
        <v>0.80069999999999997</v>
      </c>
      <c r="G162">
        <f>martianeum4[[#This Row],[stan_magazynu '[kg']]]+martianeum4[[#This Row],[ile_kg_materiału_z_ładunku]]</f>
        <v>32.956200000000003</v>
      </c>
      <c r="H162">
        <f>IF(martianeum4[[#This Row],[stan_po_wydobyciu_z_ładunku]]&gt;=100,100,0)</f>
        <v>0</v>
      </c>
      <c r="I162">
        <f>martianeum4[[#This Row],[stan_po_wydobyciu_z_ładunku]]-martianeum4[[#This Row],[ile_zabiera_na_orbite]]</f>
        <v>32.956200000000003</v>
      </c>
    </row>
    <row r="163" spans="1:9" x14ac:dyDescent="0.25">
      <c r="A163" s="1">
        <v>48802</v>
      </c>
      <c r="B163">
        <f t="shared" si="2"/>
        <v>32.956200000000003</v>
      </c>
      <c r="C163" t="s">
        <v>6</v>
      </c>
      <c r="D163">
        <v>27.3</v>
      </c>
      <c r="E163">
        <v>11</v>
      </c>
      <c r="F163">
        <f>IF(martianeum4[[#This Row],[zawartosc '[%']]]&gt;=1,martianeum4[[#This Row],[masa '[kg']]]*martianeum4[[#This Row],[zawartosc '[%']]]*0.01,0)</f>
        <v>3.0030000000000001</v>
      </c>
      <c r="G163">
        <f>martianeum4[[#This Row],[stan_magazynu '[kg']]]+martianeum4[[#This Row],[ile_kg_materiału_z_ładunku]]</f>
        <v>35.959200000000003</v>
      </c>
      <c r="H163">
        <f>IF(martianeum4[[#This Row],[stan_po_wydobyciu_z_ładunku]]&gt;=100,100,0)</f>
        <v>0</v>
      </c>
      <c r="I163">
        <f>martianeum4[[#This Row],[stan_po_wydobyciu_z_ładunku]]-martianeum4[[#This Row],[ile_zabiera_na_orbite]]</f>
        <v>35.959200000000003</v>
      </c>
    </row>
    <row r="164" spans="1:9" x14ac:dyDescent="0.25">
      <c r="A164" s="1">
        <v>48803</v>
      </c>
      <c r="B164">
        <f t="shared" si="2"/>
        <v>35.959200000000003</v>
      </c>
      <c r="C164" t="s">
        <v>25</v>
      </c>
      <c r="D164">
        <v>28.4</v>
      </c>
      <c r="E164">
        <v>2.7</v>
      </c>
      <c r="F164">
        <f>IF(martianeum4[[#This Row],[zawartosc '[%']]]&gt;=1,martianeum4[[#This Row],[masa '[kg']]]*martianeum4[[#This Row],[zawartosc '[%']]]*0.01,0)</f>
        <v>0.76680000000000004</v>
      </c>
      <c r="G164">
        <f>martianeum4[[#This Row],[stan_magazynu '[kg']]]+martianeum4[[#This Row],[ile_kg_materiału_z_ładunku]]</f>
        <v>36.726000000000006</v>
      </c>
      <c r="H164">
        <f>IF(martianeum4[[#This Row],[stan_po_wydobyciu_z_ładunku]]&gt;=100,100,0)</f>
        <v>0</v>
      </c>
      <c r="I164">
        <f>martianeum4[[#This Row],[stan_po_wydobyciu_z_ładunku]]-martianeum4[[#This Row],[ile_zabiera_na_orbite]]</f>
        <v>36.726000000000006</v>
      </c>
    </row>
    <row r="165" spans="1:9" x14ac:dyDescent="0.25">
      <c r="A165" s="1">
        <v>48804</v>
      </c>
      <c r="B165">
        <f t="shared" si="2"/>
        <v>36.726000000000006</v>
      </c>
      <c r="C165" t="s">
        <v>11</v>
      </c>
      <c r="D165">
        <v>22</v>
      </c>
      <c r="E165">
        <v>3.3</v>
      </c>
      <c r="F165">
        <f>IF(martianeum4[[#This Row],[zawartosc '[%']]]&gt;=1,martianeum4[[#This Row],[masa '[kg']]]*martianeum4[[#This Row],[zawartosc '[%']]]*0.01,0)</f>
        <v>0.72599999999999998</v>
      </c>
      <c r="G165">
        <f>martianeum4[[#This Row],[stan_magazynu '[kg']]]+martianeum4[[#This Row],[ile_kg_materiału_z_ładunku]]</f>
        <v>37.452000000000005</v>
      </c>
      <c r="H165">
        <f>IF(martianeum4[[#This Row],[stan_po_wydobyciu_z_ładunku]]&gt;=100,100,0)</f>
        <v>0</v>
      </c>
      <c r="I165">
        <f>martianeum4[[#This Row],[stan_po_wydobyciu_z_ładunku]]-martianeum4[[#This Row],[ile_zabiera_na_orbite]]</f>
        <v>37.452000000000005</v>
      </c>
    </row>
    <row r="166" spans="1:9" x14ac:dyDescent="0.25">
      <c r="A166" s="1">
        <v>48805</v>
      </c>
      <c r="B166">
        <f t="shared" si="2"/>
        <v>37.452000000000005</v>
      </c>
      <c r="C166" t="s">
        <v>8</v>
      </c>
      <c r="D166">
        <v>19.399999999999999</v>
      </c>
      <c r="E166">
        <v>0</v>
      </c>
      <c r="F166">
        <f>IF(martianeum4[[#This Row],[zawartosc '[%']]]&gt;=1,martianeum4[[#This Row],[masa '[kg']]]*martianeum4[[#This Row],[zawartosc '[%']]]*0.01,0)</f>
        <v>0</v>
      </c>
      <c r="G166">
        <f>martianeum4[[#This Row],[stan_magazynu '[kg']]]+martianeum4[[#This Row],[ile_kg_materiału_z_ładunku]]</f>
        <v>37.452000000000005</v>
      </c>
      <c r="H166">
        <f>IF(martianeum4[[#This Row],[stan_po_wydobyciu_z_ładunku]]&gt;=100,100,0)</f>
        <v>0</v>
      </c>
      <c r="I166">
        <f>martianeum4[[#This Row],[stan_po_wydobyciu_z_ładunku]]-martianeum4[[#This Row],[ile_zabiera_na_orbite]]</f>
        <v>37.452000000000005</v>
      </c>
    </row>
    <row r="167" spans="1:9" x14ac:dyDescent="0.25">
      <c r="A167" s="1">
        <v>48806</v>
      </c>
      <c r="B167">
        <f t="shared" si="2"/>
        <v>37.452000000000005</v>
      </c>
      <c r="C167" t="s">
        <v>15</v>
      </c>
      <c r="D167">
        <v>22.7</v>
      </c>
      <c r="E167">
        <v>14.8</v>
      </c>
      <c r="F167">
        <f>IF(martianeum4[[#This Row],[zawartosc '[%']]]&gt;=1,martianeum4[[#This Row],[masa '[kg']]]*martianeum4[[#This Row],[zawartosc '[%']]]*0.01,0)</f>
        <v>3.3595999999999999</v>
      </c>
      <c r="G167">
        <f>martianeum4[[#This Row],[stan_magazynu '[kg']]]+martianeum4[[#This Row],[ile_kg_materiału_z_ładunku]]</f>
        <v>40.811600000000006</v>
      </c>
      <c r="H167">
        <f>IF(martianeum4[[#This Row],[stan_po_wydobyciu_z_ładunku]]&gt;=100,100,0)</f>
        <v>0</v>
      </c>
      <c r="I167">
        <f>martianeum4[[#This Row],[stan_po_wydobyciu_z_ładunku]]-martianeum4[[#This Row],[ile_zabiera_na_orbite]]</f>
        <v>40.811600000000006</v>
      </c>
    </row>
    <row r="168" spans="1:9" x14ac:dyDescent="0.25">
      <c r="A168" s="1">
        <v>48807</v>
      </c>
      <c r="B168">
        <f t="shared" si="2"/>
        <v>40.811600000000006</v>
      </c>
      <c r="C168" t="s">
        <v>7</v>
      </c>
      <c r="D168">
        <v>22.6</v>
      </c>
      <c r="E168">
        <v>16.5</v>
      </c>
      <c r="F168">
        <f>IF(martianeum4[[#This Row],[zawartosc '[%']]]&gt;=1,martianeum4[[#This Row],[masa '[kg']]]*martianeum4[[#This Row],[zawartosc '[%']]]*0.01,0)</f>
        <v>3.7290000000000005</v>
      </c>
      <c r="G168">
        <f>martianeum4[[#This Row],[stan_magazynu '[kg']]]+martianeum4[[#This Row],[ile_kg_materiału_z_ładunku]]</f>
        <v>44.540600000000005</v>
      </c>
      <c r="H168">
        <f>IF(martianeum4[[#This Row],[stan_po_wydobyciu_z_ładunku]]&gt;=100,100,0)</f>
        <v>0</v>
      </c>
      <c r="I168">
        <f>martianeum4[[#This Row],[stan_po_wydobyciu_z_ładunku]]-martianeum4[[#This Row],[ile_zabiera_na_orbite]]</f>
        <v>44.540600000000005</v>
      </c>
    </row>
    <row r="169" spans="1:9" x14ac:dyDescent="0.25">
      <c r="A169" s="1">
        <v>48808</v>
      </c>
      <c r="B169">
        <f t="shared" si="2"/>
        <v>44.540600000000005</v>
      </c>
      <c r="C169" t="s">
        <v>17</v>
      </c>
      <c r="D169">
        <v>26.1</v>
      </c>
      <c r="E169">
        <v>0</v>
      </c>
      <c r="F169">
        <f>IF(martianeum4[[#This Row],[zawartosc '[%']]]&gt;=1,martianeum4[[#This Row],[masa '[kg']]]*martianeum4[[#This Row],[zawartosc '[%']]]*0.01,0)</f>
        <v>0</v>
      </c>
      <c r="G169">
        <f>martianeum4[[#This Row],[stan_magazynu '[kg']]]+martianeum4[[#This Row],[ile_kg_materiału_z_ładunku]]</f>
        <v>44.540600000000005</v>
      </c>
      <c r="H169">
        <f>IF(martianeum4[[#This Row],[stan_po_wydobyciu_z_ładunku]]&gt;=100,100,0)</f>
        <v>0</v>
      </c>
      <c r="I169">
        <f>martianeum4[[#This Row],[stan_po_wydobyciu_z_ładunku]]-martianeum4[[#This Row],[ile_zabiera_na_orbite]]</f>
        <v>44.540600000000005</v>
      </c>
    </row>
    <row r="170" spans="1:9" x14ac:dyDescent="0.25">
      <c r="A170" s="1">
        <v>48809</v>
      </c>
      <c r="B170">
        <f t="shared" si="2"/>
        <v>44.540600000000005</v>
      </c>
      <c r="C170" t="s">
        <v>15</v>
      </c>
      <c r="D170">
        <v>27.6</v>
      </c>
      <c r="E170">
        <v>6.7</v>
      </c>
      <c r="F170">
        <f>IF(martianeum4[[#This Row],[zawartosc '[%']]]&gt;=1,martianeum4[[#This Row],[masa '[kg']]]*martianeum4[[#This Row],[zawartosc '[%']]]*0.01,0)</f>
        <v>1.8492000000000002</v>
      </c>
      <c r="G170">
        <f>martianeum4[[#This Row],[stan_magazynu '[kg']]]+martianeum4[[#This Row],[ile_kg_materiału_z_ładunku]]</f>
        <v>46.389800000000008</v>
      </c>
      <c r="H170">
        <f>IF(martianeum4[[#This Row],[stan_po_wydobyciu_z_ładunku]]&gt;=100,100,0)</f>
        <v>0</v>
      </c>
      <c r="I170">
        <f>martianeum4[[#This Row],[stan_po_wydobyciu_z_ładunku]]-martianeum4[[#This Row],[ile_zabiera_na_orbite]]</f>
        <v>46.389800000000008</v>
      </c>
    </row>
    <row r="171" spans="1:9" x14ac:dyDescent="0.25">
      <c r="A171" s="1">
        <v>48810</v>
      </c>
      <c r="B171">
        <f t="shared" si="2"/>
        <v>46.389800000000008</v>
      </c>
      <c r="C171" t="s">
        <v>12</v>
      </c>
      <c r="D171">
        <v>13.2</v>
      </c>
      <c r="E171">
        <v>0</v>
      </c>
      <c r="F171">
        <f>IF(martianeum4[[#This Row],[zawartosc '[%']]]&gt;=1,martianeum4[[#This Row],[masa '[kg']]]*martianeum4[[#This Row],[zawartosc '[%']]]*0.01,0)</f>
        <v>0</v>
      </c>
      <c r="G171">
        <f>martianeum4[[#This Row],[stan_magazynu '[kg']]]+martianeum4[[#This Row],[ile_kg_materiału_z_ładunku]]</f>
        <v>46.389800000000008</v>
      </c>
      <c r="H171">
        <f>IF(martianeum4[[#This Row],[stan_po_wydobyciu_z_ładunku]]&gt;=100,100,0)</f>
        <v>0</v>
      </c>
      <c r="I171">
        <f>martianeum4[[#This Row],[stan_po_wydobyciu_z_ładunku]]-martianeum4[[#This Row],[ile_zabiera_na_orbite]]</f>
        <v>46.389800000000008</v>
      </c>
    </row>
    <row r="172" spans="1:9" x14ac:dyDescent="0.25">
      <c r="A172" s="1">
        <v>48811</v>
      </c>
      <c r="B172">
        <f t="shared" si="2"/>
        <v>46.389800000000008</v>
      </c>
      <c r="C172" t="s">
        <v>21</v>
      </c>
      <c r="D172">
        <v>22</v>
      </c>
      <c r="E172">
        <v>0</v>
      </c>
      <c r="F172">
        <f>IF(martianeum4[[#This Row],[zawartosc '[%']]]&gt;=1,martianeum4[[#This Row],[masa '[kg']]]*martianeum4[[#This Row],[zawartosc '[%']]]*0.01,0)</f>
        <v>0</v>
      </c>
      <c r="G172">
        <f>martianeum4[[#This Row],[stan_magazynu '[kg']]]+martianeum4[[#This Row],[ile_kg_materiału_z_ładunku]]</f>
        <v>46.389800000000008</v>
      </c>
      <c r="H172">
        <f>IF(martianeum4[[#This Row],[stan_po_wydobyciu_z_ładunku]]&gt;=100,100,0)</f>
        <v>0</v>
      </c>
      <c r="I172">
        <f>martianeum4[[#This Row],[stan_po_wydobyciu_z_ładunku]]-martianeum4[[#This Row],[ile_zabiera_na_orbite]]</f>
        <v>46.389800000000008</v>
      </c>
    </row>
    <row r="173" spans="1:9" x14ac:dyDescent="0.25">
      <c r="A173" s="1">
        <v>48812</v>
      </c>
      <c r="B173">
        <f t="shared" si="2"/>
        <v>46.389800000000008</v>
      </c>
      <c r="C173" t="s">
        <v>9</v>
      </c>
      <c r="D173">
        <v>10.8</v>
      </c>
      <c r="E173">
        <v>7.6</v>
      </c>
      <c r="F173">
        <f>IF(martianeum4[[#This Row],[zawartosc '[%']]]&gt;=1,martianeum4[[#This Row],[masa '[kg']]]*martianeum4[[#This Row],[zawartosc '[%']]]*0.01,0)</f>
        <v>0.82079999999999997</v>
      </c>
      <c r="G173">
        <f>martianeum4[[#This Row],[stan_magazynu '[kg']]]+martianeum4[[#This Row],[ile_kg_materiału_z_ładunku]]</f>
        <v>47.210600000000007</v>
      </c>
      <c r="H173">
        <f>IF(martianeum4[[#This Row],[stan_po_wydobyciu_z_ładunku]]&gt;=100,100,0)</f>
        <v>0</v>
      </c>
      <c r="I173">
        <f>martianeum4[[#This Row],[stan_po_wydobyciu_z_ładunku]]-martianeum4[[#This Row],[ile_zabiera_na_orbite]]</f>
        <v>47.210600000000007</v>
      </c>
    </row>
    <row r="174" spans="1:9" x14ac:dyDescent="0.25">
      <c r="A174" s="1">
        <v>48813</v>
      </c>
      <c r="B174">
        <f t="shared" si="2"/>
        <v>47.210600000000007</v>
      </c>
      <c r="C174" t="s">
        <v>10</v>
      </c>
      <c r="D174">
        <v>15.6</v>
      </c>
      <c r="E174">
        <v>38.4</v>
      </c>
      <c r="F174">
        <f>IF(martianeum4[[#This Row],[zawartosc '[%']]]&gt;=1,martianeum4[[#This Row],[masa '[kg']]]*martianeum4[[#This Row],[zawartosc '[%']]]*0.01,0)</f>
        <v>5.9904000000000002</v>
      </c>
      <c r="G174">
        <f>martianeum4[[#This Row],[stan_magazynu '[kg']]]+martianeum4[[#This Row],[ile_kg_materiału_z_ładunku]]</f>
        <v>53.201000000000008</v>
      </c>
      <c r="H174">
        <f>IF(martianeum4[[#This Row],[stan_po_wydobyciu_z_ładunku]]&gt;=100,100,0)</f>
        <v>0</v>
      </c>
      <c r="I174">
        <f>martianeum4[[#This Row],[stan_po_wydobyciu_z_ładunku]]-martianeum4[[#This Row],[ile_zabiera_na_orbite]]</f>
        <v>53.201000000000008</v>
      </c>
    </row>
    <row r="175" spans="1:9" x14ac:dyDescent="0.25">
      <c r="A175" s="1">
        <v>48814</v>
      </c>
      <c r="B175">
        <f t="shared" si="2"/>
        <v>53.201000000000008</v>
      </c>
      <c r="C175" t="s">
        <v>26</v>
      </c>
      <c r="D175">
        <v>11.7</v>
      </c>
      <c r="E175">
        <v>0.5</v>
      </c>
      <c r="F175">
        <f>IF(martianeum4[[#This Row],[zawartosc '[%']]]&gt;=1,martianeum4[[#This Row],[masa '[kg']]]*martianeum4[[#This Row],[zawartosc '[%']]]*0.01,0)</f>
        <v>0</v>
      </c>
      <c r="G175">
        <f>martianeum4[[#This Row],[stan_magazynu '[kg']]]+martianeum4[[#This Row],[ile_kg_materiału_z_ładunku]]</f>
        <v>53.201000000000008</v>
      </c>
      <c r="H175">
        <f>IF(martianeum4[[#This Row],[stan_po_wydobyciu_z_ładunku]]&gt;=100,100,0)</f>
        <v>0</v>
      </c>
      <c r="I175">
        <f>martianeum4[[#This Row],[stan_po_wydobyciu_z_ładunku]]-martianeum4[[#This Row],[ile_zabiera_na_orbite]]</f>
        <v>53.201000000000008</v>
      </c>
    </row>
    <row r="176" spans="1:9" x14ac:dyDescent="0.25">
      <c r="A176" s="1">
        <v>48815</v>
      </c>
      <c r="B176">
        <f t="shared" si="2"/>
        <v>53.201000000000008</v>
      </c>
      <c r="C176" t="s">
        <v>10</v>
      </c>
      <c r="D176">
        <v>27.2</v>
      </c>
      <c r="E176">
        <v>8.3000000000000007</v>
      </c>
      <c r="F176">
        <f>IF(martianeum4[[#This Row],[zawartosc '[%']]]&gt;=1,martianeum4[[#This Row],[masa '[kg']]]*martianeum4[[#This Row],[zawartosc '[%']]]*0.01,0)</f>
        <v>2.2576000000000001</v>
      </c>
      <c r="G176">
        <f>martianeum4[[#This Row],[stan_magazynu '[kg']]]+martianeum4[[#This Row],[ile_kg_materiału_z_ładunku]]</f>
        <v>55.458600000000004</v>
      </c>
      <c r="H176">
        <f>IF(martianeum4[[#This Row],[stan_po_wydobyciu_z_ładunku]]&gt;=100,100,0)</f>
        <v>0</v>
      </c>
      <c r="I176">
        <f>martianeum4[[#This Row],[stan_po_wydobyciu_z_ładunku]]-martianeum4[[#This Row],[ile_zabiera_na_orbite]]</f>
        <v>55.458600000000004</v>
      </c>
    </row>
    <row r="177" spans="1:9" x14ac:dyDescent="0.25">
      <c r="A177" s="1">
        <v>48816</v>
      </c>
      <c r="B177">
        <f t="shared" si="2"/>
        <v>55.458600000000004</v>
      </c>
      <c r="C177" t="s">
        <v>10</v>
      </c>
      <c r="D177">
        <v>24.7</v>
      </c>
      <c r="E177">
        <v>28.9</v>
      </c>
      <c r="F177">
        <f>IF(martianeum4[[#This Row],[zawartosc '[%']]]&gt;=1,martianeum4[[#This Row],[masa '[kg']]]*martianeum4[[#This Row],[zawartosc '[%']]]*0.01,0)</f>
        <v>7.1382999999999992</v>
      </c>
      <c r="G177">
        <f>martianeum4[[#This Row],[stan_magazynu '[kg']]]+martianeum4[[#This Row],[ile_kg_materiału_z_ładunku]]</f>
        <v>62.596900000000005</v>
      </c>
      <c r="H177">
        <f>IF(martianeum4[[#This Row],[stan_po_wydobyciu_z_ładunku]]&gt;=100,100,0)</f>
        <v>0</v>
      </c>
      <c r="I177">
        <f>martianeum4[[#This Row],[stan_po_wydobyciu_z_ładunku]]-martianeum4[[#This Row],[ile_zabiera_na_orbite]]</f>
        <v>62.596900000000005</v>
      </c>
    </row>
    <row r="178" spans="1:9" x14ac:dyDescent="0.25">
      <c r="A178" s="1">
        <v>48817</v>
      </c>
      <c r="B178">
        <f t="shared" si="2"/>
        <v>62.596900000000005</v>
      </c>
      <c r="C178" t="s">
        <v>11</v>
      </c>
      <c r="D178">
        <v>18.2</v>
      </c>
      <c r="E178">
        <v>12.5</v>
      </c>
      <c r="F178">
        <f>IF(martianeum4[[#This Row],[zawartosc '[%']]]&gt;=1,martianeum4[[#This Row],[masa '[kg']]]*martianeum4[[#This Row],[zawartosc '[%']]]*0.01,0)</f>
        <v>2.2749999999999999</v>
      </c>
      <c r="G178">
        <f>martianeum4[[#This Row],[stan_magazynu '[kg']]]+martianeum4[[#This Row],[ile_kg_materiału_z_ładunku]]</f>
        <v>64.871900000000011</v>
      </c>
      <c r="H178">
        <f>IF(martianeum4[[#This Row],[stan_po_wydobyciu_z_ładunku]]&gt;=100,100,0)</f>
        <v>0</v>
      </c>
      <c r="I178">
        <f>martianeum4[[#This Row],[stan_po_wydobyciu_z_ładunku]]-martianeum4[[#This Row],[ile_zabiera_na_orbite]]</f>
        <v>64.871900000000011</v>
      </c>
    </row>
    <row r="179" spans="1:9" x14ac:dyDescent="0.25">
      <c r="A179" s="1">
        <v>48818</v>
      </c>
      <c r="B179">
        <f t="shared" si="2"/>
        <v>64.871900000000011</v>
      </c>
      <c r="C179" t="s">
        <v>11</v>
      </c>
      <c r="D179">
        <v>14.6</v>
      </c>
      <c r="E179">
        <v>17.899999999999999</v>
      </c>
      <c r="F179">
        <f>IF(martianeum4[[#This Row],[zawartosc '[%']]]&gt;=1,martianeum4[[#This Row],[masa '[kg']]]*martianeum4[[#This Row],[zawartosc '[%']]]*0.01,0)</f>
        <v>2.6133999999999999</v>
      </c>
      <c r="G179">
        <f>martianeum4[[#This Row],[stan_magazynu '[kg']]]+martianeum4[[#This Row],[ile_kg_materiału_z_ładunku]]</f>
        <v>67.485300000000009</v>
      </c>
      <c r="H179">
        <f>IF(martianeum4[[#This Row],[stan_po_wydobyciu_z_ładunku]]&gt;=100,100,0)</f>
        <v>0</v>
      </c>
      <c r="I179">
        <f>martianeum4[[#This Row],[stan_po_wydobyciu_z_ładunku]]-martianeum4[[#This Row],[ile_zabiera_na_orbite]]</f>
        <v>67.485300000000009</v>
      </c>
    </row>
    <row r="180" spans="1:9" x14ac:dyDescent="0.25">
      <c r="A180" s="1">
        <v>48819</v>
      </c>
      <c r="B180">
        <f t="shared" si="2"/>
        <v>67.485300000000009</v>
      </c>
      <c r="C180" t="s">
        <v>11</v>
      </c>
      <c r="D180">
        <v>16.5</v>
      </c>
      <c r="E180">
        <v>13.9</v>
      </c>
      <c r="F180">
        <f>IF(martianeum4[[#This Row],[zawartosc '[%']]]&gt;=1,martianeum4[[#This Row],[masa '[kg']]]*martianeum4[[#This Row],[zawartosc '[%']]]*0.01,0)</f>
        <v>2.2934999999999999</v>
      </c>
      <c r="G180">
        <f>martianeum4[[#This Row],[stan_magazynu '[kg']]]+martianeum4[[#This Row],[ile_kg_materiału_z_ładunku]]</f>
        <v>69.778800000000004</v>
      </c>
      <c r="H180">
        <f>IF(martianeum4[[#This Row],[stan_po_wydobyciu_z_ładunku]]&gt;=100,100,0)</f>
        <v>0</v>
      </c>
      <c r="I180">
        <f>martianeum4[[#This Row],[stan_po_wydobyciu_z_ładunku]]-martianeum4[[#This Row],[ile_zabiera_na_orbite]]</f>
        <v>69.778800000000004</v>
      </c>
    </row>
    <row r="181" spans="1:9" x14ac:dyDescent="0.25">
      <c r="A181" s="1">
        <v>48820</v>
      </c>
      <c r="B181">
        <f t="shared" si="2"/>
        <v>69.778800000000004</v>
      </c>
      <c r="C181" t="s">
        <v>18</v>
      </c>
      <c r="D181">
        <v>29.4</v>
      </c>
      <c r="E181">
        <v>0</v>
      </c>
      <c r="F181">
        <f>IF(martianeum4[[#This Row],[zawartosc '[%']]]&gt;=1,martianeum4[[#This Row],[masa '[kg']]]*martianeum4[[#This Row],[zawartosc '[%']]]*0.01,0)</f>
        <v>0</v>
      </c>
      <c r="G181">
        <f>martianeum4[[#This Row],[stan_magazynu '[kg']]]+martianeum4[[#This Row],[ile_kg_materiału_z_ładunku]]</f>
        <v>69.778800000000004</v>
      </c>
      <c r="H181">
        <f>IF(martianeum4[[#This Row],[stan_po_wydobyciu_z_ładunku]]&gt;=100,100,0)</f>
        <v>0</v>
      </c>
      <c r="I181">
        <f>martianeum4[[#This Row],[stan_po_wydobyciu_z_ładunku]]-martianeum4[[#This Row],[ile_zabiera_na_orbite]]</f>
        <v>69.778800000000004</v>
      </c>
    </row>
    <row r="182" spans="1:9" x14ac:dyDescent="0.25">
      <c r="A182" s="1">
        <v>48821</v>
      </c>
      <c r="B182">
        <f t="shared" si="2"/>
        <v>69.778800000000004</v>
      </c>
      <c r="C182" t="s">
        <v>10</v>
      </c>
      <c r="D182">
        <v>17.899999999999999</v>
      </c>
      <c r="E182">
        <v>0</v>
      </c>
      <c r="F182">
        <f>IF(martianeum4[[#This Row],[zawartosc '[%']]]&gt;=1,martianeum4[[#This Row],[masa '[kg']]]*martianeum4[[#This Row],[zawartosc '[%']]]*0.01,0)</f>
        <v>0</v>
      </c>
      <c r="G182">
        <f>martianeum4[[#This Row],[stan_magazynu '[kg']]]+martianeum4[[#This Row],[ile_kg_materiału_z_ładunku]]</f>
        <v>69.778800000000004</v>
      </c>
      <c r="H182">
        <f>IF(martianeum4[[#This Row],[stan_po_wydobyciu_z_ładunku]]&gt;=100,100,0)</f>
        <v>0</v>
      </c>
      <c r="I182">
        <f>martianeum4[[#This Row],[stan_po_wydobyciu_z_ładunku]]-martianeum4[[#This Row],[ile_zabiera_na_orbite]]</f>
        <v>69.778800000000004</v>
      </c>
    </row>
    <row r="183" spans="1:9" x14ac:dyDescent="0.25">
      <c r="A183" s="1">
        <v>48822</v>
      </c>
      <c r="B183">
        <f t="shared" si="2"/>
        <v>69.778800000000004</v>
      </c>
      <c r="C183" t="s">
        <v>17</v>
      </c>
      <c r="D183">
        <v>29.8</v>
      </c>
      <c r="E183">
        <v>0</v>
      </c>
      <c r="F183">
        <f>IF(martianeum4[[#This Row],[zawartosc '[%']]]&gt;=1,martianeum4[[#This Row],[masa '[kg']]]*martianeum4[[#This Row],[zawartosc '[%']]]*0.01,0)</f>
        <v>0</v>
      </c>
      <c r="G183">
        <f>martianeum4[[#This Row],[stan_magazynu '[kg']]]+martianeum4[[#This Row],[ile_kg_materiału_z_ładunku]]</f>
        <v>69.778800000000004</v>
      </c>
      <c r="H183">
        <f>IF(martianeum4[[#This Row],[stan_po_wydobyciu_z_ładunku]]&gt;=100,100,0)</f>
        <v>0</v>
      </c>
      <c r="I183">
        <f>martianeum4[[#This Row],[stan_po_wydobyciu_z_ładunku]]-martianeum4[[#This Row],[ile_zabiera_na_orbite]]</f>
        <v>69.778800000000004</v>
      </c>
    </row>
    <row r="184" spans="1:9" x14ac:dyDescent="0.25">
      <c r="A184" s="1">
        <v>48823</v>
      </c>
      <c r="B184">
        <f t="shared" si="2"/>
        <v>69.778800000000004</v>
      </c>
      <c r="C184" t="s">
        <v>4</v>
      </c>
      <c r="D184">
        <v>18.7</v>
      </c>
      <c r="E184">
        <v>0</v>
      </c>
      <c r="F184">
        <f>IF(martianeum4[[#This Row],[zawartosc '[%']]]&gt;=1,martianeum4[[#This Row],[masa '[kg']]]*martianeum4[[#This Row],[zawartosc '[%']]]*0.01,0)</f>
        <v>0</v>
      </c>
      <c r="G184">
        <f>martianeum4[[#This Row],[stan_magazynu '[kg']]]+martianeum4[[#This Row],[ile_kg_materiału_z_ładunku]]</f>
        <v>69.778800000000004</v>
      </c>
      <c r="H184">
        <f>IF(martianeum4[[#This Row],[stan_po_wydobyciu_z_ładunku]]&gt;=100,100,0)</f>
        <v>0</v>
      </c>
      <c r="I184">
        <f>martianeum4[[#This Row],[stan_po_wydobyciu_z_ładunku]]-martianeum4[[#This Row],[ile_zabiera_na_orbite]]</f>
        <v>69.778800000000004</v>
      </c>
    </row>
    <row r="185" spans="1:9" x14ac:dyDescent="0.25">
      <c r="A185" s="1">
        <v>48824</v>
      </c>
      <c r="B185">
        <f t="shared" si="2"/>
        <v>69.778800000000004</v>
      </c>
      <c r="C185" t="s">
        <v>12</v>
      </c>
      <c r="D185">
        <v>24.3</v>
      </c>
      <c r="E185">
        <v>7.8</v>
      </c>
      <c r="F185">
        <f>IF(martianeum4[[#This Row],[zawartosc '[%']]]&gt;=1,martianeum4[[#This Row],[masa '[kg']]]*martianeum4[[#This Row],[zawartosc '[%']]]*0.01,0)</f>
        <v>1.8954</v>
      </c>
      <c r="G185">
        <f>martianeum4[[#This Row],[stan_magazynu '[kg']]]+martianeum4[[#This Row],[ile_kg_materiału_z_ładunku]]</f>
        <v>71.674199999999999</v>
      </c>
      <c r="H185">
        <f>IF(martianeum4[[#This Row],[stan_po_wydobyciu_z_ładunku]]&gt;=100,100,0)</f>
        <v>0</v>
      </c>
      <c r="I185">
        <f>martianeum4[[#This Row],[stan_po_wydobyciu_z_ładunku]]-martianeum4[[#This Row],[ile_zabiera_na_orbite]]</f>
        <v>71.674199999999999</v>
      </c>
    </row>
    <row r="186" spans="1:9" x14ac:dyDescent="0.25">
      <c r="A186" s="1">
        <v>48825</v>
      </c>
      <c r="B186">
        <f t="shared" si="2"/>
        <v>71.674199999999999</v>
      </c>
      <c r="C186" t="s">
        <v>13</v>
      </c>
      <c r="D186">
        <v>29.3</v>
      </c>
      <c r="E186">
        <v>4.5999999999999996</v>
      </c>
      <c r="F186">
        <f>IF(martianeum4[[#This Row],[zawartosc '[%']]]&gt;=1,martianeum4[[#This Row],[masa '[kg']]]*martianeum4[[#This Row],[zawartosc '[%']]]*0.01,0)</f>
        <v>1.3478000000000001</v>
      </c>
      <c r="G186">
        <f>martianeum4[[#This Row],[stan_magazynu '[kg']]]+martianeum4[[#This Row],[ile_kg_materiału_z_ładunku]]</f>
        <v>73.022000000000006</v>
      </c>
      <c r="H186">
        <f>IF(martianeum4[[#This Row],[stan_po_wydobyciu_z_ładunku]]&gt;=100,100,0)</f>
        <v>0</v>
      </c>
      <c r="I186">
        <f>martianeum4[[#This Row],[stan_po_wydobyciu_z_ładunku]]-martianeum4[[#This Row],[ile_zabiera_na_orbite]]</f>
        <v>73.022000000000006</v>
      </c>
    </row>
    <row r="187" spans="1:9" x14ac:dyDescent="0.25">
      <c r="A187" s="1">
        <v>48826</v>
      </c>
      <c r="B187">
        <f t="shared" si="2"/>
        <v>73.022000000000006</v>
      </c>
      <c r="C187" t="s">
        <v>7</v>
      </c>
      <c r="D187">
        <v>18.399999999999999</v>
      </c>
      <c r="E187">
        <v>0</v>
      </c>
      <c r="F187">
        <f>IF(martianeum4[[#This Row],[zawartosc '[%']]]&gt;=1,martianeum4[[#This Row],[masa '[kg']]]*martianeum4[[#This Row],[zawartosc '[%']]]*0.01,0)</f>
        <v>0</v>
      </c>
      <c r="G187">
        <f>martianeum4[[#This Row],[stan_magazynu '[kg']]]+martianeum4[[#This Row],[ile_kg_materiału_z_ładunku]]</f>
        <v>73.022000000000006</v>
      </c>
      <c r="H187">
        <f>IF(martianeum4[[#This Row],[stan_po_wydobyciu_z_ładunku]]&gt;=100,100,0)</f>
        <v>0</v>
      </c>
      <c r="I187">
        <f>martianeum4[[#This Row],[stan_po_wydobyciu_z_ładunku]]-martianeum4[[#This Row],[ile_zabiera_na_orbite]]</f>
        <v>73.022000000000006</v>
      </c>
    </row>
    <row r="188" spans="1:9" x14ac:dyDescent="0.25">
      <c r="A188" s="1">
        <v>48827</v>
      </c>
      <c r="B188">
        <f t="shared" si="2"/>
        <v>73.022000000000006</v>
      </c>
      <c r="C188" t="s">
        <v>7</v>
      </c>
      <c r="D188">
        <v>10.3</v>
      </c>
      <c r="E188">
        <v>16</v>
      </c>
      <c r="F188">
        <f>IF(martianeum4[[#This Row],[zawartosc '[%']]]&gt;=1,martianeum4[[#This Row],[masa '[kg']]]*martianeum4[[#This Row],[zawartosc '[%']]]*0.01,0)</f>
        <v>1.6480000000000001</v>
      </c>
      <c r="G188">
        <f>martianeum4[[#This Row],[stan_magazynu '[kg']]]+martianeum4[[#This Row],[ile_kg_materiału_z_ładunku]]</f>
        <v>74.67</v>
      </c>
      <c r="H188">
        <f>IF(martianeum4[[#This Row],[stan_po_wydobyciu_z_ładunku]]&gt;=100,100,0)</f>
        <v>0</v>
      </c>
      <c r="I188">
        <f>martianeum4[[#This Row],[stan_po_wydobyciu_z_ładunku]]-martianeum4[[#This Row],[ile_zabiera_na_orbite]]</f>
        <v>74.67</v>
      </c>
    </row>
    <row r="189" spans="1:9" x14ac:dyDescent="0.25">
      <c r="A189" s="1">
        <v>48828</v>
      </c>
      <c r="B189">
        <f t="shared" si="2"/>
        <v>74.67</v>
      </c>
      <c r="C189" t="s">
        <v>10</v>
      </c>
      <c r="D189">
        <v>27.5</v>
      </c>
      <c r="E189">
        <v>0</v>
      </c>
      <c r="F189">
        <f>IF(martianeum4[[#This Row],[zawartosc '[%']]]&gt;=1,martianeum4[[#This Row],[masa '[kg']]]*martianeum4[[#This Row],[zawartosc '[%']]]*0.01,0)</f>
        <v>0</v>
      </c>
      <c r="G189">
        <f>martianeum4[[#This Row],[stan_magazynu '[kg']]]+martianeum4[[#This Row],[ile_kg_materiału_z_ładunku]]</f>
        <v>74.67</v>
      </c>
      <c r="H189">
        <f>IF(martianeum4[[#This Row],[stan_po_wydobyciu_z_ładunku]]&gt;=100,100,0)</f>
        <v>0</v>
      </c>
      <c r="I189">
        <f>martianeum4[[#This Row],[stan_po_wydobyciu_z_ładunku]]-martianeum4[[#This Row],[ile_zabiera_na_orbite]]</f>
        <v>74.67</v>
      </c>
    </row>
    <row r="190" spans="1:9" x14ac:dyDescent="0.25">
      <c r="A190" s="1">
        <v>48829</v>
      </c>
      <c r="B190">
        <f t="shared" si="2"/>
        <v>74.67</v>
      </c>
      <c r="C190" t="s">
        <v>7</v>
      </c>
      <c r="D190">
        <v>20.6</v>
      </c>
      <c r="E190">
        <v>15.7</v>
      </c>
      <c r="F190">
        <f>IF(martianeum4[[#This Row],[zawartosc '[%']]]&gt;=1,martianeum4[[#This Row],[masa '[kg']]]*martianeum4[[#This Row],[zawartosc '[%']]]*0.01,0)</f>
        <v>3.2342000000000004</v>
      </c>
      <c r="G190">
        <f>martianeum4[[#This Row],[stan_magazynu '[kg']]]+martianeum4[[#This Row],[ile_kg_materiału_z_ładunku]]</f>
        <v>77.904200000000003</v>
      </c>
      <c r="H190">
        <f>IF(martianeum4[[#This Row],[stan_po_wydobyciu_z_ładunku]]&gt;=100,100,0)</f>
        <v>0</v>
      </c>
      <c r="I190">
        <f>martianeum4[[#This Row],[stan_po_wydobyciu_z_ładunku]]-martianeum4[[#This Row],[ile_zabiera_na_orbite]]</f>
        <v>77.904200000000003</v>
      </c>
    </row>
    <row r="191" spans="1:9" x14ac:dyDescent="0.25">
      <c r="A191" s="1">
        <v>48830</v>
      </c>
      <c r="B191">
        <f t="shared" si="2"/>
        <v>77.904200000000003</v>
      </c>
      <c r="C191" t="s">
        <v>11</v>
      </c>
      <c r="D191">
        <v>21.3</v>
      </c>
      <c r="E191">
        <v>0</v>
      </c>
      <c r="F191">
        <f>IF(martianeum4[[#This Row],[zawartosc '[%']]]&gt;=1,martianeum4[[#This Row],[masa '[kg']]]*martianeum4[[#This Row],[zawartosc '[%']]]*0.01,0)</f>
        <v>0</v>
      </c>
      <c r="G191">
        <f>martianeum4[[#This Row],[stan_magazynu '[kg']]]+martianeum4[[#This Row],[ile_kg_materiału_z_ładunku]]</f>
        <v>77.904200000000003</v>
      </c>
      <c r="H191">
        <f>IF(martianeum4[[#This Row],[stan_po_wydobyciu_z_ładunku]]&gt;=100,100,0)</f>
        <v>0</v>
      </c>
      <c r="I191">
        <f>martianeum4[[#This Row],[stan_po_wydobyciu_z_ładunku]]-martianeum4[[#This Row],[ile_zabiera_na_orbite]]</f>
        <v>77.904200000000003</v>
      </c>
    </row>
    <row r="192" spans="1:9" x14ac:dyDescent="0.25">
      <c r="A192" s="1">
        <v>48831</v>
      </c>
      <c r="B192">
        <f t="shared" si="2"/>
        <v>77.904200000000003</v>
      </c>
      <c r="C192" t="s">
        <v>19</v>
      </c>
      <c r="D192">
        <v>26.2</v>
      </c>
      <c r="E192">
        <v>0</v>
      </c>
      <c r="F192">
        <f>IF(martianeum4[[#This Row],[zawartosc '[%']]]&gt;=1,martianeum4[[#This Row],[masa '[kg']]]*martianeum4[[#This Row],[zawartosc '[%']]]*0.01,0)</f>
        <v>0</v>
      </c>
      <c r="G192">
        <f>martianeum4[[#This Row],[stan_magazynu '[kg']]]+martianeum4[[#This Row],[ile_kg_materiału_z_ładunku]]</f>
        <v>77.904200000000003</v>
      </c>
      <c r="H192">
        <f>IF(martianeum4[[#This Row],[stan_po_wydobyciu_z_ładunku]]&gt;=100,100,0)</f>
        <v>0</v>
      </c>
      <c r="I192">
        <f>martianeum4[[#This Row],[stan_po_wydobyciu_z_ładunku]]-martianeum4[[#This Row],[ile_zabiera_na_orbite]]</f>
        <v>77.904200000000003</v>
      </c>
    </row>
    <row r="193" spans="1:9" x14ac:dyDescent="0.25">
      <c r="A193" s="1">
        <v>48832</v>
      </c>
      <c r="B193">
        <f t="shared" si="2"/>
        <v>77.904200000000003</v>
      </c>
      <c r="C193" t="s">
        <v>10</v>
      </c>
      <c r="D193">
        <v>23.9</v>
      </c>
      <c r="E193">
        <v>0</v>
      </c>
      <c r="F193">
        <f>IF(martianeum4[[#This Row],[zawartosc '[%']]]&gt;=1,martianeum4[[#This Row],[masa '[kg']]]*martianeum4[[#This Row],[zawartosc '[%']]]*0.01,0)</f>
        <v>0</v>
      </c>
      <c r="G193">
        <f>martianeum4[[#This Row],[stan_magazynu '[kg']]]+martianeum4[[#This Row],[ile_kg_materiału_z_ładunku]]</f>
        <v>77.904200000000003</v>
      </c>
      <c r="H193">
        <f>IF(martianeum4[[#This Row],[stan_po_wydobyciu_z_ładunku]]&gt;=100,100,0)</f>
        <v>0</v>
      </c>
      <c r="I193">
        <f>martianeum4[[#This Row],[stan_po_wydobyciu_z_ładunku]]-martianeum4[[#This Row],[ile_zabiera_na_orbite]]</f>
        <v>77.904200000000003</v>
      </c>
    </row>
    <row r="194" spans="1:9" x14ac:dyDescent="0.25">
      <c r="A194" s="1">
        <v>48833</v>
      </c>
      <c r="B194">
        <f t="shared" si="2"/>
        <v>77.904200000000003</v>
      </c>
      <c r="C194" t="s">
        <v>27</v>
      </c>
      <c r="D194">
        <v>26.6</v>
      </c>
      <c r="E194">
        <v>1.6</v>
      </c>
      <c r="F194">
        <f>IF(martianeum4[[#This Row],[zawartosc '[%']]]&gt;=1,martianeum4[[#This Row],[masa '[kg']]]*martianeum4[[#This Row],[zawartosc '[%']]]*0.01,0)</f>
        <v>0.42560000000000003</v>
      </c>
      <c r="G194">
        <f>martianeum4[[#This Row],[stan_magazynu '[kg']]]+martianeum4[[#This Row],[ile_kg_materiału_z_ładunku]]</f>
        <v>78.329800000000006</v>
      </c>
      <c r="H194">
        <f>IF(martianeum4[[#This Row],[stan_po_wydobyciu_z_ładunku]]&gt;=100,100,0)</f>
        <v>0</v>
      </c>
      <c r="I194">
        <f>martianeum4[[#This Row],[stan_po_wydobyciu_z_ładunku]]-martianeum4[[#This Row],[ile_zabiera_na_orbite]]</f>
        <v>78.329800000000006</v>
      </c>
    </row>
    <row r="195" spans="1:9" x14ac:dyDescent="0.25">
      <c r="A195" s="1">
        <v>48834</v>
      </c>
      <c r="B195">
        <f t="shared" si="2"/>
        <v>78.329800000000006</v>
      </c>
      <c r="C195" t="s">
        <v>10</v>
      </c>
      <c r="D195">
        <v>18.600000000000001</v>
      </c>
      <c r="E195">
        <v>20.399999999999999</v>
      </c>
      <c r="F195">
        <f>IF(martianeum4[[#This Row],[zawartosc '[%']]]&gt;=1,martianeum4[[#This Row],[masa '[kg']]]*martianeum4[[#This Row],[zawartosc '[%']]]*0.01,0)</f>
        <v>3.7944</v>
      </c>
      <c r="G195">
        <f>martianeum4[[#This Row],[stan_magazynu '[kg']]]+martianeum4[[#This Row],[ile_kg_materiału_z_ładunku]]</f>
        <v>82.124200000000002</v>
      </c>
      <c r="H195">
        <f>IF(martianeum4[[#This Row],[stan_po_wydobyciu_z_ładunku]]&gt;=100,100,0)</f>
        <v>0</v>
      </c>
      <c r="I195">
        <f>martianeum4[[#This Row],[stan_po_wydobyciu_z_ładunku]]-martianeum4[[#This Row],[ile_zabiera_na_orbite]]</f>
        <v>82.124200000000002</v>
      </c>
    </row>
    <row r="196" spans="1:9" x14ac:dyDescent="0.25">
      <c r="A196" s="1">
        <v>48835</v>
      </c>
      <c r="B196">
        <f t="shared" ref="B196:B259" si="3">I195</f>
        <v>82.124200000000002</v>
      </c>
      <c r="C196" t="s">
        <v>18</v>
      </c>
      <c r="D196">
        <v>22.3</v>
      </c>
      <c r="E196">
        <v>1.7</v>
      </c>
      <c r="F196">
        <f>IF(martianeum4[[#This Row],[zawartosc '[%']]]&gt;=1,martianeum4[[#This Row],[masa '[kg']]]*martianeum4[[#This Row],[zawartosc '[%']]]*0.01,0)</f>
        <v>0.37910000000000005</v>
      </c>
      <c r="G196">
        <f>martianeum4[[#This Row],[stan_magazynu '[kg']]]+martianeum4[[#This Row],[ile_kg_materiału_z_ładunku]]</f>
        <v>82.503299999999996</v>
      </c>
      <c r="H196">
        <f>IF(martianeum4[[#This Row],[stan_po_wydobyciu_z_ładunku]]&gt;=100,100,0)</f>
        <v>0</v>
      </c>
      <c r="I196">
        <f>martianeum4[[#This Row],[stan_po_wydobyciu_z_ładunku]]-martianeum4[[#This Row],[ile_zabiera_na_orbite]]</f>
        <v>82.503299999999996</v>
      </c>
    </row>
    <row r="197" spans="1:9" x14ac:dyDescent="0.25">
      <c r="A197" s="1">
        <v>48836</v>
      </c>
      <c r="B197">
        <f t="shared" si="3"/>
        <v>82.503299999999996</v>
      </c>
      <c r="C197" t="s">
        <v>17</v>
      </c>
      <c r="D197">
        <v>18.399999999999999</v>
      </c>
      <c r="E197">
        <v>3.9</v>
      </c>
      <c r="F197">
        <f>IF(martianeum4[[#This Row],[zawartosc '[%']]]&gt;=1,martianeum4[[#This Row],[masa '[kg']]]*martianeum4[[#This Row],[zawartosc '[%']]]*0.01,0)</f>
        <v>0.7175999999999999</v>
      </c>
      <c r="G197">
        <f>martianeum4[[#This Row],[stan_magazynu '[kg']]]+martianeum4[[#This Row],[ile_kg_materiału_z_ładunku]]</f>
        <v>83.2209</v>
      </c>
      <c r="H197">
        <f>IF(martianeum4[[#This Row],[stan_po_wydobyciu_z_ładunku]]&gt;=100,100,0)</f>
        <v>0</v>
      </c>
      <c r="I197">
        <f>martianeum4[[#This Row],[stan_po_wydobyciu_z_ładunku]]-martianeum4[[#This Row],[ile_zabiera_na_orbite]]</f>
        <v>83.2209</v>
      </c>
    </row>
    <row r="198" spans="1:9" x14ac:dyDescent="0.25">
      <c r="A198" s="1">
        <v>48837</v>
      </c>
      <c r="B198">
        <f t="shared" si="3"/>
        <v>83.2209</v>
      </c>
      <c r="C198" t="s">
        <v>27</v>
      </c>
      <c r="D198">
        <v>28</v>
      </c>
      <c r="E198">
        <v>4.4000000000000004</v>
      </c>
      <c r="F198">
        <f>IF(martianeum4[[#This Row],[zawartosc '[%']]]&gt;=1,martianeum4[[#This Row],[masa '[kg']]]*martianeum4[[#This Row],[zawartosc '[%']]]*0.01,0)</f>
        <v>1.2320000000000002</v>
      </c>
      <c r="G198">
        <f>martianeum4[[#This Row],[stan_magazynu '[kg']]]+martianeum4[[#This Row],[ile_kg_materiału_z_ładunku]]</f>
        <v>84.4529</v>
      </c>
      <c r="H198">
        <f>IF(martianeum4[[#This Row],[stan_po_wydobyciu_z_ładunku]]&gt;=100,100,0)</f>
        <v>0</v>
      </c>
      <c r="I198">
        <f>martianeum4[[#This Row],[stan_po_wydobyciu_z_ładunku]]-martianeum4[[#This Row],[ile_zabiera_na_orbite]]</f>
        <v>84.4529</v>
      </c>
    </row>
    <row r="199" spans="1:9" x14ac:dyDescent="0.25">
      <c r="A199" s="1">
        <v>48838</v>
      </c>
      <c r="B199">
        <f t="shared" si="3"/>
        <v>84.4529</v>
      </c>
      <c r="C199" t="s">
        <v>10</v>
      </c>
      <c r="D199">
        <v>10.9</v>
      </c>
      <c r="E199">
        <v>32.9</v>
      </c>
      <c r="F199">
        <f>IF(martianeum4[[#This Row],[zawartosc '[%']]]&gt;=1,martianeum4[[#This Row],[masa '[kg']]]*martianeum4[[#This Row],[zawartosc '[%']]]*0.01,0)</f>
        <v>3.5861000000000001</v>
      </c>
      <c r="G199">
        <f>martianeum4[[#This Row],[stan_magazynu '[kg']]]+martianeum4[[#This Row],[ile_kg_materiału_z_ładunku]]</f>
        <v>88.039000000000001</v>
      </c>
      <c r="H199">
        <f>IF(martianeum4[[#This Row],[stan_po_wydobyciu_z_ładunku]]&gt;=100,100,0)</f>
        <v>0</v>
      </c>
      <c r="I199">
        <f>martianeum4[[#This Row],[stan_po_wydobyciu_z_ładunku]]-martianeum4[[#This Row],[ile_zabiera_na_orbite]]</f>
        <v>88.039000000000001</v>
      </c>
    </row>
    <row r="200" spans="1:9" x14ac:dyDescent="0.25">
      <c r="A200" s="1">
        <v>48839</v>
      </c>
      <c r="B200">
        <f t="shared" si="3"/>
        <v>88.039000000000001</v>
      </c>
      <c r="C200" t="s">
        <v>19</v>
      </c>
      <c r="D200">
        <v>25.1</v>
      </c>
      <c r="E200">
        <v>33.299999999999997</v>
      </c>
      <c r="F200">
        <f>IF(martianeum4[[#This Row],[zawartosc '[%']]]&gt;=1,martianeum4[[#This Row],[masa '[kg']]]*martianeum4[[#This Row],[zawartosc '[%']]]*0.01,0)</f>
        <v>8.3582999999999998</v>
      </c>
      <c r="G200">
        <f>martianeum4[[#This Row],[stan_magazynu '[kg']]]+martianeum4[[#This Row],[ile_kg_materiału_z_ładunku]]</f>
        <v>96.397300000000001</v>
      </c>
      <c r="H200">
        <f>IF(martianeum4[[#This Row],[stan_po_wydobyciu_z_ładunku]]&gt;=100,100,0)</f>
        <v>0</v>
      </c>
      <c r="I200">
        <f>martianeum4[[#This Row],[stan_po_wydobyciu_z_ładunku]]-martianeum4[[#This Row],[ile_zabiera_na_orbite]]</f>
        <v>96.397300000000001</v>
      </c>
    </row>
    <row r="201" spans="1:9" x14ac:dyDescent="0.25">
      <c r="A201" s="1">
        <v>48840</v>
      </c>
      <c r="B201">
        <f t="shared" si="3"/>
        <v>96.397300000000001</v>
      </c>
      <c r="C201" t="s">
        <v>28</v>
      </c>
      <c r="D201">
        <v>10.7</v>
      </c>
      <c r="E201">
        <v>0.3</v>
      </c>
      <c r="F201">
        <f>IF(martianeum4[[#This Row],[zawartosc '[%']]]&gt;=1,martianeum4[[#This Row],[masa '[kg']]]*martianeum4[[#This Row],[zawartosc '[%']]]*0.01,0)</f>
        <v>0</v>
      </c>
      <c r="G201">
        <f>martianeum4[[#This Row],[stan_magazynu '[kg']]]+martianeum4[[#This Row],[ile_kg_materiału_z_ładunku]]</f>
        <v>96.397300000000001</v>
      </c>
      <c r="H201">
        <f>IF(martianeum4[[#This Row],[stan_po_wydobyciu_z_ładunku]]&gt;=100,100,0)</f>
        <v>0</v>
      </c>
      <c r="I201">
        <f>martianeum4[[#This Row],[stan_po_wydobyciu_z_ładunku]]-martianeum4[[#This Row],[ile_zabiera_na_orbite]]</f>
        <v>96.397300000000001</v>
      </c>
    </row>
    <row r="202" spans="1:9" x14ac:dyDescent="0.25">
      <c r="A202" s="1">
        <v>48841</v>
      </c>
      <c r="B202">
        <f t="shared" si="3"/>
        <v>96.397300000000001</v>
      </c>
      <c r="C202" t="s">
        <v>10</v>
      </c>
      <c r="D202">
        <v>26.1</v>
      </c>
      <c r="E202">
        <v>31</v>
      </c>
      <c r="F202">
        <f>IF(martianeum4[[#This Row],[zawartosc '[%']]]&gt;=1,martianeum4[[#This Row],[masa '[kg']]]*martianeum4[[#This Row],[zawartosc '[%']]]*0.01,0)</f>
        <v>8.0910000000000011</v>
      </c>
      <c r="G202">
        <f>martianeum4[[#This Row],[stan_magazynu '[kg']]]+martianeum4[[#This Row],[ile_kg_materiału_z_ładunku]]</f>
        <v>104.48830000000001</v>
      </c>
      <c r="H202">
        <f>IF(martianeum4[[#This Row],[stan_po_wydobyciu_z_ładunku]]&gt;=100,100,0)</f>
        <v>100</v>
      </c>
      <c r="I202">
        <f>martianeum4[[#This Row],[stan_po_wydobyciu_z_ładunku]]-martianeum4[[#This Row],[ile_zabiera_na_orbite]]</f>
        <v>4.4883000000000095</v>
      </c>
    </row>
    <row r="203" spans="1:9" x14ac:dyDescent="0.25">
      <c r="A203" s="1">
        <v>48842</v>
      </c>
      <c r="B203">
        <f t="shared" si="3"/>
        <v>4.4883000000000095</v>
      </c>
      <c r="C203" t="s">
        <v>11</v>
      </c>
      <c r="D203">
        <v>15.2</v>
      </c>
      <c r="E203">
        <v>12.7</v>
      </c>
      <c r="F203">
        <f>IF(martianeum4[[#This Row],[zawartosc '[%']]]&gt;=1,martianeum4[[#This Row],[masa '[kg']]]*martianeum4[[#This Row],[zawartosc '[%']]]*0.01,0)</f>
        <v>1.9303999999999999</v>
      </c>
      <c r="G203">
        <f>martianeum4[[#This Row],[stan_magazynu '[kg']]]+martianeum4[[#This Row],[ile_kg_materiału_z_ładunku]]</f>
        <v>6.4187000000000092</v>
      </c>
      <c r="H203">
        <f>IF(martianeum4[[#This Row],[stan_po_wydobyciu_z_ładunku]]&gt;=100,100,0)</f>
        <v>0</v>
      </c>
      <c r="I203">
        <f>martianeum4[[#This Row],[stan_po_wydobyciu_z_ładunku]]-martianeum4[[#This Row],[ile_zabiera_na_orbite]]</f>
        <v>6.4187000000000092</v>
      </c>
    </row>
    <row r="204" spans="1:9" x14ac:dyDescent="0.25">
      <c r="A204" s="1">
        <v>48843</v>
      </c>
      <c r="B204">
        <f t="shared" si="3"/>
        <v>6.4187000000000092</v>
      </c>
      <c r="C204" t="s">
        <v>14</v>
      </c>
      <c r="D204">
        <v>28.8</v>
      </c>
      <c r="E204">
        <v>4.3</v>
      </c>
      <c r="F204">
        <f>IF(martianeum4[[#This Row],[zawartosc '[%']]]&gt;=1,martianeum4[[#This Row],[masa '[kg']]]*martianeum4[[#This Row],[zawartosc '[%']]]*0.01,0)</f>
        <v>1.2384000000000002</v>
      </c>
      <c r="G204">
        <f>martianeum4[[#This Row],[stan_magazynu '[kg']]]+martianeum4[[#This Row],[ile_kg_materiału_z_ładunku]]</f>
        <v>7.6571000000000096</v>
      </c>
      <c r="H204">
        <f>IF(martianeum4[[#This Row],[stan_po_wydobyciu_z_ładunku]]&gt;=100,100,0)</f>
        <v>0</v>
      </c>
      <c r="I204">
        <f>martianeum4[[#This Row],[stan_po_wydobyciu_z_ładunku]]-martianeum4[[#This Row],[ile_zabiera_na_orbite]]</f>
        <v>7.6571000000000096</v>
      </c>
    </row>
    <row r="205" spans="1:9" x14ac:dyDescent="0.25">
      <c r="A205" s="1">
        <v>48844</v>
      </c>
      <c r="B205">
        <f t="shared" si="3"/>
        <v>7.6571000000000096</v>
      </c>
      <c r="C205" t="s">
        <v>26</v>
      </c>
      <c r="D205">
        <v>10.3</v>
      </c>
      <c r="E205">
        <v>0</v>
      </c>
      <c r="F205">
        <f>IF(martianeum4[[#This Row],[zawartosc '[%']]]&gt;=1,martianeum4[[#This Row],[masa '[kg']]]*martianeum4[[#This Row],[zawartosc '[%']]]*0.01,0)</f>
        <v>0</v>
      </c>
      <c r="G205">
        <f>martianeum4[[#This Row],[stan_magazynu '[kg']]]+martianeum4[[#This Row],[ile_kg_materiału_z_ładunku]]</f>
        <v>7.6571000000000096</v>
      </c>
      <c r="H205">
        <f>IF(martianeum4[[#This Row],[stan_po_wydobyciu_z_ładunku]]&gt;=100,100,0)</f>
        <v>0</v>
      </c>
      <c r="I205">
        <f>martianeum4[[#This Row],[stan_po_wydobyciu_z_ładunku]]-martianeum4[[#This Row],[ile_zabiera_na_orbite]]</f>
        <v>7.6571000000000096</v>
      </c>
    </row>
    <row r="206" spans="1:9" x14ac:dyDescent="0.25">
      <c r="A206" s="1">
        <v>48845</v>
      </c>
      <c r="B206">
        <f t="shared" si="3"/>
        <v>7.6571000000000096</v>
      </c>
      <c r="C206" t="s">
        <v>6</v>
      </c>
      <c r="D206">
        <v>14.9</v>
      </c>
      <c r="E206">
        <v>0.1</v>
      </c>
      <c r="F206">
        <f>IF(martianeum4[[#This Row],[zawartosc '[%']]]&gt;=1,martianeum4[[#This Row],[masa '[kg']]]*martianeum4[[#This Row],[zawartosc '[%']]]*0.01,0)</f>
        <v>0</v>
      </c>
      <c r="G206">
        <f>martianeum4[[#This Row],[stan_magazynu '[kg']]]+martianeum4[[#This Row],[ile_kg_materiału_z_ładunku]]</f>
        <v>7.6571000000000096</v>
      </c>
      <c r="H206">
        <f>IF(martianeum4[[#This Row],[stan_po_wydobyciu_z_ładunku]]&gt;=100,100,0)</f>
        <v>0</v>
      </c>
      <c r="I206">
        <f>martianeum4[[#This Row],[stan_po_wydobyciu_z_ładunku]]-martianeum4[[#This Row],[ile_zabiera_na_orbite]]</f>
        <v>7.6571000000000096</v>
      </c>
    </row>
    <row r="207" spans="1:9" x14ac:dyDescent="0.25">
      <c r="A207" s="1">
        <v>48846</v>
      </c>
      <c r="B207">
        <f t="shared" si="3"/>
        <v>7.6571000000000096</v>
      </c>
      <c r="C207" t="s">
        <v>10</v>
      </c>
      <c r="D207">
        <v>11.3</v>
      </c>
      <c r="E207">
        <v>0</v>
      </c>
      <c r="F207">
        <f>IF(martianeum4[[#This Row],[zawartosc '[%']]]&gt;=1,martianeum4[[#This Row],[masa '[kg']]]*martianeum4[[#This Row],[zawartosc '[%']]]*0.01,0)</f>
        <v>0</v>
      </c>
      <c r="G207">
        <f>martianeum4[[#This Row],[stan_magazynu '[kg']]]+martianeum4[[#This Row],[ile_kg_materiału_z_ładunku]]</f>
        <v>7.6571000000000096</v>
      </c>
      <c r="H207">
        <f>IF(martianeum4[[#This Row],[stan_po_wydobyciu_z_ładunku]]&gt;=100,100,0)</f>
        <v>0</v>
      </c>
      <c r="I207">
        <f>martianeum4[[#This Row],[stan_po_wydobyciu_z_ładunku]]-martianeum4[[#This Row],[ile_zabiera_na_orbite]]</f>
        <v>7.6571000000000096</v>
      </c>
    </row>
    <row r="208" spans="1:9" x14ac:dyDescent="0.25">
      <c r="A208" s="1">
        <v>48847</v>
      </c>
      <c r="B208">
        <f t="shared" si="3"/>
        <v>7.6571000000000096</v>
      </c>
      <c r="C208" t="s">
        <v>10</v>
      </c>
      <c r="D208">
        <v>20.8</v>
      </c>
      <c r="E208">
        <v>34.9</v>
      </c>
      <c r="F208">
        <f>IF(martianeum4[[#This Row],[zawartosc '[%']]]&gt;=1,martianeum4[[#This Row],[masa '[kg']]]*martianeum4[[#This Row],[zawartosc '[%']]]*0.01,0)</f>
        <v>7.2591999999999999</v>
      </c>
      <c r="G208">
        <f>martianeum4[[#This Row],[stan_magazynu '[kg']]]+martianeum4[[#This Row],[ile_kg_materiału_z_ładunku]]</f>
        <v>14.91630000000001</v>
      </c>
      <c r="H208">
        <f>IF(martianeum4[[#This Row],[stan_po_wydobyciu_z_ładunku]]&gt;=100,100,0)</f>
        <v>0</v>
      </c>
      <c r="I208">
        <f>martianeum4[[#This Row],[stan_po_wydobyciu_z_ładunku]]-martianeum4[[#This Row],[ile_zabiera_na_orbite]]</f>
        <v>14.91630000000001</v>
      </c>
    </row>
    <row r="209" spans="1:9" x14ac:dyDescent="0.25">
      <c r="A209" s="1">
        <v>48848</v>
      </c>
      <c r="B209">
        <f t="shared" si="3"/>
        <v>14.91630000000001</v>
      </c>
      <c r="C209" t="s">
        <v>19</v>
      </c>
      <c r="D209">
        <v>18.2</v>
      </c>
      <c r="E209">
        <v>0</v>
      </c>
      <c r="F209">
        <f>IF(martianeum4[[#This Row],[zawartosc '[%']]]&gt;=1,martianeum4[[#This Row],[masa '[kg']]]*martianeum4[[#This Row],[zawartosc '[%']]]*0.01,0)</f>
        <v>0</v>
      </c>
      <c r="G209">
        <f>martianeum4[[#This Row],[stan_magazynu '[kg']]]+martianeum4[[#This Row],[ile_kg_materiału_z_ładunku]]</f>
        <v>14.91630000000001</v>
      </c>
      <c r="H209">
        <f>IF(martianeum4[[#This Row],[stan_po_wydobyciu_z_ładunku]]&gt;=100,100,0)</f>
        <v>0</v>
      </c>
      <c r="I209">
        <f>martianeum4[[#This Row],[stan_po_wydobyciu_z_ładunku]]-martianeum4[[#This Row],[ile_zabiera_na_orbite]]</f>
        <v>14.91630000000001</v>
      </c>
    </row>
    <row r="210" spans="1:9" x14ac:dyDescent="0.25">
      <c r="A210" s="1">
        <v>48849</v>
      </c>
      <c r="B210">
        <f t="shared" si="3"/>
        <v>14.91630000000001</v>
      </c>
      <c r="C210" t="s">
        <v>17</v>
      </c>
      <c r="D210">
        <v>12.7</v>
      </c>
      <c r="E210">
        <v>5.3</v>
      </c>
      <c r="F210">
        <f>IF(martianeum4[[#This Row],[zawartosc '[%']]]&gt;=1,martianeum4[[#This Row],[masa '[kg']]]*martianeum4[[#This Row],[zawartosc '[%']]]*0.01,0)</f>
        <v>0.67309999999999992</v>
      </c>
      <c r="G210">
        <f>martianeum4[[#This Row],[stan_magazynu '[kg']]]+martianeum4[[#This Row],[ile_kg_materiału_z_ładunku]]</f>
        <v>15.58940000000001</v>
      </c>
      <c r="H210">
        <f>IF(martianeum4[[#This Row],[stan_po_wydobyciu_z_ładunku]]&gt;=100,100,0)</f>
        <v>0</v>
      </c>
      <c r="I210">
        <f>martianeum4[[#This Row],[stan_po_wydobyciu_z_ładunku]]-martianeum4[[#This Row],[ile_zabiera_na_orbite]]</f>
        <v>15.58940000000001</v>
      </c>
    </row>
    <row r="211" spans="1:9" x14ac:dyDescent="0.25">
      <c r="A211" s="1">
        <v>48850</v>
      </c>
      <c r="B211">
        <f t="shared" si="3"/>
        <v>15.58940000000001</v>
      </c>
      <c r="C211" t="s">
        <v>14</v>
      </c>
      <c r="D211">
        <v>21.4</v>
      </c>
      <c r="E211">
        <v>8.3000000000000007</v>
      </c>
      <c r="F211">
        <f>IF(martianeum4[[#This Row],[zawartosc '[%']]]&gt;=1,martianeum4[[#This Row],[masa '[kg']]]*martianeum4[[#This Row],[zawartosc '[%']]]*0.01,0)</f>
        <v>1.7762</v>
      </c>
      <c r="G211">
        <f>martianeum4[[#This Row],[stan_magazynu '[kg']]]+martianeum4[[#This Row],[ile_kg_materiału_z_ładunku]]</f>
        <v>17.365600000000011</v>
      </c>
      <c r="H211">
        <f>IF(martianeum4[[#This Row],[stan_po_wydobyciu_z_ładunku]]&gt;=100,100,0)</f>
        <v>0</v>
      </c>
      <c r="I211">
        <f>martianeum4[[#This Row],[stan_po_wydobyciu_z_ładunku]]-martianeum4[[#This Row],[ile_zabiera_na_orbite]]</f>
        <v>17.365600000000011</v>
      </c>
    </row>
    <row r="212" spans="1:9" x14ac:dyDescent="0.25">
      <c r="A212" s="1">
        <v>48851</v>
      </c>
      <c r="B212">
        <f t="shared" si="3"/>
        <v>17.365600000000011</v>
      </c>
      <c r="C212" t="s">
        <v>6</v>
      </c>
      <c r="D212">
        <v>21.3</v>
      </c>
      <c r="E212">
        <v>11.8</v>
      </c>
      <c r="F212">
        <f>IF(martianeum4[[#This Row],[zawartosc '[%']]]&gt;=1,martianeum4[[#This Row],[masa '[kg']]]*martianeum4[[#This Row],[zawartosc '[%']]]*0.01,0)</f>
        <v>2.5134000000000003</v>
      </c>
      <c r="G212">
        <f>martianeum4[[#This Row],[stan_magazynu '[kg']]]+martianeum4[[#This Row],[ile_kg_materiału_z_ładunku]]</f>
        <v>19.879000000000012</v>
      </c>
      <c r="H212">
        <f>IF(martianeum4[[#This Row],[stan_po_wydobyciu_z_ładunku]]&gt;=100,100,0)</f>
        <v>0</v>
      </c>
      <c r="I212">
        <f>martianeum4[[#This Row],[stan_po_wydobyciu_z_ładunku]]-martianeum4[[#This Row],[ile_zabiera_na_orbite]]</f>
        <v>19.879000000000012</v>
      </c>
    </row>
    <row r="213" spans="1:9" x14ac:dyDescent="0.25">
      <c r="A213" s="1">
        <v>48852</v>
      </c>
      <c r="B213">
        <f t="shared" si="3"/>
        <v>19.879000000000012</v>
      </c>
      <c r="C213" t="s">
        <v>17</v>
      </c>
      <c r="D213">
        <v>20.7</v>
      </c>
      <c r="E213">
        <v>3.9</v>
      </c>
      <c r="F213">
        <f>IF(martianeum4[[#This Row],[zawartosc '[%']]]&gt;=1,martianeum4[[#This Row],[masa '[kg']]]*martianeum4[[#This Row],[zawartosc '[%']]]*0.01,0)</f>
        <v>0.80729999999999991</v>
      </c>
      <c r="G213">
        <f>martianeum4[[#This Row],[stan_magazynu '[kg']]]+martianeum4[[#This Row],[ile_kg_materiału_z_ładunku]]</f>
        <v>20.686300000000013</v>
      </c>
      <c r="H213">
        <f>IF(martianeum4[[#This Row],[stan_po_wydobyciu_z_ładunku]]&gt;=100,100,0)</f>
        <v>0</v>
      </c>
      <c r="I213">
        <f>martianeum4[[#This Row],[stan_po_wydobyciu_z_ładunku]]-martianeum4[[#This Row],[ile_zabiera_na_orbite]]</f>
        <v>20.686300000000013</v>
      </c>
    </row>
    <row r="214" spans="1:9" x14ac:dyDescent="0.25">
      <c r="A214" s="1">
        <v>48853</v>
      </c>
      <c r="B214">
        <f t="shared" si="3"/>
        <v>20.686300000000013</v>
      </c>
      <c r="C214" t="s">
        <v>20</v>
      </c>
      <c r="D214">
        <v>19.7</v>
      </c>
      <c r="E214">
        <v>0</v>
      </c>
      <c r="F214">
        <f>IF(martianeum4[[#This Row],[zawartosc '[%']]]&gt;=1,martianeum4[[#This Row],[masa '[kg']]]*martianeum4[[#This Row],[zawartosc '[%']]]*0.01,0)</f>
        <v>0</v>
      </c>
      <c r="G214">
        <f>martianeum4[[#This Row],[stan_magazynu '[kg']]]+martianeum4[[#This Row],[ile_kg_materiału_z_ładunku]]</f>
        <v>20.686300000000013</v>
      </c>
      <c r="H214">
        <f>IF(martianeum4[[#This Row],[stan_po_wydobyciu_z_ładunku]]&gt;=100,100,0)</f>
        <v>0</v>
      </c>
      <c r="I214">
        <f>martianeum4[[#This Row],[stan_po_wydobyciu_z_ładunku]]-martianeum4[[#This Row],[ile_zabiera_na_orbite]]</f>
        <v>20.686300000000013</v>
      </c>
    </row>
    <row r="215" spans="1:9" x14ac:dyDescent="0.25">
      <c r="A215" s="1">
        <v>48854</v>
      </c>
      <c r="B215">
        <f t="shared" si="3"/>
        <v>20.686300000000013</v>
      </c>
      <c r="C215" t="s">
        <v>11</v>
      </c>
      <c r="D215">
        <v>27.2</v>
      </c>
      <c r="E215">
        <v>17.600000000000001</v>
      </c>
      <c r="F215">
        <f>IF(martianeum4[[#This Row],[zawartosc '[%']]]&gt;=1,martianeum4[[#This Row],[masa '[kg']]]*martianeum4[[#This Row],[zawartosc '[%']]]*0.01,0)</f>
        <v>4.7872000000000003</v>
      </c>
      <c r="G215">
        <f>martianeum4[[#This Row],[stan_magazynu '[kg']]]+martianeum4[[#This Row],[ile_kg_materiału_z_ładunku]]</f>
        <v>25.473500000000016</v>
      </c>
      <c r="H215">
        <f>IF(martianeum4[[#This Row],[stan_po_wydobyciu_z_ładunku]]&gt;=100,100,0)</f>
        <v>0</v>
      </c>
      <c r="I215">
        <f>martianeum4[[#This Row],[stan_po_wydobyciu_z_ładunku]]-martianeum4[[#This Row],[ile_zabiera_na_orbite]]</f>
        <v>25.473500000000016</v>
      </c>
    </row>
    <row r="216" spans="1:9" x14ac:dyDescent="0.25">
      <c r="A216" s="1">
        <v>48855</v>
      </c>
      <c r="B216">
        <f t="shared" si="3"/>
        <v>25.473500000000016</v>
      </c>
      <c r="C216" t="s">
        <v>25</v>
      </c>
      <c r="D216">
        <v>16.600000000000001</v>
      </c>
      <c r="E216">
        <v>1.7</v>
      </c>
      <c r="F216">
        <f>IF(martianeum4[[#This Row],[zawartosc '[%']]]&gt;=1,martianeum4[[#This Row],[masa '[kg']]]*martianeum4[[#This Row],[zawartosc '[%']]]*0.01,0)</f>
        <v>0.28220000000000001</v>
      </c>
      <c r="G216">
        <f>martianeum4[[#This Row],[stan_magazynu '[kg']]]+martianeum4[[#This Row],[ile_kg_materiału_z_ładunku]]</f>
        <v>25.755700000000015</v>
      </c>
      <c r="H216">
        <f>IF(martianeum4[[#This Row],[stan_po_wydobyciu_z_ładunku]]&gt;=100,100,0)</f>
        <v>0</v>
      </c>
      <c r="I216">
        <f>martianeum4[[#This Row],[stan_po_wydobyciu_z_ładunku]]-martianeum4[[#This Row],[ile_zabiera_na_orbite]]</f>
        <v>25.755700000000015</v>
      </c>
    </row>
    <row r="217" spans="1:9" x14ac:dyDescent="0.25">
      <c r="A217" s="1">
        <v>48856</v>
      </c>
      <c r="B217">
        <f t="shared" si="3"/>
        <v>25.755700000000015</v>
      </c>
      <c r="C217" t="s">
        <v>11</v>
      </c>
      <c r="D217">
        <v>22.3</v>
      </c>
      <c r="E217">
        <v>0</v>
      </c>
      <c r="F217">
        <f>IF(martianeum4[[#This Row],[zawartosc '[%']]]&gt;=1,martianeum4[[#This Row],[masa '[kg']]]*martianeum4[[#This Row],[zawartosc '[%']]]*0.01,0)</f>
        <v>0</v>
      </c>
      <c r="G217">
        <f>martianeum4[[#This Row],[stan_magazynu '[kg']]]+martianeum4[[#This Row],[ile_kg_materiału_z_ładunku]]</f>
        <v>25.755700000000015</v>
      </c>
      <c r="H217">
        <f>IF(martianeum4[[#This Row],[stan_po_wydobyciu_z_ładunku]]&gt;=100,100,0)</f>
        <v>0</v>
      </c>
      <c r="I217">
        <f>martianeum4[[#This Row],[stan_po_wydobyciu_z_ładunku]]-martianeum4[[#This Row],[ile_zabiera_na_orbite]]</f>
        <v>25.755700000000015</v>
      </c>
    </row>
    <row r="218" spans="1:9" x14ac:dyDescent="0.25">
      <c r="A218" s="1">
        <v>48857</v>
      </c>
      <c r="B218">
        <f t="shared" si="3"/>
        <v>25.755700000000015</v>
      </c>
      <c r="C218" t="s">
        <v>10</v>
      </c>
      <c r="D218">
        <v>18</v>
      </c>
      <c r="E218">
        <v>40.799999999999997</v>
      </c>
      <c r="F218">
        <f>IF(martianeum4[[#This Row],[zawartosc '[%']]]&gt;=1,martianeum4[[#This Row],[masa '[kg']]]*martianeum4[[#This Row],[zawartosc '[%']]]*0.01,0)</f>
        <v>7.3440000000000003</v>
      </c>
      <c r="G218">
        <f>martianeum4[[#This Row],[stan_magazynu '[kg']]]+martianeum4[[#This Row],[ile_kg_materiału_z_ładunku]]</f>
        <v>33.099700000000013</v>
      </c>
      <c r="H218">
        <f>IF(martianeum4[[#This Row],[stan_po_wydobyciu_z_ładunku]]&gt;=100,100,0)</f>
        <v>0</v>
      </c>
      <c r="I218">
        <f>martianeum4[[#This Row],[stan_po_wydobyciu_z_ładunku]]-martianeum4[[#This Row],[ile_zabiera_na_orbite]]</f>
        <v>33.099700000000013</v>
      </c>
    </row>
    <row r="219" spans="1:9" x14ac:dyDescent="0.25">
      <c r="A219" s="1">
        <v>48858</v>
      </c>
      <c r="B219">
        <f t="shared" si="3"/>
        <v>33.099700000000013</v>
      </c>
      <c r="C219" t="s">
        <v>24</v>
      </c>
      <c r="D219">
        <v>21.8</v>
      </c>
      <c r="E219">
        <v>0</v>
      </c>
      <c r="F219">
        <f>IF(martianeum4[[#This Row],[zawartosc '[%']]]&gt;=1,martianeum4[[#This Row],[masa '[kg']]]*martianeum4[[#This Row],[zawartosc '[%']]]*0.01,0)</f>
        <v>0</v>
      </c>
      <c r="G219">
        <f>martianeum4[[#This Row],[stan_magazynu '[kg']]]+martianeum4[[#This Row],[ile_kg_materiału_z_ładunku]]</f>
        <v>33.099700000000013</v>
      </c>
      <c r="H219">
        <f>IF(martianeum4[[#This Row],[stan_po_wydobyciu_z_ładunku]]&gt;=100,100,0)</f>
        <v>0</v>
      </c>
      <c r="I219">
        <f>martianeum4[[#This Row],[stan_po_wydobyciu_z_ładunku]]-martianeum4[[#This Row],[ile_zabiera_na_orbite]]</f>
        <v>33.099700000000013</v>
      </c>
    </row>
    <row r="220" spans="1:9" x14ac:dyDescent="0.25">
      <c r="A220" s="1">
        <v>48859</v>
      </c>
      <c r="B220">
        <f t="shared" si="3"/>
        <v>33.099700000000013</v>
      </c>
      <c r="C220" t="s">
        <v>6</v>
      </c>
      <c r="D220">
        <v>22.2</v>
      </c>
      <c r="E220">
        <v>11.2</v>
      </c>
      <c r="F220">
        <f>IF(martianeum4[[#This Row],[zawartosc '[%']]]&gt;=1,martianeum4[[#This Row],[masa '[kg']]]*martianeum4[[#This Row],[zawartosc '[%']]]*0.01,0)</f>
        <v>2.4863999999999997</v>
      </c>
      <c r="G220">
        <f>martianeum4[[#This Row],[stan_magazynu '[kg']]]+martianeum4[[#This Row],[ile_kg_materiału_z_ładunku]]</f>
        <v>35.586100000000016</v>
      </c>
      <c r="H220">
        <f>IF(martianeum4[[#This Row],[stan_po_wydobyciu_z_ładunku]]&gt;=100,100,0)</f>
        <v>0</v>
      </c>
      <c r="I220">
        <f>martianeum4[[#This Row],[stan_po_wydobyciu_z_ładunku]]-martianeum4[[#This Row],[ile_zabiera_na_orbite]]</f>
        <v>35.586100000000016</v>
      </c>
    </row>
    <row r="221" spans="1:9" x14ac:dyDescent="0.25">
      <c r="A221" s="1">
        <v>48860</v>
      </c>
      <c r="B221">
        <f t="shared" si="3"/>
        <v>35.586100000000016</v>
      </c>
      <c r="C221" t="s">
        <v>6</v>
      </c>
      <c r="D221">
        <v>20</v>
      </c>
      <c r="E221">
        <v>0</v>
      </c>
      <c r="F221">
        <f>IF(martianeum4[[#This Row],[zawartosc '[%']]]&gt;=1,martianeum4[[#This Row],[masa '[kg']]]*martianeum4[[#This Row],[zawartosc '[%']]]*0.01,0)</f>
        <v>0</v>
      </c>
      <c r="G221">
        <f>martianeum4[[#This Row],[stan_magazynu '[kg']]]+martianeum4[[#This Row],[ile_kg_materiału_z_ładunku]]</f>
        <v>35.586100000000016</v>
      </c>
      <c r="H221">
        <f>IF(martianeum4[[#This Row],[stan_po_wydobyciu_z_ładunku]]&gt;=100,100,0)</f>
        <v>0</v>
      </c>
      <c r="I221">
        <f>martianeum4[[#This Row],[stan_po_wydobyciu_z_ładunku]]-martianeum4[[#This Row],[ile_zabiera_na_orbite]]</f>
        <v>35.586100000000016</v>
      </c>
    </row>
    <row r="222" spans="1:9" x14ac:dyDescent="0.25">
      <c r="A222" s="1">
        <v>48861</v>
      </c>
      <c r="B222">
        <f t="shared" si="3"/>
        <v>35.586100000000016</v>
      </c>
      <c r="C222" t="s">
        <v>32</v>
      </c>
      <c r="D222">
        <v>29.4</v>
      </c>
      <c r="E222">
        <v>0.7</v>
      </c>
      <c r="F222">
        <f>IF(martianeum4[[#This Row],[zawartosc '[%']]]&gt;=1,martianeum4[[#This Row],[masa '[kg']]]*martianeum4[[#This Row],[zawartosc '[%']]]*0.01,0)</f>
        <v>0</v>
      </c>
      <c r="G222">
        <f>martianeum4[[#This Row],[stan_magazynu '[kg']]]+martianeum4[[#This Row],[ile_kg_materiału_z_ładunku]]</f>
        <v>35.586100000000016</v>
      </c>
      <c r="H222">
        <f>IF(martianeum4[[#This Row],[stan_po_wydobyciu_z_ładunku]]&gt;=100,100,0)</f>
        <v>0</v>
      </c>
      <c r="I222">
        <f>martianeum4[[#This Row],[stan_po_wydobyciu_z_ładunku]]-martianeum4[[#This Row],[ile_zabiera_na_orbite]]</f>
        <v>35.586100000000016</v>
      </c>
    </row>
    <row r="223" spans="1:9" x14ac:dyDescent="0.25">
      <c r="A223" s="1">
        <v>48862</v>
      </c>
      <c r="B223">
        <f t="shared" si="3"/>
        <v>35.586100000000016</v>
      </c>
      <c r="C223" t="s">
        <v>10</v>
      </c>
      <c r="D223">
        <v>23.6</v>
      </c>
      <c r="E223">
        <v>0</v>
      </c>
      <c r="F223">
        <f>IF(martianeum4[[#This Row],[zawartosc '[%']]]&gt;=1,martianeum4[[#This Row],[masa '[kg']]]*martianeum4[[#This Row],[zawartosc '[%']]]*0.01,0)</f>
        <v>0</v>
      </c>
      <c r="G223">
        <f>martianeum4[[#This Row],[stan_magazynu '[kg']]]+martianeum4[[#This Row],[ile_kg_materiału_z_ładunku]]</f>
        <v>35.586100000000016</v>
      </c>
      <c r="H223">
        <f>IF(martianeum4[[#This Row],[stan_po_wydobyciu_z_ładunku]]&gt;=100,100,0)</f>
        <v>0</v>
      </c>
      <c r="I223">
        <f>martianeum4[[#This Row],[stan_po_wydobyciu_z_ładunku]]-martianeum4[[#This Row],[ile_zabiera_na_orbite]]</f>
        <v>35.586100000000016</v>
      </c>
    </row>
    <row r="224" spans="1:9" x14ac:dyDescent="0.25">
      <c r="A224" s="1">
        <v>48863</v>
      </c>
      <c r="B224">
        <f t="shared" si="3"/>
        <v>35.586100000000016</v>
      </c>
      <c r="C224" t="s">
        <v>7</v>
      </c>
      <c r="D224">
        <v>16.3</v>
      </c>
      <c r="E224">
        <v>22</v>
      </c>
      <c r="F224">
        <f>IF(martianeum4[[#This Row],[zawartosc '[%']]]&gt;=1,martianeum4[[#This Row],[masa '[kg']]]*martianeum4[[#This Row],[zawartosc '[%']]]*0.01,0)</f>
        <v>3.5860000000000003</v>
      </c>
      <c r="G224">
        <f>martianeum4[[#This Row],[stan_magazynu '[kg']]]+martianeum4[[#This Row],[ile_kg_materiału_z_ładunku]]</f>
        <v>39.172100000000015</v>
      </c>
      <c r="H224">
        <f>IF(martianeum4[[#This Row],[stan_po_wydobyciu_z_ładunku]]&gt;=100,100,0)</f>
        <v>0</v>
      </c>
      <c r="I224">
        <f>martianeum4[[#This Row],[stan_po_wydobyciu_z_ładunku]]-martianeum4[[#This Row],[ile_zabiera_na_orbite]]</f>
        <v>39.172100000000015</v>
      </c>
    </row>
    <row r="225" spans="1:9" x14ac:dyDescent="0.25">
      <c r="A225" s="1">
        <v>48864</v>
      </c>
      <c r="B225">
        <f t="shared" si="3"/>
        <v>39.172100000000015</v>
      </c>
      <c r="C225" t="s">
        <v>15</v>
      </c>
      <c r="D225">
        <v>15</v>
      </c>
      <c r="E225">
        <v>0</v>
      </c>
      <c r="F225">
        <f>IF(martianeum4[[#This Row],[zawartosc '[%']]]&gt;=1,martianeum4[[#This Row],[masa '[kg']]]*martianeum4[[#This Row],[zawartosc '[%']]]*0.01,0)</f>
        <v>0</v>
      </c>
      <c r="G225">
        <f>martianeum4[[#This Row],[stan_magazynu '[kg']]]+martianeum4[[#This Row],[ile_kg_materiału_z_ładunku]]</f>
        <v>39.172100000000015</v>
      </c>
      <c r="H225">
        <f>IF(martianeum4[[#This Row],[stan_po_wydobyciu_z_ładunku]]&gt;=100,100,0)</f>
        <v>0</v>
      </c>
      <c r="I225">
        <f>martianeum4[[#This Row],[stan_po_wydobyciu_z_ładunku]]-martianeum4[[#This Row],[ile_zabiera_na_orbite]]</f>
        <v>39.172100000000015</v>
      </c>
    </row>
    <row r="226" spans="1:9" x14ac:dyDescent="0.25">
      <c r="A226" s="1">
        <v>48865</v>
      </c>
      <c r="B226">
        <f t="shared" si="3"/>
        <v>39.172100000000015</v>
      </c>
      <c r="C226" t="s">
        <v>14</v>
      </c>
      <c r="D226">
        <v>10.8</v>
      </c>
      <c r="E226">
        <v>0</v>
      </c>
      <c r="F226">
        <f>IF(martianeum4[[#This Row],[zawartosc '[%']]]&gt;=1,martianeum4[[#This Row],[masa '[kg']]]*martianeum4[[#This Row],[zawartosc '[%']]]*0.01,0)</f>
        <v>0</v>
      </c>
      <c r="G226">
        <f>martianeum4[[#This Row],[stan_magazynu '[kg']]]+martianeum4[[#This Row],[ile_kg_materiału_z_ładunku]]</f>
        <v>39.172100000000015</v>
      </c>
      <c r="H226">
        <f>IF(martianeum4[[#This Row],[stan_po_wydobyciu_z_ładunku]]&gt;=100,100,0)</f>
        <v>0</v>
      </c>
      <c r="I226">
        <f>martianeum4[[#This Row],[stan_po_wydobyciu_z_ładunku]]-martianeum4[[#This Row],[ile_zabiera_na_orbite]]</f>
        <v>39.172100000000015</v>
      </c>
    </row>
    <row r="227" spans="1:9" x14ac:dyDescent="0.25">
      <c r="A227" s="1">
        <v>48866</v>
      </c>
      <c r="B227">
        <f t="shared" si="3"/>
        <v>39.172100000000015</v>
      </c>
      <c r="C227" t="s">
        <v>19</v>
      </c>
      <c r="D227">
        <v>10.5</v>
      </c>
      <c r="E227">
        <v>0</v>
      </c>
      <c r="F227">
        <f>IF(martianeum4[[#This Row],[zawartosc '[%']]]&gt;=1,martianeum4[[#This Row],[masa '[kg']]]*martianeum4[[#This Row],[zawartosc '[%']]]*0.01,0)</f>
        <v>0</v>
      </c>
      <c r="G227">
        <f>martianeum4[[#This Row],[stan_magazynu '[kg']]]+martianeum4[[#This Row],[ile_kg_materiału_z_ładunku]]</f>
        <v>39.172100000000015</v>
      </c>
      <c r="H227">
        <f>IF(martianeum4[[#This Row],[stan_po_wydobyciu_z_ładunku]]&gt;=100,100,0)</f>
        <v>0</v>
      </c>
      <c r="I227">
        <f>martianeum4[[#This Row],[stan_po_wydobyciu_z_ładunku]]-martianeum4[[#This Row],[ile_zabiera_na_orbite]]</f>
        <v>39.172100000000015</v>
      </c>
    </row>
    <row r="228" spans="1:9" x14ac:dyDescent="0.25">
      <c r="A228" s="1">
        <v>48867</v>
      </c>
      <c r="B228">
        <f t="shared" si="3"/>
        <v>39.172100000000015</v>
      </c>
      <c r="C228" t="s">
        <v>5</v>
      </c>
      <c r="D228">
        <v>20.3</v>
      </c>
      <c r="E228">
        <v>0</v>
      </c>
      <c r="F228">
        <f>IF(martianeum4[[#This Row],[zawartosc '[%']]]&gt;=1,martianeum4[[#This Row],[masa '[kg']]]*martianeum4[[#This Row],[zawartosc '[%']]]*0.01,0)</f>
        <v>0</v>
      </c>
      <c r="G228">
        <f>martianeum4[[#This Row],[stan_magazynu '[kg']]]+martianeum4[[#This Row],[ile_kg_materiału_z_ładunku]]</f>
        <v>39.172100000000015</v>
      </c>
      <c r="H228">
        <f>IF(martianeum4[[#This Row],[stan_po_wydobyciu_z_ładunku]]&gt;=100,100,0)</f>
        <v>0</v>
      </c>
      <c r="I228">
        <f>martianeum4[[#This Row],[stan_po_wydobyciu_z_ładunku]]-martianeum4[[#This Row],[ile_zabiera_na_orbite]]</f>
        <v>39.172100000000015</v>
      </c>
    </row>
    <row r="229" spans="1:9" x14ac:dyDescent="0.25">
      <c r="A229" s="1">
        <v>48868</v>
      </c>
      <c r="B229">
        <f t="shared" si="3"/>
        <v>39.172100000000015</v>
      </c>
      <c r="C229" t="s">
        <v>10</v>
      </c>
      <c r="D229">
        <v>13.1</v>
      </c>
      <c r="E229">
        <v>50.4</v>
      </c>
      <c r="F229">
        <f>IF(martianeum4[[#This Row],[zawartosc '[%']]]&gt;=1,martianeum4[[#This Row],[masa '[kg']]]*martianeum4[[#This Row],[zawartosc '[%']]]*0.01,0)</f>
        <v>6.6024000000000003</v>
      </c>
      <c r="G229">
        <f>martianeum4[[#This Row],[stan_magazynu '[kg']]]+martianeum4[[#This Row],[ile_kg_materiału_z_ładunku]]</f>
        <v>45.774500000000018</v>
      </c>
      <c r="H229">
        <f>IF(martianeum4[[#This Row],[stan_po_wydobyciu_z_ładunku]]&gt;=100,100,0)</f>
        <v>0</v>
      </c>
      <c r="I229">
        <f>martianeum4[[#This Row],[stan_po_wydobyciu_z_ładunku]]-martianeum4[[#This Row],[ile_zabiera_na_orbite]]</f>
        <v>45.774500000000018</v>
      </c>
    </row>
    <row r="230" spans="1:9" x14ac:dyDescent="0.25">
      <c r="A230" s="1">
        <v>48869</v>
      </c>
      <c r="B230">
        <f t="shared" si="3"/>
        <v>45.774500000000018</v>
      </c>
      <c r="C230" t="s">
        <v>12</v>
      </c>
      <c r="D230">
        <v>24.8</v>
      </c>
      <c r="E230">
        <v>7.9</v>
      </c>
      <c r="F230">
        <f>IF(martianeum4[[#This Row],[zawartosc '[%']]]&gt;=1,martianeum4[[#This Row],[masa '[kg']]]*martianeum4[[#This Row],[zawartosc '[%']]]*0.01,0)</f>
        <v>1.9592000000000003</v>
      </c>
      <c r="G230">
        <f>martianeum4[[#This Row],[stan_magazynu '[kg']]]+martianeum4[[#This Row],[ile_kg_materiału_z_ładunku]]</f>
        <v>47.73370000000002</v>
      </c>
      <c r="H230">
        <f>IF(martianeum4[[#This Row],[stan_po_wydobyciu_z_ładunku]]&gt;=100,100,0)</f>
        <v>0</v>
      </c>
      <c r="I230">
        <f>martianeum4[[#This Row],[stan_po_wydobyciu_z_ładunku]]-martianeum4[[#This Row],[ile_zabiera_na_orbite]]</f>
        <v>47.73370000000002</v>
      </c>
    </row>
    <row r="231" spans="1:9" x14ac:dyDescent="0.25">
      <c r="A231" s="1">
        <v>48870</v>
      </c>
      <c r="B231">
        <f t="shared" si="3"/>
        <v>47.73370000000002</v>
      </c>
      <c r="C231" t="s">
        <v>11</v>
      </c>
      <c r="D231">
        <v>23.6</v>
      </c>
      <c r="E231">
        <v>0.8</v>
      </c>
      <c r="F231">
        <f>IF(martianeum4[[#This Row],[zawartosc '[%']]]&gt;=1,martianeum4[[#This Row],[masa '[kg']]]*martianeum4[[#This Row],[zawartosc '[%']]]*0.01,0)</f>
        <v>0</v>
      </c>
      <c r="G231">
        <f>martianeum4[[#This Row],[stan_magazynu '[kg']]]+martianeum4[[#This Row],[ile_kg_materiału_z_ładunku]]</f>
        <v>47.73370000000002</v>
      </c>
      <c r="H231">
        <f>IF(martianeum4[[#This Row],[stan_po_wydobyciu_z_ładunku]]&gt;=100,100,0)</f>
        <v>0</v>
      </c>
      <c r="I231">
        <f>martianeum4[[#This Row],[stan_po_wydobyciu_z_ładunku]]-martianeum4[[#This Row],[ile_zabiera_na_orbite]]</f>
        <v>47.73370000000002</v>
      </c>
    </row>
    <row r="232" spans="1:9" x14ac:dyDescent="0.25">
      <c r="A232" s="1">
        <v>48871</v>
      </c>
      <c r="B232">
        <f t="shared" si="3"/>
        <v>47.73370000000002</v>
      </c>
      <c r="C232" t="s">
        <v>17</v>
      </c>
      <c r="D232">
        <v>17.899999999999999</v>
      </c>
      <c r="E232">
        <v>0</v>
      </c>
      <c r="F232">
        <f>IF(martianeum4[[#This Row],[zawartosc '[%']]]&gt;=1,martianeum4[[#This Row],[masa '[kg']]]*martianeum4[[#This Row],[zawartosc '[%']]]*0.01,0)</f>
        <v>0</v>
      </c>
      <c r="G232">
        <f>martianeum4[[#This Row],[stan_magazynu '[kg']]]+martianeum4[[#This Row],[ile_kg_materiału_z_ładunku]]</f>
        <v>47.73370000000002</v>
      </c>
      <c r="H232">
        <f>IF(martianeum4[[#This Row],[stan_po_wydobyciu_z_ładunku]]&gt;=100,100,0)</f>
        <v>0</v>
      </c>
      <c r="I232">
        <f>martianeum4[[#This Row],[stan_po_wydobyciu_z_ładunku]]-martianeum4[[#This Row],[ile_zabiera_na_orbite]]</f>
        <v>47.73370000000002</v>
      </c>
    </row>
    <row r="233" spans="1:9" x14ac:dyDescent="0.25">
      <c r="A233" s="1">
        <v>48872</v>
      </c>
      <c r="B233">
        <f t="shared" si="3"/>
        <v>47.73370000000002</v>
      </c>
      <c r="C233" t="s">
        <v>12</v>
      </c>
      <c r="D233">
        <v>23.2</v>
      </c>
      <c r="E233">
        <v>3</v>
      </c>
      <c r="F233">
        <f>IF(martianeum4[[#This Row],[zawartosc '[%']]]&gt;=1,martianeum4[[#This Row],[masa '[kg']]]*martianeum4[[#This Row],[zawartosc '[%']]]*0.01,0)</f>
        <v>0.69599999999999995</v>
      </c>
      <c r="G233">
        <f>martianeum4[[#This Row],[stan_magazynu '[kg']]]+martianeum4[[#This Row],[ile_kg_materiału_z_ładunku]]</f>
        <v>48.429700000000018</v>
      </c>
      <c r="H233">
        <f>IF(martianeum4[[#This Row],[stan_po_wydobyciu_z_ładunku]]&gt;=100,100,0)</f>
        <v>0</v>
      </c>
      <c r="I233">
        <f>martianeum4[[#This Row],[stan_po_wydobyciu_z_ładunku]]-martianeum4[[#This Row],[ile_zabiera_na_orbite]]</f>
        <v>48.429700000000018</v>
      </c>
    </row>
    <row r="234" spans="1:9" x14ac:dyDescent="0.25">
      <c r="A234" s="1">
        <v>48873</v>
      </c>
      <c r="B234">
        <f t="shared" si="3"/>
        <v>48.429700000000018</v>
      </c>
      <c r="C234" t="s">
        <v>8</v>
      </c>
      <c r="D234">
        <v>21.8</v>
      </c>
      <c r="E234">
        <v>2</v>
      </c>
      <c r="F234">
        <f>IF(martianeum4[[#This Row],[zawartosc '[%']]]&gt;=1,martianeum4[[#This Row],[masa '[kg']]]*martianeum4[[#This Row],[zawartosc '[%']]]*0.01,0)</f>
        <v>0.436</v>
      </c>
      <c r="G234">
        <f>martianeum4[[#This Row],[stan_magazynu '[kg']]]+martianeum4[[#This Row],[ile_kg_materiału_z_ładunku]]</f>
        <v>48.865700000000018</v>
      </c>
      <c r="H234">
        <f>IF(martianeum4[[#This Row],[stan_po_wydobyciu_z_ładunku]]&gt;=100,100,0)</f>
        <v>0</v>
      </c>
      <c r="I234">
        <f>martianeum4[[#This Row],[stan_po_wydobyciu_z_ładunku]]-martianeum4[[#This Row],[ile_zabiera_na_orbite]]</f>
        <v>48.865700000000018</v>
      </c>
    </row>
    <row r="235" spans="1:9" x14ac:dyDescent="0.25">
      <c r="A235" s="1">
        <v>48874</v>
      </c>
      <c r="B235">
        <f t="shared" si="3"/>
        <v>48.865700000000018</v>
      </c>
      <c r="C235" t="s">
        <v>26</v>
      </c>
      <c r="D235">
        <v>22.2</v>
      </c>
      <c r="E235">
        <v>3.1</v>
      </c>
      <c r="F235">
        <f>IF(martianeum4[[#This Row],[zawartosc '[%']]]&gt;=1,martianeum4[[#This Row],[masa '[kg']]]*martianeum4[[#This Row],[zawartosc '[%']]]*0.01,0)</f>
        <v>0.68819999999999992</v>
      </c>
      <c r="G235">
        <f>martianeum4[[#This Row],[stan_magazynu '[kg']]]+martianeum4[[#This Row],[ile_kg_materiału_z_ładunku]]</f>
        <v>49.55390000000002</v>
      </c>
      <c r="H235">
        <f>IF(martianeum4[[#This Row],[stan_po_wydobyciu_z_ładunku]]&gt;=100,100,0)</f>
        <v>0</v>
      </c>
      <c r="I235">
        <f>martianeum4[[#This Row],[stan_po_wydobyciu_z_ładunku]]-martianeum4[[#This Row],[ile_zabiera_na_orbite]]</f>
        <v>49.55390000000002</v>
      </c>
    </row>
    <row r="236" spans="1:9" x14ac:dyDescent="0.25">
      <c r="A236" s="1">
        <v>48875</v>
      </c>
      <c r="B236">
        <f t="shared" si="3"/>
        <v>49.55390000000002</v>
      </c>
      <c r="C236" t="s">
        <v>15</v>
      </c>
      <c r="D236">
        <v>29</v>
      </c>
      <c r="E236">
        <v>16.399999999999999</v>
      </c>
      <c r="F236">
        <f>IF(martianeum4[[#This Row],[zawartosc '[%']]]&gt;=1,martianeum4[[#This Row],[masa '[kg']]]*martianeum4[[#This Row],[zawartosc '[%']]]*0.01,0)</f>
        <v>4.7559999999999993</v>
      </c>
      <c r="G236">
        <f>martianeum4[[#This Row],[stan_magazynu '[kg']]]+martianeum4[[#This Row],[ile_kg_materiału_z_ładunku]]</f>
        <v>54.30990000000002</v>
      </c>
      <c r="H236">
        <f>IF(martianeum4[[#This Row],[stan_po_wydobyciu_z_ładunku]]&gt;=100,100,0)</f>
        <v>0</v>
      </c>
      <c r="I236">
        <f>martianeum4[[#This Row],[stan_po_wydobyciu_z_ładunku]]-martianeum4[[#This Row],[ile_zabiera_na_orbite]]</f>
        <v>54.30990000000002</v>
      </c>
    </row>
    <row r="237" spans="1:9" x14ac:dyDescent="0.25">
      <c r="A237" s="1">
        <v>48876</v>
      </c>
      <c r="B237">
        <f t="shared" si="3"/>
        <v>54.30990000000002</v>
      </c>
      <c r="C237" t="s">
        <v>24</v>
      </c>
      <c r="D237">
        <v>24.6</v>
      </c>
      <c r="E237">
        <v>1.7</v>
      </c>
      <c r="F237">
        <f>IF(martianeum4[[#This Row],[zawartosc '[%']]]&gt;=1,martianeum4[[#This Row],[masa '[kg']]]*martianeum4[[#This Row],[zawartosc '[%']]]*0.01,0)</f>
        <v>0.41820000000000002</v>
      </c>
      <c r="G237">
        <f>martianeum4[[#This Row],[stan_magazynu '[kg']]]+martianeum4[[#This Row],[ile_kg_materiału_z_ładunku]]</f>
        <v>54.728100000000019</v>
      </c>
      <c r="H237">
        <f>IF(martianeum4[[#This Row],[stan_po_wydobyciu_z_ładunku]]&gt;=100,100,0)</f>
        <v>0</v>
      </c>
      <c r="I237">
        <f>martianeum4[[#This Row],[stan_po_wydobyciu_z_ładunku]]-martianeum4[[#This Row],[ile_zabiera_na_orbite]]</f>
        <v>54.728100000000019</v>
      </c>
    </row>
    <row r="238" spans="1:9" x14ac:dyDescent="0.25">
      <c r="A238" s="1">
        <v>48877</v>
      </c>
      <c r="B238">
        <f t="shared" si="3"/>
        <v>54.728100000000019</v>
      </c>
      <c r="C238" t="s">
        <v>12</v>
      </c>
      <c r="D238">
        <v>23.4</v>
      </c>
      <c r="E238">
        <v>0.6</v>
      </c>
      <c r="F238">
        <f>IF(martianeum4[[#This Row],[zawartosc '[%']]]&gt;=1,martianeum4[[#This Row],[masa '[kg']]]*martianeum4[[#This Row],[zawartosc '[%']]]*0.01,0)</f>
        <v>0</v>
      </c>
      <c r="G238">
        <f>martianeum4[[#This Row],[stan_magazynu '[kg']]]+martianeum4[[#This Row],[ile_kg_materiału_z_ładunku]]</f>
        <v>54.728100000000019</v>
      </c>
      <c r="H238">
        <f>IF(martianeum4[[#This Row],[stan_po_wydobyciu_z_ładunku]]&gt;=100,100,0)</f>
        <v>0</v>
      </c>
      <c r="I238">
        <f>martianeum4[[#This Row],[stan_po_wydobyciu_z_ładunku]]-martianeum4[[#This Row],[ile_zabiera_na_orbite]]</f>
        <v>54.728100000000019</v>
      </c>
    </row>
    <row r="239" spans="1:9" x14ac:dyDescent="0.25">
      <c r="A239" s="1">
        <v>48878</v>
      </c>
      <c r="B239">
        <f t="shared" si="3"/>
        <v>54.728100000000019</v>
      </c>
      <c r="C239" t="s">
        <v>15</v>
      </c>
      <c r="D239">
        <v>21</v>
      </c>
      <c r="E239">
        <v>0</v>
      </c>
      <c r="F239">
        <f>IF(martianeum4[[#This Row],[zawartosc '[%']]]&gt;=1,martianeum4[[#This Row],[masa '[kg']]]*martianeum4[[#This Row],[zawartosc '[%']]]*0.01,0)</f>
        <v>0</v>
      </c>
      <c r="G239">
        <f>martianeum4[[#This Row],[stan_magazynu '[kg']]]+martianeum4[[#This Row],[ile_kg_materiału_z_ładunku]]</f>
        <v>54.728100000000019</v>
      </c>
      <c r="H239">
        <f>IF(martianeum4[[#This Row],[stan_po_wydobyciu_z_ładunku]]&gt;=100,100,0)</f>
        <v>0</v>
      </c>
      <c r="I239">
        <f>martianeum4[[#This Row],[stan_po_wydobyciu_z_ładunku]]-martianeum4[[#This Row],[ile_zabiera_na_orbite]]</f>
        <v>54.728100000000019</v>
      </c>
    </row>
    <row r="240" spans="1:9" x14ac:dyDescent="0.25">
      <c r="A240" s="1">
        <v>48879</v>
      </c>
      <c r="B240">
        <f t="shared" si="3"/>
        <v>54.728100000000019</v>
      </c>
      <c r="C240" t="s">
        <v>5</v>
      </c>
      <c r="D240">
        <v>22</v>
      </c>
      <c r="E240">
        <v>0</v>
      </c>
      <c r="F240">
        <f>IF(martianeum4[[#This Row],[zawartosc '[%']]]&gt;=1,martianeum4[[#This Row],[masa '[kg']]]*martianeum4[[#This Row],[zawartosc '[%']]]*0.01,0)</f>
        <v>0</v>
      </c>
      <c r="G240">
        <f>martianeum4[[#This Row],[stan_magazynu '[kg']]]+martianeum4[[#This Row],[ile_kg_materiału_z_ładunku]]</f>
        <v>54.728100000000019</v>
      </c>
      <c r="H240">
        <f>IF(martianeum4[[#This Row],[stan_po_wydobyciu_z_ładunku]]&gt;=100,100,0)</f>
        <v>0</v>
      </c>
      <c r="I240">
        <f>martianeum4[[#This Row],[stan_po_wydobyciu_z_ładunku]]-martianeum4[[#This Row],[ile_zabiera_na_orbite]]</f>
        <v>54.728100000000019</v>
      </c>
    </row>
    <row r="241" spans="1:9" x14ac:dyDescent="0.25">
      <c r="A241" s="1">
        <v>48880</v>
      </c>
      <c r="B241">
        <f t="shared" si="3"/>
        <v>54.728100000000019</v>
      </c>
      <c r="C241" t="s">
        <v>9</v>
      </c>
      <c r="D241">
        <v>29.9</v>
      </c>
      <c r="E241">
        <v>8</v>
      </c>
      <c r="F241">
        <f>IF(martianeum4[[#This Row],[zawartosc '[%']]]&gt;=1,martianeum4[[#This Row],[masa '[kg']]]*martianeum4[[#This Row],[zawartosc '[%']]]*0.01,0)</f>
        <v>2.3919999999999999</v>
      </c>
      <c r="G241">
        <f>martianeum4[[#This Row],[stan_magazynu '[kg']]]+martianeum4[[#This Row],[ile_kg_materiału_z_ładunku]]</f>
        <v>57.120100000000022</v>
      </c>
      <c r="H241">
        <f>IF(martianeum4[[#This Row],[stan_po_wydobyciu_z_ładunku]]&gt;=100,100,0)</f>
        <v>0</v>
      </c>
      <c r="I241">
        <f>martianeum4[[#This Row],[stan_po_wydobyciu_z_ładunku]]-martianeum4[[#This Row],[ile_zabiera_na_orbite]]</f>
        <v>57.120100000000022</v>
      </c>
    </row>
    <row r="242" spans="1:9" x14ac:dyDescent="0.25">
      <c r="A242" s="1">
        <v>48881</v>
      </c>
      <c r="B242">
        <f t="shared" si="3"/>
        <v>57.120100000000022</v>
      </c>
      <c r="C242" t="s">
        <v>7</v>
      </c>
      <c r="D242">
        <v>27.2</v>
      </c>
      <c r="E242">
        <v>19.2</v>
      </c>
      <c r="F242">
        <f>IF(martianeum4[[#This Row],[zawartosc '[%']]]&gt;=1,martianeum4[[#This Row],[masa '[kg']]]*martianeum4[[#This Row],[zawartosc '[%']]]*0.01,0)</f>
        <v>5.2224000000000004</v>
      </c>
      <c r="G242">
        <f>martianeum4[[#This Row],[stan_magazynu '[kg']]]+martianeum4[[#This Row],[ile_kg_materiału_z_ładunku]]</f>
        <v>62.342500000000022</v>
      </c>
      <c r="H242">
        <f>IF(martianeum4[[#This Row],[stan_po_wydobyciu_z_ładunku]]&gt;=100,100,0)</f>
        <v>0</v>
      </c>
      <c r="I242">
        <f>martianeum4[[#This Row],[stan_po_wydobyciu_z_ładunku]]-martianeum4[[#This Row],[ile_zabiera_na_orbite]]</f>
        <v>62.342500000000022</v>
      </c>
    </row>
    <row r="243" spans="1:9" x14ac:dyDescent="0.25">
      <c r="A243" s="1">
        <v>48882</v>
      </c>
      <c r="B243">
        <f t="shared" si="3"/>
        <v>62.342500000000022</v>
      </c>
      <c r="C243" t="s">
        <v>19</v>
      </c>
      <c r="D243">
        <v>10.9</v>
      </c>
      <c r="E243">
        <v>9</v>
      </c>
      <c r="F243">
        <f>IF(martianeum4[[#This Row],[zawartosc '[%']]]&gt;=1,martianeum4[[#This Row],[masa '[kg']]]*martianeum4[[#This Row],[zawartosc '[%']]]*0.01,0)</f>
        <v>0.98100000000000009</v>
      </c>
      <c r="G243">
        <f>martianeum4[[#This Row],[stan_magazynu '[kg']]]+martianeum4[[#This Row],[ile_kg_materiału_z_ładunku]]</f>
        <v>63.323500000000024</v>
      </c>
      <c r="H243">
        <f>IF(martianeum4[[#This Row],[stan_po_wydobyciu_z_ładunku]]&gt;=100,100,0)</f>
        <v>0</v>
      </c>
      <c r="I243">
        <f>martianeum4[[#This Row],[stan_po_wydobyciu_z_ładunku]]-martianeum4[[#This Row],[ile_zabiera_na_orbite]]</f>
        <v>63.323500000000024</v>
      </c>
    </row>
    <row r="244" spans="1:9" x14ac:dyDescent="0.25">
      <c r="A244" s="1">
        <v>48883</v>
      </c>
      <c r="B244">
        <f t="shared" si="3"/>
        <v>63.323500000000024</v>
      </c>
      <c r="C244" t="s">
        <v>9</v>
      </c>
      <c r="D244">
        <v>22.6</v>
      </c>
      <c r="E244">
        <v>5.9</v>
      </c>
      <c r="F244">
        <f>IF(martianeum4[[#This Row],[zawartosc '[%']]]&gt;=1,martianeum4[[#This Row],[masa '[kg']]]*martianeum4[[#This Row],[zawartosc '[%']]]*0.01,0)</f>
        <v>1.3334000000000001</v>
      </c>
      <c r="G244">
        <f>martianeum4[[#This Row],[stan_magazynu '[kg']]]+martianeum4[[#This Row],[ile_kg_materiału_z_ładunku]]</f>
        <v>64.656900000000022</v>
      </c>
      <c r="H244">
        <f>IF(martianeum4[[#This Row],[stan_po_wydobyciu_z_ładunku]]&gt;=100,100,0)</f>
        <v>0</v>
      </c>
      <c r="I244">
        <f>martianeum4[[#This Row],[stan_po_wydobyciu_z_ładunku]]-martianeum4[[#This Row],[ile_zabiera_na_orbite]]</f>
        <v>64.656900000000022</v>
      </c>
    </row>
    <row r="245" spans="1:9" x14ac:dyDescent="0.25">
      <c r="A245" s="1">
        <v>48884</v>
      </c>
      <c r="B245">
        <f t="shared" si="3"/>
        <v>64.656900000000022</v>
      </c>
      <c r="C245" t="s">
        <v>23</v>
      </c>
      <c r="D245">
        <v>12</v>
      </c>
      <c r="E245">
        <v>3.9</v>
      </c>
      <c r="F245">
        <f>IF(martianeum4[[#This Row],[zawartosc '[%']]]&gt;=1,martianeum4[[#This Row],[masa '[kg']]]*martianeum4[[#This Row],[zawartosc '[%']]]*0.01,0)</f>
        <v>0.46799999999999997</v>
      </c>
      <c r="G245">
        <f>martianeum4[[#This Row],[stan_magazynu '[kg']]]+martianeum4[[#This Row],[ile_kg_materiału_z_ładunku]]</f>
        <v>65.124900000000025</v>
      </c>
      <c r="H245">
        <f>IF(martianeum4[[#This Row],[stan_po_wydobyciu_z_ładunku]]&gt;=100,100,0)</f>
        <v>0</v>
      </c>
      <c r="I245">
        <f>martianeum4[[#This Row],[stan_po_wydobyciu_z_ładunku]]-martianeum4[[#This Row],[ile_zabiera_na_orbite]]</f>
        <v>65.124900000000025</v>
      </c>
    </row>
    <row r="246" spans="1:9" x14ac:dyDescent="0.25">
      <c r="A246" s="1">
        <v>48885</v>
      </c>
      <c r="B246">
        <f t="shared" si="3"/>
        <v>65.124900000000025</v>
      </c>
      <c r="C246" t="s">
        <v>15</v>
      </c>
      <c r="D246">
        <v>19.5</v>
      </c>
      <c r="E246">
        <v>14.2</v>
      </c>
      <c r="F246">
        <f>IF(martianeum4[[#This Row],[zawartosc '[%']]]&gt;=1,martianeum4[[#This Row],[masa '[kg']]]*martianeum4[[#This Row],[zawartosc '[%']]]*0.01,0)</f>
        <v>2.7689999999999997</v>
      </c>
      <c r="G246">
        <f>martianeum4[[#This Row],[stan_magazynu '[kg']]]+martianeum4[[#This Row],[ile_kg_materiału_z_ładunku]]</f>
        <v>67.893900000000031</v>
      </c>
      <c r="H246">
        <f>IF(martianeum4[[#This Row],[stan_po_wydobyciu_z_ładunku]]&gt;=100,100,0)</f>
        <v>0</v>
      </c>
      <c r="I246">
        <f>martianeum4[[#This Row],[stan_po_wydobyciu_z_ładunku]]-martianeum4[[#This Row],[ile_zabiera_na_orbite]]</f>
        <v>67.893900000000031</v>
      </c>
    </row>
    <row r="247" spans="1:9" x14ac:dyDescent="0.25">
      <c r="A247" s="1">
        <v>48886</v>
      </c>
      <c r="B247">
        <f t="shared" si="3"/>
        <v>67.893900000000031</v>
      </c>
      <c r="C247" t="s">
        <v>10</v>
      </c>
      <c r="D247">
        <v>27</v>
      </c>
      <c r="E247">
        <v>10.9</v>
      </c>
      <c r="F247">
        <f>IF(martianeum4[[#This Row],[zawartosc '[%']]]&gt;=1,martianeum4[[#This Row],[masa '[kg']]]*martianeum4[[#This Row],[zawartosc '[%']]]*0.01,0)</f>
        <v>2.9430000000000001</v>
      </c>
      <c r="G247">
        <f>martianeum4[[#This Row],[stan_magazynu '[kg']]]+martianeum4[[#This Row],[ile_kg_materiału_z_ładunku]]</f>
        <v>70.836900000000028</v>
      </c>
      <c r="H247">
        <f>IF(martianeum4[[#This Row],[stan_po_wydobyciu_z_ładunku]]&gt;=100,100,0)</f>
        <v>0</v>
      </c>
      <c r="I247">
        <f>martianeum4[[#This Row],[stan_po_wydobyciu_z_ładunku]]-martianeum4[[#This Row],[ile_zabiera_na_orbite]]</f>
        <v>70.836900000000028</v>
      </c>
    </row>
    <row r="248" spans="1:9" x14ac:dyDescent="0.25">
      <c r="A248" s="1">
        <v>48887</v>
      </c>
      <c r="B248">
        <f t="shared" si="3"/>
        <v>70.836900000000028</v>
      </c>
      <c r="C248" t="s">
        <v>22</v>
      </c>
      <c r="D248">
        <v>10.7</v>
      </c>
      <c r="E248">
        <v>5.6</v>
      </c>
      <c r="F248">
        <f>IF(martianeum4[[#This Row],[zawartosc '[%']]]&gt;=1,martianeum4[[#This Row],[masa '[kg']]]*martianeum4[[#This Row],[zawartosc '[%']]]*0.01,0)</f>
        <v>0.59919999999999995</v>
      </c>
      <c r="G248">
        <f>martianeum4[[#This Row],[stan_magazynu '[kg']]]+martianeum4[[#This Row],[ile_kg_materiału_z_ładunku]]</f>
        <v>71.436100000000025</v>
      </c>
      <c r="H248">
        <f>IF(martianeum4[[#This Row],[stan_po_wydobyciu_z_ładunku]]&gt;=100,100,0)</f>
        <v>0</v>
      </c>
      <c r="I248">
        <f>martianeum4[[#This Row],[stan_po_wydobyciu_z_ładunku]]-martianeum4[[#This Row],[ile_zabiera_na_orbite]]</f>
        <v>71.436100000000025</v>
      </c>
    </row>
    <row r="249" spans="1:9" x14ac:dyDescent="0.25">
      <c r="A249" s="1">
        <v>48888</v>
      </c>
      <c r="B249">
        <f t="shared" si="3"/>
        <v>71.436100000000025</v>
      </c>
      <c r="C249" t="s">
        <v>19</v>
      </c>
      <c r="D249">
        <v>29.1</v>
      </c>
      <c r="E249">
        <v>0</v>
      </c>
      <c r="F249">
        <f>IF(martianeum4[[#This Row],[zawartosc '[%']]]&gt;=1,martianeum4[[#This Row],[masa '[kg']]]*martianeum4[[#This Row],[zawartosc '[%']]]*0.01,0)</f>
        <v>0</v>
      </c>
      <c r="G249">
        <f>martianeum4[[#This Row],[stan_magazynu '[kg']]]+martianeum4[[#This Row],[ile_kg_materiału_z_ładunku]]</f>
        <v>71.436100000000025</v>
      </c>
      <c r="H249">
        <f>IF(martianeum4[[#This Row],[stan_po_wydobyciu_z_ładunku]]&gt;=100,100,0)</f>
        <v>0</v>
      </c>
      <c r="I249">
        <f>martianeum4[[#This Row],[stan_po_wydobyciu_z_ładunku]]-martianeum4[[#This Row],[ile_zabiera_na_orbite]]</f>
        <v>71.436100000000025</v>
      </c>
    </row>
    <row r="250" spans="1:9" x14ac:dyDescent="0.25">
      <c r="A250" s="1">
        <v>48889</v>
      </c>
      <c r="B250">
        <f t="shared" si="3"/>
        <v>71.436100000000025</v>
      </c>
      <c r="C250" t="s">
        <v>27</v>
      </c>
      <c r="D250">
        <v>25.3</v>
      </c>
      <c r="E250">
        <v>0</v>
      </c>
      <c r="F250">
        <f>IF(martianeum4[[#This Row],[zawartosc '[%']]]&gt;=1,martianeum4[[#This Row],[masa '[kg']]]*martianeum4[[#This Row],[zawartosc '[%']]]*0.01,0)</f>
        <v>0</v>
      </c>
      <c r="G250">
        <f>martianeum4[[#This Row],[stan_magazynu '[kg']]]+martianeum4[[#This Row],[ile_kg_materiału_z_ładunku]]</f>
        <v>71.436100000000025</v>
      </c>
      <c r="H250">
        <f>IF(martianeum4[[#This Row],[stan_po_wydobyciu_z_ładunku]]&gt;=100,100,0)</f>
        <v>0</v>
      </c>
      <c r="I250">
        <f>martianeum4[[#This Row],[stan_po_wydobyciu_z_ładunku]]-martianeum4[[#This Row],[ile_zabiera_na_orbite]]</f>
        <v>71.436100000000025</v>
      </c>
    </row>
    <row r="251" spans="1:9" x14ac:dyDescent="0.25">
      <c r="A251" s="1">
        <v>48890</v>
      </c>
      <c r="B251">
        <f t="shared" si="3"/>
        <v>71.436100000000025</v>
      </c>
      <c r="C251" t="s">
        <v>6</v>
      </c>
      <c r="D251">
        <v>13.3</v>
      </c>
      <c r="E251">
        <v>4.4000000000000004</v>
      </c>
      <c r="F251">
        <f>IF(martianeum4[[#This Row],[zawartosc '[%']]]&gt;=1,martianeum4[[#This Row],[masa '[kg']]]*martianeum4[[#This Row],[zawartosc '[%']]]*0.01,0)</f>
        <v>0.58520000000000016</v>
      </c>
      <c r="G251">
        <f>martianeum4[[#This Row],[stan_magazynu '[kg']]]+martianeum4[[#This Row],[ile_kg_materiału_z_ładunku]]</f>
        <v>72.021300000000025</v>
      </c>
      <c r="H251">
        <f>IF(martianeum4[[#This Row],[stan_po_wydobyciu_z_ładunku]]&gt;=100,100,0)</f>
        <v>0</v>
      </c>
      <c r="I251">
        <f>martianeum4[[#This Row],[stan_po_wydobyciu_z_ładunku]]-martianeum4[[#This Row],[ile_zabiera_na_orbite]]</f>
        <v>72.021300000000025</v>
      </c>
    </row>
    <row r="252" spans="1:9" x14ac:dyDescent="0.25">
      <c r="A252" s="1">
        <v>48891</v>
      </c>
      <c r="B252">
        <f t="shared" si="3"/>
        <v>72.021300000000025</v>
      </c>
      <c r="C252" t="s">
        <v>7</v>
      </c>
      <c r="D252">
        <v>16.899999999999999</v>
      </c>
      <c r="E252">
        <v>0</v>
      </c>
      <c r="F252">
        <f>IF(martianeum4[[#This Row],[zawartosc '[%']]]&gt;=1,martianeum4[[#This Row],[masa '[kg']]]*martianeum4[[#This Row],[zawartosc '[%']]]*0.01,0)</f>
        <v>0</v>
      </c>
      <c r="G252">
        <f>martianeum4[[#This Row],[stan_magazynu '[kg']]]+martianeum4[[#This Row],[ile_kg_materiału_z_ładunku]]</f>
        <v>72.021300000000025</v>
      </c>
      <c r="H252">
        <f>IF(martianeum4[[#This Row],[stan_po_wydobyciu_z_ładunku]]&gt;=100,100,0)</f>
        <v>0</v>
      </c>
      <c r="I252">
        <f>martianeum4[[#This Row],[stan_po_wydobyciu_z_ładunku]]-martianeum4[[#This Row],[ile_zabiera_na_orbite]]</f>
        <v>72.021300000000025</v>
      </c>
    </row>
    <row r="253" spans="1:9" x14ac:dyDescent="0.25">
      <c r="A253" s="1">
        <v>48892</v>
      </c>
      <c r="B253">
        <f t="shared" si="3"/>
        <v>72.021300000000025</v>
      </c>
      <c r="C253" t="s">
        <v>15</v>
      </c>
      <c r="D253">
        <v>26.4</v>
      </c>
      <c r="E253">
        <v>6.8</v>
      </c>
      <c r="F253">
        <f>IF(martianeum4[[#This Row],[zawartosc '[%']]]&gt;=1,martianeum4[[#This Row],[masa '[kg']]]*martianeum4[[#This Row],[zawartosc '[%']]]*0.01,0)</f>
        <v>1.7951999999999999</v>
      </c>
      <c r="G253">
        <f>martianeum4[[#This Row],[stan_magazynu '[kg']]]+martianeum4[[#This Row],[ile_kg_materiału_z_ładunku]]</f>
        <v>73.816500000000019</v>
      </c>
      <c r="H253">
        <f>IF(martianeum4[[#This Row],[stan_po_wydobyciu_z_ładunku]]&gt;=100,100,0)</f>
        <v>0</v>
      </c>
      <c r="I253">
        <f>martianeum4[[#This Row],[stan_po_wydobyciu_z_ładunku]]-martianeum4[[#This Row],[ile_zabiera_na_orbite]]</f>
        <v>73.816500000000019</v>
      </c>
    </row>
    <row r="254" spans="1:9" x14ac:dyDescent="0.25">
      <c r="A254" s="1">
        <v>48893</v>
      </c>
      <c r="B254">
        <f t="shared" si="3"/>
        <v>73.816500000000019</v>
      </c>
      <c r="C254" t="s">
        <v>14</v>
      </c>
      <c r="D254">
        <v>29.7</v>
      </c>
      <c r="E254">
        <v>0</v>
      </c>
      <c r="F254">
        <f>IF(martianeum4[[#This Row],[zawartosc '[%']]]&gt;=1,martianeum4[[#This Row],[masa '[kg']]]*martianeum4[[#This Row],[zawartosc '[%']]]*0.01,0)</f>
        <v>0</v>
      </c>
      <c r="G254">
        <f>martianeum4[[#This Row],[stan_magazynu '[kg']]]+martianeum4[[#This Row],[ile_kg_materiału_z_ładunku]]</f>
        <v>73.816500000000019</v>
      </c>
      <c r="H254">
        <f>IF(martianeum4[[#This Row],[stan_po_wydobyciu_z_ładunku]]&gt;=100,100,0)</f>
        <v>0</v>
      </c>
      <c r="I254">
        <f>martianeum4[[#This Row],[stan_po_wydobyciu_z_ładunku]]-martianeum4[[#This Row],[ile_zabiera_na_orbite]]</f>
        <v>73.816500000000019</v>
      </c>
    </row>
    <row r="255" spans="1:9" x14ac:dyDescent="0.25">
      <c r="A255" s="1">
        <v>48894</v>
      </c>
      <c r="B255">
        <f t="shared" si="3"/>
        <v>73.816500000000019</v>
      </c>
      <c r="C255" t="s">
        <v>7</v>
      </c>
      <c r="D255">
        <v>17.600000000000001</v>
      </c>
      <c r="E255">
        <v>8.6999999999999993</v>
      </c>
      <c r="F255">
        <f>IF(martianeum4[[#This Row],[zawartosc '[%']]]&gt;=1,martianeum4[[#This Row],[masa '[kg']]]*martianeum4[[#This Row],[zawartosc '[%']]]*0.01,0)</f>
        <v>1.5312000000000001</v>
      </c>
      <c r="G255">
        <f>martianeum4[[#This Row],[stan_magazynu '[kg']]]+martianeum4[[#This Row],[ile_kg_materiału_z_ładunku]]</f>
        <v>75.347700000000017</v>
      </c>
      <c r="H255">
        <f>IF(martianeum4[[#This Row],[stan_po_wydobyciu_z_ładunku]]&gt;=100,100,0)</f>
        <v>0</v>
      </c>
      <c r="I255">
        <f>martianeum4[[#This Row],[stan_po_wydobyciu_z_ładunku]]-martianeum4[[#This Row],[ile_zabiera_na_orbite]]</f>
        <v>75.347700000000017</v>
      </c>
    </row>
    <row r="256" spans="1:9" x14ac:dyDescent="0.25">
      <c r="A256" s="1">
        <v>48895</v>
      </c>
      <c r="B256">
        <f t="shared" si="3"/>
        <v>75.347700000000017</v>
      </c>
      <c r="C256" t="s">
        <v>17</v>
      </c>
      <c r="D256">
        <v>13.2</v>
      </c>
      <c r="E256">
        <v>3.3</v>
      </c>
      <c r="F256">
        <f>IF(martianeum4[[#This Row],[zawartosc '[%']]]&gt;=1,martianeum4[[#This Row],[masa '[kg']]]*martianeum4[[#This Row],[zawartosc '[%']]]*0.01,0)</f>
        <v>0.43559999999999999</v>
      </c>
      <c r="G256">
        <f>martianeum4[[#This Row],[stan_magazynu '[kg']]]+martianeum4[[#This Row],[ile_kg_materiału_z_ładunku]]</f>
        <v>75.783300000000011</v>
      </c>
      <c r="H256">
        <f>IF(martianeum4[[#This Row],[stan_po_wydobyciu_z_ładunku]]&gt;=100,100,0)</f>
        <v>0</v>
      </c>
      <c r="I256">
        <f>martianeum4[[#This Row],[stan_po_wydobyciu_z_ładunku]]-martianeum4[[#This Row],[ile_zabiera_na_orbite]]</f>
        <v>75.783300000000011</v>
      </c>
    </row>
    <row r="257" spans="1:9" x14ac:dyDescent="0.25">
      <c r="A257" s="1">
        <v>48896</v>
      </c>
      <c r="B257">
        <f t="shared" si="3"/>
        <v>75.783300000000011</v>
      </c>
      <c r="C257" t="s">
        <v>15</v>
      </c>
      <c r="D257">
        <v>21.2</v>
      </c>
      <c r="E257">
        <v>0</v>
      </c>
      <c r="F257">
        <f>IF(martianeum4[[#This Row],[zawartosc '[%']]]&gt;=1,martianeum4[[#This Row],[masa '[kg']]]*martianeum4[[#This Row],[zawartosc '[%']]]*0.01,0)</f>
        <v>0</v>
      </c>
      <c r="G257">
        <f>martianeum4[[#This Row],[stan_magazynu '[kg']]]+martianeum4[[#This Row],[ile_kg_materiału_z_ładunku]]</f>
        <v>75.783300000000011</v>
      </c>
      <c r="H257">
        <f>IF(martianeum4[[#This Row],[stan_po_wydobyciu_z_ładunku]]&gt;=100,100,0)</f>
        <v>0</v>
      </c>
      <c r="I257">
        <f>martianeum4[[#This Row],[stan_po_wydobyciu_z_ładunku]]-martianeum4[[#This Row],[ile_zabiera_na_orbite]]</f>
        <v>75.783300000000011</v>
      </c>
    </row>
    <row r="258" spans="1:9" x14ac:dyDescent="0.25">
      <c r="A258" s="1">
        <v>48897</v>
      </c>
      <c r="B258">
        <f t="shared" si="3"/>
        <v>75.783300000000011</v>
      </c>
      <c r="C258" t="s">
        <v>15</v>
      </c>
      <c r="D258">
        <v>23</v>
      </c>
      <c r="E258">
        <v>7.7</v>
      </c>
      <c r="F258">
        <f>IF(martianeum4[[#This Row],[zawartosc '[%']]]&gt;=1,martianeum4[[#This Row],[masa '[kg']]]*martianeum4[[#This Row],[zawartosc '[%']]]*0.01,0)</f>
        <v>1.7709999999999999</v>
      </c>
      <c r="G258">
        <f>martianeum4[[#This Row],[stan_magazynu '[kg']]]+martianeum4[[#This Row],[ile_kg_materiału_z_ładunku]]</f>
        <v>77.554300000000012</v>
      </c>
      <c r="H258">
        <f>IF(martianeum4[[#This Row],[stan_po_wydobyciu_z_ładunku]]&gt;=100,100,0)</f>
        <v>0</v>
      </c>
      <c r="I258">
        <f>martianeum4[[#This Row],[stan_po_wydobyciu_z_ładunku]]-martianeum4[[#This Row],[ile_zabiera_na_orbite]]</f>
        <v>77.554300000000012</v>
      </c>
    </row>
    <row r="259" spans="1:9" x14ac:dyDescent="0.25">
      <c r="A259" s="1">
        <v>48898</v>
      </c>
      <c r="B259">
        <f t="shared" si="3"/>
        <v>77.554300000000012</v>
      </c>
      <c r="C259" t="s">
        <v>11</v>
      </c>
      <c r="D259">
        <v>23</v>
      </c>
      <c r="E259">
        <v>0</v>
      </c>
      <c r="F259">
        <f>IF(martianeum4[[#This Row],[zawartosc '[%']]]&gt;=1,martianeum4[[#This Row],[masa '[kg']]]*martianeum4[[#This Row],[zawartosc '[%']]]*0.01,0)</f>
        <v>0</v>
      </c>
      <c r="G259">
        <f>martianeum4[[#This Row],[stan_magazynu '[kg']]]+martianeum4[[#This Row],[ile_kg_materiału_z_ładunku]]</f>
        <v>77.554300000000012</v>
      </c>
      <c r="H259">
        <f>IF(martianeum4[[#This Row],[stan_po_wydobyciu_z_ładunku]]&gt;=100,100,0)</f>
        <v>0</v>
      </c>
      <c r="I259">
        <f>martianeum4[[#This Row],[stan_po_wydobyciu_z_ładunku]]-martianeum4[[#This Row],[ile_zabiera_na_orbite]]</f>
        <v>77.554300000000012</v>
      </c>
    </row>
    <row r="260" spans="1:9" x14ac:dyDescent="0.25">
      <c r="A260" s="1">
        <v>48899</v>
      </c>
      <c r="B260">
        <f t="shared" ref="B260:B323" si="4">I259</f>
        <v>77.554300000000012</v>
      </c>
      <c r="C260" t="s">
        <v>11</v>
      </c>
      <c r="D260">
        <v>23.4</v>
      </c>
      <c r="E260">
        <v>0</v>
      </c>
      <c r="F260">
        <f>IF(martianeum4[[#This Row],[zawartosc '[%']]]&gt;=1,martianeum4[[#This Row],[masa '[kg']]]*martianeum4[[#This Row],[zawartosc '[%']]]*0.01,0)</f>
        <v>0</v>
      </c>
      <c r="G260">
        <f>martianeum4[[#This Row],[stan_magazynu '[kg']]]+martianeum4[[#This Row],[ile_kg_materiału_z_ładunku]]</f>
        <v>77.554300000000012</v>
      </c>
      <c r="H260">
        <f>IF(martianeum4[[#This Row],[stan_po_wydobyciu_z_ładunku]]&gt;=100,100,0)</f>
        <v>0</v>
      </c>
      <c r="I260">
        <f>martianeum4[[#This Row],[stan_po_wydobyciu_z_ładunku]]-martianeum4[[#This Row],[ile_zabiera_na_orbite]]</f>
        <v>77.554300000000012</v>
      </c>
    </row>
    <row r="261" spans="1:9" x14ac:dyDescent="0.25">
      <c r="A261" s="1">
        <v>48900</v>
      </c>
      <c r="B261">
        <f t="shared" si="4"/>
        <v>77.554300000000012</v>
      </c>
      <c r="C261" t="s">
        <v>7</v>
      </c>
      <c r="D261">
        <v>28.7</v>
      </c>
      <c r="E261">
        <v>3.3</v>
      </c>
      <c r="F261">
        <f>IF(martianeum4[[#This Row],[zawartosc '[%']]]&gt;=1,martianeum4[[#This Row],[masa '[kg']]]*martianeum4[[#This Row],[zawartosc '[%']]]*0.01,0)</f>
        <v>0.94709999999999994</v>
      </c>
      <c r="G261">
        <f>martianeum4[[#This Row],[stan_magazynu '[kg']]]+martianeum4[[#This Row],[ile_kg_materiału_z_ładunku]]</f>
        <v>78.501400000000018</v>
      </c>
      <c r="H261">
        <f>IF(martianeum4[[#This Row],[stan_po_wydobyciu_z_ładunku]]&gt;=100,100,0)</f>
        <v>0</v>
      </c>
      <c r="I261">
        <f>martianeum4[[#This Row],[stan_po_wydobyciu_z_ładunku]]-martianeum4[[#This Row],[ile_zabiera_na_orbite]]</f>
        <v>78.501400000000018</v>
      </c>
    </row>
    <row r="262" spans="1:9" x14ac:dyDescent="0.25">
      <c r="A262" s="1">
        <v>48901</v>
      </c>
      <c r="B262">
        <f t="shared" si="4"/>
        <v>78.501400000000018</v>
      </c>
      <c r="C262" t="s">
        <v>26</v>
      </c>
      <c r="D262">
        <v>23.6</v>
      </c>
      <c r="E262">
        <v>4.3</v>
      </c>
      <c r="F262">
        <f>IF(martianeum4[[#This Row],[zawartosc '[%']]]&gt;=1,martianeum4[[#This Row],[masa '[kg']]]*martianeum4[[#This Row],[zawartosc '[%']]]*0.01,0)</f>
        <v>1.0148000000000001</v>
      </c>
      <c r="G262">
        <f>martianeum4[[#This Row],[stan_magazynu '[kg']]]+martianeum4[[#This Row],[ile_kg_materiału_z_ładunku]]</f>
        <v>79.516200000000012</v>
      </c>
      <c r="H262">
        <f>IF(martianeum4[[#This Row],[stan_po_wydobyciu_z_ładunku]]&gt;=100,100,0)</f>
        <v>0</v>
      </c>
      <c r="I262">
        <f>martianeum4[[#This Row],[stan_po_wydobyciu_z_ładunku]]-martianeum4[[#This Row],[ile_zabiera_na_orbite]]</f>
        <v>79.516200000000012</v>
      </c>
    </row>
    <row r="263" spans="1:9" x14ac:dyDescent="0.25">
      <c r="A263" s="1">
        <v>48902</v>
      </c>
      <c r="B263">
        <f t="shared" si="4"/>
        <v>79.516200000000012</v>
      </c>
      <c r="C263" t="s">
        <v>6</v>
      </c>
      <c r="D263">
        <v>10.199999999999999</v>
      </c>
      <c r="E263">
        <v>8.6999999999999993</v>
      </c>
      <c r="F263">
        <f>IF(martianeum4[[#This Row],[zawartosc '[%']]]&gt;=1,martianeum4[[#This Row],[masa '[kg']]]*martianeum4[[#This Row],[zawartosc '[%']]]*0.01,0)</f>
        <v>0.88739999999999986</v>
      </c>
      <c r="G263">
        <f>martianeum4[[#This Row],[stan_magazynu '[kg']]]+martianeum4[[#This Row],[ile_kg_materiału_z_ładunku]]</f>
        <v>80.403600000000012</v>
      </c>
      <c r="H263">
        <f>IF(martianeum4[[#This Row],[stan_po_wydobyciu_z_ładunku]]&gt;=100,100,0)</f>
        <v>0</v>
      </c>
      <c r="I263">
        <f>martianeum4[[#This Row],[stan_po_wydobyciu_z_ładunku]]-martianeum4[[#This Row],[ile_zabiera_na_orbite]]</f>
        <v>80.403600000000012</v>
      </c>
    </row>
    <row r="264" spans="1:9" x14ac:dyDescent="0.25">
      <c r="A264" s="1">
        <v>48903</v>
      </c>
      <c r="B264">
        <f t="shared" si="4"/>
        <v>80.403600000000012</v>
      </c>
      <c r="C264" t="s">
        <v>9</v>
      </c>
      <c r="D264">
        <v>13.8</v>
      </c>
      <c r="E264">
        <v>0</v>
      </c>
      <c r="F264">
        <f>IF(martianeum4[[#This Row],[zawartosc '[%']]]&gt;=1,martianeum4[[#This Row],[masa '[kg']]]*martianeum4[[#This Row],[zawartosc '[%']]]*0.01,0)</f>
        <v>0</v>
      </c>
      <c r="G264">
        <f>martianeum4[[#This Row],[stan_magazynu '[kg']]]+martianeum4[[#This Row],[ile_kg_materiału_z_ładunku]]</f>
        <v>80.403600000000012</v>
      </c>
      <c r="H264">
        <f>IF(martianeum4[[#This Row],[stan_po_wydobyciu_z_ładunku]]&gt;=100,100,0)</f>
        <v>0</v>
      </c>
      <c r="I264">
        <f>martianeum4[[#This Row],[stan_po_wydobyciu_z_ładunku]]-martianeum4[[#This Row],[ile_zabiera_na_orbite]]</f>
        <v>80.403600000000012</v>
      </c>
    </row>
    <row r="265" spans="1:9" x14ac:dyDescent="0.25">
      <c r="A265" s="1">
        <v>48904</v>
      </c>
      <c r="B265">
        <f t="shared" si="4"/>
        <v>80.403600000000012</v>
      </c>
      <c r="C265" t="s">
        <v>8</v>
      </c>
      <c r="D265">
        <v>27.7</v>
      </c>
      <c r="E265">
        <v>0</v>
      </c>
      <c r="F265">
        <f>IF(martianeum4[[#This Row],[zawartosc '[%']]]&gt;=1,martianeum4[[#This Row],[masa '[kg']]]*martianeum4[[#This Row],[zawartosc '[%']]]*0.01,0)</f>
        <v>0</v>
      </c>
      <c r="G265">
        <f>martianeum4[[#This Row],[stan_magazynu '[kg']]]+martianeum4[[#This Row],[ile_kg_materiału_z_ładunku]]</f>
        <v>80.403600000000012</v>
      </c>
      <c r="H265">
        <f>IF(martianeum4[[#This Row],[stan_po_wydobyciu_z_ładunku]]&gt;=100,100,0)</f>
        <v>0</v>
      </c>
      <c r="I265">
        <f>martianeum4[[#This Row],[stan_po_wydobyciu_z_ładunku]]-martianeum4[[#This Row],[ile_zabiera_na_orbite]]</f>
        <v>80.403600000000012</v>
      </c>
    </row>
    <row r="266" spans="1:9" x14ac:dyDescent="0.25">
      <c r="A266" s="1">
        <v>48905</v>
      </c>
      <c r="B266">
        <f t="shared" si="4"/>
        <v>80.403600000000012</v>
      </c>
      <c r="C266" t="s">
        <v>7</v>
      </c>
      <c r="D266">
        <v>13.3</v>
      </c>
      <c r="E266">
        <v>7.2</v>
      </c>
      <c r="F266">
        <f>IF(martianeum4[[#This Row],[zawartosc '[%']]]&gt;=1,martianeum4[[#This Row],[masa '[kg']]]*martianeum4[[#This Row],[zawartosc '[%']]]*0.01,0)</f>
        <v>0.95760000000000012</v>
      </c>
      <c r="G266">
        <f>martianeum4[[#This Row],[stan_magazynu '[kg']]]+martianeum4[[#This Row],[ile_kg_materiału_z_ładunku]]</f>
        <v>81.361200000000011</v>
      </c>
      <c r="H266">
        <f>IF(martianeum4[[#This Row],[stan_po_wydobyciu_z_ładunku]]&gt;=100,100,0)</f>
        <v>0</v>
      </c>
      <c r="I266">
        <f>martianeum4[[#This Row],[stan_po_wydobyciu_z_ładunku]]-martianeum4[[#This Row],[ile_zabiera_na_orbite]]</f>
        <v>81.361200000000011</v>
      </c>
    </row>
    <row r="267" spans="1:9" x14ac:dyDescent="0.25">
      <c r="A267" s="1">
        <v>48906</v>
      </c>
      <c r="B267">
        <f t="shared" si="4"/>
        <v>81.361200000000011</v>
      </c>
      <c r="C267" t="s">
        <v>11</v>
      </c>
      <c r="D267">
        <v>26</v>
      </c>
      <c r="E267">
        <v>0.7</v>
      </c>
      <c r="F267">
        <f>IF(martianeum4[[#This Row],[zawartosc '[%']]]&gt;=1,martianeum4[[#This Row],[masa '[kg']]]*martianeum4[[#This Row],[zawartosc '[%']]]*0.01,0)</f>
        <v>0</v>
      </c>
      <c r="G267">
        <f>martianeum4[[#This Row],[stan_magazynu '[kg']]]+martianeum4[[#This Row],[ile_kg_materiału_z_ładunku]]</f>
        <v>81.361200000000011</v>
      </c>
      <c r="H267">
        <f>IF(martianeum4[[#This Row],[stan_po_wydobyciu_z_ładunku]]&gt;=100,100,0)</f>
        <v>0</v>
      </c>
      <c r="I267">
        <f>martianeum4[[#This Row],[stan_po_wydobyciu_z_ładunku]]-martianeum4[[#This Row],[ile_zabiera_na_orbite]]</f>
        <v>81.361200000000011</v>
      </c>
    </row>
    <row r="268" spans="1:9" x14ac:dyDescent="0.25">
      <c r="A268" s="1">
        <v>48907</v>
      </c>
      <c r="B268">
        <f t="shared" si="4"/>
        <v>81.361200000000011</v>
      </c>
      <c r="C268" t="s">
        <v>6</v>
      </c>
      <c r="D268">
        <v>16.3</v>
      </c>
      <c r="E268">
        <v>11</v>
      </c>
      <c r="F268">
        <f>IF(martianeum4[[#This Row],[zawartosc '[%']]]&gt;=1,martianeum4[[#This Row],[masa '[kg']]]*martianeum4[[#This Row],[zawartosc '[%']]]*0.01,0)</f>
        <v>1.7930000000000001</v>
      </c>
      <c r="G268">
        <f>martianeum4[[#This Row],[stan_magazynu '[kg']]]+martianeum4[[#This Row],[ile_kg_materiału_z_ładunku]]</f>
        <v>83.154200000000017</v>
      </c>
      <c r="H268">
        <f>IF(martianeum4[[#This Row],[stan_po_wydobyciu_z_ładunku]]&gt;=100,100,0)</f>
        <v>0</v>
      </c>
      <c r="I268">
        <f>martianeum4[[#This Row],[stan_po_wydobyciu_z_ładunku]]-martianeum4[[#This Row],[ile_zabiera_na_orbite]]</f>
        <v>83.154200000000017</v>
      </c>
    </row>
    <row r="269" spans="1:9" x14ac:dyDescent="0.25">
      <c r="A269" s="1">
        <v>48908</v>
      </c>
      <c r="B269">
        <f t="shared" si="4"/>
        <v>83.154200000000017</v>
      </c>
      <c r="C269" t="s">
        <v>15</v>
      </c>
      <c r="D269">
        <v>23.5</v>
      </c>
      <c r="E269">
        <v>15.5</v>
      </c>
      <c r="F269">
        <f>IF(martianeum4[[#This Row],[zawartosc '[%']]]&gt;=1,martianeum4[[#This Row],[masa '[kg']]]*martianeum4[[#This Row],[zawartosc '[%']]]*0.01,0)</f>
        <v>3.6425000000000001</v>
      </c>
      <c r="G269">
        <f>martianeum4[[#This Row],[stan_magazynu '[kg']]]+martianeum4[[#This Row],[ile_kg_materiału_z_ładunku]]</f>
        <v>86.796700000000016</v>
      </c>
      <c r="H269">
        <f>IF(martianeum4[[#This Row],[stan_po_wydobyciu_z_ładunku]]&gt;=100,100,0)</f>
        <v>0</v>
      </c>
      <c r="I269">
        <f>martianeum4[[#This Row],[stan_po_wydobyciu_z_ładunku]]-martianeum4[[#This Row],[ile_zabiera_na_orbite]]</f>
        <v>86.796700000000016</v>
      </c>
    </row>
    <row r="270" spans="1:9" x14ac:dyDescent="0.25">
      <c r="A270" s="1">
        <v>48909</v>
      </c>
      <c r="B270">
        <f t="shared" si="4"/>
        <v>86.796700000000016</v>
      </c>
      <c r="C270" t="s">
        <v>27</v>
      </c>
      <c r="D270">
        <v>15.7</v>
      </c>
      <c r="E270">
        <v>0</v>
      </c>
      <c r="F270">
        <f>IF(martianeum4[[#This Row],[zawartosc '[%']]]&gt;=1,martianeum4[[#This Row],[masa '[kg']]]*martianeum4[[#This Row],[zawartosc '[%']]]*0.01,0)</f>
        <v>0</v>
      </c>
      <c r="G270">
        <f>martianeum4[[#This Row],[stan_magazynu '[kg']]]+martianeum4[[#This Row],[ile_kg_materiału_z_ładunku]]</f>
        <v>86.796700000000016</v>
      </c>
      <c r="H270">
        <f>IF(martianeum4[[#This Row],[stan_po_wydobyciu_z_ładunku]]&gt;=100,100,0)</f>
        <v>0</v>
      </c>
      <c r="I270">
        <f>martianeum4[[#This Row],[stan_po_wydobyciu_z_ładunku]]-martianeum4[[#This Row],[ile_zabiera_na_orbite]]</f>
        <v>86.796700000000016</v>
      </c>
    </row>
    <row r="271" spans="1:9" x14ac:dyDescent="0.25">
      <c r="A271" s="1">
        <v>48910</v>
      </c>
      <c r="B271">
        <f t="shared" si="4"/>
        <v>86.796700000000016</v>
      </c>
      <c r="C271" t="s">
        <v>26</v>
      </c>
      <c r="D271">
        <v>26</v>
      </c>
      <c r="E271">
        <v>6.4</v>
      </c>
      <c r="F271">
        <f>IF(martianeum4[[#This Row],[zawartosc '[%']]]&gt;=1,martianeum4[[#This Row],[masa '[kg']]]*martianeum4[[#This Row],[zawartosc '[%']]]*0.01,0)</f>
        <v>1.6640000000000001</v>
      </c>
      <c r="G271">
        <f>martianeum4[[#This Row],[stan_magazynu '[kg']]]+martianeum4[[#This Row],[ile_kg_materiału_z_ładunku]]</f>
        <v>88.460700000000017</v>
      </c>
      <c r="H271">
        <f>IF(martianeum4[[#This Row],[stan_po_wydobyciu_z_ładunku]]&gt;=100,100,0)</f>
        <v>0</v>
      </c>
      <c r="I271">
        <f>martianeum4[[#This Row],[stan_po_wydobyciu_z_ładunku]]-martianeum4[[#This Row],[ile_zabiera_na_orbite]]</f>
        <v>88.460700000000017</v>
      </c>
    </row>
    <row r="272" spans="1:9" x14ac:dyDescent="0.25">
      <c r="A272" s="1">
        <v>48911</v>
      </c>
      <c r="B272">
        <f t="shared" si="4"/>
        <v>88.460700000000017</v>
      </c>
      <c r="C272" t="s">
        <v>19</v>
      </c>
      <c r="D272">
        <v>22.7</v>
      </c>
      <c r="E272">
        <v>0</v>
      </c>
      <c r="F272">
        <f>IF(martianeum4[[#This Row],[zawartosc '[%']]]&gt;=1,martianeum4[[#This Row],[masa '[kg']]]*martianeum4[[#This Row],[zawartosc '[%']]]*0.01,0)</f>
        <v>0</v>
      </c>
      <c r="G272">
        <f>martianeum4[[#This Row],[stan_magazynu '[kg']]]+martianeum4[[#This Row],[ile_kg_materiału_z_ładunku]]</f>
        <v>88.460700000000017</v>
      </c>
      <c r="H272">
        <f>IF(martianeum4[[#This Row],[stan_po_wydobyciu_z_ładunku]]&gt;=100,100,0)</f>
        <v>0</v>
      </c>
      <c r="I272">
        <f>martianeum4[[#This Row],[stan_po_wydobyciu_z_ładunku]]-martianeum4[[#This Row],[ile_zabiera_na_orbite]]</f>
        <v>88.460700000000017</v>
      </c>
    </row>
    <row r="273" spans="1:9" x14ac:dyDescent="0.25">
      <c r="A273" s="1">
        <v>48912</v>
      </c>
      <c r="B273">
        <f t="shared" si="4"/>
        <v>88.460700000000017</v>
      </c>
      <c r="C273" t="s">
        <v>9</v>
      </c>
      <c r="D273">
        <v>26.2</v>
      </c>
      <c r="E273">
        <v>5.7</v>
      </c>
      <c r="F273">
        <f>IF(martianeum4[[#This Row],[zawartosc '[%']]]&gt;=1,martianeum4[[#This Row],[masa '[kg']]]*martianeum4[[#This Row],[zawartosc '[%']]]*0.01,0)</f>
        <v>1.4934000000000001</v>
      </c>
      <c r="G273">
        <f>martianeum4[[#This Row],[stan_magazynu '[kg']]]+martianeum4[[#This Row],[ile_kg_materiału_z_ładunku]]</f>
        <v>89.954100000000011</v>
      </c>
      <c r="H273">
        <f>IF(martianeum4[[#This Row],[stan_po_wydobyciu_z_ładunku]]&gt;=100,100,0)</f>
        <v>0</v>
      </c>
      <c r="I273">
        <f>martianeum4[[#This Row],[stan_po_wydobyciu_z_ładunku]]-martianeum4[[#This Row],[ile_zabiera_na_orbite]]</f>
        <v>89.954100000000011</v>
      </c>
    </row>
    <row r="274" spans="1:9" x14ac:dyDescent="0.25">
      <c r="A274" s="1">
        <v>48913</v>
      </c>
      <c r="B274">
        <f t="shared" si="4"/>
        <v>89.954100000000011</v>
      </c>
      <c r="C274" t="s">
        <v>22</v>
      </c>
      <c r="D274">
        <v>14.1</v>
      </c>
      <c r="E274">
        <v>0</v>
      </c>
      <c r="F274">
        <f>IF(martianeum4[[#This Row],[zawartosc '[%']]]&gt;=1,martianeum4[[#This Row],[masa '[kg']]]*martianeum4[[#This Row],[zawartosc '[%']]]*0.01,0)</f>
        <v>0</v>
      </c>
      <c r="G274">
        <f>martianeum4[[#This Row],[stan_magazynu '[kg']]]+martianeum4[[#This Row],[ile_kg_materiału_z_ładunku]]</f>
        <v>89.954100000000011</v>
      </c>
      <c r="H274">
        <f>IF(martianeum4[[#This Row],[stan_po_wydobyciu_z_ładunku]]&gt;=100,100,0)</f>
        <v>0</v>
      </c>
      <c r="I274">
        <f>martianeum4[[#This Row],[stan_po_wydobyciu_z_ładunku]]-martianeum4[[#This Row],[ile_zabiera_na_orbite]]</f>
        <v>89.954100000000011</v>
      </c>
    </row>
    <row r="275" spans="1:9" x14ac:dyDescent="0.25">
      <c r="A275" s="1">
        <v>48914</v>
      </c>
      <c r="B275">
        <f t="shared" si="4"/>
        <v>89.954100000000011</v>
      </c>
      <c r="C275" t="s">
        <v>11</v>
      </c>
      <c r="D275">
        <v>23.6</v>
      </c>
      <c r="E275">
        <v>19.7</v>
      </c>
      <c r="F275">
        <f>IF(martianeum4[[#This Row],[zawartosc '[%']]]&gt;=1,martianeum4[[#This Row],[masa '[kg']]]*martianeum4[[#This Row],[zawartosc '[%']]]*0.01,0)</f>
        <v>4.6492000000000004</v>
      </c>
      <c r="G275">
        <f>martianeum4[[#This Row],[stan_magazynu '[kg']]]+martianeum4[[#This Row],[ile_kg_materiału_z_ładunku]]</f>
        <v>94.603300000000019</v>
      </c>
      <c r="H275">
        <f>IF(martianeum4[[#This Row],[stan_po_wydobyciu_z_ładunku]]&gt;=100,100,0)</f>
        <v>0</v>
      </c>
      <c r="I275">
        <f>martianeum4[[#This Row],[stan_po_wydobyciu_z_ładunku]]-martianeum4[[#This Row],[ile_zabiera_na_orbite]]</f>
        <v>94.603300000000019</v>
      </c>
    </row>
    <row r="276" spans="1:9" x14ac:dyDescent="0.25">
      <c r="A276" s="1">
        <v>48915</v>
      </c>
      <c r="B276">
        <f t="shared" si="4"/>
        <v>94.603300000000019</v>
      </c>
      <c r="C276" t="s">
        <v>19</v>
      </c>
      <c r="D276">
        <v>25.2</v>
      </c>
      <c r="E276">
        <v>37.200000000000003</v>
      </c>
      <c r="F276">
        <f>IF(martianeum4[[#This Row],[zawartosc '[%']]]&gt;=1,martianeum4[[#This Row],[masa '[kg']]]*martianeum4[[#This Row],[zawartosc '[%']]]*0.01,0)</f>
        <v>9.3744000000000014</v>
      </c>
      <c r="G276">
        <f>martianeum4[[#This Row],[stan_magazynu '[kg']]]+martianeum4[[#This Row],[ile_kg_materiału_z_ładunku]]</f>
        <v>103.97770000000003</v>
      </c>
      <c r="H276">
        <f>IF(martianeum4[[#This Row],[stan_po_wydobyciu_z_ładunku]]&gt;=100,100,0)</f>
        <v>100</v>
      </c>
      <c r="I276">
        <f>martianeum4[[#This Row],[stan_po_wydobyciu_z_ładunku]]-martianeum4[[#This Row],[ile_zabiera_na_orbite]]</f>
        <v>3.9777000000000271</v>
      </c>
    </row>
    <row r="277" spans="1:9" x14ac:dyDescent="0.25">
      <c r="A277" s="1">
        <v>48916</v>
      </c>
      <c r="B277">
        <f t="shared" si="4"/>
        <v>3.9777000000000271</v>
      </c>
      <c r="C277" t="s">
        <v>13</v>
      </c>
      <c r="D277">
        <v>23</v>
      </c>
      <c r="E277">
        <v>0</v>
      </c>
      <c r="F277">
        <f>IF(martianeum4[[#This Row],[zawartosc '[%']]]&gt;=1,martianeum4[[#This Row],[masa '[kg']]]*martianeum4[[#This Row],[zawartosc '[%']]]*0.01,0)</f>
        <v>0</v>
      </c>
      <c r="G277">
        <f>martianeum4[[#This Row],[stan_magazynu '[kg']]]+martianeum4[[#This Row],[ile_kg_materiału_z_ładunku]]</f>
        <v>3.9777000000000271</v>
      </c>
      <c r="H277">
        <f>IF(martianeum4[[#This Row],[stan_po_wydobyciu_z_ładunku]]&gt;=100,100,0)</f>
        <v>0</v>
      </c>
      <c r="I277">
        <f>martianeum4[[#This Row],[stan_po_wydobyciu_z_ładunku]]-martianeum4[[#This Row],[ile_zabiera_na_orbite]]</f>
        <v>3.9777000000000271</v>
      </c>
    </row>
    <row r="278" spans="1:9" x14ac:dyDescent="0.25">
      <c r="A278" s="1">
        <v>48917</v>
      </c>
      <c r="B278">
        <f t="shared" si="4"/>
        <v>3.9777000000000271</v>
      </c>
      <c r="C278" t="s">
        <v>6</v>
      </c>
      <c r="D278">
        <v>29.7</v>
      </c>
      <c r="E278">
        <v>6.8</v>
      </c>
      <c r="F278">
        <f>IF(martianeum4[[#This Row],[zawartosc '[%']]]&gt;=1,martianeum4[[#This Row],[masa '[kg']]]*martianeum4[[#This Row],[zawartosc '[%']]]*0.01,0)</f>
        <v>2.0195999999999996</v>
      </c>
      <c r="G278">
        <f>martianeum4[[#This Row],[stan_magazynu '[kg']]]+martianeum4[[#This Row],[ile_kg_materiału_z_ładunku]]</f>
        <v>5.9973000000000267</v>
      </c>
      <c r="H278">
        <f>IF(martianeum4[[#This Row],[stan_po_wydobyciu_z_ładunku]]&gt;=100,100,0)</f>
        <v>0</v>
      </c>
      <c r="I278">
        <f>martianeum4[[#This Row],[stan_po_wydobyciu_z_ładunku]]-martianeum4[[#This Row],[ile_zabiera_na_orbite]]</f>
        <v>5.9973000000000267</v>
      </c>
    </row>
    <row r="279" spans="1:9" x14ac:dyDescent="0.25">
      <c r="A279" s="1">
        <v>48918</v>
      </c>
      <c r="B279">
        <f t="shared" si="4"/>
        <v>5.9973000000000267</v>
      </c>
      <c r="C279" t="s">
        <v>9</v>
      </c>
      <c r="D279">
        <v>17.2</v>
      </c>
      <c r="E279">
        <v>3.5</v>
      </c>
      <c r="F279">
        <f>IF(martianeum4[[#This Row],[zawartosc '[%']]]&gt;=1,martianeum4[[#This Row],[masa '[kg']]]*martianeum4[[#This Row],[zawartosc '[%']]]*0.01,0)</f>
        <v>0.60199999999999998</v>
      </c>
      <c r="G279">
        <f>martianeum4[[#This Row],[stan_magazynu '[kg']]]+martianeum4[[#This Row],[ile_kg_materiału_z_ładunku]]</f>
        <v>6.599300000000027</v>
      </c>
      <c r="H279">
        <f>IF(martianeum4[[#This Row],[stan_po_wydobyciu_z_ładunku]]&gt;=100,100,0)</f>
        <v>0</v>
      </c>
      <c r="I279">
        <f>martianeum4[[#This Row],[stan_po_wydobyciu_z_ładunku]]-martianeum4[[#This Row],[ile_zabiera_na_orbite]]</f>
        <v>6.599300000000027</v>
      </c>
    </row>
    <row r="280" spans="1:9" x14ac:dyDescent="0.25">
      <c r="A280" s="1">
        <v>48919</v>
      </c>
      <c r="B280">
        <f t="shared" si="4"/>
        <v>6.599300000000027</v>
      </c>
      <c r="C280" t="s">
        <v>9</v>
      </c>
      <c r="D280">
        <v>21.7</v>
      </c>
      <c r="E280">
        <v>2.5</v>
      </c>
      <c r="F280">
        <f>IF(martianeum4[[#This Row],[zawartosc '[%']]]&gt;=1,martianeum4[[#This Row],[masa '[kg']]]*martianeum4[[#This Row],[zawartosc '[%']]]*0.01,0)</f>
        <v>0.54249999999999998</v>
      </c>
      <c r="G280">
        <f>martianeum4[[#This Row],[stan_magazynu '[kg']]]+martianeum4[[#This Row],[ile_kg_materiału_z_ładunku]]</f>
        <v>7.1418000000000266</v>
      </c>
      <c r="H280">
        <f>IF(martianeum4[[#This Row],[stan_po_wydobyciu_z_ładunku]]&gt;=100,100,0)</f>
        <v>0</v>
      </c>
      <c r="I280">
        <f>martianeum4[[#This Row],[stan_po_wydobyciu_z_ładunku]]-martianeum4[[#This Row],[ile_zabiera_na_orbite]]</f>
        <v>7.1418000000000266</v>
      </c>
    </row>
    <row r="281" spans="1:9" x14ac:dyDescent="0.25">
      <c r="A281" s="1">
        <v>48920</v>
      </c>
      <c r="B281">
        <f t="shared" si="4"/>
        <v>7.1418000000000266</v>
      </c>
      <c r="C281" t="s">
        <v>11</v>
      </c>
      <c r="D281">
        <v>25.8</v>
      </c>
      <c r="E281">
        <v>3.8</v>
      </c>
      <c r="F281">
        <f>IF(martianeum4[[#This Row],[zawartosc '[%']]]&gt;=1,martianeum4[[#This Row],[masa '[kg']]]*martianeum4[[#This Row],[zawartosc '[%']]]*0.01,0)</f>
        <v>0.98039999999999994</v>
      </c>
      <c r="G281">
        <f>martianeum4[[#This Row],[stan_magazynu '[kg']]]+martianeum4[[#This Row],[ile_kg_materiału_z_ładunku]]</f>
        <v>8.1222000000000261</v>
      </c>
      <c r="H281">
        <f>IF(martianeum4[[#This Row],[stan_po_wydobyciu_z_ładunku]]&gt;=100,100,0)</f>
        <v>0</v>
      </c>
      <c r="I281">
        <f>martianeum4[[#This Row],[stan_po_wydobyciu_z_ładunku]]-martianeum4[[#This Row],[ile_zabiera_na_orbite]]</f>
        <v>8.1222000000000261</v>
      </c>
    </row>
    <row r="282" spans="1:9" x14ac:dyDescent="0.25">
      <c r="A282" s="1">
        <v>48921</v>
      </c>
      <c r="B282">
        <f t="shared" si="4"/>
        <v>8.1222000000000261</v>
      </c>
      <c r="C282" t="s">
        <v>26</v>
      </c>
      <c r="D282">
        <v>12.9</v>
      </c>
      <c r="E282">
        <v>1.6</v>
      </c>
      <c r="F282">
        <f>IF(martianeum4[[#This Row],[zawartosc '[%']]]&gt;=1,martianeum4[[#This Row],[masa '[kg']]]*martianeum4[[#This Row],[zawartosc '[%']]]*0.01,0)</f>
        <v>0.2064</v>
      </c>
      <c r="G282">
        <f>martianeum4[[#This Row],[stan_magazynu '[kg']]]+martianeum4[[#This Row],[ile_kg_materiału_z_ładunku]]</f>
        <v>8.3286000000000264</v>
      </c>
      <c r="H282">
        <f>IF(martianeum4[[#This Row],[stan_po_wydobyciu_z_ładunku]]&gt;=100,100,0)</f>
        <v>0</v>
      </c>
      <c r="I282">
        <f>martianeum4[[#This Row],[stan_po_wydobyciu_z_ładunku]]-martianeum4[[#This Row],[ile_zabiera_na_orbite]]</f>
        <v>8.3286000000000264</v>
      </c>
    </row>
    <row r="283" spans="1:9" x14ac:dyDescent="0.25">
      <c r="A283" s="1">
        <v>48922</v>
      </c>
      <c r="B283">
        <f t="shared" si="4"/>
        <v>8.3286000000000264</v>
      </c>
      <c r="C283" t="s">
        <v>16</v>
      </c>
      <c r="D283">
        <v>18.2</v>
      </c>
      <c r="E283">
        <v>0</v>
      </c>
      <c r="F283">
        <f>IF(martianeum4[[#This Row],[zawartosc '[%']]]&gt;=1,martianeum4[[#This Row],[masa '[kg']]]*martianeum4[[#This Row],[zawartosc '[%']]]*0.01,0)</f>
        <v>0</v>
      </c>
      <c r="G283">
        <f>martianeum4[[#This Row],[stan_magazynu '[kg']]]+martianeum4[[#This Row],[ile_kg_materiału_z_ładunku]]</f>
        <v>8.3286000000000264</v>
      </c>
      <c r="H283">
        <f>IF(martianeum4[[#This Row],[stan_po_wydobyciu_z_ładunku]]&gt;=100,100,0)</f>
        <v>0</v>
      </c>
      <c r="I283">
        <f>martianeum4[[#This Row],[stan_po_wydobyciu_z_ładunku]]-martianeum4[[#This Row],[ile_zabiera_na_orbite]]</f>
        <v>8.3286000000000264</v>
      </c>
    </row>
    <row r="284" spans="1:9" x14ac:dyDescent="0.25">
      <c r="A284" s="1">
        <v>48923</v>
      </c>
      <c r="B284">
        <f t="shared" si="4"/>
        <v>8.3286000000000264</v>
      </c>
      <c r="C284" t="s">
        <v>10</v>
      </c>
      <c r="D284">
        <v>20</v>
      </c>
      <c r="E284">
        <v>25.7</v>
      </c>
      <c r="F284">
        <f>IF(martianeum4[[#This Row],[zawartosc '[%']]]&gt;=1,martianeum4[[#This Row],[masa '[kg']]]*martianeum4[[#This Row],[zawartosc '[%']]]*0.01,0)</f>
        <v>5.14</v>
      </c>
      <c r="G284">
        <f>martianeum4[[#This Row],[stan_magazynu '[kg']]]+martianeum4[[#This Row],[ile_kg_materiału_z_ładunku]]</f>
        <v>13.468600000000027</v>
      </c>
      <c r="H284">
        <f>IF(martianeum4[[#This Row],[stan_po_wydobyciu_z_ładunku]]&gt;=100,100,0)</f>
        <v>0</v>
      </c>
      <c r="I284">
        <f>martianeum4[[#This Row],[stan_po_wydobyciu_z_ładunku]]-martianeum4[[#This Row],[ile_zabiera_na_orbite]]</f>
        <v>13.468600000000027</v>
      </c>
    </row>
    <row r="285" spans="1:9" x14ac:dyDescent="0.25">
      <c r="A285" s="1">
        <v>48924</v>
      </c>
      <c r="B285">
        <f t="shared" si="4"/>
        <v>13.468600000000027</v>
      </c>
      <c r="C285" t="s">
        <v>19</v>
      </c>
      <c r="D285">
        <v>17.100000000000001</v>
      </c>
      <c r="E285">
        <v>33</v>
      </c>
      <c r="F285">
        <f>IF(martianeum4[[#This Row],[zawartosc '[%']]]&gt;=1,martianeum4[[#This Row],[masa '[kg']]]*martianeum4[[#This Row],[zawartosc '[%']]]*0.01,0)</f>
        <v>5.6430000000000007</v>
      </c>
      <c r="G285">
        <f>martianeum4[[#This Row],[stan_magazynu '[kg']]]+martianeum4[[#This Row],[ile_kg_materiału_z_ładunku]]</f>
        <v>19.111600000000028</v>
      </c>
      <c r="H285">
        <f>IF(martianeum4[[#This Row],[stan_po_wydobyciu_z_ładunku]]&gt;=100,100,0)</f>
        <v>0</v>
      </c>
      <c r="I285">
        <f>martianeum4[[#This Row],[stan_po_wydobyciu_z_ładunku]]-martianeum4[[#This Row],[ile_zabiera_na_orbite]]</f>
        <v>19.111600000000028</v>
      </c>
    </row>
    <row r="286" spans="1:9" x14ac:dyDescent="0.25">
      <c r="A286" s="1">
        <v>48925</v>
      </c>
      <c r="B286">
        <f t="shared" si="4"/>
        <v>19.111600000000028</v>
      </c>
      <c r="C286" t="s">
        <v>5</v>
      </c>
      <c r="D286">
        <v>23.2</v>
      </c>
      <c r="E286">
        <v>2.2999999999999998</v>
      </c>
      <c r="F286">
        <f>IF(martianeum4[[#This Row],[zawartosc '[%']]]&gt;=1,martianeum4[[#This Row],[masa '[kg']]]*martianeum4[[#This Row],[zawartosc '[%']]]*0.01,0)</f>
        <v>0.53359999999999996</v>
      </c>
      <c r="G286">
        <f>martianeum4[[#This Row],[stan_magazynu '[kg']]]+martianeum4[[#This Row],[ile_kg_materiału_z_ładunku]]</f>
        <v>19.645200000000028</v>
      </c>
      <c r="H286">
        <f>IF(martianeum4[[#This Row],[stan_po_wydobyciu_z_ładunku]]&gt;=100,100,0)</f>
        <v>0</v>
      </c>
      <c r="I286">
        <f>martianeum4[[#This Row],[stan_po_wydobyciu_z_ładunku]]-martianeum4[[#This Row],[ile_zabiera_na_orbite]]</f>
        <v>19.645200000000028</v>
      </c>
    </row>
    <row r="287" spans="1:9" x14ac:dyDescent="0.25">
      <c r="A287" s="1">
        <v>48926</v>
      </c>
      <c r="B287">
        <f t="shared" si="4"/>
        <v>19.645200000000028</v>
      </c>
      <c r="C287" t="s">
        <v>15</v>
      </c>
      <c r="D287">
        <v>23.1</v>
      </c>
      <c r="E287">
        <v>2.2000000000000002</v>
      </c>
      <c r="F287">
        <f>IF(martianeum4[[#This Row],[zawartosc '[%']]]&gt;=1,martianeum4[[#This Row],[masa '[kg']]]*martianeum4[[#This Row],[zawartosc '[%']]]*0.01,0)</f>
        <v>0.5082000000000001</v>
      </c>
      <c r="G287">
        <f>martianeum4[[#This Row],[stan_magazynu '[kg']]]+martianeum4[[#This Row],[ile_kg_materiału_z_ładunku]]</f>
        <v>20.153400000000026</v>
      </c>
      <c r="H287">
        <f>IF(martianeum4[[#This Row],[stan_po_wydobyciu_z_ładunku]]&gt;=100,100,0)</f>
        <v>0</v>
      </c>
      <c r="I287">
        <f>martianeum4[[#This Row],[stan_po_wydobyciu_z_ładunku]]-martianeum4[[#This Row],[ile_zabiera_na_orbite]]</f>
        <v>20.153400000000026</v>
      </c>
    </row>
    <row r="288" spans="1:9" x14ac:dyDescent="0.25">
      <c r="A288" s="1">
        <v>48927</v>
      </c>
      <c r="B288">
        <f t="shared" si="4"/>
        <v>20.153400000000026</v>
      </c>
      <c r="C288" t="s">
        <v>10</v>
      </c>
      <c r="D288">
        <v>22.4</v>
      </c>
      <c r="E288">
        <v>33.5</v>
      </c>
      <c r="F288">
        <f>IF(martianeum4[[#This Row],[zawartosc '[%']]]&gt;=1,martianeum4[[#This Row],[masa '[kg']]]*martianeum4[[#This Row],[zawartosc '[%']]]*0.01,0)</f>
        <v>7.5039999999999996</v>
      </c>
      <c r="G288">
        <f>martianeum4[[#This Row],[stan_magazynu '[kg']]]+martianeum4[[#This Row],[ile_kg_materiału_z_ładunku]]</f>
        <v>27.657400000000024</v>
      </c>
      <c r="H288">
        <f>IF(martianeum4[[#This Row],[stan_po_wydobyciu_z_ładunku]]&gt;=100,100,0)</f>
        <v>0</v>
      </c>
      <c r="I288">
        <f>martianeum4[[#This Row],[stan_po_wydobyciu_z_ładunku]]-martianeum4[[#This Row],[ile_zabiera_na_orbite]]</f>
        <v>27.657400000000024</v>
      </c>
    </row>
    <row r="289" spans="1:9" x14ac:dyDescent="0.25">
      <c r="A289" s="1">
        <v>48928</v>
      </c>
      <c r="B289">
        <f t="shared" si="4"/>
        <v>27.657400000000024</v>
      </c>
      <c r="C289" t="s">
        <v>33</v>
      </c>
      <c r="D289">
        <v>25.4</v>
      </c>
      <c r="E289">
        <v>0.9</v>
      </c>
      <c r="F289">
        <f>IF(martianeum4[[#This Row],[zawartosc '[%']]]&gt;=1,martianeum4[[#This Row],[masa '[kg']]]*martianeum4[[#This Row],[zawartosc '[%']]]*0.01,0)</f>
        <v>0</v>
      </c>
      <c r="G289">
        <f>martianeum4[[#This Row],[stan_magazynu '[kg']]]+martianeum4[[#This Row],[ile_kg_materiału_z_ładunku]]</f>
        <v>27.657400000000024</v>
      </c>
      <c r="H289">
        <f>IF(martianeum4[[#This Row],[stan_po_wydobyciu_z_ładunku]]&gt;=100,100,0)</f>
        <v>0</v>
      </c>
      <c r="I289">
        <f>martianeum4[[#This Row],[stan_po_wydobyciu_z_ładunku]]-martianeum4[[#This Row],[ile_zabiera_na_orbite]]</f>
        <v>27.657400000000024</v>
      </c>
    </row>
    <row r="290" spans="1:9" x14ac:dyDescent="0.25">
      <c r="A290" s="1">
        <v>48929</v>
      </c>
      <c r="B290">
        <f t="shared" si="4"/>
        <v>27.657400000000024</v>
      </c>
      <c r="C290" t="s">
        <v>10</v>
      </c>
      <c r="D290">
        <v>15.4</v>
      </c>
      <c r="E290">
        <v>1.6</v>
      </c>
      <c r="F290">
        <f>IF(martianeum4[[#This Row],[zawartosc '[%']]]&gt;=1,martianeum4[[#This Row],[masa '[kg']]]*martianeum4[[#This Row],[zawartosc '[%']]]*0.01,0)</f>
        <v>0.24640000000000001</v>
      </c>
      <c r="G290">
        <f>martianeum4[[#This Row],[stan_magazynu '[kg']]]+martianeum4[[#This Row],[ile_kg_materiału_z_ładunku]]</f>
        <v>27.903800000000025</v>
      </c>
      <c r="H290">
        <f>IF(martianeum4[[#This Row],[stan_po_wydobyciu_z_ładunku]]&gt;=100,100,0)</f>
        <v>0</v>
      </c>
      <c r="I290">
        <f>martianeum4[[#This Row],[stan_po_wydobyciu_z_ładunku]]-martianeum4[[#This Row],[ile_zabiera_na_orbite]]</f>
        <v>27.903800000000025</v>
      </c>
    </row>
    <row r="291" spans="1:9" x14ac:dyDescent="0.25">
      <c r="A291" s="1">
        <v>48930</v>
      </c>
      <c r="B291">
        <f t="shared" si="4"/>
        <v>27.903800000000025</v>
      </c>
      <c r="C291" t="s">
        <v>25</v>
      </c>
      <c r="D291">
        <v>23.5</v>
      </c>
      <c r="E291">
        <v>0.6</v>
      </c>
      <c r="F291">
        <f>IF(martianeum4[[#This Row],[zawartosc '[%']]]&gt;=1,martianeum4[[#This Row],[masa '[kg']]]*martianeum4[[#This Row],[zawartosc '[%']]]*0.01,0)</f>
        <v>0</v>
      </c>
      <c r="G291">
        <f>martianeum4[[#This Row],[stan_magazynu '[kg']]]+martianeum4[[#This Row],[ile_kg_materiału_z_ładunku]]</f>
        <v>27.903800000000025</v>
      </c>
      <c r="H291">
        <f>IF(martianeum4[[#This Row],[stan_po_wydobyciu_z_ładunku]]&gt;=100,100,0)</f>
        <v>0</v>
      </c>
      <c r="I291">
        <f>martianeum4[[#This Row],[stan_po_wydobyciu_z_ładunku]]-martianeum4[[#This Row],[ile_zabiera_na_orbite]]</f>
        <v>27.903800000000025</v>
      </c>
    </row>
    <row r="292" spans="1:9" x14ac:dyDescent="0.25">
      <c r="A292" s="1">
        <v>48931</v>
      </c>
      <c r="B292">
        <f t="shared" si="4"/>
        <v>27.903800000000025</v>
      </c>
      <c r="C292" t="s">
        <v>15</v>
      </c>
      <c r="D292">
        <v>10.3</v>
      </c>
      <c r="E292">
        <v>15.4</v>
      </c>
      <c r="F292">
        <f>IF(martianeum4[[#This Row],[zawartosc '[%']]]&gt;=1,martianeum4[[#This Row],[masa '[kg']]]*martianeum4[[#This Row],[zawartosc '[%']]]*0.01,0)</f>
        <v>1.5862000000000001</v>
      </c>
      <c r="G292">
        <f>martianeum4[[#This Row],[stan_magazynu '[kg']]]+martianeum4[[#This Row],[ile_kg_materiału_z_ładunku]]</f>
        <v>29.490000000000027</v>
      </c>
      <c r="H292">
        <f>IF(martianeum4[[#This Row],[stan_po_wydobyciu_z_ładunku]]&gt;=100,100,0)</f>
        <v>0</v>
      </c>
      <c r="I292">
        <f>martianeum4[[#This Row],[stan_po_wydobyciu_z_ładunku]]-martianeum4[[#This Row],[ile_zabiera_na_orbite]]</f>
        <v>29.490000000000027</v>
      </c>
    </row>
    <row r="293" spans="1:9" x14ac:dyDescent="0.25">
      <c r="A293" s="1">
        <v>48932</v>
      </c>
      <c r="B293">
        <f t="shared" si="4"/>
        <v>29.490000000000027</v>
      </c>
      <c r="C293" t="s">
        <v>10</v>
      </c>
      <c r="D293">
        <v>15.5</v>
      </c>
      <c r="E293">
        <v>20.2</v>
      </c>
      <c r="F293">
        <f>IF(martianeum4[[#This Row],[zawartosc '[%']]]&gt;=1,martianeum4[[#This Row],[masa '[kg']]]*martianeum4[[#This Row],[zawartosc '[%']]]*0.01,0)</f>
        <v>3.1309999999999998</v>
      </c>
      <c r="G293">
        <f>martianeum4[[#This Row],[stan_magazynu '[kg']]]+martianeum4[[#This Row],[ile_kg_materiału_z_ładunku]]</f>
        <v>32.621000000000024</v>
      </c>
      <c r="H293">
        <f>IF(martianeum4[[#This Row],[stan_po_wydobyciu_z_ładunku]]&gt;=100,100,0)</f>
        <v>0</v>
      </c>
      <c r="I293">
        <f>martianeum4[[#This Row],[stan_po_wydobyciu_z_ładunku]]-martianeum4[[#This Row],[ile_zabiera_na_orbite]]</f>
        <v>32.621000000000024</v>
      </c>
    </row>
    <row r="294" spans="1:9" x14ac:dyDescent="0.25">
      <c r="A294" s="1">
        <v>48933</v>
      </c>
      <c r="B294">
        <f t="shared" si="4"/>
        <v>32.621000000000024</v>
      </c>
      <c r="C294" t="s">
        <v>24</v>
      </c>
      <c r="D294">
        <v>20.7</v>
      </c>
      <c r="E294">
        <v>3</v>
      </c>
      <c r="F294">
        <f>IF(martianeum4[[#This Row],[zawartosc '[%']]]&gt;=1,martianeum4[[#This Row],[masa '[kg']]]*martianeum4[[#This Row],[zawartosc '[%']]]*0.01,0)</f>
        <v>0.621</v>
      </c>
      <c r="G294">
        <f>martianeum4[[#This Row],[stan_magazynu '[kg']]]+martianeum4[[#This Row],[ile_kg_materiału_z_ładunku]]</f>
        <v>33.242000000000026</v>
      </c>
      <c r="H294">
        <f>IF(martianeum4[[#This Row],[stan_po_wydobyciu_z_ładunku]]&gt;=100,100,0)</f>
        <v>0</v>
      </c>
      <c r="I294">
        <f>martianeum4[[#This Row],[stan_po_wydobyciu_z_ładunku]]-martianeum4[[#This Row],[ile_zabiera_na_orbite]]</f>
        <v>33.242000000000026</v>
      </c>
    </row>
    <row r="295" spans="1:9" x14ac:dyDescent="0.25">
      <c r="A295" s="1">
        <v>48934</v>
      </c>
      <c r="B295">
        <f t="shared" si="4"/>
        <v>33.242000000000026</v>
      </c>
      <c r="C295" t="s">
        <v>13</v>
      </c>
      <c r="D295">
        <v>12.7</v>
      </c>
      <c r="E295">
        <v>14.4</v>
      </c>
      <c r="F295">
        <f>IF(martianeum4[[#This Row],[zawartosc '[%']]]&gt;=1,martianeum4[[#This Row],[masa '[kg']]]*martianeum4[[#This Row],[zawartosc '[%']]]*0.01,0)</f>
        <v>1.8288</v>
      </c>
      <c r="G295">
        <f>martianeum4[[#This Row],[stan_magazynu '[kg']]]+martianeum4[[#This Row],[ile_kg_materiału_z_ładunku]]</f>
        <v>35.070800000000027</v>
      </c>
      <c r="H295">
        <f>IF(martianeum4[[#This Row],[stan_po_wydobyciu_z_ładunku]]&gt;=100,100,0)</f>
        <v>0</v>
      </c>
      <c r="I295">
        <f>martianeum4[[#This Row],[stan_po_wydobyciu_z_ładunku]]-martianeum4[[#This Row],[ile_zabiera_na_orbite]]</f>
        <v>35.070800000000027</v>
      </c>
    </row>
    <row r="296" spans="1:9" x14ac:dyDescent="0.25">
      <c r="A296" s="1">
        <v>48935</v>
      </c>
      <c r="B296">
        <f t="shared" si="4"/>
        <v>35.070800000000027</v>
      </c>
      <c r="C296" t="s">
        <v>23</v>
      </c>
      <c r="D296">
        <v>22.8</v>
      </c>
      <c r="E296">
        <v>3.3</v>
      </c>
      <c r="F296">
        <f>IF(martianeum4[[#This Row],[zawartosc '[%']]]&gt;=1,martianeum4[[#This Row],[masa '[kg']]]*martianeum4[[#This Row],[zawartosc '[%']]]*0.01,0)</f>
        <v>0.75239999999999996</v>
      </c>
      <c r="G296">
        <f>martianeum4[[#This Row],[stan_magazynu '[kg']]]+martianeum4[[#This Row],[ile_kg_materiału_z_ładunku]]</f>
        <v>35.823200000000028</v>
      </c>
      <c r="H296">
        <f>IF(martianeum4[[#This Row],[stan_po_wydobyciu_z_ładunku]]&gt;=100,100,0)</f>
        <v>0</v>
      </c>
      <c r="I296">
        <f>martianeum4[[#This Row],[stan_po_wydobyciu_z_ładunku]]-martianeum4[[#This Row],[ile_zabiera_na_orbite]]</f>
        <v>35.823200000000028</v>
      </c>
    </row>
    <row r="297" spans="1:9" x14ac:dyDescent="0.25">
      <c r="A297" s="1">
        <v>48936</v>
      </c>
      <c r="B297">
        <f t="shared" si="4"/>
        <v>35.823200000000028</v>
      </c>
      <c r="C297" t="s">
        <v>30</v>
      </c>
      <c r="D297">
        <v>20.5</v>
      </c>
      <c r="E297">
        <v>0</v>
      </c>
      <c r="F297">
        <f>IF(martianeum4[[#This Row],[zawartosc '[%']]]&gt;=1,martianeum4[[#This Row],[masa '[kg']]]*martianeum4[[#This Row],[zawartosc '[%']]]*0.01,0)</f>
        <v>0</v>
      </c>
      <c r="G297">
        <f>martianeum4[[#This Row],[stan_magazynu '[kg']]]+martianeum4[[#This Row],[ile_kg_materiału_z_ładunku]]</f>
        <v>35.823200000000028</v>
      </c>
      <c r="H297">
        <f>IF(martianeum4[[#This Row],[stan_po_wydobyciu_z_ładunku]]&gt;=100,100,0)</f>
        <v>0</v>
      </c>
      <c r="I297">
        <f>martianeum4[[#This Row],[stan_po_wydobyciu_z_ładunku]]-martianeum4[[#This Row],[ile_zabiera_na_orbite]]</f>
        <v>35.823200000000028</v>
      </c>
    </row>
    <row r="298" spans="1:9" x14ac:dyDescent="0.25">
      <c r="A298" s="1">
        <v>48937</v>
      </c>
      <c r="B298">
        <f t="shared" si="4"/>
        <v>35.823200000000028</v>
      </c>
      <c r="C298" t="s">
        <v>22</v>
      </c>
      <c r="D298">
        <v>13.1</v>
      </c>
      <c r="E298">
        <v>5.9</v>
      </c>
      <c r="F298">
        <f>IF(martianeum4[[#This Row],[zawartosc '[%']]]&gt;=1,martianeum4[[#This Row],[masa '[kg']]]*martianeum4[[#This Row],[zawartosc '[%']]]*0.01,0)</f>
        <v>0.77290000000000003</v>
      </c>
      <c r="G298">
        <f>martianeum4[[#This Row],[stan_magazynu '[kg']]]+martianeum4[[#This Row],[ile_kg_materiału_z_ładunku]]</f>
        <v>36.596100000000028</v>
      </c>
      <c r="H298">
        <f>IF(martianeum4[[#This Row],[stan_po_wydobyciu_z_ładunku]]&gt;=100,100,0)</f>
        <v>0</v>
      </c>
      <c r="I298">
        <f>martianeum4[[#This Row],[stan_po_wydobyciu_z_ładunku]]-martianeum4[[#This Row],[ile_zabiera_na_orbite]]</f>
        <v>36.596100000000028</v>
      </c>
    </row>
    <row r="299" spans="1:9" x14ac:dyDescent="0.25">
      <c r="A299" s="1">
        <v>48938</v>
      </c>
      <c r="B299">
        <f t="shared" si="4"/>
        <v>36.596100000000028</v>
      </c>
      <c r="C299" t="s">
        <v>21</v>
      </c>
      <c r="D299">
        <v>29</v>
      </c>
      <c r="E299">
        <v>1</v>
      </c>
      <c r="F299">
        <f>IF(martianeum4[[#This Row],[zawartosc '[%']]]&gt;=1,martianeum4[[#This Row],[masa '[kg']]]*martianeum4[[#This Row],[zawartosc '[%']]]*0.01,0)</f>
        <v>0.28999999999999998</v>
      </c>
      <c r="G299">
        <f>martianeum4[[#This Row],[stan_magazynu '[kg']]]+martianeum4[[#This Row],[ile_kg_materiału_z_ładunku]]</f>
        <v>36.886100000000027</v>
      </c>
      <c r="H299">
        <f>IF(martianeum4[[#This Row],[stan_po_wydobyciu_z_ładunku]]&gt;=100,100,0)</f>
        <v>0</v>
      </c>
      <c r="I299">
        <f>martianeum4[[#This Row],[stan_po_wydobyciu_z_ładunku]]-martianeum4[[#This Row],[ile_zabiera_na_orbite]]</f>
        <v>36.886100000000027</v>
      </c>
    </row>
    <row r="300" spans="1:9" x14ac:dyDescent="0.25">
      <c r="A300" s="1">
        <v>48939</v>
      </c>
      <c r="B300">
        <f t="shared" si="4"/>
        <v>36.886100000000027</v>
      </c>
      <c r="C300" t="s">
        <v>19</v>
      </c>
      <c r="D300">
        <v>15.4</v>
      </c>
      <c r="E300">
        <v>0</v>
      </c>
      <c r="F300">
        <f>IF(martianeum4[[#This Row],[zawartosc '[%']]]&gt;=1,martianeum4[[#This Row],[masa '[kg']]]*martianeum4[[#This Row],[zawartosc '[%']]]*0.01,0)</f>
        <v>0</v>
      </c>
      <c r="G300">
        <f>martianeum4[[#This Row],[stan_magazynu '[kg']]]+martianeum4[[#This Row],[ile_kg_materiału_z_ładunku]]</f>
        <v>36.886100000000027</v>
      </c>
      <c r="H300">
        <f>IF(martianeum4[[#This Row],[stan_po_wydobyciu_z_ładunku]]&gt;=100,100,0)</f>
        <v>0</v>
      </c>
      <c r="I300">
        <f>martianeum4[[#This Row],[stan_po_wydobyciu_z_ładunku]]-martianeum4[[#This Row],[ile_zabiera_na_orbite]]</f>
        <v>36.886100000000027</v>
      </c>
    </row>
    <row r="301" spans="1:9" x14ac:dyDescent="0.25">
      <c r="A301" s="1">
        <v>48940</v>
      </c>
      <c r="B301">
        <f t="shared" si="4"/>
        <v>36.886100000000027</v>
      </c>
      <c r="C301" t="s">
        <v>10</v>
      </c>
      <c r="D301">
        <v>20.3</v>
      </c>
      <c r="E301">
        <v>10.7</v>
      </c>
      <c r="F301">
        <f>IF(martianeum4[[#This Row],[zawartosc '[%']]]&gt;=1,martianeum4[[#This Row],[masa '[kg']]]*martianeum4[[#This Row],[zawartosc '[%']]]*0.01,0)</f>
        <v>2.1720999999999999</v>
      </c>
      <c r="G301">
        <f>martianeum4[[#This Row],[stan_magazynu '[kg']]]+martianeum4[[#This Row],[ile_kg_materiału_z_ładunku]]</f>
        <v>39.058200000000028</v>
      </c>
      <c r="H301">
        <f>IF(martianeum4[[#This Row],[stan_po_wydobyciu_z_ładunku]]&gt;=100,100,0)</f>
        <v>0</v>
      </c>
      <c r="I301">
        <f>martianeum4[[#This Row],[stan_po_wydobyciu_z_ładunku]]-martianeum4[[#This Row],[ile_zabiera_na_orbite]]</f>
        <v>39.058200000000028</v>
      </c>
    </row>
    <row r="302" spans="1:9" x14ac:dyDescent="0.25">
      <c r="A302" s="1">
        <v>48941</v>
      </c>
      <c r="B302">
        <f t="shared" si="4"/>
        <v>39.058200000000028</v>
      </c>
      <c r="C302" t="s">
        <v>10</v>
      </c>
      <c r="D302">
        <v>15</v>
      </c>
      <c r="E302">
        <v>0</v>
      </c>
      <c r="F302">
        <f>IF(martianeum4[[#This Row],[zawartosc '[%']]]&gt;=1,martianeum4[[#This Row],[masa '[kg']]]*martianeum4[[#This Row],[zawartosc '[%']]]*0.01,0)</f>
        <v>0</v>
      </c>
      <c r="G302">
        <f>martianeum4[[#This Row],[stan_magazynu '[kg']]]+martianeum4[[#This Row],[ile_kg_materiału_z_ładunku]]</f>
        <v>39.058200000000028</v>
      </c>
      <c r="H302">
        <f>IF(martianeum4[[#This Row],[stan_po_wydobyciu_z_ładunku]]&gt;=100,100,0)</f>
        <v>0</v>
      </c>
      <c r="I302">
        <f>martianeum4[[#This Row],[stan_po_wydobyciu_z_ładunku]]-martianeum4[[#This Row],[ile_zabiera_na_orbite]]</f>
        <v>39.058200000000028</v>
      </c>
    </row>
    <row r="303" spans="1:9" x14ac:dyDescent="0.25">
      <c r="A303" s="1">
        <v>48942</v>
      </c>
      <c r="B303">
        <f t="shared" si="4"/>
        <v>39.058200000000028</v>
      </c>
      <c r="C303" t="s">
        <v>18</v>
      </c>
      <c r="D303">
        <v>16.600000000000001</v>
      </c>
      <c r="E303">
        <v>0</v>
      </c>
      <c r="F303">
        <f>IF(martianeum4[[#This Row],[zawartosc '[%']]]&gt;=1,martianeum4[[#This Row],[masa '[kg']]]*martianeum4[[#This Row],[zawartosc '[%']]]*0.01,0)</f>
        <v>0</v>
      </c>
      <c r="G303">
        <f>martianeum4[[#This Row],[stan_magazynu '[kg']]]+martianeum4[[#This Row],[ile_kg_materiału_z_ładunku]]</f>
        <v>39.058200000000028</v>
      </c>
      <c r="H303">
        <f>IF(martianeum4[[#This Row],[stan_po_wydobyciu_z_ładunku]]&gt;=100,100,0)</f>
        <v>0</v>
      </c>
      <c r="I303">
        <f>martianeum4[[#This Row],[stan_po_wydobyciu_z_ładunku]]-martianeum4[[#This Row],[ile_zabiera_na_orbite]]</f>
        <v>39.058200000000028</v>
      </c>
    </row>
    <row r="304" spans="1:9" x14ac:dyDescent="0.25">
      <c r="A304" s="1">
        <v>48943</v>
      </c>
      <c r="B304">
        <f t="shared" si="4"/>
        <v>39.058200000000028</v>
      </c>
      <c r="C304" t="s">
        <v>11</v>
      </c>
      <c r="D304">
        <v>28.6</v>
      </c>
      <c r="E304">
        <v>0</v>
      </c>
      <c r="F304">
        <f>IF(martianeum4[[#This Row],[zawartosc '[%']]]&gt;=1,martianeum4[[#This Row],[masa '[kg']]]*martianeum4[[#This Row],[zawartosc '[%']]]*0.01,0)</f>
        <v>0</v>
      </c>
      <c r="G304">
        <f>martianeum4[[#This Row],[stan_magazynu '[kg']]]+martianeum4[[#This Row],[ile_kg_materiału_z_ładunku]]</f>
        <v>39.058200000000028</v>
      </c>
      <c r="H304">
        <f>IF(martianeum4[[#This Row],[stan_po_wydobyciu_z_ładunku]]&gt;=100,100,0)</f>
        <v>0</v>
      </c>
      <c r="I304">
        <f>martianeum4[[#This Row],[stan_po_wydobyciu_z_ładunku]]-martianeum4[[#This Row],[ile_zabiera_na_orbite]]</f>
        <v>39.058200000000028</v>
      </c>
    </row>
    <row r="305" spans="1:9" x14ac:dyDescent="0.25">
      <c r="A305" s="1">
        <v>48944</v>
      </c>
      <c r="B305">
        <f t="shared" si="4"/>
        <v>39.058200000000028</v>
      </c>
      <c r="C305" t="s">
        <v>17</v>
      </c>
      <c r="D305">
        <v>11.4</v>
      </c>
      <c r="E305">
        <v>3.6</v>
      </c>
      <c r="F305">
        <f>IF(martianeum4[[#This Row],[zawartosc '[%']]]&gt;=1,martianeum4[[#This Row],[masa '[kg']]]*martianeum4[[#This Row],[zawartosc '[%']]]*0.01,0)</f>
        <v>0.41039999999999999</v>
      </c>
      <c r="G305">
        <f>martianeum4[[#This Row],[stan_magazynu '[kg']]]+martianeum4[[#This Row],[ile_kg_materiału_z_ładunku]]</f>
        <v>39.468600000000031</v>
      </c>
      <c r="H305">
        <f>IF(martianeum4[[#This Row],[stan_po_wydobyciu_z_ładunku]]&gt;=100,100,0)</f>
        <v>0</v>
      </c>
      <c r="I305">
        <f>martianeum4[[#This Row],[stan_po_wydobyciu_z_ładunku]]-martianeum4[[#This Row],[ile_zabiera_na_orbite]]</f>
        <v>39.468600000000031</v>
      </c>
    </row>
    <row r="306" spans="1:9" x14ac:dyDescent="0.25">
      <c r="A306" s="1">
        <v>48945</v>
      </c>
      <c r="B306">
        <f t="shared" si="4"/>
        <v>39.468600000000031</v>
      </c>
      <c r="C306" t="s">
        <v>9</v>
      </c>
      <c r="D306">
        <v>15.5</v>
      </c>
      <c r="E306">
        <v>1</v>
      </c>
      <c r="F306">
        <f>IF(martianeum4[[#This Row],[zawartosc '[%']]]&gt;=1,martianeum4[[#This Row],[masa '[kg']]]*martianeum4[[#This Row],[zawartosc '[%']]]*0.01,0)</f>
        <v>0.155</v>
      </c>
      <c r="G306">
        <f>martianeum4[[#This Row],[stan_magazynu '[kg']]]+martianeum4[[#This Row],[ile_kg_materiału_z_ładunku]]</f>
        <v>39.623600000000032</v>
      </c>
      <c r="H306">
        <f>IF(martianeum4[[#This Row],[stan_po_wydobyciu_z_ładunku]]&gt;=100,100,0)</f>
        <v>0</v>
      </c>
      <c r="I306">
        <f>martianeum4[[#This Row],[stan_po_wydobyciu_z_ładunku]]-martianeum4[[#This Row],[ile_zabiera_na_orbite]]</f>
        <v>39.623600000000032</v>
      </c>
    </row>
    <row r="307" spans="1:9" x14ac:dyDescent="0.25">
      <c r="A307" s="1">
        <v>48946</v>
      </c>
      <c r="B307">
        <f t="shared" si="4"/>
        <v>39.623600000000032</v>
      </c>
      <c r="C307" t="s">
        <v>6</v>
      </c>
      <c r="D307">
        <v>18.3</v>
      </c>
      <c r="E307">
        <v>0.7</v>
      </c>
      <c r="F307">
        <f>IF(martianeum4[[#This Row],[zawartosc '[%']]]&gt;=1,martianeum4[[#This Row],[masa '[kg']]]*martianeum4[[#This Row],[zawartosc '[%']]]*0.01,0)</f>
        <v>0</v>
      </c>
      <c r="G307">
        <f>martianeum4[[#This Row],[stan_magazynu '[kg']]]+martianeum4[[#This Row],[ile_kg_materiału_z_ładunku]]</f>
        <v>39.623600000000032</v>
      </c>
      <c r="H307">
        <f>IF(martianeum4[[#This Row],[stan_po_wydobyciu_z_ładunku]]&gt;=100,100,0)</f>
        <v>0</v>
      </c>
      <c r="I307">
        <f>martianeum4[[#This Row],[stan_po_wydobyciu_z_ładunku]]-martianeum4[[#This Row],[ile_zabiera_na_orbite]]</f>
        <v>39.623600000000032</v>
      </c>
    </row>
    <row r="308" spans="1:9" x14ac:dyDescent="0.25">
      <c r="A308" s="1">
        <v>48947</v>
      </c>
      <c r="B308">
        <f t="shared" si="4"/>
        <v>39.623600000000032</v>
      </c>
      <c r="C308" t="s">
        <v>19</v>
      </c>
      <c r="D308">
        <v>14.9</v>
      </c>
      <c r="E308">
        <v>6.1</v>
      </c>
      <c r="F308">
        <f>IF(martianeum4[[#This Row],[zawartosc '[%']]]&gt;=1,martianeum4[[#This Row],[masa '[kg']]]*martianeum4[[#This Row],[zawartosc '[%']]]*0.01,0)</f>
        <v>0.90890000000000004</v>
      </c>
      <c r="G308">
        <f>martianeum4[[#This Row],[stan_magazynu '[kg']]]+martianeum4[[#This Row],[ile_kg_materiału_z_ładunku]]</f>
        <v>40.532500000000034</v>
      </c>
      <c r="H308">
        <f>IF(martianeum4[[#This Row],[stan_po_wydobyciu_z_ładunku]]&gt;=100,100,0)</f>
        <v>0</v>
      </c>
      <c r="I308">
        <f>martianeum4[[#This Row],[stan_po_wydobyciu_z_ładunku]]-martianeum4[[#This Row],[ile_zabiera_na_orbite]]</f>
        <v>40.532500000000034</v>
      </c>
    </row>
    <row r="309" spans="1:9" x14ac:dyDescent="0.25">
      <c r="A309" s="1">
        <v>48948</v>
      </c>
      <c r="B309">
        <f t="shared" si="4"/>
        <v>40.532500000000034</v>
      </c>
      <c r="C309" t="s">
        <v>11</v>
      </c>
      <c r="D309">
        <v>29.7</v>
      </c>
      <c r="E309">
        <v>13.3</v>
      </c>
      <c r="F309">
        <f>IF(martianeum4[[#This Row],[zawartosc '[%']]]&gt;=1,martianeum4[[#This Row],[masa '[kg']]]*martianeum4[[#This Row],[zawartosc '[%']]]*0.01,0)</f>
        <v>3.9500999999999999</v>
      </c>
      <c r="G309">
        <f>martianeum4[[#This Row],[stan_magazynu '[kg']]]+martianeum4[[#This Row],[ile_kg_materiału_z_ładunku]]</f>
        <v>44.482600000000033</v>
      </c>
      <c r="H309">
        <f>IF(martianeum4[[#This Row],[stan_po_wydobyciu_z_ładunku]]&gt;=100,100,0)</f>
        <v>0</v>
      </c>
      <c r="I309">
        <f>martianeum4[[#This Row],[stan_po_wydobyciu_z_ładunku]]-martianeum4[[#This Row],[ile_zabiera_na_orbite]]</f>
        <v>44.482600000000033</v>
      </c>
    </row>
    <row r="310" spans="1:9" x14ac:dyDescent="0.25">
      <c r="A310" s="1">
        <v>48949</v>
      </c>
      <c r="B310">
        <f t="shared" si="4"/>
        <v>44.482600000000033</v>
      </c>
      <c r="C310" t="s">
        <v>7</v>
      </c>
      <c r="D310">
        <v>28.9</v>
      </c>
      <c r="E310">
        <v>13.8</v>
      </c>
      <c r="F310">
        <f>IF(martianeum4[[#This Row],[zawartosc '[%']]]&gt;=1,martianeum4[[#This Row],[masa '[kg']]]*martianeum4[[#This Row],[zawartosc '[%']]]*0.01,0)</f>
        <v>3.9882</v>
      </c>
      <c r="G310">
        <f>martianeum4[[#This Row],[stan_magazynu '[kg']]]+martianeum4[[#This Row],[ile_kg_materiału_z_ładunku]]</f>
        <v>48.470800000000033</v>
      </c>
      <c r="H310">
        <f>IF(martianeum4[[#This Row],[stan_po_wydobyciu_z_ładunku]]&gt;=100,100,0)</f>
        <v>0</v>
      </c>
      <c r="I310">
        <f>martianeum4[[#This Row],[stan_po_wydobyciu_z_ładunku]]-martianeum4[[#This Row],[ile_zabiera_na_orbite]]</f>
        <v>48.470800000000033</v>
      </c>
    </row>
    <row r="311" spans="1:9" x14ac:dyDescent="0.25">
      <c r="A311" s="1">
        <v>48950</v>
      </c>
      <c r="B311">
        <f t="shared" si="4"/>
        <v>48.470800000000033</v>
      </c>
      <c r="C311" t="s">
        <v>17</v>
      </c>
      <c r="D311">
        <v>24.3</v>
      </c>
      <c r="E311">
        <v>0</v>
      </c>
      <c r="F311">
        <f>IF(martianeum4[[#This Row],[zawartosc '[%']]]&gt;=1,martianeum4[[#This Row],[masa '[kg']]]*martianeum4[[#This Row],[zawartosc '[%']]]*0.01,0)</f>
        <v>0</v>
      </c>
      <c r="G311">
        <f>martianeum4[[#This Row],[stan_magazynu '[kg']]]+martianeum4[[#This Row],[ile_kg_materiału_z_ładunku]]</f>
        <v>48.470800000000033</v>
      </c>
      <c r="H311">
        <f>IF(martianeum4[[#This Row],[stan_po_wydobyciu_z_ładunku]]&gt;=100,100,0)</f>
        <v>0</v>
      </c>
      <c r="I311">
        <f>martianeum4[[#This Row],[stan_po_wydobyciu_z_ładunku]]-martianeum4[[#This Row],[ile_zabiera_na_orbite]]</f>
        <v>48.470800000000033</v>
      </c>
    </row>
    <row r="312" spans="1:9" x14ac:dyDescent="0.25">
      <c r="A312" s="1">
        <v>48951</v>
      </c>
      <c r="B312">
        <f t="shared" si="4"/>
        <v>48.470800000000033</v>
      </c>
      <c r="C312" t="s">
        <v>10</v>
      </c>
      <c r="D312">
        <v>24</v>
      </c>
      <c r="E312">
        <v>19.7</v>
      </c>
      <c r="F312">
        <f>IF(martianeum4[[#This Row],[zawartosc '[%']]]&gt;=1,martianeum4[[#This Row],[masa '[kg']]]*martianeum4[[#This Row],[zawartosc '[%']]]*0.01,0)</f>
        <v>4.7279999999999998</v>
      </c>
      <c r="G312">
        <f>martianeum4[[#This Row],[stan_magazynu '[kg']]]+martianeum4[[#This Row],[ile_kg_materiału_z_ładunku]]</f>
        <v>53.198800000000034</v>
      </c>
      <c r="H312">
        <f>IF(martianeum4[[#This Row],[stan_po_wydobyciu_z_ładunku]]&gt;=100,100,0)</f>
        <v>0</v>
      </c>
      <c r="I312">
        <f>martianeum4[[#This Row],[stan_po_wydobyciu_z_ładunku]]-martianeum4[[#This Row],[ile_zabiera_na_orbite]]</f>
        <v>53.198800000000034</v>
      </c>
    </row>
    <row r="313" spans="1:9" x14ac:dyDescent="0.25">
      <c r="A313" s="1">
        <v>48952</v>
      </c>
      <c r="B313">
        <f t="shared" si="4"/>
        <v>53.198800000000034</v>
      </c>
      <c r="C313" t="s">
        <v>15</v>
      </c>
      <c r="D313">
        <v>11.8</v>
      </c>
      <c r="E313">
        <v>13.3</v>
      </c>
      <c r="F313">
        <f>IF(martianeum4[[#This Row],[zawartosc '[%']]]&gt;=1,martianeum4[[#This Row],[masa '[kg']]]*martianeum4[[#This Row],[zawartosc '[%']]]*0.01,0)</f>
        <v>1.5694000000000004</v>
      </c>
      <c r="G313">
        <f>martianeum4[[#This Row],[stan_magazynu '[kg']]]+martianeum4[[#This Row],[ile_kg_materiału_z_ładunku]]</f>
        <v>54.768200000000036</v>
      </c>
      <c r="H313">
        <f>IF(martianeum4[[#This Row],[stan_po_wydobyciu_z_ładunku]]&gt;=100,100,0)</f>
        <v>0</v>
      </c>
      <c r="I313">
        <f>martianeum4[[#This Row],[stan_po_wydobyciu_z_ładunku]]-martianeum4[[#This Row],[ile_zabiera_na_orbite]]</f>
        <v>54.768200000000036</v>
      </c>
    </row>
    <row r="314" spans="1:9" x14ac:dyDescent="0.25">
      <c r="A314" s="1">
        <v>48953</v>
      </c>
      <c r="B314">
        <f t="shared" si="4"/>
        <v>54.768200000000036</v>
      </c>
      <c r="C314" t="s">
        <v>10</v>
      </c>
      <c r="D314">
        <v>26.5</v>
      </c>
      <c r="E314">
        <v>19.7</v>
      </c>
      <c r="F314">
        <f>IF(martianeum4[[#This Row],[zawartosc '[%']]]&gt;=1,martianeum4[[#This Row],[masa '[kg']]]*martianeum4[[#This Row],[zawartosc '[%']]]*0.01,0)</f>
        <v>5.2204999999999995</v>
      </c>
      <c r="G314">
        <f>martianeum4[[#This Row],[stan_magazynu '[kg']]]+martianeum4[[#This Row],[ile_kg_materiału_z_ładunku]]</f>
        <v>59.988700000000037</v>
      </c>
      <c r="H314">
        <f>IF(martianeum4[[#This Row],[stan_po_wydobyciu_z_ładunku]]&gt;=100,100,0)</f>
        <v>0</v>
      </c>
      <c r="I314">
        <f>martianeum4[[#This Row],[stan_po_wydobyciu_z_ładunku]]-martianeum4[[#This Row],[ile_zabiera_na_orbite]]</f>
        <v>59.988700000000037</v>
      </c>
    </row>
    <row r="315" spans="1:9" x14ac:dyDescent="0.25">
      <c r="A315" s="1">
        <v>48954</v>
      </c>
      <c r="B315">
        <f t="shared" si="4"/>
        <v>59.988700000000037</v>
      </c>
      <c r="C315" t="s">
        <v>26</v>
      </c>
      <c r="D315">
        <v>12.4</v>
      </c>
      <c r="E315">
        <v>5.0999999999999996</v>
      </c>
      <c r="F315">
        <f>IF(martianeum4[[#This Row],[zawartosc '[%']]]&gt;=1,martianeum4[[#This Row],[masa '[kg']]]*martianeum4[[#This Row],[zawartosc '[%']]]*0.01,0)</f>
        <v>0.63239999999999996</v>
      </c>
      <c r="G315">
        <f>martianeum4[[#This Row],[stan_magazynu '[kg']]]+martianeum4[[#This Row],[ile_kg_materiału_z_ładunku]]</f>
        <v>60.621100000000034</v>
      </c>
      <c r="H315">
        <f>IF(martianeum4[[#This Row],[stan_po_wydobyciu_z_ładunku]]&gt;=100,100,0)</f>
        <v>0</v>
      </c>
      <c r="I315">
        <f>martianeum4[[#This Row],[stan_po_wydobyciu_z_ładunku]]-martianeum4[[#This Row],[ile_zabiera_na_orbite]]</f>
        <v>60.621100000000034</v>
      </c>
    </row>
    <row r="316" spans="1:9" x14ac:dyDescent="0.25">
      <c r="A316" s="1">
        <v>48955</v>
      </c>
      <c r="B316">
        <f t="shared" si="4"/>
        <v>60.621100000000034</v>
      </c>
      <c r="C316" t="s">
        <v>10</v>
      </c>
      <c r="D316">
        <v>21.9</v>
      </c>
      <c r="E316">
        <v>6.6</v>
      </c>
      <c r="F316">
        <f>IF(martianeum4[[#This Row],[zawartosc '[%']]]&gt;=1,martianeum4[[#This Row],[masa '[kg']]]*martianeum4[[#This Row],[zawartosc '[%']]]*0.01,0)</f>
        <v>1.4454</v>
      </c>
      <c r="G316">
        <f>martianeum4[[#This Row],[stan_magazynu '[kg']]]+martianeum4[[#This Row],[ile_kg_materiału_z_ładunku]]</f>
        <v>62.066500000000033</v>
      </c>
      <c r="H316">
        <f>IF(martianeum4[[#This Row],[stan_po_wydobyciu_z_ładunku]]&gt;=100,100,0)</f>
        <v>0</v>
      </c>
      <c r="I316">
        <f>martianeum4[[#This Row],[stan_po_wydobyciu_z_ładunku]]-martianeum4[[#This Row],[ile_zabiera_na_orbite]]</f>
        <v>62.066500000000033</v>
      </c>
    </row>
    <row r="317" spans="1:9" x14ac:dyDescent="0.25">
      <c r="A317" s="1">
        <v>48956</v>
      </c>
      <c r="B317">
        <f t="shared" si="4"/>
        <v>62.066500000000033</v>
      </c>
      <c r="C317" t="s">
        <v>10</v>
      </c>
      <c r="D317">
        <v>20.3</v>
      </c>
      <c r="E317">
        <v>0</v>
      </c>
      <c r="F317">
        <f>IF(martianeum4[[#This Row],[zawartosc '[%']]]&gt;=1,martianeum4[[#This Row],[masa '[kg']]]*martianeum4[[#This Row],[zawartosc '[%']]]*0.01,0)</f>
        <v>0</v>
      </c>
      <c r="G317">
        <f>martianeum4[[#This Row],[stan_magazynu '[kg']]]+martianeum4[[#This Row],[ile_kg_materiału_z_ładunku]]</f>
        <v>62.066500000000033</v>
      </c>
      <c r="H317">
        <f>IF(martianeum4[[#This Row],[stan_po_wydobyciu_z_ładunku]]&gt;=100,100,0)</f>
        <v>0</v>
      </c>
      <c r="I317">
        <f>martianeum4[[#This Row],[stan_po_wydobyciu_z_ładunku]]-martianeum4[[#This Row],[ile_zabiera_na_orbite]]</f>
        <v>62.066500000000033</v>
      </c>
    </row>
    <row r="318" spans="1:9" x14ac:dyDescent="0.25">
      <c r="A318" s="1">
        <v>48957</v>
      </c>
      <c r="B318">
        <f t="shared" si="4"/>
        <v>62.066500000000033</v>
      </c>
      <c r="C318" t="s">
        <v>32</v>
      </c>
      <c r="D318">
        <v>27.7</v>
      </c>
      <c r="E318">
        <v>0.3</v>
      </c>
      <c r="F318">
        <f>IF(martianeum4[[#This Row],[zawartosc '[%']]]&gt;=1,martianeum4[[#This Row],[masa '[kg']]]*martianeum4[[#This Row],[zawartosc '[%']]]*0.01,0)</f>
        <v>0</v>
      </c>
      <c r="G318">
        <f>martianeum4[[#This Row],[stan_magazynu '[kg']]]+martianeum4[[#This Row],[ile_kg_materiału_z_ładunku]]</f>
        <v>62.066500000000033</v>
      </c>
      <c r="H318">
        <f>IF(martianeum4[[#This Row],[stan_po_wydobyciu_z_ładunku]]&gt;=100,100,0)</f>
        <v>0</v>
      </c>
      <c r="I318">
        <f>martianeum4[[#This Row],[stan_po_wydobyciu_z_ładunku]]-martianeum4[[#This Row],[ile_zabiera_na_orbite]]</f>
        <v>62.066500000000033</v>
      </c>
    </row>
    <row r="319" spans="1:9" x14ac:dyDescent="0.25">
      <c r="A319" s="1">
        <v>48958</v>
      </c>
      <c r="B319">
        <f t="shared" si="4"/>
        <v>62.066500000000033</v>
      </c>
      <c r="C319" t="s">
        <v>19</v>
      </c>
      <c r="D319">
        <v>28.5</v>
      </c>
      <c r="E319">
        <v>30</v>
      </c>
      <c r="F319">
        <f>IF(martianeum4[[#This Row],[zawartosc '[%']]]&gt;=1,martianeum4[[#This Row],[masa '[kg']]]*martianeum4[[#This Row],[zawartosc '[%']]]*0.01,0)</f>
        <v>8.5500000000000007</v>
      </c>
      <c r="G319">
        <f>martianeum4[[#This Row],[stan_magazynu '[kg']]]+martianeum4[[#This Row],[ile_kg_materiału_z_ładunku]]</f>
        <v>70.61650000000003</v>
      </c>
      <c r="H319">
        <f>IF(martianeum4[[#This Row],[stan_po_wydobyciu_z_ładunku]]&gt;=100,100,0)</f>
        <v>0</v>
      </c>
      <c r="I319">
        <f>martianeum4[[#This Row],[stan_po_wydobyciu_z_ładunku]]-martianeum4[[#This Row],[ile_zabiera_na_orbite]]</f>
        <v>70.61650000000003</v>
      </c>
    </row>
    <row r="320" spans="1:9" x14ac:dyDescent="0.25">
      <c r="A320" s="1">
        <v>48959</v>
      </c>
      <c r="B320">
        <f t="shared" si="4"/>
        <v>70.61650000000003</v>
      </c>
      <c r="C320" t="s">
        <v>21</v>
      </c>
      <c r="D320">
        <v>28.7</v>
      </c>
      <c r="E320">
        <v>1.9</v>
      </c>
      <c r="F320">
        <f>IF(martianeum4[[#This Row],[zawartosc '[%']]]&gt;=1,martianeum4[[#This Row],[masa '[kg']]]*martianeum4[[#This Row],[zawartosc '[%']]]*0.01,0)</f>
        <v>0.54530000000000001</v>
      </c>
      <c r="G320">
        <f>martianeum4[[#This Row],[stan_magazynu '[kg']]]+martianeum4[[#This Row],[ile_kg_materiału_z_ładunku]]</f>
        <v>71.161800000000028</v>
      </c>
      <c r="H320">
        <f>IF(martianeum4[[#This Row],[stan_po_wydobyciu_z_ładunku]]&gt;=100,100,0)</f>
        <v>0</v>
      </c>
      <c r="I320">
        <f>martianeum4[[#This Row],[stan_po_wydobyciu_z_ładunku]]-martianeum4[[#This Row],[ile_zabiera_na_orbite]]</f>
        <v>71.161800000000028</v>
      </c>
    </row>
    <row r="321" spans="1:9" x14ac:dyDescent="0.25">
      <c r="A321" s="1">
        <v>48960</v>
      </c>
      <c r="B321">
        <f t="shared" si="4"/>
        <v>71.161800000000028</v>
      </c>
      <c r="C321" t="s">
        <v>4</v>
      </c>
      <c r="D321">
        <v>10.9</v>
      </c>
      <c r="E321">
        <v>0</v>
      </c>
      <c r="F321">
        <f>IF(martianeum4[[#This Row],[zawartosc '[%']]]&gt;=1,martianeum4[[#This Row],[masa '[kg']]]*martianeum4[[#This Row],[zawartosc '[%']]]*0.01,0)</f>
        <v>0</v>
      </c>
      <c r="G321">
        <f>martianeum4[[#This Row],[stan_magazynu '[kg']]]+martianeum4[[#This Row],[ile_kg_materiału_z_ładunku]]</f>
        <v>71.161800000000028</v>
      </c>
      <c r="H321">
        <f>IF(martianeum4[[#This Row],[stan_po_wydobyciu_z_ładunku]]&gt;=100,100,0)</f>
        <v>0</v>
      </c>
      <c r="I321">
        <f>martianeum4[[#This Row],[stan_po_wydobyciu_z_ładunku]]-martianeum4[[#This Row],[ile_zabiera_na_orbite]]</f>
        <v>71.161800000000028</v>
      </c>
    </row>
    <row r="322" spans="1:9" x14ac:dyDescent="0.25">
      <c r="A322" s="1">
        <v>48961</v>
      </c>
      <c r="B322">
        <f t="shared" si="4"/>
        <v>71.161800000000028</v>
      </c>
      <c r="C322" t="s">
        <v>9</v>
      </c>
      <c r="D322">
        <v>13.7</v>
      </c>
      <c r="E322">
        <v>0</v>
      </c>
      <c r="F322">
        <f>IF(martianeum4[[#This Row],[zawartosc '[%']]]&gt;=1,martianeum4[[#This Row],[masa '[kg']]]*martianeum4[[#This Row],[zawartosc '[%']]]*0.01,0)</f>
        <v>0</v>
      </c>
      <c r="G322">
        <f>martianeum4[[#This Row],[stan_magazynu '[kg']]]+martianeum4[[#This Row],[ile_kg_materiału_z_ładunku]]</f>
        <v>71.161800000000028</v>
      </c>
      <c r="H322">
        <f>IF(martianeum4[[#This Row],[stan_po_wydobyciu_z_ładunku]]&gt;=100,100,0)</f>
        <v>0</v>
      </c>
      <c r="I322">
        <f>martianeum4[[#This Row],[stan_po_wydobyciu_z_ładunku]]-martianeum4[[#This Row],[ile_zabiera_na_orbite]]</f>
        <v>71.161800000000028</v>
      </c>
    </row>
    <row r="323" spans="1:9" x14ac:dyDescent="0.25">
      <c r="A323" s="1">
        <v>48962</v>
      </c>
      <c r="B323">
        <f t="shared" si="4"/>
        <v>71.161800000000028</v>
      </c>
      <c r="C323" t="s">
        <v>11</v>
      </c>
      <c r="D323">
        <v>28.2</v>
      </c>
      <c r="E323">
        <v>0</v>
      </c>
      <c r="F323">
        <f>IF(martianeum4[[#This Row],[zawartosc '[%']]]&gt;=1,martianeum4[[#This Row],[masa '[kg']]]*martianeum4[[#This Row],[zawartosc '[%']]]*0.01,0)</f>
        <v>0</v>
      </c>
      <c r="G323">
        <f>martianeum4[[#This Row],[stan_magazynu '[kg']]]+martianeum4[[#This Row],[ile_kg_materiału_z_ładunku]]</f>
        <v>71.161800000000028</v>
      </c>
      <c r="H323">
        <f>IF(martianeum4[[#This Row],[stan_po_wydobyciu_z_ładunku]]&gt;=100,100,0)</f>
        <v>0</v>
      </c>
      <c r="I323">
        <f>martianeum4[[#This Row],[stan_po_wydobyciu_z_ładunku]]-martianeum4[[#This Row],[ile_zabiera_na_orbite]]</f>
        <v>71.161800000000028</v>
      </c>
    </row>
    <row r="324" spans="1:9" x14ac:dyDescent="0.25">
      <c r="A324" s="1">
        <v>48963</v>
      </c>
      <c r="B324">
        <f t="shared" ref="B324:B387" si="5">I323</f>
        <v>71.161800000000028</v>
      </c>
      <c r="C324" t="s">
        <v>19</v>
      </c>
      <c r="D324">
        <v>20.100000000000001</v>
      </c>
      <c r="E324">
        <v>0</v>
      </c>
      <c r="F324">
        <f>IF(martianeum4[[#This Row],[zawartosc '[%']]]&gt;=1,martianeum4[[#This Row],[masa '[kg']]]*martianeum4[[#This Row],[zawartosc '[%']]]*0.01,0)</f>
        <v>0</v>
      </c>
      <c r="G324">
        <f>martianeum4[[#This Row],[stan_magazynu '[kg']]]+martianeum4[[#This Row],[ile_kg_materiału_z_ładunku]]</f>
        <v>71.161800000000028</v>
      </c>
      <c r="H324">
        <f>IF(martianeum4[[#This Row],[stan_po_wydobyciu_z_ładunku]]&gt;=100,100,0)</f>
        <v>0</v>
      </c>
      <c r="I324">
        <f>martianeum4[[#This Row],[stan_po_wydobyciu_z_ładunku]]-martianeum4[[#This Row],[ile_zabiera_na_orbite]]</f>
        <v>71.161800000000028</v>
      </c>
    </row>
    <row r="325" spans="1:9" x14ac:dyDescent="0.25">
      <c r="A325" s="1">
        <v>48964</v>
      </c>
      <c r="B325">
        <f t="shared" si="5"/>
        <v>71.161800000000028</v>
      </c>
      <c r="C325" t="s">
        <v>11</v>
      </c>
      <c r="D325">
        <v>20.6</v>
      </c>
      <c r="E325">
        <v>0</v>
      </c>
      <c r="F325">
        <f>IF(martianeum4[[#This Row],[zawartosc '[%']]]&gt;=1,martianeum4[[#This Row],[masa '[kg']]]*martianeum4[[#This Row],[zawartosc '[%']]]*0.01,0)</f>
        <v>0</v>
      </c>
      <c r="G325">
        <f>martianeum4[[#This Row],[stan_magazynu '[kg']]]+martianeum4[[#This Row],[ile_kg_materiału_z_ładunku]]</f>
        <v>71.161800000000028</v>
      </c>
      <c r="H325">
        <f>IF(martianeum4[[#This Row],[stan_po_wydobyciu_z_ładunku]]&gt;=100,100,0)</f>
        <v>0</v>
      </c>
      <c r="I325">
        <f>martianeum4[[#This Row],[stan_po_wydobyciu_z_ładunku]]-martianeum4[[#This Row],[ile_zabiera_na_orbite]]</f>
        <v>71.161800000000028</v>
      </c>
    </row>
    <row r="326" spans="1:9" x14ac:dyDescent="0.25">
      <c r="A326" s="1">
        <v>48965</v>
      </c>
      <c r="B326">
        <f t="shared" si="5"/>
        <v>71.161800000000028</v>
      </c>
      <c r="C326" t="s">
        <v>13</v>
      </c>
      <c r="D326">
        <v>15.5</v>
      </c>
      <c r="E326">
        <v>16.8</v>
      </c>
      <c r="F326">
        <f>IF(martianeum4[[#This Row],[zawartosc '[%']]]&gt;=1,martianeum4[[#This Row],[masa '[kg']]]*martianeum4[[#This Row],[zawartosc '[%']]]*0.01,0)</f>
        <v>2.6040000000000005</v>
      </c>
      <c r="G326">
        <f>martianeum4[[#This Row],[stan_magazynu '[kg']]]+martianeum4[[#This Row],[ile_kg_materiału_z_ładunku]]</f>
        <v>73.765800000000027</v>
      </c>
      <c r="H326">
        <f>IF(martianeum4[[#This Row],[stan_po_wydobyciu_z_ładunku]]&gt;=100,100,0)</f>
        <v>0</v>
      </c>
      <c r="I326">
        <f>martianeum4[[#This Row],[stan_po_wydobyciu_z_ładunku]]-martianeum4[[#This Row],[ile_zabiera_na_orbite]]</f>
        <v>73.765800000000027</v>
      </c>
    </row>
    <row r="327" spans="1:9" x14ac:dyDescent="0.25">
      <c r="A327" s="1">
        <v>48966</v>
      </c>
      <c r="B327">
        <f t="shared" si="5"/>
        <v>73.765800000000027</v>
      </c>
      <c r="C327" t="s">
        <v>12</v>
      </c>
      <c r="D327">
        <v>22.2</v>
      </c>
      <c r="E327">
        <v>2.4</v>
      </c>
      <c r="F327">
        <f>IF(martianeum4[[#This Row],[zawartosc '[%']]]&gt;=1,martianeum4[[#This Row],[masa '[kg']]]*martianeum4[[#This Row],[zawartosc '[%']]]*0.01,0)</f>
        <v>0.53279999999999994</v>
      </c>
      <c r="G327">
        <f>martianeum4[[#This Row],[stan_magazynu '[kg']]]+martianeum4[[#This Row],[ile_kg_materiału_z_ładunku]]</f>
        <v>74.298600000000022</v>
      </c>
      <c r="H327">
        <f>IF(martianeum4[[#This Row],[stan_po_wydobyciu_z_ładunku]]&gt;=100,100,0)</f>
        <v>0</v>
      </c>
      <c r="I327">
        <f>martianeum4[[#This Row],[stan_po_wydobyciu_z_ładunku]]-martianeum4[[#This Row],[ile_zabiera_na_orbite]]</f>
        <v>74.298600000000022</v>
      </c>
    </row>
    <row r="328" spans="1:9" x14ac:dyDescent="0.25">
      <c r="A328" s="1">
        <v>48967</v>
      </c>
      <c r="B328">
        <f t="shared" si="5"/>
        <v>74.298600000000022</v>
      </c>
      <c r="C328" t="s">
        <v>13</v>
      </c>
      <c r="D328">
        <v>15</v>
      </c>
      <c r="E328">
        <v>4.0999999999999996</v>
      </c>
      <c r="F328">
        <f>IF(martianeum4[[#This Row],[zawartosc '[%']]]&gt;=1,martianeum4[[#This Row],[masa '[kg']]]*martianeum4[[#This Row],[zawartosc '[%']]]*0.01,0)</f>
        <v>0.61499999999999999</v>
      </c>
      <c r="G328">
        <f>martianeum4[[#This Row],[stan_magazynu '[kg']]]+martianeum4[[#This Row],[ile_kg_materiału_z_ładunku]]</f>
        <v>74.913600000000017</v>
      </c>
      <c r="H328">
        <f>IF(martianeum4[[#This Row],[stan_po_wydobyciu_z_ładunku]]&gt;=100,100,0)</f>
        <v>0</v>
      </c>
      <c r="I328">
        <f>martianeum4[[#This Row],[stan_po_wydobyciu_z_ładunku]]-martianeum4[[#This Row],[ile_zabiera_na_orbite]]</f>
        <v>74.913600000000017</v>
      </c>
    </row>
    <row r="329" spans="1:9" x14ac:dyDescent="0.25">
      <c r="A329" s="1">
        <v>48968</v>
      </c>
      <c r="B329">
        <f t="shared" si="5"/>
        <v>74.913600000000017</v>
      </c>
      <c r="C329" t="s">
        <v>19</v>
      </c>
      <c r="D329">
        <v>18.399999999999999</v>
      </c>
      <c r="E329">
        <v>30.4</v>
      </c>
      <c r="F329">
        <f>IF(martianeum4[[#This Row],[zawartosc '[%']]]&gt;=1,martianeum4[[#This Row],[masa '[kg']]]*martianeum4[[#This Row],[zawartosc '[%']]]*0.01,0)</f>
        <v>5.5935999999999995</v>
      </c>
      <c r="G329">
        <f>martianeum4[[#This Row],[stan_magazynu '[kg']]]+martianeum4[[#This Row],[ile_kg_materiału_z_ładunku]]</f>
        <v>80.507200000000012</v>
      </c>
      <c r="H329">
        <f>IF(martianeum4[[#This Row],[stan_po_wydobyciu_z_ładunku]]&gt;=100,100,0)</f>
        <v>0</v>
      </c>
      <c r="I329">
        <f>martianeum4[[#This Row],[stan_po_wydobyciu_z_ładunku]]-martianeum4[[#This Row],[ile_zabiera_na_orbite]]</f>
        <v>80.507200000000012</v>
      </c>
    </row>
    <row r="330" spans="1:9" x14ac:dyDescent="0.25">
      <c r="A330" s="1">
        <v>48969</v>
      </c>
      <c r="B330">
        <f t="shared" si="5"/>
        <v>80.507200000000012</v>
      </c>
      <c r="C330" t="s">
        <v>32</v>
      </c>
      <c r="D330">
        <v>29.3</v>
      </c>
      <c r="E330">
        <v>0.4</v>
      </c>
      <c r="F330">
        <f>IF(martianeum4[[#This Row],[zawartosc '[%']]]&gt;=1,martianeum4[[#This Row],[masa '[kg']]]*martianeum4[[#This Row],[zawartosc '[%']]]*0.01,0)</f>
        <v>0</v>
      </c>
      <c r="G330">
        <f>martianeum4[[#This Row],[stan_magazynu '[kg']]]+martianeum4[[#This Row],[ile_kg_materiału_z_ładunku]]</f>
        <v>80.507200000000012</v>
      </c>
      <c r="H330">
        <f>IF(martianeum4[[#This Row],[stan_po_wydobyciu_z_ładunku]]&gt;=100,100,0)</f>
        <v>0</v>
      </c>
      <c r="I330">
        <f>martianeum4[[#This Row],[stan_po_wydobyciu_z_ładunku]]-martianeum4[[#This Row],[ile_zabiera_na_orbite]]</f>
        <v>80.507200000000012</v>
      </c>
    </row>
    <row r="331" spans="1:9" x14ac:dyDescent="0.25">
      <c r="A331" s="1">
        <v>48970</v>
      </c>
      <c r="B331">
        <f t="shared" si="5"/>
        <v>80.507200000000012</v>
      </c>
      <c r="C331" t="s">
        <v>23</v>
      </c>
      <c r="D331">
        <v>23.9</v>
      </c>
      <c r="E331">
        <v>3.3</v>
      </c>
      <c r="F331">
        <f>IF(martianeum4[[#This Row],[zawartosc '[%']]]&gt;=1,martianeum4[[#This Row],[masa '[kg']]]*martianeum4[[#This Row],[zawartosc '[%']]]*0.01,0)</f>
        <v>0.78869999999999996</v>
      </c>
      <c r="G331">
        <f>martianeum4[[#This Row],[stan_magazynu '[kg']]]+martianeum4[[#This Row],[ile_kg_materiału_z_ładunku]]</f>
        <v>81.295900000000017</v>
      </c>
      <c r="H331">
        <f>IF(martianeum4[[#This Row],[stan_po_wydobyciu_z_ładunku]]&gt;=100,100,0)</f>
        <v>0</v>
      </c>
      <c r="I331">
        <f>martianeum4[[#This Row],[stan_po_wydobyciu_z_ładunku]]-martianeum4[[#This Row],[ile_zabiera_na_orbite]]</f>
        <v>81.295900000000017</v>
      </c>
    </row>
    <row r="332" spans="1:9" x14ac:dyDescent="0.25">
      <c r="A332" s="1">
        <v>48971</v>
      </c>
      <c r="B332">
        <f t="shared" si="5"/>
        <v>81.295900000000017</v>
      </c>
      <c r="C332" t="s">
        <v>20</v>
      </c>
      <c r="D332">
        <v>29.8</v>
      </c>
      <c r="E332">
        <v>3.3</v>
      </c>
      <c r="F332">
        <f>IF(martianeum4[[#This Row],[zawartosc '[%']]]&gt;=1,martianeum4[[#This Row],[masa '[kg']]]*martianeum4[[#This Row],[zawartosc '[%']]]*0.01,0)</f>
        <v>0.98340000000000005</v>
      </c>
      <c r="G332">
        <f>martianeum4[[#This Row],[stan_magazynu '[kg']]]+martianeum4[[#This Row],[ile_kg_materiału_z_ładunku]]</f>
        <v>82.279300000000021</v>
      </c>
      <c r="H332">
        <f>IF(martianeum4[[#This Row],[stan_po_wydobyciu_z_ładunku]]&gt;=100,100,0)</f>
        <v>0</v>
      </c>
      <c r="I332">
        <f>martianeum4[[#This Row],[stan_po_wydobyciu_z_ładunku]]-martianeum4[[#This Row],[ile_zabiera_na_orbite]]</f>
        <v>82.279300000000021</v>
      </c>
    </row>
    <row r="333" spans="1:9" x14ac:dyDescent="0.25">
      <c r="A333" s="1">
        <v>48972</v>
      </c>
      <c r="B333">
        <f t="shared" si="5"/>
        <v>82.279300000000021</v>
      </c>
      <c r="C333" t="s">
        <v>10</v>
      </c>
      <c r="D333">
        <v>29.1</v>
      </c>
      <c r="E333">
        <v>23</v>
      </c>
      <c r="F333">
        <f>IF(martianeum4[[#This Row],[zawartosc '[%']]]&gt;=1,martianeum4[[#This Row],[masa '[kg']]]*martianeum4[[#This Row],[zawartosc '[%']]]*0.01,0)</f>
        <v>6.6930000000000005</v>
      </c>
      <c r="G333">
        <f>martianeum4[[#This Row],[stan_magazynu '[kg']]]+martianeum4[[#This Row],[ile_kg_materiału_z_ładunku]]</f>
        <v>88.972300000000018</v>
      </c>
      <c r="H333">
        <f>IF(martianeum4[[#This Row],[stan_po_wydobyciu_z_ładunku]]&gt;=100,100,0)</f>
        <v>0</v>
      </c>
      <c r="I333">
        <f>martianeum4[[#This Row],[stan_po_wydobyciu_z_ładunku]]-martianeum4[[#This Row],[ile_zabiera_na_orbite]]</f>
        <v>88.972300000000018</v>
      </c>
    </row>
    <row r="334" spans="1:9" x14ac:dyDescent="0.25">
      <c r="A334" s="1">
        <v>48973</v>
      </c>
      <c r="B334">
        <f t="shared" si="5"/>
        <v>88.972300000000018</v>
      </c>
      <c r="C334" t="s">
        <v>11</v>
      </c>
      <c r="D334">
        <v>22.5</v>
      </c>
      <c r="E334">
        <v>17.2</v>
      </c>
      <c r="F334">
        <f>IF(martianeum4[[#This Row],[zawartosc '[%']]]&gt;=1,martianeum4[[#This Row],[masa '[kg']]]*martianeum4[[#This Row],[zawartosc '[%']]]*0.01,0)</f>
        <v>3.87</v>
      </c>
      <c r="G334">
        <f>martianeum4[[#This Row],[stan_magazynu '[kg']]]+martianeum4[[#This Row],[ile_kg_materiału_z_ładunku]]</f>
        <v>92.842300000000023</v>
      </c>
      <c r="H334">
        <f>IF(martianeum4[[#This Row],[stan_po_wydobyciu_z_ładunku]]&gt;=100,100,0)</f>
        <v>0</v>
      </c>
      <c r="I334">
        <f>martianeum4[[#This Row],[stan_po_wydobyciu_z_ładunku]]-martianeum4[[#This Row],[ile_zabiera_na_orbite]]</f>
        <v>92.842300000000023</v>
      </c>
    </row>
    <row r="335" spans="1:9" x14ac:dyDescent="0.25">
      <c r="A335" s="1">
        <v>48974</v>
      </c>
      <c r="B335">
        <f t="shared" si="5"/>
        <v>92.842300000000023</v>
      </c>
      <c r="C335" t="s">
        <v>19</v>
      </c>
      <c r="D335">
        <v>15.3</v>
      </c>
      <c r="E335">
        <v>21.5</v>
      </c>
      <c r="F335">
        <f>IF(martianeum4[[#This Row],[zawartosc '[%']]]&gt;=1,martianeum4[[#This Row],[masa '[kg']]]*martianeum4[[#This Row],[zawartosc '[%']]]*0.01,0)</f>
        <v>3.2894999999999999</v>
      </c>
      <c r="G335">
        <f>martianeum4[[#This Row],[stan_magazynu '[kg']]]+martianeum4[[#This Row],[ile_kg_materiału_z_ładunku]]</f>
        <v>96.131800000000027</v>
      </c>
      <c r="H335">
        <f>IF(martianeum4[[#This Row],[stan_po_wydobyciu_z_ładunku]]&gt;=100,100,0)</f>
        <v>0</v>
      </c>
      <c r="I335">
        <f>martianeum4[[#This Row],[stan_po_wydobyciu_z_ładunku]]-martianeum4[[#This Row],[ile_zabiera_na_orbite]]</f>
        <v>96.131800000000027</v>
      </c>
    </row>
    <row r="336" spans="1:9" x14ac:dyDescent="0.25">
      <c r="A336" s="1">
        <v>48975</v>
      </c>
      <c r="B336">
        <f t="shared" si="5"/>
        <v>96.131800000000027</v>
      </c>
      <c r="C336" t="s">
        <v>10</v>
      </c>
      <c r="D336">
        <v>13.8</v>
      </c>
      <c r="E336">
        <v>40.4</v>
      </c>
      <c r="F336">
        <f>IF(martianeum4[[#This Row],[zawartosc '[%']]]&gt;=1,martianeum4[[#This Row],[masa '[kg']]]*martianeum4[[#This Row],[zawartosc '[%']]]*0.01,0)</f>
        <v>5.5751999999999997</v>
      </c>
      <c r="G336">
        <f>martianeum4[[#This Row],[stan_magazynu '[kg']]]+martianeum4[[#This Row],[ile_kg_materiału_z_ładunku]]</f>
        <v>101.70700000000002</v>
      </c>
      <c r="H336">
        <f>IF(martianeum4[[#This Row],[stan_po_wydobyciu_z_ładunku]]&gt;=100,100,0)</f>
        <v>100</v>
      </c>
      <c r="I336">
        <f>martianeum4[[#This Row],[stan_po_wydobyciu_z_ładunku]]-martianeum4[[#This Row],[ile_zabiera_na_orbite]]</f>
        <v>1.7070000000000221</v>
      </c>
    </row>
    <row r="337" spans="1:9" x14ac:dyDescent="0.25">
      <c r="A337" s="1">
        <v>48976</v>
      </c>
      <c r="B337">
        <f t="shared" si="5"/>
        <v>1.7070000000000221</v>
      </c>
      <c r="C337" t="s">
        <v>7</v>
      </c>
      <c r="D337">
        <v>12.3</v>
      </c>
      <c r="E337">
        <v>0</v>
      </c>
      <c r="F337">
        <f>IF(martianeum4[[#This Row],[zawartosc '[%']]]&gt;=1,martianeum4[[#This Row],[masa '[kg']]]*martianeum4[[#This Row],[zawartosc '[%']]]*0.01,0)</f>
        <v>0</v>
      </c>
      <c r="G337">
        <f>martianeum4[[#This Row],[stan_magazynu '[kg']]]+martianeum4[[#This Row],[ile_kg_materiału_z_ładunku]]</f>
        <v>1.7070000000000221</v>
      </c>
      <c r="H337">
        <f>IF(martianeum4[[#This Row],[stan_po_wydobyciu_z_ładunku]]&gt;=100,100,0)</f>
        <v>0</v>
      </c>
      <c r="I337">
        <f>martianeum4[[#This Row],[stan_po_wydobyciu_z_ładunku]]-martianeum4[[#This Row],[ile_zabiera_na_orbite]]</f>
        <v>1.7070000000000221</v>
      </c>
    </row>
    <row r="338" spans="1:9" x14ac:dyDescent="0.25">
      <c r="A338" s="1">
        <v>48977</v>
      </c>
      <c r="B338">
        <f t="shared" si="5"/>
        <v>1.7070000000000221</v>
      </c>
      <c r="C338" t="s">
        <v>5</v>
      </c>
      <c r="D338">
        <v>18.5</v>
      </c>
      <c r="E338">
        <v>4.2</v>
      </c>
      <c r="F338">
        <f>IF(martianeum4[[#This Row],[zawartosc '[%']]]&gt;=1,martianeum4[[#This Row],[masa '[kg']]]*martianeum4[[#This Row],[zawartosc '[%']]]*0.01,0)</f>
        <v>0.77700000000000002</v>
      </c>
      <c r="G338">
        <f>martianeum4[[#This Row],[stan_magazynu '[kg']]]+martianeum4[[#This Row],[ile_kg_materiału_z_ładunku]]</f>
        <v>2.4840000000000222</v>
      </c>
      <c r="H338">
        <f>IF(martianeum4[[#This Row],[stan_po_wydobyciu_z_ładunku]]&gt;=100,100,0)</f>
        <v>0</v>
      </c>
      <c r="I338">
        <f>martianeum4[[#This Row],[stan_po_wydobyciu_z_ładunku]]-martianeum4[[#This Row],[ile_zabiera_na_orbite]]</f>
        <v>2.4840000000000222</v>
      </c>
    </row>
    <row r="339" spans="1:9" x14ac:dyDescent="0.25">
      <c r="A339" s="1">
        <v>48978</v>
      </c>
      <c r="B339">
        <f t="shared" si="5"/>
        <v>2.4840000000000222</v>
      </c>
      <c r="C339" t="s">
        <v>20</v>
      </c>
      <c r="D339">
        <v>10.3</v>
      </c>
      <c r="E339">
        <v>3.2</v>
      </c>
      <c r="F339">
        <f>IF(martianeum4[[#This Row],[zawartosc '[%']]]&gt;=1,martianeum4[[#This Row],[masa '[kg']]]*martianeum4[[#This Row],[zawartosc '[%']]]*0.01,0)</f>
        <v>0.3296</v>
      </c>
      <c r="G339">
        <f>martianeum4[[#This Row],[stan_magazynu '[kg']]]+martianeum4[[#This Row],[ile_kg_materiału_z_ładunku]]</f>
        <v>2.8136000000000223</v>
      </c>
      <c r="H339">
        <f>IF(martianeum4[[#This Row],[stan_po_wydobyciu_z_ładunku]]&gt;=100,100,0)</f>
        <v>0</v>
      </c>
      <c r="I339">
        <f>martianeum4[[#This Row],[stan_po_wydobyciu_z_ładunku]]-martianeum4[[#This Row],[ile_zabiera_na_orbite]]</f>
        <v>2.8136000000000223</v>
      </c>
    </row>
    <row r="340" spans="1:9" x14ac:dyDescent="0.25">
      <c r="A340" s="1">
        <v>48979</v>
      </c>
      <c r="B340">
        <f t="shared" si="5"/>
        <v>2.8136000000000223</v>
      </c>
      <c r="C340" t="s">
        <v>19</v>
      </c>
      <c r="D340">
        <v>24.9</v>
      </c>
      <c r="E340">
        <v>12.1</v>
      </c>
      <c r="F340">
        <f>IF(martianeum4[[#This Row],[zawartosc '[%']]]&gt;=1,martianeum4[[#This Row],[masa '[kg']]]*martianeum4[[#This Row],[zawartosc '[%']]]*0.01,0)</f>
        <v>3.0128999999999997</v>
      </c>
      <c r="G340">
        <f>martianeum4[[#This Row],[stan_magazynu '[kg']]]+martianeum4[[#This Row],[ile_kg_materiału_z_ładunku]]</f>
        <v>5.8265000000000224</v>
      </c>
      <c r="H340">
        <f>IF(martianeum4[[#This Row],[stan_po_wydobyciu_z_ładunku]]&gt;=100,100,0)</f>
        <v>0</v>
      </c>
      <c r="I340">
        <f>martianeum4[[#This Row],[stan_po_wydobyciu_z_ładunku]]-martianeum4[[#This Row],[ile_zabiera_na_orbite]]</f>
        <v>5.8265000000000224</v>
      </c>
    </row>
    <row r="341" spans="1:9" x14ac:dyDescent="0.25">
      <c r="A341" s="1">
        <v>48980</v>
      </c>
      <c r="B341">
        <f t="shared" si="5"/>
        <v>5.8265000000000224</v>
      </c>
      <c r="C341" t="s">
        <v>10</v>
      </c>
      <c r="D341">
        <v>26.4</v>
      </c>
      <c r="E341">
        <v>0</v>
      </c>
      <c r="F341">
        <f>IF(martianeum4[[#This Row],[zawartosc '[%']]]&gt;=1,martianeum4[[#This Row],[masa '[kg']]]*martianeum4[[#This Row],[zawartosc '[%']]]*0.01,0)</f>
        <v>0</v>
      </c>
      <c r="G341">
        <f>martianeum4[[#This Row],[stan_magazynu '[kg']]]+martianeum4[[#This Row],[ile_kg_materiału_z_ładunku]]</f>
        <v>5.8265000000000224</v>
      </c>
      <c r="H341">
        <f>IF(martianeum4[[#This Row],[stan_po_wydobyciu_z_ładunku]]&gt;=100,100,0)</f>
        <v>0</v>
      </c>
      <c r="I341">
        <f>martianeum4[[#This Row],[stan_po_wydobyciu_z_ładunku]]-martianeum4[[#This Row],[ile_zabiera_na_orbite]]</f>
        <v>5.8265000000000224</v>
      </c>
    </row>
    <row r="342" spans="1:9" x14ac:dyDescent="0.25">
      <c r="A342" s="1">
        <v>48981</v>
      </c>
      <c r="B342">
        <f t="shared" si="5"/>
        <v>5.8265000000000224</v>
      </c>
      <c r="C342" t="s">
        <v>7</v>
      </c>
      <c r="D342">
        <v>11.8</v>
      </c>
      <c r="E342">
        <v>0</v>
      </c>
      <c r="F342">
        <f>IF(martianeum4[[#This Row],[zawartosc '[%']]]&gt;=1,martianeum4[[#This Row],[masa '[kg']]]*martianeum4[[#This Row],[zawartosc '[%']]]*0.01,0)</f>
        <v>0</v>
      </c>
      <c r="G342">
        <f>martianeum4[[#This Row],[stan_magazynu '[kg']]]+martianeum4[[#This Row],[ile_kg_materiału_z_ładunku]]</f>
        <v>5.8265000000000224</v>
      </c>
      <c r="H342">
        <f>IF(martianeum4[[#This Row],[stan_po_wydobyciu_z_ładunku]]&gt;=100,100,0)</f>
        <v>0</v>
      </c>
      <c r="I342">
        <f>martianeum4[[#This Row],[stan_po_wydobyciu_z_ładunku]]-martianeum4[[#This Row],[ile_zabiera_na_orbite]]</f>
        <v>5.8265000000000224</v>
      </c>
    </row>
    <row r="343" spans="1:9" x14ac:dyDescent="0.25">
      <c r="A343" s="1">
        <v>48982</v>
      </c>
      <c r="B343">
        <f t="shared" si="5"/>
        <v>5.8265000000000224</v>
      </c>
      <c r="C343" t="s">
        <v>6</v>
      </c>
      <c r="D343">
        <v>11</v>
      </c>
      <c r="E343">
        <v>7.5</v>
      </c>
      <c r="F343">
        <f>IF(martianeum4[[#This Row],[zawartosc '[%']]]&gt;=1,martianeum4[[#This Row],[masa '[kg']]]*martianeum4[[#This Row],[zawartosc '[%']]]*0.01,0)</f>
        <v>0.82500000000000007</v>
      </c>
      <c r="G343">
        <f>martianeum4[[#This Row],[stan_magazynu '[kg']]]+martianeum4[[#This Row],[ile_kg_materiału_z_ładunku]]</f>
        <v>6.6515000000000226</v>
      </c>
      <c r="H343">
        <f>IF(martianeum4[[#This Row],[stan_po_wydobyciu_z_ładunku]]&gt;=100,100,0)</f>
        <v>0</v>
      </c>
      <c r="I343">
        <f>martianeum4[[#This Row],[stan_po_wydobyciu_z_ładunku]]-martianeum4[[#This Row],[ile_zabiera_na_orbite]]</f>
        <v>6.6515000000000226</v>
      </c>
    </row>
    <row r="344" spans="1:9" x14ac:dyDescent="0.25">
      <c r="A344" s="1">
        <v>48983</v>
      </c>
      <c r="B344">
        <f t="shared" si="5"/>
        <v>6.6515000000000226</v>
      </c>
      <c r="C344" t="s">
        <v>10</v>
      </c>
      <c r="D344">
        <v>15.4</v>
      </c>
      <c r="E344">
        <v>5.2</v>
      </c>
      <c r="F344">
        <f>IF(martianeum4[[#This Row],[zawartosc '[%']]]&gt;=1,martianeum4[[#This Row],[masa '[kg']]]*martianeum4[[#This Row],[zawartosc '[%']]]*0.01,0)</f>
        <v>0.80079999999999996</v>
      </c>
      <c r="G344">
        <f>martianeum4[[#This Row],[stan_magazynu '[kg']]]+martianeum4[[#This Row],[ile_kg_materiału_z_ładunku]]</f>
        <v>7.4523000000000224</v>
      </c>
      <c r="H344">
        <f>IF(martianeum4[[#This Row],[stan_po_wydobyciu_z_ładunku]]&gt;=100,100,0)</f>
        <v>0</v>
      </c>
      <c r="I344">
        <f>martianeum4[[#This Row],[stan_po_wydobyciu_z_ładunku]]-martianeum4[[#This Row],[ile_zabiera_na_orbite]]</f>
        <v>7.4523000000000224</v>
      </c>
    </row>
    <row r="345" spans="1:9" x14ac:dyDescent="0.25">
      <c r="A345" s="1">
        <v>48984</v>
      </c>
      <c r="B345">
        <f t="shared" si="5"/>
        <v>7.4523000000000224</v>
      </c>
      <c r="C345" t="s">
        <v>27</v>
      </c>
      <c r="D345">
        <v>25.7</v>
      </c>
      <c r="E345">
        <v>5.8</v>
      </c>
      <c r="F345">
        <f>IF(martianeum4[[#This Row],[zawartosc '[%']]]&gt;=1,martianeum4[[#This Row],[masa '[kg']]]*martianeum4[[#This Row],[zawartosc '[%']]]*0.01,0)</f>
        <v>1.4906000000000001</v>
      </c>
      <c r="G345">
        <f>martianeum4[[#This Row],[stan_magazynu '[kg']]]+martianeum4[[#This Row],[ile_kg_materiału_z_ładunku]]</f>
        <v>8.9429000000000229</v>
      </c>
      <c r="H345">
        <f>IF(martianeum4[[#This Row],[stan_po_wydobyciu_z_ładunku]]&gt;=100,100,0)</f>
        <v>0</v>
      </c>
      <c r="I345">
        <f>martianeum4[[#This Row],[stan_po_wydobyciu_z_ładunku]]-martianeum4[[#This Row],[ile_zabiera_na_orbite]]</f>
        <v>8.9429000000000229</v>
      </c>
    </row>
    <row r="346" spans="1:9" x14ac:dyDescent="0.25">
      <c r="A346" s="1">
        <v>48985</v>
      </c>
      <c r="B346">
        <f t="shared" si="5"/>
        <v>8.9429000000000229</v>
      </c>
      <c r="C346" t="s">
        <v>13</v>
      </c>
      <c r="D346">
        <v>14.8</v>
      </c>
      <c r="E346">
        <v>0</v>
      </c>
      <c r="F346">
        <f>IF(martianeum4[[#This Row],[zawartosc '[%']]]&gt;=1,martianeum4[[#This Row],[masa '[kg']]]*martianeum4[[#This Row],[zawartosc '[%']]]*0.01,0)</f>
        <v>0</v>
      </c>
      <c r="G346">
        <f>martianeum4[[#This Row],[stan_magazynu '[kg']]]+martianeum4[[#This Row],[ile_kg_materiału_z_ładunku]]</f>
        <v>8.9429000000000229</v>
      </c>
      <c r="H346">
        <f>IF(martianeum4[[#This Row],[stan_po_wydobyciu_z_ładunku]]&gt;=100,100,0)</f>
        <v>0</v>
      </c>
      <c r="I346">
        <f>martianeum4[[#This Row],[stan_po_wydobyciu_z_ładunku]]-martianeum4[[#This Row],[ile_zabiera_na_orbite]]</f>
        <v>8.9429000000000229</v>
      </c>
    </row>
    <row r="347" spans="1:9" x14ac:dyDescent="0.25">
      <c r="A347" s="1">
        <v>48986</v>
      </c>
      <c r="B347">
        <f t="shared" si="5"/>
        <v>8.9429000000000229</v>
      </c>
      <c r="C347" t="s">
        <v>31</v>
      </c>
      <c r="D347">
        <v>21.5</v>
      </c>
      <c r="E347">
        <v>0.8</v>
      </c>
      <c r="F347">
        <f>IF(martianeum4[[#This Row],[zawartosc '[%']]]&gt;=1,martianeum4[[#This Row],[masa '[kg']]]*martianeum4[[#This Row],[zawartosc '[%']]]*0.01,0)</f>
        <v>0</v>
      </c>
      <c r="G347">
        <f>martianeum4[[#This Row],[stan_magazynu '[kg']]]+martianeum4[[#This Row],[ile_kg_materiału_z_ładunku]]</f>
        <v>8.9429000000000229</v>
      </c>
      <c r="H347">
        <f>IF(martianeum4[[#This Row],[stan_po_wydobyciu_z_ładunku]]&gt;=100,100,0)</f>
        <v>0</v>
      </c>
      <c r="I347">
        <f>martianeum4[[#This Row],[stan_po_wydobyciu_z_ładunku]]-martianeum4[[#This Row],[ile_zabiera_na_orbite]]</f>
        <v>8.9429000000000229</v>
      </c>
    </row>
    <row r="348" spans="1:9" x14ac:dyDescent="0.25">
      <c r="A348" s="1">
        <v>48987</v>
      </c>
      <c r="B348">
        <f t="shared" si="5"/>
        <v>8.9429000000000229</v>
      </c>
      <c r="C348" t="s">
        <v>19</v>
      </c>
      <c r="D348">
        <v>26.2</v>
      </c>
      <c r="E348">
        <v>8.9</v>
      </c>
      <c r="F348">
        <f>IF(martianeum4[[#This Row],[zawartosc '[%']]]&gt;=1,martianeum4[[#This Row],[masa '[kg']]]*martianeum4[[#This Row],[zawartosc '[%']]]*0.01,0)</f>
        <v>2.3318000000000003</v>
      </c>
      <c r="G348">
        <f>martianeum4[[#This Row],[stan_magazynu '[kg']]]+martianeum4[[#This Row],[ile_kg_materiału_z_ładunku]]</f>
        <v>11.274700000000024</v>
      </c>
      <c r="H348">
        <f>IF(martianeum4[[#This Row],[stan_po_wydobyciu_z_ładunku]]&gt;=100,100,0)</f>
        <v>0</v>
      </c>
      <c r="I348">
        <f>martianeum4[[#This Row],[stan_po_wydobyciu_z_ładunku]]-martianeum4[[#This Row],[ile_zabiera_na_orbite]]</f>
        <v>11.274700000000024</v>
      </c>
    </row>
    <row r="349" spans="1:9" x14ac:dyDescent="0.25">
      <c r="A349" s="1">
        <v>48988</v>
      </c>
      <c r="B349">
        <f t="shared" si="5"/>
        <v>11.274700000000024</v>
      </c>
      <c r="C349" t="s">
        <v>4</v>
      </c>
      <c r="D349">
        <v>20.6</v>
      </c>
      <c r="E349">
        <v>0.1</v>
      </c>
      <c r="F349">
        <f>IF(martianeum4[[#This Row],[zawartosc '[%']]]&gt;=1,martianeum4[[#This Row],[masa '[kg']]]*martianeum4[[#This Row],[zawartosc '[%']]]*0.01,0)</f>
        <v>0</v>
      </c>
      <c r="G349">
        <f>martianeum4[[#This Row],[stan_magazynu '[kg']]]+martianeum4[[#This Row],[ile_kg_materiału_z_ładunku]]</f>
        <v>11.274700000000024</v>
      </c>
      <c r="H349">
        <f>IF(martianeum4[[#This Row],[stan_po_wydobyciu_z_ładunku]]&gt;=100,100,0)</f>
        <v>0</v>
      </c>
      <c r="I349">
        <f>martianeum4[[#This Row],[stan_po_wydobyciu_z_ładunku]]-martianeum4[[#This Row],[ile_zabiera_na_orbite]]</f>
        <v>11.274700000000024</v>
      </c>
    </row>
    <row r="350" spans="1:9" x14ac:dyDescent="0.25">
      <c r="A350" s="1">
        <v>48989</v>
      </c>
      <c r="B350">
        <f t="shared" si="5"/>
        <v>11.274700000000024</v>
      </c>
      <c r="C350" t="s">
        <v>10</v>
      </c>
      <c r="D350">
        <v>14.1</v>
      </c>
      <c r="E350">
        <v>20.9</v>
      </c>
      <c r="F350">
        <f>IF(martianeum4[[#This Row],[zawartosc '[%']]]&gt;=1,martianeum4[[#This Row],[masa '[kg']]]*martianeum4[[#This Row],[zawartosc '[%']]]*0.01,0)</f>
        <v>2.9468999999999999</v>
      </c>
      <c r="G350">
        <f>martianeum4[[#This Row],[stan_magazynu '[kg']]]+martianeum4[[#This Row],[ile_kg_materiału_z_ładunku]]</f>
        <v>14.221600000000024</v>
      </c>
      <c r="H350">
        <f>IF(martianeum4[[#This Row],[stan_po_wydobyciu_z_ładunku]]&gt;=100,100,0)</f>
        <v>0</v>
      </c>
      <c r="I350">
        <f>martianeum4[[#This Row],[stan_po_wydobyciu_z_ładunku]]-martianeum4[[#This Row],[ile_zabiera_na_orbite]]</f>
        <v>14.221600000000024</v>
      </c>
    </row>
    <row r="351" spans="1:9" x14ac:dyDescent="0.25">
      <c r="A351" s="1">
        <v>48990</v>
      </c>
      <c r="B351">
        <f t="shared" si="5"/>
        <v>14.221600000000024</v>
      </c>
      <c r="C351" t="s">
        <v>24</v>
      </c>
      <c r="D351">
        <v>20.8</v>
      </c>
      <c r="E351">
        <v>0.7</v>
      </c>
      <c r="F351">
        <f>IF(martianeum4[[#This Row],[zawartosc '[%']]]&gt;=1,martianeum4[[#This Row],[masa '[kg']]]*martianeum4[[#This Row],[zawartosc '[%']]]*0.01,0)</f>
        <v>0</v>
      </c>
      <c r="G351">
        <f>martianeum4[[#This Row],[stan_magazynu '[kg']]]+martianeum4[[#This Row],[ile_kg_materiału_z_ładunku]]</f>
        <v>14.221600000000024</v>
      </c>
      <c r="H351">
        <f>IF(martianeum4[[#This Row],[stan_po_wydobyciu_z_ładunku]]&gt;=100,100,0)</f>
        <v>0</v>
      </c>
      <c r="I351">
        <f>martianeum4[[#This Row],[stan_po_wydobyciu_z_ładunku]]-martianeum4[[#This Row],[ile_zabiera_na_orbite]]</f>
        <v>14.221600000000024</v>
      </c>
    </row>
    <row r="352" spans="1:9" x14ac:dyDescent="0.25">
      <c r="A352" s="1">
        <v>48991</v>
      </c>
      <c r="B352">
        <f t="shared" si="5"/>
        <v>14.221600000000024</v>
      </c>
      <c r="C352" t="s">
        <v>18</v>
      </c>
      <c r="D352">
        <v>17.600000000000001</v>
      </c>
      <c r="E352">
        <v>10.5</v>
      </c>
      <c r="F352">
        <f>IF(martianeum4[[#This Row],[zawartosc '[%']]]&gt;=1,martianeum4[[#This Row],[masa '[kg']]]*martianeum4[[#This Row],[zawartosc '[%']]]*0.01,0)</f>
        <v>1.8480000000000001</v>
      </c>
      <c r="G352">
        <f>martianeum4[[#This Row],[stan_magazynu '[kg']]]+martianeum4[[#This Row],[ile_kg_materiału_z_ładunku]]</f>
        <v>16.069600000000023</v>
      </c>
      <c r="H352">
        <f>IF(martianeum4[[#This Row],[stan_po_wydobyciu_z_ładunku]]&gt;=100,100,0)</f>
        <v>0</v>
      </c>
      <c r="I352">
        <f>martianeum4[[#This Row],[stan_po_wydobyciu_z_ładunku]]-martianeum4[[#This Row],[ile_zabiera_na_orbite]]</f>
        <v>16.069600000000023</v>
      </c>
    </row>
    <row r="353" spans="1:9" x14ac:dyDescent="0.25">
      <c r="A353" s="1">
        <v>48992</v>
      </c>
      <c r="B353">
        <f t="shared" si="5"/>
        <v>16.069600000000023</v>
      </c>
      <c r="C353" t="s">
        <v>10</v>
      </c>
      <c r="D353">
        <v>16.8</v>
      </c>
      <c r="E353">
        <v>38.9</v>
      </c>
      <c r="F353">
        <f>IF(martianeum4[[#This Row],[zawartosc '[%']]]&gt;=1,martianeum4[[#This Row],[masa '[kg']]]*martianeum4[[#This Row],[zawartosc '[%']]]*0.01,0)</f>
        <v>6.5351999999999997</v>
      </c>
      <c r="G353">
        <f>martianeum4[[#This Row],[stan_magazynu '[kg']]]+martianeum4[[#This Row],[ile_kg_materiału_z_ładunku]]</f>
        <v>22.604800000000022</v>
      </c>
      <c r="H353">
        <f>IF(martianeum4[[#This Row],[stan_po_wydobyciu_z_ładunku]]&gt;=100,100,0)</f>
        <v>0</v>
      </c>
      <c r="I353">
        <f>martianeum4[[#This Row],[stan_po_wydobyciu_z_ładunku]]-martianeum4[[#This Row],[ile_zabiera_na_orbite]]</f>
        <v>22.604800000000022</v>
      </c>
    </row>
    <row r="354" spans="1:9" x14ac:dyDescent="0.25">
      <c r="A354" s="1">
        <v>48993</v>
      </c>
      <c r="B354">
        <f t="shared" si="5"/>
        <v>22.604800000000022</v>
      </c>
      <c r="C354" t="s">
        <v>4</v>
      </c>
      <c r="D354">
        <v>23.1</v>
      </c>
      <c r="E354">
        <v>0</v>
      </c>
      <c r="F354">
        <f>IF(martianeum4[[#This Row],[zawartosc '[%']]]&gt;=1,martianeum4[[#This Row],[masa '[kg']]]*martianeum4[[#This Row],[zawartosc '[%']]]*0.01,0)</f>
        <v>0</v>
      </c>
      <c r="G354">
        <f>martianeum4[[#This Row],[stan_magazynu '[kg']]]+martianeum4[[#This Row],[ile_kg_materiału_z_ładunku]]</f>
        <v>22.604800000000022</v>
      </c>
      <c r="H354">
        <f>IF(martianeum4[[#This Row],[stan_po_wydobyciu_z_ładunku]]&gt;=100,100,0)</f>
        <v>0</v>
      </c>
      <c r="I354">
        <f>martianeum4[[#This Row],[stan_po_wydobyciu_z_ładunku]]-martianeum4[[#This Row],[ile_zabiera_na_orbite]]</f>
        <v>22.604800000000022</v>
      </c>
    </row>
    <row r="355" spans="1:9" x14ac:dyDescent="0.25">
      <c r="A355" s="1">
        <v>48994</v>
      </c>
      <c r="B355">
        <f t="shared" si="5"/>
        <v>22.604800000000022</v>
      </c>
      <c r="C355" t="s">
        <v>27</v>
      </c>
      <c r="D355">
        <v>16.3</v>
      </c>
      <c r="E355">
        <v>3.4</v>
      </c>
      <c r="F355">
        <f>IF(martianeum4[[#This Row],[zawartosc '[%']]]&gt;=1,martianeum4[[#This Row],[masa '[kg']]]*martianeum4[[#This Row],[zawartosc '[%']]]*0.01,0)</f>
        <v>0.55420000000000003</v>
      </c>
      <c r="G355">
        <f>martianeum4[[#This Row],[stan_magazynu '[kg']]]+martianeum4[[#This Row],[ile_kg_materiału_z_ładunku]]</f>
        <v>23.159000000000024</v>
      </c>
      <c r="H355">
        <f>IF(martianeum4[[#This Row],[stan_po_wydobyciu_z_ładunku]]&gt;=100,100,0)</f>
        <v>0</v>
      </c>
      <c r="I355">
        <f>martianeum4[[#This Row],[stan_po_wydobyciu_z_ładunku]]-martianeum4[[#This Row],[ile_zabiera_na_orbite]]</f>
        <v>23.159000000000024</v>
      </c>
    </row>
    <row r="356" spans="1:9" x14ac:dyDescent="0.25">
      <c r="A356" s="1">
        <v>48995</v>
      </c>
      <c r="B356">
        <f t="shared" si="5"/>
        <v>23.159000000000024</v>
      </c>
      <c r="C356" t="s">
        <v>7</v>
      </c>
      <c r="D356">
        <v>15.7</v>
      </c>
      <c r="E356">
        <v>10.9</v>
      </c>
      <c r="F356">
        <f>IF(martianeum4[[#This Row],[zawartosc '[%']]]&gt;=1,martianeum4[[#This Row],[masa '[kg']]]*martianeum4[[#This Row],[zawartosc '[%']]]*0.01,0)</f>
        <v>1.7113</v>
      </c>
      <c r="G356">
        <f>martianeum4[[#This Row],[stan_magazynu '[kg']]]+martianeum4[[#This Row],[ile_kg_materiału_z_ładunku]]</f>
        <v>24.870300000000025</v>
      </c>
      <c r="H356">
        <f>IF(martianeum4[[#This Row],[stan_po_wydobyciu_z_ładunku]]&gt;=100,100,0)</f>
        <v>0</v>
      </c>
      <c r="I356">
        <f>martianeum4[[#This Row],[stan_po_wydobyciu_z_ładunku]]-martianeum4[[#This Row],[ile_zabiera_na_orbite]]</f>
        <v>24.870300000000025</v>
      </c>
    </row>
    <row r="357" spans="1:9" x14ac:dyDescent="0.25">
      <c r="A357" s="1">
        <v>48996</v>
      </c>
      <c r="B357">
        <f t="shared" si="5"/>
        <v>24.870300000000025</v>
      </c>
      <c r="C357" t="s">
        <v>18</v>
      </c>
      <c r="D357">
        <v>29.3</v>
      </c>
      <c r="E357">
        <v>2.1</v>
      </c>
      <c r="F357">
        <f>IF(martianeum4[[#This Row],[zawartosc '[%']]]&gt;=1,martianeum4[[#This Row],[masa '[kg']]]*martianeum4[[#This Row],[zawartosc '[%']]]*0.01,0)</f>
        <v>0.61530000000000007</v>
      </c>
      <c r="G357">
        <f>martianeum4[[#This Row],[stan_magazynu '[kg']]]+martianeum4[[#This Row],[ile_kg_materiału_z_ładunku]]</f>
        <v>25.485600000000026</v>
      </c>
      <c r="H357">
        <f>IF(martianeum4[[#This Row],[stan_po_wydobyciu_z_ładunku]]&gt;=100,100,0)</f>
        <v>0</v>
      </c>
      <c r="I357">
        <f>martianeum4[[#This Row],[stan_po_wydobyciu_z_ładunku]]-martianeum4[[#This Row],[ile_zabiera_na_orbite]]</f>
        <v>25.485600000000026</v>
      </c>
    </row>
    <row r="358" spans="1:9" x14ac:dyDescent="0.25">
      <c r="A358" s="1">
        <v>48997</v>
      </c>
      <c r="B358">
        <f t="shared" si="5"/>
        <v>25.485600000000026</v>
      </c>
      <c r="C358" t="s">
        <v>22</v>
      </c>
      <c r="D358">
        <v>24</v>
      </c>
      <c r="E358">
        <v>7.3</v>
      </c>
      <c r="F358">
        <f>IF(martianeum4[[#This Row],[zawartosc '[%']]]&gt;=1,martianeum4[[#This Row],[masa '[kg']]]*martianeum4[[#This Row],[zawartosc '[%']]]*0.01,0)</f>
        <v>1.752</v>
      </c>
      <c r="G358">
        <f>martianeum4[[#This Row],[stan_magazynu '[kg']]]+martianeum4[[#This Row],[ile_kg_materiału_z_ładunku]]</f>
        <v>27.237600000000025</v>
      </c>
      <c r="H358">
        <f>IF(martianeum4[[#This Row],[stan_po_wydobyciu_z_ładunku]]&gt;=100,100,0)</f>
        <v>0</v>
      </c>
      <c r="I358">
        <f>martianeum4[[#This Row],[stan_po_wydobyciu_z_ładunku]]-martianeum4[[#This Row],[ile_zabiera_na_orbite]]</f>
        <v>27.237600000000025</v>
      </c>
    </row>
    <row r="359" spans="1:9" x14ac:dyDescent="0.25">
      <c r="A359" s="1">
        <v>48998</v>
      </c>
      <c r="B359">
        <f t="shared" si="5"/>
        <v>27.237600000000025</v>
      </c>
      <c r="C359" t="s">
        <v>6</v>
      </c>
      <c r="D359">
        <v>27</v>
      </c>
      <c r="E359">
        <v>0.6</v>
      </c>
      <c r="F359">
        <f>IF(martianeum4[[#This Row],[zawartosc '[%']]]&gt;=1,martianeum4[[#This Row],[masa '[kg']]]*martianeum4[[#This Row],[zawartosc '[%']]]*0.01,0)</f>
        <v>0</v>
      </c>
      <c r="G359">
        <f>martianeum4[[#This Row],[stan_magazynu '[kg']]]+martianeum4[[#This Row],[ile_kg_materiału_z_ładunku]]</f>
        <v>27.237600000000025</v>
      </c>
      <c r="H359">
        <f>IF(martianeum4[[#This Row],[stan_po_wydobyciu_z_ładunku]]&gt;=100,100,0)</f>
        <v>0</v>
      </c>
      <c r="I359">
        <f>martianeum4[[#This Row],[stan_po_wydobyciu_z_ładunku]]-martianeum4[[#This Row],[ile_zabiera_na_orbite]]</f>
        <v>27.237600000000025</v>
      </c>
    </row>
    <row r="360" spans="1:9" x14ac:dyDescent="0.25">
      <c r="A360" s="1">
        <v>48999</v>
      </c>
      <c r="B360">
        <f t="shared" si="5"/>
        <v>27.237600000000025</v>
      </c>
      <c r="C360" t="s">
        <v>10</v>
      </c>
      <c r="D360">
        <v>26.3</v>
      </c>
      <c r="E360">
        <v>1.2</v>
      </c>
      <c r="F360">
        <f>IF(martianeum4[[#This Row],[zawartosc '[%']]]&gt;=1,martianeum4[[#This Row],[masa '[kg']]]*martianeum4[[#This Row],[zawartosc '[%']]]*0.01,0)</f>
        <v>0.31559999999999999</v>
      </c>
      <c r="G360">
        <f>martianeum4[[#This Row],[stan_magazynu '[kg']]]+martianeum4[[#This Row],[ile_kg_materiału_z_ładunku]]</f>
        <v>27.553200000000025</v>
      </c>
      <c r="H360">
        <f>IF(martianeum4[[#This Row],[stan_po_wydobyciu_z_ładunku]]&gt;=100,100,0)</f>
        <v>0</v>
      </c>
      <c r="I360">
        <f>martianeum4[[#This Row],[stan_po_wydobyciu_z_ładunku]]-martianeum4[[#This Row],[ile_zabiera_na_orbite]]</f>
        <v>27.553200000000025</v>
      </c>
    </row>
    <row r="361" spans="1:9" x14ac:dyDescent="0.25">
      <c r="A361" s="1">
        <v>49000</v>
      </c>
      <c r="B361">
        <f t="shared" si="5"/>
        <v>27.553200000000025</v>
      </c>
      <c r="C361" t="s">
        <v>15</v>
      </c>
      <c r="D361">
        <v>26.3</v>
      </c>
      <c r="E361">
        <v>8.1999999999999993</v>
      </c>
      <c r="F361">
        <f>IF(martianeum4[[#This Row],[zawartosc '[%']]]&gt;=1,martianeum4[[#This Row],[masa '[kg']]]*martianeum4[[#This Row],[zawartosc '[%']]]*0.01,0)</f>
        <v>2.1566000000000001</v>
      </c>
      <c r="G361">
        <f>martianeum4[[#This Row],[stan_magazynu '[kg']]]+martianeum4[[#This Row],[ile_kg_materiału_z_ładunku]]</f>
        <v>29.709800000000026</v>
      </c>
      <c r="H361">
        <f>IF(martianeum4[[#This Row],[stan_po_wydobyciu_z_ładunku]]&gt;=100,100,0)</f>
        <v>0</v>
      </c>
      <c r="I361">
        <f>martianeum4[[#This Row],[stan_po_wydobyciu_z_ładunku]]-martianeum4[[#This Row],[ile_zabiera_na_orbite]]</f>
        <v>29.709800000000026</v>
      </c>
    </row>
    <row r="362" spans="1:9" x14ac:dyDescent="0.25">
      <c r="A362" s="1">
        <v>49001</v>
      </c>
      <c r="B362">
        <f t="shared" si="5"/>
        <v>29.709800000000026</v>
      </c>
      <c r="C362" t="s">
        <v>6</v>
      </c>
      <c r="D362">
        <v>25.2</v>
      </c>
      <c r="E362">
        <v>4.7</v>
      </c>
      <c r="F362">
        <f>IF(martianeum4[[#This Row],[zawartosc '[%']]]&gt;=1,martianeum4[[#This Row],[masa '[kg']]]*martianeum4[[#This Row],[zawartosc '[%']]]*0.01,0)</f>
        <v>1.1843999999999999</v>
      </c>
      <c r="G362">
        <f>martianeum4[[#This Row],[stan_magazynu '[kg']]]+martianeum4[[#This Row],[ile_kg_materiału_z_ładunku]]</f>
        <v>30.894200000000026</v>
      </c>
      <c r="H362">
        <f>IF(martianeum4[[#This Row],[stan_po_wydobyciu_z_ładunku]]&gt;=100,100,0)</f>
        <v>0</v>
      </c>
      <c r="I362">
        <f>martianeum4[[#This Row],[stan_po_wydobyciu_z_ładunku]]-martianeum4[[#This Row],[ile_zabiera_na_orbite]]</f>
        <v>30.894200000000026</v>
      </c>
    </row>
    <row r="363" spans="1:9" x14ac:dyDescent="0.25">
      <c r="A363" s="1">
        <v>49002</v>
      </c>
      <c r="B363">
        <f t="shared" si="5"/>
        <v>30.894200000000026</v>
      </c>
      <c r="C363" t="s">
        <v>10</v>
      </c>
      <c r="D363">
        <v>22.1</v>
      </c>
      <c r="E363">
        <v>0</v>
      </c>
      <c r="F363">
        <f>IF(martianeum4[[#This Row],[zawartosc '[%']]]&gt;=1,martianeum4[[#This Row],[masa '[kg']]]*martianeum4[[#This Row],[zawartosc '[%']]]*0.01,0)</f>
        <v>0</v>
      </c>
      <c r="G363">
        <f>martianeum4[[#This Row],[stan_magazynu '[kg']]]+martianeum4[[#This Row],[ile_kg_materiału_z_ładunku]]</f>
        <v>30.894200000000026</v>
      </c>
      <c r="H363">
        <f>IF(martianeum4[[#This Row],[stan_po_wydobyciu_z_ładunku]]&gt;=100,100,0)</f>
        <v>0</v>
      </c>
      <c r="I363">
        <f>martianeum4[[#This Row],[stan_po_wydobyciu_z_ładunku]]-martianeum4[[#This Row],[ile_zabiera_na_orbite]]</f>
        <v>30.894200000000026</v>
      </c>
    </row>
    <row r="364" spans="1:9" x14ac:dyDescent="0.25">
      <c r="A364" s="1">
        <v>49003</v>
      </c>
      <c r="B364">
        <f t="shared" si="5"/>
        <v>30.894200000000026</v>
      </c>
      <c r="C364" t="s">
        <v>10</v>
      </c>
      <c r="D364">
        <v>11.9</v>
      </c>
      <c r="E364">
        <v>41.6</v>
      </c>
      <c r="F364">
        <f>IF(martianeum4[[#This Row],[zawartosc '[%']]]&gt;=1,martianeum4[[#This Row],[masa '[kg']]]*martianeum4[[#This Row],[zawartosc '[%']]]*0.01,0)</f>
        <v>4.9504000000000001</v>
      </c>
      <c r="G364">
        <f>martianeum4[[#This Row],[stan_magazynu '[kg']]]+martianeum4[[#This Row],[ile_kg_materiału_z_ładunku]]</f>
        <v>35.844600000000028</v>
      </c>
      <c r="H364">
        <f>IF(martianeum4[[#This Row],[stan_po_wydobyciu_z_ładunku]]&gt;=100,100,0)</f>
        <v>0</v>
      </c>
      <c r="I364">
        <f>martianeum4[[#This Row],[stan_po_wydobyciu_z_ładunku]]-martianeum4[[#This Row],[ile_zabiera_na_orbite]]</f>
        <v>35.844600000000028</v>
      </c>
    </row>
    <row r="365" spans="1:9" x14ac:dyDescent="0.25">
      <c r="A365" s="1">
        <v>49004</v>
      </c>
      <c r="B365">
        <f t="shared" si="5"/>
        <v>35.844600000000028</v>
      </c>
      <c r="C365" t="s">
        <v>13</v>
      </c>
      <c r="D365">
        <v>19.600000000000001</v>
      </c>
      <c r="E365">
        <v>0</v>
      </c>
      <c r="F365">
        <f>IF(martianeum4[[#This Row],[zawartosc '[%']]]&gt;=1,martianeum4[[#This Row],[masa '[kg']]]*martianeum4[[#This Row],[zawartosc '[%']]]*0.01,0)</f>
        <v>0</v>
      </c>
      <c r="G365">
        <f>martianeum4[[#This Row],[stan_magazynu '[kg']]]+martianeum4[[#This Row],[ile_kg_materiału_z_ładunku]]</f>
        <v>35.844600000000028</v>
      </c>
      <c r="H365">
        <f>IF(martianeum4[[#This Row],[stan_po_wydobyciu_z_ładunku]]&gt;=100,100,0)</f>
        <v>0</v>
      </c>
      <c r="I365">
        <f>martianeum4[[#This Row],[stan_po_wydobyciu_z_ładunku]]-martianeum4[[#This Row],[ile_zabiera_na_orbite]]</f>
        <v>35.844600000000028</v>
      </c>
    </row>
    <row r="366" spans="1:9" x14ac:dyDescent="0.25">
      <c r="A366" s="1">
        <v>49005</v>
      </c>
      <c r="B366">
        <f t="shared" si="5"/>
        <v>35.844600000000028</v>
      </c>
      <c r="C366" t="s">
        <v>27</v>
      </c>
      <c r="D366">
        <v>15.9</v>
      </c>
      <c r="E366">
        <v>0</v>
      </c>
      <c r="F366">
        <f>IF(martianeum4[[#This Row],[zawartosc '[%']]]&gt;=1,martianeum4[[#This Row],[masa '[kg']]]*martianeum4[[#This Row],[zawartosc '[%']]]*0.01,0)</f>
        <v>0</v>
      </c>
      <c r="G366">
        <f>martianeum4[[#This Row],[stan_magazynu '[kg']]]+martianeum4[[#This Row],[ile_kg_materiału_z_ładunku]]</f>
        <v>35.844600000000028</v>
      </c>
      <c r="H366">
        <f>IF(martianeum4[[#This Row],[stan_po_wydobyciu_z_ładunku]]&gt;=100,100,0)</f>
        <v>0</v>
      </c>
      <c r="I366">
        <f>martianeum4[[#This Row],[stan_po_wydobyciu_z_ładunku]]-martianeum4[[#This Row],[ile_zabiera_na_orbite]]</f>
        <v>35.844600000000028</v>
      </c>
    </row>
    <row r="367" spans="1:9" x14ac:dyDescent="0.25">
      <c r="A367" s="1">
        <v>49006</v>
      </c>
      <c r="B367">
        <f t="shared" si="5"/>
        <v>35.844600000000028</v>
      </c>
      <c r="C367" t="s">
        <v>12</v>
      </c>
      <c r="D367">
        <v>24.3</v>
      </c>
      <c r="E367">
        <v>1.7</v>
      </c>
      <c r="F367">
        <f>IF(martianeum4[[#This Row],[zawartosc '[%']]]&gt;=1,martianeum4[[#This Row],[masa '[kg']]]*martianeum4[[#This Row],[zawartosc '[%']]]*0.01,0)</f>
        <v>0.41310000000000002</v>
      </c>
      <c r="G367">
        <f>martianeum4[[#This Row],[stan_magazynu '[kg']]]+martianeum4[[#This Row],[ile_kg_materiału_z_ładunku]]</f>
        <v>36.257700000000028</v>
      </c>
      <c r="H367">
        <f>IF(martianeum4[[#This Row],[stan_po_wydobyciu_z_ładunku]]&gt;=100,100,0)</f>
        <v>0</v>
      </c>
      <c r="I367">
        <f>martianeum4[[#This Row],[stan_po_wydobyciu_z_ładunku]]-martianeum4[[#This Row],[ile_zabiera_na_orbite]]</f>
        <v>36.257700000000028</v>
      </c>
    </row>
    <row r="368" spans="1:9" x14ac:dyDescent="0.25">
      <c r="A368" s="1">
        <v>49007</v>
      </c>
      <c r="B368">
        <f t="shared" si="5"/>
        <v>36.257700000000028</v>
      </c>
      <c r="C368" t="s">
        <v>14</v>
      </c>
      <c r="D368">
        <v>20</v>
      </c>
      <c r="E368">
        <v>0</v>
      </c>
      <c r="F368">
        <f>IF(martianeum4[[#This Row],[zawartosc '[%']]]&gt;=1,martianeum4[[#This Row],[masa '[kg']]]*martianeum4[[#This Row],[zawartosc '[%']]]*0.01,0)</f>
        <v>0</v>
      </c>
      <c r="G368">
        <f>martianeum4[[#This Row],[stan_magazynu '[kg']]]+martianeum4[[#This Row],[ile_kg_materiału_z_ładunku]]</f>
        <v>36.257700000000028</v>
      </c>
      <c r="H368">
        <f>IF(martianeum4[[#This Row],[stan_po_wydobyciu_z_ładunku]]&gt;=100,100,0)</f>
        <v>0</v>
      </c>
      <c r="I368">
        <f>martianeum4[[#This Row],[stan_po_wydobyciu_z_ładunku]]-martianeum4[[#This Row],[ile_zabiera_na_orbite]]</f>
        <v>36.257700000000028</v>
      </c>
    </row>
    <row r="369" spans="1:9" x14ac:dyDescent="0.25">
      <c r="A369" s="1">
        <v>49008</v>
      </c>
      <c r="B369">
        <f t="shared" si="5"/>
        <v>36.257700000000028</v>
      </c>
      <c r="C369" t="s">
        <v>10</v>
      </c>
      <c r="D369">
        <v>14.2</v>
      </c>
      <c r="E369">
        <v>32.200000000000003</v>
      </c>
      <c r="F369">
        <f>IF(martianeum4[[#This Row],[zawartosc '[%']]]&gt;=1,martianeum4[[#This Row],[masa '[kg']]]*martianeum4[[#This Row],[zawartosc '[%']]]*0.01,0)</f>
        <v>4.5724</v>
      </c>
      <c r="G369">
        <f>martianeum4[[#This Row],[stan_magazynu '[kg']]]+martianeum4[[#This Row],[ile_kg_materiału_z_ładunku]]</f>
        <v>40.83010000000003</v>
      </c>
      <c r="H369">
        <f>IF(martianeum4[[#This Row],[stan_po_wydobyciu_z_ładunku]]&gt;=100,100,0)</f>
        <v>0</v>
      </c>
      <c r="I369">
        <f>martianeum4[[#This Row],[stan_po_wydobyciu_z_ładunku]]-martianeum4[[#This Row],[ile_zabiera_na_orbite]]</f>
        <v>40.83010000000003</v>
      </c>
    </row>
    <row r="370" spans="1:9" x14ac:dyDescent="0.25">
      <c r="A370" s="1">
        <v>49009</v>
      </c>
      <c r="B370">
        <f t="shared" si="5"/>
        <v>40.83010000000003</v>
      </c>
      <c r="C370" t="s">
        <v>7</v>
      </c>
      <c r="D370">
        <v>20.5</v>
      </c>
      <c r="E370">
        <v>18.3</v>
      </c>
      <c r="F370">
        <f>IF(martianeum4[[#This Row],[zawartosc '[%']]]&gt;=1,martianeum4[[#This Row],[masa '[kg']]]*martianeum4[[#This Row],[zawartosc '[%']]]*0.01,0)</f>
        <v>3.7515000000000005</v>
      </c>
      <c r="G370">
        <f>martianeum4[[#This Row],[stan_magazynu '[kg']]]+martianeum4[[#This Row],[ile_kg_materiału_z_ładunku]]</f>
        <v>44.58160000000003</v>
      </c>
      <c r="H370">
        <f>IF(martianeum4[[#This Row],[stan_po_wydobyciu_z_ładunku]]&gt;=100,100,0)</f>
        <v>0</v>
      </c>
      <c r="I370">
        <f>martianeum4[[#This Row],[stan_po_wydobyciu_z_ładunku]]-martianeum4[[#This Row],[ile_zabiera_na_orbite]]</f>
        <v>44.58160000000003</v>
      </c>
    </row>
    <row r="371" spans="1:9" x14ac:dyDescent="0.25">
      <c r="A371" s="1">
        <v>49010</v>
      </c>
      <c r="B371">
        <f t="shared" si="5"/>
        <v>44.58160000000003</v>
      </c>
      <c r="C371" t="s">
        <v>10</v>
      </c>
      <c r="D371">
        <v>22.4</v>
      </c>
      <c r="E371">
        <v>0</v>
      </c>
      <c r="F371">
        <f>IF(martianeum4[[#This Row],[zawartosc '[%']]]&gt;=1,martianeum4[[#This Row],[masa '[kg']]]*martianeum4[[#This Row],[zawartosc '[%']]]*0.01,0)</f>
        <v>0</v>
      </c>
      <c r="G371">
        <f>martianeum4[[#This Row],[stan_magazynu '[kg']]]+martianeum4[[#This Row],[ile_kg_materiału_z_ładunku]]</f>
        <v>44.58160000000003</v>
      </c>
      <c r="H371">
        <f>IF(martianeum4[[#This Row],[stan_po_wydobyciu_z_ładunku]]&gt;=100,100,0)</f>
        <v>0</v>
      </c>
      <c r="I371">
        <f>martianeum4[[#This Row],[stan_po_wydobyciu_z_ładunku]]-martianeum4[[#This Row],[ile_zabiera_na_orbite]]</f>
        <v>44.58160000000003</v>
      </c>
    </row>
    <row r="372" spans="1:9" x14ac:dyDescent="0.25">
      <c r="A372" s="1">
        <v>49011</v>
      </c>
      <c r="B372">
        <f t="shared" si="5"/>
        <v>44.58160000000003</v>
      </c>
      <c r="C372" t="s">
        <v>22</v>
      </c>
      <c r="D372">
        <v>19.100000000000001</v>
      </c>
      <c r="E372">
        <v>0</v>
      </c>
      <c r="F372">
        <f>IF(martianeum4[[#This Row],[zawartosc '[%']]]&gt;=1,martianeum4[[#This Row],[masa '[kg']]]*martianeum4[[#This Row],[zawartosc '[%']]]*0.01,0)</f>
        <v>0</v>
      </c>
      <c r="G372">
        <f>martianeum4[[#This Row],[stan_magazynu '[kg']]]+martianeum4[[#This Row],[ile_kg_materiału_z_ładunku]]</f>
        <v>44.58160000000003</v>
      </c>
      <c r="H372">
        <f>IF(martianeum4[[#This Row],[stan_po_wydobyciu_z_ładunku]]&gt;=100,100,0)</f>
        <v>0</v>
      </c>
      <c r="I372">
        <f>martianeum4[[#This Row],[stan_po_wydobyciu_z_ładunku]]-martianeum4[[#This Row],[ile_zabiera_na_orbite]]</f>
        <v>44.58160000000003</v>
      </c>
    </row>
    <row r="373" spans="1:9" x14ac:dyDescent="0.25">
      <c r="A373" s="1">
        <v>49012</v>
      </c>
      <c r="B373">
        <f t="shared" si="5"/>
        <v>44.58160000000003</v>
      </c>
      <c r="C373" t="s">
        <v>15</v>
      </c>
      <c r="D373">
        <v>20.399999999999999</v>
      </c>
      <c r="E373">
        <v>4.3</v>
      </c>
      <c r="F373">
        <f>IF(martianeum4[[#This Row],[zawartosc '[%']]]&gt;=1,martianeum4[[#This Row],[masa '[kg']]]*martianeum4[[#This Row],[zawartosc '[%']]]*0.01,0)</f>
        <v>0.87719999999999987</v>
      </c>
      <c r="G373">
        <f>martianeum4[[#This Row],[stan_magazynu '[kg']]]+martianeum4[[#This Row],[ile_kg_materiału_z_ładunku]]</f>
        <v>45.458800000000032</v>
      </c>
      <c r="H373">
        <f>IF(martianeum4[[#This Row],[stan_po_wydobyciu_z_ładunku]]&gt;=100,100,0)</f>
        <v>0</v>
      </c>
      <c r="I373">
        <f>martianeum4[[#This Row],[stan_po_wydobyciu_z_ładunku]]-martianeum4[[#This Row],[ile_zabiera_na_orbite]]</f>
        <v>45.458800000000032</v>
      </c>
    </row>
    <row r="374" spans="1:9" x14ac:dyDescent="0.25">
      <c r="A374" s="1">
        <v>49013</v>
      </c>
      <c r="B374">
        <f t="shared" si="5"/>
        <v>45.458800000000032</v>
      </c>
      <c r="C374" t="s">
        <v>19</v>
      </c>
      <c r="D374">
        <v>29.8</v>
      </c>
      <c r="E374">
        <v>0</v>
      </c>
      <c r="F374">
        <f>IF(martianeum4[[#This Row],[zawartosc '[%']]]&gt;=1,martianeum4[[#This Row],[masa '[kg']]]*martianeum4[[#This Row],[zawartosc '[%']]]*0.01,0)</f>
        <v>0</v>
      </c>
      <c r="G374">
        <f>martianeum4[[#This Row],[stan_magazynu '[kg']]]+martianeum4[[#This Row],[ile_kg_materiału_z_ładunku]]</f>
        <v>45.458800000000032</v>
      </c>
      <c r="H374">
        <f>IF(martianeum4[[#This Row],[stan_po_wydobyciu_z_ładunku]]&gt;=100,100,0)</f>
        <v>0</v>
      </c>
      <c r="I374">
        <f>martianeum4[[#This Row],[stan_po_wydobyciu_z_ładunku]]-martianeum4[[#This Row],[ile_zabiera_na_orbite]]</f>
        <v>45.458800000000032</v>
      </c>
    </row>
    <row r="375" spans="1:9" x14ac:dyDescent="0.25">
      <c r="A375" s="1">
        <v>49014</v>
      </c>
      <c r="B375">
        <f t="shared" si="5"/>
        <v>45.458800000000032</v>
      </c>
      <c r="C375" t="s">
        <v>33</v>
      </c>
      <c r="D375">
        <v>13.7</v>
      </c>
      <c r="E375">
        <v>0.7</v>
      </c>
      <c r="F375">
        <f>IF(martianeum4[[#This Row],[zawartosc '[%']]]&gt;=1,martianeum4[[#This Row],[masa '[kg']]]*martianeum4[[#This Row],[zawartosc '[%']]]*0.01,0)</f>
        <v>0</v>
      </c>
      <c r="G375">
        <f>martianeum4[[#This Row],[stan_magazynu '[kg']]]+martianeum4[[#This Row],[ile_kg_materiału_z_ładunku]]</f>
        <v>45.458800000000032</v>
      </c>
      <c r="H375">
        <f>IF(martianeum4[[#This Row],[stan_po_wydobyciu_z_ładunku]]&gt;=100,100,0)</f>
        <v>0</v>
      </c>
      <c r="I375">
        <f>martianeum4[[#This Row],[stan_po_wydobyciu_z_ładunku]]-martianeum4[[#This Row],[ile_zabiera_na_orbite]]</f>
        <v>45.458800000000032</v>
      </c>
    </row>
    <row r="376" spans="1:9" x14ac:dyDescent="0.25">
      <c r="A376" s="1">
        <v>49015</v>
      </c>
      <c r="B376">
        <f t="shared" si="5"/>
        <v>45.458800000000032</v>
      </c>
      <c r="C376" t="s">
        <v>8</v>
      </c>
      <c r="D376">
        <v>20.2</v>
      </c>
      <c r="E376">
        <v>3.7</v>
      </c>
      <c r="F376">
        <f>IF(martianeum4[[#This Row],[zawartosc '[%']]]&gt;=1,martianeum4[[#This Row],[masa '[kg']]]*martianeum4[[#This Row],[zawartosc '[%']]]*0.01,0)</f>
        <v>0.74739999999999995</v>
      </c>
      <c r="G376">
        <f>martianeum4[[#This Row],[stan_magazynu '[kg']]]+martianeum4[[#This Row],[ile_kg_materiału_z_ładunku]]</f>
        <v>46.206200000000031</v>
      </c>
      <c r="H376">
        <f>IF(martianeum4[[#This Row],[stan_po_wydobyciu_z_ładunku]]&gt;=100,100,0)</f>
        <v>0</v>
      </c>
      <c r="I376">
        <f>martianeum4[[#This Row],[stan_po_wydobyciu_z_ładunku]]-martianeum4[[#This Row],[ile_zabiera_na_orbite]]</f>
        <v>46.206200000000031</v>
      </c>
    </row>
    <row r="377" spans="1:9" x14ac:dyDescent="0.25">
      <c r="A377" s="1">
        <v>49016</v>
      </c>
      <c r="B377">
        <f t="shared" si="5"/>
        <v>46.206200000000031</v>
      </c>
      <c r="C377" t="s">
        <v>11</v>
      </c>
      <c r="D377">
        <v>18.2</v>
      </c>
      <c r="E377">
        <v>1.6</v>
      </c>
      <c r="F377">
        <f>IF(martianeum4[[#This Row],[zawartosc '[%']]]&gt;=1,martianeum4[[#This Row],[masa '[kg']]]*martianeum4[[#This Row],[zawartosc '[%']]]*0.01,0)</f>
        <v>0.29120000000000001</v>
      </c>
      <c r="G377">
        <f>martianeum4[[#This Row],[stan_magazynu '[kg']]]+martianeum4[[#This Row],[ile_kg_materiału_z_ładunku]]</f>
        <v>46.497400000000034</v>
      </c>
      <c r="H377">
        <f>IF(martianeum4[[#This Row],[stan_po_wydobyciu_z_ładunku]]&gt;=100,100,0)</f>
        <v>0</v>
      </c>
      <c r="I377">
        <f>martianeum4[[#This Row],[stan_po_wydobyciu_z_ładunku]]-martianeum4[[#This Row],[ile_zabiera_na_orbite]]</f>
        <v>46.497400000000034</v>
      </c>
    </row>
    <row r="378" spans="1:9" x14ac:dyDescent="0.25">
      <c r="A378" s="1">
        <v>49017</v>
      </c>
      <c r="B378">
        <f t="shared" si="5"/>
        <v>46.497400000000034</v>
      </c>
      <c r="C378" t="s">
        <v>13</v>
      </c>
      <c r="D378">
        <v>14.2</v>
      </c>
      <c r="E378">
        <v>2</v>
      </c>
      <c r="F378">
        <f>IF(martianeum4[[#This Row],[zawartosc '[%']]]&gt;=1,martianeum4[[#This Row],[masa '[kg']]]*martianeum4[[#This Row],[zawartosc '[%']]]*0.01,0)</f>
        <v>0.28399999999999997</v>
      </c>
      <c r="G378">
        <f>martianeum4[[#This Row],[stan_magazynu '[kg']]]+martianeum4[[#This Row],[ile_kg_materiału_z_ładunku]]</f>
        <v>46.781400000000033</v>
      </c>
      <c r="H378">
        <f>IF(martianeum4[[#This Row],[stan_po_wydobyciu_z_ładunku]]&gt;=100,100,0)</f>
        <v>0</v>
      </c>
      <c r="I378">
        <f>martianeum4[[#This Row],[stan_po_wydobyciu_z_ładunku]]-martianeum4[[#This Row],[ile_zabiera_na_orbite]]</f>
        <v>46.781400000000033</v>
      </c>
    </row>
    <row r="379" spans="1:9" x14ac:dyDescent="0.25">
      <c r="A379" s="1">
        <v>49018</v>
      </c>
      <c r="B379">
        <f t="shared" si="5"/>
        <v>46.781400000000033</v>
      </c>
      <c r="C379" t="s">
        <v>15</v>
      </c>
      <c r="D379">
        <v>11.2</v>
      </c>
      <c r="E379">
        <v>14.3</v>
      </c>
      <c r="F379">
        <f>IF(martianeum4[[#This Row],[zawartosc '[%']]]&gt;=1,martianeum4[[#This Row],[masa '[kg']]]*martianeum4[[#This Row],[zawartosc '[%']]]*0.01,0)</f>
        <v>1.6015999999999999</v>
      </c>
      <c r="G379">
        <f>martianeum4[[#This Row],[stan_magazynu '[kg']]]+martianeum4[[#This Row],[ile_kg_materiału_z_ładunku]]</f>
        <v>48.383000000000031</v>
      </c>
      <c r="H379">
        <f>IF(martianeum4[[#This Row],[stan_po_wydobyciu_z_ładunku]]&gt;=100,100,0)</f>
        <v>0</v>
      </c>
      <c r="I379">
        <f>martianeum4[[#This Row],[stan_po_wydobyciu_z_ładunku]]-martianeum4[[#This Row],[ile_zabiera_na_orbite]]</f>
        <v>48.383000000000031</v>
      </c>
    </row>
    <row r="380" spans="1:9" x14ac:dyDescent="0.25">
      <c r="A380" s="1">
        <v>49019</v>
      </c>
      <c r="B380">
        <f t="shared" si="5"/>
        <v>48.383000000000031</v>
      </c>
      <c r="C380" t="s">
        <v>32</v>
      </c>
      <c r="D380">
        <v>13.9</v>
      </c>
      <c r="E380">
        <v>0.2</v>
      </c>
      <c r="F380">
        <f>IF(martianeum4[[#This Row],[zawartosc '[%']]]&gt;=1,martianeum4[[#This Row],[masa '[kg']]]*martianeum4[[#This Row],[zawartosc '[%']]]*0.01,0)</f>
        <v>0</v>
      </c>
      <c r="G380">
        <f>martianeum4[[#This Row],[stan_magazynu '[kg']]]+martianeum4[[#This Row],[ile_kg_materiału_z_ładunku]]</f>
        <v>48.383000000000031</v>
      </c>
      <c r="H380">
        <f>IF(martianeum4[[#This Row],[stan_po_wydobyciu_z_ładunku]]&gt;=100,100,0)</f>
        <v>0</v>
      </c>
      <c r="I380">
        <f>martianeum4[[#This Row],[stan_po_wydobyciu_z_ładunku]]-martianeum4[[#This Row],[ile_zabiera_na_orbite]]</f>
        <v>48.383000000000031</v>
      </c>
    </row>
    <row r="381" spans="1:9" x14ac:dyDescent="0.25">
      <c r="A381" s="1">
        <v>49020</v>
      </c>
      <c r="B381">
        <f t="shared" si="5"/>
        <v>48.383000000000031</v>
      </c>
      <c r="C381" t="s">
        <v>11</v>
      </c>
      <c r="D381">
        <v>22.6</v>
      </c>
      <c r="E381">
        <v>15.1</v>
      </c>
      <c r="F381">
        <f>IF(martianeum4[[#This Row],[zawartosc '[%']]]&gt;=1,martianeum4[[#This Row],[masa '[kg']]]*martianeum4[[#This Row],[zawartosc '[%']]]*0.01,0)</f>
        <v>3.4125999999999999</v>
      </c>
      <c r="G381">
        <f>martianeum4[[#This Row],[stan_magazynu '[kg']]]+martianeum4[[#This Row],[ile_kg_materiału_z_ładunku]]</f>
        <v>51.795600000000029</v>
      </c>
      <c r="H381">
        <f>IF(martianeum4[[#This Row],[stan_po_wydobyciu_z_ładunku]]&gt;=100,100,0)</f>
        <v>0</v>
      </c>
      <c r="I381">
        <f>martianeum4[[#This Row],[stan_po_wydobyciu_z_ładunku]]-martianeum4[[#This Row],[ile_zabiera_na_orbite]]</f>
        <v>51.795600000000029</v>
      </c>
    </row>
    <row r="382" spans="1:9" x14ac:dyDescent="0.25">
      <c r="A382" s="1">
        <v>49021</v>
      </c>
      <c r="B382">
        <f t="shared" si="5"/>
        <v>51.795600000000029</v>
      </c>
      <c r="C382" t="s">
        <v>15</v>
      </c>
      <c r="D382">
        <v>29.8</v>
      </c>
      <c r="E382">
        <v>0</v>
      </c>
      <c r="F382">
        <f>IF(martianeum4[[#This Row],[zawartosc '[%']]]&gt;=1,martianeum4[[#This Row],[masa '[kg']]]*martianeum4[[#This Row],[zawartosc '[%']]]*0.01,0)</f>
        <v>0</v>
      </c>
      <c r="G382">
        <f>martianeum4[[#This Row],[stan_magazynu '[kg']]]+martianeum4[[#This Row],[ile_kg_materiału_z_ładunku]]</f>
        <v>51.795600000000029</v>
      </c>
      <c r="H382">
        <f>IF(martianeum4[[#This Row],[stan_po_wydobyciu_z_ładunku]]&gt;=100,100,0)</f>
        <v>0</v>
      </c>
      <c r="I382">
        <f>martianeum4[[#This Row],[stan_po_wydobyciu_z_ładunku]]-martianeum4[[#This Row],[ile_zabiera_na_orbite]]</f>
        <v>51.795600000000029</v>
      </c>
    </row>
    <row r="383" spans="1:9" x14ac:dyDescent="0.25">
      <c r="A383" s="1">
        <v>49022</v>
      </c>
      <c r="B383">
        <f t="shared" si="5"/>
        <v>51.795600000000029</v>
      </c>
      <c r="C383" t="s">
        <v>20</v>
      </c>
      <c r="D383">
        <v>12.7</v>
      </c>
      <c r="E383">
        <v>2.6</v>
      </c>
      <c r="F383">
        <f>IF(martianeum4[[#This Row],[zawartosc '[%']]]&gt;=1,martianeum4[[#This Row],[masa '[kg']]]*martianeum4[[#This Row],[zawartosc '[%']]]*0.01,0)</f>
        <v>0.33019999999999999</v>
      </c>
      <c r="G383">
        <f>martianeum4[[#This Row],[stan_magazynu '[kg']]]+martianeum4[[#This Row],[ile_kg_materiału_z_ładunku]]</f>
        <v>52.125800000000027</v>
      </c>
      <c r="H383">
        <f>IF(martianeum4[[#This Row],[stan_po_wydobyciu_z_ładunku]]&gt;=100,100,0)</f>
        <v>0</v>
      </c>
      <c r="I383">
        <f>martianeum4[[#This Row],[stan_po_wydobyciu_z_ładunku]]-martianeum4[[#This Row],[ile_zabiera_na_orbite]]</f>
        <v>52.125800000000027</v>
      </c>
    </row>
    <row r="384" spans="1:9" x14ac:dyDescent="0.25">
      <c r="A384" s="1">
        <v>49023</v>
      </c>
      <c r="B384">
        <f t="shared" si="5"/>
        <v>52.125800000000027</v>
      </c>
      <c r="C384" t="s">
        <v>27</v>
      </c>
      <c r="D384">
        <v>14.4</v>
      </c>
      <c r="E384">
        <v>0</v>
      </c>
      <c r="F384">
        <f>IF(martianeum4[[#This Row],[zawartosc '[%']]]&gt;=1,martianeum4[[#This Row],[masa '[kg']]]*martianeum4[[#This Row],[zawartosc '[%']]]*0.01,0)</f>
        <v>0</v>
      </c>
      <c r="G384">
        <f>martianeum4[[#This Row],[stan_magazynu '[kg']]]+martianeum4[[#This Row],[ile_kg_materiału_z_ładunku]]</f>
        <v>52.125800000000027</v>
      </c>
      <c r="H384">
        <f>IF(martianeum4[[#This Row],[stan_po_wydobyciu_z_ładunku]]&gt;=100,100,0)</f>
        <v>0</v>
      </c>
      <c r="I384">
        <f>martianeum4[[#This Row],[stan_po_wydobyciu_z_ładunku]]-martianeum4[[#This Row],[ile_zabiera_na_orbite]]</f>
        <v>52.125800000000027</v>
      </c>
    </row>
    <row r="385" spans="1:9" x14ac:dyDescent="0.25">
      <c r="A385" s="1">
        <v>49024</v>
      </c>
      <c r="B385">
        <f t="shared" si="5"/>
        <v>52.125800000000027</v>
      </c>
      <c r="C385" t="s">
        <v>33</v>
      </c>
      <c r="D385">
        <v>18.399999999999999</v>
      </c>
      <c r="E385">
        <v>0.2</v>
      </c>
      <c r="F385">
        <f>IF(martianeum4[[#This Row],[zawartosc '[%']]]&gt;=1,martianeum4[[#This Row],[masa '[kg']]]*martianeum4[[#This Row],[zawartosc '[%']]]*0.01,0)</f>
        <v>0</v>
      </c>
      <c r="G385">
        <f>martianeum4[[#This Row],[stan_magazynu '[kg']]]+martianeum4[[#This Row],[ile_kg_materiału_z_ładunku]]</f>
        <v>52.125800000000027</v>
      </c>
      <c r="H385">
        <f>IF(martianeum4[[#This Row],[stan_po_wydobyciu_z_ładunku]]&gt;=100,100,0)</f>
        <v>0</v>
      </c>
      <c r="I385">
        <f>martianeum4[[#This Row],[stan_po_wydobyciu_z_ładunku]]-martianeum4[[#This Row],[ile_zabiera_na_orbite]]</f>
        <v>52.125800000000027</v>
      </c>
    </row>
    <row r="386" spans="1:9" x14ac:dyDescent="0.25">
      <c r="A386" s="1">
        <v>49025</v>
      </c>
      <c r="B386">
        <f t="shared" si="5"/>
        <v>52.125800000000027</v>
      </c>
      <c r="C386" t="s">
        <v>9</v>
      </c>
      <c r="D386">
        <v>27.2</v>
      </c>
      <c r="E386">
        <v>9.6</v>
      </c>
      <c r="F386">
        <f>IF(martianeum4[[#This Row],[zawartosc '[%']]]&gt;=1,martianeum4[[#This Row],[masa '[kg']]]*martianeum4[[#This Row],[zawartosc '[%']]]*0.01,0)</f>
        <v>2.6112000000000002</v>
      </c>
      <c r="G386">
        <f>martianeum4[[#This Row],[stan_magazynu '[kg']]]+martianeum4[[#This Row],[ile_kg_materiału_z_ładunku]]</f>
        <v>54.737000000000023</v>
      </c>
      <c r="H386">
        <f>IF(martianeum4[[#This Row],[stan_po_wydobyciu_z_ładunku]]&gt;=100,100,0)</f>
        <v>0</v>
      </c>
      <c r="I386">
        <f>martianeum4[[#This Row],[stan_po_wydobyciu_z_ładunku]]-martianeum4[[#This Row],[ile_zabiera_na_orbite]]</f>
        <v>54.737000000000023</v>
      </c>
    </row>
    <row r="387" spans="1:9" x14ac:dyDescent="0.25">
      <c r="A387" s="1">
        <v>49026</v>
      </c>
      <c r="B387">
        <f t="shared" si="5"/>
        <v>54.737000000000023</v>
      </c>
      <c r="C387" t="s">
        <v>22</v>
      </c>
      <c r="D387">
        <v>12.5</v>
      </c>
      <c r="E387">
        <v>8.8000000000000007</v>
      </c>
      <c r="F387">
        <f>IF(martianeum4[[#This Row],[zawartosc '[%']]]&gt;=1,martianeum4[[#This Row],[masa '[kg']]]*martianeum4[[#This Row],[zawartosc '[%']]]*0.01,0)</f>
        <v>1.1000000000000001</v>
      </c>
      <c r="G387">
        <f>martianeum4[[#This Row],[stan_magazynu '[kg']]]+martianeum4[[#This Row],[ile_kg_materiału_z_ładunku]]</f>
        <v>55.837000000000025</v>
      </c>
      <c r="H387">
        <f>IF(martianeum4[[#This Row],[stan_po_wydobyciu_z_ładunku]]&gt;=100,100,0)</f>
        <v>0</v>
      </c>
      <c r="I387">
        <f>martianeum4[[#This Row],[stan_po_wydobyciu_z_ładunku]]-martianeum4[[#This Row],[ile_zabiera_na_orbite]]</f>
        <v>55.837000000000025</v>
      </c>
    </row>
    <row r="388" spans="1:9" x14ac:dyDescent="0.25">
      <c r="A388" s="1">
        <v>49027</v>
      </c>
      <c r="B388">
        <f t="shared" ref="B388:B451" si="6">I387</f>
        <v>55.837000000000025</v>
      </c>
      <c r="C388" t="s">
        <v>26</v>
      </c>
      <c r="D388">
        <v>22.6</v>
      </c>
      <c r="E388">
        <v>3.5</v>
      </c>
      <c r="F388">
        <f>IF(martianeum4[[#This Row],[zawartosc '[%']]]&gt;=1,martianeum4[[#This Row],[masa '[kg']]]*martianeum4[[#This Row],[zawartosc '[%']]]*0.01,0)</f>
        <v>0.79100000000000015</v>
      </c>
      <c r="G388">
        <f>martianeum4[[#This Row],[stan_magazynu '[kg']]]+martianeum4[[#This Row],[ile_kg_materiału_z_ładunku]]</f>
        <v>56.628000000000021</v>
      </c>
      <c r="H388">
        <f>IF(martianeum4[[#This Row],[stan_po_wydobyciu_z_ładunku]]&gt;=100,100,0)</f>
        <v>0</v>
      </c>
      <c r="I388">
        <f>martianeum4[[#This Row],[stan_po_wydobyciu_z_ładunku]]-martianeum4[[#This Row],[ile_zabiera_na_orbite]]</f>
        <v>56.628000000000021</v>
      </c>
    </row>
    <row r="389" spans="1:9" x14ac:dyDescent="0.25">
      <c r="A389" s="1">
        <v>49028</v>
      </c>
      <c r="B389">
        <f t="shared" si="6"/>
        <v>56.628000000000021</v>
      </c>
      <c r="C389" t="s">
        <v>7</v>
      </c>
      <c r="D389">
        <v>21.8</v>
      </c>
      <c r="E389">
        <v>6.5</v>
      </c>
      <c r="F389">
        <f>IF(martianeum4[[#This Row],[zawartosc '[%']]]&gt;=1,martianeum4[[#This Row],[masa '[kg']]]*martianeum4[[#This Row],[zawartosc '[%']]]*0.01,0)</f>
        <v>1.4170000000000003</v>
      </c>
      <c r="G389">
        <f>martianeum4[[#This Row],[stan_magazynu '[kg']]]+martianeum4[[#This Row],[ile_kg_materiału_z_ładunku]]</f>
        <v>58.045000000000023</v>
      </c>
      <c r="H389">
        <f>IF(martianeum4[[#This Row],[stan_po_wydobyciu_z_ładunku]]&gt;=100,100,0)</f>
        <v>0</v>
      </c>
      <c r="I389">
        <f>martianeum4[[#This Row],[stan_po_wydobyciu_z_ładunku]]-martianeum4[[#This Row],[ile_zabiera_na_orbite]]</f>
        <v>58.045000000000023</v>
      </c>
    </row>
    <row r="390" spans="1:9" x14ac:dyDescent="0.25">
      <c r="A390" s="1">
        <v>49029</v>
      </c>
      <c r="B390">
        <f t="shared" si="6"/>
        <v>58.045000000000023</v>
      </c>
      <c r="C390" t="s">
        <v>23</v>
      </c>
      <c r="D390">
        <v>17.2</v>
      </c>
      <c r="E390">
        <v>0</v>
      </c>
      <c r="F390">
        <f>IF(martianeum4[[#This Row],[zawartosc '[%']]]&gt;=1,martianeum4[[#This Row],[masa '[kg']]]*martianeum4[[#This Row],[zawartosc '[%']]]*0.01,0)</f>
        <v>0</v>
      </c>
      <c r="G390">
        <f>martianeum4[[#This Row],[stan_magazynu '[kg']]]+martianeum4[[#This Row],[ile_kg_materiału_z_ładunku]]</f>
        <v>58.045000000000023</v>
      </c>
      <c r="H390">
        <f>IF(martianeum4[[#This Row],[stan_po_wydobyciu_z_ładunku]]&gt;=100,100,0)</f>
        <v>0</v>
      </c>
      <c r="I390">
        <f>martianeum4[[#This Row],[stan_po_wydobyciu_z_ładunku]]-martianeum4[[#This Row],[ile_zabiera_na_orbite]]</f>
        <v>58.045000000000023</v>
      </c>
    </row>
    <row r="391" spans="1:9" x14ac:dyDescent="0.25">
      <c r="A391" s="1">
        <v>49030</v>
      </c>
      <c r="B391">
        <f t="shared" si="6"/>
        <v>58.045000000000023</v>
      </c>
      <c r="C391" t="s">
        <v>13</v>
      </c>
      <c r="D391">
        <v>13.4</v>
      </c>
      <c r="E391">
        <v>14.1</v>
      </c>
      <c r="F391">
        <f>IF(martianeum4[[#This Row],[zawartosc '[%']]]&gt;=1,martianeum4[[#This Row],[masa '[kg']]]*martianeum4[[#This Row],[zawartosc '[%']]]*0.01,0)</f>
        <v>1.8894</v>
      </c>
      <c r="G391">
        <f>martianeum4[[#This Row],[stan_magazynu '[kg']]]+martianeum4[[#This Row],[ile_kg_materiału_z_ładunku]]</f>
        <v>59.934400000000025</v>
      </c>
      <c r="H391">
        <f>IF(martianeum4[[#This Row],[stan_po_wydobyciu_z_ładunku]]&gt;=100,100,0)</f>
        <v>0</v>
      </c>
      <c r="I391">
        <f>martianeum4[[#This Row],[stan_po_wydobyciu_z_ładunku]]-martianeum4[[#This Row],[ile_zabiera_na_orbite]]</f>
        <v>59.934400000000025</v>
      </c>
    </row>
    <row r="392" spans="1:9" x14ac:dyDescent="0.25">
      <c r="A392" s="1">
        <v>49031</v>
      </c>
      <c r="B392">
        <f t="shared" si="6"/>
        <v>59.934400000000025</v>
      </c>
      <c r="C392" t="s">
        <v>9</v>
      </c>
      <c r="D392">
        <v>13.8</v>
      </c>
      <c r="E392">
        <v>9.9</v>
      </c>
      <c r="F392">
        <f>IF(martianeum4[[#This Row],[zawartosc '[%']]]&gt;=1,martianeum4[[#This Row],[masa '[kg']]]*martianeum4[[#This Row],[zawartosc '[%']]]*0.01,0)</f>
        <v>1.3662000000000001</v>
      </c>
      <c r="G392">
        <f>martianeum4[[#This Row],[stan_magazynu '[kg']]]+martianeum4[[#This Row],[ile_kg_materiału_z_ładunku]]</f>
        <v>61.300600000000024</v>
      </c>
      <c r="H392">
        <f>IF(martianeum4[[#This Row],[stan_po_wydobyciu_z_ładunku]]&gt;=100,100,0)</f>
        <v>0</v>
      </c>
      <c r="I392">
        <f>martianeum4[[#This Row],[stan_po_wydobyciu_z_ładunku]]-martianeum4[[#This Row],[ile_zabiera_na_orbite]]</f>
        <v>61.300600000000024</v>
      </c>
    </row>
    <row r="393" spans="1:9" x14ac:dyDescent="0.25">
      <c r="A393" s="1">
        <v>49032</v>
      </c>
      <c r="B393">
        <f t="shared" si="6"/>
        <v>61.300600000000024</v>
      </c>
      <c r="C393" t="s">
        <v>24</v>
      </c>
      <c r="D393">
        <v>10.6</v>
      </c>
      <c r="E393">
        <v>1.2</v>
      </c>
      <c r="F393">
        <f>IF(martianeum4[[#This Row],[zawartosc '[%']]]&gt;=1,martianeum4[[#This Row],[masa '[kg']]]*martianeum4[[#This Row],[zawartosc '[%']]]*0.01,0)</f>
        <v>0.12719999999999998</v>
      </c>
      <c r="G393">
        <f>martianeum4[[#This Row],[stan_magazynu '[kg']]]+martianeum4[[#This Row],[ile_kg_materiału_z_ładunku]]</f>
        <v>61.427800000000026</v>
      </c>
      <c r="H393">
        <f>IF(martianeum4[[#This Row],[stan_po_wydobyciu_z_ładunku]]&gt;=100,100,0)</f>
        <v>0</v>
      </c>
      <c r="I393">
        <f>martianeum4[[#This Row],[stan_po_wydobyciu_z_ładunku]]-martianeum4[[#This Row],[ile_zabiera_na_orbite]]</f>
        <v>61.427800000000026</v>
      </c>
    </row>
    <row r="394" spans="1:9" x14ac:dyDescent="0.25">
      <c r="A394" s="1">
        <v>49033</v>
      </c>
      <c r="B394">
        <f t="shared" si="6"/>
        <v>61.427800000000026</v>
      </c>
      <c r="C394" t="s">
        <v>16</v>
      </c>
      <c r="D394">
        <v>28.8</v>
      </c>
      <c r="E394">
        <v>0.1</v>
      </c>
      <c r="F394">
        <f>IF(martianeum4[[#This Row],[zawartosc '[%']]]&gt;=1,martianeum4[[#This Row],[masa '[kg']]]*martianeum4[[#This Row],[zawartosc '[%']]]*0.01,0)</f>
        <v>0</v>
      </c>
      <c r="G394">
        <f>martianeum4[[#This Row],[stan_magazynu '[kg']]]+martianeum4[[#This Row],[ile_kg_materiału_z_ładunku]]</f>
        <v>61.427800000000026</v>
      </c>
      <c r="H394">
        <f>IF(martianeum4[[#This Row],[stan_po_wydobyciu_z_ładunku]]&gt;=100,100,0)</f>
        <v>0</v>
      </c>
      <c r="I394">
        <f>martianeum4[[#This Row],[stan_po_wydobyciu_z_ładunku]]-martianeum4[[#This Row],[ile_zabiera_na_orbite]]</f>
        <v>61.427800000000026</v>
      </c>
    </row>
    <row r="395" spans="1:9" x14ac:dyDescent="0.25">
      <c r="A395" s="1">
        <v>49034</v>
      </c>
      <c r="B395">
        <f t="shared" si="6"/>
        <v>61.427800000000026</v>
      </c>
      <c r="C395" t="s">
        <v>28</v>
      </c>
      <c r="D395">
        <v>16.899999999999999</v>
      </c>
      <c r="E395">
        <v>0.7</v>
      </c>
      <c r="F395">
        <f>IF(martianeum4[[#This Row],[zawartosc '[%']]]&gt;=1,martianeum4[[#This Row],[masa '[kg']]]*martianeum4[[#This Row],[zawartosc '[%']]]*0.01,0)</f>
        <v>0</v>
      </c>
      <c r="G395">
        <f>martianeum4[[#This Row],[stan_magazynu '[kg']]]+martianeum4[[#This Row],[ile_kg_materiału_z_ładunku]]</f>
        <v>61.427800000000026</v>
      </c>
      <c r="H395">
        <f>IF(martianeum4[[#This Row],[stan_po_wydobyciu_z_ładunku]]&gt;=100,100,0)</f>
        <v>0</v>
      </c>
      <c r="I395">
        <f>martianeum4[[#This Row],[stan_po_wydobyciu_z_ładunku]]-martianeum4[[#This Row],[ile_zabiera_na_orbite]]</f>
        <v>61.427800000000026</v>
      </c>
    </row>
    <row r="396" spans="1:9" x14ac:dyDescent="0.25">
      <c r="A396" s="1">
        <v>49035</v>
      </c>
      <c r="B396">
        <f t="shared" si="6"/>
        <v>61.427800000000026</v>
      </c>
      <c r="C396" t="s">
        <v>18</v>
      </c>
      <c r="D396">
        <v>11.2</v>
      </c>
      <c r="E396">
        <v>4.8</v>
      </c>
      <c r="F396">
        <f>IF(martianeum4[[#This Row],[zawartosc '[%']]]&gt;=1,martianeum4[[#This Row],[masa '[kg']]]*martianeum4[[#This Row],[zawartosc '[%']]]*0.01,0)</f>
        <v>0.53759999999999997</v>
      </c>
      <c r="G396">
        <f>martianeum4[[#This Row],[stan_magazynu '[kg']]]+martianeum4[[#This Row],[ile_kg_materiału_z_ładunku]]</f>
        <v>61.965400000000024</v>
      </c>
      <c r="H396">
        <f>IF(martianeum4[[#This Row],[stan_po_wydobyciu_z_ładunku]]&gt;=100,100,0)</f>
        <v>0</v>
      </c>
      <c r="I396">
        <f>martianeum4[[#This Row],[stan_po_wydobyciu_z_ładunku]]-martianeum4[[#This Row],[ile_zabiera_na_orbite]]</f>
        <v>61.965400000000024</v>
      </c>
    </row>
    <row r="397" spans="1:9" x14ac:dyDescent="0.25">
      <c r="A397" s="1">
        <v>49036</v>
      </c>
      <c r="B397">
        <f t="shared" si="6"/>
        <v>61.965400000000024</v>
      </c>
      <c r="C397" t="s">
        <v>10</v>
      </c>
      <c r="D397">
        <v>13.9</v>
      </c>
      <c r="E397">
        <v>23</v>
      </c>
      <c r="F397">
        <f>IF(martianeum4[[#This Row],[zawartosc '[%']]]&gt;=1,martianeum4[[#This Row],[masa '[kg']]]*martianeum4[[#This Row],[zawartosc '[%']]]*0.01,0)</f>
        <v>3.1970000000000001</v>
      </c>
      <c r="G397">
        <f>martianeum4[[#This Row],[stan_magazynu '[kg']]]+martianeum4[[#This Row],[ile_kg_materiału_z_ładunku]]</f>
        <v>65.162400000000019</v>
      </c>
      <c r="H397">
        <f>IF(martianeum4[[#This Row],[stan_po_wydobyciu_z_ładunku]]&gt;=100,100,0)</f>
        <v>0</v>
      </c>
      <c r="I397">
        <f>martianeum4[[#This Row],[stan_po_wydobyciu_z_ładunku]]-martianeum4[[#This Row],[ile_zabiera_na_orbite]]</f>
        <v>65.162400000000019</v>
      </c>
    </row>
    <row r="398" spans="1:9" x14ac:dyDescent="0.25">
      <c r="A398" s="1">
        <v>49037</v>
      </c>
      <c r="B398">
        <f t="shared" si="6"/>
        <v>65.162400000000019</v>
      </c>
      <c r="C398" t="s">
        <v>11</v>
      </c>
      <c r="D398">
        <v>25.3</v>
      </c>
      <c r="E398">
        <v>21.9</v>
      </c>
      <c r="F398">
        <f>IF(martianeum4[[#This Row],[zawartosc '[%']]]&gt;=1,martianeum4[[#This Row],[masa '[kg']]]*martianeum4[[#This Row],[zawartosc '[%']]]*0.01,0)</f>
        <v>5.5406999999999993</v>
      </c>
      <c r="G398">
        <f>martianeum4[[#This Row],[stan_magazynu '[kg']]]+martianeum4[[#This Row],[ile_kg_materiału_z_ładunku]]</f>
        <v>70.70310000000002</v>
      </c>
      <c r="H398">
        <f>IF(martianeum4[[#This Row],[stan_po_wydobyciu_z_ładunku]]&gt;=100,100,0)</f>
        <v>0</v>
      </c>
      <c r="I398">
        <f>martianeum4[[#This Row],[stan_po_wydobyciu_z_ładunku]]-martianeum4[[#This Row],[ile_zabiera_na_orbite]]</f>
        <v>70.70310000000002</v>
      </c>
    </row>
    <row r="399" spans="1:9" x14ac:dyDescent="0.25">
      <c r="A399" s="1">
        <v>49038</v>
      </c>
      <c r="B399">
        <f t="shared" si="6"/>
        <v>70.70310000000002</v>
      </c>
      <c r="C399" t="s">
        <v>10</v>
      </c>
      <c r="D399">
        <v>14.7</v>
      </c>
      <c r="E399">
        <v>0</v>
      </c>
      <c r="F399">
        <f>IF(martianeum4[[#This Row],[zawartosc '[%']]]&gt;=1,martianeum4[[#This Row],[masa '[kg']]]*martianeum4[[#This Row],[zawartosc '[%']]]*0.01,0)</f>
        <v>0</v>
      </c>
      <c r="G399">
        <f>martianeum4[[#This Row],[stan_magazynu '[kg']]]+martianeum4[[#This Row],[ile_kg_materiału_z_ładunku]]</f>
        <v>70.70310000000002</v>
      </c>
      <c r="H399">
        <f>IF(martianeum4[[#This Row],[stan_po_wydobyciu_z_ładunku]]&gt;=100,100,0)</f>
        <v>0</v>
      </c>
      <c r="I399">
        <f>martianeum4[[#This Row],[stan_po_wydobyciu_z_ładunku]]-martianeum4[[#This Row],[ile_zabiera_na_orbite]]</f>
        <v>70.70310000000002</v>
      </c>
    </row>
    <row r="400" spans="1:9" x14ac:dyDescent="0.25">
      <c r="A400" s="1">
        <v>49039</v>
      </c>
      <c r="B400">
        <f t="shared" si="6"/>
        <v>70.70310000000002</v>
      </c>
      <c r="C400" t="s">
        <v>12</v>
      </c>
      <c r="D400">
        <v>20.3</v>
      </c>
      <c r="E400">
        <v>5.3</v>
      </c>
      <c r="F400">
        <f>IF(martianeum4[[#This Row],[zawartosc '[%']]]&gt;=1,martianeum4[[#This Row],[masa '[kg']]]*martianeum4[[#This Row],[zawartosc '[%']]]*0.01,0)</f>
        <v>1.0759000000000001</v>
      </c>
      <c r="G400">
        <f>martianeum4[[#This Row],[stan_magazynu '[kg']]]+martianeum4[[#This Row],[ile_kg_materiału_z_ładunku]]</f>
        <v>71.779000000000025</v>
      </c>
      <c r="H400">
        <f>IF(martianeum4[[#This Row],[stan_po_wydobyciu_z_ładunku]]&gt;=100,100,0)</f>
        <v>0</v>
      </c>
      <c r="I400">
        <f>martianeum4[[#This Row],[stan_po_wydobyciu_z_ładunku]]-martianeum4[[#This Row],[ile_zabiera_na_orbite]]</f>
        <v>71.779000000000025</v>
      </c>
    </row>
    <row r="401" spans="1:9" x14ac:dyDescent="0.25">
      <c r="A401" s="1">
        <v>49040</v>
      </c>
      <c r="B401">
        <f t="shared" si="6"/>
        <v>71.779000000000025</v>
      </c>
      <c r="C401" t="s">
        <v>15</v>
      </c>
      <c r="D401">
        <v>25</v>
      </c>
      <c r="E401">
        <v>3.8</v>
      </c>
      <c r="F401">
        <f>IF(martianeum4[[#This Row],[zawartosc '[%']]]&gt;=1,martianeum4[[#This Row],[masa '[kg']]]*martianeum4[[#This Row],[zawartosc '[%']]]*0.01,0)</f>
        <v>0.95000000000000007</v>
      </c>
      <c r="G401">
        <f>martianeum4[[#This Row],[stan_magazynu '[kg']]]+martianeum4[[#This Row],[ile_kg_materiału_z_ładunku]]</f>
        <v>72.729000000000028</v>
      </c>
      <c r="H401">
        <f>IF(martianeum4[[#This Row],[stan_po_wydobyciu_z_ładunku]]&gt;=100,100,0)</f>
        <v>0</v>
      </c>
      <c r="I401">
        <f>martianeum4[[#This Row],[stan_po_wydobyciu_z_ładunku]]-martianeum4[[#This Row],[ile_zabiera_na_orbite]]</f>
        <v>72.729000000000028</v>
      </c>
    </row>
    <row r="402" spans="1:9" x14ac:dyDescent="0.25">
      <c r="A402" s="1">
        <v>49041</v>
      </c>
      <c r="B402">
        <f t="shared" si="6"/>
        <v>72.729000000000028</v>
      </c>
      <c r="C402" t="s">
        <v>18</v>
      </c>
      <c r="D402">
        <v>19.600000000000001</v>
      </c>
      <c r="E402">
        <v>0.6</v>
      </c>
      <c r="F402">
        <f>IF(martianeum4[[#This Row],[zawartosc '[%']]]&gt;=1,martianeum4[[#This Row],[masa '[kg']]]*martianeum4[[#This Row],[zawartosc '[%']]]*0.01,0)</f>
        <v>0</v>
      </c>
      <c r="G402">
        <f>martianeum4[[#This Row],[stan_magazynu '[kg']]]+martianeum4[[#This Row],[ile_kg_materiału_z_ładunku]]</f>
        <v>72.729000000000028</v>
      </c>
      <c r="H402">
        <f>IF(martianeum4[[#This Row],[stan_po_wydobyciu_z_ładunku]]&gt;=100,100,0)</f>
        <v>0</v>
      </c>
      <c r="I402">
        <f>martianeum4[[#This Row],[stan_po_wydobyciu_z_ładunku]]-martianeum4[[#This Row],[ile_zabiera_na_orbite]]</f>
        <v>72.729000000000028</v>
      </c>
    </row>
    <row r="403" spans="1:9" x14ac:dyDescent="0.25">
      <c r="A403" s="1">
        <v>49042</v>
      </c>
      <c r="B403">
        <f t="shared" si="6"/>
        <v>72.729000000000028</v>
      </c>
      <c r="C403" t="s">
        <v>12</v>
      </c>
      <c r="D403">
        <v>10.8</v>
      </c>
      <c r="E403">
        <v>0</v>
      </c>
      <c r="F403">
        <f>IF(martianeum4[[#This Row],[zawartosc '[%']]]&gt;=1,martianeum4[[#This Row],[masa '[kg']]]*martianeum4[[#This Row],[zawartosc '[%']]]*0.01,0)</f>
        <v>0</v>
      </c>
      <c r="G403">
        <f>martianeum4[[#This Row],[stan_magazynu '[kg']]]+martianeum4[[#This Row],[ile_kg_materiału_z_ładunku]]</f>
        <v>72.729000000000028</v>
      </c>
      <c r="H403">
        <f>IF(martianeum4[[#This Row],[stan_po_wydobyciu_z_ładunku]]&gt;=100,100,0)</f>
        <v>0</v>
      </c>
      <c r="I403">
        <f>martianeum4[[#This Row],[stan_po_wydobyciu_z_ładunku]]-martianeum4[[#This Row],[ile_zabiera_na_orbite]]</f>
        <v>72.729000000000028</v>
      </c>
    </row>
    <row r="404" spans="1:9" x14ac:dyDescent="0.25">
      <c r="A404" s="1">
        <v>49043</v>
      </c>
      <c r="B404">
        <f t="shared" si="6"/>
        <v>72.729000000000028</v>
      </c>
      <c r="C404" t="s">
        <v>21</v>
      </c>
      <c r="D404">
        <v>17.100000000000001</v>
      </c>
      <c r="E404">
        <v>0.7</v>
      </c>
      <c r="F404">
        <f>IF(martianeum4[[#This Row],[zawartosc '[%']]]&gt;=1,martianeum4[[#This Row],[masa '[kg']]]*martianeum4[[#This Row],[zawartosc '[%']]]*0.01,0)</f>
        <v>0</v>
      </c>
      <c r="G404">
        <f>martianeum4[[#This Row],[stan_magazynu '[kg']]]+martianeum4[[#This Row],[ile_kg_materiału_z_ładunku]]</f>
        <v>72.729000000000028</v>
      </c>
      <c r="H404">
        <f>IF(martianeum4[[#This Row],[stan_po_wydobyciu_z_ładunku]]&gt;=100,100,0)</f>
        <v>0</v>
      </c>
      <c r="I404">
        <f>martianeum4[[#This Row],[stan_po_wydobyciu_z_ładunku]]-martianeum4[[#This Row],[ile_zabiera_na_orbite]]</f>
        <v>72.729000000000028</v>
      </c>
    </row>
    <row r="405" spans="1:9" x14ac:dyDescent="0.25">
      <c r="A405" s="1">
        <v>49044</v>
      </c>
      <c r="B405">
        <f t="shared" si="6"/>
        <v>72.729000000000028</v>
      </c>
      <c r="C405" t="s">
        <v>14</v>
      </c>
      <c r="D405">
        <v>15.1</v>
      </c>
      <c r="E405">
        <v>0</v>
      </c>
      <c r="F405">
        <f>IF(martianeum4[[#This Row],[zawartosc '[%']]]&gt;=1,martianeum4[[#This Row],[masa '[kg']]]*martianeum4[[#This Row],[zawartosc '[%']]]*0.01,0)</f>
        <v>0</v>
      </c>
      <c r="G405">
        <f>martianeum4[[#This Row],[stan_magazynu '[kg']]]+martianeum4[[#This Row],[ile_kg_materiału_z_ładunku]]</f>
        <v>72.729000000000028</v>
      </c>
      <c r="H405">
        <f>IF(martianeum4[[#This Row],[stan_po_wydobyciu_z_ładunku]]&gt;=100,100,0)</f>
        <v>0</v>
      </c>
      <c r="I405">
        <f>martianeum4[[#This Row],[stan_po_wydobyciu_z_ładunku]]-martianeum4[[#This Row],[ile_zabiera_na_orbite]]</f>
        <v>72.729000000000028</v>
      </c>
    </row>
    <row r="406" spans="1:9" x14ac:dyDescent="0.25">
      <c r="A406" s="1">
        <v>49045</v>
      </c>
      <c r="B406">
        <f t="shared" si="6"/>
        <v>72.729000000000028</v>
      </c>
      <c r="C406" t="s">
        <v>18</v>
      </c>
      <c r="D406">
        <v>26.4</v>
      </c>
      <c r="E406">
        <v>1.9</v>
      </c>
      <c r="F406">
        <f>IF(martianeum4[[#This Row],[zawartosc '[%']]]&gt;=1,martianeum4[[#This Row],[masa '[kg']]]*martianeum4[[#This Row],[zawartosc '[%']]]*0.01,0)</f>
        <v>0.50159999999999993</v>
      </c>
      <c r="G406">
        <f>martianeum4[[#This Row],[stan_magazynu '[kg']]]+martianeum4[[#This Row],[ile_kg_materiału_z_ładunku]]</f>
        <v>73.230600000000024</v>
      </c>
      <c r="H406">
        <f>IF(martianeum4[[#This Row],[stan_po_wydobyciu_z_ładunku]]&gt;=100,100,0)</f>
        <v>0</v>
      </c>
      <c r="I406">
        <f>martianeum4[[#This Row],[stan_po_wydobyciu_z_ładunku]]-martianeum4[[#This Row],[ile_zabiera_na_orbite]]</f>
        <v>73.230600000000024</v>
      </c>
    </row>
    <row r="407" spans="1:9" x14ac:dyDescent="0.25">
      <c r="A407" s="1">
        <v>49046</v>
      </c>
      <c r="B407">
        <f t="shared" si="6"/>
        <v>73.230600000000024</v>
      </c>
      <c r="C407" t="s">
        <v>10</v>
      </c>
      <c r="D407">
        <v>11.6</v>
      </c>
      <c r="E407">
        <v>14.4</v>
      </c>
      <c r="F407">
        <f>IF(martianeum4[[#This Row],[zawartosc '[%']]]&gt;=1,martianeum4[[#This Row],[masa '[kg']]]*martianeum4[[#This Row],[zawartosc '[%']]]*0.01,0)</f>
        <v>1.6703999999999999</v>
      </c>
      <c r="G407">
        <f>martianeum4[[#This Row],[stan_magazynu '[kg']]]+martianeum4[[#This Row],[ile_kg_materiału_z_ładunku]]</f>
        <v>74.901000000000025</v>
      </c>
      <c r="H407">
        <f>IF(martianeum4[[#This Row],[stan_po_wydobyciu_z_ładunku]]&gt;=100,100,0)</f>
        <v>0</v>
      </c>
      <c r="I407">
        <f>martianeum4[[#This Row],[stan_po_wydobyciu_z_ładunku]]-martianeum4[[#This Row],[ile_zabiera_na_orbite]]</f>
        <v>74.901000000000025</v>
      </c>
    </row>
    <row r="408" spans="1:9" x14ac:dyDescent="0.25">
      <c r="A408" s="1">
        <v>49047</v>
      </c>
      <c r="B408">
        <f t="shared" si="6"/>
        <v>74.901000000000025</v>
      </c>
      <c r="C408" t="s">
        <v>10</v>
      </c>
      <c r="D408">
        <v>16.600000000000001</v>
      </c>
      <c r="E408">
        <v>40.6</v>
      </c>
      <c r="F408">
        <f>IF(martianeum4[[#This Row],[zawartosc '[%']]]&gt;=1,martianeum4[[#This Row],[masa '[kg']]]*martianeum4[[#This Row],[zawartosc '[%']]]*0.01,0)</f>
        <v>6.7396000000000003</v>
      </c>
      <c r="G408">
        <f>martianeum4[[#This Row],[stan_magazynu '[kg']]]+martianeum4[[#This Row],[ile_kg_materiału_z_ładunku]]</f>
        <v>81.64060000000002</v>
      </c>
      <c r="H408">
        <f>IF(martianeum4[[#This Row],[stan_po_wydobyciu_z_ładunku]]&gt;=100,100,0)</f>
        <v>0</v>
      </c>
      <c r="I408">
        <f>martianeum4[[#This Row],[stan_po_wydobyciu_z_ładunku]]-martianeum4[[#This Row],[ile_zabiera_na_orbite]]</f>
        <v>81.64060000000002</v>
      </c>
    </row>
    <row r="409" spans="1:9" x14ac:dyDescent="0.25">
      <c r="A409" s="1">
        <v>49048</v>
      </c>
      <c r="B409">
        <f t="shared" si="6"/>
        <v>81.64060000000002</v>
      </c>
      <c r="C409" t="s">
        <v>19</v>
      </c>
      <c r="D409">
        <v>19.5</v>
      </c>
      <c r="E409">
        <v>24.9</v>
      </c>
      <c r="F409">
        <f>IF(martianeum4[[#This Row],[zawartosc '[%']]]&gt;=1,martianeum4[[#This Row],[masa '[kg']]]*martianeum4[[#This Row],[zawartosc '[%']]]*0.01,0)</f>
        <v>4.8554999999999993</v>
      </c>
      <c r="G409">
        <f>martianeum4[[#This Row],[stan_magazynu '[kg']]]+martianeum4[[#This Row],[ile_kg_materiału_z_ładunku]]</f>
        <v>86.496100000000013</v>
      </c>
      <c r="H409">
        <f>IF(martianeum4[[#This Row],[stan_po_wydobyciu_z_ładunku]]&gt;=100,100,0)</f>
        <v>0</v>
      </c>
      <c r="I409">
        <f>martianeum4[[#This Row],[stan_po_wydobyciu_z_ładunku]]-martianeum4[[#This Row],[ile_zabiera_na_orbite]]</f>
        <v>86.496100000000013</v>
      </c>
    </row>
    <row r="410" spans="1:9" x14ac:dyDescent="0.25">
      <c r="A410" s="1">
        <v>49049</v>
      </c>
      <c r="B410">
        <f t="shared" si="6"/>
        <v>86.496100000000013</v>
      </c>
      <c r="C410" t="s">
        <v>17</v>
      </c>
      <c r="D410">
        <v>24.9</v>
      </c>
      <c r="E410">
        <v>6.5</v>
      </c>
      <c r="F410">
        <f>IF(martianeum4[[#This Row],[zawartosc '[%']]]&gt;=1,martianeum4[[#This Row],[masa '[kg']]]*martianeum4[[#This Row],[zawartosc '[%']]]*0.01,0)</f>
        <v>1.6185</v>
      </c>
      <c r="G410">
        <f>martianeum4[[#This Row],[stan_magazynu '[kg']]]+martianeum4[[#This Row],[ile_kg_materiału_z_ładunku]]</f>
        <v>88.11460000000001</v>
      </c>
      <c r="H410">
        <f>IF(martianeum4[[#This Row],[stan_po_wydobyciu_z_ładunku]]&gt;=100,100,0)</f>
        <v>0</v>
      </c>
      <c r="I410">
        <f>martianeum4[[#This Row],[stan_po_wydobyciu_z_ładunku]]-martianeum4[[#This Row],[ile_zabiera_na_orbite]]</f>
        <v>88.11460000000001</v>
      </c>
    </row>
    <row r="411" spans="1:9" x14ac:dyDescent="0.25">
      <c r="A411" s="1">
        <v>49050</v>
      </c>
      <c r="B411">
        <f t="shared" si="6"/>
        <v>88.11460000000001</v>
      </c>
      <c r="C411" t="s">
        <v>23</v>
      </c>
      <c r="D411">
        <v>19.3</v>
      </c>
      <c r="E411">
        <v>0.8</v>
      </c>
      <c r="F411">
        <f>IF(martianeum4[[#This Row],[zawartosc '[%']]]&gt;=1,martianeum4[[#This Row],[masa '[kg']]]*martianeum4[[#This Row],[zawartosc '[%']]]*0.01,0)</f>
        <v>0</v>
      </c>
      <c r="G411">
        <f>martianeum4[[#This Row],[stan_magazynu '[kg']]]+martianeum4[[#This Row],[ile_kg_materiału_z_ładunku]]</f>
        <v>88.11460000000001</v>
      </c>
      <c r="H411">
        <f>IF(martianeum4[[#This Row],[stan_po_wydobyciu_z_ładunku]]&gt;=100,100,0)</f>
        <v>0</v>
      </c>
      <c r="I411">
        <f>martianeum4[[#This Row],[stan_po_wydobyciu_z_ładunku]]-martianeum4[[#This Row],[ile_zabiera_na_orbite]]</f>
        <v>88.11460000000001</v>
      </c>
    </row>
    <row r="412" spans="1:9" x14ac:dyDescent="0.25">
      <c r="A412" s="1">
        <v>49051</v>
      </c>
      <c r="B412">
        <f t="shared" si="6"/>
        <v>88.11460000000001</v>
      </c>
      <c r="C412" t="s">
        <v>17</v>
      </c>
      <c r="D412">
        <v>26.2</v>
      </c>
      <c r="E412">
        <v>2.8</v>
      </c>
      <c r="F412">
        <f>IF(martianeum4[[#This Row],[zawartosc '[%']]]&gt;=1,martianeum4[[#This Row],[masa '[kg']]]*martianeum4[[#This Row],[zawartosc '[%']]]*0.01,0)</f>
        <v>0.73360000000000003</v>
      </c>
      <c r="G412">
        <f>martianeum4[[#This Row],[stan_magazynu '[kg']]]+martianeum4[[#This Row],[ile_kg_materiału_z_ładunku]]</f>
        <v>88.848200000000006</v>
      </c>
      <c r="H412">
        <f>IF(martianeum4[[#This Row],[stan_po_wydobyciu_z_ładunku]]&gt;=100,100,0)</f>
        <v>0</v>
      </c>
      <c r="I412">
        <f>martianeum4[[#This Row],[stan_po_wydobyciu_z_ładunku]]-martianeum4[[#This Row],[ile_zabiera_na_orbite]]</f>
        <v>88.848200000000006</v>
      </c>
    </row>
    <row r="413" spans="1:9" x14ac:dyDescent="0.25">
      <c r="A413" s="1">
        <v>49052</v>
      </c>
      <c r="B413">
        <f t="shared" si="6"/>
        <v>88.848200000000006</v>
      </c>
      <c r="C413" t="s">
        <v>7</v>
      </c>
      <c r="D413">
        <v>28.1</v>
      </c>
      <c r="E413">
        <v>0.6</v>
      </c>
      <c r="F413">
        <f>IF(martianeum4[[#This Row],[zawartosc '[%']]]&gt;=1,martianeum4[[#This Row],[masa '[kg']]]*martianeum4[[#This Row],[zawartosc '[%']]]*0.01,0)</f>
        <v>0</v>
      </c>
      <c r="G413">
        <f>martianeum4[[#This Row],[stan_magazynu '[kg']]]+martianeum4[[#This Row],[ile_kg_materiału_z_ładunku]]</f>
        <v>88.848200000000006</v>
      </c>
      <c r="H413">
        <f>IF(martianeum4[[#This Row],[stan_po_wydobyciu_z_ładunku]]&gt;=100,100,0)</f>
        <v>0</v>
      </c>
      <c r="I413">
        <f>martianeum4[[#This Row],[stan_po_wydobyciu_z_ładunku]]-martianeum4[[#This Row],[ile_zabiera_na_orbite]]</f>
        <v>88.848200000000006</v>
      </c>
    </row>
    <row r="414" spans="1:9" x14ac:dyDescent="0.25">
      <c r="A414" s="1">
        <v>49053</v>
      </c>
      <c r="B414">
        <f t="shared" si="6"/>
        <v>88.848200000000006</v>
      </c>
      <c r="C414" t="s">
        <v>14</v>
      </c>
      <c r="D414">
        <v>17</v>
      </c>
      <c r="E414">
        <v>4.8</v>
      </c>
      <c r="F414">
        <f>IF(martianeum4[[#This Row],[zawartosc '[%']]]&gt;=1,martianeum4[[#This Row],[masa '[kg']]]*martianeum4[[#This Row],[zawartosc '[%']]]*0.01,0)</f>
        <v>0.81599999999999995</v>
      </c>
      <c r="G414">
        <f>martianeum4[[#This Row],[stan_magazynu '[kg']]]+martianeum4[[#This Row],[ile_kg_materiału_z_ładunku]]</f>
        <v>89.664200000000008</v>
      </c>
      <c r="H414">
        <f>IF(martianeum4[[#This Row],[stan_po_wydobyciu_z_ładunku]]&gt;=100,100,0)</f>
        <v>0</v>
      </c>
      <c r="I414">
        <f>martianeum4[[#This Row],[stan_po_wydobyciu_z_ładunku]]-martianeum4[[#This Row],[ile_zabiera_na_orbite]]</f>
        <v>89.664200000000008</v>
      </c>
    </row>
    <row r="415" spans="1:9" x14ac:dyDescent="0.25">
      <c r="A415" s="1">
        <v>49054</v>
      </c>
      <c r="B415">
        <f t="shared" si="6"/>
        <v>89.664200000000008</v>
      </c>
      <c r="C415" t="s">
        <v>17</v>
      </c>
      <c r="D415">
        <v>28.5</v>
      </c>
      <c r="E415">
        <v>7.1</v>
      </c>
      <c r="F415">
        <f>IF(martianeum4[[#This Row],[zawartosc '[%']]]&gt;=1,martianeum4[[#This Row],[masa '[kg']]]*martianeum4[[#This Row],[zawartosc '[%']]]*0.01,0)</f>
        <v>2.0234999999999999</v>
      </c>
      <c r="G415">
        <f>martianeum4[[#This Row],[stan_magazynu '[kg']]]+martianeum4[[#This Row],[ile_kg_materiału_z_ładunku]]</f>
        <v>91.687700000000007</v>
      </c>
      <c r="H415">
        <f>IF(martianeum4[[#This Row],[stan_po_wydobyciu_z_ładunku]]&gt;=100,100,0)</f>
        <v>0</v>
      </c>
      <c r="I415">
        <f>martianeum4[[#This Row],[stan_po_wydobyciu_z_ładunku]]-martianeum4[[#This Row],[ile_zabiera_na_orbite]]</f>
        <v>91.687700000000007</v>
      </c>
    </row>
    <row r="416" spans="1:9" x14ac:dyDescent="0.25">
      <c r="A416" s="1">
        <v>49055</v>
      </c>
      <c r="B416">
        <f t="shared" si="6"/>
        <v>91.687700000000007</v>
      </c>
      <c r="C416" t="s">
        <v>5</v>
      </c>
      <c r="D416">
        <v>14.2</v>
      </c>
      <c r="E416">
        <v>2.1</v>
      </c>
      <c r="F416">
        <f>IF(martianeum4[[#This Row],[zawartosc '[%']]]&gt;=1,martianeum4[[#This Row],[masa '[kg']]]*martianeum4[[#This Row],[zawartosc '[%']]]*0.01,0)</f>
        <v>0.29820000000000002</v>
      </c>
      <c r="G416">
        <f>martianeum4[[#This Row],[stan_magazynu '[kg']]]+martianeum4[[#This Row],[ile_kg_materiału_z_ładunku]]</f>
        <v>91.985900000000001</v>
      </c>
      <c r="H416">
        <f>IF(martianeum4[[#This Row],[stan_po_wydobyciu_z_ładunku]]&gt;=100,100,0)</f>
        <v>0</v>
      </c>
      <c r="I416">
        <f>martianeum4[[#This Row],[stan_po_wydobyciu_z_ładunku]]-martianeum4[[#This Row],[ile_zabiera_na_orbite]]</f>
        <v>91.985900000000001</v>
      </c>
    </row>
    <row r="417" spans="1:9" x14ac:dyDescent="0.25">
      <c r="A417" s="1">
        <v>49056</v>
      </c>
      <c r="B417">
        <f t="shared" si="6"/>
        <v>91.985900000000001</v>
      </c>
      <c r="C417" t="s">
        <v>7</v>
      </c>
      <c r="D417">
        <v>24.9</v>
      </c>
      <c r="E417">
        <v>8.3000000000000007</v>
      </c>
      <c r="F417">
        <f>IF(martianeum4[[#This Row],[zawartosc '[%']]]&gt;=1,martianeum4[[#This Row],[masa '[kg']]]*martianeum4[[#This Row],[zawartosc '[%']]]*0.01,0)</f>
        <v>2.0667</v>
      </c>
      <c r="G417">
        <f>martianeum4[[#This Row],[stan_magazynu '[kg']]]+martianeum4[[#This Row],[ile_kg_materiału_z_ładunku]]</f>
        <v>94.052599999999998</v>
      </c>
      <c r="H417">
        <f>IF(martianeum4[[#This Row],[stan_po_wydobyciu_z_ładunku]]&gt;=100,100,0)</f>
        <v>0</v>
      </c>
      <c r="I417">
        <f>martianeum4[[#This Row],[stan_po_wydobyciu_z_ładunku]]-martianeum4[[#This Row],[ile_zabiera_na_orbite]]</f>
        <v>94.052599999999998</v>
      </c>
    </row>
    <row r="418" spans="1:9" x14ac:dyDescent="0.25">
      <c r="A418" s="1">
        <v>49057</v>
      </c>
      <c r="B418">
        <f t="shared" si="6"/>
        <v>94.052599999999998</v>
      </c>
      <c r="C418" t="s">
        <v>17</v>
      </c>
      <c r="D418">
        <v>19.100000000000001</v>
      </c>
      <c r="E418">
        <v>3.4</v>
      </c>
      <c r="F418">
        <f>IF(martianeum4[[#This Row],[zawartosc '[%']]]&gt;=1,martianeum4[[#This Row],[masa '[kg']]]*martianeum4[[#This Row],[zawartosc '[%']]]*0.01,0)</f>
        <v>0.64939999999999998</v>
      </c>
      <c r="G418">
        <f>martianeum4[[#This Row],[stan_magazynu '[kg']]]+martianeum4[[#This Row],[ile_kg_materiału_z_ładunku]]</f>
        <v>94.701999999999998</v>
      </c>
      <c r="H418">
        <f>IF(martianeum4[[#This Row],[stan_po_wydobyciu_z_ładunku]]&gt;=100,100,0)</f>
        <v>0</v>
      </c>
      <c r="I418">
        <f>martianeum4[[#This Row],[stan_po_wydobyciu_z_ładunku]]-martianeum4[[#This Row],[ile_zabiera_na_orbite]]</f>
        <v>94.701999999999998</v>
      </c>
    </row>
    <row r="419" spans="1:9" x14ac:dyDescent="0.25">
      <c r="A419" s="1">
        <v>49058</v>
      </c>
      <c r="B419">
        <f t="shared" si="6"/>
        <v>94.701999999999998</v>
      </c>
      <c r="C419" t="s">
        <v>10</v>
      </c>
      <c r="D419">
        <v>14.9</v>
      </c>
      <c r="E419">
        <v>23.1</v>
      </c>
      <c r="F419">
        <f>IF(martianeum4[[#This Row],[zawartosc '[%']]]&gt;=1,martianeum4[[#This Row],[masa '[kg']]]*martianeum4[[#This Row],[zawartosc '[%']]]*0.01,0)</f>
        <v>3.4419000000000004</v>
      </c>
      <c r="G419">
        <f>martianeum4[[#This Row],[stan_magazynu '[kg']]]+martianeum4[[#This Row],[ile_kg_materiału_z_ładunku]]</f>
        <v>98.143900000000002</v>
      </c>
      <c r="H419">
        <f>IF(martianeum4[[#This Row],[stan_po_wydobyciu_z_ładunku]]&gt;=100,100,0)</f>
        <v>0</v>
      </c>
      <c r="I419">
        <f>martianeum4[[#This Row],[stan_po_wydobyciu_z_ładunku]]-martianeum4[[#This Row],[ile_zabiera_na_orbite]]</f>
        <v>98.143900000000002</v>
      </c>
    </row>
    <row r="420" spans="1:9" x14ac:dyDescent="0.25">
      <c r="A420" s="1">
        <v>49059</v>
      </c>
      <c r="B420">
        <f t="shared" si="6"/>
        <v>98.143900000000002</v>
      </c>
      <c r="C420" t="s">
        <v>27</v>
      </c>
      <c r="D420">
        <v>16.899999999999999</v>
      </c>
      <c r="E420">
        <v>6.8</v>
      </c>
      <c r="F420">
        <f>IF(martianeum4[[#This Row],[zawartosc '[%']]]&gt;=1,martianeum4[[#This Row],[masa '[kg']]]*martianeum4[[#This Row],[zawartosc '[%']]]*0.01,0)</f>
        <v>1.1492</v>
      </c>
      <c r="G420">
        <f>martianeum4[[#This Row],[stan_magazynu '[kg']]]+martianeum4[[#This Row],[ile_kg_materiału_z_ładunku]]</f>
        <v>99.293099999999995</v>
      </c>
      <c r="H420">
        <f>IF(martianeum4[[#This Row],[stan_po_wydobyciu_z_ładunku]]&gt;=100,100,0)</f>
        <v>0</v>
      </c>
      <c r="I420">
        <f>martianeum4[[#This Row],[stan_po_wydobyciu_z_ładunku]]-martianeum4[[#This Row],[ile_zabiera_na_orbite]]</f>
        <v>99.293099999999995</v>
      </c>
    </row>
    <row r="421" spans="1:9" x14ac:dyDescent="0.25">
      <c r="A421" s="1">
        <v>49060</v>
      </c>
      <c r="B421">
        <f t="shared" si="6"/>
        <v>99.293099999999995</v>
      </c>
      <c r="C421" t="s">
        <v>12</v>
      </c>
      <c r="D421">
        <v>15.9</v>
      </c>
      <c r="E421">
        <v>6.8</v>
      </c>
      <c r="F421">
        <f>IF(martianeum4[[#This Row],[zawartosc '[%']]]&gt;=1,martianeum4[[#This Row],[masa '[kg']]]*martianeum4[[#This Row],[zawartosc '[%']]]*0.01,0)</f>
        <v>1.0812000000000002</v>
      </c>
      <c r="G421">
        <f>martianeum4[[#This Row],[stan_magazynu '[kg']]]+martianeum4[[#This Row],[ile_kg_materiału_z_ładunku]]</f>
        <v>100.37429999999999</v>
      </c>
      <c r="H421">
        <f>IF(martianeum4[[#This Row],[stan_po_wydobyciu_z_ładunku]]&gt;=100,100,0)</f>
        <v>100</v>
      </c>
      <c r="I421">
        <f>martianeum4[[#This Row],[stan_po_wydobyciu_z_ładunku]]-martianeum4[[#This Row],[ile_zabiera_na_orbite]]</f>
        <v>0.37429999999999097</v>
      </c>
    </row>
    <row r="422" spans="1:9" x14ac:dyDescent="0.25">
      <c r="A422" s="1">
        <v>49061</v>
      </c>
      <c r="B422">
        <f t="shared" si="6"/>
        <v>0.37429999999999097</v>
      </c>
      <c r="C422" t="s">
        <v>29</v>
      </c>
      <c r="D422">
        <v>26.3</v>
      </c>
      <c r="E422">
        <v>0.7</v>
      </c>
      <c r="F422">
        <f>IF(martianeum4[[#This Row],[zawartosc '[%']]]&gt;=1,martianeum4[[#This Row],[masa '[kg']]]*martianeum4[[#This Row],[zawartosc '[%']]]*0.01,0)</f>
        <v>0</v>
      </c>
      <c r="G422">
        <f>martianeum4[[#This Row],[stan_magazynu '[kg']]]+martianeum4[[#This Row],[ile_kg_materiału_z_ładunku]]</f>
        <v>0.37429999999999097</v>
      </c>
      <c r="H422">
        <f>IF(martianeum4[[#This Row],[stan_po_wydobyciu_z_ładunku]]&gt;=100,100,0)</f>
        <v>0</v>
      </c>
      <c r="I422">
        <f>martianeum4[[#This Row],[stan_po_wydobyciu_z_ładunku]]-martianeum4[[#This Row],[ile_zabiera_na_orbite]]</f>
        <v>0.37429999999999097</v>
      </c>
    </row>
    <row r="423" spans="1:9" x14ac:dyDescent="0.25">
      <c r="A423" s="1">
        <v>49062</v>
      </c>
      <c r="B423">
        <f t="shared" si="6"/>
        <v>0.37429999999999097</v>
      </c>
      <c r="C423" t="s">
        <v>10</v>
      </c>
      <c r="D423">
        <v>12.2</v>
      </c>
      <c r="E423">
        <v>0</v>
      </c>
      <c r="F423">
        <f>IF(martianeum4[[#This Row],[zawartosc '[%']]]&gt;=1,martianeum4[[#This Row],[masa '[kg']]]*martianeum4[[#This Row],[zawartosc '[%']]]*0.01,0)</f>
        <v>0</v>
      </c>
      <c r="G423">
        <f>martianeum4[[#This Row],[stan_magazynu '[kg']]]+martianeum4[[#This Row],[ile_kg_materiału_z_ładunku]]</f>
        <v>0.37429999999999097</v>
      </c>
      <c r="H423">
        <f>IF(martianeum4[[#This Row],[stan_po_wydobyciu_z_ładunku]]&gt;=100,100,0)</f>
        <v>0</v>
      </c>
      <c r="I423">
        <f>martianeum4[[#This Row],[stan_po_wydobyciu_z_ładunku]]-martianeum4[[#This Row],[ile_zabiera_na_orbite]]</f>
        <v>0.37429999999999097</v>
      </c>
    </row>
    <row r="424" spans="1:9" x14ac:dyDescent="0.25">
      <c r="A424" s="1">
        <v>49063</v>
      </c>
      <c r="B424">
        <f t="shared" si="6"/>
        <v>0.37429999999999097</v>
      </c>
      <c r="C424" t="s">
        <v>7</v>
      </c>
      <c r="D424">
        <v>27.5</v>
      </c>
      <c r="E424">
        <v>0</v>
      </c>
      <c r="F424">
        <f>IF(martianeum4[[#This Row],[zawartosc '[%']]]&gt;=1,martianeum4[[#This Row],[masa '[kg']]]*martianeum4[[#This Row],[zawartosc '[%']]]*0.01,0)</f>
        <v>0</v>
      </c>
      <c r="G424">
        <f>martianeum4[[#This Row],[stan_magazynu '[kg']]]+martianeum4[[#This Row],[ile_kg_materiału_z_ładunku]]</f>
        <v>0.37429999999999097</v>
      </c>
      <c r="H424">
        <f>IF(martianeum4[[#This Row],[stan_po_wydobyciu_z_ładunku]]&gt;=100,100,0)</f>
        <v>0</v>
      </c>
      <c r="I424">
        <f>martianeum4[[#This Row],[stan_po_wydobyciu_z_ładunku]]-martianeum4[[#This Row],[ile_zabiera_na_orbite]]</f>
        <v>0.37429999999999097</v>
      </c>
    </row>
    <row r="425" spans="1:9" x14ac:dyDescent="0.25">
      <c r="A425" s="1">
        <v>49064</v>
      </c>
      <c r="B425">
        <f t="shared" si="6"/>
        <v>0.37429999999999097</v>
      </c>
      <c r="C425" t="s">
        <v>21</v>
      </c>
      <c r="D425">
        <v>23</v>
      </c>
      <c r="E425">
        <v>0</v>
      </c>
      <c r="F425">
        <f>IF(martianeum4[[#This Row],[zawartosc '[%']]]&gt;=1,martianeum4[[#This Row],[masa '[kg']]]*martianeum4[[#This Row],[zawartosc '[%']]]*0.01,0)</f>
        <v>0</v>
      </c>
      <c r="G425">
        <f>martianeum4[[#This Row],[stan_magazynu '[kg']]]+martianeum4[[#This Row],[ile_kg_materiału_z_ładunku]]</f>
        <v>0.37429999999999097</v>
      </c>
      <c r="H425">
        <f>IF(martianeum4[[#This Row],[stan_po_wydobyciu_z_ładunku]]&gt;=100,100,0)</f>
        <v>0</v>
      </c>
      <c r="I425">
        <f>martianeum4[[#This Row],[stan_po_wydobyciu_z_ładunku]]-martianeum4[[#This Row],[ile_zabiera_na_orbite]]</f>
        <v>0.37429999999999097</v>
      </c>
    </row>
    <row r="426" spans="1:9" x14ac:dyDescent="0.25">
      <c r="A426" s="1">
        <v>49065</v>
      </c>
      <c r="B426">
        <f t="shared" si="6"/>
        <v>0.37429999999999097</v>
      </c>
      <c r="C426" t="s">
        <v>19</v>
      </c>
      <c r="D426">
        <v>17.899999999999999</v>
      </c>
      <c r="E426">
        <v>36.799999999999997</v>
      </c>
      <c r="F426">
        <f>IF(martianeum4[[#This Row],[zawartosc '[%']]]&gt;=1,martianeum4[[#This Row],[masa '[kg']]]*martianeum4[[#This Row],[zawartosc '[%']]]*0.01,0)</f>
        <v>6.5871999999999993</v>
      </c>
      <c r="G426">
        <f>martianeum4[[#This Row],[stan_magazynu '[kg']]]+martianeum4[[#This Row],[ile_kg_materiału_z_ładunku]]</f>
        <v>6.9614999999999903</v>
      </c>
      <c r="H426">
        <f>IF(martianeum4[[#This Row],[stan_po_wydobyciu_z_ładunku]]&gt;=100,100,0)</f>
        <v>0</v>
      </c>
      <c r="I426">
        <f>martianeum4[[#This Row],[stan_po_wydobyciu_z_ładunku]]-martianeum4[[#This Row],[ile_zabiera_na_orbite]]</f>
        <v>6.9614999999999903</v>
      </c>
    </row>
    <row r="427" spans="1:9" x14ac:dyDescent="0.25">
      <c r="A427" s="1">
        <v>49066</v>
      </c>
      <c r="B427">
        <f t="shared" si="6"/>
        <v>6.9614999999999903</v>
      </c>
      <c r="C427" t="s">
        <v>19</v>
      </c>
      <c r="D427">
        <v>27.3</v>
      </c>
      <c r="E427">
        <v>0</v>
      </c>
      <c r="F427">
        <f>IF(martianeum4[[#This Row],[zawartosc '[%']]]&gt;=1,martianeum4[[#This Row],[masa '[kg']]]*martianeum4[[#This Row],[zawartosc '[%']]]*0.01,0)</f>
        <v>0</v>
      </c>
      <c r="G427">
        <f>martianeum4[[#This Row],[stan_magazynu '[kg']]]+martianeum4[[#This Row],[ile_kg_materiału_z_ładunku]]</f>
        <v>6.9614999999999903</v>
      </c>
      <c r="H427">
        <f>IF(martianeum4[[#This Row],[stan_po_wydobyciu_z_ładunku]]&gt;=100,100,0)</f>
        <v>0</v>
      </c>
      <c r="I427">
        <f>martianeum4[[#This Row],[stan_po_wydobyciu_z_ładunku]]-martianeum4[[#This Row],[ile_zabiera_na_orbite]]</f>
        <v>6.9614999999999903</v>
      </c>
    </row>
    <row r="428" spans="1:9" x14ac:dyDescent="0.25">
      <c r="A428" s="1">
        <v>49067</v>
      </c>
      <c r="B428">
        <f t="shared" si="6"/>
        <v>6.9614999999999903</v>
      </c>
      <c r="C428" t="s">
        <v>4</v>
      </c>
      <c r="D428">
        <v>19.3</v>
      </c>
      <c r="E428">
        <v>0.4</v>
      </c>
      <c r="F428">
        <f>IF(martianeum4[[#This Row],[zawartosc '[%']]]&gt;=1,martianeum4[[#This Row],[masa '[kg']]]*martianeum4[[#This Row],[zawartosc '[%']]]*0.01,0)</f>
        <v>0</v>
      </c>
      <c r="G428">
        <f>martianeum4[[#This Row],[stan_magazynu '[kg']]]+martianeum4[[#This Row],[ile_kg_materiału_z_ładunku]]</f>
        <v>6.9614999999999903</v>
      </c>
      <c r="H428">
        <f>IF(martianeum4[[#This Row],[stan_po_wydobyciu_z_ładunku]]&gt;=100,100,0)</f>
        <v>0</v>
      </c>
      <c r="I428">
        <f>martianeum4[[#This Row],[stan_po_wydobyciu_z_ładunku]]-martianeum4[[#This Row],[ile_zabiera_na_orbite]]</f>
        <v>6.9614999999999903</v>
      </c>
    </row>
    <row r="429" spans="1:9" x14ac:dyDescent="0.25">
      <c r="A429" s="1">
        <v>49068</v>
      </c>
      <c r="B429">
        <f t="shared" si="6"/>
        <v>6.9614999999999903</v>
      </c>
      <c r="C429" t="s">
        <v>14</v>
      </c>
      <c r="D429">
        <v>25.5</v>
      </c>
      <c r="E429">
        <v>0</v>
      </c>
      <c r="F429">
        <f>IF(martianeum4[[#This Row],[zawartosc '[%']]]&gt;=1,martianeum4[[#This Row],[masa '[kg']]]*martianeum4[[#This Row],[zawartosc '[%']]]*0.01,0)</f>
        <v>0</v>
      </c>
      <c r="G429">
        <f>martianeum4[[#This Row],[stan_magazynu '[kg']]]+martianeum4[[#This Row],[ile_kg_materiału_z_ładunku]]</f>
        <v>6.9614999999999903</v>
      </c>
      <c r="H429">
        <f>IF(martianeum4[[#This Row],[stan_po_wydobyciu_z_ładunku]]&gt;=100,100,0)</f>
        <v>0</v>
      </c>
      <c r="I429">
        <f>martianeum4[[#This Row],[stan_po_wydobyciu_z_ładunku]]-martianeum4[[#This Row],[ile_zabiera_na_orbite]]</f>
        <v>6.9614999999999903</v>
      </c>
    </row>
    <row r="430" spans="1:9" x14ac:dyDescent="0.25">
      <c r="A430" s="1">
        <v>49069</v>
      </c>
      <c r="B430">
        <f t="shared" si="6"/>
        <v>6.9614999999999903</v>
      </c>
      <c r="C430" t="s">
        <v>6</v>
      </c>
      <c r="D430">
        <v>13.7</v>
      </c>
      <c r="E430">
        <v>11.7</v>
      </c>
      <c r="F430">
        <f>IF(martianeum4[[#This Row],[zawartosc '[%']]]&gt;=1,martianeum4[[#This Row],[masa '[kg']]]*martianeum4[[#This Row],[zawartosc '[%']]]*0.01,0)</f>
        <v>1.6029</v>
      </c>
      <c r="G430">
        <f>martianeum4[[#This Row],[stan_magazynu '[kg']]]+martianeum4[[#This Row],[ile_kg_materiału_z_ładunku]]</f>
        <v>8.5643999999999902</v>
      </c>
      <c r="H430">
        <f>IF(martianeum4[[#This Row],[stan_po_wydobyciu_z_ładunku]]&gt;=100,100,0)</f>
        <v>0</v>
      </c>
      <c r="I430">
        <f>martianeum4[[#This Row],[stan_po_wydobyciu_z_ładunku]]-martianeum4[[#This Row],[ile_zabiera_na_orbite]]</f>
        <v>8.5643999999999902</v>
      </c>
    </row>
    <row r="431" spans="1:9" x14ac:dyDescent="0.25">
      <c r="A431" s="1">
        <v>49070</v>
      </c>
      <c r="B431">
        <f t="shared" si="6"/>
        <v>8.5643999999999902</v>
      </c>
      <c r="C431" t="s">
        <v>19</v>
      </c>
      <c r="D431">
        <v>18.399999999999999</v>
      </c>
      <c r="E431">
        <v>0</v>
      </c>
      <c r="F431">
        <f>IF(martianeum4[[#This Row],[zawartosc '[%']]]&gt;=1,martianeum4[[#This Row],[masa '[kg']]]*martianeum4[[#This Row],[zawartosc '[%']]]*0.01,0)</f>
        <v>0</v>
      </c>
      <c r="G431">
        <f>martianeum4[[#This Row],[stan_magazynu '[kg']]]+martianeum4[[#This Row],[ile_kg_materiału_z_ładunku]]</f>
        <v>8.5643999999999902</v>
      </c>
      <c r="H431">
        <f>IF(martianeum4[[#This Row],[stan_po_wydobyciu_z_ładunku]]&gt;=100,100,0)</f>
        <v>0</v>
      </c>
      <c r="I431">
        <f>martianeum4[[#This Row],[stan_po_wydobyciu_z_ładunku]]-martianeum4[[#This Row],[ile_zabiera_na_orbite]]</f>
        <v>8.5643999999999902</v>
      </c>
    </row>
    <row r="432" spans="1:9" x14ac:dyDescent="0.25">
      <c r="A432" s="1">
        <v>49071</v>
      </c>
      <c r="B432">
        <f t="shared" si="6"/>
        <v>8.5643999999999902</v>
      </c>
      <c r="C432" t="s">
        <v>18</v>
      </c>
      <c r="D432">
        <v>11.1</v>
      </c>
      <c r="E432">
        <v>0</v>
      </c>
      <c r="F432">
        <f>IF(martianeum4[[#This Row],[zawartosc '[%']]]&gt;=1,martianeum4[[#This Row],[masa '[kg']]]*martianeum4[[#This Row],[zawartosc '[%']]]*0.01,0)</f>
        <v>0</v>
      </c>
      <c r="G432">
        <f>martianeum4[[#This Row],[stan_magazynu '[kg']]]+martianeum4[[#This Row],[ile_kg_materiału_z_ładunku]]</f>
        <v>8.5643999999999902</v>
      </c>
      <c r="H432">
        <f>IF(martianeum4[[#This Row],[stan_po_wydobyciu_z_ładunku]]&gt;=100,100,0)</f>
        <v>0</v>
      </c>
      <c r="I432">
        <f>martianeum4[[#This Row],[stan_po_wydobyciu_z_ładunku]]-martianeum4[[#This Row],[ile_zabiera_na_orbite]]</f>
        <v>8.5643999999999902</v>
      </c>
    </row>
    <row r="433" spans="1:9" x14ac:dyDescent="0.25">
      <c r="A433" s="1">
        <v>49072</v>
      </c>
      <c r="B433">
        <f t="shared" si="6"/>
        <v>8.5643999999999902</v>
      </c>
      <c r="C433" t="s">
        <v>12</v>
      </c>
      <c r="D433">
        <v>28</v>
      </c>
      <c r="E433">
        <v>0</v>
      </c>
      <c r="F433">
        <f>IF(martianeum4[[#This Row],[zawartosc '[%']]]&gt;=1,martianeum4[[#This Row],[masa '[kg']]]*martianeum4[[#This Row],[zawartosc '[%']]]*0.01,0)</f>
        <v>0</v>
      </c>
      <c r="G433">
        <f>martianeum4[[#This Row],[stan_magazynu '[kg']]]+martianeum4[[#This Row],[ile_kg_materiału_z_ładunku]]</f>
        <v>8.5643999999999902</v>
      </c>
      <c r="H433">
        <f>IF(martianeum4[[#This Row],[stan_po_wydobyciu_z_ładunku]]&gt;=100,100,0)</f>
        <v>0</v>
      </c>
      <c r="I433">
        <f>martianeum4[[#This Row],[stan_po_wydobyciu_z_ładunku]]-martianeum4[[#This Row],[ile_zabiera_na_orbite]]</f>
        <v>8.5643999999999902</v>
      </c>
    </row>
    <row r="434" spans="1:9" x14ac:dyDescent="0.25">
      <c r="A434" s="1">
        <v>49073</v>
      </c>
      <c r="B434">
        <f t="shared" si="6"/>
        <v>8.5643999999999902</v>
      </c>
      <c r="C434" t="s">
        <v>6</v>
      </c>
      <c r="D434">
        <v>16.2</v>
      </c>
      <c r="E434">
        <v>13.7</v>
      </c>
      <c r="F434">
        <f>IF(martianeum4[[#This Row],[zawartosc '[%']]]&gt;=1,martianeum4[[#This Row],[masa '[kg']]]*martianeum4[[#This Row],[zawartosc '[%']]]*0.01,0)</f>
        <v>2.2193999999999998</v>
      </c>
      <c r="G434">
        <f>martianeum4[[#This Row],[stan_magazynu '[kg']]]+martianeum4[[#This Row],[ile_kg_materiału_z_ładunku]]</f>
        <v>10.783799999999991</v>
      </c>
      <c r="H434">
        <f>IF(martianeum4[[#This Row],[stan_po_wydobyciu_z_ładunku]]&gt;=100,100,0)</f>
        <v>0</v>
      </c>
      <c r="I434">
        <f>martianeum4[[#This Row],[stan_po_wydobyciu_z_ładunku]]-martianeum4[[#This Row],[ile_zabiera_na_orbite]]</f>
        <v>10.783799999999991</v>
      </c>
    </row>
    <row r="435" spans="1:9" x14ac:dyDescent="0.25">
      <c r="A435" s="1">
        <v>49074</v>
      </c>
      <c r="B435">
        <f t="shared" si="6"/>
        <v>10.783799999999991</v>
      </c>
      <c r="C435" t="s">
        <v>19</v>
      </c>
      <c r="D435">
        <v>12.1</v>
      </c>
      <c r="E435">
        <v>37.200000000000003</v>
      </c>
      <c r="F435">
        <f>IF(martianeum4[[#This Row],[zawartosc '[%']]]&gt;=1,martianeum4[[#This Row],[masa '[kg']]]*martianeum4[[#This Row],[zawartosc '[%']]]*0.01,0)</f>
        <v>4.5011999999999999</v>
      </c>
      <c r="G435">
        <f>martianeum4[[#This Row],[stan_magazynu '[kg']]]+martianeum4[[#This Row],[ile_kg_materiału_z_ładunku]]</f>
        <v>15.284999999999989</v>
      </c>
      <c r="H435">
        <f>IF(martianeum4[[#This Row],[stan_po_wydobyciu_z_ładunku]]&gt;=100,100,0)</f>
        <v>0</v>
      </c>
      <c r="I435">
        <f>martianeum4[[#This Row],[stan_po_wydobyciu_z_ładunku]]-martianeum4[[#This Row],[ile_zabiera_na_orbite]]</f>
        <v>15.284999999999989</v>
      </c>
    </row>
    <row r="436" spans="1:9" x14ac:dyDescent="0.25">
      <c r="A436" s="1">
        <v>49075</v>
      </c>
      <c r="B436">
        <f t="shared" si="6"/>
        <v>15.284999999999989</v>
      </c>
      <c r="C436" t="s">
        <v>20</v>
      </c>
      <c r="D436">
        <v>21.4</v>
      </c>
      <c r="E436">
        <v>3.1</v>
      </c>
      <c r="F436">
        <f>IF(martianeum4[[#This Row],[zawartosc '[%']]]&gt;=1,martianeum4[[#This Row],[masa '[kg']]]*martianeum4[[#This Row],[zawartosc '[%']]]*0.01,0)</f>
        <v>0.6634000000000001</v>
      </c>
      <c r="G436">
        <f>martianeum4[[#This Row],[stan_magazynu '[kg']]]+martianeum4[[#This Row],[ile_kg_materiału_z_ładunku]]</f>
        <v>15.948399999999989</v>
      </c>
      <c r="H436">
        <f>IF(martianeum4[[#This Row],[stan_po_wydobyciu_z_ładunku]]&gt;=100,100,0)</f>
        <v>0</v>
      </c>
      <c r="I436">
        <f>martianeum4[[#This Row],[stan_po_wydobyciu_z_ładunku]]-martianeum4[[#This Row],[ile_zabiera_na_orbite]]</f>
        <v>15.948399999999989</v>
      </c>
    </row>
    <row r="437" spans="1:9" x14ac:dyDescent="0.25">
      <c r="A437" s="1">
        <v>49076</v>
      </c>
      <c r="B437">
        <f t="shared" si="6"/>
        <v>15.948399999999989</v>
      </c>
      <c r="C437" t="s">
        <v>10</v>
      </c>
      <c r="D437">
        <v>11.2</v>
      </c>
      <c r="E437">
        <v>0</v>
      </c>
      <c r="F437">
        <f>IF(martianeum4[[#This Row],[zawartosc '[%']]]&gt;=1,martianeum4[[#This Row],[masa '[kg']]]*martianeum4[[#This Row],[zawartosc '[%']]]*0.01,0)</f>
        <v>0</v>
      </c>
      <c r="G437">
        <f>martianeum4[[#This Row],[stan_magazynu '[kg']]]+martianeum4[[#This Row],[ile_kg_materiału_z_ładunku]]</f>
        <v>15.948399999999989</v>
      </c>
      <c r="H437">
        <f>IF(martianeum4[[#This Row],[stan_po_wydobyciu_z_ładunku]]&gt;=100,100,0)</f>
        <v>0</v>
      </c>
      <c r="I437">
        <f>martianeum4[[#This Row],[stan_po_wydobyciu_z_ładunku]]-martianeum4[[#This Row],[ile_zabiera_na_orbite]]</f>
        <v>15.948399999999989</v>
      </c>
    </row>
    <row r="438" spans="1:9" x14ac:dyDescent="0.25">
      <c r="A438" s="1">
        <v>49077</v>
      </c>
      <c r="B438">
        <f t="shared" si="6"/>
        <v>15.948399999999989</v>
      </c>
      <c r="C438" t="s">
        <v>28</v>
      </c>
      <c r="D438">
        <v>18.399999999999999</v>
      </c>
      <c r="E438">
        <v>0.2</v>
      </c>
      <c r="F438">
        <f>IF(martianeum4[[#This Row],[zawartosc '[%']]]&gt;=1,martianeum4[[#This Row],[masa '[kg']]]*martianeum4[[#This Row],[zawartosc '[%']]]*0.01,0)</f>
        <v>0</v>
      </c>
      <c r="G438">
        <f>martianeum4[[#This Row],[stan_magazynu '[kg']]]+martianeum4[[#This Row],[ile_kg_materiału_z_ładunku]]</f>
        <v>15.948399999999989</v>
      </c>
      <c r="H438">
        <f>IF(martianeum4[[#This Row],[stan_po_wydobyciu_z_ładunku]]&gt;=100,100,0)</f>
        <v>0</v>
      </c>
      <c r="I438">
        <f>martianeum4[[#This Row],[stan_po_wydobyciu_z_ładunku]]-martianeum4[[#This Row],[ile_zabiera_na_orbite]]</f>
        <v>15.948399999999989</v>
      </c>
    </row>
    <row r="439" spans="1:9" x14ac:dyDescent="0.25">
      <c r="A439" s="1">
        <v>49078</v>
      </c>
      <c r="B439">
        <f t="shared" si="6"/>
        <v>15.948399999999989</v>
      </c>
      <c r="C439" t="s">
        <v>12</v>
      </c>
      <c r="D439">
        <v>13.7</v>
      </c>
      <c r="E439">
        <v>0</v>
      </c>
      <c r="F439">
        <f>IF(martianeum4[[#This Row],[zawartosc '[%']]]&gt;=1,martianeum4[[#This Row],[masa '[kg']]]*martianeum4[[#This Row],[zawartosc '[%']]]*0.01,0)</f>
        <v>0</v>
      </c>
      <c r="G439">
        <f>martianeum4[[#This Row],[stan_magazynu '[kg']]]+martianeum4[[#This Row],[ile_kg_materiału_z_ładunku]]</f>
        <v>15.948399999999989</v>
      </c>
      <c r="H439">
        <f>IF(martianeum4[[#This Row],[stan_po_wydobyciu_z_ładunku]]&gt;=100,100,0)</f>
        <v>0</v>
      </c>
      <c r="I439">
        <f>martianeum4[[#This Row],[stan_po_wydobyciu_z_ładunku]]-martianeum4[[#This Row],[ile_zabiera_na_orbite]]</f>
        <v>15.948399999999989</v>
      </c>
    </row>
    <row r="440" spans="1:9" x14ac:dyDescent="0.25">
      <c r="A440" s="1">
        <v>49079</v>
      </c>
      <c r="B440">
        <f t="shared" si="6"/>
        <v>15.948399999999989</v>
      </c>
      <c r="C440" t="s">
        <v>19</v>
      </c>
      <c r="D440">
        <v>10.4</v>
      </c>
      <c r="E440">
        <v>15.6</v>
      </c>
      <c r="F440">
        <f>IF(martianeum4[[#This Row],[zawartosc '[%']]]&gt;=1,martianeum4[[#This Row],[masa '[kg']]]*martianeum4[[#This Row],[zawartosc '[%']]]*0.01,0)</f>
        <v>1.6224000000000001</v>
      </c>
      <c r="G440">
        <f>martianeum4[[#This Row],[stan_magazynu '[kg']]]+martianeum4[[#This Row],[ile_kg_materiału_z_ładunku]]</f>
        <v>17.570799999999988</v>
      </c>
      <c r="H440">
        <f>IF(martianeum4[[#This Row],[stan_po_wydobyciu_z_ładunku]]&gt;=100,100,0)</f>
        <v>0</v>
      </c>
      <c r="I440">
        <f>martianeum4[[#This Row],[stan_po_wydobyciu_z_ładunku]]-martianeum4[[#This Row],[ile_zabiera_na_orbite]]</f>
        <v>17.570799999999988</v>
      </c>
    </row>
    <row r="441" spans="1:9" x14ac:dyDescent="0.25">
      <c r="A441" s="1">
        <v>49080</v>
      </c>
      <c r="B441">
        <f t="shared" si="6"/>
        <v>17.570799999999988</v>
      </c>
      <c r="C441" t="s">
        <v>31</v>
      </c>
      <c r="D441">
        <v>21.8</v>
      </c>
      <c r="E441">
        <v>0</v>
      </c>
      <c r="F441">
        <f>IF(martianeum4[[#This Row],[zawartosc '[%']]]&gt;=1,martianeum4[[#This Row],[masa '[kg']]]*martianeum4[[#This Row],[zawartosc '[%']]]*0.01,0)</f>
        <v>0</v>
      </c>
      <c r="G441">
        <f>martianeum4[[#This Row],[stan_magazynu '[kg']]]+martianeum4[[#This Row],[ile_kg_materiału_z_ładunku]]</f>
        <v>17.570799999999988</v>
      </c>
      <c r="H441">
        <f>IF(martianeum4[[#This Row],[stan_po_wydobyciu_z_ładunku]]&gt;=100,100,0)</f>
        <v>0</v>
      </c>
      <c r="I441">
        <f>martianeum4[[#This Row],[stan_po_wydobyciu_z_ładunku]]-martianeum4[[#This Row],[ile_zabiera_na_orbite]]</f>
        <v>17.570799999999988</v>
      </c>
    </row>
    <row r="442" spans="1:9" x14ac:dyDescent="0.25">
      <c r="A442" s="1">
        <v>49081</v>
      </c>
      <c r="B442">
        <f t="shared" si="6"/>
        <v>17.570799999999988</v>
      </c>
      <c r="C442" t="s">
        <v>7</v>
      </c>
      <c r="D442">
        <v>11</v>
      </c>
      <c r="E442">
        <v>0.4</v>
      </c>
      <c r="F442">
        <f>IF(martianeum4[[#This Row],[zawartosc '[%']]]&gt;=1,martianeum4[[#This Row],[masa '[kg']]]*martianeum4[[#This Row],[zawartosc '[%']]]*0.01,0)</f>
        <v>0</v>
      </c>
      <c r="G442">
        <f>martianeum4[[#This Row],[stan_magazynu '[kg']]]+martianeum4[[#This Row],[ile_kg_materiału_z_ładunku]]</f>
        <v>17.570799999999988</v>
      </c>
      <c r="H442">
        <f>IF(martianeum4[[#This Row],[stan_po_wydobyciu_z_ładunku]]&gt;=100,100,0)</f>
        <v>0</v>
      </c>
      <c r="I442">
        <f>martianeum4[[#This Row],[stan_po_wydobyciu_z_ładunku]]-martianeum4[[#This Row],[ile_zabiera_na_orbite]]</f>
        <v>17.570799999999988</v>
      </c>
    </row>
    <row r="443" spans="1:9" x14ac:dyDescent="0.25">
      <c r="A443" s="1">
        <v>49082</v>
      </c>
      <c r="B443">
        <f t="shared" si="6"/>
        <v>17.570799999999988</v>
      </c>
      <c r="C443" t="s">
        <v>10</v>
      </c>
      <c r="D443">
        <v>19</v>
      </c>
      <c r="E443">
        <v>21.9</v>
      </c>
      <c r="F443">
        <f>IF(martianeum4[[#This Row],[zawartosc '[%']]]&gt;=1,martianeum4[[#This Row],[masa '[kg']]]*martianeum4[[#This Row],[zawartosc '[%']]]*0.01,0)</f>
        <v>4.1609999999999996</v>
      </c>
      <c r="G443">
        <f>martianeum4[[#This Row],[stan_magazynu '[kg']]]+martianeum4[[#This Row],[ile_kg_materiału_z_ładunku]]</f>
        <v>21.731799999999986</v>
      </c>
      <c r="H443">
        <f>IF(martianeum4[[#This Row],[stan_po_wydobyciu_z_ładunku]]&gt;=100,100,0)</f>
        <v>0</v>
      </c>
      <c r="I443">
        <f>martianeum4[[#This Row],[stan_po_wydobyciu_z_ładunku]]-martianeum4[[#This Row],[ile_zabiera_na_orbite]]</f>
        <v>21.731799999999986</v>
      </c>
    </row>
    <row r="444" spans="1:9" x14ac:dyDescent="0.25">
      <c r="A444" s="1">
        <v>49083</v>
      </c>
      <c r="B444">
        <f t="shared" si="6"/>
        <v>21.731799999999986</v>
      </c>
      <c r="C444" t="s">
        <v>10</v>
      </c>
      <c r="D444">
        <v>12.5</v>
      </c>
      <c r="E444">
        <v>0</v>
      </c>
      <c r="F444">
        <f>IF(martianeum4[[#This Row],[zawartosc '[%']]]&gt;=1,martianeum4[[#This Row],[masa '[kg']]]*martianeum4[[#This Row],[zawartosc '[%']]]*0.01,0)</f>
        <v>0</v>
      </c>
      <c r="G444">
        <f>martianeum4[[#This Row],[stan_magazynu '[kg']]]+martianeum4[[#This Row],[ile_kg_materiału_z_ładunku]]</f>
        <v>21.731799999999986</v>
      </c>
      <c r="H444">
        <f>IF(martianeum4[[#This Row],[stan_po_wydobyciu_z_ładunku]]&gt;=100,100,0)</f>
        <v>0</v>
      </c>
      <c r="I444">
        <f>martianeum4[[#This Row],[stan_po_wydobyciu_z_ładunku]]-martianeum4[[#This Row],[ile_zabiera_na_orbite]]</f>
        <v>21.731799999999986</v>
      </c>
    </row>
    <row r="445" spans="1:9" x14ac:dyDescent="0.25">
      <c r="A445" s="1">
        <v>49084</v>
      </c>
      <c r="B445">
        <f t="shared" si="6"/>
        <v>21.731799999999986</v>
      </c>
      <c r="C445" t="s">
        <v>15</v>
      </c>
      <c r="D445">
        <v>13.6</v>
      </c>
      <c r="E445">
        <v>12.6</v>
      </c>
      <c r="F445">
        <f>IF(martianeum4[[#This Row],[zawartosc '[%']]]&gt;=1,martianeum4[[#This Row],[masa '[kg']]]*martianeum4[[#This Row],[zawartosc '[%']]]*0.01,0)</f>
        <v>1.7135999999999998</v>
      </c>
      <c r="G445">
        <f>martianeum4[[#This Row],[stan_magazynu '[kg']]]+martianeum4[[#This Row],[ile_kg_materiału_z_ładunku]]</f>
        <v>23.445399999999985</v>
      </c>
      <c r="H445">
        <f>IF(martianeum4[[#This Row],[stan_po_wydobyciu_z_ładunku]]&gt;=100,100,0)</f>
        <v>0</v>
      </c>
      <c r="I445">
        <f>martianeum4[[#This Row],[stan_po_wydobyciu_z_ładunku]]-martianeum4[[#This Row],[ile_zabiera_na_orbite]]</f>
        <v>23.445399999999985</v>
      </c>
    </row>
    <row r="446" spans="1:9" x14ac:dyDescent="0.25">
      <c r="A446" s="1">
        <v>49085</v>
      </c>
      <c r="B446">
        <f t="shared" si="6"/>
        <v>23.445399999999985</v>
      </c>
      <c r="C446" t="s">
        <v>10</v>
      </c>
      <c r="D446">
        <v>20.2</v>
      </c>
      <c r="E446">
        <v>17.899999999999999</v>
      </c>
      <c r="F446">
        <f>IF(martianeum4[[#This Row],[zawartosc '[%']]]&gt;=1,martianeum4[[#This Row],[masa '[kg']]]*martianeum4[[#This Row],[zawartosc '[%']]]*0.01,0)</f>
        <v>3.6158000000000001</v>
      </c>
      <c r="G446">
        <f>martianeum4[[#This Row],[stan_magazynu '[kg']]]+martianeum4[[#This Row],[ile_kg_materiału_z_ładunku]]</f>
        <v>27.061199999999985</v>
      </c>
      <c r="H446">
        <f>IF(martianeum4[[#This Row],[stan_po_wydobyciu_z_ładunku]]&gt;=100,100,0)</f>
        <v>0</v>
      </c>
      <c r="I446">
        <f>martianeum4[[#This Row],[stan_po_wydobyciu_z_ładunku]]-martianeum4[[#This Row],[ile_zabiera_na_orbite]]</f>
        <v>27.061199999999985</v>
      </c>
    </row>
    <row r="447" spans="1:9" x14ac:dyDescent="0.25">
      <c r="A447" s="1">
        <v>49086</v>
      </c>
      <c r="B447">
        <f t="shared" si="6"/>
        <v>27.061199999999985</v>
      </c>
      <c r="C447" t="s">
        <v>10</v>
      </c>
      <c r="D447">
        <v>28.7</v>
      </c>
      <c r="E447">
        <v>0</v>
      </c>
      <c r="F447">
        <f>IF(martianeum4[[#This Row],[zawartosc '[%']]]&gt;=1,martianeum4[[#This Row],[masa '[kg']]]*martianeum4[[#This Row],[zawartosc '[%']]]*0.01,0)</f>
        <v>0</v>
      </c>
      <c r="G447">
        <f>martianeum4[[#This Row],[stan_magazynu '[kg']]]+martianeum4[[#This Row],[ile_kg_materiału_z_ładunku]]</f>
        <v>27.061199999999985</v>
      </c>
      <c r="H447">
        <f>IF(martianeum4[[#This Row],[stan_po_wydobyciu_z_ładunku]]&gt;=100,100,0)</f>
        <v>0</v>
      </c>
      <c r="I447">
        <f>martianeum4[[#This Row],[stan_po_wydobyciu_z_ładunku]]-martianeum4[[#This Row],[ile_zabiera_na_orbite]]</f>
        <v>27.061199999999985</v>
      </c>
    </row>
    <row r="448" spans="1:9" x14ac:dyDescent="0.25">
      <c r="A448" s="1">
        <v>49087</v>
      </c>
      <c r="B448">
        <f t="shared" si="6"/>
        <v>27.061199999999985</v>
      </c>
      <c r="C448" t="s">
        <v>20</v>
      </c>
      <c r="D448">
        <v>13.4</v>
      </c>
      <c r="E448">
        <v>4.8</v>
      </c>
      <c r="F448">
        <f>IF(martianeum4[[#This Row],[zawartosc '[%']]]&gt;=1,martianeum4[[#This Row],[masa '[kg']]]*martianeum4[[#This Row],[zawartosc '[%']]]*0.01,0)</f>
        <v>0.64319999999999999</v>
      </c>
      <c r="G448">
        <f>martianeum4[[#This Row],[stan_magazynu '[kg']]]+martianeum4[[#This Row],[ile_kg_materiału_z_ładunku]]</f>
        <v>27.704399999999985</v>
      </c>
      <c r="H448">
        <f>IF(martianeum4[[#This Row],[stan_po_wydobyciu_z_ładunku]]&gt;=100,100,0)</f>
        <v>0</v>
      </c>
      <c r="I448">
        <f>martianeum4[[#This Row],[stan_po_wydobyciu_z_ładunku]]-martianeum4[[#This Row],[ile_zabiera_na_orbite]]</f>
        <v>27.704399999999985</v>
      </c>
    </row>
    <row r="449" spans="1:9" x14ac:dyDescent="0.25">
      <c r="A449" s="1">
        <v>49088</v>
      </c>
      <c r="B449">
        <f t="shared" si="6"/>
        <v>27.704399999999985</v>
      </c>
      <c r="C449" t="s">
        <v>15</v>
      </c>
      <c r="D449">
        <v>12</v>
      </c>
      <c r="E449">
        <v>8.9</v>
      </c>
      <c r="F449">
        <f>IF(martianeum4[[#This Row],[zawartosc '[%']]]&gt;=1,martianeum4[[#This Row],[masa '[kg']]]*martianeum4[[#This Row],[zawartosc '[%']]]*0.01,0)</f>
        <v>1.0680000000000001</v>
      </c>
      <c r="G449">
        <f>martianeum4[[#This Row],[stan_magazynu '[kg']]]+martianeum4[[#This Row],[ile_kg_materiału_z_ładunku]]</f>
        <v>28.772399999999987</v>
      </c>
      <c r="H449">
        <f>IF(martianeum4[[#This Row],[stan_po_wydobyciu_z_ładunku]]&gt;=100,100,0)</f>
        <v>0</v>
      </c>
      <c r="I449">
        <f>martianeum4[[#This Row],[stan_po_wydobyciu_z_ładunku]]-martianeum4[[#This Row],[ile_zabiera_na_orbite]]</f>
        <v>28.772399999999987</v>
      </c>
    </row>
    <row r="450" spans="1:9" x14ac:dyDescent="0.25">
      <c r="A450" s="1">
        <v>49089</v>
      </c>
      <c r="B450">
        <f t="shared" si="6"/>
        <v>28.772399999999987</v>
      </c>
      <c r="C450" t="s">
        <v>11</v>
      </c>
      <c r="D450">
        <v>28.9</v>
      </c>
      <c r="E450">
        <v>13.9</v>
      </c>
      <c r="F450">
        <f>IF(martianeum4[[#This Row],[zawartosc '[%']]]&gt;=1,martianeum4[[#This Row],[masa '[kg']]]*martianeum4[[#This Row],[zawartosc '[%']]]*0.01,0)</f>
        <v>4.0171000000000001</v>
      </c>
      <c r="G450">
        <f>martianeum4[[#This Row],[stan_magazynu '[kg']]]+martianeum4[[#This Row],[ile_kg_materiału_z_ładunku]]</f>
        <v>32.78949999999999</v>
      </c>
      <c r="H450">
        <f>IF(martianeum4[[#This Row],[stan_po_wydobyciu_z_ładunku]]&gt;=100,100,0)</f>
        <v>0</v>
      </c>
      <c r="I450">
        <f>martianeum4[[#This Row],[stan_po_wydobyciu_z_ładunku]]-martianeum4[[#This Row],[ile_zabiera_na_orbite]]</f>
        <v>32.78949999999999</v>
      </c>
    </row>
    <row r="451" spans="1:9" x14ac:dyDescent="0.25">
      <c r="A451" s="1">
        <v>49090</v>
      </c>
      <c r="B451">
        <f t="shared" si="6"/>
        <v>32.78949999999999</v>
      </c>
      <c r="C451" t="s">
        <v>22</v>
      </c>
      <c r="D451">
        <v>25.2</v>
      </c>
      <c r="E451">
        <v>0</v>
      </c>
      <c r="F451">
        <f>IF(martianeum4[[#This Row],[zawartosc '[%']]]&gt;=1,martianeum4[[#This Row],[masa '[kg']]]*martianeum4[[#This Row],[zawartosc '[%']]]*0.01,0)</f>
        <v>0</v>
      </c>
      <c r="G451">
        <f>martianeum4[[#This Row],[stan_magazynu '[kg']]]+martianeum4[[#This Row],[ile_kg_materiału_z_ładunku]]</f>
        <v>32.78949999999999</v>
      </c>
      <c r="H451">
        <f>IF(martianeum4[[#This Row],[stan_po_wydobyciu_z_ładunku]]&gt;=100,100,0)</f>
        <v>0</v>
      </c>
      <c r="I451">
        <f>martianeum4[[#This Row],[stan_po_wydobyciu_z_ładunku]]-martianeum4[[#This Row],[ile_zabiera_na_orbite]]</f>
        <v>32.78949999999999</v>
      </c>
    </row>
    <row r="452" spans="1:9" x14ac:dyDescent="0.25">
      <c r="A452" s="1">
        <v>49091</v>
      </c>
      <c r="B452">
        <f t="shared" ref="B452:B515" si="7">I451</f>
        <v>32.78949999999999</v>
      </c>
      <c r="C452" t="s">
        <v>11</v>
      </c>
      <c r="D452">
        <v>18.600000000000001</v>
      </c>
      <c r="E452">
        <v>1.8</v>
      </c>
      <c r="F452">
        <f>IF(martianeum4[[#This Row],[zawartosc '[%']]]&gt;=1,martianeum4[[#This Row],[masa '[kg']]]*martianeum4[[#This Row],[zawartosc '[%']]]*0.01,0)</f>
        <v>0.33480000000000004</v>
      </c>
      <c r="G452">
        <f>martianeum4[[#This Row],[stan_magazynu '[kg']]]+martianeum4[[#This Row],[ile_kg_materiału_z_ładunku]]</f>
        <v>33.124299999999991</v>
      </c>
      <c r="H452">
        <f>IF(martianeum4[[#This Row],[stan_po_wydobyciu_z_ładunku]]&gt;=100,100,0)</f>
        <v>0</v>
      </c>
      <c r="I452">
        <f>martianeum4[[#This Row],[stan_po_wydobyciu_z_ładunku]]-martianeum4[[#This Row],[ile_zabiera_na_orbite]]</f>
        <v>33.124299999999991</v>
      </c>
    </row>
    <row r="453" spans="1:9" x14ac:dyDescent="0.25">
      <c r="A453" s="1">
        <v>49092</v>
      </c>
      <c r="B453">
        <f t="shared" si="7"/>
        <v>33.124299999999991</v>
      </c>
      <c r="C453" t="s">
        <v>26</v>
      </c>
      <c r="D453">
        <v>20</v>
      </c>
      <c r="E453">
        <v>2.4</v>
      </c>
      <c r="F453">
        <f>IF(martianeum4[[#This Row],[zawartosc '[%']]]&gt;=1,martianeum4[[#This Row],[masa '[kg']]]*martianeum4[[#This Row],[zawartosc '[%']]]*0.01,0)</f>
        <v>0.48</v>
      </c>
      <c r="G453">
        <f>martianeum4[[#This Row],[stan_magazynu '[kg']]]+martianeum4[[#This Row],[ile_kg_materiału_z_ładunku]]</f>
        <v>33.604299999999988</v>
      </c>
      <c r="H453">
        <f>IF(martianeum4[[#This Row],[stan_po_wydobyciu_z_ładunku]]&gt;=100,100,0)</f>
        <v>0</v>
      </c>
      <c r="I453">
        <f>martianeum4[[#This Row],[stan_po_wydobyciu_z_ładunku]]-martianeum4[[#This Row],[ile_zabiera_na_orbite]]</f>
        <v>33.604299999999988</v>
      </c>
    </row>
    <row r="454" spans="1:9" x14ac:dyDescent="0.25">
      <c r="A454" s="1">
        <v>49093</v>
      </c>
      <c r="B454">
        <f t="shared" si="7"/>
        <v>33.604299999999988</v>
      </c>
      <c r="C454" t="s">
        <v>9</v>
      </c>
      <c r="D454">
        <v>14.3</v>
      </c>
      <c r="E454">
        <v>3.9</v>
      </c>
      <c r="F454">
        <f>IF(martianeum4[[#This Row],[zawartosc '[%']]]&gt;=1,martianeum4[[#This Row],[masa '[kg']]]*martianeum4[[#This Row],[zawartosc '[%']]]*0.01,0)</f>
        <v>0.55770000000000008</v>
      </c>
      <c r="G454">
        <f>martianeum4[[#This Row],[stan_magazynu '[kg']]]+martianeum4[[#This Row],[ile_kg_materiału_z_ładunku]]</f>
        <v>34.161999999999985</v>
      </c>
      <c r="H454">
        <f>IF(martianeum4[[#This Row],[stan_po_wydobyciu_z_ładunku]]&gt;=100,100,0)</f>
        <v>0</v>
      </c>
      <c r="I454">
        <f>martianeum4[[#This Row],[stan_po_wydobyciu_z_ładunku]]-martianeum4[[#This Row],[ile_zabiera_na_orbite]]</f>
        <v>34.161999999999985</v>
      </c>
    </row>
    <row r="455" spans="1:9" x14ac:dyDescent="0.25">
      <c r="A455" s="1">
        <v>49094</v>
      </c>
      <c r="B455">
        <f t="shared" si="7"/>
        <v>34.161999999999985</v>
      </c>
      <c r="C455" t="s">
        <v>10</v>
      </c>
      <c r="D455">
        <v>28.8</v>
      </c>
      <c r="E455">
        <v>25.1</v>
      </c>
      <c r="F455">
        <f>IF(martianeum4[[#This Row],[zawartosc '[%']]]&gt;=1,martianeum4[[#This Row],[masa '[kg']]]*martianeum4[[#This Row],[zawartosc '[%']]]*0.01,0)</f>
        <v>7.2288000000000014</v>
      </c>
      <c r="G455">
        <f>martianeum4[[#This Row],[stan_magazynu '[kg']]]+martianeum4[[#This Row],[ile_kg_materiału_z_ładunku]]</f>
        <v>41.390799999999984</v>
      </c>
      <c r="H455">
        <f>IF(martianeum4[[#This Row],[stan_po_wydobyciu_z_ładunku]]&gt;=100,100,0)</f>
        <v>0</v>
      </c>
      <c r="I455">
        <f>martianeum4[[#This Row],[stan_po_wydobyciu_z_ładunku]]-martianeum4[[#This Row],[ile_zabiera_na_orbite]]</f>
        <v>41.390799999999984</v>
      </c>
    </row>
    <row r="456" spans="1:9" x14ac:dyDescent="0.25">
      <c r="A456" s="1">
        <v>49095</v>
      </c>
      <c r="B456">
        <f t="shared" si="7"/>
        <v>41.390799999999984</v>
      </c>
      <c r="C456" t="s">
        <v>19</v>
      </c>
      <c r="D456">
        <v>26.8</v>
      </c>
      <c r="E456">
        <v>10.8</v>
      </c>
      <c r="F456">
        <f>IF(martianeum4[[#This Row],[zawartosc '[%']]]&gt;=1,martianeum4[[#This Row],[masa '[kg']]]*martianeum4[[#This Row],[zawartosc '[%']]]*0.01,0)</f>
        <v>2.8944000000000005</v>
      </c>
      <c r="G456">
        <f>martianeum4[[#This Row],[stan_magazynu '[kg']]]+martianeum4[[#This Row],[ile_kg_materiału_z_ładunku]]</f>
        <v>44.285199999999982</v>
      </c>
      <c r="H456">
        <f>IF(martianeum4[[#This Row],[stan_po_wydobyciu_z_ładunku]]&gt;=100,100,0)</f>
        <v>0</v>
      </c>
      <c r="I456">
        <f>martianeum4[[#This Row],[stan_po_wydobyciu_z_ładunku]]-martianeum4[[#This Row],[ile_zabiera_na_orbite]]</f>
        <v>44.285199999999982</v>
      </c>
    </row>
    <row r="457" spans="1:9" x14ac:dyDescent="0.25">
      <c r="A457" s="1">
        <v>49096</v>
      </c>
      <c r="B457">
        <f t="shared" si="7"/>
        <v>44.285199999999982</v>
      </c>
      <c r="C457" t="s">
        <v>19</v>
      </c>
      <c r="D457">
        <v>20.399999999999999</v>
      </c>
      <c r="E457">
        <v>0</v>
      </c>
      <c r="F457">
        <f>IF(martianeum4[[#This Row],[zawartosc '[%']]]&gt;=1,martianeum4[[#This Row],[masa '[kg']]]*martianeum4[[#This Row],[zawartosc '[%']]]*0.01,0)</f>
        <v>0</v>
      </c>
      <c r="G457">
        <f>martianeum4[[#This Row],[stan_magazynu '[kg']]]+martianeum4[[#This Row],[ile_kg_materiału_z_ładunku]]</f>
        <v>44.285199999999982</v>
      </c>
      <c r="H457">
        <f>IF(martianeum4[[#This Row],[stan_po_wydobyciu_z_ładunku]]&gt;=100,100,0)</f>
        <v>0</v>
      </c>
      <c r="I457">
        <f>martianeum4[[#This Row],[stan_po_wydobyciu_z_ładunku]]-martianeum4[[#This Row],[ile_zabiera_na_orbite]]</f>
        <v>44.285199999999982</v>
      </c>
    </row>
    <row r="458" spans="1:9" x14ac:dyDescent="0.25">
      <c r="A458" s="1">
        <v>49097</v>
      </c>
      <c r="B458">
        <f t="shared" si="7"/>
        <v>44.285199999999982</v>
      </c>
      <c r="C458" t="s">
        <v>22</v>
      </c>
      <c r="D458">
        <v>14.1</v>
      </c>
      <c r="E458">
        <v>4.5</v>
      </c>
      <c r="F458">
        <f>IF(martianeum4[[#This Row],[zawartosc '[%']]]&gt;=1,martianeum4[[#This Row],[masa '[kg']]]*martianeum4[[#This Row],[zawartosc '[%']]]*0.01,0)</f>
        <v>0.63449999999999995</v>
      </c>
      <c r="G458">
        <f>martianeum4[[#This Row],[stan_magazynu '[kg']]]+martianeum4[[#This Row],[ile_kg_materiału_z_ładunku]]</f>
        <v>44.919699999999985</v>
      </c>
      <c r="H458">
        <f>IF(martianeum4[[#This Row],[stan_po_wydobyciu_z_ładunku]]&gt;=100,100,0)</f>
        <v>0</v>
      </c>
      <c r="I458">
        <f>martianeum4[[#This Row],[stan_po_wydobyciu_z_ładunku]]-martianeum4[[#This Row],[ile_zabiera_na_orbite]]</f>
        <v>44.919699999999985</v>
      </c>
    </row>
    <row r="459" spans="1:9" x14ac:dyDescent="0.25">
      <c r="A459" s="1">
        <v>49098</v>
      </c>
      <c r="B459">
        <f t="shared" si="7"/>
        <v>44.919699999999985</v>
      </c>
      <c r="C459" t="s">
        <v>14</v>
      </c>
      <c r="D459">
        <v>28.1</v>
      </c>
      <c r="E459">
        <v>6.3</v>
      </c>
      <c r="F459">
        <f>IF(martianeum4[[#This Row],[zawartosc '[%']]]&gt;=1,martianeum4[[#This Row],[masa '[kg']]]*martianeum4[[#This Row],[zawartosc '[%']]]*0.01,0)</f>
        <v>1.7703</v>
      </c>
      <c r="G459">
        <f>martianeum4[[#This Row],[stan_magazynu '[kg']]]+martianeum4[[#This Row],[ile_kg_materiału_z_ładunku]]</f>
        <v>46.689999999999984</v>
      </c>
      <c r="H459">
        <f>IF(martianeum4[[#This Row],[stan_po_wydobyciu_z_ładunku]]&gt;=100,100,0)</f>
        <v>0</v>
      </c>
      <c r="I459">
        <f>martianeum4[[#This Row],[stan_po_wydobyciu_z_ładunku]]-martianeum4[[#This Row],[ile_zabiera_na_orbite]]</f>
        <v>46.689999999999984</v>
      </c>
    </row>
    <row r="460" spans="1:9" x14ac:dyDescent="0.25">
      <c r="A460" s="1">
        <v>49099</v>
      </c>
      <c r="B460">
        <f t="shared" si="7"/>
        <v>46.689999999999984</v>
      </c>
      <c r="C460" t="s">
        <v>13</v>
      </c>
      <c r="D460">
        <v>15.7</v>
      </c>
      <c r="E460">
        <v>11.5</v>
      </c>
      <c r="F460">
        <f>IF(martianeum4[[#This Row],[zawartosc '[%']]]&gt;=1,martianeum4[[#This Row],[masa '[kg']]]*martianeum4[[#This Row],[zawartosc '[%']]]*0.01,0)</f>
        <v>1.8054999999999999</v>
      </c>
      <c r="G460">
        <f>martianeum4[[#This Row],[stan_magazynu '[kg']]]+martianeum4[[#This Row],[ile_kg_materiału_z_ładunku]]</f>
        <v>48.495499999999986</v>
      </c>
      <c r="H460">
        <f>IF(martianeum4[[#This Row],[stan_po_wydobyciu_z_ładunku]]&gt;=100,100,0)</f>
        <v>0</v>
      </c>
      <c r="I460">
        <f>martianeum4[[#This Row],[stan_po_wydobyciu_z_ładunku]]-martianeum4[[#This Row],[ile_zabiera_na_orbite]]</f>
        <v>48.495499999999986</v>
      </c>
    </row>
    <row r="461" spans="1:9" x14ac:dyDescent="0.25">
      <c r="A461" s="1">
        <v>49100</v>
      </c>
      <c r="B461">
        <f t="shared" si="7"/>
        <v>48.495499999999986</v>
      </c>
      <c r="C461" t="s">
        <v>29</v>
      </c>
      <c r="D461">
        <v>27.7</v>
      </c>
      <c r="E461">
        <v>0.6</v>
      </c>
      <c r="F461">
        <f>IF(martianeum4[[#This Row],[zawartosc '[%']]]&gt;=1,martianeum4[[#This Row],[masa '[kg']]]*martianeum4[[#This Row],[zawartosc '[%']]]*0.01,0)</f>
        <v>0</v>
      </c>
      <c r="G461">
        <f>martianeum4[[#This Row],[stan_magazynu '[kg']]]+martianeum4[[#This Row],[ile_kg_materiału_z_ładunku]]</f>
        <v>48.495499999999986</v>
      </c>
      <c r="H461">
        <f>IF(martianeum4[[#This Row],[stan_po_wydobyciu_z_ładunku]]&gt;=100,100,0)</f>
        <v>0</v>
      </c>
      <c r="I461">
        <f>martianeum4[[#This Row],[stan_po_wydobyciu_z_ładunku]]-martianeum4[[#This Row],[ile_zabiera_na_orbite]]</f>
        <v>48.495499999999986</v>
      </c>
    </row>
    <row r="462" spans="1:9" x14ac:dyDescent="0.25">
      <c r="A462" s="1">
        <v>49101</v>
      </c>
      <c r="B462">
        <f t="shared" si="7"/>
        <v>48.495499999999986</v>
      </c>
      <c r="C462" t="s">
        <v>7</v>
      </c>
      <c r="D462">
        <v>22.9</v>
      </c>
      <c r="E462">
        <v>22.6</v>
      </c>
      <c r="F462">
        <f>IF(martianeum4[[#This Row],[zawartosc '[%']]]&gt;=1,martianeum4[[#This Row],[masa '[kg']]]*martianeum4[[#This Row],[zawartosc '[%']]]*0.01,0)</f>
        <v>5.1753999999999998</v>
      </c>
      <c r="G462">
        <f>martianeum4[[#This Row],[stan_magazynu '[kg']]]+martianeum4[[#This Row],[ile_kg_materiału_z_ładunku]]</f>
        <v>53.670899999999989</v>
      </c>
      <c r="H462">
        <f>IF(martianeum4[[#This Row],[stan_po_wydobyciu_z_ładunku]]&gt;=100,100,0)</f>
        <v>0</v>
      </c>
      <c r="I462">
        <f>martianeum4[[#This Row],[stan_po_wydobyciu_z_ładunku]]-martianeum4[[#This Row],[ile_zabiera_na_orbite]]</f>
        <v>53.670899999999989</v>
      </c>
    </row>
    <row r="463" spans="1:9" x14ac:dyDescent="0.25">
      <c r="A463" s="1">
        <v>49102</v>
      </c>
      <c r="B463">
        <f t="shared" si="7"/>
        <v>53.670899999999989</v>
      </c>
      <c r="C463" t="s">
        <v>13</v>
      </c>
      <c r="D463">
        <v>10.3</v>
      </c>
      <c r="E463">
        <v>0</v>
      </c>
      <c r="F463">
        <f>IF(martianeum4[[#This Row],[zawartosc '[%']]]&gt;=1,martianeum4[[#This Row],[masa '[kg']]]*martianeum4[[#This Row],[zawartosc '[%']]]*0.01,0)</f>
        <v>0</v>
      </c>
      <c r="G463">
        <f>martianeum4[[#This Row],[stan_magazynu '[kg']]]+martianeum4[[#This Row],[ile_kg_materiału_z_ładunku]]</f>
        <v>53.670899999999989</v>
      </c>
      <c r="H463">
        <f>IF(martianeum4[[#This Row],[stan_po_wydobyciu_z_ładunku]]&gt;=100,100,0)</f>
        <v>0</v>
      </c>
      <c r="I463">
        <f>martianeum4[[#This Row],[stan_po_wydobyciu_z_ładunku]]-martianeum4[[#This Row],[ile_zabiera_na_orbite]]</f>
        <v>53.670899999999989</v>
      </c>
    </row>
    <row r="464" spans="1:9" x14ac:dyDescent="0.25">
      <c r="A464" s="1">
        <v>49103</v>
      </c>
      <c r="B464">
        <f t="shared" si="7"/>
        <v>53.670899999999989</v>
      </c>
      <c r="C464" t="s">
        <v>23</v>
      </c>
      <c r="D464">
        <v>28.4</v>
      </c>
      <c r="E464">
        <v>4</v>
      </c>
      <c r="F464">
        <f>IF(martianeum4[[#This Row],[zawartosc '[%']]]&gt;=1,martianeum4[[#This Row],[masa '[kg']]]*martianeum4[[#This Row],[zawartosc '[%']]]*0.01,0)</f>
        <v>1.1359999999999999</v>
      </c>
      <c r="G464">
        <f>martianeum4[[#This Row],[stan_magazynu '[kg']]]+martianeum4[[#This Row],[ile_kg_materiału_z_ładunku]]</f>
        <v>54.806899999999992</v>
      </c>
      <c r="H464">
        <f>IF(martianeum4[[#This Row],[stan_po_wydobyciu_z_ładunku]]&gt;=100,100,0)</f>
        <v>0</v>
      </c>
      <c r="I464">
        <f>martianeum4[[#This Row],[stan_po_wydobyciu_z_ładunku]]-martianeum4[[#This Row],[ile_zabiera_na_orbite]]</f>
        <v>54.806899999999992</v>
      </c>
    </row>
    <row r="465" spans="1:9" x14ac:dyDescent="0.25">
      <c r="A465" s="1">
        <v>49104</v>
      </c>
      <c r="B465">
        <f t="shared" si="7"/>
        <v>54.806899999999992</v>
      </c>
      <c r="C465" t="s">
        <v>18</v>
      </c>
      <c r="D465">
        <v>18.7</v>
      </c>
      <c r="E465">
        <v>15</v>
      </c>
      <c r="F465">
        <f>IF(martianeum4[[#This Row],[zawartosc '[%']]]&gt;=1,martianeum4[[#This Row],[masa '[kg']]]*martianeum4[[#This Row],[zawartosc '[%']]]*0.01,0)</f>
        <v>2.8050000000000002</v>
      </c>
      <c r="G465">
        <f>martianeum4[[#This Row],[stan_magazynu '[kg']]]+martianeum4[[#This Row],[ile_kg_materiału_z_ładunku]]</f>
        <v>57.611899999999991</v>
      </c>
      <c r="H465">
        <f>IF(martianeum4[[#This Row],[stan_po_wydobyciu_z_ładunku]]&gt;=100,100,0)</f>
        <v>0</v>
      </c>
      <c r="I465">
        <f>martianeum4[[#This Row],[stan_po_wydobyciu_z_ładunku]]-martianeum4[[#This Row],[ile_zabiera_na_orbite]]</f>
        <v>57.611899999999991</v>
      </c>
    </row>
    <row r="466" spans="1:9" x14ac:dyDescent="0.25">
      <c r="A466" s="1">
        <v>49105</v>
      </c>
      <c r="B466">
        <f t="shared" si="7"/>
        <v>57.611899999999991</v>
      </c>
      <c r="C466" t="s">
        <v>19</v>
      </c>
      <c r="D466">
        <v>13.7</v>
      </c>
      <c r="E466">
        <v>9.4</v>
      </c>
      <c r="F466">
        <f>IF(martianeum4[[#This Row],[zawartosc '[%']]]&gt;=1,martianeum4[[#This Row],[masa '[kg']]]*martianeum4[[#This Row],[zawartosc '[%']]]*0.01,0)</f>
        <v>1.2878000000000001</v>
      </c>
      <c r="G466">
        <f>martianeum4[[#This Row],[stan_magazynu '[kg']]]+martianeum4[[#This Row],[ile_kg_materiału_z_ładunku]]</f>
        <v>58.899699999999989</v>
      </c>
      <c r="H466">
        <f>IF(martianeum4[[#This Row],[stan_po_wydobyciu_z_ładunku]]&gt;=100,100,0)</f>
        <v>0</v>
      </c>
      <c r="I466">
        <f>martianeum4[[#This Row],[stan_po_wydobyciu_z_ładunku]]-martianeum4[[#This Row],[ile_zabiera_na_orbite]]</f>
        <v>58.899699999999989</v>
      </c>
    </row>
    <row r="467" spans="1:9" x14ac:dyDescent="0.25">
      <c r="A467" s="1">
        <v>49106</v>
      </c>
      <c r="B467">
        <f t="shared" si="7"/>
        <v>58.899699999999989</v>
      </c>
      <c r="C467" t="s">
        <v>14</v>
      </c>
      <c r="D467">
        <v>16.3</v>
      </c>
      <c r="E467">
        <v>3.6</v>
      </c>
      <c r="F467">
        <f>IF(martianeum4[[#This Row],[zawartosc '[%']]]&gt;=1,martianeum4[[#This Row],[masa '[kg']]]*martianeum4[[#This Row],[zawartosc '[%']]]*0.01,0)</f>
        <v>0.5868000000000001</v>
      </c>
      <c r="G467">
        <f>martianeum4[[#This Row],[stan_magazynu '[kg']]]+martianeum4[[#This Row],[ile_kg_materiału_z_ładunku]]</f>
        <v>59.486499999999985</v>
      </c>
      <c r="H467">
        <f>IF(martianeum4[[#This Row],[stan_po_wydobyciu_z_ładunku]]&gt;=100,100,0)</f>
        <v>0</v>
      </c>
      <c r="I467">
        <f>martianeum4[[#This Row],[stan_po_wydobyciu_z_ładunku]]-martianeum4[[#This Row],[ile_zabiera_na_orbite]]</f>
        <v>59.486499999999985</v>
      </c>
    </row>
    <row r="468" spans="1:9" x14ac:dyDescent="0.25">
      <c r="A468" s="1">
        <v>49107</v>
      </c>
      <c r="B468">
        <f t="shared" si="7"/>
        <v>59.486499999999985</v>
      </c>
      <c r="C468" t="s">
        <v>27</v>
      </c>
      <c r="D468">
        <v>14</v>
      </c>
      <c r="E468">
        <v>0</v>
      </c>
      <c r="F468">
        <f>IF(martianeum4[[#This Row],[zawartosc '[%']]]&gt;=1,martianeum4[[#This Row],[masa '[kg']]]*martianeum4[[#This Row],[zawartosc '[%']]]*0.01,0)</f>
        <v>0</v>
      </c>
      <c r="G468">
        <f>martianeum4[[#This Row],[stan_magazynu '[kg']]]+martianeum4[[#This Row],[ile_kg_materiału_z_ładunku]]</f>
        <v>59.486499999999985</v>
      </c>
      <c r="H468">
        <f>IF(martianeum4[[#This Row],[stan_po_wydobyciu_z_ładunku]]&gt;=100,100,0)</f>
        <v>0</v>
      </c>
      <c r="I468">
        <f>martianeum4[[#This Row],[stan_po_wydobyciu_z_ładunku]]-martianeum4[[#This Row],[ile_zabiera_na_orbite]]</f>
        <v>59.486499999999985</v>
      </c>
    </row>
    <row r="469" spans="1:9" x14ac:dyDescent="0.25">
      <c r="A469" s="1">
        <v>49108</v>
      </c>
      <c r="B469">
        <f t="shared" si="7"/>
        <v>59.486499999999985</v>
      </c>
      <c r="C469" t="s">
        <v>15</v>
      </c>
      <c r="D469">
        <v>26</v>
      </c>
      <c r="E469">
        <v>5.5</v>
      </c>
      <c r="F469">
        <f>IF(martianeum4[[#This Row],[zawartosc '[%']]]&gt;=1,martianeum4[[#This Row],[masa '[kg']]]*martianeum4[[#This Row],[zawartosc '[%']]]*0.01,0)</f>
        <v>1.43</v>
      </c>
      <c r="G469">
        <f>martianeum4[[#This Row],[stan_magazynu '[kg']]]+martianeum4[[#This Row],[ile_kg_materiału_z_ładunku]]</f>
        <v>60.916499999999985</v>
      </c>
      <c r="H469">
        <f>IF(martianeum4[[#This Row],[stan_po_wydobyciu_z_ładunku]]&gt;=100,100,0)</f>
        <v>0</v>
      </c>
      <c r="I469">
        <f>martianeum4[[#This Row],[stan_po_wydobyciu_z_ładunku]]-martianeum4[[#This Row],[ile_zabiera_na_orbite]]</f>
        <v>60.916499999999985</v>
      </c>
    </row>
    <row r="470" spans="1:9" x14ac:dyDescent="0.25">
      <c r="A470" s="1">
        <v>49109</v>
      </c>
      <c r="B470">
        <f t="shared" si="7"/>
        <v>60.916499999999985</v>
      </c>
      <c r="C470" t="s">
        <v>19</v>
      </c>
      <c r="D470">
        <v>27</v>
      </c>
      <c r="E470">
        <v>38.6</v>
      </c>
      <c r="F470">
        <f>IF(martianeum4[[#This Row],[zawartosc '[%']]]&gt;=1,martianeum4[[#This Row],[masa '[kg']]]*martianeum4[[#This Row],[zawartosc '[%']]]*0.01,0)</f>
        <v>10.422000000000001</v>
      </c>
      <c r="G470">
        <f>martianeum4[[#This Row],[stan_magazynu '[kg']]]+martianeum4[[#This Row],[ile_kg_materiału_z_ładunku]]</f>
        <v>71.338499999999982</v>
      </c>
      <c r="H470">
        <f>IF(martianeum4[[#This Row],[stan_po_wydobyciu_z_ładunku]]&gt;=100,100,0)</f>
        <v>0</v>
      </c>
      <c r="I470">
        <f>martianeum4[[#This Row],[stan_po_wydobyciu_z_ładunku]]-martianeum4[[#This Row],[ile_zabiera_na_orbite]]</f>
        <v>71.338499999999982</v>
      </c>
    </row>
    <row r="471" spans="1:9" x14ac:dyDescent="0.25">
      <c r="A471" s="1">
        <v>49110</v>
      </c>
      <c r="B471">
        <f t="shared" si="7"/>
        <v>71.338499999999982</v>
      </c>
      <c r="C471" t="s">
        <v>10</v>
      </c>
      <c r="D471">
        <v>26.6</v>
      </c>
      <c r="E471">
        <v>49.7</v>
      </c>
      <c r="F471">
        <f>IF(martianeum4[[#This Row],[zawartosc '[%']]]&gt;=1,martianeum4[[#This Row],[masa '[kg']]]*martianeum4[[#This Row],[zawartosc '[%']]]*0.01,0)</f>
        <v>13.220200000000002</v>
      </c>
      <c r="G471">
        <f>martianeum4[[#This Row],[stan_magazynu '[kg']]]+martianeum4[[#This Row],[ile_kg_materiału_z_ładunku]]</f>
        <v>84.558699999999988</v>
      </c>
      <c r="H471">
        <f>IF(martianeum4[[#This Row],[stan_po_wydobyciu_z_ładunku]]&gt;=100,100,0)</f>
        <v>0</v>
      </c>
      <c r="I471">
        <f>martianeum4[[#This Row],[stan_po_wydobyciu_z_ładunku]]-martianeum4[[#This Row],[ile_zabiera_na_orbite]]</f>
        <v>84.558699999999988</v>
      </c>
    </row>
    <row r="472" spans="1:9" x14ac:dyDescent="0.25">
      <c r="A472" s="1">
        <v>49111</v>
      </c>
      <c r="B472">
        <f t="shared" si="7"/>
        <v>84.558699999999988</v>
      </c>
      <c r="C472" t="s">
        <v>19</v>
      </c>
      <c r="D472">
        <v>20.9</v>
      </c>
      <c r="E472">
        <v>30</v>
      </c>
      <c r="F472">
        <f>IF(martianeum4[[#This Row],[zawartosc '[%']]]&gt;=1,martianeum4[[#This Row],[masa '[kg']]]*martianeum4[[#This Row],[zawartosc '[%']]]*0.01,0)</f>
        <v>6.2700000000000005</v>
      </c>
      <c r="G472">
        <f>martianeum4[[#This Row],[stan_magazynu '[kg']]]+martianeum4[[#This Row],[ile_kg_materiału_z_ładunku]]</f>
        <v>90.828699999999984</v>
      </c>
      <c r="H472">
        <f>IF(martianeum4[[#This Row],[stan_po_wydobyciu_z_ładunku]]&gt;=100,100,0)</f>
        <v>0</v>
      </c>
      <c r="I472">
        <f>martianeum4[[#This Row],[stan_po_wydobyciu_z_ładunku]]-martianeum4[[#This Row],[ile_zabiera_na_orbite]]</f>
        <v>90.828699999999984</v>
      </c>
    </row>
    <row r="473" spans="1:9" x14ac:dyDescent="0.25">
      <c r="A473" s="1">
        <v>49112</v>
      </c>
      <c r="B473">
        <f t="shared" si="7"/>
        <v>90.828699999999984</v>
      </c>
      <c r="C473" t="s">
        <v>22</v>
      </c>
      <c r="D473">
        <v>28.5</v>
      </c>
      <c r="E473">
        <v>5.3</v>
      </c>
      <c r="F473">
        <f>IF(martianeum4[[#This Row],[zawartosc '[%']]]&gt;=1,martianeum4[[#This Row],[masa '[kg']]]*martianeum4[[#This Row],[zawartosc '[%']]]*0.01,0)</f>
        <v>1.5105</v>
      </c>
      <c r="G473">
        <f>martianeum4[[#This Row],[stan_magazynu '[kg']]]+martianeum4[[#This Row],[ile_kg_materiału_z_ładunku]]</f>
        <v>92.339199999999977</v>
      </c>
      <c r="H473">
        <f>IF(martianeum4[[#This Row],[stan_po_wydobyciu_z_ładunku]]&gt;=100,100,0)</f>
        <v>0</v>
      </c>
      <c r="I473">
        <f>martianeum4[[#This Row],[stan_po_wydobyciu_z_ładunku]]-martianeum4[[#This Row],[ile_zabiera_na_orbite]]</f>
        <v>92.339199999999977</v>
      </c>
    </row>
    <row r="474" spans="1:9" x14ac:dyDescent="0.25">
      <c r="A474" s="1">
        <v>49113</v>
      </c>
      <c r="B474">
        <f t="shared" si="7"/>
        <v>92.339199999999977</v>
      </c>
      <c r="C474" t="s">
        <v>5</v>
      </c>
      <c r="D474">
        <v>10.4</v>
      </c>
      <c r="E474">
        <v>0</v>
      </c>
      <c r="F474">
        <f>IF(martianeum4[[#This Row],[zawartosc '[%']]]&gt;=1,martianeum4[[#This Row],[masa '[kg']]]*martianeum4[[#This Row],[zawartosc '[%']]]*0.01,0)</f>
        <v>0</v>
      </c>
      <c r="G474">
        <f>martianeum4[[#This Row],[stan_magazynu '[kg']]]+martianeum4[[#This Row],[ile_kg_materiału_z_ładunku]]</f>
        <v>92.339199999999977</v>
      </c>
      <c r="H474">
        <f>IF(martianeum4[[#This Row],[stan_po_wydobyciu_z_ładunku]]&gt;=100,100,0)</f>
        <v>0</v>
      </c>
      <c r="I474">
        <f>martianeum4[[#This Row],[stan_po_wydobyciu_z_ładunku]]-martianeum4[[#This Row],[ile_zabiera_na_orbite]]</f>
        <v>92.339199999999977</v>
      </c>
    </row>
    <row r="475" spans="1:9" x14ac:dyDescent="0.25">
      <c r="A475" s="1">
        <v>49114</v>
      </c>
      <c r="B475">
        <f t="shared" si="7"/>
        <v>92.339199999999977</v>
      </c>
      <c r="C475" t="s">
        <v>18</v>
      </c>
      <c r="D475">
        <v>25.9</v>
      </c>
      <c r="E475">
        <v>9.1999999999999993</v>
      </c>
      <c r="F475">
        <f>IF(martianeum4[[#This Row],[zawartosc '[%']]]&gt;=1,martianeum4[[#This Row],[masa '[kg']]]*martianeum4[[#This Row],[zawartosc '[%']]]*0.01,0)</f>
        <v>2.3827999999999996</v>
      </c>
      <c r="G475">
        <f>martianeum4[[#This Row],[stan_magazynu '[kg']]]+martianeum4[[#This Row],[ile_kg_materiału_z_ładunku]]</f>
        <v>94.72199999999998</v>
      </c>
      <c r="H475">
        <f>IF(martianeum4[[#This Row],[stan_po_wydobyciu_z_ładunku]]&gt;=100,100,0)</f>
        <v>0</v>
      </c>
      <c r="I475">
        <f>martianeum4[[#This Row],[stan_po_wydobyciu_z_ładunku]]-martianeum4[[#This Row],[ile_zabiera_na_orbite]]</f>
        <v>94.72199999999998</v>
      </c>
    </row>
    <row r="476" spans="1:9" x14ac:dyDescent="0.25">
      <c r="A476" s="1">
        <v>49115</v>
      </c>
      <c r="B476">
        <f t="shared" si="7"/>
        <v>94.72199999999998</v>
      </c>
      <c r="C476" t="s">
        <v>11</v>
      </c>
      <c r="D476">
        <v>24.6</v>
      </c>
      <c r="E476">
        <v>11</v>
      </c>
      <c r="F476">
        <f>IF(martianeum4[[#This Row],[zawartosc '[%']]]&gt;=1,martianeum4[[#This Row],[masa '[kg']]]*martianeum4[[#This Row],[zawartosc '[%']]]*0.01,0)</f>
        <v>2.7060000000000004</v>
      </c>
      <c r="G476">
        <f>martianeum4[[#This Row],[stan_magazynu '[kg']]]+martianeum4[[#This Row],[ile_kg_materiału_z_ładunku]]</f>
        <v>97.427999999999983</v>
      </c>
      <c r="H476">
        <f>IF(martianeum4[[#This Row],[stan_po_wydobyciu_z_ładunku]]&gt;=100,100,0)</f>
        <v>0</v>
      </c>
      <c r="I476">
        <f>martianeum4[[#This Row],[stan_po_wydobyciu_z_ładunku]]-martianeum4[[#This Row],[ile_zabiera_na_orbite]]</f>
        <v>97.427999999999983</v>
      </c>
    </row>
    <row r="477" spans="1:9" x14ac:dyDescent="0.25">
      <c r="A477" s="1">
        <v>49116</v>
      </c>
      <c r="B477">
        <f t="shared" si="7"/>
        <v>97.427999999999983</v>
      </c>
      <c r="C477" t="s">
        <v>16</v>
      </c>
      <c r="D477">
        <v>22</v>
      </c>
      <c r="E477">
        <v>0</v>
      </c>
      <c r="F477">
        <f>IF(martianeum4[[#This Row],[zawartosc '[%']]]&gt;=1,martianeum4[[#This Row],[masa '[kg']]]*martianeum4[[#This Row],[zawartosc '[%']]]*0.01,0)</f>
        <v>0</v>
      </c>
      <c r="G477">
        <f>martianeum4[[#This Row],[stan_magazynu '[kg']]]+martianeum4[[#This Row],[ile_kg_materiału_z_ładunku]]</f>
        <v>97.427999999999983</v>
      </c>
      <c r="H477">
        <f>IF(martianeum4[[#This Row],[stan_po_wydobyciu_z_ładunku]]&gt;=100,100,0)</f>
        <v>0</v>
      </c>
      <c r="I477">
        <f>martianeum4[[#This Row],[stan_po_wydobyciu_z_ładunku]]-martianeum4[[#This Row],[ile_zabiera_na_orbite]]</f>
        <v>97.427999999999983</v>
      </c>
    </row>
    <row r="478" spans="1:9" x14ac:dyDescent="0.25">
      <c r="A478" s="1">
        <v>49117</v>
      </c>
      <c r="B478">
        <f t="shared" si="7"/>
        <v>97.427999999999983</v>
      </c>
      <c r="C478" t="s">
        <v>8</v>
      </c>
      <c r="D478">
        <v>16.8</v>
      </c>
      <c r="E478">
        <v>2.4</v>
      </c>
      <c r="F478">
        <f>IF(martianeum4[[#This Row],[zawartosc '[%']]]&gt;=1,martianeum4[[#This Row],[masa '[kg']]]*martianeum4[[#This Row],[zawartosc '[%']]]*0.01,0)</f>
        <v>0.4032</v>
      </c>
      <c r="G478">
        <f>martianeum4[[#This Row],[stan_magazynu '[kg']]]+martianeum4[[#This Row],[ile_kg_materiału_z_ładunku]]</f>
        <v>97.831199999999981</v>
      </c>
      <c r="H478">
        <f>IF(martianeum4[[#This Row],[stan_po_wydobyciu_z_ładunku]]&gt;=100,100,0)</f>
        <v>0</v>
      </c>
      <c r="I478">
        <f>martianeum4[[#This Row],[stan_po_wydobyciu_z_ładunku]]-martianeum4[[#This Row],[ile_zabiera_na_orbite]]</f>
        <v>97.831199999999981</v>
      </c>
    </row>
    <row r="479" spans="1:9" x14ac:dyDescent="0.25">
      <c r="A479" s="1">
        <v>49118</v>
      </c>
      <c r="B479">
        <f t="shared" si="7"/>
        <v>97.831199999999981</v>
      </c>
      <c r="C479" t="s">
        <v>10</v>
      </c>
      <c r="D479">
        <v>21.7</v>
      </c>
      <c r="E479">
        <v>44.1</v>
      </c>
      <c r="F479">
        <f>IF(martianeum4[[#This Row],[zawartosc '[%']]]&gt;=1,martianeum4[[#This Row],[masa '[kg']]]*martianeum4[[#This Row],[zawartosc '[%']]]*0.01,0)</f>
        <v>9.569700000000001</v>
      </c>
      <c r="G479">
        <f>martianeum4[[#This Row],[stan_magazynu '[kg']]]+martianeum4[[#This Row],[ile_kg_materiału_z_ładunku]]</f>
        <v>107.40089999999998</v>
      </c>
      <c r="H479">
        <f>IF(martianeum4[[#This Row],[stan_po_wydobyciu_z_ładunku]]&gt;=100,100,0)</f>
        <v>100</v>
      </c>
      <c r="I479">
        <f>martianeum4[[#This Row],[stan_po_wydobyciu_z_ładunku]]-martianeum4[[#This Row],[ile_zabiera_na_orbite]]</f>
        <v>7.4008999999999787</v>
      </c>
    </row>
    <row r="480" spans="1:9" x14ac:dyDescent="0.25">
      <c r="A480" s="1">
        <v>49119</v>
      </c>
      <c r="B480">
        <f t="shared" si="7"/>
        <v>7.4008999999999787</v>
      </c>
      <c r="C480" t="s">
        <v>12</v>
      </c>
      <c r="D480">
        <v>28.9</v>
      </c>
      <c r="E480">
        <v>0</v>
      </c>
      <c r="F480">
        <f>IF(martianeum4[[#This Row],[zawartosc '[%']]]&gt;=1,martianeum4[[#This Row],[masa '[kg']]]*martianeum4[[#This Row],[zawartosc '[%']]]*0.01,0)</f>
        <v>0</v>
      </c>
      <c r="G480">
        <f>martianeum4[[#This Row],[stan_magazynu '[kg']]]+martianeum4[[#This Row],[ile_kg_materiału_z_ładunku]]</f>
        <v>7.4008999999999787</v>
      </c>
      <c r="H480">
        <f>IF(martianeum4[[#This Row],[stan_po_wydobyciu_z_ładunku]]&gt;=100,100,0)</f>
        <v>0</v>
      </c>
      <c r="I480">
        <f>martianeum4[[#This Row],[stan_po_wydobyciu_z_ładunku]]-martianeum4[[#This Row],[ile_zabiera_na_orbite]]</f>
        <v>7.4008999999999787</v>
      </c>
    </row>
    <row r="481" spans="1:9" x14ac:dyDescent="0.25">
      <c r="A481" s="1">
        <v>49120</v>
      </c>
      <c r="B481">
        <f t="shared" si="7"/>
        <v>7.4008999999999787</v>
      </c>
      <c r="C481" t="s">
        <v>13</v>
      </c>
      <c r="D481">
        <v>26.6</v>
      </c>
      <c r="E481">
        <v>0.4</v>
      </c>
      <c r="F481">
        <f>IF(martianeum4[[#This Row],[zawartosc '[%']]]&gt;=1,martianeum4[[#This Row],[masa '[kg']]]*martianeum4[[#This Row],[zawartosc '[%']]]*0.01,0)</f>
        <v>0</v>
      </c>
      <c r="G481">
        <f>martianeum4[[#This Row],[stan_magazynu '[kg']]]+martianeum4[[#This Row],[ile_kg_materiału_z_ładunku]]</f>
        <v>7.4008999999999787</v>
      </c>
      <c r="H481">
        <f>IF(martianeum4[[#This Row],[stan_po_wydobyciu_z_ładunku]]&gt;=100,100,0)</f>
        <v>0</v>
      </c>
      <c r="I481">
        <f>martianeum4[[#This Row],[stan_po_wydobyciu_z_ładunku]]-martianeum4[[#This Row],[ile_zabiera_na_orbite]]</f>
        <v>7.4008999999999787</v>
      </c>
    </row>
    <row r="482" spans="1:9" x14ac:dyDescent="0.25">
      <c r="A482" s="1">
        <v>49121</v>
      </c>
      <c r="B482">
        <f t="shared" si="7"/>
        <v>7.4008999999999787</v>
      </c>
      <c r="C482" t="s">
        <v>15</v>
      </c>
      <c r="D482">
        <v>28</v>
      </c>
      <c r="E482">
        <v>16.7</v>
      </c>
      <c r="F482">
        <f>IF(martianeum4[[#This Row],[zawartosc '[%']]]&gt;=1,martianeum4[[#This Row],[masa '[kg']]]*martianeum4[[#This Row],[zawartosc '[%']]]*0.01,0)</f>
        <v>4.6760000000000002</v>
      </c>
      <c r="G482">
        <f>martianeum4[[#This Row],[stan_magazynu '[kg']]]+martianeum4[[#This Row],[ile_kg_materiału_z_ładunku]]</f>
        <v>12.076899999999979</v>
      </c>
      <c r="H482">
        <f>IF(martianeum4[[#This Row],[stan_po_wydobyciu_z_ładunku]]&gt;=100,100,0)</f>
        <v>0</v>
      </c>
      <c r="I482">
        <f>martianeum4[[#This Row],[stan_po_wydobyciu_z_ładunku]]-martianeum4[[#This Row],[ile_zabiera_na_orbite]]</f>
        <v>12.076899999999979</v>
      </c>
    </row>
    <row r="483" spans="1:9" x14ac:dyDescent="0.25">
      <c r="A483" s="1">
        <v>49122</v>
      </c>
      <c r="B483">
        <f t="shared" si="7"/>
        <v>12.076899999999979</v>
      </c>
      <c r="C483" t="s">
        <v>17</v>
      </c>
      <c r="D483">
        <v>27.5</v>
      </c>
      <c r="E483">
        <v>0</v>
      </c>
      <c r="F483">
        <f>IF(martianeum4[[#This Row],[zawartosc '[%']]]&gt;=1,martianeum4[[#This Row],[masa '[kg']]]*martianeum4[[#This Row],[zawartosc '[%']]]*0.01,0)</f>
        <v>0</v>
      </c>
      <c r="G483">
        <f>martianeum4[[#This Row],[stan_magazynu '[kg']]]+martianeum4[[#This Row],[ile_kg_materiału_z_ładunku]]</f>
        <v>12.076899999999979</v>
      </c>
      <c r="H483">
        <f>IF(martianeum4[[#This Row],[stan_po_wydobyciu_z_ładunku]]&gt;=100,100,0)</f>
        <v>0</v>
      </c>
      <c r="I483">
        <f>martianeum4[[#This Row],[stan_po_wydobyciu_z_ładunku]]-martianeum4[[#This Row],[ile_zabiera_na_orbite]]</f>
        <v>12.076899999999979</v>
      </c>
    </row>
    <row r="484" spans="1:9" x14ac:dyDescent="0.25">
      <c r="A484" s="1">
        <v>49123</v>
      </c>
      <c r="B484">
        <f t="shared" si="7"/>
        <v>12.076899999999979</v>
      </c>
      <c r="C484" t="s">
        <v>22</v>
      </c>
      <c r="D484">
        <v>18.2</v>
      </c>
      <c r="E484">
        <v>0</v>
      </c>
      <c r="F484">
        <f>IF(martianeum4[[#This Row],[zawartosc '[%']]]&gt;=1,martianeum4[[#This Row],[masa '[kg']]]*martianeum4[[#This Row],[zawartosc '[%']]]*0.01,0)</f>
        <v>0</v>
      </c>
      <c r="G484">
        <f>martianeum4[[#This Row],[stan_magazynu '[kg']]]+martianeum4[[#This Row],[ile_kg_materiału_z_ładunku]]</f>
        <v>12.076899999999979</v>
      </c>
      <c r="H484">
        <f>IF(martianeum4[[#This Row],[stan_po_wydobyciu_z_ładunku]]&gt;=100,100,0)</f>
        <v>0</v>
      </c>
      <c r="I484">
        <f>martianeum4[[#This Row],[stan_po_wydobyciu_z_ładunku]]-martianeum4[[#This Row],[ile_zabiera_na_orbite]]</f>
        <v>12.076899999999979</v>
      </c>
    </row>
    <row r="485" spans="1:9" x14ac:dyDescent="0.25">
      <c r="A485" s="1">
        <v>49124</v>
      </c>
      <c r="B485">
        <f t="shared" si="7"/>
        <v>12.076899999999979</v>
      </c>
      <c r="C485" t="s">
        <v>18</v>
      </c>
      <c r="D485">
        <v>25.1</v>
      </c>
      <c r="E485">
        <v>0</v>
      </c>
      <c r="F485">
        <f>IF(martianeum4[[#This Row],[zawartosc '[%']]]&gt;=1,martianeum4[[#This Row],[masa '[kg']]]*martianeum4[[#This Row],[zawartosc '[%']]]*0.01,0)</f>
        <v>0</v>
      </c>
      <c r="G485">
        <f>martianeum4[[#This Row],[stan_magazynu '[kg']]]+martianeum4[[#This Row],[ile_kg_materiału_z_ładunku]]</f>
        <v>12.076899999999979</v>
      </c>
      <c r="H485">
        <f>IF(martianeum4[[#This Row],[stan_po_wydobyciu_z_ładunku]]&gt;=100,100,0)</f>
        <v>0</v>
      </c>
      <c r="I485">
        <f>martianeum4[[#This Row],[stan_po_wydobyciu_z_ładunku]]-martianeum4[[#This Row],[ile_zabiera_na_orbite]]</f>
        <v>12.076899999999979</v>
      </c>
    </row>
    <row r="486" spans="1:9" x14ac:dyDescent="0.25">
      <c r="A486" s="1">
        <v>49125</v>
      </c>
      <c r="B486">
        <f t="shared" si="7"/>
        <v>12.076899999999979</v>
      </c>
      <c r="C486" t="s">
        <v>4</v>
      </c>
      <c r="D486">
        <v>10.1</v>
      </c>
      <c r="E486">
        <v>0.2</v>
      </c>
      <c r="F486">
        <f>IF(martianeum4[[#This Row],[zawartosc '[%']]]&gt;=1,martianeum4[[#This Row],[masa '[kg']]]*martianeum4[[#This Row],[zawartosc '[%']]]*0.01,0)</f>
        <v>0</v>
      </c>
      <c r="G486">
        <f>martianeum4[[#This Row],[stan_magazynu '[kg']]]+martianeum4[[#This Row],[ile_kg_materiału_z_ładunku]]</f>
        <v>12.076899999999979</v>
      </c>
      <c r="H486">
        <f>IF(martianeum4[[#This Row],[stan_po_wydobyciu_z_ładunku]]&gt;=100,100,0)</f>
        <v>0</v>
      </c>
      <c r="I486">
        <f>martianeum4[[#This Row],[stan_po_wydobyciu_z_ładunku]]-martianeum4[[#This Row],[ile_zabiera_na_orbite]]</f>
        <v>12.076899999999979</v>
      </c>
    </row>
    <row r="487" spans="1:9" x14ac:dyDescent="0.25">
      <c r="A487" s="1">
        <v>49126</v>
      </c>
      <c r="B487">
        <f t="shared" si="7"/>
        <v>12.076899999999979</v>
      </c>
      <c r="C487" t="s">
        <v>15</v>
      </c>
      <c r="D487">
        <v>13.1</v>
      </c>
      <c r="E487">
        <v>7.9</v>
      </c>
      <c r="F487">
        <f>IF(martianeum4[[#This Row],[zawartosc '[%']]]&gt;=1,martianeum4[[#This Row],[masa '[kg']]]*martianeum4[[#This Row],[zawartosc '[%']]]*0.01,0)</f>
        <v>1.0348999999999999</v>
      </c>
      <c r="G487">
        <f>martianeum4[[#This Row],[stan_magazynu '[kg']]]+martianeum4[[#This Row],[ile_kg_materiału_z_ładunku]]</f>
        <v>13.111799999999979</v>
      </c>
      <c r="H487">
        <f>IF(martianeum4[[#This Row],[stan_po_wydobyciu_z_ładunku]]&gt;=100,100,0)</f>
        <v>0</v>
      </c>
      <c r="I487">
        <f>martianeum4[[#This Row],[stan_po_wydobyciu_z_ładunku]]-martianeum4[[#This Row],[ile_zabiera_na_orbite]]</f>
        <v>13.111799999999979</v>
      </c>
    </row>
    <row r="488" spans="1:9" x14ac:dyDescent="0.25">
      <c r="A488" s="1">
        <v>49127</v>
      </c>
      <c r="B488">
        <f t="shared" si="7"/>
        <v>13.111799999999979</v>
      </c>
      <c r="C488" t="s">
        <v>9</v>
      </c>
      <c r="D488">
        <v>22.9</v>
      </c>
      <c r="E488">
        <v>0</v>
      </c>
      <c r="F488">
        <f>IF(martianeum4[[#This Row],[zawartosc '[%']]]&gt;=1,martianeum4[[#This Row],[masa '[kg']]]*martianeum4[[#This Row],[zawartosc '[%']]]*0.01,0)</f>
        <v>0</v>
      </c>
      <c r="G488">
        <f>martianeum4[[#This Row],[stan_magazynu '[kg']]]+martianeum4[[#This Row],[ile_kg_materiału_z_ładunku]]</f>
        <v>13.111799999999979</v>
      </c>
      <c r="H488">
        <f>IF(martianeum4[[#This Row],[stan_po_wydobyciu_z_ładunku]]&gt;=100,100,0)</f>
        <v>0</v>
      </c>
      <c r="I488">
        <f>martianeum4[[#This Row],[stan_po_wydobyciu_z_ładunku]]-martianeum4[[#This Row],[ile_zabiera_na_orbite]]</f>
        <v>13.111799999999979</v>
      </c>
    </row>
    <row r="489" spans="1:9" x14ac:dyDescent="0.25">
      <c r="A489" s="1">
        <v>49128</v>
      </c>
      <c r="B489">
        <f t="shared" si="7"/>
        <v>13.111799999999979</v>
      </c>
      <c r="C489" t="s">
        <v>9</v>
      </c>
      <c r="D489">
        <v>26.3</v>
      </c>
      <c r="E489">
        <v>4</v>
      </c>
      <c r="F489">
        <f>IF(martianeum4[[#This Row],[zawartosc '[%']]]&gt;=1,martianeum4[[#This Row],[masa '[kg']]]*martianeum4[[#This Row],[zawartosc '[%']]]*0.01,0)</f>
        <v>1.052</v>
      </c>
      <c r="G489">
        <f>martianeum4[[#This Row],[stan_magazynu '[kg']]]+martianeum4[[#This Row],[ile_kg_materiału_z_ładunku]]</f>
        <v>14.163799999999979</v>
      </c>
      <c r="H489">
        <f>IF(martianeum4[[#This Row],[stan_po_wydobyciu_z_ładunku]]&gt;=100,100,0)</f>
        <v>0</v>
      </c>
      <c r="I489">
        <f>martianeum4[[#This Row],[stan_po_wydobyciu_z_ładunku]]-martianeum4[[#This Row],[ile_zabiera_na_orbite]]</f>
        <v>14.163799999999979</v>
      </c>
    </row>
    <row r="490" spans="1:9" x14ac:dyDescent="0.25">
      <c r="A490" s="1">
        <v>49129</v>
      </c>
      <c r="B490">
        <f t="shared" si="7"/>
        <v>14.163799999999979</v>
      </c>
      <c r="C490" t="s">
        <v>19</v>
      </c>
      <c r="D490">
        <v>11.3</v>
      </c>
      <c r="E490">
        <v>19.8</v>
      </c>
      <c r="F490">
        <f>IF(martianeum4[[#This Row],[zawartosc '[%']]]&gt;=1,martianeum4[[#This Row],[masa '[kg']]]*martianeum4[[#This Row],[zawartosc '[%']]]*0.01,0)</f>
        <v>2.2374000000000001</v>
      </c>
      <c r="G490">
        <f>martianeum4[[#This Row],[stan_magazynu '[kg']]]+martianeum4[[#This Row],[ile_kg_materiału_z_ładunku]]</f>
        <v>16.401199999999978</v>
      </c>
      <c r="H490">
        <f>IF(martianeum4[[#This Row],[stan_po_wydobyciu_z_ładunku]]&gt;=100,100,0)</f>
        <v>0</v>
      </c>
      <c r="I490">
        <f>martianeum4[[#This Row],[stan_po_wydobyciu_z_ładunku]]-martianeum4[[#This Row],[ile_zabiera_na_orbite]]</f>
        <v>16.401199999999978</v>
      </c>
    </row>
    <row r="491" spans="1:9" x14ac:dyDescent="0.25">
      <c r="A491" s="1">
        <v>49130</v>
      </c>
      <c r="B491">
        <f t="shared" si="7"/>
        <v>16.401199999999978</v>
      </c>
      <c r="C491" t="s">
        <v>10</v>
      </c>
      <c r="D491">
        <v>30</v>
      </c>
      <c r="E491">
        <v>0</v>
      </c>
      <c r="F491">
        <f>IF(martianeum4[[#This Row],[zawartosc '[%']]]&gt;=1,martianeum4[[#This Row],[masa '[kg']]]*martianeum4[[#This Row],[zawartosc '[%']]]*0.01,0)</f>
        <v>0</v>
      </c>
      <c r="G491">
        <f>martianeum4[[#This Row],[stan_magazynu '[kg']]]+martianeum4[[#This Row],[ile_kg_materiału_z_ładunku]]</f>
        <v>16.401199999999978</v>
      </c>
      <c r="H491">
        <f>IF(martianeum4[[#This Row],[stan_po_wydobyciu_z_ładunku]]&gt;=100,100,0)</f>
        <v>0</v>
      </c>
      <c r="I491">
        <f>martianeum4[[#This Row],[stan_po_wydobyciu_z_ładunku]]-martianeum4[[#This Row],[ile_zabiera_na_orbite]]</f>
        <v>16.401199999999978</v>
      </c>
    </row>
    <row r="492" spans="1:9" x14ac:dyDescent="0.25">
      <c r="A492" s="1">
        <v>49131</v>
      </c>
      <c r="B492">
        <f t="shared" si="7"/>
        <v>16.401199999999978</v>
      </c>
      <c r="C492" t="s">
        <v>22</v>
      </c>
      <c r="D492">
        <v>20.399999999999999</v>
      </c>
      <c r="E492">
        <v>0</v>
      </c>
      <c r="F492">
        <f>IF(martianeum4[[#This Row],[zawartosc '[%']]]&gt;=1,martianeum4[[#This Row],[masa '[kg']]]*martianeum4[[#This Row],[zawartosc '[%']]]*0.01,0)</f>
        <v>0</v>
      </c>
      <c r="G492">
        <f>martianeum4[[#This Row],[stan_magazynu '[kg']]]+martianeum4[[#This Row],[ile_kg_materiału_z_ładunku]]</f>
        <v>16.401199999999978</v>
      </c>
      <c r="H492">
        <f>IF(martianeum4[[#This Row],[stan_po_wydobyciu_z_ładunku]]&gt;=100,100,0)</f>
        <v>0</v>
      </c>
      <c r="I492">
        <f>martianeum4[[#This Row],[stan_po_wydobyciu_z_ładunku]]-martianeum4[[#This Row],[ile_zabiera_na_orbite]]</f>
        <v>16.401199999999978</v>
      </c>
    </row>
    <row r="493" spans="1:9" x14ac:dyDescent="0.25">
      <c r="A493" s="1">
        <v>49132</v>
      </c>
      <c r="B493">
        <f t="shared" si="7"/>
        <v>16.401199999999978</v>
      </c>
      <c r="C493" t="s">
        <v>7</v>
      </c>
      <c r="D493">
        <v>24.5</v>
      </c>
      <c r="E493">
        <v>8.6999999999999993</v>
      </c>
      <c r="F493">
        <f>IF(martianeum4[[#This Row],[zawartosc '[%']]]&gt;=1,martianeum4[[#This Row],[masa '[kg']]]*martianeum4[[#This Row],[zawartosc '[%']]]*0.01,0)</f>
        <v>2.1315</v>
      </c>
      <c r="G493">
        <f>martianeum4[[#This Row],[stan_magazynu '[kg']]]+martianeum4[[#This Row],[ile_kg_materiału_z_ładunku]]</f>
        <v>18.532699999999977</v>
      </c>
      <c r="H493">
        <f>IF(martianeum4[[#This Row],[stan_po_wydobyciu_z_ładunku]]&gt;=100,100,0)</f>
        <v>0</v>
      </c>
      <c r="I493">
        <f>martianeum4[[#This Row],[stan_po_wydobyciu_z_ładunku]]-martianeum4[[#This Row],[ile_zabiera_na_orbite]]</f>
        <v>18.532699999999977</v>
      </c>
    </row>
    <row r="494" spans="1:9" x14ac:dyDescent="0.25">
      <c r="A494" s="1">
        <v>49133</v>
      </c>
      <c r="B494">
        <f t="shared" si="7"/>
        <v>18.532699999999977</v>
      </c>
      <c r="C494" t="s">
        <v>11</v>
      </c>
      <c r="D494">
        <v>17</v>
      </c>
      <c r="E494">
        <v>2.7</v>
      </c>
      <c r="F494">
        <f>IF(martianeum4[[#This Row],[zawartosc '[%']]]&gt;=1,martianeum4[[#This Row],[masa '[kg']]]*martianeum4[[#This Row],[zawartosc '[%']]]*0.01,0)</f>
        <v>0.45900000000000007</v>
      </c>
      <c r="G494">
        <f>martianeum4[[#This Row],[stan_magazynu '[kg']]]+martianeum4[[#This Row],[ile_kg_materiału_z_ładunku]]</f>
        <v>18.991699999999977</v>
      </c>
      <c r="H494">
        <f>IF(martianeum4[[#This Row],[stan_po_wydobyciu_z_ładunku]]&gt;=100,100,0)</f>
        <v>0</v>
      </c>
      <c r="I494">
        <f>martianeum4[[#This Row],[stan_po_wydobyciu_z_ładunku]]-martianeum4[[#This Row],[ile_zabiera_na_orbite]]</f>
        <v>18.991699999999977</v>
      </c>
    </row>
    <row r="495" spans="1:9" x14ac:dyDescent="0.25">
      <c r="A495" s="1">
        <v>49134</v>
      </c>
      <c r="B495">
        <f t="shared" si="7"/>
        <v>18.991699999999977</v>
      </c>
      <c r="C495" t="s">
        <v>19</v>
      </c>
      <c r="D495">
        <v>21</v>
      </c>
      <c r="E495">
        <v>5.6</v>
      </c>
      <c r="F495">
        <f>IF(martianeum4[[#This Row],[zawartosc '[%']]]&gt;=1,martianeum4[[#This Row],[masa '[kg']]]*martianeum4[[#This Row],[zawartosc '[%']]]*0.01,0)</f>
        <v>1.1759999999999999</v>
      </c>
      <c r="G495">
        <f>martianeum4[[#This Row],[stan_magazynu '[kg']]]+martianeum4[[#This Row],[ile_kg_materiału_z_ładunku]]</f>
        <v>20.167699999999975</v>
      </c>
      <c r="H495">
        <f>IF(martianeum4[[#This Row],[stan_po_wydobyciu_z_ładunku]]&gt;=100,100,0)</f>
        <v>0</v>
      </c>
      <c r="I495">
        <f>martianeum4[[#This Row],[stan_po_wydobyciu_z_ładunku]]-martianeum4[[#This Row],[ile_zabiera_na_orbite]]</f>
        <v>20.167699999999975</v>
      </c>
    </row>
    <row r="496" spans="1:9" x14ac:dyDescent="0.25">
      <c r="A496" s="1">
        <v>49135</v>
      </c>
      <c r="B496">
        <f t="shared" si="7"/>
        <v>20.167699999999975</v>
      </c>
      <c r="C496" t="s">
        <v>19</v>
      </c>
      <c r="D496">
        <v>20.7</v>
      </c>
      <c r="E496">
        <v>0</v>
      </c>
      <c r="F496">
        <f>IF(martianeum4[[#This Row],[zawartosc '[%']]]&gt;=1,martianeum4[[#This Row],[masa '[kg']]]*martianeum4[[#This Row],[zawartosc '[%']]]*0.01,0)</f>
        <v>0</v>
      </c>
      <c r="G496">
        <f>martianeum4[[#This Row],[stan_magazynu '[kg']]]+martianeum4[[#This Row],[ile_kg_materiału_z_ładunku]]</f>
        <v>20.167699999999975</v>
      </c>
      <c r="H496">
        <f>IF(martianeum4[[#This Row],[stan_po_wydobyciu_z_ładunku]]&gt;=100,100,0)</f>
        <v>0</v>
      </c>
      <c r="I496">
        <f>martianeum4[[#This Row],[stan_po_wydobyciu_z_ładunku]]-martianeum4[[#This Row],[ile_zabiera_na_orbite]]</f>
        <v>20.167699999999975</v>
      </c>
    </row>
    <row r="497" spans="1:9" x14ac:dyDescent="0.25">
      <c r="A497" s="1">
        <v>49136</v>
      </c>
      <c r="B497">
        <f t="shared" si="7"/>
        <v>20.167699999999975</v>
      </c>
      <c r="C497" t="s">
        <v>12</v>
      </c>
      <c r="D497">
        <v>26.7</v>
      </c>
      <c r="E497">
        <v>9.8000000000000007</v>
      </c>
      <c r="F497">
        <f>IF(martianeum4[[#This Row],[zawartosc '[%']]]&gt;=1,martianeum4[[#This Row],[masa '[kg']]]*martianeum4[[#This Row],[zawartosc '[%']]]*0.01,0)</f>
        <v>2.6166000000000005</v>
      </c>
      <c r="G497">
        <f>martianeum4[[#This Row],[stan_magazynu '[kg']]]+martianeum4[[#This Row],[ile_kg_materiału_z_ładunku]]</f>
        <v>22.784299999999977</v>
      </c>
      <c r="H497">
        <f>IF(martianeum4[[#This Row],[stan_po_wydobyciu_z_ładunku]]&gt;=100,100,0)</f>
        <v>0</v>
      </c>
      <c r="I497">
        <f>martianeum4[[#This Row],[stan_po_wydobyciu_z_ładunku]]-martianeum4[[#This Row],[ile_zabiera_na_orbite]]</f>
        <v>22.784299999999977</v>
      </c>
    </row>
    <row r="498" spans="1:9" x14ac:dyDescent="0.25">
      <c r="A498" s="1">
        <v>49137</v>
      </c>
      <c r="B498">
        <f t="shared" si="7"/>
        <v>22.784299999999977</v>
      </c>
      <c r="C498" t="s">
        <v>30</v>
      </c>
      <c r="D498">
        <v>10.199999999999999</v>
      </c>
      <c r="E498">
        <v>0.1</v>
      </c>
      <c r="F498">
        <f>IF(martianeum4[[#This Row],[zawartosc '[%']]]&gt;=1,martianeum4[[#This Row],[masa '[kg']]]*martianeum4[[#This Row],[zawartosc '[%']]]*0.01,0)</f>
        <v>0</v>
      </c>
      <c r="G498">
        <f>martianeum4[[#This Row],[stan_magazynu '[kg']]]+martianeum4[[#This Row],[ile_kg_materiału_z_ładunku]]</f>
        <v>22.784299999999977</v>
      </c>
      <c r="H498">
        <f>IF(martianeum4[[#This Row],[stan_po_wydobyciu_z_ładunku]]&gt;=100,100,0)</f>
        <v>0</v>
      </c>
      <c r="I498">
        <f>martianeum4[[#This Row],[stan_po_wydobyciu_z_ładunku]]-martianeum4[[#This Row],[ile_zabiera_na_orbite]]</f>
        <v>22.784299999999977</v>
      </c>
    </row>
    <row r="499" spans="1:9" x14ac:dyDescent="0.25">
      <c r="A499" s="1">
        <v>49138</v>
      </c>
      <c r="B499">
        <f t="shared" si="7"/>
        <v>22.784299999999977</v>
      </c>
      <c r="C499" t="s">
        <v>10</v>
      </c>
      <c r="D499">
        <v>15.7</v>
      </c>
      <c r="E499">
        <v>5.8</v>
      </c>
      <c r="F499">
        <f>IF(martianeum4[[#This Row],[zawartosc '[%']]]&gt;=1,martianeum4[[#This Row],[masa '[kg']]]*martianeum4[[#This Row],[zawartosc '[%']]]*0.01,0)</f>
        <v>0.91059999999999985</v>
      </c>
      <c r="G499">
        <f>martianeum4[[#This Row],[stan_magazynu '[kg']]]+martianeum4[[#This Row],[ile_kg_materiału_z_ładunku]]</f>
        <v>23.694899999999976</v>
      </c>
      <c r="H499">
        <f>IF(martianeum4[[#This Row],[stan_po_wydobyciu_z_ładunku]]&gt;=100,100,0)</f>
        <v>0</v>
      </c>
      <c r="I499">
        <f>martianeum4[[#This Row],[stan_po_wydobyciu_z_ładunku]]-martianeum4[[#This Row],[ile_zabiera_na_orbite]]</f>
        <v>23.694899999999976</v>
      </c>
    </row>
    <row r="500" spans="1:9" x14ac:dyDescent="0.25">
      <c r="A500" s="1">
        <v>49139</v>
      </c>
      <c r="B500">
        <f t="shared" si="7"/>
        <v>23.694899999999976</v>
      </c>
      <c r="C500" t="s">
        <v>33</v>
      </c>
      <c r="D500">
        <v>15.9</v>
      </c>
      <c r="E500">
        <v>2.2000000000000002</v>
      </c>
      <c r="F500">
        <f>IF(martianeum4[[#This Row],[zawartosc '[%']]]&gt;=1,martianeum4[[#This Row],[masa '[kg']]]*martianeum4[[#This Row],[zawartosc '[%']]]*0.01,0)</f>
        <v>0.34980000000000006</v>
      </c>
      <c r="G500">
        <f>martianeum4[[#This Row],[stan_magazynu '[kg']]]+martianeum4[[#This Row],[ile_kg_materiału_z_ładunku]]</f>
        <v>24.044699999999974</v>
      </c>
      <c r="H500">
        <f>IF(martianeum4[[#This Row],[stan_po_wydobyciu_z_ładunku]]&gt;=100,100,0)</f>
        <v>0</v>
      </c>
      <c r="I500">
        <f>martianeum4[[#This Row],[stan_po_wydobyciu_z_ładunku]]-martianeum4[[#This Row],[ile_zabiera_na_orbite]]</f>
        <v>24.044699999999974</v>
      </c>
    </row>
    <row r="501" spans="1:9" x14ac:dyDescent="0.25">
      <c r="A501" s="1">
        <v>49140</v>
      </c>
      <c r="B501">
        <f t="shared" si="7"/>
        <v>24.044699999999974</v>
      </c>
      <c r="C501" t="s">
        <v>19</v>
      </c>
      <c r="D501">
        <v>21</v>
      </c>
      <c r="E501">
        <v>13.1</v>
      </c>
      <c r="F501">
        <f>IF(martianeum4[[#This Row],[zawartosc '[%']]]&gt;=1,martianeum4[[#This Row],[masa '[kg']]]*martianeum4[[#This Row],[zawartosc '[%']]]*0.01,0)</f>
        <v>2.7509999999999999</v>
      </c>
      <c r="G501">
        <f>martianeum4[[#This Row],[stan_magazynu '[kg']]]+martianeum4[[#This Row],[ile_kg_materiału_z_ładunku]]</f>
        <v>26.795699999999975</v>
      </c>
      <c r="H501">
        <f>IF(martianeum4[[#This Row],[stan_po_wydobyciu_z_ładunku]]&gt;=100,100,0)</f>
        <v>0</v>
      </c>
      <c r="I501">
        <f>martianeum4[[#This Row],[stan_po_wydobyciu_z_ładunku]]-martianeum4[[#This Row],[ile_zabiera_na_orbite]]</f>
        <v>26.795699999999975</v>
      </c>
    </row>
    <row r="502" spans="1:9" x14ac:dyDescent="0.25">
      <c r="A502" s="1">
        <v>49141</v>
      </c>
      <c r="B502">
        <f t="shared" si="7"/>
        <v>26.795699999999975</v>
      </c>
      <c r="C502" t="s">
        <v>9</v>
      </c>
      <c r="D502">
        <v>10.9</v>
      </c>
      <c r="E502">
        <v>8.1</v>
      </c>
      <c r="F502">
        <f>IF(martianeum4[[#This Row],[zawartosc '[%']]]&gt;=1,martianeum4[[#This Row],[masa '[kg']]]*martianeum4[[#This Row],[zawartosc '[%']]]*0.01,0)</f>
        <v>0.88289999999999991</v>
      </c>
      <c r="G502">
        <f>martianeum4[[#This Row],[stan_magazynu '[kg']]]+martianeum4[[#This Row],[ile_kg_materiału_z_ładunku]]</f>
        <v>27.678599999999975</v>
      </c>
      <c r="H502">
        <f>IF(martianeum4[[#This Row],[stan_po_wydobyciu_z_ładunku]]&gt;=100,100,0)</f>
        <v>0</v>
      </c>
      <c r="I502">
        <f>martianeum4[[#This Row],[stan_po_wydobyciu_z_ładunku]]-martianeum4[[#This Row],[ile_zabiera_na_orbite]]</f>
        <v>27.678599999999975</v>
      </c>
    </row>
    <row r="503" spans="1:9" x14ac:dyDescent="0.25">
      <c r="A503" s="1">
        <v>49142</v>
      </c>
      <c r="B503">
        <f t="shared" si="7"/>
        <v>27.678599999999975</v>
      </c>
      <c r="C503" t="s">
        <v>22</v>
      </c>
      <c r="D503">
        <v>20.9</v>
      </c>
      <c r="E503">
        <v>5.9</v>
      </c>
      <c r="F503">
        <f>IF(martianeum4[[#This Row],[zawartosc '[%']]]&gt;=1,martianeum4[[#This Row],[masa '[kg']]]*martianeum4[[#This Row],[zawartosc '[%']]]*0.01,0)</f>
        <v>1.2331000000000001</v>
      </c>
      <c r="G503">
        <f>martianeum4[[#This Row],[stan_magazynu '[kg']]]+martianeum4[[#This Row],[ile_kg_materiału_z_ładunku]]</f>
        <v>28.911699999999975</v>
      </c>
      <c r="H503">
        <f>IF(martianeum4[[#This Row],[stan_po_wydobyciu_z_ładunku]]&gt;=100,100,0)</f>
        <v>0</v>
      </c>
      <c r="I503">
        <f>martianeum4[[#This Row],[stan_po_wydobyciu_z_ładunku]]-martianeum4[[#This Row],[ile_zabiera_na_orbite]]</f>
        <v>28.911699999999975</v>
      </c>
    </row>
    <row r="504" spans="1:9" x14ac:dyDescent="0.25">
      <c r="A504" s="1">
        <v>49143</v>
      </c>
      <c r="B504">
        <f t="shared" si="7"/>
        <v>28.911699999999975</v>
      </c>
      <c r="C504" t="s">
        <v>19</v>
      </c>
      <c r="D504">
        <v>21.8</v>
      </c>
      <c r="E504">
        <v>15.9</v>
      </c>
      <c r="F504">
        <f>IF(martianeum4[[#This Row],[zawartosc '[%']]]&gt;=1,martianeum4[[#This Row],[masa '[kg']]]*martianeum4[[#This Row],[zawartosc '[%']]]*0.01,0)</f>
        <v>3.4662000000000002</v>
      </c>
      <c r="G504">
        <f>martianeum4[[#This Row],[stan_magazynu '[kg']]]+martianeum4[[#This Row],[ile_kg_materiału_z_ładunku]]</f>
        <v>32.377899999999975</v>
      </c>
      <c r="H504">
        <f>IF(martianeum4[[#This Row],[stan_po_wydobyciu_z_ładunku]]&gt;=100,100,0)</f>
        <v>0</v>
      </c>
      <c r="I504">
        <f>martianeum4[[#This Row],[stan_po_wydobyciu_z_ładunku]]-martianeum4[[#This Row],[ile_zabiera_na_orbite]]</f>
        <v>32.377899999999975</v>
      </c>
    </row>
    <row r="505" spans="1:9" x14ac:dyDescent="0.25">
      <c r="A505" s="1">
        <v>49144</v>
      </c>
      <c r="B505">
        <f t="shared" si="7"/>
        <v>32.377899999999975</v>
      </c>
      <c r="C505" t="s">
        <v>15</v>
      </c>
      <c r="D505">
        <v>11.9</v>
      </c>
      <c r="E505">
        <v>18.100000000000001</v>
      </c>
      <c r="F505">
        <f>IF(martianeum4[[#This Row],[zawartosc '[%']]]&gt;=1,martianeum4[[#This Row],[masa '[kg']]]*martianeum4[[#This Row],[zawartosc '[%']]]*0.01,0)</f>
        <v>2.1539000000000001</v>
      </c>
      <c r="G505">
        <f>martianeum4[[#This Row],[stan_magazynu '[kg']]]+martianeum4[[#This Row],[ile_kg_materiału_z_ładunku]]</f>
        <v>34.531799999999976</v>
      </c>
      <c r="H505">
        <f>IF(martianeum4[[#This Row],[stan_po_wydobyciu_z_ładunku]]&gt;=100,100,0)</f>
        <v>0</v>
      </c>
      <c r="I505">
        <f>martianeum4[[#This Row],[stan_po_wydobyciu_z_ładunku]]-martianeum4[[#This Row],[ile_zabiera_na_orbite]]</f>
        <v>34.531799999999976</v>
      </c>
    </row>
    <row r="506" spans="1:9" x14ac:dyDescent="0.25">
      <c r="A506" s="1">
        <v>49145</v>
      </c>
      <c r="B506">
        <f t="shared" si="7"/>
        <v>34.531799999999976</v>
      </c>
      <c r="C506" t="s">
        <v>13</v>
      </c>
      <c r="D506">
        <v>12.9</v>
      </c>
      <c r="E506">
        <v>0</v>
      </c>
      <c r="F506">
        <f>IF(martianeum4[[#This Row],[zawartosc '[%']]]&gt;=1,martianeum4[[#This Row],[masa '[kg']]]*martianeum4[[#This Row],[zawartosc '[%']]]*0.01,0)</f>
        <v>0</v>
      </c>
      <c r="G506">
        <f>martianeum4[[#This Row],[stan_magazynu '[kg']]]+martianeum4[[#This Row],[ile_kg_materiału_z_ładunku]]</f>
        <v>34.531799999999976</v>
      </c>
      <c r="H506">
        <f>IF(martianeum4[[#This Row],[stan_po_wydobyciu_z_ładunku]]&gt;=100,100,0)</f>
        <v>0</v>
      </c>
      <c r="I506">
        <f>martianeum4[[#This Row],[stan_po_wydobyciu_z_ładunku]]-martianeum4[[#This Row],[ile_zabiera_na_orbite]]</f>
        <v>34.531799999999976</v>
      </c>
    </row>
    <row r="507" spans="1:9" x14ac:dyDescent="0.25">
      <c r="A507" s="1">
        <v>49146</v>
      </c>
      <c r="B507">
        <f t="shared" si="7"/>
        <v>34.531799999999976</v>
      </c>
      <c r="C507" t="s">
        <v>19</v>
      </c>
      <c r="D507">
        <v>14.9</v>
      </c>
      <c r="E507">
        <v>4.8</v>
      </c>
      <c r="F507">
        <f>IF(martianeum4[[#This Row],[zawartosc '[%']]]&gt;=1,martianeum4[[#This Row],[masa '[kg']]]*martianeum4[[#This Row],[zawartosc '[%']]]*0.01,0)</f>
        <v>0.71519999999999995</v>
      </c>
      <c r="G507">
        <f>martianeum4[[#This Row],[stan_magazynu '[kg']]]+martianeum4[[#This Row],[ile_kg_materiału_z_ładunku]]</f>
        <v>35.246999999999979</v>
      </c>
      <c r="H507">
        <f>IF(martianeum4[[#This Row],[stan_po_wydobyciu_z_ładunku]]&gt;=100,100,0)</f>
        <v>0</v>
      </c>
      <c r="I507">
        <f>martianeum4[[#This Row],[stan_po_wydobyciu_z_ładunku]]-martianeum4[[#This Row],[ile_zabiera_na_orbite]]</f>
        <v>35.246999999999979</v>
      </c>
    </row>
    <row r="508" spans="1:9" x14ac:dyDescent="0.25">
      <c r="A508" s="1">
        <v>49147</v>
      </c>
      <c r="B508">
        <f t="shared" si="7"/>
        <v>35.246999999999979</v>
      </c>
      <c r="C508" t="s">
        <v>10</v>
      </c>
      <c r="D508">
        <v>29.5</v>
      </c>
      <c r="E508">
        <v>0</v>
      </c>
      <c r="F508">
        <f>IF(martianeum4[[#This Row],[zawartosc '[%']]]&gt;=1,martianeum4[[#This Row],[masa '[kg']]]*martianeum4[[#This Row],[zawartosc '[%']]]*0.01,0)</f>
        <v>0</v>
      </c>
      <c r="G508">
        <f>martianeum4[[#This Row],[stan_magazynu '[kg']]]+martianeum4[[#This Row],[ile_kg_materiału_z_ładunku]]</f>
        <v>35.246999999999979</v>
      </c>
      <c r="H508">
        <f>IF(martianeum4[[#This Row],[stan_po_wydobyciu_z_ładunku]]&gt;=100,100,0)</f>
        <v>0</v>
      </c>
      <c r="I508">
        <f>martianeum4[[#This Row],[stan_po_wydobyciu_z_ładunku]]-martianeum4[[#This Row],[ile_zabiera_na_orbite]]</f>
        <v>35.246999999999979</v>
      </c>
    </row>
    <row r="509" spans="1:9" x14ac:dyDescent="0.25">
      <c r="A509" s="1">
        <v>49148</v>
      </c>
      <c r="B509">
        <f t="shared" si="7"/>
        <v>35.246999999999979</v>
      </c>
      <c r="C509" t="s">
        <v>19</v>
      </c>
      <c r="D509">
        <v>18.100000000000001</v>
      </c>
      <c r="E509">
        <v>0</v>
      </c>
      <c r="F509">
        <f>IF(martianeum4[[#This Row],[zawartosc '[%']]]&gt;=1,martianeum4[[#This Row],[masa '[kg']]]*martianeum4[[#This Row],[zawartosc '[%']]]*0.01,0)</f>
        <v>0</v>
      </c>
      <c r="G509">
        <f>martianeum4[[#This Row],[stan_magazynu '[kg']]]+martianeum4[[#This Row],[ile_kg_materiału_z_ładunku]]</f>
        <v>35.246999999999979</v>
      </c>
      <c r="H509">
        <f>IF(martianeum4[[#This Row],[stan_po_wydobyciu_z_ładunku]]&gt;=100,100,0)</f>
        <v>0</v>
      </c>
      <c r="I509">
        <f>martianeum4[[#This Row],[stan_po_wydobyciu_z_ładunku]]-martianeum4[[#This Row],[ile_zabiera_na_orbite]]</f>
        <v>35.246999999999979</v>
      </c>
    </row>
    <row r="510" spans="1:9" x14ac:dyDescent="0.25">
      <c r="A510" s="1">
        <v>49149</v>
      </c>
      <c r="B510">
        <f t="shared" si="7"/>
        <v>35.246999999999979</v>
      </c>
      <c r="C510" t="s">
        <v>6</v>
      </c>
      <c r="D510">
        <v>10.8</v>
      </c>
      <c r="E510">
        <v>11.8</v>
      </c>
      <c r="F510">
        <f>IF(martianeum4[[#This Row],[zawartosc '[%']]]&gt;=1,martianeum4[[#This Row],[masa '[kg']]]*martianeum4[[#This Row],[zawartosc '[%']]]*0.01,0)</f>
        <v>1.2744000000000002</v>
      </c>
      <c r="G510">
        <f>martianeum4[[#This Row],[stan_magazynu '[kg']]]+martianeum4[[#This Row],[ile_kg_materiału_z_ładunku]]</f>
        <v>36.521399999999979</v>
      </c>
      <c r="H510">
        <f>IF(martianeum4[[#This Row],[stan_po_wydobyciu_z_ładunku]]&gt;=100,100,0)</f>
        <v>0</v>
      </c>
      <c r="I510">
        <f>martianeum4[[#This Row],[stan_po_wydobyciu_z_ładunku]]-martianeum4[[#This Row],[ile_zabiera_na_orbite]]</f>
        <v>36.521399999999979</v>
      </c>
    </row>
    <row r="511" spans="1:9" x14ac:dyDescent="0.25">
      <c r="A511" s="1">
        <v>49150</v>
      </c>
      <c r="B511">
        <f t="shared" si="7"/>
        <v>36.521399999999979</v>
      </c>
      <c r="C511" t="s">
        <v>9</v>
      </c>
      <c r="D511">
        <v>13.5</v>
      </c>
      <c r="E511">
        <v>5.4</v>
      </c>
      <c r="F511">
        <f>IF(martianeum4[[#This Row],[zawartosc '[%']]]&gt;=1,martianeum4[[#This Row],[masa '[kg']]]*martianeum4[[#This Row],[zawartosc '[%']]]*0.01,0)</f>
        <v>0.72900000000000009</v>
      </c>
      <c r="G511">
        <f>martianeum4[[#This Row],[stan_magazynu '[kg']]]+martianeum4[[#This Row],[ile_kg_materiału_z_ładunku]]</f>
        <v>37.250399999999978</v>
      </c>
      <c r="H511">
        <f>IF(martianeum4[[#This Row],[stan_po_wydobyciu_z_ładunku]]&gt;=100,100,0)</f>
        <v>0</v>
      </c>
      <c r="I511">
        <f>martianeum4[[#This Row],[stan_po_wydobyciu_z_ładunku]]-martianeum4[[#This Row],[ile_zabiera_na_orbite]]</f>
        <v>37.250399999999978</v>
      </c>
    </row>
    <row r="512" spans="1:9" x14ac:dyDescent="0.25">
      <c r="A512" s="1">
        <v>49151</v>
      </c>
      <c r="B512">
        <f t="shared" si="7"/>
        <v>37.250399999999978</v>
      </c>
      <c r="C512" t="s">
        <v>22</v>
      </c>
      <c r="D512">
        <v>15.9</v>
      </c>
      <c r="E512">
        <v>0</v>
      </c>
      <c r="F512">
        <f>IF(martianeum4[[#This Row],[zawartosc '[%']]]&gt;=1,martianeum4[[#This Row],[masa '[kg']]]*martianeum4[[#This Row],[zawartosc '[%']]]*0.01,0)</f>
        <v>0</v>
      </c>
      <c r="G512">
        <f>martianeum4[[#This Row],[stan_magazynu '[kg']]]+martianeum4[[#This Row],[ile_kg_materiału_z_ładunku]]</f>
        <v>37.250399999999978</v>
      </c>
      <c r="H512">
        <f>IF(martianeum4[[#This Row],[stan_po_wydobyciu_z_ładunku]]&gt;=100,100,0)</f>
        <v>0</v>
      </c>
      <c r="I512">
        <f>martianeum4[[#This Row],[stan_po_wydobyciu_z_ładunku]]-martianeum4[[#This Row],[ile_zabiera_na_orbite]]</f>
        <v>37.250399999999978</v>
      </c>
    </row>
    <row r="513" spans="1:9" x14ac:dyDescent="0.25">
      <c r="A513" s="1">
        <v>49152</v>
      </c>
      <c r="B513">
        <f t="shared" si="7"/>
        <v>37.250399999999978</v>
      </c>
      <c r="C513" t="s">
        <v>26</v>
      </c>
      <c r="D513">
        <v>23.1</v>
      </c>
      <c r="E513">
        <v>0</v>
      </c>
      <c r="F513">
        <f>IF(martianeum4[[#This Row],[zawartosc '[%']]]&gt;=1,martianeum4[[#This Row],[masa '[kg']]]*martianeum4[[#This Row],[zawartosc '[%']]]*0.01,0)</f>
        <v>0</v>
      </c>
      <c r="G513">
        <f>martianeum4[[#This Row],[stan_magazynu '[kg']]]+martianeum4[[#This Row],[ile_kg_materiału_z_ładunku]]</f>
        <v>37.250399999999978</v>
      </c>
      <c r="H513">
        <f>IF(martianeum4[[#This Row],[stan_po_wydobyciu_z_ładunku]]&gt;=100,100,0)</f>
        <v>0</v>
      </c>
      <c r="I513">
        <f>martianeum4[[#This Row],[stan_po_wydobyciu_z_ładunku]]-martianeum4[[#This Row],[ile_zabiera_na_orbite]]</f>
        <v>37.250399999999978</v>
      </c>
    </row>
    <row r="514" spans="1:9" x14ac:dyDescent="0.25">
      <c r="A514" s="1">
        <v>49153</v>
      </c>
      <c r="B514">
        <f t="shared" si="7"/>
        <v>37.250399999999978</v>
      </c>
      <c r="C514" t="s">
        <v>16</v>
      </c>
      <c r="D514">
        <v>26.7</v>
      </c>
      <c r="E514">
        <v>0</v>
      </c>
      <c r="F514">
        <f>IF(martianeum4[[#This Row],[zawartosc '[%']]]&gt;=1,martianeum4[[#This Row],[masa '[kg']]]*martianeum4[[#This Row],[zawartosc '[%']]]*0.01,0)</f>
        <v>0</v>
      </c>
      <c r="G514">
        <f>martianeum4[[#This Row],[stan_magazynu '[kg']]]+martianeum4[[#This Row],[ile_kg_materiału_z_ładunku]]</f>
        <v>37.250399999999978</v>
      </c>
      <c r="H514">
        <f>IF(martianeum4[[#This Row],[stan_po_wydobyciu_z_ładunku]]&gt;=100,100,0)</f>
        <v>0</v>
      </c>
      <c r="I514">
        <f>martianeum4[[#This Row],[stan_po_wydobyciu_z_ładunku]]-martianeum4[[#This Row],[ile_zabiera_na_orbite]]</f>
        <v>37.250399999999978</v>
      </c>
    </row>
    <row r="515" spans="1:9" x14ac:dyDescent="0.25">
      <c r="A515" s="1">
        <v>49154</v>
      </c>
      <c r="B515">
        <f t="shared" si="7"/>
        <v>37.250399999999978</v>
      </c>
      <c r="C515" t="s">
        <v>10</v>
      </c>
      <c r="D515">
        <v>26</v>
      </c>
      <c r="E515">
        <v>29.1</v>
      </c>
      <c r="F515">
        <f>IF(martianeum4[[#This Row],[zawartosc '[%']]]&gt;=1,martianeum4[[#This Row],[masa '[kg']]]*martianeum4[[#This Row],[zawartosc '[%']]]*0.01,0)</f>
        <v>7.5660000000000007</v>
      </c>
      <c r="G515">
        <f>martianeum4[[#This Row],[stan_magazynu '[kg']]]+martianeum4[[#This Row],[ile_kg_materiału_z_ładunku]]</f>
        <v>44.81639999999998</v>
      </c>
      <c r="H515">
        <f>IF(martianeum4[[#This Row],[stan_po_wydobyciu_z_ładunku]]&gt;=100,100,0)</f>
        <v>0</v>
      </c>
      <c r="I515">
        <f>martianeum4[[#This Row],[stan_po_wydobyciu_z_ładunku]]-martianeum4[[#This Row],[ile_zabiera_na_orbite]]</f>
        <v>44.81639999999998</v>
      </c>
    </row>
    <row r="516" spans="1:9" x14ac:dyDescent="0.25">
      <c r="A516" s="1">
        <v>49155</v>
      </c>
      <c r="B516">
        <f t="shared" ref="B516:B579" si="8">I515</f>
        <v>44.81639999999998</v>
      </c>
      <c r="C516" t="s">
        <v>18</v>
      </c>
      <c r="D516">
        <v>23.6</v>
      </c>
      <c r="E516">
        <v>9.1</v>
      </c>
      <c r="F516">
        <f>IF(martianeum4[[#This Row],[zawartosc '[%']]]&gt;=1,martianeum4[[#This Row],[masa '[kg']]]*martianeum4[[#This Row],[zawartosc '[%']]]*0.01,0)</f>
        <v>2.1476000000000002</v>
      </c>
      <c r="G516">
        <f>martianeum4[[#This Row],[stan_magazynu '[kg']]]+martianeum4[[#This Row],[ile_kg_materiału_z_ładunku]]</f>
        <v>46.963999999999977</v>
      </c>
      <c r="H516">
        <f>IF(martianeum4[[#This Row],[stan_po_wydobyciu_z_ładunku]]&gt;=100,100,0)</f>
        <v>0</v>
      </c>
      <c r="I516">
        <f>martianeum4[[#This Row],[stan_po_wydobyciu_z_ładunku]]-martianeum4[[#This Row],[ile_zabiera_na_orbite]]</f>
        <v>46.963999999999977</v>
      </c>
    </row>
    <row r="517" spans="1:9" x14ac:dyDescent="0.25">
      <c r="A517" s="1">
        <v>49156</v>
      </c>
      <c r="B517">
        <f t="shared" si="8"/>
        <v>46.963999999999977</v>
      </c>
      <c r="C517" t="s">
        <v>26</v>
      </c>
      <c r="D517">
        <v>29.8</v>
      </c>
      <c r="E517">
        <v>5.7</v>
      </c>
      <c r="F517">
        <f>IF(martianeum4[[#This Row],[zawartosc '[%']]]&gt;=1,martianeum4[[#This Row],[masa '[kg']]]*martianeum4[[#This Row],[zawartosc '[%']]]*0.01,0)</f>
        <v>1.6986000000000001</v>
      </c>
      <c r="G517">
        <f>martianeum4[[#This Row],[stan_magazynu '[kg']]]+martianeum4[[#This Row],[ile_kg_materiału_z_ładunku]]</f>
        <v>48.662599999999976</v>
      </c>
      <c r="H517">
        <f>IF(martianeum4[[#This Row],[stan_po_wydobyciu_z_ładunku]]&gt;=100,100,0)</f>
        <v>0</v>
      </c>
      <c r="I517">
        <f>martianeum4[[#This Row],[stan_po_wydobyciu_z_ładunku]]-martianeum4[[#This Row],[ile_zabiera_na_orbite]]</f>
        <v>48.662599999999976</v>
      </c>
    </row>
    <row r="518" spans="1:9" x14ac:dyDescent="0.25">
      <c r="A518" s="1">
        <v>49157</v>
      </c>
      <c r="B518">
        <f t="shared" si="8"/>
        <v>48.662599999999976</v>
      </c>
      <c r="C518" t="s">
        <v>19</v>
      </c>
      <c r="D518">
        <v>18.600000000000001</v>
      </c>
      <c r="E518">
        <v>0</v>
      </c>
      <c r="F518">
        <f>IF(martianeum4[[#This Row],[zawartosc '[%']]]&gt;=1,martianeum4[[#This Row],[masa '[kg']]]*martianeum4[[#This Row],[zawartosc '[%']]]*0.01,0)</f>
        <v>0</v>
      </c>
      <c r="G518">
        <f>martianeum4[[#This Row],[stan_magazynu '[kg']]]+martianeum4[[#This Row],[ile_kg_materiału_z_ładunku]]</f>
        <v>48.662599999999976</v>
      </c>
      <c r="H518">
        <f>IF(martianeum4[[#This Row],[stan_po_wydobyciu_z_ładunku]]&gt;=100,100,0)</f>
        <v>0</v>
      </c>
      <c r="I518">
        <f>martianeum4[[#This Row],[stan_po_wydobyciu_z_ładunku]]-martianeum4[[#This Row],[ile_zabiera_na_orbite]]</f>
        <v>48.662599999999976</v>
      </c>
    </row>
    <row r="519" spans="1:9" x14ac:dyDescent="0.25">
      <c r="A519" s="1">
        <v>49158</v>
      </c>
      <c r="B519">
        <f t="shared" si="8"/>
        <v>48.662599999999976</v>
      </c>
      <c r="C519" t="s">
        <v>15</v>
      </c>
      <c r="D519">
        <v>17.600000000000001</v>
      </c>
      <c r="E519">
        <v>2.4</v>
      </c>
      <c r="F519">
        <f>IF(martianeum4[[#This Row],[zawartosc '[%']]]&gt;=1,martianeum4[[#This Row],[masa '[kg']]]*martianeum4[[#This Row],[zawartosc '[%']]]*0.01,0)</f>
        <v>0.42240000000000005</v>
      </c>
      <c r="G519">
        <f>martianeum4[[#This Row],[stan_magazynu '[kg']]]+martianeum4[[#This Row],[ile_kg_materiału_z_ładunku]]</f>
        <v>49.08499999999998</v>
      </c>
      <c r="H519">
        <f>IF(martianeum4[[#This Row],[stan_po_wydobyciu_z_ładunku]]&gt;=100,100,0)</f>
        <v>0</v>
      </c>
      <c r="I519">
        <f>martianeum4[[#This Row],[stan_po_wydobyciu_z_ładunku]]-martianeum4[[#This Row],[ile_zabiera_na_orbite]]</f>
        <v>49.08499999999998</v>
      </c>
    </row>
    <row r="520" spans="1:9" x14ac:dyDescent="0.25">
      <c r="A520" s="1">
        <v>49159</v>
      </c>
      <c r="B520">
        <f t="shared" si="8"/>
        <v>49.08499999999998</v>
      </c>
      <c r="C520" t="s">
        <v>15</v>
      </c>
      <c r="D520">
        <v>12.6</v>
      </c>
      <c r="E520">
        <v>9.1999999999999993</v>
      </c>
      <c r="F520">
        <f>IF(martianeum4[[#This Row],[zawartosc '[%']]]&gt;=1,martianeum4[[#This Row],[masa '[kg']]]*martianeum4[[#This Row],[zawartosc '[%']]]*0.01,0)</f>
        <v>1.1592</v>
      </c>
      <c r="G520">
        <f>martianeum4[[#This Row],[stan_magazynu '[kg']]]+martianeum4[[#This Row],[ile_kg_materiału_z_ładunku]]</f>
        <v>50.244199999999978</v>
      </c>
      <c r="H520">
        <f>IF(martianeum4[[#This Row],[stan_po_wydobyciu_z_ładunku]]&gt;=100,100,0)</f>
        <v>0</v>
      </c>
      <c r="I520">
        <f>martianeum4[[#This Row],[stan_po_wydobyciu_z_ładunku]]-martianeum4[[#This Row],[ile_zabiera_na_orbite]]</f>
        <v>50.244199999999978</v>
      </c>
    </row>
    <row r="521" spans="1:9" x14ac:dyDescent="0.25">
      <c r="A521" s="1">
        <v>49160</v>
      </c>
      <c r="B521">
        <f t="shared" si="8"/>
        <v>50.244199999999978</v>
      </c>
      <c r="C521" t="s">
        <v>17</v>
      </c>
      <c r="D521">
        <v>25.4</v>
      </c>
      <c r="E521">
        <v>5.4</v>
      </c>
      <c r="F521">
        <f>IF(martianeum4[[#This Row],[zawartosc '[%']]]&gt;=1,martianeum4[[#This Row],[masa '[kg']]]*martianeum4[[#This Row],[zawartosc '[%']]]*0.01,0)</f>
        <v>1.3715999999999999</v>
      </c>
      <c r="G521">
        <f>martianeum4[[#This Row],[stan_magazynu '[kg']]]+martianeum4[[#This Row],[ile_kg_materiału_z_ładunku]]</f>
        <v>51.615799999999979</v>
      </c>
      <c r="H521">
        <f>IF(martianeum4[[#This Row],[stan_po_wydobyciu_z_ładunku]]&gt;=100,100,0)</f>
        <v>0</v>
      </c>
      <c r="I521">
        <f>martianeum4[[#This Row],[stan_po_wydobyciu_z_ładunku]]-martianeum4[[#This Row],[ile_zabiera_na_orbite]]</f>
        <v>51.615799999999979</v>
      </c>
    </row>
    <row r="522" spans="1:9" x14ac:dyDescent="0.25">
      <c r="A522" s="1">
        <v>49161</v>
      </c>
      <c r="B522">
        <f t="shared" si="8"/>
        <v>51.615799999999979</v>
      </c>
      <c r="C522" t="s">
        <v>20</v>
      </c>
      <c r="D522">
        <v>12.8</v>
      </c>
      <c r="E522">
        <v>3.6</v>
      </c>
      <c r="F522">
        <f>IF(martianeum4[[#This Row],[zawartosc '[%']]]&gt;=1,martianeum4[[#This Row],[masa '[kg']]]*martianeum4[[#This Row],[zawartosc '[%']]]*0.01,0)</f>
        <v>0.46080000000000004</v>
      </c>
      <c r="G522">
        <f>martianeum4[[#This Row],[stan_magazynu '[kg']]]+martianeum4[[#This Row],[ile_kg_materiału_z_ładunku]]</f>
        <v>52.076599999999978</v>
      </c>
      <c r="H522">
        <f>IF(martianeum4[[#This Row],[stan_po_wydobyciu_z_ładunku]]&gt;=100,100,0)</f>
        <v>0</v>
      </c>
      <c r="I522">
        <f>martianeum4[[#This Row],[stan_po_wydobyciu_z_ładunku]]-martianeum4[[#This Row],[ile_zabiera_na_orbite]]</f>
        <v>52.076599999999978</v>
      </c>
    </row>
    <row r="523" spans="1:9" x14ac:dyDescent="0.25">
      <c r="A523" s="1">
        <v>49162</v>
      </c>
      <c r="B523">
        <f t="shared" si="8"/>
        <v>52.076599999999978</v>
      </c>
      <c r="C523" t="s">
        <v>11</v>
      </c>
      <c r="D523">
        <v>18.7</v>
      </c>
      <c r="E523">
        <v>0</v>
      </c>
      <c r="F523">
        <f>IF(martianeum4[[#This Row],[zawartosc '[%']]]&gt;=1,martianeum4[[#This Row],[masa '[kg']]]*martianeum4[[#This Row],[zawartosc '[%']]]*0.01,0)</f>
        <v>0</v>
      </c>
      <c r="G523">
        <f>martianeum4[[#This Row],[stan_magazynu '[kg']]]+martianeum4[[#This Row],[ile_kg_materiału_z_ładunku]]</f>
        <v>52.076599999999978</v>
      </c>
      <c r="H523">
        <f>IF(martianeum4[[#This Row],[stan_po_wydobyciu_z_ładunku]]&gt;=100,100,0)</f>
        <v>0</v>
      </c>
      <c r="I523">
        <f>martianeum4[[#This Row],[stan_po_wydobyciu_z_ładunku]]-martianeum4[[#This Row],[ile_zabiera_na_orbite]]</f>
        <v>52.076599999999978</v>
      </c>
    </row>
    <row r="524" spans="1:9" x14ac:dyDescent="0.25">
      <c r="A524" s="1">
        <v>49163</v>
      </c>
      <c r="B524">
        <f t="shared" si="8"/>
        <v>52.076599999999978</v>
      </c>
      <c r="C524" t="s">
        <v>33</v>
      </c>
      <c r="D524">
        <v>22.3</v>
      </c>
      <c r="E524">
        <v>0</v>
      </c>
      <c r="F524">
        <f>IF(martianeum4[[#This Row],[zawartosc '[%']]]&gt;=1,martianeum4[[#This Row],[masa '[kg']]]*martianeum4[[#This Row],[zawartosc '[%']]]*0.01,0)</f>
        <v>0</v>
      </c>
      <c r="G524">
        <f>martianeum4[[#This Row],[stan_magazynu '[kg']]]+martianeum4[[#This Row],[ile_kg_materiału_z_ładunku]]</f>
        <v>52.076599999999978</v>
      </c>
      <c r="H524">
        <f>IF(martianeum4[[#This Row],[stan_po_wydobyciu_z_ładunku]]&gt;=100,100,0)</f>
        <v>0</v>
      </c>
      <c r="I524">
        <f>martianeum4[[#This Row],[stan_po_wydobyciu_z_ładunku]]-martianeum4[[#This Row],[ile_zabiera_na_orbite]]</f>
        <v>52.076599999999978</v>
      </c>
    </row>
    <row r="525" spans="1:9" x14ac:dyDescent="0.25">
      <c r="A525" s="1">
        <v>49164</v>
      </c>
      <c r="B525">
        <f t="shared" si="8"/>
        <v>52.076599999999978</v>
      </c>
      <c r="C525" t="s">
        <v>18</v>
      </c>
      <c r="D525">
        <v>26.4</v>
      </c>
      <c r="E525">
        <v>0.5</v>
      </c>
      <c r="F525">
        <f>IF(martianeum4[[#This Row],[zawartosc '[%']]]&gt;=1,martianeum4[[#This Row],[masa '[kg']]]*martianeum4[[#This Row],[zawartosc '[%']]]*0.01,0)</f>
        <v>0</v>
      </c>
      <c r="G525">
        <f>martianeum4[[#This Row],[stan_magazynu '[kg']]]+martianeum4[[#This Row],[ile_kg_materiału_z_ładunku]]</f>
        <v>52.076599999999978</v>
      </c>
      <c r="H525">
        <f>IF(martianeum4[[#This Row],[stan_po_wydobyciu_z_ładunku]]&gt;=100,100,0)</f>
        <v>0</v>
      </c>
      <c r="I525">
        <f>martianeum4[[#This Row],[stan_po_wydobyciu_z_ładunku]]-martianeum4[[#This Row],[ile_zabiera_na_orbite]]</f>
        <v>52.076599999999978</v>
      </c>
    </row>
    <row r="526" spans="1:9" x14ac:dyDescent="0.25">
      <c r="A526" s="1">
        <v>49165</v>
      </c>
      <c r="B526">
        <f t="shared" si="8"/>
        <v>52.076599999999978</v>
      </c>
      <c r="C526" t="s">
        <v>7</v>
      </c>
      <c r="D526">
        <v>28.5</v>
      </c>
      <c r="E526">
        <v>3.2</v>
      </c>
      <c r="F526">
        <f>IF(martianeum4[[#This Row],[zawartosc '[%']]]&gt;=1,martianeum4[[#This Row],[masa '[kg']]]*martianeum4[[#This Row],[zawartosc '[%']]]*0.01,0)</f>
        <v>0.91200000000000003</v>
      </c>
      <c r="G526">
        <f>martianeum4[[#This Row],[stan_magazynu '[kg']]]+martianeum4[[#This Row],[ile_kg_materiału_z_ładunku]]</f>
        <v>52.988599999999977</v>
      </c>
      <c r="H526">
        <f>IF(martianeum4[[#This Row],[stan_po_wydobyciu_z_ładunku]]&gt;=100,100,0)</f>
        <v>0</v>
      </c>
      <c r="I526">
        <f>martianeum4[[#This Row],[stan_po_wydobyciu_z_ładunku]]-martianeum4[[#This Row],[ile_zabiera_na_orbite]]</f>
        <v>52.988599999999977</v>
      </c>
    </row>
    <row r="527" spans="1:9" x14ac:dyDescent="0.25">
      <c r="A527" s="1">
        <v>49166</v>
      </c>
      <c r="B527">
        <f t="shared" si="8"/>
        <v>52.988599999999977</v>
      </c>
      <c r="C527" t="s">
        <v>17</v>
      </c>
      <c r="D527">
        <v>16.8</v>
      </c>
      <c r="E527">
        <v>5.5</v>
      </c>
      <c r="F527">
        <f>IF(martianeum4[[#This Row],[zawartosc '[%']]]&gt;=1,martianeum4[[#This Row],[masa '[kg']]]*martianeum4[[#This Row],[zawartosc '[%']]]*0.01,0)</f>
        <v>0.92400000000000004</v>
      </c>
      <c r="G527">
        <f>martianeum4[[#This Row],[stan_magazynu '[kg']]]+martianeum4[[#This Row],[ile_kg_materiału_z_ładunku]]</f>
        <v>53.912599999999976</v>
      </c>
      <c r="H527">
        <f>IF(martianeum4[[#This Row],[stan_po_wydobyciu_z_ładunku]]&gt;=100,100,0)</f>
        <v>0</v>
      </c>
      <c r="I527">
        <f>martianeum4[[#This Row],[stan_po_wydobyciu_z_ładunku]]-martianeum4[[#This Row],[ile_zabiera_na_orbite]]</f>
        <v>53.912599999999976</v>
      </c>
    </row>
    <row r="528" spans="1:9" x14ac:dyDescent="0.25">
      <c r="A528" s="1">
        <v>49167</v>
      </c>
      <c r="B528">
        <f t="shared" si="8"/>
        <v>53.912599999999976</v>
      </c>
      <c r="C528" t="s">
        <v>27</v>
      </c>
      <c r="D528">
        <v>24.7</v>
      </c>
      <c r="E528">
        <v>0.8</v>
      </c>
      <c r="F528">
        <f>IF(martianeum4[[#This Row],[zawartosc '[%']]]&gt;=1,martianeum4[[#This Row],[masa '[kg']]]*martianeum4[[#This Row],[zawartosc '[%']]]*0.01,0)</f>
        <v>0</v>
      </c>
      <c r="G528">
        <f>martianeum4[[#This Row],[stan_magazynu '[kg']]]+martianeum4[[#This Row],[ile_kg_materiału_z_ładunku]]</f>
        <v>53.912599999999976</v>
      </c>
      <c r="H528">
        <f>IF(martianeum4[[#This Row],[stan_po_wydobyciu_z_ładunku]]&gt;=100,100,0)</f>
        <v>0</v>
      </c>
      <c r="I528">
        <f>martianeum4[[#This Row],[stan_po_wydobyciu_z_ładunku]]-martianeum4[[#This Row],[ile_zabiera_na_orbite]]</f>
        <v>53.912599999999976</v>
      </c>
    </row>
    <row r="529" spans="1:9" x14ac:dyDescent="0.25">
      <c r="A529" s="1">
        <v>49168</v>
      </c>
      <c r="B529">
        <f t="shared" si="8"/>
        <v>53.912599999999976</v>
      </c>
      <c r="C529" t="s">
        <v>9</v>
      </c>
      <c r="D529">
        <v>29.6</v>
      </c>
      <c r="E529">
        <v>0</v>
      </c>
      <c r="F529">
        <f>IF(martianeum4[[#This Row],[zawartosc '[%']]]&gt;=1,martianeum4[[#This Row],[masa '[kg']]]*martianeum4[[#This Row],[zawartosc '[%']]]*0.01,0)</f>
        <v>0</v>
      </c>
      <c r="G529">
        <f>martianeum4[[#This Row],[stan_magazynu '[kg']]]+martianeum4[[#This Row],[ile_kg_materiału_z_ładunku]]</f>
        <v>53.912599999999976</v>
      </c>
      <c r="H529">
        <f>IF(martianeum4[[#This Row],[stan_po_wydobyciu_z_ładunku]]&gt;=100,100,0)</f>
        <v>0</v>
      </c>
      <c r="I529">
        <f>martianeum4[[#This Row],[stan_po_wydobyciu_z_ładunku]]-martianeum4[[#This Row],[ile_zabiera_na_orbite]]</f>
        <v>53.912599999999976</v>
      </c>
    </row>
    <row r="530" spans="1:9" x14ac:dyDescent="0.25">
      <c r="A530" s="1">
        <v>49169</v>
      </c>
      <c r="B530">
        <f t="shared" si="8"/>
        <v>53.912599999999976</v>
      </c>
      <c r="C530" t="s">
        <v>10</v>
      </c>
      <c r="D530">
        <v>23.3</v>
      </c>
      <c r="E530">
        <v>29.4</v>
      </c>
      <c r="F530">
        <f>IF(martianeum4[[#This Row],[zawartosc '[%']]]&gt;=1,martianeum4[[#This Row],[masa '[kg']]]*martianeum4[[#This Row],[zawartosc '[%']]]*0.01,0)</f>
        <v>6.8502000000000001</v>
      </c>
      <c r="G530">
        <f>martianeum4[[#This Row],[stan_magazynu '[kg']]]+martianeum4[[#This Row],[ile_kg_materiału_z_ładunku]]</f>
        <v>60.762799999999977</v>
      </c>
      <c r="H530">
        <f>IF(martianeum4[[#This Row],[stan_po_wydobyciu_z_ładunku]]&gt;=100,100,0)</f>
        <v>0</v>
      </c>
      <c r="I530">
        <f>martianeum4[[#This Row],[stan_po_wydobyciu_z_ładunku]]-martianeum4[[#This Row],[ile_zabiera_na_orbite]]</f>
        <v>60.762799999999977</v>
      </c>
    </row>
    <row r="531" spans="1:9" x14ac:dyDescent="0.25">
      <c r="A531" s="1">
        <v>49170</v>
      </c>
      <c r="B531">
        <f t="shared" si="8"/>
        <v>60.762799999999977</v>
      </c>
      <c r="C531" t="s">
        <v>9</v>
      </c>
      <c r="D531">
        <v>28.8</v>
      </c>
      <c r="E531">
        <v>11.5</v>
      </c>
      <c r="F531">
        <f>IF(martianeum4[[#This Row],[zawartosc '[%']]]&gt;=1,martianeum4[[#This Row],[masa '[kg']]]*martianeum4[[#This Row],[zawartosc '[%']]]*0.01,0)</f>
        <v>3.3119999999999998</v>
      </c>
      <c r="G531">
        <f>martianeum4[[#This Row],[stan_magazynu '[kg']]]+martianeum4[[#This Row],[ile_kg_materiału_z_ładunku]]</f>
        <v>64.074799999999982</v>
      </c>
      <c r="H531">
        <f>IF(martianeum4[[#This Row],[stan_po_wydobyciu_z_ładunku]]&gt;=100,100,0)</f>
        <v>0</v>
      </c>
      <c r="I531">
        <f>martianeum4[[#This Row],[stan_po_wydobyciu_z_ładunku]]-martianeum4[[#This Row],[ile_zabiera_na_orbite]]</f>
        <v>64.074799999999982</v>
      </c>
    </row>
    <row r="532" spans="1:9" x14ac:dyDescent="0.25">
      <c r="A532" s="1">
        <v>49171</v>
      </c>
      <c r="B532">
        <f t="shared" si="8"/>
        <v>64.074799999999982</v>
      </c>
      <c r="C532" t="s">
        <v>9</v>
      </c>
      <c r="D532">
        <v>26.5</v>
      </c>
      <c r="E532">
        <v>0</v>
      </c>
      <c r="F532">
        <f>IF(martianeum4[[#This Row],[zawartosc '[%']]]&gt;=1,martianeum4[[#This Row],[masa '[kg']]]*martianeum4[[#This Row],[zawartosc '[%']]]*0.01,0)</f>
        <v>0</v>
      </c>
      <c r="G532">
        <f>martianeum4[[#This Row],[stan_magazynu '[kg']]]+martianeum4[[#This Row],[ile_kg_materiału_z_ładunku]]</f>
        <v>64.074799999999982</v>
      </c>
      <c r="H532">
        <f>IF(martianeum4[[#This Row],[stan_po_wydobyciu_z_ładunku]]&gt;=100,100,0)</f>
        <v>0</v>
      </c>
      <c r="I532">
        <f>martianeum4[[#This Row],[stan_po_wydobyciu_z_ładunku]]-martianeum4[[#This Row],[ile_zabiera_na_orbite]]</f>
        <v>64.074799999999982</v>
      </c>
    </row>
    <row r="533" spans="1:9" x14ac:dyDescent="0.25">
      <c r="A533" s="1">
        <v>49172</v>
      </c>
      <c r="B533">
        <f t="shared" si="8"/>
        <v>64.074799999999982</v>
      </c>
      <c r="C533" t="s">
        <v>23</v>
      </c>
      <c r="D533">
        <v>17.100000000000001</v>
      </c>
      <c r="E533">
        <v>3.6</v>
      </c>
      <c r="F533">
        <f>IF(martianeum4[[#This Row],[zawartosc '[%']]]&gt;=1,martianeum4[[#This Row],[masa '[kg']]]*martianeum4[[#This Row],[zawartosc '[%']]]*0.01,0)</f>
        <v>0.61560000000000015</v>
      </c>
      <c r="G533">
        <f>martianeum4[[#This Row],[stan_magazynu '[kg']]]+martianeum4[[#This Row],[ile_kg_materiału_z_ładunku]]</f>
        <v>64.690399999999983</v>
      </c>
      <c r="H533">
        <f>IF(martianeum4[[#This Row],[stan_po_wydobyciu_z_ładunku]]&gt;=100,100,0)</f>
        <v>0</v>
      </c>
      <c r="I533">
        <f>martianeum4[[#This Row],[stan_po_wydobyciu_z_ładunku]]-martianeum4[[#This Row],[ile_zabiera_na_orbite]]</f>
        <v>64.690399999999983</v>
      </c>
    </row>
    <row r="534" spans="1:9" x14ac:dyDescent="0.25">
      <c r="A534" s="1">
        <v>49173</v>
      </c>
      <c r="B534">
        <f t="shared" si="8"/>
        <v>64.690399999999983</v>
      </c>
      <c r="C534" t="s">
        <v>9</v>
      </c>
      <c r="D534">
        <v>17.8</v>
      </c>
      <c r="E534">
        <v>7</v>
      </c>
      <c r="F534">
        <f>IF(martianeum4[[#This Row],[zawartosc '[%']]]&gt;=1,martianeum4[[#This Row],[masa '[kg']]]*martianeum4[[#This Row],[zawartosc '[%']]]*0.01,0)</f>
        <v>1.2460000000000002</v>
      </c>
      <c r="G534">
        <f>martianeum4[[#This Row],[stan_magazynu '[kg']]]+martianeum4[[#This Row],[ile_kg_materiału_z_ładunku]]</f>
        <v>65.936399999999978</v>
      </c>
      <c r="H534">
        <f>IF(martianeum4[[#This Row],[stan_po_wydobyciu_z_ładunku]]&gt;=100,100,0)</f>
        <v>0</v>
      </c>
      <c r="I534">
        <f>martianeum4[[#This Row],[stan_po_wydobyciu_z_ładunku]]-martianeum4[[#This Row],[ile_zabiera_na_orbite]]</f>
        <v>65.936399999999978</v>
      </c>
    </row>
    <row r="535" spans="1:9" x14ac:dyDescent="0.25">
      <c r="A535" s="1">
        <v>49174</v>
      </c>
      <c r="B535">
        <f t="shared" si="8"/>
        <v>65.936399999999978</v>
      </c>
      <c r="C535" t="s">
        <v>27</v>
      </c>
      <c r="D535">
        <v>24.7</v>
      </c>
      <c r="E535">
        <v>1.5</v>
      </c>
      <c r="F535">
        <f>IF(martianeum4[[#This Row],[zawartosc '[%']]]&gt;=1,martianeum4[[#This Row],[masa '[kg']]]*martianeum4[[#This Row],[zawartosc '[%']]]*0.01,0)</f>
        <v>0.3705</v>
      </c>
      <c r="G535">
        <f>martianeum4[[#This Row],[stan_magazynu '[kg']]]+martianeum4[[#This Row],[ile_kg_materiału_z_ładunku]]</f>
        <v>66.306899999999985</v>
      </c>
      <c r="H535">
        <f>IF(martianeum4[[#This Row],[stan_po_wydobyciu_z_ładunku]]&gt;=100,100,0)</f>
        <v>0</v>
      </c>
      <c r="I535">
        <f>martianeum4[[#This Row],[stan_po_wydobyciu_z_ładunku]]-martianeum4[[#This Row],[ile_zabiera_na_orbite]]</f>
        <v>66.306899999999985</v>
      </c>
    </row>
    <row r="536" spans="1:9" x14ac:dyDescent="0.25">
      <c r="A536" s="1">
        <v>49175</v>
      </c>
      <c r="B536">
        <f t="shared" si="8"/>
        <v>66.306899999999985</v>
      </c>
      <c r="C536" t="s">
        <v>19</v>
      </c>
      <c r="D536">
        <v>25.1</v>
      </c>
      <c r="E536">
        <v>0</v>
      </c>
      <c r="F536">
        <f>IF(martianeum4[[#This Row],[zawartosc '[%']]]&gt;=1,martianeum4[[#This Row],[masa '[kg']]]*martianeum4[[#This Row],[zawartosc '[%']]]*0.01,0)</f>
        <v>0</v>
      </c>
      <c r="G536">
        <f>martianeum4[[#This Row],[stan_magazynu '[kg']]]+martianeum4[[#This Row],[ile_kg_materiału_z_ładunku]]</f>
        <v>66.306899999999985</v>
      </c>
      <c r="H536">
        <f>IF(martianeum4[[#This Row],[stan_po_wydobyciu_z_ładunku]]&gt;=100,100,0)</f>
        <v>0</v>
      </c>
      <c r="I536">
        <f>martianeum4[[#This Row],[stan_po_wydobyciu_z_ładunku]]-martianeum4[[#This Row],[ile_zabiera_na_orbite]]</f>
        <v>66.306899999999985</v>
      </c>
    </row>
    <row r="537" spans="1:9" x14ac:dyDescent="0.25">
      <c r="A537" s="1">
        <v>49176</v>
      </c>
      <c r="B537">
        <f t="shared" si="8"/>
        <v>66.306899999999985</v>
      </c>
      <c r="C537" t="s">
        <v>32</v>
      </c>
      <c r="D537">
        <v>27</v>
      </c>
      <c r="E537">
        <v>0</v>
      </c>
      <c r="F537">
        <f>IF(martianeum4[[#This Row],[zawartosc '[%']]]&gt;=1,martianeum4[[#This Row],[masa '[kg']]]*martianeum4[[#This Row],[zawartosc '[%']]]*0.01,0)</f>
        <v>0</v>
      </c>
      <c r="G537">
        <f>martianeum4[[#This Row],[stan_magazynu '[kg']]]+martianeum4[[#This Row],[ile_kg_materiału_z_ładunku]]</f>
        <v>66.306899999999985</v>
      </c>
      <c r="H537">
        <f>IF(martianeum4[[#This Row],[stan_po_wydobyciu_z_ładunku]]&gt;=100,100,0)</f>
        <v>0</v>
      </c>
      <c r="I537">
        <f>martianeum4[[#This Row],[stan_po_wydobyciu_z_ładunku]]-martianeum4[[#This Row],[ile_zabiera_na_orbite]]</f>
        <v>66.306899999999985</v>
      </c>
    </row>
    <row r="538" spans="1:9" x14ac:dyDescent="0.25">
      <c r="A538" s="1">
        <v>49177</v>
      </c>
      <c r="B538">
        <f t="shared" si="8"/>
        <v>66.306899999999985</v>
      </c>
      <c r="C538" t="s">
        <v>18</v>
      </c>
      <c r="D538">
        <v>18.2</v>
      </c>
      <c r="E538">
        <v>13.9</v>
      </c>
      <c r="F538">
        <f>IF(martianeum4[[#This Row],[zawartosc '[%']]]&gt;=1,martianeum4[[#This Row],[masa '[kg']]]*martianeum4[[#This Row],[zawartosc '[%']]]*0.01,0)</f>
        <v>2.5297999999999998</v>
      </c>
      <c r="G538">
        <f>martianeum4[[#This Row],[stan_magazynu '[kg']]]+martianeum4[[#This Row],[ile_kg_materiału_z_ładunku]]</f>
        <v>68.836699999999979</v>
      </c>
      <c r="H538">
        <f>IF(martianeum4[[#This Row],[stan_po_wydobyciu_z_ładunku]]&gt;=100,100,0)</f>
        <v>0</v>
      </c>
      <c r="I538">
        <f>martianeum4[[#This Row],[stan_po_wydobyciu_z_ładunku]]-martianeum4[[#This Row],[ile_zabiera_na_orbite]]</f>
        <v>68.836699999999979</v>
      </c>
    </row>
    <row r="539" spans="1:9" x14ac:dyDescent="0.25">
      <c r="A539" s="1">
        <v>49178</v>
      </c>
      <c r="B539">
        <f t="shared" si="8"/>
        <v>68.836699999999979</v>
      </c>
      <c r="C539" t="s">
        <v>15</v>
      </c>
      <c r="D539">
        <v>10.8</v>
      </c>
      <c r="E539">
        <v>7.9</v>
      </c>
      <c r="F539">
        <f>IF(martianeum4[[#This Row],[zawartosc '[%']]]&gt;=1,martianeum4[[#This Row],[masa '[kg']]]*martianeum4[[#This Row],[zawartosc '[%']]]*0.01,0)</f>
        <v>0.85320000000000007</v>
      </c>
      <c r="G539">
        <f>martianeum4[[#This Row],[stan_magazynu '[kg']]]+martianeum4[[#This Row],[ile_kg_materiału_z_ładunku]]</f>
        <v>69.68989999999998</v>
      </c>
      <c r="H539">
        <f>IF(martianeum4[[#This Row],[stan_po_wydobyciu_z_ładunku]]&gt;=100,100,0)</f>
        <v>0</v>
      </c>
      <c r="I539">
        <f>martianeum4[[#This Row],[stan_po_wydobyciu_z_ładunku]]-martianeum4[[#This Row],[ile_zabiera_na_orbite]]</f>
        <v>69.68989999999998</v>
      </c>
    </row>
    <row r="540" spans="1:9" x14ac:dyDescent="0.25">
      <c r="A540" s="1">
        <v>49179</v>
      </c>
      <c r="B540">
        <f t="shared" si="8"/>
        <v>69.68989999999998</v>
      </c>
      <c r="C540" t="s">
        <v>7</v>
      </c>
      <c r="D540">
        <v>27.9</v>
      </c>
      <c r="E540">
        <v>9.9</v>
      </c>
      <c r="F540">
        <f>IF(martianeum4[[#This Row],[zawartosc '[%']]]&gt;=1,martianeum4[[#This Row],[masa '[kg']]]*martianeum4[[#This Row],[zawartosc '[%']]]*0.01,0)</f>
        <v>2.7620999999999998</v>
      </c>
      <c r="G540">
        <f>martianeum4[[#This Row],[stan_magazynu '[kg']]]+martianeum4[[#This Row],[ile_kg_materiału_z_ładunku]]</f>
        <v>72.451999999999984</v>
      </c>
      <c r="H540">
        <f>IF(martianeum4[[#This Row],[stan_po_wydobyciu_z_ładunku]]&gt;=100,100,0)</f>
        <v>0</v>
      </c>
      <c r="I540">
        <f>martianeum4[[#This Row],[stan_po_wydobyciu_z_ładunku]]-martianeum4[[#This Row],[ile_zabiera_na_orbite]]</f>
        <v>72.451999999999984</v>
      </c>
    </row>
    <row r="541" spans="1:9" x14ac:dyDescent="0.25">
      <c r="A541" s="1">
        <v>49180</v>
      </c>
      <c r="B541">
        <f t="shared" si="8"/>
        <v>72.451999999999984</v>
      </c>
      <c r="C541" t="s">
        <v>24</v>
      </c>
      <c r="D541">
        <v>14.1</v>
      </c>
      <c r="E541">
        <v>0.7</v>
      </c>
      <c r="F541">
        <f>IF(martianeum4[[#This Row],[zawartosc '[%']]]&gt;=1,martianeum4[[#This Row],[masa '[kg']]]*martianeum4[[#This Row],[zawartosc '[%']]]*0.01,0)</f>
        <v>0</v>
      </c>
      <c r="G541">
        <f>martianeum4[[#This Row],[stan_magazynu '[kg']]]+martianeum4[[#This Row],[ile_kg_materiału_z_ładunku]]</f>
        <v>72.451999999999984</v>
      </c>
      <c r="H541">
        <f>IF(martianeum4[[#This Row],[stan_po_wydobyciu_z_ładunku]]&gt;=100,100,0)</f>
        <v>0</v>
      </c>
      <c r="I541">
        <f>martianeum4[[#This Row],[stan_po_wydobyciu_z_ładunku]]-martianeum4[[#This Row],[ile_zabiera_na_orbite]]</f>
        <v>72.451999999999984</v>
      </c>
    </row>
    <row r="542" spans="1:9" x14ac:dyDescent="0.25">
      <c r="A542" s="1">
        <v>49181</v>
      </c>
      <c r="B542">
        <f t="shared" si="8"/>
        <v>72.451999999999984</v>
      </c>
      <c r="C542" t="s">
        <v>18</v>
      </c>
      <c r="D542">
        <v>17.5</v>
      </c>
      <c r="E542">
        <v>3.2</v>
      </c>
      <c r="F542">
        <f>IF(martianeum4[[#This Row],[zawartosc '[%']]]&gt;=1,martianeum4[[#This Row],[masa '[kg']]]*martianeum4[[#This Row],[zawartosc '[%']]]*0.01,0)</f>
        <v>0.56000000000000005</v>
      </c>
      <c r="G542">
        <f>martianeum4[[#This Row],[stan_magazynu '[kg']]]+martianeum4[[#This Row],[ile_kg_materiału_z_ładunku]]</f>
        <v>73.011999999999986</v>
      </c>
      <c r="H542">
        <f>IF(martianeum4[[#This Row],[stan_po_wydobyciu_z_ładunku]]&gt;=100,100,0)</f>
        <v>0</v>
      </c>
      <c r="I542">
        <f>martianeum4[[#This Row],[stan_po_wydobyciu_z_ładunku]]-martianeum4[[#This Row],[ile_zabiera_na_orbite]]</f>
        <v>73.011999999999986</v>
      </c>
    </row>
    <row r="543" spans="1:9" x14ac:dyDescent="0.25">
      <c r="A543" s="1">
        <v>49182</v>
      </c>
      <c r="B543">
        <f t="shared" si="8"/>
        <v>73.011999999999986</v>
      </c>
      <c r="C543" t="s">
        <v>10</v>
      </c>
      <c r="D543">
        <v>14.3</v>
      </c>
      <c r="E543">
        <v>0</v>
      </c>
      <c r="F543">
        <f>IF(martianeum4[[#This Row],[zawartosc '[%']]]&gt;=1,martianeum4[[#This Row],[masa '[kg']]]*martianeum4[[#This Row],[zawartosc '[%']]]*0.01,0)</f>
        <v>0</v>
      </c>
      <c r="G543">
        <f>martianeum4[[#This Row],[stan_magazynu '[kg']]]+martianeum4[[#This Row],[ile_kg_materiału_z_ładunku]]</f>
        <v>73.011999999999986</v>
      </c>
      <c r="H543">
        <f>IF(martianeum4[[#This Row],[stan_po_wydobyciu_z_ładunku]]&gt;=100,100,0)</f>
        <v>0</v>
      </c>
      <c r="I543">
        <f>martianeum4[[#This Row],[stan_po_wydobyciu_z_ładunku]]-martianeum4[[#This Row],[ile_zabiera_na_orbite]]</f>
        <v>73.011999999999986</v>
      </c>
    </row>
    <row r="544" spans="1:9" x14ac:dyDescent="0.25">
      <c r="A544" s="1">
        <v>49183</v>
      </c>
      <c r="B544">
        <f t="shared" si="8"/>
        <v>73.011999999999986</v>
      </c>
      <c r="C544" t="s">
        <v>20</v>
      </c>
      <c r="D544">
        <v>15.4</v>
      </c>
      <c r="E544">
        <v>0</v>
      </c>
      <c r="F544">
        <f>IF(martianeum4[[#This Row],[zawartosc '[%']]]&gt;=1,martianeum4[[#This Row],[masa '[kg']]]*martianeum4[[#This Row],[zawartosc '[%']]]*0.01,0)</f>
        <v>0</v>
      </c>
      <c r="G544">
        <f>martianeum4[[#This Row],[stan_magazynu '[kg']]]+martianeum4[[#This Row],[ile_kg_materiału_z_ładunku]]</f>
        <v>73.011999999999986</v>
      </c>
      <c r="H544">
        <f>IF(martianeum4[[#This Row],[stan_po_wydobyciu_z_ładunku]]&gt;=100,100,0)</f>
        <v>0</v>
      </c>
      <c r="I544">
        <f>martianeum4[[#This Row],[stan_po_wydobyciu_z_ładunku]]-martianeum4[[#This Row],[ile_zabiera_na_orbite]]</f>
        <v>73.011999999999986</v>
      </c>
    </row>
    <row r="545" spans="1:9" x14ac:dyDescent="0.25">
      <c r="A545" s="1">
        <v>49184</v>
      </c>
      <c r="B545">
        <f t="shared" si="8"/>
        <v>73.011999999999986</v>
      </c>
      <c r="C545" t="s">
        <v>19</v>
      </c>
      <c r="D545">
        <v>17.5</v>
      </c>
      <c r="E545">
        <v>0</v>
      </c>
      <c r="F545">
        <f>IF(martianeum4[[#This Row],[zawartosc '[%']]]&gt;=1,martianeum4[[#This Row],[masa '[kg']]]*martianeum4[[#This Row],[zawartosc '[%']]]*0.01,0)</f>
        <v>0</v>
      </c>
      <c r="G545">
        <f>martianeum4[[#This Row],[stan_magazynu '[kg']]]+martianeum4[[#This Row],[ile_kg_materiału_z_ładunku]]</f>
        <v>73.011999999999986</v>
      </c>
      <c r="H545">
        <f>IF(martianeum4[[#This Row],[stan_po_wydobyciu_z_ładunku]]&gt;=100,100,0)</f>
        <v>0</v>
      </c>
      <c r="I545">
        <f>martianeum4[[#This Row],[stan_po_wydobyciu_z_ładunku]]-martianeum4[[#This Row],[ile_zabiera_na_orbite]]</f>
        <v>73.011999999999986</v>
      </c>
    </row>
    <row r="546" spans="1:9" x14ac:dyDescent="0.25">
      <c r="A546" s="1">
        <v>49185</v>
      </c>
      <c r="B546">
        <f t="shared" si="8"/>
        <v>73.011999999999986</v>
      </c>
      <c r="C546" t="s">
        <v>13</v>
      </c>
      <c r="D546">
        <v>11.6</v>
      </c>
      <c r="E546">
        <v>4.0999999999999996</v>
      </c>
      <c r="F546">
        <f>IF(martianeum4[[#This Row],[zawartosc '[%']]]&gt;=1,martianeum4[[#This Row],[masa '[kg']]]*martianeum4[[#This Row],[zawartosc '[%']]]*0.01,0)</f>
        <v>0.47559999999999997</v>
      </c>
      <c r="G546">
        <f>martianeum4[[#This Row],[stan_magazynu '[kg']]]+martianeum4[[#This Row],[ile_kg_materiału_z_ładunku]]</f>
        <v>73.487599999999986</v>
      </c>
      <c r="H546">
        <f>IF(martianeum4[[#This Row],[stan_po_wydobyciu_z_ładunku]]&gt;=100,100,0)</f>
        <v>0</v>
      </c>
      <c r="I546">
        <f>martianeum4[[#This Row],[stan_po_wydobyciu_z_ładunku]]-martianeum4[[#This Row],[ile_zabiera_na_orbite]]</f>
        <v>73.487599999999986</v>
      </c>
    </row>
    <row r="547" spans="1:9" x14ac:dyDescent="0.25">
      <c r="A547" s="1">
        <v>49186</v>
      </c>
      <c r="B547">
        <f t="shared" si="8"/>
        <v>73.487599999999986</v>
      </c>
      <c r="C547" t="s">
        <v>9</v>
      </c>
      <c r="D547">
        <v>27.9</v>
      </c>
      <c r="E547">
        <v>10.3</v>
      </c>
      <c r="F547">
        <f>IF(martianeum4[[#This Row],[zawartosc '[%']]]&gt;=1,martianeum4[[#This Row],[masa '[kg']]]*martianeum4[[#This Row],[zawartosc '[%']]]*0.01,0)</f>
        <v>2.8736999999999999</v>
      </c>
      <c r="G547">
        <f>martianeum4[[#This Row],[stan_magazynu '[kg']]]+martianeum4[[#This Row],[ile_kg_materiału_z_ładunku]]</f>
        <v>76.361299999999986</v>
      </c>
      <c r="H547">
        <f>IF(martianeum4[[#This Row],[stan_po_wydobyciu_z_ładunku]]&gt;=100,100,0)</f>
        <v>0</v>
      </c>
      <c r="I547">
        <f>martianeum4[[#This Row],[stan_po_wydobyciu_z_ładunku]]-martianeum4[[#This Row],[ile_zabiera_na_orbite]]</f>
        <v>76.361299999999986</v>
      </c>
    </row>
    <row r="548" spans="1:9" x14ac:dyDescent="0.25">
      <c r="A548" s="1">
        <v>49187</v>
      </c>
      <c r="B548">
        <f t="shared" si="8"/>
        <v>76.361299999999986</v>
      </c>
      <c r="C548" t="s">
        <v>19</v>
      </c>
      <c r="D548">
        <v>11.8</v>
      </c>
      <c r="E548">
        <v>20.2</v>
      </c>
      <c r="F548">
        <f>IF(martianeum4[[#This Row],[zawartosc '[%']]]&gt;=1,martianeum4[[#This Row],[masa '[kg']]]*martianeum4[[#This Row],[zawartosc '[%']]]*0.01,0)</f>
        <v>2.3836000000000004</v>
      </c>
      <c r="G548">
        <f>martianeum4[[#This Row],[stan_magazynu '[kg']]]+martianeum4[[#This Row],[ile_kg_materiału_z_ładunku]]</f>
        <v>78.744899999999987</v>
      </c>
      <c r="H548">
        <f>IF(martianeum4[[#This Row],[stan_po_wydobyciu_z_ładunku]]&gt;=100,100,0)</f>
        <v>0</v>
      </c>
      <c r="I548">
        <f>martianeum4[[#This Row],[stan_po_wydobyciu_z_ładunku]]-martianeum4[[#This Row],[ile_zabiera_na_orbite]]</f>
        <v>78.744899999999987</v>
      </c>
    </row>
    <row r="549" spans="1:9" x14ac:dyDescent="0.25">
      <c r="A549" s="1">
        <v>49188</v>
      </c>
      <c r="B549">
        <f t="shared" si="8"/>
        <v>78.744899999999987</v>
      </c>
      <c r="C549" t="s">
        <v>7</v>
      </c>
      <c r="D549">
        <v>12</v>
      </c>
      <c r="E549">
        <v>8.5</v>
      </c>
      <c r="F549">
        <f>IF(martianeum4[[#This Row],[zawartosc '[%']]]&gt;=1,martianeum4[[#This Row],[masa '[kg']]]*martianeum4[[#This Row],[zawartosc '[%']]]*0.01,0)</f>
        <v>1.02</v>
      </c>
      <c r="G549">
        <f>martianeum4[[#This Row],[stan_magazynu '[kg']]]+martianeum4[[#This Row],[ile_kg_materiału_z_ładunku]]</f>
        <v>79.764899999999983</v>
      </c>
      <c r="H549">
        <f>IF(martianeum4[[#This Row],[stan_po_wydobyciu_z_ładunku]]&gt;=100,100,0)</f>
        <v>0</v>
      </c>
      <c r="I549">
        <f>martianeum4[[#This Row],[stan_po_wydobyciu_z_ładunku]]-martianeum4[[#This Row],[ile_zabiera_na_orbite]]</f>
        <v>79.764899999999983</v>
      </c>
    </row>
    <row r="550" spans="1:9" x14ac:dyDescent="0.25">
      <c r="A550" s="1">
        <v>49189</v>
      </c>
      <c r="B550">
        <f t="shared" si="8"/>
        <v>79.764899999999983</v>
      </c>
      <c r="C550" t="s">
        <v>10</v>
      </c>
      <c r="D550">
        <v>11.8</v>
      </c>
      <c r="E550">
        <v>7.8</v>
      </c>
      <c r="F550">
        <f>IF(martianeum4[[#This Row],[zawartosc '[%']]]&gt;=1,martianeum4[[#This Row],[masa '[kg']]]*martianeum4[[#This Row],[zawartosc '[%']]]*0.01,0)</f>
        <v>0.92040000000000011</v>
      </c>
      <c r="G550">
        <f>martianeum4[[#This Row],[stan_magazynu '[kg']]]+martianeum4[[#This Row],[ile_kg_materiału_z_ładunku]]</f>
        <v>80.685299999999984</v>
      </c>
      <c r="H550">
        <f>IF(martianeum4[[#This Row],[stan_po_wydobyciu_z_ładunku]]&gt;=100,100,0)</f>
        <v>0</v>
      </c>
      <c r="I550">
        <f>martianeum4[[#This Row],[stan_po_wydobyciu_z_ładunku]]-martianeum4[[#This Row],[ile_zabiera_na_orbite]]</f>
        <v>80.685299999999984</v>
      </c>
    </row>
    <row r="551" spans="1:9" x14ac:dyDescent="0.25">
      <c r="A551" s="1">
        <v>49190</v>
      </c>
      <c r="B551">
        <f t="shared" si="8"/>
        <v>80.685299999999984</v>
      </c>
      <c r="C551" t="s">
        <v>17</v>
      </c>
      <c r="D551">
        <v>22.2</v>
      </c>
      <c r="E551">
        <v>0</v>
      </c>
      <c r="F551">
        <f>IF(martianeum4[[#This Row],[zawartosc '[%']]]&gt;=1,martianeum4[[#This Row],[masa '[kg']]]*martianeum4[[#This Row],[zawartosc '[%']]]*0.01,0)</f>
        <v>0</v>
      </c>
      <c r="G551">
        <f>martianeum4[[#This Row],[stan_magazynu '[kg']]]+martianeum4[[#This Row],[ile_kg_materiału_z_ładunku]]</f>
        <v>80.685299999999984</v>
      </c>
      <c r="H551">
        <f>IF(martianeum4[[#This Row],[stan_po_wydobyciu_z_ładunku]]&gt;=100,100,0)</f>
        <v>0</v>
      </c>
      <c r="I551">
        <f>martianeum4[[#This Row],[stan_po_wydobyciu_z_ładunku]]-martianeum4[[#This Row],[ile_zabiera_na_orbite]]</f>
        <v>80.685299999999984</v>
      </c>
    </row>
    <row r="552" spans="1:9" x14ac:dyDescent="0.25">
      <c r="A552" s="1">
        <v>49191</v>
      </c>
      <c r="B552">
        <f t="shared" si="8"/>
        <v>80.685299999999984</v>
      </c>
      <c r="C552" t="s">
        <v>7</v>
      </c>
      <c r="D552">
        <v>13.3</v>
      </c>
      <c r="E552">
        <v>3.8</v>
      </c>
      <c r="F552">
        <f>IF(martianeum4[[#This Row],[zawartosc '[%']]]&gt;=1,martianeum4[[#This Row],[masa '[kg']]]*martianeum4[[#This Row],[zawartosc '[%']]]*0.01,0)</f>
        <v>0.50539999999999996</v>
      </c>
      <c r="G552">
        <f>martianeum4[[#This Row],[stan_magazynu '[kg']]]+martianeum4[[#This Row],[ile_kg_materiału_z_ładunku]]</f>
        <v>81.190699999999978</v>
      </c>
      <c r="H552">
        <f>IF(martianeum4[[#This Row],[stan_po_wydobyciu_z_ładunku]]&gt;=100,100,0)</f>
        <v>0</v>
      </c>
      <c r="I552">
        <f>martianeum4[[#This Row],[stan_po_wydobyciu_z_ładunku]]-martianeum4[[#This Row],[ile_zabiera_na_orbite]]</f>
        <v>81.190699999999978</v>
      </c>
    </row>
    <row r="553" spans="1:9" x14ac:dyDescent="0.25">
      <c r="A553" s="1">
        <v>49192</v>
      </c>
      <c r="B553">
        <f t="shared" si="8"/>
        <v>81.190699999999978</v>
      </c>
      <c r="C553" t="s">
        <v>13</v>
      </c>
      <c r="D553">
        <v>24.6</v>
      </c>
      <c r="E553">
        <v>2.1</v>
      </c>
      <c r="F553">
        <f>IF(martianeum4[[#This Row],[zawartosc '[%']]]&gt;=1,martianeum4[[#This Row],[masa '[kg']]]*martianeum4[[#This Row],[zawartosc '[%']]]*0.01,0)</f>
        <v>0.51660000000000006</v>
      </c>
      <c r="G553">
        <f>martianeum4[[#This Row],[stan_magazynu '[kg']]]+martianeum4[[#This Row],[ile_kg_materiału_z_ładunku]]</f>
        <v>81.707299999999975</v>
      </c>
      <c r="H553">
        <f>IF(martianeum4[[#This Row],[stan_po_wydobyciu_z_ładunku]]&gt;=100,100,0)</f>
        <v>0</v>
      </c>
      <c r="I553">
        <f>martianeum4[[#This Row],[stan_po_wydobyciu_z_ładunku]]-martianeum4[[#This Row],[ile_zabiera_na_orbite]]</f>
        <v>81.707299999999975</v>
      </c>
    </row>
    <row r="554" spans="1:9" x14ac:dyDescent="0.25">
      <c r="A554" s="1">
        <v>49193</v>
      </c>
      <c r="B554">
        <f t="shared" si="8"/>
        <v>81.707299999999975</v>
      </c>
      <c r="C554" t="s">
        <v>19</v>
      </c>
      <c r="D554">
        <v>15.7</v>
      </c>
      <c r="E554">
        <v>0</v>
      </c>
      <c r="F554">
        <f>IF(martianeum4[[#This Row],[zawartosc '[%']]]&gt;=1,martianeum4[[#This Row],[masa '[kg']]]*martianeum4[[#This Row],[zawartosc '[%']]]*0.01,0)</f>
        <v>0</v>
      </c>
      <c r="G554">
        <f>martianeum4[[#This Row],[stan_magazynu '[kg']]]+martianeum4[[#This Row],[ile_kg_materiału_z_ładunku]]</f>
        <v>81.707299999999975</v>
      </c>
      <c r="H554">
        <f>IF(martianeum4[[#This Row],[stan_po_wydobyciu_z_ładunku]]&gt;=100,100,0)</f>
        <v>0</v>
      </c>
      <c r="I554">
        <f>martianeum4[[#This Row],[stan_po_wydobyciu_z_ładunku]]-martianeum4[[#This Row],[ile_zabiera_na_orbite]]</f>
        <v>81.707299999999975</v>
      </c>
    </row>
    <row r="555" spans="1:9" x14ac:dyDescent="0.25">
      <c r="A555" s="1">
        <v>49194</v>
      </c>
      <c r="B555">
        <f t="shared" si="8"/>
        <v>81.707299999999975</v>
      </c>
      <c r="C555" t="s">
        <v>18</v>
      </c>
      <c r="D555">
        <v>26.7</v>
      </c>
      <c r="E555">
        <v>16.2</v>
      </c>
      <c r="F555">
        <f>IF(martianeum4[[#This Row],[zawartosc '[%']]]&gt;=1,martianeum4[[#This Row],[masa '[kg']]]*martianeum4[[#This Row],[zawartosc '[%']]]*0.01,0)</f>
        <v>4.3254000000000001</v>
      </c>
      <c r="G555">
        <f>martianeum4[[#This Row],[stan_magazynu '[kg']]]+martianeum4[[#This Row],[ile_kg_materiału_z_ładunku]]</f>
        <v>86.032699999999977</v>
      </c>
      <c r="H555">
        <f>IF(martianeum4[[#This Row],[stan_po_wydobyciu_z_ładunku]]&gt;=100,100,0)</f>
        <v>0</v>
      </c>
      <c r="I555">
        <f>martianeum4[[#This Row],[stan_po_wydobyciu_z_ładunku]]-martianeum4[[#This Row],[ile_zabiera_na_orbite]]</f>
        <v>86.032699999999977</v>
      </c>
    </row>
    <row r="556" spans="1:9" x14ac:dyDescent="0.25">
      <c r="A556" s="1">
        <v>49195</v>
      </c>
      <c r="B556">
        <f t="shared" si="8"/>
        <v>86.032699999999977</v>
      </c>
      <c r="C556" t="s">
        <v>15</v>
      </c>
      <c r="D556">
        <v>28.1</v>
      </c>
      <c r="E556">
        <v>1.1000000000000001</v>
      </c>
      <c r="F556">
        <f>IF(martianeum4[[#This Row],[zawartosc '[%']]]&gt;=1,martianeum4[[#This Row],[masa '[kg']]]*martianeum4[[#This Row],[zawartosc '[%']]]*0.01,0)</f>
        <v>0.30910000000000004</v>
      </c>
      <c r="G556">
        <f>martianeum4[[#This Row],[stan_magazynu '[kg']]]+martianeum4[[#This Row],[ile_kg_materiału_z_ładunku]]</f>
        <v>86.341799999999978</v>
      </c>
      <c r="H556">
        <f>IF(martianeum4[[#This Row],[stan_po_wydobyciu_z_ładunku]]&gt;=100,100,0)</f>
        <v>0</v>
      </c>
      <c r="I556">
        <f>martianeum4[[#This Row],[stan_po_wydobyciu_z_ładunku]]-martianeum4[[#This Row],[ile_zabiera_na_orbite]]</f>
        <v>86.341799999999978</v>
      </c>
    </row>
    <row r="557" spans="1:9" x14ac:dyDescent="0.25">
      <c r="A557" s="1">
        <v>49196</v>
      </c>
      <c r="B557">
        <f t="shared" si="8"/>
        <v>86.341799999999978</v>
      </c>
      <c r="C557" t="s">
        <v>10</v>
      </c>
      <c r="D557">
        <v>29.1</v>
      </c>
      <c r="E557">
        <v>3</v>
      </c>
      <c r="F557">
        <f>IF(martianeum4[[#This Row],[zawartosc '[%']]]&gt;=1,martianeum4[[#This Row],[masa '[kg']]]*martianeum4[[#This Row],[zawartosc '[%']]]*0.01,0)</f>
        <v>0.87300000000000011</v>
      </c>
      <c r="G557">
        <f>martianeum4[[#This Row],[stan_magazynu '[kg']]]+martianeum4[[#This Row],[ile_kg_materiału_z_ładunku]]</f>
        <v>87.214799999999983</v>
      </c>
      <c r="H557">
        <f>IF(martianeum4[[#This Row],[stan_po_wydobyciu_z_ładunku]]&gt;=100,100,0)</f>
        <v>0</v>
      </c>
      <c r="I557">
        <f>martianeum4[[#This Row],[stan_po_wydobyciu_z_ładunku]]-martianeum4[[#This Row],[ile_zabiera_na_orbite]]</f>
        <v>87.214799999999983</v>
      </c>
    </row>
    <row r="558" spans="1:9" x14ac:dyDescent="0.25">
      <c r="A558" s="1">
        <v>49197</v>
      </c>
      <c r="B558">
        <f t="shared" si="8"/>
        <v>87.214799999999983</v>
      </c>
      <c r="C558" t="s">
        <v>7</v>
      </c>
      <c r="D558">
        <v>26.2</v>
      </c>
      <c r="E558">
        <v>0</v>
      </c>
      <c r="F558">
        <f>IF(martianeum4[[#This Row],[zawartosc '[%']]]&gt;=1,martianeum4[[#This Row],[masa '[kg']]]*martianeum4[[#This Row],[zawartosc '[%']]]*0.01,0)</f>
        <v>0</v>
      </c>
      <c r="G558">
        <f>martianeum4[[#This Row],[stan_magazynu '[kg']]]+martianeum4[[#This Row],[ile_kg_materiału_z_ładunku]]</f>
        <v>87.214799999999983</v>
      </c>
      <c r="H558">
        <f>IF(martianeum4[[#This Row],[stan_po_wydobyciu_z_ładunku]]&gt;=100,100,0)</f>
        <v>0</v>
      </c>
      <c r="I558">
        <f>martianeum4[[#This Row],[stan_po_wydobyciu_z_ładunku]]-martianeum4[[#This Row],[ile_zabiera_na_orbite]]</f>
        <v>87.214799999999983</v>
      </c>
    </row>
    <row r="559" spans="1:9" x14ac:dyDescent="0.25">
      <c r="A559" s="1">
        <v>49198</v>
      </c>
      <c r="B559">
        <f t="shared" si="8"/>
        <v>87.214799999999983</v>
      </c>
      <c r="C559" t="s">
        <v>31</v>
      </c>
      <c r="D559">
        <v>23.3</v>
      </c>
      <c r="E559">
        <v>0</v>
      </c>
      <c r="F559">
        <f>IF(martianeum4[[#This Row],[zawartosc '[%']]]&gt;=1,martianeum4[[#This Row],[masa '[kg']]]*martianeum4[[#This Row],[zawartosc '[%']]]*0.01,0)</f>
        <v>0</v>
      </c>
      <c r="G559">
        <f>martianeum4[[#This Row],[stan_magazynu '[kg']]]+martianeum4[[#This Row],[ile_kg_materiału_z_ładunku]]</f>
        <v>87.214799999999983</v>
      </c>
      <c r="H559">
        <f>IF(martianeum4[[#This Row],[stan_po_wydobyciu_z_ładunku]]&gt;=100,100,0)</f>
        <v>0</v>
      </c>
      <c r="I559">
        <f>martianeum4[[#This Row],[stan_po_wydobyciu_z_ładunku]]-martianeum4[[#This Row],[ile_zabiera_na_orbite]]</f>
        <v>87.214799999999983</v>
      </c>
    </row>
    <row r="560" spans="1:9" x14ac:dyDescent="0.25">
      <c r="A560" s="1">
        <v>49199</v>
      </c>
      <c r="B560">
        <f t="shared" si="8"/>
        <v>87.214799999999983</v>
      </c>
      <c r="C560" t="s">
        <v>19</v>
      </c>
      <c r="D560">
        <v>21.7</v>
      </c>
      <c r="E560">
        <v>10.4</v>
      </c>
      <c r="F560">
        <f>IF(martianeum4[[#This Row],[zawartosc '[%']]]&gt;=1,martianeum4[[#This Row],[masa '[kg']]]*martianeum4[[#This Row],[zawartosc '[%']]]*0.01,0)</f>
        <v>2.2568000000000001</v>
      </c>
      <c r="G560">
        <f>martianeum4[[#This Row],[stan_magazynu '[kg']]]+martianeum4[[#This Row],[ile_kg_materiału_z_ładunku]]</f>
        <v>89.471599999999981</v>
      </c>
      <c r="H560">
        <f>IF(martianeum4[[#This Row],[stan_po_wydobyciu_z_ładunku]]&gt;=100,100,0)</f>
        <v>0</v>
      </c>
      <c r="I560">
        <f>martianeum4[[#This Row],[stan_po_wydobyciu_z_ładunku]]-martianeum4[[#This Row],[ile_zabiera_na_orbite]]</f>
        <v>89.471599999999981</v>
      </c>
    </row>
    <row r="561" spans="1:9" x14ac:dyDescent="0.25">
      <c r="A561" s="1">
        <v>49200</v>
      </c>
      <c r="B561">
        <f t="shared" si="8"/>
        <v>89.471599999999981</v>
      </c>
      <c r="C561" t="s">
        <v>18</v>
      </c>
      <c r="D561">
        <v>18.8</v>
      </c>
      <c r="E561">
        <v>15.6</v>
      </c>
      <c r="F561">
        <f>IF(martianeum4[[#This Row],[zawartosc '[%']]]&gt;=1,martianeum4[[#This Row],[masa '[kg']]]*martianeum4[[#This Row],[zawartosc '[%']]]*0.01,0)</f>
        <v>2.9328000000000003</v>
      </c>
      <c r="G561">
        <f>martianeum4[[#This Row],[stan_magazynu '[kg']]]+martianeum4[[#This Row],[ile_kg_materiału_z_ładunku]]</f>
        <v>92.404399999999981</v>
      </c>
      <c r="H561">
        <f>IF(martianeum4[[#This Row],[stan_po_wydobyciu_z_ładunku]]&gt;=100,100,0)</f>
        <v>0</v>
      </c>
      <c r="I561">
        <f>martianeum4[[#This Row],[stan_po_wydobyciu_z_ładunku]]-martianeum4[[#This Row],[ile_zabiera_na_orbite]]</f>
        <v>92.404399999999981</v>
      </c>
    </row>
    <row r="562" spans="1:9" x14ac:dyDescent="0.25">
      <c r="A562" s="1">
        <v>49201</v>
      </c>
      <c r="B562">
        <f t="shared" si="8"/>
        <v>92.404399999999981</v>
      </c>
      <c r="C562" t="s">
        <v>15</v>
      </c>
      <c r="D562">
        <v>25.4</v>
      </c>
      <c r="E562">
        <v>7.4</v>
      </c>
      <c r="F562">
        <f>IF(martianeum4[[#This Row],[zawartosc '[%']]]&gt;=1,martianeum4[[#This Row],[masa '[kg']]]*martianeum4[[#This Row],[zawartosc '[%']]]*0.01,0)</f>
        <v>1.8796000000000002</v>
      </c>
      <c r="G562">
        <f>martianeum4[[#This Row],[stan_magazynu '[kg']]]+martianeum4[[#This Row],[ile_kg_materiału_z_ładunku]]</f>
        <v>94.283999999999978</v>
      </c>
      <c r="H562">
        <f>IF(martianeum4[[#This Row],[stan_po_wydobyciu_z_ładunku]]&gt;=100,100,0)</f>
        <v>0</v>
      </c>
      <c r="I562">
        <f>martianeum4[[#This Row],[stan_po_wydobyciu_z_ładunku]]-martianeum4[[#This Row],[ile_zabiera_na_orbite]]</f>
        <v>94.283999999999978</v>
      </c>
    </row>
    <row r="563" spans="1:9" x14ac:dyDescent="0.25">
      <c r="A563" s="1">
        <v>49202</v>
      </c>
      <c r="B563">
        <f t="shared" si="8"/>
        <v>94.283999999999978</v>
      </c>
      <c r="C563" t="s">
        <v>11</v>
      </c>
      <c r="D563">
        <v>21.1</v>
      </c>
      <c r="E563">
        <v>1</v>
      </c>
      <c r="F563">
        <f>IF(martianeum4[[#This Row],[zawartosc '[%']]]&gt;=1,martianeum4[[#This Row],[masa '[kg']]]*martianeum4[[#This Row],[zawartosc '[%']]]*0.01,0)</f>
        <v>0.21100000000000002</v>
      </c>
      <c r="G563">
        <f>martianeum4[[#This Row],[stan_magazynu '[kg']]]+martianeum4[[#This Row],[ile_kg_materiału_z_ładunku]]</f>
        <v>94.494999999999976</v>
      </c>
      <c r="H563">
        <f>IF(martianeum4[[#This Row],[stan_po_wydobyciu_z_ładunku]]&gt;=100,100,0)</f>
        <v>0</v>
      </c>
      <c r="I563">
        <f>martianeum4[[#This Row],[stan_po_wydobyciu_z_ładunku]]-martianeum4[[#This Row],[ile_zabiera_na_orbite]]</f>
        <v>94.494999999999976</v>
      </c>
    </row>
    <row r="564" spans="1:9" x14ac:dyDescent="0.25">
      <c r="A564" s="1">
        <v>49203</v>
      </c>
      <c r="B564">
        <f t="shared" si="8"/>
        <v>94.494999999999976</v>
      </c>
      <c r="C564" t="s">
        <v>11</v>
      </c>
      <c r="D564">
        <v>25.1</v>
      </c>
      <c r="E564">
        <v>20</v>
      </c>
      <c r="F564">
        <f>IF(martianeum4[[#This Row],[zawartosc '[%']]]&gt;=1,martianeum4[[#This Row],[masa '[kg']]]*martianeum4[[#This Row],[zawartosc '[%']]]*0.01,0)</f>
        <v>5.0200000000000005</v>
      </c>
      <c r="G564">
        <f>martianeum4[[#This Row],[stan_magazynu '[kg']]]+martianeum4[[#This Row],[ile_kg_materiału_z_ładunku]]</f>
        <v>99.514999999999972</v>
      </c>
      <c r="H564">
        <f>IF(martianeum4[[#This Row],[stan_po_wydobyciu_z_ładunku]]&gt;=100,100,0)</f>
        <v>0</v>
      </c>
      <c r="I564">
        <f>martianeum4[[#This Row],[stan_po_wydobyciu_z_ładunku]]-martianeum4[[#This Row],[ile_zabiera_na_orbite]]</f>
        <v>99.514999999999972</v>
      </c>
    </row>
    <row r="565" spans="1:9" x14ac:dyDescent="0.25">
      <c r="A565" s="1">
        <v>49204</v>
      </c>
      <c r="B565">
        <f t="shared" si="8"/>
        <v>99.514999999999972</v>
      </c>
      <c r="C565" t="s">
        <v>7</v>
      </c>
      <c r="D565">
        <v>17.600000000000001</v>
      </c>
      <c r="E565">
        <v>0</v>
      </c>
      <c r="F565">
        <f>IF(martianeum4[[#This Row],[zawartosc '[%']]]&gt;=1,martianeum4[[#This Row],[masa '[kg']]]*martianeum4[[#This Row],[zawartosc '[%']]]*0.01,0)</f>
        <v>0</v>
      </c>
      <c r="G565">
        <f>martianeum4[[#This Row],[stan_magazynu '[kg']]]+martianeum4[[#This Row],[ile_kg_materiału_z_ładunku]]</f>
        <v>99.514999999999972</v>
      </c>
      <c r="H565">
        <f>IF(martianeum4[[#This Row],[stan_po_wydobyciu_z_ładunku]]&gt;=100,100,0)</f>
        <v>0</v>
      </c>
      <c r="I565">
        <f>martianeum4[[#This Row],[stan_po_wydobyciu_z_ładunku]]-martianeum4[[#This Row],[ile_zabiera_na_orbite]]</f>
        <v>99.514999999999972</v>
      </c>
    </row>
    <row r="566" spans="1:9" x14ac:dyDescent="0.25">
      <c r="A566" s="1">
        <v>49205</v>
      </c>
      <c r="B566">
        <f t="shared" si="8"/>
        <v>99.514999999999972</v>
      </c>
      <c r="C566" t="s">
        <v>15</v>
      </c>
      <c r="D566">
        <v>21.2</v>
      </c>
      <c r="E566">
        <v>3.4</v>
      </c>
      <c r="F566">
        <f>IF(martianeum4[[#This Row],[zawartosc '[%']]]&gt;=1,martianeum4[[#This Row],[masa '[kg']]]*martianeum4[[#This Row],[zawartosc '[%']]]*0.01,0)</f>
        <v>0.7208</v>
      </c>
      <c r="G566">
        <f>martianeum4[[#This Row],[stan_magazynu '[kg']]]+martianeum4[[#This Row],[ile_kg_materiału_z_ładunku]]</f>
        <v>100.23579999999997</v>
      </c>
      <c r="H566">
        <f>IF(martianeum4[[#This Row],[stan_po_wydobyciu_z_ładunku]]&gt;=100,100,0)</f>
        <v>100</v>
      </c>
      <c r="I566">
        <f>martianeum4[[#This Row],[stan_po_wydobyciu_z_ładunku]]-martianeum4[[#This Row],[ile_zabiera_na_orbite]]</f>
        <v>0.23579999999996915</v>
      </c>
    </row>
    <row r="567" spans="1:9" x14ac:dyDescent="0.25">
      <c r="A567" s="1">
        <v>49206</v>
      </c>
      <c r="B567">
        <f t="shared" si="8"/>
        <v>0.23579999999996915</v>
      </c>
      <c r="C567" t="s">
        <v>7</v>
      </c>
      <c r="D567">
        <v>26.4</v>
      </c>
      <c r="E567">
        <v>14.7</v>
      </c>
      <c r="F567">
        <f>IF(martianeum4[[#This Row],[zawartosc '[%']]]&gt;=1,martianeum4[[#This Row],[masa '[kg']]]*martianeum4[[#This Row],[zawartosc '[%']]]*0.01,0)</f>
        <v>3.8807999999999998</v>
      </c>
      <c r="G567">
        <f>martianeum4[[#This Row],[stan_magazynu '[kg']]]+martianeum4[[#This Row],[ile_kg_materiału_z_ładunku]]</f>
        <v>4.116599999999969</v>
      </c>
      <c r="H567">
        <f>IF(martianeum4[[#This Row],[stan_po_wydobyciu_z_ładunku]]&gt;=100,100,0)</f>
        <v>0</v>
      </c>
      <c r="I567">
        <f>martianeum4[[#This Row],[stan_po_wydobyciu_z_ładunku]]-martianeum4[[#This Row],[ile_zabiera_na_orbite]]</f>
        <v>4.116599999999969</v>
      </c>
    </row>
    <row r="568" spans="1:9" x14ac:dyDescent="0.25">
      <c r="A568" s="1">
        <v>49207</v>
      </c>
      <c r="B568">
        <f t="shared" si="8"/>
        <v>4.116599999999969</v>
      </c>
      <c r="C568" t="s">
        <v>5</v>
      </c>
      <c r="D568">
        <v>13.5</v>
      </c>
      <c r="E568">
        <v>0</v>
      </c>
      <c r="F568">
        <f>IF(martianeum4[[#This Row],[zawartosc '[%']]]&gt;=1,martianeum4[[#This Row],[masa '[kg']]]*martianeum4[[#This Row],[zawartosc '[%']]]*0.01,0)</f>
        <v>0</v>
      </c>
      <c r="G568">
        <f>martianeum4[[#This Row],[stan_magazynu '[kg']]]+martianeum4[[#This Row],[ile_kg_materiału_z_ładunku]]</f>
        <v>4.116599999999969</v>
      </c>
      <c r="H568">
        <f>IF(martianeum4[[#This Row],[stan_po_wydobyciu_z_ładunku]]&gt;=100,100,0)</f>
        <v>0</v>
      </c>
      <c r="I568">
        <f>martianeum4[[#This Row],[stan_po_wydobyciu_z_ładunku]]-martianeum4[[#This Row],[ile_zabiera_na_orbite]]</f>
        <v>4.116599999999969</v>
      </c>
    </row>
    <row r="569" spans="1:9" x14ac:dyDescent="0.25">
      <c r="A569" s="1">
        <v>49208</v>
      </c>
      <c r="B569">
        <f t="shared" si="8"/>
        <v>4.116599999999969</v>
      </c>
      <c r="C569" t="s">
        <v>22</v>
      </c>
      <c r="D569">
        <v>25.1</v>
      </c>
      <c r="E569">
        <v>0</v>
      </c>
      <c r="F569">
        <f>IF(martianeum4[[#This Row],[zawartosc '[%']]]&gt;=1,martianeum4[[#This Row],[masa '[kg']]]*martianeum4[[#This Row],[zawartosc '[%']]]*0.01,0)</f>
        <v>0</v>
      </c>
      <c r="G569">
        <f>martianeum4[[#This Row],[stan_magazynu '[kg']]]+martianeum4[[#This Row],[ile_kg_materiału_z_ładunku]]</f>
        <v>4.116599999999969</v>
      </c>
      <c r="H569">
        <f>IF(martianeum4[[#This Row],[stan_po_wydobyciu_z_ładunku]]&gt;=100,100,0)</f>
        <v>0</v>
      </c>
      <c r="I569">
        <f>martianeum4[[#This Row],[stan_po_wydobyciu_z_ładunku]]-martianeum4[[#This Row],[ile_zabiera_na_orbite]]</f>
        <v>4.116599999999969</v>
      </c>
    </row>
    <row r="570" spans="1:9" x14ac:dyDescent="0.25">
      <c r="A570" s="1">
        <v>49209</v>
      </c>
      <c r="B570">
        <f t="shared" si="8"/>
        <v>4.116599999999969</v>
      </c>
      <c r="C570" t="s">
        <v>11</v>
      </c>
      <c r="D570">
        <v>10.4</v>
      </c>
      <c r="E570">
        <v>11</v>
      </c>
      <c r="F570">
        <f>IF(martianeum4[[#This Row],[zawartosc '[%']]]&gt;=1,martianeum4[[#This Row],[masa '[kg']]]*martianeum4[[#This Row],[zawartosc '[%']]]*0.01,0)</f>
        <v>1.1440000000000001</v>
      </c>
      <c r="G570">
        <f>martianeum4[[#This Row],[stan_magazynu '[kg']]]+martianeum4[[#This Row],[ile_kg_materiału_z_ładunku]]</f>
        <v>5.2605999999999691</v>
      </c>
      <c r="H570">
        <f>IF(martianeum4[[#This Row],[stan_po_wydobyciu_z_ładunku]]&gt;=100,100,0)</f>
        <v>0</v>
      </c>
      <c r="I570">
        <f>martianeum4[[#This Row],[stan_po_wydobyciu_z_ładunku]]-martianeum4[[#This Row],[ile_zabiera_na_orbite]]</f>
        <v>5.2605999999999691</v>
      </c>
    </row>
    <row r="571" spans="1:9" x14ac:dyDescent="0.25">
      <c r="A571" s="1">
        <v>49210</v>
      </c>
      <c r="B571">
        <f t="shared" si="8"/>
        <v>5.2605999999999691</v>
      </c>
      <c r="C571" t="s">
        <v>15</v>
      </c>
      <c r="D571">
        <v>24.3</v>
      </c>
      <c r="E571">
        <v>4.9000000000000004</v>
      </c>
      <c r="F571">
        <f>IF(martianeum4[[#This Row],[zawartosc '[%']]]&gt;=1,martianeum4[[#This Row],[masa '[kg']]]*martianeum4[[#This Row],[zawartosc '[%']]]*0.01,0)</f>
        <v>1.1907000000000001</v>
      </c>
      <c r="G571">
        <f>martianeum4[[#This Row],[stan_magazynu '[kg']]]+martianeum4[[#This Row],[ile_kg_materiału_z_ładunku]]</f>
        <v>6.4512999999999696</v>
      </c>
      <c r="H571">
        <f>IF(martianeum4[[#This Row],[stan_po_wydobyciu_z_ładunku]]&gt;=100,100,0)</f>
        <v>0</v>
      </c>
      <c r="I571">
        <f>martianeum4[[#This Row],[stan_po_wydobyciu_z_ładunku]]-martianeum4[[#This Row],[ile_zabiera_na_orbite]]</f>
        <v>6.4512999999999696</v>
      </c>
    </row>
    <row r="572" spans="1:9" x14ac:dyDescent="0.25">
      <c r="A572" s="1">
        <v>49211</v>
      </c>
      <c r="B572">
        <f t="shared" si="8"/>
        <v>6.4512999999999696</v>
      </c>
      <c r="C572" t="s">
        <v>12</v>
      </c>
      <c r="D572">
        <v>18.7</v>
      </c>
      <c r="E572">
        <v>6.2</v>
      </c>
      <c r="F572">
        <f>IF(martianeum4[[#This Row],[zawartosc '[%']]]&gt;=1,martianeum4[[#This Row],[masa '[kg']]]*martianeum4[[#This Row],[zawartosc '[%']]]*0.01,0)</f>
        <v>1.1594</v>
      </c>
      <c r="G572">
        <f>martianeum4[[#This Row],[stan_magazynu '[kg']]]+martianeum4[[#This Row],[ile_kg_materiału_z_ładunku]]</f>
        <v>7.6106999999999694</v>
      </c>
      <c r="H572">
        <f>IF(martianeum4[[#This Row],[stan_po_wydobyciu_z_ładunku]]&gt;=100,100,0)</f>
        <v>0</v>
      </c>
      <c r="I572">
        <f>martianeum4[[#This Row],[stan_po_wydobyciu_z_ładunku]]-martianeum4[[#This Row],[ile_zabiera_na_orbite]]</f>
        <v>7.6106999999999694</v>
      </c>
    </row>
    <row r="573" spans="1:9" x14ac:dyDescent="0.25">
      <c r="A573" s="1">
        <v>49212</v>
      </c>
      <c r="B573">
        <f t="shared" si="8"/>
        <v>7.6106999999999694</v>
      </c>
      <c r="C573" t="s">
        <v>33</v>
      </c>
      <c r="D573">
        <v>14.1</v>
      </c>
      <c r="E573">
        <v>0</v>
      </c>
      <c r="F573">
        <f>IF(martianeum4[[#This Row],[zawartosc '[%']]]&gt;=1,martianeum4[[#This Row],[masa '[kg']]]*martianeum4[[#This Row],[zawartosc '[%']]]*0.01,0)</f>
        <v>0</v>
      </c>
      <c r="G573">
        <f>martianeum4[[#This Row],[stan_magazynu '[kg']]]+martianeum4[[#This Row],[ile_kg_materiału_z_ładunku]]</f>
        <v>7.6106999999999694</v>
      </c>
      <c r="H573">
        <f>IF(martianeum4[[#This Row],[stan_po_wydobyciu_z_ładunku]]&gt;=100,100,0)</f>
        <v>0</v>
      </c>
      <c r="I573">
        <f>martianeum4[[#This Row],[stan_po_wydobyciu_z_ładunku]]-martianeum4[[#This Row],[ile_zabiera_na_orbite]]</f>
        <v>7.6106999999999694</v>
      </c>
    </row>
    <row r="574" spans="1:9" x14ac:dyDescent="0.25">
      <c r="A574" s="1">
        <v>49213</v>
      </c>
      <c r="B574">
        <f t="shared" si="8"/>
        <v>7.6106999999999694</v>
      </c>
      <c r="C574" t="s">
        <v>23</v>
      </c>
      <c r="D574">
        <v>24.2</v>
      </c>
      <c r="E574">
        <v>0</v>
      </c>
      <c r="F574">
        <f>IF(martianeum4[[#This Row],[zawartosc '[%']]]&gt;=1,martianeum4[[#This Row],[masa '[kg']]]*martianeum4[[#This Row],[zawartosc '[%']]]*0.01,0)</f>
        <v>0</v>
      </c>
      <c r="G574">
        <f>martianeum4[[#This Row],[stan_magazynu '[kg']]]+martianeum4[[#This Row],[ile_kg_materiału_z_ładunku]]</f>
        <v>7.6106999999999694</v>
      </c>
      <c r="H574">
        <f>IF(martianeum4[[#This Row],[stan_po_wydobyciu_z_ładunku]]&gt;=100,100,0)</f>
        <v>0</v>
      </c>
      <c r="I574">
        <f>martianeum4[[#This Row],[stan_po_wydobyciu_z_ładunku]]-martianeum4[[#This Row],[ile_zabiera_na_orbite]]</f>
        <v>7.6106999999999694</v>
      </c>
    </row>
    <row r="575" spans="1:9" x14ac:dyDescent="0.25">
      <c r="A575" s="1">
        <v>49214</v>
      </c>
      <c r="B575">
        <f t="shared" si="8"/>
        <v>7.6106999999999694</v>
      </c>
      <c r="C575" t="s">
        <v>22</v>
      </c>
      <c r="D575">
        <v>26.4</v>
      </c>
      <c r="E575">
        <v>0</v>
      </c>
      <c r="F575">
        <f>IF(martianeum4[[#This Row],[zawartosc '[%']]]&gt;=1,martianeum4[[#This Row],[masa '[kg']]]*martianeum4[[#This Row],[zawartosc '[%']]]*0.01,0)</f>
        <v>0</v>
      </c>
      <c r="G575">
        <f>martianeum4[[#This Row],[stan_magazynu '[kg']]]+martianeum4[[#This Row],[ile_kg_materiału_z_ładunku]]</f>
        <v>7.6106999999999694</v>
      </c>
      <c r="H575">
        <f>IF(martianeum4[[#This Row],[stan_po_wydobyciu_z_ładunku]]&gt;=100,100,0)</f>
        <v>0</v>
      </c>
      <c r="I575">
        <f>martianeum4[[#This Row],[stan_po_wydobyciu_z_ładunku]]-martianeum4[[#This Row],[ile_zabiera_na_orbite]]</f>
        <v>7.6106999999999694</v>
      </c>
    </row>
    <row r="576" spans="1:9" x14ac:dyDescent="0.25">
      <c r="A576" s="1">
        <v>49215</v>
      </c>
      <c r="B576">
        <f t="shared" si="8"/>
        <v>7.6106999999999694</v>
      </c>
      <c r="C576" t="s">
        <v>10</v>
      </c>
      <c r="D576">
        <v>24.5</v>
      </c>
      <c r="E576">
        <v>4</v>
      </c>
      <c r="F576">
        <f>IF(martianeum4[[#This Row],[zawartosc '[%']]]&gt;=1,martianeum4[[#This Row],[masa '[kg']]]*martianeum4[[#This Row],[zawartosc '[%']]]*0.01,0)</f>
        <v>0.98</v>
      </c>
      <c r="G576">
        <f>martianeum4[[#This Row],[stan_magazynu '[kg']]]+martianeum4[[#This Row],[ile_kg_materiału_z_ładunku]]</f>
        <v>8.5906999999999698</v>
      </c>
      <c r="H576">
        <f>IF(martianeum4[[#This Row],[stan_po_wydobyciu_z_ładunku]]&gt;=100,100,0)</f>
        <v>0</v>
      </c>
      <c r="I576">
        <f>martianeum4[[#This Row],[stan_po_wydobyciu_z_ładunku]]-martianeum4[[#This Row],[ile_zabiera_na_orbite]]</f>
        <v>8.5906999999999698</v>
      </c>
    </row>
    <row r="577" spans="1:9" x14ac:dyDescent="0.25">
      <c r="A577" s="1">
        <v>49216</v>
      </c>
      <c r="B577">
        <f t="shared" si="8"/>
        <v>8.5906999999999698</v>
      </c>
      <c r="C577" t="s">
        <v>14</v>
      </c>
      <c r="D577">
        <v>25.5</v>
      </c>
      <c r="E577">
        <v>2.9</v>
      </c>
      <c r="F577">
        <f>IF(martianeum4[[#This Row],[zawartosc '[%']]]&gt;=1,martianeum4[[#This Row],[masa '[kg']]]*martianeum4[[#This Row],[zawartosc '[%']]]*0.01,0)</f>
        <v>0.73950000000000005</v>
      </c>
      <c r="G577">
        <f>martianeum4[[#This Row],[stan_magazynu '[kg']]]+martianeum4[[#This Row],[ile_kg_materiału_z_ładunku]]</f>
        <v>9.3301999999999694</v>
      </c>
      <c r="H577">
        <f>IF(martianeum4[[#This Row],[stan_po_wydobyciu_z_ładunku]]&gt;=100,100,0)</f>
        <v>0</v>
      </c>
      <c r="I577">
        <f>martianeum4[[#This Row],[stan_po_wydobyciu_z_ładunku]]-martianeum4[[#This Row],[ile_zabiera_na_orbite]]</f>
        <v>9.3301999999999694</v>
      </c>
    </row>
    <row r="578" spans="1:9" x14ac:dyDescent="0.25">
      <c r="A578" s="1">
        <v>49217</v>
      </c>
      <c r="B578">
        <f t="shared" si="8"/>
        <v>9.3301999999999694</v>
      </c>
      <c r="C578" t="s">
        <v>11</v>
      </c>
      <c r="D578">
        <v>11.8</v>
      </c>
      <c r="E578">
        <v>13.5</v>
      </c>
      <c r="F578">
        <f>IF(martianeum4[[#This Row],[zawartosc '[%']]]&gt;=1,martianeum4[[#This Row],[masa '[kg']]]*martianeum4[[#This Row],[zawartosc '[%']]]*0.01,0)</f>
        <v>1.5930000000000002</v>
      </c>
      <c r="G578">
        <f>martianeum4[[#This Row],[stan_magazynu '[kg']]]+martianeum4[[#This Row],[ile_kg_materiału_z_ładunku]]</f>
        <v>10.923199999999969</v>
      </c>
      <c r="H578">
        <f>IF(martianeum4[[#This Row],[stan_po_wydobyciu_z_ładunku]]&gt;=100,100,0)</f>
        <v>0</v>
      </c>
      <c r="I578">
        <f>martianeum4[[#This Row],[stan_po_wydobyciu_z_ładunku]]-martianeum4[[#This Row],[ile_zabiera_na_orbite]]</f>
        <v>10.923199999999969</v>
      </c>
    </row>
    <row r="579" spans="1:9" x14ac:dyDescent="0.25">
      <c r="A579" s="1">
        <v>49218</v>
      </c>
      <c r="B579">
        <f t="shared" si="8"/>
        <v>10.923199999999969</v>
      </c>
      <c r="C579" t="s">
        <v>22</v>
      </c>
      <c r="D579">
        <v>14.3</v>
      </c>
      <c r="E579">
        <v>5.4</v>
      </c>
      <c r="F579">
        <f>IF(martianeum4[[#This Row],[zawartosc '[%']]]&gt;=1,martianeum4[[#This Row],[masa '[kg']]]*martianeum4[[#This Row],[zawartosc '[%']]]*0.01,0)</f>
        <v>0.77220000000000011</v>
      </c>
      <c r="G579">
        <f>martianeum4[[#This Row],[stan_magazynu '[kg']]]+martianeum4[[#This Row],[ile_kg_materiału_z_ładunku]]</f>
        <v>11.695399999999969</v>
      </c>
      <c r="H579">
        <f>IF(martianeum4[[#This Row],[stan_po_wydobyciu_z_ładunku]]&gt;=100,100,0)</f>
        <v>0</v>
      </c>
      <c r="I579">
        <f>martianeum4[[#This Row],[stan_po_wydobyciu_z_ładunku]]-martianeum4[[#This Row],[ile_zabiera_na_orbite]]</f>
        <v>11.695399999999969</v>
      </c>
    </row>
    <row r="580" spans="1:9" x14ac:dyDescent="0.25">
      <c r="A580" s="1">
        <v>49219</v>
      </c>
      <c r="B580">
        <f t="shared" ref="B580:B643" si="9">I579</f>
        <v>11.695399999999969</v>
      </c>
      <c r="C580" t="s">
        <v>9</v>
      </c>
      <c r="D580">
        <v>12.4</v>
      </c>
      <c r="E580">
        <v>1.2</v>
      </c>
      <c r="F580">
        <f>IF(martianeum4[[#This Row],[zawartosc '[%']]]&gt;=1,martianeum4[[#This Row],[masa '[kg']]]*martianeum4[[#This Row],[zawartosc '[%']]]*0.01,0)</f>
        <v>0.14879999999999999</v>
      </c>
      <c r="G580">
        <f>martianeum4[[#This Row],[stan_magazynu '[kg']]]+martianeum4[[#This Row],[ile_kg_materiału_z_ładunku]]</f>
        <v>11.844199999999969</v>
      </c>
      <c r="H580">
        <f>IF(martianeum4[[#This Row],[stan_po_wydobyciu_z_ładunku]]&gt;=100,100,0)</f>
        <v>0</v>
      </c>
      <c r="I580">
        <f>martianeum4[[#This Row],[stan_po_wydobyciu_z_ładunku]]-martianeum4[[#This Row],[ile_zabiera_na_orbite]]</f>
        <v>11.844199999999969</v>
      </c>
    </row>
    <row r="581" spans="1:9" x14ac:dyDescent="0.25">
      <c r="A581" s="1">
        <v>49220</v>
      </c>
      <c r="B581">
        <f t="shared" si="9"/>
        <v>11.844199999999969</v>
      </c>
      <c r="C581" t="s">
        <v>19</v>
      </c>
      <c r="D581">
        <v>29.3</v>
      </c>
      <c r="E581">
        <v>19.8</v>
      </c>
      <c r="F581">
        <f>IF(martianeum4[[#This Row],[zawartosc '[%']]]&gt;=1,martianeum4[[#This Row],[masa '[kg']]]*martianeum4[[#This Row],[zawartosc '[%']]]*0.01,0)</f>
        <v>5.8014000000000001</v>
      </c>
      <c r="G581">
        <f>martianeum4[[#This Row],[stan_magazynu '[kg']]]+martianeum4[[#This Row],[ile_kg_materiału_z_ładunku]]</f>
        <v>17.64559999999997</v>
      </c>
      <c r="H581">
        <f>IF(martianeum4[[#This Row],[stan_po_wydobyciu_z_ładunku]]&gt;=100,100,0)</f>
        <v>0</v>
      </c>
      <c r="I581">
        <f>martianeum4[[#This Row],[stan_po_wydobyciu_z_ładunku]]-martianeum4[[#This Row],[ile_zabiera_na_orbite]]</f>
        <v>17.64559999999997</v>
      </c>
    </row>
    <row r="582" spans="1:9" x14ac:dyDescent="0.25">
      <c r="A582" s="1">
        <v>49221</v>
      </c>
      <c r="B582">
        <f t="shared" si="9"/>
        <v>17.64559999999997</v>
      </c>
      <c r="C582" t="s">
        <v>7</v>
      </c>
      <c r="D582">
        <v>29.4</v>
      </c>
      <c r="E582">
        <v>0</v>
      </c>
      <c r="F582">
        <f>IF(martianeum4[[#This Row],[zawartosc '[%']]]&gt;=1,martianeum4[[#This Row],[masa '[kg']]]*martianeum4[[#This Row],[zawartosc '[%']]]*0.01,0)</f>
        <v>0</v>
      </c>
      <c r="G582">
        <f>martianeum4[[#This Row],[stan_magazynu '[kg']]]+martianeum4[[#This Row],[ile_kg_materiału_z_ładunku]]</f>
        <v>17.64559999999997</v>
      </c>
      <c r="H582">
        <f>IF(martianeum4[[#This Row],[stan_po_wydobyciu_z_ładunku]]&gt;=100,100,0)</f>
        <v>0</v>
      </c>
      <c r="I582">
        <f>martianeum4[[#This Row],[stan_po_wydobyciu_z_ładunku]]-martianeum4[[#This Row],[ile_zabiera_na_orbite]]</f>
        <v>17.64559999999997</v>
      </c>
    </row>
    <row r="583" spans="1:9" x14ac:dyDescent="0.25">
      <c r="A583" s="1">
        <v>49222</v>
      </c>
      <c r="B583">
        <f t="shared" si="9"/>
        <v>17.64559999999997</v>
      </c>
      <c r="C583" t="s">
        <v>13</v>
      </c>
      <c r="D583">
        <v>29.8</v>
      </c>
      <c r="E583">
        <v>16</v>
      </c>
      <c r="F583">
        <f>IF(martianeum4[[#This Row],[zawartosc '[%']]]&gt;=1,martianeum4[[#This Row],[masa '[kg']]]*martianeum4[[#This Row],[zawartosc '[%']]]*0.01,0)</f>
        <v>4.7679999999999998</v>
      </c>
      <c r="G583">
        <f>martianeum4[[#This Row],[stan_magazynu '[kg']]]+martianeum4[[#This Row],[ile_kg_materiału_z_ładunku]]</f>
        <v>22.41359999999997</v>
      </c>
      <c r="H583">
        <f>IF(martianeum4[[#This Row],[stan_po_wydobyciu_z_ładunku]]&gt;=100,100,0)</f>
        <v>0</v>
      </c>
      <c r="I583">
        <f>martianeum4[[#This Row],[stan_po_wydobyciu_z_ładunku]]-martianeum4[[#This Row],[ile_zabiera_na_orbite]]</f>
        <v>22.41359999999997</v>
      </c>
    </row>
    <row r="584" spans="1:9" x14ac:dyDescent="0.25">
      <c r="A584" s="1">
        <v>49223</v>
      </c>
      <c r="B584">
        <f t="shared" si="9"/>
        <v>22.41359999999997</v>
      </c>
      <c r="C584" t="s">
        <v>19</v>
      </c>
      <c r="D584">
        <v>29.9</v>
      </c>
      <c r="E584">
        <v>13.3</v>
      </c>
      <c r="F584">
        <f>IF(martianeum4[[#This Row],[zawartosc '[%']]]&gt;=1,martianeum4[[#This Row],[masa '[kg']]]*martianeum4[[#This Row],[zawartosc '[%']]]*0.01,0)</f>
        <v>3.9767000000000001</v>
      </c>
      <c r="G584">
        <f>martianeum4[[#This Row],[stan_magazynu '[kg']]]+martianeum4[[#This Row],[ile_kg_materiału_z_ładunku]]</f>
        <v>26.390299999999971</v>
      </c>
      <c r="H584">
        <f>IF(martianeum4[[#This Row],[stan_po_wydobyciu_z_ładunku]]&gt;=100,100,0)</f>
        <v>0</v>
      </c>
      <c r="I584">
        <f>martianeum4[[#This Row],[stan_po_wydobyciu_z_ładunku]]-martianeum4[[#This Row],[ile_zabiera_na_orbite]]</f>
        <v>26.390299999999971</v>
      </c>
    </row>
    <row r="585" spans="1:9" x14ac:dyDescent="0.25">
      <c r="A585" s="1">
        <v>49224</v>
      </c>
      <c r="B585">
        <f t="shared" si="9"/>
        <v>26.390299999999971</v>
      </c>
      <c r="C585" t="s">
        <v>9</v>
      </c>
      <c r="D585">
        <v>11.6</v>
      </c>
      <c r="E585">
        <v>9.6999999999999993</v>
      </c>
      <c r="F585">
        <f>IF(martianeum4[[#This Row],[zawartosc '[%']]]&gt;=1,martianeum4[[#This Row],[masa '[kg']]]*martianeum4[[#This Row],[zawartosc '[%']]]*0.01,0)</f>
        <v>1.1251999999999998</v>
      </c>
      <c r="G585">
        <f>martianeum4[[#This Row],[stan_magazynu '[kg']]]+martianeum4[[#This Row],[ile_kg_materiału_z_ładunku]]</f>
        <v>27.515499999999971</v>
      </c>
      <c r="H585">
        <f>IF(martianeum4[[#This Row],[stan_po_wydobyciu_z_ładunku]]&gt;=100,100,0)</f>
        <v>0</v>
      </c>
      <c r="I585">
        <f>martianeum4[[#This Row],[stan_po_wydobyciu_z_ładunku]]-martianeum4[[#This Row],[ile_zabiera_na_orbite]]</f>
        <v>27.515499999999971</v>
      </c>
    </row>
    <row r="586" spans="1:9" x14ac:dyDescent="0.25">
      <c r="A586" s="1">
        <v>49225</v>
      </c>
      <c r="B586">
        <f t="shared" si="9"/>
        <v>27.515499999999971</v>
      </c>
      <c r="C586" t="s">
        <v>11</v>
      </c>
      <c r="D586">
        <v>10.199999999999999</v>
      </c>
      <c r="E586">
        <v>0</v>
      </c>
      <c r="F586">
        <f>IF(martianeum4[[#This Row],[zawartosc '[%']]]&gt;=1,martianeum4[[#This Row],[masa '[kg']]]*martianeum4[[#This Row],[zawartosc '[%']]]*0.01,0)</f>
        <v>0</v>
      </c>
      <c r="G586">
        <f>martianeum4[[#This Row],[stan_magazynu '[kg']]]+martianeum4[[#This Row],[ile_kg_materiału_z_ładunku]]</f>
        <v>27.515499999999971</v>
      </c>
      <c r="H586">
        <f>IF(martianeum4[[#This Row],[stan_po_wydobyciu_z_ładunku]]&gt;=100,100,0)</f>
        <v>0</v>
      </c>
      <c r="I586">
        <f>martianeum4[[#This Row],[stan_po_wydobyciu_z_ładunku]]-martianeum4[[#This Row],[ile_zabiera_na_orbite]]</f>
        <v>27.515499999999971</v>
      </c>
    </row>
    <row r="587" spans="1:9" x14ac:dyDescent="0.25">
      <c r="A587" s="1">
        <v>49226</v>
      </c>
      <c r="B587">
        <f t="shared" si="9"/>
        <v>27.515499999999971</v>
      </c>
      <c r="C587" t="s">
        <v>9</v>
      </c>
      <c r="D587">
        <v>10.7</v>
      </c>
      <c r="E587">
        <v>11.9</v>
      </c>
      <c r="F587">
        <f>IF(martianeum4[[#This Row],[zawartosc '[%']]]&gt;=1,martianeum4[[#This Row],[masa '[kg']]]*martianeum4[[#This Row],[zawartosc '[%']]]*0.01,0)</f>
        <v>1.2733000000000001</v>
      </c>
      <c r="G587">
        <f>martianeum4[[#This Row],[stan_magazynu '[kg']]]+martianeum4[[#This Row],[ile_kg_materiału_z_ładunku]]</f>
        <v>28.78879999999997</v>
      </c>
      <c r="H587">
        <f>IF(martianeum4[[#This Row],[stan_po_wydobyciu_z_ładunku]]&gt;=100,100,0)</f>
        <v>0</v>
      </c>
      <c r="I587">
        <f>martianeum4[[#This Row],[stan_po_wydobyciu_z_ładunku]]-martianeum4[[#This Row],[ile_zabiera_na_orbite]]</f>
        <v>28.78879999999997</v>
      </c>
    </row>
    <row r="588" spans="1:9" x14ac:dyDescent="0.25">
      <c r="A588" s="1">
        <v>49227</v>
      </c>
      <c r="B588">
        <f t="shared" si="9"/>
        <v>28.78879999999997</v>
      </c>
      <c r="C588" t="s">
        <v>30</v>
      </c>
      <c r="D588">
        <v>11.7</v>
      </c>
      <c r="E588">
        <v>0.1</v>
      </c>
      <c r="F588">
        <f>IF(martianeum4[[#This Row],[zawartosc '[%']]]&gt;=1,martianeum4[[#This Row],[masa '[kg']]]*martianeum4[[#This Row],[zawartosc '[%']]]*0.01,0)</f>
        <v>0</v>
      </c>
      <c r="G588">
        <f>martianeum4[[#This Row],[stan_magazynu '[kg']]]+martianeum4[[#This Row],[ile_kg_materiału_z_ładunku]]</f>
        <v>28.78879999999997</v>
      </c>
      <c r="H588">
        <f>IF(martianeum4[[#This Row],[stan_po_wydobyciu_z_ładunku]]&gt;=100,100,0)</f>
        <v>0</v>
      </c>
      <c r="I588">
        <f>martianeum4[[#This Row],[stan_po_wydobyciu_z_ładunku]]-martianeum4[[#This Row],[ile_zabiera_na_orbite]]</f>
        <v>28.78879999999997</v>
      </c>
    </row>
    <row r="589" spans="1:9" x14ac:dyDescent="0.25">
      <c r="A589" s="1">
        <v>49228</v>
      </c>
      <c r="B589">
        <f t="shared" si="9"/>
        <v>28.78879999999997</v>
      </c>
      <c r="C589" t="s">
        <v>18</v>
      </c>
      <c r="D589">
        <v>29.4</v>
      </c>
      <c r="E589">
        <v>9.6</v>
      </c>
      <c r="F589">
        <f>IF(martianeum4[[#This Row],[zawartosc '[%']]]&gt;=1,martianeum4[[#This Row],[masa '[kg']]]*martianeum4[[#This Row],[zawartosc '[%']]]*0.01,0)</f>
        <v>2.8223999999999996</v>
      </c>
      <c r="G589">
        <f>martianeum4[[#This Row],[stan_magazynu '[kg']]]+martianeum4[[#This Row],[ile_kg_materiału_z_ładunku]]</f>
        <v>31.611199999999968</v>
      </c>
      <c r="H589">
        <f>IF(martianeum4[[#This Row],[stan_po_wydobyciu_z_ładunku]]&gt;=100,100,0)</f>
        <v>0</v>
      </c>
      <c r="I589">
        <f>martianeum4[[#This Row],[stan_po_wydobyciu_z_ładunku]]-martianeum4[[#This Row],[ile_zabiera_na_orbite]]</f>
        <v>31.611199999999968</v>
      </c>
    </row>
    <row r="590" spans="1:9" x14ac:dyDescent="0.25">
      <c r="A590" s="1">
        <v>49229</v>
      </c>
      <c r="B590">
        <f t="shared" si="9"/>
        <v>31.611199999999968</v>
      </c>
      <c r="C590" t="s">
        <v>20</v>
      </c>
      <c r="D590">
        <v>29.1</v>
      </c>
      <c r="E590">
        <v>2.6</v>
      </c>
      <c r="F590">
        <f>IF(martianeum4[[#This Row],[zawartosc '[%']]]&gt;=1,martianeum4[[#This Row],[masa '[kg']]]*martianeum4[[#This Row],[zawartosc '[%']]]*0.01,0)</f>
        <v>0.75660000000000016</v>
      </c>
      <c r="G590">
        <f>martianeum4[[#This Row],[stan_magazynu '[kg']]]+martianeum4[[#This Row],[ile_kg_materiału_z_ładunku]]</f>
        <v>32.367799999999967</v>
      </c>
      <c r="H590">
        <f>IF(martianeum4[[#This Row],[stan_po_wydobyciu_z_ładunku]]&gt;=100,100,0)</f>
        <v>0</v>
      </c>
      <c r="I590">
        <f>martianeum4[[#This Row],[stan_po_wydobyciu_z_ładunku]]-martianeum4[[#This Row],[ile_zabiera_na_orbite]]</f>
        <v>32.367799999999967</v>
      </c>
    </row>
    <row r="591" spans="1:9" x14ac:dyDescent="0.25">
      <c r="A591" s="1">
        <v>49230</v>
      </c>
      <c r="B591">
        <f t="shared" si="9"/>
        <v>32.367799999999967</v>
      </c>
      <c r="C591" t="s">
        <v>10</v>
      </c>
      <c r="D591">
        <v>20.5</v>
      </c>
      <c r="E591">
        <v>30.1</v>
      </c>
      <c r="F591">
        <f>IF(martianeum4[[#This Row],[zawartosc '[%']]]&gt;=1,martianeum4[[#This Row],[masa '[kg']]]*martianeum4[[#This Row],[zawartosc '[%']]]*0.01,0)</f>
        <v>6.1705000000000005</v>
      </c>
      <c r="G591">
        <f>martianeum4[[#This Row],[stan_magazynu '[kg']]]+martianeum4[[#This Row],[ile_kg_materiału_z_ładunku]]</f>
        <v>38.538299999999964</v>
      </c>
      <c r="H591">
        <f>IF(martianeum4[[#This Row],[stan_po_wydobyciu_z_ładunku]]&gt;=100,100,0)</f>
        <v>0</v>
      </c>
      <c r="I591">
        <f>martianeum4[[#This Row],[stan_po_wydobyciu_z_ładunku]]-martianeum4[[#This Row],[ile_zabiera_na_orbite]]</f>
        <v>38.538299999999964</v>
      </c>
    </row>
    <row r="592" spans="1:9" x14ac:dyDescent="0.25">
      <c r="A592" s="1">
        <v>49231</v>
      </c>
      <c r="B592">
        <f t="shared" si="9"/>
        <v>38.538299999999964</v>
      </c>
      <c r="C592" t="s">
        <v>7</v>
      </c>
      <c r="D592">
        <v>26.2</v>
      </c>
      <c r="E592">
        <v>19</v>
      </c>
      <c r="F592">
        <f>IF(martianeum4[[#This Row],[zawartosc '[%']]]&gt;=1,martianeum4[[#This Row],[masa '[kg']]]*martianeum4[[#This Row],[zawartosc '[%']]]*0.01,0)</f>
        <v>4.9780000000000006</v>
      </c>
      <c r="G592">
        <f>martianeum4[[#This Row],[stan_magazynu '[kg']]]+martianeum4[[#This Row],[ile_kg_materiału_z_ładunku]]</f>
        <v>43.516299999999966</v>
      </c>
      <c r="H592">
        <f>IF(martianeum4[[#This Row],[stan_po_wydobyciu_z_ładunku]]&gt;=100,100,0)</f>
        <v>0</v>
      </c>
      <c r="I592">
        <f>martianeum4[[#This Row],[stan_po_wydobyciu_z_ładunku]]-martianeum4[[#This Row],[ile_zabiera_na_orbite]]</f>
        <v>43.516299999999966</v>
      </c>
    </row>
    <row r="593" spans="1:9" x14ac:dyDescent="0.25">
      <c r="A593" s="1">
        <v>49232</v>
      </c>
      <c r="B593">
        <f t="shared" si="9"/>
        <v>43.516299999999966</v>
      </c>
      <c r="C593" t="s">
        <v>15</v>
      </c>
      <c r="D593">
        <v>22.6</v>
      </c>
      <c r="E593">
        <v>0</v>
      </c>
      <c r="F593">
        <f>IF(martianeum4[[#This Row],[zawartosc '[%']]]&gt;=1,martianeum4[[#This Row],[masa '[kg']]]*martianeum4[[#This Row],[zawartosc '[%']]]*0.01,0)</f>
        <v>0</v>
      </c>
      <c r="G593">
        <f>martianeum4[[#This Row],[stan_magazynu '[kg']]]+martianeum4[[#This Row],[ile_kg_materiału_z_ładunku]]</f>
        <v>43.516299999999966</v>
      </c>
      <c r="H593">
        <f>IF(martianeum4[[#This Row],[stan_po_wydobyciu_z_ładunku]]&gt;=100,100,0)</f>
        <v>0</v>
      </c>
      <c r="I593">
        <f>martianeum4[[#This Row],[stan_po_wydobyciu_z_ładunku]]-martianeum4[[#This Row],[ile_zabiera_na_orbite]]</f>
        <v>43.516299999999966</v>
      </c>
    </row>
    <row r="594" spans="1:9" x14ac:dyDescent="0.25">
      <c r="A594" s="1">
        <v>49233</v>
      </c>
      <c r="B594">
        <f t="shared" si="9"/>
        <v>43.516299999999966</v>
      </c>
      <c r="C594" t="s">
        <v>14</v>
      </c>
      <c r="D594">
        <v>17.7</v>
      </c>
      <c r="E594">
        <v>0</v>
      </c>
      <c r="F594">
        <f>IF(martianeum4[[#This Row],[zawartosc '[%']]]&gt;=1,martianeum4[[#This Row],[masa '[kg']]]*martianeum4[[#This Row],[zawartosc '[%']]]*0.01,0)</f>
        <v>0</v>
      </c>
      <c r="G594">
        <f>martianeum4[[#This Row],[stan_magazynu '[kg']]]+martianeum4[[#This Row],[ile_kg_materiału_z_ładunku]]</f>
        <v>43.516299999999966</v>
      </c>
      <c r="H594">
        <f>IF(martianeum4[[#This Row],[stan_po_wydobyciu_z_ładunku]]&gt;=100,100,0)</f>
        <v>0</v>
      </c>
      <c r="I594">
        <f>martianeum4[[#This Row],[stan_po_wydobyciu_z_ładunku]]-martianeum4[[#This Row],[ile_zabiera_na_orbite]]</f>
        <v>43.516299999999966</v>
      </c>
    </row>
    <row r="595" spans="1:9" x14ac:dyDescent="0.25">
      <c r="A595" s="1">
        <v>49234</v>
      </c>
      <c r="B595">
        <f t="shared" si="9"/>
        <v>43.516299999999966</v>
      </c>
      <c r="C595" t="s">
        <v>19</v>
      </c>
      <c r="D595">
        <v>21.2</v>
      </c>
      <c r="E595">
        <v>0</v>
      </c>
      <c r="F595">
        <f>IF(martianeum4[[#This Row],[zawartosc '[%']]]&gt;=1,martianeum4[[#This Row],[masa '[kg']]]*martianeum4[[#This Row],[zawartosc '[%']]]*0.01,0)</f>
        <v>0</v>
      </c>
      <c r="G595">
        <f>martianeum4[[#This Row],[stan_magazynu '[kg']]]+martianeum4[[#This Row],[ile_kg_materiału_z_ładunku]]</f>
        <v>43.516299999999966</v>
      </c>
      <c r="H595">
        <f>IF(martianeum4[[#This Row],[stan_po_wydobyciu_z_ładunku]]&gt;=100,100,0)</f>
        <v>0</v>
      </c>
      <c r="I595">
        <f>martianeum4[[#This Row],[stan_po_wydobyciu_z_ładunku]]-martianeum4[[#This Row],[ile_zabiera_na_orbite]]</f>
        <v>43.516299999999966</v>
      </c>
    </row>
    <row r="596" spans="1:9" x14ac:dyDescent="0.25">
      <c r="A596" s="1">
        <v>49235</v>
      </c>
      <c r="B596">
        <f t="shared" si="9"/>
        <v>43.516299999999966</v>
      </c>
      <c r="C596" t="s">
        <v>33</v>
      </c>
      <c r="D596">
        <v>10.3</v>
      </c>
      <c r="E596">
        <v>0.2</v>
      </c>
      <c r="F596">
        <f>IF(martianeum4[[#This Row],[zawartosc '[%']]]&gt;=1,martianeum4[[#This Row],[masa '[kg']]]*martianeum4[[#This Row],[zawartosc '[%']]]*0.01,0)</f>
        <v>0</v>
      </c>
      <c r="G596">
        <f>martianeum4[[#This Row],[stan_magazynu '[kg']]]+martianeum4[[#This Row],[ile_kg_materiału_z_ładunku]]</f>
        <v>43.516299999999966</v>
      </c>
      <c r="H596">
        <f>IF(martianeum4[[#This Row],[stan_po_wydobyciu_z_ładunku]]&gt;=100,100,0)</f>
        <v>0</v>
      </c>
      <c r="I596">
        <f>martianeum4[[#This Row],[stan_po_wydobyciu_z_ładunku]]-martianeum4[[#This Row],[ile_zabiera_na_orbite]]</f>
        <v>43.516299999999966</v>
      </c>
    </row>
    <row r="597" spans="1:9" x14ac:dyDescent="0.25">
      <c r="A597" s="1">
        <v>49236</v>
      </c>
      <c r="B597">
        <f t="shared" si="9"/>
        <v>43.516299999999966</v>
      </c>
      <c r="C597" t="s">
        <v>25</v>
      </c>
      <c r="D597">
        <v>10.1</v>
      </c>
      <c r="E597">
        <v>2.1</v>
      </c>
      <c r="F597">
        <f>IF(martianeum4[[#This Row],[zawartosc '[%']]]&gt;=1,martianeum4[[#This Row],[masa '[kg']]]*martianeum4[[#This Row],[zawartosc '[%']]]*0.01,0)</f>
        <v>0.21210000000000001</v>
      </c>
      <c r="G597">
        <f>martianeum4[[#This Row],[stan_magazynu '[kg']]]+martianeum4[[#This Row],[ile_kg_materiału_z_ładunku]]</f>
        <v>43.728399999999965</v>
      </c>
      <c r="H597">
        <f>IF(martianeum4[[#This Row],[stan_po_wydobyciu_z_ładunku]]&gt;=100,100,0)</f>
        <v>0</v>
      </c>
      <c r="I597">
        <f>martianeum4[[#This Row],[stan_po_wydobyciu_z_ładunku]]-martianeum4[[#This Row],[ile_zabiera_na_orbite]]</f>
        <v>43.728399999999965</v>
      </c>
    </row>
    <row r="598" spans="1:9" x14ac:dyDescent="0.25">
      <c r="A598" s="1">
        <v>49237</v>
      </c>
      <c r="B598">
        <f t="shared" si="9"/>
        <v>43.728399999999965</v>
      </c>
      <c r="C598" t="s">
        <v>8</v>
      </c>
      <c r="D598">
        <v>23.4</v>
      </c>
      <c r="E598">
        <v>3.9</v>
      </c>
      <c r="F598">
        <f>IF(martianeum4[[#This Row],[zawartosc '[%']]]&gt;=1,martianeum4[[#This Row],[masa '[kg']]]*martianeum4[[#This Row],[zawartosc '[%']]]*0.01,0)</f>
        <v>0.91259999999999997</v>
      </c>
      <c r="G598">
        <f>martianeum4[[#This Row],[stan_magazynu '[kg']]]+martianeum4[[#This Row],[ile_kg_materiału_z_ładunku]]</f>
        <v>44.640999999999963</v>
      </c>
      <c r="H598">
        <f>IF(martianeum4[[#This Row],[stan_po_wydobyciu_z_ładunku]]&gt;=100,100,0)</f>
        <v>0</v>
      </c>
      <c r="I598">
        <f>martianeum4[[#This Row],[stan_po_wydobyciu_z_ładunku]]-martianeum4[[#This Row],[ile_zabiera_na_orbite]]</f>
        <v>44.640999999999963</v>
      </c>
    </row>
    <row r="599" spans="1:9" x14ac:dyDescent="0.25">
      <c r="A599" s="1">
        <v>49238</v>
      </c>
      <c r="B599">
        <f t="shared" si="9"/>
        <v>44.640999999999963</v>
      </c>
      <c r="C599" t="s">
        <v>31</v>
      </c>
      <c r="D599">
        <v>11.7</v>
      </c>
      <c r="E599">
        <v>0</v>
      </c>
      <c r="F599">
        <f>IF(martianeum4[[#This Row],[zawartosc '[%']]]&gt;=1,martianeum4[[#This Row],[masa '[kg']]]*martianeum4[[#This Row],[zawartosc '[%']]]*0.01,0)</f>
        <v>0</v>
      </c>
      <c r="G599">
        <f>martianeum4[[#This Row],[stan_magazynu '[kg']]]+martianeum4[[#This Row],[ile_kg_materiału_z_ładunku]]</f>
        <v>44.640999999999963</v>
      </c>
      <c r="H599">
        <f>IF(martianeum4[[#This Row],[stan_po_wydobyciu_z_ładunku]]&gt;=100,100,0)</f>
        <v>0</v>
      </c>
      <c r="I599">
        <f>martianeum4[[#This Row],[stan_po_wydobyciu_z_ładunku]]-martianeum4[[#This Row],[ile_zabiera_na_orbite]]</f>
        <v>44.640999999999963</v>
      </c>
    </row>
    <row r="600" spans="1:9" x14ac:dyDescent="0.25">
      <c r="A600" s="1">
        <v>49239</v>
      </c>
      <c r="B600">
        <f t="shared" si="9"/>
        <v>44.640999999999963</v>
      </c>
      <c r="C600" t="s">
        <v>5</v>
      </c>
      <c r="D600">
        <v>26</v>
      </c>
      <c r="E600">
        <v>2.1</v>
      </c>
      <c r="F600">
        <f>IF(martianeum4[[#This Row],[zawartosc '[%']]]&gt;=1,martianeum4[[#This Row],[masa '[kg']]]*martianeum4[[#This Row],[zawartosc '[%']]]*0.01,0)</f>
        <v>0.54600000000000004</v>
      </c>
      <c r="G600">
        <f>martianeum4[[#This Row],[stan_magazynu '[kg']]]+martianeum4[[#This Row],[ile_kg_materiału_z_ładunku]]</f>
        <v>45.186999999999962</v>
      </c>
      <c r="H600">
        <f>IF(martianeum4[[#This Row],[stan_po_wydobyciu_z_ładunku]]&gt;=100,100,0)</f>
        <v>0</v>
      </c>
      <c r="I600">
        <f>martianeum4[[#This Row],[stan_po_wydobyciu_z_ładunku]]-martianeum4[[#This Row],[ile_zabiera_na_orbite]]</f>
        <v>45.186999999999962</v>
      </c>
    </row>
    <row r="601" spans="1:9" x14ac:dyDescent="0.25">
      <c r="A601" s="1">
        <v>49240</v>
      </c>
      <c r="B601">
        <f t="shared" si="9"/>
        <v>45.186999999999962</v>
      </c>
      <c r="C601" t="s">
        <v>30</v>
      </c>
      <c r="D601">
        <v>29.5</v>
      </c>
      <c r="E601">
        <v>0.4</v>
      </c>
      <c r="F601">
        <f>IF(martianeum4[[#This Row],[zawartosc '[%']]]&gt;=1,martianeum4[[#This Row],[masa '[kg']]]*martianeum4[[#This Row],[zawartosc '[%']]]*0.01,0)</f>
        <v>0</v>
      </c>
      <c r="G601">
        <f>martianeum4[[#This Row],[stan_magazynu '[kg']]]+martianeum4[[#This Row],[ile_kg_materiału_z_ładunku]]</f>
        <v>45.186999999999962</v>
      </c>
      <c r="H601">
        <f>IF(martianeum4[[#This Row],[stan_po_wydobyciu_z_ładunku]]&gt;=100,100,0)</f>
        <v>0</v>
      </c>
      <c r="I601">
        <f>martianeum4[[#This Row],[stan_po_wydobyciu_z_ładunku]]-martianeum4[[#This Row],[ile_zabiera_na_orbite]]</f>
        <v>45.186999999999962</v>
      </c>
    </row>
    <row r="602" spans="1:9" x14ac:dyDescent="0.25">
      <c r="A602" s="1">
        <v>49241</v>
      </c>
      <c r="B602">
        <f t="shared" si="9"/>
        <v>45.186999999999962</v>
      </c>
      <c r="C602" t="s">
        <v>14</v>
      </c>
      <c r="D602">
        <v>13</v>
      </c>
      <c r="E602">
        <v>4.4000000000000004</v>
      </c>
      <c r="F602">
        <f>IF(martianeum4[[#This Row],[zawartosc '[%']]]&gt;=1,martianeum4[[#This Row],[masa '[kg']]]*martianeum4[[#This Row],[zawartosc '[%']]]*0.01,0)</f>
        <v>0.57200000000000006</v>
      </c>
      <c r="G602">
        <f>martianeum4[[#This Row],[stan_magazynu '[kg']]]+martianeum4[[#This Row],[ile_kg_materiału_z_ładunku]]</f>
        <v>45.758999999999965</v>
      </c>
      <c r="H602">
        <f>IF(martianeum4[[#This Row],[stan_po_wydobyciu_z_ładunku]]&gt;=100,100,0)</f>
        <v>0</v>
      </c>
      <c r="I602">
        <f>martianeum4[[#This Row],[stan_po_wydobyciu_z_ładunku]]-martianeum4[[#This Row],[ile_zabiera_na_orbite]]</f>
        <v>45.758999999999965</v>
      </c>
    </row>
    <row r="603" spans="1:9" x14ac:dyDescent="0.25">
      <c r="A603" s="1">
        <v>49242</v>
      </c>
      <c r="B603">
        <f t="shared" si="9"/>
        <v>45.758999999999965</v>
      </c>
      <c r="C603" t="s">
        <v>9</v>
      </c>
      <c r="D603">
        <v>17.100000000000001</v>
      </c>
      <c r="E603">
        <v>3.8</v>
      </c>
      <c r="F603">
        <f>IF(martianeum4[[#This Row],[zawartosc '[%']]]&gt;=1,martianeum4[[#This Row],[masa '[kg']]]*martianeum4[[#This Row],[zawartosc '[%']]]*0.01,0)</f>
        <v>0.64980000000000004</v>
      </c>
      <c r="G603">
        <f>martianeum4[[#This Row],[stan_magazynu '[kg']]]+martianeum4[[#This Row],[ile_kg_materiału_z_ładunku]]</f>
        <v>46.408799999999964</v>
      </c>
      <c r="H603">
        <f>IF(martianeum4[[#This Row],[stan_po_wydobyciu_z_ładunku]]&gt;=100,100,0)</f>
        <v>0</v>
      </c>
      <c r="I603">
        <f>martianeum4[[#This Row],[stan_po_wydobyciu_z_ładunku]]-martianeum4[[#This Row],[ile_zabiera_na_orbite]]</f>
        <v>46.408799999999964</v>
      </c>
    </row>
    <row r="604" spans="1:9" x14ac:dyDescent="0.25">
      <c r="A604" s="1">
        <v>49243</v>
      </c>
      <c r="B604">
        <f t="shared" si="9"/>
        <v>46.408799999999964</v>
      </c>
      <c r="C604" t="s">
        <v>27</v>
      </c>
      <c r="D604">
        <v>12.6</v>
      </c>
      <c r="E604">
        <v>0.2</v>
      </c>
      <c r="F604">
        <f>IF(martianeum4[[#This Row],[zawartosc '[%']]]&gt;=1,martianeum4[[#This Row],[masa '[kg']]]*martianeum4[[#This Row],[zawartosc '[%']]]*0.01,0)</f>
        <v>0</v>
      </c>
      <c r="G604">
        <f>martianeum4[[#This Row],[stan_magazynu '[kg']]]+martianeum4[[#This Row],[ile_kg_materiału_z_ładunku]]</f>
        <v>46.408799999999964</v>
      </c>
      <c r="H604">
        <f>IF(martianeum4[[#This Row],[stan_po_wydobyciu_z_ładunku]]&gt;=100,100,0)</f>
        <v>0</v>
      </c>
      <c r="I604">
        <f>martianeum4[[#This Row],[stan_po_wydobyciu_z_ładunku]]-martianeum4[[#This Row],[ile_zabiera_na_orbite]]</f>
        <v>46.408799999999964</v>
      </c>
    </row>
    <row r="605" spans="1:9" x14ac:dyDescent="0.25">
      <c r="A605" s="1">
        <v>49244</v>
      </c>
      <c r="B605">
        <f t="shared" si="9"/>
        <v>46.408799999999964</v>
      </c>
      <c r="C605" t="s">
        <v>10</v>
      </c>
      <c r="D605">
        <v>23.6</v>
      </c>
      <c r="E605">
        <v>24.1</v>
      </c>
      <c r="F605">
        <f>IF(martianeum4[[#This Row],[zawartosc '[%']]]&gt;=1,martianeum4[[#This Row],[masa '[kg']]]*martianeum4[[#This Row],[zawartosc '[%']]]*0.01,0)</f>
        <v>5.6876000000000015</v>
      </c>
      <c r="G605">
        <f>martianeum4[[#This Row],[stan_magazynu '[kg']]]+martianeum4[[#This Row],[ile_kg_materiału_z_ładunku]]</f>
        <v>52.096399999999967</v>
      </c>
      <c r="H605">
        <f>IF(martianeum4[[#This Row],[stan_po_wydobyciu_z_ładunku]]&gt;=100,100,0)</f>
        <v>0</v>
      </c>
      <c r="I605">
        <f>martianeum4[[#This Row],[stan_po_wydobyciu_z_ładunku]]-martianeum4[[#This Row],[ile_zabiera_na_orbite]]</f>
        <v>52.096399999999967</v>
      </c>
    </row>
    <row r="606" spans="1:9" x14ac:dyDescent="0.25">
      <c r="A606" s="1">
        <v>49245</v>
      </c>
      <c r="B606">
        <f t="shared" si="9"/>
        <v>52.096399999999967</v>
      </c>
      <c r="C606" t="s">
        <v>11</v>
      </c>
      <c r="D606">
        <v>14.9</v>
      </c>
      <c r="E606">
        <v>14.2</v>
      </c>
      <c r="F606">
        <f>IF(martianeum4[[#This Row],[zawartosc '[%']]]&gt;=1,martianeum4[[#This Row],[masa '[kg']]]*martianeum4[[#This Row],[zawartosc '[%']]]*0.01,0)</f>
        <v>2.1157999999999997</v>
      </c>
      <c r="G606">
        <f>martianeum4[[#This Row],[stan_magazynu '[kg']]]+martianeum4[[#This Row],[ile_kg_materiału_z_ładunku]]</f>
        <v>54.212199999999967</v>
      </c>
      <c r="H606">
        <f>IF(martianeum4[[#This Row],[stan_po_wydobyciu_z_ładunku]]&gt;=100,100,0)</f>
        <v>0</v>
      </c>
      <c r="I606">
        <f>martianeum4[[#This Row],[stan_po_wydobyciu_z_ładunku]]-martianeum4[[#This Row],[ile_zabiera_na_orbite]]</f>
        <v>54.212199999999967</v>
      </c>
    </row>
    <row r="607" spans="1:9" x14ac:dyDescent="0.25">
      <c r="A607" s="1">
        <v>49246</v>
      </c>
      <c r="B607">
        <f t="shared" si="9"/>
        <v>54.212199999999967</v>
      </c>
      <c r="C607" t="s">
        <v>12</v>
      </c>
      <c r="D607">
        <v>17</v>
      </c>
      <c r="E607">
        <v>0</v>
      </c>
      <c r="F607">
        <f>IF(martianeum4[[#This Row],[zawartosc '[%']]]&gt;=1,martianeum4[[#This Row],[masa '[kg']]]*martianeum4[[#This Row],[zawartosc '[%']]]*0.01,0)</f>
        <v>0</v>
      </c>
      <c r="G607">
        <f>martianeum4[[#This Row],[stan_magazynu '[kg']]]+martianeum4[[#This Row],[ile_kg_materiału_z_ładunku]]</f>
        <v>54.212199999999967</v>
      </c>
      <c r="H607">
        <f>IF(martianeum4[[#This Row],[stan_po_wydobyciu_z_ładunku]]&gt;=100,100,0)</f>
        <v>0</v>
      </c>
      <c r="I607">
        <f>martianeum4[[#This Row],[stan_po_wydobyciu_z_ładunku]]-martianeum4[[#This Row],[ile_zabiera_na_orbite]]</f>
        <v>54.212199999999967</v>
      </c>
    </row>
    <row r="608" spans="1:9" x14ac:dyDescent="0.25">
      <c r="A608" s="1">
        <v>49247</v>
      </c>
      <c r="B608">
        <f t="shared" si="9"/>
        <v>54.212199999999967</v>
      </c>
      <c r="C608" t="s">
        <v>11</v>
      </c>
      <c r="D608">
        <v>12.8</v>
      </c>
      <c r="E608">
        <v>0</v>
      </c>
      <c r="F608">
        <f>IF(martianeum4[[#This Row],[zawartosc '[%']]]&gt;=1,martianeum4[[#This Row],[masa '[kg']]]*martianeum4[[#This Row],[zawartosc '[%']]]*0.01,0)</f>
        <v>0</v>
      </c>
      <c r="G608">
        <f>martianeum4[[#This Row],[stan_magazynu '[kg']]]+martianeum4[[#This Row],[ile_kg_materiału_z_ładunku]]</f>
        <v>54.212199999999967</v>
      </c>
      <c r="H608">
        <f>IF(martianeum4[[#This Row],[stan_po_wydobyciu_z_ładunku]]&gt;=100,100,0)</f>
        <v>0</v>
      </c>
      <c r="I608">
        <f>martianeum4[[#This Row],[stan_po_wydobyciu_z_ładunku]]-martianeum4[[#This Row],[ile_zabiera_na_orbite]]</f>
        <v>54.212199999999967</v>
      </c>
    </row>
    <row r="609" spans="1:9" x14ac:dyDescent="0.25">
      <c r="A609" s="1">
        <v>49248</v>
      </c>
      <c r="B609">
        <f t="shared" si="9"/>
        <v>54.212199999999967</v>
      </c>
      <c r="C609" t="s">
        <v>13</v>
      </c>
      <c r="D609">
        <v>17.5</v>
      </c>
      <c r="E609">
        <v>0</v>
      </c>
      <c r="F609">
        <f>IF(martianeum4[[#This Row],[zawartosc '[%']]]&gt;=1,martianeum4[[#This Row],[masa '[kg']]]*martianeum4[[#This Row],[zawartosc '[%']]]*0.01,0)</f>
        <v>0</v>
      </c>
      <c r="G609">
        <f>martianeum4[[#This Row],[stan_magazynu '[kg']]]+martianeum4[[#This Row],[ile_kg_materiału_z_ładunku]]</f>
        <v>54.212199999999967</v>
      </c>
      <c r="H609">
        <f>IF(martianeum4[[#This Row],[stan_po_wydobyciu_z_ładunku]]&gt;=100,100,0)</f>
        <v>0</v>
      </c>
      <c r="I609">
        <f>martianeum4[[#This Row],[stan_po_wydobyciu_z_ładunku]]-martianeum4[[#This Row],[ile_zabiera_na_orbite]]</f>
        <v>54.212199999999967</v>
      </c>
    </row>
    <row r="610" spans="1:9" x14ac:dyDescent="0.25">
      <c r="A610" s="1">
        <v>49249</v>
      </c>
      <c r="B610">
        <f t="shared" si="9"/>
        <v>54.212199999999967</v>
      </c>
      <c r="C610" t="s">
        <v>10</v>
      </c>
      <c r="D610">
        <v>13.9</v>
      </c>
      <c r="E610">
        <v>15.3</v>
      </c>
      <c r="F610">
        <f>IF(martianeum4[[#This Row],[zawartosc '[%']]]&gt;=1,martianeum4[[#This Row],[masa '[kg']]]*martianeum4[[#This Row],[zawartosc '[%']]]*0.01,0)</f>
        <v>2.1267</v>
      </c>
      <c r="G610">
        <f>martianeum4[[#This Row],[stan_magazynu '[kg']]]+martianeum4[[#This Row],[ile_kg_materiału_z_ładunku]]</f>
        <v>56.338899999999967</v>
      </c>
      <c r="H610">
        <f>IF(martianeum4[[#This Row],[stan_po_wydobyciu_z_ładunku]]&gt;=100,100,0)</f>
        <v>0</v>
      </c>
      <c r="I610">
        <f>martianeum4[[#This Row],[stan_po_wydobyciu_z_ładunku]]-martianeum4[[#This Row],[ile_zabiera_na_orbite]]</f>
        <v>56.338899999999967</v>
      </c>
    </row>
    <row r="611" spans="1:9" x14ac:dyDescent="0.25">
      <c r="A611" s="1">
        <v>49250</v>
      </c>
      <c r="B611">
        <f t="shared" si="9"/>
        <v>56.338899999999967</v>
      </c>
      <c r="C611" t="s">
        <v>19</v>
      </c>
      <c r="D611">
        <v>25.9</v>
      </c>
      <c r="E611">
        <v>14.5</v>
      </c>
      <c r="F611">
        <f>IF(martianeum4[[#This Row],[zawartosc '[%']]]&gt;=1,martianeum4[[#This Row],[masa '[kg']]]*martianeum4[[#This Row],[zawartosc '[%']]]*0.01,0)</f>
        <v>3.7554999999999996</v>
      </c>
      <c r="G611">
        <f>martianeum4[[#This Row],[stan_magazynu '[kg']]]+martianeum4[[#This Row],[ile_kg_materiału_z_ładunku]]</f>
        <v>60.094399999999965</v>
      </c>
      <c r="H611">
        <f>IF(martianeum4[[#This Row],[stan_po_wydobyciu_z_ładunku]]&gt;=100,100,0)</f>
        <v>0</v>
      </c>
      <c r="I611">
        <f>martianeum4[[#This Row],[stan_po_wydobyciu_z_ładunku]]-martianeum4[[#This Row],[ile_zabiera_na_orbite]]</f>
        <v>60.094399999999965</v>
      </c>
    </row>
    <row r="612" spans="1:9" x14ac:dyDescent="0.25">
      <c r="A612" s="1">
        <v>49251</v>
      </c>
      <c r="B612">
        <f t="shared" si="9"/>
        <v>60.094399999999965</v>
      </c>
      <c r="C612" t="s">
        <v>17</v>
      </c>
      <c r="D612">
        <v>12.1</v>
      </c>
      <c r="E612">
        <v>0</v>
      </c>
      <c r="F612">
        <f>IF(martianeum4[[#This Row],[zawartosc '[%']]]&gt;=1,martianeum4[[#This Row],[masa '[kg']]]*martianeum4[[#This Row],[zawartosc '[%']]]*0.01,0)</f>
        <v>0</v>
      </c>
      <c r="G612">
        <f>martianeum4[[#This Row],[stan_magazynu '[kg']]]+martianeum4[[#This Row],[ile_kg_materiału_z_ładunku]]</f>
        <v>60.094399999999965</v>
      </c>
      <c r="H612">
        <f>IF(martianeum4[[#This Row],[stan_po_wydobyciu_z_ładunku]]&gt;=100,100,0)</f>
        <v>0</v>
      </c>
      <c r="I612">
        <f>martianeum4[[#This Row],[stan_po_wydobyciu_z_ładunku]]-martianeum4[[#This Row],[ile_zabiera_na_orbite]]</f>
        <v>60.094399999999965</v>
      </c>
    </row>
    <row r="613" spans="1:9" x14ac:dyDescent="0.25">
      <c r="A613" s="1">
        <v>49252</v>
      </c>
      <c r="B613">
        <f t="shared" si="9"/>
        <v>60.094399999999965</v>
      </c>
      <c r="C613" t="s">
        <v>7</v>
      </c>
      <c r="D613">
        <v>25.8</v>
      </c>
      <c r="E613">
        <v>12.3</v>
      </c>
      <c r="F613">
        <f>IF(martianeum4[[#This Row],[zawartosc '[%']]]&gt;=1,martianeum4[[#This Row],[masa '[kg']]]*martianeum4[[#This Row],[zawartosc '[%']]]*0.01,0)</f>
        <v>3.1734000000000004</v>
      </c>
      <c r="G613">
        <f>martianeum4[[#This Row],[stan_magazynu '[kg']]]+martianeum4[[#This Row],[ile_kg_materiału_z_ładunku]]</f>
        <v>63.267799999999966</v>
      </c>
      <c r="H613">
        <f>IF(martianeum4[[#This Row],[stan_po_wydobyciu_z_ładunku]]&gt;=100,100,0)</f>
        <v>0</v>
      </c>
      <c r="I613">
        <f>martianeum4[[#This Row],[stan_po_wydobyciu_z_ładunku]]-martianeum4[[#This Row],[ile_zabiera_na_orbite]]</f>
        <v>63.267799999999966</v>
      </c>
    </row>
    <row r="614" spans="1:9" x14ac:dyDescent="0.25">
      <c r="A614" s="1">
        <v>49253</v>
      </c>
      <c r="B614">
        <f t="shared" si="9"/>
        <v>63.267799999999966</v>
      </c>
      <c r="C614" t="s">
        <v>9</v>
      </c>
      <c r="D614">
        <v>29.1</v>
      </c>
      <c r="E614">
        <v>0</v>
      </c>
      <c r="F614">
        <f>IF(martianeum4[[#This Row],[zawartosc '[%']]]&gt;=1,martianeum4[[#This Row],[masa '[kg']]]*martianeum4[[#This Row],[zawartosc '[%']]]*0.01,0)</f>
        <v>0</v>
      </c>
      <c r="G614">
        <f>martianeum4[[#This Row],[stan_magazynu '[kg']]]+martianeum4[[#This Row],[ile_kg_materiału_z_ładunku]]</f>
        <v>63.267799999999966</v>
      </c>
      <c r="H614">
        <f>IF(martianeum4[[#This Row],[stan_po_wydobyciu_z_ładunku]]&gt;=100,100,0)</f>
        <v>0</v>
      </c>
      <c r="I614">
        <f>martianeum4[[#This Row],[stan_po_wydobyciu_z_ładunku]]-martianeum4[[#This Row],[ile_zabiera_na_orbite]]</f>
        <v>63.267799999999966</v>
      </c>
    </row>
    <row r="615" spans="1:9" x14ac:dyDescent="0.25">
      <c r="A615" s="1">
        <v>49254</v>
      </c>
      <c r="B615">
        <f t="shared" si="9"/>
        <v>63.267799999999966</v>
      </c>
      <c r="C615" t="s">
        <v>10</v>
      </c>
      <c r="D615">
        <v>13.2</v>
      </c>
      <c r="E615">
        <v>0</v>
      </c>
      <c r="F615">
        <f>IF(martianeum4[[#This Row],[zawartosc '[%']]]&gt;=1,martianeum4[[#This Row],[masa '[kg']]]*martianeum4[[#This Row],[zawartosc '[%']]]*0.01,0)</f>
        <v>0</v>
      </c>
      <c r="G615">
        <f>martianeum4[[#This Row],[stan_magazynu '[kg']]]+martianeum4[[#This Row],[ile_kg_materiału_z_ładunku]]</f>
        <v>63.267799999999966</v>
      </c>
      <c r="H615">
        <f>IF(martianeum4[[#This Row],[stan_po_wydobyciu_z_ładunku]]&gt;=100,100,0)</f>
        <v>0</v>
      </c>
      <c r="I615">
        <f>martianeum4[[#This Row],[stan_po_wydobyciu_z_ładunku]]-martianeum4[[#This Row],[ile_zabiera_na_orbite]]</f>
        <v>63.267799999999966</v>
      </c>
    </row>
    <row r="616" spans="1:9" x14ac:dyDescent="0.25">
      <c r="A616" s="1">
        <v>49255</v>
      </c>
      <c r="B616">
        <f t="shared" si="9"/>
        <v>63.267799999999966</v>
      </c>
      <c r="C616" t="s">
        <v>7</v>
      </c>
      <c r="D616">
        <v>29.4</v>
      </c>
      <c r="E616">
        <v>12.8</v>
      </c>
      <c r="F616">
        <f>IF(martianeum4[[#This Row],[zawartosc '[%']]]&gt;=1,martianeum4[[#This Row],[masa '[kg']]]*martianeum4[[#This Row],[zawartosc '[%']]]*0.01,0)</f>
        <v>3.7631999999999999</v>
      </c>
      <c r="G616">
        <f>martianeum4[[#This Row],[stan_magazynu '[kg']]]+martianeum4[[#This Row],[ile_kg_materiału_z_ładunku]]</f>
        <v>67.030999999999963</v>
      </c>
      <c r="H616">
        <f>IF(martianeum4[[#This Row],[stan_po_wydobyciu_z_ładunku]]&gt;=100,100,0)</f>
        <v>0</v>
      </c>
      <c r="I616">
        <f>martianeum4[[#This Row],[stan_po_wydobyciu_z_ładunku]]-martianeum4[[#This Row],[ile_zabiera_na_orbite]]</f>
        <v>67.030999999999963</v>
      </c>
    </row>
    <row r="617" spans="1:9" x14ac:dyDescent="0.25">
      <c r="A617" s="1">
        <v>49256</v>
      </c>
      <c r="B617">
        <f t="shared" si="9"/>
        <v>67.030999999999963</v>
      </c>
      <c r="C617" t="s">
        <v>15</v>
      </c>
      <c r="D617">
        <v>21</v>
      </c>
      <c r="E617">
        <v>0</v>
      </c>
      <c r="F617">
        <f>IF(martianeum4[[#This Row],[zawartosc '[%']]]&gt;=1,martianeum4[[#This Row],[masa '[kg']]]*martianeum4[[#This Row],[zawartosc '[%']]]*0.01,0)</f>
        <v>0</v>
      </c>
      <c r="G617">
        <f>martianeum4[[#This Row],[stan_magazynu '[kg']]]+martianeum4[[#This Row],[ile_kg_materiału_z_ładunku]]</f>
        <v>67.030999999999963</v>
      </c>
      <c r="H617">
        <f>IF(martianeum4[[#This Row],[stan_po_wydobyciu_z_ładunku]]&gt;=100,100,0)</f>
        <v>0</v>
      </c>
      <c r="I617">
        <f>martianeum4[[#This Row],[stan_po_wydobyciu_z_ładunku]]-martianeum4[[#This Row],[ile_zabiera_na_orbite]]</f>
        <v>67.030999999999963</v>
      </c>
    </row>
    <row r="618" spans="1:9" x14ac:dyDescent="0.25">
      <c r="A618" s="1">
        <v>49257</v>
      </c>
      <c r="B618">
        <f t="shared" si="9"/>
        <v>67.030999999999963</v>
      </c>
      <c r="C618" t="s">
        <v>6</v>
      </c>
      <c r="D618">
        <v>22.7</v>
      </c>
      <c r="E618">
        <v>12.4</v>
      </c>
      <c r="F618">
        <f>IF(martianeum4[[#This Row],[zawartosc '[%']]]&gt;=1,martianeum4[[#This Row],[masa '[kg']]]*martianeum4[[#This Row],[zawartosc '[%']]]*0.01,0)</f>
        <v>2.8148000000000004</v>
      </c>
      <c r="G618">
        <f>martianeum4[[#This Row],[stan_magazynu '[kg']]]+martianeum4[[#This Row],[ile_kg_materiału_z_ładunku]]</f>
        <v>69.845799999999969</v>
      </c>
      <c r="H618">
        <f>IF(martianeum4[[#This Row],[stan_po_wydobyciu_z_ładunku]]&gt;=100,100,0)</f>
        <v>0</v>
      </c>
      <c r="I618">
        <f>martianeum4[[#This Row],[stan_po_wydobyciu_z_ładunku]]-martianeum4[[#This Row],[ile_zabiera_na_orbite]]</f>
        <v>69.845799999999969</v>
      </c>
    </row>
    <row r="619" spans="1:9" x14ac:dyDescent="0.25">
      <c r="A619" s="1">
        <v>49258</v>
      </c>
      <c r="B619">
        <f t="shared" si="9"/>
        <v>69.845799999999969</v>
      </c>
      <c r="C619" t="s">
        <v>10</v>
      </c>
      <c r="D619">
        <v>25.1</v>
      </c>
      <c r="E619">
        <v>43.4</v>
      </c>
      <c r="F619">
        <f>IF(martianeum4[[#This Row],[zawartosc '[%']]]&gt;=1,martianeum4[[#This Row],[masa '[kg']]]*martianeum4[[#This Row],[zawartosc '[%']]]*0.01,0)</f>
        <v>10.8934</v>
      </c>
      <c r="G619">
        <f>martianeum4[[#This Row],[stan_magazynu '[kg']]]+martianeum4[[#This Row],[ile_kg_materiału_z_ładunku]]</f>
        <v>80.739199999999968</v>
      </c>
      <c r="H619">
        <f>IF(martianeum4[[#This Row],[stan_po_wydobyciu_z_ładunku]]&gt;=100,100,0)</f>
        <v>0</v>
      </c>
      <c r="I619">
        <f>martianeum4[[#This Row],[stan_po_wydobyciu_z_ładunku]]-martianeum4[[#This Row],[ile_zabiera_na_orbite]]</f>
        <v>80.739199999999968</v>
      </c>
    </row>
    <row r="620" spans="1:9" x14ac:dyDescent="0.25">
      <c r="A620" s="1">
        <v>49259</v>
      </c>
      <c r="B620">
        <f t="shared" si="9"/>
        <v>80.739199999999968</v>
      </c>
      <c r="C620" t="s">
        <v>10</v>
      </c>
      <c r="D620">
        <v>26.8</v>
      </c>
      <c r="E620">
        <v>26.9</v>
      </c>
      <c r="F620">
        <f>IF(martianeum4[[#This Row],[zawartosc '[%']]]&gt;=1,martianeum4[[#This Row],[masa '[kg']]]*martianeum4[[#This Row],[zawartosc '[%']]]*0.01,0)</f>
        <v>7.2092000000000001</v>
      </c>
      <c r="G620">
        <f>martianeum4[[#This Row],[stan_magazynu '[kg']]]+martianeum4[[#This Row],[ile_kg_materiału_z_ładunku]]</f>
        <v>87.948399999999964</v>
      </c>
      <c r="H620">
        <f>IF(martianeum4[[#This Row],[stan_po_wydobyciu_z_ładunku]]&gt;=100,100,0)</f>
        <v>0</v>
      </c>
      <c r="I620">
        <f>martianeum4[[#This Row],[stan_po_wydobyciu_z_ładunku]]-martianeum4[[#This Row],[ile_zabiera_na_orbite]]</f>
        <v>87.948399999999964</v>
      </c>
    </row>
    <row r="621" spans="1:9" x14ac:dyDescent="0.25">
      <c r="A621" s="1">
        <v>49260</v>
      </c>
      <c r="B621">
        <f t="shared" si="9"/>
        <v>87.948399999999964</v>
      </c>
      <c r="C621" t="s">
        <v>29</v>
      </c>
      <c r="D621">
        <v>15.9</v>
      </c>
      <c r="E621">
        <v>0.5</v>
      </c>
      <c r="F621">
        <f>IF(martianeum4[[#This Row],[zawartosc '[%']]]&gt;=1,martianeum4[[#This Row],[masa '[kg']]]*martianeum4[[#This Row],[zawartosc '[%']]]*0.01,0)</f>
        <v>0</v>
      </c>
      <c r="G621">
        <f>martianeum4[[#This Row],[stan_magazynu '[kg']]]+martianeum4[[#This Row],[ile_kg_materiału_z_ładunku]]</f>
        <v>87.948399999999964</v>
      </c>
      <c r="H621">
        <f>IF(martianeum4[[#This Row],[stan_po_wydobyciu_z_ładunku]]&gt;=100,100,0)</f>
        <v>0</v>
      </c>
      <c r="I621">
        <f>martianeum4[[#This Row],[stan_po_wydobyciu_z_ładunku]]-martianeum4[[#This Row],[ile_zabiera_na_orbite]]</f>
        <v>87.948399999999964</v>
      </c>
    </row>
    <row r="622" spans="1:9" x14ac:dyDescent="0.25">
      <c r="A622" s="1">
        <v>49261</v>
      </c>
      <c r="B622">
        <f t="shared" si="9"/>
        <v>87.948399999999964</v>
      </c>
      <c r="C622" t="s">
        <v>18</v>
      </c>
      <c r="D622">
        <v>27.6</v>
      </c>
      <c r="E622">
        <v>0</v>
      </c>
      <c r="F622">
        <f>IF(martianeum4[[#This Row],[zawartosc '[%']]]&gt;=1,martianeum4[[#This Row],[masa '[kg']]]*martianeum4[[#This Row],[zawartosc '[%']]]*0.01,0)</f>
        <v>0</v>
      </c>
      <c r="G622">
        <f>martianeum4[[#This Row],[stan_magazynu '[kg']]]+martianeum4[[#This Row],[ile_kg_materiału_z_ładunku]]</f>
        <v>87.948399999999964</v>
      </c>
      <c r="H622">
        <f>IF(martianeum4[[#This Row],[stan_po_wydobyciu_z_ładunku]]&gt;=100,100,0)</f>
        <v>0</v>
      </c>
      <c r="I622">
        <f>martianeum4[[#This Row],[stan_po_wydobyciu_z_ładunku]]-martianeum4[[#This Row],[ile_zabiera_na_orbite]]</f>
        <v>87.948399999999964</v>
      </c>
    </row>
    <row r="623" spans="1:9" x14ac:dyDescent="0.25">
      <c r="A623" s="1">
        <v>49262</v>
      </c>
      <c r="B623">
        <f t="shared" si="9"/>
        <v>87.948399999999964</v>
      </c>
      <c r="C623" t="s">
        <v>25</v>
      </c>
      <c r="D623">
        <v>20.8</v>
      </c>
      <c r="E623">
        <v>0</v>
      </c>
      <c r="F623">
        <f>IF(martianeum4[[#This Row],[zawartosc '[%']]]&gt;=1,martianeum4[[#This Row],[masa '[kg']]]*martianeum4[[#This Row],[zawartosc '[%']]]*0.01,0)</f>
        <v>0</v>
      </c>
      <c r="G623">
        <f>martianeum4[[#This Row],[stan_magazynu '[kg']]]+martianeum4[[#This Row],[ile_kg_materiału_z_ładunku]]</f>
        <v>87.948399999999964</v>
      </c>
      <c r="H623">
        <f>IF(martianeum4[[#This Row],[stan_po_wydobyciu_z_ładunku]]&gt;=100,100,0)</f>
        <v>0</v>
      </c>
      <c r="I623">
        <f>martianeum4[[#This Row],[stan_po_wydobyciu_z_ładunku]]-martianeum4[[#This Row],[ile_zabiera_na_orbite]]</f>
        <v>87.948399999999964</v>
      </c>
    </row>
    <row r="624" spans="1:9" x14ac:dyDescent="0.25">
      <c r="A624" s="1">
        <v>49263</v>
      </c>
      <c r="B624">
        <f t="shared" si="9"/>
        <v>87.948399999999964</v>
      </c>
      <c r="C624" t="s">
        <v>6</v>
      </c>
      <c r="D624">
        <v>23.9</v>
      </c>
      <c r="E624">
        <v>9.9</v>
      </c>
      <c r="F624">
        <f>IF(martianeum4[[#This Row],[zawartosc '[%']]]&gt;=1,martianeum4[[#This Row],[masa '[kg']]]*martianeum4[[#This Row],[zawartosc '[%']]]*0.01,0)</f>
        <v>2.3660999999999999</v>
      </c>
      <c r="G624">
        <f>martianeum4[[#This Row],[stan_magazynu '[kg']]]+martianeum4[[#This Row],[ile_kg_materiału_z_ładunku]]</f>
        <v>90.314499999999967</v>
      </c>
      <c r="H624">
        <f>IF(martianeum4[[#This Row],[stan_po_wydobyciu_z_ładunku]]&gt;=100,100,0)</f>
        <v>0</v>
      </c>
      <c r="I624">
        <f>martianeum4[[#This Row],[stan_po_wydobyciu_z_ładunku]]-martianeum4[[#This Row],[ile_zabiera_na_orbite]]</f>
        <v>90.314499999999967</v>
      </c>
    </row>
    <row r="625" spans="1:9" x14ac:dyDescent="0.25">
      <c r="A625" s="1">
        <v>49264</v>
      </c>
      <c r="B625">
        <f t="shared" si="9"/>
        <v>90.314499999999967</v>
      </c>
      <c r="C625" t="s">
        <v>27</v>
      </c>
      <c r="D625">
        <v>24.8</v>
      </c>
      <c r="E625">
        <v>4.7</v>
      </c>
      <c r="F625">
        <f>IF(martianeum4[[#This Row],[zawartosc '[%']]]&gt;=1,martianeum4[[#This Row],[masa '[kg']]]*martianeum4[[#This Row],[zawartosc '[%']]]*0.01,0)</f>
        <v>1.1656</v>
      </c>
      <c r="G625">
        <f>martianeum4[[#This Row],[stan_magazynu '[kg']]]+martianeum4[[#This Row],[ile_kg_materiału_z_ładunku]]</f>
        <v>91.480099999999965</v>
      </c>
      <c r="H625">
        <f>IF(martianeum4[[#This Row],[stan_po_wydobyciu_z_ładunku]]&gt;=100,100,0)</f>
        <v>0</v>
      </c>
      <c r="I625">
        <f>martianeum4[[#This Row],[stan_po_wydobyciu_z_ładunku]]-martianeum4[[#This Row],[ile_zabiera_na_orbite]]</f>
        <v>91.480099999999965</v>
      </c>
    </row>
    <row r="626" spans="1:9" x14ac:dyDescent="0.25">
      <c r="A626" s="1">
        <v>49265</v>
      </c>
      <c r="B626">
        <f t="shared" si="9"/>
        <v>91.480099999999965</v>
      </c>
      <c r="C626" t="s">
        <v>19</v>
      </c>
      <c r="D626">
        <v>16.3</v>
      </c>
      <c r="E626">
        <v>0</v>
      </c>
      <c r="F626">
        <f>IF(martianeum4[[#This Row],[zawartosc '[%']]]&gt;=1,martianeum4[[#This Row],[masa '[kg']]]*martianeum4[[#This Row],[zawartosc '[%']]]*0.01,0)</f>
        <v>0</v>
      </c>
      <c r="G626">
        <f>martianeum4[[#This Row],[stan_magazynu '[kg']]]+martianeum4[[#This Row],[ile_kg_materiału_z_ładunku]]</f>
        <v>91.480099999999965</v>
      </c>
      <c r="H626">
        <f>IF(martianeum4[[#This Row],[stan_po_wydobyciu_z_ładunku]]&gt;=100,100,0)</f>
        <v>0</v>
      </c>
      <c r="I626">
        <f>martianeum4[[#This Row],[stan_po_wydobyciu_z_ładunku]]-martianeum4[[#This Row],[ile_zabiera_na_orbite]]</f>
        <v>91.480099999999965</v>
      </c>
    </row>
    <row r="627" spans="1:9" x14ac:dyDescent="0.25">
      <c r="A627" s="1">
        <v>49266</v>
      </c>
      <c r="B627">
        <f t="shared" si="9"/>
        <v>91.480099999999965</v>
      </c>
      <c r="C627" t="s">
        <v>18</v>
      </c>
      <c r="D627">
        <v>20.100000000000001</v>
      </c>
      <c r="E627">
        <v>0</v>
      </c>
      <c r="F627">
        <f>IF(martianeum4[[#This Row],[zawartosc '[%']]]&gt;=1,martianeum4[[#This Row],[masa '[kg']]]*martianeum4[[#This Row],[zawartosc '[%']]]*0.01,0)</f>
        <v>0</v>
      </c>
      <c r="G627">
        <f>martianeum4[[#This Row],[stan_magazynu '[kg']]]+martianeum4[[#This Row],[ile_kg_materiału_z_ładunku]]</f>
        <v>91.480099999999965</v>
      </c>
      <c r="H627">
        <f>IF(martianeum4[[#This Row],[stan_po_wydobyciu_z_ładunku]]&gt;=100,100,0)</f>
        <v>0</v>
      </c>
      <c r="I627">
        <f>martianeum4[[#This Row],[stan_po_wydobyciu_z_ładunku]]-martianeum4[[#This Row],[ile_zabiera_na_orbite]]</f>
        <v>91.480099999999965</v>
      </c>
    </row>
    <row r="628" spans="1:9" x14ac:dyDescent="0.25">
      <c r="A628" s="1">
        <v>49267</v>
      </c>
      <c r="B628">
        <f t="shared" si="9"/>
        <v>91.480099999999965</v>
      </c>
      <c r="C628" t="s">
        <v>22</v>
      </c>
      <c r="D628">
        <v>25.9</v>
      </c>
      <c r="E628">
        <v>8.9</v>
      </c>
      <c r="F628">
        <f>IF(martianeum4[[#This Row],[zawartosc '[%']]]&gt;=1,martianeum4[[#This Row],[masa '[kg']]]*martianeum4[[#This Row],[zawartosc '[%']]]*0.01,0)</f>
        <v>2.3050999999999999</v>
      </c>
      <c r="G628">
        <f>martianeum4[[#This Row],[stan_magazynu '[kg']]]+martianeum4[[#This Row],[ile_kg_materiału_z_ładunku]]</f>
        <v>93.785199999999961</v>
      </c>
      <c r="H628">
        <f>IF(martianeum4[[#This Row],[stan_po_wydobyciu_z_ładunku]]&gt;=100,100,0)</f>
        <v>0</v>
      </c>
      <c r="I628">
        <f>martianeum4[[#This Row],[stan_po_wydobyciu_z_ładunku]]-martianeum4[[#This Row],[ile_zabiera_na_orbite]]</f>
        <v>93.785199999999961</v>
      </c>
    </row>
    <row r="629" spans="1:9" x14ac:dyDescent="0.25">
      <c r="A629" s="1">
        <v>49268</v>
      </c>
      <c r="B629">
        <f t="shared" si="9"/>
        <v>93.785199999999961</v>
      </c>
      <c r="C629" t="s">
        <v>19</v>
      </c>
      <c r="D629">
        <v>27.3</v>
      </c>
      <c r="E629">
        <v>15.8</v>
      </c>
      <c r="F629">
        <f>IF(martianeum4[[#This Row],[zawartosc '[%']]]&gt;=1,martianeum4[[#This Row],[masa '[kg']]]*martianeum4[[#This Row],[zawartosc '[%']]]*0.01,0)</f>
        <v>4.3134000000000006</v>
      </c>
      <c r="G629">
        <f>martianeum4[[#This Row],[stan_magazynu '[kg']]]+martianeum4[[#This Row],[ile_kg_materiału_z_ładunku]]</f>
        <v>98.098599999999962</v>
      </c>
      <c r="H629">
        <f>IF(martianeum4[[#This Row],[stan_po_wydobyciu_z_ładunku]]&gt;=100,100,0)</f>
        <v>0</v>
      </c>
      <c r="I629">
        <f>martianeum4[[#This Row],[stan_po_wydobyciu_z_ładunku]]-martianeum4[[#This Row],[ile_zabiera_na_orbite]]</f>
        <v>98.098599999999962</v>
      </c>
    </row>
    <row r="630" spans="1:9" x14ac:dyDescent="0.25">
      <c r="A630" s="1">
        <v>49269</v>
      </c>
      <c r="B630">
        <f t="shared" si="9"/>
        <v>98.098599999999962</v>
      </c>
      <c r="C630" t="s">
        <v>6</v>
      </c>
      <c r="D630">
        <v>19.100000000000001</v>
      </c>
      <c r="E630">
        <v>6.3</v>
      </c>
      <c r="F630">
        <f>IF(martianeum4[[#This Row],[zawartosc '[%']]]&gt;=1,martianeum4[[#This Row],[masa '[kg']]]*martianeum4[[#This Row],[zawartosc '[%']]]*0.01,0)</f>
        <v>1.2033000000000003</v>
      </c>
      <c r="G630">
        <f>martianeum4[[#This Row],[stan_magazynu '[kg']]]+martianeum4[[#This Row],[ile_kg_materiału_z_ładunku]]</f>
        <v>99.301899999999961</v>
      </c>
      <c r="H630">
        <f>IF(martianeum4[[#This Row],[stan_po_wydobyciu_z_ładunku]]&gt;=100,100,0)</f>
        <v>0</v>
      </c>
      <c r="I630">
        <f>martianeum4[[#This Row],[stan_po_wydobyciu_z_ładunku]]-martianeum4[[#This Row],[ile_zabiera_na_orbite]]</f>
        <v>99.301899999999961</v>
      </c>
    </row>
    <row r="631" spans="1:9" x14ac:dyDescent="0.25">
      <c r="A631" s="1">
        <v>49270</v>
      </c>
      <c r="B631">
        <f t="shared" si="9"/>
        <v>99.301899999999961</v>
      </c>
      <c r="C631" t="s">
        <v>10</v>
      </c>
      <c r="D631">
        <v>16.899999999999999</v>
      </c>
      <c r="E631">
        <v>0</v>
      </c>
      <c r="F631">
        <f>IF(martianeum4[[#This Row],[zawartosc '[%']]]&gt;=1,martianeum4[[#This Row],[masa '[kg']]]*martianeum4[[#This Row],[zawartosc '[%']]]*0.01,0)</f>
        <v>0</v>
      </c>
      <c r="G631">
        <f>martianeum4[[#This Row],[stan_magazynu '[kg']]]+martianeum4[[#This Row],[ile_kg_materiału_z_ładunku]]</f>
        <v>99.301899999999961</v>
      </c>
      <c r="H631">
        <f>IF(martianeum4[[#This Row],[stan_po_wydobyciu_z_ładunku]]&gt;=100,100,0)</f>
        <v>0</v>
      </c>
      <c r="I631">
        <f>martianeum4[[#This Row],[stan_po_wydobyciu_z_ładunku]]-martianeum4[[#This Row],[ile_zabiera_na_orbite]]</f>
        <v>99.301899999999961</v>
      </c>
    </row>
    <row r="632" spans="1:9" x14ac:dyDescent="0.25">
      <c r="A632" s="1">
        <v>49271</v>
      </c>
      <c r="B632">
        <f t="shared" si="9"/>
        <v>99.301899999999961</v>
      </c>
      <c r="C632" t="s">
        <v>7</v>
      </c>
      <c r="D632">
        <v>13.4</v>
      </c>
      <c r="E632">
        <v>20.100000000000001</v>
      </c>
      <c r="F632">
        <f>IF(martianeum4[[#This Row],[zawartosc '[%']]]&gt;=1,martianeum4[[#This Row],[masa '[kg']]]*martianeum4[[#This Row],[zawartosc '[%']]]*0.01,0)</f>
        <v>2.6934000000000005</v>
      </c>
      <c r="G632">
        <f>martianeum4[[#This Row],[stan_magazynu '[kg']]]+martianeum4[[#This Row],[ile_kg_materiału_z_ładunku]]</f>
        <v>101.99529999999996</v>
      </c>
      <c r="H632">
        <f>IF(martianeum4[[#This Row],[stan_po_wydobyciu_z_ładunku]]&gt;=100,100,0)</f>
        <v>100</v>
      </c>
      <c r="I632">
        <f>martianeum4[[#This Row],[stan_po_wydobyciu_z_ładunku]]-martianeum4[[#This Row],[ile_zabiera_na_orbite]]</f>
        <v>1.9952999999999577</v>
      </c>
    </row>
    <row r="633" spans="1:9" x14ac:dyDescent="0.25">
      <c r="A633" s="1">
        <v>49272</v>
      </c>
      <c r="B633">
        <f t="shared" si="9"/>
        <v>1.9952999999999577</v>
      </c>
      <c r="C633" t="s">
        <v>24</v>
      </c>
      <c r="D633">
        <v>24.8</v>
      </c>
      <c r="E633">
        <v>0.4</v>
      </c>
      <c r="F633">
        <f>IF(martianeum4[[#This Row],[zawartosc '[%']]]&gt;=1,martianeum4[[#This Row],[masa '[kg']]]*martianeum4[[#This Row],[zawartosc '[%']]]*0.01,0)</f>
        <v>0</v>
      </c>
      <c r="G633">
        <f>martianeum4[[#This Row],[stan_magazynu '[kg']]]+martianeum4[[#This Row],[ile_kg_materiału_z_ładunku]]</f>
        <v>1.9952999999999577</v>
      </c>
      <c r="H633">
        <f>IF(martianeum4[[#This Row],[stan_po_wydobyciu_z_ładunku]]&gt;=100,100,0)</f>
        <v>0</v>
      </c>
      <c r="I633">
        <f>martianeum4[[#This Row],[stan_po_wydobyciu_z_ładunku]]-martianeum4[[#This Row],[ile_zabiera_na_orbite]]</f>
        <v>1.9952999999999577</v>
      </c>
    </row>
    <row r="634" spans="1:9" x14ac:dyDescent="0.25">
      <c r="A634" s="1">
        <v>49273</v>
      </c>
      <c r="B634">
        <f t="shared" si="9"/>
        <v>1.9952999999999577</v>
      </c>
      <c r="C634" t="s">
        <v>17</v>
      </c>
      <c r="D634">
        <v>28.4</v>
      </c>
      <c r="E634">
        <v>1.6</v>
      </c>
      <c r="F634">
        <f>IF(martianeum4[[#This Row],[zawartosc '[%']]]&gt;=1,martianeum4[[#This Row],[masa '[kg']]]*martianeum4[[#This Row],[zawartosc '[%']]]*0.01,0)</f>
        <v>0.45439999999999997</v>
      </c>
      <c r="G634">
        <f>martianeum4[[#This Row],[stan_magazynu '[kg']]]+martianeum4[[#This Row],[ile_kg_materiału_z_ładunku]]</f>
        <v>2.4496999999999578</v>
      </c>
      <c r="H634">
        <f>IF(martianeum4[[#This Row],[stan_po_wydobyciu_z_ładunku]]&gt;=100,100,0)</f>
        <v>0</v>
      </c>
      <c r="I634">
        <f>martianeum4[[#This Row],[stan_po_wydobyciu_z_ładunku]]-martianeum4[[#This Row],[ile_zabiera_na_orbite]]</f>
        <v>2.4496999999999578</v>
      </c>
    </row>
    <row r="635" spans="1:9" x14ac:dyDescent="0.25">
      <c r="A635" s="1">
        <v>49274</v>
      </c>
      <c r="B635">
        <f t="shared" si="9"/>
        <v>2.4496999999999578</v>
      </c>
      <c r="C635" t="s">
        <v>23</v>
      </c>
      <c r="D635">
        <v>25.3</v>
      </c>
      <c r="E635">
        <v>1.8</v>
      </c>
      <c r="F635">
        <f>IF(martianeum4[[#This Row],[zawartosc '[%']]]&gt;=1,martianeum4[[#This Row],[masa '[kg']]]*martianeum4[[#This Row],[zawartosc '[%']]]*0.01,0)</f>
        <v>0.45540000000000003</v>
      </c>
      <c r="G635">
        <f>martianeum4[[#This Row],[stan_magazynu '[kg']]]+martianeum4[[#This Row],[ile_kg_materiału_z_ładunku]]</f>
        <v>2.9050999999999578</v>
      </c>
      <c r="H635">
        <f>IF(martianeum4[[#This Row],[stan_po_wydobyciu_z_ładunku]]&gt;=100,100,0)</f>
        <v>0</v>
      </c>
      <c r="I635">
        <f>martianeum4[[#This Row],[stan_po_wydobyciu_z_ładunku]]-martianeum4[[#This Row],[ile_zabiera_na_orbite]]</f>
        <v>2.9050999999999578</v>
      </c>
    </row>
    <row r="636" spans="1:9" x14ac:dyDescent="0.25">
      <c r="A636" s="1">
        <v>49275</v>
      </c>
      <c r="B636">
        <f t="shared" si="9"/>
        <v>2.9050999999999578</v>
      </c>
      <c r="C636" t="s">
        <v>18</v>
      </c>
      <c r="D636">
        <v>25.9</v>
      </c>
      <c r="E636">
        <v>1.6</v>
      </c>
      <c r="F636">
        <f>IF(martianeum4[[#This Row],[zawartosc '[%']]]&gt;=1,martianeum4[[#This Row],[masa '[kg']]]*martianeum4[[#This Row],[zawartosc '[%']]]*0.01,0)</f>
        <v>0.41439999999999999</v>
      </c>
      <c r="G636">
        <f>martianeum4[[#This Row],[stan_magazynu '[kg']]]+martianeum4[[#This Row],[ile_kg_materiału_z_ładunku]]</f>
        <v>3.3194999999999579</v>
      </c>
      <c r="H636">
        <f>IF(martianeum4[[#This Row],[stan_po_wydobyciu_z_ładunku]]&gt;=100,100,0)</f>
        <v>0</v>
      </c>
      <c r="I636">
        <f>martianeum4[[#This Row],[stan_po_wydobyciu_z_ładunku]]-martianeum4[[#This Row],[ile_zabiera_na_orbite]]</f>
        <v>3.3194999999999579</v>
      </c>
    </row>
    <row r="637" spans="1:9" x14ac:dyDescent="0.25">
      <c r="A637" s="1">
        <v>49276</v>
      </c>
      <c r="B637">
        <f t="shared" si="9"/>
        <v>3.3194999999999579</v>
      </c>
      <c r="C637" t="s">
        <v>6</v>
      </c>
      <c r="D637">
        <v>12.2</v>
      </c>
      <c r="E637">
        <v>0.8</v>
      </c>
      <c r="F637">
        <f>IF(martianeum4[[#This Row],[zawartosc '[%']]]&gt;=1,martianeum4[[#This Row],[masa '[kg']]]*martianeum4[[#This Row],[zawartosc '[%']]]*0.01,0)</f>
        <v>0</v>
      </c>
      <c r="G637">
        <f>martianeum4[[#This Row],[stan_magazynu '[kg']]]+martianeum4[[#This Row],[ile_kg_materiału_z_ładunku]]</f>
        <v>3.3194999999999579</v>
      </c>
      <c r="H637">
        <f>IF(martianeum4[[#This Row],[stan_po_wydobyciu_z_ładunku]]&gt;=100,100,0)</f>
        <v>0</v>
      </c>
      <c r="I637">
        <f>martianeum4[[#This Row],[stan_po_wydobyciu_z_ładunku]]-martianeum4[[#This Row],[ile_zabiera_na_orbite]]</f>
        <v>3.3194999999999579</v>
      </c>
    </row>
    <row r="638" spans="1:9" x14ac:dyDescent="0.25">
      <c r="A638" s="1">
        <v>49277</v>
      </c>
      <c r="B638">
        <f t="shared" si="9"/>
        <v>3.3194999999999579</v>
      </c>
      <c r="C638" t="s">
        <v>33</v>
      </c>
      <c r="D638">
        <v>22.8</v>
      </c>
      <c r="E638">
        <v>2.2999999999999998</v>
      </c>
      <c r="F638">
        <f>IF(martianeum4[[#This Row],[zawartosc '[%']]]&gt;=1,martianeum4[[#This Row],[masa '[kg']]]*martianeum4[[#This Row],[zawartosc '[%']]]*0.01,0)</f>
        <v>0.52439999999999998</v>
      </c>
      <c r="G638">
        <f>martianeum4[[#This Row],[stan_magazynu '[kg']]]+martianeum4[[#This Row],[ile_kg_materiału_z_ładunku]]</f>
        <v>3.8438999999999579</v>
      </c>
      <c r="H638">
        <f>IF(martianeum4[[#This Row],[stan_po_wydobyciu_z_ładunku]]&gt;=100,100,0)</f>
        <v>0</v>
      </c>
      <c r="I638">
        <f>martianeum4[[#This Row],[stan_po_wydobyciu_z_ładunku]]-martianeum4[[#This Row],[ile_zabiera_na_orbite]]</f>
        <v>3.8438999999999579</v>
      </c>
    </row>
    <row r="639" spans="1:9" x14ac:dyDescent="0.25">
      <c r="A639" s="1">
        <v>49278</v>
      </c>
      <c r="B639">
        <f t="shared" si="9"/>
        <v>3.8438999999999579</v>
      </c>
      <c r="C639" t="s">
        <v>19</v>
      </c>
      <c r="D639">
        <v>12.7</v>
      </c>
      <c r="E639">
        <v>0</v>
      </c>
      <c r="F639">
        <f>IF(martianeum4[[#This Row],[zawartosc '[%']]]&gt;=1,martianeum4[[#This Row],[masa '[kg']]]*martianeum4[[#This Row],[zawartosc '[%']]]*0.01,0)</f>
        <v>0</v>
      </c>
      <c r="G639">
        <f>martianeum4[[#This Row],[stan_magazynu '[kg']]]+martianeum4[[#This Row],[ile_kg_materiału_z_ładunku]]</f>
        <v>3.8438999999999579</v>
      </c>
      <c r="H639">
        <f>IF(martianeum4[[#This Row],[stan_po_wydobyciu_z_ładunku]]&gt;=100,100,0)</f>
        <v>0</v>
      </c>
      <c r="I639">
        <f>martianeum4[[#This Row],[stan_po_wydobyciu_z_ładunku]]-martianeum4[[#This Row],[ile_zabiera_na_orbite]]</f>
        <v>3.8438999999999579</v>
      </c>
    </row>
    <row r="640" spans="1:9" x14ac:dyDescent="0.25">
      <c r="A640" s="1">
        <v>49279</v>
      </c>
      <c r="B640">
        <f t="shared" si="9"/>
        <v>3.8438999999999579</v>
      </c>
      <c r="C640" t="s">
        <v>26</v>
      </c>
      <c r="D640">
        <v>13</v>
      </c>
      <c r="E640">
        <v>5.0999999999999996</v>
      </c>
      <c r="F640">
        <f>IF(martianeum4[[#This Row],[zawartosc '[%']]]&gt;=1,martianeum4[[#This Row],[masa '[kg']]]*martianeum4[[#This Row],[zawartosc '[%']]]*0.01,0)</f>
        <v>0.66300000000000003</v>
      </c>
      <c r="G640">
        <f>martianeum4[[#This Row],[stan_magazynu '[kg']]]+martianeum4[[#This Row],[ile_kg_materiału_z_ładunku]]</f>
        <v>4.5068999999999582</v>
      </c>
      <c r="H640">
        <f>IF(martianeum4[[#This Row],[stan_po_wydobyciu_z_ładunku]]&gt;=100,100,0)</f>
        <v>0</v>
      </c>
      <c r="I640">
        <f>martianeum4[[#This Row],[stan_po_wydobyciu_z_ładunku]]-martianeum4[[#This Row],[ile_zabiera_na_orbite]]</f>
        <v>4.5068999999999582</v>
      </c>
    </row>
    <row r="641" spans="1:9" x14ac:dyDescent="0.25">
      <c r="A641" s="1">
        <v>49280</v>
      </c>
      <c r="B641">
        <f t="shared" si="9"/>
        <v>4.5068999999999582</v>
      </c>
      <c r="C641" t="s">
        <v>10</v>
      </c>
      <c r="D641">
        <v>13.5</v>
      </c>
      <c r="E641">
        <v>4.9000000000000004</v>
      </c>
      <c r="F641">
        <f>IF(martianeum4[[#This Row],[zawartosc '[%']]]&gt;=1,martianeum4[[#This Row],[masa '[kg']]]*martianeum4[[#This Row],[zawartosc '[%']]]*0.01,0)</f>
        <v>0.66150000000000009</v>
      </c>
      <c r="G641">
        <f>martianeum4[[#This Row],[stan_magazynu '[kg']]]+martianeum4[[#This Row],[ile_kg_materiału_z_ładunku]]</f>
        <v>5.1683999999999584</v>
      </c>
      <c r="H641">
        <f>IF(martianeum4[[#This Row],[stan_po_wydobyciu_z_ładunku]]&gt;=100,100,0)</f>
        <v>0</v>
      </c>
      <c r="I641">
        <f>martianeum4[[#This Row],[stan_po_wydobyciu_z_ładunku]]-martianeum4[[#This Row],[ile_zabiera_na_orbite]]</f>
        <v>5.1683999999999584</v>
      </c>
    </row>
    <row r="642" spans="1:9" x14ac:dyDescent="0.25">
      <c r="A642" s="1">
        <v>49281</v>
      </c>
      <c r="B642">
        <f t="shared" si="9"/>
        <v>5.1683999999999584</v>
      </c>
      <c r="C642" t="s">
        <v>13</v>
      </c>
      <c r="D642">
        <v>17.8</v>
      </c>
      <c r="E642">
        <v>5</v>
      </c>
      <c r="F642">
        <f>IF(martianeum4[[#This Row],[zawartosc '[%']]]&gt;=1,martianeum4[[#This Row],[masa '[kg']]]*martianeum4[[#This Row],[zawartosc '[%']]]*0.01,0)</f>
        <v>0.89</v>
      </c>
      <c r="G642">
        <f>martianeum4[[#This Row],[stan_magazynu '[kg']]]+martianeum4[[#This Row],[ile_kg_materiału_z_ładunku]]</f>
        <v>6.058399999999958</v>
      </c>
      <c r="H642">
        <f>IF(martianeum4[[#This Row],[stan_po_wydobyciu_z_ładunku]]&gt;=100,100,0)</f>
        <v>0</v>
      </c>
      <c r="I642">
        <f>martianeum4[[#This Row],[stan_po_wydobyciu_z_ładunku]]-martianeum4[[#This Row],[ile_zabiera_na_orbite]]</f>
        <v>6.058399999999958</v>
      </c>
    </row>
    <row r="643" spans="1:9" x14ac:dyDescent="0.25">
      <c r="A643" s="1">
        <v>49282</v>
      </c>
      <c r="B643">
        <f t="shared" si="9"/>
        <v>6.058399999999958</v>
      </c>
      <c r="C643" t="s">
        <v>10</v>
      </c>
      <c r="D643">
        <v>21.5</v>
      </c>
      <c r="E643">
        <v>47.1</v>
      </c>
      <c r="F643">
        <f>IF(martianeum4[[#This Row],[zawartosc '[%']]]&gt;=1,martianeum4[[#This Row],[masa '[kg']]]*martianeum4[[#This Row],[zawartosc '[%']]]*0.01,0)</f>
        <v>10.1265</v>
      </c>
      <c r="G643">
        <f>martianeum4[[#This Row],[stan_magazynu '[kg']]]+martianeum4[[#This Row],[ile_kg_materiału_z_ładunku]]</f>
        <v>16.184899999999956</v>
      </c>
      <c r="H643">
        <f>IF(martianeum4[[#This Row],[stan_po_wydobyciu_z_ładunku]]&gt;=100,100,0)</f>
        <v>0</v>
      </c>
      <c r="I643">
        <f>martianeum4[[#This Row],[stan_po_wydobyciu_z_ładunku]]-martianeum4[[#This Row],[ile_zabiera_na_orbite]]</f>
        <v>16.184899999999956</v>
      </c>
    </row>
    <row r="644" spans="1:9" x14ac:dyDescent="0.25">
      <c r="A644" s="1">
        <v>49283</v>
      </c>
      <c r="B644">
        <f t="shared" ref="B644:B707" si="10">I643</f>
        <v>16.184899999999956</v>
      </c>
      <c r="C644" t="s">
        <v>8</v>
      </c>
      <c r="D644">
        <v>20.5</v>
      </c>
      <c r="E644">
        <v>0.1</v>
      </c>
      <c r="F644">
        <f>IF(martianeum4[[#This Row],[zawartosc '[%']]]&gt;=1,martianeum4[[#This Row],[masa '[kg']]]*martianeum4[[#This Row],[zawartosc '[%']]]*0.01,0)</f>
        <v>0</v>
      </c>
      <c r="G644">
        <f>martianeum4[[#This Row],[stan_magazynu '[kg']]]+martianeum4[[#This Row],[ile_kg_materiału_z_ładunku]]</f>
        <v>16.184899999999956</v>
      </c>
      <c r="H644">
        <f>IF(martianeum4[[#This Row],[stan_po_wydobyciu_z_ładunku]]&gt;=100,100,0)</f>
        <v>0</v>
      </c>
      <c r="I644">
        <f>martianeum4[[#This Row],[stan_po_wydobyciu_z_ładunku]]-martianeum4[[#This Row],[ile_zabiera_na_orbite]]</f>
        <v>16.184899999999956</v>
      </c>
    </row>
    <row r="645" spans="1:9" x14ac:dyDescent="0.25">
      <c r="A645" s="1">
        <v>49284</v>
      </c>
      <c r="B645">
        <f t="shared" si="10"/>
        <v>16.184899999999956</v>
      </c>
      <c r="C645" t="s">
        <v>13</v>
      </c>
      <c r="D645">
        <v>14.4</v>
      </c>
      <c r="E645">
        <v>0</v>
      </c>
      <c r="F645">
        <f>IF(martianeum4[[#This Row],[zawartosc '[%']]]&gt;=1,martianeum4[[#This Row],[masa '[kg']]]*martianeum4[[#This Row],[zawartosc '[%']]]*0.01,0)</f>
        <v>0</v>
      </c>
      <c r="G645">
        <f>martianeum4[[#This Row],[stan_magazynu '[kg']]]+martianeum4[[#This Row],[ile_kg_materiału_z_ładunku]]</f>
        <v>16.184899999999956</v>
      </c>
      <c r="H645">
        <f>IF(martianeum4[[#This Row],[stan_po_wydobyciu_z_ładunku]]&gt;=100,100,0)</f>
        <v>0</v>
      </c>
      <c r="I645">
        <f>martianeum4[[#This Row],[stan_po_wydobyciu_z_ładunku]]-martianeum4[[#This Row],[ile_zabiera_na_orbite]]</f>
        <v>16.184899999999956</v>
      </c>
    </row>
    <row r="646" spans="1:9" x14ac:dyDescent="0.25">
      <c r="A646" s="1">
        <v>49285</v>
      </c>
      <c r="B646">
        <f t="shared" si="10"/>
        <v>16.184899999999956</v>
      </c>
      <c r="C646" t="s">
        <v>15</v>
      </c>
      <c r="D646">
        <v>12.3</v>
      </c>
      <c r="E646">
        <v>0</v>
      </c>
      <c r="F646">
        <f>IF(martianeum4[[#This Row],[zawartosc '[%']]]&gt;=1,martianeum4[[#This Row],[masa '[kg']]]*martianeum4[[#This Row],[zawartosc '[%']]]*0.01,0)</f>
        <v>0</v>
      </c>
      <c r="G646">
        <f>martianeum4[[#This Row],[stan_magazynu '[kg']]]+martianeum4[[#This Row],[ile_kg_materiału_z_ładunku]]</f>
        <v>16.184899999999956</v>
      </c>
      <c r="H646">
        <f>IF(martianeum4[[#This Row],[stan_po_wydobyciu_z_ładunku]]&gt;=100,100,0)</f>
        <v>0</v>
      </c>
      <c r="I646">
        <f>martianeum4[[#This Row],[stan_po_wydobyciu_z_ładunku]]-martianeum4[[#This Row],[ile_zabiera_na_orbite]]</f>
        <v>16.184899999999956</v>
      </c>
    </row>
    <row r="647" spans="1:9" x14ac:dyDescent="0.25">
      <c r="A647" s="1">
        <v>49286</v>
      </c>
      <c r="B647">
        <f t="shared" si="10"/>
        <v>16.184899999999956</v>
      </c>
      <c r="C647" t="s">
        <v>13</v>
      </c>
      <c r="D647">
        <v>26.5</v>
      </c>
      <c r="E647">
        <v>14</v>
      </c>
      <c r="F647">
        <f>IF(martianeum4[[#This Row],[zawartosc '[%']]]&gt;=1,martianeum4[[#This Row],[masa '[kg']]]*martianeum4[[#This Row],[zawartosc '[%']]]*0.01,0)</f>
        <v>3.71</v>
      </c>
      <c r="G647">
        <f>martianeum4[[#This Row],[stan_magazynu '[kg']]]+martianeum4[[#This Row],[ile_kg_materiału_z_ładunku]]</f>
        <v>19.894899999999957</v>
      </c>
      <c r="H647">
        <f>IF(martianeum4[[#This Row],[stan_po_wydobyciu_z_ładunku]]&gt;=100,100,0)</f>
        <v>0</v>
      </c>
      <c r="I647">
        <f>martianeum4[[#This Row],[stan_po_wydobyciu_z_ładunku]]-martianeum4[[#This Row],[ile_zabiera_na_orbite]]</f>
        <v>19.894899999999957</v>
      </c>
    </row>
    <row r="648" spans="1:9" x14ac:dyDescent="0.25">
      <c r="A648" s="1">
        <v>49287</v>
      </c>
      <c r="B648">
        <f t="shared" si="10"/>
        <v>19.894899999999957</v>
      </c>
      <c r="C648" t="s">
        <v>13</v>
      </c>
      <c r="D648">
        <v>17.7</v>
      </c>
      <c r="E648">
        <v>0</v>
      </c>
      <c r="F648">
        <f>IF(martianeum4[[#This Row],[zawartosc '[%']]]&gt;=1,martianeum4[[#This Row],[masa '[kg']]]*martianeum4[[#This Row],[zawartosc '[%']]]*0.01,0)</f>
        <v>0</v>
      </c>
      <c r="G648">
        <f>martianeum4[[#This Row],[stan_magazynu '[kg']]]+martianeum4[[#This Row],[ile_kg_materiału_z_ładunku]]</f>
        <v>19.894899999999957</v>
      </c>
      <c r="H648">
        <f>IF(martianeum4[[#This Row],[stan_po_wydobyciu_z_ładunku]]&gt;=100,100,0)</f>
        <v>0</v>
      </c>
      <c r="I648">
        <f>martianeum4[[#This Row],[stan_po_wydobyciu_z_ładunku]]-martianeum4[[#This Row],[ile_zabiera_na_orbite]]</f>
        <v>19.894899999999957</v>
      </c>
    </row>
    <row r="649" spans="1:9" x14ac:dyDescent="0.25">
      <c r="A649" s="1">
        <v>49288</v>
      </c>
      <c r="B649">
        <f t="shared" si="10"/>
        <v>19.894899999999957</v>
      </c>
      <c r="C649" t="s">
        <v>26</v>
      </c>
      <c r="D649">
        <v>15.7</v>
      </c>
      <c r="E649">
        <v>1</v>
      </c>
      <c r="F649">
        <f>IF(martianeum4[[#This Row],[zawartosc '[%']]]&gt;=1,martianeum4[[#This Row],[masa '[kg']]]*martianeum4[[#This Row],[zawartosc '[%']]]*0.01,0)</f>
        <v>0.157</v>
      </c>
      <c r="G649">
        <f>martianeum4[[#This Row],[stan_magazynu '[kg']]]+martianeum4[[#This Row],[ile_kg_materiału_z_ładunku]]</f>
        <v>20.051899999999957</v>
      </c>
      <c r="H649">
        <f>IF(martianeum4[[#This Row],[stan_po_wydobyciu_z_ładunku]]&gt;=100,100,0)</f>
        <v>0</v>
      </c>
      <c r="I649">
        <f>martianeum4[[#This Row],[stan_po_wydobyciu_z_ładunku]]-martianeum4[[#This Row],[ile_zabiera_na_orbite]]</f>
        <v>20.051899999999957</v>
      </c>
    </row>
    <row r="650" spans="1:9" x14ac:dyDescent="0.25">
      <c r="A650" s="1">
        <v>49289</v>
      </c>
      <c r="B650">
        <f t="shared" si="10"/>
        <v>20.051899999999957</v>
      </c>
      <c r="C650" t="s">
        <v>20</v>
      </c>
      <c r="D650">
        <v>16.2</v>
      </c>
      <c r="E650">
        <v>0</v>
      </c>
      <c r="F650">
        <f>IF(martianeum4[[#This Row],[zawartosc '[%']]]&gt;=1,martianeum4[[#This Row],[masa '[kg']]]*martianeum4[[#This Row],[zawartosc '[%']]]*0.01,0)</f>
        <v>0</v>
      </c>
      <c r="G650">
        <f>martianeum4[[#This Row],[stan_magazynu '[kg']]]+martianeum4[[#This Row],[ile_kg_materiału_z_ładunku]]</f>
        <v>20.051899999999957</v>
      </c>
      <c r="H650">
        <f>IF(martianeum4[[#This Row],[stan_po_wydobyciu_z_ładunku]]&gt;=100,100,0)</f>
        <v>0</v>
      </c>
      <c r="I650">
        <f>martianeum4[[#This Row],[stan_po_wydobyciu_z_ładunku]]-martianeum4[[#This Row],[ile_zabiera_na_orbite]]</f>
        <v>20.051899999999957</v>
      </c>
    </row>
    <row r="651" spans="1:9" x14ac:dyDescent="0.25">
      <c r="A651" s="1">
        <v>49290</v>
      </c>
      <c r="B651">
        <f t="shared" si="10"/>
        <v>20.051899999999957</v>
      </c>
      <c r="C651" t="s">
        <v>21</v>
      </c>
      <c r="D651">
        <v>18.600000000000001</v>
      </c>
      <c r="E651">
        <v>1.4</v>
      </c>
      <c r="F651">
        <f>IF(martianeum4[[#This Row],[zawartosc '[%']]]&gt;=1,martianeum4[[#This Row],[masa '[kg']]]*martianeum4[[#This Row],[zawartosc '[%']]]*0.01,0)</f>
        <v>0.26040000000000002</v>
      </c>
      <c r="G651">
        <f>martianeum4[[#This Row],[stan_magazynu '[kg']]]+martianeum4[[#This Row],[ile_kg_materiału_z_ładunku]]</f>
        <v>20.312299999999958</v>
      </c>
      <c r="H651">
        <f>IF(martianeum4[[#This Row],[stan_po_wydobyciu_z_ładunku]]&gt;=100,100,0)</f>
        <v>0</v>
      </c>
      <c r="I651">
        <f>martianeum4[[#This Row],[stan_po_wydobyciu_z_ładunku]]-martianeum4[[#This Row],[ile_zabiera_na_orbite]]</f>
        <v>20.312299999999958</v>
      </c>
    </row>
    <row r="652" spans="1:9" x14ac:dyDescent="0.25">
      <c r="A652" s="1">
        <v>49291</v>
      </c>
      <c r="B652">
        <f t="shared" si="10"/>
        <v>20.312299999999958</v>
      </c>
      <c r="C652" t="s">
        <v>18</v>
      </c>
      <c r="D652">
        <v>23.9</v>
      </c>
      <c r="E652">
        <v>4</v>
      </c>
      <c r="F652">
        <f>IF(martianeum4[[#This Row],[zawartosc '[%']]]&gt;=1,martianeum4[[#This Row],[masa '[kg']]]*martianeum4[[#This Row],[zawartosc '[%']]]*0.01,0)</f>
        <v>0.95599999999999996</v>
      </c>
      <c r="G652">
        <f>martianeum4[[#This Row],[stan_magazynu '[kg']]]+martianeum4[[#This Row],[ile_kg_materiału_z_ładunku]]</f>
        <v>21.268299999999957</v>
      </c>
      <c r="H652">
        <f>IF(martianeum4[[#This Row],[stan_po_wydobyciu_z_ładunku]]&gt;=100,100,0)</f>
        <v>0</v>
      </c>
      <c r="I652">
        <f>martianeum4[[#This Row],[stan_po_wydobyciu_z_ładunku]]-martianeum4[[#This Row],[ile_zabiera_na_orbite]]</f>
        <v>21.268299999999957</v>
      </c>
    </row>
    <row r="653" spans="1:9" x14ac:dyDescent="0.25">
      <c r="A653" s="1">
        <v>49292</v>
      </c>
      <c r="B653">
        <f t="shared" si="10"/>
        <v>21.268299999999957</v>
      </c>
      <c r="C653" t="s">
        <v>10</v>
      </c>
      <c r="D653">
        <v>15.8</v>
      </c>
      <c r="E653">
        <v>50.3</v>
      </c>
      <c r="F653">
        <f>IF(martianeum4[[#This Row],[zawartosc '[%']]]&gt;=1,martianeum4[[#This Row],[masa '[kg']]]*martianeum4[[#This Row],[zawartosc '[%']]]*0.01,0)</f>
        <v>7.9474</v>
      </c>
      <c r="G653">
        <f>martianeum4[[#This Row],[stan_magazynu '[kg']]]+martianeum4[[#This Row],[ile_kg_materiału_z_ładunku]]</f>
        <v>29.215699999999956</v>
      </c>
      <c r="H653">
        <f>IF(martianeum4[[#This Row],[stan_po_wydobyciu_z_ładunku]]&gt;=100,100,0)</f>
        <v>0</v>
      </c>
      <c r="I653">
        <f>martianeum4[[#This Row],[stan_po_wydobyciu_z_ładunku]]-martianeum4[[#This Row],[ile_zabiera_na_orbite]]</f>
        <v>29.215699999999956</v>
      </c>
    </row>
    <row r="654" spans="1:9" x14ac:dyDescent="0.25">
      <c r="A654" s="1">
        <v>49293</v>
      </c>
      <c r="B654">
        <f t="shared" si="10"/>
        <v>29.215699999999956</v>
      </c>
      <c r="C654" t="s">
        <v>12</v>
      </c>
      <c r="D654">
        <v>26.2</v>
      </c>
      <c r="E654">
        <v>8.5</v>
      </c>
      <c r="F654">
        <f>IF(martianeum4[[#This Row],[zawartosc '[%']]]&gt;=1,martianeum4[[#This Row],[masa '[kg']]]*martianeum4[[#This Row],[zawartosc '[%']]]*0.01,0)</f>
        <v>2.2269999999999999</v>
      </c>
      <c r="G654">
        <f>martianeum4[[#This Row],[stan_magazynu '[kg']]]+martianeum4[[#This Row],[ile_kg_materiału_z_ładunku]]</f>
        <v>31.442699999999956</v>
      </c>
      <c r="H654">
        <f>IF(martianeum4[[#This Row],[stan_po_wydobyciu_z_ładunku]]&gt;=100,100,0)</f>
        <v>0</v>
      </c>
      <c r="I654">
        <f>martianeum4[[#This Row],[stan_po_wydobyciu_z_ładunku]]-martianeum4[[#This Row],[ile_zabiera_na_orbite]]</f>
        <v>31.442699999999956</v>
      </c>
    </row>
    <row r="655" spans="1:9" x14ac:dyDescent="0.25">
      <c r="A655" s="1">
        <v>49294</v>
      </c>
      <c r="B655">
        <f t="shared" si="10"/>
        <v>31.442699999999956</v>
      </c>
      <c r="C655" t="s">
        <v>10</v>
      </c>
      <c r="D655">
        <v>23.1</v>
      </c>
      <c r="E655">
        <v>0</v>
      </c>
      <c r="F655">
        <f>IF(martianeum4[[#This Row],[zawartosc '[%']]]&gt;=1,martianeum4[[#This Row],[masa '[kg']]]*martianeum4[[#This Row],[zawartosc '[%']]]*0.01,0)</f>
        <v>0</v>
      </c>
      <c r="G655">
        <f>martianeum4[[#This Row],[stan_magazynu '[kg']]]+martianeum4[[#This Row],[ile_kg_materiału_z_ładunku]]</f>
        <v>31.442699999999956</v>
      </c>
      <c r="H655">
        <f>IF(martianeum4[[#This Row],[stan_po_wydobyciu_z_ładunku]]&gt;=100,100,0)</f>
        <v>0</v>
      </c>
      <c r="I655">
        <f>martianeum4[[#This Row],[stan_po_wydobyciu_z_ładunku]]-martianeum4[[#This Row],[ile_zabiera_na_orbite]]</f>
        <v>31.442699999999956</v>
      </c>
    </row>
    <row r="656" spans="1:9" x14ac:dyDescent="0.25">
      <c r="A656" s="1">
        <v>49295</v>
      </c>
      <c r="B656">
        <f t="shared" si="10"/>
        <v>31.442699999999956</v>
      </c>
      <c r="C656" t="s">
        <v>21</v>
      </c>
      <c r="D656">
        <v>10.8</v>
      </c>
      <c r="E656">
        <v>0</v>
      </c>
      <c r="F656">
        <f>IF(martianeum4[[#This Row],[zawartosc '[%']]]&gt;=1,martianeum4[[#This Row],[masa '[kg']]]*martianeum4[[#This Row],[zawartosc '[%']]]*0.01,0)</f>
        <v>0</v>
      </c>
      <c r="G656">
        <f>martianeum4[[#This Row],[stan_magazynu '[kg']]]+martianeum4[[#This Row],[ile_kg_materiału_z_ładunku]]</f>
        <v>31.442699999999956</v>
      </c>
      <c r="H656">
        <f>IF(martianeum4[[#This Row],[stan_po_wydobyciu_z_ładunku]]&gt;=100,100,0)</f>
        <v>0</v>
      </c>
      <c r="I656">
        <f>martianeum4[[#This Row],[stan_po_wydobyciu_z_ładunku]]-martianeum4[[#This Row],[ile_zabiera_na_orbite]]</f>
        <v>31.442699999999956</v>
      </c>
    </row>
    <row r="657" spans="1:9" x14ac:dyDescent="0.25">
      <c r="A657" s="1">
        <v>49296</v>
      </c>
      <c r="B657">
        <f t="shared" si="10"/>
        <v>31.442699999999956</v>
      </c>
      <c r="C657" t="s">
        <v>18</v>
      </c>
      <c r="D657">
        <v>21.2</v>
      </c>
      <c r="E657">
        <v>16.100000000000001</v>
      </c>
      <c r="F657">
        <f>IF(martianeum4[[#This Row],[zawartosc '[%']]]&gt;=1,martianeum4[[#This Row],[masa '[kg']]]*martianeum4[[#This Row],[zawartosc '[%']]]*0.01,0)</f>
        <v>3.4131999999999998</v>
      </c>
      <c r="G657">
        <f>martianeum4[[#This Row],[stan_magazynu '[kg']]]+martianeum4[[#This Row],[ile_kg_materiału_z_ładunku]]</f>
        <v>34.855899999999956</v>
      </c>
      <c r="H657">
        <f>IF(martianeum4[[#This Row],[stan_po_wydobyciu_z_ładunku]]&gt;=100,100,0)</f>
        <v>0</v>
      </c>
      <c r="I657">
        <f>martianeum4[[#This Row],[stan_po_wydobyciu_z_ładunku]]-martianeum4[[#This Row],[ile_zabiera_na_orbite]]</f>
        <v>34.855899999999956</v>
      </c>
    </row>
    <row r="658" spans="1:9" x14ac:dyDescent="0.25">
      <c r="A658" s="1">
        <v>49297</v>
      </c>
      <c r="B658">
        <f t="shared" si="10"/>
        <v>34.855899999999956</v>
      </c>
      <c r="C658" t="s">
        <v>7</v>
      </c>
      <c r="D658">
        <v>26.3</v>
      </c>
      <c r="E658">
        <v>21.1</v>
      </c>
      <c r="F658">
        <f>IF(martianeum4[[#This Row],[zawartosc '[%']]]&gt;=1,martianeum4[[#This Row],[masa '[kg']]]*martianeum4[[#This Row],[zawartosc '[%']]]*0.01,0)</f>
        <v>5.5493000000000006</v>
      </c>
      <c r="G658">
        <f>martianeum4[[#This Row],[stan_magazynu '[kg']]]+martianeum4[[#This Row],[ile_kg_materiału_z_ładunku]]</f>
        <v>40.405199999999958</v>
      </c>
      <c r="H658">
        <f>IF(martianeum4[[#This Row],[stan_po_wydobyciu_z_ładunku]]&gt;=100,100,0)</f>
        <v>0</v>
      </c>
      <c r="I658">
        <f>martianeum4[[#This Row],[stan_po_wydobyciu_z_ładunku]]-martianeum4[[#This Row],[ile_zabiera_na_orbite]]</f>
        <v>40.405199999999958</v>
      </c>
    </row>
    <row r="659" spans="1:9" x14ac:dyDescent="0.25">
      <c r="A659" s="1">
        <v>49298</v>
      </c>
      <c r="B659">
        <f t="shared" si="10"/>
        <v>40.405199999999958</v>
      </c>
      <c r="C659" t="s">
        <v>7</v>
      </c>
      <c r="D659">
        <v>22.8</v>
      </c>
      <c r="E659">
        <v>22.7</v>
      </c>
      <c r="F659">
        <f>IF(martianeum4[[#This Row],[zawartosc '[%']]]&gt;=1,martianeum4[[#This Row],[masa '[kg']]]*martianeum4[[#This Row],[zawartosc '[%']]]*0.01,0)</f>
        <v>5.1755999999999993</v>
      </c>
      <c r="G659">
        <f>martianeum4[[#This Row],[stan_magazynu '[kg']]]+martianeum4[[#This Row],[ile_kg_materiału_z_ładunku]]</f>
        <v>45.580799999999954</v>
      </c>
      <c r="H659">
        <f>IF(martianeum4[[#This Row],[stan_po_wydobyciu_z_ładunku]]&gt;=100,100,0)</f>
        <v>0</v>
      </c>
      <c r="I659">
        <f>martianeum4[[#This Row],[stan_po_wydobyciu_z_ładunku]]-martianeum4[[#This Row],[ile_zabiera_na_orbite]]</f>
        <v>45.580799999999954</v>
      </c>
    </row>
    <row r="660" spans="1:9" x14ac:dyDescent="0.25">
      <c r="A660" s="1">
        <v>49299</v>
      </c>
      <c r="B660">
        <f t="shared" si="10"/>
        <v>45.580799999999954</v>
      </c>
      <c r="C660" t="s">
        <v>18</v>
      </c>
      <c r="D660">
        <v>24</v>
      </c>
      <c r="E660">
        <v>11.5</v>
      </c>
      <c r="F660">
        <f>IF(martianeum4[[#This Row],[zawartosc '[%']]]&gt;=1,martianeum4[[#This Row],[masa '[kg']]]*martianeum4[[#This Row],[zawartosc '[%']]]*0.01,0)</f>
        <v>2.7600000000000002</v>
      </c>
      <c r="G660">
        <f>martianeum4[[#This Row],[stan_magazynu '[kg']]]+martianeum4[[#This Row],[ile_kg_materiału_z_ładunku]]</f>
        <v>48.340799999999952</v>
      </c>
      <c r="H660">
        <f>IF(martianeum4[[#This Row],[stan_po_wydobyciu_z_ładunku]]&gt;=100,100,0)</f>
        <v>0</v>
      </c>
      <c r="I660">
        <f>martianeum4[[#This Row],[stan_po_wydobyciu_z_ładunku]]-martianeum4[[#This Row],[ile_zabiera_na_orbite]]</f>
        <v>48.340799999999952</v>
      </c>
    </row>
    <row r="661" spans="1:9" x14ac:dyDescent="0.25">
      <c r="A661" s="1">
        <v>49300</v>
      </c>
      <c r="B661">
        <f t="shared" si="10"/>
        <v>48.340799999999952</v>
      </c>
      <c r="C661" t="s">
        <v>14</v>
      </c>
      <c r="D661">
        <v>16.8</v>
      </c>
      <c r="E661">
        <v>2</v>
      </c>
      <c r="F661">
        <f>IF(martianeum4[[#This Row],[zawartosc '[%']]]&gt;=1,martianeum4[[#This Row],[masa '[kg']]]*martianeum4[[#This Row],[zawartosc '[%']]]*0.01,0)</f>
        <v>0.33600000000000002</v>
      </c>
      <c r="G661">
        <f>martianeum4[[#This Row],[stan_magazynu '[kg']]]+martianeum4[[#This Row],[ile_kg_materiału_z_ładunku]]</f>
        <v>48.67679999999995</v>
      </c>
      <c r="H661">
        <f>IF(martianeum4[[#This Row],[stan_po_wydobyciu_z_ładunku]]&gt;=100,100,0)</f>
        <v>0</v>
      </c>
      <c r="I661">
        <f>martianeum4[[#This Row],[stan_po_wydobyciu_z_ładunku]]-martianeum4[[#This Row],[ile_zabiera_na_orbite]]</f>
        <v>48.67679999999995</v>
      </c>
    </row>
    <row r="662" spans="1:9" x14ac:dyDescent="0.25">
      <c r="A662" s="1">
        <v>49301</v>
      </c>
      <c r="B662">
        <f t="shared" si="10"/>
        <v>48.67679999999995</v>
      </c>
      <c r="C662" t="s">
        <v>13</v>
      </c>
      <c r="D662">
        <v>12.5</v>
      </c>
      <c r="E662">
        <v>4.7</v>
      </c>
      <c r="F662">
        <f>IF(martianeum4[[#This Row],[zawartosc '[%']]]&gt;=1,martianeum4[[#This Row],[masa '[kg']]]*martianeum4[[#This Row],[zawartosc '[%']]]*0.01,0)</f>
        <v>0.58750000000000002</v>
      </c>
      <c r="G662">
        <f>martianeum4[[#This Row],[stan_magazynu '[kg']]]+martianeum4[[#This Row],[ile_kg_materiału_z_ładunku]]</f>
        <v>49.264299999999949</v>
      </c>
      <c r="H662">
        <f>IF(martianeum4[[#This Row],[stan_po_wydobyciu_z_ładunku]]&gt;=100,100,0)</f>
        <v>0</v>
      </c>
      <c r="I662">
        <f>martianeum4[[#This Row],[stan_po_wydobyciu_z_ładunku]]-martianeum4[[#This Row],[ile_zabiera_na_orbite]]</f>
        <v>49.264299999999949</v>
      </c>
    </row>
    <row r="663" spans="1:9" x14ac:dyDescent="0.25">
      <c r="A663" s="1">
        <v>49302</v>
      </c>
      <c r="B663">
        <f t="shared" si="10"/>
        <v>49.264299999999949</v>
      </c>
      <c r="C663" t="s">
        <v>10</v>
      </c>
      <c r="D663">
        <v>15</v>
      </c>
      <c r="E663">
        <v>1.7</v>
      </c>
      <c r="F663">
        <f>IF(martianeum4[[#This Row],[zawartosc '[%']]]&gt;=1,martianeum4[[#This Row],[masa '[kg']]]*martianeum4[[#This Row],[zawartosc '[%']]]*0.01,0)</f>
        <v>0.255</v>
      </c>
      <c r="G663">
        <f>martianeum4[[#This Row],[stan_magazynu '[kg']]]+martianeum4[[#This Row],[ile_kg_materiału_z_ładunku]]</f>
        <v>49.519299999999951</v>
      </c>
      <c r="H663">
        <f>IF(martianeum4[[#This Row],[stan_po_wydobyciu_z_ładunku]]&gt;=100,100,0)</f>
        <v>0</v>
      </c>
      <c r="I663">
        <f>martianeum4[[#This Row],[stan_po_wydobyciu_z_ładunku]]-martianeum4[[#This Row],[ile_zabiera_na_orbite]]</f>
        <v>49.519299999999951</v>
      </c>
    </row>
    <row r="664" spans="1:9" x14ac:dyDescent="0.25">
      <c r="A664" s="1">
        <v>49303</v>
      </c>
      <c r="B664">
        <f t="shared" si="10"/>
        <v>49.519299999999951</v>
      </c>
      <c r="C664" t="s">
        <v>18</v>
      </c>
      <c r="D664">
        <v>16.2</v>
      </c>
      <c r="E664">
        <v>0</v>
      </c>
      <c r="F664">
        <f>IF(martianeum4[[#This Row],[zawartosc '[%']]]&gt;=1,martianeum4[[#This Row],[masa '[kg']]]*martianeum4[[#This Row],[zawartosc '[%']]]*0.01,0)</f>
        <v>0</v>
      </c>
      <c r="G664">
        <f>martianeum4[[#This Row],[stan_magazynu '[kg']]]+martianeum4[[#This Row],[ile_kg_materiału_z_ładunku]]</f>
        <v>49.519299999999951</v>
      </c>
      <c r="H664">
        <f>IF(martianeum4[[#This Row],[stan_po_wydobyciu_z_ładunku]]&gt;=100,100,0)</f>
        <v>0</v>
      </c>
      <c r="I664">
        <f>martianeum4[[#This Row],[stan_po_wydobyciu_z_ładunku]]-martianeum4[[#This Row],[ile_zabiera_na_orbite]]</f>
        <v>49.519299999999951</v>
      </c>
    </row>
    <row r="665" spans="1:9" x14ac:dyDescent="0.25">
      <c r="A665" s="1">
        <v>49304</v>
      </c>
      <c r="B665">
        <f t="shared" si="10"/>
        <v>49.519299999999951</v>
      </c>
      <c r="C665" t="s">
        <v>7</v>
      </c>
      <c r="D665">
        <v>29.3</v>
      </c>
      <c r="E665">
        <v>0</v>
      </c>
      <c r="F665">
        <f>IF(martianeum4[[#This Row],[zawartosc '[%']]]&gt;=1,martianeum4[[#This Row],[masa '[kg']]]*martianeum4[[#This Row],[zawartosc '[%']]]*0.01,0)</f>
        <v>0</v>
      </c>
      <c r="G665">
        <f>martianeum4[[#This Row],[stan_magazynu '[kg']]]+martianeum4[[#This Row],[ile_kg_materiału_z_ładunku]]</f>
        <v>49.519299999999951</v>
      </c>
      <c r="H665">
        <f>IF(martianeum4[[#This Row],[stan_po_wydobyciu_z_ładunku]]&gt;=100,100,0)</f>
        <v>0</v>
      </c>
      <c r="I665">
        <f>martianeum4[[#This Row],[stan_po_wydobyciu_z_ładunku]]-martianeum4[[#This Row],[ile_zabiera_na_orbite]]</f>
        <v>49.519299999999951</v>
      </c>
    </row>
    <row r="666" spans="1:9" x14ac:dyDescent="0.25">
      <c r="A666" s="1">
        <v>49305</v>
      </c>
      <c r="B666">
        <f t="shared" si="10"/>
        <v>49.519299999999951</v>
      </c>
      <c r="C666" t="s">
        <v>32</v>
      </c>
      <c r="D666">
        <v>26.4</v>
      </c>
      <c r="E666">
        <v>0.2</v>
      </c>
      <c r="F666">
        <f>IF(martianeum4[[#This Row],[zawartosc '[%']]]&gt;=1,martianeum4[[#This Row],[masa '[kg']]]*martianeum4[[#This Row],[zawartosc '[%']]]*0.01,0)</f>
        <v>0</v>
      </c>
      <c r="G666">
        <f>martianeum4[[#This Row],[stan_magazynu '[kg']]]+martianeum4[[#This Row],[ile_kg_materiału_z_ładunku]]</f>
        <v>49.519299999999951</v>
      </c>
      <c r="H666">
        <f>IF(martianeum4[[#This Row],[stan_po_wydobyciu_z_ładunku]]&gt;=100,100,0)</f>
        <v>0</v>
      </c>
      <c r="I666">
        <f>martianeum4[[#This Row],[stan_po_wydobyciu_z_ładunku]]-martianeum4[[#This Row],[ile_zabiera_na_orbite]]</f>
        <v>49.519299999999951</v>
      </c>
    </row>
    <row r="667" spans="1:9" x14ac:dyDescent="0.25">
      <c r="A667" s="1">
        <v>49306</v>
      </c>
      <c r="B667">
        <f t="shared" si="10"/>
        <v>49.519299999999951</v>
      </c>
      <c r="C667" t="s">
        <v>18</v>
      </c>
      <c r="D667">
        <v>23</v>
      </c>
      <c r="E667">
        <v>0</v>
      </c>
      <c r="F667">
        <f>IF(martianeum4[[#This Row],[zawartosc '[%']]]&gt;=1,martianeum4[[#This Row],[masa '[kg']]]*martianeum4[[#This Row],[zawartosc '[%']]]*0.01,0)</f>
        <v>0</v>
      </c>
      <c r="G667">
        <f>martianeum4[[#This Row],[stan_magazynu '[kg']]]+martianeum4[[#This Row],[ile_kg_materiału_z_ładunku]]</f>
        <v>49.519299999999951</v>
      </c>
      <c r="H667">
        <f>IF(martianeum4[[#This Row],[stan_po_wydobyciu_z_ładunku]]&gt;=100,100,0)</f>
        <v>0</v>
      </c>
      <c r="I667">
        <f>martianeum4[[#This Row],[stan_po_wydobyciu_z_ładunku]]-martianeum4[[#This Row],[ile_zabiera_na_orbite]]</f>
        <v>49.519299999999951</v>
      </c>
    </row>
    <row r="668" spans="1:9" x14ac:dyDescent="0.25">
      <c r="A668" s="1">
        <v>49307</v>
      </c>
      <c r="B668">
        <f t="shared" si="10"/>
        <v>49.519299999999951</v>
      </c>
      <c r="C668" t="s">
        <v>11</v>
      </c>
      <c r="D668">
        <v>25.4</v>
      </c>
      <c r="E668">
        <v>1.2</v>
      </c>
      <c r="F668">
        <f>IF(martianeum4[[#This Row],[zawartosc '[%']]]&gt;=1,martianeum4[[#This Row],[masa '[kg']]]*martianeum4[[#This Row],[zawartosc '[%']]]*0.01,0)</f>
        <v>0.30479999999999996</v>
      </c>
      <c r="G668">
        <f>martianeum4[[#This Row],[stan_magazynu '[kg']]]+martianeum4[[#This Row],[ile_kg_materiału_z_ładunku]]</f>
        <v>49.824099999999952</v>
      </c>
      <c r="H668">
        <f>IF(martianeum4[[#This Row],[stan_po_wydobyciu_z_ładunku]]&gt;=100,100,0)</f>
        <v>0</v>
      </c>
      <c r="I668">
        <f>martianeum4[[#This Row],[stan_po_wydobyciu_z_ładunku]]-martianeum4[[#This Row],[ile_zabiera_na_orbite]]</f>
        <v>49.824099999999952</v>
      </c>
    </row>
    <row r="669" spans="1:9" x14ac:dyDescent="0.25">
      <c r="A669" s="1">
        <v>49308</v>
      </c>
      <c r="B669">
        <f t="shared" si="10"/>
        <v>49.824099999999952</v>
      </c>
      <c r="C669" t="s">
        <v>10</v>
      </c>
      <c r="D669">
        <v>24.5</v>
      </c>
      <c r="E669">
        <v>22.5</v>
      </c>
      <c r="F669">
        <f>IF(martianeum4[[#This Row],[zawartosc '[%']]]&gt;=1,martianeum4[[#This Row],[masa '[kg']]]*martianeum4[[#This Row],[zawartosc '[%']]]*0.01,0)</f>
        <v>5.5125000000000002</v>
      </c>
      <c r="G669">
        <f>martianeum4[[#This Row],[stan_magazynu '[kg']]]+martianeum4[[#This Row],[ile_kg_materiału_z_ładunku]]</f>
        <v>55.336599999999954</v>
      </c>
      <c r="H669">
        <f>IF(martianeum4[[#This Row],[stan_po_wydobyciu_z_ładunku]]&gt;=100,100,0)</f>
        <v>0</v>
      </c>
      <c r="I669">
        <f>martianeum4[[#This Row],[stan_po_wydobyciu_z_ładunku]]-martianeum4[[#This Row],[ile_zabiera_na_orbite]]</f>
        <v>55.336599999999954</v>
      </c>
    </row>
    <row r="670" spans="1:9" x14ac:dyDescent="0.25">
      <c r="A670" s="1">
        <v>49309</v>
      </c>
      <c r="B670">
        <f t="shared" si="10"/>
        <v>55.336599999999954</v>
      </c>
      <c r="C670" t="s">
        <v>19</v>
      </c>
      <c r="D670">
        <v>19</v>
      </c>
      <c r="E670">
        <v>18.899999999999999</v>
      </c>
      <c r="F670">
        <f>IF(martianeum4[[#This Row],[zawartosc '[%']]]&gt;=1,martianeum4[[#This Row],[masa '[kg']]]*martianeum4[[#This Row],[zawartosc '[%']]]*0.01,0)</f>
        <v>3.5909999999999997</v>
      </c>
      <c r="G670">
        <f>martianeum4[[#This Row],[stan_magazynu '[kg']]]+martianeum4[[#This Row],[ile_kg_materiału_z_ładunku]]</f>
        <v>58.927599999999956</v>
      </c>
      <c r="H670">
        <f>IF(martianeum4[[#This Row],[stan_po_wydobyciu_z_ładunku]]&gt;=100,100,0)</f>
        <v>0</v>
      </c>
      <c r="I670">
        <f>martianeum4[[#This Row],[stan_po_wydobyciu_z_ładunku]]-martianeum4[[#This Row],[ile_zabiera_na_orbite]]</f>
        <v>58.927599999999956</v>
      </c>
    </row>
    <row r="671" spans="1:9" x14ac:dyDescent="0.25">
      <c r="A671" s="1">
        <v>49310</v>
      </c>
      <c r="B671">
        <f t="shared" si="10"/>
        <v>58.927599999999956</v>
      </c>
      <c r="C671" t="s">
        <v>19</v>
      </c>
      <c r="D671">
        <v>10</v>
      </c>
      <c r="E671">
        <v>7.6</v>
      </c>
      <c r="F671">
        <f>IF(martianeum4[[#This Row],[zawartosc '[%']]]&gt;=1,martianeum4[[#This Row],[masa '[kg']]]*martianeum4[[#This Row],[zawartosc '[%']]]*0.01,0)</f>
        <v>0.76</v>
      </c>
      <c r="G671">
        <f>martianeum4[[#This Row],[stan_magazynu '[kg']]]+martianeum4[[#This Row],[ile_kg_materiału_z_ładunku]]</f>
        <v>59.687599999999954</v>
      </c>
      <c r="H671">
        <f>IF(martianeum4[[#This Row],[stan_po_wydobyciu_z_ładunku]]&gt;=100,100,0)</f>
        <v>0</v>
      </c>
      <c r="I671">
        <f>martianeum4[[#This Row],[stan_po_wydobyciu_z_ładunku]]-martianeum4[[#This Row],[ile_zabiera_na_orbite]]</f>
        <v>59.687599999999954</v>
      </c>
    </row>
    <row r="672" spans="1:9" x14ac:dyDescent="0.25">
      <c r="A672" s="1">
        <v>49311</v>
      </c>
      <c r="B672">
        <f t="shared" si="10"/>
        <v>59.687599999999954</v>
      </c>
      <c r="C672" t="s">
        <v>10</v>
      </c>
      <c r="D672">
        <v>10.4</v>
      </c>
      <c r="E672">
        <v>20.6</v>
      </c>
      <c r="F672">
        <f>IF(martianeum4[[#This Row],[zawartosc '[%']]]&gt;=1,martianeum4[[#This Row],[masa '[kg']]]*martianeum4[[#This Row],[zawartosc '[%']]]*0.01,0)</f>
        <v>2.1424000000000003</v>
      </c>
      <c r="G672">
        <f>martianeum4[[#This Row],[stan_magazynu '[kg']]]+martianeum4[[#This Row],[ile_kg_materiału_z_ładunku]]</f>
        <v>61.829999999999956</v>
      </c>
      <c r="H672">
        <f>IF(martianeum4[[#This Row],[stan_po_wydobyciu_z_ładunku]]&gt;=100,100,0)</f>
        <v>0</v>
      </c>
      <c r="I672">
        <f>martianeum4[[#This Row],[stan_po_wydobyciu_z_ładunku]]-martianeum4[[#This Row],[ile_zabiera_na_orbite]]</f>
        <v>61.829999999999956</v>
      </c>
    </row>
    <row r="673" spans="1:9" x14ac:dyDescent="0.25">
      <c r="A673" s="1">
        <v>49312</v>
      </c>
      <c r="B673">
        <f t="shared" si="10"/>
        <v>61.829999999999956</v>
      </c>
      <c r="C673" t="s">
        <v>21</v>
      </c>
      <c r="D673">
        <v>10.5</v>
      </c>
      <c r="E673">
        <v>0</v>
      </c>
      <c r="F673">
        <f>IF(martianeum4[[#This Row],[zawartosc '[%']]]&gt;=1,martianeum4[[#This Row],[masa '[kg']]]*martianeum4[[#This Row],[zawartosc '[%']]]*0.01,0)</f>
        <v>0</v>
      </c>
      <c r="G673">
        <f>martianeum4[[#This Row],[stan_magazynu '[kg']]]+martianeum4[[#This Row],[ile_kg_materiału_z_ładunku]]</f>
        <v>61.829999999999956</v>
      </c>
      <c r="H673">
        <f>IF(martianeum4[[#This Row],[stan_po_wydobyciu_z_ładunku]]&gt;=100,100,0)</f>
        <v>0</v>
      </c>
      <c r="I673">
        <f>martianeum4[[#This Row],[stan_po_wydobyciu_z_ładunku]]-martianeum4[[#This Row],[ile_zabiera_na_orbite]]</f>
        <v>61.829999999999956</v>
      </c>
    </row>
    <row r="674" spans="1:9" x14ac:dyDescent="0.25">
      <c r="A674" s="1">
        <v>49313</v>
      </c>
      <c r="B674">
        <f t="shared" si="10"/>
        <v>61.829999999999956</v>
      </c>
      <c r="C674" t="s">
        <v>6</v>
      </c>
      <c r="D674">
        <v>12.1</v>
      </c>
      <c r="E674">
        <v>8.8000000000000007</v>
      </c>
      <c r="F674">
        <f>IF(martianeum4[[#This Row],[zawartosc '[%']]]&gt;=1,martianeum4[[#This Row],[masa '[kg']]]*martianeum4[[#This Row],[zawartosc '[%']]]*0.01,0)</f>
        <v>1.0648</v>
      </c>
      <c r="G674">
        <f>martianeum4[[#This Row],[stan_magazynu '[kg']]]+martianeum4[[#This Row],[ile_kg_materiału_z_ładunku]]</f>
        <v>62.894799999999954</v>
      </c>
      <c r="H674">
        <f>IF(martianeum4[[#This Row],[stan_po_wydobyciu_z_ładunku]]&gt;=100,100,0)</f>
        <v>0</v>
      </c>
      <c r="I674">
        <f>martianeum4[[#This Row],[stan_po_wydobyciu_z_ładunku]]-martianeum4[[#This Row],[ile_zabiera_na_orbite]]</f>
        <v>62.894799999999954</v>
      </c>
    </row>
    <row r="675" spans="1:9" x14ac:dyDescent="0.25">
      <c r="A675" s="1">
        <v>49314</v>
      </c>
      <c r="B675">
        <f t="shared" si="10"/>
        <v>62.894799999999954</v>
      </c>
      <c r="C675" t="s">
        <v>10</v>
      </c>
      <c r="D675">
        <v>20.5</v>
      </c>
      <c r="E675">
        <v>0</v>
      </c>
      <c r="F675">
        <f>IF(martianeum4[[#This Row],[zawartosc '[%']]]&gt;=1,martianeum4[[#This Row],[masa '[kg']]]*martianeum4[[#This Row],[zawartosc '[%']]]*0.01,0)</f>
        <v>0</v>
      </c>
      <c r="G675">
        <f>martianeum4[[#This Row],[stan_magazynu '[kg']]]+martianeum4[[#This Row],[ile_kg_materiału_z_ładunku]]</f>
        <v>62.894799999999954</v>
      </c>
      <c r="H675">
        <f>IF(martianeum4[[#This Row],[stan_po_wydobyciu_z_ładunku]]&gt;=100,100,0)</f>
        <v>0</v>
      </c>
      <c r="I675">
        <f>martianeum4[[#This Row],[stan_po_wydobyciu_z_ładunku]]-martianeum4[[#This Row],[ile_zabiera_na_orbite]]</f>
        <v>62.894799999999954</v>
      </c>
    </row>
    <row r="676" spans="1:9" x14ac:dyDescent="0.25">
      <c r="A676" s="1">
        <v>49315</v>
      </c>
      <c r="B676">
        <f t="shared" si="10"/>
        <v>62.894799999999954</v>
      </c>
      <c r="C676" t="s">
        <v>13</v>
      </c>
      <c r="D676">
        <v>13.1</v>
      </c>
      <c r="E676">
        <v>0</v>
      </c>
      <c r="F676">
        <f>IF(martianeum4[[#This Row],[zawartosc '[%']]]&gt;=1,martianeum4[[#This Row],[masa '[kg']]]*martianeum4[[#This Row],[zawartosc '[%']]]*0.01,0)</f>
        <v>0</v>
      </c>
      <c r="G676">
        <f>martianeum4[[#This Row],[stan_magazynu '[kg']]]+martianeum4[[#This Row],[ile_kg_materiału_z_ładunku]]</f>
        <v>62.894799999999954</v>
      </c>
      <c r="H676">
        <f>IF(martianeum4[[#This Row],[stan_po_wydobyciu_z_ładunku]]&gt;=100,100,0)</f>
        <v>0</v>
      </c>
      <c r="I676">
        <f>martianeum4[[#This Row],[stan_po_wydobyciu_z_ładunku]]-martianeum4[[#This Row],[ile_zabiera_na_orbite]]</f>
        <v>62.894799999999954</v>
      </c>
    </row>
    <row r="677" spans="1:9" x14ac:dyDescent="0.25">
      <c r="A677" s="1">
        <v>49316</v>
      </c>
      <c r="B677">
        <f t="shared" si="10"/>
        <v>62.894799999999954</v>
      </c>
      <c r="C677" t="s">
        <v>26</v>
      </c>
      <c r="D677">
        <v>29.8</v>
      </c>
      <c r="E677">
        <v>1.1000000000000001</v>
      </c>
      <c r="F677">
        <f>IF(martianeum4[[#This Row],[zawartosc '[%']]]&gt;=1,martianeum4[[#This Row],[masa '[kg']]]*martianeum4[[#This Row],[zawartosc '[%']]]*0.01,0)</f>
        <v>0.32780000000000004</v>
      </c>
      <c r="G677">
        <f>martianeum4[[#This Row],[stan_magazynu '[kg']]]+martianeum4[[#This Row],[ile_kg_materiału_z_ładunku]]</f>
        <v>63.222599999999957</v>
      </c>
      <c r="H677">
        <f>IF(martianeum4[[#This Row],[stan_po_wydobyciu_z_ładunku]]&gt;=100,100,0)</f>
        <v>0</v>
      </c>
      <c r="I677">
        <f>martianeum4[[#This Row],[stan_po_wydobyciu_z_ładunku]]-martianeum4[[#This Row],[ile_zabiera_na_orbite]]</f>
        <v>63.222599999999957</v>
      </c>
    </row>
    <row r="678" spans="1:9" x14ac:dyDescent="0.25">
      <c r="A678" s="1">
        <v>49317</v>
      </c>
      <c r="B678">
        <f t="shared" si="10"/>
        <v>63.222599999999957</v>
      </c>
      <c r="C678" t="s">
        <v>15</v>
      </c>
      <c r="D678">
        <v>17.100000000000001</v>
      </c>
      <c r="E678">
        <v>5.5</v>
      </c>
      <c r="F678">
        <f>IF(martianeum4[[#This Row],[zawartosc '[%']]]&gt;=1,martianeum4[[#This Row],[masa '[kg']]]*martianeum4[[#This Row],[zawartosc '[%']]]*0.01,0)</f>
        <v>0.94050000000000011</v>
      </c>
      <c r="G678">
        <f>martianeum4[[#This Row],[stan_magazynu '[kg']]]+martianeum4[[#This Row],[ile_kg_materiału_z_ładunku]]</f>
        <v>64.163099999999957</v>
      </c>
      <c r="H678">
        <f>IF(martianeum4[[#This Row],[stan_po_wydobyciu_z_ładunku]]&gt;=100,100,0)</f>
        <v>0</v>
      </c>
      <c r="I678">
        <f>martianeum4[[#This Row],[stan_po_wydobyciu_z_ładunku]]-martianeum4[[#This Row],[ile_zabiera_na_orbite]]</f>
        <v>64.163099999999957</v>
      </c>
    </row>
    <row r="679" spans="1:9" x14ac:dyDescent="0.25">
      <c r="A679" s="1">
        <v>49318</v>
      </c>
      <c r="B679">
        <f t="shared" si="10"/>
        <v>64.163099999999957</v>
      </c>
      <c r="C679" t="s">
        <v>14</v>
      </c>
      <c r="D679">
        <v>29.1</v>
      </c>
      <c r="E679">
        <v>0.4</v>
      </c>
      <c r="F679">
        <f>IF(martianeum4[[#This Row],[zawartosc '[%']]]&gt;=1,martianeum4[[#This Row],[masa '[kg']]]*martianeum4[[#This Row],[zawartosc '[%']]]*0.01,0)</f>
        <v>0</v>
      </c>
      <c r="G679">
        <f>martianeum4[[#This Row],[stan_magazynu '[kg']]]+martianeum4[[#This Row],[ile_kg_materiału_z_ładunku]]</f>
        <v>64.163099999999957</v>
      </c>
      <c r="H679">
        <f>IF(martianeum4[[#This Row],[stan_po_wydobyciu_z_ładunku]]&gt;=100,100,0)</f>
        <v>0</v>
      </c>
      <c r="I679">
        <f>martianeum4[[#This Row],[stan_po_wydobyciu_z_ładunku]]-martianeum4[[#This Row],[ile_zabiera_na_orbite]]</f>
        <v>64.163099999999957</v>
      </c>
    </row>
    <row r="680" spans="1:9" x14ac:dyDescent="0.25">
      <c r="A680" s="1">
        <v>49319</v>
      </c>
      <c r="B680">
        <f t="shared" si="10"/>
        <v>64.163099999999957</v>
      </c>
      <c r="C680" t="s">
        <v>18</v>
      </c>
      <c r="D680">
        <v>10.9</v>
      </c>
      <c r="E680">
        <v>0</v>
      </c>
      <c r="F680">
        <f>IF(martianeum4[[#This Row],[zawartosc '[%']]]&gt;=1,martianeum4[[#This Row],[masa '[kg']]]*martianeum4[[#This Row],[zawartosc '[%']]]*0.01,0)</f>
        <v>0</v>
      </c>
      <c r="G680">
        <f>martianeum4[[#This Row],[stan_magazynu '[kg']]]+martianeum4[[#This Row],[ile_kg_materiału_z_ładunku]]</f>
        <v>64.163099999999957</v>
      </c>
      <c r="H680">
        <f>IF(martianeum4[[#This Row],[stan_po_wydobyciu_z_ładunku]]&gt;=100,100,0)</f>
        <v>0</v>
      </c>
      <c r="I680">
        <f>martianeum4[[#This Row],[stan_po_wydobyciu_z_ładunku]]-martianeum4[[#This Row],[ile_zabiera_na_orbite]]</f>
        <v>64.163099999999957</v>
      </c>
    </row>
    <row r="681" spans="1:9" x14ac:dyDescent="0.25">
      <c r="A681" s="1">
        <v>49320</v>
      </c>
      <c r="B681">
        <f t="shared" si="10"/>
        <v>64.163099999999957</v>
      </c>
      <c r="C681" t="s">
        <v>32</v>
      </c>
      <c r="D681">
        <v>27.4</v>
      </c>
      <c r="E681">
        <v>0.3</v>
      </c>
      <c r="F681">
        <f>IF(martianeum4[[#This Row],[zawartosc '[%']]]&gt;=1,martianeum4[[#This Row],[masa '[kg']]]*martianeum4[[#This Row],[zawartosc '[%']]]*0.01,0)</f>
        <v>0</v>
      </c>
      <c r="G681">
        <f>martianeum4[[#This Row],[stan_magazynu '[kg']]]+martianeum4[[#This Row],[ile_kg_materiału_z_ładunku]]</f>
        <v>64.163099999999957</v>
      </c>
      <c r="H681">
        <f>IF(martianeum4[[#This Row],[stan_po_wydobyciu_z_ładunku]]&gt;=100,100,0)</f>
        <v>0</v>
      </c>
      <c r="I681">
        <f>martianeum4[[#This Row],[stan_po_wydobyciu_z_ładunku]]-martianeum4[[#This Row],[ile_zabiera_na_orbite]]</f>
        <v>64.163099999999957</v>
      </c>
    </row>
    <row r="682" spans="1:9" x14ac:dyDescent="0.25">
      <c r="A682" s="1">
        <v>49321</v>
      </c>
      <c r="B682">
        <f t="shared" si="10"/>
        <v>64.163099999999957</v>
      </c>
      <c r="C682" t="s">
        <v>19</v>
      </c>
      <c r="D682">
        <v>16.3</v>
      </c>
      <c r="E682">
        <v>9.8000000000000007</v>
      </c>
      <c r="F682">
        <f>IF(martianeum4[[#This Row],[zawartosc '[%']]]&gt;=1,martianeum4[[#This Row],[masa '[kg']]]*martianeum4[[#This Row],[zawartosc '[%']]]*0.01,0)</f>
        <v>1.5974000000000002</v>
      </c>
      <c r="G682">
        <f>martianeum4[[#This Row],[stan_magazynu '[kg']]]+martianeum4[[#This Row],[ile_kg_materiału_z_ładunku]]</f>
        <v>65.760499999999951</v>
      </c>
      <c r="H682">
        <f>IF(martianeum4[[#This Row],[stan_po_wydobyciu_z_ładunku]]&gt;=100,100,0)</f>
        <v>0</v>
      </c>
      <c r="I682">
        <f>martianeum4[[#This Row],[stan_po_wydobyciu_z_ładunku]]-martianeum4[[#This Row],[ile_zabiera_na_orbite]]</f>
        <v>65.760499999999951</v>
      </c>
    </row>
    <row r="683" spans="1:9" x14ac:dyDescent="0.25">
      <c r="A683" s="1">
        <v>49322</v>
      </c>
      <c r="B683">
        <f t="shared" si="10"/>
        <v>65.760499999999951</v>
      </c>
      <c r="C683" t="s">
        <v>7</v>
      </c>
      <c r="D683">
        <v>14.7</v>
      </c>
      <c r="E683">
        <v>0</v>
      </c>
      <c r="F683">
        <f>IF(martianeum4[[#This Row],[zawartosc '[%']]]&gt;=1,martianeum4[[#This Row],[masa '[kg']]]*martianeum4[[#This Row],[zawartosc '[%']]]*0.01,0)</f>
        <v>0</v>
      </c>
      <c r="G683">
        <f>martianeum4[[#This Row],[stan_magazynu '[kg']]]+martianeum4[[#This Row],[ile_kg_materiału_z_ładunku]]</f>
        <v>65.760499999999951</v>
      </c>
      <c r="H683">
        <f>IF(martianeum4[[#This Row],[stan_po_wydobyciu_z_ładunku]]&gt;=100,100,0)</f>
        <v>0</v>
      </c>
      <c r="I683">
        <f>martianeum4[[#This Row],[stan_po_wydobyciu_z_ładunku]]-martianeum4[[#This Row],[ile_zabiera_na_orbite]]</f>
        <v>65.760499999999951</v>
      </c>
    </row>
    <row r="684" spans="1:9" x14ac:dyDescent="0.25">
      <c r="A684" s="1">
        <v>49323</v>
      </c>
      <c r="B684">
        <f t="shared" si="10"/>
        <v>65.760499999999951</v>
      </c>
      <c r="C684" t="s">
        <v>12</v>
      </c>
      <c r="D684">
        <v>17.2</v>
      </c>
      <c r="E684">
        <v>2</v>
      </c>
      <c r="F684">
        <f>IF(martianeum4[[#This Row],[zawartosc '[%']]]&gt;=1,martianeum4[[#This Row],[masa '[kg']]]*martianeum4[[#This Row],[zawartosc '[%']]]*0.01,0)</f>
        <v>0.34399999999999997</v>
      </c>
      <c r="G684">
        <f>martianeum4[[#This Row],[stan_magazynu '[kg']]]+martianeum4[[#This Row],[ile_kg_materiału_z_ładunku]]</f>
        <v>66.104499999999945</v>
      </c>
      <c r="H684">
        <f>IF(martianeum4[[#This Row],[stan_po_wydobyciu_z_ładunku]]&gt;=100,100,0)</f>
        <v>0</v>
      </c>
      <c r="I684">
        <f>martianeum4[[#This Row],[stan_po_wydobyciu_z_ładunku]]-martianeum4[[#This Row],[ile_zabiera_na_orbite]]</f>
        <v>66.104499999999945</v>
      </c>
    </row>
    <row r="685" spans="1:9" x14ac:dyDescent="0.25">
      <c r="A685" s="1">
        <v>49324</v>
      </c>
      <c r="B685">
        <f t="shared" si="10"/>
        <v>66.104499999999945</v>
      </c>
      <c r="C685" t="s">
        <v>15</v>
      </c>
      <c r="D685">
        <v>24.2</v>
      </c>
      <c r="E685">
        <v>9.9</v>
      </c>
      <c r="F685">
        <f>IF(martianeum4[[#This Row],[zawartosc '[%']]]&gt;=1,martianeum4[[#This Row],[masa '[kg']]]*martianeum4[[#This Row],[zawartosc '[%']]]*0.01,0)</f>
        <v>2.3958000000000004</v>
      </c>
      <c r="G685">
        <f>martianeum4[[#This Row],[stan_magazynu '[kg']]]+martianeum4[[#This Row],[ile_kg_materiału_z_ładunku]]</f>
        <v>68.500299999999939</v>
      </c>
      <c r="H685">
        <f>IF(martianeum4[[#This Row],[stan_po_wydobyciu_z_ładunku]]&gt;=100,100,0)</f>
        <v>0</v>
      </c>
      <c r="I685">
        <f>martianeum4[[#This Row],[stan_po_wydobyciu_z_ładunku]]-martianeum4[[#This Row],[ile_zabiera_na_orbite]]</f>
        <v>68.500299999999939</v>
      </c>
    </row>
    <row r="686" spans="1:9" x14ac:dyDescent="0.25">
      <c r="A686" s="1">
        <v>49325</v>
      </c>
      <c r="B686">
        <f t="shared" si="10"/>
        <v>68.500299999999939</v>
      </c>
      <c r="C686" t="s">
        <v>13</v>
      </c>
      <c r="D686">
        <v>22.3</v>
      </c>
      <c r="E686">
        <v>0</v>
      </c>
      <c r="F686">
        <f>IF(martianeum4[[#This Row],[zawartosc '[%']]]&gt;=1,martianeum4[[#This Row],[masa '[kg']]]*martianeum4[[#This Row],[zawartosc '[%']]]*0.01,0)</f>
        <v>0</v>
      </c>
      <c r="G686">
        <f>martianeum4[[#This Row],[stan_magazynu '[kg']]]+martianeum4[[#This Row],[ile_kg_materiału_z_ładunku]]</f>
        <v>68.500299999999939</v>
      </c>
      <c r="H686">
        <f>IF(martianeum4[[#This Row],[stan_po_wydobyciu_z_ładunku]]&gt;=100,100,0)</f>
        <v>0</v>
      </c>
      <c r="I686">
        <f>martianeum4[[#This Row],[stan_po_wydobyciu_z_ładunku]]-martianeum4[[#This Row],[ile_zabiera_na_orbite]]</f>
        <v>68.500299999999939</v>
      </c>
    </row>
    <row r="687" spans="1:9" x14ac:dyDescent="0.25">
      <c r="A687" s="1">
        <v>49326</v>
      </c>
      <c r="B687">
        <f t="shared" si="10"/>
        <v>68.500299999999939</v>
      </c>
      <c r="C687" t="s">
        <v>29</v>
      </c>
      <c r="D687">
        <v>26.7</v>
      </c>
      <c r="E687">
        <v>0.6</v>
      </c>
      <c r="F687">
        <f>IF(martianeum4[[#This Row],[zawartosc '[%']]]&gt;=1,martianeum4[[#This Row],[masa '[kg']]]*martianeum4[[#This Row],[zawartosc '[%']]]*0.01,0)</f>
        <v>0</v>
      </c>
      <c r="G687">
        <f>martianeum4[[#This Row],[stan_magazynu '[kg']]]+martianeum4[[#This Row],[ile_kg_materiału_z_ładunku]]</f>
        <v>68.500299999999939</v>
      </c>
      <c r="H687">
        <f>IF(martianeum4[[#This Row],[stan_po_wydobyciu_z_ładunku]]&gt;=100,100,0)</f>
        <v>0</v>
      </c>
      <c r="I687">
        <f>martianeum4[[#This Row],[stan_po_wydobyciu_z_ładunku]]-martianeum4[[#This Row],[ile_zabiera_na_orbite]]</f>
        <v>68.500299999999939</v>
      </c>
    </row>
    <row r="688" spans="1:9" x14ac:dyDescent="0.25">
      <c r="A688" s="1">
        <v>49327</v>
      </c>
      <c r="B688">
        <f t="shared" si="10"/>
        <v>68.500299999999939</v>
      </c>
      <c r="C688" t="s">
        <v>12</v>
      </c>
      <c r="D688">
        <v>10.9</v>
      </c>
      <c r="E688">
        <v>3.8</v>
      </c>
      <c r="F688">
        <f>IF(martianeum4[[#This Row],[zawartosc '[%']]]&gt;=1,martianeum4[[#This Row],[masa '[kg']]]*martianeum4[[#This Row],[zawartosc '[%']]]*0.01,0)</f>
        <v>0.41420000000000001</v>
      </c>
      <c r="G688">
        <f>martianeum4[[#This Row],[stan_magazynu '[kg']]]+martianeum4[[#This Row],[ile_kg_materiału_z_ładunku]]</f>
        <v>68.914499999999933</v>
      </c>
      <c r="H688">
        <f>IF(martianeum4[[#This Row],[stan_po_wydobyciu_z_ładunku]]&gt;=100,100,0)</f>
        <v>0</v>
      </c>
      <c r="I688">
        <f>martianeum4[[#This Row],[stan_po_wydobyciu_z_ładunku]]-martianeum4[[#This Row],[ile_zabiera_na_orbite]]</f>
        <v>68.914499999999933</v>
      </c>
    </row>
    <row r="689" spans="1:9" x14ac:dyDescent="0.25">
      <c r="A689" s="1">
        <v>49328</v>
      </c>
      <c r="B689">
        <f t="shared" si="10"/>
        <v>68.914499999999933</v>
      </c>
      <c r="C689" t="s">
        <v>21</v>
      </c>
      <c r="D689">
        <v>23.7</v>
      </c>
      <c r="E689">
        <v>0</v>
      </c>
      <c r="F689">
        <f>IF(martianeum4[[#This Row],[zawartosc '[%']]]&gt;=1,martianeum4[[#This Row],[masa '[kg']]]*martianeum4[[#This Row],[zawartosc '[%']]]*0.01,0)</f>
        <v>0</v>
      </c>
      <c r="G689">
        <f>martianeum4[[#This Row],[stan_magazynu '[kg']]]+martianeum4[[#This Row],[ile_kg_materiału_z_ładunku]]</f>
        <v>68.914499999999933</v>
      </c>
      <c r="H689">
        <f>IF(martianeum4[[#This Row],[stan_po_wydobyciu_z_ładunku]]&gt;=100,100,0)</f>
        <v>0</v>
      </c>
      <c r="I689">
        <f>martianeum4[[#This Row],[stan_po_wydobyciu_z_ładunku]]-martianeum4[[#This Row],[ile_zabiera_na_orbite]]</f>
        <v>68.914499999999933</v>
      </c>
    </row>
    <row r="690" spans="1:9" x14ac:dyDescent="0.25">
      <c r="A690" s="1">
        <v>49329</v>
      </c>
      <c r="B690">
        <f t="shared" si="10"/>
        <v>68.914499999999933</v>
      </c>
      <c r="C690" t="s">
        <v>10</v>
      </c>
      <c r="D690">
        <v>16</v>
      </c>
      <c r="E690">
        <v>22.3</v>
      </c>
      <c r="F690">
        <f>IF(martianeum4[[#This Row],[zawartosc '[%']]]&gt;=1,martianeum4[[#This Row],[masa '[kg']]]*martianeum4[[#This Row],[zawartosc '[%']]]*0.01,0)</f>
        <v>3.5680000000000001</v>
      </c>
      <c r="G690">
        <f>martianeum4[[#This Row],[stan_magazynu '[kg']]]+martianeum4[[#This Row],[ile_kg_materiału_z_ładunku]]</f>
        <v>72.482499999999931</v>
      </c>
      <c r="H690">
        <f>IF(martianeum4[[#This Row],[stan_po_wydobyciu_z_ładunku]]&gt;=100,100,0)</f>
        <v>0</v>
      </c>
      <c r="I690">
        <f>martianeum4[[#This Row],[stan_po_wydobyciu_z_ładunku]]-martianeum4[[#This Row],[ile_zabiera_na_orbite]]</f>
        <v>72.482499999999931</v>
      </c>
    </row>
    <row r="691" spans="1:9" x14ac:dyDescent="0.25">
      <c r="A691" s="1">
        <v>49330</v>
      </c>
      <c r="B691">
        <f t="shared" si="10"/>
        <v>72.482499999999931</v>
      </c>
      <c r="C691" t="s">
        <v>10</v>
      </c>
      <c r="D691">
        <v>19.399999999999999</v>
      </c>
      <c r="E691">
        <v>41.6</v>
      </c>
      <c r="F691">
        <f>IF(martianeum4[[#This Row],[zawartosc '[%']]]&gt;=1,martianeum4[[#This Row],[masa '[kg']]]*martianeum4[[#This Row],[zawartosc '[%']]]*0.01,0)</f>
        <v>8.0703999999999994</v>
      </c>
      <c r="G691">
        <f>martianeum4[[#This Row],[stan_magazynu '[kg']]]+martianeum4[[#This Row],[ile_kg_materiału_z_ładunku]]</f>
        <v>80.552899999999937</v>
      </c>
      <c r="H691">
        <f>IF(martianeum4[[#This Row],[stan_po_wydobyciu_z_ładunku]]&gt;=100,100,0)</f>
        <v>0</v>
      </c>
      <c r="I691">
        <f>martianeum4[[#This Row],[stan_po_wydobyciu_z_ładunku]]-martianeum4[[#This Row],[ile_zabiera_na_orbite]]</f>
        <v>80.552899999999937</v>
      </c>
    </row>
    <row r="692" spans="1:9" x14ac:dyDescent="0.25">
      <c r="A692" s="1">
        <v>49331</v>
      </c>
      <c r="B692">
        <f t="shared" si="10"/>
        <v>80.552899999999937</v>
      </c>
      <c r="C692" t="s">
        <v>11</v>
      </c>
      <c r="D692">
        <v>26.7</v>
      </c>
      <c r="E692">
        <v>10</v>
      </c>
      <c r="F692">
        <f>IF(martianeum4[[#This Row],[zawartosc '[%']]]&gt;=1,martianeum4[[#This Row],[masa '[kg']]]*martianeum4[[#This Row],[zawartosc '[%']]]*0.01,0)</f>
        <v>2.67</v>
      </c>
      <c r="G692">
        <f>martianeum4[[#This Row],[stan_magazynu '[kg']]]+martianeum4[[#This Row],[ile_kg_materiału_z_ładunku]]</f>
        <v>83.222899999999939</v>
      </c>
      <c r="H692">
        <f>IF(martianeum4[[#This Row],[stan_po_wydobyciu_z_ładunku]]&gt;=100,100,0)</f>
        <v>0</v>
      </c>
      <c r="I692">
        <f>martianeum4[[#This Row],[stan_po_wydobyciu_z_ładunku]]-martianeum4[[#This Row],[ile_zabiera_na_orbite]]</f>
        <v>83.222899999999939</v>
      </c>
    </row>
    <row r="693" spans="1:9" x14ac:dyDescent="0.25">
      <c r="A693" s="1">
        <v>49332</v>
      </c>
      <c r="B693">
        <f t="shared" si="10"/>
        <v>83.222899999999939</v>
      </c>
      <c r="C693" t="s">
        <v>19</v>
      </c>
      <c r="D693">
        <v>20.8</v>
      </c>
      <c r="E693">
        <v>0</v>
      </c>
      <c r="F693">
        <f>IF(martianeum4[[#This Row],[zawartosc '[%']]]&gt;=1,martianeum4[[#This Row],[masa '[kg']]]*martianeum4[[#This Row],[zawartosc '[%']]]*0.01,0)</f>
        <v>0</v>
      </c>
      <c r="G693">
        <f>martianeum4[[#This Row],[stan_magazynu '[kg']]]+martianeum4[[#This Row],[ile_kg_materiału_z_ładunku]]</f>
        <v>83.222899999999939</v>
      </c>
      <c r="H693">
        <f>IF(martianeum4[[#This Row],[stan_po_wydobyciu_z_ładunku]]&gt;=100,100,0)</f>
        <v>0</v>
      </c>
      <c r="I693">
        <f>martianeum4[[#This Row],[stan_po_wydobyciu_z_ładunku]]-martianeum4[[#This Row],[ile_zabiera_na_orbite]]</f>
        <v>83.222899999999939</v>
      </c>
    </row>
    <row r="694" spans="1:9" x14ac:dyDescent="0.25">
      <c r="A694" s="1">
        <v>49333</v>
      </c>
      <c r="B694">
        <f t="shared" si="10"/>
        <v>83.222899999999939</v>
      </c>
      <c r="C694" t="s">
        <v>10</v>
      </c>
      <c r="D694">
        <v>25.6</v>
      </c>
      <c r="E694">
        <v>0</v>
      </c>
      <c r="F694">
        <f>IF(martianeum4[[#This Row],[zawartosc '[%']]]&gt;=1,martianeum4[[#This Row],[masa '[kg']]]*martianeum4[[#This Row],[zawartosc '[%']]]*0.01,0)</f>
        <v>0</v>
      </c>
      <c r="G694">
        <f>martianeum4[[#This Row],[stan_magazynu '[kg']]]+martianeum4[[#This Row],[ile_kg_materiału_z_ładunku]]</f>
        <v>83.222899999999939</v>
      </c>
      <c r="H694">
        <f>IF(martianeum4[[#This Row],[stan_po_wydobyciu_z_ładunku]]&gt;=100,100,0)</f>
        <v>0</v>
      </c>
      <c r="I694">
        <f>martianeum4[[#This Row],[stan_po_wydobyciu_z_ładunku]]-martianeum4[[#This Row],[ile_zabiera_na_orbite]]</f>
        <v>83.222899999999939</v>
      </c>
    </row>
    <row r="695" spans="1:9" x14ac:dyDescent="0.25">
      <c r="A695" s="1">
        <v>49334</v>
      </c>
      <c r="B695">
        <f t="shared" si="10"/>
        <v>83.222899999999939</v>
      </c>
      <c r="C695" t="s">
        <v>18</v>
      </c>
      <c r="D695">
        <v>18.3</v>
      </c>
      <c r="E695">
        <v>0.5</v>
      </c>
      <c r="F695">
        <f>IF(martianeum4[[#This Row],[zawartosc '[%']]]&gt;=1,martianeum4[[#This Row],[masa '[kg']]]*martianeum4[[#This Row],[zawartosc '[%']]]*0.01,0)</f>
        <v>0</v>
      </c>
      <c r="G695">
        <f>martianeum4[[#This Row],[stan_magazynu '[kg']]]+martianeum4[[#This Row],[ile_kg_materiału_z_ładunku]]</f>
        <v>83.222899999999939</v>
      </c>
      <c r="H695">
        <f>IF(martianeum4[[#This Row],[stan_po_wydobyciu_z_ładunku]]&gt;=100,100,0)</f>
        <v>0</v>
      </c>
      <c r="I695">
        <f>martianeum4[[#This Row],[stan_po_wydobyciu_z_ładunku]]-martianeum4[[#This Row],[ile_zabiera_na_orbite]]</f>
        <v>83.222899999999939</v>
      </c>
    </row>
    <row r="696" spans="1:9" x14ac:dyDescent="0.25">
      <c r="A696" s="1">
        <v>49335</v>
      </c>
      <c r="B696">
        <f t="shared" si="10"/>
        <v>83.222899999999939</v>
      </c>
      <c r="C696" t="s">
        <v>9</v>
      </c>
      <c r="D696">
        <v>27.4</v>
      </c>
      <c r="E696">
        <v>4.2</v>
      </c>
      <c r="F696">
        <f>IF(martianeum4[[#This Row],[zawartosc '[%']]]&gt;=1,martianeum4[[#This Row],[masa '[kg']]]*martianeum4[[#This Row],[zawartosc '[%']]]*0.01,0)</f>
        <v>1.1508</v>
      </c>
      <c r="G696">
        <f>martianeum4[[#This Row],[stan_magazynu '[kg']]]+martianeum4[[#This Row],[ile_kg_materiału_z_ładunku]]</f>
        <v>84.373699999999943</v>
      </c>
      <c r="H696">
        <f>IF(martianeum4[[#This Row],[stan_po_wydobyciu_z_ładunku]]&gt;=100,100,0)</f>
        <v>0</v>
      </c>
      <c r="I696">
        <f>martianeum4[[#This Row],[stan_po_wydobyciu_z_ładunku]]-martianeum4[[#This Row],[ile_zabiera_na_orbite]]</f>
        <v>84.373699999999943</v>
      </c>
    </row>
    <row r="697" spans="1:9" x14ac:dyDescent="0.25">
      <c r="A697" s="1">
        <v>49336</v>
      </c>
      <c r="B697">
        <f t="shared" si="10"/>
        <v>84.373699999999943</v>
      </c>
      <c r="C697" t="s">
        <v>23</v>
      </c>
      <c r="D697">
        <v>16.100000000000001</v>
      </c>
      <c r="E697">
        <v>3.4</v>
      </c>
      <c r="F697">
        <f>IF(martianeum4[[#This Row],[zawartosc '[%']]]&gt;=1,martianeum4[[#This Row],[masa '[kg']]]*martianeum4[[#This Row],[zawartosc '[%']]]*0.01,0)</f>
        <v>0.5474</v>
      </c>
      <c r="G697">
        <f>martianeum4[[#This Row],[stan_magazynu '[kg']]]+martianeum4[[#This Row],[ile_kg_materiału_z_ładunku]]</f>
        <v>84.921099999999939</v>
      </c>
      <c r="H697">
        <f>IF(martianeum4[[#This Row],[stan_po_wydobyciu_z_ładunku]]&gt;=100,100,0)</f>
        <v>0</v>
      </c>
      <c r="I697">
        <f>martianeum4[[#This Row],[stan_po_wydobyciu_z_ładunku]]-martianeum4[[#This Row],[ile_zabiera_na_orbite]]</f>
        <v>84.921099999999939</v>
      </c>
    </row>
    <row r="698" spans="1:9" x14ac:dyDescent="0.25">
      <c r="A698" s="1">
        <v>49337</v>
      </c>
      <c r="B698">
        <f t="shared" si="10"/>
        <v>84.921099999999939</v>
      </c>
      <c r="C698" t="s">
        <v>14</v>
      </c>
      <c r="D698">
        <v>27.5</v>
      </c>
      <c r="E698">
        <v>8</v>
      </c>
      <c r="F698">
        <f>IF(martianeum4[[#This Row],[zawartosc '[%']]]&gt;=1,martianeum4[[#This Row],[masa '[kg']]]*martianeum4[[#This Row],[zawartosc '[%']]]*0.01,0)</f>
        <v>2.2000000000000002</v>
      </c>
      <c r="G698">
        <f>martianeum4[[#This Row],[stan_magazynu '[kg']]]+martianeum4[[#This Row],[ile_kg_materiału_z_ładunku]]</f>
        <v>87.121099999999942</v>
      </c>
      <c r="H698">
        <f>IF(martianeum4[[#This Row],[stan_po_wydobyciu_z_ładunku]]&gt;=100,100,0)</f>
        <v>0</v>
      </c>
      <c r="I698">
        <f>martianeum4[[#This Row],[stan_po_wydobyciu_z_ładunku]]-martianeum4[[#This Row],[ile_zabiera_na_orbite]]</f>
        <v>87.121099999999942</v>
      </c>
    </row>
    <row r="699" spans="1:9" x14ac:dyDescent="0.25">
      <c r="A699" s="1">
        <v>49338</v>
      </c>
      <c r="B699">
        <f t="shared" si="10"/>
        <v>87.121099999999942</v>
      </c>
      <c r="C699" t="s">
        <v>9</v>
      </c>
      <c r="D699">
        <v>28.4</v>
      </c>
      <c r="E699">
        <v>10.199999999999999</v>
      </c>
      <c r="F699">
        <f>IF(martianeum4[[#This Row],[zawartosc '[%']]]&gt;=1,martianeum4[[#This Row],[masa '[kg']]]*martianeum4[[#This Row],[zawartosc '[%']]]*0.01,0)</f>
        <v>2.8967999999999994</v>
      </c>
      <c r="G699">
        <f>martianeum4[[#This Row],[stan_magazynu '[kg']]]+martianeum4[[#This Row],[ile_kg_materiału_z_ładunku]]</f>
        <v>90.017899999999941</v>
      </c>
      <c r="H699">
        <f>IF(martianeum4[[#This Row],[stan_po_wydobyciu_z_ładunku]]&gt;=100,100,0)</f>
        <v>0</v>
      </c>
      <c r="I699">
        <f>martianeum4[[#This Row],[stan_po_wydobyciu_z_ładunku]]-martianeum4[[#This Row],[ile_zabiera_na_orbite]]</f>
        <v>90.017899999999941</v>
      </c>
    </row>
    <row r="700" spans="1:9" x14ac:dyDescent="0.25">
      <c r="A700" s="1">
        <v>49339</v>
      </c>
      <c r="B700">
        <f t="shared" si="10"/>
        <v>90.017899999999941</v>
      </c>
      <c r="C700" t="s">
        <v>13</v>
      </c>
      <c r="D700">
        <v>16.100000000000001</v>
      </c>
      <c r="E700">
        <v>4</v>
      </c>
      <c r="F700">
        <f>IF(martianeum4[[#This Row],[zawartosc '[%']]]&gt;=1,martianeum4[[#This Row],[masa '[kg']]]*martianeum4[[#This Row],[zawartosc '[%']]]*0.01,0)</f>
        <v>0.64400000000000002</v>
      </c>
      <c r="G700">
        <f>martianeum4[[#This Row],[stan_magazynu '[kg']]]+martianeum4[[#This Row],[ile_kg_materiału_z_ładunku]]</f>
        <v>90.661899999999946</v>
      </c>
      <c r="H700">
        <f>IF(martianeum4[[#This Row],[stan_po_wydobyciu_z_ładunku]]&gt;=100,100,0)</f>
        <v>0</v>
      </c>
      <c r="I700">
        <f>martianeum4[[#This Row],[stan_po_wydobyciu_z_ładunku]]-martianeum4[[#This Row],[ile_zabiera_na_orbite]]</f>
        <v>90.661899999999946</v>
      </c>
    </row>
    <row r="701" spans="1:9" x14ac:dyDescent="0.25">
      <c r="A701" s="1">
        <v>49340</v>
      </c>
      <c r="B701">
        <f t="shared" si="10"/>
        <v>90.661899999999946</v>
      </c>
      <c r="C701" t="s">
        <v>23</v>
      </c>
      <c r="D701">
        <v>28.4</v>
      </c>
      <c r="E701">
        <v>2.6</v>
      </c>
      <c r="F701">
        <f>IF(martianeum4[[#This Row],[zawartosc '[%']]]&gt;=1,martianeum4[[#This Row],[masa '[kg']]]*martianeum4[[#This Row],[zawartosc '[%']]]*0.01,0)</f>
        <v>0.73840000000000006</v>
      </c>
      <c r="G701">
        <f>martianeum4[[#This Row],[stan_magazynu '[kg']]]+martianeum4[[#This Row],[ile_kg_materiału_z_ładunku]]</f>
        <v>91.400299999999945</v>
      </c>
      <c r="H701">
        <f>IF(martianeum4[[#This Row],[stan_po_wydobyciu_z_ładunku]]&gt;=100,100,0)</f>
        <v>0</v>
      </c>
      <c r="I701">
        <f>martianeum4[[#This Row],[stan_po_wydobyciu_z_ładunku]]-martianeum4[[#This Row],[ile_zabiera_na_orbite]]</f>
        <v>91.400299999999945</v>
      </c>
    </row>
    <row r="702" spans="1:9" x14ac:dyDescent="0.25">
      <c r="A702" s="1">
        <v>49341</v>
      </c>
      <c r="B702">
        <f t="shared" si="10"/>
        <v>91.400299999999945</v>
      </c>
      <c r="C702" t="s">
        <v>14</v>
      </c>
      <c r="D702">
        <v>29.3</v>
      </c>
      <c r="E702">
        <v>0</v>
      </c>
      <c r="F702">
        <f>IF(martianeum4[[#This Row],[zawartosc '[%']]]&gt;=1,martianeum4[[#This Row],[masa '[kg']]]*martianeum4[[#This Row],[zawartosc '[%']]]*0.01,0)</f>
        <v>0</v>
      </c>
      <c r="G702">
        <f>martianeum4[[#This Row],[stan_magazynu '[kg']]]+martianeum4[[#This Row],[ile_kg_materiału_z_ładunku]]</f>
        <v>91.400299999999945</v>
      </c>
      <c r="H702">
        <f>IF(martianeum4[[#This Row],[stan_po_wydobyciu_z_ładunku]]&gt;=100,100,0)</f>
        <v>0</v>
      </c>
      <c r="I702">
        <f>martianeum4[[#This Row],[stan_po_wydobyciu_z_ładunku]]-martianeum4[[#This Row],[ile_zabiera_na_orbite]]</f>
        <v>91.400299999999945</v>
      </c>
    </row>
    <row r="703" spans="1:9" x14ac:dyDescent="0.25">
      <c r="A703" s="1">
        <v>49342</v>
      </c>
      <c r="B703">
        <f t="shared" si="10"/>
        <v>91.400299999999945</v>
      </c>
      <c r="C703" t="s">
        <v>13</v>
      </c>
      <c r="D703">
        <v>19.7</v>
      </c>
      <c r="E703">
        <v>16.2</v>
      </c>
      <c r="F703">
        <f>IF(martianeum4[[#This Row],[zawartosc '[%']]]&gt;=1,martianeum4[[#This Row],[masa '[kg']]]*martianeum4[[#This Row],[zawartosc '[%']]]*0.01,0)</f>
        <v>3.1913999999999998</v>
      </c>
      <c r="G703">
        <f>martianeum4[[#This Row],[stan_magazynu '[kg']]]+martianeum4[[#This Row],[ile_kg_materiału_z_ładunku]]</f>
        <v>94.591699999999946</v>
      </c>
      <c r="H703">
        <f>IF(martianeum4[[#This Row],[stan_po_wydobyciu_z_ładunku]]&gt;=100,100,0)</f>
        <v>0</v>
      </c>
      <c r="I703">
        <f>martianeum4[[#This Row],[stan_po_wydobyciu_z_ładunku]]-martianeum4[[#This Row],[ile_zabiera_na_orbite]]</f>
        <v>94.591699999999946</v>
      </c>
    </row>
    <row r="704" spans="1:9" x14ac:dyDescent="0.25">
      <c r="A704" s="1">
        <v>49343</v>
      </c>
      <c r="B704">
        <f t="shared" si="10"/>
        <v>94.591699999999946</v>
      </c>
      <c r="C704" t="s">
        <v>31</v>
      </c>
      <c r="D704">
        <v>11.5</v>
      </c>
      <c r="E704">
        <v>0.3</v>
      </c>
      <c r="F704">
        <f>IF(martianeum4[[#This Row],[zawartosc '[%']]]&gt;=1,martianeum4[[#This Row],[masa '[kg']]]*martianeum4[[#This Row],[zawartosc '[%']]]*0.01,0)</f>
        <v>0</v>
      </c>
      <c r="G704">
        <f>martianeum4[[#This Row],[stan_magazynu '[kg']]]+martianeum4[[#This Row],[ile_kg_materiału_z_ładunku]]</f>
        <v>94.591699999999946</v>
      </c>
      <c r="H704">
        <f>IF(martianeum4[[#This Row],[stan_po_wydobyciu_z_ładunku]]&gt;=100,100,0)</f>
        <v>0</v>
      </c>
      <c r="I704">
        <f>martianeum4[[#This Row],[stan_po_wydobyciu_z_ładunku]]-martianeum4[[#This Row],[ile_zabiera_na_orbite]]</f>
        <v>94.591699999999946</v>
      </c>
    </row>
    <row r="705" spans="1:9" x14ac:dyDescent="0.25">
      <c r="A705" s="1">
        <v>49344</v>
      </c>
      <c r="B705">
        <f t="shared" si="10"/>
        <v>94.591699999999946</v>
      </c>
      <c r="C705" t="s">
        <v>19</v>
      </c>
      <c r="D705">
        <v>19.5</v>
      </c>
      <c r="E705">
        <v>0</v>
      </c>
      <c r="F705">
        <f>IF(martianeum4[[#This Row],[zawartosc '[%']]]&gt;=1,martianeum4[[#This Row],[masa '[kg']]]*martianeum4[[#This Row],[zawartosc '[%']]]*0.01,0)</f>
        <v>0</v>
      </c>
      <c r="G705">
        <f>martianeum4[[#This Row],[stan_magazynu '[kg']]]+martianeum4[[#This Row],[ile_kg_materiału_z_ładunku]]</f>
        <v>94.591699999999946</v>
      </c>
      <c r="H705">
        <f>IF(martianeum4[[#This Row],[stan_po_wydobyciu_z_ładunku]]&gt;=100,100,0)</f>
        <v>0</v>
      </c>
      <c r="I705">
        <f>martianeum4[[#This Row],[stan_po_wydobyciu_z_ładunku]]-martianeum4[[#This Row],[ile_zabiera_na_orbite]]</f>
        <v>94.591699999999946</v>
      </c>
    </row>
    <row r="706" spans="1:9" x14ac:dyDescent="0.25">
      <c r="A706" s="1">
        <v>49345</v>
      </c>
      <c r="B706">
        <f t="shared" si="10"/>
        <v>94.591699999999946</v>
      </c>
      <c r="C706" t="s">
        <v>20</v>
      </c>
      <c r="D706">
        <v>22.7</v>
      </c>
      <c r="E706">
        <v>0.7</v>
      </c>
      <c r="F706">
        <f>IF(martianeum4[[#This Row],[zawartosc '[%']]]&gt;=1,martianeum4[[#This Row],[masa '[kg']]]*martianeum4[[#This Row],[zawartosc '[%']]]*0.01,0)</f>
        <v>0</v>
      </c>
      <c r="G706">
        <f>martianeum4[[#This Row],[stan_magazynu '[kg']]]+martianeum4[[#This Row],[ile_kg_materiału_z_ładunku]]</f>
        <v>94.591699999999946</v>
      </c>
      <c r="H706">
        <f>IF(martianeum4[[#This Row],[stan_po_wydobyciu_z_ładunku]]&gt;=100,100,0)</f>
        <v>0</v>
      </c>
      <c r="I706">
        <f>martianeum4[[#This Row],[stan_po_wydobyciu_z_ładunku]]-martianeum4[[#This Row],[ile_zabiera_na_orbite]]</f>
        <v>94.591699999999946</v>
      </c>
    </row>
    <row r="707" spans="1:9" x14ac:dyDescent="0.25">
      <c r="A707" s="1">
        <v>49346</v>
      </c>
      <c r="B707">
        <f t="shared" si="10"/>
        <v>94.591699999999946</v>
      </c>
      <c r="C707" t="s">
        <v>7</v>
      </c>
      <c r="D707">
        <v>19.7</v>
      </c>
      <c r="E707">
        <v>7.3</v>
      </c>
      <c r="F707">
        <f>IF(martianeum4[[#This Row],[zawartosc '[%']]]&gt;=1,martianeum4[[#This Row],[masa '[kg']]]*martianeum4[[#This Row],[zawartosc '[%']]]*0.01,0)</f>
        <v>1.4381000000000002</v>
      </c>
      <c r="G707">
        <f>martianeum4[[#This Row],[stan_magazynu '[kg']]]+martianeum4[[#This Row],[ile_kg_materiału_z_ładunku]]</f>
        <v>96.029799999999952</v>
      </c>
      <c r="H707">
        <f>IF(martianeum4[[#This Row],[stan_po_wydobyciu_z_ładunku]]&gt;=100,100,0)</f>
        <v>0</v>
      </c>
      <c r="I707">
        <f>martianeum4[[#This Row],[stan_po_wydobyciu_z_ładunku]]-martianeum4[[#This Row],[ile_zabiera_na_orbite]]</f>
        <v>96.029799999999952</v>
      </c>
    </row>
    <row r="708" spans="1:9" x14ac:dyDescent="0.25">
      <c r="A708" s="1">
        <v>49347</v>
      </c>
      <c r="B708">
        <f t="shared" ref="B708:B771" si="11">I707</f>
        <v>96.029799999999952</v>
      </c>
      <c r="C708" t="s">
        <v>26</v>
      </c>
      <c r="D708">
        <v>19.399999999999999</v>
      </c>
      <c r="E708">
        <v>0.4</v>
      </c>
      <c r="F708">
        <f>IF(martianeum4[[#This Row],[zawartosc '[%']]]&gt;=1,martianeum4[[#This Row],[masa '[kg']]]*martianeum4[[#This Row],[zawartosc '[%']]]*0.01,0)</f>
        <v>0</v>
      </c>
      <c r="G708">
        <f>martianeum4[[#This Row],[stan_magazynu '[kg']]]+martianeum4[[#This Row],[ile_kg_materiału_z_ładunku]]</f>
        <v>96.029799999999952</v>
      </c>
      <c r="H708">
        <f>IF(martianeum4[[#This Row],[stan_po_wydobyciu_z_ładunku]]&gt;=100,100,0)</f>
        <v>0</v>
      </c>
      <c r="I708">
        <f>martianeum4[[#This Row],[stan_po_wydobyciu_z_ładunku]]-martianeum4[[#This Row],[ile_zabiera_na_orbite]]</f>
        <v>96.029799999999952</v>
      </c>
    </row>
    <row r="709" spans="1:9" x14ac:dyDescent="0.25">
      <c r="A709" s="1">
        <v>49348</v>
      </c>
      <c r="B709">
        <f t="shared" si="11"/>
        <v>96.029799999999952</v>
      </c>
      <c r="C709" t="s">
        <v>23</v>
      </c>
      <c r="D709">
        <v>13.8</v>
      </c>
      <c r="E709">
        <v>1.1000000000000001</v>
      </c>
      <c r="F709">
        <f>IF(martianeum4[[#This Row],[zawartosc '[%']]]&gt;=1,martianeum4[[#This Row],[masa '[kg']]]*martianeum4[[#This Row],[zawartosc '[%']]]*0.01,0)</f>
        <v>0.15180000000000002</v>
      </c>
      <c r="G709">
        <f>martianeum4[[#This Row],[stan_magazynu '[kg']]]+martianeum4[[#This Row],[ile_kg_materiału_z_ładunku]]</f>
        <v>96.181599999999946</v>
      </c>
      <c r="H709">
        <f>IF(martianeum4[[#This Row],[stan_po_wydobyciu_z_ładunku]]&gt;=100,100,0)</f>
        <v>0</v>
      </c>
      <c r="I709">
        <f>martianeum4[[#This Row],[stan_po_wydobyciu_z_ładunku]]-martianeum4[[#This Row],[ile_zabiera_na_orbite]]</f>
        <v>96.181599999999946</v>
      </c>
    </row>
    <row r="710" spans="1:9" x14ac:dyDescent="0.25">
      <c r="A710" s="1">
        <v>49349</v>
      </c>
      <c r="B710">
        <f t="shared" si="11"/>
        <v>96.181599999999946</v>
      </c>
      <c r="C710" t="s">
        <v>13</v>
      </c>
      <c r="D710">
        <v>19.600000000000001</v>
      </c>
      <c r="E710">
        <v>2.2999999999999998</v>
      </c>
      <c r="F710">
        <f>IF(martianeum4[[#This Row],[zawartosc '[%']]]&gt;=1,martianeum4[[#This Row],[masa '[kg']]]*martianeum4[[#This Row],[zawartosc '[%']]]*0.01,0)</f>
        <v>0.45079999999999998</v>
      </c>
      <c r="G710">
        <f>martianeum4[[#This Row],[stan_magazynu '[kg']]]+martianeum4[[#This Row],[ile_kg_materiału_z_ładunku]]</f>
        <v>96.632399999999947</v>
      </c>
      <c r="H710">
        <f>IF(martianeum4[[#This Row],[stan_po_wydobyciu_z_ładunku]]&gt;=100,100,0)</f>
        <v>0</v>
      </c>
      <c r="I710">
        <f>martianeum4[[#This Row],[stan_po_wydobyciu_z_ładunku]]-martianeum4[[#This Row],[ile_zabiera_na_orbite]]</f>
        <v>96.632399999999947</v>
      </c>
    </row>
    <row r="711" spans="1:9" x14ac:dyDescent="0.25">
      <c r="A711" s="1">
        <v>49350</v>
      </c>
      <c r="B711">
        <f t="shared" si="11"/>
        <v>96.632399999999947</v>
      </c>
      <c r="C711" t="s">
        <v>19</v>
      </c>
      <c r="D711">
        <v>22.6</v>
      </c>
      <c r="E711">
        <v>13.3</v>
      </c>
      <c r="F711">
        <f>IF(martianeum4[[#This Row],[zawartosc '[%']]]&gt;=1,martianeum4[[#This Row],[masa '[kg']]]*martianeum4[[#This Row],[zawartosc '[%']]]*0.01,0)</f>
        <v>3.0058000000000007</v>
      </c>
      <c r="G711">
        <f>martianeum4[[#This Row],[stan_magazynu '[kg']]]+martianeum4[[#This Row],[ile_kg_materiału_z_ładunku]]</f>
        <v>99.638199999999955</v>
      </c>
      <c r="H711">
        <f>IF(martianeum4[[#This Row],[stan_po_wydobyciu_z_ładunku]]&gt;=100,100,0)</f>
        <v>0</v>
      </c>
      <c r="I711">
        <f>martianeum4[[#This Row],[stan_po_wydobyciu_z_ładunku]]-martianeum4[[#This Row],[ile_zabiera_na_orbite]]</f>
        <v>99.638199999999955</v>
      </c>
    </row>
    <row r="712" spans="1:9" x14ac:dyDescent="0.25">
      <c r="A712" s="1">
        <v>49351</v>
      </c>
      <c r="B712">
        <f t="shared" si="11"/>
        <v>99.638199999999955</v>
      </c>
      <c r="C712" t="s">
        <v>6</v>
      </c>
      <c r="D712">
        <v>18.2</v>
      </c>
      <c r="E712">
        <v>7.6</v>
      </c>
      <c r="F712">
        <f>IF(martianeum4[[#This Row],[zawartosc '[%']]]&gt;=1,martianeum4[[#This Row],[masa '[kg']]]*martianeum4[[#This Row],[zawartosc '[%']]]*0.01,0)</f>
        <v>1.3832</v>
      </c>
      <c r="G712">
        <f>martianeum4[[#This Row],[stan_magazynu '[kg']]]+martianeum4[[#This Row],[ile_kg_materiału_z_ładunku]]</f>
        <v>101.02139999999996</v>
      </c>
      <c r="H712">
        <f>IF(martianeum4[[#This Row],[stan_po_wydobyciu_z_ładunku]]&gt;=100,100,0)</f>
        <v>100</v>
      </c>
      <c r="I712">
        <f>martianeum4[[#This Row],[stan_po_wydobyciu_z_ładunku]]-martianeum4[[#This Row],[ile_zabiera_na_orbite]]</f>
        <v>1.0213999999999572</v>
      </c>
    </row>
    <row r="713" spans="1:9" x14ac:dyDescent="0.25">
      <c r="A713" s="1">
        <v>49352</v>
      </c>
      <c r="B713">
        <f t="shared" si="11"/>
        <v>1.0213999999999572</v>
      </c>
      <c r="C713" t="s">
        <v>19</v>
      </c>
      <c r="D713">
        <v>27.3</v>
      </c>
      <c r="E713">
        <v>38.4</v>
      </c>
      <c r="F713">
        <f>IF(martianeum4[[#This Row],[zawartosc '[%']]]&gt;=1,martianeum4[[#This Row],[masa '[kg']]]*martianeum4[[#This Row],[zawartosc '[%']]]*0.01,0)</f>
        <v>10.4832</v>
      </c>
      <c r="G713">
        <f>martianeum4[[#This Row],[stan_magazynu '[kg']]]+martianeum4[[#This Row],[ile_kg_materiału_z_ładunku]]</f>
        <v>11.504599999999957</v>
      </c>
      <c r="H713">
        <f>IF(martianeum4[[#This Row],[stan_po_wydobyciu_z_ładunku]]&gt;=100,100,0)</f>
        <v>0</v>
      </c>
      <c r="I713">
        <f>martianeum4[[#This Row],[stan_po_wydobyciu_z_ładunku]]-martianeum4[[#This Row],[ile_zabiera_na_orbite]]</f>
        <v>11.504599999999957</v>
      </c>
    </row>
    <row r="714" spans="1:9" x14ac:dyDescent="0.25">
      <c r="A714" s="1">
        <v>49353</v>
      </c>
      <c r="B714">
        <f t="shared" si="11"/>
        <v>11.504599999999957</v>
      </c>
      <c r="C714" t="s">
        <v>19</v>
      </c>
      <c r="D714">
        <v>14.7</v>
      </c>
      <c r="E714">
        <v>31.8</v>
      </c>
      <c r="F714">
        <f>IF(martianeum4[[#This Row],[zawartosc '[%']]]&gt;=1,martianeum4[[#This Row],[masa '[kg']]]*martianeum4[[#This Row],[zawartosc '[%']]]*0.01,0)</f>
        <v>4.6745999999999999</v>
      </c>
      <c r="G714">
        <f>martianeum4[[#This Row],[stan_magazynu '[kg']]]+martianeum4[[#This Row],[ile_kg_materiału_z_ładunku]]</f>
        <v>16.179199999999959</v>
      </c>
      <c r="H714">
        <f>IF(martianeum4[[#This Row],[stan_po_wydobyciu_z_ładunku]]&gt;=100,100,0)</f>
        <v>0</v>
      </c>
      <c r="I714">
        <f>martianeum4[[#This Row],[stan_po_wydobyciu_z_ładunku]]-martianeum4[[#This Row],[ile_zabiera_na_orbite]]</f>
        <v>16.179199999999959</v>
      </c>
    </row>
    <row r="715" spans="1:9" x14ac:dyDescent="0.25">
      <c r="A715" s="1">
        <v>49354</v>
      </c>
      <c r="B715">
        <f t="shared" si="11"/>
        <v>16.179199999999959</v>
      </c>
      <c r="C715" t="s">
        <v>22</v>
      </c>
      <c r="D715">
        <v>20.6</v>
      </c>
      <c r="E715">
        <v>5.9</v>
      </c>
      <c r="F715">
        <f>IF(martianeum4[[#This Row],[zawartosc '[%']]]&gt;=1,martianeum4[[#This Row],[masa '[kg']]]*martianeum4[[#This Row],[zawartosc '[%']]]*0.01,0)</f>
        <v>1.2154000000000003</v>
      </c>
      <c r="G715">
        <f>martianeum4[[#This Row],[stan_magazynu '[kg']]]+martianeum4[[#This Row],[ile_kg_materiału_z_ładunku]]</f>
        <v>17.394599999999958</v>
      </c>
      <c r="H715">
        <f>IF(martianeum4[[#This Row],[stan_po_wydobyciu_z_ładunku]]&gt;=100,100,0)</f>
        <v>0</v>
      </c>
      <c r="I715">
        <f>martianeum4[[#This Row],[stan_po_wydobyciu_z_ładunku]]-martianeum4[[#This Row],[ile_zabiera_na_orbite]]</f>
        <v>17.394599999999958</v>
      </c>
    </row>
    <row r="716" spans="1:9" x14ac:dyDescent="0.25">
      <c r="A716" s="1">
        <v>49355</v>
      </c>
      <c r="B716">
        <f t="shared" si="11"/>
        <v>17.394599999999958</v>
      </c>
      <c r="C716" t="s">
        <v>10</v>
      </c>
      <c r="D716">
        <v>12.6</v>
      </c>
      <c r="E716">
        <v>14.4</v>
      </c>
      <c r="F716">
        <f>IF(martianeum4[[#This Row],[zawartosc '[%']]]&gt;=1,martianeum4[[#This Row],[masa '[kg']]]*martianeum4[[#This Row],[zawartosc '[%']]]*0.01,0)</f>
        <v>1.8144</v>
      </c>
      <c r="G716">
        <f>martianeum4[[#This Row],[stan_magazynu '[kg']]]+martianeum4[[#This Row],[ile_kg_materiału_z_ładunku]]</f>
        <v>19.208999999999957</v>
      </c>
      <c r="H716">
        <f>IF(martianeum4[[#This Row],[stan_po_wydobyciu_z_ładunku]]&gt;=100,100,0)</f>
        <v>0</v>
      </c>
      <c r="I716">
        <f>martianeum4[[#This Row],[stan_po_wydobyciu_z_ładunku]]-martianeum4[[#This Row],[ile_zabiera_na_orbite]]</f>
        <v>19.208999999999957</v>
      </c>
    </row>
    <row r="717" spans="1:9" x14ac:dyDescent="0.25">
      <c r="A717" s="1">
        <v>49356</v>
      </c>
      <c r="B717">
        <f t="shared" si="11"/>
        <v>19.208999999999957</v>
      </c>
      <c r="C717" t="s">
        <v>11</v>
      </c>
      <c r="D717">
        <v>14.5</v>
      </c>
      <c r="E717">
        <v>0</v>
      </c>
      <c r="F717">
        <f>IF(martianeum4[[#This Row],[zawartosc '[%']]]&gt;=1,martianeum4[[#This Row],[masa '[kg']]]*martianeum4[[#This Row],[zawartosc '[%']]]*0.01,0)</f>
        <v>0</v>
      </c>
      <c r="G717">
        <f>martianeum4[[#This Row],[stan_magazynu '[kg']]]+martianeum4[[#This Row],[ile_kg_materiału_z_ładunku]]</f>
        <v>19.208999999999957</v>
      </c>
      <c r="H717">
        <f>IF(martianeum4[[#This Row],[stan_po_wydobyciu_z_ładunku]]&gt;=100,100,0)</f>
        <v>0</v>
      </c>
      <c r="I717">
        <f>martianeum4[[#This Row],[stan_po_wydobyciu_z_ładunku]]-martianeum4[[#This Row],[ile_zabiera_na_orbite]]</f>
        <v>19.208999999999957</v>
      </c>
    </row>
    <row r="718" spans="1:9" x14ac:dyDescent="0.25">
      <c r="A718" s="1">
        <v>49357</v>
      </c>
      <c r="B718">
        <f t="shared" si="11"/>
        <v>19.208999999999957</v>
      </c>
      <c r="C718" t="s">
        <v>10</v>
      </c>
      <c r="D718">
        <v>24.7</v>
      </c>
      <c r="E718">
        <v>36</v>
      </c>
      <c r="F718">
        <f>IF(martianeum4[[#This Row],[zawartosc '[%']]]&gt;=1,martianeum4[[#This Row],[masa '[kg']]]*martianeum4[[#This Row],[zawartosc '[%']]]*0.01,0)</f>
        <v>8.8919999999999995</v>
      </c>
      <c r="G718">
        <f>martianeum4[[#This Row],[stan_magazynu '[kg']]]+martianeum4[[#This Row],[ile_kg_materiału_z_ładunku]]</f>
        <v>28.100999999999956</v>
      </c>
      <c r="H718">
        <f>IF(martianeum4[[#This Row],[stan_po_wydobyciu_z_ładunku]]&gt;=100,100,0)</f>
        <v>0</v>
      </c>
      <c r="I718">
        <f>martianeum4[[#This Row],[stan_po_wydobyciu_z_ładunku]]-martianeum4[[#This Row],[ile_zabiera_na_orbite]]</f>
        <v>28.100999999999956</v>
      </c>
    </row>
    <row r="719" spans="1:9" x14ac:dyDescent="0.25">
      <c r="A719" s="1">
        <v>49358</v>
      </c>
      <c r="B719">
        <f t="shared" si="11"/>
        <v>28.100999999999956</v>
      </c>
      <c r="C719" t="s">
        <v>19</v>
      </c>
      <c r="D719">
        <v>17.899999999999999</v>
      </c>
      <c r="E719">
        <v>24.9</v>
      </c>
      <c r="F719">
        <f>IF(martianeum4[[#This Row],[zawartosc '[%']]]&gt;=1,martianeum4[[#This Row],[masa '[kg']]]*martianeum4[[#This Row],[zawartosc '[%']]]*0.01,0)</f>
        <v>4.4570999999999996</v>
      </c>
      <c r="G719">
        <f>martianeum4[[#This Row],[stan_magazynu '[kg']]]+martianeum4[[#This Row],[ile_kg_materiału_z_ładunku]]</f>
        <v>32.558099999999953</v>
      </c>
      <c r="H719">
        <f>IF(martianeum4[[#This Row],[stan_po_wydobyciu_z_ładunku]]&gt;=100,100,0)</f>
        <v>0</v>
      </c>
      <c r="I719">
        <f>martianeum4[[#This Row],[stan_po_wydobyciu_z_ładunku]]-martianeum4[[#This Row],[ile_zabiera_na_orbite]]</f>
        <v>32.558099999999953</v>
      </c>
    </row>
    <row r="720" spans="1:9" x14ac:dyDescent="0.25">
      <c r="A720" s="1">
        <v>49359</v>
      </c>
      <c r="B720">
        <f t="shared" si="11"/>
        <v>32.558099999999953</v>
      </c>
      <c r="C720" t="s">
        <v>14</v>
      </c>
      <c r="D720">
        <v>20.2</v>
      </c>
      <c r="E720">
        <v>2.9</v>
      </c>
      <c r="F720">
        <f>IF(martianeum4[[#This Row],[zawartosc '[%']]]&gt;=1,martianeum4[[#This Row],[masa '[kg']]]*martianeum4[[#This Row],[zawartosc '[%']]]*0.01,0)</f>
        <v>0.58579999999999999</v>
      </c>
      <c r="G720">
        <f>martianeum4[[#This Row],[stan_magazynu '[kg']]]+martianeum4[[#This Row],[ile_kg_materiału_z_ładunku]]</f>
        <v>33.143899999999952</v>
      </c>
      <c r="H720">
        <f>IF(martianeum4[[#This Row],[stan_po_wydobyciu_z_ładunku]]&gt;=100,100,0)</f>
        <v>0</v>
      </c>
      <c r="I720">
        <f>martianeum4[[#This Row],[stan_po_wydobyciu_z_ładunku]]-martianeum4[[#This Row],[ile_zabiera_na_orbite]]</f>
        <v>33.143899999999952</v>
      </c>
    </row>
    <row r="721" spans="1:9" x14ac:dyDescent="0.25">
      <c r="A721" s="1">
        <v>49360</v>
      </c>
      <c r="B721">
        <f t="shared" si="11"/>
        <v>33.143899999999952</v>
      </c>
      <c r="C721" t="s">
        <v>8</v>
      </c>
      <c r="D721">
        <v>13.4</v>
      </c>
      <c r="E721">
        <v>1.7</v>
      </c>
      <c r="F721">
        <f>IF(martianeum4[[#This Row],[zawartosc '[%']]]&gt;=1,martianeum4[[#This Row],[masa '[kg']]]*martianeum4[[#This Row],[zawartosc '[%']]]*0.01,0)</f>
        <v>0.2278</v>
      </c>
      <c r="G721">
        <f>martianeum4[[#This Row],[stan_magazynu '[kg']]]+martianeum4[[#This Row],[ile_kg_materiału_z_ładunku]]</f>
        <v>33.371699999999954</v>
      </c>
      <c r="H721">
        <f>IF(martianeum4[[#This Row],[stan_po_wydobyciu_z_ładunku]]&gt;=100,100,0)</f>
        <v>0</v>
      </c>
      <c r="I721">
        <f>martianeum4[[#This Row],[stan_po_wydobyciu_z_ładunku]]-martianeum4[[#This Row],[ile_zabiera_na_orbite]]</f>
        <v>33.371699999999954</v>
      </c>
    </row>
    <row r="722" spans="1:9" x14ac:dyDescent="0.25">
      <c r="A722" s="1">
        <v>49361</v>
      </c>
      <c r="B722">
        <f t="shared" si="11"/>
        <v>33.371699999999954</v>
      </c>
      <c r="C722" t="s">
        <v>17</v>
      </c>
      <c r="D722">
        <v>12.2</v>
      </c>
      <c r="E722">
        <v>6</v>
      </c>
      <c r="F722">
        <f>IF(martianeum4[[#This Row],[zawartosc '[%']]]&gt;=1,martianeum4[[#This Row],[masa '[kg']]]*martianeum4[[#This Row],[zawartosc '[%']]]*0.01,0)</f>
        <v>0.73199999999999987</v>
      </c>
      <c r="G722">
        <f>martianeum4[[#This Row],[stan_magazynu '[kg']]]+martianeum4[[#This Row],[ile_kg_materiału_z_ładunku]]</f>
        <v>34.103699999999954</v>
      </c>
      <c r="H722">
        <f>IF(martianeum4[[#This Row],[stan_po_wydobyciu_z_ładunku]]&gt;=100,100,0)</f>
        <v>0</v>
      </c>
      <c r="I722">
        <f>martianeum4[[#This Row],[stan_po_wydobyciu_z_ładunku]]-martianeum4[[#This Row],[ile_zabiera_na_orbite]]</f>
        <v>34.103699999999954</v>
      </c>
    </row>
    <row r="723" spans="1:9" x14ac:dyDescent="0.25">
      <c r="A723" s="1">
        <v>49362</v>
      </c>
      <c r="B723">
        <f t="shared" si="11"/>
        <v>34.103699999999954</v>
      </c>
      <c r="C723" t="s">
        <v>30</v>
      </c>
      <c r="D723">
        <v>29.8</v>
      </c>
      <c r="E723">
        <v>0.4</v>
      </c>
      <c r="F723">
        <f>IF(martianeum4[[#This Row],[zawartosc '[%']]]&gt;=1,martianeum4[[#This Row],[masa '[kg']]]*martianeum4[[#This Row],[zawartosc '[%']]]*0.01,0)</f>
        <v>0</v>
      </c>
      <c r="G723">
        <f>martianeum4[[#This Row],[stan_magazynu '[kg']]]+martianeum4[[#This Row],[ile_kg_materiału_z_ładunku]]</f>
        <v>34.103699999999954</v>
      </c>
      <c r="H723">
        <f>IF(martianeum4[[#This Row],[stan_po_wydobyciu_z_ładunku]]&gt;=100,100,0)</f>
        <v>0</v>
      </c>
      <c r="I723">
        <f>martianeum4[[#This Row],[stan_po_wydobyciu_z_ładunku]]-martianeum4[[#This Row],[ile_zabiera_na_orbite]]</f>
        <v>34.103699999999954</v>
      </c>
    </row>
    <row r="724" spans="1:9" x14ac:dyDescent="0.25">
      <c r="A724" s="1">
        <v>49363</v>
      </c>
      <c r="B724">
        <f t="shared" si="11"/>
        <v>34.103699999999954</v>
      </c>
      <c r="C724" t="s">
        <v>19</v>
      </c>
      <c r="D724">
        <v>16.100000000000001</v>
      </c>
      <c r="E724">
        <v>28.7</v>
      </c>
      <c r="F724">
        <f>IF(martianeum4[[#This Row],[zawartosc '[%']]]&gt;=1,martianeum4[[#This Row],[masa '[kg']]]*martianeum4[[#This Row],[zawartosc '[%']]]*0.01,0)</f>
        <v>4.6207000000000003</v>
      </c>
      <c r="G724">
        <f>martianeum4[[#This Row],[stan_magazynu '[kg']]]+martianeum4[[#This Row],[ile_kg_materiału_z_ładunku]]</f>
        <v>38.724399999999953</v>
      </c>
      <c r="H724">
        <f>IF(martianeum4[[#This Row],[stan_po_wydobyciu_z_ładunku]]&gt;=100,100,0)</f>
        <v>0</v>
      </c>
      <c r="I724">
        <f>martianeum4[[#This Row],[stan_po_wydobyciu_z_ładunku]]-martianeum4[[#This Row],[ile_zabiera_na_orbite]]</f>
        <v>38.724399999999953</v>
      </c>
    </row>
    <row r="725" spans="1:9" x14ac:dyDescent="0.25">
      <c r="A725" s="1">
        <v>49364</v>
      </c>
      <c r="B725">
        <f t="shared" si="11"/>
        <v>38.724399999999953</v>
      </c>
      <c r="C725" t="s">
        <v>10</v>
      </c>
      <c r="D725">
        <v>18.8</v>
      </c>
      <c r="E725">
        <v>0</v>
      </c>
      <c r="F725">
        <f>IF(martianeum4[[#This Row],[zawartosc '[%']]]&gt;=1,martianeum4[[#This Row],[masa '[kg']]]*martianeum4[[#This Row],[zawartosc '[%']]]*0.01,0)</f>
        <v>0</v>
      </c>
      <c r="G725">
        <f>martianeum4[[#This Row],[stan_magazynu '[kg']]]+martianeum4[[#This Row],[ile_kg_materiału_z_ładunku]]</f>
        <v>38.724399999999953</v>
      </c>
      <c r="H725">
        <f>IF(martianeum4[[#This Row],[stan_po_wydobyciu_z_ładunku]]&gt;=100,100,0)</f>
        <v>0</v>
      </c>
      <c r="I725">
        <f>martianeum4[[#This Row],[stan_po_wydobyciu_z_ładunku]]-martianeum4[[#This Row],[ile_zabiera_na_orbite]]</f>
        <v>38.724399999999953</v>
      </c>
    </row>
    <row r="726" spans="1:9" x14ac:dyDescent="0.25">
      <c r="A726" s="1">
        <v>49365</v>
      </c>
      <c r="B726">
        <f t="shared" si="11"/>
        <v>38.724399999999953</v>
      </c>
      <c r="C726" t="s">
        <v>15</v>
      </c>
      <c r="D726">
        <v>17.100000000000001</v>
      </c>
      <c r="E726">
        <v>0</v>
      </c>
      <c r="F726">
        <f>IF(martianeum4[[#This Row],[zawartosc '[%']]]&gt;=1,martianeum4[[#This Row],[masa '[kg']]]*martianeum4[[#This Row],[zawartosc '[%']]]*0.01,0)</f>
        <v>0</v>
      </c>
      <c r="G726">
        <f>martianeum4[[#This Row],[stan_magazynu '[kg']]]+martianeum4[[#This Row],[ile_kg_materiału_z_ładunku]]</f>
        <v>38.724399999999953</v>
      </c>
      <c r="H726">
        <f>IF(martianeum4[[#This Row],[stan_po_wydobyciu_z_ładunku]]&gt;=100,100,0)</f>
        <v>0</v>
      </c>
      <c r="I726">
        <f>martianeum4[[#This Row],[stan_po_wydobyciu_z_ładunku]]-martianeum4[[#This Row],[ile_zabiera_na_orbite]]</f>
        <v>38.724399999999953</v>
      </c>
    </row>
    <row r="727" spans="1:9" x14ac:dyDescent="0.25">
      <c r="A727" s="1">
        <v>49366</v>
      </c>
      <c r="B727">
        <f t="shared" si="11"/>
        <v>38.724399999999953</v>
      </c>
      <c r="C727" t="s">
        <v>9</v>
      </c>
      <c r="D727">
        <v>11.7</v>
      </c>
      <c r="E727">
        <v>7.7</v>
      </c>
      <c r="F727">
        <f>IF(martianeum4[[#This Row],[zawartosc '[%']]]&gt;=1,martianeum4[[#This Row],[masa '[kg']]]*martianeum4[[#This Row],[zawartosc '[%']]]*0.01,0)</f>
        <v>0.90090000000000003</v>
      </c>
      <c r="G727">
        <f>martianeum4[[#This Row],[stan_magazynu '[kg']]]+martianeum4[[#This Row],[ile_kg_materiału_z_ładunku]]</f>
        <v>39.625299999999953</v>
      </c>
      <c r="H727">
        <f>IF(martianeum4[[#This Row],[stan_po_wydobyciu_z_ładunku]]&gt;=100,100,0)</f>
        <v>0</v>
      </c>
      <c r="I727">
        <f>martianeum4[[#This Row],[stan_po_wydobyciu_z_ładunku]]-martianeum4[[#This Row],[ile_zabiera_na_orbite]]</f>
        <v>39.625299999999953</v>
      </c>
    </row>
    <row r="728" spans="1:9" x14ac:dyDescent="0.25">
      <c r="A728" s="1">
        <v>49367</v>
      </c>
      <c r="B728">
        <f t="shared" si="11"/>
        <v>39.625299999999953</v>
      </c>
      <c r="C728" t="s">
        <v>18</v>
      </c>
      <c r="D728">
        <v>25.4</v>
      </c>
      <c r="E728">
        <v>14.2</v>
      </c>
      <c r="F728">
        <f>IF(martianeum4[[#This Row],[zawartosc '[%']]]&gt;=1,martianeum4[[#This Row],[masa '[kg']]]*martianeum4[[#This Row],[zawartosc '[%']]]*0.01,0)</f>
        <v>3.6067999999999998</v>
      </c>
      <c r="G728">
        <f>martianeum4[[#This Row],[stan_magazynu '[kg']]]+martianeum4[[#This Row],[ile_kg_materiału_z_ładunku]]</f>
        <v>43.232099999999953</v>
      </c>
      <c r="H728">
        <f>IF(martianeum4[[#This Row],[stan_po_wydobyciu_z_ładunku]]&gt;=100,100,0)</f>
        <v>0</v>
      </c>
      <c r="I728">
        <f>martianeum4[[#This Row],[stan_po_wydobyciu_z_ładunku]]-martianeum4[[#This Row],[ile_zabiera_na_orbite]]</f>
        <v>43.232099999999953</v>
      </c>
    </row>
    <row r="729" spans="1:9" x14ac:dyDescent="0.25">
      <c r="A729" s="1">
        <v>49368</v>
      </c>
      <c r="B729">
        <f t="shared" si="11"/>
        <v>43.232099999999953</v>
      </c>
      <c r="C729" t="s">
        <v>22</v>
      </c>
      <c r="D729">
        <v>12.6</v>
      </c>
      <c r="E729">
        <v>9</v>
      </c>
      <c r="F729">
        <f>IF(martianeum4[[#This Row],[zawartosc '[%']]]&gt;=1,martianeum4[[#This Row],[masa '[kg']]]*martianeum4[[#This Row],[zawartosc '[%']]]*0.01,0)</f>
        <v>1.1339999999999999</v>
      </c>
      <c r="G729">
        <f>martianeum4[[#This Row],[stan_magazynu '[kg']]]+martianeum4[[#This Row],[ile_kg_materiału_z_ładunku]]</f>
        <v>44.366099999999953</v>
      </c>
      <c r="H729">
        <f>IF(martianeum4[[#This Row],[stan_po_wydobyciu_z_ładunku]]&gt;=100,100,0)</f>
        <v>0</v>
      </c>
      <c r="I729">
        <f>martianeum4[[#This Row],[stan_po_wydobyciu_z_ładunku]]-martianeum4[[#This Row],[ile_zabiera_na_orbite]]</f>
        <v>44.366099999999953</v>
      </c>
    </row>
    <row r="730" spans="1:9" x14ac:dyDescent="0.25">
      <c r="A730" s="1">
        <v>49369</v>
      </c>
      <c r="B730">
        <f t="shared" si="11"/>
        <v>44.366099999999953</v>
      </c>
      <c r="C730" t="s">
        <v>10</v>
      </c>
      <c r="D730">
        <v>15.8</v>
      </c>
      <c r="E730">
        <v>0</v>
      </c>
      <c r="F730">
        <f>IF(martianeum4[[#This Row],[zawartosc '[%']]]&gt;=1,martianeum4[[#This Row],[masa '[kg']]]*martianeum4[[#This Row],[zawartosc '[%']]]*0.01,0)</f>
        <v>0</v>
      </c>
      <c r="G730">
        <f>martianeum4[[#This Row],[stan_magazynu '[kg']]]+martianeum4[[#This Row],[ile_kg_materiału_z_ładunku]]</f>
        <v>44.366099999999953</v>
      </c>
      <c r="H730">
        <f>IF(martianeum4[[#This Row],[stan_po_wydobyciu_z_ładunku]]&gt;=100,100,0)</f>
        <v>0</v>
      </c>
      <c r="I730">
        <f>martianeum4[[#This Row],[stan_po_wydobyciu_z_ładunku]]-martianeum4[[#This Row],[ile_zabiera_na_orbite]]</f>
        <v>44.366099999999953</v>
      </c>
    </row>
    <row r="731" spans="1:9" x14ac:dyDescent="0.25">
      <c r="A731" s="1">
        <v>49370</v>
      </c>
      <c r="B731">
        <f t="shared" si="11"/>
        <v>44.366099999999953</v>
      </c>
      <c r="C731" t="s">
        <v>18</v>
      </c>
      <c r="D731">
        <v>24.7</v>
      </c>
      <c r="E731">
        <v>13.9</v>
      </c>
      <c r="F731">
        <f>IF(martianeum4[[#This Row],[zawartosc '[%']]]&gt;=1,martianeum4[[#This Row],[masa '[kg']]]*martianeum4[[#This Row],[zawartosc '[%']]]*0.01,0)</f>
        <v>3.4333</v>
      </c>
      <c r="G731">
        <f>martianeum4[[#This Row],[stan_magazynu '[kg']]]+martianeum4[[#This Row],[ile_kg_materiału_z_ładunku]]</f>
        <v>47.799399999999956</v>
      </c>
      <c r="H731">
        <f>IF(martianeum4[[#This Row],[stan_po_wydobyciu_z_ładunku]]&gt;=100,100,0)</f>
        <v>0</v>
      </c>
      <c r="I731">
        <f>martianeum4[[#This Row],[stan_po_wydobyciu_z_ładunku]]-martianeum4[[#This Row],[ile_zabiera_na_orbite]]</f>
        <v>47.799399999999956</v>
      </c>
    </row>
    <row r="732" spans="1:9" x14ac:dyDescent="0.25">
      <c r="A732" s="1">
        <v>49371</v>
      </c>
      <c r="B732">
        <f t="shared" si="11"/>
        <v>47.799399999999956</v>
      </c>
      <c r="C732" t="s">
        <v>27</v>
      </c>
      <c r="D732">
        <v>26.7</v>
      </c>
      <c r="E732">
        <v>0</v>
      </c>
      <c r="F732">
        <f>IF(martianeum4[[#This Row],[zawartosc '[%']]]&gt;=1,martianeum4[[#This Row],[masa '[kg']]]*martianeum4[[#This Row],[zawartosc '[%']]]*0.01,0)</f>
        <v>0</v>
      </c>
      <c r="G732">
        <f>martianeum4[[#This Row],[stan_magazynu '[kg']]]+martianeum4[[#This Row],[ile_kg_materiału_z_ładunku]]</f>
        <v>47.799399999999956</v>
      </c>
      <c r="H732">
        <f>IF(martianeum4[[#This Row],[stan_po_wydobyciu_z_ładunku]]&gt;=100,100,0)</f>
        <v>0</v>
      </c>
      <c r="I732">
        <f>martianeum4[[#This Row],[stan_po_wydobyciu_z_ładunku]]-martianeum4[[#This Row],[ile_zabiera_na_orbite]]</f>
        <v>47.799399999999956</v>
      </c>
    </row>
    <row r="733" spans="1:9" x14ac:dyDescent="0.25">
      <c r="A733" s="1">
        <v>49372</v>
      </c>
      <c r="B733">
        <f t="shared" si="11"/>
        <v>47.799399999999956</v>
      </c>
      <c r="C733" t="s">
        <v>19</v>
      </c>
      <c r="D733">
        <v>21.2</v>
      </c>
      <c r="E733">
        <v>5.3</v>
      </c>
      <c r="F733">
        <f>IF(martianeum4[[#This Row],[zawartosc '[%']]]&gt;=1,martianeum4[[#This Row],[masa '[kg']]]*martianeum4[[#This Row],[zawartosc '[%']]]*0.01,0)</f>
        <v>1.1235999999999999</v>
      </c>
      <c r="G733">
        <f>martianeum4[[#This Row],[stan_magazynu '[kg']]]+martianeum4[[#This Row],[ile_kg_materiału_z_ładunku]]</f>
        <v>48.922999999999959</v>
      </c>
      <c r="H733">
        <f>IF(martianeum4[[#This Row],[stan_po_wydobyciu_z_ładunku]]&gt;=100,100,0)</f>
        <v>0</v>
      </c>
      <c r="I733">
        <f>martianeum4[[#This Row],[stan_po_wydobyciu_z_ładunku]]-martianeum4[[#This Row],[ile_zabiera_na_orbite]]</f>
        <v>48.922999999999959</v>
      </c>
    </row>
    <row r="734" spans="1:9" x14ac:dyDescent="0.25">
      <c r="A734" s="1">
        <v>49373</v>
      </c>
      <c r="B734">
        <f t="shared" si="11"/>
        <v>48.922999999999959</v>
      </c>
      <c r="C734" t="s">
        <v>6</v>
      </c>
      <c r="D734">
        <v>10.4</v>
      </c>
      <c r="E734">
        <v>8.6</v>
      </c>
      <c r="F734">
        <f>IF(martianeum4[[#This Row],[zawartosc '[%']]]&gt;=1,martianeum4[[#This Row],[masa '[kg']]]*martianeum4[[#This Row],[zawartosc '[%']]]*0.01,0)</f>
        <v>0.89439999999999997</v>
      </c>
      <c r="G734">
        <f>martianeum4[[#This Row],[stan_magazynu '[kg']]]+martianeum4[[#This Row],[ile_kg_materiału_z_ładunku]]</f>
        <v>49.817399999999957</v>
      </c>
      <c r="H734">
        <f>IF(martianeum4[[#This Row],[stan_po_wydobyciu_z_ładunku]]&gt;=100,100,0)</f>
        <v>0</v>
      </c>
      <c r="I734">
        <f>martianeum4[[#This Row],[stan_po_wydobyciu_z_ładunku]]-martianeum4[[#This Row],[ile_zabiera_na_orbite]]</f>
        <v>49.817399999999957</v>
      </c>
    </row>
    <row r="735" spans="1:9" x14ac:dyDescent="0.25">
      <c r="A735" s="1">
        <v>49374</v>
      </c>
      <c r="B735">
        <f t="shared" si="11"/>
        <v>49.817399999999957</v>
      </c>
      <c r="C735" t="s">
        <v>26</v>
      </c>
      <c r="D735">
        <v>25.1</v>
      </c>
      <c r="E735">
        <v>3.3</v>
      </c>
      <c r="F735">
        <f>IF(martianeum4[[#This Row],[zawartosc '[%']]]&gt;=1,martianeum4[[#This Row],[masa '[kg']]]*martianeum4[[#This Row],[zawartosc '[%']]]*0.01,0)</f>
        <v>0.82830000000000004</v>
      </c>
      <c r="G735">
        <f>martianeum4[[#This Row],[stan_magazynu '[kg']]]+martianeum4[[#This Row],[ile_kg_materiału_z_ładunku]]</f>
        <v>50.645699999999955</v>
      </c>
      <c r="H735">
        <f>IF(martianeum4[[#This Row],[stan_po_wydobyciu_z_ładunku]]&gt;=100,100,0)</f>
        <v>0</v>
      </c>
      <c r="I735">
        <f>martianeum4[[#This Row],[stan_po_wydobyciu_z_ładunku]]-martianeum4[[#This Row],[ile_zabiera_na_orbite]]</f>
        <v>50.645699999999955</v>
      </c>
    </row>
    <row r="736" spans="1:9" x14ac:dyDescent="0.25">
      <c r="A736" s="1">
        <v>49375</v>
      </c>
      <c r="B736">
        <f t="shared" si="11"/>
        <v>50.645699999999955</v>
      </c>
      <c r="C736" t="s">
        <v>19</v>
      </c>
      <c r="D736">
        <v>27.8</v>
      </c>
      <c r="E736">
        <v>20.9</v>
      </c>
      <c r="F736">
        <f>IF(martianeum4[[#This Row],[zawartosc '[%']]]&gt;=1,martianeum4[[#This Row],[masa '[kg']]]*martianeum4[[#This Row],[zawartosc '[%']]]*0.01,0)</f>
        <v>5.8102</v>
      </c>
      <c r="G736">
        <f>martianeum4[[#This Row],[stan_magazynu '[kg']]]+martianeum4[[#This Row],[ile_kg_materiału_z_ładunku]]</f>
        <v>56.455899999999957</v>
      </c>
      <c r="H736">
        <f>IF(martianeum4[[#This Row],[stan_po_wydobyciu_z_ładunku]]&gt;=100,100,0)</f>
        <v>0</v>
      </c>
      <c r="I736">
        <f>martianeum4[[#This Row],[stan_po_wydobyciu_z_ładunku]]-martianeum4[[#This Row],[ile_zabiera_na_orbite]]</f>
        <v>56.455899999999957</v>
      </c>
    </row>
    <row r="737" spans="1:9" x14ac:dyDescent="0.25">
      <c r="A737" s="1">
        <v>49376</v>
      </c>
      <c r="B737">
        <f t="shared" si="11"/>
        <v>56.455899999999957</v>
      </c>
      <c r="C737" t="s">
        <v>11</v>
      </c>
      <c r="D737">
        <v>26.1</v>
      </c>
      <c r="E737">
        <v>0</v>
      </c>
      <c r="F737">
        <f>IF(martianeum4[[#This Row],[zawartosc '[%']]]&gt;=1,martianeum4[[#This Row],[masa '[kg']]]*martianeum4[[#This Row],[zawartosc '[%']]]*0.01,0)</f>
        <v>0</v>
      </c>
      <c r="G737">
        <f>martianeum4[[#This Row],[stan_magazynu '[kg']]]+martianeum4[[#This Row],[ile_kg_materiału_z_ładunku]]</f>
        <v>56.455899999999957</v>
      </c>
      <c r="H737">
        <f>IF(martianeum4[[#This Row],[stan_po_wydobyciu_z_ładunku]]&gt;=100,100,0)</f>
        <v>0</v>
      </c>
      <c r="I737">
        <f>martianeum4[[#This Row],[stan_po_wydobyciu_z_ładunku]]-martianeum4[[#This Row],[ile_zabiera_na_orbite]]</f>
        <v>56.455899999999957</v>
      </c>
    </row>
    <row r="738" spans="1:9" x14ac:dyDescent="0.25">
      <c r="A738" s="1">
        <v>49377</v>
      </c>
      <c r="B738">
        <f t="shared" si="11"/>
        <v>56.455899999999957</v>
      </c>
      <c r="C738" t="s">
        <v>13</v>
      </c>
      <c r="D738">
        <v>18.3</v>
      </c>
      <c r="E738">
        <v>7.8</v>
      </c>
      <c r="F738">
        <f>IF(martianeum4[[#This Row],[zawartosc '[%']]]&gt;=1,martianeum4[[#This Row],[masa '[kg']]]*martianeum4[[#This Row],[zawartosc '[%']]]*0.01,0)</f>
        <v>1.4274000000000002</v>
      </c>
      <c r="G738">
        <f>martianeum4[[#This Row],[stan_magazynu '[kg']]]+martianeum4[[#This Row],[ile_kg_materiału_z_ładunku]]</f>
        <v>57.883299999999956</v>
      </c>
      <c r="H738">
        <f>IF(martianeum4[[#This Row],[stan_po_wydobyciu_z_ładunku]]&gt;=100,100,0)</f>
        <v>0</v>
      </c>
      <c r="I738">
        <f>martianeum4[[#This Row],[stan_po_wydobyciu_z_ładunku]]-martianeum4[[#This Row],[ile_zabiera_na_orbite]]</f>
        <v>57.883299999999956</v>
      </c>
    </row>
    <row r="739" spans="1:9" x14ac:dyDescent="0.25">
      <c r="A739" s="1">
        <v>49378</v>
      </c>
      <c r="B739">
        <f t="shared" si="11"/>
        <v>57.883299999999956</v>
      </c>
      <c r="C739" t="s">
        <v>11</v>
      </c>
      <c r="D739">
        <v>16.3</v>
      </c>
      <c r="E739">
        <v>0</v>
      </c>
      <c r="F739">
        <f>IF(martianeum4[[#This Row],[zawartosc '[%']]]&gt;=1,martianeum4[[#This Row],[masa '[kg']]]*martianeum4[[#This Row],[zawartosc '[%']]]*0.01,0)</f>
        <v>0</v>
      </c>
      <c r="G739">
        <f>martianeum4[[#This Row],[stan_magazynu '[kg']]]+martianeum4[[#This Row],[ile_kg_materiału_z_ładunku]]</f>
        <v>57.883299999999956</v>
      </c>
      <c r="H739">
        <f>IF(martianeum4[[#This Row],[stan_po_wydobyciu_z_ładunku]]&gt;=100,100,0)</f>
        <v>0</v>
      </c>
      <c r="I739">
        <f>martianeum4[[#This Row],[stan_po_wydobyciu_z_ładunku]]-martianeum4[[#This Row],[ile_zabiera_na_orbite]]</f>
        <v>57.883299999999956</v>
      </c>
    </row>
    <row r="740" spans="1:9" x14ac:dyDescent="0.25">
      <c r="A740" s="1">
        <v>49379</v>
      </c>
      <c r="B740">
        <f t="shared" si="11"/>
        <v>57.883299999999956</v>
      </c>
      <c r="C740" t="s">
        <v>11</v>
      </c>
      <c r="D740">
        <v>17.2</v>
      </c>
      <c r="E740">
        <v>12.5</v>
      </c>
      <c r="F740">
        <f>IF(martianeum4[[#This Row],[zawartosc '[%']]]&gt;=1,martianeum4[[#This Row],[masa '[kg']]]*martianeum4[[#This Row],[zawartosc '[%']]]*0.01,0)</f>
        <v>2.15</v>
      </c>
      <c r="G740">
        <f>martianeum4[[#This Row],[stan_magazynu '[kg']]]+martianeum4[[#This Row],[ile_kg_materiału_z_ładunku]]</f>
        <v>60.033299999999954</v>
      </c>
      <c r="H740">
        <f>IF(martianeum4[[#This Row],[stan_po_wydobyciu_z_ładunku]]&gt;=100,100,0)</f>
        <v>0</v>
      </c>
      <c r="I740">
        <f>martianeum4[[#This Row],[stan_po_wydobyciu_z_ładunku]]-martianeum4[[#This Row],[ile_zabiera_na_orbite]]</f>
        <v>60.033299999999954</v>
      </c>
    </row>
    <row r="741" spans="1:9" x14ac:dyDescent="0.25">
      <c r="A741" s="1">
        <v>49380</v>
      </c>
      <c r="B741">
        <f t="shared" si="11"/>
        <v>60.033299999999954</v>
      </c>
      <c r="C741" t="s">
        <v>24</v>
      </c>
      <c r="D741">
        <v>22.1</v>
      </c>
      <c r="E741">
        <v>3.7</v>
      </c>
      <c r="F741">
        <f>IF(martianeum4[[#This Row],[zawartosc '[%']]]&gt;=1,martianeum4[[#This Row],[masa '[kg']]]*martianeum4[[#This Row],[zawartosc '[%']]]*0.01,0)</f>
        <v>0.81770000000000009</v>
      </c>
      <c r="G741">
        <f>martianeum4[[#This Row],[stan_magazynu '[kg']]]+martianeum4[[#This Row],[ile_kg_materiału_z_ładunku]]</f>
        <v>60.850999999999956</v>
      </c>
      <c r="H741">
        <f>IF(martianeum4[[#This Row],[stan_po_wydobyciu_z_ładunku]]&gt;=100,100,0)</f>
        <v>0</v>
      </c>
      <c r="I741">
        <f>martianeum4[[#This Row],[stan_po_wydobyciu_z_ładunku]]-martianeum4[[#This Row],[ile_zabiera_na_orbite]]</f>
        <v>60.850999999999956</v>
      </c>
    </row>
    <row r="742" spans="1:9" x14ac:dyDescent="0.25">
      <c r="A742" s="1">
        <v>49381</v>
      </c>
      <c r="B742">
        <f t="shared" si="11"/>
        <v>60.850999999999956</v>
      </c>
      <c r="C742" t="s">
        <v>23</v>
      </c>
      <c r="D742">
        <v>18.8</v>
      </c>
      <c r="E742">
        <v>0</v>
      </c>
      <c r="F742">
        <f>IF(martianeum4[[#This Row],[zawartosc '[%']]]&gt;=1,martianeum4[[#This Row],[masa '[kg']]]*martianeum4[[#This Row],[zawartosc '[%']]]*0.01,0)</f>
        <v>0</v>
      </c>
      <c r="G742">
        <f>martianeum4[[#This Row],[stan_magazynu '[kg']]]+martianeum4[[#This Row],[ile_kg_materiału_z_ładunku]]</f>
        <v>60.850999999999956</v>
      </c>
      <c r="H742">
        <f>IF(martianeum4[[#This Row],[stan_po_wydobyciu_z_ładunku]]&gt;=100,100,0)</f>
        <v>0</v>
      </c>
      <c r="I742">
        <f>martianeum4[[#This Row],[stan_po_wydobyciu_z_ładunku]]-martianeum4[[#This Row],[ile_zabiera_na_orbite]]</f>
        <v>60.850999999999956</v>
      </c>
    </row>
    <row r="743" spans="1:9" x14ac:dyDescent="0.25">
      <c r="A743" s="1">
        <v>49382</v>
      </c>
      <c r="B743">
        <f t="shared" si="11"/>
        <v>60.850999999999956</v>
      </c>
      <c r="C743" t="s">
        <v>18</v>
      </c>
      <c r="D743">
        <v>12.3</v>
      </c>
      <c r="E743">
        <v>7.1</v>
      </c>
      <c r="F743">
        <f>IF(martianeum4[[#This Row],[zawartosc '[%']]]&gt;=1,martianeum4[[#This Row],[masa '[kg']]]*martianeum4[[#This Row],[zawartosc '[%']]]*0.01,0)</f>
        <v>0.87329999999999997</v>
      </c>
      <c r="G743">
        <f>martianeum4[[#This Row],[stan_magazynu '[kg']]]+martianeum4[[#This Row],[ile_kg_materiału_z_ładunku]]</f>
        <v>61.724299999999957</v>
      </c>
      <c r="H743">
        <f>IF(martianeum4[[#This Row],[stan_po_wydobyciu_z_ładunku]]&gt;=100,100,0)</f>
        <v>0</v>
      </c>
      <c r="I743">
        <f>martianeum4[[#This Row],[stan_po_wydobyciu_z_ładunku]]-martianeum4[[#This Row],[ile_zabiera_na_orbite]]</f>
        <v>61.724299999999957</v>
      </c>
    </row>
    <row r="744" spans="1:9" x14ac:dyDescent="0.25">
      <c r="A744" s="1">
        <v>49383</v>
      </c>
      <c r="B744">
        <f t="shared" si="11"/>
        <v>61.724299999999957</v>
      </c>
      <c r="C744" t="s">
        <v>10</v>
      </c>
      <c r="D744">
        <v>27.5</v>
      </c>
      <c r="E744">
        <v>34.299999999999997</v>
      </c>
      <c r="F744">
        <f>IF(martianeum4[[#This Row],[zawartosc '[%']]]&gt;=1,martianeum4[[#This Row],[masa '[kg']]]*martianeum4[[#This Row],[zawartosc '[%']]]*0.01,0)</f>
        <v>9.4324999999999992</v>
      </c>
      <c r="G744">
        <f>martianeum4[[#This Row],[stan_magazynu '[kg']]]+martianeum4[[#This Row],[ile_kg_materiału_z_ładunku]]</f>
        <v>71.156799999999961</v>
      </c>
      <c r="H744">
        <f>IF(martianeum4[[#This Row],[stan_po_wydobyciu_z_ładunku]]&gt;=100,100,0)</f>
        <v>0</v>
      </c>
      <c r="I744">
        <f>martianeum4[[#This Row],[stan_po_wydobyciu_z_ładunku]]-martianeum4[[#This Row],[ile_zabiera_na_orbite]]</f>
        <v>71.156799999999961</v>
      </c>
    </row>
    <row r="745" spans="1:9" x14ac:dyDescent="0.25">
      <c r="A745" s="1">
        <v>49384</v>
      </c>
      <c r="B745">
        <f t="shared" si="11"/>
        <v>71.156799999999961</v>
      </c>
      <c r="C745" t="s">
        <v>18</v>
      </c>
      <c r="D745">
        <v>23.1</v>
      </c>
      <c r="E745">
        <v>0</v>
      </c>
      <c r="F745">
        <f>IF(martianeum4[[#This Row],[zawartosc '[%']]]&gt;=1,martianeum4[[#This Row],[masa '[kg']]]*martianeum4[[#This Row],[zawartosc '[%']]]*0.01,0)</f>
        <v>0</v>
      </c>
      <c r="G745">
        <f>martianeum4[[#This Row],[stan_magazynu '[kg']]]+martianeum4[[#This Row],[ile_kg_materiału_z_ładunku]]</f>
        <v>71.156799999999961</v>
      </c>
      <c r="H745">
        <f>IF(martianeum4[[#This Row],[stan_po_wydobyciu_z_ładunku]]&gt;=100,100,0)</f>
        <v>0</v>
      </c>
      <c r="I745">
        <f>martianeum4[[#This Row],[stan_po_wydobyciu_z_ładunku]]-martianeum4[[#This Row],[ile_zabiera_na_orbite]]</f>
        <v>71.156799999999961</v>
      </c>
    </row>
    <row r="746" spans="1:9" x14ac:dyDescent="0.25">
      <c r="A746" s="1">
        <v>49385</v>
      </c>
      <c r="B746">
        <f t="shared" si="11"/>
        <v>71.156799999999961</v>
      </c>
      <c r="C746" t="s">
        <v>11</v>
      </c>
      <c r="D746">
        <v>21.3</v>
      </c>
      <c r="E746">
        <v>0</v>
      </c>
      <c r="F746">
        <f>IF(martianeum4[[#This Row],[zawartosc '[%']]]&gt;=1,martianeum4[[#This Row],[masa '[kg']]]*martianeum4[[#This Row],[zawartosc '[%']]]*0.01,0)</f>
        <v>0</v>
      </c>
      <c r="G746">
        <f>martianeum4[[#This Row],[stan_magazynu '[kg']]]+martianeum4[[#This Row],[ile_kg_materiału_z_ładunku]]</f>
        <v>71.156799999999961</v>
      </c>
      <c r="H746">
        <f>IF(martianeum4[[#This Row],[stan_po_wydobyciu_z_ładunku]]&gt;=100,100,0)</f>
        <v>0</v>
      </c>
      <c r="I746">
        <f>martianeum4[[#This Row],[stan_po_wydobyciu_z_ładunku]]-martianeum4[[#This Row],[ile_zabiera_na_orbite]]</f>
        <v>71.156799999999961</v>
      </c>
    </row>
    <row r="747" spans="1:9" x14ac:dyDescent="0.25">
      <c r="A747" s="1">
        <v>49386</v>
      </c>
      <c r="B747">
        <f t="shared" si="11"/>
        <v>71.156799999999961</v>
      </c>
      <c r="C747" t="s">
        <v>26</v>
      </c>
      <c r="D747">
        <v>13.8</v>
      </c>
      <c r="E747">
        <v>5.9</v>
      </c>
      <c r="F747">
        <f>IF(martianeum4[[#This Row],[zawartosc '[%']]]&gt;=1,martianeum4[[#This Row],[masa '[kg']]]*martianeum4[[#This Row],[zawartosc '[%']]]*0.01,0)</f>
        <v>0.81420000000000015</v>
      </c>
      <c r="G747">
        <f>martianeum4[[#This Row],[stan_magazynu '[kg']]]+martianeum4[[#This Row],[ile_kg_materiału_z_ładunku]]</f>
        <v>71.970999999999961</v>
      </c>
      <c r="H747">
        <f>IF(martianeum4[[#This Row],[stan_po_wydobyciu_z_ładunku]]&gt;=100,100,0)</f>
        <v>0</v>
      </c>
      <c r="I747">
        <f>martianeum4[[#This Row],[stan_po_wydobyciu_z_ładunku]]-martianeum4[[#This Row],[ile_zabiera_na_orbite]]</f>
        <v>71.970999999999961</v>
      </c>
    </row>
    <row r="748" spans="1:9" x14ac:dyDescent="0.25">
      <c r="A748" s="1">
        <v>49387</v>
      </c>
      <c r="B748">
        <f t="shared" si="11"/>
        <v>71.970999999999961</v>
      </c>
      <c r="C748" t="s">
        <v>13</v>
      </c>
      <c r="D748">
        <v>20</v>
      </c>
      <c r="E748">
        <v>16</v>
      </c>
      <c r="F748">
        <f>IF(martianeum4[[#This Row],[zawartosc '[%']]]&gt;=1,martianeum4[[#This Row],[masa '[kg']]]*martianeum4[[#This Row],[zawartosc '[%']]]*0.01,0)</f>
        <v>3.2</v>
      </c>
      <c r="G748">
        <f>martianeum4[[#This Row],[stan_magazynu '[kg']]]+martianeum4[[#This Row],[ile_kg_materiału_z_ładunku]]</f>
        <v>75.170999999999964</v>
      </c>
      <c r="H748">
        <f>IF(martianeum4[[#This Row],[stan_po_wydobyciu_z_ładunku]]&gt;=100,100,0)</f>
        <v>0</v>
      </c>
      <c r="I748">
        <f>martianeum4[[#This Row],[stan_po_wydobyciu_z_ładunku]]-martianeum4[[#This Row],[ile_zabiera_na_orbite]]</f>
        <v>75.170999999999964</v>
      </c>
    </row>
    <row r="749" spans="1:9" x14ac:dyDescent="0.25">
      <c r="A749" s="1">
        <v>49388</v>
      </c>
      <c r="B749">
        <f t="shared" si="11"/>
        <v>75.170999999999964</v>
      </c>
      <c r="C749" t="s">
        <v>12</v>
      </c>
      <c r="D749">
        <v>23.9</v>
      </c>
      <c r="E749">
        <v>0</v>
      </c>
      <c r="F749">
        <f>IF(martianeum4[[#This Row],[zawartosc '[%']]]&gt;=1,martianeum4[[#This Row],[masa '[kg']]]*martianeum4[[#This Row],[zawartosc '[%']]]*0.01,0)</f>
        <v>0</v>
      </c>
      <c r="G749">
        <f>martianeum4[[#This Row],[stan_magazynu '[kg']]]+martianeum4[[#This Row],[ile_kg_materiału_z_ładunku]]</f>
        <v>75.170999999999964</v>
      </c>
      <c r="H749">
        <f>IF(martianeum4[[#This Row],[stan_po_wydobyciu_z_ładunku]]&gt;=100,100,0)</f>
        <v>0</v>
      </c>
      <c r="I749">
        <f>martianeum4[[#This Row],[stan_po_wydobyciu_z_ładunku]]-martianeum4[[#This Row],[ile_zabiera_na_orbite]]</f>
        <v>75.170999999999964</v>
      </c>
    </row>
    <row r="750" spans="1:9" x14ac:dyDescent="0.25">
      <c r="A750" s="1">
        <v>49389</v>
      </c>
      <c r="B750">
        <f t="shared" si="11"/>
        <v>75.170999999999964</v>
      </c>
      <c r="C750" t="s">
        <v>29</v>
      </c>
      <c r="D750">
        <v>15.3</v>
      </c>
      <c r="E750">
        <v>0.1</v>
      </c>
      <c r="F750">
        <f>IF(martianeum4[[#This Row],[zawartosc '[%']]]&gt;=1,martianeum4[[#This Row],[masa '[kg']]]*martianeum4[[#This Row],[zawartosc '[%']]]*0.01,0)</f>
        <v>0</v>
      </c>
      <c r="G750">
        <f>martianeum4[[#This Row],[stan_magazynu '[kg']]]+martianeum4[[#This Row],[ile_kg_materiału_z_ładunku]]</f>
        <v>75.170999999999964</v>
      </c>
      <c r="H750">
        <f>IF(martianeum4[[#This Row],[stan_po_wydobyciu_z_ładunku]]&gt;=100,100,0)</f>
        <v>0</v>
      </c>
      <c r="I750">
        <f>martianeum4[[#This Row],[stan_po_wydobyciu_z_ładunku]]-martianeum4[[#This Row],[ile_zabiera_na_orbite]]</f>
        <v>75.170999999999964</v>
      </c>
    </row>
    <row r="751" spans="1:9" x14ac:dyDescent="0.25">
      <c r="A751" s="1">
        <v>49390</v>
      </c>
      <c r="B751">
        <f t="shared" si="11"/>
        <v>75.170999999999964</v>
      </c>
      <c r="C751" t="s">
        <v>14</v>
      </c>
      <c r="D751">
        <v>16.600000000000001</v>
      </c>
      <c r="E751">
        <v>0</v>
      </c>
      <c r="F751">
        <f>IF(martianeum4[[#This Row],[zawartosc '[%']]]&gt;=1,martianeum4[[#This Row],[masa '[kg']]]*martianeum4[[#This Row],[zawartosc '[%']]]*0.01,0)</f>
        <v>0</v>
      </c>
      <c r="G751">
        <f>martianeum4[[#This Row],[stan_magazynu '[kg']]]+martianeum4[[#This Row],[ile_kg_materiału_z_ładunku]]</f>
        <v>75.170999999999964</v>
      </c>
      <c r="H751">
        <f>IF(martianeum4[[#This Row],[stan_po_wydobyciu_z_ładunku]]&gt;=100,100,0)</f>
        <v>0</v>
      </c>
      <c r="I751">
        <f>martianeum4[[#This Row],[stan_po_wydobyciu_z_ładunku]]-martianeum4[[#This Row],[ile_zabiera_na_orbite]]</f>
        <v>75.170999999999964</v>
      </c>
    </row>
    <row r="752" spans="1:9" x14ac:dyDescent="0.25">
      <c r="A752" s="1">
        <v>49391</v>
      </c>
      <c r="B752">
        <f t="shared" si="11"/>
        <v>75.170999999999964</v>
      </c>
      <c r="C752" t="s">
        <v>27</v>
      </c>
      <c r="D752">
        <v>20.8</v>
      </c>
      <c r="E752">
        <v>2</v>
      </c>
      <c r="F752">
        <f>IF(martianeum4[[#This Row],[zawartosc '[%']]]&gt;=1,martianeum4[[#This Row],[masa '[kg']]]*martianeum4[[#This Row],[zawartosc '[%']]]*0.01,0)</f>
        <v>0.41600000000000004</v>
      </c>
      <c r="G752">
        <f>martianeum4[[#This Row],[stan_magazynu '[kg']]]+martianeum4[[#This Row],[ile_kg_materiału_z_ładunku]]</f>
        <v>75.586999999999961</v>
      </c>
      <c r="H752">
        <f>IF(martianeum4[[#This Row],[stan_po_wydobyciu_z_ładunku]]&gt;=100,100,0)</f>
        <v>0</v>
      </c>
      <c r="I752">
        <f>martianeum4[[#This Row],[stan_po_wydobyciu_z_ładunku]]-martianeum4[[#This Row],[ile_zabiera_na_orbite]]</f>
        <v>75.586999999999961</v>
      </c>
    </row>
    <row r="753" spans="1:9" x14ac:dyDescent="0.25">
      <c r="A753" s="1">
        <v>49392</v>
      </c>
      <c r="B753">
        <f t="shared" si="11"/>
        <v>75.586999999999961</v>
      </c>
      <c r="C753" t="s">
        <v>11</v>
      </c>
      <c r="D753">
        <v>10.8</v>
      </c>
      <c r="E753">
        <v>12.3</v>
      </c>
      <c r="F753">
        <f>IF(martianeum4[[#This Row],[zawartosc '[%']]]&gt;=1,martianeum4[[#This Row],[masa '[kg']]]*martianeum4[[#This Row],[zawartosc '[%']]]*0.01,0)</f>
        <v>1.3284</v>
      </c>
      <c r="G753">
        <f>martianeum4[[#This Row],[stan_magazynu '[kg']]]+martianeum4[[#This Row],[ile_kg_materiału_z_ładunku]]</f>
        <v>76.915399999999963</v>
      </c>
      <c r="H753">
        <f>IF(martianeum4[[#This Row],[stan_po_wydobyciu_z_ładunku]]&gt;=100,100,0)</f>
        <v>0</v>
      </c>
      <c r="I753">
        <f>martianeum4[[#This Row],[stan_po_wydobyciu_z_ładunku]]-martianeum4[[#This Row],[ile_zabiera_na_orbite]]</f>
        <v>76.915399999999963</v>
      </c>
    </row>
    <row r="754" spans="1:9" x14ac:dyDescent="0.25">
      <c r="A754" s="1">
        <v>49393</v>
      </c>
      <c r="B754">
        <f t="shared" si="11"/>
        <v>76.915399999999963</v>
      </c>
      <c r="C754" t="s">
        <v>11</v>
      </c>
      <c r="D754">
        <v>12.5</v>
      </c>
      <c r="E754">
        <v>18.399999999999999</v>
      </c>
      <c r="F754">
        <f>IF(martianeum4[[#This Row],[zawartosc '[%']]]&gt;=1,martianeum4[[#This Row],[masa '[kg']]]*martianeum4[[#This Row],[zawartosc '[%']]]*0.01,0)</f>
        <v>2.2999999999999998</v>
      </c>
      <c r="G754">
        <f>martianeum4[[#This Row],[stan_magazynu '[kg']]]+martianeum4[[#This Row],[ile_kg_materiału_z_ładunku]]</f>
        <v>79.21539999999996</v>
      </c>
      <c r="H754">
        <f>IF(martianeum4[[#This Row],[stan_po_wydobyciu_z_ładunku]]&gt;=100,100,0)</f>
        <v>0</v>
      </c>
      <c r="I754">
        <f>martianeum4[[#This Row],[stan_po_wydobyciu_z_ładunku]]-martianeum4[[#This Row],[ile_zabiera_na_orbite]]</f>
        <v>79.21539999999996</v>
      </c>
    </row>
    <row r="755" spans="1:9" x14ac:dyDescent="0.25">
      <c r="A755" s="1">
        <v>49394</v>
      </c>
      <c r="B755">
        <f t="shared" si="11"/>
        <v>79.21539999999996</v>
      </c>
      <c r="C755" t="s">
        <v>9</v>
      </c>
      <c r="D755">
        <v>24</v>
      </c>
      <c r="E755">
        <v>4.9000000000000004</v>
      </c>
      <c r="F755">
        <f>IF(martianeum4[[#This Row],[zawartosc '[%']]]&gt;=1,martianeum4[[#This Row],[masa '[kg']]]*martianeum4[[#This Row],[zawartosc '[%']]]*0.01,0)</f>
        <v>1.1760000000000002</v>
      </c>
      <c r="G755">
        <f>martianeum4[[#This Row],[stan_magazynu '[kg']]]+martianeum4[[#This Row],[ile_kg_materiału_z_ładunku]]</f>
        <v>80.391399999999962</v>
      </c>
      <c r="H755">
        <f>IF(martianeum4[[#This Row],[stan_po_wydobyciu_z_ładunku]]&gt;=100,100,0)</f>
        <v>0</v>
      </c>
      <c r="I755">
        <f>martianeum4[[#This Row],[stan_po_wydobyciu_z_ładunku]]-martianeum4[[#This Row],[ile_zabiera_na_orbite]]</f>
        <v>80.391399999999962</v>
      </c>
    </row>
    <row r="756" spans="1:9" x14ac:dyDescent="0.25">
      <c r="A756" s="1">
        <v>49395</v>
      </c>
      <c r="B756">
        <f t="shared" si="11"/>
        <v>80.391399999999962</v>
      </c>
      <c r="C756" t="s">
        <v>10</v>
      </c>
      <c r="D756">
        <v>21.4</v>
      </c>
      <c r="E756">
        <v>11.1</v>
      </c>
      <c r="F756">
        <f>IF(martianeum4[[#This Row],[zawartosc '[%']]]&gt;=1,martianeum4[[#This Row],[masa '[kg']]]*martianeum4[[#This Row],[zawartosc '[%']]]*0.01,0)</f>
        <v>2.3753999999999995</v>
      </c>
      <c r="G756">
        <f>martianeum4[[#This Row],[stan_magazynu '[kg']]]+martianeum4[[#This Row],[ile_kg_materiału_z_ładunku]]</f>
        <v>82.766799999999961</v>
      </c>
      <c r="H756">
        <f>IF(martianeum4[[#This Row],[stan_po_wydobyciu_z_ładunku]]&gt;=100,100,0)</f>
        <v>0</v>
      </c>
      <c r="I756">
        <f>martianeum4[[#This Row],[stan_po_wydobyciu_z_ładunku]]-martianeum4[[#This Row],[ile_zabiera_na_orbite]]</f>
        <v>82.766799999999961</v>
      </c>
    </row>
    <row r="757" spans="1:9" x14ac:dyDescent="0.25">
      <c r="A757" s="1">
        <v>49396</v>
      </c>
      <c r="B757">
        <f t="shared" si="11"/>
        <v>82.766799999999961</v>
      </c>
      <c r="C757" t="s">
        <v>22</v>
      </c>
      <c r="D757">
        <v>18.3</v>
      </c>
      <c r="E757">
        <v>0</v>
      </c>
      <c r="F757">
        <f>IF(martianeum4[[#This Row],[zawartosc '[%']]]&gt;=1,martianeum4[[#This Row],[masa '[kg']]]*martianeum4[[#This Row],[zawartosc '[%']]]*0.01,0)</f>
        <v>0</v>
      </c>
      <c r="G757">
        <f>martianeum4[[#This Row],[stan_magazynu '[kg']]]+martianeum4[[#This Row],[ile_kg_materiału_z_ładunku]]</f>
        <v>82.766799999999961</v>
      </c>
      <c r="H757">
        <f>IF(martianeum4[[#This Row],[stan_po_wydobyciu_z_ładunku]]&gt;=100,100,0)</f>
        <v>0</v>
      </c>
      <c r="I757">
        <f>martianeum4[[#This Row],[stan_po_wydobyciu_z_ładunku]]-martianeum4[[#This Row],[ile_zabiera_na_orbite]]</f>
        <v>82.766799999999961</v>
      </c>
    </row>
    <row r="758" spans="1:9" x14ac:dyDescent="0.25">
      <c r="A758" s="1">
        <v>49397</v>
      </c>
      <c r="B758">
        <f t="shared" si="11"/>
        <v>82.766799999999961</v>
      </c>
      <c r="C758" t="s">
        <v>15</v>
      </c>
      <c r="D758">
        <v>10.5</v>
      </c>
      <c r="E758">
        <v>3.9</v>
      </c>
      <c r="F758">
        <f>IF(martianeum4[[#This Row],[zawartosc '[%']]]&gt;=1,martianeum4[[#This Row],[masa '[kg']]]*martianeum4[[#This Row],[zawartosc '[%']]]*0.01,0)</f>
        <v>0.40949999999999998</v>
      </c>
      <c r="G758">
        <f>martianeum4[[#This Row],[stan_magazynu '[kg']]]+martianeum4[[#This Row],[ile_kg_materiału_z_ładunku]]</f>
        <v>83.176299999999955</v>
      </c>
      <c r="H758">
        <f>IF(martianeum4[[#This Row],[stan_po_wydobyciu_z_ładunku]]&gt;=100,100,0)</f>
        <v>0</v>
      </c>
      <c r="I758">
        <f>martianeum4[[#This Row],[stan_po_wydobyciu_z_ładunku]]-martianeum4[[#This Row],[ile_zabiera_na_orbite]]</f>
        <v>83.176299999999955</v>
      </c>
    </row>
    <row r="759" spans="1:9" x14ac:dyDescent="0.25">
      <c r="A759" s="1">
        <v>49398</v>
      </c>
      <c r="B759">
        <f t="shared" si="11"/>
        <v>83.176299999999955</v>
      </c>
      <c r="C759" t="s">
        <v>10</v>
      </c>
      <c r="D759">
        <v>11.7</v>
      </c>
      <c r="E759">
        <v>0</v>
      </c>
      <c r="F759">
        <f>IF(martianeum4[[#This Row],[zawartosc '[%']]]&gt;=1,martianeum4[[#This Row],[masa '[kg']]]*martianeum4[[#This Row],[zawartosc '[%']]]*0.01,0)</f>
        <v>0</v>
      </c>
      <c r="G759">
        <f>martianeum4[[#This Row],[stan_magazynu '[kg']]]+martianeum4[[#This Row],[ile_kg_materiału_z_ładunku]]</f>
        <v>83.176299999999955</v>
      </c>
      <c r="H759">
        <f>IF(martianeum4[[#This Row],[stan_po_wydobyciu_z_ładunku]]&gt;=100,100,0)</f>
        <v>0</v>
      </c>
      <c r="I759">
        <f>martianeum4[[#This Row],[stan_po_wydobyciu_z_ładunku]]-martianeum4[[#This Row],[ile_zabiera_na_orbite]]</f>
        <v>83.176299999999955</v>
      </c>
    </row>
    <row r="760" spans="1:9" x14ac:dyDescent="0.25">
      <c r="A760" s="1">
        <v>49399</v>
      </c>
      <c r="B760">
        <f t="shared" si="11"/>
        <v>83.176299999999955</v>
      </c>
      <c r="C760" t="s">
        <v>7</v>
      </c>
      <c r="D760">
        <v>26.8</v>
      </c>
      <c r="E760">
        <v>0</v>
      </c>
      <c r="F760">
        <f>IF(martianeum4[[#This Row],[zawartosc '[%']]]&gt;=1,martianeum4[[#This Row],[masa '[kg']]]*martianeum4[[#This Row],[zawartosc '[%']]]*0.01,0)</f>
        <v>0</v>
      </c>
      <c r="G760">
        <f>martianeum4[[#This Row],[stan_magazynu '[kg']]]+martianeum4[[#This Row],[ile_kg_materiału_z_ładunku]]</f>
        <v>83.176299999999955</v>
      </c>
      <c r="H760">
        <f>IF(martianeum4[[#This Row],[stan_po_wydobyciu_z_ładunku]]&gt;=100,100,0)</f>
        <v>0</v>
      </c>
      <c r="I760">
        <f>martianeum4[[#This Row],[stan_po_wydobyciu_z_ładunku]]-martianeum4[[#This Row],[ile_zabiera_na_orbite]]</f>
        <v>83.176299999999955</v>
      </c>
    </row>
    <row r="761" spans="1:9" x14ac:dyDescent="0.25">
      <c r="A761" s="1">
        <v>49400</v>
      </c>
      <c r="B761">
        <f t="shared" si="11"/>
        <v>83.176299999999955</v>
      </c>
      <c r="C761" t="s">
        <v>10</v>
      </c>
      <c r="D761">
        <v>22.1</v>
      </c>
      <c r="E761">
        <v>33.799999999999997</v>
      </c>
      <c r="F761">
        <f>IF(martianeum4[[#This Row],[zawartosc '[%']]]&gt;=1,martianeum4[[#This Row],[masa '[kg']]]*martianeum4[[#This Row],[zawartosc '[%']]]*0.01,0)</f>
        <v>7.4698000000000002</v>
      </c>
      <c r="G761">
        <f>martianeum4[[#This Row],[stan_magazynu '[kg']]]+martianeum4[[#This Row],[ile_kg_materiału_z_ładunku]]</f>
        <v>90.646099999999961</v>
      </c>
      <c r="H761">
        <f>IF(martianeum4[[#This Row],[stan_po_wydobyciu_z_ładunku]]&gt;=100,100,0)</f>
        <v>0</v>
      </c>
      <c r="I761">
        <f>martianeum4[[#This Row],[stan_po_wydobyciu_z_ładunku]]-martianeum4[[#This Row],[ile_zabiera_na_orbite]]</f>
        <v>90.646099999999961</v>
      </c>
    </row>
    <row r="762" spans="1:9" x14ac:dyDescent="0.25">
      <c r="A762" s="1">
        <v>49401</v>
      </c>
      <c r="B762">
        <f t="shared" si="11"/>
        <v>90.646099999999961</v>
      </c>
      <c r="C762" t="s">
        <v>32</v>
      </c>
      <c r="D762">
        <v>17.100000000000001</v>
      </c>
      <c r="E762">
        <v>0</v>
      </c>
      <c r="F762">
        <f>IF(martianeum4[[#This Row],[zawartosc '[%']]]&gt;=1,martianeum4[[#This Row],[masa '[kg']]]*martianeum4[[#This Row],[zawartosc '[%']]]*0.01,0)</f>
        <v>0</v>
      </c>
      <c r="G762">
        <f>martianeum4[[#This Row],[stan_magazynu '[kg']]]+martianeum4[[#This Row],[ile_kg_materiału_z_ładunku]]</f>
        <v>90.646099999999961</v>
      </c>
      <c r="H762">
        <f>IF(martianeum4[[#This Row],[stan_po_wydobyciu_z_ładunku]]&gt;=100,100,0)</f>
        <v>0</v>
      </c>
      <c r="I762">
        <f>martianeum4[[#This Row],[stan_po_wydobyciu_z_ładunku]]-martianeum4[[#This Row],[ile_zabiera_na_orbite]]</f>
        <v>90.646099999999961</v>
      </c>
    </row>
    <row r="763" spans="1:9" x14ac:dyDescent="0.25">
      <c r="A763" s="1">
        <v>49402</v>
      </c>
      <c r="B763">
        <f t="shared" si="11"/>
        <v>90.646099999999961</v>
      </c>
      <c r="C763" t="s">
        <v>13</v>
      </c>
      <c r="D763">
        <v>12.1</v>
      </c>
      <c r="E763">
        <v>14.4</v>
      </c>
      <c r="F763">
        <f>IF(martianeum4[[#This Row],[zawartosc '[%']]]&gt;=1,martianeum4[[#This Row],[masa '[kg']]]*martianeum4[[#This Row],[zawartosc '[%']]]*0.01,0)</f>
        <v>1.7424000000000002</v>
      </c>
      <c r="G763">
        <f>martianeum4[[#This Row],[stan_magazynu '[kg']]]+martianeum4[[#This Row],[ile_kg_materiału_z_ładunku]]</f>
        <v>92.388499999999965</v>
      </c>
      <c r="H763">
        <f>IF(martianeum4[[#This Row],[stan_po_wydobyciu_z_ładunku]]&gt;=100,100,0)</f>
        <v>0</v>
      </c>
      <c r="I763">
        <f>martianeum4[[#This Row],[stan_po_wydobyciu_z_ładunku]]-martianeum4[[#This Row],[ile_zabiera_na_orbite]]</f>
        <v>92.388499999999965</v>
      </c>
    </row>
    <row r="764" spans="1:9" x14ac:dyDescent="0.25">
      <c r="A764" s="1">
        <v>49403</v>
      </c>
      <c r="B764">
        <f t="shared" si="11"/>
        <v>92.388499999999965</v>
      </c>
      <c r="C764" t="s">
        <v>19</v>
      </c>
      <c r="D764">
        <v>28.6</v>
      </c>
      <c r="E764">
        <v>23.2</v>
      </c>
      <c r="F764">
        <f>IF(martianeum4[[#This Row],[zawartosc '[%']]]&gt;=1,martianeum4[[#This Row],[masa '[kg']]]*martianeum4[[#This Row],[zawartosc '[%']]]*0.01,0)</f>
        <v>6.6352000000000002</v>
      </c>
      <c r="G764">
        <f>martianeum4[[#This Row],[stan_magazynu '[kg']]]+martianeum4[[#This Row],[ile_kg_materiału_z_ładunku]]</f>
        <v>99.023699999999963</v>
      </c>
      <c r="H764">
        <f>IF(martianeum4[[#This Row],[stan_po_wydobyciu_z_ładunku]]&gt;=100,100,0)</f>
        <v>0</v>
      </c>
      <c r="I764">
        <f>martianeum4[[#This Row],[stan_po_wydobyciu_z_ładunku]]-martianeum4[[#This Row],[ile_zabiera_na_orbite]]</f>
        <v>99.023699999999963</v>
      </c>
    </row>
    <row r="765" spans="1:9" x14ac:dyDescent="0.25">
      <c r="A765" s="1">
        <v>49404</v>
      </c>
      <c r="B765">
        <f t="shared" si="11"/>
        <v>99.023699999999963</v>
      </c>
      <c r="C765" t="s">
        <v>6</v>
      </c>
      <c r="D765">
        <v>21.2</v>
      </c>
      <c r="E765">
        <v>1.5</v>
      </c>
      <c r="F765">
        <f>IF(martianeum4[[#This Row],[zawartosc '[%']]]&gt;=1,martianeum4[[#This Row],[masa '[kg']]]*martianeum4[[#This Row],[zawartosc '[%']]]*0.01,0)</f>
        <v>0.318</v>
      </c>
      <c r="G765">
        <f>martianeum4[[#This Row],[stan_magazynu '[kg']]]+martianeum4[[#This Row],[ile_kg_materiału_z_ładunku]]</f>
        <v>99.34169999999996</v>
      </c>
      <c r="H765">
        <f>IF(martianeum4[[#This Row],[stan_po_wydobyciu_z_ładunku]]&gt;=100,100,0)</f>
        <v>0</v>
      </c>
      <c r="I765">
        <f>martianeum4[[#This Row],[stan_po_wydobyciu_z_ładunku]]-martianeum4[[#This Row],[ile_zabiera_na_orbite]]</f>
        <v>99.34169999999996</v>
      </c>
    </row>
    <row r="766" spans="1:9" x14ac:dyDescent="0.25">
      <c r="A766" s="1">
        <v>49405</v>
      </c>
      <c r="B766">
        <f t="shared" si="11"/>
        <v>99.34169999999996</v>
      </c>
      <c r="C766" t="s">
        <v>9</v>
      </c>
      <c r="D766">
        <v>17.2</v>
      </c>
      <c r="E766">
        <v>2.4</v>
      </c>
      <c r="F766">
        <f>IF(martianeum4[[#This Row],[zawartosc '[%']]]&gt;=1,martianeum4[[#This Row],[masa '[kg']]]*martianeum4[[#This Row],[zawartosc '[%']]]*0.01,0)</f>
        <v>0.41279999999999994</v>
      </c>
      <c r="G766">
        <f>martianeum4[[#This Row],[stan_magazynu '[kg']]]+martianeum4[[#This Row],[ile_kg_materiału_z_ładunku]]</f>
        <v>99.754499999999965</v>
      </c>
      <c r="H766">
        <f>IF(martianeum4[[#This Row],[stan_po_wydobyciu_z_ładunku]]&gt;=100,100,0)</f>
        <v>0</v>
      </c>
      <c r="I766">
        <f>martianeum4[[#This Row],[stan_po_wydobyciu_z_ładunku]]-martianeum4[[#This Row],[ile_zabiera_na_orbite]]</f>
        <v>99.754499999999965</v>
      </c>
    </row>
    <row r="767" spans="1:9" x14ac:dyDescent="0.25">
      <c r="A767" s="1">
        <v>49406</v>
      </c>
      <c r="B767">
        <f t="shared" si="11"/>
        <v>99.754499999999965</v>
      </c>
      <c r="C767" t="s">
        <v>10</v>
      </c>
      <c r="D767">
        <v>22.3</v>
      </c>
      <c r="E767">
        <v>0</v>
      </c>
      <c r="F767">
        <f>IF(martianeum4[[#This Row],[zawartosc '[%']]]&gt;=1,martianeum4[[#This Row],[masa '[kg']]]*martianeum4[[#This Row],[zawartosc '[%']]]*0.01,0)</f>
        <v>0</v>
      </c>
      <c r="G767">
        <f>martianeum4[[#This Row],[stan_magazynu '[kg']]]+martianeum4[[#This Row],[ile_kg_materiału_z_ładunku]]</f>
        <v>99.754499999999965</v>
      </c>
      <c r="H767">
        <f>IF(martianeum4[[#This Row],[stan_po_wydobyciu_z_ładunku]]&gt;=100,100,0)</f>
        <v>0</v>
      </c>
      <c r="I767">
        <f>martianeum4[[#This Row],[stan_po_wydobyciu_z_ładunku]]-martianeum4[[#This Row],[ile_zabiera_na_orbite]]</f>
        <v>99.754499999999965</v>
      </c>
    </row>
    <row r="768" spans="1:9" x14ac:dyDescent="0.25">
      <c r="A768" s="1">
        <v>49407</v>
      </c>
      <c r="B768">
        <f t="shared" si="11"/>
        <v>99.754499999999965</v>
      </c>
      <c r="C768" t="s">
        <v>15</v>
      </c>
      <c r="D768">
        <v>13.2</v>
      </c>
      <c r="E768">
        <v>3.6</v>
      </c>
      <c r="F768">
        <f>IF(martianeum4[[#This Row],[zawartosc '[%']]]&gt;=1,martianeum4[[#This Row],[masa '[kg']]]*martianeum4[[#This Row],[zawartosc '[%']]]*0.01,0)</f>
        <v>0.47519999999999996</v>
      </c>
      <c r="G768">
        <f>martianeum4[[#This Row],[stan_magazynu '[kg']]]+martianeum4[[#This Row],[ile_kg_materiału_z_ładunku]]</f>
        <v>100.22969999999997</v>
      </c>
      <c r="H768">
        <f>IF(martianeum4[[#This Row],[stan_po_wydobyciu_z_ładunku]]&gt;=100,100,0)</f>
        <v>100</v>
      </c>
      <c r="I768">
        <f>martianeum4[[#This Row],[stan_po_wydobyciu_z_ładunku]]-martianeum4[[#This Row],[ile_zabiera_na_orbite]]</f>
        <v>0.2296999999999656</v>
      </c>
    </row>
    <row r="769" spans="1:9" x14ac:dyDescent="0.25">
      <c r="A769" s="1">
        <v>49408</v>
      </c>
      <c r="B769">
        <f t="shared" si="11"/>
        <v>0.2296999999999656</v>
      </c>
      <c r="C769" t="s">
        <v>18</v>
      </c>
      <c r="D769">
        <v>13.6</v>
      </c>
      <c r="E769">
        <v>13.4</v>
      </c>
      <c r="F769">
        <f>IF(martianeum4[[#This Row],[zawartosc '[%']]]&gt;=1,martianeum4[[#This Row],[masa '[kg']]]*martianeum4[[#This Row],[zawartosc '[%']]]*0.01,0)</f>
        <v>1.8224</v>
      </c>
      <c r="G769">
        <f>martianeum4[[#This Row],[stan_magazynu '[kg']]]+martianeum4[[#This Row],[ile_kg_materiału_z_ładunku]]</f>
        <v>2.0520999999999656</v>
      </c>
      <c r="H769">
        <f>IF(martianeum4[[#This Row],[stan_po_wydobyciu_z_ładunku]]&gt;=100,100,0)</f>
        <v>0</v>
      </c>
      <c r="I769">
        <f>martianeum4[[#This Row],[stan_po_wydobyciu_z_ładunku]]-martianeum4[[#This Row],[ile_zabiera_na_orbite]]</f>
        <v>2.0520999999999656</v>
      </c>
    </row>
    <row r="770" spans="1:9" x14ac:dyDescent="0.25">
      <c r="A770" s="1">
        <v>49409</v>
      </c>
      <c r="B770">
        <f t="shared" si="11"/>
        <v>2.0520999999999656</v>
      </c>
      <c r="C770" t="s">
        <v>12</v>
      </c>
      <c r="D770">
        <v>15.7</v>
      </c>
      <c r="E770">
        <v>0</v>
      </c>
      <c r="F770">
        <f>IF(martianeum4[[#This Row],[zawartosc '[%']]]&gt;=1,martianeum4[[#This Row],[masa '[kg']]]*martianeum4[[#This Row],[zawartosc '[%']]]*0.01,0)</f>
        <v>0</v>
      </c>
      <c r="G770">
        <f>martianeum4[[#This Row],[stan_magazynu '[kg']]]+martianeum4[[#This Row],[ile_kg_materiału_z_ładunku]]</f>
        <v>2.0520999999999656</v>
      </c>
      <c r="H770">
        <f>IF(martianeum4[[#This Row],[stan_po_wydobyciu_z_ładunku]]&gt;=100,100,0)</f>
        <v>0</v>
      </c>
      <c r="I770">
        <f>martianeum4[[#This Row],[stan_po_wydobyciu_z_ładunku]]-martianeum4[[#This Row],[ile_zabiera_na_orbite]]</f>
        <v>2.0520999999999656</v>
      </c>
    </row>
    <row r="771" spans="1:9" x14ac:dyDescent="0.25">
      <c r="A771" s="1">
        <v>49410</v>
      </c>
      <c r="B771">
        <f t="shared" si="11"/>
        <v>2.0520999999999656</v>
      </c>
      <c r="C771" t="s">
        <v>9</v>
      </c>
      <c r="D771">
        <v>24.8</v>
      </c>
      <c r="E771">
        <v>0</v>
      </c>
      <c r="F771">
        <f>IF(martianeum4[[#This Row],[zawartosc '[%']]]&gt;=1,martianeum4[[#This Row],[masa '[kg']]]*martianeum4[[#This Row],[zawartosc '[%']]]*0.01,0)</f>
        <v>0</v>
      </c>
      <c r="G771">
        <f>martianeum4[[#This Row],[stan_magazynu '[kg']]]+martianeum4[[#This Row],[ile_kg_materiału_z_ładunku]]</f>
        <v>2.0520999999999656</v>
      </c>
      <c r="H771">
        <f>IF(martianeum4[[#This Row],[stan_po_wydobyciu_z_ładunku]]&gt;=100,100,0)</f>
        <v>0</v>
      </c>
      <c r="I771">
        <f>martianeum4[[#This Row],[stan_po_wydobyciu_z_ładunku]]-martianeum4[[#This Row],[ile_zabiera_na_orbite]]</f>
        <v>2.0520999999999656</v>
      </c>
    </row>
    <row r="772" spans="1:9" x14ac:dyDescent="0.25">
      <c r="A772" s="1">
        <v>49411</v>
      </c>
      <c r="B772">
        <f t="shared" ref="B772:B835" si="12">I771</f>
        <v>2.0520999999999656</v>
      </c>
      <c r="C772" t="s">
        <v>10</v>
      </c>
      <c r="D772">
        <v>25.1</v>
      </c>
      <c r="E772">
        <v>5.0999999999999996</v>
      </c>
      <c r="F772">
        <f>IF(martianeum4[[#This Row],[zawartosc '[%']]]&gt;=1,martianeum4[[#This Row],[masa '[kg']]]*martianeum4[[#This Row],[zawartosc '[%']]]*0.01,0)</f>
        <v>1.2801</v>
      </c>
      <c r="G772">
        <f>martianeum4[[#This Row],[stan_magazynu '[kg']]]+martianeum4[[#This Row],[ile_kg_materiału_z_ładunku]]</f>
        <v>3.3321999999999656</v>
      </c>
      <c r="H772">
        <f>IF(martianeum4[[#This Row],[stan_po_wydobyciu_z_ładunku]]&gt;=100,100,0)</f>
        <v>0</v>
      </c>
      <c r="I772">
        <f>martianeum4[[#This Row],[stan_po_wydobyciu_z_ładunku]]-martianeum4[[#This Row],[ile_zabiera_na_orbite]]</f>
        <v>3.3321999999999656</v>
      </c>
    </row>
    <row r="773" spans="1:9" x14ac:dyDescent="0.25">
      <c r="A773" s="1">
        <v>49412</v>
      </c>
      <c r="B773">
        <f t="shared" si="12"/>
        <v>3.3321999999999656</v>
      </c>
      <c r="C773" t="s">
        <v>19</v>
      </c>
      <c r="D773">
        <v>14.2</v>
      </c>
      <c r="E773">
        <v>23.5</v>
      </c>
      <c r="F773">
        <f>IF(martianeum4[[#This Row],[zawartosc '[%']]]&gt;=1,martianeum4[[#This Row],[masa '[kg']]]*martianeum4[[#This Row],[zawartosc '[%']]]*0.01,0)</f>
        <v>3.3369999999999997</v>
      </c>
      <c r="G773">
        <f>martianeum4[[#This Row],[stan_magazynu '[kg']]]+martianeum4[[#This Row],[ile_kg_materiału_z_ładunku]]</f>
        <v>6.6691999999999654</v>
      </c>
      <c r="H773">
        <f>IF(martianeum4[[#This Row],[stan_po_wydobyciu_z_ładunku]]&gt;=100,100,0)</f>
        <v>0</v>
      </c>
      <c r="I773">
        <f>martianeum4[[#This Row],[stan_po_wydobyciu_z_ładunku]]-martianeum4[[#This Row],[ile_zabiera_na_orbite]]</f>
        <v>6.6691999999999654</v>
      </c>
    </row>
    <row r="774" spans="1:9" x14ac:dyDescent="0.25">
      <c r="A774" s="1">
        <v>49413</v>
      </c>
      <c r="B774">
        <f t="shared" si="12"/>
        <v>6.6691999999999654</v>
      </c>
      <c r="C774" t="s">
        <v>14</v>
      </c>
      <c r="D774">
        <v>21.1</v>
      </c>
      <c r="E774">
        <v>1.4</v>
      </c>
      <c r="F774">
        <f>IF(martianeum4[[#This Row],[zawartosc '[%']]]&gt;=1,martianeum4[[#This Row],[masa '[kg']]]*martianeum4[[#This Row],[zawartosc '[%']]]*0.01,0)</f>
        <v>0.2954</v>
      </c>
      <c r="G774">
        <f>martianeum4[[#This Row],[stan_magazynu '[kg']]]+martianeum4[[#This Row],[ile_kg_materiału_z_ładunku]]</f>
        <v>6.9645999999999653</v>
      </c>
      <c r="H774">
        <f>IF(martianeum4[[#This Row],[stan_po_wydobyciu_z_ładunku]]&gt;=100,100,0)</f>
        <v>0</v>
      </c>
      <c r="I774">
        <f>martianeum4[[#This Row],[stan_po_wydobyciu_z_ładunku]]-martianeum4[[#This Row],[ile_zabiera_na_orbite]]</f>
        <v>6.9645999999999653</v>
      </c>
    </row>
    <row r="775" spans="1:9" x14ac:dyDescent="0.25">
      <c r="A775" s="1">
        <v>49414</v>
      </c>
      <c r="B775">
        <f t="shared" si="12"/>
        <v>6.9645999999999653</v>
      </c>
      <c r="C775" t="s">
        <v>10</v>
      </c>
      <c r="D775">
        <v>25.4</v>
      </c>
      <c r="E775">
        <v>28</v>
      </c>
      <c r="F775">
        <f>IF(martianeum4[[#This Row],[zawartosc '[%']]]&gt;=1,martianeum4[[#This Row],[masa '[kg']]]*martianeum4[[#This Row],[zawartosc '[%']]]*0.01,0)</f>
        <v>7.1119999999999992</v>
      </c>
      <c r="G775">
        <f>martianeum4[[#This Row],[stan_magazynu '[kg']]]+martianeum4[[#This Row],[ile_kg_materiału_z_ładunku]]</f>
        <v>14.076599999999964</v>
      </c>
      <c r="H775">
        <f>IF(martianeum4[[#This Row],[stan_po_wydobyciu_z_ładunku]]&gt;=100,100,0)</f>
        <v>0</v>
      </c>
      <c r="I775">
        <f>martianeum4[[#This Row],[stan_po_wydobyciu_z_ładunku]]-martianeum4[[#This Row],[ile_zabiera_na_orbite]]</f>
        <v>14.076599999999964</v>
      </c>
    </row>
    <row r="776" spans="1:9" x14ac:dyDescent="0.25">
      <c r="A776" s="1">
        <v>49415</v>
      </c>
      <c r="B776">
        <f t="shared" si="12"/>
        <v>14.076599999999964</v>
      </c>
      <c r="C776" t="s">
        <v>10</v>
      </c>
      <c r="D776">
        <v>24.7</v>
      </c>
      <c r="E776">
        <v>5.7</v>
      </c>
      <c r="F776">
        <f>IF(martianeum4[[#This Row],[zawartosc '[%']]]&gt;=1,martianeum4[[#This Row],[masa '[kg']]]*martianeum4[[#This Row],[zawartosc '[%']]]*0.01,0)</f>
        <v>1.4078999999999999</v>
      </c>
      <c r="G776">
        <f>martianeum4[[#This Row],[stan_magazynu '[kg']]]+martianeum4[[#This Row],[ile_kg_materiału_z_ładunku]]</f>
        <v>15.484499999999963</v>
      </c>
      <c r="H776">
        <f>IF(martianeum4[[#This Row],[stan_po_wydobyciu_z_ładunku]]&gt;=100,100,0)</f>
        <v>0</v>
      </c>
      <c r="I776">
        <f>martianeum4[[#This Row],[stan_po_wydobyciu_z_ładunku]]-martianeum4[[#This Row],[ile_zabiera_na_orbite]]</f>
        <v>15.484499999999963</v>
      </c>
    </row>
    <row r="777" spans="1:9" x14ac:dyDescent="0.25">
      <c r="A777" s="1">
        <v>49416</v>
      </c>
      <c r="B777">
        <f t="shared" si="12"/>
        <v>15.484499999999963</v>
      </c>
      <c r="C777" t="s">
        <v>13</v>
      </c>
      <c r="D777">
        <v>19.8</v>
      </c>
      <c r="E777">
        <v>0</v>
      </c>
      <c r="F777">
        <f>IF(martianeum4[[#This Row],[zawartosc '[%']]]&gt;=1,martianeum4[[#This Row],[masa '[kg']]]*martianeum4[[#This Row],[zawartosc '[%']]]*0.01,0)</f>
        <v>0</v>
      </c>
      <c r="G777">
        <f>martianeum4[[#This Row],[stan_magazynu '[kg']]]+martianeum4[[#This Row],[ile_kg_materiału_z_ładunku]]</f>
        <v>15.484499999999963</v>
      </c>
      <c r="H777">
        <f>IF(martianeum4[[#This Row],[stan_po_wydobyciu_z_ładunku]]&gt;=100,100,0)</f>
        <v>0</v>
      </c>
      <c r="I777">
        <f>martianeum4[[#This Row],[stan_po_wydobyciu_z_ładunku]]-martianeum4[[#This Row],[ile_zabiera_na_orbite]]</f>
        <v>15.484499999999963</v>
      </c>
    </row>
    <row r="778" spans="1:9" x14ac:dyDescent="0.25">
      <c r="A778" s="1">
        <v>49417</v>
      </c>
      <c r="B778">
        <f t="shared" si="12"/>
        <v>15.484499999999963</v>
      </c>
      <c r="C778" t="s">
        <v>27</v>
      </c>
      <c r="D778">
        <v>28.4</v>
      </c>
      <c r="E778">
        <v>2.9</v>
      </c>
      <c r="F778">
        <f>IF(martianeum4[[#This Row],[zawartosc '[%']]]&gt;=1,martianeum4[[#This Row],[masa '[kg']]]*martianeum4[[#This Row],[zawartosc '[%']]]*0.01,0)</f>
        <v>0.8236</v>
      </c>
      <c r="G778">
        <f>martianeum4[[#This Row],[stan_magazynu '[kg']]]+martianeum4[[#This Row],[ile_kg_materiału_z_ładunku]]</f>
        <v>16.308099999999964</v>
      </c>
      <c r="H778">
        <f>IF(martianeum4[[#This Row],[stan_po_wydobyciu_z_ładunku]]&gt;=100,100,0)</f>
        <v>0</v>
      </c>
      <c r="I778">
        <f>martianeum4[[#This Row],[stan_po_wydobyciu_z_ładunku]]-martianeum4[[#This Row],[ile_zabiera_na_orbite]]</f>
        <v>16.308099999999964</v>
      </c>
    </row>
    <row r="779" spans="1:9" x14ac:dyDescent="0.25">
      <c r="A779" s="1">
        <v>49418</v>
      </c>
      <c r="B779">
        <f t="shared" si="12"/>
        <v>16.308099999999964</v>
      </c>
      <c r="C779" t="s">
        <v>11</v>
      </c>
      <c r="D779">
        <v>26.5</v>
      </c>
      <c r="E779">
        <v>0</v>
      </c>
      <c r="F779">
        <f>IF(martianeum4[[#This Row],[zawartosc '[%']]]&gt;=1,martianeum4[[#This Row],[masa '[kg']]]*martianeum4[[#This Row],[zawartosc '[%']]]*0.01,0)</f>
        <v>0</v>
      </c>
      <c r="G779">
        <f>martianeum4[[#This Row],[stan_magazynu '[kg']]]+martianeum4[[#This Row],[ile_kg_materiału_z_ładunku]]</f>
        <v>16.308099999999964</v>
      </c>
      <c r="H779">
        <f>IF(martianeum4[[#This Row],[stan_po_wydobyciu_z_ładunku]]&gt;=100,100,0)</f>
        <v>0</v>
      </c>
      <c r="I779">
        <f>martianeum4[[#This Row],[stan_po_wydobyciu_z_ładunku]]-martianeum4[[#This Row],[ile_zabiera_na_orbite]]</f>
        <v>16.308099999999964</v>
      </c>
    </row>
    <row r="780" spans="1:9" x14ac:dyDescent="0.25">
      <c r="A780" s="1">
        <v>49419</v>
      </c>
      <c r="B780">
        <f t="shared" si="12"/>
        <v>16.308099999999964</v>
      </c>
      <c r="C780" t="s">
        <v>10</v>
      </c>
      <c r="D780">
        <v>14.1</v>
      </c>
      <c r="E780">
        <v>13.1</v>
      </c>
      <c r="F780">
        <f>IF(martianeum4[[#This Row],[zawartosc '[%']]]&gt;=1,martianeum4[[#This Row],[masa '[kg']]]*martianeum4[[#This Row],[zawartosc '[%']]]*0.01,0)</f>
        <v>1.8470999999999997</v>
      </c>
      <c r="G780">
        <f>martianeum4[[#This Row],[stan_magazynu '[kg']]]+martianeum4[[#This Row],[ile_kg_materiału_z_ładunku]]</f>
        <v>18.155199999999965</v>
      </c>
      <c r="H780">
        <f>IF(martianeum4[[#This Row],[stan_po_wydobyciu_z_ładunku]]&gt;=100,100,0)</f>
        <v>0</v>
      </c>
      <c r="I780">
        <f>martianeum4[[#This Row],[stan_po_wydobyciu_z_ładunku]]-martianeum4[[#This Row],[ile_zabiera_na_orbite]]</f>
        <v>18.155199999999965</v>
      </c>
    </row>
    <row r="781" spans="1:9" x14ac:dyDescent="0.25">
      <c r="A781" s="1">
        <v>49420</v>
      </c>
      <c r="B781">
        <f t="shared" si="12"/>
        <v>18.155199999999965</v>
      </c>
      <c r="C781" t="s">
        <v>28</v>
      </c>
      <c r="D781">
        <v>15.9</v>
      </c>
      <c r="E781">
        <v>0.5</v>
      </c>
      <c r="F781">
        <f>IF(martianeum4[[#This Row],[zawartosc '[%']]]&gt;=1,martianeum4[[#This Row],[masa '[kg']]]*martianeum4[[#This Row],[zawartosc '[%']]]*0.01,0)</f>
        <v>0</v>
      </c>
      <c r="G781">
        <f>martianeum4[[#This Row],[stan_magazynu '[kg']]]+martianeum4[[#This Row],[ile_kg_materiału_z_ładunku]]</f>
        <v>18.155199999999965</v>
      </c>
      <c r="H781">
        <f>IF(martianeum4[[#This Row],[stan_po_wydobyciu_z_ładunku]]&gt;=100,100,0)</f>
        <v>0</v>
      </c>
      <c r="I781">
        <f>martianeum4[[#This Row],[stan_po_wydobyciu_z_ładunku]]-martianeum4[[#This Row],[ile_zabiera_na_orbite]]</f>
        <v>18.155199999999965</v>
      </c>
    </row>
    <row r="782" spans="1:9" x14ac:dyDescent="0.25">
      <c r="A782" s="1">
        <v>49421</v>
      </c>
      <c r="B782">
        <f t="shared" si="12"/>
        <v>18.155199999999965</v>
      </c>
      <c r="C782" t="s">
        <v>19</v>
      </c>
      <c r="D782">
        <v>28.2</v>
      </c>
      <c r="E782">
        <v>26.9</v>
      </c>
      <c r="F782">
        <f>IF(martianeum4[[#This Row],[zawartosc '[%']]]&gt;=1,martianeum4[[#This Row],[masa '[kg']]]*martianeum4[[#This Row],[zawartosc '[%']]]*0.01,0)</f>
        <v>7.585799999999999</v>
      </c>
      <c r="G782">
        <f>martianeum4[[#This Row],[stan_magazynu '[kg']]]+martianeum4[[#This Row],[ile_kg_materiału_z_ładunku]]</f>
        <v>25.740999999999964</v>
      </c>
      <c r="H782">
        <f>IF(martianeum4[[#This Row],[stan_po_wydobyciu_z_ładunku]]&gt;=100,100,0)</f>
        <v>0</v>
      </c>
      <c r="I782">
        <f>martianeum4[[#This Row],[stan_po_wydobyciu_z_ładunku]]-martianeum4[[#This Row],[ile_zabiera_na_orbite]]</f>
        <v>25.740999999999964</v>
      </c>
    </row>
    <row r="783" spans="1:9" x14ac:dyDescent="0.25">
      <c r="A783" s="1">
        <v>49422</v>
      </c>
      <c r="B783">
        <f t="shared" si="12"/>
        <v>25.740999999999964</v>
      </c>
      <c r="C783" t="s">
        <v>28</v>
      </c>
      <c r="D783">
        <v>17.100000000000001</v>
      </c>
      <c r="E783">
        <v>0.5</v>
      </c>
      <c r="F783">
        <f>IF(martianeum4[[#This Row],[zawartosc '[%']]]&gt;=1,martianeum4[[#This Row],[masa '[kg']]]*martianeum4[[#This Row],[zawartosc '[%']]]*0.01,0)</f>
        <v>0</v>
      </c>
      <c r="G783">
        <f>martianeum4[[#This Row],[stan_magazynu '[kg']]]+martianeum4[[#This Row],[ile_kg_materiału_z_ładunku]]</f>
        <v>25.740999999999964</v>
      </c>
      <c r="H783">
        <f>IF(martianeum4[[#This Row],[stan_po_wydobyciu_z_ładunku]]&gt;=100,100,0)</f>
        <v>0</v>
      </c>
      <c r="I783">
        <f>martianeum4[[#This Row],[stan_po_wydobyciu_z_ładunku]]-martianeum4[[#This Row],[ile_zabiera_na_orbite]]</f>
        <v>25.740999999999964</v>
      </c>
    </row>
    <row r="784" spans="1:9" x14ac:dyDescent="0.25">
      <c r="A784" s="1">
        <v>49423</v>
      </c>
      <c r="B784">
        <f t="shared" si="12"/>
        <v>25.740999999999964</v>
      </c>
      <c r="C784" t="s">
        <v>19</v>
      </c>
      <c r="D784">
        <v>27</v>
      </c>
      <c r="E784">
        <v>0</v>
      </c>
      <c r="F784">
        <f>IF(martianeum4[[#This Row],[zawartosc '[%']]]&gt;=1,martianeum4[[#This Row],[masa '[kg']]]*martianeum4[[#This Row],[zawartosc '[%']]]*0.01,0)</f>
        <v>0</v>
      </c>
      <c r="G784">
        <f>martianeum4[[#This Row],[stan_magazynu '[kg']]]+martianeum4[[#This Row],[ile_kg_materiału_z_ładunku]]</f>
        <v>25.740999999999964</v>
      </c>
      <c r="H784">
        <f>IF(martianeum4[[#This Row],[stan_po_wydobyciu_z_ładunku]]&gt;=100,100,0)</f>
        <v>0</v>
      </c>
      <c r="I784">
        <f>martianeum4[[#This Row],[stan_po_wydobyciu_z_ładunku]]-martianeum4[[#This Row],[ile_zabiera_na_orbite]]</f>
        <v>25.740999999999964</v>
      </c>
    </row>
    <row r="785" spans="1:9" x14ac:dyDescent="0.25">
      <c r="A785" s="1">
        <v>49424</v>
      </c>
      <c r="B785">
        <f t="shared" si="12"/>
        <v>25.740999999999964</v>
      </c>
      <c r="C785" t="s">
        <v>18</v>
      </c>
      <c r="D785">
        <v>24.1</v>
      </c>
      <c r="E785">
        <v>0</v>
      </c>
      <c r="F785">
        <f>IF(martianeum4[[#This Row],[zawartosc '[%']]]&gt;=1,martianeum4[[#This Row],[masa '[kg']]]*martianeum4[[#This Row],[zawartosc '[%']]]*0.01,0)</f>
        <v>0</v>
      </c>
      <c r="G785">
        <f>martianeum4[[#This Row],[stan_magazynu '[kg']]]+martianeum4[[#This Row],[ile_kg_materiału_z_ładunku]]</f>
        <v>25.740999999999964</v>
      </c>
      <c r="H785">
        <f>IF(martianeum4[[#This Row],[stan_po_wydobyciu_z_ładunku]]&gt;=100,100,0)</f>
        <v>0</v>
      </c>
      <c r="I785">
        <f>martianeum4[[#This Row],[stan_po_wydobyciu_z_ładunku]]-martianeum4[[#This Row],[ile_zabiera_na_orbite]]</f>
        <v>25.740999999999964</v>
      </c>
    </row>
    <row r="786" spans="1:9" x14ac:dyDescent="0.25">
      <c r="A786" s="1">
        <v>49425</v>
      </c>
      <c r="B786">
        <f t="shared" si="12"/>
        <v>25.740999999999964</v>
      </c>
      <c r="C786" t="s">
        <v>12</v>
      </c>
      <c r="D786">
        <v>10.4</v>
      </c>
      <c r="E786">
        <v>7.2</v>
      </c>
      <c r="F786">
        <f>IF(martianeum4[[#This Row],[zawartosc '[%']]]&gt;=1,martianeum4[[#This Row],[masa '[kg']]]*martianeum4[[#This Row],[zawartosc '[%']]]*0.01,0)</f>
        <v>0.74880000000000013</v>
      </c>
      <c r="G786">
        <f>martianeum4[[#This Row],[stan_magazynu '[kg']]]+martianeum4[[#This Row],[ile_kg_materiału_z_ładunku]]</f>
        <v>26.489799999999963</v>
      </c>
      <c r="H786">
        <f>IF(martianeum4[[#This Row],[stan_po_wydobyciu_z_ładunku]]&gt;=100,100,0)</f>
        <v>0</v>
      </c>
      <c r="I786">
        <f>martianeum4[[#This Row],[stan_po_wydobyciu_z_ładunku]]-martianeum4[[#This Row],[ile_zabiera_na_orbite]]</f>
        <v>26.489799999999963</v>
      </c>
    </row>
    <row r="787" spans="1:9" x14ac:dyDescent="0.25">
      <c r="A787" s="1">
        <v>49426</v>
      </c>
      <c r="B787">
        <f t="shared" si="12"/>
        <v>26.489799999999963</v>
      </c>
      <c r="C787" t="s">
        <v>13</v>
      </c>
      <c r="D787">
        <v>27.2</v>
      </c>
      <c r="E787">
        <v>15.1</v>
      </c>
      <c r="F787">
        <f>IF(martianeum4[[#This Row],[zawartosc '[%']]]&gt;=1,martianeum4[[#This Row],[masa '[kg']]]*martianeum4[[#This Row],[zawartosc '[%']]]*0.01,0)</f>
        <v>4.1071999999999997</v>
      </c>
      <c r="G787">
        <f>martianeum4[[#This Row],[stan_magazynu '[kg']]]+martianeum4[[#This Row],[ile_kg_materiału_z_ładunku]]</f>
        <v>30.596999999999962</v>
      </c>
      <c r="H787">
        <f>IF(martianeum4[[#This Row],[stan_po_wydobyciu_z_ładunku]]&gt;=100,100,0)</f>
        <v>0</v>
      </c>
      <c r="I787">
        <f>martianeum4[[#This Row],[stan_po_wydobyciu_z_ładunku]]-martianeum4[[#This Row],[ile_zabiera_na_orbite]]</f>
        <v>30.596999999999962</v>
      </c>
    </row>
    <row r="788" spans="1:9" x14ac:dyDescent="0.25">
      <c r="A788" s="1">
        <v>49427</v>
      </c>
      <c r="B788">
        <f t="shared" si="12"/>
        <v>30.596999999999962</v>
      </c>
      <c r="C788" t="s">
        <v>22</v>
      </c>
      <c r="D788">
        <v>22.1</v>
      </c>
      <c r="E788">
        <v>0</v>
      </c>
      <c r="F788">
        <f>IF(martianeum4[[#This Row],[zawartosc '[%']]]&gt;=1,martianeum4[[#This Row],[masa '[kg']]]*martianeum4[[#This Row],[zawartosc '[%']]]*0.01,0)</f>
        <v>0</v>
      </c>
      <c r="G788">
        <f>martianeum4[[#This Row],[stan_magazynu '[kg']]]+martianeum4[[#This Row],[ile_kg_materiału_z_ładunku]]</f>
        <v>30.596999999999962</v>
      </c>
      <c r="H788">
        <f>IF(martianeum4[[#This Row],[stan_po_wydobyciu_z_ładunku]]&gt;=100,100,0)</f>
        <v>0</v>
      </c>
      <c r="I788">
        <f>martianeum4[[#This Row],[stan_po_wydobyciu_z_ładunku]]-martianeum4[[#This Row],[ile_zabiera_na_orbite]]</f>
        <v>30.596999999999962</v>
      </c>
    </row>
    <row r="789" spans="1:9" x14ac:dyDescent="0.25">
      <c r="A789" s="1">
        <v>49428</v>
      </c>
      <c r="B789">
        <f t="shared" si="12"/>
        <v>30.596999999999962</v>
      </c>
      <c r="C789" t="s">
        <v>14</v>
      </c>
      <c r="D789">
        <v>13.3</v>
      </c>
      <c r="E789">
        <v>8.5</v>
      </c>
      <c r="F789">
        <f>IF(martianeum4[[#This Row],[zawartosc '[%']]]&gt;=1,martianeum4[[#This Row],[masa '[kg']]]*martianeum4[[#This Row],[zawartosc '[%']]]*0.01,0)</f>
        <v>1.1305000000000001</v>
      </c>
      <c r="G789">
        <f>martianeum4[[#This Row],[stan_magazynu '[kg']]]+martianeum4[[#This Row],[ile_kg_materiału_z_ładunku]]</f>
        <v>31.727499999999964</v>
      </c>
      <c r="H789">
        <f>IF(martianeum4[[#This Row],[stan_po_wydobyciu_z_ładunku]]&gt;=100,100,0)</f>
        <v>0</v>
      </c>
      <c r="I789">
        <f>martianeum4[[#This Row],[stan_po_wydobyciu_z_ładunku]]-martianeum4[[#This Row],[ile_zabiera_na_orbite]]</f>
        <v>31.727499999999964</v>
      </c>
    </row>
    <row r="790" spans="1:9" x14ac:dyDescent="0.25">
      <c r="A790" s="1">
        <v>49429</v>
      </c>
      <c r="B790">
        <f t="shared" si="12"/>
        <v>31.727499999999964</v>
      </c>
      <c r="C790" t="s">
        <v>12</v>
      </c>
      <c r="D790">
        <v>26.4</v>
      </c>
      <c r="E790">
        <v>0</v>
      </c>
      <c r="F790">
        <f>IF(martianeum4[[#This Row],[zawartosc '[%']]]&gt;=1,martianeum4[[#This Row],[masa '[kg']]]*martianeum4[[#This Row],[zawartosc '[%']]]*0.01,0)</f>
        <v>0</v>
      </c>
      <c r="G790">
        <f>martianeum4[[#This Row],[stan_magazynu '[kg']]]+martianeum4[[#This Row],[ile_kg_materiału_z_ładunku]]</f>
        <v>31.727499999999964</v>
      </c>
      <c r="H790">
        <f>IF(martianeum4[[#This Row],[stan_po_wydobyciu_z_ładunku]]&gt;=100,100,0)</f>
        <v>0</v>
      </c>
      <c r="I790">
        <f>martianeum4[[#This Row],[stan_po_wydobyciu_z_ładunku]]-martianeum4[[#This Row],[ile_zabiera_na_orbite]]</f>
        <v>31.727499999999964</v>
      </c>
    </row>
    <row r="791" spans="1:9" x14ac:dyDescent="0.25">
      <c r="A791" s="1">
        <v>49430</v>
      </c>
      <c r="B791">
        <f t="shared" si="12"/>
        <v>31.727499999999964</v>
      </c>
      <c r="C791" t="s">
        <v>25</v>
      </c>
      <c r="D791">
        <v>25.8</v>
      </c>
      <c r="E791">
        <v>2.9</v>
      </c>
      <c r="F791">
        <f>IF(martianeum4[[#This Row],[zawartosc '[%']]]&gt;=1,martianeum4[[#This Row],[masa '[kg']]]*martianeum4[[#This Row],[zawartosc '[%']]]*0.01,0)</f>
        <v>0.74819999999999998</v>
      </c>
      <c r="G791">
        <f>martianeum4[[#This Row],[stan_magazynu '[kg']]]+martianeum4[[#This Row],[ile_kg_materiału_z_ładunku]]</f>
        <v>32.475699999999961</v>
      </c>
      <c r="H791">
        <f>IF(martianeum4[[#This Row],[stan_po_wydobyciu_z_ładunku]]&gt;=100,100,0)</f>
        <v>0</v>
      </c>
      <c r="I791">
        <f>martianeum4[[#This Row],[stan_po_wydobyciu_z_ładunku]]-martianeum4[[#This Row],[ile_zabiera_na_orbite]]</f>
        <v>32.475699999999961</v>
      </c>
    </row>
    <row r="792" spans="1:9" x14ac:dyDescent="0.25">
      <c r="A792" s="1">
        <v>49431</v>
      </c>
      <c r="B792">
        <f t="shared" si="12"/>
        <v>32.475699999999961</v>
      </c>
      <c r="C792" t="s">
        <v>15</v>
      </c>
      <c r="D792">
        <v>23</v>
      </c>
      <c r="E792">
        <v>3.8</v>
      </c>
      <c r="F792">
        <f>IF(martianeum4[[#This Row],[zawartosc '[%']]]&gt;=1,martianeum4[[#This Row],[masa '[kg']]]*martianeum4[[#This Row],[zawartosc '[%']]]*0.01,0)</f>
        <v>0.87399999999999989</v>
      </c>
      <c r="G792">
        <f>martianeum4[[#This Row],[stan_magazynu '[kg']]]+martianeum4[[#This Row],[ile_kg_materiału_z_ładunku]]</f>
        <v>33.349699999999963</v>
      </c>
      <c r="H792">
        <f>IF(martianeum4[[#This Row],[stan_po_wydobyciu_z_ładunku]]&gt;=100,100,0)</f>
        <v>0</v>
      </c>
      <c r="I792">
        <f>martianeum4[[#This Row],[stan_po_wydobyciu_z_ładunku]]-martianeum4[[#This Row],[ile_zabiera_na_orbite]]</f>
        <v>33.349699999999963</v>
      </c>
    </row>
    <row r="793" spans="1:9" x14ac:dyDescent="0.25">
      <c r="A793" s="1">
        <v>49432</v>
      </c>
      <c r="B793">
        <f t="shared" si="12"/>
        <v>33.349699999999963</v>
      </c>
      <c r="C793" t="s">
        <v>13</v>
      </c>
      <c r="D793">
        <v>22.7</v>
      </c>
      <c r="E793">
        <v>0</v>
      </c>
      <c r="F793">
        <f>IF(martianeum4[[#This Row],[zawartosc '[%']]]&gt;=1,martianeum4[[#This Row],[masa '[kg']]]*martianeum4[[#This Row],[zawartosc '[%']]]*0.01,0)</f>
        <v>0</v>
      </c>
      <c r="G793">
        <f>martianeum4[[#This Row],[stan_magazynu '[kg']]]+martianeum4[[#This Row],[ile_kg_materiału_z_ładunku]]</f>
        <v>33.349699999999963</v>
      </c>
      <c r="H793">
        <f>IF(martianeum4[[#This Row],[stan_po_wydobyciu_z_ładunku]]&gt;=100,100,0)</f>
        <v>0</v>
      </c>
      <c r="I793">
        <f>martianeum4[[#This Row],[stan_po_wydobyciu_z_ładunku]]-martianeum4[[#This Row],[ile_zabiera_na_orbite]]</f>
        <v>33.349699999999963</v>
      </c>
    </row>
    <row r="794" spans="1:9" x14ac:dyDescent="0.25">
      <c r="A794" s="1">
        <v>49433</v>
      </c>
      <c r="B794">
        <f t="shared" si="12"/>
        <v>33.349699999999963</v>
      </c>
      <c r="C794" t="s">
        <v>26</v>
      </c>
      <c r="D794">
        <v>26.2</v>
      </c>
      <c r="E794">
        <v>5.0999999999999996</v>
      </c>
      <c r="F794">
        <f>IF(martianeum4[[#This Row],[zawartosc '[%']]]&gt;=1,martianeum4[[#This Row],[masa '[kg']]]*martianeum4[[#This Row],[zawartosc '[%']]]*0.01,0)</f>
        <v>1.3361999999999998</v>
      </c>
      <c r="G794">
        <f>martianeum4[[#This Row],[stan_magazynu '[kg']]]+martianeum4[[#This Row],[ile_kg_materiału_z_ładunku]]</f>
        <v>34.685899999999961</v>
      </c>
      <c r="H794">
        <f>IF(martianeum4[[#This Row],[stan_po_wydobyciu_z_ładunku]]&gt;=100,100,0)</f>
        <v>0</v>
      </c>
      <c r="I794">
        <f>martianeum4[[#This Row],[stan_po_wydobyciu_z_ładunku]]-martianeum4[[#This Row],[ile_zabiera_na_orbite]]</f>
        <v>34.685899999999961</v>
      </c>
    </row>
    <row r="795" spans="1:9" x14ac:dyDescent="0.25">
      <c r="A795" s="1">
        <v>49434</v>
      </c>
      <c r="B795">
        <f t="shared" si="12"/>
        <v>34.685899999999961</v>
      </c>
      <c r="C795" t="s">
        <v>14</v>
      </c>
      <c r="D795">
        <v>16.600000000000001</v>
      </c>
      <c r="E795">
        <v>0</v>
      </c>
      <c r="F795">
        <f>IF(martianeum4[[#This Row],[zawartosc '[%']]]&gt;=1,martianeum4[[#This Row],[masa '[kg']]]*martianeum4[[#This Row],[zawartosc '[%']]]*0.01,0)</f>
        <v>0</v>
      </c>
      <c r="G795">
        <f>martianeum4[[#This Row],[stan_magazynu '[kg']]]+martianeum4[[#This Row],[ile_kg_materiału_z_ładunku]]</f>
        <v>34.685899999999961</v>
      </c>
      <c r="H795">
        <f>IF(martianeum4[[#This Row],[stan_po_wydobyciu_z_ładunku]]&gt;=100,100,0)</f>
        <v>0</v>
      </c>
      <c r="I795">
        <f>martianeum4[[#This Row],[stan_po_wydobyciu_z_ładunku]]-martianeum4[[#This Row],[ile_zabiera_na_orbite]]</f>
        <v>34.685899999999961</v>
      </c>
    </row>
    <row r="796" spans="1:9" x14ac:dyDescent="0.25">
      <c r="A796" s="1">
        <v>49435</v>
      </c>
      <c r="B796">
        <f t="shared" si="12"/>
        <v>34.685899999999961</v>
      </c>
      <c r="C796" t="s">
        <v>23</v>
      </c>
      <c r="D796">
        <v>23.9</v>
      </c>
      <c r="E796">
        <v>0</v>
      </c>
      <c r="F796">
        <f>IF(martianeum4[[#This Row],[zawartosc '[%']]]&gt;=1,martianeum4[[#This Row],[masa '[kg']]]*martianeum4[[#This Row],[zawartosc '[%']]]*0.01,0)</f>
        <v>0</v>
      </c>
      <c r="G796">
        <f>martianeum4[[#This Row],[stan_magazynu '[kg']]]+martianeum4[[#This Row],[ile_kg_materiału_z_ładunku]]</f>
        <v>34.685899999999961</v>
      </c>
      <c r="H796">
        <f>IF(martianeum4[[#This Row],[stan_po_wydobyciu_z_ładunku]]&gt;=100,100,0)</f>
        <v>0</v>
      </c>
      <c r="I796">
        <f>martianeum4[[#This Row],[stan_po_wydobyciu_z_ładunku]]-martianeum4[[#This Row],[ile_zabiera_na_orbite]]</f>
        <v>34.685899999999961</v>
      </c>
    </row>
    <row r="797" spans="1:9" x14ac:dyDescent="0.25">
      <c r="A797" s="1">
        <v>49436</v>
      </c>
      <c r="B797">
        <f t="shared" si="12"/>
        <v>34.685899999999961</v>
      </c>
      <c r="C797" t="s">
        <v>7</v>
      </c>
      <c r="D797">
        <v>10.6</v>
      </c>
      <c r="E797">
        <v>21.3</v>
      </c>
      <c r="F797">
        <f>IF(martianeum4[[#This Row],[zawartosc '[%']]]&gt;=1,martianeum4[[#This Row],[masa '[kg']]]*martianeum4[[#This Row],[zawartosc '[%']]]*0.01,0)</f>
        <v>2.2578</v>
      </c>
      <c r="G797">
        <f>martianeum4[[#This Row],[stan_magazynu '[kg']]]+martianeum4[[#This Row],[ile_kg_materiału_z_ładunku]]</f>
        <v>36.943699999999964</v>
      </c>
      <c r="H797">
        <f>IF(martianeum4[[#This Row],[stan_po_wydobyciu_z_ładunku]]&gt;=100,100,0)</f>
        <v>0</v>
      </c>
      <c r="I797">
        <f>martianeum4[[#This Row],[stan_po_wydobyciu_z_ładunku]]-martianeum4[[#This Row],[ile_zabiera_na_orbite]]</f>
        <v>36.943699999999964</v>
      </c>
    </row>
    <row r="798" spans="1:9" x14ac:dyDescent="0.25">
      <c r="A798" s="1">
        <v>49437</v>
      </c>
      <c r="B798">
        <f t="shared" si="12"/>
        <v>36.943699999999964</v>
      </c>
      <c r="C798" t="s">
        <v>10</v>
      </c>
      <c r="D798">
        <v>22.8</v>
      </c>
      <c r="E798">
        <v>24.6</v>
      </c>
      <c r="F798">
        <f>IF(martianeum4[[#This Row],[zawartosc '[%']]]&gt;=1,martianeum4[[#This Row],[masa '[kg']]]*martianeum4[[#This Row],[zawartosc '[%']]]*0.01,0)</f>
        <v>5.6088000000000005</v>
      </c>
      <c r="G798">
        <f>martianeum4[[#This Row],[stan_magazynu '[kg']]]+martianeum4[[#This Row],[ile_kg_materiału_z_ładunku]]</f>
        <v>42.552499999999966</v>
      </c>
      <c r="H798">
        <f>IF(martianeum4[[#This Row],[stan_po_wydobyciu_z_ładunku]]&gt;=100,100,0)</f>
        <v>0</v>
      </c>
      <c r="I798">
        <f>martianeum4[[#This Row],[stan_po_wydobyciu_z_ładunku]]-martianeum4[[#This Row],[ile_zabiera_na_orbite]]</f>
        <v>42.552499999999966</v>
      </c>
    </row>
    <row r="799" spans="1:9" x14ac:dyDescent="0.25">
      <c r="A799" s="1">
        <v>49438</v>
      </c>
      <c r="B799">
        <f t="shared" si="12"/>
        <v>42.552499999999966</v>
      </c>
      <c r="C799" t="s">
        <v>5</v>
      </c>
      <c r="D799">
        <v>26.8</v>
      </c>
      <c r="E799">
        <v>7.5</v>
      </c>
      <c r="F799">
        <f>IF(martianeum4[[#This Row],[zawartosc '[%']]]&gt;=1,martianeum4[[#This Row],[masa '[kg']]]*martianeum4[[#This Row],[zawartosc '[%']]]*0.01,0)</f>
        <v>2.0100000000000002</v>
      </c>
      <c r="G799">
        <f>martianeum4[[#This Row],[stan_magazynu '[kg']]]+martianeum4[[#This Row],[ile_kg_materiału_z_ładunku]]</f>
        <v>44.562499999999964</v>
      </c>
      <c r="H799">
        <f>IF(martianeum4[[#This Row],[stan_po_wydobyciu_z_ładunku]]&gt;=100,100,0)</f>
        <v>0</v>
      </c>
      <c r="I799">
        <f>martianeum4[[#This Row],[stan_po_wydobyciu_z_ładunku]]-martianeum4[[#This Row],[ile_zabiera_na_orbite]]</f>
        <v>44.562499999999964</v>
      </c>
    </row>
    <row r="800" spans="1:9" x14ac:dyDescent="0.25">
      <c r="A800" s="1">
        <v>49439</v>
      </c>
      <c r="B800">
        <f t="shared" si="12"/>
        <v>44.562499999999964</v>
      </c>
      <c r="C800" t="s">
        <v>19</v>
      </c>
      <c r="D800">
        <v>21.3</v>
      </c>
      <c r="E800">
        <v>37.700000000000003</v>
      </c>
      <c r="F800">
        <f>IF(martianeum4[[#This Row],[zawartosc '[%']]]&gt;=1,martianeum4[[#This Row],[masa '[kg']]]*martianeum4[[#This Row],[zawartosc '[%']]]*0.01,0)</f>
        <v>8.0301000000000009</v>
      </c>
      <c r="G800">
        <f>martianeum4[[#This Row],[stan_magazynu '[kg']]]+martianeum4[[#This Row],[ile_kg_materiału_z_ładunku]]</f>
        <v>52.592599999999962</v>
      </c>
      <c r="H800">
        <f>IF(martianeum4[[#This Row],[stan_po_wydobyciu_z_ładunku]]&gt;=100,100,0)</f>
        <v>0</v>
      </c>
      <c r="I800">
        <f>martianeum4[[#This Row],[stan_po_wydobyciu_z_ładunku]]-martianeum4[[#This Row],[ile_zabiera_na_orbite]]</f>
        <v>52.592599999999962</v>
      </c>
    </row>
    <row r="801" spans="1:9" x14ac:dyDescent="0.25">
      <c r="A801" s="1">
        <v>49440</v>
      </c>
      <c r="B801">
        <f t="shared" si="12"/>
        <v>52.592599999999962</v>
      </c>
      <c r="C801" t="s">
        <v>12</v>
      </c>
      <c r="D801">
        <v>20.3</v>
      </c>
      <c r="E801">
        <v>11</v>
      </c>
      <c r="F801">
        <f>IF(martianeum4[[#This Row],[zawartosc '[%']]]&gt;=1,martianeum4[[#This Row],[masa '[kg']]]*martianeum4[[#This Row],[zawartosc '[%']]]*0.01,0)</f>
        <v>2.2330000000000001</v>
      </c>
      <c r="G801">
        <f>martianeum4[[#This Row],[stan_magazynu '[kg']]]+martianeum4[[#This Row],[ile_kg_materiału_z_ładunku]]</f>
        <v>54.825599999999959</v>
      </c>
      <c r="H801">
        <f>IF(martianeum4[[#This Row],[stan_po_wydobyciu_z_ładunku]]&gt;=100,100,0)</f>
        <v>0</v>
      </c>
      <c r="I801">
        <f>martianeum4[[#This Row],[stan_po_wydobyciu_z_ładunku]]-martianeum4[[#This Row],[ile_zabiera_na_orbite]]</f>
        <v>54.825599999999959</v>
      </c>
    </row>
    <row r="802" spans="1:9" x14ac:dyDescent="0.25">
      <c r="A802" s="1">
        <v>49441</v>
      </c>
      <c r="B802">
        <f t="shared" si="12"/>
        <v>54.825599999999959</v>
      </c>
      <c r="C802" t="s">
        <v>19</v>
      </c>
      <c r="D802">
        <v>25.6</v>
      </c>
      <c r="E802">
        <v>20.100000000000001</v>
      </c>
      <c r="F802">
        <f>IF(martianeum4[[#This Row],[zawartosc '[%']]]&gt;=1,martianeum4[[#This Row],[masa '[kg']]]*martianeum4[[#This Row],[zawartosc '[%']]]*0.01,0)</f>
        <v>5.1456000000000008</v>
      </c>
      <c r="G802">
        <f>martianeum4[[#This Row],[stan_magazynu '[kg']]]+martianeum4[[#This Row],[ile_kg_materiału_z_ładunku]]</f>
        <v>59.971199999999961</v>
      </c>
      <c r="H802">
        <f>IF(martianeum4[[#This Row],[stan_po_wydobyciu_z_ładunku]]&gt;=100,100,0)</f>
        <v>0</v>
      </c>
      <c r="I802">
        <f>martianeum4[[#This Row],[stan_po_wydobyciu_z_ładunku]]-martianeum4[[#This Row],[ile_zabiera_na_orbite]]</f>
        <v>59.971199999999961</v>
      </c>
    </row>
    <row r="803" spans="1:9" x14ac:dyDescent="0.25">
      <c r="A803" s="1">
        <v>49442</v>
      </c>
      <c r="B803">
        <f t="shared" si="12"/>
        <v>59.971199999999961</v>
      </c>
      <c r="C803" t="s">
        <v>13</v>
      </c>
      <c r="D803">
        <v>25.1</v>
      </c>
      <c r="E803">
        <v>14.7</v>
      </c>
      <c r="F803">
        <f>IF(martianeum4[[#This Row],[zawartosc '[%']]]&gt;=1,martianeum4[[#This Row],[masa '[kg']]]*martianeum4[[#This Row],[zawartosc '[%']]]*0.01,0)</f>
        <v>3.6897000000000002</v>
      </c>
      <c r="G803">
        <f>martianeum4[[#This Row],[stan_magazynu '[kg']]]+martianeum4[[#This Row],[ile_kg_materiału_z_ładunku]]</f>
        <v>63.660899999999963</v>
      </c>
      <c r="H803">
        <f>IF(martianeum4[[#This Row],[stan_po_wydobyciu_z_ładunku]]&gt;=100,100,0)</f>
        <v>0</v>
      </c>
      <c r="I803">
        <f>martianeum4[[#This Row],[stan_po_wydobyciu_z_ładunku]]-martianeum4[[#This Row],[ile_zabiera_na_orbite]]</f>
        <v>63.660899999999963</v>
      </c>
    </row>
    <row r="804" spans="1:9" x14ac:dyDescent="0.25">
      <c r="A804" s="1">
        <v>49443</v>
      </c>
      <c r="B804">
        <f t="shared" si="12"/>
        <v>63.660899999999963</v>
      </c>
      <c r="C804" t="s">
        <v>7</v>
      </c>
      <c r="D804">
        <v>24.3</v>
      </c>
      <c r="E804">
        <v>24.3</v>
      </c>
      <c r="F804">
        <f>IF(martianeum4[[#This Row],[zawartosc '[%']]]&gt;=1,martianeum4[[#This Row],[masa '[kg']]]*martianeum4[[#This Row],[zawartosc '[%']]]*0.01,0)</f>
        <v>5.9049000000000005</v>
      </c>
      <c r="G804">
        <f>martianeum4[[#This Row],[stan_magazynu '[kg']]]+martianeum4[[#This Row],[ile_kg_materiału_z_ładunku]]</f>
        <v>69.565799999999967</v>
      </c>
      <c r="H804">
        <f>IF(martianeum4[[#This Row],[stan_po_wydobyciu_z_ładunku]]&gt;=100,100,0)</f>
        <v>0</v>
      </c>
      <c r="I804">
        <f>martianeum4[[#This Row],[stan_po_wydobyciu_z_ładunku]]-martianeum4[[#This Row],[ile_zabiera_na_orbite]]</f>
        <v>69.565799999999967</v>
      </c>
    </row>
    <row r="805" spans="1:9" x14ac:dyDescent="0.25">
      <c r="A805" s="1">
        <v>49444</v>
      </c>
      <c r="B805">
        <f t="shared" si="12"/>
        <v>69.565799999999967</v>
      </c>
      <c r="C805" t="s">
        <v>14</v>
      </c>
      <c r="D805">
        <v>12.9</v>
      </c>
      <c r="E805">
        <v>2.7</v>
      </c>
      <c r="F805">
        <f>IF(martianeum4[[#This Row],[zawartosc '[%']]]&gt;=1,martianeum4[[#This Row],[masa '[kg']]]*martianeum4[[#This Row],[zawartosc '[%']]]*0.01,0)</f>
        <v>0.34830000000000005</v>
      </c>
      <c r="G805">
        <f>martianeum4[[#This Row],[stan_magazynu '[kg']]]+martianeum4[[#This Row],[ile_kg_materiału_z_ładunku]]</f>
        <v>69.914099999999962</v>
      </c>
      <c r="H805">
        <f>IF(martianeum4[[#This Row],[stan_po_wydobyciu_z_ładunku]]&gt;=100,100,0)</f>
        <v>0</v>
      </c>
      <c r="I805">
        <f>martianeum4[[#This Row],[stan_po_wydobyciu_z_ładunku]]-martianeum4[[#This Row],[ile_zabiera_na_orbite]]</f>
        <v>69.914099999999962</v>
      </c>
    </row>
    <row r="806" spans="1:9" x14ac:dyDescent="0.25">
      <c r="A806" s="1">
        <v>49445</v>
      </c>
      <c r="B806">
        <f t="shared" si="12"/>
        <v>69.914099999999962</v>
      </c>
      <c r="C806" t="s">
        <v>19</v>
      </c>
      <c r="D806">
        <v>16.7</v>
      </c>
      <c r="E806">
        <v>27.7</v>
      </c>
      <c r="F806">
        <f>IF(martianeum4[[#This Row],[zawartosc '[%']]]&gt;=1,martianeum4[[#This Row],[masa '[kg']]]*martianeum4[[#This Row],[zawartosc '[%']]]*0.01,0)</f>
        <v>4.6258999999999997</v>
      </c>
      <c r="G806">
        <f>martianeum4[[#This Row],[stan_magazynu '[kg']]]+martianeum4[[#This Row],[ile_kg_materiału_z_ładunku]]</f>
        <v>74.539999999999964</v>
      </c>
      <c r="H806">
        <f>IF(martianeum4[[#This Row],[stan_po_wydobyciu_z_ładunku]]&gt;=100,100,0)</f>
        <v>0</v>
      </c>
      <c r="I806">
        <f>martianeum4[[#This Row],[stan_po_wydobyciu_z_ładunku]]-martianeum4[[#This Row],[ile_zabiera_na_orbite]]</f>
        <v>74.539999999999964</v>
      </c>
    </row>
    <row r="807" spans="1:9" x14ac:dyDescent="0.25">
      <c r="A807" s="1">
        <v>49446</v>
      </c>
      <c r="B807">
        <f t="shared" si="12"/>
        <v>74.539999999999964</v>
      </c>
      <c r="C807" t="s">
        <v>10</v>
      </c>
      <c r="D807">
        <v>16.2</v>
      </c>
      <c r="E807">
        <v>20.5</v>
      </c>
      <c r="F807">
        <f>IF(martianeum4[[#This Row],[zawartosc '[%']]]&gt;=1,martianeum4[[#This Row],[masa '[kg']]]*martianeum4[[#This Row],[zawartosc '[%']]]*0.01,0)</f>
        <v>3.3209999999999997</v>
      </c>
      <c r="G807">
        <f>martianeum4[[#This Row],[stan_magazynu '[kg']]]+martianeum4[[#This Row],[ile_kg_materiału_z_ładunku]]</f>
        <v>77.860999999999962</v>
      </c>
      <c r="H807">
        <f>IF(martianeum4[[#This Row],[stan_po_wydobyciu_z_ładunku]]&gt;=100,100,0)</f>
        <v>0</v>
      </c>
      <c r="I807">
        <f>martianeum4[[#This Row],[stan_po_wydobyciu_z_ładunku]]-martianeum4[[#This Row],[ile_zabiera_na_orbite]]</f>
        <v>77.860999999999962</v>
      </c>
    </row>
    <row r="808" spans="1:9" x14ac:dyDescent="0.25">
      <c r="A808" s="1">
        <v>49447</v>
      </c>
      <c r="B808">
        <f t="shared" si="12"/>
        <v>77.860999999999962</v>
      </c>
      <c r="C808" t="s">
        <v>12</v>
      </c>
      <c r="D808">
        <v>19.5</v>
      </c>
      <c r="E808">
        <v>5.0999999999999996</v>
      </c>
      <c r="F808">
        <f>IF(martianeum4[[#This Row],[zawartosc '[%']]]&gt;=1,martianeum4[[#This Row],[masa '[kg']]]*martianeum4[[#This Row],[zawartosc '[%']]]*0.01,0)</f>
        <v>0.99449999999999994</v>
      </c>
      <c r="G808">
        <f>martianeum4[[#This Row],[stan_magazynu '[kg']]]+martianeum4[[#This Row],[ile_kg_materiału_z_ładunku]]</f>
        <v>78.855499999999964</v>
      </c>
      <c r="H808">
        <f>IF(martianeum4[[#This Row],[stan_po_wydobyciu_z_ładunku]]&gt;=100,100,0)</f>
        <v>0</v>
      </c>
      <c r="I808">
        <f>martianeum4[[#This Row],[stan_po_wydobyciu_z_ładunku]]-martianeum4[[#This Row],[ile_zabiera_na_orbite]]</f>
        <v>78.855499999999964</v>
      </c>
    </row>
    <row r="809" spans="1:9" x14ac:dyDescent="0.25">
      <c r="A809" s="1">
        <v>49448</v>
      </c>
      <c r="B809">
        <f t="shared" si="12"/>
        <v>78.855499999999964</v>
      </c>
      <c r="C809" t="s">
        <v>10</v>
      </c>
      <c r="D809">
        <v>22.9</v>
      </c>
      <c r="E809">
        <v>6.6</v>
      </c>
      <c r="F809">
        <f>IF(martianeum4[[#This Row],[zawartosc '[%']]]&gt;=1,martianeum4[[#This Row],[masa '[kg']]]*martianeum4[[#This Row],[zawartosc '[%']]]*0.01,0)</f>
        <v>1.5113999999999999</v>
      </c>
      <c r="G809">
        <f>martianeum4[[#This Row],[stan_magazynu '[kg']]]+martianeum4[[#This Row],[ile_kg_materiału_z_ładunku]]</f>
        <v>80.366899999999958</v>
      </c>
      <c r="H809">
        <f>IF(martianeum4[[#This Row],[stan_po_wydobyciu_z_ładunku]]&gt;=100,100,0)</f>
        <v>0</v>
      </c>
      <c r="I809">
        <f>martianeum4[[#This Row],[stan_po_wydobyciu_z_ładunku]]-martianeum4[[#This Row],[ile_zabiera_na_orbite]]</f>
        <v>80.366899999999958</v>
      </c>
    </row>
    <row r="810" spans="1:9" x14ac:dyDescent="0.25">
      <c r="A810" s="1">
        <v>49449</v>
      </c>
      <c r="B810">
        <f t="shared" si="12"/>
        <v>80.366899999999958</v>
      </c>
      <c r="C810" t="s">
        <v>19</v>
      </c>
      <c r="D810">
        <v>25.9</v>
      </c>
      <c r="E810">
        <v>4.4000000000000004</v>
      </c>
      <c r="F810">
        <f>IF(martianeum4[[#This Row],[zawartosc '[%']]]&gt;=1,martianeum4[[#This Row],[masa '[kg']]]*martianeum4[[#This Row],[zawartosc '[%']]]*0.01,0)</f>
        <v>1.1396000000000002</v>
      </c>
      <c r="G810">
        <f>martianeum4[[#This Row],[stan_magazynu '[kg']]]+martianeum4[[#This Row],[ile_kg_materiału_z_ładunku]]</f>
        <v>81.50649999999996</v>
      </c>
      <c r="H810">
        <f>IF(martianeum4[[#This Row],[stan_po_wydobyciu_z_ładunku]]&gt;=100,100,0)</f>
        <v>0</v>
      </c>
      <c r="I810">
        <f>martianeum4[[#This Row],[stan_po_wydobyciu_z_ładunku]]-martianeum4[[#This Row],[ile_zabiera_na_orbite]]</f>
        <v>81.50649999999996</v>
      </c>
    </row>
    <row r="811" spans="1:9" x14ac:dyDescent="0.25">
      <c r="A811" s="1">
        <v>49450</v>
      </c>
      <c r="B811">
        <f t="shared" si="12"/>
        <v>81.50649999999996</v>
      </c>
      <c r="C811" t="s">
        <v>18</v>
      </c>
      <c r="D811">
        <v>20.3</v>
      </c>
      <c r="E811">
        <v>4.5999999999999996</v>
      </c>
      <c r="F811">
        <f>IF(martianeum4[[#This Row],[zawartosc '[%']]]&gt;=1,martianeum4[[#This Row],[masa '[kg']]]*martianeum4[[#This Row],[zawartosc '[%']]]*0.01,0)</f>
        <v>0.93379999999999996</v>
      </c>
      <c r="G811">
        <f>martianeum4[[#This Row],[stan_magazynu '[kg']]]+martianeum4[[#This Row],[ile_kg_materiału_z_ładunku]]</f>
        <v>82.440299999999965</v>
      </c>
      <c r="H811">
        <f>IF(martianeum4[[#This Row],[stan_po_wydobyciu_z_ładunku]]&gt;=100,100,0)</f>
        <v>0</v>
      </c>
      <c r="I811">
        <f>martianeum4[[#This Row],[stan_po_wydobyciu_z_ładunku]]-martianeum4[[#This Row],[ile_zabiera_na_orbite]]</f>
        <v>82.440299999999965</v>
      </c>
    </row>
    <row r="812" spans="1:9" x14ac:dyDescent="0.25">
      <c r="A812" s="1">
        <v>49451</v>
      </c>
      <c r="B812">
        <f t="shared" si="12"/>
        <v>82.440299999999965</v>
      </c>
      <c r="C812" t="s">
        <v>28</v>
      </c>
      <c r="D812">
        <v>11.3</v>
      </c>
      <c r="E812">
        <v>0.3</v>
      </c>
      <c r="F812">
        <f>IF(martianeum4[[#This Row],[zawartosc '[%']]]&gt;=1,martianeum4[[#This Row],[masa '[kg']]]*martianeum4[[#This Row],[zawartosc '[%']]]*0.01,0)</f>
        <v>0</v>
      </c>
      <c r="G812">
        <f>martianeum4[[#This Row],[stan_magazynu '[kg']]]+martianeum4[[#This Row],[ile_kg_materiału_z_ładunku]]</f>
        <v>82.440299999999965</v>
      </c>
      <c r="H812">
        <f>IF(martianeum4[[#This Row],[stan_po_wydobyciu_z_ładunku]]&gt;=100,100,0)</f>
        <v>0</v>
      </c>
      <c r="I812">
        <f>martianeum4[[#This Row],[stan_po_wydobyciu_z_ładunku]]-martianeum4[[#This Row],[ile_zabiera_na_orbite]]</f>
        <v>82.440299999999965</v>
      </c>
    </row>
    <row r="813" spans="1:9" x14ac:dyDescent="0.25">
      <c r="A813" s="1">
        <v>49452</v>
      </c>
      <c r="B813">
        <f t="shared" si="12"/>
        <v>82.440299999999965</v>
      </c>
      <c r="C813" t="s">
        <v>10</v>
      </c>
      <c r="D813">
        <v>27.4</v>
      </c>
      <c r="E813">
        <v>29.9</v>
      </c>
      <c r="F813">
        <f>IF(martianeum4[[#This Row],[zawartosc '[%']]]&gt;=1,martianeum4[[#This Row],[masa '[kg']]]*martianeum4[[#This Row],[zawartosc '[%']]]*0.01,0)</f>
        <v>8.1925999999999988</v>
      </c>
      <c r="G813">
        <f>martianeum4[[#This Row],[stan_magazynu '[kg']]]+martianeum4[[#This Row],[ile_kg_materiału_z_ładunku]]</f>
        <v>90.632899999999964</v>
      </c>
      <c r="H813">
        <f>IF(martianeum4[[#This Row],[stan_po_wydobyciu_z_ładunku]]&gt;=100,100,0)</f>
        <v>0</v>
      </c>
      <c r="I813">
        <f>martianeum4[[#This Row],[stan_po_wydobyciu_z_ładunku]]-martianeum4[[#This Row],[ile_zabiera_na_orbite]]</f>
        <v>90.632899999999964</v>
      </c>
    </row>
    <row r="814" spans="1:9" x14ac:dyDescent="0.25">
      <c r="A814" s="1">
        <v>49453</v>
      </c>
      <c r="B814">
        <f t="shared" si="12"/>
        <v>90.632899999999964</v>
      </c>
      <c r="C814" t="s">
        <v>19</v>
      </c>
      <c r="D814">
        <v>29.2</v>
      </c>
      <c r="E814">
        <v>0</v>
      </c>
      <c r="F814">
        <f>IF(martianeum4[[#This Row],[zawartosc '[%']]]&gt;=1,martianeum4[[#This Row],[masa '[kg']]]*martianeum4[[#This Row],[zawartosc '[%']]]*0.01,0)</f>
        <v>0</v>
      </c>
      <c r="G814">
        <f>martianeum4[[#This Row],[stan_magazynu '[kg']]]+martianeum4[[#This Row],[ile_kg_materiału_z_ładunku]]</f>
        <v>90.632899999999964</v>
      </c>
      <c r="H814">
        <f>IF(martianeum4[[#This Row],[stan_po_wydobyciu_z_ładunku]]&gt;=100,100,0)</f>
        <v>0</v>
      </c>
      <c r="I814">
        <f>martianeum4[[#This Row],[stan_po_wydobyciu_z_ładunku]]-martianeum4[[#This Row],[ile_zabiera_na_orbite]]</f>
        <v>90.632899999999964</v>
      </c>
    </row>
    <row r="815" spans="1:9" x14ac:dyDescent="0.25">
      <c r="A815" s="1">
        <v>49454</v>
      </c>
      <c r="B815">
        <f t="shared" si="12"/>
        <v>90.632899999999964</v>
      </c>
      <c r="C815" t="s">
        <v>4</v>
      </c>
      <c r="D815">
        <v>27.4</v>
      </c>
      <c r="E815">
        <v>0</v>
      </c>
      <c r="F815">
        <f>IF(martianeum4[[#This Row],[zawartosc '[%']]]&gt;=1,martianeum4[[#This Row],[masa '[kg']]]*martianeum4[[#This Row],[zawartosc '[%']]]*0.01,0)</f>
        <v>0</v>
      </c>
      <c r="G815">
        <f>martianeum4[[#This Row],[stan_magazynu '[kg']]]+martianeum4[[#This Row],[ile_kg_materiału_z_ładunku]]</f>
        <v>90.632899999999964</v>
      </c>
      <c r="H815">
        <f>IF(martianeum4[[#This Row],[stan_po_wydobyciu_z_ładunku]]&gt;=100,100,0)</f>
        <v>0</v>
      </c>
      <c r="I815">
        <f>martianeum4[[#This Row],[stan_po_wydobyciu_z_ładunku]]-martianeum4[[#This Row],[ile_zabiera_na_orbite]]</f>
        <v>90.632899999999964</v>
      </c>
    </row>
    <row r="816" spans="1:9" x14ac:dyDescent="0.25">
      <c r="A816" s="1">
        <v>49455</v>
      </c>
      <c r="B816">
        <f t="shared" si="12"/>
        <v>90.632899999999964</v>
      </c>
      <c r="C816" t="s">
        <v>19</v>
      </c>
      <c r="D816">
        <v>10.1</v>
      </c>
      <c r="E816">
        <v>8.1</v>
      </c>
      <c r="F816">
        <f>IF(martianeum4[[#This Row],[zawartosc '[%']]]&gt;=1,martianeum4[[#This Row],[masa '[kg']]]*martianeum4[[#This Row],[zawartosc '[%']]]*0.01,0)</f>
        <v>0.81809999999999994</v>
      </c>
      <c r="G816">
        <f>martianeum4[[#This Row],[stan_magazynu '[kg']]]+martianeum4[[#This Row],[ile_kg_materiału_z_ładunku]]</f>
        <v>91.450999999999965</v>
      </c>
      <c r="H816">
        <f>IF(martianeum4[[#This Row],[stan_po_wydobyciu_z_ładunku]]&gt;=100,100,0)</f>
        <v>0</v>
      </c>
      <c r="I816">
        <f>martianeum4[[#This Row],[stan_po_wydobyciu_z_ładunku]]-martianeum4[[#This Row],[ile_zabiera_na_orbite]]</f>
        <v>91.450999999999965</v>
      </c>
    </row>
    <row r="817" spans="1:9" x14ac:dyDescent="0.25">
      <c r="A817" s="1">
        <v>49456</v>
      </c>
      <c r="B817">
        <f t="shared" si="12"/>
        <v>91.450999999999965</v>
      </c>
      <c r="C817" t="s">
        <v>5</v>
      </c>
      <c r="D817">
        <v>12.9</v>
      </c>
      <c r="E817">
        <v>5.9</v>
      </c>
      <c r="F817">
        <f>IF(martianeum4[[#This Row],[zawartosc '[%']]]&gt;=1,martianeum4[[#This Row],[masa '[kg']]]*martianeum4[[#This Row],[zawartosc '[%']]]*0.01,0)</f>
        <v>0.76110000000000011</v>
      </c>
      <c r="G817">
        <f>martianeum4[[#This Row],[stan_magazynu '[kg']]]+martianeum4[[#This Row],[ile_kg_materiału_z_ładunku]]</f>
        <v>92.212099999999964</v>
      </c>
      <c r="H817">
        <f>IF(martianeum4[[#This Row],[stan_po_wydobyciu_z_ładunku]]&gt;=100,100,0)</f>
        <v>0</v>
      </c>
      <c r="I817">
        <f>martianeum4[[#This Row],[stan_po_wydobyciu_z_ładunku]]-martianeum4[[#This Row],[ile_zabiera_na_orbite]]</f>
        <v>92.212099999999964</v>
      </c>
    </row>
    <row r="818" spans="1:9" x14ac:dyDescent="0.25">
      <c r="A818" s="1">
        <v>49457</v>
      </c>
      <c r="B818">
        <f t="shared" si="12"/>
        <v>92.212099999999964</v>
      </c>
      <c r="C818" t="s">
        <v>14</v>
      </c>
      <c r="D818">
        <v>18.7</v>
      </c>
      <c r="E818">
        <v>0</v>
      </c>
      <c r="F818">
        <f>IF(martianeum4[[#This Row],[zawartosc '[%']]]&gt;=1,martianeum4[[#This Row],[masa '[kg']]]*martianeum4[[#This Row],[zawartosc '[%']]]*0.01,0)</f>
        <v>0</v>
      </c>
      <c r="G818">
        <f>martianeum4[[#This Row],[stan_magazynu '[kg']]]+martianeum4[[#This Row],[ile_kg_materiału_z_ładunku]]</f>
        <v>92.212099999999964</v>
      </c>
      <c r="H818">
        <f>IF(martianeum4[[#This Row],[stan_po_wydobyciu_z_ładunku]]&gt;=100,100,0)</f>
        <v>0</v>
      </c>
      <c r="I818">
        <f>martianeum4[[#This Row],[stan_po_wydobyciu_z_ładunku]]-martianeum4[[#This Row],[ile_zabiera_na_orbite]]</f>
        <v>92.212099999999964</v>
      </c>
    </row>
    <row r="819" spans="1:9" x14ac:dyDescent="0.25">
      <c r="A819" s="1">
        <v>49458</v>
      </c>
      <c r="B819">
        <f t="shared" si="12"/>
        <v>92.212099999999964</v>
      </c>
      <c r="C819" t="s">
        <v>32</v>
      </c>
      <c r="D819">
        <v>17.8</v>
      </c>
      <c r="E819">
        <v>0.3</v>
      </c>
      <c r="F819">
        <f>IF(martianeum4[[#This Row],[zawartosc '[%']]]&gt;=1,martianeum4[[#This Row],[masa '[kg']]]*martianeum4[[#This Row],[zawartosc '[%']]]*0.01,0)</f>
        <v>0</v>
      </c>
      <c r="G819">
        <f>martianeum4[[#This Row],[stan_magazynu '[kg']]]+martianeum4[[#This Row],[ile_kg_materiału_z_ładunku]]</f>
        <v>92.212099999999964</v>
      </c>
      <c r="H819">
        <f>IF(martianeum4[[#This Row],[stan_po_wydobyciu_z_ładunku]]&gt;=100,100,0)</f>
        <v>0</v>
      </c>
      <c r="I819">
        <f>martianeum4[[#This Row],[stan_po_wydobyciu_z_ładunku]]-martianeum4[[#This Row],[ile_zabiera_na_orbite]]</f>
        <v>92.212099999999964</v>
      </c>
    </row>
    <row r="820" spans="1:9" x14ac:dyDescent="0.25">
      <c r="A820" s="1">
        <v>49459</v>
      </c>
      <c r="B820">
        <f t="shared" si="12"/>
        <v>92.212099999999964</v>
      </c>
      <c r="C820" t="s">
        <v>10</v>
      </c>
      <c r="D820">
        <v>24.7</v>
      </c>
      <c r="E820">
        <v>42.9</v>
      </c>
      <c r="F820">
        <f>IF(martianeum4[[#This Row],[zawartosc '[%']]]&gt;=1,martianeum4[[#This Row],[masa '[kg']]]*martianeum4[[#This Row],[zawartosc '[%']]]*0.01,0)</f>
        <v>10.596299999999999</v>
      </c>
      <c r="G820">
        <f>martianeum4[[#This Row],[stan_magazynu '[kg']]]+martianeum4[[#This Row],[ile_kg_materiału_z_ładunku]]</f>
        <v>102.80839999999996</v>
      </c>
      <c r="H820">
        <f>IF(martianeum4[[#This Row],[stan_po_wydobyciu_z_ładunku]]&gt;=100,100,0)</f>
        <v>100</v>
      </c>
      <c r="I820">
        <f>martianeum4[[#This Row],[stan_po_wydobyciu_z_ładunku]]-martianeum4[[#This Row],[ile_zabiera_na_orbite]]</f>
        <v>2.8083999999999634</v>
      </c>
    </row>
    <row r="821" spans="1:9" x14ac:dyDescent="0.25">
      <c r="A821" s="1">
        <v>49460</v>
      </c>
      <c r="B821">
        <f t="shared" si="12"/>
        <v>2.8083999999999634</v>
      </c>
      <c r="C821" t="s">
        <v>10</v>
      </c>
      <c r="D821">
        <v>28.7</v>
      </c>
      <c r="E821">
        <v>33.799999999999997</v>
      </c>
      <c r="F821">
        <f>IF(martianeum4[[#This Row],[zawartosc '[%']]]&gt;=1,martianeum4[[#This Row],[masa '[kg']]]*martianeum4[[#This Row],[zawartosc '[%']]]*0.01,0)</f>
        <v>9.7005999999999997</v>
      </c>
      <c r="G821">
        <f>martianeum4[[#This Row],[stan_magazynu '[kg']]]+martianeum4[[#This Row],[ile_kg_materiału_z_ładunku]]</f>
        <v>12.508999999999963</v>
      </c>
      <c r="H821">
        <f>IF(martianeum4[[#This Row],[stan_po_wydobyciu_z_ładunku]]&gt;=100,100,0)</f>
        <v>0</v>
      </c>
      <c r="I821">
        <f>martianeum4[[#This Row],[stan_po_wydobyciu_z_ładunku]]-martianeum4[[#This Row],[ile_zabiera_na_orbite]]</f>
        <v>12.508999999999963</v>
      </c>
    </row>
    <row r="822" spans="1:9" x14ac:dyDescent="0.25">
      <c r="A822" s="1">
        <v>49461</v>
      </c>
      <c r="B822">
        <f t="shared" si="12"/>
        <v>12.508999999999963</v>
      </c>
      <c r="C822" t="s">
        <v>18</v>
      </c>
      <c r="D822">
        <v>12.3</v>
      </c>
      <c r="E822">
        <v>1.7</v>
      </c>
      <c r="F822">
        <f>IF(martianeum4[[#This Row],[zawartosc '[%']]]&gt;=1,martianeum4[[#This Row],[masa '[kg']]]*martianeum4[[#This Row],[zawartosc '[%']]]*0.01,0)</f>
        <v>0.20910000000000001</v>
      </c>
      <c r="G822">
        <f>martianeum4[[#This Row],[stan_magazynu '[kg']]]+martianeum4[[#This Row],[ile_kg_materiału_z_ładunku]]</f>
        <v>12.718099999999962</v>
      </c>
      <c r="H822">
        <f>IF(martianeum4[[#This Row],[stan_po_wydobyciu_z_ładunku]]&gt;=100,100,0)</f>
        <v>0</v>
      </c>
      <c r="I822">
        <f>martianeum4[[#This Row],[stan_po_wydobyciu_z_ładunku]]-martianeum4[[#This Row],[ile_zabiera_na_orbite]]</f>
        <v>12.718099999999962</v>
      </c>
    </row>
    <row r="823" spans="1:9" x14ac:dyDescent="0.25">
      <c r="A823" s="1">
        <v>49462</v>
      </c>
      <c r="B823">
        <f t="shared" si="12"/>
        <v>12.718099999999962</v>
      </c>
      <c r="C823" t="s">
        <v>19</v>
      </c>
      <c r="D823">
        <v>22.9</v>
      </c>
      <c r="E823">
        <v>0</v>
      </c>
      <c r="F823">
        <f>IF(martianeum4[[#This Row],[zawartosc '[%']]]&gt;=1,martianeum4[[#This Row],[masa '[kg']]]*martianeum4[[#This Row],[zawartosc '[%']]]*0.01,0)</f>
        <v>0</v>
      </c>
      <c r="G823">
        <f>martianeum4[[#This Row],[stan_magazynu '[kg']]]+martianeum4[[#This Row],[ile_kg_materiału_z_ładunku]]</f>
        <v>12.718099999999962</v>
      </c>
      <c r="H823">
        <f>IF(martianeum4[[#This Row],[stan_po_wydobyciu_z_ładunku]]&gt;=100,100,0)</f>
        <v>0</v>
      </c>
      <c r="I823">
        <f>martianeum4[[#This Row],[stan_po_wydobyciu_z_ładunku]]-martianeum4[[#This Row],[ile_zabiera_na_orbite]]</f>
        <v>12.718099999999962</v>
      </c>
    </row>
    <row r="824" spans="1:9" x14ac:dyDescent="0.25">
      <c r="A824" s="1">
        <v>49463</v>
      </c>
      <c r="B824">
        <f t="shared" si="12"/>
        <v>12.718099999999962</v>
      </c>
      <c r="C824" t="s">
        <v>17</v>
      </c>
      <c r="D824">
        <v>20</v>
      </c>
      <c r="E824">
        <v>3</v>
      </c>
      <c r="F824">
        <f>IF(martianeum4[[#This Row],[zawartosc '[%']]]&gt;=1,martianeum4[[#This Row],[masa '[kg']]]*martianeum4[[#This Row],[zawartosc '[%']]]*0.01,0)</f>
        <v>0.6</v>
      </c>
      <c r="G824">
        <f>martianeum4[[#This Row],[stan_magazynu '[kg']]]+martianeum4[[#This Row],[ile_kg_materiału_z_ładunku]]</f>
        <v>13.318099999999962</v>
      </c>
      <c r="H824">
        <f>IF(martianeum4[[#This Row],[stan_po_wydobyciu_z_ładunku]]&gt;=100,100,0)</f>
        <v>0</v>
      </c>
      <c r="I824">
        <f>martianeum4[[#This Row],[stan_po_wydobyciu_z_ładunku]]-martianeum4[[#This Row],[ile_zabiera_na_orbite]]</f>
        <v>13.318099999999962</v>
      </c>
    </row>
    <row r="825" spans="1:9" x14ac:dyDescent="0.25">
      <c r="A825" s="1">
        <v>49464</v>
      </c>
      <c r="B825">
        <f t="shared" si="12"/>
        <v>13.318099999999962</v>
      </c>
      <c r="C825" t="s">
        <v>10</v>
      </c>
      <c r="D825">
        <v>27.3</v>
      </c>
      <c r="E825">
        <v>0</v>
      </c>
      <c r="F825">
        <f>IF(martianeum4[[#This Row],[zawartosc '[%']]]&gt;=1,martianeum4[[#This Row],[masa '[kg']]]*martianeum4[[#This Row],[zawartosc '[%']]]*0.01,0)</f>
        <v>0</v>
      </c>
      <c r="G825">
        <f>martianeum4[[#This Row],[stan_magazynu '[kg']]]+martianeum4[[#This Row],[ile_kg_materiału_z_ładunku]]</f>
        <v>13.318099999999962</v>
      </c>
      <c r="H825">
        <f>IF(martianeum4[[#This Row],[stan_po_wydobyciu_z_ładunku]]&gt;=100,100,0)</f>
        <v>0</v>
      </c>
      <c r="I825">
        <f>martianeum4[[#This Row],[stan_po_wydobyciu_z_ładunku]]-martianeum4[[#This Row],[ile_zabiera_na_orbite]]</f>
        <v>13.318099999999962</v>
      </c>
    </row>
    <row r="826" spans="1:9" x14ac:dyDescent="0.25">
      <c r="A826" s="1">
        <v>49465</v>
      </c>
      <c r="B826">
        <f t="shared" si="12"/>
        <v>13.318099999999962</v>
      </c>
      <c r="C826" t="s">
        <v>13</v>
      </c>
      <c r="D826">
        <v>29.9</v>
      </c>
      <c r="E826">
        <v>7.7</v>
      </c>
      <c r="F826">
        <f>IF(martianeum4[[#This Row],[zawartosc '[%']]]&gt;=1,martianeum4[[#This Row],[masa '[kg']]]*martianeum4[[#This Row],[zawartosc '[%']]]*0.01,0)</f>
        <v>2.3022999999999998</v>
      </c>
      <c r="G826">
        <f>martianeum4[[#This Row],[stan_magazynu '[kg']]]+martianeum4[[#This Row],[ile_kg_materiału_z_ładunku]]</f>
        <v>15.620399999999961</v>
      </c>
      <c r="H826">
        <f>IF(martianeum4[[#This Row],[stan_po_wydobyciu_z_ładunku]]&gt;=100,100,0)</f>
        <v>0</v>
      </c>
      <c r="I826">
        <f>martianeum4[[#This Row],[stan_po_wydobyciu_z_ładunku]]-martianeum4[[#This Row],[ile_zabiera_na_orbite]]</f>
        <v>15.620399999999961</v>
      </c>
    </row>
    <row r="827" spans="1:9" x14ac:dyDescent="0.25">
      <c r="A827" s="1">
        <v>49466</v>
      </c>
      <c r="B827">
        <f t="shared" si="12"/>
        <v>15.620399999999961</v>
      </c>
      <c r="C827" t="s">
        <v>12</v>
      </c>
      <c r="D827">
        <v>27.5</v>
      </c>
      <c r="E827">
        <v>2.7</v>
      </c>
      <c r="F827">
        <f>IF(martianeum4[[#This Row],[zawartosc '[%']]]&gt;=1,martianeum4[[#This Row],[masa '[kg']]]*martianeum4[[#This Row],[zawartosc '[%']]]*0.01,0)</f>
        <v>0.74250000000000005</v>
      </c>
      <c r="G827">
        <f>martianeum4[[#This Row],[stan_magazynu '[kg']]]+martianeum4[[#This Row],[ile_kg_materiału_z_ładunku]]</f>
        <v>16.362899999999961</v>
      </c>
      <c r="H827">
        <f>IF(martianeum4[[#This Row],[stan_po_wydobyciu_z_ładunku]]&gt;=100,100,0)</f>
        <v>0</v>
      </c>
      <c r="I827">
        <f>martianeum4[[#This Row],[stan_po_wydobyciu_z_ładunku]]-martianeum4[[#This Row],[ile_zabiera_na_orbite]]</f>
        <v>16.362899999999961</v>
      </c>
    </row>
    <row r="828" spans="1:9" x14ac:dyDescent="0.25">
      <c r="A828" s="1">
        <v>49467</v>
      </c>
      <c r="B828">
        <f t="shared" si="12"/>
        <v>16.362899999999961</v>
      </c>
      <c r="C828" t="s">
        <v>18</v>
      </c>
      <c r="D828">
        <v>16.5</v>
      </c>
      <c r="E828">
        <v>13.3</v>
      </c>
      <c r="F828">
        <f>IF(martianeum4[[#This Row],[zawartosc '[%']]]&gt;=1,martianeum4[[#This Row],[masa '[kg']]]*martianeum4[[#This Row],[zawartosc '[%']]]*0.01,0)</f>
        <v>2.1945000000000001</v>
      </c>
      <c r="G828">
        <f>martianeum4[[#This Row],[stan_magazynu '[kg']]]+martianeum4[[#This Row],[ile_kg_materiału_z_ładunku]]</f>
        <v>18.557399999999962</v>
      </c>
      <c r="H828">
        <f>IF(martianeum4[[#This Row],[stan_po_wydobyciu_z_ładunku]]&gt;=100,100,0)</f>
        <v>0</v>
      </c>
      <c r="I828">
        <f>martianeum4[[#This Row],[stan_po_wydobyciu_z_ładunku]]-martianeum4[[#This Row],[ile_zabiera_na_orbite]]</f>
        <v>18.557399999999962</v>
      </c>
    </row>
    <row r="829" spans="1:9" x14ac:dyDescent="0.25">
      <c r="A829" s="1">
        <v>49468</v>
      </c>
      <c r="B829">
        <f t="shared" si="12"/>
        <v>18.557399999999962</v>
      </c>
      <c r="C829" t="s">
        <v>5</v>
      </c>
      <c r="D829">
        <v>23.5</v>
      </c>
      <c r="E829">
        <v>5.9</v>
      </c>
      <c r="F829">
        <f>IF(martianeum4[[#This Row],[zawartosc '[%']]]&gt;=1,martianeum4[[#This Row],[masa '[kg']]]*martianeum4[[#This Row],[zawartosc '[%']]]*0.01,0)</f>
        <v>1.3865000000000001</v>
      </c>
      <c r="G829">
        <f>martianeum4[[#This Row],[stan_magazynu '[kg']]]+martianeum4[[#This Row],[ile_kg_materiału_z_ładunku]]</f>
        <v>19.943899999999964</v>
      </c>
      <c r="H829">
        <f>IF(martianeum4[[#This Row],[stan_po_wydobyciu_z_ładunku]]&gt;=100,100,0)</f>
        <v>0</v>
      </c>
      <c r="I829">
        <f>martianeum4[[#This Row],[stan_po_wydobyciu_z_ładunku]]-martianeum4[[#This Row],[ile_zabiera_na_orbite]]</f>
        <v>19.943899999999964</v>
      </c>
    </row>
    <row r="830" spans="1:9" x14ac:dyDescent="0.25">
      <c r="A830" s="1">
        <v>49469</v>
      </c>
      <c r="B830">
        <f t="shared" si="12"/>
        <v>19.943899999999964</v>
      </c>
      <c r="C830" t="s">
        <v>5</v>
      </c>
      <c r="D830">
        <v>21.5</v>
      </c>
      <c r="E830">
        <v>4.0999999999999996</v>
      </c>
      <c r="F830">
        <f>IF(martianeum4[[#This Row],[zawartosc '[%']]]&gt;=1,martianeum4[[#This Row],[masa '[kg']]]*martianeum4[[#This Row],[zawartosc '[%']]]*0.01,0)</f>
        <v>0.88149999999999995</v>
      </c>
      <c r="G830">
        <f>martianeum4[[#This Row],[stan_magazynu '[kg']]]+martianeum4[[#This Row],[ile_kg_materiału_z_ładunku]]</f>
        <v>20.825399999999963</v>
      </c>
      <c r="H830">
        <f>IF(martianeum4[[#This Row],[stan_po_wydobyciu_z_ładunku]]&gt;=100,100,0)</f>
        <v>0</v>
      </c>
      <c r="I830">
        <f>martianeum4[[#This Row],[stan_po_wydobyciu_z_ładunku]]-martianeum4[[#This Row],[ile_zabiera_na_orbite]]</f>
        <v>20.825399999999963</v>
      </c>
    </row>
    <row r="831" spans="1:9" x14ac:dyDescent="0.25">
      <c r="A831" s="1">
        <v>49470</v>
      </c>
      <c r="B831">
        <f t="shared" si="12"/>
        <v>20.825399999999963</v>
      </c>
      <c r="C831" t="s">
        <v>15</v>
      </c>
      <c r="D831">
        <v>10.3</v>
      </c>
      <c r="E831">
        <v>15.6</v>
      </c>
      <c r="F831">
        <f>IF(martianeum4[[#This Row],[zawartosc '[%']]]&gt;=1,martianeum4[[#This Row],[masa '[kg']]]*martianeum4[[#This Row],[zawartosc '[%']]]*0.01,0)</f>
        <v>1.6068</v>
      </c>
      <c r="G831">
        <f>martianeum4[[#This Row],[stan_magazynu '[kg']]]+martianeum4[[#This Row],[ile_kg_materiału_z_ładunku]]</f>
        <v>22.432199999999963</v>
      </c>
      <c r="H831">
        <f>IF(martianeum4[[#This Row],[stan_po_wydobyciu_z_ładunku]]&gt;=100,100,0)</f>
        <v>0</v>
      </c>
      <c r="I831">
        <f>martianeum4[[#This Row],[stan_po_wydobyciu_z_ładunku]]-martianeum4[[#This Row],[ile_zabiera_na_orbite]]</f>
        <v>22.432199999999963</v>
      </c>
    </row>
    <row r="832" spans="1:9" x14ac:dyDescent="0.25">
      <c r="A832" s="1">
        <v>49471</v>
      </c>
      <c r="B832">
        <f t="shared" si="12"/>
        <v>22.432199999999963</v>
      </c>
      <c r="C832" t="s">
        <v>10</v>
      </c>
      <c r="D832">
        <v>15</v>
      </c>
      <c r="E832">
        <v>0</v>
      </c>
      <c r="F832">
        <f>IF(martianeum4[[#This Row],[zawartosc '[%']]]&gt;=1,martianeum4[[#This Row],[masa '[kg']]]*martianeum4[[#This Row],[zawartosc '[%']]]*0.01,0)</f>
        <v>0</v>
      </c>
      <c r="G832">
        <f>martianeum4[[#This Row],[stan_magazynu '[kg']]]+martianeum4[[#This Row],[ile_kg_materiału_z_ładunku]]</f>
        <v>22.432199999999963</v>
      </c>
      <c r="H832">
        <f>IF(martianeum4[[#This Row],[stan_po_wydobyciu_z_ładunku]]&gt;=100,100,0)</f>
        <v>0</v>
      </c>
      <c r="I832">
        <f>martianeum4[[#This Row],[stan_po_wydobyciu_z_ładunku]]-martianeum4[[#This Row],[ile_zabiera_na_orbite]]</f>
        <v>22.432199999999963</v>
      </c>
    </row>
    <row r="833" spans="1:9" x14ac:dyDescent="0.25">
      <c r="A833" s="1">
        <v>49472</v>
      </c>
      <c r="B833">
        <f t="shared" si="12"/>
        <v>22.432199999999963</v>
      </c>
      <c r="C833" t="s">
        <v>6</v>
      </c>
      <c r="D833">
        <v>23.3</v>
      </c>
      <c r="E833">
        <v>5.3</v>
      </c>
      <c r="F833">
        <f>IF(martianeum4[[#This Row],[zawartosc '[%']]]&gt;=1,martianeum4[[#This Row],[masa '[kg']]]*martianeum4[[#This Row],[zawartosc '[%']]]*0.01,0)</f>
        <v>1.2348999999999999</v>
      </c>
      <c r="G833">
        <f>martianeum4[[#This Row],[stan_magazynu '[kg']]]+martianeum4[[#This Row],[ile_kg_materiału_z_ładunku]]</f>
        <v>23.667099999999962</v>
      </c>
      <c r="H833">
        <f>IF(martianeum4[[#This Row],[stan_po_wydobyciu_z_ładunku]]&gt;=100,100,0)</f>
        <v>0</v>
      </c>
      <c r="I833">
        <f>martianeum4[[#This Row],[stan_po_wydobyciu_z_ładunku]]-martianeum4[[#This Row],[ile_zabiera_na_orbite]]</f>
        <v>23.667099999999962</v>
      </c>
    </row>
    <row r="834" spans="1:9" x14ac:dyDescent="0.25">
      <c r="A834" s="1">
        <v>49473</v>
      </c>
      <c r="B834">
        <f t="shared" si="12"/>
        <v>23.667099999999962</v>
      </c>
      <c r="C834" t="s">
        <v>15</v>
      </c>
      <c r="D834">
        <v>10.5</v>
      </c>
      <c r="E834">
        <v>14.4</v>
      </c>
      <c r="F834">
        <f>IF(martianeum4[[#This Row],[zawartosc '[%']]]&gt;=1,martianeum4[[#This Row],[masa '[kg']]]*martianeum4[[#This Row],[zawartosc '[%']]]*0.01,0)</f>
        <v>1.5120000000000002</v>
      </c>
      <c r="G834">
        <f>martianeum4[[#This Row],[stan_magazynu '[kg']]]+martianeum4[[#This Row],[ile_kg_materiału_z_ładunku]]</f>
        <v>25.179099999999963</v>
      </c>
      <c r="H834">
        <f>IF(martianeum4[[#This Row],[stan_po_wydobyciu_z_ładunku]]&gt;=100,100,0)</f>
        <v>0</v>
      </c>
      <c r="I834">
        <f>martianeum4[[#This Row],[stan_po_wydobyciu_z_ładunku]]-martianeum4[[#This Row],[ile_zabiera_na_orbite]]</f>
        <v>25.179099999999963</v>
      </c>
    </row>
    <row r="835" spans="1:9" x14ac:dyDescent="0.25">
      <c r="A835" s="1">
        <v>49474</v>
      </c>
      <c r="B835">
        <f t="shared" si="12"/>
        <v>25.179099999999963</v>
      </c>
      <c r="C835" t="s">
        <v>10</v>
      </c>
      <c r="D835">
        <v>18.5</v>
      </c>
      <c r="E835">
        <v>0</v>
      </c>
      <c r="F835">
        <f>IF(martianeum4[[#This Row],[zawartosc '[%']]]&gt;=1,martianeum4[[#This Row],[masa '[kg']]]*martianeum4[[#This Row],[zawartosc '[%']]]*0.01,0)</f>
        <v>0</v>
      </c>
      <c r="G835">
        <f>martianeum4[[#This Row],[stan_magazynu '[kg']]]+martianeum4[[#This Row],[ile_kg_materiału_z_ładunku]]</f>
        <v>25.179099999999963</v>
      </c>
      <c r="H835">
        <f>IF(martianeum4[[#This Row],[stan_po_wydobyciu_z_ładunku]]&gt;=100,100,0)</f>
        <v>0</v>
      </c>
      <c r="I835">
        <f>martianeum4[[#This Row],[stan_po_wydobyciu_z_ładunku]]-martianeum4[[#This Row],[ile_zabiera_na_orbite]]</f>
        <v>25.179099999999963</v>
      </c>
    </row>
    <row r="836" spans="1:9" x14ac:dyDescent="0.25">
      <c r="A836" s="1">
        <v>49475</v>
      </c>
      <c r="B836">
        <f t="shared" ref="B836:B899" si="13">I835</f>
        <v>25.179099999999963</v>
      </c>
      <c r="C836" t="s">
        <v>14</v>
      </c>
      <c r="D836">
        <v>20.2</v>
      </c>
      <c r="E836">
        <v>5.4</v>
      </c>
      <c r="F836">
        <f>IF(martianeum4[[#This Row],[zawartosc '[%']]]&gt;=1,martianeum4[[#This Row],[masa '[kg']]]*martianeum4[[#This Row],[zawartosc '[%']]]*0.01,0)</f>
        <v>1.0908</v>
      </c>
      <c r="G836">
        <f>martianeum4[[#This Row],[stan_magazynu '[kg']]]+martianeum4[[#This Row],[ile_kg_materiału_z_ładunku]]</f>
        <v>26.269899999999964</v>
      </c>
      <c r="H836">
        <f>IF(martianeum4[[#This Row],[stan_po_wydobyciu_z_ładunku]]&gt;=100,100,0)</f>
        <v>0</v>
      </c>
      <c r="I836">
        <f>martianeum4[[#This Row],[stan_po_wydobyciu_z_ładunku]]-martianeum4[[#This Row],[ile_zabiera_na_orbite]]</f>
        <v>26.269899999999964</v>
      </c>
    </row>
    <row r="837" spans="1:9" x14ac:dyDescent="0.25">
      <c r="A837" s="1">
        <v>49476</v>
      </c>
      <c r="B837">
        <f t="shared" si="13"/>
        <v>26.269899999999964</v>
      </c>
      <c r="C837" t="s">
        <v>23</v>
      </c>
      <c r="D837">
        <v>29</v>
      </c>
      <c r="E837">
        <v>4.2</v>
      </c>
      <c r="F837">
        <f>IF(martianeum4[[#This Row],[zawartosc '[%']]]&gt;=1,martianeum4[[#This Row],[masa '[kg']]]*martianeum4[[#This Row],[zawartosc '[%']]]*0.01,0)</f>
        <v>1.2180000000000002</v>
      </c>
      <c r="G837">
        <f>martianeum4[[#This Row],[stan_magazynu '[kg']]]+martianeum4[[#This Row],[ile_kg_materiału_z_ładunku]]</f>
        <v>27.487899999999964</v>
      </c>
      <c r="H837">
        <f>IF(martianeum4[[#This Row],[stan_po_wydobyciu_z_ładunku]]&gt;=100,100,0)</f>
        <v>0</v>
      </c>
      <c r="I837">
        <f>martianeum4[[#This Row],[stan_po_wydobyciu_z_ładunku]]-martianeum4[[#This Row],[ile_zabiera_na_orbite]]</f>
        <v>27.487899999999964</v>
      </c>
    </row>
    <row r="838" spans="1:9" x14ac:dyDescent="0.25">
      <c r="A838" s="1">
        <v>49477</v>
      </c>
      <c r="B838">
        <f t="shared" si="13"/>
        <v>27.487899999999964</v>
      </c>
      <c r="C838" t="s">
        <v>15</v>
      </c>
      <c r="D838">
        <v>12.1</v>
      </c>
      <c r="E838">
        <v>18.100000000000001</v>
      </c>
      <c r="F838">
        <f>IF(martianeum4[[#This Row],[zawartosc '[%']]]&gt;=1,martianeum4[[#This Row],[masa '[kg']]]*martianeum4[[#This Row],[zawartosc '[%']]]*0.01,0)</f>
        <v>2.1901000000000002</v>
      </c>
      <c r="G838">
        <f>martianeum4[[#This Row],[stan_magazynu '[kg']]]+martianeum4[[#This Row],[ile_kg_materiału_z_ładunku]]</f>
        <v>29.677999999999965</v>
      </c>
      <c r="H838">
        <f>IF(martianeum4[[#This Row],[stan_po_wydobyciu_z_ładunku]]&gt;=100,100,0)</f>
        <v>0</v>
      </c>
      <c r="I838">
        <f>martianeum4[[#This Row],[stan_po_wydobyciu_z_ładunku]]-martianeum4[[#This Row],[ile_zabiera_na_orbite]]</f>
        <v>29.677999999999965</v>
      </c>
    </row>
    <row r="839" spans="1:9" x14ac:dyDescent="0.25">
      <c r="A839" s="1">
        <v>49478</v>
      </c>
      <c r="B839">
        <f t="shared" si="13"/>
        <v>29.677999999999965</v>
      </c>
      <c r="C839" t="s">
        <v>13</v>
      </c>
      <c r="D839">
        <v>14.1</v>
      </c>
      <c r="E839">
        <v>5.6</v>
      </c>
      <c r="F839">
        <f>IF(martianeum4[[#This Row],[zawartosc '[%']]]&gt;=1,martianeum4[[#This Row],[masa '[kg']]]*martianeum4[[#This Row],[zawartosc '[%']]]*0.01,0)</f>
        <v>0.78959999999999997</v>
      </c>
      <c r="G839">
        <f>martianeum4[[#This Row],[stan_magazynu '[kg']]]+martianeum4[[#This Row],[ile_kg_materiału_z_ładunku]]</f>
        <v>30.467599999999965</v>
      </c>
      <c r="H839">
        <f>IF(martianeum4[[#This Row],[stan_po_wydobyciu_z_ładunku]]&gt;=100,100,0)</f>
        <v>0</v>
      </c>
      <c r="I839">
        <f>martianeum4[[#This Row],[stan_po_wydobyciu_z_ładunku]]-martianeum4[[#This Row],[ile_zabiera_na_orbite]]</f>
        <v>30.467599999999965</v>
      </c>
    </row>
    <row r="840" spans="1:9" x14ac:dyDescent="0.25">
      <c r="A840" s="1">
        <v>49479</v>
      </c>
      <c r="B840">
        <f t="shared" si="13"/>
        <v>30.467599999999965</v>
      </c>
      <c r="C840" t="s">
        <v>10</v>
      </c>
      <c r="D840">
        <v>19.5</v>
      </c>
      <c r="E840">
        <v>2.7</v>
      </c>
      <c r="F840">
        <f>IF(martianeum4[[#This Row],[zawartosc '[%']]]&gt;=1,martianeum4[[#This Row],[masa '[kg']]]*martianeum4[[#This Row],[zawartosc '[%']]]*0.01,0)</f>
        <v>0.52650000000000008</v>
      </c>
      <c r="G840">
        <f>martianeum4[[#This Row],[stan_magazynu '[kg']]]+martianeum4[[#This Row],[ile_kg_materiału_z_ładunku]]</f>
        <v>30.994099999999964</v>
      </c>
      <c r="H840">
        <f>IF(martianeum4[[#This Row],[stan_po_wydobyciu_z_ładunku]]&gt;=100,100,0)</f>
        <v>0</v>
      </c>
      <c r="I840">
        <f>martianeum4[[#This Row],[stan_po_wydobyciu_z_ładunku]]-martianeum4[[#This Row],[ile_zabiera_na_orbite]]</f>
        <v>30.994099999999964</v>
      </c>
    </row>
    <row r="841" spans="1:9" x14ac:dyDescent="0.25">
      <c r="A841" s="1">
        <v>49480</v>
      </c>
      <c r="B841">
        <f t="shared" si="13"/>
        <v>30.994099999999964</v>
      </c>
      <c r="C841" t="s">
        <v>27</v>
      </c>
      <c r="D841">
        <v>28.7</v>
      </c>
      <c r="E841">
        <v>0.3</v>
      </c>
      <c r="F841">
        <f>IF(martianeum4[[#This Row],[zawartosc '[%']]]&gt;=1,martianeum4[[#This Row],[masa '[kg']]]*martianeum4[[#This Row],[zawartosc '[%']]]*0.01,0)</f>
        <v>0</v>
      </c>
      <c r="G841">
        <f>martianeum4[[#This Row],[stan_magazynu '[kg']]]+martianeum4[[#This Row],[ile_kg_materiału_z_ładunku]]</f>
        <v>30.994099999999964</v>
      </c>
      <c r="H841">
        <f>IF(martianeum4[[#This Row],[stan_po_wydobyciu_z_ładunku]]&gt;=100,100,0)</f>
        <v>0</v>
      </c>
      <c r="I841">
        <f>martianeum4[[#This Row],[stan_po_wydobyciu_z_ładunku]]-martianeum4[[#This Row],[ile_zabiera_na_orbite]]</f>
        <v>30.994099999999964</v>
      </c>
    </row>
    <row r="842" spans="1:9" x14ac:dyDescent="0.25">
      <c r="A842" s="1">
        <v>49481</v>
      </c>
      <c r="B842">
        <f t="shared" si="13"/>
        <v>30.994099999999964</v>
      </c>
      <c r="C842" t="s">
        <v>19</v>
      </c>
      <c r="D842">
        <v>20.3</v>
      </c>
      <c r="E842">
        <v>15</v>
      </c>
      <c r="F842">
        <f>IF(martianeum4[[#This Row],[zawartosc '[%']]]&gt;=1,martianeum4[[#This Row],[masa '[kg']]]*martianeum4[[#This Row],[zawartosc '[%']]]*0.01,0)</f>
        <v>3.0449999999999999</v>
      </c>
      <c r="G842">
        <f>martianeum4[[#This Row],[stan_magazynu '[kg']]]+martianeum4[[#This Row],[ile_kg_materiału_z_ładunku]]</f>
        <v>34.039099999999962</v>
      </c>
      <c r="H842">
        <f>IF(martianeum4[[#This Row],[stan_po_wydobyciu_z_ładunku]]&gt;=100,100,0)</f>
        <v>0</v>
      </c>
      <c r="I842">
        <f>martianeum4[[#This Row],[stan_po_wydobyciu_z_ładunku]]-martianeum4[[#This Row],[ile_zabiera_na_orbite]]</f>
        <v>34.039099999999962</v>
      </c>
    </row>
    <row r="843" spans="1:9" x14ac:dyDescent="0.25">
      <c r="A843" s="1">
        <v>49482</v>
      </c>
      <c r="B843">
        <f t="shared" si="13"/>
        <v>34.039099999999962</v>
      </c>
      <c r="C843" t="s">
        <v>7</v>
      </c>
      <c r="D843">
        <v>25.9</v>
      </c>
      <c r="E843">
        <v>4.7</v>
      </c>
      <c r="F843">
        <f>IF(martianeum4[[#This Row],[zawartosc '[%']]]&gt;=1,martianeum4[[#This Row],[masa '[kg']]]*martianeum4[[#This Row],[zawartosc '[%']]]*0.01,0)</f>
        <v>1.2173</v>
      </c>
      <c r="G843">
        <f>martianeum4[[#This Row],[stan_magazynu '[kg']]]+martianeum4[[#This Row],[ile_kg_materiału_z_ładunku]]</f>
        <v>35.256399999999964</v>
      </c>
      <c r="H843">
        <f>IF(martianeum4[[#This Row],[stan_po_wydobyciu_z_ładunku]]&gt;=100,100,0)</f>
        <v>0</v>
      </c>
      <c r="I843">
        <f>martianeum4[[#This Row],[stan_po_wydobyciu_z_ładunku]]-martianeum4[[#This Row],[ile_zabiera_na_orbite]]</f>
        <v>35.256399999999964</v>
      </c>
    </row>
    <row r="844" spans="1:9" x14ac:dyDescent="0.25">
      <c r="A844" s="1">
        <v>49483</v>
      </c>
      <c r="B844">
        <f t="shared" si="13"/>
        <v>35.256399999999964</v>
      </c>
      <c r="C844" t="s">
        <v>7</v>
      </c>
      <c r="D844">
        <v>25.3</v>
      </c>
      <c r="E844">
        <v>0</v>
      </c>
      <c r="F844">
        <f>IF(martianeum4[[#This Row],[zawartosc '[%']]]&gt;=1,martianeum4[[#This Row],[masa '[kg']]]*martianeum4[[#This Row],[zawartosc '[%']]]*0.01,0)</f>
        <v>0</v>
      </c>
      <c r="G844">
        <f>martianeum4[[#This Row],[stan_magazynu '[kg']]]+martianeum4[[#This Row],[ile_kg_materiału_z_ładunku]]</f>
        <v>35.256399999999964</v>
      </c>
      <c r="H844">
        <f>IF(martianeum4[[#This Row],[stan_po_wydobyciu_z_ładunku]]&gt;=100,100,0)</f>
        <v>0</v>
      </c>
      <c r="I844">
        <f>martianeum4[[#This Row],[stan_po_wydobyciu_z_ładunku]]-martianeum4[[#This Row],[ile_zabiera_na_orbite]]</f>
        <v>35.256399999999964</v>
      </c>
    </row>
    <row r="845" spans="1:9" x14ac:dyDescent="0.25">
      <c r="A845" s="1">
        <v>49484</v>
      </c>
      <c r="B845">
        <f t="shared" si="13"/>
        <v>35.256399999999964</v>
      </c>
      <c r="C845" t="s">
        <v>20</v>
      </c>
      <c r="D845">
        <v>22.8</v>
      </c>
      <c r="E845">
        <v>0.6</v>
      </c>
      <c r="F845">
        <f>IF(martianeum4[[#This Row],[zawartosc '[%']]]&gt;=1,martianeum4[[#This Row],[masa '[kg']]]*martianeum4[[#This Row],[zawartosc '[%']]]*0.01,0)</f>
        <v>0</v>
      </c>
      <c r="G845">
        <f>martianeum4[[#This Row],[stan_magazynu '[kg']]]+martianeum4[[#This Row],[ile_kg_materiału_z_ładunku]]</f>
        <v>35.256399999999964</v>
      </c>
      <c r="H845">
        <f>IF(martianeum4[[#This Row],[stan_po_wydobyciu_z_ładunku]]&gt;=100,100,0)</f>
        <v>0</v>
      </c>
      <c r="I845">
        <f>martianeum4[[#This Row],[stan_po_wydobyciu_z_ładunku]]-martianeum4[[#This Row],[ile_zabiera_na_orbite]]</f>
        <v>35.256399999999964</v>
      </c>
    </row>
    <row r="846" spans="1:9" x14ac:dyDescent="0.25">
      <c r="A846" s="1">
        <v>49485</v>
      </c>
      <c r="B846">
        <f t="shared" si="13"/>
        <v>35.256399999999964</v>
      </c>
      <c r="C846" t="s">
        <v>22</v>
      </c>
      <c r="D846">
        <v>28.4</v>
      </c>
      <c r="E846">
        <v>2.2999999999999998</v>
      </c>
      <c r="F846">
        <f>IF(martianeum4[[#This Row],[zawartosc '[%']]]&gt;=1,martianeum4[[#This Row],[masa '[kg']]]*martianeum4[[#This Row],[zawartosc '[%']]]*0.01,0)</f>
        <v>0.65319999999999989</v>
      </c>
      <c r="G846">
        <f>martianeum4[[#This Row],[stan_magazynu '[kg']]]+martianeum4[[#This Row],[ile_kg_materiału_z_ładunku]]</f>
        <v>35.909599999999962</v>
      </c>
      <c r="H846">
        <f>IF(martianeum4[[#This Row],[stan_po_wydobyciu_z_ładunku]]&gt;=100,100,0)</f>
        <v>0</v>
      </c>
      <c r="I846">
        <f>martianeum4[[#This Row],[stan_po_wydobyciu_z_ładunku]]-martianeum4[[#This Row],[ile_zabiera_na_orbite]]</f>
        <v>35.909599999999962</v>
      </c>
    </row>
    <row r="847" spans="1:9" x14ac:dyDescent="0.25">
      <c r="A847" s="1">
        <v>49486</v>
      </c>
      <c r="B847">
        <f t="shared" si="13"/>
        <v>35.909599999999962</v>
      </c>
      <c r="C847" t="s">
        <v>22</v>
      </c>
      <c r="D847">
        <v>29.7</v>
      </c>
      <c r="E847">
        <v>0</v>
      </c>
      <c r="F847">
        <f>IF(martianeum4[[#This Row],[zawartosc '[%']]]&gt;=1,martianeum4[[#This Row],[masa '[kg']]]*martianeum4[[#This Row],[zawartosc '[%']]]*0.01,0)</f>
        <v>0</v>
      </c>
      <c r="G847">
        <f>martianeum4[[#This Row],[stan_magazynu '[kg']]]+martianeum4[[#This Row],[ile_kg_materiału_z_ładunku]]</f>
        <v>35.909599999999962</v>
      </c>
      <c r="H847">
        <f>IF(martianeum4[[#This Row],[stan_po_wydobyciu_z_ładunku]]&gt;=100,100,0)</f>
        <v>0</v>
      </c>
      <c r="I847">
        <f>martianeum4[[#This Row],[stan_po_wydobyciu_z_ładunku]]-martianeum4[[#This Row],[ile_zabiera_na_orbite]]</f>
        <v>35.909599999999962</v>
      </c>
    </row>
    <row r="848" spans="1:9" x14ac:dyDescent="0.25">
      <c r="A848" s="1">
        <v>49487</v>
      </c>
      <c r="B848">
        <f t="shared" si="13"/>
        <v>35.909599999999962</v>
      </c>
      <c r="C848" t="s">
        <v>15</v>
      </c>
      <c r="D848">
        <v>11.7</v>
      </c>
      <c r="E848">
        <v>6.4</v>
      </c>
      <c r="F848">
        <f>IF(martianeum4[[#This Row],[zawartosc '[%']]]&gt;=1,martianeum4[[#This Row],[masa '[kg']]]*martianeum4[[#This Row],[zawartosc '[%']]]*0.01,0)</f>
        <v>0.74880000000000002</v>
      </c>
      <c r="G848">
        <f>martianeum4[[#This Row],[stan_magazynu '[kg']]]+martianeum4[[#This Row],[ile_kg_materiału_z_ładunku]]</f>
        <v>36.658399999999965</v>
      </c>
      <c r="H848">
        <f>IF(martianeum4[[#This Row],[stan_po_wydobyciu_z_ładunku]]&gt;=100,100,0)</f>
        <v>0</v>
      </c>
      <c r="I848">
        <f>martianeum4[[#This Row],[stan_po_wydobyciu_z_ładunku]]-martianeum4[[#This Row],[ile_zabiera_na_orbite]]</f>
        <v>36.658399999999965</v>
      </c>
    </row>
    <row r="849" spans="1:9" x14ac:dyDescent="0.25">
      <c r="A849" s="1">
        <v>49488</v>
      </c>
      <c r="B849">
        <f t="shared" si="13"/>
        <v>36.658399999999965</v>
      </c>
      <c r="C849" t="s">
        <v>22</v>
      </c>
      <c r="D849">
        <v>12.8</v>
      </c>
      <c r="E849">
        <v>6.9</v>
      </c>
      <c r="F849">
        <f>IF(martianeum4[[#This Row],[zawartosc '[%']]]&gt;=1,martianeum4[[#This Row],[masa '[kg']]]*martianeum4[[#This Row],[zawartosc '[%']]]*0.01,0)</f>
        <v>0.8832000000000001</v>
      </c>
      <c r="G849">
        <f>martianeum4[[#This Row],[stan_magazynu '[kg']]]+martianeum4[[#This Row],[ile_kg_materiału_z_ładunku]]</f>
        <v>37.541599999999967</v>
      </c>
      <c r="H849">
        <f>IF(martianeum4[[#This Row],[stan_po_wydobyciu_z_ładunku]]&gt;=100,100,0)</f>
        <v>0</v>
      </c>
      <c r="I849">
        <f>martianeum4[[#This Row],[stan_po_wydobyciu_z_ładunku]]-martianeum4[[#This Row],[ile_zabiera_na_orbite]]</f>
        <v>37.541599999999967</v>
      </c>
    </row>
    <row r="850" spans="1:9" x14ac:dyDescent="0.25">
      <c r="A850" s="1">
        <v>49489</v>
      </c>
      <c r="B850">
        <f t="shared" si="13"/>
        <v>37.541599999999967</v>
      </c>
      <c r="C850" t="s">
        <v>10</v>
      </c>
      <c r="D850">
        <v>11</v>
      </c>
      <c r="E850">
        <v>0</v>
      </c>
      <c r="F850">
        <f>IF(martianeum4[[#This Row],[zawartosc '[%']]]&gt;=1,martianeum4[[#This Row],[masa '[kg']]]*martianeum4[[#This Row],[zawartosc '[%']]]*0.01,0)</f>
        <v>0</v>
      </c>
      <c r="G850">
        <f>martianeum4[[#This Row],[stan_magazynu '[kg']]]+martianeum4[[#This Row],[ile_kg_materiału_z_ładunku]]</f>
        <v>37.541599999999967</v>
      </c>
      <c r="H850">
        <f>IF(martianeum4[[#This Row],[stan_po_wydobyciu_z_ładunku]]&gt;=100,100,0)</f>
        <v>0</v>
      </c>
      <c r="I850">
        <f>martianeum4[[#This Row],[stan_po_wydobyciu_z_ładunku]]-martianeum4[[#This Row],[ile_zabiera_na_orbite]]</f>
        <v>37.541599999999967</v>
      </c>
    </row>
    <row r="851" spans="1:9" x14ac:dyDescent="0.25">
      <c r="A851" s="1">
        <v>49490</v>
      </c>
      <c r="B851">
        <f t="shared" si="13"/>
        <v>37.541599999999967</v>
      </c>
      <c r="C851" t="s">
        <v>33</v>
      </c>
      <c r="D851">
        <v>14.7</v>
      </c>
      <c r="E851">
        <v>0.5</v>
      </c>
      <c r="F851">
        <f>IF(martianeum4[[#This Row],[zawartosc '[%']]]&gt;=1,martianeum4[[#This Row],[masa '[kg']]]*martianeum4[[#This Row],[zawartosc '[%']]]*0.01,0)</f>
        <v>0</v>
      </c>
      <c r="G851">
        <f>martianeum4[[#This Row],[stan_magazynu '[kg']]]+martianeum4[[#This Row],[ile_kg_materiału_z_ładunku]]</f>
        <v>37.541599999999967</v>
      </c>
      <c r="H851">
        <f>IF(martianeum4[[#This Row],[stan_po_wydobyciu_z_ładunku]]&gt;=100,100,0)</f>
        <v>0</v>
      </c>
      <c r="I851">
        <f>martianeum4[[#This Row],[stan_po_wydobyciu_z_ładunku]]-martianeum4[[#This Row],[ile_zabiera_na_orbite]]</f>
        <v>37.541599999999967</v>
      </c>
    </row>
    <row r="852" spans="1:9" x14ac:dyDescent="0.25">
      <c r="A852" s="1">
        <v>49491</v>
      </c>
      <c r="B852">
        <f t="shared" si="13"/>
        <v>37.541599999999967</v>
      </c>
      <c r="C852" t="s">
        <v>26</v>
      </c>
      <c r="D852">
        <v>13.2</v>
      </c>
      <c r="E852">
        <v>2.5</v>
      </c>
      <c r="F852">
        <f>IF(martianeum4[[#This Row],[zawartosc '[%']]]&gt;=1,martianeum4[[#This Row],[masa '[kg']]]*martianeum4[[#This Row],[zawartosc '[%']]]*0.01,0)</f>
        <v>0.33</v>
      </c>
      <c r="G852">
        <f>martianeum4[[#This Row],[stan_magazynu '[kg']]]+martianeum4[[#This Row],[ile_kg_materiału_z_ładunku]]</f>
        <v>37.871599999999965</v>
      </c>
      <c r="H852">
        <f>IF(martianeum4[[#This Row],[stan_po_wydobyciu_z_ładunku]]&gt;=100,100,0)</f>
        <v>0</v>
      </c>
      <c r="I852">
        <f>martianeum4[[#This Row],[stan_po_wydobyciu_z_ładunku]]-martianeum4[[#This Row],[ile_zabiera_na_orbite]]</f>
        <v>37.871599999999965</v>
      </c>
    </row>
    <row r="853" spans="1:9" x14ac:dyDescent="0.25">
      <c r="A853" s="1">
        <v>49492</v>
      </c>
      <c r="B853">
        <f t="shared" si="13"/>
        <v>37.871599999999965</v>
      </c>
      <c r="C853" t="s">
        <v>26</v>
      </c>
      <c r="D853">
        <v>28</v>
      </c>
      <c r="E853">
        <v>3.8</v>
      </c>
      <c r="F853">
        <f>IF(martianeum4[[#This Row],[zawartosc '[%']]]&gt;=1,martianeum4[[#This Row],[masa '[kg']]]*martianeum4[[#This Row],[zawartosc '[%']]]*0.01,0)</f>
        <v>1.0639999999999998</v>
      </c>
      <c r="G853">
        <f>martianeum4[[#This Row],[stan_magazynu '[kg']]]+martianeum4[[#This Row],[ile_kg_materiału_z_ładunku]]</f>
        <v>38.935599999999965</v>
      </c>
      <c r="H853">
        <f>IF(martianeum4[[#This Row],[stan_po_wydobyciu_z_ładunku]]&gt;=100,100,0)</f>
        <v>0</v>
      </c>
      <c r="I853">
        <f>martianeum4[[#This Row],[stan_po_wydobyciu_z_ładunku]]-martianeum4[[#This Row],[ile_zabiera_na_orbite]]</f>
        <v>38.935599999999965</v>
      </c>
    </row>
    <row r="854" spans="1:9" x14ac:dyDescent="0.25">
      <c r="A854" s="1">
        <v>49493</v>
      </c>
      <c r="B854">
        <f t="shared" si="13"/>
        <v>38.935599999999965</v>
      </c>
      <c r="C854" t="s">
        <v>11</v>
      </c>
      <c r="D854">
        <v>27.5</v>
      </c>
      <c r="E854">
        <v>10.3</v>
      </c>
      <c r="F854">
        <f>IF(martianeum4[[#This Row],[zawartosc '[%']]]&gt;=1,martianeum4[[#This Row],[masa '[kg']]]*martianeum4[[#This Row],[zawartosc '[%']]]*0.01,0)</f>
        <v>2.8325</v>
      </c>
      <c r="G854">
        <f>martianeum4[[#This Row],[stan_magazynu '[kg']]]+martianeum4[[#This Row],[ile_kg_materiału_z_ładunku]]</f>
        <v>41.768099999999968</v>
      </c>
      <c r="H854">
        <f>IF(martianeum4[[#This Row],[stan_po_wydobyciu_z_ładunku]]&gt;=100,100,0)</f>
        <v>0</v>
      </c>
      <c r="I854">
        <f>martianeum4[[#This Row],[stan_po_wydobyciu_z_ładunku]]-martianeum4[[#This Row],[ile_zabiera_na_orbite]]</f>
        <v>41.768099999999968</v>
      </c>
    </row>
    <row r="855" spans="1:9" x14ac:dyDescent="0.25">
      <c r="A855" s="1">
        <v>49494</v>
      </c>
      <c r="B855">
        <f t="shared" si="13"/>
        <v>41.768099999999968</v>
      </c>
      <c r="C855" t="s">
        <v>26</v>
      </c>
      <c r="D855">
        <v>12.1</v>
      </c>
      <c r="E855">
        <v>4.7</v>
      </c>
      <c r="F855">
        <f>IF(martianeum4[[#This Row],[zawartosc '[%']]]&gt;=1,martianeum4[[#This Row],[masa '[kg']]]*martianeum4[[#This Row],[zawartosc '[%']]]*0.01,0)</f>
        <v>0.56869999999999998</v>
      </c>
      <c r="G855">
        <f>martianeum4[[#This Row],[stan_magazynu '[kg']]]+martianeum4[[#This Row],[ile_kg_materiału_z_ładunku]]</f>
        <v>42.336799999999968</v>
      </c>
      <c r="H855">
        <f>IF(martianeum4[[#This Row],[stan_po_wydobyciu_z_ładunku]]&gt;=100,100,0)</f>
        <v>0</v>
      </c>
      <c r="I855">
        <f>martianeum4[[#This Row],[stan_po_wydobyciu_z_ładunku]]-martianeum4[[#This Row],[ile_zabiera_na_orbite]]</f>
        <v>42.336799999999968</v>
      </c>
    </row>
    <row r="856" spans="1:9" x14ac:dyDescent="0.25">
      <c r="A856" s="1">
        <v>49495</v>
      </c>
      <c r="B856">
        <f t="shared" si="13"/>
        <v>42.336799999999968</v>
      </c>
      <c r="C856" t="s">
        <v>15</v>
      </c>
      <c r="D856">
        <v>24.7</v>
      </c>
      <c r="E856">
        <v>7.2</v>
      </c>
      <c r="F856">
        <f>IF(martianeum4[[#This Row],[zawartosc '[%']]]&gt;=1,martianeum4[[#This Row],[masa '[kg']]]*martianeum4[[#This Row],[zawartosc '[%']]]*0.01,0)</f>
        <v>1.7784</v>
      </c>
      <c r="G856">
        <f>martianeum4[[#This Row],[stan_magazynu '[kg']]]+martianeum4[[#This Row],[ile_kg_materiału_z_ładunku]]</f>
        <v>44.115199999999966</v>
      </c>
      <c r="H856">
        <f>IF(martianeum4[[#This Row],[stan_po_wydobyciu_z_ładunku]]&gt;=100,100,0)</f>
        <v>0</v>
      </c>
      <c r="I856">
        <f>martianeum4[[#This Row],[stan_po_wydobyciu_z_ładunku]]-martianeum4[[#This Row],[ile_zabiera_na_orbite]]</f>
        <v>44.115199999999966</v>
      </c>
    </row>
    <row r="857" spans="1:9" x14ac:dyDescent="0.25">
      <c r="A857" s="1">
        <v>49496</v>
      </c>
      <c r="B857">
        <f t="shared" si="13"/>
        <v>44.115199999999966</v>
      </c>
      <c r="C857" t="s">
        <v>25</v>
      </c>
      <c r="D857">
        <v>27.1</v>
      </c>
      <c r="E857">
        <v>2.6</v>
      </c>
      <c r="F857">
        <f>IF(martianeum4[[#This Row],[zawartosc '[%']]]&gt;=1,martianeum4[[#This Row],[masa '[kg']]]*martianeum4[[#This Row],[zawartosc '[%']]]*0.01,0)</f>
        <v>0.70460000000000012</v>
      </c>
      <c r="G857">
        <f>martianeum4[[#This Row],[stan_magazynu '[kg']]]+martianeum4[[#This Row],[ile_kg_materiału_z_ładunku]]</f>
        <v>44.819799999999965</v>
      </c>
      <c r="H857">
        <f>IF(martianeum4[[#This Row],[stan_po_wydobyciu_z_ładunku]]&gt;=100,100,0)</f>
        <v>0</v>
      </c>
      <c r="I857">
        <f>martianeum4[[#This Row],[stan_po_wydobyciu_z_ładunku]]-martianeum4[[#This Row],[ile_zabiera_na_orbite]]</f>
        <v>44.819799999999965</v>
      </c>
    </row>
    <row r="858" spans="1:9" x14ac:dyDescent="0.25">
      <c r="A858" s="1">
        <v>49497</v>
      </c>
      <c r="B858">
        <f t="shared" si="13"/>
        <v>44.819799999999965</v>
      </c>
      <c r="C858" t="s">
        <v>7</v>
      </c>
      <c r="D858">
        <v>28.7</v>
      </c>
      <c r="E858">
        <v>3</v>
      </c>
      <c r="F858">
        <f>IF(martianeum4[[#This Row],[zawartosc '[%']]]&gt;=1,martianeum4[[#This Row],[masa '[kg']]]*martianeum4[[#This Row],[zawartosc '[%']]]*0.01,0)</f>
        <v>0.86099999999999999</v>
      </c>
      <c r="G858">
        <f>martianeum4[[#This Row],[stan_magazynu '[kg']]]+martianeum4[[#This Row],[ile_kg_materiału_z_ładunku]]</f>
        <v>45.680799999999962</v>
      </c>
      <c r="H858">
        <f>IF(martianeum4[[#This Row],[stan_po_wydobyciu_z_ładunku]]&gt;=100,100,0)</f>
        <v>0</v>
      </c>
      <c r="I858">
        <f>martianeum4[[#This Row],[stan_po_wydobyciu_z_ładunku]]-martianeum4[[#This Row],[ile_zabiera_na_orbite]]</f>
        <v>45.680799999999962</v>
      </c>
    </row>
    <row r="859" spans="1:9" x14ac:dyDescent="0.25">
      <c r="A859" s="1">
        <v>49498</v>
      </c>
      <c r="B859">
        <f t="shared" si="13"/>
        <v>45.680799999999962</v>
      </c>
      <c r="C859" t="s">
        <v>10</v>
      </c>
      <c r="D859">
        <v>15</v>
      </c>
      <c r="E859">
        <v>21.4</v>
      </c>
      <c r="F859">
        <f>IF(martianeum4[[#This Row],[zawartosc '[%']]]&gt;=1,martianeum4[[#This Row],[masa '[kg']]]*martianeum4[[#This Row],[zawartosc '[%']]]*0.01,0)</f>
        <v>3.21</v>
      </c>
      <c r="G859">
        <f>martianeum4[[#This Row],[stan_magazynu '[kg']]]+martianeum4[[#This Row],[ile_kg_materiału_z_ładunku]]</f>
        <v>48.890799999999963</v>
      </c>
      <c r="H859">
        <f>IF(martianeum4[[#This Row],[stan_po_wydobyciu_z_ładunku]]&gt;=100,100,0)</f>
        <v>0</v>
      </c>
      <c r="I859">
        <f>martianeum4[[#This Row],[stan_po_wydobyciu_z_ładunku]]-martianeum4[[#This Row],[ile_zabiera_na_orbite]]</f>
        <v>48.890799999999963</v>
      </c>
    </row>
    <row r="860" spans="1:9" x14ac:dyDescent="0.25">
      <c r="A860" s="1">
        <v>49499</v>
      </c>
      <c r="B860">
        <f t="shared" si="13"/>
        <v>48.890799999999963</v>
      </c>
      <c r="C860" t="s">
        <v>11</v>
      </c>
      <c r="D860">
        <v>11.6</v>
      </c>
      <c r="E860">
        <v>3.7</v>
      </c>
      <c r="F860">
        <f>IF(martianeum4[[#This Row],[zawartosc '[%']]]&gt;=1,martianeum4[[#This Row],[masa '[kg']]]*martianeum4[[#This Row],[zawartosc '[%']]]*0.01,0)</f>
        <v>0.42920000000000003</v>
      </c>
      <c r="G860">
        <f>martianeum4[[#This Row],[stan_magazynu '[kg']]]+martianeum4[[#This Row],[ile_kg_materiału_z_ładunku]]</f>
        <v>49.319999999999965</v>
      </c>
      <c r="H860">
        <f>IF(martianeum4[[#This Row],[stan_po_wydobyciu_z_ładunku]]&gt;=100,100,0)</f>
        <v>0</v>
      </c>
      <c r="I860">
        <f>martianeum4[[#This Row],[stan_po_wydobyciu_z_ładunku]]-martianeum4[[#This Row],[ile_zabiera_na_orbite]]</f>
        <v>49.319999999999965</v>
      </c>
    </row>
    <row r="861" spans="1:9" x14ac:dyDescent="0.25">
      <c r="A861" s="1">
        <v>49500</v>
      </c>
      <c r="B861">
        <f t="shared" si="13"/>
        <v>49.319999999999965</v>
      </c>
      <c r="C861" t="s">
        <v>10</v>
      </c>
      <c r="D861">
        <v>13.1</v>
      </c>
      <c r="E861">
        <v>0</v>
      </c>
      <c r="F861">
        <f>IF(martianeum4[[#This Row],[zawartosc '[%']]]&gt;=1,martianeum4[[#This Row],[masa '[kg']]]*martianeum4[[#This Row],[zawartosc '[%']]]*0.01,0)</f>
        <v>0</v>
      </c>
      <c r="G861">
        <f>martianeum4[[#This Row],[stan_magazynu '[kg']]]+martianeum4[[#This Row],[ile_kg_materiału_z_ładunku]]</f>
        <v>49.319999999999965</v>
      </c>
      <c r="H861">
        <f>IF(martianeum4[[#This Row],[stan_po_wydobyciu_z_ładunku]]&gt;=100,100,0)</f>
        <v>0</v>
      </c>
      <c r="I861">
        <f>martianeum4[[#This Row],[stan_po_wydobyciu_z_ładunku]]-martianeum4[[#This Row],[ile_zabiera_na_orbite]]</f>
        <v>49.319999999999965</v>
      </c>
    </row>
    <row r="862" spans="1:9" x14ac:dyDescent="0.25">
      <c r="A862" s="1">
        <v>49501</v>
      </c>
      <c r="B862">
        <f t="shared" si="13"/>
        <v>49.319999999999965</v>
      </c>
      <c r="C862" t="s">
        <v>26</v>
      </c>
      <c r="D862">
        <v>25.5</v>
      </c>
      <c r="E862">
        <v>0</v>
      </c>
      <c r="F862">
        <f>IF(martianeum4[[#This Row],[zawartosc '[%']]]&gt;=1,martianeum4[[#This Row],[masa '[kg']]]*martianeum4[[#This Row],[zawartosc '[%']]]*0.01,0)</f>
        <v>0</v>
      </c>
      <c r="G862">
        <f>martianeum4[[#This Row],[stan_magazynu '[kg']]]+martianeum4[[#This Row],[ile_kg_materiału_z_ładunku]]</f>
        <v>49.319999999999965</v>
      </c>
      <c r="H862">
        <f>IF(martianeum4[[#This Row],[stan_po_wydobyciu_z_ładunku]]&gt;=100,100,0)</f>
        <v>0</v>
      </c>
      <c r="I862">
        <f>martianeum4[[#This Row],[stan_po_wydobyciu_z_ładunku]]-martianeum4[[#This Row],[ile_zabiera_na_orbite]]</f>
        <v>49.319999999999965</v>
      </c>
    </row>
    <row r="863" spans="1:9" x14ac:dyDescent="0.25">
      <c r="A863" s="1">
        <v>49502</v>
      </c>
      <c r="B863">
        <f t="shared" si="13"/>
        <v>49.319999999999965</v>
      </c>
      <c r="C863" t="s">
        <v>28</v>
      </c>
      <c r="D863">
        <v>19.399999999999999</v>
      </c>
      <c r="E863">
        <v>0.7</v>
      </c>
      <c r="F863">
        <f>IF(martianeum4[[#This Row],[zawartosc '[%']]]&gt;=1,martianeum4[[#This Row],[masa '[kg']]]*martianeum4[[#This Row],[zawartosc '[%']]]*0.01,0)</f>
        <v>0</v>
      </c>
      <c r="G863">
        <f>martianeum4[[#This Row],[stan_magazynu '[kg']]]+martianeum4[[#This Row],[ile_kg_materiału_z_ładunku]]</f>
        <v>49.319999999999965</v>
      </c>
      <c r="H863">
        <f>IF(martianeum4[[#This Row],[stan_po_wydobyciu_z_ładunku]]&gt;=100,100,0)</f>
        <v>0</v>
      </c>
      <c r="I863">
        <f>martianeum4[[#This Row],[stan_po_wydobyciu_z_ładunku]]-martianeum4[[#This Row],[ile_zabiera_na_orbite]]</f>
        <v>49.319999999999965</v>
      </c>
    </row>
    <row r="864" spans="1:9" x14ac:dyDescent="0.25">
      <c r="A864" s="1">
        <v>49503</v>
      </c>
      <c r="B864">
        <f t="shared" si="13"/>
        <v>49.319999999999965</v>
      </c>
      <c r="C864" t="s">
        <v>7</v>
      </c>
      <c r="D864">
        <v>27.3</v>
      </c>
      <c r="E864">
        <v>2.6</v>
      </c>
      <c r="F864">
        <f>IF(martianeum4[[#This Row],[zawartosc '[%']]]&gt;=1,martianeum4[[#This Row],[masa '[kg']]]*martianeum4[[#This Row],[zawartosc '[%']]]*0.01,0)</f>
        <v>0.7098000000000001</v>
      </c>
      <c r="G864">
        <f>martianeum4[[#This Row],[stan_magazynu '[kg']]]+martianeum4[[#This Row],[ile_kg_materiału_z_ładunku]]</f>
        <v>50.029799999999966</v>
      </c>
      <c r="H864">
        <f>IF(martianeum4[[#This Row],[stan_po_wydobyciu_z_ładunku]]&gt;=100,100,0)</f>
        <v>0</v>
      </c>
      <c r="I864">
        <f>martianeum4[[#This Row],[stan_po_wydobyciu_z_ładunku]]-martianeum4[[#This Row],[ile_zabiera_na_orbite]]</f>
        <v>50.029799999999966</v>
      </c>
    </row>
    <row r="865" spans="1:9" x14ac:dyDescent="0.25">
      <c r="A865" s="1">
        <v>49504</v>
      </c>
      <c r="B865">
        <f t="shared" si="13"/>
        <v>50.029799999999966</v>
      </c>
      <c r="C865" t="s">
        <v>10</v>
      </c>
      <c r="D865">
        <v>21</v>
      </c>
      <c r="E865">
        <v>27.8</v>
      </c>
      <c r="F865">
        <f>IF(martianeum4[[#This Row],[zawartosc '[%']]]&gt;=1,martianeum4[[#This Row],[masa '[kg']]]*martianeum4[[#This Row],[zawartosc '[%']]]*0.01,0)</f>
        <v>5.838000000000001</v>
      </c>
      <c r="G865">
        <f>martianeum4[[#This Row],[stan_magazynu '[kg']]]+martianeum4[[#This Row],[ile_kg_materiału_z_ładunku]]</f>
        <v>55.867799999999967</v>
      </c>
      <c r="H865">
        <f>IF(martianeum4[[#This Row],[stan_po_wydobyciu_z_ładunku]]&gt;=100,100,0)</f>
        <v>0</v>
      </c>
      <c r="I865">
        <f>martianeum4[[#This Row],[stan_po_wydobyciu_z_ładunku]]-martianeum4[[#This Row],[ile_zabiera_na_orbite]]</f>
        <v>55.867799999999967</v>
      </c>
    </row>
    <row r="866" spans="1:9" x14ac:dyDescent="0.25">
      <c r="A866" s="1">
        <v>49505</v>
      </c>
      <c r="B866">
        <f t="shared" si="13"/>
        <v>55.867799999999967</v>
      </c>
      <c r="C866" t="s">
        <v>14</v>
      </c>
      <c r="D866">
        <v>11.5</v>
      </c>
      <c r="E866">
        <v>0</v>
      </c>
      <c r="F866">
        <f>IF(martianeum4[[#This Row],[zawartosc '[%']]]&gt;=1,martianeum4[[#This Row],[masa '[kg']]]*martianeum4[[#This Row],[zawartosc '[%']]]*0.01,0)</f>
        <v>0</v>
      </c>
      <c r="G866">
        <f>martianeum4[[#This Row],[stan_magazynu '[kg']]]+martianeum4[[#This Row],[ile_kg_materiału_z_ładunku]]</f>
        <v>55.867799999999967</v>
      </c>
      <c r="H866">
        <f>IF(martianeum4[[#This Row],[stan_po_wydobyciu_z_ładunku]]&gt;=100,100,0)</f>
        <v>0</v>
      </c>
      <c r="I866">
        <f>martianeum4[[#This Row],[stan_po_wydobyciu_z_ładunku]]-martianeum4[[#This Row],[ile_zabiera_na_orbite]]</f>
        <v>55.867799999999967</v>
      </c>
    </row>
    <row r="867" spans="1:9" x14ac:dyDescent="0.25">
      <c r="A867" s="1">
        <v>49506</v>
      </c>
      <c r="B867">
        <f t="shared" si="13"/>
        <v>55.867799999999967</v>
      </c>
      <c r="C867" t="s">
        <v>21</v>
      </c>
      <c r="D867">
        <v>13.6</v>
      </c>
      <c r="E867">
        <v>2.7</v>
      </c>
      <c r="F867">
        <f>IF(martianeum4[[#This Row],[zawartosc '[%']]]&gt;=1,martianeum4[[#This Row],[masa '[kg']]]*martianeum4[[#This Row],[zawartosc '[%']]]*0.01,0)</f>
        <v>0.36719999999999997</v>
      </c>
      <c r="G867">
        <f>martianeum4[[#This Row],[stan_magazynu '[kg']]]+martianeum4[[#This Row],[ile_kg_materiału_z_ładunku]]</f>
        <v>56.234999999999964</v>
      </c>
      <c r="H867">
        <f>IF(martianeum4[[#This Row],[stan_po_wydobyciu_z_ładunku]]&gt;=100,100,0)</f>
        <v>0</v>
      </c>
      <c r="I867">
        <f>martianeum4[[#This Row],[stan_po_wydobyciu_z_ładunku]]-martianeum4[[#This Row],[ile_zabiera_na_orbite]]</f>
        <v>56.234999999999964</v>
      </c>
    </row>
    <row r="868" spans="1:9" x14ac:dyDescent="0.25">
      <c r="A868" s="1">
        <v>49507</v>
      </c>
      <c r="B868">
        <f t="shared" si="13"/>
        <v>56.234999999999964</v>
      </c>
      <c r="C868" t="s">
        <v>8</v>
      </c>
      <c r="D868">
        <v>17.8</v>
      </c>
      <c r="E868">
        <v>0.3</v>
      </c>
      <c r="F868">
        <f>IF(martianeum4[[#This Row],[zawartosc '[%']]]&gt;=1,martianeum4[[#This Row],[masa '[kg']]]*martianeum4[[#This Row],[zawartosc '[%']]]*0.01,0)</f>
        <v>0</v>
      </c>
      <c r="G868">
        <f>martianeum4[[#This Row],[stan_magazynu '[kg']]]+martianeum4[[#This Row],[ile_kg_materiału_z_ładunku]]</f>
        <v>56.234999999999964</v>
      </c>
      <c r="H868">
        <f>IF(martianeum4[[#This Row],[stan_po_wydobyciu_z_ładunku]]&gt;=100,100,0)</f>
        <v>0</v>
      </c>
      <c r="I868">
        <f>martianeum4[[#This Row],[stan_po_wydobyciu_z_ładunku]]-martianeum4[[#This Row],[ile_zabiera_na_orbite]]</f>
        <v>56.234999999999964</v>
      </c>
    </row>
    <row r="869" spans="1:9" x14ac:dyDescent="0.25">
      <c r="A869" s="1">
        <v>49508</v>
      </c>
      <c r="B869">
        <f t="shared" si="13"/>
        <v>56.234999999999964</v>
      </c>
      <c r="C869" t="s">
        <v>8</v>
      </c>
      <c r="D869">
        <v>10.8</v>
      </c>
      <c r="E869">
        <v>0</v>
      </c>
      <c r="F869">
        <f>IF(martianeum4[[#This Row],[zawartosc '[%']]]&gt;=1,martianeum4[[#This Row],[masa '[kg']]]*martianeum4[[#This Row],[zawartosc '[%']]]*0.01,0)</f>
        <v>0</v>
      </c>
      <c r="G869">
        <f>martianeum4[[#This Row],[stan_magazynu '[kg']]]+martianeum4[[#This Row],[ile_kg_materiału_z_ładunku]]</f>
        <v>56.234999999999964</v>
      </c>
      <c r="H869">
        <f>IF(martianeum4[[#This Row],[stan_po_wydobyciu_z_ładunku]]&gt;=100,100,0)</f>
        <v>0</v>
      </c>
      <c r="I869">
        <f>martianeum4[[#This Row],[stan_po_wydobyciu_z_ładunku]]-martianeum4[[#This Row],[ile_zabiera_na_orbite]]</f>
        <v>56.234999999999964</v>
      </c>
    </row>
    <row r="870" spans="1:9" x14ac:dyDescent="0.25">
      <c r="A870" s="1">
        <v>49509</v>
      </c>
      <c r="B870">
        <f t="shared" si="13"/>
        <v>56.234999999999964</v>
      </c>
      <c r="C870" t="s">
        <v>10</v>
      </c>
      <c r="D870">
        <v>23</v>
      </c>
      <c r="E870">
        <v>3.3</v>
      </c>
      <c r="F870">
        <f>IF(martianeum4[[#This Row],[zawartosc '[%']]]&gt;=1,martianeum4[[#This Row],[masa '[kg']]]*martianeum4[[#This Row],[zawartosc '[%']]]*0.01,0)</f>
        <v>0.7589999999999999</v>
      </c>
      <c r="G870">
        <f>martianeum4[[#This Row],[stan_magazynu '[kg']]]+martianeum4[[#This Row],[ile_kg_materiału_z_ładunku]]</f>
        <v>56.993999999999964</v>
      </c>
      <c r="H870">
        <f>IF(martianeum4[[#This Row],[stan_po_wydobyciu_z_ładunku]]&gt;=100,100,0)</f>
        <v>0</v>
      </c>
      <c r="I870">
        <f>martianeum4[[#This Row],[stan_po_wydobyciu_z_ładunku]]-martianeum4[[#This Row],[ile_zabiera_na_orbite]]</f>
        <v>56.993999999999964</v>
      </c>
    </row>
    <row r="871" spans="1:9" x14ac:dyDescent="0.25">
      <c r="A871" s="1">
        <v>49510</v>
      </c>
      <c r="B871">
        <f t="shared" si="13"/>
        <v>56.993999999999964</v>
      </c>
      <c r="C871" t="s">
        <v>11</v>
      </c>
      <c r="D871">
        <v>14</v>
      </c>
      <c r="E871">
        <v>18.100000000000001</v>
      </c>
      <c r="F871">
        <f>IF(martianeum4[[#This Row],[zawartosc '[%']]]&gt;=1,martianeum4[[#This Row],[masa '[kg']]]*martianeum4[[#This Row],[zawartosc '[%']]]*0.01,0)</f>
        <v>2.5340000000000003</v>
      </c>
      <c r="G871">
        <f>martianeum4[[#This Row],[stan_magazynu '[kg']]]+martianeum4[[#This Row],[ile_kg_materiału_z_ładunku]]</f>
        <v>59.527999999999963</v>
      </c>
      <c r="H871">
        <f>IF(martianeum4[[#This Row],[stan_po_wydobyciu_z_ładunku]]&gt;=100,100,0)</f>
        <v>0</v>
      </c>
      <c r="I871">
        <f>martianeum4[[#This Row],[stan_po_wydobyciu_z_ładunku]]-martianeum4[[#This Row],[ile_zabiera_na_orbite]]</f>
        <v>59.527999999999963</v>
      </c>
    </row>
    <row r="872" spans="1:9" x14ac:dyDescent="0.25">
      <c r="A872" s="1">
        <v>49511</v>
      </c>
      <c r="B872">
        <f t="shared" si="13"/>
        <v>59.527999999999963</v>
      </c>
      <c r="C872" t="s">
        <v>26</v>
      </c>
      <c r="D872">
        <v>10.7</v>
      </c>
      <c r="E872">
        <v>0.4</v>
      </c>
      <c r="F872">
        <f>IF(martianeum4[[#This Row],[zawartosc '[%']]]&gt;=1,martianeum4[[#This Row],[masa '[kg']]]*martianeum4[[#This Row],[zawartosc '[%']]]*0.01,0)</f>
        <v>0</v>
      </c>
      <c r="G872">
        <f>martianeum4[[#This Row],[stan_magazynu '[kg']]]+martianeum4[[#This Row],[ile_kg_materiału_z_ładunku]]</f>
        <v>59.527999999999963</v>
      </c>
      <c r="H872">
        <f>IF(martianeum4[[#This Row],[stan_po_wydobyciu_z_ładunku]]&gt;=100,100,0)</f>
        <v>0</v>
      </c>
      <c r="I872">
        <f>martianeum4[[#This Row],[stan_po_wydobyciu_z_ładunku]]-martianeum4[[#This Row],[ile_zabiera_na_orbite]]</f>
        <v>59.527999999999963</v>
      </c>
    </row>
    <row r="873" spans="1:9" x14ac:dyDescent="0.25">
      <c r="A873" s="1">
        <v>49512</v>
      </c>
      <c r="B873">
        <f t="shared" si="13"/>
        <v>59.527999999999963</v>
      </c>
      <c r="C873" t="s">
        <v>13</v>
      </c>
      <c r="D873">
        <v>24.7</v>
      </c>
      <c r="E873">
        <v>9.1</v>
      </c>
      <c r="F873">
        <f>IF(martianeum4[[#This Row],[zawartosc '[%']]]&gt;=1,martianeum4[[#This Row],[masa '[kg']]]*martianeum4[[#This Row],[zawartosc '[%']]]*0.01,0)</f>
        <v>2.2477</v>
      </c>
      <c r="G873">
        <f>martianeum4[[#This Row],[stan_magazynu '[kg']]]+martianeum4[[#This Row],[ile_kg_materiału_z_ładunku]]</f>
        <v>61.775699999999965</v>
      </c>
      <c r="H873">
        <f>IF(martianeum4[[#This Row],[stan_po_wydobyciu_z_ładunku]]&gt;=100,100,0)</f>
        <v>0</v>
      </c>
      <c r="I873">
        <f>martianeum4[[#This Row],[stan_po_wydobyciu_z_ładunku]]-martianeum4[[#This Row],[ile_zabiera_na_orbite]]</f>
        <v>61.775699999999965</v>
      </c>
    </row>
    <row r="874" spans="1:9" x14ac:dyDescent="0.25">
      <c r="A874" s="1">
        <v>49513</v>
      </c>
      <c r="B874">
        <f t="shared" si="13"/>
        <v>61.775699999999965</v>
      </c>
      <c r="C874" t="s">
        <v>19</v>
      </c>
      <c r="D874">
        <v>12.2</v>
      </c>
      <c r="E874">
        <v>18.600000000000001</v>
      </c>
      <c r="F874">
        <f>IF(martianeum4[[#This Row],[zawartosc '[%']]]&gt;=1,martianeum4[[#This Row],[masa '[kg']]]*martianeum4[[#This Row],[zawartosc '[%']]]*0.01,0)</f>
        <v>2.2692000000000001</v>
      </c>
      <c r="G874">
        <f>martianeum4[[#This Row],[stan_magazynu '[kg']]]+martianeum4[[#This Row],[ile_kg_materiału_z_ładunku]]</f>
        <v>64.04489999999997</v>
      </c>
      <c r="H874">
        <f>IF(martianeum4[[#This Row],[stan_po_wydobyciu_z_ładunku]]&gt;=100,100,0)</f>
        <v>0</v>
      </c>
      <c r="I874">
        <f>martianeum4[[#This Row],[stan_po_wydobyciu_z_ładunku]]-martianeum4[[#This Row],[ile_zabiera_na_orbite]]</f>
        <v>64.04489999999997</v>
      </c>
    </row>
    <row r="875" spans="1:9" x14ac:dyDescent="0.25">
      <c r="A875" s="1">
        <v>49514</v>
      </c>
      <c r="B875">
        <f t="shared" si="13"/>
        <v>64.04489999999997</v>
      </c>
      <c r="C875" t="s">
        <v>6</v>
      </c>
      <c r="D875">
        <v>23.8</v>
      </c>
      <c r="E875">
        <v>7.7</v>
      </c>
      <c r="F875">
        <f>IF(martianeum4[[#This Row],[zawartosc '[%']]]&gt;=1,martianeum4[[#This Row],[masa '[kg']]]*martianeum4[[#This Row],[zawartosc '[%']]]*0.01,0)</f>
        <v>1.8326000000000002</v>
      </c>
      <c r="G875">
        <f>martianeum4[[#This Row],[stan_magazynu '[kg']]]+martianeum4[[#This Row],[ile_kg_materiału_z_ładunku]]</f>
        <v>65.877499999999969</v>
      </c>
      <c r="H875">
        <f>IF(martianeum4[[#This Row],[stan_po_wydobyciu_z_ładunku]]&gt;=100,100,0)</f>
        <v>0</v>
      </c>
      <c r="I875">
        <f>martianeum4[[#This Row],[stan_po_wydobyciu_z_ładunku]]-martianeum4[[#This Row],[ile_zabiera_na_orbite]]</f>
        <v>65.877499999999969</v>
      </c>
    </row>
    <row r="876" spans="1:9" x14ac:dyDescent="0.25">
      <c r="A876" s="1">
        <v>49515</v>
      </c>
      <c r="B876">
        <f t="shared" si="13"/>
        <v>65.877499999999969</v>
      </c>
      <c r="C876" t="s">
        <v>12</v>
      </c>
      <c r="D876">
        <v>18.5</v>
      </c>
      <c r="E876">
        <v>0</v>
      </c>
      <c r="F876">
        <f>IF(martianeum4[[#This Row],[zawartosc '[%']]]&gt;=1,martianeum4[[#This Row],[masa '[kg']]]*martianeum4[[#This Row],[zawartosc '[%']]]*0.01,0)</f>
        <v>0</v>
      </c>
      <c r="G876">
        <f>martianeum4[[#This Row],[stan_magazynu '[kg']]]+martianeum4[[#This Row],[ile_kg_materiału_z_ładunku]]</f>
        <v>65.877499999999969</v>
      </c>
      <c r="H876">
        <f>IF(martianeum4[[#This Row],[stan_po_wydobyciu_z_ładunku]]&gt;=100,100,0)</f>
        <v>0</v>
      </c>
      <c r="I876">
        <f>martianeum4[[#This Row],[stan_po_wydobyciu_z_ładunku]]-martianeum4[[#This Row],[ile_zabiera_na_orbite]]</f>
        <v>65.877499999999969</v>
      </c>
    </row>
    <row r="877" spans="1:9" x14ac:dyDescent="0.25">
      <c r="A877" s="1">
        <v>49516</v>
      </c>
      <c r="B877">
        <f t="shared" si="13"/>
        <v>65.877499999999969</v>
      </c>
      <c r="C877" t="s">
        <v>17</v>
      </c>
      <c r="D877">
        <v>24.6</v>
      </c>
      <c r="E877">
        <v>0.4</v>
      </c>
      <c r="F877">
        <f>IF(martianeum4[[#This Row],[zawartosc '[%']]]&gt;=1,martianeum4[[#This Row],[masa '[kg']]]*martianeum4[[#This Row],[zawartosc '[%']]]*0.01,0)</f>
        <v>0</v>
      </c>
      <c r="G877">
        <f>martianeum4[[#This Row],[stan_magazynu '[kg']]]+martianeum4[[#This Row],[ile_kg_materiału_z_ładunku]]</f>
        <v>65.877499999999969</v>
      </c>
      <c r="H877">
        <f>IF(martianeum4[[#This Row],[stan_po_wydobyciu_z_ładunku]]&gt;=100,100,0)</f>
        <v>0</v>
      </c>
      <c r="I877">
        <f>martianeum4[[#This Row],[stan_po_wydobyciu_z_ładunku]]-martianeum4[[#This Row],[ile_zabiera_na_orbite]]</f>
        <v>65.877499999999969</v>
      </c>
    </row>
    <row r="878" spans="1:9" x14ac:dyDescent="0.25">
      <c r="A878" s="1">
        <v>49517</v>
      </c>
      <c r="B878">
        <f t="shared" si="13"/>
        <v>65.877499999999969</v>
      </c>
      <c r="C878" t="s">
        <v>19</v>
      </c>
      <c r="D878">
        <v>24.6</v>
      </c>
      <c r="E878">
        <v>10.4</v>
      </c>
      <c r="F878">
        <f>IF(martianeum4[[#This Row],[zawartosc '[%']]]&gt;=1,martianeum4[[#This Row],[masa '[kg']]]*martianeum4[[#This Row],[zawartosc '[%']]]*0.01,0)</f>
        <v>2.5584000000000002</v>
      </c>
      <c r="G878">
        <f>martianeum4[[#This Row],[stan_magazynu '[kg']]]+martianeum4[[#This Row],[ile_kg_materiału_z_ładunku]]</f>
        <v>68.435899999999975</v>
      </c>
      <c r="H878">
        <f>IF(martianeum4[[#This Row],[stan_po_wydobyciu_z_ładunku]]&gt;=100,100,0)</f>
        <v>0</v>
      </c>
      <c r="I878">
        <f>martianeum4[[#This Row],[stan_po_wydobyciu_z_ładunku]]-martianeum4[[#This Row],[ile_zabiera_na_orbite]]</f>
        <v>68.435899999999975</v>
      </c>
    </row>
    <row r="879" spans="1:9" x14ac:dyDescent="0.25">
      <c r="A879" s="1">
        <v>49518</v>
      </c>
      <c r="B879">
        <f t="shared" si="13"/>
        <v>68.435899999999975</v>
      </c>
      <c r="C879" t="s">
        <v>12</v>
      </c>
      <c r="D879">
        <v>25.4</v>
      </c>
      <c r="E879">
        <v>11.2</v>
      </c>
      <c r="F879">
        <f>IF(martianeum4[[#This Row],[zawartosc '[%']]]&gt;=1,martianeum4[[#This Row],[masa '[kg']]]*martianeum4[[#This Row],[zawartosc '[%']]]*0.01,0)</f>
        <v>2.8447999999999998</v>
      </c>
      <c r="G879">
        <f>martianeum4[[#This Row],[stan_magazynu '[kg']]]+martianeum4[[#This Row],[ile_kg_materiału_z_ładunku]]</f>
        <v>71.280699999999982</v>
      </c>
      <c r="H879">
        <f>IF(martianeum4[[#This Row],[stan_po_wydobyciu_z_ładunku]]&gt;=100,100,0)</f>
        <v>0</v>
      </c>
      <c r="I879">
        <f>martianeum4[[#This Row],[stan_po_wydobyciu_z_ładunku]]-martianeum4[[#This Row],[ile_zabiera_na_orbite]]</f>
        <v>71.280699999999982</v>
      </c>
    </row>
    <row r="880" spans="1:9" x14ac:dyDescent="0.25">
      <c r="A880" s="1">
        <v>49519</v>
      </c>
      <c r="B880">
        <f t="shared" si="13"/>
        <v>71.280699999999982</v>
      </c>
      <c r="C880" t="s">
        <v>11</v>
      </c>
      <c r="D880">
        <v>13.1</v>
      </c>
      <c r="E880">
        <v>22.2</v>
      </c>
      <c r="F880">
        <f>IF(martianeum4[[#This Row],[zawartosc '[%']]]&gt;=1,martianeum4[[#This Row],[masa '[kg']]]*martianeum4[[#This Row],[zawartosc '[%']]]*0.01,0)</f>
        <v>2.9081999999999999</v>
      </c>
      <c r="G880">
        <f>martianeum4[[#This Row],[stan_magazynu '[kg']]]+martianeum4[[#This Row],[ile_kg_materiału_z_ładunku]]</f>
        <v>74.188899999999975</v>
      </c>
      <c r="H880">
        <f>IF(martianeum4[[#This Row],[stan_po_wydobyciu_z_ładunku]]&gt;=100,100,0)</f>
        <v>0</v>
      </c>
      <c r="I880">
        <f>martianeum4[[#This Row],[stan_po_wydobyciu_z_ładunku]]-martianeum4[[#This Row],[ile_zabiera_na_orbite]]</f>
        <v>74.188899999999975</v>
      </c>
    </row>
    <row r="881" spans="1:9" x14ac:dyDescent="0.25">
      <c r="A881" s="1">
        <v>49520</v>
      </c>
      <c r="B881">
        <f t="shared" si="13"/>
        <v>74.188899999999975</v>
      </c>
      <c r="C881" t="s">
        <v>10</v>
      </c>
      <c r="D881">
        <v>10.1</v>
      </c>
      <c r="E881">
        <v>11.6</v>
      </c>
      <c r="F881">
        <f>IF(martianeum4[[#This Row],[zawartosc '[%']]]&gt;=1,martianeum4[[#This Row],[masa '[kg']]]*martianeum4[[#This Row],[zawartosc '[%']]]*0.01,0)</f>
        <v>1.1716</v>
      </c>
      <c r="G881">
        <f>martianeum4[[#This Row],[stan_magazynu '[kg']]]+martianeum4[[#This Row],[ile_kg_materiału_z_ładunku]]</f>
        <v>75.360499999999973</v>
      </c>
      <c r="H881">
        <f>IF(martianeum4[[#This Row],[stan_po_wydobyciu_z_ładunku]]&gt;=100,100,0)</f>
        <v>0</v>
      </c>
      <c r="I881">
        <f>martianeum4[[#This Row],[stan_po_wydobyciu_z_ładunku]]-martianeum4[[#This Row],[ile_zabiera_na_orbite]]</f>
        <v>75.360499999999973</v>
      </c>
    </row>
    <row r="882" spans="1:9" x14ac:dyDescent="0.25">
      <c r="A882" s="1">
        <v>49521</v>
      </c>
      <c r="B882">
        <f t="shared" si="13"/>
        <v>75.360499999999973</v>
      </c>
      <c r="C882" t="s">
        <v>15</v>
      </c>
      <c r="D882">
        <v>25</v>
      </c>
      <c r="E882">
        <v>0</v>
      </c>
      <c r="F882">
        <f>IF(martianeum4[[#This Row],[zawartosc '[%']]]&gt;=1,martianeum4[[#This Row],[masa '[kg']]]*martianeum4[[#This Row],[zawartosc '[%']]]*0.01,0)</f>
        <v>0</v>
      </c>
      <c r="G882">
        <f>martianeum4[[#This Row],[stan_magazynu '[kg']]]+martianeum4[[#This Row],[ile_kg_materiału_z_ładunku]]</f>
        <v>75.360499999999973</v>
      </c>
      <c r="H882">
        <f>IF(martianeum4[[#This Row],[stan_po_wydobyciu_z_ładunku]]&gt;=100,100,0)</f>
        <v>0</v>
      </c>
      <c r="I882">
        <f>martianeum4[[#This Row],[stan_po_wydobyciu_z_ładunku]]-martianeum4[[#This Row],[ile_zabiera_na_orbite]]</f>
        <v>75.360499999999973</v>
      </c>
    </row>
    <row r="883" spans="1:9" x14ac:dyDescent="0.25">
      <c r="A883" s="1">
        <v>49522</v>
      </c>
      <c r="B883">
        <f t="shared" si="13"/>
        <v>75.360499999999973</v>
      </c>
      <c r="C883" t="s">
        <v>18</v>
      </c>
      <c r="D883">
        <v>20.9</v>
      </c>
      <c r="E883">
        <v>11.4</v>
      </c>
      <c r="F883">
        <f>IF(martianeum4[[#This Row],[zawartosc '[%']]]&gt;=1,martianeum4[[#This Row],[masa '[kg']]]*martianeum4[[#This Row],[zawartosc '[%']]]*0.01,0)</f>
        <v>2.3826000000000001</v>
      </c>
      <c r="G883">
        <f>martianeum4[[#This Row],[stan_magazynu '[kg']]]+martianeum4[[#This Row],[ile_kg_materiału_z_ładunku]]</f>
        <v>77.74309999999997</v>
      </c>
      <c r="H883">
        <f>IF(martianeum4[[#This Row],[stan_po_wydobyciu_z_ładunku]]&gt;=100,100,0)</f>
        <v>0</v>
      </c>
      <c r="I883">
        <f>martianeum4[[#This Row],[stan_po_wydobyciu_z_ładunku]]-martianeum4[[#This Row],[ile_zabiera_na_orbite]]</f>
        <v>77.74309999999997</v>
      </c>
    </row>
    <row r="884" spans="1:9" x14ac:dyDescent="0.25">
      <c r="A884" s="1">
        <v>49523</v>
      </c>
      <c r="B884">
        <f t="shared" si="13"/>
        <v>77.74309999999997</v>
      </c>
      <c r="C884" t="s">
        <v>14</v>
      </c>
      <c r="D884">
        <v>27.6</v>
      </c>
      <c r="E884">
        <v>2.5</v>
      </c>
      <c r="F884">
        <f>IF(martianeum4[[#This Row],[zawartosc '[%']]]&gt;=1,martianeum4[[#This Row],[masa '[kg']]]*martianeum4[[#This Row],[zawartosc '[%']]]*0.01,0)</f>
        <v>0.69000000000000006</v>
      </c>
      <c r="G884">
        <f>martianeum4[[#This Row],[stan_magazynu '[kg']]]+martianeum4[[#This Row],[ile_kg_materiału_z_ładunku]]</f>
        <v>78.433099999999968</v>
      </c>
      <c r="H884">
        <f>IF(martianeum4[[#This Row],[stan_po_wydobyciu_z_ładunku]]&gt;=100,100,0)</f>
        <v>0</v>
      </c>
      <c r="I884">
        <f>martianeum4[[#This Row],[stan_po_wydobyciu_z_ładunku]]-martianeum4[[#This Row],[ile_zabiera_na_orbite]]</f>
        <v>78.433099999999968</v>
      </c>
    </row>
    <row r="885" spans="1:9" x14ac:dyDescent="0.25">
      <c r="A885" s="1">
        <v>49524</v>
      </c>
      <c r="B885">
        <f t="shared" si="13"/>
        <v>78.433099999999968</v>
      </c>
      <c r="C885" t="s">
        <v>10</v>
      </c>
      <c r="D885">
        <v>22.8</v>
      </c>
      <c r="E885">
        <v>0</v>
      </c>
      <c r="F885">
        <f>IF(martianeum4[[#This Row],[zawartosc '[%']]]&gt;=1,martianeum4[[#This Row],[masa '[kg']]]*martianeum4[[#This Row],[zawartosc '[%']]]*0.01,0)</f>
        <v>0</v>
      </c>
      <c r="G885">
        <f>martianeum4[[#This Row],[stan_magazynu '[kg']]]+martianeum4[[#This Row],[ile_kg_materiału_z_ładunku]]</f>
        <v>78.433099999999968</v>
      </c>
      <c r="H885">
        <f>IF(martianeum4[[#This Row],[stan_po_wydobyciu_z_ładunku]]&gt;=100,100,0)</f>
        <v>0</v>
      </c>
      <c r="I885">
        <f>martianeum4[[#This Row],[stan_po_wydobyciu_z_ładunku]]-martianeum4[[#This Row],[ile_zabiera_na_orbite]]</f>
        <v>78.433099999999968</v>
      </c>
    </row>
    <row r="886" spans="1:9" x14ac:dyDescent="0.25">
      <c r="A886" s="1">
        <v>49525</v>
      </c>
      <c r="B886">
        <f t="shared" si="13"/>
        <v>78.433099999999968</v>
      </c>
      <c r="C886" t="s">
        <v>9</v>
      </c>
      <c r="D886">
        <v>12</v>
      </c>
      <c r="E886">
        <v>0</v>
      </c>
      <c r="F886">
        <f>IF(martianeum4[[#This Row],[zawartosc '[%']]]&gt;=1,martianeum4[[#This Row],[masa '[kg']]]*martianeum4[[#This Row],[zawartosc '[%']]]*0.01,0)</f>
        <v>0</v>
      </c>
      <c r="G886">
        <f>martianeum4[[#This Row],[stan_magazynu '[kg']]]+martianeum4[[#This Row],[ile_kg_materiału_z_ładunku]]</f>
        <v>78.433099999999968</v>
      </c>
      <c r="H886">
        <f>IF(martianeum4[[#This Row],[stan_po_wydobyciu_z_ładunku]]&gt;=100,100,0)</f>
        <v>0</v>
      </c>
      <c r="I886">
        <f>martianeum4[[#This Row],[stan_po_wydobyciu_z_ładunku]]-martianeum4[[#This Row],[ile_zabiera_na_orbite]]</f>
        <v>78.433099999999968</v>
      </c>
    </row>
    <row r="887" spans="1:9" x14ac:dyDescent="0.25">
      <c r="A887" s="1">
        <v>49526</v>
      </c>
      <c r="B887">
        <f t="shared" si="13"/>
        <v>78.433099999999968</v>
      </c>
      <c r="C887" t="s">
        <v>23</v>
      </c>
      <c r="D887">
        <v>16.8</v>
      </c>
      <c r="E887">
        <v>4.9000000000000004</v>
      </c>
      <c r="F887">
        <f>IF(martianeum4[[#This Row],[zawartosc '[%']]]&gt;=1,martianeum4[[#This Row],[masa '[kg']]]*martianeum4[[#This Row],[zawartosc '[%']]]*0.01,0)</f>
        <v>0.82320000000000004</v>
      </c>
      <c r="G887">
        <f>martianeum4[[#This Row],[stan_magazynu '[kg']]]+martianeum4[[#This Row],[ile_kg_materiału_z_ładunku]]</f>
        <v>79.256299999999968</v>
      </c>
      <c r="H887">
        <f>IF(martianeum4[[#This Row],[stan_po_wydobyciu_z_ładunku]]&gt;=100,100,0)</f>
        <v>0</v>
      </c>
      <c r="I887">
        <f>martianeum4[[#This Row],[stan_po_wydobyciu_z_ładunku]]-martianeum4[[#This Row],[ile_zabiera_na_orbite]]</f>
        <v>79.256299999999968</v>
      </c>
    </row>
    <row r="888" spans="1:9" x14ac:dyDescent="0.25">
      <c r="A888" s="1">
        <v>49527</v>
      </c>
      <c r="B888">
        <f t="shared" si="13"/>
        <v>79.256299999999968</v>
      </c>
      <c r="C888" t="s">
        <v>20</v>
      </c>
      <c r="D888">
        <v>12.9</v>
      </c>
      <c r="E888">
        <v>3</v>
      </c>
      <c r="F888">
        <f>IF(martianeum4[[#This Row],[zawartosc '[%']]]&gt;=1,martianeum4[[#This Row],[masa '[kg']]]*martianeum4[[#This Row],[zawartosc '[%']]]*0.01,0)</f>
        <v>0.38700000000000001</v>
      </c>
      <c r="G888">
        <f>martianeum4[[#This Row],[stan_magazynu '[kg']]]+martianeum4[[#This Row],[ile_kg_materiału_z_ładunku]]</f>
        <v>79.643299999999968</v>
      </c>
      <c r="H888">
        <f>IF(martianeum4[[#This Row],[stan_po_wydobyciu_z_ładunku]]&gt;=100,100,0)</f>
        <v>0</v>
      </c>
      <c r="I888">
        <f>martianeum4[[#This Row],[stan_po_wydobyciu_z_ładunku]]-martianeum4[[#This Row],[ile_zabiera_na_orbite]]</f>
        <v>79.643299999999968</v>
      </c>
    </row>
    <row r="889" spans="1:9" x14ac:dyDescent="0.25">
      <c r="A889" s="1">
        <v>49528</v>
      </c>
      <c r="B889">
        <f t="shared" si="13"/>
        <v>79.643299999999968</v>
      </c>
      <c r="C889" t="s">
        <v>10</v>
      </c>
      <c r="D889">
        <v>18</v>
      </c>
      <c r="E889">
        <v>13.6</v>
      </c>
      <c r="F889">
        <f>IF(martianeum4[[#This Row],[zawartosc '[%']]]&gt;=1,martianeum4[[#This Row],[masa '[kg']]]*martianeum4[[#This Row],[zawartosc '[%']]]*0.01,0)</f>
        <v>2.448</v>
      </c>
      <c r="G889">
        <f>martianeum4[[#This Row],[stan_magazynu '[kg']]]+martianeum4[[#This Row],[ile_kg_materiału_z_ładunku]]</f>
        <v>82.091299999999961</v>
      </c>
      <c r="H889">
        <f>IF(martianeum4[[#This Row],[stan_po_wydobyciu_z_ładunku]]&gt;=100,100,0)</f>
        <v>0</v>
      </c>
      <c r="I889">
        <f>martianeum4[[#This Row],[stan_po_wydobyciu_z_ładunku]]-martianeum4[[#This Row],[ile_zabiera_na_orbite]]</f>
        <v>82.091299999999961</v>
      </c>
    </row>
    <row r="890" spans="1:9" x14ac:dyDescent="0.25">
      <c r="A890" s="1">
        <v>49529</v>
      </c>
      <c r="B890">
        <f t="shared" si="13"/>
        <v>82.091299999999961</v>
      </c>
      <c r="C890" t="s">
        <v>19</v>
      </c>
      <c r="D890">
        <v>26</v>
      </c>
      <c r="E890">
        <v>30.4</v>
      </c>
      <c r="F890">
        <f>IF(martianeum4[[#This Row],[zawartosc '[%']]]&gt;=1,martianeum4[[#This Row],[masa '[kg']]]*martianeum4[[#This Row],[zawartosc '[%']]]*0.01,0)</f>
        <v>7.9039999999999999</v>
      </c>
      <c r="G890">
        <f>martianeum4[[#This Row],[stan_magazynu '[kg']]]+martianeum4[[#This Row],[ile_kg_materiału_z_ładunku]]</f>
        <v>89.995299999999958</v>
      </c>
      <c r="H890">
        <f>IF(martianeum4[[#This Row],[stan_po_wydobyciu_z_ładunku]]&gt;=100,100,0)</f>
        <v>0</v>
      </c>
      <c r="I890">
        <f>martianeum4[[#This Row],[stan_po_wydobyciu_z_ładunku]]-martianeum4[[#This Row],[ile_zabiera_na_orbite]]</f>
        <v>89.995299999999958</v>
      </c>
    </row>
    <row r="891" spans="1:9" x14ac:dyDescent="0.25">
      <c r="A891" s="1">
        <v>49530</v>
      </c>
      <c r="B891">
        <f t="shared" si="13"/>
        <v>89.995299999999958</v>
      </c>
      <c r="C891" t="s">
        <v>15</v>
      </c>
      <c r="D891">
        <v>21.3</v>
      </c>
      <c r="E891">
        <v>0</v>
      </c>
      <c r="F891">
        <f>IF(martianeum4[[#This Row],[zawartosc '[%']]]&gt;=1,martianeum4[[#This Row],[masa '[kg']]]*martianeum4[[#This Row],[zawartosc '[%']]]*0.01,0)</f>
        <v>0</v>
      </c>
      <c r="G891">
        <f>martianeum4[[#This Row],[stan_magazynu '[kg']]]+martianeum4[[#This Row],[ile_kg_materiału_z_ładunku]]</f>
        <v>89.995299999999958</v>
      </c>
      <c r="H891">
        <f>IF(martianeum4[[#This Row],[stan_po_wydobyciu_z_ładunku]]&gt;=100,100,0)</f>
        <v>0</v>
      </c>
      <c r="I891">
        <f>martianeum4[[#This Row],[stan_po_wydobyciu_z_ładunku]]-martianeum4[[#This Row],[ile_zabiera_na_orbite]]</f>
        <v>89.995299999999958</v>
      </c>
    </row>
    <row r="892" spans="1:9" x14ac:dyDescent="0.25">
      <c r="A892" s="1">
        <v>49531</v>
      </c>
      <c r="B892">
        <f t="shared" si="13"/>
        <v>89.995299999999958</v>
      </c>
      <c r="C892" t="s">
        <v>11</v>
      </c>
      <c r="D892">
        <v>15.7</v>
      </c>
      <c r="E892">
        <v>5.9</v>
      </c>
      <c r="F892">
        <f>IF(martianeum4[[#This Row],[zawartosc '[%']]]&gt;=1,martianeum4[[#This Row],[masa '[kg']]]*martianeum4[[#This Row],[zawartosc '[%']]]*0.01,0)</f>
        <v>0.92630000000000001</v>
      </c>
      <c r="G892">
        <f>martianeum4[[#This Row],[stan_magazynu '[kg']]]+martianeum4[[#This Row],[ile_kg_materiału_z_ładunku]]</f>
        <v>90.921599999999955</v>
      </c>
      <c r="H892">
        <f>IF(martianeum4[[#This Row],[stan_po_wydobyciu_z_ładunku]]&gt;=100,100,0)</f>
        <v>0</v>
      </c>
      <c r="I892">
        <f>martianeum4[[#This Row],[stan_po_wydobyciu_z_ładunku]]-martianeum4[[#This Row],[ile_zabiera_na_orbite]]</f>
        <v>90.921599999999955</v>
      </c>
    </row>
    <row r="893" spans="1:9" x14ac:dyDescent="0.25">
      <c r="A893" s="1">
        <v>49532</v>
      </c>
      <c r="B893">
        <f t="shared" si="13"/>
        <v>90.921599999999955</v>
      </c>
      <c r="C893" t="s">
        <v>10</v>
      </c>
      <c r="D893">
        <v>19.100000000000001</v>
      </c>
      <c r="E893">
        <v>0</v>
      </c>
      <c r="F893">
        <f>IF(martianeum4[[#This Row],[zawartosc '[%']]]&gt;=1,martianeum4[[#This Row],[masa '[kg']]]*martianeum4[[#This Row],[zawartosc '[%']]]*0.01,0)</f>
        <v>0</v>
      </c>
      <c r="G893">
        <f>martianeum4[[#This Row],[stan_magazynu '[kg']]]+martianeum4[[#This Row],[ile_kg_materiału_z_ładunku]]</f>
        <v>90.921599999999955</v>
      </c>
      <c r="H893">
        <f>IF(martianeum4[[#This Row],[stan_po_wydobyciu_z_ładunku]]&gt;=100,100,0)</f>
        <v>0</v>
      </c>
      <c r="I893">
        <f>martianeum4[[#This Row],[stan_po_wydobyciu_z_ładunku]]-martianeum4[[#This Row],[ile_zabiera_na_orbite]]</f>
        <v>90.921599999999955</v>
      </c>
    </row>
    <row r="894" spans="1:9" x14ac:dyDescent="0.25">
      <c r="A894" s="1">
        <v>49533</v>
      </c>
      <c r="B894">
        <f t="shared" si="13"/>
        <v>90.921599999999955</v>
      </c>
      <c r="C894" t="s">
        <v>19</v>
      </c>
      <c r="D894">
        <v>24.6</v>
      </c>
      <c r="E894">
        <v>12.3</v>
      </c>
      <c r="F894">
        <f>IF(martianeum4[[#This Row],[zawartosc '[%']]]&gt;=1,martianeum4[[#This Row],[masa '[kg']]]*martianeum4[[#This Row],[zawartosc '[%']]]*0.01,0)</f>
        <v>3.0258000000000003</v>
      </c>
      <c r="G894">
        <f>martianeum4[[#This Row],[stan_magazynu '[kg']]]+martianeum4[[#This Row],[ile_kg_materiału_z_ładunku]]</f>
        <v>93.947399999999959</v>
      </c>
      <c r="H894">
        <f>IF(martianeum4[[#This Row],[stan_po_wydobyciu_z_ładunku]]&gt;=100,100,0)</f>
        <v>0</v>
      </c>
      <c r="I894">
        <f>martianeum4[[#This Row],[stan_po_wydobyciu_z_ładunku]]-martianeum4[[#This Row],[ile_zabiera_na_orbite]]</f>
        <v>93.947399999999959</v>
      </c>
    </row>
    <row r="895" spans="1:9" x14ac:dyDescent="0.25">
      <c r="A895" s="1">
        <v>49534</v>
      </c>
      <c r="B895">
        <f t="shared" si="13"/>
        <v>93.947399999999959</v>
      </c>
      <c r="C895" t="s">
        <v>10</v>
      </c>
      <c r="D895">
        <v>18.7</v>
      </c>
      <c r="E895">
        <v>17.8</v>
      </c>
      <c r="F895">
        <f>IF(martianeum4[[#This Row],[zawartosc '[%']]]&gt;=1,martianeum4[[#This Row],[masa '[kg']]]*martianeum4[[#This Row],[zawartosc '[%']]]*0.01,0)</f>
        <v>3.3286000000000002</v>
      </c>
      <c r="G895">
        <f>martianeum4[[#This Row],[stan_magazynu '[kg']]]+martianeum4[[#This Row],[ile_kg_materiału_z_ładunku]]</f>
        <v>97.275999999999954</v>
      </c>
      <c r="H895">
        <f>IF(martianeum4[[#This Row],[stan_po_wydobyciu_z_ładunku]]&gt;=100,100,0)</f>
        <v>0</v>
      </c>
      <c r="I895">
        <f>martianeum4[[#This Row],[stan_po_wydobyciu_z_ładunku]]-martianeum4[[#This Row],[ile_zabiera_na_orbite]]</f>
        <v>97.275999999999954</v>
      </c>
    </row>
    <row r="896" spans="1:9" x14ac:dyDescent="0.25">
      <c r="A896" s="1">
        <v>49535</v>
      </c>
      <c r="B896">
        <f t="shared" si="13"/>
        <v>97.275999999999954</v>
      </c>
      <c r="C896" t="s">
        <v>9</v>
      </c>
      <c r="D896">
        <v>13.2</v>
      </c>
      <c r="E896">
        <v>3.2</v>
      </c>
      <c r="F896">
        <f>IF(martianeum4[[#This Row],[zawartosc '[%']]]&gt;=1,martianeum4[[#This Row],[masa '[kg']]]*martianeum4[[#This Row],[zawartosc '[%']]]*0.01,0)</f>
        <v>0.42240000000000005</v>
      </c>
      <c r="G896">
        <f>martianeum4[[#This Row],[stan_magazynu '[kg']]]+martianeum4[[#This Row],[ile_kg_materiału_z_ładunku]]</f>
        <v>97.69839999999995</v>
      </c>
      <c r="H896">
        <f>IF(martianeum4[[#This Row],[stan_po_wydobyciu_z_ładunku]]&gt;=100,100,0)</f>
        <v>0</v>
      </c>
      <c r="I896">
        <f>martianeum4[[#This Row],[stan_po_wydobyciu_z_ładunku]]-martianeum4[[#This Row],[ile_zabiera_na_orbite]]</f>
        <v>97.69839999999995</v>
      </c>
    </row>
    <row r="897" spans="1:9" x14ac:dyDescent="0.25">
      <c r="A897" s="1">
        <v>49536</v>
      </c>
      <c r="B897">
        <f t="shared" si="13"/>
        <v>97.69839999999995</v>
      </c>
      <c r="C897" t="s">
        <v>12</v>
      </c>
      <c r="D897">
        <v>24.8</v>
      </c>
      <c r="E897">
        <v>2.2999999999999998</v>
      </c>
      <c r="F897">
        <f>IF(martianeum4[[#This Row],[zawartosc '[%']]]&gt;=1,martianeum4[[#This Row],[masa '[kg']]]*martianeum4[[#This Row],[zawartosc '[%']]]*0.01,0)</f>
        <v>0.57040000000000002</v>
      </c>
      <c r="G897">
        <f>martianeum4[[#This Row],[stan_magazynu '[kg']]]+martianeum4[[#This Row],[ile_kg_materiału_z_ładunku]]</f>
        <v>98.268799999999956</v>
      </c>
      <c r="H897">
        <f>IF(martianeum4[[#This Row],[stan_po_wydobyciu_z_ładunku]]&gt;=100,100,0)</f>
        <v>0</v>
      </c>
      <c r="I897">
        <f>martianeum4[[#This Row],[stan_po_wydobyciu_z_ładunku]]-martianeum4[[#This Row],[ile_zabiera_na_orbite]]</f>
        <v>98.268799999999956</v>
      </c>
    </row>
    <row r="898" spans="1:9" x14ac:dyDescent="0.25">
      <c r="A898" s="1">
        <v>49537</v>
      </c>
      <c r="B898">
        <f t="shared" si="13"/>
        <v>98.268799999999956</v>
      </c>
      <c r="C898" t="s">
        <v>15</v>
      </c>
      <c r="D898">
        <v>19.3</v>
      </c>
      <c r="E898">
        <v>1.8</v>
      </c>
      <c r="F898">
        <f>IF(martianeum4[[#This Row],[zawartosc '[%']]]&gt;=1,martianeum4[[#This Row],[masa '[kg']]]*martianeum4[[#This Row],[zawartosc '[%']]]*0.01,0)</f>
        <v>0.34740000000000004</v>
      </c>
      <c r="G898">
        <f>martianeum4[[#This Row],[stan_magazynu '[kg']]]+martianeum4[[#This Row],[ile_kg_materiału_z_ładunku]]</f>
        <v>98.616199999999949</v>
      </c>
      <c r="H898">
        <f>IF(martianeum4[[#This Row],[stan_po_wydobyciu_z_ładunku]]&gt;=100,100,0)</f>
        <v>0</v>
      </c>
      <c r="I898">
        <f>martianeum4[[#This Row],[stan_po_wydobyciu_z_ładunku]]-martianeum4[[#This Row],[ile_zabiera_na_orbite]]</f>
        <v>98.616199999999949</v>
      </c>
    </row>
    <row r="899" spans="1:9" x14ac:dyDescent="0.25">
      <c r="A899" s="1">
        <v>49538</v>
      </c>
      <c r="B899">
        <f t="shared" si="13"/>
        <v>98.616199999999949</v>
      </c>
      <c r="C899" t="s">
        <v>18</v>
      </c>
      <c r="D899">
        <v>22.7</v>
      </c>
      <c r="E899">
        <v>0</v>
      </c>
      <c r="F899">
        <f>IF(martianeum4[[#This Row],[zawartosc '[%']]]&gt;=1,martianeum4[[#This Row],[masa '[kg']]]*martianeum4[[#This Row],[zawartosc '[%']]]*0.01,0)</f>
        <v>0</v>
      </c>
      <c r="G899">
        <f>martianeum4[[#This Row],[stan_magazynu '[kg']]]+martianeum4[[#This Row],[ile_kg_materiału_z_ładunku]]</f>
        <v>98.616199999999949</v>
      </c>
      <c r="H899">
        <f>IF(martianeum4[[#This Row],[stan_po_wydobyciu_z_ładunku]]&gt;=100,100,0)</f>
        <v>0</v>
      </c>
      <c r="I899">
        <f>martianeum4[[#This Row],[stan_po_wydobyciu_z_ładunku]]-martianeum4[[#This Row],[ile_zabiera_na_orbite]]</f>
        <v>98.616199999999949</v>
      </c>
    </row>
    <row r="900" spans="1:9" x14ac:dyDescent="0.25">
      <c r="A900" s="1">
        <v>49539</v>
      </c>
      <c r="B900">
        <f t="shared" ref="B900:B963" si="14">I899</f>
        <v>98.616199999999949</v>
      </c>
      <c r="C900" t="s">
        <v>11</v>
      </c>
      <c r="D900">
        <v>15.2</v>
      </c>
      <c r="E900">
        <v>0</v>
      </c>
      <c r="F900">
        <f>IF(martianeum4[[#This Row],[zawartosc '[%']]]&gt;=1,martianeum4[[#This Row],[masa '[kg']]]*martianeum4[[#This Row],[zawartosc '[%']]]*0.01,0)</f>
        <v>0</v>
      </c>
      <c r="G900">
        <f>martianeum4[[#This Row],[stan_magazynu '[kg']]]+martianeum4[[#This Row],[ile_kg_materiału_z_ładunku]]</f>
        <v>98.616199999999949</v>
      </c>
      <c r="H900">
        <f>IF(martianeum4[[#This Row],[stan_po_wydobyciu_z_ładunku]]&gt;=100,100,0)</f>
        <v>0</v>
      </c>
      <c r="I900">
        <f>martianeum4[[#This Row],[stan_po_wydobyciu_z_ładunku]]-martianeum4[[#This Row],[ile_zabiera_na_orbite]]</f>
        <v>98.616199999999949</v>
      </c>
    </row>
    <row r="901" spans="1:9" x14ac:dyDescent="0.25">
      <c r="A901" s="1">
        <v>49540</v>
      </c>
      <c r="B901">
        <f t="shared" si="14"/>
        <v>98.616199999999949</v>
      </c>
      <c r="C901" t="s">
        <v>23</v>
      </c>
      <c r="D901">
        <v>28.6</v>
      </c>
      <c r="E901">
        <v>0.2</v>
      </c>
      <c r="F901">
        <f>IF(martianeum4[[#This Row],[zawartosc '[%']]]&gt;=1,martianeum4[[#This Row],[masa '[kg']]]*martianeum4[[#This Row],[zawartosc '[%']]]*0.01,0)</f>
        <v>0</v>
      </c>
      <c r="G901">
        <f>martianeum4[[#This Row],[stan_magazynu '[kg']]]+martianeum4[[#This Row],[ile_kg_materiału_z_ładunku]]</f>
        <v>98.616199999999949</v>
      </c>
      <c r="H901">
        <f>IF(martianeum4[[#This Row],[stan_po_wydobyciu_z_ładunku]]&gt;=100,100,0)</f>
        <v>0</v>
      </c>
      <c r="I901">
        <f>martianeum4[[#This Row],[stan_po_wydobyciu_z_ładunku]]-martianeum4[[#This Row],[ile_zabiera_na_orbite]]</f>
        <v>98.616199999999949</v>
      </c>
    </row>
    <row r="902" spans="1:9" x14ac:dyDescent="0.25">
      <c r="A902" s="1">
        <v>49541</v>
      </c>
      <c r="B902">
        <f t="shared" si="14"/>
        <v>98.616199999999949</v>
      </c>
      <c r="C902" t="s">
        <v>7</v>
      </c>
      <c r="D902">
        <v>17.899999999999999</v>
      </c>
      <c r="E902">
        <v>18.600000000000001</v>
      </c>
      <c r="F902">
        <f>IF(martianeum4[[#This Row],[zawartosc '[%']]]&gt;=1,martianeum4[[#This Row],[masa '[kg']]]*martianeum4[[#This Row],[zawartosc '[%']]]*0.01,0)</f>
        <v>3.3294000000000001</v>
      </c>
      <c r="G902">
        <f>martianeum4[[#This Row],[stan_magazynu '[kg']]]+martianeum4[[#This Row],[ile_kg_materiału_z_ładunku]]</f>
        <v>101.94559999999996</v>
      </c>
      <c r="H902">
        <f>IF(martianeum4[[#This Row],[stan_po_wydobyciu_z_ładunku]]&gt;=100,100,0)</f>
        <v>100</v>
      </c>
      <c r="I902">
        <f>martianeum4[[#This Row],[stan_po_wydobyciu_z_ładunku]]-martianeum4[[#This Row],[ile_zabiera_na_orbite]]</f>
        <v>1.9455999999999563</v>
      </c>
    </row>
    <row r="903" spans="1:9" x14ac:dyDescent="0.25">
      <c r="A903" s="1">
        <v>49542</v>
      </c>
      <c r="B903">
        <f t="shared" si="14"/>
        <v>1.9455999999999563</v>
      </c>
      <c r="C903" t="s">
        <v>31</v>
      </c>
      <c r="D903">
        <v>11.6</v>
      </c>
      <c r="E903">
        <v>0</v>
      </c>
      <c r="F903">
        <f>IF(martianeum4[[#This Row],[zawartosc '[%']]]&gt;=1,martianeum4[[#This Row],[masa '[kg']]]*martianeum4[[#This Row],[zawartosc '[%']]]*0.01,0)</f>
        <v>0</v>
      </c>
      <c r="G903">
        <f>martianeum4[[#This Row],[stan_magazynu '[kg']]]+martianeum4[[#This Row],[ile_kg_materiału_z_ładunku]]</f>
        <v>1.9455999999999563</v>
      </c>
      <c r="H903">
        <f>IF(martianeum4[[#This Row],[stan_po_wydobyciu_z_ładunku]]&gt;=100,100,0)</f>
        <v>0</v>
      </c>
      <c r="I903">
        <f>martianeum4[[#This Row],[stan_po_wydobyciu_z_ładunku]]-martianeum4[[#This Row],[ile_zabiera_na_orbite]]</f>
        <v>1.9455999999999563</v>
      </c>
    </row>
    <row r="904" spans="1:9" x14ac:dyDescent="0.25">
      <c r="A904" s="1">
        <v>49543</v>
      </c>
      <c r="B904">
        <f t="shared" si="14"/>
        <v>1.9455999999999563</v>
      </c>
      <c r="C904" t="s">
        <v>21</v>
      </c>
      <c r="D904">
        <v>19</v>
      </c>
      <c r="E904">
        <v>2.2000000000000002</v>
      </c>
      <c r="F904">
        <f>IF(martianeum4[[#This Row],[zawartosc '[%']]]&gt;=1,martianeum4[[#This Row],[masa '[kg']]]*martianeum4[[#This Row],[zawartosc '[%']]]*0.01,0)</f>
        <v>0.41800000000000004</v>
      </c>
      <c r="G904">
        <f>martianeum4[[#This Row],[stan_magazynu '[kg']]]+martianeum4[[#This Row],[ile_kg_materiału_z_ładunku]]</f>
        <v>2.3635999999999564</v>
      </c>
      <c r="H904">
        <f>IF(martianeum4[[#This Row],[stan_po_wydobyciu_z_ładunku]]&gt;=100,100,0)</f>
        <v>0</v>
      </c>
      <c r="I904">
        <f>martianeum4[[#This Row],[stan_po_wydobyciu_z_ładunku]]-martianeum4[[#This Row],[ile_zabiera_na_orbite]]</f>
        <v>2.3635999999999564</v>
      </c>
    </row>
    <row r="905" spans="1:9" x14ac:dyDescent="0.25">
      <c r="A905" s="1">
        <v>49544</v>
      </c>
      <c r="B905">
        <f t="shared" si="14"/>
        <v>2.3635999999999564</v>
      </c>
      <c r="C905" t="s">
        <v>12</v>
      </c>
      <c r="D905">
        <v>17.600000000000001</v>
      </c>
      <c r="E905">
        <v>7.2</v>
      </c>
      <c r="F905">
        <f>IF(martianeum4[[#This Row],[zawartosc '[%']]]&gt;=1,martianeum4[[#This Row],[masa '[kg']]]*martianeum4[[#This Row],[zawartosc '[%']]]*0.01,0)</f>
        <v>1.2672000000000001</v>
      </c>
      <c r="G905">
        <f>martianeum4[[#This Row],[stan_magazynu '[kg']]]+martianeum4[[#This Row],[ile_kg_materiału_z_ładunku]]</f>
        <v>3.6307999999999563</v>
      </c>
      <c r="H905">
        <f>IF(martianeum4[[#This Row],[stan_po_wydobyciu_z_ładunku]]&gt;=100,100,0)</f>
        <v>0</v>
      </c>
      <c r="I905">
        <f>martianeum4[[#This Row],[stan_po_wydobyciu_z_ładunku]]-martianeum4[[#This Row],[ile_zabiera_na_orbite]]</f>
        <v>3.6307999999999563</v>
      </c>
    </row>
    <row r="906" spans="1:9" x14ac:dyDescent="0.25">
      <c r="A906" s="1">
        <v>49545</v>
      </c>
      <c r="B906">
        <f t="shared" si="14"/>
        <v>3.6307999999999563</v>
      </c>
      <c r="C906" t="s">
        <v>7</v>
      </c>
      <c r="D906">
        <v>12.1</v>
      </c>
      <c r="E906">
        <v>7.2</v>
      </c>
      <c r="F906">
        <f>IF(martianeum4[[#This Row],[zawartosc '[%']]]&gt;=1,martianeum4[[#This Row],[masa '[kg']]]*martianeum4[[#This Row],[zawartosc '[%']]]*0.01,0)</f>
        <v>0.87120000000000009</v>
      </c>
      <c r="G906">
        <f>martianeum4[[#This Row],[stan_magazynu '[kg']]]+martianeum4[[#This Row],[ile_kg_materiału_z_ładunku]]</f>
        <v>4.5019999999999563</v>
      </c>
      <c r="H906">
        <f>IF(martianeum4[[#This Row],[stan_po_wydobyciu_z_ładunku]]&gt;=100,100,0)</f>
        <v>0</v>
      </c>
      <c r="I906">
        <f>martianeum4[[#This Row],[stan_po_wydobyciu_z_ładunku]]-martianeum4[[#This Row],[ile_zabiera_na_orbite]]</f>
        <v>4.5019999999999563</v>
      </c>
    </row>
    <row r="907" spans="1:9" x14ac:dyDescent="0.25">
      <c r="A907" s="1">
        <v>49546</v>
      </c>
      <c r="B907">
        <f t="shared" si="14"/>
        <v>4.5019999999999563</v>
      </c>
      <c r="C907" t="s">
        <v>13</v>
      </c>
      <c r="D907">
        <v>28.3</v>
      </c>
      <c r="E907">
        <v>1.8</v>
      </c>
      <c r="F907">
        <f>IF(martianeum4[[#This Row],[zawartosc '[%']]]&gt;=1,martianeum4[[#This Row],[masa '[kg']]]*martianeum4[[#This Row],[zawartosc '[%']]]*0.01,0)</f>
        <v>0.50940000000000007</v>
      </c>
      <c r="G907">
        <f>martianeum4[[#This Row],[stan_magazynu '[kg']]]+martianeum4[[#This Row],[ile_kg_materiału_z_ładunku]]</f>
        <v>5.0113999999999566</v>
      </c>
      <c r="H907">
        <f>IF(martianeum4[[#This Row],[stan_po_wydobyciu_z_ładunku]]&gt;=100,100,0)</f>
        <v>0</v>
      </c>
      <c r="I907">
        <f>martianeum4[[#This Row],[stan_po_wydobyciu_z_ładunku]]-martianeum4[[#This Row],[ile_zabiera_na_orbite]]</f>
        <v>5.0113999999999566</v>
      </c>
    </row>
    <row r="908" spans="1:9" x14ac:dyDescent="0.25">
      <c r="A908" s="1">
        <v>49547</v>
      </c>
      <c r="B908">
        <f t="shared" si="14"/>
        <v>5.0113999999999566</v>
      </c>
      <c r="C908" t="s">
        <v>18</v>
      </c>
      <c r="D908">
        <v>13.3</v>
      </c>
      <c r="E908">
        <v>0</v>
      </c>
      <c r="F908">
        <f>IF(martianeum4[[#This Row],[zawartosc '[%']]]&gt;=1,martianeum4[[#This Row],[masa '[kg']]]*martianeum4[[#This Row],[zawartosc '[%']]]*0.01,0)</f>
        <v>0</v>
      </c>
      <c r="G908">
        <f>martianeum4[[#This Row],[stan_magazynu '[kg']]]+martianeum4[[#This Row],[ile_kg_materiału_z_ładunku]]</f>
        <v>5.0113999999999566</v>
      </c>
      <c r="H908">
        <f>IF(martianeum4[[#This Row],[stan_po_wydobyciu_z_ładunku]]&gt;=100,100,0)</f>
        <v>0</v>
      </c>
      <c r="I908">
        <f>martianeum4[[#This Row],[stan_po_wydobyciu_z_ładunku]]-martianeum4[[#This Row],[ile_zabiera_na_orbite]]</f>
        <v>5.0113999999999566</v>
      </c>
    </row>
    <row r="909" spans="1:9" x14ac:dyDescent="0.25">
      <c r="A909" s="1">
        <v>49548</v>
      </c>
      <c r="B909">
        <f t="shared" si="14"/>
        <v>5.0113999999999566</v>
      </c>
      <c r="C909" t="s">
        <v>11</v>
      </c>
      <c r="D909">
        <v>21</v>
      </c>
      <c r="E909">
        <v>4.2</v>
      </c>
      <c r="F909">
        <f>IF(martianeum4[[#This Row],[zawartosc '[%']]]&gt;=1,martianeum4[[#This Row],[masa '[kg']]]*martianeum4[[#This Row],[zawartosc '[%']]]*0.01,0)</f>
        <v>0.88200000000000001</v>
      </c>
      <c r="G909">
        <f>martianeum4[[#This Row],[stan_magazynu '[kg']]]+martianeum4[[#This Row],[ile_kg_materiału_z_ładunku]]</f>
        <v>5.8933999999999562</v>
      </c>
      <c r="H909">
        <f>IF(martianeum4[[#This Row],[stan_po_wydobyciu_z_ładunku]]&gt;=100,100,0)</f>
        <v>0</v>
      </c>
      <c r="I909">
        <f>martianeum4[[#This Row],[stan_po_wydobyciu_z_ładunku]]-martianeum4[[#This Row],[ile_zabiera_na_orbite]]</f>
        <v>5.8933999999999562</v>
      </c>
    </row>
    <row r="910" spans="1:9" x14ac:dyDescent="0.25">
      <c r="A910" s="1">
        <v>49549</v>
      </c>
      <c r="B910">
        <f t="shared" si="14"/>
        <v>5.8933999999999562</v>
      </c>
      <c r="C910" t="s">
        <v>10</v>
      </c>
      <c r="D910">
        <v>12</v>
      </c>
      <c r="E910">
        <v>2.2000000000000002</v>
      </c>
      <c r="F910">
        <f>IF(martianeum4[[#This Row],[zawartosc '[%']]]&gt;=1,martianeum4[[#This Row],[masa '[kg']]]*martianeum4[[#This Row],[zawartosc '[%']]]*0.01,0)</f>
        <v>0.26400000000000001</v>
      </c>
      <c r="G910">
        <f>martianeum4[[#This Row],[stan_magazynu '[kg']]]+martianeum4[[#This Row],[ile_kg_materiału_z_ładunku]]</f>
        <v>6.1573999999999565</v>
      </c>
      <c r="H910">
        <f>IF(martianeum4[[#This Row],[stan_po_wydobyciu_z_ładunku]]&gt;=100,100,0)</f>
        <v>0</v>
      </c>
      <c r="I910">
        <f>martianeum4[[#This Row],[stan_po_wydobyciu_z_ładunku]]-martianeum4[[#This Row],[ile_zabiera_na_orbite]]</f>
        <v>6.1573999999999565</v>
      </c>
    </row>
    <row r="911" spans="1:9" x14ac:dyDescent="0.25">
      <c r="A911" s="1">
        <v>49550</v>
      </c>
      <c r="B911">
        <f t="shared" si="14"/>
        <v>6.1573999999999565</v>
      </c>
      <c r="C911" t="s">
        <v>19</v>
      </c>
      <c r="D911">
        <v>12.1</v>
      </c>
      <c r="E911">
        <v>0</v>
      </c>
      <c r="F911">
        <f>IF(martianeum4[[#This Row],[zawartosc '[%']]]&gt;=1,martianeum4[[#This Row],[masa '[kg']]]*martianeum4[[#This Row],[zawartosc '[%']]]*0.01,0)</f>
        <v>0</v>
      </c>
      <c r="G911">
        <f>martianeum4[[#This Row],[stan_magazynu '[kg']]]+martianeum4[[#This Row],[ile_kg_materiału_z_ładunku]]</f>
        <v>6.1573999999999565</v>
      </c>
      <c r="H911">
        <f>IF(martianeum4[[#This Row],[stan_po_wydobyciu_z_ładunku]]&gt;=100,100,0)</f>
        <v>0</v>
      </c>
      <c r="I911">
        <f>martianeum4[[#This Row],[stan_po_wydobyciu_z_ładunku]]-martianeum4[[#This Row],[ile_zabiera_na_orbite]]</f>
        <v>6.1573999999999565</v>
      </c>
    </row>
    <row r="912" spans="1:9" x14ac:dyDescent="0.25">
      <c r="A912" s="1">
        <v>49551</v>
      </c>
      <c r="B912">
        <f t="shared" si="14"/>
        <v>6.1573999999999565</v>
      </c>
      <c r="C912" t="s">
        <v>11</v>
      </c>
      <c r="D912">
        <v>15.8</v>
      </c>
      <c r="E912">
        <v>17.2</v>
      </c>
      <c r="F912">
        <f>IF(martianeum4[[#This Row],[zawartosc '[%']]]&gt;=1,martianeum4[[#This Row],[masa '[kg']]]*martianeum4[[#This Row],[zawartosc '[%']]]*0.01,0)</f>
        <v>2.7176</v>
      </c>
      <c r="G912">
        <f>martianeum4[[#This Row],[stan_magazynu '[kg']]]+martianeum4[[#This Row],[ile_kg_materiału_z_ładunku]]</f>
        <v>8.8749999999999574</v>
      </c>
      <c r="H912">
        <f>IF(martianeum4[[#This Row],[stan_po_wydobyciu_z_ładunku]]&gt;=100,100,0)</f>
        <v>0</v>
      </c>
      <c r="I912">
        <f>martianeum4[[#This Row],[stan_po_wydobyciu_z_ładunku]]-martianeum4[[#This Row],[ile_zabiera_na_orbite]]</f>
        <v>8.8749999999999574</v>
      </c>
    </row>
    <row r="913" spans="1:9" x14ac:dyDescent="0.25">
      <c r="A913" s="1">
        <v>49552</v>
      </c>
      <c r="B913">
        <f t="shared" si="14"/>
        <v>8.8749999999999574</v>
      </c>
      <c r="C913" t="s">
        <v>12</v>
      </c>
      <c r="D913">
        <v>25.7</v>
      </c>
      <c r="E913">
        <v>5.9</v>
      </c>
      <c r="F913">
        <f>IF(martianeum4[[#This Row],[zawartosc '[%']]]&gt;=1,martianeum4[[#This Row],[masa '[kg']]]*martianeum4[[#This Row],[zawartosc '[%']]]*0.01,0)</f>
        <v>1.5163</v>
      </c>
      <c r="G913">
        <f>martianeum4[[#This Row],[stan_magazynu '[kg']]]+martianeum4[[#This Row],[ile_kg_materiału_z_ładunku]]</f>
        <v>10.391299999999957</v>
      </c>
      <c r="H913">
        <f>IF(martianeum4[[#This Row],[stan_po_wydobyciu_z_ładunku]]&gt;=100,100,0)</f>
        <v>0</v>
      </c>
      <c r="I913">
        <f>martianeum4[[#This Row],[stan_po_wydobyciu_z_ładunku]]-martianeum4[[#This Row],[ile_zabiera_na_orbite]]</f>
        <v>10.391299999999957</v>
      </c>
    </row>
    <row r="914" spans="1:9" x14ac:dyDescent="0.25">
      <c r="A914" s="1">
        <v>49553</v>
      </c>
      <c r="B914">
        <f t="shared" si="14"/>
        <v>10.391299999999957</v>
      </c>
      <c r="C914" t="s">
        <v>10</v>
      </c>
      <c r="D914">
        <v>20.5</v>
      </c>
      <c r="E914">
        <v>26</v>
      </c>
      <c r="F914">
        <f>IF(martianeum4[[#This Row],[zawartosc '[%']]]&gt;=1,martianeum4[[#This Row],[masa '[kg']]]*martianeum4[[#This Row],[zawartosc '[%']]]*0.01,0)</f>
        <v>5.33</v>
      </c>
      <c r="G914">
        <f>martianeum4[[#This Row],[stan_magazynu '[kg']]]+martianeum4[[#This Row],[ile_kg_materiału_z_ładunku]]</f>
        <v>15.721299999999957</v>
      </c>
      <c r="H914">
        <f>IF(martianeum4[[#This Row],[stan_po_wydobyciu_z_ładunku]]&gt;=100,100,0)</f>
        <v>0</v>
      </c>
      <c r="I914">
        <f>martianeum4[[#This Row],[stan_po_wydobyciu_z_ładunku]]-martianeum4[[#This Row],[ile_zabiera_na_orbite]]</f>
        <v>15.721299999999957</v>
      </c>
    </row>
    <row r="915" spans="1:9" x14ac:dyDescent="0.25">
      <c r="A915" s="1">
        <v>49554</v>
      </c>
      <c r="B915">
        <f t="shared" si="14"/>
        <v>15.721299999999957</v>
      </c>
      <c r="C915" t="s">
        <v>13</v>
      </c>
      <c r="D915">
        <v>23.5</v>
      </c>
      <c r="E915">
        <v>15.3</v>
      </c>
      <c r="F915">
        <f>IF(martianeum4[[#This Row],[zawartosc '[%']]]&gt;=1,martianeum4[[#This Row],[masa '[kg']]]*martianeum4[[#This Row],[zawartosc '[%']]]*0.01,0)</f>
        <v>3.5955000000000004</v>
      </c>
      <c r="G915">
        <f>martianeum4[[#This Row],[stan_magazynu '[kg']]]+martianeum4[[#This Row],[ile_kg_materiału_z_ładunku]]</f>
        <v>19.316799999999958</v>
      </c>
      <c r="H915">
        <f>IF(martianeum4[[#This Row],[stan_po_wydobyciu_z_ładunku]]&gt;=100,100,0)</f>
        <v>0</v>
      </c>
      <c r="I915">
        <f>martianeum4[[#This Row],[stan_po_wydobyciu_z_ładunku]]-martianeum4[[#This Row],[ile_zabiera_na_orbite]]</f>
        <v>19.316799999999958</v>
      </c>
    </row>
    <row r="916" spans="1:9" x14ac:dyDescent="0.25">
      <c r="A916" s="1">
        <v>49555</v>
      </c>
      <c r="B916">
        <f t="shared" si="14"/>
        <v>19.316799999999958</v>
      </c>
      <c r="C916" t="s">
        <v>12</v>
      </c>
      <c r="D916">
        <v>21.7</v>
      </c>
      <c r="E916">
        <v>1.2</v>
      </c>
      <c r="F916">
        <f>IF(martianeum4[[#This Row],[zawartosc '[%']]]&gt;=1,martianeum4[[#This Row],[masa '[kg']]]*martianeum4[[#This Row],[zawartosc '[%']]]*0.01,0)</f>
        <v>0.26040000000000002</v>
      </c>
      <c r="G916">
        <f>martianeum4[[#This Row],[stan_magazynu '[kg']]]+martianeum4[[#This Row],[ile_kg_materiału_z_ładunku]]</f>
        <v>19.577199999999959</v>
      </c>
      <c r="H916">
        <f>IF(martianeum4[[#This Row],[stan_po_wydobyciu_z_ładunku]]&gt;=100,100,0)</f>
        <v>0</v>
      </c>
      <c r="I916">
        <f>martianeum4[[#This Row],[stan_po_wydobyciu_z_ładunku]]-martianeum4[[#This Row],[ile_zabiera_na_orbite]]</f>
        <v>19.577199999999959</v>
      </c>
    </row>
    <row r="917" spans="1:9" x14ac:dyDescent="0.25">
      <c r="A917" s="1">
        <v>49556</v>
      </c>
      <c r="B917">
        <f t="shared" si="14"/>
        <v>19.577199999999959</v>
      </c>
      <c r="C917" t="s">
        <v>10</v>
      </c>
      <c r="D917">
        <v>29.8</v>
      </c>
      <c r="E917">
        <v>0</v>
      </c>
      <c r="F917">
        <f>IF(martianeum4[[#This Row],[zawartosc '[%']]]&gt;=1,martianeum4[[#This Row],[masa '[kg']]]*martianeum4[[#This Row],[zawartosc '[%']]]*0.01,0)</f>
        <v>0</v>
      </c>
      <c r="G917">
        <f>martianeum4[[#This Row],[stan_magazynu '[kg']]]+martianeum4[[#This Row],[ile_kg_materiału_z_ładunku]]</f>
        <v>19.577199999999959</v>
      </c>
      <c r="H917">
        <f>IF(martianeum4[[#This Row],[stan_po_wydobyciu_z_ładunku]]&gt;=100,100,0)</f>
        <v>0</v>
      </c>
      <c r="I917">
        <f>martianeum4[[#This Row],[stan_po_wydobyciu_z_ładunku]]-martianeum4[[#This Row],[ile_zabiera_na_orbite]]</f>
        <v>19.577199999999959</v>
      </c>
    </row>
    <row r="918" spans="1:9" x14ac:dyDescent="0.25">
      <c r="A918" s="1">
        <v>49557</v>
      </c>
      <c r="B918">
        <f t="shared" si="14"/>
        <v>19.577199999999959</v>
      </c>
      <c r="C918" t="s">
        <v>7</v>
      </c>
      <c r="D918">
        <v>27.1</v>
      </c>
      <c r="E918">
        <v>0</v>
      </c>
      <c r="F918">
        <f>IF(martianeum4[[#This Row],[zawartosc '[%']]]&gt;=1,martianeum4[[#This Row],[masa '[kg']]]*martianeum4[[#This Row],[zawartosc '[%']]]*0.01,0)</f>
        <v>0</v>
      </c>
      <c r="G918">
        <f>martianeum4[[#This Row],[stan_magazynu '[kg']]]+martianeum4[[#This Row],[ile_kg_materiału_z_ładunku]]</f>
        <v>19.577199999999959</v>
      </c>
      <c r="H918">
        <f>IF(martianeum4[[#This Row],[stan_po_wydobyciu_z_ładunku]]&gt;=100,100,0)</f>
        <v>0</v>
      </c>
      <c r="I918">
        <f>martianeum4[[#This Row],[stan_po_wydobyciu_z_ładunku]]-martianeum4[[#This Row],[ile_zabiera_na_orbite]]</f>
        <v>19.577199999999959</v>
      </c>
    </row>
    <row r="919" spans="1:9" x14ac:dyDescent="0.25">
      <c r="A919" s="1">
        <v>49558</v>
      </c>
      <c r="B919">
        <f t="shared" si="14"/>
        <v>19.577199999999959</v>
      </c>
      <c r="C919" t="s">
        <v>12</v>
      </c>
      <c r="D919">
        <v>27.3</v>
      </c>
      <c r="E919">
        <v>0</v>
      </c>
      <c r="F919">
        <f>IF(martianeum4[[#This Row],[zawartosc '[%']]]&gt;=1,martianeum4[[#This Row],[masa '[kg']]]*martianeum4[[#This Row],[zawartosc '[%']]]*0.01,0)</f>
        <v>0</v>
      </c>
      <c r="G919">
        <f>martianeum4[[#This Row],[stan_magazynu '[kg']]]+martianeum4[[#This Row],[ile_kg_materiału_z_ładunku]]</f>
        <v>19.577199999999959</v>
      </c>
      <c r="H919">
        <f>IF(martianeum4[[#This Row],[stan_po_wydobyciu_z_ładunku]]&gt;=100,100,0)</f>
        <v>0</v>
      </c>
      <c r="I919">
        <f>martianeum4[[#This Row],[stan_po_wydobyciu_z_ładunku]]-martianeum4[[#This Row],[ile_zabiera_na_orbite]]</f>
        <v>19.577199999999959</v>
      </c>
    </row>
    <row r="920" spans="1:9" x14ac:dyDescent="0.25">
      <c r="A920" s="1">
        <v>49559</v>
      </c>
      <c r="B920">
        <f t="shared" si="14"/>
        <v>19.577199999999959</v>
      </c>
      <c r="C920" t="s">
        <v>19</v>
      </c>
      <c r="D920">
        <v>15.5</v>
      </c>
      <c r="E920">
        <v>27.6</v>
      </c>
      <c r="F920">
        <f>IF(martianeum4[[#This Row],[zawartosc '[%']]]&gt;=1,martianeum4[[#This Row],[masa '[kg']]]*martianeum4[[#This Row],[zawartosc '[%']]]*0.01,0)</f>
        <v>4.2780000000000005</v>
      </c>
      <c r="G920">
        <f>martianeum4[[#This Row],[stan_magazynu '[kg']]]+martianeum4[[#This Row],[ile_kg_materiału_z_ładunku]]</f>
        <v>23.855199999999961</v>
      </c>
      <c r="H920">
        <f>IF(martianeum4[[#This Row],[stan_po_wydobyciu_z_ładunku]]&gt;=100,100,0)</f>
        <v>0</v>
      </c>
      <c r="I920">
        <f>martianeum4[[#This Row],[stan_po_wydobyciu_z_ładunku]]-martianeum4[[#This Row],[ile_zabiera_na_orbite]]</f>
        <v>23.855199999999961</v>
      </c>
    </row>
    <row r="921" spans="1:9" x14ac:dyDescent="0.25">
      <c r="A921" s="1">
        <v>49560</v>
      </c>
      <c r="B921">
        <f t="shared" si="14"/>
        <v>23.855199999999961</v>
      </c>
      <c r="C921" t="s">
        <v>13</v>
      </c>
      <c r="D921">
        <v>27.9</v>
      </c>
      <c r="E921">
        <v>5.0999999999999996</v>
      </c>
      <c r="F921">
        <f>IF(martianeum4[[#This Row],[zawartosc '[%']]]&gt;=1,martianeum4[[#This Row],[masa '[kg']]]*martianeum4[[#This Row],[zawartosc '[%']]]*0.01,0)</f>
        <v>1.4229000000000001</v>
      </c>
      <c r="G921">
        <f>martianeum4[[#This Row],[stan_magazynu '[kg']]]+martianeum4[[#This Row],[ile_kg_materiału_z_ładunku]]</f>
        <v>25.278099999999959</v>
      </c>
      <c r="H921">
        <f>IF(martianeum4[[#This Row],[stan_po_wydobyciu_z_ładunku]]&gt;=100,100,0)</f>
        <v>0</v>
      </c>
      <c r="I921">
        <f>martianeum4[[#This Row],[stan_po_wydobyciu_z_ładunku]]-martianeum4[[#This Row],[ile_zabiera_na_orbite]]</f>
        <v>25.278099999999959</v>
      </c>
    </row>
    <row r="922" spans="1:9" x14ac:dyDescent="0.25">
      <c r="A922" s="1">
        <v>49561</v>
      </c>
      <c r="B922">
        <f t="shared" si="14"/>
        <v>25.278099999999959</v>
      </c>
      <c r="C922" t="s">
        <v>10</v>
      </c>
      <c r="D922">
        <v>19.7</v>
      </c>
      <c r="E922">
        <v>21.4</v>
      </c>
      <c r="F922">
        <f>IF(martianeum4[[#This Row],[zawartosc '[%']]]&gt;=1,martianeum4[[#This Row],[masa '[kg']]]*martianeum4[[#This Row],[zawartosc '[%']]]*0.01,0)</f>
        <v>4.2157999999999998</v>
      </c>
      <c r="G922">
        <f>martianeum4[[#This Row],[stan_magazynu '[kg']]]+martianeum4[[#This Row],[ile_kg_materiału_z_ładunku]]</f>
        <v>29.493899999999961</v>
      </c>
      <c r="H922">
        <f>IF(martianeum4[[#This Row],[stan_po_wydobyciu_z_ładunku]]&gt;=100,100,0)</f>
        <v>0</v>
      </c>
      <c r="I922">
        <f>martianeum4[[#This Row],[stan_po_wydobyciu_z_ładunku]]-martianeum4[[#This Row],[ile_zabiera_na_orbite]]</f>
        <v>29.493899999999961</v>
      </c>
    </row>
    <row r="923" spans="1:9" x14ac:dyDescent="0.25">
      <c r="A923" s="1">
        <v>49562</v>
      </c>
      <c r="B923">
        <f t="shared" si="14"/>
        <v>29.493899999999961</v>
      </c>
      <c r="C923" t="s">
        <v>10</v>
      </c>
      <c r="D923">
        <v>27.8</v>
      </c>
      <c r="E923">
        <v>27.6</v>
      </c>
      <c r="F923">
        <f>IF(martianeum4[[#This Row],[zawartosc '[%']]]&gt;=1,martianeum4[[#This Row],[masa '[kg']]]*martianeum4[[#This Row],[zawartosc '[%']]]*0.01,0)</f>
        <v>7.6728000000000014</v>
      </c>
      <c r="G923">
        <f>martianeum4[[#This Row],[stan_magazynu '[kg']]]+martianeum4[[#This Row],[ile_kg_materiału_z_ładunku]]</f>
        <v>37.166699999999963</v>
      </c>
      <c r="H923">
        <f>IF(martianeum4[[#This Row],[stan_po_wydobyciu_z_ładunku]]&gt;=100,100,0)</f>
        <v>0</v>
      </c>
      <c r="I923">
        <f>martianeum4[[#This Row],[stan_po_wydobyciu_z_ładunku]]-martianeum4[[#This Row],[ile_zabiera_na_orbite]]</f>
        <v>37.166699999999963</v>
      </c>
    </row>
    <row r="924" spans="1:9" x14ac:dyDescent="0.25">
      <c r="A924" s="1">
        <v>49563</v>
      </c>
      <c r="B924">
        <f t="shared" si="14"/>
        <v>37.166699999999963</v>
      </c>
      <c r="C924" t="s">
        <v>22</v>
      </c>
      <c r="D924">
        <v>12.3</v>
      </c>
      <c r="E924">
        <v>2.9</v>
      </c>
      <c r="F924">
        <f>IF(martianeum4[[#This Row],[zawartosc '[%']]]&gt;=1,martianeum4[[#This Row],[masa '[kg']]]*martianeum4[[#This Row],[zawartosc '[%']]]*0.01,0)</f>
        <v>0.35670000000000002</v>
      </c>
      <c r="G924">
        <f>martianeum4[[#This Row],[stan_magazynu '[kg']]]+martianeum4[[#This Row],[ile_kg_materiału_z_ładunku]]</f>
        <v>37.523399999999967</v>
      </c>
      <c r="H924">
        <f>IF(martianeum4[[#This Row],[stan_po_wydobyciu_z_ładunku]]&gt;=100,100,0)</f>
        <v>0</v>
      </c>
      <c r="I924">
        <f>martianeum4[[#This Row],[stan_po_wydobyciu_z_ładunku]]-martianeum4[[#This Row],[ile_zabiera_na_orbite]]</f>
        <v>37.523399999999967</v>
      </c>
    </row>
    <row r="925" spans="1:9" x14ac:dyDescent="0.25">
      <c r="A925" s="1">
        <v>49564</v>
      </c>
      <c r="B925">
        <f t="shared" si="14"/>
        <v>37.523399999999967</v>
      </c>
      <c r="C925" t="s">
        <v>18</v>
      </c>
      <c r="D925">
        <v>12.8</v>
      </c>
      <c r="E925">
        <v>8.8000000000000007</v>
      </c>
      <c r="F925">
        <f>IF(martianeum4[[#This Row],[zawartosc '[%']]]&gt;=1,martianeum4[[#This Row],[masa '[kg']]]*martianeum4[[#This Row],[zawartosc '[%']]]*0.01,0)</f>
        <v>1.1264000000000001</v>
      </c>
      <c r="G925">
        <f>martianeum4[[#This Row],[stan_magazynu '[kg']]]+martianeum4[[#This Row],[ile_kg_materiału_z_ładunku]]</f>
        <v>38.649799999999964</v>
      </c>
      <c r="H925">
        <f>IF(martianeum4[[#This Row],[stan_po_wydobyciu_z_ładunku]]&gt;=100,100,0)</f>
        <v>0</v>
      </c>
      <c r="I925">
        <f>martianeum4[[#This Row],[stan_po_wydobyciu_z_ładunku]]-martianeum4[[#This Row],[ile_zabiera_na_orbite]]</f>
        <v>38.649799999999964</v>
      </c>
    </row>
    <row r="926" spans="1:9" x14ac:dyDescent="0.25">
      <c r="A926" s="1">
        <v>49565</v>
      </c>
      <c r="B926">
        <f t="shared" si="14"/>
        <v>38.649799999999964</v>
      </c>
      <c r="C926" t="s">
        <v>10</v>
      </c>
      <c r="D926">
        <v>15</v>
      </c>
      <c r="E926">
        <v>0</v>
      </c>
      <c r="F926">
        <f>IF(martianeum4[[#This Row],[zawartosc '[%']]]&gt;=1,martianeum4[[#This Row],[masa '[kg']]]*martianeum4[[#This Row],[zawartosc '[%']]]*0.01,0)</f>
        <v>0</v>
      </c>
      <c r="G926">
        <f>martianeum4[[#This Row],[stan_magazynu '[kg']]]+martianeum4[[#This Row],[ile_kg_materiału_z_ładunku]]</f>
        <v>38.649799999999964</v>
      </c>
      <c r="H926">
        <f>IF(martianeum4[[#This Row],[stan_po_wydobyciu_z_ładunku]]&gt;=100,100,0)</f>
        <v>0</v>
      </c>
      <c r="I926">
        <f>martianeum4[[#This Row],[stan_po_wydobyciu_z_ładunku]]-martianeum4[[#This Row],[ile_zabiera_na_orbite]]</f>
        <v>38.649799999999964</v>
      </c>
    </row>
    <row r="927" spans="1:9" x14ac:dyDescent="0.25">
      <c r="A927" s="1">
        <v>49566</v>
      </c>
      <c r="B927">
        <f t="shared" si="14"/>
        <v>38.649799999999964</v>
      </c>
      <c r="C927" t="s">
        <v>23</v>
      </c>
      <c r="D927">
        <v>27.6</v>
      </c>
      <c r="E927">
        <v>4.7</v>
      </c>
      <c r="F927">
        <f>IF(martianeum4[[#This Row],[zawartosc '[%']]]&gt;=1,martianeum4[[#This Row],[masa '[kg']]]*martianeum4[[#This Row],[zawartosc '[%']]]*0.01,0)</f>
        <v>1.2971999999999999</v>
      </c>
      <c r="G927">
        <f>martianeum4[[#This Row],[stan_magazynu '[kg']]]+martianeum4[[#This Row],[ile_kg_materiału_z_ładunku]]</f>
        <v>39.94699999999996</v>
      </c>
      <c r="H927">
        <f>IF(martianeum4[[#This Row],[stan_po_wydobyciu_z_ładunku]]&gt;=100,100,0)</f>
        <v>0</v>
      </c>
      <c r="I927">
        <f>martianeum4[[#This Row],[stan_po_wydobyciu_z_ładunku]]-martianeum4[[#This Row],[ile_zabiera_na_orbite]]</f>
        <v>39.94699999999996</v>
      </c>
    </row>
    <row r="928" spans="1:9" x14ac:dyDescent="0.25">
      <c r="A928" s="1">
        <v>49567</v>
      </c>
      <c r="B928">
        <f t="shared" si="14"/>
        <v>39.94699999999996</v>
      </c>
      <c r="C928" t="s">
        <v>10</v>
      </c>
      <c r="D928">
        <v>19.600000000000001</v>
      </c>
      <c r="E928">
        <v>0</v>
      </c>
      <c r="F928">
        <f>IF(martianeum4[[#This Row],[zawartosc '[%']]]&gt;=1,martianeum4[[#This Row],[masa '[kg']]]*martianeum4[[#This Row],[zawartosc '[%']]]*0.01,0)</f>
        <v>0</v>
      </c>
      <c r="G928">
        <f>martianeum4[[#This Row],[stan_magazynu '[kg']]]+martianeum4[[#This Row],[ile_kg_materiału_z_ładunku]]</f>
        <v>39.94699999999996</v>
      </c>
      <c r="H928">
        <f>IF(martianeum4[[#This Row],[stan_po_wydobyciu_z_ładunku]]&gt;=100,100,0)</f>
        <v>0</v>
      </c>
      <c r="I928">
        <f>martianeum4[[#This Row],[stan_po_wydobyciu_z_ładunku]]-martianeum4[[#This Row],[ile_zabiera_na_orbite]]</f>
        <v>39.94699999999996</v>
      </c>
    </row>
    <row r="929" spans="1:9" x14ac:dyDescent="0.25">
      <c r="A929" s="1">
        <v>49568</v>
      </c>
      <c r="B929">
        <f t="shared" si="14"/>
        <v>39.94699999999996</v>
      </c>
      <c r="C929" t="s">
        <v>30</v>
      </c>
      <c r="D929">
        <v>16</v>
      </c>
      <c r="E929">
        <v>0.4</v>
      </c>
      <c r="F929">
        <f>IF(martianeum4[[#This Row],[zawartosc '[%']]]&gt;=1,martianeum4[[#This Row],[masa '[kg']]]*martianeum4[[#This Row],[zawartosc '[%']]]*0.01,0)</f>
        <v>0</v>
      </c>
      <c r="G929">
        <f>martianeum4[[#This Row],[stan_magazynu '[kg']]]+martianeum4[[#This Row],[ile_kg_materiału_z_ładunku]]</f>
        <v>39.94699999999996</v>
      </c>
      <c r="H929">
        <f>IF(martianeum4[[#This Row],[stan_po_wydobyciu_z_ładunku]]&gt;=100,100,0)</f>
        <v>0</v>
      </c>
      <c r="I929">
        <f>martianeum4[[#This Row],[stan_po_wydobyciu_z_ładunku]]-martianeum4[[#This Row],[ile_zabiera_na_orbite]]</f>
        <v>39.94699999999996</v>
      </c>
    </row>
    <row r="930" spans="1:9" x14ac:dyDescent="0.25">
      <c r="A930" s="1">
        <v>49569</v>
      </c>
      <c r="B930">
        <f t="shared" si="14"/>
        <v>39.94699999999996</v>
      </c>
      <c r="C930" t="s">
        <v>10</v>
      </c>
      <c r="D930">
        <v>10.3</v>
      </c>
      <c r="E930">
        <v>0</v>
      </c>
      <c r="F930">
        <f>IF(martianeum4[[#This Row],[zawartosc '[%']]]&gt;=1,martianeum4[[#This Row],[masa '[kg']]]*martianeum4[[#This Row],[zawartosc '[%']]]*0.01,0)</f>
        <v>0</v>
      </c>
      <c r="G930">
        <f>martianeum4[[#This Row],[stan_magazynu '[kg']]]+martianeum4[[#This Row],[ile_kg_materiału_z_ładunku]]</f>
        <v>39.94699999999996</v>
      </c>
      <c r="H930">
        <f>IF(martianeum4[[#This Row],[stan_po_wydobyciu_z_ładunku]]&gt;=100,100,0)</f>
        <v>0</v>
      </c>
      <c r="I930">
        <f>martianeum4[[#This Row],[stan_po_wydobyciu_z_ładunku]]-martianeum4[[#This Row],[ile_zabiera_na_orbite]]</f>
        <v>39.94699999999996</v>
      </c>
    </row>
    <row r="931" spans="1:9" x14ac:dyDescent="0.25">
      <c r="A931" s="1">
        <v>49570</v>
      </c>
      <c r="B931">
        <f t="shared" si="14"/>
        <v>39.94699999999996</v>
      </c>
      <c r="C931" t="s">
        <v>18</v>
      </c>
      <c r="D931">
        <v>20.2</v>
      </c>
      <c r="E931">
        <v>13.9</v>
      </c>
      <c r="F931">
        <f>IF(martianeum4[[#This Row],[zawartosc '[%']]]&gt;=1,martianeum4[[#This Row],[masa '[kg']]]*martianeum4[[#This Row],[zawartosc '[%']]]*0.01,0)</f>
        <v>2.8077999999999999</v>
      </c>
      <c r="G931">
        <f>martianeum4[[#This Row],[stan_magazynu '[kg']]]+martianeum4[[#This Row],[ile_kg_materiału_z_ładunku]]</f>
        <v>42.75479999999996</v>
      </c>
      <c r="H931">
        <f>IF(martianeum4[[#This Row],[stan_po_wydobyciu_z_ładunku]]&gt;=100,100,0)</f>
        <v>0</v>
      </c>
      <c r="I931">
        <f>martianeum4[[#This Row],[stan_po_wydobyciu_z_ładunku]]-martianeum4[[#This Row],[ile_zabiera_na_orbite]]</f>
        <v>42.75479999999996</v>
      </c>
    </row>
    <row r="932" spans="1:9" x14ac:dyDescent="0.25">
      <c r="A932" s="1">
        <v>49571</v>
      </c>
      <c r="B932">
        <f t="shared" si="14"/>
        <v>42.75479999999996</v>
      </c>
      <c r="C932" t="s">
        <v>26</v>
      </c>
      <c r="D932">
        <v>26.4</v>
      </c>
      <c r="E932">
        <v>6.8</v>
      </c>
      <c r="F932">
        <f>IF(martianeum4[[#This Row],[zawartosc '[%']]]&gt;=1,martianeum4[[#This Row],[masa '[kg']]]*martianeum4[[#This Row],[zawartosc '[%']]]*0.01,0)</f>
        <v>1.7951999999999999</v>
      </c>
      <c r="G932">
        <f>martianeum4[[#This Row],[stan_magazynu '[kg']]]+martianeum4[[#This Row],[ile_kg_materiału_z_ładunku]]</f>
        <v>44.549999999999962</v>
      </c>
      <c r="H932">
        <f>IF(martianeum4[[#This Row],[stan_po_wydobyciu_z_ładunku]]&gt;=100,100,0)</f>
        <v>0</v>
      </c>
      <c r="I932">
        <f>martianeum4[[#This Row],[stan_po_wydobyciu_z_ładunku]]-martianeum4[[#This Row],[ile_zabiera_na_orbite]]</f>
        <v>44.549999999999962</v>
      </c>
    </row>
    <row r="933" spans="1:9" x14ac:dyDescent="0.25">
      <c r="A933" s="1">
        <v>49572</v>
      </c>
      <c r="B933">
        <f t="shared" si="14"/>
        <v>44.549999999999962</v>
      </c>
      <c r="C933" t="s">
        <v>17</v>
      </c>
      <c r="D933">
        <v>20.6</v>
      </c>
      <c r="E933">
        <v>0</v>
      </c>
      <c r="F933">
        <f>IF(martianeum4[[#This Row],[zawartosc '[%']]]&gt;=1,martianeum4[[#This Row],[masa '[kg']]]*martianeum4[[#This Row],[zawartosc '[%']]]*0.01,0)</f>
        <v>0</v>
      </c>
      <c r="G933">
        <f>martianeum4[[#This Row],[stan_magazynu '[kg']]]+martianeum4[[#This Row],[ile_kg_materiału_z_ładunku]]</f>
        <v>44.549999999999962</v>
      </c>
      <c r="H933">
        <f>IF(martianeum4[[#This Row],[stan_po_wydobyciu_z_ładunku]]&gt;=100,100,0)</f>
        <v>0</v>
      </c>
      <c r="I933">
        <f>martianeum4[[#This Row],[stan_po_wydobyciu_z_ładunku]]-martianeum4[[#This Row],[ile_zabiera_na_orbite]]</f>
        <v>44.549999999999962</v>
      </c>
    </row>
    <row r="934" spans="1:9" x14ac:dyDescent="0.25">
      <c r="A934" s="1">
        <v>49573</v>
      </c>
      <c r="B934">
        <f t="shared" si="14"/>
        <v>44.549999999999962</v>
      </c>
      <c r="C934" t="s">
        <v>19</v>
      </c>
      <c r="D934">
        <v>12.3</v>
      </c>
      <c r="E934">
        <v>0.2</v>
      </c>
      <c r="F934">
        <f>IF(martianeum4[[#This Row],[zawartosc '[%']]]&gt;=1,martianeum4[[#This Row],[masa '[kg']]]*martianeum4[[#This Row],[zawartosc '[%']]]*0.01,0)</f>
        <v>0</v>
      </c>
      <c r="G934">
        <f>martianeum4[[#This Row],[stan_magazynu '[kg']]]+martianeum4[[#This Row],[ile_kg_materiału_z_ładunku]]</f>
        <v>44.549999999999962</v>
      </c>
      <c r="H934">
        <f>IF(martianeum4[[#This Row],[stan_po_wydobyciu_z_ładunku]]&gt;=100,100,0)</f>
        <v>0</v>
      </c>
      <c r="I934">
        <f>martianeum4[[#This Row],[stan_po_wydobyciu_z_ładunku]]-martianeum4[[#This Row],[ile_zabiera_na_orbite]]</f>
        <v>44.549999999999962</v>
      </c>
    </row>
    <row r="935" spans="1:9" x14ac:dyDescent="0.25">
      <c r="A935" s="1">
        <v>49574</v>
      </c>
      <c r="B935">
        <f t="shared" si="14"/>
        <v>44.549999999999962</v>
      </c>
      <c r="C935" t="s">
        <v>19</v>
      </c>
      <c r="D935">
        <v>11.2</v>
      </c>
      <c r="E935">
        <v>36.200000000000003</v>
      </c>
      <c r="F935">
        <f>IF(martianeum4[[#This Row],[zawartosc '[%']]]&gt;=1,martianeum4[[#This Row],[masa '[kg']]]*martianeum4[[#This Row],[zawartosc '[%']]]*0.01,0)</f>
        <v>4.0544000000000002</v>
      </c>
      <c r="G935">
        <f>martianeum4[[#This Row],[stan_magazynu '[kg']]]+martianeum4[[#This Row],[ile_kg_materiału_z_ładunku]]</f>
        <v>48.604399999999963</v>
      </c>
      <c r="H935">
        <f>IF(martianeum4[[#This Row],[stan_po_wydobyciu_z_ładunku]]&gt;=100,100,0)</f>
        <v>0</v>
      </c>
      <c r="I935">
        <f>martianeum4[[#This Row],[stan_po_wydobyciu_z_ładunku]]-martianeum4[[#This Row],[ile_zabiera_na_orbite]]</f>
        <v>48.604399999999963</v>
      </c>
    </row>
    <row r="936" spans="1:9" x14ac:dyDescent="0.25">
      <c r="A936" s="1">
        <v>49575</v>
      </c>
      <c r="B936">
        <f t="shared" si="14"/>
        <v>48.604399999999963</v>
      </c>
      <c r="C936" t="s">
        <v>8</v>
      </c>
      <c r="D936">
        <v>22.6</v>
      </c>
      <c r="E936">
        <v>2.4</v>
      </c>
      <c r="F936">
        <f>IF(martianeum4[[#This Row],[zawartosc '[%']]]&gt;=1,martianeum4[[#This Row],[masa '[kg']]]*martianeum4[[#This Row],[zawartosc '[%']]]*0.01,0)</f>
        <v>0.54239999999999999</v>
      </c>
      <c r="G936">
        <f>martianeum4[[#This Row],[stan_magazynu '[kg']]]+martianeum4[[#This Row],[ile_kg_materiału_z_ładunku]]</f>
        <v>49.146799999999963</v>
      </c>
      <c r="H936">
        <f>IF(martianeum4[[#This Row],[stan_po_wydobyciu_z_ładunku]]&gt;=100,100,0)</f>
        <v>0</v>
      </c>
      <c r="I936">
        <f>martianeum4[[#This Row],[stan_po_wydobyciu_z_ładunku]]-martianeum4[[#This Row],[ile_zabiera_na_orbite]]</f>
        <v>49.146799999999963</v>
      </c>
    </row>
    <row r="937" spans="1:9" x14ac:dyDescent="0.25">
      <c r="A937" s="1">
        <v>49576</v>
      </c>
      <c r="B937">
        <f t="shared" si="14"/>
        <v>49.146799999999963</v>
      </c>
      <c r="C937" t="s">
        <v>25</v>
      </c>
      <c r="D937">
        <v>16.399999999999999</v>
      </c>
      <c r="E937">
        <v>0.1</v>
      </c>
      <c r="F937">
        <f>IF(martianeum4[[#This Row],[zawartosc '[%']]]&gt;=1,martianeum4[[#This Row],[masa '[kg']]]*martianeum4[[#This Row],[zawartosc '[%']]]*0.01,0)</f>
        <v>0</v>
      </c>
      <c r="G937">
        <f>martianeum4[[#This Row],[stan_magazynu '[kg']]]+martianeum4[[#This Row],[ile_kg_materiału_z_ładunku]]</f>
        <v>49.146799999999963</v>
      </c>
      <c r="H937">
        <f>IF(martianeum4[[#This Row],[stan_po_wydobyciu_z_ładunku]]&gt;=100,100,0)</f>
        <v>0</v>
      </c>
      <c r="I937">
        <f>martianeum4[[#This Row],[stan_po_wydobyciu_z_ładunku]]-martianeum4[[#This Row],[ile_zabiera_na_orbite]]</f>
        <v>49.146799999999963</v>
      </c>
    </row>
    <row r="938" spans="1:9" x14ac:dyDescent="0.25">
      <c r="A938" s="1">
        <v>49577</v>
      </c>
      <c r="B938">
        <f t="shared" si="14"/>
        <v>49.146799999999963</v>
      </c>
      <c r="C938" t="s">
        <v>27</v>
      </c>
      <c r="D938">
        <v>23.4</v>
      </c>
      <c r="E938">
        <v>0</v>
      </c>
      <c r="F938">
        <f>IF(martianeum4[[#This Row],[zawartosc '[%']]]&gt;=1,martianeum4[[#This Row],[masa '[kg']]]*martianeum4[[#This Row],[zawartosc '[%']]]*0.01,0)</f>
        <v>0</v>
      </c>
      <c r="G938">
        <f>martianeum4[[#This Row],[stan_magazynu '[kg']]]+martianeum4[[#This Row],[ile_kg_materiału_z_ładunku]]</f>
        <v>49.146799999999963</v>
      </c>
      <c r="H938">
        <f>IF(martianeum4[[#This Row],[stan_po_wydobyciu_z_ładunku]]&gt;=100,100,0)</f>
        <v>0</v>
      </c>
      <c r="I938">
        <f>martianeum4[[#This Row],[stan_po_wydobyciu_z_ładunku]]-martianeum4[[#This Row],[ile_zabiera_na_orbite]]</f>
        <v>49.146799999999963</v>
      </c>
    </row>
    <row r="939" spans="1:9" x14ac:dyDescent="0.25">
      <c r="A939" s="1">
        <v>49578</v>
      </c>
      <c r="B939">
        <f t="shared" si="14"/>
        <v>49.146799999999963</v>
      </c>
      <c r="C939" t="s">
        <v>23</v>
      </c>
      <c r="D939">
        <v>20.2</v>
      </c>
      <c r="E939">
        <v>0.3</v>
      </c>
      <c r="F939">
        <f>IF(martianeum4[[#This Row],[zawartosc '[%']]]&gt;=1,martianeum4[[#This Row],[masa '[kg']]]*martianeum4[[#This Row],[zawartosc '[%']]]*0.01,0)</f>
        <v>0</v>
      </c>
      <c r="G939">
        <f>martianeum4[[#This Row],[stan_magazynu '[kg']]]+martianeum4[[#This Row],[ile_kg_materiału_z_ładunku]]</f>
        <v>49.146799999999963</v>
      </c>
      <c r="H939">
        <f>IF(martianeum4[[#This Row],[stan_po_wydobyciu_z_ładunku]]&gt;=100,100,0)</f>
        <v>0</v>
      </c>
      <c r="I939">
        <f>martianeum4[[#This Row],[stan_po_wydobyciu_z_ładunku]]-martianeum4[[#This Row],[ile_zabiera_na_orbite]]</f>
        <v>49.146799999999963</v>
      </c>
    </row>
    <row r="940" spans="1:9" x14ac:dyDescent="0.25">
      <c r="A940" s="1">
        <v>49579</v>
      </c>
      <c r="B940">
        <f t="shared" si="14"/>
        <v>49.146799999999963</v>
      </c>
      <c r="C940" t="s">
        <v>11</v>
      </c>
      <c r="D940">
        <v>17.600000000000001</v>
      </c>
      <c r="E940">
        <v>15</v>
      </c>
      <c r="F940">
        <f>IF(martianeum4[[#This Row],[zawartosc '[%']]]&gt;=1,martianeum4[[#This Row],[masa '[kg']]]*martianeum4[[#This Row],[zawartosc '[%']]]*0.01,0)</f>
        <v>2.64</v>
      </c>
      <c r="G940">
        <f>martianeum4[[#This Row],[stan_magazynu '[kg']]]+martianeum4[[#This Row],[ile_kg_materiału_z_ładunku]]</f>
        <v>51.786799999999964</v>
      </c>
      <c r="H940">
        <f>IF(martianeum4[[#This Row],[stan_po_wydobyciu_z_ładunku]]&gt;=100,100,0)</f>
        <v>0</v>
      </c>
      <c r="I940">
        <f>martianeum4[[#This Row],[stan_po_wydobyciu_z_ładunku]]-martianeum4[[#This Row],[ile_zabiera_na_orbite]]</f>
        <v>51.786799999999964</v>
      </c>
    </row>
    <row r="941" spans="1:9" x14ac:dyDescent="0.25">
      <c r="A941" s="1">
        <v>49580</v>
      </c>
      <c r="B941">
        <f t="shared" si="14"/>
        <v>51.786799999999964</v>
      </c>
      <c r="C941" t="s">
        <v>10</v>
      </c>
      <c r="D941">
        <v>21.7</v>
      </c>
      <c r="E941">
        <v>33.299999999999997</v>
      </c>
      <c r="F941">
        <f>IF(martianeum4[[#This Row],[zawartosc '[%']]]&gt;=1,martianeum4[[#This Row],[masa '[kg']]]*martianeum4[[#This Row],[zawartosc '[%']]]*0.01,0)</f>
        <v>7.2260999999999989</v>
      </c>
      <c r="G941">
        <f>martianeum4[[#This Row],[stan_magazynu '[kg']]]+martianeum4[[#This Row],[ile_kg_materiału_z_ładunku]]</f>
        <v>59.012899999999959</v>
      </c>
      <c r="H941">
        <f>IF(martianeum4[[#This Row],[stan_po_wydobyciu_z_ładunku]]&gt;=100,100,0)</f>
        <v>0</v>
      </c>
      <c r="I941">
        <f>martianeum4[[#This Row],[stan_po_wydobyciu_z_ładunku]]-martianeum4[[#This Row],[ile_zabiera_na_orbite]]</f>
        <v>59.012899999999959</v>
      </c>
    </row>
    <row r="942" spans="1:9" x14ac:dyDescent="0.25">
      <c r="A942" s="1">
        <v>49581</v>
      </c>
      <c r="B942">
        <f t="shared" si="14"/>
        <v>59.012899999999959</v>
      </c>
      <c r="C942" t="s">
        <v>10</v>
      </c>
      <c r="D942">
        <v>18.399999999999999</v>
      </c>
      <c r="E942">
        <v>19.3</v>
      </c>
      <c r="F942">
        <f>IF(martianeum4[[#This Row],[zawartosc '[%']]]&gt;=1,martianeum4[[#This Row],[masa '[kg']]]*martianeum4[[#This Row],[zawartosc '[%']]]*0.01,0)</f>
        <v>3.5512000000000001</v>
      </c>
      <c r="G942">
        <f>martianeum4[[#This Row],[stan_magazynu '[kg']]]+martianeum4[[#This Row],[ile_kg_materiału_z_ładunku]]</f>
        <v>62.564099999999961</v>
      </c>
      <c r="H942">
        <f>IF(martianeum4[[#This Row],[stan_po_wydobyciu_z_ładunku]]&gt;=100,100,0)</f>
        <v>0</v>
      </c>
      <c r="I942">
        <f>martianeum4[[#This Row],[stan_po_wydobyciu_z_ładunku]]-martianeum4[[#This Row],[ile_zabiera_na_orbite]]</f>
        <v>62.564099999999961</v>
      </c>
    </row>
    <row r="943" spans="1:9" x14ac:dyDescent="0.25">
      <c r="A943" s="1">
        <v>49582</v>
      </c>
      <c r="B943">
        <f t="shared" si="14"/>
        <v>62.564099999999961</v>
      </c>
      <c r="C943" t="s">
        <v>7</v>
      </c>
      <c r="D943">
        <v>20.100000000000001</v>
      </c>
      <c r="E943">
        <v>15.4</v>
      </c>
      <c r="F943">
        <f>IF(martianeum4[[#This Row],[zawartosc '[%']]]&gt;=1,martianeum4[[#This Row],[masa '[kg']]]*martianeum4[[#This Row],[zawartosc '[%']]]*0.01,0)</f>
        <v>3.0954000000000002</v>
      </c>
      <c r="G943">
        <f>martianeum4[[#This Row],[stan_magazynu '[kg']]]+martianeum4[[#This Row],[ile_kg_materiału_z_ładunku]]</f>
        <v>65.659499999999966</v>
      </c>
      <c r="H943">
        <f>IF(martianeum4[[#This Row],[stan_po_wydobyciu_z_ładunku]]&gt;=100,100,0)</f>
        <v>0</v>
      </c>
      <c r="I943">
        <f>martianeum4[[#This Row],[stan_po_wydobyciu_z_ładunku]]-martianeum4[[#This Row],[ile_zabiera_na_orbite]]</f>
        <v>65.659499999999966</v>
      </c>
    </row>
    <row r="944" spans="1:9" x14ac:dyDescent="0.25">
      <c r="A944" s="1">
        <v>49583</v>
      </c>
      <c r="B944">
        <f t="shared" si="14"/>
        <v>65.659499999999966</v>
      </c>
      <c r="C944" t="s">
        <v>18</v>
      </c>
      <c r="D944">
        <v>16.5</v>
      </c>
      <c r="E944">
        <v>14.7</v>
      </c>
      <c r="F944">
        <f>IF(martianeum4[[#This Row],[zawartosc '[%']]]&gt;=1,martianeum4[[#This Row],[masa '[kg']]]*martianeum4[[#This Row],[zawartosc '[%']]]*0.01,0)</f>
        <v>2.4255</v>
      </c>
      <c r="G944">
        <f>martianeum4[[#This Row],[stan_magazynu '[kg']]]+martianeum4[[#This Row],[ile_kg_materiału_z_ładunku]]</f>
        <v>68.084999999999965</v>
      </c>
      <c r="H944">
        <f>IF(martianeum4[[#This Row],[stan_po_wydobyciu_z_ładunku]]&gt;=100,100,0)</f>
        <v>0</v>
      </c>
      <c r="I944">
        <f>martianeum4[[#This Row],[stan_po_wydobyciu_z_ładunku]]-martianeum4[[#This Row],[ile_zabiera_na_orbite]]</f>
        <v>68.084999999999965</v>
      </c>
    </row>
    <row r="945" spans="1:9" x14ac:dyDescent="0.25">
      <c r="A945" s="1">
        <v>49584</v>
      </c>
      <c r="B945">
        <f t="shared" si="14"/>
        <v>68.084999999999965</v>
      </c>
      <c r="C945" t="s">
        <v>10</v>
      </c>
      <c r="D945">
        <v>12.3</v>
      </c>
      <c r="E945">
        <v>30.2</v>
      </c>
      <c r="F945">
        <f>IF(martianeum4[[#This Row],[zawartosc '[%']]]&gt;=1,martianeum4[[#This Row],[masa '[kg']]]*martianeum4[[#This Row],[zawartosc '[%']]]*0.01,0)</f>
        <v>3.7146000000000003</v>
      </c>
      <c r="G945">
        <f>martianeum4[[#This Row],[stan_magazynu '[kg']]]+martianeum4[[#This Row],[ile_kg_materiału_z_ładunku]]</f>
        <v>71.79959999999997</v>
      </c>
      <c r="H945">
        <f>IF(martianeum4[[#This Row],[stan_po_wydobyciu_z_ładunku]]&gt;=100,100,0)</f>
        <v>0</v>
      </c>
      <c r="I945">
        <f>martianeum4[[#This Row],[stan_po_wydobyciu_z_ładunku]]-martianeum4[[#This Row],[ile_zabiera_na_orbite]]</f>
        <v>71.79959999999997</v>
      </c>
    </row>
    <row r="946" spans="1:9" x14ac:dyDescent="0.25">
      <c r="A946" s="1">
        <v>49585</v>
      </c>
      <c r="B946">
        <f t="shared" si="14"/>
        <v>71.79959999999997</v>
      </c>
      <c r="C946" t="s">
        <v>10</v>
      </c>
      <c r="D946">
        <v>29.6</v>
      </c>
      <c r="E946">
        <v>42.8</v>
      </c>
      <c r="F946">
        <f>IF(martianeum4[[#This Row],[zawartosc '[%']]]&gt;=1,martianeum4[[#This Row],[masa '[kg']]]*martianeum4[[#This Row],[zawartosc '[%']]]*0.01,0)</f>
        <v>12.668799999999999</v>
      </c>
      <c r="G946">
        <f>martianeum4[[#This Row],[stan_magazynu '[kg']]]+martianeum4[[#This Row],[ile_kg_materiału_z_ładunku]]</f>
        <v>84.468399999999974</v>
      </c>
      <c r="H946">
        <f>IF(martianeum4[[#This Row],[stan_po_wydobyciu_z_ładunku]]&gt;=100,100,0)</f>
        <v>0</v>
      </c>
      <c r="I946">
        <f>martianeum4[[#This Row],[stan_po_wydobyciu_z_ładunku]]-martianeum4[[#This Row],[ile_zabiera_na_orbite]]</f>
        <v>84.468399999999974</v>
      </c>
    </row>
    <row r="947" spans="1:9" x14ac:dyDescent="0.25">
      <c r="A947" s="1">
        <v>49586</v>
      </c>
      <c r="B947">
        <f t="shared" si="14"/>
        <v>84.468399999999974</v>
      </c>
      <c r="C947" t="s">
        <v>12</v>
      </c>
      <c r="D947">
        <v>26.6</v>
      </c>
      <c r="E947">
        <v>9.1999999999999993</v>
      </c>
      <c r="F947">
        <f>IF(martianeum4[[#This Row],[zawartosc '[%']]]&gt;=1,martianeum4[[#This Row],[masa '[kg']]]*martianeum4[[#This Row],[zawartosc '[%']]]*0.01,0)</f>
        <v>2.4472</v>
      </c>
      <c r="G947">
        <f>martianeum4[[#This Row],[stan_magazynu '[kg']]]+martianeum4[[#This Row],[ile_kg_materiału_z_ładunku]]</f>
        <v>86.915599999999969</v>
      </c>
      <c r="H947">
        <f>IF(martianeum4[[#This Row],[stan_po_wydobyciu_z_ładunku]]&gt;=100,100,0)</f>
        <v>0</v>
      </c>
      <c r="I947">
        <f>martianeum4[[#This Row],[stan_po_wydobyciu_z_ładunku]]-martianeum4[[#This Row],[ile_zabiera_na_orbite]]</f>
        <v>86.915599999999969</v>
      </c>
    </row>
    <row r="948" spans="1:9" x14ac:dyDescent="0.25">
      <c r="A948" s="1">
        <v>49587</v>
      </c>
      <c r="B948">
        <f t="shared" si="14"/>
        <v>86.915599999999969</v>
      </c>
      <c r="C948" t="s">
        <v>18</v>
      </c>
      <c r="D948">
        <v>26.7</v>
      </c>
      <c r="E948">
        <v>4</v>
      </c>
      <c r="F948">
        <f>IF(martianeum4[[#This Row],[zawartosc '[%']]]&gt;=1,martianeum4[[#This Row],[masa '[kg']]]*martianeum4[[#This Row],[zawartosc '[%']]]*0.01,0)</f>
        <v>1.0680000000000001</v>
      </c>
      <c r="G948">
        <f>martianeum4[[#This Row],[stan_magazynu '[kg']]]+martianeum4[[#This Row],[ile_kg_materiału_z_ładunku]]</f>
        <v>87.983599999999967</v>
      </c>
      <c r="H948">
        <f>IF(martianeum4[[#This Row],[stan_po_wydobyciu_z_ładunku]]&gt;=100,100,0)</f>
        <v>0</v>
      </c>
      <c r="I948">
        <f>martianeum4[[#This Row],[stan_po_wydobyciu_z_ładunku]]-martianeum4[[#This Row],[ile_zabiera_na_orbite]]</f>
        <v>87.983599999999967</v>
      </c>
    </row>
    <row r="949" spans="1:9" x14ac:dyDescent="0.25">
      <c r="A949" s="1">
        <v>49588</v>
      </c>
      <c r="B949">
        <f t="shared" si="14"/>
        <v>87.983599999999967</v>
      </c>
      <c r="C949" t="s">
        <v>15</v>
      </c>
      <c r="D949">
        <v>23.6</v>
      </c>
      <c r="E949">
        <v>0</v>
      </c>
      <c r="F949">
        <f>IF(martianeum4[[#This Row],[zawartosc '[%']]]&gt;=1,martianeum4[[#This Row],[masa '[kg']]]*martianeum4[[#This Row],[zawartosc '[%']]]*0.01,0)</f>
        <v>0</v>
      </c>
      <c r="G949">
        <f>martianeum4[[#This Row],[stan_magazynu '[kg']]]+martianeum4[[#This Row],[ile_kg_materiału_z_ładunku]]</f>
        <v>87.983599999999967</v>
      </c>
      <c r="H949">
        <f>IF(martianeum4[[#This Row],[stan_po_wydobyciu_z_ładunku]]&gt;=100,100,0)</f>
        <v>0</v>
      </c>
      <c r="I949">
        <f>martianeum4[[#This Row],[stan_po_wydobyciu_z_ładunku]]-martianeum4[[#This Row],[ile_zabiera_na_orbite]]</f>
        <v>87.983599999999967</v>
      </c>
    </row>
    <row r="950" spans="1:9" x14ac:dyDescent="0.25">
      <c r="A950" s="1">
        <v>49589</v>
      </c>
      <c r="B950">
        <f t="shared" si="14"/>
        <v>87.983599999999967</v>
      </c>
      <c r="C950" t="s">
        <v>25</v>
      </c>
      <c r="D950">
        <v>13.6</v>
      </c>
      <c r="E950">
        <v>2.8</v>
      </c>
      <c r="F950">
        <f>IF(martianeum4[[#This Row],[zawartosc '[%']]]&gt;=1,martianeum4[[#This Row],[masa '[kg']]]*martianeum4[[#This Row],[zawartosc '[%']]]*0.01,0)</f>
        <v>0.38079999999999997</v>
      </c>
      <c r="G950">
        <f>martianeum4[[#This Row],[stan_magazynu '[kg']]]+martianeum4[[#This Row],[ile_kg_materiału_z_ładunku]]</f>
        <v>88.364399999999961</v>
      </c>
      <c r="H950">
        <f>IF(martianeum4[[#This Row],[stan_po_wydobyciu_z_ładunku]]&gt;=100,100,0)</f>
        <v>0</v>
      </c>
      <c r="I950">
        <f>martianeum4[[#This Row],[stan_po_wydobyciu_z_ładunku]]-martianeum4[[#This Row],[ile_zabiera_na_orbite]]</f>
        <v>88.364399999999961</v>
      </c>
    </row>
    <row r="951" spans="1:9" x14ac:dyDescent="0.25">
      <c r="A951" s="1">
        <v>49590</v>
      </c>
      <c r="B951">
        <f t="shared" si="14"/>
        <v>88.364399999999961</v>
      </c>
      <c r="C951" t="s">
        <v>5</v>
      </c>
      <c r="D951">
        <v>13.8</v>
      </c>
      <c r="E951">
        <v>6.5</v>
      </c>
      <c r="F951">
        <f>IF(martianeum4[[#This Row],[zawartosc '[%']]]&gt;=1,martianeum4[[#This Row],[masa '[kg']]]*martianeum4[[#This Row],[zawartosc '[%']]]*0.01,0)</f>
        <v>0.89700000000000002</v>
      </c>
      <c r="G951">
        <f>martianeum4[[#This Row],[stan_magazynu '[kg']]]+martianeum4[[#This Row],[ile_kg_materiału_z_ładunku]]</f>
        <v>89.261399999999966</v>
      </c>
      <c r="H951">
        <f>IF(martianeum4[[#This Row],[stan_po_wydobyciu_z_ładunku]]&gt;=100,100,0)</f>
        <v>0</v>
      </c>
      <c r="I951">
        <f>martianeum4[[#This Row],[stan_po_wydobyciu_z_ładunku]]-martianeum4[[#This Row],[ile_zabiera_na_orbite]]</f>
        <v>89.261399999999966</v>
      </c>
    </row>
    <row r="952" spans="1:9" x14ac:dyDescent="0.25">
      <c r="A952" s="1">
        <v>49591</v>
      </c>
      <c r="B952">
        <f t="shared" si="14"/>
        <v>89.261399999999966</v>
      </c>
      <c r="C952" t="s">
        <v>6</v>
      </c>
      <c r="D952">
        <v>12.3</v>
      </c>
      <c r="E952">
        <v>0</v>
      </c>
      <c r="F952">
        <f>IF(martianeum4[[#This Row],[zawartosc '[%']]]&gt;=1,martianeum4[[#This Row],[masa '[kg']]]*martianeum4[[#This Row],[zawartosc '[%']]]*0.01,0)</f>
        <v>0</v>
      </c>
      <c r="G952">
        <f>martianeum4[[#This Row],[stan_magazynu '[kg']]]+martianeum4[[#This Row],[ile_kg_materiału_z_ładunku]]</f>
        <v>89.261399999999966</v>
      </c>
      <c r="H952">
        <f>IF(martianeum4[[#This Row],[stan_po_wydobyciu_z_ładunku]]&gt;=100,100,0)</f>
        <v>0</v>
      </c>
      <c r="I952">
        <f>martianeum4[[#This Row],[stan_po_wydobyciu_z_ładunku]]-martianeum4[[#This Row],[ile_zabiera_na_orbite]]</f>
        <v>89.261399999999966</v>
      </c>
    </row>
    <row r="953" spans="1:9" x14ac:dyDescent="0.25">
      <c r="A953" s="1">
        <v>49592</v>
      </c>
      <c r="B953">
        <f t="shared" si="14"/>
        <v>89.261399999999966</v>
      </c>
      <c r="C953" t="s">
        <v>7</v>
      </c>
      <c r="D953">
        <v>12.3</v>
      </c>
      <c r="E953">
        <v>0</v>
      </c>
      <c r="F953">
        <f>IF(martianeum4[[#This Row],[zawartosc '[%']]]&gt;=1,martianeum4[[#This Row],[masa '[kg']]]*martianeum4[[#This Row],[zawartosc '[%']]]*0.01,0)</f>
        <v>0</v>
      </c>
      <c r="G953">
        <f>martianeum4[[#This Row],[stan_magazynu '[kg']]]+martianeum4[[#This Row],[ile_kg_materiału_z_ładunku]]</f>
        <v>89.261399999999966</v>
      </c>
      <c r="H953">
        <f>IF(martianeum4[[#This Row],[stan_po_wydobyciu_z_ładunku]]&gt;=100,100,0)</f>
        <v>0</v>
      </c>
      <c r="I953">
        <f>martianeum4[[#This Row],[stan_po_wydobyciu_z_ładunku]]-martianeum4[[#This Row],[ile_zabiera_na_orbite]]</f>
        <v>89.261399999999966</v>
      </c>
    </row>
    <row r="954" spans="1:9" x14ac:dyDescent="0.25">
      <c r="A954" s="1">
        <v>49593</v>
      </c>
      <c r="B954">
        <f t="shared" si="14"/>
        <v>89.261399999999966</v>
      </c>
      <c r="C954" t="s">
        <v>18</v>
      </c>
      <c r="D954">
        <v>22.7</v>
      </c>
      <c r="E954">
        <v>10.3</v>
      </c>
      <c r="F954">
        <f>IF(martianeum4[[#This Row],[zawartosc '[%']]]&gt;=1,martianeum4[[#This Row],[masa '[kg']]]*martianeum4[[#This Row],[zawartosc '[%']]]*0.01,0)</f>
        <v>2.3381000000000003</v>
      </c>
      <c r="G954">
        <f>martianeum4[[#This Row],[stan_magazynu '[kg']]]+martianeum4[[#This Row],[ile_kg_materiału_z_ładunku]]</f>
        <v>91.599499999999964</v>
      </c>
      <c r="H954">
        <f>IF(martianeum4[[#This Row],[stan_po_wydobyciu_z_ładunku]]&gt;=100,100,0)</f>
        <v>0</v>
      </c>
      <c r="I954">
        <f>martianeum4[[#This Row],[stan_po_wydobyciu_z_ładunku]]-martianeum4[[#This Row],[ile_zabiera_na_orbite]]</f>
        <v>91.599499999999964</v>
      </c>
    </row>
    <row r="955" spans="1:9" x14ac:dyDescent="0.25">
      <c r="A955" s="1">
        <v>49594</v>
      </c>
      <c r="B955">
        <f t="shared" si="14"/>
        <v>91.599499999999964</v>
      </c>
      <c r="C955" t="s">
        <v>10</v>
      </c>
      <c r="D955">
        <v>19</v>
      </c>
      <c r="E955">
        <v>0</v>
      </c>
      <c r="F955">
        <f>IF(martianeum4[[#This Row],[zawartosc '[%']]]&gt;=1,martianeum4[[#This Row],[masa '[kg']]]*martianeum4[[#This Row],[zawartosc '[%']]]*0.01,0)</f>
        <v>0</v>
      </c>
      <c r="G955">
        <f>martianeum4[[#This Row],[stan_magazynu '[kg']]]+martianeum4[[#This Row],[ile_kg_materiału_z_ładunku]]</f>
        <v>91.599499999999964</v>
      </c>
      <c r="H955">
        <f>IF(martianeum4[[#This Row],[stan_po_wydobyciu_z_ładunku]]&gt;=100,100,0)</f>
        <v>0</v>
      </c>
      <c r="I955">
        <f>martianeum4[[#This Row],[stan_po_wydobyciu_z_ładunku]]-martianeum4[[#This Row],[ile_zabiera_na_orbite]]</f>
        <v>91.599499999999964</v>
      </c>
    </row>
    <row r="956" spans="1:9" x14ac:dyDescent="0.25">
      <c r="A956" s="1">
        <v>49595</v>
      </c>
      <c r="B956">
        <f t="shared" si="14"/>
        <v>91.599499999999964</v>
      </c>
      <c r="C956" t="s">
        <v>8</v>
      </c>
      <c r="D956">
        <v>23.4</v>
      </c>
      <c r="E956">
        <v>0</v>
      </c>
      <c r="F956">
        <f>IF(martianeum4[[#This Row],[zawartosc '[%']]]&gt;=1,martianeum4[[#This Row],[masa '[kg']]]*martianeum4[[#This Row],[zawartosc '[%']]]*0.01,0)</f>
        <v>0</v>
      </c>
      <c r="G956">
        <f>martianeum4[[#This Row],[stan_magazynu '[kg']]]+martianeum4[[#This Row],[ile_kg_materiału_z_ładunku]]</f>
        <v>91.599499999999964</v>
      </c>
      <c r="H956">
        <f>IF(martianeum4[[#This Row],[stan_po_wydobyciu_z_ładunku]]&gt;=100,100,0)</f>
        <v>0</v>
      </c>
      <c r="I956">
        <f>martianeum4[[#This Row],[stan_po_wydobyciu_z_ładunku]]-martianeum4[[#This Row],[ile_zabiera_na_orbite]]</f>
        <v>91.599499999999964</v>
      </c>
    </row>
    <row r="957" spans="1:9" x14ac:dyDescent="0.25">
      <c r="A957" s="1">
        <v>49596</v>
      </c>
      <c r="B957">
        <f t="shared" si="14"/>
        <v>91.599499999999964</v>
      </c>
      <c r="C957" t="s">
        <v>15</v>
      </c>
      <c r="D957">
        <v>28.2</v>
      </c>
      <c r="E957">
        <v>0</v>
      </c>
      <c r="F957">
        <f>IF(martianeum4[[#This Row],[zawartosc '[%']]]&gt;=1,martianeum4[[#This Row],[masa '[kg']]]*martianeum4[[#This Row],[zawartosc '[%']]]*0.01,0)</f>
        <v>0</v>
      </c>
      <c r="G957">
        <f>martianeum4[[#This Row],[stan_magazynu '[kg']]]+martianeum4[[#This Row],[ile_kg_materiału_z_ładunku]]</f>
        <v>91.599499999999964</v>
      </c>
      <c r="H957">
        <f>IF(martianeum4[[#This Row],[stan_po_wydobyciu_z_ładunku]]&gt;=100,100,0)</f>
        <v>0</v>
      </c>
      <c r="I957">
        <f>martianeum4[[#This Row],[stan_po_wydobyciu_z_ładunku]]-martianeum4[[#This Row],[ile_zabiera_na_orbite]]</f>
        <v>91.599499999999964</v>
      </c>
    </row>
    <row r="958" spans="1:9" x14ac:dyDescent="0.25">
      <c r="A958" s="1">
        <v>49597</v>
      </c>
      <c r="B958">
        <f t="shared" si="14"/>
        <v>91.599499999999964</v>
      </c>
      <c r="C958" t="s">
        <v>15</v>
      </c>
      <c r="D958">
        <v>20.100000000000001</v>
      </c>
      <c r="E958">
        <v>9.6999999999999993</v>
      </c>
      <c r="F958">
        <f>IF(martianeum4[[#This Row],[zawartosc '[%']]]&gt;=1,martianeum4[[#This Row],[masa '[kg']]]*martianeum4[[#This Row],[zawartosc '[%']]]*0.01,0)</f>
        <v>1.9497</v>
      </c>
      <c r="G958">
        <f>martianeum4[[#This Row],[stan_magazynu '[kg']]]+martianeum4[[#This Row],[ile_kg_materiału_z_ładunku]]</f>
        <v>93.549199999999956</v>
      </c>
      <c r="H958">
        <f>IF(martianeum4[[#This Row],[stan_po_wydobyciu_z_ładunku]]&gt;=100,100,0)</f>
        <v>0</v>
      </c>
      <c r="I958">
        <f>martianeum4[[#This Row],[stan_po_wydobyciu_z_ładunku]]-martianeum4[[#This Row],[ile_zabiera_na_orbite]]</f>
        <v>93.549199999999956</v>
      </c>
    </row>
    <row r="959" spans="1:9" x14ac:dyDescent="0.25">
      <c r="A959" s="1">
        <v>49598</v>
      </c>
      <c r="B959">
        <f t="shared" si="14"/>
        <v>93.549199999999956</v>
      </c>
      <c r="C959" t="s">
        <v>17</v>
      </c>
      <c r="D959">
        <v>29.6</v>
      </c>
      <c r="E959">
        <v>0</v>
      </c>
      <c r="F959">
        <f>IF(martianeum4[[#This Row],[zawartosc '[%']]]&gt;=1,martianeum4[[#This Row],[masa '[kg']]]*martianeum4[[#This Row],[zawartosc '[%']]]*0.01,0)</f>
        <v>0</v>
      </c>
      <c r="G959">
        <f>martianeum4[[#This Row],[stan_magazynu '[kg']]]+martianeum4[[#This Row],[ile_kg_materiału_z_ładunku]]</f>
        <v>93.549199999999956</v>
      </c>
      <c r="H959">
        <f>IF(martianeum4[[#This Row],[stan_po_wydobyciu_z_ładunku]]&gt;=100,100,0)</f>
        <v>0</v>
      </c>
      <c r="I959">
        <f>martianeum4[[#This Row],[stan_po_wydobyciu_z_ładunku]]-martianeum4[[#This Row],[ile_zabiera_na_orbite]]</f>
        <v>93.549199999999956</v>
      </c>
    </row>
    <row r="960" spans="1:9" x14ac:dyDescent="0.25">
      <c r="A960" s="1">
        <v>49599</v>
      </c>
      <c r="B960">
        <f t="shared" si="14"/>
        <v>93.549199999999956</v>
      </c>
      <c r="C960" t="s">
        <v>7</v>
      </c>
      <c r="D960">
        <v>25.8</v>
      </c>
      <c r="E960">
        <v>0</v>
      </c>
      <c r="F960">
        <f>IF(martianeum4[[#This Row],[zawartosc '[%']]]&gt;=1,martianeum4[[#This Row],[masa '[kg']]]*martianeum4[[#This Row],[zawartosc '[%']]]*0.01,0)</f>
        <v>0</v>
      </c>
      <c r="G960">
        <f>martianeum4[[#This Row],[stan_magazynu '[kg']]]+martianeum4[[#This Row],[ile_kg_materiału_z_ładunku]]</f>
        <v>93.549199999999956</v>
      </c>
      <c r="H960">
        <f>IF(martianeum4[[#This Row],[stan_po_wydobyciu_z_ładunku]]&gt;=100,100,0)</f>
        <v>0</v>
      </c>
      <c r="I960">
        <f>martianeum4[[#This Row],[stan_po_wydobyciu_z_ładunku]]-martianeum4[[#This Row],[ile_zabiera_na_orbite]]</f>
        <v>93.549199999999956</v>
      </c>
    </row>
    <row r="961" spans="1:9" x14ac:dyDescent="0.25">
      <c r="A961" s="1">
        <v>49600</v>
      </c>
      <c r="B961">
        <f t="shared" si="14"/>
        <v>93.549199999999956</v>
      </c>
      <c r="C961" t="s">
        <v>10</v>
      </c>
      <c r="D961">
        <v>19.600000000000001</v>
      </c>
      <c r="E961">
        <v>18.5</v>
      </c>
      <c r="F961">
        <f>IF(martianeum4[[#This Row],[zawartosc '[%']]]&gt;=1,martianeum4[[#This Row],[masa '[kg']]]*martianeum4[[#This Row],[zawartosc '[%']]]*0.01,0)</f>
        <v>3.6260000000000003</v>
      </c>
      <c r="G961">
        <f>martianeum4[[#This Row],[stan_magazynu '[kg']]]+martianeum4[[#This Row],[ile_kg_materiału_z_ładunku]]</f>
        <v>97.175199999999961</v>
      </c>
      <c r="H961">
        <f>IF(martianeum4[[#This Row],[stan_po_wydobyciu_z_ładunku]]&gt;=100,100,0)</f>
        <v>0</v>
      </c>
      <c r="I961">
        <f>martianeum4[[#This Row],[stan_po_wydobyciu_z_ładunku]]-martianeum4[[#This Row],[ile_zabiera_na_orbite]]</f>
        <v>97.175199999999961</v>
      </c>
    </row>
    <row r="962" spans="1:9" x14ac:dyDescent="0.25">
      <c r="A962" s="1">
        <v>49601</v>
      </c>
      <c r="B962">
        <f t="shared" si="14"/>
        <v>97.175199999999961</v>
      </c>
      <c r="C962" t="s">
        <v>19</v>
      </c>
      <c r="D962">
        <v>21.5</v>
      </c>
      <c r="E962">
        <v>3</v>
      </c>
      <c r="F962">
        <f>IF(martianeum4[[#This Row],[zawartosc '[%']]]&gt;=1,martianeum4[[#This Row],[masa '[kg']]]*martianeum4[[#This Row],[zawartosc '[%']]]*0.01,0)</f>
        <v>0.64500000000000002</v>
      </c>
      <c r="G962">
        <f>martianeum4[[#This Row],[stan_magazynu '[kg']]]+martianeum4[[#This Row],[ile_kg_materiału_z_ładunku]]</f>
        <v>97.820199999999957</v>
      </c>
      <c r="H962">
        <f>IF(martianeum4[[#This Row],[stan_po_wydobyciu_z_ładunku]]&gt;=100,100,0)</f>
        <v>0</v>
      </c>
      <c r="I962">
        <f>martianeum4[[#This Row],[stan_po_wydobyciu_z_ładunku]]-martianeum4[[#This Row],[ile_zabiera_na_orbite]]</f>
        <v>97.820199999999957</v>
      </c>
    </row>
    <row r="963" spans="1:9" x14ac:dyDescent="0.25">
      <c r="A963" s="1">
        <v>49602</v>
      </c>
      <c r="B963">
        <f t="shared" si="14"/>
        <v>97.820199999999957</v>
      </c>
      <c r="C963" t="s">
        <v>15</v>
      </c>
      <c r="D963">
        <v>24.2</v>
      </c>
      <c r="E963">
        <v>17.399999999999999</v>
      </c>
      <c r="F963">
        <f>IF(martianeum4[[#This Row],[zawartosc '[%']]]&gt;=1,martianeum4[[#This Row],[masa '[kg']]]*martianeum4[[#This Row],[zawartosc '[%']]]*0.01,0)</f>
        <v>4.210799999999999</v>
      </c>
      <c r="G963">
        <f>martianeum4[[#This Row],[stan_magazynu '[kg']]]+martianeum4[[#This Row],[ile_kg_materiału_z_ładunku]]</f>
        <v>102.03099999999995</v>
      </c>
      <c r="H963">
        <f>IF(martianeum4[[#This Row],[stan_po_wydobyciu_z_ładunku]]&gt;=100,100,0)</f>
        <v>100</v>
      </c>
      <c r="I963">
        <f>martianeum4[[#This Row],[stan_po_wydobyciu_z_ładunku]]-martianeum4[[#This Row],[ile_zabiera_na_orbite]]</f>
        <v>2.0309999999999491</v>
      </c>
    </row>
    <row r="964" spans="1:9" x14ac:dyDescent="0.25">
      <c r="A964" s="1">
        <v>49603</v>
      </c>
      <c r="B964">
        <f t="shared" ref="B964:B1027" si="15">I963</f>
        <v>2.0309999999999491</v>
      </c>
      <c r="C964" t="s">
        <v>27</v>
      </c>
      <c r="D964">
        <v>12</v>
      </c>
      <c r="E964">
        <v>0</v>
      </c>
      <c r="F964">
        <f>IF(martianeum4[[#This Row],[zawartosc '[%']]]&gt;=1,martianeum4[[#This Row],[masa '[kg']]]*martianeum4[[#This Row],[zawartosc '[%']]]*0.01,0)</f>
        <v>0</v>
      </c>
      <c r="G964">
        <f>martianeum4[[#This Row],[stan_magazynu '[kg']]]+martianeum4[[#This Row],[ile_kg_materiału_z_ładunku]]</f>
        <v>2.0309999999999491</v>
      </c>
      <c r="H964">
        <f>IF(martianeum4[[#This Row],[stan_po_wydobyciu_z_ładunku]]&gt;=100,100,0)</f>
        <v>0</v>
      </c>
      <c r="I964">
        <f>martianeum4[[#This Row],[stan_po_wydobyciu_z_ładunku]]-martianeum4[[#This Row],[ile_zabiera_na_orbite]]</f>
        <v>2.0309999999999491</v>
      </c>
    </row>
    <row r="965" spans="1:9" x14ac:dyDescent="0.25">
      <c r="A965" s="1">
        <v>49604</v>
      </c>
      <c r="B965">
        <f t="shared" si="15"/>
        <v>2.0309999999999491</v>
      </c>
      <c r="C965" t="s">
        <v>33</v>
      </c>
      <c r="D965">
        <v>23</v>
      </c>
      <c r="E965">
        <v>0</v>
      </c>
      <c r="F965">
        <f>IF(martianeum4[[#This Row],[zawartosc '[%']]]&gt;=1,martianeum4[[#This Row],[masa '[kg']]]*martianeum4[[#This Row],[zawartosc '[%']]]*0.01,0)</f>
        <v>0</v>
      </c>
      <c r="G965">
        <f>martianeum4[[#This Row],[stan_magazynu '[kg']]]+martianeum4[[#This Row],[ile_kg_materiału_z_ładunku]]</f>
        <v>2.0309999999999491</v>
      </c>
      <c r="H965">
        <f>IF(martianeum4[[#This Row],[stan_po_wydobyciu_z_ładunku]]&gt;=100,100,0)</f>
        <v>0</v>
      </c>
      <c r="I965">
        <f>martianeum4[[#This Row],[stan_po_wydobyciu_z_ładunku]]-martianeum4[[#This Row],[ile_zabiera_na_orbite]]</f>
        <v>2.0309999999999491</v>
      </c>
    </row>
    <row r="966" spans="1:9" x14ac:dyDescent="0.25">
      <c r="A966" s="1">
        <v>49605</v>
      </c>
      <c r="B966">
        <f t="shared" si="15"/>
        <v>2.0309999999999491</v>
      </c>
      <c r="C966" t="s">
        <v>19</v>
      </c>
      <c r="D966">
        <v>19.8</v>
      </c>
      <c r="E966">
        <v>29.2</v>
      </c>
      <c r="F966">
        <f>IF(martianeum4[[#This Row],[zawartosc '[%']]]&gt;=1,martianeum4[[#This Row],[masa '[kg']]]*martianeum4[[#This Row],[zawartosc '[%']]]*0.01,0)</f>
        <v>5.7816000000000001</v>
      </c>
      <c r="G966">
        <f>martianeum4[[#This Row],[stan_magazynu '[kg']]]+martianeum4[[#This Row],[ile_kg_materiału_z_ładunku]]</f>
        <v>7.8125999999999491</v>
      </c>
      <c r="H966">
        <f>IF(martianeum4[[#This Row],[stan_po_wydobyciu_z_ładunku]]&gt;=100,100,0)</f>
        <v>0</v>
      </c>
      <c r="I966">
        <f>martianeum4[[#This Row],[stan_po_wydobyciu_z_ładunku]]-martianeum4[[#This Row],[ile_zabiera_na_orbite]]</f>
        <v>7.8125999999999491</v>
      </c>
    </row>
    <row r="967" spans="1:9" x14ac:dyDescent="0.25">
      <c r="A967" s="1">
        <v>49606</v>
      </c>
      <c r="B967">
        <f t="shared" si="15"/>
        <v>7.8125999999999491</v>
      </c>
      <c r="C967" t="s">
        <v>5</v>
      </c>
      <c r="D967">
        <v>14.9</v>
      </c>
      <c r="E967">
        <v>0.8</v>
      </c>
      <c r="F967">
        <f>IF(martianeum4[[#This Row],[zawartosc '[%']]]&gt;=1,martianeum4[[#This Row],[masa '[kg']]]*martianeum4[[#This Row],[zawartosc '[%']]]*0.01,0)</f>
        <v>0</v>
      </c>
      <c r="G967">
        <f>martianeum4[[#This Row],[stan_magazynu '[kg']]]+martianeum4[[#This Row],[ile_kg_materiału_z_ładunku]]</f>
        <v>7.8125999999999491</v>
      </c>
      <c r="H967">
        <f>IF(martianeum4[[#This Row],[stan_po_wydobyciu_z_ładunku]]&gt;=100,100,0)</f>
        <v>0</v>
      </c>
      <c r="I967">
        <f>martianeum4[[#This Row],[stan_po_wydobyciu_z_ładunku]]-martianeum4[[#This Row],[ile_zabiera_na_orbite]]</f>
        <v>7.8125999999999491</v>
      </c>
    </row>
    <row r="968" spans="1:9" x14ac:dyDescent="0.25">
      <c r="A968" s="1">
        <v>49607</v>
      </c>
      <c r="B968">
        <f t="shared" si="15"/>
        <v>7.8125999999999491</v>
      </c>
      <c r="C968" t="s">
        <v>15</v>
      </c>
      <c r="D968">
        <v>17.899999999999999</v>
      </c>
      <c r="E968">
        <v>10.3</v>
      </c>
      <c r="F968">
        <f>IF(martianeum4[[#This Row],[zawartosc '[%']]]&gt;=1,martianeum4[[#This Row],[masa '[kg']]]*martianeum4[[#This Row],[zawartosc '[%']]]*0.01,0)</f>
        <v>1.8437000000000001</v>
      </c>
      <c r="G968">
        <f>martianeum4[[#This Row],[stan_magazynu '[kg']]]+martianeum4[[#This Row],[ile_kg_materiału_z_ładunku]]</f>
        <v>9.6562999999999484</v>
      </c>
      <c r="H968">
        <f>IF(martianeum4[[#This Row],[stan_po_wydobyciu_z_ładunku]]&gt;=100,100,0)</f>
        <v>0</v>
      </c>
      <c r="I968">
        <f>martianeum4[[#This Row],[stan_po_wydobyciu_z_ładunku]]-martianeum4[[#This Row],[ile_zabiera_na_orbite]]</f>
        <v>9.6562999999999484</v>
      </c>
    </row>
    <row r="969" spans="1:9" x14ac:dyDescent="0.25">
      <c r="A969" s="1">
        <v>49608</v>
      </c>
      <c r="B969">
        <f t="shared" si="15"/>
        <v>9.6562999999999484</v>
      </c>
      <c r="C969" t="s">
        <v>7</v>
      </c>
      <c r="D969">
        <v>26</v>
      </c>
      <c r="E969">
        <v>0</v>
      </c>
      <c r="F969">
        <f>IF(martianeum4[[#This Row],[zawartosc '[%']]]&gt;=1,martianeum4[[#This Row],[masa '[kg']]]*martianeum4[[#This Row],[zawartosc '[%']]]*0.01,0)</f>
        <v>0</v>
      </c>
      <c r="G969">
        <f>martianeum4[[#This Row],[stan_magazynu '[kg']]]+martianeum4[[#This Row],[ile_kg_materiału_z_ładunku]]</f>
        <v>9.6562999999999484</v>
      </c>
      <c r="H969">
        <f>IF(martianeum4[[#This Row],[stan_po_wydobyciu_z_ładunku]]&gt;=100,100,0)</f>
        <v>0</v>
      </c>
      <c r="I969">
        <f>martianeum4[[#This Row],[stan_po_wydobyciu_z_ładunku]]-martianeum4[[#This Row],[ile_zabiera_na_orbite]]</f>
        <v>9.6562999999999484</v>
      </c>
    </row>
    <row r="970" spans="1:9" x14ac:dyDescent="0.25">
      <c r="A970" s="1">
        <v>49609</v>
      </c>
      <c r="B970">
        <f t="shared" si="15"/>
        <v>9.6562999999999484</v>
      </c>
      <c r="C970" t="s">
        <v>12</v>
      </c>
      <c r="D970">
        <v>21.5</v>
      </c>
      <c r="E970">
        <v>9.3000000000000007</v>
      </c>
      <c r="F970">
        <f>IF(martianeum4[[#This Row],[zawartosc '[%']]]&gt;=1,martianeum4[[#This Row],[masa '[kg']]]*martianeum4[[#This Row],[zawartosc '[%']]]*0.01,0)</f>
        <v>1.9995000000000003</v>
      </c>
      <c r="G970">
        <f>martianeum4[[#This Row],[stan_magazynu '[kg']]]+martianeum4[[#This Row],[ile_kg_materiału_z_ładunku]]</f>
        <v>11.65579999999995</v>
      </c>
      <c r="H970">
        <f>IF(martianeum4[[#This Row],[stan_po_wydobyciu_z_ładunku]]&gt;=100,100,0)</f>
        <v>0</v>
      </c>
      <c r="I970">
        <f>martianeum4[[#This Row],[stan_po_wydobyciu_z_ładunku]]-martianeum4[[#This Row],[ile_zabiera_na_orbite]]</f>
        <v>11.65579999999995</v>
      </c>
    </row>
    <row r="971" spans="1:9" x14ac:dyDescent="0.25">
      <c r="A971" s="1">
        <v>49610</v>
      </c>
      <c r="B971">
        <f t="shared" si="15"/>
        <v>11.65579999999995</v>
      </c>
      <c r="C971" t="s">
        <v>19</v>
      </c>
      <c r="D971">
        <v>29.9</v>
      </c>
      <c r="E971">
        <v>2.4</v>
      </c>
      <c r="F971">
        <f>IF(martianeum4[[#This Row],[zawartosc '[%']]]&gt;=1,martianeum4[[#This Row],[masa '[kg']]]*martianeum4[[#This Row],[zawartosc '[%']]]*0.01,0)</f>
        <v>0.7175999999999999</v>
      </c>
      <c r="G971">
        <f>martianeum4[[#This Row],[stan_magazynu '[kg']]]+martianeum4[[#This Row],[ile_kg_materiału_z_ładunku]]</f>
        <v>12.373399999999949</v>
      </c>
      <c r="H971">
        <f>IF(martianeum4[[#This Row],[stan_po_wydobyciu_z_ładunku]]&gt;=100,100,0)</f>
        <v>0</v>
      </c>
      <c r="I971">
        <f>martianeum4[[#This Row],[stan_po_wydobyciu_z_ładunku]]-martianeum4[[#This Row],[ile_zabiera_na_orbite]]</f>
        <v>12.373399999999949</v>
      </c>
    </row>
    <row r="972" spans="1:9" x14ac:dyDescent="0.25">
      <c r="A972" s="1">
        <v>49611</v>
      </c>
      <c r="B972">
        <f t="shared" si="15"/>
        <v>12.373399999999949</v>
      </c>
      <c r="C972" t="s">
        <v>10</v>
      </c>
      <c r="D972">
        <v>12.3</v>
      </c>
      <c r="E972">
        <v>35.1</v>
      </c>
      <c r="F972">
        <f>IF(martianeum4[[#This Row],[zawartosc '[%']]]&gt;=1,martianeum4[[#This Row],[masa '[kg']]]*martianeum4[[#This Row],[zawartosc '[%']]]*0.01,0)</f>
        <v>4.3173000000000004</v>
      </c>
      <c r="G972">
        <f>martianeum4[[#This Row],[stan_magazynu '[kg']]]+martianeum4[[#This Row],[ile_kg_materiału_z_ładunku]]</f>
        <v>16.69069999999995</v>
      </c>
      <c r="H972">
        <f>IF(martianeum4[[#This Row],[stan_po_wydobyciu_z_ładunku]]&gt;=100,100,0)</f>
        <v>0</v>
      </c>
      <c r="I972">
        <f>martianeum4[[#This Row],[stan_po_wydobyciu_z_ładunku]]-martianeum4[[#This Row],[ile_zabiera_na_orbite]]</f>
        <v>16.69069999999995</v>
      </c>
    </row>
    <row r="973" spans="1:9" x14ac:dyDescent="0.25">
      <c r="A973" s="1">
        <v>49612</v>
      </c>
      <c r="B973">
        <f t="shared" si="15"/>
        <v>16.69069999999995</v>
      </c>
      <c r="C973" t="s">
        <v>17</v>
      </c>
      <c r="D973">
        <v>21.7</v>
      </c>
      <c r="E973">
        <v>3.9</v>
      </c>
      <c r="F973">
        <f>IF(martianeum4[[#This Row],[zawartosc '[%']]]&gt;=1,martianeum4[[#This Row],[masa '[kg']]]*martianeum4[[#This Row],[zawartosc '[%']]]*0.01,0)</f>
        <v>0.84629999999999994</v>
      </c>
      <c r="G973">
        <f>martianeum4[[#This Row],[stan_magazynu '[kg']]]+martianeum4[[#This Row],[ile_kg_materiału_z_ładunku]]</f>
        <v>17.536999999999949</v>
      </c>
      <c r="H973">
        <f>IF(martianeum4[[#This Row],[stan_po_wydobyciu_z_ładunku]]&gt;=100,100,0)</f>
        <v>0</v>
      </c>
      <c r="I973">
        <f>martianeum4[[#This Row],[stan_po_wydobyciu_z_ładunku]]-martianeum4[[#This Row],[ile_zabiera_na_orbite]]</f>
        <v>17.536999999999949</v>
      </c>
    </row>
    <row r="974" spans="1:9" x14ac:dyDescent="0.25">
      <c r="A974" s="1">
        <v>49613</v>
      </c>
      <c r="B974">
        <f t="shared" si="15"/>
        <v>17.536999999999949</v>
      </c>
      <c r="C974" t="s">
        <v>10</v>
      </c>
      <c r="D974">
        <v>10.7</v>
      </c>
      <c r="E974">
        <v>0</v>
      </c>
      <c r="F974">
        <f>IF(martianeum4[[#This Row],[zawartosc '[%']]]&gt;=1,martianeum4[[#This Row],[masa '[kg']]]*martianeum4[[#This Row],[zawartosc '[%']]]*0.01,0)</f>
        <v>0</v>
      </c>
      <c r="G974">
        <f>martianeum4[[#This Row],[stan_magazynu '[kg']]]+martianeum4[[#This Row],[ile_kg_materiału_z_ładunku]]</f>
        <v>17.536999999999949</v>
      </c>
      <c r="H974">
        <f>IF(martianeum4[[#This Row],[stan_po_wydobyciu_z_ładunku]]&gt;=100,100,0)</f>
        <v>0</v>
      </c>
      <c r="I974">
        <f>martianeum4[[#This Row],[stan_po_wydobyciu_z_ładunku]]-martianeum4[[#This Row],[ile_zabiera_na_orbite]]</f>
        <v>17.536999999999949</v>
      </c>
    </row>
    <row r="975" spans="1:9" x14ac:dyDescent="0.25">
      <c r="A975" s="1">
        <v>49614</v>
      </c>
      <c r="B975">
        <f t="shared" si="15"/>
        <v>17.536999999999949</v>
      </c>
      <c r="C975" t="s">
        <v>5</v>
      </c>
      <c r="D975">
        <v>21.5</v>
      </c>
      <c r="E975">
        <v>0</v>
      </c>
      <c r="F975">
        <f>IF(martianeum4[[#This Row],[zawartosc '[%']]]&gt;=1,martianeum4[[#This Row],[masa '[kg']]]*martianeum4[[#This Row],[zawartosc '[%']]]*0.01,0)</f>
        <v>0</v>
      </c>
      <c r="G975">
        <f>martianeum4[[#This Row],[stan_magazynu '[kg']]]+martianeum4[[#This Row],[ile_kg_materiału_z_ładunku]]</f>
        <v>17.536999999999949</v>
      </c>
      <c r="H975">
        <f>IF(martianeum4[[#This Row],[stan_po_wydobyciu_z_ładunku]]&gt;=100,100,0)</f>
        <v>0</v>
      </c>
      <c r="I975">
        <f>martianeum4[[#This Row],[stan_po_wydobyciu_z_ładunku]]-martianeum4[[#This Row],[ile_zabiera_na_orbite]]</f>
        <v>17.536999999999949</v>
      </c>
    </row>
    <row r="976" spans="1:9" x14ac:dyDescent="0.25">
      <c r="A976" s="1">
        <v>49615</v>
      </c>
      <c r="B976">
        <f t="shared" si="15"/>
        <v>17.536999999999949</v>
      </c>
      <c r="C976" t="s">
        <v>10</v>
      </c>
      <c r="D976">
        <v>26</v>
      </c>
      <c r="E976">
        <v>33.799999999999997</v>
      </c>
      <c r="F976">
        <f>IF(martianeum4[[#This Row],[zawartosc '[%']]]&gt;=1,martianeum4[[#This Row],[masa '[kg']]]*martianeum4[[#This Row],[zawartosc '[%']]]*0.01,0)</f>
        <v>8.7880000000000003</v>
      </c>
      <c r="G976">
        <f>martianeum4[[#This Row],[stan_magazynu '[kg']]]+martianeum4[[#This Row],[ile_kg_materiału_z_ładunku]]</f>
        <v>26.32499999999995</v>
      </c>
      <c r="H976">
        <f>IF(martianeum4[[#This Row],[stan_po_wydobyciu_z_ładunku]]&gt;=100,100,0)</f>
        <v>0</v>
      </c>
      <c r="I976">
        <f>martianeum4[[#This Row],[stan_po_wydobyciu_z_ładunku]]-martianeum4[[#This Row],[ile_zabiera_na_orbite]]</f>
        <v>26.32499999999995</v>
      </c>
    </row>
    <row r="977" spans="1:9" x14ac:dyDescent="0.25">
      <c r="A977" s="1">
        <v>49616</v>
      </c>
      <c r="B977">
        <f t="shared" si="15"/>
        <v>26.32499999999995</v>
      </c>
      <c r="C977" t="s">
        <v>15</v>
      </c>
      <c r="D977">
        <v>24.4</v>
      </c>
      <c r="E977">
        <v>15.4</v>
      </c>
      <c r="F977">
        <f>IF(martianeum4[[#This Row],[zawartosc '[%']]]&gt;=1,martianeum4[[#This Row],[masa '[kg']]]*martianeum4[[#This Row],[zawartosc '[%']]]*0.01,0)</f>
        <v>3.7576000000000001</v>
      </c>
      <c r="G977">
        <f>martianeum4[[#This Row],[stan_magazynu '[kg']]]+martianeum4[[#This Row],[ile_kg_materiału_z_ładunku]]</f>
        <v>30.08259999999995</v>
      </c>
      <c r="H977">
        <f>IF(martianeum4[[#This Row],[stan_po_wydobyciu_z_ładunku]]&gt;=100,100,0)</f>
        <v>0</v>
      </c>
      <c r="I977">
        <f>martianeum4[[#This Row],[stan_po_wydobyciu_z_ładunku]]-martianeum4[[#This Row],[ile_zabiera_na_orbite]]</f>
        <v>30.08259999999995</v>
      </c>
    </row>
    <row r="978" spans="1:9" x14ac:dyDescent="0.25">
      <c r="A978" s="1">
        <v>49617</v>
      </c>
      <c r="B978">
        <f t="shared" si="15"/>
        <v>30.08259999999995</v>
      </c>
      <c r="C978" t="s">
        <v>5</v>
      </c>
      <c r="D978">
        <v>20.8</v>
      </c>
      <c r="E978">
        <v>0</v>
      </c>
      <c r="F978">
        <f>IF(martianeum4[[#This Row],[zawartosc '[%']]]&gt;=1,martianeum4[[#This Row],[masa '[kg']]]*martianeum4[[#This Row],[zawartosc '[%']]]*0.01,0)</f>
        <v>0</v>
      </c>
      <c r="G978">
        <f>martianeum4[[#This Row],[stan_magazynu '[kg']]]+martianeum4[[#This Row],[ile_kg_materiału_z_ładunku]]</f>
        <v>30.08259999999995</v>
      </c>
      <c r="H978">
        <f>IF(martianeum4[[#This Row],[stan_po_wydobyciu_z_ładunku]]&gt;=100,100,0)</f>
        <v>0</v>
      </c>
      <c r="I978">
        <f>martianeum4[[#This Row],[stan_po_wydobyciu_z_ładunku]]-martianeum4[[#This Row],[ile_zabiera_na_orbite]]</f>
        <v>30.08259999999995</v>
      </c>
    </row>
    <row r="979" spans="1:9" x14ac:dyDescent="0.25">
      <c r="A979" s="1">
        <v>49618</v>
      </c>
      <c r="B979">
        <f t="shared" si="15"/>
        <v>30.08259999999995</v>
      </c>
      <c r="C979" t="s">
        <v>13</v>
      </c>
      <c r="D979">
        <v>18.2</v>
      </c>
      <c r="E979">
        <v>15.7</v>
      </c>
      <c r="F979">
        <f>IF(martianeum4[[#This Row],[zawartosc '[%']]]&gt;=1,martianeum4[[#This Row],[masa '[kg']]]*martianeum4[[#This Row],[zawartosc '[%']]]*0.01,0)</f>
        <v>2.8573999999999997</v>
      </c>
      <c r="G979">
        <f>martianeum4[[#This Row],[stan_magazynu '[kg']]]+martianeum4[[#This Row],[ile_kg_materiału_z_ładunku]]</f>
        <v>32.939999999999948</v>
      </c>
      <c r="H979">
        <f>IF(martianeum4[[#This Row],[stan_po_wydobyciu_z_ładunku]]&gt;=100,100,0)</f>
        <v>0</v>
      </c>
      <c r="I979">
        <f>martianeum4[[#This Row],[stan_po_wydobyciu_z_ładunku]]-martianeum4[[#This Row],[ile_zabiera_na_orbite]]</f>
        <v>32.939999999999948</v>
      </c>
    </row>
    <row r="980" spans="1:9" x14ac:dyDescent="0.25">
      <c r="A980" s="1">
        <v>49619</v>
      </c>
      <c r="B980">
        <f t="shared" si="15"/>
        <v>32.939999999999948</v>
      </c>
      <c r="C980" t="s">
        <v>17</v>
      </c>
      <c r="D980">
        <v>25.6</v>
      </c>
      <c r="E980">
        <v>7</v>
      </c>
      <c r="F980">
        <f>IF(martianeum4[[#This Row],[zawartosc '[%']]]&gt;=1,martianeum4[[#This Row],[masa '[kg']]]*martianeum4[[#This Row],[zawartosc '[%']]]*0.01,0)</f>
        <v>1.7920000000000003</v>
      </c>
      <c r="G980">
        <f>martianeum4[[#This Row],[stan_magazynu '[kg']]]+martianeum4[[#This Row],[ile_kg_materiału_z_ładunku]]</f>
        <v>34.73199999999995</v>
      </c>
      <c r="H980">
        <f>IF(martianeum4[[#This Row],[stan_po_wydobyciu_z_ładunku]]&gt;=100,100,0)</f>
        <v>0</v>
      </c>
      <c r="I980">
        <f>martianeum4[[#This Row],[stan_po_wydobyciu_z_ładunku]]-martianeum4[[#This Row],[ile_zabiera_na_orbite]]</f>
        <v>34.73199999999995</v>
      </c>
    </row>
    <row r="981" spans="1:9" x14ac:dyDescent="0.25">
      <c r="A981" s="1">
        <v>49620</v>
      </c>
      <c r="B981">
        <f t="shared" si="15"/>
        <v>34.73199999999995</v>
      </c>
      <c r="C981" t="s">
        <v>11</v>
      </c>
      <c r="D981">
        <v>25.2</v>
      </c>
      <c r="E981">
        <v>0</v>
      </c>
      <c r="F981">
        <f>IF(martianeum4[[#This Row],[zawartosc '[%']]]&gt;=1,martianeum4[[#This Row],[masa '[kg']]]*martianeum4[[#This Row],[zawartosc '[%']]]*0.01,0)</f>
        <v>0</v>
      </c>
      <c r="G981">
        <f>martianeum4[[#This Row],[stan_magazynu '[kg']]]+martianeum4[[#This Row],[ile_kg_materiału_z_ładunku]]</f>
        <v>34.73199999999995</v>
      </c>
      <c r="H981">
        <f>IF(martianeum4[[#This Row],[stan_po_wydobyciu_z_ładunku]]&gt;=100,100,0)</f>
        <v>0</v>
      </c>
      <c r="I981">
        <f>martianeum4[[#This Row],[stan_po_wydobyciu_z_ładunku]]-martianeum4[[#This Row],[ile_zabiera_na_orbite]]</f>
        <v>34.73199999999995</v>
      </c>
    </row>
    <row r="982" spans="1:9" x14ac:dyDescent="0.25">
      <c r="A982" s="1">
        <v>49621</v>
      </c>
      <c r="B982">
        <f t="shared" si="15"/>
        <v>34.73199999999995</v>
      </c>
      <c r="C982" t="s">
        <v>12</v>
      </c>
      <c r="D982">
        <v>19.5</v>
      </c>
      <c r="E982">
        <v>5.3</v>
      </c>
      <c r="F982">
        <f>IF(martianeum4[[#This Row],[zawartosc '[%']]]&gt;=1,martianeum4[[#This Row],[masa '[kg']]]*martianeum4[[#This Row],[zawartosc '[%']]]*0.01,0)</f>
        <v>1.0334999999999999</v>
      </c>
      <c r="G982">
        <f>martianeum4[[#This Row],[stan_magazynu '[kg']]]+martianeum4[[#This Row],[ile_kg_materiału_z_ładunku]]</f>
        <v>35.765499999999946</v>
      </c>
      <c r="H982">
        <f>IF(martianeum4[[#This Row],[stan_po_wydobyciu_z_ładunku]]&gt;=100,100,0)</f>
        <v>0</v>
      </c>
      <c r="I982">
        <f>martianeum4[[#This Row],[stan_po_wydobyciu_z_ładunku]]-martianeum4[[#This Row],[ile_zabiera_na_orbite]]</f>
        <v>35.765499999999946</v>
      </c>
    </row>
    <row r="983" spans="1:9" x14ac:dyDescent="0.25">
      <c r="A983" s="1">
        <v>49622</v>
      </c>
      <c r="B983">
        <f t="shared" si="15"/>
        <v>35.765499999999946</v>
      </c>
      <c r="C983" t="s">
        <v>24</v>
      </c>
      <c r="D983">
        <v>15.2</v>
      </c>
      <c r="E983">
        <v>2.1</v>
      </c>
      <c r="F983">
        <f>IF(martianeum4[[#This Row],[zawartosc '[%']]]&gt;=1,martianeum4[[#This Row],[masa '[kg']]]*martianeum4[[#This Row],[zawartosc '[%']]]*0.01,0)</f>
        <v>0.31919999999999998</v>
      </c>
      <c r="G983">
        <f>martianeum4[[#This Row],[stan_magazynu '[kg']]]+martianeum4[[#This Row],[ile_kg_materiału_z_ładunku]]</f>
        <v>36.084699999999948</v>
      </c>
      <c r="H983">
        <f>IF(martianeum4[[#This Row],[stan_po_wydobyciu_z_ładunku]]&gt;=100,100,0)</f>
        <v>0</v>
      </c>
      <c r="I983">
        <f>martianeum4[[#This Row],[stan_po_wydobyciu_z_ładunku]]-martianeum4[[#This Row],[ile_zabiera_na_orbite]]</f>
        <v>36.084699999999948</v>
      </c>
    </row>
    <row r="984" spans="1:9" x14ac:dyDescent="0.25">
      <c r="A984" s="1">
        <v>49623</v>
      </c>
      <c r="B984">
        <f t="shared" si="15"/>
        <v>36.084699999999948</v>
      </c>
      <c r="C984" t="s">
        <v>15</v>
      </c>
      <c r="D984">
        <v>21.3</v>
      </c>
      <c r="E984">
        <v>11.4</v>
      </c>
      <c r="F984">
        <f>IF(martianeum4[[#This Row],[zawartosc '[%']]]&gt;=1,martianeum4[[#This Row],[masa '[kg']]]*martianeum4[[#This Row],[zawartosc '[%']]]*0.01,0)</f>
        <v>2.4282000000000004</v>
      </c>
      <c r="G984">
        <f>martianeum4[[#This Row],[stan_magazynu '[kg']]]+martianeum4[[#This Row],[ile_kg_materiału_z_ładunku]]</f>
        <v>38.512899999999945</v>
      </c>
      <c r="H984">
        <f>IF(martianeum4[[#This Row],[stan_po_wydobyciu_z_ładunku]]&gt;=100,100,0)</f>
        <v>0</v>
      </c>
      <c r="I984">
        <f>martianeum4[[#This Row],[stan_po_wydobyciu_z_ładunku]]-martianeum4[[#This Row],[ile_zabiera_na_orbite]]</f>
        <v>38.512899999999945</v>
      </c>
    </row>
    <row r="985" spans="1:9" x14ac:dyDescent="0.25">
      <c r="A985" s="1">
        <v>49624</v>
      </c>
      <c r="B985">
        <f t="shared" si="15"/>
        <v>38.512899999999945</v>
      </c>
      <c r="C985" t="s">
        <v>15</v>
      </c>
      <c r="D985">
        <v>21.8</v>
      </c>
      <c r="E985">
        <v>17.399999999999999</v>
      </c>
      <c r="F985">
        <f>IF(martianeum4[[#This Row],[zawartosc '[%']]]&gt;=1,martianeum4[[#This Row],[masa '[kg']]]*martianeum4[[#This Row],[zawartosc '[%']]]*0.01,0)</f>
        <v>3.7932000000000001</v>
      </c>
      <c r="G985">
        <f>martianeum4[[#This Row],[stan_magazynu '[kg']]]+martianeum4[[#This Row],[ile_kg_materiału_z_ładunku]]</f>
        <v>42.306099999999944</v>
      </c>
      <c r="H985">
        <f>IF(martianeum4[[#This Row],[stan_po_wydobyciu_z_ładunku]]&gt;=100,100,0)</f>
        <v>0</v>
      </c>
      <c r="I985">
        <f>martianeum4[[#This Row],[stan_po_wydobyciu_z_ładunku]]-martianeum4[[#This Row],[ile_zabiera_na_orbite]]</f>
        <v>42.306099999999944</v>
      </c>
    </row>
    <row r="986" spans="1:9" x14ac:dyDescent="0.25">
      <c r="A986" s="1">
        <v>49625</v>
      </c>
      <c r="B986">
        <f t="shared" si="15"/>
        <v>42.306099999999944</v>
      </c>
      <c r="C986" t="s">
        <v>16</v>
      </c>
      <c r="D986">
        <v>27.7</v>
      </c>
      <c r="E986">
        <v>0.5</v>
      </c>
      <c r="F986">
        <f>IF(martianeum4[[#This Row],[zawartosc '[%']]]&gt;=1,martianeum4[[#This Row],[masa '[kg']]]*martianeum4[[#This Row],[zawartosc '[%']]]*0.01,0)</f>
        <v>0</v>
      </c>
      <c r="G986">
        <f>martianeum4[[#This Row],[stan_magazynu '[kg']]]+martianeum4[[#This Row],[ile_kg_materiału_z_ładunku]]</f>
        <v>42.306099999999944</v>
      </c>
      <c r="H986">
        <f>IF(martianeum4[[#This Row],[stan_po_wydobyciu_z_ładunku]]&gt;=100,100,0)</f>
        <v>0</v>
      </c>
      <c r="I986">
        <f>martianeum4[[#This Row],[stan_po_wydobyciu_z_ładunku]]-martianeum4[[#This Row],[ile_zabiera_na_orbite]]</f>
        <v>42.306099999999944</v>
      </c>
    </row>
    <row r="987" spans="1:9" x14ac:dyDescent="0.25">
      <c r="A987" s="1">
        <v>49626</v>
      </c>
      <c r="B987">
        <f t="shared" si="15"/>
        <v>42.306099999999944</v>
      </c>
      <c r="C987" t="s">
        <v>10</v>
      </c>
      <c r="D987">
        <v>28.5</v>
      </c>
      <c r="E987">
        <v>46</v>
      </c>
      <c r="F987">
        <f>IF(martianeum4[[#This Row],[zawartosc '[%']]]&gt;=1,martianeum4[[#This Row],[masa '[kg']]]*martianeum4[[#This Row],[zawartosc '[%']]]*0.01,0)</f>
        <v>13.11</v>
      </c>
      <c r="G987">
        <f>martianeum4[[#This Row],[stan_magazynu '[kg']]]+martianeum4[[#This Row],[ile_kg_materiału_z_ładunku]]</f>
        <v>55.416099999999943</v>
      </c>
      <c r="H987">
        <f>IF(martianeum4[[#This Row],[stan_po_wydobyciu_z_ładunku]]&gt;=100,100,0)</f>
        <v>0</v>
      </c>
      <c r="I987">
        <f>martianeum4[[#This Row],[stan_po_wydobyciu_z_ładunku]]-martianeum4[[#This Row],[ile_zabiera_na_orbite]]</f>
        <v>55.416099999999943</v>
      </c>
    </row>
    <row r="988" spans="1:9" x14ac:dyDescent="0.25">
      <c r="A988" s="1">
        <v>49627</v>
      </c>
      <c r="B988">
        <f t="shared" si="15"/>
        <v>55.416099999999943</v>
      </c>
      <c r="C988" t="s">
        <v>27</v>
      </c>
      <c r="D988">
        <v>25.7</v>
      </c>
      <c r="E988">
        <v>0</v>
      </c>
      <c r="F988">
        <f>IF(martianeum4[[#This Row],[zawartosc '[%']]]&gt;=1,martianeum4[[#This Row],[masa '[kg']]]*martianeum4[[#This Row],[zawartosc '[%']]]*0.01,0)</f>
        <v>0</v>
      </c>
      <c r="G988">
        <f>martianeum4[[#This Row],[stan_magazynu '[kg']]]+martianeum4[[#This Row],[ile_kg_materiału_z_ładunku]]</f>
        <v>55.416099999999943</v>
      </c>
      <c r="H988">
        <f>IF(martianeum4[[#This Row],[stan_po_wydobyciu_z_ładunku]]&gt;=100,100,0)</f>
        <v>0</v>
      </c>
      <c r="I988">
        <f>martianeum4[[#This Row],[stan_po_wydobyciu_z_ładunku]]-martianeum4[[#This Row],[ile_zabiera_na_orbite]]</f>
        <v>55.416099999999943</v>
      </c>
    </row>
    <row r="989" spans="1:9" x14ac:dyDescent="0.25">
      <c r="A989" s="1">
        <v>49628</v>
      </c>
      <c r="B989">
        <f t="shared" si="15"/>
        <v>55.416099999999943</v>
      </c>
      <c r="C989" t="s">
        <v>10</v>
      </c>
      <c r="D989">
        <v>18</v>
      </c>
      <c r="E989">
        <v>0.5</v>
      </c>
      <c r="F989">
        <f>IF(martianeum4[[#This Row],[zawartosc '[%']]]&gt;=1,martianeum4[[#This Row],[masa '[kg']]]*martianeum4[[#This Row],[zawartosc '[%']]]*0.01,0)</f>
        <v>0</v>
      </c>
      <c r="G989">
        <f>martianeum4[[#This Row],[stan_magazynu '[kg']]]+martianeum4[[#This Row],[ile_kg_materiału_z_ładunku]]</f>
        <v>55.416099999999943</v>
      </c>
      <c r="H989">
        <f>IF(martianeum4[[#This Row],[stan_po_wydobyciu_z_ładunku]]&gt;=100,100,0)</f>
        <v>0</v>
      </c>
      <c r="I989">
        <f>martianeum4[[#This Row],[stan_po_wydobyciu_z_ładunku]]-martianeum4[[#This Row],[ile_zabiera_na_orbite]]</f>
        <v>55.416099999999943</v>
      </c>
    </row>
    <row r="990" spans="1:9" x14ac:dyDescent="0.25">
      <c r="A990" s="1">
        <v>49629</v>
      </c>
      <c r="B990">
        <f t="shared" si="15"/>
        <v>55.416099999999943</v>
      </c>
      <c r="C990" t="s">
        <v>6</v>
      </c>
      <c r="D990">
        <v>29.5</v>
      </c>
      <c r="E990">
        <v>0</v>
      </c>
      <c r="F990">
        <f>IF(martianeum4[[#This Row],[zawartosc '[%']]]&gt;=1,martianeum4[[#This Row],[masa '[kg']]]*martianeum4[[#This Row],[zawartosc '[%']]]*0.01,0)</f>
        <v>0</v>
      </c>
      <c r="G990">
        <f>martianeum4[[#This Row],[stan_magazynu '[kg']]]+martianeum4[[#This Row],[ile_kg_materiału_z_ładunku]]</f>
        <v>55.416099999999943</v>
      </c>
      <c r="H990">
        <f>IF(martianeum4[[#This Row],[stan_po_wydobyciu_z_ładunku]]&gt;=100,100,0)</f>
        <v>0</v>
      </c>
      <c r="I990">
        <f>martianeum4[[#This Row],[stan_po_wydobyciu_z_ładunku]]-martianeum4[[#This Row],[ile_zabiera_na_orbite]]</f>
        <v>55.416099999999943</v>
      </c>
    </row>
    <row r="991" spans="1:9" x14ac:dyDescent="0.25">
      <c r="A991" s="1">
        <v>49630</v>
      </c>
      <c r="B991">
        <f t="shared" si="15"/>
        <v>55.416099999999943</v>
      </c>
      <c r="C991" t="s">
        <v>18</v>
      </c>
      <c r="D991">
        <v>21</v>
      </c>
      <c r="E991">
        <v>10.3</v>
      </c>
      <c r="F991">
        <f>IF(martianeum4[[#This Row],[zawartosc '[%']]]&gt;=1,martianeum4[[#This Row],[masa '[kg']]]*martianeum4[[#This Row],[zawartosc '[%']]]*0.01,0)</f>
        <v>2.1630000000000003</v>
      </c>
      <c r="G991">
        <f>martianeum4[[#This Row],[stan_magazynu '[kg']]]+martianeum4[[#This Row],[ile_kg_materiału_z_ładunku]]</f>
        <v>57.57909999999994</v>
      </c>
      <c r="H991">
        <f>IF(martianeum4[[#This Row],[stan_po_wydobyciu_z_ładunku]]&gt;=100,100,0)</f>
        <v>0</v>
      </c>
      <c r="I991">
        <f>martianeum4[[#This Row],[stan_po_wydobyciu_z_ładunku]]-martianeum4[[#This Row],[ile_zabiera_na_orbite]]</f>
        <v>57.57909999999994</v>
      </c>
    </row>
    <row r="992" spans="1:9" x14ac:dyDescent="0.25">
      <c r="A992" s="1">
        <v>49631</v>
      </c>
      <c r="B992">
        <f t="shared" si="15"/>
        <v>57.57909999999994</v>
      </c>
      <c r="C992" t="s">
        <v>20</v>
      </c>
      <c r="D992">
        <v>11.4</v>
      </c>
      <c r="E992">
        <v>3.2</v>
      </c>
      <c r="F992">
        <f>IF(martianeum4[[#This Row],[zawartosc '[%']]]&gt;=1,martianeum4[[#This Row],[masa '[kg']]]*martianeum4[[#This Row],[zawartosc '[%']]]*0.01,0)</f>
        <v>0.36480000000000007</v>
      </c>
      <c r="G992">
        <f>martianeum4[[#This Row],[stan_magazynu '[kg']]]+martianeum4[[#This Row],[ile_kg_materiału_z_ładunku]]</f>
        <v>57.943899999999942</v>
      </c>
      <c r="H992">
        <f>IF(martianeum4[[#This Row],[stan_po_wydobyciu_z_ładunku]]&gt;=100,100,0)</f>
        <v>0</v>
      </c>
      <c r="I992">
        <f>martianeum4[[#This Row],[stan_po_wydobyciu_z_ładunku]]-martianeum4[[#This Row],[ile_zabiera_na_orbite]]</f>
        <v>57.943899999999942</v>
      </c>
    </row>
    <row r="993" spans="1:9" x14ac:dyDescent="0.25">
      <c r="A993" s="1">
        <v>49632</v>
      </c>
      <c r="B993">
        <f t="shared" si="15"/>
        <v>57.943899999999942</v>
      </c>
      <c r="C993" t="s">
        <v>10</v>
      </c>
      <c r="D993">
        <v>12.7</v>
      </c>
      <c r="E993">
        <v>0</v>
      </c>
      <c r="F993">
        <f>IF(martianeum4[[#This Row],[zawartosc '[%']]]&gt;=1,martianeum4[[#This Row],[masa '[kg']]]*martianeum4[[#This Row],[zawartosc '[%']]]*0.01,0)</f>
        <v>0</v>
      </c>
      <c r="G993">
        <f>martianeum4[[#This Row],[stan_magazynu '[kg']]]+martianeum4[[#This Row],[ile_kg_materiału_z_ładunku]]</f>
        <v>57.943899999999942</v>
      </c>
      <c r="H993">
        <f>IF(martianeum4[[#This Row],[stan_po_wydobyciu_z_ładunku]]&gt;=100,100,0)</f>
        <v>0</v>
      </c>
      <c r="I993">
        <f>martianeum4[[#This Row],[stan_po_wydobyciu_z_ładunku]]-martianeum4[[#This Row],[ile_zabiera_na_orbite]]</f>
        <v>57.943899999999942</v>
      </c>
    </row>
    <row r="994" spans="1:9" x14ac:dyDescent="0.25">
      <c r="A994" s="1">
        <v>49633</v>
      </c>
      <c r="B994">
        <f t="shared" si="15"/>
        <v>57.943899999999942</v>
      </c>
      <c r="C994" t="s">
        <v>5</v>
      </c>
      <c r="D994">
        <v>14.1</v>
      </c>
      <c r="E994">
        <v>6.2</v>
      </c>
      <c r="F994">
        <f>IF(martianeum4[[#This Row],[zawartosc '[%']]]&gt;=1,martianeum4[[#This Row],[masa '[kg']]]*martianeum4[[#This Row],[zawartosc '[%']]]*0.01,0)</f>
        <v>0.87420000000000009</v>
      </c>
      <c r="G994">
        <f>martianeum4[[#This Row],[stan_magazynu '[kg']]]+martianeum4[[#This Row],[ile_kg_materiału_z_ładunku]]</f>
        <v>58.818099999999944</v>
      </c>
      <c r="H994">
        <f>IF(martianeum4[[#This Row],[stan_po_wydobyciu_z_ładunku]]&gt;=100,100,0)</f>
        <v>0</v>
      </c>
      <c r="I994">
        <f>martianeum4[[#This Row],[stan_po_wydobyciu_z_ładunku]]-martianeum4[[#This Row],[ile_zabiera_na_orbite]]</f>
        <v>58.818099999999944</v>
      </c>
    </row>
    <row r="995" spans="1:9" x14ac:dyDescent="0.25">
      <c r="A995" s="1">
        <v>49634</v>
      </c>
      <c r="B995">
        <f t="shared" si="15"/>
        <v>58.818099999999944</v>
      </c>
      <c r="C995" t="s">
        <v>10</v>
      </c>
      <c r="D995">
        <v>29.5</v>
      </c>
      <c r="E995">
        <v>29.9</v>
      </c>
      <c r="F995">
        <f>IF(martianeum4[[#This Row],[zawartosc '[%']]]&gt;=1,martianeum4[[#This Row],[masa '[kg']]]*martianeum4[[#This Row],[zawartosc '[%']]]*0.01,0)</f>
        <v>8.8204999999999991</v>
      </c>
      <c r="G995">
        <f>martianeum4[[#This Row],[stan_magazynu '[kg']]]+martianeum4[[#This Row],[ile_kg_materiału_z_ładunku]]</f>
        <v>67.63859999999994</v>
      </c>
      <c r="H995">
        <f>IF(martianeum4[[#This Row],[stan_po_wydobyciu_z_ładunku]]&gt;=100,100,0)</f>
        <v>0</v>
      </c>
      <c r="I995">
        <f>martianeum4[[#This Row],[stan_po_wydobyciu_z_ładunku]]-martianeum4[[#This Row],[ile_zabiera_na_orbite]]</f>
        <v>67.63859999999994</v>
      </c>
    </row>
    <row r="996" spans="1:9" x14ac:dyDescent="0.25">
      <c r="A996" s="1">
        <v>49635</v>
      </c>
      <c r="B996">
        <f t="shared" si="15"/>
        <v>67.63859999999994</v>
      </c>
      <c r="C996" t="s">
        <v>22</v>
      </c>
      <c r="D996">
        <v>18.399999999999999</v>
      </c>
      <c r="E996">
        <v>0</v>
      </c>
      <c r="F996">
        <f>IF(martianeum4[[#This Row],[zawartosc '[%']]]&gt;=1,martianeum4[[#This Row],[masa '[kg']]]*martianeum4[[#This Row],[zawartosc '[%']]]*0.01,0)</f>
        <v>0</v>
      </c>
      <c r="G996">
        <f>martianeum4[[#This Row],[stan_magazynu '[kg']]]+martianeum4[[#This Row],[ile_kg_materiału_z_ładunku]]</f>
        <v>67.63859999999994</v>
      </c>
      <c r="H996">
        <f>IF(martianeum4[[#This Row],[stan_po_wydobyciu_z_ładunku]]&gt;=100,100,0)</f>
        <v>0</v>
      </c>
      <c r="I996">
        <f>martianeum4[[#This Row],[stan_po_wydobyciu_z_ładunku]]-martianeum4[[#This Row],[ile_zabiera_na_orbite]]</f>
        <v>67.63859999999994</v>
      </c>
    </row>
    <row r="997" spans="1:9" x14ac:dyDescent="0.25">
      <c r="A997" s="1">
        <v>49636</v>
      </c>
      <c r="B997">
        <f t="shared" si="15"/>
        <v>67.63859999999994</v>
      </c>
      <c r="C997" t="s">
        <v>10</v>
      </c>
      <c r="D997">
        <v>29.6</v>
      </c>
      <c r="E997">
        <v>43.9</v>
      </c>
      <c r="F997">
        <f>IF(martianeum4[[#This Row],[zawartosc '[%']]]&gt;=1,martianeum4[[#This Row],[masa '[kg']]]*martianeum4[[#This Row],[zawartosc '[%']]]*0.01,0)</f>
        <v>12.994400000000001</v>
      </c>
      <c r="G997">
        <f>martianeum4[[#This Row],[stan_magazynu '[kg']]]+martianeum4[[#This Row],[ile_kg_materiału_z_ładunku]]</f>
        <v>80.632999999999939</v>
      </c>
      <c r="H997">
        <f>IF(martianeum4[[#This Row],[stan_po_wydobyciu_z_ładunku]]&gt;=100,100,0)</f>
        <v>0</v>
      </c>
      <c r="I997">
        <f>martianeum4[[#This Row],[stan_po_wydobyciu_z_ładunku]]-martianeum4[[#This Row],[ile_zabiera_na_orbite]]</f>
        <v>80.632999999999939</v>
      </c>
    </row>
    <row r="998" spans="1:9" x14ac:dyDescent="0.25">
      <c r="A998" s="1">
        <v>49637</v>
      </c>
      <c r="B998">
        <f t="shared" si="15"/>
        <v>80.632999999999939</v>
      </c>
      <c r="C998" t="s">
        <v>15</v>
      </c>
      <c r="D998">
        <v>22.6</v>
      </c>
      <c r="E998">
        <v>14.6</v>
      </c>
      <c r="F998">
        <f>IF(martianeum4[[#This Row],[zawartosc '[%']]]&gt;=1,martianeum4[[#This Row],[masa '[kg']]]*martianeum4[[#This Row],[zawartosc '[%']]]*0.01,0)</f>
        <v>3.2996000000000003</v>
      </c>
      <c r="G998">
        <f>martianeum4[[#This Row],[stan_magazynu '[kg']]]+martianeum4[[#This Row],[ile_kg_materiału_z_ładunku]]</f>
        <v>83.932599999999937</v>
      </c>
      <c r="H998">
        <f>IF(martianeum4[[#This Row],[stan_po_wydobyciu_z_ładunku]]&gt;=100,100,0)</f>
        <v>0</v>
      </c>
      <c r="I998">
        <f>martianeum4[[#This Row],[stan_po_wydobyciu_z_ładunku]]-martianeum4[[#This Row],[ile_zabiera_na_orbite]]</f>
        <v>83.932599999999937</v>
      </c>
    </row>
    <row r="999" spans="1:9" x14ac:dyDescent="0.25">
      <c r="A999" s="1">
        <v>49638</v>
      </c>
      <c r="B999">
        <f t="shared" si="15"/>
        <v>83.932599999999937</v>
      </c>
      <c r="C999" t="s">
        <v>14</v>
      </c>
      <c r="D999">
        <v>13.2</v>
      </c>
      <c r="E999">
        <v>6.7</v>
      </c>
      <c r="F999">
        <f>IF(martianeum4[[#This Row],[zawartosc '[%']]]&gt;=1,martianeum4[[#This Row],[masa '[kg']]]*martianeum4[[#This Row],[zawartosc '[%']]]*0.01,0)</f>
        <v>0.88439999999999996</v>
      </c>
      <c r="G999">
        <f>martianeum4[[#This Row],[stan_magazynu '[kg']]]+martianeum4[[#This Row],[ile_kg_materiału_z_ładunku]]</f>
        <v>84.816999999999936</v>
      </c>
      <c r="H999">
        <f>IF(martianeum4[[#This Row],[stan_po_wydobyciu_z_ładunku]]&gt;=100,100,0)</f>
        <v>0</v>
      </c>
      <c r="I999">
        <f>martianeum4[[#This Row],[stan_po_wydobyciu_z_ładunku]]-martianeum4[[#This Row],[ile_zabiera_na_orbite]]</f>
        <v>84.816999999999936</v>
      </c>
    </row>
    <row r="1000" spans="1:9" x14ac:dyDescent="0.25">
      <c r="A1000" s="1">
        <v>49639</v>
      </c>
      <c r="B1000">
        <f t="shared" si="15"/>
        <v>84.816999999999936</v>
      </c>
      <c r="C1000" t="s">
        <v>6</v>
      </c>
      <c r="D1000">
        <v>10.4</v>
      </c>
      <c r="E1000">
        <v>8.5</v>
      </c>
      <c r="F1000">
        <f>IF(martianeum4[[#This Row],[zawartosc '[%']]]&gt;=1,martianeum4[[#This Row],[masa '[kg']]]*martianeum4[[#This Row],[zawartosc '[%']]]*0.01,0)</f>
        <v>0.88400000000000012</v>
      </c>
      <c r="G1000">
        <f>martianeum4[[#This Row],[stan_magazynu '[kg']]]+martianeum4[[#This Row],[ile_kg_materiału_z_ładunku]]</f>
        <v>85.700999999999937</v>
      </c>
      <c r="H1000">
        <f>IF(martianeum4[[#This Row],[stan_po_wydobyciu_z_ładunku]]&gt;=100,100,0)</f>
        <v>0</v>
      </c>
      <c r="I1000">
        <f>martianeum4[[#This Row],[stan_po_wydobyciu_z_ładunku]]-martianeum4[[#This Row],[ile_zabiera_na_orbite]]</f>
        <v>85.700999999999937</v>
      </c>
    </row>
    <row r="1001" spans="1:9" x14ac:dyDescent="0.25">
      <c r="A1001" s="1">
        <v>49640</v>
      </c>
      <c r="B1001">
        <f t="shared" si="15"/>
        <v>85.700999999999937</v>
      </c>
      <c r="C1001" t="s">
        <v>13</v>
      </c>
      <c r="D1001">
        <v>16.899999999999999</v>
      </c>
      <c r="E1001">
        <v>16.399999999999999</v>
      </c>
      <c r="F1001">
        <f>IF(martianeum4[[#This Row],[zawartosc '[%']]]&gt;=1,martianeum4[[#This Row],[masa '[kg']]]*martianeum4[[#This Row],[zawartosc '[%']]]*0.01,0)</f>
        <v>2.7715999999999998</v>
      </c>
      <c r="G1001">
        <f>martianeum4[[#This Row],[stan_magazynu '[kg']]]+martianeum4[[#This Row],[ile_kg_materiału_z_ładunku]]</f>
        <v>88.472599999999943</v>
      </c>
      <c r="H1001">
        <f>IF(martianeum4[[#This Row],[stan_po_wydobyciu_z_ładunku]]&gt;=100,100,0)</f>
        <v>0</v>
      </c>
      <c r="I1001">
        <f>martianeum4[[#This Row],[stan_po_wydobyciu_z_ładunku]]-martianeum4[[#This Row],[ile_zabiera_na_orbite]]</f>
        <v>88.472599999999943</v>
      </c>
    </row>
    <row r="1002" spans="1:9" x14ac:dyDescent="0.25">
      <c r="A1002" s="1">
        <v>49641</v>
      </c>
      <c r="B1002">
        <f t="shared" si="15"/>
        <v>88.472599999999943</v>
      </c>
      <c r="C1002" t="s">
        <v>15</v>
      </c>
      <c r="D1002">
        <v>19.399999999999999</v>
      </c>
      <c r="E1002">
        <v>0</v>
      </c>
      <c r="F1002">
        <f>IF(martianeum4[[#This Row],[zawartosc '[%']]]&gt;=1,martianeum4[[#This Row],[masa '[kg']]]*martianeum4[[#This Row],[zawartosc '[%']]]*0.01,0)</f>
        <v>0</v>
      </c>
      <c r="G1002">
        <f>martianeum4[[#This Row],[stan_magazynu '[kg']]]+martianeum4[[#This Row],[ile_kg_materiału_z_ładunku]]</f>
        <v>88.472599999999943</v>
      </c>
      <c r="H1002">
        <f>IF(martianeum4[[#This Row],[stan_po_wydobyciu_z_ładunku]]&gt;=100,100,0)</f>
        <v>0</v>
      </c>
      <c r="I1002">
        <f>martianeum4[[#This Row],[stan_po_wydobyciu_z_ładunku]]-martianeum4[[#This Row],[ile_zabiera_na_orbite]]</f>
        <v>88.472599999999943</v>
      </c>
    </row>
    <row r="1003" spans="1:9" x14ac:dyDescent="0.25">
      <c r="A1003" s="1">
        <v>49642</v>
      </c>
      <c r="B1003">
        <f t="shared" si="15"/>
        <v>88.472599999999943</v>
      </c>
      <c r="C1003" t="s">
        <v>24</v>
      </c>
      <c r="D1003">
        <v>16.899999999999999</v>
      </c>
      <c r="E1003">
        <v>1</v>
      </c>
      <c r="F1003">
        <f>IF(martianeum4[[#This Row],[zawartosc '[%']]]&gt;=1,martianeum4[[#This Row],[masa '[kg']]]*martianeum4[[#This Row],[zawartosc '[%']]]*0.01,0)</f>
        <v>0.16899999999999998</v>
      </c>
      <c r="G1003">
        <f>martianeum4[[#This Row],[stan_magazynu '[kg']]]+martianeum4[[#This Row],[ile_kg_materiału_z_ładunku]]</f>
        <v>88.64159999999994</v>
      </c>
      <c r="H1003">
        <f>IF(martianeum4[[#This Row],[stan_po_wydobyciu_z_ładunku]]&gt;=100,100,0)</f>
        <v>0</v>
      </c>
      <c r="I1003">
        <f>martianeum4[[#This Row],[stan_po_wydobyciu_z_ładunku]]-martianeum4[[#This Row],[ile_zabiera_na_orbite]]</f>
        <v>88.64159999999994</v>
      </c>
    </row>
    <row r="1004" spans="1:9" x14ac:dyDescent="0.25">
      <c r="A1004" s="1">
        <v>49643</v>
      </c>
      <c r="B1004">
        <f t="shared" si="15"/>
        <v>88.64159999999994</v>
      </c>
      <c r="C1004" t="s">
        <v>10</v>
      </c>
      <c r="D1004">
        <v>18.399999999999999</v>
      </c>
      <c r="E1004">
        <v>0</v>
      </c>
      <c r="F1004">
        <f>IF(martianeum4[[#This Row],[zawartosc '[%']]]&gt;=1,martianeum4[[#This Row],[masa '[kg']]]*martianeum4[[#This Row],[zawartosc '[%']]]*0.01,0)</f>
        <v>0</v>
      </c>
      <c r="G1004">
        <f>martianeum4[[#This Row],[stan_magazynu '[kg']]]+martianeum4[[#This Row],[ile_kg_materiału_z_ładunku]]</f>
        <v>88.64159999999994</v>
      </c>
      <c r="H1004">
        <f>IF(martianeum4[[#This Row],[stan_po_wydobyciu_z_ładunku]]&gt;=100,100,0)</f>
        <v>0</v>
      </c>
      <c r="I1004">
        <f>martianeum4[[#This Row],[stan_po_wydobyciu_z_ładunku]]-martianeum4[[#This Row],[ile_zabiera_na_orbite]]</f>
        <v>88.64159999999994</v>
      </c>
    </row>
    <row r="1005" spans="1:9" x14ac:dyDescent="0.25">
      <c r="A1005" s="1">
        <v>49644</v>
      </c>
      <c r="B1005">
        <f t="shared" si="15"/>
        <v>88.64159999999994</v>
      </c>
      <c r="C1005" t="s">
        <v>15</v>
      </c>
      <c r="D1005">
        <v>13.4</v>
      </c>
      <c r="E1005">
        <v>12.8</v>
      </c>
      <c r="F1005">
        <f>IF(martianeum4[[#This Row],[zawartosc '[%']]]&gt;=1,martianeum4[[#This Row],[masa '[kg']]]*martianeum4[[#This Row],[zawartosc '[%']]]*0.01,0)</f>
        <v>1.7152000000000001</v>
      </c>
      <c r="G1005">
        <f>martianeum4[[#This Row],[stan_magazynu '[kg']]]+martianeum4[[#This Row],[ile_kg_materiału_z_ładunku]]</f>
        <v>90.356799999999936</v>
      </c>
      <c r="H1005">
        <f>IF(martianeum4[[#This Row],[stan_po_wydobyciu_z_ładunku]]&gt;=100,100,0)</f>
        <v>0</v>
      </c>
      <c r="I1005">
        <f>martianeum4[[#This Row],[stan_po_wydobyciu_z_ładunku]]-martianeum4[[#This Row],[ile_zabiera_na_orbite]]</f>
        <v>90.356799999999936</v>
      </c>
    </row>
    <row r="1006" spans="1:9" x14ac:dyDescent="0.25">
      <c r="A1006" s="1">
        <v>49645</v>
      </c>
      <c r="B1006">
        <f t="shared" si="15"/>
        <v>90.356799999999936</v>
      </c>
      <c r="C1006" t="s">
        <v>7</v>
      </c>
      <c r="D1006">
        <v>28.8</v>
      </c>
      <c r="E1006">
        <v>0</v>
      </c>
      <c r="F1006">
        <f>IF(martianeum4[[#This Row],[zawartosc '[%']]]&gt;=1,martianeum4[[#This Row],[masa '[kg']]]*martianeum4[[#This Row],[zawartosc '[%']]]*0.01,0)</f>
        <v>0</v>
      </c>
      <c r="G1006">
        <f>martianeum4[[#This Row],[stan_magazynu '[kg']]]+martianeum4[[#This Row],[ile_kg_materiału_z_ładunku]]</f>
        <v>90.356799999999936</v>
      </c>
      <c r="H1006">
        <f>IF(martianeum4[[#This Row],[stan_po_wydobyciu_z_ładunku]]&gt;=100,100,0)</f>
        <v>0</v>
      </c>
      <c r="I1006">
        <f>martianeum4[[#This Row],[stan_po_wydobyciu_z_ładunku]]-martianeum4[[#This Row],[ile_zabiera_na_orbite]]</f>
        <v>90.356799999999936</v>
      </c>
    </row>
    <row r="1007" spans="1:9" x14ac:dyDescent="0.25">
      <c r="A1007" s="1">
        <v>49646</v>
      </c>
      <c r="B1007">
        <f t="shared" si="15"/>
        <v>90.356799999999936</v>
      </c>
      <c r="C1007" t="s">
        <v>13</v>
      </c>
      <c r="D1007">
        <v>19.5</v>
      </c>
      <c r="E1007">
        <v>1.3</v>
      </c>
      <c r="F1007">
        <f>IF(martianeum4[[#This Row],[zawartosc '[%']]]&gt;=1,martianeum4[[#This Row],[masa '[kg']]]*martianeum4[[#This Row],[zawartosc '[%']]]*0.01,0)</f>
        <v>0.2535</v>
      </c>
      <c r="G1007">
        <f>martianeum4[[#This Row],[stan_magazynu '[kg']]]+martianeum4[[#This Row],[ile_kg_materiału_z_ładunku]]</f>
        <v>90.610299999999938</v>
      </c>
      <c r="H1007">
        <f>IF(martianeum4[[#This Row],[stan_po_wydobyciu_z_ładunku]]&gt;=100,100,0)</f>
        <v>0</v>
      </c>
      <c r="I1007">
        <f>martianeum4[[#This Row],[stan_po_wydobyciu_z_ładunku]]-martianeum4[[#This Row],[ile_zabiera_na_orbite]]</f>
        <v>90.610299999999938</v>
      </c>
    </row>
    <row r="1008" spans="1:9" x14ac:dyDescent="0.25">
      <c r="A1008" s="1">
        <v>49647</v>
      </c>
      <c r="B1008">
        <f t="shared" si="15"/>
        <v>90.610299999999938</v>
      </c>
      <c r="C1008" t="s">
        <v>11</v>
      </c>
      <c r="D1008">
        <v>29</v>
      </c>
      <c r="E1008">
        <v>14</v>
      </c>
      <c r="F1008">
        <f>IF(martianeum4[[#This Row],[zawartosc '[%']]]&gt;=1,martianeum4[[#This Row],[masa '[kg']]]*martianeum4[[#This Row],[zawartosc '[%']]]*0.01,0)</f>
        <v>4.0600000000000005</v>
      </c>
      <c r="G1008">
        <f>martianeum4[[#This Row],[stan_magazynu '[kg']]]+martianeum4[[#This Row],[ile_kg_materiału_z_ładunku]]</f>
        <v>94.670299999999941</v>
      </c>
      <c r="H1008">
        <f>IF(martianeum4[[#This Row],[stan_po_wydobyciu_z_ładunku]]&gt;=100,100,0)</f>
        <v>0</v>
      </c>
      <c r="I1008">
        <f>martianeum4[[#This Row],[stan_po_wydobyciu_z_ładunku]]-martianeum4[[#This Row],[ile_zabiera_na_orbite]]</f>
        <v>94.670299999999941</v>
      </c>
    </row>
    <row r="1009" spans="1:9" x14ac:dyDescent="0.25">
      <c r="A1009" s="1">
        <v>49648</v>
      </c>
      <c r="B1009">
        <f t="shared" si="15"/>
        <v>94.670299999999941</v>
      </c>
      <c r="C1009" t="s">
        <v>10</v>
      </c>
      <c r="D1009">
        <v>29.6</v>
      </c>
      <c r="E1009">
        <v>28.7</v>
      </c>
      <c r="F1009">
        <f>IF(martianeum4[[#This Row],[zawartosc '[%']]]&gt;=1,martianeum4[[#This Row],[masa '[kg']]]*martianeum4[[#This Row],[zawartosc '[%']]]*0.01,0)</f>
        <v>8.4952000000000005</v>
      </c>
      <c r="G1009">
        <f>martianeum4[[#This Row],[stan_magazynu '[kg']]]+martianeum4[[#This Row],[ile_kg_materiału_z_ładunku]]</f>
        <v>103.16549999999994</v>
      </c>
      <c r="H1009">
        <f>IF(martianeum4[[#This Row],[stan_po_wydobyciu_z_ładunku]]&gt;=100,100,0)</f>
        <v>100</v>
      </c>
      <c r="I1009">
        <f>martianeum4[[#This Row],[stan_po_wydobyciu_z_ładunku]]-martianeum4[[#This Row],[ile_zabiera_na_orbite]]</f>
        <v>3.1654999999999376</v>
      </c>
    </row>
    <row r="1010" spans="1:9" x14ac:dyDescent="0.25">
      <c r="A1010" s="1">
        <v>49649</v>
      </c>
      <c r="B1010">
        <f t="shared" si="15"/>
        <v>3.1654999999999376</v>
      </c>
      <c r="C1010" t="s">
        <v>6</v>
      </c>
      <c r="D1010">
        <v>26.5</v>
      </c>
      <c r="E1010">
        <v>0</v>
      </c>
      <c r="F1010">
        <f>IF(martianeum4[[#This Row],[zawartosc '[%']]]&gt;=1,martianeum4[[#This Row],[masa '[kg']]]*martianeum4[[#This Row],[zawartosc '[%']]]*0.01,0)</f>
        <v>0</v>
      </c>
      <c r="G1010">
        <f>martianeum4[[#This Row],[stan_magazynu '[kg']]]+martianeum4[[#This Row],[ile_kg_materiału_z_ładunku]]</f>
        <v>3.1654999999999376</v>
      </c>
      <c r="H1010">
        <f>IF(martianeum4[[#This Row],[stan_po_wydobyciu_z_ładunku]]&gt;=100,100,0)</f>
        <v>0</v>
      </c>
      <c r="I1010">
        <f>martianeum4[[#This Row],[stan_po_wydobyciu_z_ładunku]]-martianeum4[[#This Row],[ile_zabiera_na_orbite]]</f>
        <v>3.1654999999999376</v>
      </c>
    </row>
    <row r="1011" spans="1:9" x14ac:dyDescent="0.25">
      <c r="A1011" s="1">
        <v>49650</v>
      </c>
      <c r="B1011">
        <f t="shared" si="15"/>
        <v>3.1654999999999376</v>
      </c>
      <c r="C1011" t="s">
        <v>18</v>
      </c>
      <c r="D1011">
        <v>24.8</v>
      </c>
      <c r="E1011">
        <v>12.1</v>
      </c>
      <c r="F1011">
        <f>IF(martianeum4[[#This Row],[zawartosc '[%']]]&gt;=1,martianeum4[[#This Row],[masa '[kg']]]*martianeum4[[#This Row],[zawartosc '[%']]]*0.01,0)</f>
        <v>3.0007999999999999</v>
      </c>
      <c r="G1011">
        <f>martianeum4[[#This Row],[stan_magazynu '[kg']]]+martianeum4[[#This Row],[ile_kg_materiału_z_ładunku]]</f>
        <v>6.1662999999999375</v>
      </c>
      <c r="H1011">
        <f>IF(martianeum4[[#This Row],[stan_po_wydobyciu_z_ładunku]]&gt;=100,100,0)</f>
        <v>0</v>
      </c>
      <c r="I1011">
        <f>martianeum4[[#This Row],[stan_po_wydobyciu_z_ładunku]]-martianeum4[[#This Row],[ile_zabiera_na_orbite]]</f>
        <v>6.1662999999999375</v>
      </c>
    </row>
    <row r="1012" spans="1:9" x14ac:dyDescent="0.25">
      <c r="A1012" s="1">
        <v>49651</v>
      </c>
      <c r="B1012">
        <f t="shared" si="15"/>
        <v>6.1662999999999375</v>
      </c>
      <c r="C1012" t="s">
        <v>10</v>
      </c>
      <c r="D1012">
        <v>20</v>
      </c>
      <c r="E1012">
        <v>14.7</v>
      </c>
      <c r="F1012">
        <f>IF(martianeum4[[#This Row],[zawartosc '[%']]]&gt;=1,martianeum4[[#This Row],[masa '[kg']]]*martianeum4[[#This Row],[zawartosc '[%']]]*0.01,0)</f>
        <v>2.94</v>
      </c>
      <c r="G1012">
        <f>martianeum4[[#This Row],[stan_magazynu '[kg']]]+martianeum4[[#This Row],[ile_kg_materiału_z_ładunku]]</f>
        <v>9.106299999999937</v>
      </c>
      <c r="H1012">
        <f>IF(martianeum4[[#This Row],[stan_po_wydobyciu_z_ładunku]]&gt;=100,100,0)</f>
        <v>0</v>
      </c>
      <c r="I1012">
        <f>martianeum4[[#This Row],[stan_po_wydobyciu_z_ładunku]]-martianeum4[[#This Row],[ile_zabiera_na_orbite]]</f>
        <v>9.106299999999937</v>
      </c>
    </row>
    <row r="1013" spans="1:9" x14ac:dyDescent="0.25">
      <c r="A1013" s="1">
        <v>49652</v>
      </c>
      <c r="B1013">
        <f t="shared" si="15"/>
        <v>9.106299999999937</v>
      </c>
      <c r="C1013" t="s">
        <v>19</v>
      </c>
      <c r="D1013">
        <v>16.899999999999999</v>
      </c>
      <c r="E1013">
        <v>38.299999999999997</v>
      </c>
      <c r="F1013">
        <f>IF(martianeum4[[#This Row],[zawartosc '[%']]]&gt;=1,martianeum4[[#This Row],[masa '[kg']]]*martianeum4[[#This Row],[zawartosc '[%']]]*0.01,0)</f>
        <v>6.4726999999999988</v>
      </c>
      <c r="G1013">
        <f>martianeum4[[#This Row],[stan_magazynu '[kg']]]+martianeum4[[#This Row],[ile_kg_materiału_z_ładunku]]</f>
        <v>15.578999999999937</v>
      </c>
      <c r="H1013">
        <f>IF(martianeum4[[#This Row],[stan_po_wydobyciu_z_ładunku]]&gt;=100,100,0)</f>
        <v>0</v>
      </c>
      <c r="I1013">
        <f>martianeum4[[#This Row],[stan_po_wydobyciu_z_ładunku]]-martianeum4[[#This Row],[ile_zabiera_na_orbite]]</f>
        <v>15.578999999999937</v>
      </c>
    </row>
    <row r="1014" spans="1:9" x14ac:dyDescent="0.25">
      <c r="A1014" s="1">
        <v>49653</v>
      </c>
      <c r="B1014">
        <f t="shared" si="15"/>
        <v>15.578999999999937</v>
      </c>
      <c r="C1014" t="s">
        <v>10</v>
      </c>
      <c r="D1014">
        <v>11.5</v>
      </c>
      <c r="E1014">
        <v>24.7</v>
      </c>
      <c r="F1014">
        <f>IF(martianeum4[[#This Row],[zawartosc '[%']]]&gt;=1,martianeum4[[#This Row],[masa '[kg']]]*martianeum4[[#This Row],[zawartosc '[%']]]*0.01,0)</f>
        <v>2.8405</v>
      </c>
      <c r="G1014">
        <f>martianeum4[[#This Row],[stan_magazynu '[kg']]]+martianeum4[[#This Row],[ile_kg_materiału_z_ładunku]]</f>
        <v>18.419499999999935</v>
      </c>
      <c r="H1014">
        <f>IF(martianeum4[[#This Row],[stan_po_wydobyciu_z_ładunku]]&gt;=100,100,0)</f>
        <v>0</v>
      </c>
      <c r="I1014">
        <f>martianeum4[[#This Row],[stan_po_wydobyciu_z_ładunku]]-martianeum4[[#This Row],[ile_zabiera_na_orbite]]</f>
        <v>18.419499999999935</v>
      </c>
    </row>
    <row r="1015" spans="1:9" x14ac:dyDescent="0.25">
      <c r="A1015" s="1">
        <v>49654</v>
      </c>
      <c r="B1015">
        <f t="shared" si="15"/>
        <v>18.419499999999935</v>
      </c>
      <c r="C1015" t="s">
        <v>13</v>
      </c>
      <c r="D1015">
        <v>11.4</v>
      </c>
      <c r="E1015">
        <v>0</v>
      </c>
      <c r="F1015">
        <f>IF(martianeum4[[#This Row],[zawartosc '[%']]]&gt;=1,martianeum4[[#This Row],[masa '[kg']]]*martianeum4[[#This Row],[zawartosc '[%']]]*0.01,0)</f>
        <v>0</v>
      </c>
      <c r="G1015">
        <f>martianeum4[[#This Row],[stan_magazynu '[kg']]]+martianeum4[[#This Row],[ile_kg_materiału_z_ładunku]]</f>
        <v>18.419499999999935</v>
      </c>
      <c r="H1015">
        <f>IF(martianeum4[[#This Row],[stan_po_wydobyciu_z_ładunku]]&gt;=100,100,0)</f>
        <v>0</v>
      </c>
      <c r="I1015">
        <f>martianeum4[[#This Row],[stan_po_wydobyciu_z_ładunku]]-martianeum4[[#This Row],[ile_zabiera_na_orbite]]</f>
        <v>18.419499999999935</v>
      </c>
    </row>
    <row r="1016" spans="1:9" x14ac:dyDescent="0.25">
      <c r="A1016" s="1">
        <v>49655</v>
      </c>
      <c r="B1016">
        <f t="shared" si="15"/>
        <v>18.419499999999935</v>
      </c>
      <c r="C1016" t="s">
        <v>6</v>
      </c>
      <c r="D1016">
        <v>28.5</v>
      </c>
      <c r="E1016">
        <v>0</v>
      </c>
      <c r="F1016">
        <f>IF(martianeum4[[#This Row],[zawartosc '[%']]]&gt;=1,martianeum4[[#This Row],[masa '[kg']]]*martianeum4[[#This Row],[zawartosc '[%']]]*0.01,0)</f>
        <v>0</v>
      </c>
      <c r="G1016">
        <f>martianeum4[[#This Row],[stan_magazynu '[kg']]]+martianeum4[[#This Row],[ile_kg_materiału_z_ładunku]]</f>
        <v>18.419499999999935</v>
      </c>
      <c r="H1016">
        <f>IF(martianeum4[[#This Row],[stan_po_wydobyciu_z_ładunku]]&gt;=100,100,0)</f>
        <v>0</v>
      </c>
      <c r="I1016">
        <f>martianeum4[[#This Row],[stan_po_wydobyciu_z_ładunku]]-martianeum4[[#This Row],[ile_zabiera_na_orbite]]</f>
        <v>18.419499999999935</v>
      </c>
    </row>
    <row r="1017" spans="1:9" x14ac:dyDescent="0.25">
      <c r="A1017" s="1">
        <v>49656</v>
      </c>
      <c r="B1017">
        <f t="shared" si="15"/>
        <v>18.419499999999935</v>
      </c>
      <c r="C1017" t="s">
        <v>22</v>
      </c>
      <c r="D1017">
        <v>27.9</v>
      </c>
      <c r="E1017">
        <v>0.7</v>
      </c>
      <c r="F1017">
        <f>IF(martianeum4[[#This Row],[zawartosc '[%']]]&gt;=1,martianeum4[[#This Row],[masa '[kg']]]*martianeum4[[#This Row],[zawartosc '[%']]]*0.01,0)</f>
        <v>0</v>
      </c>
      <c r="G1017">
        <f>martianeum4[[#This Row],[stan_magazynu '[kg']]]+martianeum4[[#This Row],[ile_kg_materiału_z_ładunku]]</f>
        <v>18.419499999999935</v>
      </c>
      <c r="H1017">
        <f>IF(martianeum4[[#This Row],[stan_po_wydobyciu_z_ładunku]]&gt;=100,100,0)</f>
        <v>0</v>
      </c>
      <c r="I1017">
        <f>martianeum4[[#This Row],[stan_po_wydobyciu_z_ładunku]]-martianeum4[[#This Row],[ile_zabiera_na_orbite]]</f>
        <v>18.419499999999935</v>
      </c>
    </row>
    <row r="1018" spans="1:9" x14ac:dyDescent="0.25">
      <c r="A1018" s="1">
        <v>49657</v>
      </c>
      <c r="B1018">
        <f t="shared" si="15"/>
        <v>18.419499999999935</v>
      </c>
      <c r="C1018" t="s">
        <v>7</v>
      </c>
      <c r="D1018">
        <v>26.7</v>
      </c>
      <c r="E1018">
        <v>15.5</v>
      </c>
      <c r="F1018">
        <f>IF(martianeum4[[#This Row],[zawartosc '[%']]]&gt;=1,martianeum4[[#This Row],[masa '[kg']]]*martianeum4[[#This Row],[zawartosc '[%']]]*0.01,0)</f>
        <v>4.1384999999999996</v>
      </c>
      <c r="G1018">
        <f>martianeum4[[#This Row],[stan_magazynu '[kg']]]+martianeum4[[#This Row],[ile_kg_materiału_z_ładunku]]</f>
        <v>22.557999999999936</v>
      </c>
      <c r="H1018">
        <f>IF(martianeum4[[#This Row],[stan_po_wydobyciu_z_ładunku]]&gt;=100,100,0)</f>
        <v>0</v>
      </c>
      <c r="I1018">
        <f>martianeum4[[#This Row],[stan_po_wydobyciu_z_ładunku]]-martianeum4[[#This Row],[ile_zabiera_na_orbite]]</f>
        <v>22.557999999999936</v>
      </c>
    </row>
    <row r="1019" spans="1:9" x14ac:dyDescent="0.25">
      <c r="A1019" s="1">
        <v>49658</v>
      </c>
      <c r="B1019">
        <f t="shared" si="15"/>
        <v>22.557999999999936</v>
      </c>
      <c r="C1019" t="s">
        <v>18</v>
      </c>
      <c r="D1019">
        <v>28.3</v>
      </c>
      <c r="E1019">
        <v>6.8</v>
      </c>
      <c r="F1019">
        <f>IF(martianeum4[[#This Row],[zawartosc '[%']]]&gt;=1,martianeum4[[#This Row],[masa '[kg']]]*martianeum4[[#This Row],[zawartosc '[%']]]*0.01,0)</f>
        <v>1.9244000000000001</v>
      </c>
      <c r="G1019">
        <f>martianeum4[[#This Row],[stan_magazynu '[kg']]]+martianeum4[[#This Row],[ile_kg_materiału_z_ładunku]]</f>
        <v>24.482399999999934</v>
      </c>
      <c r="H1019">
        <f>IF(martianeum4[[#This Row],[stan_po_wydobyciu_z_ładunku]]&gt;=100,100,0)</f>
        <v>0</v>
      </c>
      <c r="I1019">
        <f>martianeum4[[#This Row],[stan_po_wydobyciu_z_ładunku]]-martianeum4[[#This Row],[ile_zabiera_na_orbite]]</f>
        <v>24.482399999999934</v>
      </c>
    </row>
    <row r="1020" spans="1:9" x14ac:dyDescent="0.25">
      <c r="A1020" s="1">
        <v>49659</v>
      </c>
      <c r="B1020">
        <f t="shared" si="15"/>
        <v>24.482399999999934</v>
      </c>
      <c r="C1020" t="s">
        <v>10</v>
      </c>
      <c r="D1020">
        <v>28.9</v>
      </c>
      <c r="E1020">
        <v>0</v>
      </c>
      <c r="F1020">
        <f>IF(martianeum4[[#This Row],[zawartosc '[%']]]&gt;=1,martianeum4[[#This Row],[masa '[kg']]]*martianeum4[[#This Row],[zawartosc '[%']]]*0.01,0)</f>
        <v>0</v>
      </c>
      <c r="G1020">
        <f>martianeum4[[#This Row],[stan_magazynu '[kg']]]+martianeum4[[#This Row],[ile_kg_materiału_z_ładunku]]</f>
        <v>24.482399999999934</v>
      </c>
      <c r="H1020">
        <f>IF(martianeum4[[#This Row],[stan_po_wydobyciu_z_ładunku]]&gt;=100,100,0)</f>
        <v>0</v>
      </c>
      <c r="I1020">
        <f>martianeum4[[#This Row],[stan_po_wydobyciu_z_ładunku]]-martianeum4[[#This Row],[ile_zabiera_na_orbite]]</f>
        <v>24.482399999999934</v>
      </c>
    </row>
    <row r="1021" spans="1:9" x14ac:dyDescent="0.25">
      <c r="A1021" s="1">
        <v>49660</v>
      </c>
      <c r="B1021">
        <f t="shared" si="15"/>
        <v>24.482399999999934</v>
      </c>
      <c r="C1021" t="s">
        <v>20</v>
      </c>
      <c r="D1021">
        <v>21.6</v>
      </c>
      <c r="E1021">
        <v>4</v>
      </c>
      <c r="F1021">
        <f>IF(martianeum4[[#This Row],[zawartosc '[%']]]&gt;=1,martianeum4[[#This Row],[masa '[kg']]]*martianeum4[[#This Row],[zawartosc '[%']]]*0.01,0)</f>
        <v>0.8640000000000001</v>
      </c>
      <c r="G1021">
        <f>martianeum4[[#This Row],[stan_magazynu '[kg']]]+martianeum4[[#This Row],[ile_kg_materiału_z_ładunku]]</f>
        <v>25.346399999999935</v>
      </c>
      <c r="H1021">
        <f>IF(martianeum4[[#This Row],[stan_po_wydobyciu_z_ładunku]]&gt;=100,100,0)</f>
        <v>0</v>
      </c>
      <c r="I1021">
        <f>martianeum4[[#This Row],[stan_po_wydobyciu_z_ładunku]]-martianeum4[[#This Row],[ile_zabiera_na_orbite]]</f>
        <v>25.346399999999935</v>
      </c>
    </row>
    <row r="1022" spans="1:9" x14ac:dyDescent="0.25">
      <c r="A1022" s="1">
        <v>49661</v>
      </c>
      <c r="B1022">
        <f t="shared" si="15"/>
        <v>25.346399999999935</v>
      </c>
      <c r="C1022" t="s">
        <v>23</v>
      </c>
      <c r="D1022">
        <v>16.5</v>
      </c>
      <c r="E1022">
        <v>4.2</v>
      </c>
      <c r="F1022">
        <f>IF(martianeum4[[#This Row],[zawartosc '[%']]]&gt;=1,martianeum4[[#This Row],[masa '[kg']]]*martianeum4[[#This Row],[zawartosc '[%']]]*0.01,0)</f>
        <v>0.69299999999999995</v>
      </c>
      <c r="G1022">
        <f>martianeum4[[#This Row],[stan_magazynu '[kg']]]+martianeum4[[#This Row],[ile_kg_materiału_z_ładunku]]</f>
        <v>26.039399999999937</v>
      </c>
      <c r="H1022">
        <f>IF(martianeum4[[#This Row],[stan_po_wydobyciu_z_ładunku]]&gt;=100,100,0)</f>
        <v>0</v>
      </c>
      <c r="I1022">
        <f>martianeum4[[#This Row],[stan_po_wydobyciu_z_ładunku]]-martianeum4[[#This Row],[ile_zabiera_na_orbite]]</f>
        <v>26.039399999999937</v>
      </c>
    </row>
    <row r="1023" spans="1:9" x14ac:dyDescent="0.25">
      <c r="A1023" s="1">
        <v>49662</v>
      </c>
      <c r="B1023">
        <f t="shared" si="15"/>
        <v>26.039399999999937</v>
      </c>
      <c r="C1023" t="s">
        <v>13</v>
      </c>
      <c r="D1023">
        <v>24.6</v>
      </c>
      <c r="E1023">
        <v>10.6</v>
      </c>
      <c r="F1023">
        <f>IF(martianeum4[[#This Row],[zawartosc '[%']]]&gt;=1,martianeum4[[#This Row],[masa '[kg']]]*martianeum4[[#This Row],[zawartosc '[%']]]*0.01,0)</f>
        <v>2.6076000000000001</v>
      </c>
      <c r="G1023">
        <f>martianeum4[[#This Row],[stan_magazynu '[kg']]]+martianeum4[[#This Row],[ile_kg_materiału_z_ładunku]]</f>
        <v>28.646999999999938</v>
      </c>
      <c r="H1023">
        <f>IF(martianeum4[[#This Row],[stan_po_wydobyciu_z_ładunku]]&gt;=100,100,0)</f>
        <v>0</v>
      </c>
      <c r="I1023">
        <f>martianeum4[[#This Row],[stan_po_wydobyciu_z_ładunku]]-martianeum4[[#This Row],[ile_zabiera_na_orbite]]</f>
        <v>28.646999999999938</v>
      </c>
    </row>
    <row r="1024" spans="1:9" x14ac:dyDescent="0.25">
      <c r="A1024" s="1">
        <v>49663</v>
      </c>
      <c r="B1024">
        <f t="shared" si="15"/>
        <v>28.646999999999938</v>
      </c>
      <c r="C1024" t="s">
        <v>10</v>
      </c>
      <c r="D1024">
        <v>28.9</v>
      </c>
      <c r="E1024">
        <v>40.799999999999997</v>
      </c>
      <c r="F1024">
        <f>IF(martianeum4[[#This Row],[zawartosc '[%']]]&gt;=1,martianeum4[[#This Row],[masa '[kg']]]*martianeum4[[#This Row],[zawartosc '[%']]]*0.01,0)</f>
        <v>11.7912</v>
      </c>
      <c r="G1024">
        <f>martianeum4[[#This Row],[stan_magazynu '[kg']]]+martianeum4[[#This Row],[ile_kg_materiału_z_ładunku]]</f>
        <v>40.438199999999938</v>
      </c>
      <c r="H1024">
        <f>IF(martianeum4[[#This Row],[stan_po_wydobyciu_z_ładunku]]&gt;=100,100,0)</f>
        <v>0</v>
      </c>
      <c r="I1024">
        <f>martianeum4[[#This Row],[stan_po_wydobyciu_z_ładunku]]-martianeum4[[#This Row],[ile_zabiera_na_orbite]]</f>
        <v>40.438199999999938</v>
      </c>
    </row>
    <row r="1025" spans="1:9" x14ac:dyDescent="0.25">
      <c r="A1025" s="1">
        <v>49664</v>
      </c>
      <c r="B1025">
        <f t="shared" si="15"/>
        <v>40.438199999999938</v>
      </c>
      <c r="C1025" t="s">
        <v>10</v>
      </c>
      <c r="D1025">
        <v>22.1</v>
      </c>
      <c r="E1025">
        <v>10</v>
      </c>
      <c r="F1025">
        <f>IF(martianeum4[[#This Row],[zawartosc '[%']]]&gt;=1,martianeum4[[#This Row],[masa '[kg']]]*martianeum4[[#This Row],[zawartosc '[%']]]*0.01,0)</f>
        <v>2.21</v>
      </c>
      <c r="G1025">
        <f>martianeum4[[#This Row],[stan_magazynu '[kg']]]+martianeum4[[#This Row],[ile_kg_materiału_z_ładunku]]</f>
        <v>42.648199999999939</v>
      </c>
      <c r="H1025">
        <f>IF(martianeum4[[#This Row],[stan_po_wydobyciu_z_ładunku]]&gt;=100,100,0)</f>
        <v>0</v>
      </c>
      <c r="I1025">
        <f>martianeum4[[#This Row],[stan_po_wydobyciu_z_ładunku]]-martianeum4[[#This Row],[ile_zabiera_na_orbite]]</f>
        <v>42.648199999999939</v>
      </c>
    </row>
    <row r="1026" spans="1:9" x14ac:dyDescent="0.25">
      <c r="A1026" s="1">
        <v>49665</v>
      </c>
      <c r="B1026">
        <f t="shared" si="15"/>
        <v>42.648199999999939</v>
      </c>
      <c r="C1026" t="s">
        <v>21</v>
      </c>
      <c r="D1026">
        <v>29.3</v>
      </c>
      <c r="E1026">
        <v>0</v>
      </c>
      <c r="F1026">
        <f>IF(martianeum4[[#This Row],[zawartosc '[%']]]&gt;=1,martianeum4[[#This Row],[masa '[kg']]]*martianeum4[[#This Row],[zawartosc '[%']]]*0.01,0)</f>
        <v>0</v>
      </c>
      <c r="G1026">
        <f>martianeum4[[#This Row],[stan_magazynu '[kg']]]+martianeum4[[#This Row],[ile_kg_materiału_z_ładunku]]</f>
        <v>42.648199999999939</v>
      </c>
      <c r="H1026">
        <f>IF(martianeum4[[#This Row],[stan_po_wydobyciu_z_ładunku]]&gt;=100,100,0)</f>
        <v>0</v>
      </c>
      <c r="I1026">
        <f>martianeum4[[#This Row],[stan_po_wydobyciu_z_ładunku]]-martianeum4[[#This Row],[ile_zabiera_na_orbite]]</f>
        <v>42.648199999999939</v>
      </c>
    </row>
    <row r="1027" spans="1:9" x14ac:dyDescent="0.25">
      <c r="A1027" s="1">
        <v>49666</v>
      </c>
      <c r="B1027">
        <f t="shared" si="15"/>
        <v>42.648199999999939</v>
      </c>
      <c r="C1027" t="s">
        <v>18</v>
      </c>
      <c r="D1027">
        <v>18.8</v>
      </c>
      <c r="E1027">
        <v>4.7</v>
      </c>
      <c r="F1027">
        <f>IF(martianeum4[[#This Row],[zawartosc '[%']]]&gt;=1,martianeum4[[#This Row],[masa '[kg']]]*martianeum4[[#This Row],[zawartosc '[%']]]*0.01,0)</f>
        <v>0.88360000000000016</v>
      </c>
      <c r="G1027">
        <f>martianeum4[[#This Row],[stan_magazynu '[kg']]]+martianeum4[[#This Row],[ile_kg_materiału_z_ładunku]]</f>
        <v>43.53179999999994</v>
      </c>
      <c r="H1027">
        <f>IF(martianeum4[[#This Row],[stan_po_wydobyciu_z_ładunku]]&gt;=100,100,0)</f>
        <v>0</v>
      </c>
      <c r="I1027">
        <f>martianeum4[[#This Row],[stan_po_wydobyciu_z_ładunku]]-martianeum4[[#This Row],[ile_zabiera_na_orbite]]</f>
        <v>43.53179999999994</v>
      </c>
    </row>
    <row r="1028" spans="1:9" x14ac:dyDescent="0.25">
      <c r="A1028" s="1">
        <v>49667</v>
      </c>
      <c r="B1028">
        <f t="shared" ref="B1028:B1091" si="16">I1027</f>
        <v>43.53179999999994</v>
      </c>
      <c r="C1028" t="s">
        <v>19</v>
      </c>
      <c r="D1028">
        <v>26.5</v>
      </c>
      <c r="E1028">
        <v>7.3</v>
      </c>
      <c r="F1028">
        <f>IF(martianeum4[[#This Row],[zawartosc '[%']]]&gt;=1,martianeum4[[#This Row],[masa '[kg']]]*martianeum4[[#This Row],[zawartosc '[%']]]*0.01,0)</f>
        <v>1.9344999999999999</v>
      </c>
      <c r="G1028">
        <f>martianeum4[[#This Row],[stan_magazynu '[kg']]]+martianeum4[[#This Row],[ile_kg_materiału_z_ładunku]]</f>
        <v>45.46629999999994</v>
      </c>
      <c r="H1028">
        <f>IF(martianeum4[[#This Row],[stan_po_wydobyciu_z_ładunku]]&gt;=100,100,0)</f>
        <v>0</v>
      </c>
      <c r="I1028">
        <f>martianeum4[[#This Row],[stan_po_wydobyciu_z_ładunku]]-martianeum4[[#This Row],[ile_zabiera_na_orbite]]</f>
        <v>45.46629999999994</v>
      </c>
    </row>
    <row r="1029" spans="1:9" x14ac:dyDescent="0.25">
      <c r="A1029" s="1">
        <v>49668</v>
      </c>
      <c r="B1029">
        <f t="shared" si="16"/>
        <v>45.46629999999994</v>
      </c>
      <c r="C1029" t="s">
        <v>11</v>
      </c>
      <c r="D1029">
        <v>24</v>
      </c>
      <c r="E1029">
        <v>0</v>
      </c>
      <c r="F1029">
        <f>IF(martianeum4[[#This Row],[zawartosc '[%']]]&gt;=1,martianeum4[[#This Row],[masa '[kg']]]*martianeum4[[#This Row],[zawartosc '[%']]]*0.01,0)</f>
        <v>0</v>
      </c>
      <c r="G1029">
        <f>martianeum4[[#This Row],[stan_magazynu '[kg']]]+martianeum4[[#This Row],[ile_kg_materiału_z_ładunku]]</f>
        <v>45.46629999999994</v>
      </c>
      <c r="H1029">
        <f>IF(martianeum4[[#This Row],[stan_po_wydobyciu_z_ładunku]]&gt;=100,100,0)</f>
        <v>0</v>
      </c>
      <c r="I1029">
        <f>martianeum4[[#This Row],[stan_po_wydobyciu_z_ładunku]]-martianeum4[[#This Row],[ile_zabiera_na_orbite]]</f>
        <v>45.46629999999994</v>
      </c>
    </row>
    <row r="1030" spans="1:9" x14ac:dyDescent="0.25">
      <c r="A1030" s="1">
        <v>49669</v>
      </c>
      <c r="B1030">
        <f t="shared" si="16"/>
        <v>45.46629999999994</v>
      </c>
      <c r="C1030" t="s">
        <v>19</v>
      </c>
      <c r="D1030">
        <v>21</v>
      </c>
      <c r="E1030">
        <v>12.2</v>
      </c>
      <c r="F1030">
        <f>IF(martianeum4[[#This Row],[zawartosc '[%']]]&gt;=1,martianeum4[[#This Row],[masa '[kg']]]*martianeum4[[#This Row],[zawartosc '[%']]]*0.01,0)</f>
        <v>2.5619999999999998</v>
      </c>
      <c r="G1030">
        <f>martianeum4[[#This Row],[stan_magazynu '[kg']]]+martianeum4[[#This Row],[ile_kg_materiału_z_ładunku]]</f>
        <v>48.028299999999938</v>
      </c>
      <c r="H1030">
        <f>IF(martianeum4[[#This Row],[stan_po_wydobyciu_z_ładunku]]&gt;=100,100,0)</f>
        <v>0</v>
      </c>
      <c r="I1030">
        <f>martianeum4[[#This Row],[stan_po_wydobyciu_z_ładunku]]-martianeum4[[#This Row],[ile_zabiera_na_orbite]]</f>
        <v>48.028299999999938</v>
      </c>
    </row>
    <row r="1031" spans="1:9" x14ac:dyDescent="0.25">
      <c r="A1031" s="1">
        <v>49670</v>
      </c>
      <c r="B1031">
        <f t="shared" si="16"/>
        <v>48.028299999999938</v>
      </c>
      <c r="C1031" t="s">
        <v>17</v>
      </c>
      <c r="D1031">
        <v>28.1</v>
      </c>
      <c r="E1031">
        <v>6.7</v>
      </c>
      <c r="F1031">
        <f>IF(martianeum4[[#This Row],[zawartosc '[%']]]&gt;=1,martianeum4[[#This Row],[masa '[kg']]]*martianeum4[[#This Row],[zawartosc '[%']]]*0.01,0)</f>
        <v>1.8827</v>
      </c>
      <c r="G1031">
        <f>martianeum4[[#This Row],[stan_magazynu '[kg']]]+martianeum4[[#This Row],[ile_kg_materiału_z_ładunku]]</f>
        <v>49.910999999999937</v>
      </c>
      <c r="H1031">
        <f>IF(martianeum4[[#This Row],[stan_po_wydobyciu_z_ładunku]]&gt;=100,100,0)</f>
        <v>0</v>
      </c>
      <c r="I1031">
        <f>martianeum4[[#This Row],[stan_po_wydobyciu_z_ładunku]]-martianeum4[[#This Row],[ile_zabiera_na_orbite]]</f>
        <v>49.910999999999937</v>
      </c>
    </row>
    <row r="1032" spans="1:9" x14ac:dyDescent="0.25">
      <c r="A1032" s="1">
        <v>49671</v>
      </c>
      <c r="B1032">
        <f t="shared" si="16"/>
        <v>49.910999999999937</v>
      </c>
      <c r="C1032" t="s">
        <v>14</v>
      </c>
      <c r="D1032">
        <v>23.3</v>
      </c>
      <c r="E1032">
        <v>4.8</v>
      </c>
      <c r="F1032">
        <f>IF(martianeum4[[#This Row],[zawartosc '[%']]]&gt;=1,martianeum4[[#This Row],[masa '[kg']]]*martianeum4[[#This Row],[zawartosc '[%']]]*0.01,0)</f>
        <v>1.1184000000000001</v>
      </c>
      <c r="G1032">
        <f>martianeum4[[#This Row],[stan_magazynu '[kg']]]+martianeum4[[#This Row],[ile_kg_materiału_z_ładunku]]</f>
        <v>51.029399999999939</v>
      </c>
      <c r="H1032">
        <f>IF(martianeum4[[#This Row],[stan_po_wydobyciu_z_ładunku]]&gt;=100,100,0)</f>
        <v>0</v>
      </c>
      <c r="I1032">
        <f>martianeum4[[#This Row],[stan_po_wydobyciu_z_ładunku]]-martianeum4[[#This Row],[ile_zabiera_na_orbite]]</f>
        <v>51.029399999999939</v>
      </c>
    </row>
    <row r="1033" spans="1:9" x14ac:dyDescent="0.25">
      <c r="A1033" s="1">
        <v>49672</v>
      </c>
      <c r="B1033">
        <f t="shared" si="16"/>
        <v>51.029399999999939</v>
      </c>
      <c r="C1033" t="s">
        <v>17</v>
      </c>
      <c r="D1033">
        <v>14.3</v>
      </c>
      <c r="E1033">
        <v>1.5</v>
      </c>
      <c r="F1033">
        <f>IF(martianeum4[[#This Row],[zawartosc '[%']]]&gt;=1,martianeum4[[#This Row],[masa '[kg']]]*martianeum4[[#This Row],[zawartosc '[%']]]*0.01,0)</f>
        <v>0.21450000000000002</v>
      </c>
      <c r="G1033">
        <f>martianeum4[[#This Row],[stan_magazynu '[kg']]]+martianeum4[[#This Row],[ile_kg_materiału_z_ładunku]]</f>
        <v>51.24389999999994</v>
      </c>
      <c r="H1033">
        <f>IF(martianeum4[[#This Row],[stan_po_wydobyciu_z_ładunku]]&gt;=100,100,0)</f>
        <v>0</v>
      </c>
      <c r="I1033">
        <f>martianeum4[[#This Row],[stan_po_wydobyciu_z_ładunku]]-martianeum4[[#This Row],[ile_zabiera_na_orbite]]</f>
        <v>51.24389999999994</v>
      </c>
    </row>
    <row r="1034" spans="1:9" x14ac:dyDescent="0.25">
      <c r="A1034" s="1">
        <v>49673</v>
      </c>
      <c r="B1034">
        <f t="shared" si="16"/>
        <v>51.24389999999994</v>
      </c>
      <c r="C1034" t="s">
        <v>25</v>
      </c>
      <c r="D1034">
        <v>12.6</v>
      </c>
      <c r="E1034">
        <v>1.1000000000000001</v>
      </c>
      <c r="F1034">
        <f>IF(martianeum4[[#This Row],[zawartosc '[%']]]&gt;=1,martianeum4[[#This Row],[masa '[kg']]]*martianeum4[[#This Row],[zawartosc '[%']]]*0.01,0)</f>
        <v>0.13860000000000003</v>
      </c>
      <c r="G1034">
        <f>martianeum4[[#This Row],[stan_magazynu '[kg']]]+martianeum4[[#This Row],[ile_kg_materiału_z_ładunku]]</f>
        <v>51.382499999999936</v>
      </c>
      <c r="H1034">
        <f>IF(martianeum4[[#This Row],[stan_po_wydobyciu_z_ładunku]]&gt;=100,100,0)</f>
        <v>0</v>
      </c>
      <c r="I1034">
        <f>martianeum4[[#This Row],[stan_po_wydobyciu_z_ładunku]]-martianeum4[[#This Row],[ile_zabiera_na_orbite]]</f>
        <v>51.382499999999936</v>
      </c>
    </row>
    <row r="1035" spans="1:9" x14ac:dyDescent="0.25">
      <c r="A1035" s="1">
        <v>49674</v>
      </c>
      <c r="B1035">
        <f t="shared" si="16"/>
        <v>51.382499999999936</v>
      </c>
      <c r="C1035" t="s">
        <v>19</v>
      </c>
      <c r="D1035">
        <v>18.100000000000001</v>
      </c>
      <c r="E1035">
        <v>0</v>
      </c>
      <c r="F1035">
        <f>IF(martianeum4[[#This Row],[zawartosc '[%']]]&gt;=1,martianeum4[[#This Row],[masa '[kg']]]*martianeum4[[#This Row],[zawartosc '[%']]]*0.01,0)</f>
        <v>0</v>
      </c>
      <c r="G1035">
        <f>martianeum4[[#This Row],[stan_magazynu '[kg']]]+martianeum4[[#This Row],[ile_kg_materiału_z_ładunku]]</f>
        <v>51.382499999999936</v>
      </c>
      <c r="H1035">
        <f>IF(martianeum4[[#This Row],[stan_po_wydobyciu_z_ładunku]]&gt;=100,100,0)</f>
        <v>0</v>
      </c>
      <c r="I1035">
        <f>martianeum4[[#This Row],[stan_po_wydobyciu_z_ładunku]]-martianeum4[[#This Row],[ile_zabiera_na_orbite]]</f>
        <v>51.382499999999936</v>
      </c>
    </row>
    <row r="1036" spans="1:9" x14ac:dyDescent="0.25">
      <c r="A1036" s="1">
        <v>49675</v>
      </c>
      <c r="B1036">
        <f t="shared" si="16"/>
        <v>51.382499999999936</v>
      </c>
      <c r="C1036" t="s">
        <v>15</v>
      </c>
      <c r="D1036">
        <v>19</v>
      </c>
      <c r="E1036">
        <v>11</v>
      </c>
      <c r="F1036">
        <f>IF(martianeum4[[#This Row],[zawartosc '[%']]]&gt;=1,martianeum4[[#This Row],[masa '[kg']]]*martianeum4[[#This Row],[zawartosc '[%']]]*0.01,0)</f>
        <v>2.09</v>
      </c>
      <c r="G1036">
        <f>martianeum4[[#This Row],[stan_magazynu '[kg']]]+martianeum4[[#This Row],[ile_kg_materiału_z_ładunku]]</f>
        <v>53.47249999999994</v>
      </c>
      <c r="H1036">
        <f>IF(martianeum4[[#This Row],[stan_po_wydobyciu_z_ładunku]]&gt;=100,100,0)</f>
        <v>0</v>
      </c>
      <c r="I1036">
        <f>martianeum4[[#This Row],[stan_po_wydobyciu_z_ładunku]]-martianeum4[[#This Row],[ile_zabiera_na_orbite]]</f>
        <v>53.47249999999994</v>
      </c>
    </row>
    <row r="1037" spans="1:9" x14ac:dyDescent="0.25">
      <c r="A1037" s="1">
        <v>49676</v>
      </c>
      <c r="B1037">
        <f t="shared" si="16"/>
        <v>53.47249999999994</v>
      </c>
      <c r="C1037" t="s">
        <v>14</v>
      </c>
      <c r="D1037">
        <v>13.1</v>
      </c>
      <c r="E1037">
        <v>0</v>
      </c>
      <c r="F1037">
        <f>IF(martianeum4[[#This Row],[zawartosc '[%']]]&gt;=1,martianeum4[[#This Row],[masa '[kg']]]*martianeum4[[#This Row],[zawartosc '[%']]]*0.01,0)</f>
        <v>0</v>
      </c>
      <c r="G1037">
        <f>martianeum4[[#This Row],[stan_magazynu '[kg']]]+martianeum4[[#This Row],[ile_kg_materiału_z_ładunku]]</f>
        <v>53.47249999999994</v>
      </c>
      <c r="H1037">
        <f>IF(martianeum4[[#This Row],[stan_po_wydobyciu_z_ładunku]]&gt;=100,100,0)</f>
        <v>0</v>
      </c>
      <c r="I1037">
        <f>martianeum4[[#This Row],[stan_po_wydobyciu_z_ładunku]]-martianeum4[[#This Row],[ile_zabiera_na_orbite]]</f>
        <v>53.47249999999994</v>
      </c>
    </row>
    <row r="1038" spans="1:9" x14ac:dyDescent="0.25">
      <c r="A1038" s="1">
        <v>49677</v>
      </c>
      <c r="B1038">
        <f t="shared" si="16"/>
        <v>53.47249999999994</v>
      </c>
      <c r="C1038" t="s">
        <v>13</v>
      </c>
      <c r="D1038">
        <v>17.3</v>
      </c>
      <c r="E1038">
        <v>1.1000000000000001</v>
      </c>
      <c r="F1038">
        <f>IF(martianeum4[[#This Row],[zawartosc '[%']]]&gt;=1,martianeum4[[#This Row],[masa '[kg']]]*martianeum4[[#This Row],[zawartosc '[%']]]*0.01,0)</f>
        <v>0.19030000000000002</v>
      </c>
      <c r="G1038">
        <f>martianeum4[[#This Row],[stan_magazynu '[kg']]]+martianeum4[[#This Row],[ile_kg_materiału_z_ładunku]]</f>
        <v>53.66279999999994</v>
      </c>
      <c r="H1038">
        <f>IF(martianeum4[[#This Row],[stan_po_wydobyciu_z_ładunku]]&gt;=100,100,0)</f>
        <v>0</v>
      </c>
      <c r="I1038">
        <f>martianeum4[[#This Row],[stan_po_wydobyciu_z_ładunku]]-martianeum4[[#This Row],[ile_zabiera_na_orbite]]</f>
        <v>53.66279999999994</v>
      </c>
    </row>
    <row r="1039" spans="1:9" x14ac:dyDescent="0.25">
      <c r="A1039" s="1">
        <v>49678</v>
      </c>
      <c r="B1039">
        <f t="shared" si="16"/>
        <v>53.66279999999994</v>
      </c>
      <c r="C1039" t="s">
        <v>17</v>
      </c>
      <c r="D1039">
        <v>23.7</v>
      </c>
      <c r="E1039">
        <v>5.9</v>
      </c>
      <c r="F1039">
        <f>IF(martianeum4[[#This Row],[zawartosc '[%']]]&gt;=1,martianeum4[[#This Row],[masa '[kg']]]*martianeum4[[#This Row],[zawartosc '[%']]]*0.01,0)</f>
        <v>1.3983000000000001</v>
      </c>
      <c r="G1039">
        <f>martianeum4[[#This Row],[stan_magazynu '[kg']]]+martianeum4[[#This Row],[ile_kg_materiału_z_ładunku]]</f>
        <v>55.061099999999939</v>
      </c>
      <c r="H1039">
        <f>IF(martianeum4[[#This Row],[stan_po_wydobyciu_z_ładunku]]&gt;=100,100,0)</f>
        <v>0</v>
      </c>
      <c r="I1039">
        <f>martianeum4[[#This Row],[stan_po_wydobyciu_z_ładunku]]-martianeum4[[#This Row],[ile_zabiera_na_orbite]]</f>
        <v>55.061099999999939</v>
      </c>
    </row>
    <row r="1040" spans="1:9" x14ac:dyDescent="0.25">
      <c r="A1040" s="1">
        <v>49679</v>
      </c>
      <c r="B1040">
        <f t="shared" si="16"/>
        <v>55.061099999999939</v>
      </c>
      <c r="C1040" t="s">
        <v>33</v>
      </c>
      <c r="D1040">
        <v>26.3</v>
      </c>
      <c r="E1040">
        <v>0</v>
      </c>
      <c r="F1040">
        <f>IF(martianeum4[[#This Row],[zawartosc '[%']]]&gt;=1,martianeum4[[#This Row],[masa '[kg']]]*martianeum4[[#This Row],[zawartosc '[%']]]*0.01,0)</f>
        <v>0</v>
      </c>
      <c r="G1040">
        <f>martianeum4[[#This Row],[stan_magazynu '[kg']]]+martianeum4[[#This Row],[ile_kg_materiału_z_ładunku]]</f>
        <v>55.061099999999939</v>
      </c>
      <c r="H1040">
        <f>IF(martianeum4[[#This Row],[stan_po_wydobyciu_z_ładunku]]&gt;=100,100,0)</f>
        <v>0</v>
      </c>
      <c r="I1040">
        <f>martianeum4[[#This Row],[stan_po_wydobyciu_z_ładunku]]-martianeum4[[#This Row],[ile_zabiera_na_orbite]]</f>
        <v>55.061099999999939</v>
      </c>
    </row>
    <row r="1041" spans="1:9" x14ac:dyDescent="0.25">
      <c r="A1041" s="1">
        <v>49680</v>
      </c>
      <c r="B1041">
        <f t="shared" si="16"/>
        <v>55.061099999999939</v>
      </c>
      <c r="C1041" t="s">
        <v>15</v>
      </c>
      <c r="D1041">
        <v>16.399999999999999</v>
      </c>
      <c r="E1041">
        <v>0</v>
      </c>
      <c r="F1041">
        <f>IF(martianeum4[[#This Row],[zawartosc '[%']]]&gt;=1,martianeum4[[#This Row],[masa '[kg']]]*martianeum4[[#This Row],[zawartosc '[%']]]*0.01,0)</f>
        <v>0</v>
      </c>
      <c r="G1041">
        <f>martianeum4[[#This Row],[stan_magazynu '[kg']]]+martianeum4[[#This Row],[ile_kg_materiału_z_ładunku]]</f>
        <v>55.061099999999939</v>
      </c>
      <c r="H1041">
        <f>IF(martianeum4[[#This Row],[stan_po_wydobyciu_z_ładunku]]&gt;=100,100,0)</f>
        <v>0</v>
      </c>
      <c r="I1041">
        <f>martianeum4[[#This Row],[stan_po_wydobyciu_z_ładunku]]-martianeum4[[#This Row],[ile_zabiera_na_orbite]]</f>
        <v>55.061099999999939</v>
      </c>
    </row>
    <row r="1042" spans="1:9" x14ac:dyDescent="0.25">
      <c r="A1042" s="1">
        <v>49681</v>
      </c>
      <c r="B1042">
        <f t="shared" si="16"/>
        <v>55.061099999999939</v>
      </c>
      <c r="C1042" t="s">
        <v>9</v>
      </c>
      <c r="D1042">
        <v>13</v>
      </c>
      <c r="E1042">
        <v>0</v>
      </c>
      <c r="F1042">
        <f>IF(martianeum4[[#This Row],[zawartosc '[%']]]&gt;=1,martianeum4[[#This Row],[masa '[kg']]]*martianeum4[[#This Row],[zawartosc '[%']]]*0.01,0)</f>
        <v>0</v>
      </c>
      <c r="G1042">
        <f>martianeum4[[#This Row],[stan_magazynu '[kg']]]+martianeum4[[#This Row],[ile_kg_materiału_z_ładunku]]</f>
        <v>55.061099999999939</v>
      </c>
      <c r="H1042">
        <f>IF(martianeum4[[#This Row],[stan_po_wydobyciu_z_ładunku]]&gt;=100,100,0)</f>
        <v>0</v>
      </c>
      <c r="I1042">
        <f>martianeum4[[#This Row],[stan_po_wydobyciu_z_ładunku]]-martianeum4[[#This Row],[ile_zabiera_na_orbite]]</f>
        <v>55.061099999999939</v>
      </c>
    </row>
    <row r="1043" spans="1:9" x14ac:dyDescent="0.25">
      <c r="A1043" s="1">
        <v>49682</v>
      </c>
      <c r="B1043">
        <f t="shared" si="16"/>
        <v>55.061099999999939</v>
      </c>
      <c r="C1043" t="s">
        <v>11</v>
      </c>
      <c r="D1043">
        <v>28.6</v>
      </c>
      <c r="E1043">
        <v>1</v>
      </c>
      <c r="F1043">
        <f>IF(martianeum4[[#This Row],[zawartosc '[%']]]&gt;=1,martianeum4[[#This Row],[masa '[kg']]]*martianeum4[[#This Row],[zawartosc '[%']]]*0.01,0)</f>
        <v>0.28600000000000003</v>
      </c>
      <c r="G1043">
        <f>martianeum4[[#This Row],[stan_magazynu '[kg']]]+martianeum4[[#This Row],[ile_kg_materiału_z_ładunku]]</f>
        <v>55.347099999999941</v>
      </c>
      <c r="H1043">
        <f>IF(martianeum4[[#This Row],[stan_po_wydobyciu_z_ładunku]]&gt;=100,100,0)</f>
        <v>0</v>
      </c>
      <c r="I1043">
        <f>martianeum4[[#This Row],[stan_po_wydobyciu_z_ładunku]]-martianeum4[[#This Row],[ile_zabiera_na_orbite]]</f>
        <v>55.347099999999941</v>
      </c>
    </row>
    <row r="1044" spans="1:9" x14ac:dyDescent="0.25">
      <c r="A1044" s="1">
        <v>49683</v>
      </c>
      <c r="B1044">
        <f t="shared" si="16"/>
        <v>55.347099999999941</v>
      </c>
      <c r="C1044" t="s">
        <v>10</v>
      </c>
      <c r="D1044">
        <v>11.1</v>
      </c>
      <c r="E1044">
        <v>2.4</v>
      </c>
      <c r="F1044">
        <f>IF(martianeum4[[#This Row],[zawartosc '[%']]]&gt;=1,martianeum4[[#This Row],[masa '[kg']]]*martianeum4[[#This Row],[zawartosc '[%']]]*0.01,0)</f>
        <v>0.26639999999999997</v>
      </c>
      <c r="G1044">
        <f>martianeum4[[#This Row],[stan_magazynu '[kg']]]+martianeum4[[#This Row],[ile_kg_materiału_z_ładunku]]</f>
        <v>55.613499999999938</v>
      </c>
      <c r="H1044">
        <f>IF(martianeum4[[#This Row],[stan_po_wydobyciu_z_ładunku]]&gt;=100,100,0)</f>
        <v>0</v>
      </c>
      <c r="I1044">
        <f>martianeum4[[#This Row],[stan_po_wydobyciu_z_ładunku]]-martianeum4[[#This Row],[ile_zabiera_na_orbite]]</f>
        <v>55.613499999999938</v>
      </c>
    </row>
    <row r="1045" spans="1:9" x14ac:dyDescent="0.25">
      <c r="A1045" s="1">
        <v>49684</v>
      </c>
      <c r="B1045">
        <f t="shared" si="16"/>
        <v>55.613499999999938</v>
      </c>
      <c r="C1045" t="s">
        <v>24</v>
      </c>
      <c r="D1045">
        <v>12.9</v>
      </c>
      <c r="E1045">
        <v>2.9</v>
      </c>
      <c r="F1045">
        <f>IF(martianeum4[[#This Row],[zawartosc '[%']]]&gt;=1,martianeum4[[#This Row],[masa '[kg']]]*martianeum4[[#This Row],[zawartosc '[%']]]*0.01,0)</f>
        <v>0.37409999999999999</v>
      </c>
      <c r="G1045">
        <f>martianeum4[[#This Row],[stan_magazynu '[kg']]]+martianeum4[[#This Row],[ile_kg_materiału_z_ładunku]]</f>
        <v>55.987599999999937</v>
      </c>
      <c r="H1045">
        <f>IF(martianeum4[[#This Row],[stan_po_wydobyciu_z_ładunku]]&gt;=100,100,0)</f>
        <v>0</v>
      </c>
      <c r="I1045">
        <f>martianeum4[[#This Row],[stan_po_wydobyciu_z_ładunku]]-martianeum4[[#This Row],[ile_zabiera_na_orbite]]</f>
        <v>55.987599999999937</v>
      </c>
    </row>
    <row r="1046" spans="1:9" x14ac:dyDescent="0.25">
      <c r="A1046" s="1">
        <v>49685</v>
      </c>
      <c r="B1046">
        <f t="shared" si="16"/>
        <v>55.987599999999937</v>
      </c>
      <c r="C1046" t="s">
        <v>30</v>
      </c>
      <c r="D1046">
        <v>28.4</v>
      </c>
      <c r="E1046">
        <v>0.9</v>
      </c>
      <c r="F1046">
        <f>IF(martianeum4[[#This Row],[zawartosc '[%']]]&gt;=1,martianeum4[[#This Row],[masa '[kg']]]*martianeum4[[#This Row],[zawartosc '[%']]]*0.01,0)</f>
        <v>0</v>
      </c>
      <c r="G1046">
        <f>martianeum4[[#This Row],[stan_magazynu '[kg']]]+martianeum4[[#This Row],[ile_kg_materiału_z_ładunku]]</f>
        <v>55.987599999999937</v>
      </c>
      <c r="H1046">
        <f>IF(martianeum4[[#This Row],[stan_po_wydobyciu_z_ładunku]]&gt;=100,100,0)</f>
        <v>0</v>
      </c>
      <c r="I1046">
        <f>martianeum4[[#This Row],[stan_po_wydobyciu_z_ładunku]]-martianeum4[[#This Row],[ile_zabiera_na_orbite]]</f>
        <v>55.987599999999937</v>
      </c>
    </row>
    <row r="1047" spans="1:9" x14ac:dyDescent="0.25">
      <c r="A1047" s="1">
        <v>49686</v>
      </c>
      <c r="B1047">
        <f t="shared" si="16"/>
        <v>55.987599999999937</v>
      </c>
      <c r="C1047" t="s">
        <v>19</v>
      </c>
      <c r="D1047">
        <v>21.8</v>
      </c>
      <c r="E1047">
        <v>3.4</v>
      </c>
      <c r="F1047">
        <f>IF(martianeum4[[#This Row],[zawartosc '[%']]]&gt;=1,martianeum4[[#This Row],[masa '[kg']]]*martianeum4[[#This Row],[zawartosc '[%']]]*0.01,0)</f>
        <v>0.74120000000000008</v>
      </c>
      <c r="G1047">
        <f>martianeum4[[#This Row],[stan_magazynu '[kg']]]+martianeum4[[#This Row],[ile_kg_materiału_z_ładunku]]</f>
        <v>56.728799999999936</v>
      </c>
      <c r="H1047">
        <f>IF(martianeum4[[#This Row],[stan_po_wydobyciu_z_ładunku]]&gt;=100,100,0)</f>
        <v>0</v>
      </c>
      <c r="I1047">
        <f>martianeum4[[#This Row],[stan_po_wydobyciu_z_ładunku]]-martianeum4[[#This Row],[ile_zabiera_na_orbite]]</f>
        <v>56.728799999999936</v>
      </c>
    </row>
    <row r="1048" spans="1:9" x14ac:dyDescent="0.25">
      <c r="A1048" s="1">
        <v>49687</v>
      </c>
      <c r="B1048">
        <f t="shared" si="16"/>
        <v>56.728799999999936</v>
      </c>
      <c r="C1048" t="s">
        <v>6</v>
      </c>
      <c r="D1048">
        <v>20.8</v>
      </c>
      <c r="E1048">
        <v>11.8</v>
      </c>
      <c r="F1048">
        <f>IF(martianeum4[[#This Row],[zawartosc '[%']]]&gt;=1,martianeum4[[#This Row],[masa '[kg']]]*martianeum4[[#This Row],[zawartosc '[%']]]*0.01,0)</f>
        <v>2.4544000000000001</v>
      </c>
      <c r="G1048">
        <f>martianeum4[[#This Row],[stan_magazynu '[kg']]]+martianeum4[[#This Row],[ile_kg_materiału_z_ładunku]]</f>
        <v>59.183199999999935</v>
      </c>
      <c r="H1048">
        <f>IF(martianeum4[[#This Row],[stan_po_wydobyciu_z_ładunku]]&gt;=100,100,0)</f>
        <v>0</v>
      </c>
      <c r="I1048">
        <f>martianeum4[[#This Row],[stan_po_wydobyciu_z_ładunku]]-martianeum4[[#This Row],[ile_zabiera_na_orbite]]</f>
        <v>59.183199999999935</v>
      </c>
    </row>
    <row r="1049" spans="1:9" x14ac:dyDescent="0.25">
      <c r="A1049" s="1">
        <v>49688</v>
      </c>
      <c r="B1049">
        <f t="shared" si="16"/>
        <v>59.183199999999935</v>
      </c>
      <c r="C1049" t="s">
        <v>13</v>
      </c>
      <c r="D1049">
        <v>17.399999999999999</v>
      </c>
      <c r="E1049">
        <v>0</v>
      </c>
      <c r="F1049">
        <f>IF(martianeum4[[#This Row],[zawartosc '[%']]]&gt;=1,martianeum4[[#This Row],[masa '[kg']]]*martianeum4[[#This Row],[zawartosc '[%']]]*0.01,0)</f>
        <v>0</v>
      </c>
      <c r="G1049">
        <f>martianeum4[[#This Row],[stan_magazynu '[kg']]]+martianeum4[[#This Row],[ile_kg_materiału_z_ładunku]]</f>
        <v>59.183199999999935</v>
      </c>
      <c r="H1049">
        <f>IF(martianeum4[[#This Row],[stan_po_wydobyciu_z_ładunku]]&gt;=100,100,0)</f>
        <v>0</v>
      </c>
      <c r="I1049">
        <f>martianeum4[[#This Row],[stan_po_wydobyciu_z_ładunku]]-martianeum4[[#This Row],[ile_zabiera_na_orbite]]</f>
        <v>59.183199999999935</v>
      </c>
    </row>
    <row r="1050" spans="1:9" x14ac:dyDescent="0.25">
      <c r="A1050" s="1">
        <v>49689</v>
      </c>
      <c r="B1050">
        <f t="shared" si="16"/>
        <v>59.183199999999935</v>
      </c>
      <c r="C1050" t="s">
        <v>6</v>
      </c>
      <c r="D1050">
        <v>24.8</v>
      </c>
      <c r="E1050">
        <v>0</v>
      </c>
      <c r="F1050">
        <f>IF(martianeum4[[#This Row],[zawartosc '[%']]]&gt;=1,martianeum4[[#This Row],[masa '[kg']]]*martianeum4[[#This Row],[zawartosc '[%']]]*0.01,0)</f>
        <v>0</v>
      </c>
      <c r="G1050">
        <f>martianeum4[[#This Row],[stan_magazynu '[kg']]]+martianeum4[[#This Row],[ile_kg_materiału_z_ładunku]]</f>
        <v>59.183199999999935</v>
      </c>
      <c r="H1050">
        <f>IF(martianeum4[[#This Row],[stan_po_wydobyciu_z_ładunku]]&gt;=100,100,0)</f>
        <v>0</v>
      </c>
      <c r="I1050">
        <f>martianeum4[[#This Row],[stan_po_wydobyciu_z_ładunku]]-martianeum4[[#This Row],[ile_zabiera_na_orbite]]</f>
        <v>59.183199999999935</v>
      </c>
    </row>
    <row r="1051" spans="1:9" x14ac:dyDescent="0.25">
      <c r="A1051" s="1">
        <v>49690</v>
      </c>
      <c r="B1051">
        <f t="shared" si="16"/>
        <v>59.183199999999935</v>
      </c>
      <c r="C1051" t="s">
        <v>9</v>
      </c>
      <c r="D1051">
        <v>12.9</v>
      </c>
      <c r="E1051">
        <v>0</v>
      </c>
      <c r="F1051">
        <f>IF(martianeum4[[#This Row],[zawartosc '[%']]]&gt;=1,martianeum4[[#This Row],[masa '[kg']]]*martianeum4[[#This Row],[zawartosc '[%']]]*0.01,0)</f>
        <v>0</v>
      </c>
      <c r="G1051">
        <f>martianeum4[[#This Row],[stan_magazynu '[kg']]]+martianeum4[[#This Row],[ile_kg_materiału_z_ładunku]]</f>
        <v>59.183199999999935</v>
      </c>
      <c r="H1051">
        <f>IF(martianeum4[[#This Row],[stan_po_wydobyciu_z_ładunku]]&gt;=100,100,0)</f>
        <v>0</v>
      </c>
      <c r="I1051">
        <f>martianeum4[[#This Row],[stan_po_wydobyciu_z_ładunku]]-martianeum4[[#This Row],[ile_zabiera_na_orbite]]</f>
        <v>59.183199999999935</v>
      </c>
    </row>
    <row r="1052" spans="1:9" x14ac:dyDescent="0.25">
      <c r="A1052" s="1">
        <v>49691</v>
      </c>
      <c r="B1052">
        <f t="shared" si="16"/>
        <v>59.183199999999935</v>
      </c>
      <c r="C1052" t="s">
        <v>17</v>
      </c>
      <c r="D1052">
        <v>25.9</v>
      </c>
      <c r="E1052">
        <v>0</v>
      </c>
      <c r="F1052">
        <f>IF(martianeum4[[#This Row],[zawartosc '[%']]]&gt;=1,martianeum4[[#This Row],[masa '[kg']]]*martianeum4[[#This Row],[zawartosc '[%']]]*0.01,0)</f>
        <v>0</v>
      </c>
      <c r="G1052">
        <f>martianeum4[[#This Row],[stan_magazynu '[kg']]]+martianeum4[[#This Row],[ile_kg_materiału_z_ładunku]]</f>
        <v>59.183199999999935</v>
      </c>
      <c r="H1052">
        <f>IF(martianeum4[[#This Row],[stan_po_wydobyciu_z_ładunku]]&gt;=100,100,0)</f>
        <v>0</v>
      </c>
      <c r="I1052">
        <f>martianeum4[[#This Row],[stan_po_wydobyciu_z_ładunku]]-martianeum4[[#This Row],[ile_zabiera_na_orbite]]</f>
        <v>59.183199999999935</v>
      </c>
    </row>
    <row r="1053" spans="1:9" x14ac:dyDescent="0.25">
      <c r="A1053" s="1">
        <v>49692</v>
      </c>
      <c r="B1053">
        <f t="shared" si="16"/>
        <v>59.183199999999935</v>
      </c>
      <c r="C1053" t="s">
        <v>10</v>
      </c>
      <c r="D1053">
        <v>11.5</v>
      </c>
      <c r="E1053">
        <v>23.2</v>
      </c>
      <c r="F1053">
        <f>IF(martianeum4[[#This Row],[zawartosc '[%']]]&gt;=1,martianeum4[[#This Row],[masa '[kg']]]*martianeum4[[#This Row],[zawartosc '[%']]]*0.01,0)</f>
        <v>2.6680000000000001</v>
      </c>
      <c r="G1053">
        <f>martianeum4[[#This Row],[stan_magazynu '[kg']]]+martianeum4[[#This Row],[ile_kg_materiału_z_ładunku]]</f>
        <v>61.851199999999935</v>
      </c>
      <c r="H1053">
        <f>IF(martianeum4[[#This Row],[stan_po_wydobyciu_z_ładunku]]&gt;=100,100,0)</f>
        <v>0</v>
      </c>
      <c r="I1053">
        <f>martianeum4[[#This Row],[stan_po_wydobyciu_z_ładunku]]-martianeum4[[#This Row],[ile_zabiera_na_orbite]]</f>
        <v>61.851199999999935</v>
      </c>
    </row>
    <row r="1054" spans="1:9" x14ac:dyDescent="0.25">
      <c r="A1054" s="1">
        <v>49693</v>
      </c>
      <c r="B1054">
        <f t="shared" si="16"/>
        <v>61.851199999999935</v>
      </c>
      <c r="C1054" t="s">
        <v>20</v>
      </c>
      <c r="D1054">
        <v>25.5</v>
      </c>
      <c r="E1054">
        <v>0</v>
      </c>
      <c r="F1054">
        <f>IF(martianeum4[[#This Row],[zawartosc '[%']]]&gt;=1,martianeum4[[#This Row],[masa '[kg']]]*martianeum4[[#This Row],[zawartosc '[%']]]*0.01,0)</f>
        <v>0</v>
      </c>
      <c r="G1054">
        <f>martianeum4[[#This Row],[stan_magazynu '[kg']]]+martianeum4[[#This Row],[ile_kg_materiału_z_ładunku]]</f>
        <v>61.851199999999935</v>
      </c>
      <c r="H1054">
        <f>IF(martianeum4[[#This Row],[stan_po_wydobyciu_z_ładunku]]&gt;=100,100,0)</f>
        <v>0</v>
      </c>
      <c r="I1054">
        <f>martianeum4[[#This Row],[stan_po_wydobyciu_z_ładunku]]-martianeum4[[#This Row],[ile_zabiera_na_orbite]]</f>
        <v>61.851199999999935</v>
      </c>
    </row>
    <row r="1055" spans="1:9" x14ac:dyDescent="0.25">
      <c r="A1055" s="1">
        <v>49694</v>
      </c>
      <c r="B1055">
        <f t="shared" si="16"/>
        <v>61.851199999999935</v>
      </c>
      <c r="C1055" t="s">
        <v>33</v>
      </c>
      <c r="D1055">
        <v>22.6</v>
      </c>
      <c r="E1055">
        <v>2.2000000000000002</v>
      </c>
      <c r="F1055">
        <f>IF(martianeum4[[#This Row],[zawartosc '[%']]]&gt;=1,martianeum4[[#This Row],[masa '[kg']]]*martianeum4[[#This Row],[zawartosc '[%']]]*0.01,0)</f>
        <v>0.49720000000000009</v>
      </c>
      <c r="G1055">
        <f>martianeum4[[#This Row],[stan_magazynu '[kg']]]+martianeum4[[#This Row],[ile_kg_materiału_z_ładunku]]</f>
        <v>62.348399999999934</v>
      </c>
      <c r="H1055">
        <f>IF(martianeum4[[#This Row],[stan_po_wydobyciu_z_ładunku]]&gt;=100,100,0)</f>
        <v>0</v>
      </c>
      <c r="I1055">
        <f>martianeum4[[#This Row],[stan_po_wydobyciu_z_ładunku]]-martianeum4[[#This Row],[ile_zabiera_na_orbite]]</f>
        <v>62.348399999999934</v>
      </c>
    </row>
    <row r="1056" spans="1:9" x14ac:dyDescent="0.25">
      <c r="A1056" s="1">
        <v>49695</v>
      </c>
      <c r="B1056">
        <f t="shared" si="16"/>
        <v>62.348399999999934</v>
      </c>
      <c r="C1056" t="s">
        <v>10</v>
      </c>
      <c r="D1056">
        <v>14.2</v>
      </c>
      <c r="E1056">
        <v>0</v>
      </c>
      <c r="F1056">
        <f>IF(martianeum4[[#This Row],[zawartosc '[%']]]&gt;=1,martianeum4[[#This Row],[masa '[kg']]]*martianeum4[[#This Row],[zawartosc '[%']]]*0.01,0)</f>
        <v>0</v>
      </c>
      <c r="G1056">
        <f>martianeum4[[#This Row],[stan_magazynu '[kg']]]+martianeum4[[#This Row],[ile_kg_materiału_z_ładunku]]</f>
        <v>62.348399999999934</v>
      </c>
      <c r="H1056">
        <f>IF(martianeum4[[#This Row],[stan_po_wydobyciu_z_ładunku]]&gt;=100,100,0)</f>
        <v>0</v>
      </c>
      <c r="I1056">
        <f>martianeum4[[#This Row],[stan_po_wydobyciu_z_ładunku]]-martianeum4[[#This Row],[ile_zabiera_na_orbite]]</f>
        <v>62.348399999999934</v>
      </c>
    </row>
    <row r="1057" spans="1:9" x14ac:dyDescent="0.25">
      <c r="A1057" s="1">
        <v>49696</v>
      </c>
      <c r="B1057">
        <f t="shared" si="16"/>
        <v>62.348399999999934</v>
      </c>
      <c r="C1057" t="s">
        <v>13</v>
      </c>
      <c r="D1057">
        <v>26.9</v>
      </c>
      <c r="E1057">
        <v>9.1999999999999993</v>
      </c>
      <c r="F1057">
        <f>IF(martianeum4[[#This Row],[zawartosc '[%']]]&gt;=1,martianeum4[[#This Row],[masa '[kg']]]*martianeum4[[#This Row],[zawartosc '[%']]]*0.01,0)</f>
        <v>2.4747999999999997</v>
      </c>
      <c r="G1057">
        <f>martianeum4[[#This Row],[stan_magazynu '[kg']]]+martianeum4[[#This Row],[ile_kg_materiału_z_ładunku]]</f>
        <v>64.823199999999929</v>
      </c>
      <c r="H1057">
        <f>IF(martianeum4[[#This Row],[stan_po_wydobyciu_z_ładunku]]&gt;=100,100,0)</f>
        <v>0</v>
      </c>
      <c r="I1057">
        <f>martianeum4[[#This Row],[stan_po_wydobyciu_z_ładunku]]-martianeum4[[#This Row],[ile_zabiera_na_orbite]]</f>
        <v>64.823199999999929</v>
      </c>
    </row>
    <row r="1058" spans="1:9" x14ac:dyDescent="0.25">
      <c r="A1058" s="1">
        <v>49697</v>
      </c>
      <c r="B1058">
        <f t="shared" si="16"/>
        <v>64.823199999999929</v>
      </c>
      <c r="C1058" t="s">
        <v>19</v>
      </c>
      <c r="D1058">
        <v>30</v>
      </c>
      <c r="E1058">
        <v>32.299999999999997</v>
      </c>
      <c r="F1058">
        <f>IF(martianeum4[[#This Row],[zawartosc '[%']]]&gt;=1,martianeum4[[#This Row],[masa '[kg']]]*martianeum4[[#This Row],[zawartosc '[%']]]*0.01,0)</f>
        <v>9.69</v>
      </c>
      <c r="G1058">
        <f>martianeum4[[#This Row],[stan_magazynu '[kg']]]+martianeum4[[#This Row],[ile_kg_materiału_z_ładunku]]</f>
        <v>74.513199999999927</v>
      </c>
      <c r="H1058">
        <f>IF(martianeum4[[#This Row],[stan_po_wydobyciu_z_ładunku]]&gt;=100,100,0)</f>
        <v>0</v>
      </c>
      <c r="I1058">
        <f>martianeum4[[#This Row],[stan_po_wydobyciu_z_ładunku]]-martianeum4[[#This Row],[ile_zabiera_na_orbite]]</f>
        <v>74.513199999999927</v>
      </c>
    </row>
    <row r="1059" spans="1:9" x14ac:dyDescent="0.25">
      <c r="A1059" s="1">
        <v>49698</v>
      </c>
      <c r="B1059">
        <f t="shared" si="16"/>
        <v>74.513199999999927</v>
      </c>
      <c r="C1059" t="s">
        <v>27</v>
      </c>
      <c r="D1059">
        <v>16.2</v>
      </c>
      <c r="E1059">
        <v>5.2</v>
      </c>
      <c r="F1059">
        <f>IF(martianeum4[[#This Row],[zawartosc '[%']]]&gt;=1,martianeum4[[#This Row],[masa '[kg']]]*martianeum4[[#This Row],[zawartosc '[%']]]*0.01,0)</f>
        <v>0.84239999999999993</v>
      </c>
      <c r="G1059">
        <f>martianeum4[[#This Row],[stan_magazynu '[kg']]]+martianeum4[[#This Row],[ile_kg_materiału_z_ładunku]]</f>
        <v>75.355599999999924</v>
      </c>
      <c r="H1059">
        <f>IF(martianeum4[[#This Row],[stan_po_wydobyciu_z_ładunku]]&gt;=100,100,0)</f>
        <v>0</v>
      </c>
      <c r="I1059">
        <f>martianeum4[[#This Row],[stan_po_wydobyciu_z_ładunku]]-martianeum4[[#This Row],[ile_zabiera_na_orbite]]</f>
        <v>75.355599999999924</v>
      </c>
    </row>
    <row r="1060" spans="1:9" x14ac:dyDescent="0.25">
      <c r="A1060" s="1">
        <v>49699</v>
      </c>
      <c r="B1060">
        <f t="shared" si="16"/>
        <v>75.355599999999924</v>
      </c>
      <c r="C1060" t="s">
        <v>11</v>
      </c>
      <c r="D1060">
        <v>12.2</v>
      </c>
      <c r="E1060">
        <v>0</v>
      </c>
      <c r="F1060">
        <f>IF(martianeum4[[#This Row],[zawartosc '[%']]]&gt;=1,martianeum4[[#This Row],[masa '[kg']]]*martianeum4[[#This Row],[zawartosc '[%']]]*0.01,0)</f>
        <v>0</v>
      </c>
      <c r="G1060">
        <f>martianeum4[[#This Row],[stan_magazynu '[kg']]]+martianeum4[[#This Row],[ile_kg_materiału_z_ładunku]]</f>
        <v>75.355599999999924</v>
      </c>
      <c r="H1060">
        <f>IF(martianeum4[[#This Row],[stan_po_wydobyciu_z_ładunku]]&gt;=100,100,0)</f>
        <v>0</v>
      </c>
      <c r="I1060">
        <f>martianeum4[[#This Row],[stan_po_wydobyciu_z_ładunku]]-martianeum4[[#This Row],[ile_zabiera_na_orbite]]</f>
        <v>75.355599999999924</v>
      </c>
    </row>
    <row r="1061" spans="1:9" x14ac:dyDescent="0.25">
      <c r="A1061" s="1">
        <v>49700</v>
      </c>
      <c r="B1061">
        <f t="shared" si="16"/>
        <v>75.355599999999924</v>
      </c>
      <c r="C1061" t="s">
        <v>15</v>
      </c>
      <c r="D1061">
        <v>28.7</v>
      </c>
      <c r="E1061">
        <v>0.5</v>
      </c>
      <c r="F1061">
        <f>IF(martianeum4[[#This Row],[zawartosc '[%']]]&gt;=1,martianeum4[[#This Row],[masa '[kg']]]*martianeum4[[#This Row],[zawartosc '[%']]]*0.01,0)</f>
        <v>0</v>
      </c>
      <c r="G1061">
        <f>martianeum4[[#This Row],[stan_magazynu '[kg']]]+martianeum4[[#This Row],[ile_kg_materiału_z_ładunku]]</f>
        <v>75.355599999999924</v>
      </c>
      <c r="H1061">
        <f>IF(martianeum4[[#This Row],[stan_po_wydobyciu_z_ładunku]]&gt;=100,100,0)</f>
        <v>0</v>
      </c>
      <c r="I1061">
        <f>martianeum4[[#This Row],[stan_po_wydobyciu_z_ładunku]]-martianeum4[[#This Row],[ile_zabiera_na_orbite]]</f>
        <v>75.355599999999924</v>
      </c>
    </row>
    <row r="1062" spans="1:9" x14ac:dyDescent="0.25">
      <c r="A1062" s="1">
        <v>49701</v>
      </c>
      <c r="B1062">
        <f t="shared" si="16"/>
        <v>75.355599999999924</v>
      </c>
      <c r="C1062" t="s">
        <v>6</v>
      </c>
      <c r="D1062">
        <v>23.3</v>
      </c>
      <c r="E1062">
        <v>11.1</v>
      </c>
      <c r="F1062">
        <f>IF(martianeum4[[#This Row],[zawartosc '[%']]]&gt;=1,martianeum4[[#This Row],[masa '[kg']]]*martianeum4[[#This Row],[zawartosc '[%']]]*0.01,0)</f>
        <v>2.5863</v>
      </c>
      <c r="G1062">
        <f>martianeum4[[#This Row],[stan_magazynu '[kg']]]+martianeum4[[#This Row],[ile_kg_materiału_z_ładunku]]</f>
        <v>77.941899999999919</v>
      </c>
      <c r="H1062">
        <f>IF(martianeum4[[#This Row],[stan_po_wydobyciu_z_ładunku]]&gt;=100,100,0)</f>
        <v>0</v>
      </c>
      <c r="I1062">
        <f>martianeum4[[#This Row],[stan_po_wydobyciu_z_ładunku]]-martianeum4[[#This Row],[ile_zabiera_na_orbite]]</f>
        <v>77.941899999999919</v>
      </c>
    </row>
    <row r="1063" spans="1:9" x14ac:dyDescent="0.25">
      <c r="A1063" s="1">
        <v>49702</v>
      </c>
      <c r="B1063">
        <f t="shared" si="16"/>
        <v>77.941899999999919</v>
      </c>
      <c r="C1063" t="s">
        <v>15</v>
      </c>
      <c r="D1063">
        <v>30</v>
      </c>
      <c r="E1063">
        <v>16.100000000000001</v>
      </c>
      <c r="F1063">
        <f>IF(martianeum4[[#This Row],[zawartosc '[%']]]&gt;=1,martianeum4[[#This Row],[masa '[kg']]]*martianeum4[[#This Row],[zawartosc '[%']]]*0.01,0)</f>
        <v>4.830000000000001</v>
      </c>
      <c r="G1063">
        <f>martianeum4[[#This Row],[stan_magazynu '[kg']]]+martianeum4[[#This Row],[ile_kg_materiału_z_ładunku]]</f>
        <v>82.771899999999917</v>
      </c>
      <c r="H1063">
        <f>IF(martianeum4[[#This Row],[stan_po_wydobyciu_z_ładunku]]&gt;=100,100,0)</f>
        <v>0</v>
      </c>
      <c r="I1063">
        <f>martianeum4[[#This Row],[stan_po_wydobyciu_z_ładunku]]-martianeum4[[#This Row],[ile_zabiera_na_orbite]]</f>
        <v>82.771899999999917</v>
      </c>
    </row>
    <row r="1064" spans="1:9" x14ac:dyDescent="0.25">
      <c r="A1064" s="1">
        <v>49703</v>
      </c>
      <c r="B1064">
        <f t="shared" si="16"/>
        <v>82.771899999999917</v>
      </c>
      <c r="C1064" t="s">
        <v>18</v>
      </c>
      <c r="D1064">
        <v>16</v>
      </c>
      <c r="E1064">
        <v>9.8000000000000007</v>
      </c>
      <c r="F1064">
        <f>IF(martianeum4[[#This Row],[zawartosc '[%']]]&gt;=1,martianeum4[[#This Row],[masa '[kg']]]*martianeum4[[#This Row],[zawartosc '[%']]]*0.01,0)</f>
        <v>1.5680000000000001</v>
      </c>
      <c r="G1064">
        <f>martianeum4[[#This Row],[stan_magazynu '[kg']]]+martianeum4[[#This Row],[ile_kg_materiału_z_ładunku]]</f>
        <v>84.339899999999915</v>
      </c>
      <c r="H1064">
        <f>IF(martianeum4[[#This Row],[stan_po_wydobyciu_z_ładunku]]&gt;=100,100,0)</f>
        <v>0</v>
      </c>
      <c r="I1064">
        <f>martianeum4[[#This Row],[stan_po_wydobyciu_z_ładunku]]-martianeum4[[#This Row],[ile_zabiera_na_orbite]]</f>
        <v>84.339899999999915</v>
      </c>
    </row>
    <row r="1065" spans="1:9" x14ac:dyDescent="0.25">
      <c r="A1065" s="1">
        <v>49704</v>
      </c>
      <c r="B1065">
        <f t="shared" si="16"/>
        <v>84.339899999999915</v>
      </c>
      <c r="C1065" t="s">
        <v>20</v>
      </c>
      <c r="D1065">
        <v>21.6</v>
      </c>
      <c r="E1065">
        <v>3.4</v>
      </c>
      <c r="F1065">
        <f>IF(martianeum4[[#This Row],[zawartosc '[%']]]&gt;=1,martianeum4[[#This Row],[masa '[kg']]]*martianeum4[[#This Row],[zawartosc '[%']]]*0.01,0)</f>
        <v>0.73439999999999994</v>
      </c>
      <c r="G1065">
        <f>martianeum4[[#This Row],[stan_magazynu '[kg']]]+martianeum4[[#This Row],[ile_kg_materiału_z_ładunku]]</f>
        <v>85.074299999999909</v>
      </c>
      <c r="H1065">
        <f>IF(martianeum4[[#This Row],[stan_po_wydobyciu_z_ładunku]]&gt;=100,100,0)</f>
        <v>0</v>
      </c>
      <c r="I1065">
        <f>martianeum4[[#This Row],[stan_po_wydobyciu_z_ładunku]]-martianeum4[[#This Row],[ile_zabiera_na_orbite]]</f>
        <v>85.074299999999909</v>
      </c>
    </row>
    <row r="1066" spans="1:9" x14ac:dyDescent="0.25">
      <c r="A1066" s="1">
        <v>49705</v>
      </c>
      <c r="B1066">
        <f t="shared" si="16"/>
        <v>85.074299999999909</v>
      </c>
      <c r="C1066" t="s">
        <v>19</v>
      </c>
      <c r="D1066">
        <v>27.9</v>
      </c>
      <c r="E1066">
        <v>4.8</v>
      </c>
      <c r="F1066">
        <f>IF(martianeum4[[#This Row],[zawartosc '[%']]]&gt;=1,martianeum4[[#This Row],[masa '[kg']]]*martianeum4[[#This Row],[zawartosc '[%']]]*0.01,0)</f>
        <v>1.3391999999999999</v>
      </c>
      <c r="G1066">
        <f>martianeum4[[#This Row],[stan_magazynu '[kg']]]+martianeum4[[#This Row],[ile_kg_materiału_z_ładunku]]</f>
        <v>86.413499999999914</v>
      </c>
      <c r="H1066">
        <f>IF(martianeum4[[#This Row],[stan_po_wydobyciu_z_ładunku]]&gt;=100,100,0)</f>
        <v>0</v>
      </c>
      <c r="I1066">
        <f>martianeum4[[#This Row],[stan_po_wydobyciu_z_ładunku]]-martianeum4[[#This Row],[ile_zabiera_na_orbite]]</f>
        <v>86.413499999999914</v>
      </c>
    </row>
    <row r="1067" spans="1:9" x14ac:dyDescent="0.25">
      <c r="A1067" s="1">
        <v>49706</v>
      </c>
      <c r="B1067">
        <f t="shared" si="16"/>
        <v>86.413499999999914</v>
      </c>
      <c r="C1067" t="s">
        <v>13</v>
      </c>
      <c r="D1067">
        <v>17.5</v>
      </c>
      <c r="E1067">
        <v>14.7</v>
      </c>
      <c r="F1067">
        <f>IF(martianeum4[[#This Row],[zawartosc '[%']]]&gt;=1,martianeum4[[#This Row],[masa '[kg']]]*martianeum4[[#This Row],[zawartosc '[%']]]*0.01,0)</f>
        <v>2.5725000000000002</v>
      </c>
      <c r="G1067">
        <f>martianeum4[[#This Row],[stan_magazynu '[kg']]]+martianeum4[[#This Row],[ile_kg_materiału_z_ładunku]]</f>
        <v>88.985999999999919</v>
      </c>
      <c r="H1067">
        <f>IF(martianeum4[[#This Row],[stan_po_wydobyciu_z_ładunku]]&gt;=100,100,0)</f>
        <v>0</v>
      </c>
      <c r="I1067">
        <f>martianeum4[[#This Row],[stan_po_wydobyciu_z_ładunku]]-martianeum4[[#This Row],[ile_zabiera_na_orbite]]</f>
        <v>88.985999999999919</v>
      </c>
    </row>
    <row r="1068" spans="1:9" x14ac:dyDescent="0.25">
      <c r="A1068" s="1">
        <v>49707</v>
      </c>
      <c r="B1068">
        <f t="shared" si="16"/>
        <v>88.985999999999919</v>
      </c>
      <c r="C1068" t="s">
        <v>7</v>
      </c>
      <c r="D1068">
        <v>20.7</v>
      </c>
      <c r="E1068">
        <v>0</v>
      </c>
      <c r="F1068">
        <f>IF(martianeum4[[#This Row],[zawartosc '[%']]]&gt;=1,martianeum4[[#This Row],[masa '[kg']]]*martianeum4[[#This Row],[zawartosc '[%']]]*0.01,0)</f>
        <v>0</v>
      </c>
      <c r="G1068">
        <f>martianeum4[[#This Row],[stan_magazynu '[kg']]]+martianeum4[[#This Row],[ile_kg_materiału_z_ładunku]]</f>
        <v>88.985999999999919</v>
      </c>
      <c r="H1068">
        <f>IF(martianeum4[[#This Row],[stan_po_wydobyciu_z_ładunku]]&gt;=100,100,0)</f>
        <v>0</v>
      </c>
      <c r="I1068">
        <f>martianeum4[[#This Row],[stan_po_wydobyciu_z_ładunku]]-martianeum4[[#This Row],[ile_zabiera_na_orbite]]</f>
        <v>88.985999999999919</v>
      </c>
    </row>
    <row r="1069" spans="1:9" x14ac:dyDescent="0.25">
      <c r="A1069" s="1">
        <v>49708</v>
      </c>
      <c r="B1069">
        <f t="shared" si="16"/>
        <v>88.985999999999919</v>
      </c>
      <c r="C1069" t="s">
        <v>10</v>
      </c>
      <c r="D1069">
        <v>10.8</v>
      </c>
      <c r="E1069">
        <v>36.4</v>
      </c>
      <c r="F1069">
        <f>IF(martianeum4[[#This Row],[zawartosc '[%']]]&gt;=1,martianeum4[[#This Row],[masa '[kg']]]*martianeum4[[#This Row],[zawartosc '[%']]]*0.01,0)</f>
        <v>3.9312</v>
      </c>
      <c r="G1069">
        <f>martianeum4[[#This Row],[stan_magazynu '[kg']]]+martianeum4[[#This Row],[ile_kg_materiału_z_ładunku]]</f>
        <v>92.917199999999923</v>
      </c>
      <c r="H1069">
        <f>IF(martianeum4[[#This Row],[stan_po_wydobyciu_z_ładunku]]&gt;=100,100,0)</f>
        <v>0</v>
      </c>
      <c r="I1069">
        <f>martianeum4[[#This Row],[stan_po_wydobyciu_z_ładunku]]-martianeum4[[#This Row],[ile_zabiera_na_orbite]]</f>
        <v>92.917199999999923</v>
      </c>
    </row>
    <row r="1070" spans="1:9" x14ac:dyDescent="0.25">
      <c r="A1070" s="1">
        <v>49709</v>
      </c>
      <c r="B1070">
        <f t="shared" si="16"/>
        <v>92.917199999999923</v>
      </c>
      <c r="C1070" t="s">
        <v>19</v>
      </c>
      <c r="D1070">
        <v>27.6</v>
      </c>
      <c r="E1070">
        <v>32.799999999999997</v>
      </c>
      <c r="F1070">
        <f>IF(martianeum4[[#This Row],[zawartosc '[%']]]&gt;=1,martianeum4[[#This Row],[masa '[kg']]]*martianeum4[[#This Row],[zawartosc '[%']]]*0.01,0)</f>
        <v>9.0527999999999995</v>
      </c>
      <c r="G1070">
        <f>martianeum4[[#This Row],[stan_magazynu '[kg']]]+martianeum4[[#This Row],[ile_kg_materiału_z_ładunku]]</f>
        <v>101.96999999999993</v>
      </c>
      <c r="H1070">
        <f>IF(martianeum4[[#This Row],[stan_po_wydobyciu_z_ładunku]]&gt;=100,100,0)</f>
        <v>100</v>
      </c>
      <c r="I1070">
        <f>martianeum4[[#This Row],[stan_po_wydobyciu_z_ładunku]]-martianeum4[[#This Row],[ile_zabiera_na_orbite]]</f>
        <v>1.9699999999999278</v>
      </c>
    </row>
    <row r="1071" spans="1:9" x14ac:dyDescent="0.25">
      <c r="A1071" s="1">
        <v>49710</v>
      </c>
      <c r="B1071">
        <f t="shared" si="16"/>
        <v>1.9699999999999278</v>
      </c>
      <c r="C1071" t="s">
        <v>11</v>
      </c>
      <c r="D1071">
        <v>10.8</v>
      </c>
      <c r="E1071">
        <v>11.6</v>
      </c>
      <c r="F1071">
        <f>IF(martianeum4[[#This Row],[zawartosc '[%']]]&gt;=1,martianeum4[[#This Row],[masa '[kg']]]*martianeum4[[#This Row],[zawartosc '[%']]]*0.01,0)</f>
        <v>1.2528000000000001</v>
      </c>
      <c r="G1071">
        <f>martianeum4[[#This Row],[stan_magazynu '[kg']]]+martianeum4[[#This Row],[ile_kg_materiału_z_ładunku]]</f>
        <v>3.2227999999999279</v>
      </c>
      <c r="H1071">
        <f>IF(martianeum4[[#This Row],[stan_po_wydobyciu_z_ładunku]]&gt;=100,100,0)</f>
        <v>0</v>
      </c>
      <c r="I1071">
        <f>martianeum4[[#This Row],[stan_po_wydobyciu_z_ładunku]]-martianeum4[[#This Row],[ile_zabiera_na_orbite]]</f>
        <v>3.2227999999999279</v>
      </c>
    </row>
    <row r="1072" spans="1:9" x14ac:dyDescent="0.25">
      <c r="A1072" s="1">
        <v>49711</v>
      </c>
      <c r="B1072">
        <f t="shared" si="16"/>
        <v>3.2227999999999279</v>
      </c>
      <c r="C1072" t="s">
        <v>17</v>
      </c>
      <c r="D1072">
        <v>13.7</v>
      </c>
      <c r="E1072">
        <v>0</v>
      </c>
      <c r="F1072">
        <f>IF(martianeum4[[#This Row],[zawartosc '[%']]]&gt;=1,martianeum4[[#This Row],[masa '[kg']]]*martianeum4[[#This Row],[zawartosc '[%']]]*0.01,0)</f>
        <v>0</v>
      </c>
      <c r="G1072">
        <f>martianeum4[[#This Row],[stan_magazynu '[kg']]]+martianeum4[[#This Row],[ile_kg_materiału_z_ładunku]]</f>
        <v>3.2227999999999279</v>
      </c>
      <c r="H1072">
        <f>IF(martianeum4[[#This Row],[stan_po_wydobyciu_z_ładunku]]&gt;=100,100,0)</f>
        <v>0</v>
      </c>
      <c r="I1072">
        <f>martianeum4[[#This Row],[stan_po_wydobyciu_z_ładunku]]-martianeum4[[#This Row],[ile_zabiera_na_orbite]]</f>
        <v>3.2227999999999279</v>
      </c>
    </row>
    <row r="1073" spans="1:9" x14ac:dyDescent="0.25">
      <c r="A1073" s="1">
        <v>49712</v>
      </c>
      <c r="B1073">
        <f t="shared" si="16"/>
        <v>3.2227999999999279</v>
      </c>
      <c r="C1073" t="s">
        <v>18</v>
      </c>
      <c r="D1073">
        <v>19.5</v>
      </c>
      <c r="E1073">
        <v>0</v>
      </c>
      <c r="F1073">
        <f>IF(martianeum4[[#This Row],[zawartosc '[%']]]&gt;=1,martianeum4[[#This Row],[masa '[kg']]]*martianeum4[[#This Row],[zawartosc '[%']]]*0.01,0)</f>
        <v>0</v>
      </c>
      <c r="G1073">
        <f>martianeum4[[#This Row],[stan_magazynu '[kg']]]+martianeum4[[#This Row],[ile_kg_materiału_z_ładunku]]</f>
        <v>3.2227999999999279</v>
      </c>
      <c r="H1073">
        <f>IF(martianeum4[[#This Row],[stan_po_wydobyciu_z_ładunku]]&gt;=100,100,0)</f>
        <v>0</v>
      </c>
      <c r="I1073">
        <f>martianeum4[[#This Row],[stan_po_wydobyciu_z_ładunku]]-martianeum4[[#This Row],[ile_zabiera_na_orbite]]</f>
        <v>3.2227999999999279</v>
      </c>
    </row>
    <row r="1074" spans="1:9" x14ac:dyDescent="0.25">
      <c r="A1074" s="1">
        <v>49713</v>
      </c>
      <c r="B1074">
        <f t="shared" si="16"/>
        <v>3.2227999999999279</v>
      </c>
      <c r="C1074" t="s">
        <v>9</v>
      </c>
      <c r="D1074">
        <v>21.6</v>
      </c>
      <c r="E1074">
        <v>11.6</v>
      </c>
      <c r="F1074">
        <f>IF(martianeum4[[#This Row],[zawartosc '[%']]]&gt;=1,martianeum4[[#This Row],[masa '[kg']]]*martianeum4[[#This Row],[zawartosc '[%']]]*0.01,0)</f>
        <v>2.5056000000000003</v>
      </c>
      <c r="G1074">
        <f>martianeum4[[#This Row],[stan_magazynu '[kg']]]+martianeum4[[#This Row],[ile_kg_materiału_z_ładunku]]</f>
        <v>5.7283999999999278</v>
      </c>
      <c r="H1074">
        <f>IF(martianeum4[[#This Row],[stan_po_wydobyciu_z_ładunku]]&gt;=100,100,0)</f>
        <v>0</v>
      </c>
      <c r="I1074">
        <f>martianeum4[[#This Row],[stan_po_wydobyciu_z_ładunku]]-martianeum4[[#This Row],[ile_zabiera_na_orbite]]</f>
        <v>5.7283999999999278</v>
      </c>
    </row>
    <row r="1075" spans="1:9" x14ac:dyDescent="0.25">
      <c r="A1075" s="1">
        <v>49714</v>
      </c>
      <c r="B1075">
        <f t="shared" si="16"/>
        <v>5.7283999999999278</v>
      </c>
      <c r="C1075" t="s">
        <v>17</v>
      </c>
      <c r="D1075">
        <v>21.6</v>
      </c>
      <c r="E1075">
        <v>2.7</v>
      </c>
      <c r="F1075">
        <f>IF(martianeum4[[#This Row],[zawartosc '[%']]]&gt;=1,martianeum4[[#This Row],[masa '[kg']]]*martianeum4[[#This Row],[zawartosc '[%']]]*0.01,0)</f>
        <v>0.58320000000000005</v>
      </c>
      <c r="G1075">
        <f>martianeum4[[#This Row],[stan_magazynu '[kg']]]+martianeum4[[#This Row],[ile_kg_materiału_z_ładunku]]</f>
        <v>6.3115999999999275</v>
      </c>
      <c r="H1075">
        <f>IF(martianeum4[[#This Row],[stan_po_wydobyciu_z_ładunku]]&gt;=100,100,0)</f>
        <v>0</v>
      </c>
      <c r="I1075">
        <f>martianeum4[[#This Row],[stan_po_wydobyciu_z_ładunku]]-martianeum4[[#This Row],[ile_zabiera_na_orbite]]</f>
        <v>6.3115999999999275</v>
      </c>
    </row>
    <row r="1076" spans="1:9" x14ac:dyDescent="0.25">
      <c r="A1076" s="1">
        <v>49715</v>
      </c>
      <c r="B1076">
        <f t="shared" si="16"/>
        <v>6.3115999999999275</v>
      </c>
      <c r="C1076" t="s">
        <v>24</v>
      </c>
      <c r="D1076">
        <v>16.100000000000001</v>
      </c>
      <c r="E1076">
        <v>0</v>
      </c>
      <c r="F1076">
        <f>IF(martianeum4[[#This Row],[zawartosc '[%']]]&gt;=1,martianeum4[[#This Row],[masa '[kg']]]*martianeum4[[#This Row],[zawartosc '[%']]]*0.01,0)</f>
        <v>0</v>
      </c>
      <c r="G1076">
        <f>martianeum4[[#This Row],[stan_magazynu '[kg']]]+martianeum4[[#This Row],[ile_kg_materiału_z_ładunku]]</f>
        <v>6.3115999999999275</v>
      </c>
      <c r="H1076">
        <f>IF(martianeum4[[#This Row],[stan_po_wydobyciu_z_ładunku]]&gt;=100,100,0)</f>
        <v>0</v>
      </c>
      <c r="I1076">
        <f>martianeum4[[#This Row],[stan_po_wydobyciu_z_ładunku]]-martianeum4[[#This Row],[ile_zabiera_na_orbite]]</f>
        <v>6.3115999999999275</v>
      </c>
    </row>
    <row r="1077" spans="1:9" x14ac:dyDescent="0.25">
      <c r="A1077" s="1">
        <v>49716</v>
      </c>
      <c r="B1077">
        <f t="shared" si="16"/>
        <v>6.3115999999999275</v>
      </c>
      <c r="C1077" t="s">
        <v>6</v>
      </c>
      <c r="D1077">
        <v>29.4</v>
      </c>
      <c r="E1077">
        <v>12.5</v>
      </c>
      <c r="F1077">
        <f>IF(martianeum4[[#This Row],[zawartosc '[%']]]&gt;=1,martianeum4[[#This Row],[masa '[kg']]]*martianeum4[[#This Row],[zawartosc '[%']]]*0.01,0)</f>
        <v>3.6750000000000003</v>
      </c>
      <c r="G1077">
        <f>martianeum4[[#This Row],[stan_magazynu '[kg']]]+martianeum4[[#This Row],[ile_kg_materiału_z_ładunku]]</f>
        <v>9.9865999999999282</v>
      </c>
      <c r="H1077">
        <f>IF(martianeum4[[#This Row],[stan_po_wydobyciu_z_ładunku]]&gt;=100,100,0)</f>
        <v>0</v>
      </c>
      <c r="I1077">
        <f>martianeum4[[#This Row],[stan_po_wydobyciu_z_ładunku]]-martianeum4[[#This Row],[ile_zabiera_na_orbite]]</f>
        <v>9.9865999999999282</v>
      </c>
    </row>
    <row r="1078" spans="1:9" x14ac:dyDescent="0.25">
      <c r="A1078" s="1">
        <v>49717</v>
      </c>
      <c r="B1078">
        <f t="shared" si="16"/>
        <v>9.9865999999999282</v>
      </c>
      <c r="C1078" t="s">
        <v>26</v>
      </c>
      <c r="D1078">
        <v>17.8</v>
      </c>
      <c r="E1078">
        <v>5.9</v>
      </c>
      <c r="F1078">
        <f>IF(martianeum4[[#This Row],[zawartosc '[%']]]&gt;=1,martianeum4[[#This Row],[masa '[kg']]]*martianeum4[[#This Row],[zawartosc '[%']]]*0.01,0)</f>
        <v>1.0502</v>
      </c>
      <c r="G1078">
        <f>martianeum4[[#This Row],[stan_magazynu '[kg']]]+martianeum4[[#This Row],[ile_kg_materiału_z_ładunku]]</f>
        <v>11.036799999999928</v>
      </c>
      <c r="H1078">
        <f>IF(martianeum4[[#This Row],[stan_po_wydobyciu_z_ładunku]]&gt;=100,100,0)</f>
        <v>0</v>
      </c>
      <c r="I1078">
        <f>martianeum4[[#This Row],[stan_po_wydobyciu_z_ładunku]]-martianeum4[[#This Row],[ile_zabiera_na_orbite]]</f>
        <v>11.036799999999928</v>
      </c>
    </row>
    <row r="1079" spans="1:9" x14ac:dyDescent="0.25">
      <c r="A1079" s="1">
        <v>49718</v>
      </c>
      <c r="B1079">
        <f t="shared" si="16"/>
        <v>11.036799999999928</v>
      </c>
      <c r="C1079" t="s">
        <v>19</v>
      </c>
      <c r="D1079">
        <v>26.1</v>
      </c>
      <c r="E1079">
        <v>14.8</v>
      </c>
      <c r="F1079">
        <f>IF(martianeum4[[#This Row],[zawartosc '[%']]]&gt;=1,martianeum4[[#This Row],[masa '[kg']]]*martianeum4[[#This Row],[zawartosc '[%']]]*0.01,0)</f>
        <v>3.8628000000000005</v>
      </c>
      <c r="G1079">
        <f>martianeum4[[#This Row],[stan_magazynu '[kg']]]+martianeum4[[#This Row],[ile_kg_materiału_z_ładunku]]</f>
        <v>14.899599999999928</v>
      </c>
      <c r="H1079">
        <f>IF(martianeum4[[#This Row],[stan_po_wydobyciu_z_ładunku]]&gt;=100,100,0)</f>
        <v>0</v>
      </c>
      <c r="I1079">
        <f>martianeum4[[#This Row],[stan_po_wydobyciu_z_ładunku]]-martianeum4[[#This Row],[ile_zabiera_na_orbite]]</f>
        <v>14.899599999999928</v>
      </c>
    </row>
    <row r="1080" spans="1:9" x14ac:dyDescent="0.25">
      <c r="A1080" s="1">
        <v>49719</v>
      </c>
      <c r="B1080">
        <f t="shared" si="16"/>
        <v>14.899599999999928</v>
      </c>
      <c r="C1080" t="s">
        <v>10</v>
      </c>
      <c r="D1080">
        <v>13.8</v>
      </c>
      <c r="E1080">
        <v>0</v>
      </c>
      <c r="F1080">
        <f>IF(martianeum4[[#This Row],[zawartosc '[%']]]&gt;=1,martianeum4[[#This Row],[masa '[kg']]]*martianeum4[[#This Row],[zawartosc '[%']]]*0.01,0)</f>
        <v>0</v>
      </c>
      <c r="G1080">
        <f>martianeum4[[#This Row],[stan_magazynu '[kg']]]+martianeum4[[#This Row],[ile_kg_materiału_z_ładunku]]</f>
        <v>14.899599999999928</v>
      </c>
      <c r="H1080">
        <f>IF(martianeum4[[#This Row],[stan_po_wydobyciu_z_ładunku]]&gt;=100,100,0)</f>
        <v>0</v>
      </c>
      <c r="I1080">
        <f>martianeum4[[#This Row],[stan_po_wydobyciu_z_ładunku]]-martianeum4[[#This Row],[ile_zabiera_na_orbite]]</f>
        <v>14.899599999999928</v>
      </c>
    </row>
    <row r="1081" spans="1:9" x14ac:dyDescent="0.25">
      <c r="A1081" s="1">
        <v>49720</v>
      </c>
      <c r="B1081">
        <f t="shared" si="16"/>
        <v>14.899599999999928</v>
      </c>
      <c r="C1081" t="s">
        <v>12</v>
      </c>
      <c r="D1081">
        <v>16.100000000000001</v>
      </c>
      <c r="E1081">
        <v>6.2</v>
      </c>
      <c r="F1081">
        <f>IF(martianeum4[[#This Row],[zawartosc '[%']]]&gt;=1,martianeum4[[#This Row],[masa '[kg']]]*martianeum4[[#This Row],[zawartosc '[%']]]*0.01,0)</f>
        <v>0.99820000000000009</v>
      </c>
      <c r="G1081">
        <f>martianeum4[[#This Row],[stan_magazynu '[kg']]]+martianeum4[[#This Row],[ile_kg_materiału_z_ładunku]]</f>
        <v>15.897799999999929</v>
      </c>
      <c r="H1081">
        <f>IF(martianeum4[[#This Row],[stan_po_wydobyciu_z_ładunku]]&gt;=100,100,0)</f>
        <v>0</v>
      </c>
      <c r="I1081">
        <f>martianeum4[[#This Row],[stan_po_wydobyciu_z_ładunku]]-martianeum4[[#This Row],[ile_zabiera_na_orbite]]</f>
        <v>15.897799999999929</v>
      </c>
    </row>
    <row r="1082" spans="1:9" x14ac:dyDescent="0.25">
      <c r="A1082" s="1">
        <v>49721</v>
      </c>
      <c r="B1082">
        <f t="shared" si="16"/>
        <v>15.897799999999929</v>
      </c>
      <c r="C1082" t="s">
        <v>10</v>
      </c>
      <c r="D1082">
        <v>23.2</v>
      </c>
      <c r="E1082">
        <v>45.8</v>
      </c>
      <c r="F1082">
        <f>IF(martianeum4[[#This Row],[zawartosc '[%']]]&gt;=1,martianeum4[[#This Row],[masa '[kg']]]*martianeum4[[#This Row],[zawartosc '[%']]]*0.01,0)</f>
        <v>10.6256</v>
      </c>
      <c r="G1082">
        <f>martianeum4[[#This Row],[stan_magazynu '[kg']]]+martianeum4[[#This Row],[ile_kg_materiału_z_ładunku]]</f>
        <v>26.523399999999931</v>
      </c>
      <c r="H1082">
        <f>IF(martianeum4[[#This Row],[stan_po_wydobyciu_z_ładunku]]&gt;=100,100,0)</f>
        <v>0</v>
      </c>
      <c r="I1082">
        <f>martianeum4[[#This Row],[stan_po_wydobyciu_z_ładunku]]-martianeum4[[#This Row],[ile_zabiera_na_orbite]]</f>
        <v>26.523399999999931</v>
      </c>
    </row>
    <row r="1083" spans="1:9" x14ac:dyDescent="0.25">
      <c r="A1083" s="1">
        <v>49722</v>
      </c>
      <c r="B1083">
        <f t="shared" si="16"/>
        <v>26.523399999999931</v>
      </c>
      <c r="C1083" t="s">
        <v>12</v>
      </c>
      <c r="D1083">
        <v>18.899999999999999</v>
      </c>
      <c r="E1083">
        <v>0</v>
      </c>
      <c r="F1083">
        <f>IF(martianeum4[[#This Row],[zawartosc '[%']]]&gt;=1,martianeum4[[#This Row],[masa '[kg']]]*martianeum4[[#This Row],[zawartosc '[%']]]*0.01,0)</f>
        <v>0</v>
      </c>
      <c r="G1083">
        <f>martianeum4[[#This Row],[stan_magazynu '[kg']]]+martianeum4[[#This Row],[ile_kg_materiału_z_ładunku]]</f>
        <v>26.523399999999931</v>
      </c>
      <c r="H1083">
        <f>IF(martianeum4[[#This Row],[stan_po_wydobyciu_z_ładunku]]&gt;=100,100,0)</f>
        <v>0</v>
      </c>
      <c r="I1083">
        <f>martianeum4[[#This Row],[stan_po_wydobyciu_z_ładunku]]-martianeum4[[#This Row],[ile_zabiera_na_orbite]]</f>
        <v>26.523399999999931</v>
      </c>
    </row>
    <row r="1084" spans="1:9" x14ac:dyDescent="0.25">
      <c r="A1084" s="1">
        <v>49723</v>
      </c>
      <c r="B1084">
        <f t="shared" si="16"/>
        <v>26.523399999999931</v>
      </c>
      <c r="C1084" t="s">
        <v>19</v>
      </c>
      <c r="D1084">
        <v>28.9</v>
      </c>
      <c r="E1084">
        <v>34.1</v>
      </c>
      <c r="F1084">
        <f>IF(martianeum4[[#This Row],[zawartosc '[%']]]&gt;=1,martianeum4[[#This Row],[masa '[kg']]]*martianeum4[[#This Row],[zawartosc '[%']]]*0.01,0)</f>
        <v>9.8549000000000007</v>
      </c>
      <c r="G1084">
        <f>martianeum4[[#This Row],[stan_magazynu '[kg']]]+martianeum4[[#This Row],[ile_kg_materiału_z_ładunku]]</f>
        <v>36.378299999999932</v>
      </c>
      <c r="H1084">
        <f>IF(martianeum4[[#This Row],[stan_po_wydobyciu_z_ładunku]]&gt;=100,100,0)</f>
        <v>0</v>
      </c>
      <c r="I1084">
        <f>martianeum4[[#This Row],[stan_po_wydobyciu_z_ładunku]]-martianeum4[[#This Row],[ile_zabiera_na_orbite]]</f>
        <v>36.378299999999932</v>
      </c>
    </row>
    <row r="1085" spans="1:9" x14ac:dyDescent="0.25">
      <c r="A1085" s="1">
        <v>49724</v>
      </c>
      <c r="B1085">
        <f t="shared" si="16"/>
        <v>36.378299999999932</v>
      </c>
      <c r="C1085" t="s">
        <v>10</v>
      </c>
      <c r="D1085">
        <v>19.3</v>
      </c>
      <c r="E1085">
        <v>49.6</v>
      </c>
      <c r="F1085">
        <f>IF(martianeum4[[#This Row],[zawartosc '[%']]]&gt;=1,martianeum4[[#This Row],[masa '[kg']]]*martianeum4[[#This Row],[zawartosc '[%']]]*0.01,0)</f>
        <v>9.5728000000000009</v>
      </c>
      <c r="G1085">
        <f>martianeum4[[#This Row],[stan_magazynu '[kg']]]+martianeum4[[#This Row],[ile_kg_materiału_z_ładunku]]</f>
        <v>45.951099999999933</v>
      </c>
      <c r="H1085">
        <f>IF(martianeum4[[#This Row],[stan_po_wydobyciu_z_ładunku]]&gt;=100,100,0)</f>
        <v>0</v>
      </c>
      <c r="I1085">
        <f>martianeum4[[#This Row],[stan_po_wydobyciu_z_ładunku]]-martianeum4[[#This Row],[ile_zabiera_na_orbite]]</f>
        <v>45.951099999999933</v>
      </c>
    </row>
    <row r="1086" spans="1:9" x14ac:dyDescent="0.25">
      <c r="A1086" s="1">
        <v>49725</v>
      </c>
      <c r="B1086">
        <f t="shared" si="16"/>
        <v>45.951099999999933</v>
      </c>
      <c r="C1086" t="s">
        <v>18</v>
      </c>
      <c r="D1086">
        <v>23.9</v>
      </c>
      <c r="E1086">
        <v>11.7</v>
      </c>
      <c r="F1086">
        <f>IF(martianeum4[[#This Row],[zawartosc '[%']]]&gt;=1,martianeum4[[#This Row],[masa '[kg']]]*martianeum4[[#This Row],[zawartosc '[%']]]*0.01,0)</f>
        <v>2.7962999999999996</v>
      </c>
      <c r="G1086">
        <f>martianeum4[[#This Row],[stan_magazynu '[kg']]]+martianeum4[[#This Row],[ile_kg_materiału_z_ładunku]]</f>
        <v>48.747399999999935</v>
      </c>
      <c r="H1086">
        <f>IF(martianeum4[[#This Row],[stan_po_wydobyciu_z_ładunku]]&gt;=100,100,0)</f>
        <v>0</v>
      </c>
      <c r="I1086">
        <f>martianeum4[[#This Row],[stan_po_wydobyciu_z_ładunku]]-martianeum4[[#This Row],[ile_zabiera_na_orbite]]</f>
        <v>48.747399999999935</v>
      </c>
    </row>
    <row r="1087" spans="1:9" x14ac:dyDescent="0.25">
      <c r="A1087" s="1">
        <v>49726</v>
      </c>
      <c r="B1087">
        <f t="shared" si="16"/>
        <v>48.747399999999935</v>
      </c>
      <c r="C1087" t="s">
        <v>13</v>
      </c>
      <c r="D1087">
        <v>28.6</v>
      </c>
      <c r="E1087">
        <v>11.5</v>
      </c>
      <c r="F1087">
        <f>IF(martianeum4[[#This Row],[zawartosc '[%']]]&gt;=1,martianeum4[[#This Row],[masa '[kg']]]*martianeum4[[#This Row],[zawartosc '[%']]]*0.01,0)</f>
        <v>3.2890000000000006</v>
      </c>
      <c r="G1087">
        <f>martianeum4[[#This Row],[stan_magazynu '[kg']]]+martianeum4[[#This Row],[ile_kg_materiału_z_ładunku]]</f>
        <v>52.036399999999936</v>
      </c>
      <c r="H1087">
        <f>IF(martianeum4[[#This Row],[stan_po_wydobyciu_z_ładunku]]&gt;=100,100,0)</f>
        <v>0</v>
      </c>
      <c r="I1087">
        <f>martianeum4[[#This Row],[stan_po_wydobyciu_z_ładunku]]-martianeum4[[#This Row],[ile_zabiera_na_orbite]]</f>
        <v>52.036399999999936</v>
      </c>
    </row>
    <row r="1088" spans="1:9" x14ac:dyDescent="0.25">
      <c r="A1088" s="1">
        <v>49727</v>
      </c>
      <c r="B1088">
        <f t="shared" si="16"/>
        <v>52.036399999999936</v>
      </c>
      <c r="C1088" t="s">
        <v>26</v>
      </c>
      <c r="D1088">
        <v>14.5</v>
      </c>
      <c r="E1088">
        <v>0.3</v>
      </c>
      <c r="F1088">
        <f>IF(martianeum4[[#This Row],[zawartosc '[%']]]&gt;=1,martianeum4[[#This Row],[masa '[kg']]]*martianeum4[[#This Row],[zawartosc '[%']]]*0.01,0)</f>
        <v>0</v>
      </c>
      <c r="G1088">
        <f>martianeum4[[#This Row],[stan_magazynu '[kg']]]+martianeum4[[#This Row],[ile_kg_materiału_z_ładunku]]</f>
        <v>52.036399999999936</v>
      </c>
      <c r="H1088">
        <f>IF(martianeum4[[#This Row],[stan_po_wydobyciu_z_ładunku]]&gt;=100,100,0)</f>
        <v>0</v>
      </c>
      <c r="I1088">
        <f>martianeum4[[#This Row],[stan_po_wydobyciu_z_ładunku]]-martianeum4[[#This Row],[ile_zabiera_na_orbite]]</f>
        <v>52.036399999999936</v>
      </c>
    </row>
    <row r="1089" spans="1:9" x14ac:dyDescent="0.25">
      <c r="A1089" s="1">
        <v>49728</v>
      </c>
      <c r="B1089">
        <f t="shared" si="16"/>
        <v>52.036399999999936</v>
      </c>
      <c r="C1089" t="s">
        <v>10</v>
      </c>
      <c r="D1089">
        <v>13</v>
      </c>
      <c r="E1089">
        <v>0</v>
      </c>
      <c r="F1089">
        <f>IF(martianeum4[[#This Row],[zawartosc '[%']]]&gt;=1,martianeum4[[#This Row],[masa '[kg']]]*martianeum4[[#This Row],[zawartosc '[%']]]*0.01,0)</f>
        <v>0</v>
      </c>
      <c r="G1089">
        <f>martianeum4[[#This Row],[stan_magazynu '[kg']]]+martianeum4[[#This Row],[ile_kg_materiału_z_ładunku]]</f>
        <v>52.036399999999936</v>
      </c>
      <c r="H1089">
        <f>IF(martianeum4[[#This Row],[stan_po_wydobyciu_z_ładunku]]&gt;=100,100,0)</f>
        <v>0</v>
      </c>
      <c r="I1089">
        <f>martianeum4[[#This Row],[stan_po_wydobyciu_z_ładunku]]-martianeum4[[#This Row],[ile_zabiera_na_orbite]]</f>
        <v>52.036399999999936</v>
      </c>
    </row>
    <row r="1090" spans="1:9" x14ac:dyDescent="0.25">
      <c r="A1090" s="1">
        <v>49729</v>
      </c>
      <c r="B1090">
        <f t="shared" si="16"/>
        <v>52.036399999999936</v>
      </c>
      <c r="C1090" t="s">
        <v>19</v>
      </c>
      <c r="D1090">
        <v>16.2</v>
      </c>
      <c r="E1090">
        <v>9.1999999999999993</v>
      </c>
      <c r="F1090">
        <f>IF(martianeum4[[#This Row],[zawartosc '[%']]]&gt;=1,martianeum4[[#This Row],[masa '[kg']]]*martianeum4[[#This Row],[zawartosc '[%']]]*0.01,0)</f>
        <v>1.4903999999999999</v>
      </c>
      <c r="G1090">
        <f>martianeum4[[#This Row],[stan_magazynu '[kg']]]+martianeum4[[#This Row],[ile_kg_materiału_z_ładunku]]</f>
        <v>53.526799999999938</v>
      </c>
      <c r="H1090">
        <f>IF(martianeum4[[#This Row],[stan_po_wydobyciu_z_ładunku]]&gt;=100,100,0)</f>
        <v>0</v>
      </c>
      <c r="I1090">
        <f>martianeum4[[#This Row],[stan_po_wydobyciu_z_ładunku]]-martianeum4[[#This Row],[ile_zabiera_na_orbite]]</f>
        <v>53.526799999999938</v>
      </c>
    </row>
    <row r="1091" spans="1:9" x14ac:dyDescent="0.25">
      <c r="A1091" s="1">
        <v>49730</v>
      </c>
      <c r="B1091">
        <f t="shared" si="16"/>
        <v>53.526799999999938</v>
      </c>
      <c r="C1091" t="s">
        <v>15</v>
      </c>
      <c r="D1091">
        <v>27.1</v>
      </c>
      <c r="E1091">
        <v>6.3</v>
      </c>
      <c r="F1091">
        <f>IF(martianeum4[[#This Row],[zawartosc '[%']]]&gt;=1,martianeum4[[#This Row],[masa '[kg']]]*martianeum4[[#This Row],[zawartosc '[%']]]*0.01,0)</f>
        <v>1.7073000000000003</v>
      </c>
      <c r="G1091">
        <f>martianeum4[[#This Row],[stan_magazynu '[kg']]]+martianeum4[[#This Row],[ile_kg_materiału_z_ładunku]]</f>
        <v>55.234099999999941</v>
      </c>
      <c r="H1091">
        <f>IF(martianeum4[[#This Row],[stan_po_wydobyciu_z_ładunku]]&gt;=100,100,0)</f>
        <v>0</v>
      </c>
      <c r="I1091">
        <f>martianeum4[[#This Row],[stan_po_wydobyciu_z_ładunku]]-martianeum4[[#This Row],[ile_zabiera_na_orbite]]</f>
        <v>55.234099999999941</v>
      </c>
    </row>
    <row r="1092" spans="1:9" x14ac:dyDescent="0.25">
      <c r="A1092" s="1">
        <v>49731</v>
      </c>
      <c r="B1092">
        <f t="shared" ref="B1092:B1155" si="17">I1091</f>
        <v>55.234099999999941</v>
      </c>
      <c r="C1092" t="s">
        <v>10</v>
      </c>
      <c r="D1092">
        <v>15.6</v>
      </c>
      <c r="E1092">
        <v>28</v>
      </c>
      <c r="F1092">
        <f>IF(martianeum4[[#This Row],[zawartosc '[%']]]&gt;=1,martianeum4[[#This Row],[masa '[kg']]]*martianeum4[[#This Row],[zawartosc '[%']]]*0.01,0)</f>
        <v>4.3680000000000003</v>
      </c>
      <c r="G1092">
        <f>martianeum4[[#This Row],[stan_magazynu '[kg']]]+martianeum4[[#This Row],[ile_kg_materiału_z_ładunku]]</f>
        <v>59.602099999999943</v>
      </c>
      <c r="H1092">
        <f>IF(martianeum4[[#This Row],[stan_po_wydobyciu_z_ładunku]]&gt;=100,100,0)</f>
        <v>0</v>
      </c>
      <c r="I1092">
        <f>martianeum4[[#This Row],[stan_po_wydobyciu_z_ładunku]]-martianeum4[[#This Row],[ile_zabiera_na_orbite]]</f>
        <v>59.602099999999943</v>
      </c>
    </row>
    <row r="1093" spans="1:9" x14ac:dyDescent="0.25">
      <c r="A1093" s="1">
        <v>49732</v>
      </c>
      <c r="B1093">
        <f t="shared" si="17"/>
        <v>59.602099999999943</v>
      </c>
      <c r="C1093" t="s">
        <v>26</v>
      </c>
      <c r="D1093">
        <v>28.9</v>
      </c>
      <c r="E1093">
        <v>6.8</v>
      </c>
      <c r="F1093">
        <f>IF(martianeum4[[#This Row],[zawartosc '[%']]]&gt;=1,martianeum4[[#This Row],[masa '[kg']]]*martianeum4[[#This Row],[zawartosc '[%']]]*0.01,0)</f>
        <v>1.9651999999999998</v>
      </c>
      <c r="G1093">
        <f>martianeum4[[#This Row],[stan_magazynu '[kg']]]+martianeum4[[#This Row],[ile_kg_materiału_z_ładunku]]</f>
        <v>61.567299999999946</v>
      </c>
      <c r="H1093">
        <f>IF(martianeum4[[#This Row],[stan_po_wydobyciu_z_ładunku]]&gt;=100,100,0)</f>
        <v>0</v>
      </c>
      <c r="I1093">
        <f>martianeum4[[#This Row],[stan_po_wydobyciu_z_ładunku]]-martianeum4[[#This Row],[ile_zabiera_na_orbite]]</f>
        <v>61.567299999999946</v>
      </c>
    </row>
    <row r="1094" spans="1:9" x14ac:dyDescent="0.25">
      <c r="A1094" s="1">
        <v>49733</v>
      </c>
      <c r="B1094">
        <f t="shared" si="17"/>
        <v>61.567299999999946</v>
      </c>
      <c r="C1094" t="s">
        <v>6</v>
      </c>
      <c r="D1094">
        <v>13.8</v>
      </c>
      <c r="E1094">
        <v>11.9</v>
      </c>
      <c r="F1094">
        <f>IF(martianeum4[[#This Row],[zawartosc '[%']]]&gt;=1,martianeum4[[#This Row],[masa '[kg']]]*martianeum4[[#This Row],[zawartosc '[%']]]*0.01,0)</f>
        <v>1.6422000000000003</v>
      </c>
      <c r="G1094">
        <f>martianeum4[[#This Row],[stan_magazynu '[kg']]]+martianeum4[[#This Row],[ile_kg_materiału_z_ładunku]]</f>
        <v>63.209499999999949</v>
      </c>
      <c r="H1094">
        <f>IF(martianeum4[[#This Row],[stan_po_wydobyciu_z_ładunku]]&gt;=100,100,0)</f>
        <v>0</v>
      </c>
      <c r="I1094">
        <f>martianeum4[[#This Row],[stan_po_wydobyciu_z_ładunku]]-martianeum4[[#This Row],[ile_zabiera_na_orbite]]</f>
        <v>63.209499999999949</v>
      </c>
    </row>
    <row r="1095" spans="1:9" x14ac:dyDescent="0.25">
      <c r="A1095" s="1">
        <v>49734</v>
      </c>
      <c r="B1095">
        <f t="shared" si="17"/>
        <v>63.209499999999949</v>
      </c>
      <c r="C1095" t="s">
        <v>6</v>
      </c>
      <c r="D1095">
        <v>17.8</v>
      </c>
      <c r="E1095">
        <v>1.5</v>
      </c>
      <c r="F1095">
        <f>IF(martianeum4[[#This Row],[zawartosc '[%']]]&gt;=1,martianeum4[[#This Row],[masa '[kg']]]*martianeum4[[#This Row],[zawartosc '[%']]]*0.01,0)</f>
        <v>0.26700000000000002</v>
      </c>
      <c r="G1095">
        <f>martianeum4[[#This Row],[stan_magazynu '[kg']]]+martianeum4[[#This Row],[ile_kg_materiału_z_ładunku]]</f>
        <v>63.476499999999952</v>
      </c>
      <c r="H1095">
        <f>IF(martianeum4[[#This Row],[stan_po_wydobyciu_z_ładunku]]&gt;=100,100,0)</f>
        <v>0</v>
      </c>
      <c r="I1095">
        <f>martianeum4[[#This Row],[stan_po_wydobyciu_z_ładunku]]-martianeum4[[#This Row],[ile_zabiera_na_orbite]]</f>
        <v>63.476499999999952</v>
      </c>
    </row>
    <row r="1096" spans="1:9" x14ac:dyDescent="0.25">
      <c r="A1096" s="1">
        <v>49735</v>
      </c>
      <c r="B1096">
        <f t="shared" si="17"/>
        <v>63.476499999999952</v>
      </c>
      <c r="C1096" t="s">
        <v>22</v>
      </c>
      <c r="D1096">
        <v>25.1</v>
      </c>
      <c r="E1096">
        <v>0</v>
      </c>
      <c r="F1096">
        <f>IF(martianeum4[[#This Row],[zawartosc '[%']]]&gt;=1,martianeum4[[#This Row],[masa '[kg']]]*martianeum4[[#This Row],[zawartosc '[%']]]*0.01,0)</f>
        <v>0</v>
      </c>
      <c r="G1096">
        <f>martianeum4[[#This Row],[stan_magazynu '[kg']]]+martianeum4[[#This Row],[ile_kg_materiału_z_ładunku]]</f>
        <v>63.476499999999952</v>
      </c>
      <c r="H1096">
        <f>IF(martianeum4[[#This Row],[stan_po_wydobyciu_z_ładunku]]&gt;=100,100,0)</f>
        <v>0</v>
      </c>
      <c r="I1096">
        <f>martianeum4[[#This Row],[stan_po_wydobyciu_z_ładunku]]-martianeum4[[#This Row],[ile_zabiera_na_orbite]]</f>
        <v>63.476499999999952</v>
      </c>
    </row>
    <row r="1097" spans="1:9" x14ac:dyDescent="0.25">
      <c r="A1097" s="1">
        <v>49736</v>
      </c>
      <c r="B1097">
        <f t="shared" si="17"/>
        <v>63.476499999999952</v>
      </c>
      <c r="C1097" t="s">
        <v>22</v>
      </c>
      <c r="D1097">
        <v>29.5</v>
      </c>
      <c r="E1097">
        <v>0</v>
      </c>
      <c r="F1097">
        <f>IF(martianeum4[[#This Row],[zawartosc '[%']]]&gt;=1,martianeum4[[#This Row],[masa '[kg']]]*martianeum4[[#This Row],[zawartosc '[%']]]*0.01,0)</f>
        <v>0</v>
      </c>
      <c r="G1097">
        <f>martianeum4[[#This Row],[stan_magazynu '[kg']]]+martianeum4[[#This Row],[ile_kg_materiału_z_ładunku]]</f>
        <v>63.476499999999952</v>
      </c>
      <c r="H1097">
        <f>IF(martianeum4[[#This Row],[stan_po_wydobyciu_z_ładunku]]&gt;=100,100,0)</f>
        <v>0</v>
      </c>
      <c r="I1097">
        <f>martianeum4[[#This Row],[stan_po_wydobyciu_z_ładunku]]-martianeum4[[#This Row],[ile_zabiera_na_orbite]]</f>
        <v>63.476499999999952</v>
      </c>
    </row>
    <row r="1098" spans="1:9" x14ac:dyDescent="0.25">
      <c r="A1098" s="1">
        <v>49737</v>
      </c>
      <c r="B1098">
        <f t="shared" si="17"/>
        <v>63.476499999999952</v>
      </c>
      <c r="C1098" t="s">
        <v>26</v>
      </c>
      <c r="D1098">
        <v>16.100000000000001</v>
      </c>
      <c r="E1098">
        <v>7.1</v>
      </c>
      <c r="F1098">
        <f>IF(martianeum4[[#This Row],[zawartosc '[%']]]&gt;=1,martianeum4[[#This Row],[masa '[kg']]]*martianeum4[[#This Row],[zawartosc '[%']]]*0.01,0)</f>
        <v>1.1431</v>
      </c>
      <c r="G1098">
        <f>martianeum4[[#This Row],[stan_magazynu '[kg']]]+martianeum4[[#This Row],[ile_kg_materiału_z_ładunku]]</f>
        <v>64.619599999999949</v>
      </c>
      <c r="H1098">
        <f>IF(martianeum4[[#This Row],[stan_po_wydobyciu_z_ładunku]]&gt;=100,100,0)</f>
        <v>0</v>
      </c>
      <c r="I1098">
        <f>martianeum4[[#This Row],[stan_po_wydobyciu_z_ładunku]]-martianeum4[[#This Row],[ile_zabiera_na_orbite]]</f>
        <v>64.619599999999949</v>
      </c>
    </row>
    <row r="1099" spans="1:9" x14ac:dyDescent="0.25">
      <c r="A1099" s="1">
        <v>49738</v>
      </c>
      <c r="B1099">
        <f t="shared" si="17"/>
        <v>64.619599999999949</v>
      </c>
      <c r="C1099" t="s">
        <v>9</v>
      </c>
      <c r="D1099">
        <v>18</v>
      </c>
      <c r="E1099">
        <v>12</v>
      </c>
      <c r="F1099">
        <f>IF(martianeum4[[#This Row],[zawartosc '[%']]]&gt;=1,martianeum4[[#This Row],[masa '[kg']]]*martianeum4[[#This Row],[zawartosc '[%']]]*0.01,0)</f>
        <v>2.16</v>
      </c>
      <c r="G1099">
        <f>martianeum4[[#This Row],[stan_magazynu '[kg']]]+martianeum4[[#This Row],[ile_kg_materiału_z_ładunku]]</f>
        <v>66.779599999999945</v>
      </c>
      <c r="H1099">
        <f>IF(martianeum4[[#This Row],[stan_po_wydobyciu_z_ładunku]]&gt;=100,100,0)</f>
        <v>0</v>
      </c>
      <c r="I1099">
        <f>martianeum4[[#This Row],[stan_po_wydobyciu_z_ładunku]]-martianeum4[[#This Row],[ile_zabiera_na_orbite]]</f>
        <v>66.779599999999945</v>
      </c>
    </row>
    <row r="1100" spans="1:9" x14ac:dyDescent="0.25">
      <c r="A1100" s="1">
        <v>49739</v>
      </c>
      <c r="B1100">
        <f t="shared" si="17"/>
        <v>66.779599999999945</v>
      </c>
      <c r="C1100" t="s">
        <v>10</v>
      </c>
      <c r="D1100">
        <v>12.2</v>
      </c>
      <c r="E1100">
        <v>26.8</v>
      </c>
      <c r="F1100">
        <f>IF(martianeum4[[#This Row],[zawartosc '[%']]]&gt;=1,martianeum4[[#This Row],[masa '[kg']]]*martianeum4[[#This Row],[zawartosc '[%']]]*0.01,0)</f>
        <v>3.2696000000000001</v>
      </c>
      <c r="G1100">
        <f>martianeum4[[#This Row],[stan_magazynu '[kg']]]+martianeum4[[#This Row],[ile_kg_materiału_z_ładunku]]</f>
        <v>70.049199999999942</v>
      </c>
      <c r="H1100">
        <f>IF(martianeum4[[#This Row],[stan_po_wydobyciu_z_ładunku]]&gt;=100,100,0)</f>
        <v>0</v>
      </c>
      <c r="I1100">
        <f>martianeum4[[#This Row],[stan_po_wydobyciu_z_ładunku]]-martianeum4[[#This Row],[ile_zabiera_na_orbite]]</f>
        <v>70.049199999999942</v>
      </c>
    </row>
    <row r="1101" spans="1:9" x14ac:dyDescent="0.25">
      <c r="A1101" s="1">
        <v>49740</v>
      </c>
      <c r="B1101">
        <f t="shared" si="17"/>
        <v>70.049199999999942</v>
      </c>
      <c r="C1101" t="s">
        <v>14</v>
      </c>
      <c r="D1101">
        <v>20.7</v>
      </c>
      <c r="E1101">
        <v>4.7</v>
      </c>
      <c r="F1101">
        <f>IF(martianeum4[[#This Row],[zawartosc '[%']]]&gt;=1,martianeum4[[#This Row],[masa '[kg']]]*martianeum4[[#This Row],[zawartosc '[%']]]*0.01,0)</f>
        <v>0.9729000000000001</v>
      </c>
      <c r="G1101">
        <f>martianeum4[[#This Row],[stan_magazynu '[kg']]]+martianeum4[[#This Row],[ile_kg_materiału_z_ładunku]]</f>
        <v>71.022099999999938</v>
      </c>
      <c r="H1101">
        <f>IF(martianeum4[[#This Row],[stan_po_wydobyciu_z_ładunku]]&gt;=100,100,0)</f>
        <v>0</v>
      </c>
      <c r="I1101">
        <f>martianeum4[[#This Row],[stan_po_wydobyciu_z_ładunku]]-martianeum4[[#This Row],[ile_zabiera_na_orbite]]</f>
        <v>71.022099999999938</v>
      </c>
    </row>
    <row r="1102" spans="1:9" x14ac:dyDescent="0.25">
      <c r="A1102" s="1">
        <v>49741</v>
      </c>
      <c r="B1102">
        <f t="shared" si="17"/>
        <v>71.022099999999938</v>
      </c>
      <c r="C1102" t="s">
        <v>10</v>
      </c>
      <c r="D1102">
        <v>20.100000000000001</v>
      </c>
      <c r="E1102">
        <v>47.4</v>
      </c>
      <c r="F1102">
        <f>IF(martianeum4[[#This Row],[zawartosc '[%']]]&gt;=1,martianeum4[[#This Row],[masa '[kg']]]*martianeum4[[#This Row],[zawartosc '[%']]]*0.01,0)</f>
        <v>9.5274000000000001</v>
      </c>
      <c r="G1102">
        <f>martianeum4[[#This Row],[stan_magazynu '[kg']]]+martianeum4[[#This Row],[ile_kg_materiału_z_ładunku]]</f>
        <v>80.549499999999938</v>
      </c>
      <c r="H1102">
        <f>IF(martianeum4[[#This Row],[stan_po_wydobyciu_z_ładunku]]&gt;=100,100,0)</f>
        <v>0</v>
      </c>
      <c r="I1102">
        <f>martianeum4[[#This Row],[stan_po_wydobyciu_z_ładunku]]-martianeum4[[#This Row],[ile_zabiera_na_orbite]]</f>
        <v>80.549499999999938</v>
      </c>
    </row>
    <row r="1103" spans="1:9" x14ac:dyDescent="0.25">
      <c r="A1103" s="1">
        <v>49742</v>
      </c>
      <c r="B1103">
        <f t="shared" si="17"/>
        <v>80.549499999999938</v>
      </c>
      <c r="C1103" t="s">
        <v>10</v>
      </c>
      <c r="D1103">
        <v>14.9</v>
      </c>
      <c r="E1103">
        <v>43.8</v>
      </c>
      <c r="F1103">
        <f>IF(martianeum4[[#This Row],[zawartosc '[%']]]&gt;=1,martianeum4[[#This Row],[masa '[kg']]]*martianeum4[[#This Row],[zawartosc '[%']]]*0.01,0)</f>
        <v>6.5262000000000002</v>
      </c>
      <c r="G1103">
        <f>martianeum4[[#This Row],[stan_magazynu '[kg']]]+martianeum4[[#This Row],[ile_kg_materiału_z_ładunku]]</f>
        <v>87.075699999999941</v>
      </c>
      <c r="H1103">
        <f>IF(martianeum4[[#This Row],[stan_po_wydobyciu_z_ładunku]]&gt;=100,100,0)</f>
        <v>0</v>
      </c>
      <c r="I1103">
        <f>martianeum4[[#This Row],[stan_po_wydobyciu_z_ładunku]]-martianeum4[[#This Row],[ile_zabiera_na_orbite]]</f>
        <v>87.075699999999941</v>
      </c>
    </row>
    <row r="1104" spans="1:9" x14ac:dyDescent="0.25">
      <c r="A1104" s="1">
        <v>49743</v>
      </c>
      <c r="B1104">
        <f t="shared" si="17"/>
        <v>87.075699999999941</v>
      </c>
      <c r="C1104" t="s">
        <v>10</v>
      </c>
      <c r="D1104">
        <v>19</v>
      </c>
      <c r="E1104">
        <v>0</v>
      </c>
      <c r="F1104">
        <f>IF(martianeum4[[#This Row],[zawartosc '[%']]]&gt;=1,martianeum4[[#This Row],[masa '[kg']]]*martianeum4[[#This Row],[zawartosc '[%']]]*0.01,0)</f>
        <v>0</v>
      </c>
      <c r="G1104">
        <f>martianeum4[[#This Row],[stan_magazynu '[kg']]]+martianeum4[[#This Row],[ile_kg_materiału_z_ładunku]]</f>
        <v>87.075699999999941</v>
      </c>
      <c r="H1104">
        <f>IF(martianeum4[[#This Row],[stan_po_wydobyciu_z_ładunku]]&gt;=100,100,0)</f>
        <v>0</v>
      </c>
      <c r="I1104">
        <f>martianeum4[[#This Row],[stan_po_wydobyciu_z_ładunku]]-martianeum4[[#This Row],[ile_zabiera_na_orbite]]</f>
        <v>87.075699999999941</v>
      </c>
    </row>
    <row r="1105" spans="1:9" x14ac:dyDescent="0.25">
      <c r="A1105" s="1">
        <v>49744</v>
      </c>
      <c r="B1105">
        <f t="shared" si="17"/>
        <v>87.075699999999941</v>
      </c>
      <c r="C1105" t="s">
        <v>6</v>
      </c>
      <c r="D1105">
        <v>12.5</v>
      </c>
      <c r="E1105">
        <v>0</v>
      </c>
      <c r="F1105">
        <f>IF(martianeum4[[#This Row],[zawartosc '[%']]]&gt;=1,martianeum4[[#This Row],[masa '[kg']]]*martianeum4[[#This Row],[zawartosc '[%']]]*0.01,0)</f>
        <v>0</v>
      </c>
      <c r="G1105">
        <f>martianeum4[[#This Row],[stan_magazynu '[kg']]]+martianeum4[[#This Row],[ile_kg_materiału_z_ładunku]]</f>
        <v>87.075699999999941</v>
      </c>
      <c r="H1105">
        <f>IF(martianeum4[[#This Row],[stan_po_wydobyciu_z_ładunku]]&gt;=100,100,0)</f>
        <v>0</v>
      </c>
      <c r="I1105">
        <f>martianeum4[[#This Row],[stan_po_wydobyciu_z_ładunku]]-martianeum4[[#This Row],[ile_zabiera_na_orbite]]</f>
        <v>87.075699999999941</v>
      </c>
    </row>
    <row r="1106" spans="1:9" x14ac:dyDescent="0.25">
      <c r="A1106" s="1">
        <v>49745</v>
      </c>
      <c r="B1106">
        <f t="shared" si="17"/>
        <v>87.075699999999941</v>
      </c>
      <c r="C1106" t="s">
        <v>13</v>
      </c>
      <c r="D1106">
        <v>15.2</v>
      </c>
      <c r="E1106">
        <v>13.9</v>
      </c>
      <c r="F1106">
        <f>IF(martianeum4[[#This Row],[zawartosc '[%']]]&gt;=1,martianeum4[[#This Row],[masa '[kg']]]*martianeum4[[#This Row],[zawartosc '[%']]]*0.01,0)</f>
        <v>2.1128</v>
      </c>
      <c r="G1106">
        <f>martianeum4[[#This Row],[stan_magazynu '[kg']]]+martianeum4[[#This Row],[ile_kg_materiału_z_ładunku]]</f>
        <v>89.188499999999948</v>
      </c>
      <c r="H1106">
        <f>IF(martianeum4[[#This Row],[stan_po_wydobyciu_z_ładunku]]&gt;=100,100,0)</f>
        <v>0</v>
      </c>
      <c r="I1106">
        <f>martianeum4[[#This Row],[stan_po_wydobyciu_z_ładunku]]-martianeum4[[#This Row],[ile_zabiera_na_orbite]]</f>
        <v>89.188499999999948</v>
      </c>
    </row>
    <row r="1107" spans="1:9" x14ac:dyDescent="0.25">
      <c r="A1107" s="1">
        <v>49746</v>
      </c>
      <c r="B1107">
        <f t="shared" si="17"/>
        <v>89.188499999999948</v>
      </c>
      <c r="C1107" t="s">
        <v>19</v>
      </c>
      <c r="D1107">
        <v>29.2</v>
      </c>
      <c r="E1107">
        <v>26.8</v>
      </c>
      <c r="F1107">
        <f>IF(martianeum4[[#This Row],[zawartosc '[%']]]&gt;=1,martianeum4[[#This Row],[masa '[kg']]]*martianeum4[[#This Row],[zawartosc '[%']]]*0.01,0)</f>
        <v>7.8255999999999997</v>
      </c>
      <c r="G1107">
        <f>martianeum4[[#This Row],[stan_magazynu '[kg']]]+martianeum4[[#This Row],[ile_kg_materiału_z_ładunku]]</f>
        <v>97.014099999999942</v>
      </c>
      <c r="H1107">
        <f>IF(martianeum4[[#This Row],[stan_po_wydobyciu_z_ładunku]]&gt;=100,100,0)</f>
        <v>0</v>
      </c>
      <c r="I1107">
        <f>martianeum4[[#This Row],[stan_po_wydobyciu_z_ładunku]]-martianeum4[[#This Row],[ile_zabiera_na_orbite]]</f>
        <v>97.014099999999942</v>
      </c>
    </row>
    <row r="1108" spans="1:9" x14ac:dyDescent="0.25">
      <c r="A1108" s="1">
        <v>49747</v>
      </c>
      <c r="B1108">
        <f t="shared" si="17"/>
        <v>97.014099999999942</v>
      </c>
      <c r="C1108" t="s">
        <v>6</v>
      </c>
      <c r="D1108">
        <v>13.9</v>
      </c>
      <c r="E1108">
        <v>1.1000000000000001</v>
      </c>
      <c r="F1108">
        <f>IF(martianeum4[[#This Row],[zawartosc '[%']]]&gt;=1,martianeum4[[#This Row],[masa '[kg']]]*martianeum4[[#This Row],[zawartosc '[%']]]*0.01,0)</f>
        <v>0.15290000000000001</v>
      </c>
      <c r="G1108">
        <f>martianeum4[[#This Row],[stan_magazynu '[kg']]]+martianeum4[[#This Row],[ile_kg_materiału_z_ładunku]]</f>
        <v>97.166999999999945</v>
      </c>
      <c r="H1108">
        <f>IF(martianeum4[[#This Row],[stan_po_wydobyciu_z_ładunku]]&gt;=100,100,0)</f>
        <v>0</v>
      </c>
      <c r="I1108">
        <f>martianeum4[[#This Row],[stan_po_wydobyciu_z_ładunku]]-martianeum4[[#This Row],[ile_zabiera_na_orbite]]</f>
        <v>97.166999999999945</v>
      </c>
    </row>
    <row r="1109" spans="1:9" x14ac:dyDescent="0.25">
      <c r="A1109" s="1">
        <v>49748</v>
      </c>
      <c r="B1109">
        <f t="shared" si="17"/>
        <v>97.166999999999945</v>
      </c>
      <c r="C1109" t="s">
        <v>15</v>
      </c>
      <c r="D1109">
        <v>11.4</v>
      </c>
      <c r="E1109">
        <v>0</v>
      </c>
      <c r="F1109">
        <f>IF(martianeum4[[#This Row],[zawartosc '[%']]]&gt;=1,martianeum4[[#This Row],[masa '[kg']]]*martianeum4[[#This Row],[zawartosc '[%']]]*0.01,0)</f>
        <v>0</v>
      </c>
      <c r="G1109">
        <f>martianeum4[[#This Row],[stan_magazynu '[kg']]]+martianeum4[[#This Row],[ile_kg_materiału_z_ładunku]]</f>
        <v>97.166999999999945</v>
      </c>
      <c r="H1109">
        <f>IF(martianeum4[[#This Row],[stan_po_wydobyciu_z_ładunku]]&gt;=100,100,0)</f>
        <v>0</v>
      </c>
      <c r="I1109">
        <f>martianeum4[[#This Row],[stan_po_wydobyciu_z_ładunku]]-martianeum4[[#This Row],[ile_zabiera_na_orbite]]</f>
        <v>97.166999999999945</v>
      </c>
    </row>
    <row r="1110" spans="1:9" x14ac:dyDescent="0.25">
      <c r="A1110" s="1">
        <v>49749</v>
      </c>
      <c r="B1110">
        <f t="shared" si="17"/>
        <v>97.166999999999945</v>
      </c>
      <c r="C1110" t="s">
        <v>9</v>
      </c>
      <c r="D1110">
        <v>15.8</v>
      </c>
      <c r="E1110">
        <v>7</v>
      </c>
      <c r="F1110">
        <f>IF(martianeum4[[#This Row],[zawartosc '[%']]]&gt;=1,martianeum4[[#This Row],[masa '[kg']]]*martianeum4[[#This Row],[zawartosc '[%']]]*0.01,0)</f>
        <v>1.1060000000000001</v>
      </c>
      <c r="G1110">
        <f>martianeum4[[#This Row],[stan_magazynu '[kg']]]+martianeum4[[#This Row],[ile_kg_materiału_z_ładunku]]</f>
        <v>98.272999999999939</v>
      </c>
      <c r="H1110">
        <f>IF(martianeum4[[#This Row],[stan_po_wydobyciu_z_ładunku]]&gt;=100,100,0)</f>
        <v>0</v>
      </c>
      <c r="I1110">
        <f>martianeum4[[#This Row],[stan_po_wydobyciu_z_ładunku]]-martianeum4[[#This Row],[ile_zabiera_na_orbite]]</f>
        <v>98.272999999999939</v>
      </c>
    </row>
    <row r="1111" spans="1:9" x14ac:dyDescent="0.25">
      <c r="A1111" s="1">
        <v>49750</v>
      </c>
      <c r="B1111">
        <f t="shared" si="17"/>
        <v>98.272999999999939</v>
      </c>
      <c r="C1111" t="s">
        <v>10</v>
      </c>
      <c r="D1111">
        <v>10.199999999999999</v>
      </c>
      <c r="E1111">
        <v>43.3</v>
      </c>
      <c r="F1111">
        <f>IF(martianeum4[[#This Row],[zawartosc '[%']]]&gt;=1,martianeum4[[#This Row],[masa '[kg']]]*martianeum4[[#This Row],[zawartosc '[%']]]*0.01,0)</f>
        <v>4.4165999999999999</v>
      </c>
      <c r="G1111">
        <f>martianeum4[[#This Row],[stan_magazynu '[kg']]]+martianeum4[[#This Row],[ile_kg_materiału_z_ładunku]]</f>
        <v>102.68959999999994</v>
      </c>
      <c r="H1111">
        <f>IF(martianeum4[[#This Row],[stan_po_wydobyciu_z_ładunku]]&gt;=100,100,0)</f>
        <v>100</v>
      </c>
      <c r="I1111">
        <f>martianeum4[[#This Row],[stan_po_wydobyciu_z_ładunku]]-martianeum4[[#This Row],[ile_zabiera_na_orbite]]</f>
        <v>2.6895999999999418</v>
      </c>
    </row>
    <row r="1112" spans="1:9" x14ac:dyDescent="0.25">
      <c r="A1112" s="1">
        <v>49751</v>
      </c>
      <c r="B1112">
        <f t="shared" si="17"/>
        <v>2.6895999999999418</v>
      </c>
      <c r="C1112" t="s">
        <v>13</v>
      </c>
      <c r="D1112">
        <v>19.600000000000001</v>
      </c>
      <c r="E1112">
        <v>8.9</v>
      </c>
      <c r="F1112">
        <f>IF(martianeum4[[#This Row],[zawartosc '[%']]]&gt;=1,martianeum4[[#This Row],[masa '[kg']]]*martianeum4[[#This Row],[zawartosc '[%']]]*0.01,0)</f>
        <v>1.7444000000000004</v>
      </c>
      <c r="G1112">
        <f>martianeum4[[#This Row],[stan_magazynu '[kg']]]+martianeum4[[#This Row],[ile_kg_materiału_z_ładunku]]</f>
        <v>4.4339999999999424</v>
      </c>
      <c r="H1112">
        <f>IF(martianeum4[[#This Row],[stan_po_wydobyciu_z_ładunku]]&gt;=100,100,0)</f>
        <v>0</v>
      </c>
      <c r="I1112">
        <f>martianeum4[[#This Row],[stan_po_wydobyciu_z_ładunku]]-martianeum4[[#This Row],[ile_zabiera_na_orbite]]</f>
        <v>4.4339999999999424</v>
      </c>
    </row>
    <row r="1113" spans="1:9" x14ac:dyDescent="0.25">
      <c r="A1113" s="1">
        <v>49752</v>
      </c>
      <c r="B1113">
        <f t="shared" si="17"/>
        <v>4.4339999999999424</v>
      </c>
      <c r="C1113" t="s">
        <v>6</v>
      </c>
      <c r="D1113">
        <v>15.5</v>
      </c>
      <c r="E1113">
        <v>10.1</v>
      </c>
      <c r="F1113">
        <f>IF(martianeum4[[#This Row],[zawartosc '[%']]]&gt;=1,martianeum4[[#This Row],[masa '[kg']]]*martianeum4[[#This Row],[zawartosc '[%']]]*0.01,0)</f>
        <v>1.5654999999999999</v>
      </c>
      <c r="G1113">
        <f>martianeum4[[#This Row],[stan_magazynu '[kg']]]+martianeum4[[#This Row],[ile_kg_materiału_z_ładunku]]</f>
        <v>5.9994999999999425</v>
      </c>
      <c r="H1113">
        <f>IF(martianeum4[[#This Row],[stan_po_wydobyciu_z_ładunku]]&gt;=100,100,0)</f>
        <v>0</v>
      </c>
      <c r="I1113">
        <f>martianeum4[[#This Row],[stan_po_wydobyciu_z_ładunku]]-martianeum4[[#This Row],[ile_zabiera_na_orbite]]</f>
        <v>5.9994999999999425</v>
      </c>
    </row>
    <row r="1114" spans="1:9" x14ac:dyDescent="0.25">
      <c r="A1114" s="1">
        <v>49753</v>
      </c>
      <c r="B1114">
        <f t="shared" si="17"/>
        <v>5.9994999999999425</v>
      </c>
      <c r="C1114" t="s">
        <v>15</v>
      </c>
      <c r="D1114">
        <v>19.899999999999999</v>
      </c>
      <c r="E1114">
        <v>16.2</v>
      </c>
      <c r="F1114">
        <f>IF(martianeum4[[#This Row],[zawartosc '[%']]]&gt;=1,martianeum4[[#This Row],[masa '[kg']]]*martianeum4[[#This Row],[zawartosc '[%']]]*0.01,0)</f>
        <v>3.2237999999999993</v>
      </c>
      <c r="G1114">
        <f>martianeum4[[#This Row],[stan_magazynu '[kg']]]+martianeum4[[#This Row],[ile_kg_materiału_z_ładunku]]</f>
        <v>9.2232999999999414</v>
      </c>
      <c r="H1114">
        <f>IF(martianeum4[[#This Row],[stan_po_wydobyciu_z_ładunku]]&gt;=100,100,0)</f>
        <v>0</v>
      </c>
      <c r="I1114">
        <f>martianeum4[[#This Row],[stan_po_wydobyciu_z_ładunku]]-martianeum4[[#This Row],[ile_zabiera_na_orbite]]</f>
        <v>9.2232999999999414</v>
      </c>
    </row>
    <row r="1115" spans="1:9" x14ac:dyDescent="0.25">
      <c r="A1115" s="1">
        <v>49754</v>
      </c>
      <c r="B1115">
        <f t="shared" si="17"/>
        <v>9.2232999999999414</v>
      </c>
      <c r="C1115" t="s">
        <v>18</v>
      </c>
      <c r="D1115">
        <v>10.7</v>
      </c>
      <c r="E1115">
        <v>2.8</v>
      </c>
      <c r="F1115">
        <f>IF(martianeum4[[#This Row],[zawartosc '[%']]]&gt;=1,martianeum4[[#This Row],[masa '[kg']]]*martianeum4[[#This Row],[zawartosc '[%']]]*0.01,0)</f>
        <v>0.29959999999999998</v>
      </c>
      <c r="G1115">
        <f>martianeum4[[#This Row],[stan_magazynu '[kg']]]+martianeum4[[#This Row],[ile_kg_materiału_z_ładunku]]</f>
        <v>9.5228999999999413</v>
      </c>
      <c r="H1115">
        <f>IF(martianeum4[[#This Row],[stan_po_wydobyciu_z_ładunku]]&gt;=100,100,0)</f>
        <v>0</v>
      </c>
      <c r="I1115">
        <f>martianeum4[[#This Row],[stan_po_wydobyciu_z_ładunku]]-martianeum4[[#This Row],[ile_zabiera_na_orbite]]</f>
        <v>9.5228999999999413</v>
      </c>
    </row>
    <row r="1116" spans="1:9" x14ac:dyDescent="0.25">
      <c r="A1116" s="1">
        <v>49755</v>
      </c>
      <c r="B1116">
        <f t="shared" si="17"/>
        <v>9.5228999999999413</v>
      </c>
      <c r="C1116" t="s">
        <v>26</v>
      </c>
      <c r="D1116">
        <v>11.5</v>
      </c>
      <c r="E1116">
        <v>5.9</v>
      </c>
      <c r="F1116">
        <f>IF(martianeum4[[#This Row],[zawartosc '[%']]]&gt;=1,martianeum4[[#This Row],[masa '[kg']]]*martianeum4[[#This Row],[zawartosc '[%']]]*0.01,0)</f>
        <v>0.6785000000000001</v>
      </c>
      <c r="G1116">
        <f>martianeum4[[#This Row],[stan_magazynu '[kg']]]+martianeum4[[#This Row],[ile_kg_materiału_z_ładunku]]</f>
        <v>10.201399999999941</v>
      </c>
      <c r="H1116">
        <f>IF(martianeum4[[#This Row],[stan_po_wydobyciu_z_ładunku]]&gt;=100,100,0)</f>
        <v>0</v>
      </c>
      <c r="I1116">
        <f>martianeum4[[#This Row],[stan_po_wydobyciu_z_ładunku]]-martianeum4[[#This Row],[ile_zabiera_na_orbite]]</f>
        <v>10.201399999999941</v>
      </c>
    </row>
    <row r="1117" spans="1:9" x14ac:dyDescent="0.25">
      <c r="A1117" s="1">
        <v>49756</v>
      </c>
      <c r="B1117">
        <f t="shared" si="17"/>
        <v>10.201399999999941</v>
      </c>
      <c r="C1117" t="s">
        <v>14</v>
      </c>
      <c r="D1117">
        <v>28.4</v>
      </c>
      <c r="E1117">
        <v>1</v>
      </c>
      <c r="F1117">
        <f>IF(martianeum4[[#This Row],[zawartosc '[%']]]&gt;=1,martianeum4[[#This Row],[masa '[kg']]]*martianeum4[[#This Row],[zawartosc '[%']]]*0.01,0)</f>
        <v>0.28399999999999997</v>
      </c>
      <c r="G1117">
        <f>martianeum4[[#This Row],[stan_magazynu '[kg']]]+martianeum4[[#This Row],[ile_kg_materiału_z_ładunku]]</f>
        <v>10.485399999999942</v>
      </c>
      <c r="H1117">
        <f>IF(martianeum4[[#This Row],[stan_po_wydobyciu_z_ładunku]]&gt;=100,100,0)</f>
        <v>0</v>
      </c>
      <c r="I1117">
        <f>martianeum4[[#This Row],[stan_po_wydobyciu_z_ładunku]]-martianeum4[[#This Row],[ile_zabiera_na_orbite]]</f>
        <v>10.485399999999942</v>
      </c>
    </row>
    <row r="1118" spans="1:9" x14ac:dyDescent="0.25">
      <c r="A1118" s="1">
        <v>49757</v>
      </c>
      <c r="B1118">
        <f t="shared" si="17"/>
        <v>10.485399999999942</v>
      </c>
      <c r="C1118" t="s">
        <v>19</v>
      </c>
      <c r="D1118">
        <v>22.3</v>
      </c>
      <c r="E1118">
        <v>5.0999999999999996</v>
      </c>
      <c r="F1118">
        <f>IF(martianeum4[[#This Row],[zawartosc '[%']]]&gt;=1,martianeum4[[#This Row],[masa '[kg']]]*martianeum4[[#This Row],[zawartosc '[%']]]*0.01,0)</f>
        <v>1.1373</v>
      </c>
      <c r="G1118">
        <f>martianeum4[[#This Row],[stan_magazynu '[kg']]]+martianeum4[[#This Row],[ile_kg_materiału_z_ładunku]]</f>
        <v>11.622699999999941</v>
      </c>
      <c r="H1118">
        <f>IF(martianeum4[[#This Row],[stan_po_wydobyciu_z_ładunku]]&gt;=100,100,0)</f>
        <v>0</v>
      </c>
      <c r="I1118">
        <f>martianeum4[[#This Row],[stan_po_wydobyciu_z_ładunku]]-martianeum4[[#This Row],[ile_zabiera_na_orbite]]</f>
        <v>11.622699999999941</v>
      </c>
    </row>
    <row r="1119" spans="1:9" x14ac:dyDescent="0.25">
      <c r="A1119" s="1">
        <v>49758</v>
      </c>
      <c r="B1119">
        <f t="shared" si="17"/>
        <v>11.622699999999941</v>
      </c>
      <c r="C1119" t="s">
        <v>13</v>
      </c>
      <c r="D1119">
        <v>28.7</v>
      </c>
      <c r="E1119">
        <v>11.5</v>
      </c>
      <c r="F1119">
        <f>IF(martianeum4[[#This Row],[zawartosc '[%']]]&gt;=1,martianeum4[[#This Row],[masa '[kg']]]*martianeum4[[#This Row],[zawartosc '[%']]]*0.01,0)</f>
        <v>3.3005</v>
      </c>
      <c r="G1119">
        <f>martianeum4[[#This Row],[stan_magazynu '[kg']]]+martianeum4[[#This Row],[ile_kg_materiału_z_ładunku]]</f>
        <v>14.923199999999941</v>
      </c>
      <c r="H1119">
        <f>IF(martianeum4[[#This Row],[stan_po_wydobyciu_z_ładunku]]&gt;=100,100,0)</f>
        <v>0</v>
      </c>
      <c r="I1119">
        <f>martianeum4[[#This Row],[stan_po_wydobyciu_z_ładunku]]-martianeum4[[#This Row],[ile_zabiera_na_orbite]]</f>
        <v>14.923199999999941</v>
      </c>
    </row>
    <row r="1120" spans="1:9" x14ac:dyDescent="0.25">
      <c r="A1120" s="1">
        <v>49759</v>
      </c>
      <c r="B1120">
        <f t="shared" si="17"/>
        <v>14.923199999999941</v>
      </c>
      <c r="C1120" t="s">
        <v>6</v>
      </c>
      <c r="D1120">
        <v>19.100000000000001</v>
      </c>
      <c r="E1120">
        <v>0</v>
      </c>
      <c r="F1120">
        <f>IF(martianeum4[[#This Row],[zawartosc '[%']]]&gt;=1,martianeum4[[#This Row],[masa '[kg']]]*martianeum4[[#This Row],[zawartosc '[%']]]*0.01,0)</f>
        <v>0</v>
      </c>
      <c r="G1120">
        <f>martianeum4[[#This Row],[stan_magazynu '[kg']]]+martianeum4[[#This Row],[ile_kg_materiału_z_ładunku]]</f>
        <v>14.923199999999941</v>
      </c>
      <c r="H1120">
        <f>IF(martianeum4[[#This Row],[stan_po_wydobyciu_z_ładunku]]&gt;=100,100,0)</f>
        <v>0</v>
      </c>
      <c r="I1120">
        <f>martianeum4[[#This Row],[stan_po_wydobyciu_z_ładunku]]-martianeum4[[#This Row],[ile_zabiera_na_orbite]]</f>
        <v>14.923199999999941</v>
      </c>
    </row>
    <row r="1121" spans="1:9" x14ac:dyDescent="0.25">
      <c r="A1121" s="1">
        <v>49760</v>
      </c>
      <c r="B1121">
        <f t="shared" si="17"/>
        <v>14.923199999999941</v>
      </c>
      <c r="C1121" t="s">
        <v>10</v>
      </c>
      <c r="D1121">
        <v>10.199999999999999</v>
      </c>
      <c r="E1121">
        <v>7.6</v>
      </c>
      <c r="F1121">
        <f>IF(martianeum4[[#This Row],[zawartosc '[%']]]&gt;=1,martianeum4[[#This Row],[masa '[kg']]]*martianeum4[[#This Row],[zawartosc '[%']]]*0.01,0)</f>
        <v>0.7752</v>
      </c>
      <c r="G1121">
        <f>martianeum4[[#This Row],[stan_magazynu '[kg']]]+martianeum4[[#This Row],[ile_kg_materiału_z_ładunku]]</f>
        <v>15.698399999999941</v>
      </c>
      <c r="H1121">
        <f>IF(martianeum4[[#This Row],[stan_po_wydobyciu_z_ładunku]]&gt;=100,100,0)</f>
        <v>0</v>
      </c>
      <c r="I1121">
        <f>martianeum4[[#This Row],[stan_po_wydobyciu_z_ładunku]]-martianeum4[[#This Row],[ile_zabiera_na_orbite]]</f>
        <v>15.698399999999941</v>
      </c>
    </row>
    <row r="1122" spans="1:9" x14ac:dyDescent="0.25">
      <c r="A1122" s="1">
        <v>49761</v>
      </c>
      <c r="B1122">
        <f t="shared" si="17"/>
        <v>15.698399999999941</v>
      </c>
      <c r="C1122" t="s">
        <v>10</v>
      </c>
      <c r="D1122">
        <v>18.399999999999999</v>
      </c>
      <c r="E1122">
        <v>0</v>
      </c>
      <c r="F1122">
        <f>IF(martianeum4[[#This Row],[zawartosc '[%']]]&gt;=1,martianeum4[[#This Row],[masa '[kg']]]*martianeum4[[#This Row],[zawartosc '[%']]]*0.01,0)</f>
        <v>0</v>
      </c>
      <c r="G1122">
        <f>martianeum4[[#This Row],[stan_magazynu '[kg']]]+martianeum4[[#This Row],[ile_kg_materiału_z_ładunku]]</f>
        <v>15.698399999999941</v>
      </c>
      <c r="H1122">
        <f>IF(martianeum4[[#This Row],[stan_po_wydobyciu_z_ładunku]]&gt;=100,100,0)</f>
        <v>0</v>
      </c>
      <c r="I1122">
        <f>martianeum4[[#This Row],[stan_po_wydobyciu_z_ładunku]]-martianeum4[[#This Row],[ile_zabiera_na_orbite]]</f>
        <v>15.698399999999941</v>
      </c>
    </row>
    <row r="1123" spans="1:9" x14ac:dyDescent="0.25">
      <c r="A1123" s="1">
        <v>49762</v>
      </c>
      <c r="B1123">
        <f t="shared" si="17"/>
        <v>15.698399999999941</v>
      </c>
      <c r="C1123" t="s">
        <v>19</v>
      </c>
      <c r="D1123">
        <v>29.3</v>
      </c>
      <c r="E1123">
        <v>0</v>
      </c>
      <c r="F1123">
        <f>IF(martianeum4[[#This Row],[zawartosc '[%']]]&gt;=1,martianeum4[[#This Row],[masa '[kg']]]*martianeum4[[#This Row],[zawartosc '[%']]]*0.01,0)</f>
        <v>0</v>
      </c>
      <c r="G1123">
        <f>martianeum4[[#This Row],[stan_magazynu '[kg']]]+martianeum4[[#This Row],[ile_kg_materiału_z_ładunku]]</f>
        <v>15.698399999999941</v>
      </c>
      <c r="H1123">
        <f>IF(martianeum4[[#This Row],[stan_po_wydobyciu_z_ładunku]]&gt;=100,100,0)</f>
        <v>0</v>
      </c>
      <c r="I1123">
        <f>martianeum4[[#This Row],[stan_po_wydobyciu_z_ładunku]]-martianeum4[[#This Row],[ile_zabiera_na_orbite]]</f>
        <v>15.698399999999941</v>
      </c>
    </row>
    <row r="1124" spans="1:9" x14ac:dyDescent="0.25">
      <c r="A1124" s="1">
        <v>49763</v>
      </c>
      <c r="B1124">
        <f t="shared" si="17"/>
        <v>15.698399999999941</v>
      </c>
      <c r="C1124" t="s">
        <v>17</v>
      </c>
      <c r="D1124">
        <v>26.7</v>
      </c>
      <c r="E1124">
        <v>5.7</v>
      </c>
      <c r="F1124">
        <f>IF(martianeum4[[#This Row],[zawartosc '[%']]]&gt;=1,martianeum4[[#This Row],[masa '[kg']]]*martianeum4[[#This Row],[zawartosc '[%']]]*0.01,0)</f>
        <v>1.5219</v>
      </c>
      <c r="G1124">
        <f>martianeum4[[#This Row],[stan_magazynu '[kg']]]+martianeum4[[#This Row],[ile_kg_materiału_z_ładunku]]</f>
        <v>17.220299999999941</v>
      </c>
      <c r="H1124">
        <f>IF(martianeum4[[#This Row],[stan_po_wydobyciu_z_ładunku]]&gt;=100,100,0)</f>
        <v>0</v>
      </c>
      <c r="I1124">
        <f>martianeum4[[#This Row],[stan_po_wydobyciu_z_ładunku]]-martianeum4[[#This Row],[ile_zabiera_na_orbite]]</f>
        <v>17.220299999999941</v>
      </c>
    </row>
    <row r="1125" spans="1:9" x14ac:dyDescent="0.25">
      <c r="A1125" s="1">
        <v>49764</v>
      </c>
      <c r="B1125">
        <f t="shared" si="17"/>
        <v>17.220299999999941</v>
      </c>
      <c r="C1125" t="s">
        <v>8</v>
      </c>
      <c r="D1125">
        <v>22.2</v>
      </c>
      <c r="E1125">
        <v>0.9</v>
      </c>
      <c r="F1125">
        <f>IF(martianeum4[[#This Row],[zawartosc '[%']]]&gt;=1,martianeum4[[#This Row],[masa '[kg']]]*martianeum4[[#This Row],[zawartosc '[%']]]*0.01,0)</f>
        <v>0</v>
      </c>
      <c r="G1125">
        <f>martianeum4[[#This Row],[stan_magazynu '[kg']]]+martianeum4[[#This Row],[ile_kg_materiału_z_ładunku]]</f>
        <v>17.220299999999941</v>
      </c>
      <c r="H1125">
        <f>IF(martianeum4[[#This Row],[stan_po_wydobyciu_z_ładunku]]&gt;=100,100,0)</f>
        <v>0</v>
      </c>
      <c r="I1125">
        <f>martianeum4[[#This Row],[stan_po_wydobyciu_z_ładunku]]-martianeum4[[#This Row],[ile_zabiera_na_orbite]]</f>
        <v>17.220299999999941</v>
      </c>
    </row>
    <row r="1126" spans="1:9" x14ac:dyDescent="0.25">
      <c r="A1126" s="1">
        <v>49765</v>
      </c>
      <c r="B1126">
        <f t="shared" si="17"/>
        <v>17.220299999999941</v>
      </c>
      <c r="C1126" t="s">
        <v>13</v>
      </c>
      <c r="D1126">
        <v>25.5</v>
      </c>
      <c r="E1126">
        <v>5.8</v>
      </c>
      <c r="F1126">
        <f>IF(martianeum4[[#This Row],[zawartosc '[%']]]&gt;=1,martianeum4[[#This Row],[masa '[kg']]]*martianeum4[[#This Row],[zawartosc '[%']]]*0.01,0)</f>
        <v>1.4790000000000001</v>
      </c>
      <c r="G1126">
        <f>martianeum4[[#This Row],[stan_magazynu '[kg']]]+martianeum4[[#This Row],[ile_kg_materiału_z_ładunku]]</f>
        <v>18.699299999999941</v>
      </c>
      <c r="H1126">
        <f>IF(martianeum4[[#This Row],[stan_po_wydobyciu_z_ładunku]]&gt;=100,100,0)</f>
        <v>0</v>
      </c>
      <c r="I1126">
        <f>martianeum4[[#This Row],[stan_po_wydobyciu_z_ładunku]]-martianeum4[[#This Row],[ile_zabiera_na_orbite]]</f>
        <v>18.699299999999941</v>
      </c>
    </row>
    <row r="1127" spans="1:9" x14ac:dyDescent="0.25">
      <c r="A1127" s="1">
        <v>49766</v>
      </c>
      <c r="B1127">
        <f t="shared" si="17"/>
        <v>18.699299999999941</v>
      </c>
      <c r="C1127" t="s">
        <v>19</v>
      </c>
      <c r="D1127">
        <v>23.5</v>
      </c>
      <c r="E1127">
        <v>32</v>
      </c>
      <c r="F1127">
        <f>IF(martianeum4[[#This Row],[zawartosc '[%']]]&gt;=1,martianeum4[[#This Row],[masa '[kg']]]*martianeum4[[#This Row],[zawartosc '[%']]]*0.01,0)</f>
        <v>7.5200000000000005</v>
      </c>
      <c r="G1127">
        <f>martianeum4[[#This Row],[stan_magazynu '[kg']]]+martianeum4[[#This Row],[ile_kg_materiału_z_ładunku]]</f>
        <v>26.21929999999994</v>
      </c>
      <c r="H1127">
        <f>IF(martianeum4[[#This Row],[stan_po_wydobyciu_z_ładunku]]&gt;=100,100,0)</f>
        <v>0</v>
      </c>
      <c r="I1127">
        <f>martianeum4[[#This Row],[stan_po_wydobyciu_z_ładunku]]-martianeum4[[#This Row],[ile_zabiera_na_orbite]]</f>
        <v>26.21929999999994</v>
      </c>
    </row>
    <row r="1128" spans="1:9" x14ac:dyDescent="0.25">
      <c r="A1128" s="1">
        <v>49767</v>
      </c>
      <c r="B1128">
        <f t="shared" si="17"/>
        <v>26.21929999999994</v>
      </c>
      <c r="C1128" t="s">
        <v>5</v>
      </c>
      <c r="D1128">
        <v>28.4</v>
      </c>
      <c r="E1128">
        <v>5.7</v>
      </c>
      <c r="F1128">
        <f>IF(martianeum4[[#This Row],[zawartosc '[%']]]&gt;=1,martianeum4[[#This Row],[masa '[kg']]]*martianeum4[[#This Row],[zawartosc '[%']]]*0.01,0)</f>
        <v>1.6188</v>
      </c>
      <c r="G1128">
        <f>martianeum4[[#This Row],[stan_magazynu '[kg']]]+martianeum4[[#This Row],[ile_kg_materiału_z_ładunku]]</f>
        <v>27.83809999999994</v>
      </c>
      <c r="H1128">
        <f>IF(martianeum4[[#This Row],[stan_po_wydobyciu_z_ładunku]]&gt;=100,100,0)</f>
        <v>0</v>
      </c>
      <c r="I1128">
        <f>martianeum4[[#This Row],[stan_po_wydobyciu_z_ładunku]]-martianeum4[[#This Row],[ile_zabiera_na_orbite]]</f>
        <v>27.83809999999994</v>
      </c>
    </row>
    <row r="1129" spans="1:9" x14ac:dyDescent="0.25">
      <c r="A1129" s="1">
        <v>49768</v>
      </c>
      <c r="B1129">
        <f t="shared" si="17"/>
        <v>27.83809999999994</v>
      </c>
      <c r="C1129" t="s">
        <v>22</v>
      </c>
      <c r="D1129">
        <v>13.7</v>
      </c>
      <c r="E1129">
        <v>6</v>
      </c>
      <c r="F1129">
        <f>IF(martianeum4[[#This Row],[zawartosc '[%']]]&gt;=1,martianeum4[[#This Row],[masa '[kg']]]*martianeum4[[#This Row],[zawartosc '[%']]]*0.01,0)</f>
        <v>0.82199999999999995</v>
      </c>
      <c r="G1129">
        <f>martianeum4[[#This Row],[stan_magazynu '[kg']]]+martianeum4[[#This Row],[ile_kg_materiału_z_ładunku]]</f>
        <v>28.66009999999994</v>
      </c>
      <c r="H1129">
        <f>IF(martianeum4[[#This Row],[stan_po_wydobyciu_z_ładunku]]&gt;=100,100,0)</f>
        <v>0</v>
      </c>
      <c r="I1129">
        <f>martianeum4[[#This Row],[stan_po_wydobyciu_z_ładunku]]-martianeum4[[#This Row],[ile_zabiera_na_orbite]]</f>
        <v>28.66009999999994</v>
      </c>
    </row>
    <row r="1130" spans="1:9" x14ac:dyDescent="0.25">
      <c r="A1130" s="1">
        <v>49769</v>
      </c>
      <c r="B1130">
        <f t="shared" si="17"/>
        <v>28.66009999999994</v>
      </c>
      <c r="C1130" t="s">
        <v>9</v>
      </c>
      <c r="D1130">
        <v>22.1</v>
      </c>
      <c r="E1130">
        <v>11.7</v>
      </c>
      <c r="F1130">
        <f>IF(martianeum4[[#This Row],[zawartosc '[%']]]&gt;=1,martianeum4[[#This Row],[masa '[kg']]]*martianeum4[[#This Row],[zawartosc '[%']]]*0.01,0)</f>
        <v>2.5857000000000001</v>
      </c>
      <c r="G1130">
        <f>martianeum4[[#This Row],[stan_magazynu '[kg']]]+martianeum4[[#This Row],[ile_kg_materiału_z_ładunku]]</f>
        <v>31.245799999999939</v>
      </c>
      <c r="H1130">
        <f>IF(martianeum4[[#This Row],[stan_po_wydobyciu_z_ładunku]]&gt;=100,100,0)</f>
        <v>0</v>
      </c>
      <c r="I1130">
        <f>martianeum4[[#This Row],[stan_po_wydobyciu_z_ładunku]]-martianeum4[[#This Row],[ile_zabiera_na_orbite]]</f>
        <v>31.245799999999939</v>
      </c>
    </row>
    <row r="1131" spans="1:9" x14ac:dyDescent="0.25">
      <c r="A1131" s="1">
        <v>49770</v>
      </c>
      <c r="B1131">
        <f t="shared" si="17"/>
        <v>31.245799999999939</v>
      </c>
      <c r="C1131" t="s">
        <v>11</v>
      </c>
      <c r="D1131">
        <v>16.899999999999999</v>
      </c>
      <c r="E1131">
        <v>18.2</v>
      </c>
      <c r="F1131">
        <f>IF(martianeum4[[#This Row],[zawartosc '[%']]]&gt;=1,martianeum4[[#This Row],[masa '[kg']]]*martianeum4[[#This Row],[zawartosc '[%']]]*0.01,0)</f>
        <v>3.0758000000000001</v>
      </c>
      <c r="G1131">
        <f>martianeum4[[#This Row],[stan_magazynu '[kg']]]+martianeum4[[#This Row],[ile_kg_materiału_z_ładunku]]</f>
        <v>34.32159999999994</v>
      </c>
      <c r="H1131">
        <f>IF(martianeum4[[#This Row],[stan_po_wydobyciu_z_ładunku]]&gt;=100,100,0)</f>
        <v>0</v>
      </c>
      <c r="I1131">
        <f>martianeum4[[#This Row],[stan_po_wydobyciu_z_ładunku]]-martianeum4[[#This Row],[ile_zabiera_na_orbite]]</f>
        <v>34.32159999999994</v>
      </c>
    </row>
    <row r="1132" spans="1:9" x14ac:dyDescent="0.25">
      <c r="A1132" s="1">
        <v>49771</v>
      </c>
      <c r="B1132">
        <f t="shared" si="17"/>
        <v>34.32159999999994</v>
      </c>
      <c r="C1132" t="s">
        <v>22</v>
      </c>
      <c r="D1132">
        <v>28</v>
      </c>
      <c r="E1132">
        <v>0</v>
      </c>
      <c r="F1132">
        <f>IF(martianeum4[[#This Row],[zawartosc '[%']]]&gt;=1,martianeum4[[#This Row],[masa '[kg']]]*martianeum4[[#This Row],[zawartosc '[%']]]*0.01,0)</f>
        <v>0</v>
      </c>
      <c r="G1132">
        <f>martianeum4[[#This Row],[stan_magazynu '[kg']]]+martianeum4[[#This Row],[ile_kg_materiału_z_ładunku]]</f>
        <v>34.32159999999994</v>
      </c>
      <c r="H1132">
        <f>IF(martianeum4[[#This Row],[stan_po_wydobyciu_z_ładunku]]&gt;=100,100,0)</f>
        <v>0</v>
      </c>
      <c r="I1132">
        <f>martianeum4[[#This Row],[stan_po_wydobyciu_z_ładunku]]-martianeum4[[#This Row],[ile_zabiera_na_orbite]]</f>
        <v>34.32159999999994</v>
      </c>
    </row>
    <row r="1133" spans="1:9" x14ac:dyDescent="0.25">
      <c r="A1133" s="1">
        <v>49772</v>
      </c>
      <c r="B1133">
        <f t="shared" si="17"/>
        <v>34.32159999999994</v>
      </c>
      <c r="C1133" t="s">
        <v>10</v>
      </c>
      <c r="D1133">
        <v>13.5</v>
      </c>
      <c r="E1133">
        <v>3.7</v>
      </c>
      <c r="F1133">
        <f>IF(martianeum4[[#This Row],[zawartosc '[%']]]&gt;=1,martianeum4[[#This Row],[masa '[kg']]]*martianeum4[[#This Row],[zawartosc '[%']]]*0.01,0)</f>
        <v>0.49950000000000006</v>
      </c>
      <c r="G1133">
        <f>martianeum4[[#This Row],[stan_magazynu '[kg']]]+martianeum4[[#This Row],[ile_kg_materiału_z_ładunku]]</f>
        <v>34.821099999999937</v>
      </c>
      <c r="H1133">
        <f>IF(martianeum4[[#This Row],[stan_po_wydobyciu_z_ładunku]]&gt;=100,100,0)</f>
        <v>0</v>
      </c>
      <c r="I1133">
        <f>martianeum4[[#This Row],[stan_po_wydobyciu_z_ładunku]]-martianeum4[[#This Row],[ile_zabiera_na_orbite]]</f>
        <v>34.821099999999937</v>
      </c>
    </row>
    <row r="1134" spans="1:9" x14ac:dyDescent="0.25">
      <c r="A1134" s="1">
        <v>49773</v>
      </c>
      <c r="B1134">
        <f t="shared" si="17"/>
        <v>34.821099999999937</v>
      </c>
      <c r="C1134" t="s">
        <v>19</v>
      </c>
      <c r="D1134">
        <v>13.4</v>
      </c>
      <c r="E1134">
        <v>22.5</v>
      </c>
      <c r="F1134">
        <f>IF(martianeum4[[#This Row],[zawartosc '[%']]]&gt;=1,martianeum4[[#This Row],[masa '[kg']]]*martianeum4[[#This Row],[zawartosc '[%']]]*0.01,0)</f>
        <v>3.0150000000000001</v>
      </c>
      <c r="G1134">
        <f>martianeum4[[#This Row],[stan_magazynu '[kg']]]+martianeum4[[#This Row],[ile_kg_materiału_z_ładunku]]</f>
        <v>37.836099999999938</v>
      </c>
      <c r="H1134">
        <f>IF(martianeum4[[#This Row],[stan_po_wydobyciu_z_ładunku]]&gt;=100,100,0)</f>
        <v>0</v>
      </c>
      <c r="I1134">
        <f>martianeum4[[#This Row],[stan_po_wydobyciu_z_ładunku]]-martianeum4[[#This Row],[ile_zabiera_na_orbite]]</f>
        <v>37.836099999999938</v>
      </c>
    </row>
    <row r="1135" spans="1:9" x14ac:dyDescent="0.25">
      <c r="A1135" s="1">
        <v>49774</v>
      </c>
      <c r="B1135">
        <f t="shared" si="17"/>
        <v>37.836099999999938</v>
      </c>
      <c r="C1135" t="s">
        <v>6</v>
      </c>
      <c r="D1135">
        <v>19.899999999999999</v>
      </c>
      <c r="E1135">
        <v>11.6</v>
      </c>
      <c r="F1135">
        <f>IF(martianeum4[[#This Row],[zawartosc '[%']]]&gt;=1,martianeum4[[#This Row],[masa '[kg']]]*martianeum4[[#This Row],[zawartosc '[%']]]*0.01,0)</f>
        <v>2.3083999999999998</v>
      </c>
      <c r="G1135">
        <f>martianeum4[[#This Row],[stan_magazynu '[kg']]]+martianeum4[[#This Row],[ile_kg_materiału_z_ładunku]]</f>
        <v>40.144499999999937</v>
      </c>
      <c r="H1135">
        <f>IF(martianeum4[[#This Row],[stan_po_wydobyciu_z_ładunku]]&gt;=100,100,0)</f>
        <v>0</v>
      </c>
      <c r="I1135">
        <f>martianeum4[[#This Row],[stan_po_wydobyciu_z_ładunku]]-martianeum4[[#This Row],[ile_zabiera_na_orbite]]</f>
        <v>40.144499999999937</v>
      </c>
    </row>
    <row r="1136" spans="1:9" x14ac:dyDescent="0.25">
      <c r="A1136" s="1">
        <v>49775</v>
      </c>
      <c r="B1136">
        <f t="shared" si="17"/>
        <v>40.144499999999937</v>
      </c>
      <c r="C1136" t="s">
        <v>7</v>
      </c>
      <c r="D1136">
        <v>24.2</v>
      </c>
      <c r="E1136">
        <v>11</v>
      </c>
      <c r="F1136">
        <f>IF(martianeum4[[#This Row],[zawartosc '[%']]]&gt;=1,martianeum4[[#This Row],[masa '[kg']]]*martianeum4[[#This Row],[zawartosc '[%']]]*0.01,0)</f>
        <v>2.6619999999999999</v>
      </c>
      <c r="G1136">
        <f>martianeum4[[#This Row],[stan_magazynu '[kg']]]+martianeum4[[#This Row],[ile_kg_materiału_z_ładunku]]</f>
        <v>42.806499999999936</v>
      </c>
      <c r="H1136">
        <f>IF(martianeum4[[#This Row],[stan_po_wydobyciu_z_ładunku]]&gt;=100,100,0)</f>
        <v>0</v>
      </c>
      <c r="I1136">
        <f>martianeum4[[#This Row],[stan_po_wydobyciu_z_ładunku]]-martianeum4[[#This Row],[ile_zabiera_na_orbite]]</f>
        <v>42.806499999999936</v>
      </c>
    </row>
    <row r="1137" spans="1:9" x14ac:dyDescent="0.25">
      <c r="A1137" s="1">
        <v>49776</v>
      </c>
      <c r="B1137">
        <f t="shared" si="17"/>
        <v>42.806499999999936</v>
      </c>
      <c r="C1137" t="s">
        <v>27</v>
      </c>
      <c r="D1137">
        <v>20.399999999999999</v>
      </c>
      <c r="E1137">
        <v>0</v>
      </c>
      <c r="F1137">
        <f>IF(martianeum4[[#This Row],[zawartosc '[%']]]&gt;=1,martianeum4[[#This Row],[masa '[kg']]]*martianeum4[[#This Row],[zawartosc '[%']]]*0.01,0)</f>
        <v>0</v>
      </c>
      <c r="G1137">
        <f>martianeum4[[#This Row],[stan_magazynu '[kg']]]+martianeum4[[#This Row],[ile_kg_materiału_z_ładunku]]</f>
        <v>42.806499999999936</v>
      </c>
      <c r="H1137">
        <f>IF(martianeum4[[#This Row],[stan_po_wydobyciu_z_ładunku]]&gt;=100,100,0)</f>
        <v>0</v>
      </c>
      <c r="I1137">
        <f>martianeum4[[#This Row],[stan_po_wydobyciu_z_ładunku]]-martianeum4[[#This Row],[ile_zabiera_na_orbite]]</f>
        <v>42.806499999999936</v>
      </c>
    </row>
    <row r="1138" spans="1:9" x14ac:dyDescent="0.25">
      <c r="A1138" s="1">
        <v>49777</v>
      </c>
      <c r="B1138">
        <f t="shared" si="17"/>
        <v>42.806499999999936</v>
      </c>
      <c r="C1138" t="s">
        <v>27</v>
      </c>
      <c r="D1138">
        <v>16.600000000000001</v>
      </c>
      <c r="E1138">
        <v>3.9</v>
      </c>
      <c r="F1138">
        <f>IF(martianeum4[[#This Row],[zawartosc '[%']]]&gt;=1,martianeum4[[#This Row],[masa '[kg']]]*martianeum4[[#This Row],[zawartosc '[%']]]*0.01,0)</f>
        <v>0.64740000000000009</v>
      </c>
      <c r="G1138">
        <f>martianeum4[[#This Row],[stan_magazynu '[kg']]]+martianeum4[[#This Row],[ile_kg_materiału_z_ładunku]]</f>
        <v>43.453899999999933</v>
      </c>
      <c r="H1138">
        <f>IF(martianeum4[[#This Row],[stan_po_wydobyciu_z_ładunku]]&gt;=100,100,0)</f>
        <v>0</v>
      </c>
      <c r="I1138">
        <f>martianeum4[[#This Row],[stan_po_wydobyciu_z_ładunku]]-martianeum4[[#This Row],[ile_zabiera_na_orbite]]</f>
        <v>43.453899999999933</v>
      </c>
    </row>
    <row r="1139" spans="1:9" x14ac:dyDescent="0.25">
      <c r="A1139" s="1">
        <v>49778</v>
      </c>
      <c r="B1139">
        <f t="shared" si="17"/>
        <v>43.453899999999933</v>
      </c>
      <c r="C1139" t="s">
        <v>33</v>
      </c>
      <c r="D1139">
        <v>14.3</v>
      </c>
      <c r="E1139">
        <v>0</v>
      </c>
      <c r="F1139">
        <f>IF(martianeum4[[#This Row],[zawartosc '[%']]]&gt;=1,martianeum4[[#This Row],[masa '[kg']]]*martianeum4[[#This Row],[zawartosc '[%']]]*0.01,0)</f>
        <v>0</v>
      </c>
      <c r="G1139">
        <f>martianeum4[[#This Row],[stan_magazynu '[kg']]]+martianeum4[[#This Row],[ile_kg_materiału_z_ładunku]]</f>
        <v>43.453899999999933</v>
      </c>
      <c r="H1139">
        <f>IF(martianeum4[[#This Row],[stan_po_wydobyciu_z_ładunku]]&gt;=100,100,0)</f>
        <v>0</v>
      </c>
      <c r="I1139">
        <f>martianeum4[[#This Row],[stan_po_wydobyciu_z_ładunku]]-martianeum4[[#This Row],[ile_zabiera_na_orbite]]</f>
        <v>43.453899999999933</v>
      </c>
    </row>
    <row r="1140" spans="1:9" x14ac:dyDescent="0.25">
      <c r="A1140" s="1">
        <v>49779</v>
      </c>
      <c r="B1140">
        <f t="shared" si="17"/>
        <v>43.453899999999933</v>
      </c>
      <c r="C1140" t="s">
        <v>26</v>
      </c>
      <c r="D1140">
        <v>24.4</v>
      </c>
      <c r="E1140">
        <v>4.4000000000000004</v>
      </c>
      <c r="F1140">
        <f>IF(martianeum4[[#This Row],[zawartosc '[%']]]&gt;=1,martianeum4[[#This Row],[masa '[kg']]]*martianeum4[[#This Row],[zawartosc '[%']]]*0.01,0)</f>
        <v>1.0736000000000001</v>
      </c>
      <c r="G1140">
        <f>martianeum4[[#This Row],[stan_magazynu '[kg']]]+martianeum4[[#This Row],[ile_kg_materiału_z_ładunku]]</f>
        <v>44.527499999999932</v>
      </c>
      <c r="H1140">
        <f>IF(martianeum4[[#This Row],[stan_po_wydobyciu_z_ładunku]]&gt;=100,100,0)</f>
        <v>0</v>
      </c>
      <c r="I1140">
        <f>martianeum4[[#This Row],[stan_po_wydobyciu_z_ładunku]]-martianeum4[[#This Row],[ile_zabiera_na_orbite]]</f>
        <v>44.527499999999932</v>
      </c>
    </row>
    <row r="1141" spans="1:9" x14ac:dyDescent="0.25">
      <c r="A1141" s="1">
        <v>49780</v>
      </c>
      <c r="B1141">
        <f t="shared" si="17"/>
        <v>44.527499999999932</v>
      </c>
      <c r="C1141" t="s">
        <v>10</v>
      </c>
      <c r="D1141">
        <v>26.7</v>
      </c>
      <c r="E1141">
        <v>30.4</v>
      </c>
      <c r="F1141">
        <f>IF(martianeum4[[#This Row],[zawartosc '[%']]]&gt;=1,martianeum4[[#This Row],[masa '[kg']]]*martianeum4[[#This Row],[zawartosc '[%']]]*0.01,0)</f>
        <v>8.1167999999999996</v>
      </c>
      <c r="G1141">
        <f>martianeum4[[#This Row],[stan_magazynu '[kg']]]+martianeum4[[#This Row],[ile_kg_materiału_z_ładunku]]</f>
        <v>52.64429999999993</v>
      </c>
      <c r="H1141">
        <f>IF(martianeum4[[#This Row],[stan_po_wydobyciu_z_ładunku]]&gt;=100,100,0)</f>
        <v>0</v>
      </c>
      <c r="I1141">
        <f>martianeum4[[#This Row],[stan_po_wydobyciu_z_ładunku]]-martianeum4[[#This Row],[ile_zabiera_na_orbite]]</f>
        <v>52.64429999999993</v>
      </c>
    </row>
    <row r="1142" spans="1:9" x14ac:dyDescent="0.25">
      <c r="A1142" s="1">
        <v>49781</v>
      </c>
      <c r="B1142">
        <f t="shared" si="17"/>
        <v>52.64429999999993</v>
      </c>
      <c r="C1142" t="s">
        <v>13</v>
      </c>
      <c r="D1142">
        <v>20.100000000000001</v>
      </c>
      <c r="E1142">
        <v>3.1</v>
      </c>
      <c r="F1142">
        <f>IF(martianeum4[[#This Row],[zawartosc '[%']]]&gt;=1,martianeum4[[#This Row],[masa '[kg']]]*martianeum4[[#This Row],[zawartosc '[%']]]*0.01,0)</f>
        <v>0.6231000000000001</v>
      </c>
      <c r="G1142">
        <f>martianeum4[[#This Row],[stan_magazynu '[kg']]]+martianeum4[[#This Row],[ile_kg_materiału_z_ładunku]]</f>
        <v>53.267399999999931</v>
      </c>
      <c r="H1142">
        <f>IF(martianeum4[[#This Row],[stan_po_wydobyciu_z_ładunku]]&gt;=100,100,0)</f>
        <v>0</v>
      </c>
      <c r="I1142">
        <f>martianeum4[[#This Row],[stan_po_wydobyciu_z_ładunku]]-martianeum4[[#This Row],[ile_zabiera_na_orbite]]</f>
        <v>53.267399999999931</v>
      </c>
    </row>
    <row r="1143" spans="1:9" x14ac:dyDescent="0.25">
      <c r="A1143" s="1">
        <v>49782</v>
      </c>
      <c r="B1143">
        <f t="shared" si="17"/>
        <v>53.267399999999931</v>
      </c>
      <c r="C1143" t="s">
        <v>6</v>
      </c>
      <c r="D1143">
        <v>13.5</v>
      </c>
      <c r="E1143">
        <v>6.9</v>
      </c>
      <c r="F1143">
        <f>IF(martianeum4[[#This Row],[zawartosc '[%']]]&gt;=1,martianeum4[[#This Row],[masa '[kg']]]*martianeum4[[#This Row],[zawartosc '[%']]]*0.01,0)</f>
        <v>0.93150000000000011</v>
      </c>
      <c r="G1143">
        <f>martianeum4[[#This Row],[stan_magazynu '[kg']]]+martianeum4[[#This Row],[ile_kg_materiału_z_ładunku]]</f>
        <v>54.198899999999931</v>
      </c>
      <c r="H1143">
        <f>IF(martianeum4[[#This Row],[stan_po_wydobyciu_z_ładunku]]&gt;=100,100,0)</f>
        <v>0</v>
      </c>
      <c r="I1143">
        <f>martianeum4[[#This Row],[stan_po_wydobyciu_z_ładunku]]-martianeum4[[#This Row],[ile_zabiera_na_orbite]]</f>
        <v>54.198899999999931</v>
      </c>
    </row>
    <row r="1144" spans="1:9" x14ac:dyDescent="0.25">
      <c r="A1144" s="1">
        <v>49783</v>
      </c>
      <c r="B1144">
        <f t="shared" si="17"/>
        <v>54.198899999999931</v>
      </c>
      <c r="C1144" t="s">
        <v>7</v>
      </c>
      <c r="D1144">
        <v>18.8</v>
      </c>
      <c r="E1144">
        <v>21.5</v>
      </c>
      <c r="F1144">
        <f>IF(martianeum4[[#This Row],[zawartosc '[%']]]&gt;=1,martianeum4[[#This Row],[masa '[kg']]]*martianeum4[[#This Row],[zawartosc '[%']]]*0.01,0)</f>
        <v>4.0419999999999998</v>
      </c>
      <c r="G1144">
        <f>martianeum4[[#This Row],[stan_magazynu '[kg']]]+martianeum4[[#This Row],[ile_kg_materiału_z_ładunku]]</f>
        <v>58.240899999999932</v>
      </c>
      <c r="H1144">
        <f>IF(martianeum4[[#This Row],[stan_po_wydobyciu_z_ładunku]]&gt;=100,100,0)</f>
        <v>0</v>
      </c>
      <c r="I1144">
        <f>martianeum4[[#This Row],[stan_po_wydobyciu_z_ładunku]]-martianeum4[[#This Row],[ile_zabiera_na_orbite]]</f>
        <v>58.240899999999932</v>
      </c>
    </row>
    <row r="1145" spans="1:9" x14ac:dyDescent="0.25">
      <c r="A1145" s="1">
        <v>49784</v>
      </c>
      <c r="B1145">
        <f t="shared" si="17"/>
        <v>58.240899999999932</v>
      </c>
      <c r="C1145" t="s">
        <v>19</v>
      </c>
      <c r="D1145">
        <v>18</v>
      </c>
      <c r="E1145">
        <v>13.9</v>
      </c>
      <c r="F1145">
        <f>IF(martianeum4[[#This Row],[zawartosc '[%']]]&gt;=1,martianeum4[[#This Row],[masa '[kg']]]*martianeum4[[#This Row],[zawartosc '[%']]]*0.01,0)</f>
        <v>2.5020000000000002</v>
      </c>
      <c r="G1145">
        <f>martianeum4[[#This Row],[stan_magazynu '[kg']]]+martianeum4[[#This Row],[ile_kg_materiału_z_ładunku]]</f>
        <v>60.742899999999935</v>
      </c>
      <c r="H1145">
        <f>IF(martianeum4[[#This Row],[stan_po_wydobyciu_z_ładunku]]&gt;=100,100,0)</f>
        <v>0</v>
      </c>
      <c r="I1145">
        <f>martianeum4[[#This Row],[stan_po_wydobyciu_z_ładunku]]-martianeum4[[#This Row],[ile_zabiera_na_orbite]]</f>
        <v>60.742899999999935</v>
      </c>
    </row>
    <row r="1146" spans="1:9" x14ac:dyDescent="0.25">
      <c r="A1146" s="1">
        <v>49785</v>
      </c>
      <c r="B1146">
        <f t="shared" si="17"/>
        <v>60.742899999999935</v>
      </c>
      <c r="C1146" t="s">
        <v>27</v>
      </c>
      <c r="D1146">
        <v>16.899999999999999</v>
      </c>
      <c r="E1146">
        <v>1.8</v>
      </c>
      <c r="F1146">
        <f>IF(martianeum4[[#This Row],[zawartosc '[%']]]&gt;=1,martianeum4[[#This Row],[masa '[kg']]]*martianeum4[[#This Row],[zawartosc '[%']]]*0.01,0)</f>
        <v>0.30419999999999997</v>
      </c>
      <c r="G1146">
        <f>martianeum4[[#This Row],[stan_magazynu '[kg']]]+martianeum4[[#This Row],[ile_kg_materiału_z_ładunku]]</f>
        <v>61.047099999999936</v>
      </c>
      <c r="H1146">
        <f>IF(martianeum4[[#This Row],[stan_po_wydobyciu_z_ładunku]]&gt;=100,100,0)</f>
        <v>0</v>
      </c>
      <c r="I1146">
        <f>martianeum4[[#This Row],[stan_po_wydobyciu_z_ładunku]]-martianeum4[[#This Row],[ile_zabiera_na_orbite]]</f>
        <v>61.047099999999936</v>
      </c>
    </row>
    <row r="1147" spans="1:9" x14ac:dyDescent="0.25">
      <c r="A1147" s="1">
        <v>49786</v>
      </c>
      <c r="B1147">
        <f t="shared" si="17"/>
        <v>61.047099999999936</v>
      </c>
      <c r="C1147" t="s">
        <v>6</v>
      </c>
      <c r="D1147">
        <v>23.7</v>
      </c>
      <c r="E1147">
        <v>13</v>
      </c>
      <c r="F1147">
        <f>IF(martianeum4[[#This Row],[zawartosc '[%']]]&gt;=1,martianeum4[[#This Row],[masa '[kg']]]*martianeum4[[#This Row],[zawartosc '[%']]]*0.01,0)</f>
        <v>3.0809999999999995</v>
      </c>
      <c r="G1147">
        <f>martianeum4[[#This Row],[stan_magazynu '[kg']]]+martianeum4[[#This Row],[ile_kg_materiału_z_ładunku]]</f>
        <v>64.128099999999932</v>
      </c>
      <c r="H1147">
        <f>IF(martianeum4[[#This Row],[stan_po_wydobyciu_z_ładunku]]&gt;=100,100,0)</f>
        <v>0</v>
      </c>
      <c r="I1147">
        <f>martianeum4[[#This Row],[stan_po_wydobyciu_z_ładunku]]-martianeum4[[#This Row],[ile_zabiera_na_orbite]]</f>
        <v>64.128099999999932</v>
      </c>
    </row>
    <row r="1148" spans="1:9" x14ac:dyDescent="0.25">
      <c r="A1148" s="1">
        <v>49787</v>
      </c>
      <c r="B1148">
        <f t="shared" si="17"/>
        <v>64.128099999999932</v>
      </c>
      <c r="C1148" t="s">
        <v>32</v>
      </c>
      <c r="D1148">
        <v>17.600000000000001</v>
      </c>
      <c r="E1148">
        <v>0.6</v>
      </c>
      <c r="F1148">
        <f>IF(martianeum4[[#This Row],[zawartosc '[%']]]&gt;=1,martianeum4[[#This Row],[masa '[kg']]]*martianeum4[[#This Row],[zawartosc '[%']]]*0.01,0)</f>
        <v>0</v>
      </c>
      <c r="G1148">
        <f>martianeum4[[#This Row],[stan_magazynu '[kg']]]+martianeum4[[#This Row],[ile_kg_materiału_z_ładunku]]</f>
        <v>64.128099999999932</v>
      </c>
      <c r="H1148">
        <f>IF(martianeum4[[#This Row],[stan_po_wydobyciu_z_ładunku]]&gt;=100,100,0)</f>
        <v>0</v>
      </c>
      <c r="I1148">
        <f>martianeum4[[#This Row],[stan_po_wydobyciu_z_ładunku]]-martianeum4[[#This Row],[ile_zabiera_na_orbite]]</f>
        <v>64.128099999999932</v>
      </c>
    </row>
    <row r="1149" spans="1:9" x14ac:dyDescent="0.25">
      <c r="A1149" s="1">
        <v>49788</v>
      </c>
      <c r="B1149">
        <f t="shared" si="17"/>
        <v>64.128099999999932</v>
      </c>
      <c r="C1149" t="s">
        <v>7</v>
      </c>
      <c r="D1149">
        <v>29.1</v>
      </c>
      <c r="E1149">
        <v>8.3000000000000007</v>
      </c>
      <c r="F1149">
        <f>IF(martianeum4[[#This Row],[zawartosc '[%']]]&gt;=1,martianeum4[[#This Row],[masa '[kg']]]*martianeum4[[#This Row],[zawartosc '[%']]]*0.01,0)</f>
        <v>2.4153000000000002</v>
      </c>
      <c r="G1149">
        <f>martianeum4[[#This Row],[stan_magazynu '[kg']]]+martianeum4[[#This Row],[ile_kg_materiału_z_ładunku]]</f>
        <v>66.543399999999934</v>
      </c>
      <c r="H1149">
        <f>IF(martianeum4[[#This Row],[stan_po_wydobyciu_z_ładunku]]&gt;=100,100,0)</f>
        <v>0</v>
      </c>
      <c r="I1149">
        <f>martianeum4[[#This Row],[stan_po_wydobyciu_z_ładunku]]-martianeum4[[#This Row],[ile_zabiera_na_orbite]]</f>
        <v>66.543399999999934</v>
      </c>
    </row>
    <row r="1150" spans="1:9" x14ac:dyDescent="0.25">
      <c r="A1150" s="1">
        <v>49789</v>
      </c>
      <c r="B1150">
        <f t="shared" si="17"/>
        <v>66.543399999999934</v>
      </c>
      <c r="C1150" t="s">
        <v>9</v>
      </c>
      <c r="D1150">
        <v>26.8</v>
      </c>
      <c r="E1150">
        <v>11.2</v>
      </c>
      <c r="F1150">
        <f>IF(martianeum4[[#This Row],[zawartosc '[%']]]&gt;=1,martianeum4[[#This Row],[masa '[kg']]]*martianeum4[[#This Row],[zawartosc '[%']]]*0.01,0)</f>
        <v>3.0015999999999998</v>
      </c>
      <c r="G1150">
        <f>martianeum4[[#This Row],[stan_magazynu '[kg']]]+martianeum4[[#This Row],[ile_kg_materiału_z_ładunku]]</f>
        <v>69.544999999999931</v>
      </c>
      <c r="H1150">
        <f>IF(martianeum4[[#This Row],[stan_po_wydobyciu_z_ładunku]]&gt;=100,100,0)</f>
        <v>0</v>
      </c>
      <c r="I1150">
        <f>martianeum4[[#This Row],[stan_po_wydobyciu_z_ładunku]]-martianeum4[[#This Row],[ile_zabiera_na_orbite]]</f>
        <v>69.544999999999931</v>
      </c>
    </row>
    <row r="1151" spans="1:9" x14ac:dyDescent="0.25">
      <c r="A1151" s="1">
        <v>49790</v>
      </c>
      <c r="B1151">
        <f t="shared" si="17"/>
        <v>69.544999999999931</v>
      </c>
      <c r="C1151" t="s">
        <v>18</v>
      </c>
      <c r="D1151">
        <v>10.5</v>
      </c>
      <c r="E1151">
        <v>0</v>
      </c>
      <c r="F1151">
        <f>IF(martianeum4[[#This Row],[zawartosc '[%']]]&gt;=1,martianeum4[[#This Row],[masa '[kg']]]*martianeum4[[#This Row],[zawartosc '[%']]]*0.01,0)</f>
        <v>0</v>
      </c>
      <c r="G1151">
        <f>martianeum4[[#This Row],[stan_magazynu '[kg']]]+martianeum4[[#This Row],[ile_kg_materiału_z_ładunku]]</f>
        <v>69.544999999999931</v>
      </c>
      <c r="H1151">
        <f>IF(martianeum4[[#This Row],[stan_po_wydobyciu_z_ładunku]]&gt;=100,100,0)</f>
        <v>0</v>
      </c>
      <c r="I1151">
        <f>martianeum4[[#This Row],[stan_po_wydobyciu_z_ładunku]]-martianeum4[[#This Row],[ile_zabiera_na_orbite]]</f>
        <v>69.544999999999931</v>
      </c>
    </row>
    <row r="1152" spans="1:9" x14ac:dyDescent="0.25">
      <c r="A1152" s="1">
        <v>49791</v>
      </c>
      <c r="B1152">
        <f t="shared" si="17"/>
        <v>69.544999999999931</v>
      </c>
      <c r="C1152" t="s">
        <v>11</v>
      </c>
      <c r="D1152">
        <v>13.5</v>
      </c>
      <c r="E1152">
        <v>0</v>
      </c>
      <c r="F1152">
        <f>IF(martianeum4[[#This Row],[zawartosc '[%']]]&gt;=1,martianeum4[[#This Row],[masa '[kg']]]*martianeum4[[#This Row],[zawartosc '[%']]]*0.01,0)</f>
        <v>0</v>
      </c>
      <c r="G1152">
        <f>martianeum4[[#This Row],[stan_magazynu '[kg']]]+martianeum4[[#This Row],[ile_kg_materiału_z_ładunku]]</f>
        <v>69.544999999999931</v>
      </c>
      <c r="H1152">
        <f>IF(martianeum4[[#This Row],[stan_po_wydobyciu_z_ładunku]]&gt;=100,100,0)</f>
        <v>0</v>
      </c>
      <c r="I1152">
        <f>martianeum4[[#This Row],[stan_po_wydobyciu_z_ładunku]]-martianeum4[[#This Row],[ile_zabiera_na_orbite]]</f>
        <v>69.544999999999931</v>
      </c>
    </row>
    <row r="1153" spans="1:9" x14ac:dyDescent="0.25">
      <c r="A1153" s="1">
        <v>49792</v>
      </c>
      <c r="B1153">
        <f t="shared" si="17"/>
        <v>69.544999999999931</v>
      </c>
      <c r="C1153" t="s">
        <v>10</v>
      </c>
      <c r="D1153">
        <v>14</v>
      </c>
      <c r="E1153">
        <v>22</v>
      </c>
      <c r="F1153">
        <f>IF(martianeum4[[#This Row],[zawartosc '[%']]]&gt;=1,martianeum4[[#This Row],[masa '[kg']]]*martianeum4[[#This Row],[zawartosc '[%']]]*0.01,0)</f>
        <v>3.08</v>
      </c>
      <c r="G1153">
        <f>martianeum4[[#This Row],[stan_magazynu '[kg']]]+martianeum4[[#This Row],[ile_kg_materiału_z_ładunku]]</f>
        <v>72.624999999999929</v>
      </c>
      <c r="H1153">
        <f>IF(martianeum4[[#This Row],[stan_po_wydobyciu_z_ładunku]]&gt;=100,100,0)</f>
        <v>0</v>
      </c>
      <c r="I1153">
        <f>martianeum4[[#This Row],[stan_po_wydobyciu_z_ładunku]]-martianeum4[[#This Row],[ile_zabiera_na_orbite]]</f>
        <v>72.624999999999929</v>
      </c>
    </row>
    <row r="1154" spans="1:9" x14ac:dyDescent="0.25">
      <c r="A1154" s="1">
        <v>49793</v>
      </c>
      <c r="B1154">
        <f t="shared" si="17"/>
        <v>72.624999999999929</v>
      </c>
      <c r="C1154" t="s">
        <v>11</v>
      </c>
      <c r="D1154">
        <v>26.7</v>
      </c>
      <c r="E1154">
        <v>8</v>
      </c>
      <c r="F1154">
        <f>IF(martianeum4[[#This Row],[zawartosc '[%']]]&gt;=1,martianeum4[[#This Row],[masa '[kg']]]*martianeum4[[#This Row],[zawartosc '[%']]]*0.01,0)</f>
        <v>2.1360000000000001</v>
      </c>
      <c r="G1154">
        <f>martianeum4[[#This Row],[stan_magazynu '[kg']]]+martianeum4[[#This Row],[ile_kg_materiału_z_ładunku]]</f>
        <v>74.760999999999925</v>
      </c>
      <c r="H1154">
        <f>IF(martianeum4[[#This Row],[stan_po_wydobyciu_z_ładunku]]&gt;=100,100,0)</f>
        <v>0</v>
      </c>
      <c r="I1154">
        <f>martianeum4[[#This Row],[stan_po_wydobyciu_z_ładunku]]-martianeum4[[#This Row],[ile_zabiera_na_orbite]]</f>
        <v>74.760999999999925</v>
      </c>
    </row>
    <row r="1155" spans="1:9" x14ac:dyDescent="0.25">
      <c r="A1155" s="1">
        <v>49794</v>
      </c>
      <c r="B1155">
        <f t="shared" si="17"/>
        <v>74.760999999999925</v>
      </c>
      <c r="C1155" t="s">
        <v>26</v>
      </c>
      <c r="D1155">
        <v>11.2</v>
      </c>
      <c r="E1155">
        <v>6.1</v>
      </c>
      <c r="F1155">
        <f>IF(martianeum4[[#This Row],[zawartosc '[%']]]&gt;=1,martianeum4[[#This Row],[masa '[kg']]]*martianeum4[[#This Row],[zawartosc '[%']]]*0.01,0)</f>
        <v>0.68319999999999992</v>
      </c>
      <c r="G1155">
        <f>martianeum4[[#This Row],[stan_magazynu '[kg']]]+martianeum4[[#This Row],[ile_kg_materiału_z_ładunku]]</f>
        <v>75.444199999999924</v>
      </c>
      <c r="H1155">
        <f>IF(martianeum4[[#This Row],[stan_po_wydobyciu_z_ładunku]]&gt;=100,100,0)</f>
        <v>0</v>
      </c>
      <c r="I1155">
        <f>martianeum4[[#This Row],[stan_po_wydobyciu_z_ładunku]]-martianeum4[[#This Row],[ile_zabiera_na_orbite]]</f>
        <v>75.444199999999924</v>
      </c>
    </row>
    <row r="1156" spans="1:9" x14ac:dyDescent="0.25">
      <c r="A1156" s="1">
        <v>49795</v>
      </c>
      <c r="B1156">
        <f t="shared" ref="B1156:B1219" si="18">I1155</f>
        <v>75.444199999999924</v>
      </c>
      <c r="C1156" t="s">
        <v>27</v>
      </c>
      <c r="D1156">
        <v>24.7</v>
      </c>
      <c r="E1156">
        <v>0</v>
      </c>
      <c r="F1156">
        <f>IF(martianeum4[[#This Row],[zawartosc '[%']]]&gt;=1,martianeum4[[#This Row],[masa '[kg']]]*martianeum4[[#This Row],[zawartosc '[%']]]*0.01,0)</f>
        <v>0</v>
      </c>
      <c r="G1156">
        <f>martianeum4[[#This Row],[stan_magazynu '[kg']]]+martianeum4[[#This Row],[ile_kg_materiału_z_ładunku]]</f>
        <v>75.444199999999924</v>
      </c>
      <c r="H1156">
        <f>IF(martianeum4[[#This Row],[stan_po_wydobyciu_z_ładunku]]&gt;=100,100,0)</f>
        <v>0</v>
      </c>
      <c r="I1156">
        <f>martianeum4[[#This Row],[stan_po_wydobyciu_z_ładunku]]-martianeum4[[#This Row],[ile_zabiera_na_orbite]]</f>
        <v>75.444199999999924</v>
      </c>
    </row>
    <row r="1157" spans="1:9" x14ac:dyDescent="0.25">
      <c r="A1157" s="1">
        <v>49796</v>
      </c>
      <c r="B1157">
        <f t="shared" si="18"/>
        <v>75.444199999999924</v>
      </c>
      <c r="C1157" t="s">
        <v>29</v>
      </c>
      <c r="D1157">
        <v>27.2</v>
      </c>
      <c r="E1157">
        <v>0.3</v>
      </c>
      <c r="F1157">
        <f>IF(martianeum4[[#This Row],[zawartosc '[%']]]&gt;=1,martianeum4[[#This Row],[masa '[kg']]]*martianeum4[[#This Row],[zawartosc '[%']]]*0.01,0)</f>
        <v>0</v>
      </c>
      <c r="G1157">
        <f>martianeum4[[#This Row],[stan_magazynu '[kg']]]+martianeum4[[#This Row],[ile_kg_materiału_z_ładunku]]</f>
        <v>75.444199999999924</v>
      </c>
      <c r="H1157">
        <f>IF(martianeum4[[#This Row],[stan_po_wydobyciu_z_ładunku]]&gt;=100,100,0)</f>
        <v>0</v>
      </c>
      <c r="I1157">
        <f>martianeum4[[#This Row],[stan_po_wydobyciu_z_ładunku]]-martianeum4[[#This Row],[ile_zabiera_na_orbite]]</f>
        <v>75.444199999999924</v>
      </c>
    </row>
    <row r="1158" spans="1:9" x14ac:dyDescent="0.25">
      <c r="A1158" s="1">
        <v>49797</v>
      </c>
      <c r="B1158">
        <f t="shared" si="18"/>
        <v>75.444199999999924</v>
      </c>
      <c r="C1158" t="s">
        <v>30</v>
      </c>
      <c r="D1158">
        <v>11</v>
      </c>
      <c r="E1158">
        <v>0</v>
      </c>
      <c r="F1158">
        <f>IF(martianeum4[[#This Row],[zawartosc '[%']]]&gt;=1,martianeum4[[#This Row],[masa '[kg']]]*martianeum4[[#This Row],[zawartosc '[%']]]*0.01,0)</f>
        <v>0</v>
      </c>
      <c r="G1158">
        <f>martianeum4[[#This Row],[stan_magazynu '[kg']]]+martianeum4[[#This Row],[ile_kg_materiału_z_ładunku]]</f>
        <v>75.444199999999924</v>
      </c>
      <c r="H1158">
        <f>IF(martianeum4[[#This Row],[stan_po_wydobyciu_z_ładunku]]&gt;=100,100,0)</f>
        <v>0</v>
      </c>
      <c r="I1158">
        <f>martianeum4[[#This Row],[stan_po_wydobyciu_z_ładunku]]-martianeum4[[#This Row],[ile_zabiera_na_orbite]]</f>
        <v>75.444199999999924</v>
      </c>
    </row>
    <row r="1159" spans="1:9" x14ac:dyDescent="0.25">
      <c r="A1159" s="1">
        <v>49798</v>
      </c>
      <c r="B1159">
        <f t="shared" si="18"/>
        <v>75.444199999999924</v>
      </c>
      <c r="C1159" t="s">
        <v>12</v>
      </c>
      <c r="D1159">
        <v>10.9</v>
      </c>
      <c r="E1159">
        <v>4.4000000000000004</v>
      </c>
      <c r="F1159">
        <f>IF(martianeum4[[#This Row],[zawartosc '[%']]]&gt;=1,martianeum4[[#This Row],[masa '[kg']]]*martianeum4[[#This Row],[zawartosc '[%']]]*0.01,0)</f>
        <v>0.47960000000000008</v>
      </c>
      <c r="G1159">
        <f>martianeum4[[#This Row],[stan_magazynu '[kg']]]+martianeum4[[#This Row],[ile_kg_materiału_z_ładunku]]</f>
        <v>75.923799999999929</v>
      </c>
      <c r="H1159">
        <f>IF(martianeum4[[#This Row],[stan_po_wydobyciu_z_ładunku]]&gt;=100,100,0)</f>
        <v>0</v>
      </c>
      <c r="I1159">
        <f>martianeum4[[#This Row],[stan_po_wydobyciu_z_ładunku]]-martianeum4[[#This Row],[ile_zabiera_na_orbite]]</f>
        <v>75.923799999999929</v>
      </c>
    </row>
    <row r="1160" spans="1:9" x14ac:dyDescent="0.25">
      <c r="A1160" s="1">
        <v>49799</v>
      </c>
      <c r="B1160">
        <f t="shared" si="18"/>
        <v>75.923799999999929</v>
      </c>
      <c r="C1160" t="s">
        <v>7</v>
      </c>
      <c r="D1160">
        <v>27.4</v>
      </c>
      <c r="E1160">
        <v>6</v>
      </c>
      <c r="F1160">
        <f>IF(martianeum4[[#This Row],[zawartosc '[%']]]&gt;=1,martianeum4[[#This Row],[masa '[kg']]]*martianeum4[[#This Row],[zawartosc '[%']]]*0.01,0)</f>
        <v>1.6439999999999999</v>
      </c>
      <c r="G1160">
        <f>martianeum4[[#This Row],[stan_magazynu '[kg']]]+martianeum4[[#This Row],[ile_kg_materiału_z_ładunku]]</f>
        <v>77.567799999999934</v>
      </c>
      <c r="H1160">
        <f>IF(martianeum4[[#This Row],[stan_po_wydobyciu_z_ładunku]]&gt;=100,100,0)</f>
        <v>0</v>
      </c>
      <c r="I1160">
        <f>martianeum4[[#This Row],[stan_po_wydobyciu_z_ładunku]]-martianeum4[[#This Row],[ile_zabiera_na_orbite]]</f>
        <v>77.567799999999934</v>
      </c>
    </row>
    <row r="1161" spans="1:9" x14ac:dyDescent="0.25">
      <c r="A1161" s="1">
        <v>49800</v>
      </c>
      <c r="B1161">
        <f t="shared" si="18"/>
        <v>77.567799999999934</v>
      </c>
      <c r="C1161" t="s">
        <v>6</v>
      </c>
      <c r="D1161">
        <v>20</v>
      </c>
      <c r="E1161">
        <v>7.6</v>
      </c>
      <c r="F1161">
        <f>IF(martianeum4[[#This Row],[zawartosc '[%']]]&gt;=1,martianeum4[[#This Row],[masa '[kg']]]*martianeum4[[#This Row],[zawartosc '[%']]]*0.01,0)</f>
        <v>1.52</v>
      </c>
      <c r="G1161">
        <f>martianeum4[[#This Row],[stan_magazynu '[kg']]]+martianeum4[[#This Row],[ile_kg_materiału_z_ładunku]]</f>
        <v>79.08779999999993</v>
      </c>
      <c r="H1161">
        <f>IF(martianeum4[[#This Row],[stan_po_wydobyciu_z_ładunku]]&gt;=100,100,0)</f>
        <v>0</v>
      </c>
      <c r="I1161">
        <f>martianeum4[[#This Row],[stan_po_wydobyciu_z_ładunku]]-martianeum4[[#This Row],[ile_zabiera_na_orbite]]</f>
        <v>79.08779999999993</v>
      </c>
    </row>
    <row r="1162" spans="1:9" x14ac:dyDescent="0.25">
      <c r="A1162" s="1">
        <v>49801</v>
      </c>
      <c r="B1162">
        <f t="shared" si="18"/>
        <v>79.08779999999993</v>
      </c>
      <c r="C1162" t="s">
        <v>18</v>
      </c>
      <c r="D1162">
        <v>23.5</v>
      </c>
      <c r="E1162">
        <v>2.5</v>
      </c>
      <c r="F1162">
        <f>IF(martianeum4[[#This Row],[zawartosc '[%']]]&gt;=1,martianeum4[[#This Row],[masa '[kg']]]*martianeum4[[#This Row],[zawartosc '[%']]]*0.01,0)</f>
        <v>0.58750000000000002</v>
      </c>
      <c r="G1162">
        <f>martianeum4[[#This Row],[stan_magazynu '[kg']]]+martianeum4[[#This Row],[ile_kg_materiału_z_ładunku]]</f>
        <v>79.675299999999936</v>
      </c>
      <c r="H1162">
        <f>IF(martianeum4[[#This Row],[stan_po_wydobyciu_z_ładunku]]&gt;=100,100,0)</f>
        <v>0</v>
      </c>
      <c r="I1162">
        <f>martianeum4[[#This Row],[stan_po_wydobyciu_z_ładunku]]-martianeum4[[#This Row],[ile_zabiera_na_orbite]]</f>
        <v>79.675299999999936</v>
      </c>
    </row>
    <row r="1163" spans="1:9" x14ac:dyDescent="0.25">
      <c r="A1163" s="1">
        <v>49802</v>
      </c>
      <c r="B1163">
        <f t="shared" si="18"/>
        <v>79.675299999999936</v>
      </c>
      <c r="C1163" t="s">
        <v>11</v>
      </c>
      <c r="D1163">
        <v>28.5</v>
      </c>
      <c r="E1163">
        <v>0</v>
      </c>
      <c r="F1163">
        <f>IF(martianeum4[[#This Row],[zawartosc '[%']]]&gt;=1,martianeum4[[#This Row],[masa '[kg']]]*martianeum4[[#This Row],[zawartosc '[%']]]*0.01,0)</f>
        <v>0</v>
      </c>
      <c r="G1163">
        <f>martianeum4[[#This Row],[stan_magazynu '[kg']]]+martianeum4[[#This Row],[ile_kg_materiału_z_ładunku]]</f>
        <v>79.675299999999936</v>
      </c>
      <c r="H1163">
        <f>IF(martianeum4[[#This Row],[stan_po_wydobyciu_z_ładunku]]&gt;=100,100,0)</f>
        <v>0</v>
      </c>
      <c r="I1163">
        <f>martianeum4[[#This Row],[stan_po_wydobyciu_z_ładunku]]-martianeum4[[#This Row],[ile_zabiera_na_orbite]]</f>
        <v>79.675299999999936</v>
      </c>
    </row>
    <row r="1164" spans="1:9" x14ac:dyDescent="0.25">
      <c r="A1164" s="1">
        <v>49803</v>
      </c>
      <c r="B1164">
        <f t="shared" si="18"/>
        <v>79.675299999999936</v>
      </c>
      <c r="C1164" t="s">
        <v>27</v>
      </c>
      <c r="D1164">
        <v>10.8</v>
      </c>
      <c r="E1164">
        <v>5.8</v>
      </c>
      <c r="F1164">
        <f>IF(martianeum4[[#This Row],[zawartosc '[%']]]&gt;=1,martianeum4[[#This Row],[masa '[kg']]]*martianeum4[[#This Row],[zawartosc '[%']]]*0.01,0)</f>
        <v>0.62640000000000007</v>
      </c>
      <c r="G1164">
        <f>martianeum4[[#This Row],[stan_magazynu '[kg']]]+martianeum4[[#This Row],[ile_kg_materiału_z_ładunku]]</f>
        <v>80.30169999999994</v>
      </c>
      <c r="H1164">
        <f>IF(martianeum4[[#This Row],[stan_po_wydobyciu_z_ładunku]]&gt;=100,100,0)</f>
        <v>0</v>
      </c>
      <c r="I1164">
        <f>martianeum4[[#This Row],[stan_po_wydobyciu_z_ładunku]]-martianeum4[[#This Row],[ile_zabiera_na_orbite]]</f>
        <v>80.30169999999994</v>
      </c>
    </row>
    <row r="1165" spans="1:9" x14ac:dyDescent="0.25">
      <c r="A1165" s="1">
        <v>49804</v>
      </c>
      <c r="B1165">
        <f t="shared" si="18"/>
        <v>80.30169999999994</v>
      </c>
      <c r="C1165" t="s">
        <v>15</v>
      </c>
      <c r="D1165">
        <v>18.899999999999999</v>
      </c>
      <c r="E1165">
        <v>9.5</v>
      </c>
      <c r="F1165">
        <f>IF(martianeum4[[#This Row],[zawartosc '[%']]]&gt;=1,martianeum4[[#This Row],[masa '[kg']]]*martianeum4[[#This Row],[zawartosc '[%']]]*0.01,0)</f>
        <v>1.7954999999999999</v>
      </c>
      <c r="G1165">
        <f>martianeum4[[#This Row],[stan_magazynu '[kg']]]+martianeum4[[#This Row],[ile_kg_materiału_z_ładunku]]</f>
        <v>82.097199999999944</v>
      </c>
      <c r="H1165">
        <f>IF(martianeum4[[#This Row],[stan_po_wydobyciu_z_ładunku]]&gt;=100,100,0)</f>
        <v>0</v>
      </c>
      <c r="I1165">
        <f>martianeum4[[#This Row],[stan_po_wydobyciu_z_ładunku]]-martianeum4[[#This Row],[ile_zabiera_na_orbite]]</f>
        <v>82.097199999999944</v>
      </c>
    </row>
    <row r="1166" spans="1:9" x14ac:dyDescent="0.25">
      <c r="A1166" s="1">
        <v>49805</v>
      </c>
      <c r="B1166">
        <f t="shared" si="18"/>
        <v>82.097199999999944</v>
      </c>
      <c r="C1166" t="s">
        <v>13</v>
      </c>
      <c r="D1166">
        <v>24</v>
      </c>
      <c r="E1166">
        <v>4</v>
      </c>
      <c r="F1166">
        <f>IF(martianeum4[[#This Row],[zawartosc '[%']]]&gt;=1,martianeum4[[#This Row],[masa '[kg']]]*martianeum4[[#This Row],[zawartosc '[%']]]*0.01,0)</f>
        <v>0.96</v>
      </c>
      <c r="G1166">
        <f>martianeum4[[#This Row],[stan_magazynu '[kg']]]+martianeum4[[#This Row],[ile_kg_materiału_z_ładunku]]</f>
        <v>83.057199999999938</v>
      </c>
      <c r="H1166">
        <f>IF(martianeum4[[#This Row],[stan_po_wydobyciu_z_ładunku]]&gt;=100,100,0)</f>
        <v>0</v>
      </c>
      <c r="I1166">
        <f>martianeum4[[#This Row],[stan_po_wydobyciu_z_ładunku]]-martianeum4[[#This Row],[ile_zabiera_na_orbite]]</f>
        <v>83.057199999999938</v>
      </c>
    </row>
    <row r="1167" spans="1:9" x14ac:dyDescent="0.25">
      <c r="A1167" s="1">
        <v>49806</v>
      </c>
      <c r="B1167">
        <f t="shared" si="18"/>
        <v>83.057199999999938</v>
      </c>
      <c r="C1167" t="s">
        <v>12</v>
      </c>
      <c r="D1167">
        <v>12.7</v>
      </c>
      <c r="E1167">
        <v>3</v>
      </c>
      <c r="F1167">
        <f>IF(martianeum4[[#This Row],[zawartosc '[%']]]&gt;=1,martianeum4[[#This Row],[masa '[kg']]]*martianeum4[[#This Row],[zawartosc '[%']]]*0.01,0)</f>
        <v>0.38099999999999995</v>
      </c>
      <c r="G1167">
        <f>martianeum4[[#This Row],[stan_magazynu '[kg']]]+martianeum4[[#This Row],[ile_kg_materiału_z_ładunku]]</f>
        <v>83.438199999999938</v>
      </c>
      <c r="H1167">
        <f>IF(martianeum4[[#This Row],[stan_po_wydobyciu_z_ładunku]]&gt;=100,100,0)</f>
        <v>0</v>
      </c>
      <c r="I1167">
        <f>martianeum4[[#This Row],[stan_po_wydobyciu_z_ładunku]]-martianeum4[[#This Row],[ile_zabiera_na_orbite]]</f>
        <v>83.438199999999938</v>
      </c>
    </row>
    <row r="1168" spans="1:9" x14ac:dyDescent="0.25">
      <c r="A1168" s="1">
        <v>49807</v>
      </c>
      <c r="B1168">
        <f t="shared" si="18"/>
        <v>83.438199999999938</v>
      </c>
      <c r="C1168" t="s">
        <v>7</v>
      </c>
      <c r="D1168">
        <v>13.4</v>
      </c>
      <c r="E1168">
        <v>6.2</v>
      </c>
      <c r="F1168">
        <f>IF(martianeum4[[#This Row],[zawartosc '[%']]]&gt;=1,martianeum4[[#This Row],[masa '[kg']]]*martianeum4[[#This Row],[zawartosc '[%']]]*0.01,0)</f>
        <v>0.83079999999999998</v>
      </c>
      <c r="G1168">
        <f>martianeum4[[#This Row],[stan_magazynu '[kg']]]+martianeum4[[#This Row],[ile_kg_materiału_z_ładunku]]</f>
        <v>84.268999999999934</v>
      </c>
      <c r="H1168">
        <f>IF(martianeum4[[#This Row],[stan_po_wydobyciu_z_ładunku]]&gt;=100,100,0)</f>
        <v>0</v>
      </c>
      <c r="I1168">
        <f>martianeum4[[#This Row],[stan_po_wydobyciu_z_ładunku]]-martianeum4[[#This Row],[ile_zabiera_na_orbite]]</f>
        <v>84.268999999999934</v>
      </c>
    </row>
    <row r="1169" spans="1:9" x14ac:dyDescent="0.25">
      <c r="A1169" s="1">
        <v>49808</v>
      </c>
      <c r="B1169">
        <f t="shared" si="18"/>
        <v>84.268999999999934</v>
      </c>
      <c r="C1169" t="s">
        <v>10</v>
      </c>
      <c r="D1169">
        <v>15.9</v>
      </c>
      <c r="E1169">
        <v>0</v>
      </c>
      <c r="F1169">
        <f>IF(martianeum4[[#This Row],[zawartosc '[%']]]&gt;=1,martianeum4[[#This Row],[masa '[kg']]]*martianeum4[[#This Row],[zawartosc '[%']]]*0.01,0)</f>
        <v>0</v>
      </c>
      <c r="G1169">
        <f>martianeum4[[#This Row],[stan_magazynu '[kg']]]+martianeum4[[#This Row],[ile_kg_materiału_z_ładunku]]</f>
        <v>84.268999999999934</v>
      </c>
      <c r="H1169">
        <f>IF(martianeum4[[#This Row],[stan_po_wydobyciu_z_ładunku]]&gt;=100,100,0)</f>
        <v>0</v>
      </c>
      <c r="I1169">
        <f>martianeum4[[#This Row],[stan_po_wydobyciu_z_ładunku]]-martianeum4[[#This Row],[ile_zabiera_na_orbite]]</f>
        <v>84.268999999999934</v>
      </c>
    </row>
    <row r="1170" spans="1:9" x14ac:dyDescent="0.25">
      <c r="A1170" s="1">
        <v>49809</v>
      </c>
      <c r="B1170">
        <f t="shared" si="18"/>
        <v>84.268999999999934</v>
      </c>
      <c r="C1170" t="s">
        <v>11</v>
      </c>
      <c r="D1170">
        <v>19.399999999999999</v>
      </c>
      <c r="E1170">
        <v>21.2</v>
      </c>
      <c r="F1170">
        <f>IF(martianeum4[[#This Row],[zawartosc '[%']]]&gt;=1,martianeum4[[#This Row],[masa '[kg']]]*martianeum4[[#This Row],[zawartosc '[%']]]*0.01,0)</f>
        <v>4.1128</v>
      </c>
      <c r="G1170">
        <f>martianeum4[[#This Row],[stan_magazynu '[kg']]]+martianeum4[[#This Row],[ile_kg_materiału_z_ładunku]]</f>
        <v>88.381799999999942</v>
      </c>
      <c r="H1170">
        <f>IF(martianeum4[[#This Row],[stan_po_wydobyciu_z_ładunku]]&gt;=100,100,0)</f>
        <v>0</v>
      </c>
      <c r="I1170">
        <f>martianeum4[[#This Row],[stan_po_wydobyciu_z_ładunku]]-martianeum4[[#This Row],[ile_zabiera_na_orbite]]</f>
        <v>88.381799999999942</v>
      </c>
    </row>
    <row r="1171" spans="1:9" x14ac:dyDescent="0.25">
      <c r="A1171" s="1">
        <v>49810</v>
      </c>
      <c r="B1171">
        <f t="shared" si="18"/>
        <v>88.381799999999942</v>
      </c>
      <c r="C1171" t="s">
        <v>15</v>
      </c>
      <c r="D1171">
        <v>16.3</v>
      </c>
      <c r="E1171">
        <v>17.600000000000001</v>
      </c>
      <c r="F1171">
        <f>IF(martianeum4[[#This Row],[zawartosc '[%']]]&gt;=1,martianeum4[[#This Row],[masa '[kg']]]*martianeum4[[#This Row],[zawartosc '[%']]]*0.01,0)</f>
        <v>2.8688000000000007</v>
      </c>
      <c r="G1171">
        <f>martianeum4[[#This Row],[stan_magazynu '[kg']]]+martianeum4[[#This Row],[ile_kg_materiału_z_ładunku]]</f>
        <v>91.250599999999949</v>
      </c>
      <c r="H1171">
        <f>IF(martianeum4[[#This Row],[stan_po_wydobyciu_z_ładunku]]&gt;=100,100,0)</f>
        <v>0</v>
      </c>
      <c r="I1171">
        <f>martianeum4[[#This Row],[stan_po_wydobyciu_z_ładunku]]-martianeum4[[#This Row],[ile_zabiera_na_orbite]]</f>
        <v>91.250599999999949</v>
      </c>
    </row>
    <row r="1172" spans="1:9" x14ac:dyDescent="0.25">
      <c r="A1172" s="1">
        <v>49811</v>
      </c>
      <c r="B1172">
        <f t="shared" si="18"/>
        <v>91.250599999999949</v>
      </c>
      <c r="C1172" t="s">
        <v>11</v>
      </c>
      <c r="D1172">
        <v>28</v>
      </c>
      <c r="E1172">
        <v>20.399999999999999</v>
      </c>
      <c r="F1172">
        <f>IF(martianeum4[[#This Row],[zawartosc '[%']]]&gt;=1,martianeum4[[#This Row],[masa '[kg']]]*martianeum4[[#This Row],[zawartosc '[%']]]*0.01,0)</f>
        <v>5.7119999999999997</v>
      </c>
      <c r="G1172">
        <f>martianeum4[[#This Row],[stan_magazynu '[kg']]]+martianeum4[[#This Row],[ile_kg_materiału_z_ładunku]]</f>
        <v>96.962599999999952</v>
      </c>
      <c r="H1172">
        <f>IF(martianeum4[[#This Row],[stan_po_wydobyciu_z_ładunku]]&gt;=100,100,0)</f>
        <v>0</v>
      </c>
      <c r="I1172">
        <f>martianeum4[[#This Row],[stan_po_wydobyciu_z_ładunku]]-martianeum4[[#This Row],[ile_zabiera_na_orbite]]</f>
        <v>96.962599999999952</v>
      </c>
    </row>
    <row r="1173" spans="1:9" x14ac:dyDescent="0.25">
      <c r="A1173" s="1">
        <v>49812</v>
      </c>
      <c r="B1173">
        <f t="shared" si="18"/>
        <v>96.962599999999952</v>
      </c>
      <c r="C1173" t="s">
        <v>12</v>
      </c>
      <c r="D1173">
        <v>19</v>
      </c>
      <c r="E1173">
        <v>5.2</v>
      </c>
      <c r="F1173">
        <f>IF(martianeum4[[#This Row],[zawartosc '[%']]]&gt;=1,martianeum4[[#This Row],[masa '[kg']]]*martianeum4[[#This Row],[zawartosc '[%']]]*0.01,0)</f>
        <v>0.98799999999999999</v>
      </c>
      <c r="G1173">
        <f>martianeum4[[#This Row],[stan_magazynu '[kg']]]+martianeum4[[#This Row],[ile_kg_materiału_z_ładunku]]</f>
        <v>97.950599999999952</v>
      </c>
      <c r="H1173">
        <f>IF(martianeum4[[#This Row],[stan_po_wydobyciu_z_ładunku]]&gt;=100,100,0)</f>
        <v>0</v>
      </c>
      <c r="I1173">
        <f>martianeum4[[#This Row],[stan_po_wydobyciu_z_ładunku]]-martianeum4[[#This Row],[ile_zabiera_na_orbite]]</f>
        <v>97.950599999999952</v>
      </c>
    </row>
    <row r="1174" spans="1:9" x14ac:dyDescent="0.25">
      <c r="A1174" s="1">
        <v>49813</v>
      </c>
      <c r="B1174">
        <f t="shared" si="18"/>
        <v>97.950599999999952</v>
      </c>
      <c r="C1174" t="s">
        <v>27</v>
      </c>
      <c r="D1174">
        <v>24.1</v>
      </c>
      <c r="E1174">
        <v>4.8</v>
      </c>
      <c r="F1174">
        <f>IF(martianeum4[[#This Row],[zawartosc '[%']]]&gt;=1,martianeum4[[#This Row],[masa '[kg']]]*martianeum4[[#This Row],[zawartosc '[%']]]*0.01,0)</f>
        <v>1.1568000000000001</v>
      </c>
      <c r="G1174">
        <f>martianeum4[[#This Row],[stan_magazynu '[kg']]]+martianeum4[[#This Row],[ile_kg_materiału_z_ładunku]]</f>
        <v>99.107399999999956</v>
      </c>
      <c r="H1174">
        <f>IF(martianeum4[[#This Row],[stan_po_wydobyciu_z_ładunku]]&gt;=100,100,0)</f>
        <v>0</v>
      </c>
      <c r="I1174">
        <f>martianeum4[[#This Row],[stan_po_wydobyciu_z_ładunku]]-martianeum4[[#This Row],[ile_zabiera_na_orbite]]</f>
        <v>99.107399999999956</v>
      </c>
    </row>
    <row r="1175" spans="1:9" x14ac:dyDescent="0.25">
      <c r="A1175" s="1">
        <v>49814</v>
      </c>
      <c r="B1175">
        <f t="shared" si="18"/>
        <v>99.107399999999956</v>
      </c>
      <c r="C1175" t="s">
        <v>10</v>
      </c>
      <c r="D1175">
        <v>15.2</v>
      </c>
      <c r="E1175">
        <v>25.7</v>
      </c>
      <c r="F1175">
        <f>IF(martianeum4[[#This Row],[zawartosc '[%']]]&gt;=1,martianeum4[[#This Row],[masa '[kg']]]*martianeum4[[#This Row],[zawartosc '[%']]]*0.01,0)</f>
        <v>3.9064000000000001</v>
      </c>
      <c r="G1175">
        <f>martianeum4[[#This Row],[stan_magazynu '[kg']]]+martianeum4[[#This Row],[ile_kg_materiału_z_ładunku]]</f>
        <v>103.01379999999996</v>
      </c>
      <c r="H1175">
        <f>IF(martianeum4[[#This Row],[stan_po_wydobyciu_z_ładunku]]&gt;=100,100,0)</f>
        <v>100</v>
      </c>
      <c r="I1175">
        <f>martianeum4[[#This Row],[stan_po_wydobyciu_z_ładunku]]-martianeum4[[#This Row],[ile_zabiera_na_orbite]]</f>
        <v>3.0137999999999607</v>
      </c>
    </row>
    <row r="1176" spans="1:9" x14ac:dyDescent="0.25">
      <c r="A1176" s="1">
        <v>49815</v>
      </c>
      <c r="B1176">
        <f t="shared" si="18"/>
        <v>3.0137999999999607</v>
      </c>
      <c r="C1176" t="s">
        <v>11</v>
      </c>
      <c r="D1176">
        <v>16.3</v>
      </c>
      <c r="E1176">
        <v>21</v>
      </c>
      <c r="F1176">
        <f>IF(martianeum4[[#This Row],[zawartosc '[%']]]&gt;=1,martianeum4[[#This Row],[masa '[kg']]]*martianeum4[[#This Row],[zawartosc '[%']]]*0.01,0)</f>
        <v>3.423</v>
      </c>
      <c r="G1176">
        <f>martianeum4[[#This Row],[stan_magazynu '[kg']]]+martianeum4[[#This Row],[ile_kg_materiału_z_ładunku]]</f>
        <v>6.4367999999999608</v>
      </c>
      <c r="H1176">
        <f>IF(martianeum4[[#This Row],[stan_po_wydobyciu_z_ładunku]]&gt;=100,100,0)</f>
        <v>0</v>
      </c>
      <c r="I1176">
        <f>martianeum4[[#This Row],[stan_po_wydobyciu_z_ładunku]]-martianeum4[[#This Row],[ile_zabiera_na_orbite]]</f>
        <v>6.4367999999999608</v>
      </c>
    </row>
    <row r="1177" spans="1:9" x14ac:dyDescent="0.25">
      <c r="A1177" s="1">
        <v>49816</v>
      </c>
      <c r="B1177">
        <f t="shared" si="18"/>
        <v>6.4367999999999608</v>
      </c>
      <c r="C1177" t="s">
        <v>7</v>
      </c>
      <c r="D1177">
        <v>26.9</v>
      </c>
      <c r="E1177">
        <v>0</v>
      </c>
      <c r="F1177">
        <f>IF(martianeum4[[#This Row],[zawartosc '[%']]]&gt;=1,martianeum4[[#This Row],[masa '[kg']]]*martianeum4[[#This Row],[zawartosc '[%']]]*0.01,0)</f>
        <v>0</v>
      </c>
      <c r="G1177">
        <f>martianeum4[[#This Row],[stan_magazynu '[kg']]]+martianeum4[[#This Row],[ile_kg_materiału_z_ładunku]]</f>
        <v>6.4367999999999608</v>
      </c>
      <c r="H1177">
        <f>IF(martianeum4[[#This Row],[stan_po_wydobyciu_z_ładunku]]&gt;=100,100,0)</f>
        <v>0</v>
      </c>
      <c r="I1177">
        <f>martianeum4[[#This Row],[stan_po_wydobyciu_z_ładunku]]-martianeum4[[#This Row],[ile_zabiera_na_orbite]]</f>
        <v>6.4367999999999608</v>
      </c>
    </row>
    <row r="1178" spans="1:9" x14ac:dyDescent="0.25">
      <c r="A1178" s="1">
        <v>49817</v>
      </c>
      <c r="B1178">
        <f t="shared" si="18"/>
        <v>6.4367999999999608</v>
      </c>
      <c r="C1178" t="s">
        <v>9</v>
      </c>
      <c r="D1178">
        <v>25</v>
      </c>
      <c r="E1178">
        <v>0.5</v>
      </c>
      <c r="F1178">
        <f>IF(martianeum4[[#This Row],[zawartosc '[%']]]&gt;=1,martianeum4[[#This Row],[masa '[kg']]]*martianeum4[[#This Row],[zawartosc '[%']]]*0.01,0)</f>
        <v>0</v>
      </c>
      <c r="G1178">
        <f>martianeum4[[#This Row],[stan_magazynu '[kg']]]+martianeum4[[#This Row],[ile_kg_materiału_z_ładunku]]</f>
        <v>6.4367999999999608</v>
      </c>
      <c r="H1178">
        <f>IF(martianeum4[[#This Row],[stan_po_wydobyciu_z_ładunku]]&gt;=100,100,0)</f>
        <v>0</v>
      </c>
      <c r="I1178">
        <f>martianeum4[[#This Row],[stan_po_wydobyciu_z_ładunku]]-martianeum4[[#This Row],[ile_zabiera_na_orbite]]</f>
        <v>6.4367999999999608</v>
      </c>
    </row>
    <row r="1179" spans="1:9" x14ac:dyDescent="0.25">
      <c r="A1179" s="1">
        <v>49818</v>
      </c>
      <c r="B1179">
        <f t="shared" si="18"/>
        <v>6.4367999999999608</v>
      </c>
      <c r="C1179" t="s">
        <v>17</v>
      </c>
      <c r="D1179">
        <v>25.1</v>
      </c>
      <c r="E1179">
        <v>5.2</v>
      </c>
      <c r="F1179">
        <f>IF(martianeum4[[#This Row],[zawartosc '[%']]]&gt;=1,martianeum4[[#This Row],[masa '[kg']]]*martianeum4[[#This Row],[zawartosc '[%']]]*0.01,0)</f>
        <v>1.3052000000000001</v>
      </c>
      <c r="G1179">
        <f>martianeum4[[#This Row],[stan_magazynu '[kg']]]+martianeum4[[#This Row],[ile_kg_materiału_z_ładunku]]</f>
        <v>7.7419999999999609</v>
      </c>
      <c r="H1179">
        <f>IF(martianeum4[[#This Row],[stan_po_wydobyciu_z_ładunku]]&gt;=100,100,0)</f>
        <v>0</v>
      </c>
      <c r="I1179">
        <f>martianeum4[[#This Row],[stan_po_wydobyciu_z_ładunku]]-martianeum4[[#This Row],[ile_zabiera_na_orbite]]</f>
        <v>7.7419999999999609</v>
      </c>
    </row>
    <row r="1180" spans="1:9" x14ac:dyDescent="0.25">
      <c r="A1180" s="1">
        <v>49819</v>
      </c>
      <c r="B1180">
        <f t="shared" si="18"/>
        <v>7.7419999999999609</v>
      </c>
      <c r="C1180" t="s">
        <v>12</v>
      </c>
      <c r="D1180">
        <v>29.2</v>
      </c>
      <c r="E1180">
        <v>7.1</v>
      </c>
      <c r="F1180">
        <f>IF(martianeum4[[#This Row],[zawartosc '[%']]]&gt;=1,martianeum4[[#This Row],[masa '[kg']]]*martianeum4[[#This Row],[zawartosc '[%']]]*0.01,0)</f>
        <v>2.0731999999999999</v>
      </c>
      <c r="G1180">
        <f>martianeum4[[#This Row],[stan_magazynu '[kg']]]+martianeum4[[#This Row],[ile_kg_materiału_z_ładunku]]</f>
        <v>9.8151999999999617</v>
      </c>
      <c r="H1180">
        <f>IF(martianeum4[[#This Row],[stan_po_wydobyciu_z_ładunku]]&gt;=100,100,0)</f>
        <v>0</v>
      </c>
      <c r="I1180">
        <f>martianeum4[[#This Row],[stan_po_wydobyciu_z_ładunku]]-martianeum4[[#This Row],[ile_zabiera_na_orbite]]</f>
        <v>9.8151999999999617</v>
      </c>
    </row>
    <row r="1181" spans="1:9" x14ac:dyDescent="0.25">
      <c r="A1181" s="1">
        <v>49820</v>
      </c>
      <c r="B1181">
        <f t="shared" si="18"/>
        <v>9.8151999999999617</v>
      </c>
      <c r="C1181" t="s">
        <v>13</v>
      </c>
      <c r="D1181">
        <v>18.100000000000001</v>
      </c>
      <c r="E1181">
        <v>5.0999999999999996</v>
      </c>
      <c r="F1181">
        <f>IF(martianeum4[[#This Row],[zawartosc '[%']]]&gt;=1,martianeum4[[#This Row],[masa '[kg']]]*martianeum4[[#This Row],[zawartosc '[%']]]*0.01,0)</f>
        <v>0.92310000000000003</v>
      </c>
      <c r="G1181">
        <f>martianeum4[[#This Row],[stan_magazynu '[kg']]]+martianeum4[[#This Row],[ile_kg_materiału_z_ładunku]]</f>
        <v>10.738299999999962</v>
      </c>
      <c r="H1181">
        <f>IF(martianeum4[[#This Row],[stan_po_wydobyciu_z_ładunku]]&gt;=100,100,0)</f>
        <v>0</v>
      </c>
      <c r="I1181">
        <f>martianeum4[[#This Row],[stan_po_wydobyciu_z_ładunku]]-martianeum4[[#This Row],[ile_zabiera_na_orbite]]</f>
        <v>10.738299999999962</v>
      </c>
    </row>
    <row r="1182" spans="1:9" x14ac:dyDescent="0.25">
      <c r="A1182" s="1">
        <v>49821</v>
      </c>
      <c r="B1182">
        <f t="shared" si="18"/>
        <v>10.738299999999962</v>
      </c>
      <c r="C1182" t="s">
        <v>11</v>
      </c>
      <c r="D1182">
        <v>12.5</v>
      </c>
      <c r="E1182">
        <v>0</v>
      </c>
      <c r="F1182">
        <f>IF(martianeum4[[#This Row],[zawartosc '[%']]]&gt;=1,martianeum4[[#This Row],[masa '[kg']]]*martianeum4[[#This Row],[zawartosc '[%']]]*0.01,0)</f>
        <v>0</v>
      </c>
      <c r="G1182">
        <f>martianeum4[[#This Row],[stan_magazynu '[kg']]]+martianeum4[[#This Row],[ile_kg_materiału_z_ładunku]]</f>
        <v>10.738299999999962</v>
      </c>
      <c r="H1182">
        <f>IF(martianeum4[[#This Row],[stan_po_wydobyciu_z_ładunku]]&gt;=100,100,0)</f>
        <v>0</v>
      </c>
      <c r="I1182">
        <f>martianeum4[[#This Row],[stan_po_wydobyciu_z_ładunku]]-martianeum4[[#This Row],[ile_zabiera_na_orbite]]</f>
        <v>10.738299999999962</v>
      </c>
    </row>
    <row r="1183" spans="1:9" x14ac:dyDescent="0.25">
      <c r="A1183" s="1">
        <v>49822</v>
      </c>
      <c r="B1183">
        <f t="shared" si="18"/>
        <v>10.738299999999962</v>
      </c>
      <c r="C1183" t="s">
        <v>11</v>
      </c>
      <c r="D1183">
        <v>19.100000000000001</v>
      </c>
      <c r="E1183">
        <v>0.3</v>
      </c>
      <c r="F1183">
        <f>IF(martianeum4[[#This Row],[zawartosc '[%']]]&gt;=1,martianeum4[[#This Row],[masa '[kg']]]*martianeum4[[#This Row],[zawartosc '[%']]]*0.01,0)</f>
        <v>0</v>
      </c>
      <c r="G1183">
        <f>martianeum4[[#This Row],[stan_magazynu '[kg']]]+martianeum4[[#This Row],[ile_kg_materiału_z_ładunku]]</f>
        <v>10.738299999999962</v>
      </c>
      <c r="H1183">
        <f>IF(martianeum4[[#This Row],[stan_po_wydobyciu_z_ładunku]]&gt;=100,100,0)</f>
        <v>0</v>
      </c>
      <c r="I1183">
        <f>martianeum4[[#This Row],[stan_po_wydobyciu_z_ładunku]]-martianeum4[[#This Row],[ile_zabiera_na_orbite]]</f>
        <v>10.738299999999962</v>
      </c>
    </row>
    <row r="1184" spans="1:9" x14ac:dyDescent="0.25">
      <c r="A1184" s="1">
        <v>49823</v>
      </c>
      <c r="B1184">
        <f t="shared" si="18"/>
        <v>10.738299999999962</v>
      </c>
      <c r="C1184" t="s">
        <v>19</v>
      </c>
      <c r="D1184">
        <v>27.4</v>
      </c>
      <c r="E1184">
        <v>0</v>
      </c>
      <c r="F1184">
        <f>IF(martianeum4[[#This Row],[zawartosc '[%']]]&gt;=1,martianeum4[[#This Row],[masa '[kg']]]*martianeum4[[#This Row],[zawartosc '[%']]]*0.01,0)</f>
        <v>0</v>
      </c>
      <c r="G1184">
        <f>martianeum4[[#This Row],[stan_magazynu '[kg']]]+martianeum4[[#This Row],[ile_kg_materiału_z_ładunku]]</f>
        <v>10.738299999999962</v>
      </c>
      <c r="H1184">
        <f>IF(martianeum4[[#This Row],[stan_po_wydobyciu_z_ładunku]]&gt;=100,100,0)</f>
        <v>0</v>
      </c>
      <c r="I1184">
        <f>martianeum4[[#This Row],[stan_po_wydobyciu_z_ładunku]]-martianeum4[[#This Row],[ile_zabiera_na_orbite]]</f>
        <v>10.738299999999962</v>
      </c>
    </row>
    <row r="1185" spans="1:9" x14ac:dyDescent="0.25">
      <c r="A1185" s="1">
        <v>49824</v>
      </c>
      <c r="B1185">
        <f t="shared" si="18"/>
        <v>10.738299999999962</v>
      </c>
      <c r="C1185" t="s">
        <v>7</v>
      </c>
      <c r="D1185">
        <v>21.1</v>
      </c>
      <c r="E1185">
        <v>10.4</v>
      </c>
      <c r="F1185">
        <f>IF(martianeum4[[#This Row],[zawartosc '[%']]]&gt;=1,martianeum4[[#This Row],[masa '[kg']]]*martianeum4[[#This Row],[zawartosc '[%']]]*0.01,0)</f>
        <v>2.1944000000000004</v>
      </c>
      <c r="G1185">
        <f>martianeum4[[#This Row],[stan_magazynu '[kg']]]+martianeum4[[#This Row],[ile_kg_materiału_z_ładunku]]</f>
        <v>12.932699999999961</v>
      </c>
      <c r="H1185">
        <f>IF(martianeum4[[#This Row],[stan_po_wydobyciu_z_ładunku]]&gt;=100,100,0)</f>
        <v>0</v>
      </c>
      <c r="I1185">
        <f>martianeum4[[#This Row],[stan_po_wydobyciu_z_ładunku]]-martianeum4[[#This Row],[ile_zabiera_na_orbite]]</f>
        <v>12.932699999999961</v>
      </c>
    </row>
    <row r="1186" spans="1:9" x14ac:dyDescent="0.25">
      <c r="A1186" s="1">
        <v>49825</v>
      </c>
      <c r="B1186">
        <f t="shared" si="18"/>
        <v>12.932699999999961</v>
      </c>
      <c r="C1186" t="s">
        <v>27</v>
      </c>
      <c r="D1186">
        <v>13.4</v>
      </c>
      <c r="E1186">
        <v>0</v>
      </c>
      <c r="F1186">
        <f>IF(martianeum4[[#This Row],[zawartosc '[%']]]&gt;=1,martianeum4[[#This Row],[masa '[kg']]]*martianeum4[[#This Row],[zawartosc '[%']]]*0.01,0)</f>
        <v>0</v>
      </c>
      <c r="G1186">
        <f>martianeum4[[#This Row],[stan_magazynu '[kg']]]+martianeum4[[#This Row],[ile_kg_materiału_z_ładunku]]</f>
        <v>12.932699999999961</v>
      </c>
      <c r="H1186">
        <f>IF(martianeum4[[#This Row],[stan_po_wydobyciu_z_ładunku]]&gt;=100,100,0)</f>
        <v>0</v>
      </c>
      <c r="I1186">
        <f>martianeum4[[#This Row],[stan_po_wydobyciu_z_ładunku]]-martianeum4[[#This Row],[ile_zabiera_na_orbite]]</f>
        <v>12.932699999999961</v>
      </c>
    </row>
    <row r="1187" spans="1:9" x14ac:dyDescent="0.25">
      <c r="A1187" s="1">
        <v>49826</v>
      </c>
      <c r="B1187">
        <f t="shared" si="18"/>
        <v>12.932699999999961</v>
      </c>
      <c r="C1187" t="s">
        <v>5</v>
      </c>
      <c r="D1187">
        <v>11.9</v>
      </c>
      <c r="E1187">
        <v>7.3</v>
      </c>
      <c r="F1187">
        <f>IF(martianeum4[[#This Row],[zawartosc '[%']]]&gt;=1,martianeum4[[#This Row],[masa '[kg']]]*martianeum4[[#This Row],[zawartosc '[%']]]*0.01,0)</f>
        <v>0.86870000000000003</v>
      </c>
      <c r="G1187">
        <f>martianeum4[[#This Row],[stan_magazynu '[kg']]]+martianeum4[[#This Row],[ile_kg_materiału_z_ładunku]]</f>
        <v>13.801399999999962</v>
      </c>
      <c r="H1187">
        <f>IF(martianeum4[[#This Row],[stan_po_wydobyciu_z_ładunku]]&gt;=100,100,0)</f>
        <v>0</v>
      </c>
      <c r="I1187">
        <f>martianeum4[[#This Row],[stan_po_wydobyciu_z_ładunku]]-martianeum4[[#This Row],[ile_zabiera_na_orbite]]</f>
        <v>13.801399999999962</v>
      </c>
    </row>
    <row r="1188" spans="1:9" x14ac:dyDescent="0.25">
      <c r="A1188" s="1">
        <v>49827</v>
      </c>
      <c r="B1188">
        <f t="shared" si="18"/>
        <v>13.801399999999962</v>
      </c>
      <c r="C1188" t="s">
        <v>13</v>
      </c>
      <c r="D1188">
        <v>20.399999999999999</v>
      </c>
      <c r="E1188">
        <v>4.3</v>
      </c>
      <c r="F1188">
        <f>IF(martianeum4[[#This Row],[zawartosc '[%']]]&gt;=1,martianeum4[[#This Row],[masa '[kg']]]*martianeum4[[#This Row],[zawartosc '[%']]]*0.01,0)</f>
        <v>0.87719999999999987</v>
      </c>
      <c r="G1188">
        <f>martianeum4[[#This Row],[stan_magazynu '[kg']]]+martianeum4[[#This Row],[ile_kg_materiału_z_ładunku]]</f>
        <v>14.678599999999962</v>
      </c>
      <c r="H1188">
        <f>IF(martianeum4[[#This Row],[stan_po_wydobyciu_z_ładunku]]&gt;=100,100,0)</f>
        <v>0</v>
      </c>
      <c r="I1188">
        <f>martianeum4[[#This Row],[stan_po_wydobyciu_z_ładunku]]-martianeum4[[#This Row],[ile_zabiera_na_orbite]]</f>
        <v>14.678599999999962</v>
      </c>
    </row>
    <row r="1189" spans="1:9" x14ac:dyDescent="0.25">
      <c r="A1189" s="1">
        <v>49828</v>
      </c>
      <c r="B1189">
        <f t="shared" si="18"/>
        <v>14.678599999999962</v>
      </c>
      <c r="C1189" t="s">
        <v>7</v>
      </c>
      <c r="D1189">
        <v>29.5</v>
      </c>
      <c r="E1189">
        <v>18.600000000000001</v>
      </c>
      <c r="F1189">
        <f>IF(martianeum4[[#This Row],[zawartosc '[%']]]&gt;=1,martianeum4[[#This Row],[masa '[kg']]]*martianeum4[[#This Row],[zawartosc '[%']]]*0.01,0)</f>
        <v>5.487000000000001</v>
      </c>
      <c r="G1189">
        <f>martianeum4[[#This Row],[stan_magazynu '[kg']]]+martianeum4[[#This Row],[ile_kg_materiału_z_ładunku]]</f>
        <v>20.165599999999962</v>
      </c>
      <c r="H1189">
        <f>IF(martianeum4[[#This Row],[stan_po_wydobyciu_z_ładunku]]&gt;=100,100,0)</f>
        <v>0</v>
      </c>
      <c r="I1189">
        <f>martianeum4[[#This Row],[stan_po_wydobyciu_z_ładunku]]-martianeum4[[#This Row],[ile_zabiera_na_orbite]]</f>
        <v>20.165599999999962</v>
      </c>
    </row>
    <row r="1190" spans="1:9" x14ac:dyDescent="0.25">
      <c r="A1190" s="1">
        <v>49829</v>
      </c>
      <c r="B1190">
        <f t="shared" si="18"/>
        <v>20.165599999999962</v>
      </c>
      <c r="C1190" t="s">
        <v>12</v>
      </c>
      <c r="D1190">
        <v>24.1</v>
      </c>
      <c r="E1190">
        <v>5</v>
      </c>
      <c r="F1190">
        <f>IF(martianeum4[[#This Row],[zawartosc '[%']]]&gt;=1,martianeum4[[#This Row],[masa '[kg']]]*martianeum4[[#This Row],[zawartosc '[%']]]*0.01,0)</f>
        <v>1.2050000000000001</v>
      </c>
      <c r="G1190">
        <f>martianeum4[[#This Row],[stan_magazynu '[kg']]]+martianeum4[[#This Row],[ile_kg_materiału_z_ładunku]]</f>
        <v>21.370599999999961</v>
      </c>
      <c r="H1190">
        <f>IF(martianeum4[[#This Row],[stan_po_wydobyciu_z_ładunku]]&gt;=100,100,0)</f>
        <v>0</v>
      </c>
      <c r="I1190">
        <f>martianeum4[[#This Row],[stan_po_wydobyciu_z_ładunku]]-martianeum4[[#This Row],[ile_zabiera_na_orbite]]</f>
        <v>21.370599999999961</v>
      </c>
    </row>
    <row r="1191" spans="1:9" x14ac:dyDescent="0.25">
      <c r="A1191" s="1">
        <v>49830</v>
      </c>
      <c r="B1191">
        <f t="shared" si="18"/>
        <v>21.370599999999961</v>
      </c>
      <c r="C1191" t="s">
        <v>14</v>
      </c>
      <c r="D1191">
        <v>11.5</v>
      </c>
      <c r="E1191">
        <v>3.6</v>
      </c>
      <c r="F1191">
        <f>IF(martianeum4[[#This Row],[zawartosc '[%']]]&gt;=1,martianeum4[[#This Row],[masa '[kg']]]*martianeum4[[#This Row],[zawartosc '[%']]]*0.01,0)</f>
        <v>0.41399999999999998</v>
      </c>
      <c r="G1191">
        <f>martianeum4[[#This Row],[stan_magazynu '[kg']]]+martianeum4[[#This Row],[ile_kg_materiału_z_ładunku]]</f>
        <v>21.784599999999962</v>
      </c>
      <c r="H1191">
        <f>IF(martianeum4[[#This Row],[stan_po_wydobyciu_z_ładunku]]&gt;=100,100,0)</f>
        <v>0</v>
      </c>
      <c r="I1191">
        <f>martianeum4[[#This Row],[stan_po_wydobyciu_z_ładunku]]-martianeum4[[#This Row],[ile_zabiera_na_orbite]]</f>
        <v>21.784599999999962</v>
      </c>
    </row>
    <row r="1192" spans="1:9" x14ac:dyDescent="0.25">
      <c r="A1192" s="1">
        <v>49831</v>
      </c>
      <c r="B1192">
        <f t="shared" si="18"/>
        <v>21.784599999999962</v>
      </c>
      <c r="C1192" t="s">
        <v>25</v>
      </c>
      <c r="D1192">
        <v>21.2</v>
      </c>
      <c r="E1192">
        <v>1.8</v>
      </c>
      <c r="F1192">
        <f>IF(martianeum4[[#This Row],[zawartosc '[%']]]&gt;=1,martianeum4[[#This Row],[masa '[kg']]]*martianeum4[[#This Row],[zawartosc '[%']]]*0.01,0)</f>
        <v>0.38159999999999999</v>
      </c>
      <c r="G1192">
        <f>martianeum4[[#This Row],[stan_magazynu '[kg']]]+martianeum4[[#This Row],[ile_kg_materiału_z_ładunku]]</f>
        <v>22.166199999999961</v>
      </c>
      <c r="H1192">
        <f>IF(martianeum4[[#This Row],[stan_po_wydobyciu_z_ładunku]]&gt;=100,100,0)</f>
        <v>0</v>
      </c>
      <c r="I1192">
        <f>martianeum4[[#This Row],[stan_po_wydobyciu_z_ładunku]]-martianeum4[[#This Row],[ile_zabiera_na_orbite]]</f>
        <v>22.166199999999961</v>
      </c>
    </row>
    <row r="1193" spans="1:9" x14ac:dyDescent="0.25">
      <c r="A1193" s="1">
        <v>49832</v>
      </c>
      <c r="B1193">
        <f t="shared" si="18"/>
        <v>22.166199999999961</v>
      </c>
      <c r="C1193" t="s">
        <v>10</v>
      </c>
      <c r="D1193">
        <v>22.2</v>
      </c>
      <c r="E1193">
        <v>40.299999999999997</v>
      </c>
      <c r="F1193">
        <f>IF(martianeum4[[#This Row],[zawartosc '[%']]]&gt;=1,martianeum4[[#This Row],[masa '[kg']]]*martianeum4[[#This Row],[zawartosc '[%']]]*0.01,0)</f>
        <v>8.9465999999999983</v>
      </c>
      <c r="G1193">
        <f>martianeum4[[#This Row],[stan_magazynu '[kg']]]+martianeum4[[#This Row],[ile_kg_materiału_z_ładunku]]</f>
        <v>31.112799999999957</v>
      </c>
      <c r="H1193">
        <f>IF(martianeum4[[#This Row],[stan_po_wydobyciu_z_ładunku]]&gt;=100,100,0)</f>
        <v>0</v>
      </c>
      <c r="I1193">
        <f>martianeum4[[#This Row],[stan_po_wydobyciu_z_ładunku]]-martianeum4[[#This Row],[ile_zabiera_na_orbite]]</f>
        <v>31.112799999999957</v>
      </c>
    </row>
    <row r="1194" spans="1:9" x14ac:dyDescent="0.25">
      <c r="A1194" s="1">
        <v>49833</v>
      </c>
      <c r="B1194">
        <f t="shared" si="18"/>
        <v>31.112799999999957</v>
      </c>
      <c r="C1194" t="s">
        <v>10</v>
      </c>
      <c r="D1194">
        <v>14.6</v>
      </c>
      <c r="E1194">
        <v>2.6</v>
      </c>
      <c r="F1194">
        <f>IF(martianeum4[[#This Row],[zawartosc '[%']]]&gt;=1,martianeum4[[#This Row],[masa '[kg']]]*martianeum4[[#This Row],[zawartosc '[%']]]*0.01,0)</f>
        <v>0.37959999999999999</v>
      </c>
      <c r="G1194">
        <f>martianeum4[[#This Row],[stan_magazynu '[kg']]]+martianeum4[[#This Row],[ile_kg_materiału_z_ładunku]]</f>
        <v>31.492399999999957</v>
      </c>
      <c r="H1194">
        <f>IF(martianeum4[[#This Row],[stan_po_wydobyciu_z_ładunku]]&gt;=100,100,0)</f>
        <v>0</v>
      </c>
      <c r="I1194">
        <f>martianeum4[[#This Row],[stan_po_wydobyciu_z_ładunku]]-martianeum4[[#This Row],[ile_zabiera_na_orbite]]</f>
        <v>31.492399999999957</v>
      </c>
    </row>
    <row r="1195" spans="1:9" x14ac:dyDescent="0.25">
      <c r="A1195" s="1">
        <v>49834</v>
      </c>
      <c r="B1195">
        <f t="shared" si="18"/>
        <v>31.492399999999957</v>
      </c>
      <c r="C1195" t="s">
        <v>13</v>
      </c>
      <c r="D1195">
        <v>23.3</v>
      </c>
      <c r="E1195">
        <v>8.1</v>
      </c>
      <c r="F1195">
        <f>IF(martianeum4[[#This Row],[zawartosc '[%']]]&gt;=1,martianeum4[[#This Row],[masa '[kg']]]*martianeum4[[#This Row],[zawartosc '[%']]]*0.01,0)</f>
        <v>1.8873</v>
      </c>
      <c r="G1195">
        <f>martianeum4[[#This Row],[stan_magazynu '[kg']]]+martianeum4[[#This Row],[ile_kg_materiału_z_ładunku]]</f>
        <v>33.379699999999957</v>
      </c>
      <c r="H1195">
        <f>IF(martianeum4[[#This Row],[stan_po_wydobyciu_z_ładunku]]&gt;=100,100,0)</f>
        <v>0</v>
      </c>
      <c r="I1195">
        <f>martianeum4[[#This Row],[stan_po_wydobyciu_z_ładunku]]-martianeum4[[#This Row],[ile_zabiera_na_orbite]]</f>
        <v>33.379699999999957</v>
      </c>
    </row>
    <row r="1196" spans="1:9" x14ac:dyDescent="0.25">
      <c r="A1196" s="1">
        <v>49835</v>
      </c>
      <c r="B1196">
        <f t="shared" si="18"/>
        <v>33.379699999999957</v>
      </c>
      <c r="C1196" t="s">
        <v>13</v>
      </c>
      <c r="D1196">
        <v>16.2</v>
      </c>
      <c r="E1196">
        <v>10.4</v>
      </c>
      <c r="F1196">
        <f>IF(martianeum4[[#This Row],[zawartosc '[%']]]&gt;=1,martianeum4[[#This Row],[masa '[kg']]]*martianeum4[[#This Row],[zawartosc '[%']]]*0.01,0)</f>
        <v>1.6847999999999999</v>
      </c>
      <c r="G1196">
        <f>martianeum4[[#This Row],[stan_magazynu '[kg']]]+martianeum4[[#This Row],[ile_kg_materiału_z_ładunku]]</f>
        <v>35.06449999999996</v>
      </c>
      <c r="H1196">
        <f>IF(martianeum4[[#This Row],[stan_po_wydobyciu_z_ładunku]]&gt;=100,100,0)</f>
        <v>0</v>
      </c>
      <c r="I1196">
        <f>martianeum4[[#This Row],[stan_po_wydobyciu_z_ładunku]]-martianeum4[[#This Row],[ile_zabiera_na_orbite]]</f>
        <v>35.06449999999996</v>
      </c>
    </row>
    <row r="1197" spans="1:9" x14ac:dyDescent="0.25">
      <c r="A1197" s="1">
        <v>49836</v>
      </c>
      <c r="B1197">
        <f t="shared" si="18"/>
        <v>35.06449999999996</v>
      </c>
      <c r="C1197" t="s">
        <v>10</v>
      </c>
      <c r="D1197">
        <v>25.9</v>
      </c>
      <c r="E1197">
        <v>0</v>
      </c>
      <c r="F1197">
        <f>IF(martianeum4[[#This Row],[zawartosc '[%']]]&gt;=1,martianeum4[[#This Row],[masa '[kg']]]*martianeum4[[#This Row],[zawartosc '[%']]]*0.01,0)</f>
        <v>0</v>
      </c>
      <c r="G1197">
        <f>martianeum4[[#This Row],[stan_magazynu '[kg']]]+martianeum4[[#This Row],[ile_kg_materiału_z_ładunku]]</f>
        <v>35.06449999999996</v>
      </c>
      <c r="H1197">
        <f>IF(martianeum4[[#This Row],[stan_po_wydobyciu_z_ładunku]]&gt;=100,100,0)</f>
        <v>0</v>
      </c>
      <c r="I1197">
        <f>martianeum4[[#This Row],[stan_po_wydobyciu_z_ładunku]]-martianeum4[[#This Row],[ile_zabiera_na_orbite]]</f>
        <v>35.06449999999996</v>
      </c>
    </row>
    <row r="1198" spans="1:9" x14ac:dyDescent="0.25">
      <c r="A1198" s="1">
        <v>49837</v>
      </c>
      <c r="B1198">
        <f t="shared" si="18"/>
        <v>35.06449999999996</v>
      </c>
      <c r="C1198" t="s">
        <v>5</v>
      </c>
      <c r="D1198">
        <v>14.6</v>
      </c>
      <c r="E1198">
        <v>7</v>
      </c>
      <c r="F1198">
        <f>IF(martianeum4[[#This Row],[zawartosc '[%']]]&gt;=1,martianeum4[[#This Row],[masa '[kg']]]*martianeum4[[#This Row],[zawartosc '[%']]]*0.01,0)</f>
        <v>1.022</v>
      </c>
      <c r="G1198">
        <f>martianeum4[[#This Row],[stan_magazynu '[kg']]]+martianeum4[[#This Row],[ile_kg_materiału_z_ładunku]]</f>
        <v>36.086499999999958</v>
      </c>
      <c r="H1198">
        <f>IF(martianeum4[[#This Row],[stan_po_wydobyciu_z_ładunku]]&gt;=100,100,0)</f>
        <v>0</v>
      </c>
      <c r="I1198">
        <f>martianeum4[[#This Row],[stan_po_wydobyciu_z_ładunku]]-martianeum4[[#This Row],[ile_zabiera_na_orbite]]</f>
        <v>36.086499999999958</v>
      </c>
    </row>
    <row r="1199" spans="1:9" x14ac:dyDescent="0.25">
      <c r="A1199" s="1">
        <v>49838</v>
      </c>
      <c r="B1199">
        <f t="shared" si="18"/>
        <v>36.086499999999958</v>
      </c>
      <c r="C1199" t="s">
        <v>18</v>
      </c>
      <c r="D1199">
        <v>15.1</v>
      </c>
      <c r="E1199">
        <v>11.7</v>
      </c>
      <c r="F1199">
        <f>IF(martianeum4[[#This Row],[zawartosc '[%']]]&gt;=1,martianeum4[[#This Row],[masa '[kg']]]*martianeum4[[#This Row],[zawartosc '[%']]]*0.01,0)</f>
        <v>1.7666999999999999</v>
      </c>
      <c r="G1199">
        <f>martianeum4[[#This Row],[stan_magazynu '[kg']]]+martianeum4[[#This Row],[ile_kg_materiału_z_ładunku]]</f>
        <v>37.853199999999958</v>
      </c>
      <c r="H1199">
        <f>IF(martianeum4[[#This Row],[stan_po_wydobyciu_z_ładunku]]&gt;=100,100,0)</f>
        <v>0</v>
      </c>
      <c r="I1199">
        <f>martianeum4[[#This Row],[stan_po_wydobyciu_z_ładunku]]-martianeum4[[#This Row],[ile_zabiera_na_orbite]]</f>
        <v>37.853199999999958</v>
      </c>
    </row>
    <row r="1200" spans="1:9" x14ac:dyDescent="0.25">
      <c r="A1200" s="1">
        <v>49839</v>
      </c>
      <c r="B1200">
        <f t="shared" si="18"/>
        <v>37.853199999999958</v>
      </c>
      <c r="C1200" t="s">
        <v>19</v>
      </c>
      <c r="D1200">
        <v>14.1</v>
      </c>
      <c r="E1200">
        <v>6.5</v>
      </c>
      <c r="F1200">
        <f>IF(martianeum4[[#This Row],[zawartosc '[%']]]&gt;=1,martianeum4[[#This Row],[masa '[kg']]]*martianeum4[[#This Row],[zawartosc '[%']]]*0.01,0)</f>
        <v>0.91649999999999998</v>
      </c>
      <c r="G1200">
        <f>martianeum4[[#This Row],[stan_magazynu '[kg']]]+martianeum4[[#This Row],[ile_kg_materiału_z_ładunku]]</f>
        <v>38.769699999999958</v>
      </c>
      <c r="H1200">
        <f>IF(martianeum4[[#This Row],[stan_po_wydobyciu_z_ładunku]]&gt;=100,100,0)</f>
        <v>0</v>
      </c>
      <c r="I1200">
        <f>martianeum4[[#This Row],[stan_po_wydobyciu_z_ładunku]]-martianeum4[[#This Row],[ile_zabiera_na_orbite]]</f>
        <v>38.769699999999958</v>
      </c>
    </row>
    <row r="1201" spans="1:9" x14ac:dyDescent="0.25">
      <c r="A1201" s="1">
        <v>49840</v>
      </c>
      <c r="B1201">
        <f t="shared" si="18"/>
        <v>38.769699999999958</v>
      </c>
      <c r="C1201" t="s">
        <v>27</v>
      </c>
      <c r="D1201">
        <v>22.1</v>
      </c>
      <c r="E1201">
        <v>1.8</v>
      </c>
      <c r="F1201">
        <f>IF(martianeum4[[#This Row],[zawartosc '[%']]]&gt;=1,martianeum4[[#This Row],[masa '[kg']]]*martianeum4[[#This Row],[zawartosc '[%']]]*0.01,0)</f>
        <v>0.39780000000000004</v>
      </c>
      <c r="G1201">
        <f>martianeum4[[#This Row],[stan_magazynu '[kg']]]+martianeum4[[#This Row],[ile_kg_materiału_z_ładunku]]</f>
        <v>39.167499999999954</v>
      </c>
      <c r="H1201">
        <f>IF(martianeum4[[#This Row],[stan_po_wydobyciu_z_ładunku]]&gt;=100,100,0)</f>
        <v>0</v>
      </c>
      <c r="I1201">
        <f>martianeum4[[#This Row],[stan_po_wydobyciu_z_ładunku]]-martianeum4[[#This Row],[ile_zabiera_na_orbite]]</f>
        <v>39.167499999999954</v>
      </c>
    </row>
    <row r="1202" spans="1:9" x14ac:dyDescent="0.25">
      <c r="A1202" s="1">
        <v>49841</v>
      </c>
      <c r="B1202">
        <f t="shared" si="18"/>
        <v>39.167499999999954</v>
      </c>
      <c r="C1202" t="s">
        <v>11</v>
      </c>
      <c r="D1202">
        <v>27.2</v>
      </c>
      <c r="E1202">
        <v>21.9</v>
      </c>
      <c r="F1202">
        <f>IF(martianeum4[[#This Row],[zawartosc '[%']]]&gt;=1,martianeum4[[#This Row],[masa '[kg']]]*martianeum4[[#This Row],[zawartosc '[%']]]*0.01,0)</f>
        <v>5.9567999999999994</v>
      </c>
      <c r="G1202">
        <f>martianeum4[[#This Row],[stan_magazynu '[kg']]]+martianeum4[[#This Row],[ile_kg_materiału_z_ładunku]]</f>
        <v>45.124299999999955</v>
      </c>
      <c r="H1202">
        <f>IF(martianeum4[[#This Row],[stan_po_wydobyciu_z_ładunku]]&gt;=100,100,0)</f>
        <v>0</v>
      </c>
      <c r="I1202">
        <f>martianeum4[[#This Row],[stan_po_wydobyciu_z_ładunku]]-martianeum4[[#This Row],[ile_zabiera_na_orbite]]</f>
        <v>45.124299999999955</v>
      </c>
    </row>
    <row r="1203" spans="1:9" x14ac:dyDescent="0.25">
      <c r="A1203" s="1">
        <v>49842</v>
      </c>
      <c r="B1203">
        <f t="shared" si="18"/>
        <v>45.124299999999955</v>
      </c>
      <c r="C1203" t="s">
        <v>6</v>
      </c>
      <c r="D1203">
        <v>10.8</v>
      </c>
      <c r="E1203">
        <v>0</v>
      </c>
      <c r="F1203">
        <f>IF(martianeum4[[#This Row],[zawartosc '[%']]]&gt;=1,martianeum4[[#This Row],[masa '[kg']]]*martianeum4[[#This Row],[zawartosc '[%']]]*0.01,0)</f>
        <v>0</v>
      </c>
      <c r="G1203">
        <f>martianeum4[[#This Row],[stan_magazynu '[kg']]]+martianeum4[[#This Row],[ile_kg_materiału_z_ładunku]]</f>
        <v>45.124299999999955</v>
      </c>
      <c r="H1203">
        <f>IF(martianeum4[[#This Row],[stan_po_wydobyciu_z_ładunku]]&gt;=100,100,0)</f>
        <v>0</v>
      </c>
      <c r="I1203">
        <f>martianeum4[[#This Row],[stan_po_wydobyciu_z_ładunku]]-martianeum4[[#This Row],[ile_zabiera_na_orbite]]</f>
        <v>45.124299999999955</v>
      </c>
    </row>
    <row r="1204" spans="1:9" x14ac:dyDescent="0.25">
      <c r="A1204" s="1">
        <v>49843</v>
      </c>
      <c r="B1204">
        <f t="shared" si="18"/>
        <v>45.124299999999955</v>
      </c>
      <c r="C1204" t="s">
        <v>7</v>
      </c>
      <c r="D1204">
        <v>24.6</v>
      </c>
      <c r="E1204">
        <v>0</v>
      </c>
      <c r="F1204">
        <f>IF(martianeum4[[#This Row],[zawartosc '[%']]]&gt;=1,martianeum4[[#This Row],[masa '[kg']]]*martianeum4[[#This Row],[zawartosc '[%']]]*0.01,0)</f>
        <v>0</v>
      </c>
      <c r="G1204">
        <f>martianeum4[[#This Row],[stan_magazynu '[kg']]]+martianeum4[[#This Row],[ile_kg_materiału_z_ładunku]]</f>
        <v>45.124299999999955</v>
      </c>
      <c r="H1204">
        <f>IF(martianeum4[[#This Row],[stan_po_wydobyciu_z_ładunku]]&gt;=100,100,0)</f>
        <v>0</v>
      </c>
      <c r="I1204">
        <f>martianeum4[[#This Row],[stan_po_wydobyciu_z_ładunku]]-martianeum4[[#This Row],[ile_zabiera_na_orbite]]</f>
        <v>45.124299999999955</v>
      </c>
    </row>
    <row r="1205" spans="1:9" x14ac:dyDescent="0.25">
      <c r="A1205" s="1">
        <v>49844</v>
      </c>
      <c r="B1205">
        <f t="shared" si="18"/>
        <v>45.124299999999955</v>
      </c>
      <c r="C1205" t="s">
        <v>10</v>
      </c>
      <c r="D1205">
        <v>27.8</v>
      </c>
      <c r="E1205">
        <v>26.3</v>
      </c>
      <c r="F1205">
        <f>IF(martianeum4[[#This Row],[zawartosc '[%']]]&gt;=1,martianeum4[[#This Row],[masa '[kg']]]*martianeum4[[#This Row],[zawartosc '[%']]]*0.01,0)</f>
        <v>7.3113999999999999</v>
      </c>
      <c r="G1205">
        <f>martianeum4[[#This Row],[stan_magazynu '[kg']]]+martianeum4[[#This Row],[ile_kg_materiału_z_ładunku]]</f>
        <v>52.435699999999954</v>
      </c>
      <c r="H1205">
        <f>IF(martianeum4[[#This Row],[stan_po_wydobyciu_z_ładunku]]&gt;=100,100,0)</f>
        <v>0</v>
      </c>
      <c r="I1205">
        <f>martianeum4[[#This Row],[stan_po_wydobyciu_z_ładunku]]-martianeum4[[#This Row],[ile_zabiera_na_orbite]]</f>
        <v>52.435699999999954</v>
      </c>
    </row>
    <row r="1206" spans="1:9" x14ac:dyDescent="0.25">
      <c r="A1206" s="1">
        <v>49845</v>
      </c>
      <c r="B1206">
        <f t="shared" si="18"/>
        <v>52.435699999999954</v>
      </c>
      <c r="C1206" t="s">
        <v>14</v>
      </c>
      <c r="D1206">
        <v>12.9</v>
      </c>
      <c r="E1206">
        <v>2.8</v>
      </c>
      <c r="F1206">
        <f>IF(martianeum4[[#This Row],[zawartosc '[%']]]&gt;=1,martianeum4[[#This Row],[masa '[kg']]]*martianeum4[[#This Row],[zawartosc '[%']]]*0.01,0)</f>
        <v>0.36119999999999997</v>
      </c>
      <c r="G1206">
        <f>martianeum4[[#This Row],[stan_magazynu '[kg']]]+martianeum4[[#This Row],[ile_kg_materiału_z_ładunku]]</f>
        <v>52.796899999999951</v>
      </c>
      <c r="H1206">
        <f>IF(martianeum4[[#This Row],[stan_po_wydobyciu_z_ładunku]]&gt;=100,100,0)</f>
        <v>0</v>
      </c>
      <c r="I1206">
        <f>martianeum4[[#This Row],[stan_po_wydobyciu_z_ładunku]]-martianeum4[[#This Row],[ile_zabiera_na_orbite]]</f>
        <v>52.796899999999951</v>
      </c>
    </row>
    <row r="1207" spans="1:9" x14ac:dyDescent="0.25">
      <c r="A1207" s="1">
        <v>49846</v>
      </c>
      <c r="B1207">
        <f t="shared" si="18"/>
        <v>52.796899999999951</v>
      </c>
      <c r="C1207" t="s">
        <v>13</v>
      </c>
      <c r="D1207">
        <v>13.9</v>
      </c>
      <c r="E1207">
        <v>0.6</v>
      </c>
      <c r="F1207">
        <f>IF(martianeum4[[#This Row],[zawartosc '[%']]]&gt;=1,martianeum4[[#This Row],[masa '[kg']]]*martianeum4[[#This Row],[zawartosc '[%']]]*0.01,0)</f>
        <v>0</v>
      </c>
      <c r="G1207">
        <f>martianeum4[[#This Row],[stan_magazynu '[kg']]]+martianeum4[[#This Row],[ile_kg_materiału_z_ładunku]]</f>
        <v>52.796899999999951</v>
      </c>
      <c r="H1207">
        <f>IF(martianeum4[[#This Row],[stan_po_wydobyciu_z_ładunku]]&gt;=100,100,0)</f>
        <v>0</v>
      </c>
      <c r="I1207">
        <f>martianeum4[[#This Row],[stan_po_wydobyciu_z_ładunku]]-martianeum4[[#This Row],[ile_zabiera_na_orbite]]</f>
        <v>52.796899999999951</v>
      </c>
    </row>
    <row r="1208" spans="1:9" x14ac:dyDescent="0.25">
      <c r="A1208" s="1">
        <v>49847</v>
      </c>
      <c r="B1208">
        <f t="shared" si="18"/>
        <v>52.796899999999951</v>
      </c>
      <c r="C1208" t="s">
        <v>29</v>
      </c>
      <c r="D1208">
        <v>27.6</v>
      </c>
      <c r="E1208">
        <v>0.6</v>
      </c>
      <c r="F1208">
        <f>IF(martianeum4[[#This Row],[zawartosc '[%']]]&gt;=1,martianeum4[[#This Row],[masa '[kg']]]*martianeum4[[#This Row],[zawartosc '[%']]]*0.01,0)</f>
        <v>0</v>
      </c>
      <c r="G1208">
        <f>martianeum4[[#This Row],[stan_magazynu '[kg']]]+martianeum4[[#This Row],[ile_kg_materiału_z_ładunku]]</f>
        <v>52.796899999999951</v>
      </c>
      <c r="H1208">
        <f>IF(martianeum4[[#This Row],[stan_po_wydobyciu_z_ładunku]]&gt;=100,100,0)</f>
        <v>0</v>
      </c>
      <c r="I1208">
        <f>martianeum4[[#This Row],[stan_po_wydobyciu_z_ładunku]]-martianeum4[[#This Row],[ile_zabiera_na_orbite]]</f>
        <v>52.796899999999951</v>
      </c>
    </row>
    <row r="1209" spans="1:9" x14ac:dyDescent="0.25">
      <c r="A1209" s="1">
        <v>49848</v>
      </c>
      <c r="B1209">
        <f t="shared" si="18"/>
        <v>52.796899999999951</v>
      </c>
      <c r="C1209" t="s">
        <v>11</v>
      </c>
      <c r="D1209">
        <v>18.600000000000001</v>
      </c>
      <c r="E1209">
        <v>21.5</v>
      </c>
      <c r="F1209">
        <f>IF(martianeum4[[#This Row],[zawartosc '[%']]]&gt;=1,martianeum4[[#This Row],[masa '[kg']]]*martianeum4[[#This Row],[zawartosc '[%']]]*0.01,0)</f>
        <v>3.9990000000000006</v>
      </c>
      <c r="G1209">
        <f>martianeum4[[#This Row],[stan_magazynu '[kg']]]+martianeum4[[#This Row],[ile_kg_materiału_z_ładunku]]</f>
        <v>56.795899999999953</v>
      </c>
      <c r="H1209">
        <f>IF(martianeum4[[#This Row],[stan_po_wydobyciu_z_ładunku]]&gt;=100,100,0)</f>
        <v>0</v>
      </c>
      <c r="I1209">
        <f>martianeum4[[#This Row],[stan_po_wydobyciu_z_ładunku]]-martianeum4[[#This Row],[ile_zabiera_na_orbite]]</f>
        <v>56.795899999999953</v>
      </c>
    </row>
    <row r="1210" spans="1:9" x14ac:dyDescent="0.25">
      <c r="A1210" s="1">
        <v>49849</v>
      </c>
      <c r="B1210">
        <f t="shared" si="18"/>
        <v>56.795899999999953</v>
      </c>
      <c r="C1210" t="s">
        <v>6</v>
      </c>
      <c r="D1210">
        <v>17.8</v>
      </c>
      <c r="E1210">
        <v>0</v>
      </c>
      <c r="F1210">
        <f>IF(martianeum4[[#This Row],[zawartosc '[%']]]&gt;=1,martianeum4[[#This Row],[masa '[kg']]]*martianeum4[[#This Row],[zawartosc '[%']]]*0.01,0)</f>
        <v>0</v>
      </c>
      <c r="G1210">
        <f>martianeum4[[#This Row],[stan_magazynu '[kg']]]+martianeum4[[#This Row],[ile_kg_materiału_z_ładunku]]</f>
        <v>56.795899999999953</v>
      </c>
      <c r="H1210">
        <f>IF(martianeum4[[#This Row],[stan_po_wydobyciu_z_ładunku]]&gt;=100,100,0)</f>
        <v>0</v>
      </c>
      <c r="I1210">
        <f>martianeum4[[#This Row],[stan_po_wydobyciu_z_ładunku]]-martianeum4[[#This Row],[ile_zabiera_na_orbite]]</f>
        <v>56.795899999999953</v>
      </c>
    </row>
    <row r="1211" spans="1:9" x14ac:dyDescent="0.25">
      <c r="A1211" s="1">
        <v>49850</v>
      </c>
      <c r="B1211">
        <f t="shared" si="18"/>
        <v>56.795899999999953</v>
      </c>
      <c r="C1211" t="s">
        <v>15</v>
      </c>
      <c r="D1211">
        <v>20.8</v>
      </c>
      <c r="E1211">
        <v>8.5</v>
      </c>
      <c r="F1211">
        <f>IF(martianeum4[[#This Row],[zawartosc '[%']]]&gt;=1,martianeum4[[#This Row],[masa '[kg']]]*martianeum4[[#This Row],[zawartosc '[%']]]*0.01,0)</f>
        <v>1.7680000000000002</v>
      </c>
      <c r="G1211">
        <f>martianeum4[[#This Row],[stan_magazynu '[kg']]]+martianeum4[[#This Row],[ile_kg_materiału_z_ładunku]]</f>
        <v>58.563899999999954</v>
      </c>
      <c r="H1211">
        <f>IF(martianeum4[[#This Row],[stan_po_wydobyciu_z_ładunku]]&gt;=100,100,0)</f>
        <v>0</v>
      </c>
      <c r="I1211">
        <f>martianeum4[[#This Row],[stan_po_wydobyciu_z_ładunku]]-martianeum4[[#This Row],[ile_zabiera_na_orbite]]</f>
        <v>58.563899999999954</v>
      </c>
    </row>
    <row r="1212" spans="1:9" x14ac:dyDescent="0.25">
      <c r="A1212" s="1">
        <v>49851</v>
      </c>
      <c r="B1212">
        <f t="shared" si="18"/>
        <v>58.563899999999954</v>
      </c>
      <c r="C1212" t="s">
        <v>22</v>
      </c>
      <c r="D1212">
        <v>16.399999999999999</v>
      </c>
      <c r="E1212">
        <v>6.8</v>
      </c>
      <c r="F1212">
        <f>IF(martianeum4[[#This Row],[zawartosc '[%']]]&gt;=1,martianeum4[[#This Row],[masa '[kg']]]*martianeum4[[#This Row],[zawartosc '[%']]]*0.01,0)</f>
        <v>1.1151999999999997</v>
      </c>
      <c r="G1212">
        <f>martianeum4[[#This Row],[stan_magazynu '[kg']]]+martianeum4[[#This Row],[ile_kg_materiału_z_ładunku]]</f>
        <v>59.679099999999956</v>
      </c>
      <c r="H1212">
        <f>IF(martianeum4[[#This Row],[stan_po_wydobyciu_z_ładunku]]&gt;=100,100,0)</f>
        <v>0</v>
      </c>
      <c r="I1212">
        <f>martianeum4[[#This Row],[stan_po_wydobyciu_z_ładunku]]-martianeum4[[#This Row],[ile_zabiera_na_orbite]]</f>
        <v>59.679099999999956</v>
      </c>
    </row>
    <row r="1213" spans="1:9" x14ac:dyDescent="0.25">
      <c r="A1213" s="1">
        <v>49852</v>
      </c>
      <c r="B1213">
        <f t="shared" si="18"/>
        <v>59.679099999999956</v>
      </c>
      <c r="C1213" t="s">
        <v>27</v>
      </c>
      <c r="D1213">
        <v>14.6</v>
      </c>
      <c r="E1213">
        <v>0</v>
      </c>
      <c r="F1213">
        <f>IF(martianeum4[[#This Row],[zawartosc '[%']]]&gt;=1,martianeum4[[#This Row],[masa '[kg']]]*martianeum4[[#This Row],[zawartosc '[%']]]*0.01,0)</f>
        <v>0</v>
      </c>
      <c r="G1213">
        <f>martianeum4[[#This Row],[stan_magazynu '[kg']]]+martianeum4[[#This Row],[ile_kg_materiału_z_ładunku]]</f>
        <v>59.679099999999956</v>
      </c>
      <c r="H1213">
        <f>IF(martianeum4[[#This Row],[stan_po_wydobyciu_z_ładunku]]&gt;=100,100,0)</f>
        <v>0</v>
      </c>
      <c r="I1213">
        <f>martianeum4[[#This Row],[stan_po_wydobyciu_z_ładunku]]-martianeum4[[#This Row],[ile_zabiera_na_orbite]]</f>
        <v>59.679099999999956</v>
      </c>
    </row>
    <row r="1214" spans="1:9" x14ac:dyDescent="0.25">
      <c r="A1214" s="1">
        <v>49853</v>
      </c>
      <c r="B1214">
        <f t="shared" si="18"/>
        <v>59.679099999999956</v>
      </c>
      <c r="C1214" t="s">
        <v>9</v>
      </c>
      <c r="D1214">
        <v>27.1</v>
      </c>
      <c r="E1214">
        <v>1.2</v>
      </c>
      <c r="F1214">
        <f>IF(martianeum4[[#This Row],[zawartosc '[%']]]&gt;=1,martianeum4[[#This Row],[masa '[kg']]]*martianeum4[[#This Row],[zawartosc '[%']]]*0.01,0)</f>
        <v>0.32520000000000004</v>
      </c>
      <c r="G1214">
        <f>martianeum4[[#This Row],[stan_magazynu '[kg']]]+martianeum4[[#This Row],[ile_kg_materiału_z_ładunku]]</f>
        <v>60.004299999999958</v>
      </c>
      <c r="H1214">
        <f>IF(martianeum4[[#This Row],[stan_po_wydobyciu_z_ładunku]]&gt;=100,100,0)</f>
        <v>0</v>
      </c>
      <c r="I1214">
        <f>martianeum4[[#This Row],[stan_po_wydobyciu_z_ładunku]]-martianeum4[[#This Row],[ile_zabiera_na_orbite]]</f>
        <v>60.004299999999958</v>
      </c>
    </row>
    <row r="1215" spans="1:9" x14ac:dyDescent="0.25">
      <c r="A1215" s="1">
        <v>49854</v>
      </c>
      <c r="B1215">
        <f t="shared" si="18"/>
        <v>60.004299999999958</v>
      </c>
      <c r="C1215" t="s">
        <v>10</v>
      </c>
      <c r="D1215">
        <v>18.3</v>
      </c>
      <c r="E1215">
        <v>3.7</v>
      </c>
      <c r="F1215">
        <f>IF(martianeum4[[#This Row],[zawartosc '[%']]]&gt;=1,martianeum4[[#This Row],[masa '[kg']]]*martianeum4[[#This Row],[zawartosc '[%']]]*0.01,0)</f>
        <v>0.67710000000000015</v>
      </c>
      <c r="G1215">
        <f>martianeum4[[#This Row],[stan_magazynu '[kg']]]+martianeum4[[#This Row],[ile_kg_materiału_z_ładunku]]</f>
        <v>60.681399999999961</v>
      </c>
      <c r="H1215">
        <f>IF(martianeum4[[#This Row],[stan_po_wydobyciu_z_ładunku]]&gt;=100,100,0)</f>
        <v>0</v>
      </c>
      <c r="I1215">
        <f>martianeum4[[#This Row],[stan_po_wydobyciu_z_ładunku]]-martianeum4[[#This Row],[ile_zabiera_na_orbite]]</f>
        <v>60.681399999999961</v>
      </c>
    </row>
    <row r="1216" spans="1:9" x14ac:dyDescent="0.25">
      <c r="A1216" s="1">
        <v>49855</v>
      </c>
      <c r="B1216">
        <f t="shared" si="18"/>
        <v>60.681399999999961</v>
      </c>
      <c r="C1216" t="s">
        <v>29</v>
      </c>
      <c r="D1216">
        <v>27.1</v>
      </c>
      <c r="E1216">
        <v>0.2</v>
      </c>
      <c r="F1216">
        <f>IF(martianeum4[[#This Row],[zawartosc '[%']]]&gt;=1,martianeum4[[#This Row],[masa '[kg']]]*martianeum4[[#This Row],[zawartosc '[%']]]*0.01,0)</f>
        <v>0</v>
      </c>
      <c r="G1216">
        <f>martianeum4[[#This Row],[stan_magazynu '[kg']]]+martianeum4[[#This Row],[ile_kg_materiału_z_ładunku]]</f>
        <v>60.681399999999961</v>
      </c>
      <c r="H1216">
        <f>IF(martianeum4[[#This Row],[stan_po_wydobyciu_z_ładunku]]&gt;=100,100,0)</f>
        <v>0</v>
      </c>
      <c r="I1216">
        <f>martianeum4[[#This Row],[stan_po_wydobyciu_z_ładunku]]-martianeum4[[#This Row],[ile_zabiera_na_orbite]]</f>
        <v>60.681399999999961</v>
      </c>
    </row>
    <row r="1217" spans="1:9" x14ac:dyDescent="0.25">
      <c r="A1217" s="1">
        <v>49856</v>
      </c>
      <c r="B1217">
        <f t="shared" si="18"/>
        <v>60.681399999999961</v>
      </c>
      <c r="C1217" t="s">
        <v>15</v>
      </c>
      <c r="D1217">
        <v>12.9</v>
      </c>
      <c r="E1217">
        <v>10.199999999999999</v>
      </c>
      <c r="F1217">
        <f>IF(martianeum4[[#This Row],[zawartosc '[%']]]&gt;=1,martianeum4[[#This Row],[masa '[kg']]]*martianeum4[[#This Row],[zawartosc '[%']]]*0.01,0)</f>
        <v>1.3157999999999999</v>
      </c>
      <c r="G1217">
        <f>martianeum4[[#This Row],[stan_magazynu '[kg']]]+martianeum4[[#This Row],[ile_kg_materiału_z_ładunku]]</f>
        <v>61.997199999999964</v>
      </c>
      <c r="H1217">
        <f>IF(martianeum4[[#This Row],[stan_po_wydobyciu_z_ładunku]]&gt;=100,100,0)</f>
        <v>0</v>
      </c>
      <c r="I1217">
        <f>martianeum4[[#This Row],[stan_po_wydobyciu_z_ładunku]]-martianeum4[[#This Row],[ile_zabiera_na_orbite]]</f>
        <v>61.997199999999964</v>
      </c>
    </row>
    <row r="1218" spans="1:9" x14ac:dyDescent="0.25">
      <c r="A1218" s="1">
        <v>49857</v>
      </c>
      <c r="B1218">
        <f t="shared" si="18"/>
        <v>61.997199999999964</v>
      </c>
      <c r="C1218" t="s">
        <v>19</v>
      </c>
      <c r="D1218">
        <v>19.100000000000001</v>
      </c>
      <c r="E1218">
        <v>19.600000000000001</v>
      </c>
      <c r="F1218">
        <f>IF(martianeum4[[#This Row],[zawartosc '[%']]]&gt;=1,martianeum4[[#This Row],[masa '[kg']]]*martianeum4[[#This Row],[zawartosc '[%']]]*0.01,0)</f>
        <v>3.7436000000000007</v>
      </c>
      <c r="G1218">
        <f>martianeum4[[#This Row],[stan_magazynu '[kg']]]+martianeum4[[#This Row],[ile_kg_materiału_z_ładunku]]</f>
        <v>65.740799999999965</v>
      </c>
      <c r="H1218">
        <f>IF(martianeum4[[#This Row],[stan_po_wydobyciu_z_ładunku]]&gt;=100,100,0)</f>
        <v>0</v>
      </c>
      <c r="I1218">
        <f>martianeum4[[#This Row],[stan_po_wydobyciu_z_ładunku]]-martianeum4[[#This Row],[ile_zabiera_na_orbite]]</f>
        <v>65.740799999999965</v>
      </c>
    </row>
    <row r="1219" spans="1:9" x14ac:dyDescent="0.25">
      <c r="A1219" s="1">
        <v>49858</v>
      </c>
      <c r="B1219">
        <f t="shared" si="18"/>
        <v>65.740799999999965</v>
      </c>
      <c r="C1219" t="s">
        <v>6</v>
      </c>
      <c r="D1219">
        <v>19.2</v>
      </c>
      <c r="E1219">
        <v>3.6</v>
      </c>
      <c r="F1219">
        <f>IF(martianeum4[[#This Row],[zawartosc '[%']]]&gt;=1,martianeum4[[#This Row],[masa '[kg']]]*martianeum4[[#This Row],[zawartosc '[%']]]*0.01,0)</f>
        <v>0.69120000000000004</v>
      </c>
      <c r="G1219">
        <f>martianeum4[[#This Row],[stan_magazynu '[kg']]]+martianeum4[[#This Row],[ile_kg_materiału_z_ładunku]]</f>
        <v>66.43199999999996</v>
      </c>
      <c r="H1219">
        <f>IF(martianeum4[[#This Row],[stan_po_wydobyciu_z_ładunku]]&gt;=100,100,0)</f>
        <v>0</v>
      </c>
      <c r="I1219">
        <f>martianeum4[[#This Row],[stan_po_wydobyciu_z_ładunku]]-martianeum4[[#This Row],[ile_zabiera_na_orbite]]</f>
        <v>66.43199999999996</v>
      </c>
    </row>
    <row r="1220" spans="1:9" x14ac:dyDescent="0.25">
      <c r="A1220" s="1">
        <v>49859</v>
      </c>
      <c r="B1220">
        <f t="shared" ref="B1220:B1283" si="19">I1219</f>
        <v>66.43199999999996</v>
      </c>
      <c r="C1220" t="s">
        <v>9</v>
      </c>
      <c r="D1220">
        <v>25.2</v>
      </c>
      <c r="E1220">
        <v>0</v>
      </c>
      <c r="F1220">
        <f>IF(martianeum4[[#This Row],[zawartosc '[%']]]&gt;=1,martianeum4[[#This Row],[masa '[kg']]]*martianeum4[[#This Row],[zawartosc '[%']]]*0.01,0)</f>
        <v>0</v>
      </c>
      <c r="G1220">
        <f>martianeum4[[#This Row],[stan_magazynu '[kg']]]+martianeum4[[#This Row],[ile_kg_materiału_z_ładunku]]</f>
        <v>66.43199999999996</v>
      </c>
      <c r="H1220">
        <f>IF(martianeum4[[#This Row],[stan_po_wydobyciu_z_ładunku]]&gt;=100,100,0)</f>
        <v>0</v>
      </c>
      <c r="I1220">
        <f>martianeum4[[#This Row],[stan_po_wydobyciu_z_ładunku]]-martianeum4[[#This Row],[ile_zabiera_na_orbite]]</f>
        <v>66.43199999999996</v>
      </c>
    </row>
    <row r="1221" spans="1:9" x14ac:dyDescent="0.25">
      <c r="A1221" s="1">
        <v>49860</v>
      </c>
      <c r="B1221">
        <f t="shared" si="19"/>
        <v>66.43199999999996</v>
      </c>
      <c r="C1221" t="s">
        <v>15</v>
      </c>
      <c r="D1221">
        <v>13.5</v>
      </c>
      <c r="E1221">
        <v>6.3</v>
      </c>
      <c r="F1221">
        <f>IF(martianeum4[[#This Row],[zawartosc '[%']]]&gt;=1,martianeum4[[#This Row],[masa '[kg']]]*martianeum4[[#This Row],[zawartosc '[%']]]*0.01,0)</f>
        <v>0.85050000000000003</v>
      </c>
      <c r="G1221">
        <f>martianeum4[[#This Row],[stan_magazynu '[kg']]]+martianeum4[[#This Row],[ile_kg_materiału_z_ładunku]]</f>
        <v>67.282499999999956</v>
      </c>
      <c r="H1221">
        <f>IF(martianeum4[[#This Row],[stan_po_wydobyciu_z_ładunku]]&gt;=100,100,0)</f>
        <v>0</v>
      </c>
      <c r="I1221">
        <f>martianeum4[[#This Row],[stan_po_wydobyciu_z_ładunku]]-martianeum4[[#This Row],[ile_zabiera_na_orbite]]</f>
        <v>67.282499999999956</v>
      </c>
    </row>
    <row r="1222" spans="1:9" x14ac:dyDescent="0.25">
      <c r="A1222" s="1">
        <v>49861</v>
      </c>
      <c r="B1222">
        <f t="shared" si="19"/>
        <v>67.282499999999956</v>
      </c>
      <c r="C1222" t="s">
        <v>12</v>
      </c>
      <c r="D1222">
        <v>19.2</v>
      </c>
      <c r="E1222">
        <v>7.7</v>
      </c>
      <c r="F1222">
        <f>IF(martianeum4[[#This Row],[zawartosc '[%']]]&gt;=1,martianeum4[[#This Row],[masa '[kg']]]*martianeum4[[#This Row],[zawartosc '[%']]]*0.01,0)</f>
        <v>1.4784000000000002</v>
      </c>
      <c r="G1222">
        <f>martianeum4[[#This Row],[stan_magazynu '[kg']]]+martianeum4[[#This Row],[ile_kg_materiału_z_ładunku]]</f>
        <v>68.76089999999995</v>
      </c>
      <c r="H1222">
        <f>IF(martianeum4[[#This Row],[stan_po_wydobyciu_z_ładunku]]&gt;=100,100,0)</f>
        <v>0</v>
      </c>
      <c r="I1222">
        <f>martianeum4[[#This Row],[stan_po_wydobyciu_z_ładunku]]-martianeum4[[#This Row],[ile_zabiera_na_orbite]]</f>
        <v>68.76089999999995</v>
      </c>
    </row>
    <row r="1223" spans="1:9" x14ac:dyDescent="0.25">
      <c r="A1223" s="1">
        <v>49862</v>
      </c>
      <c r="B1223">
        <f t="shared" si="19"/>
        <v>68.76089999999995</v>
      </c>
      <c r="C1223" t="s">
        <v>14</v>
      </c>
      <c r="D1223">
        <v>24.1</v>
      </c>
      <c r="E1223">
        <v>7.8</v>
      </c>
      <c r="F1223">
        <f>IF(martianeum4[[#This Row],[zawartosc '[%']]]&gt;=1,martianeum4[[#This Row],[masa '[kg']]]*martianeum4[[#This Row],[zawartosc '[%']]]*0.01,0)</f>
        <v>1.8798000000000001</v>
      </c>
      <c r="G1223">
        <f>martianeum4[[#This Row],[stan_magazynu '[kg']]]+martianeum4[[#This Row],[ile_kg_materiału_z_ładunku]]</f>
        <v>70.640699999999953</v>
      </c>
      <c r="H1223">
        <f>IF(martianeum4[[#This Row],[stan_po_wydobyciu_z_ładunku]]&gt;=100,100,0)</f>
        <v>0</v>
      </c>
      <c r="I1223">
        <f>martianeum4[[#This Row],[stan_po_wydobyciu_z_ładunku]]-martianeum4[[#This Row],[ile_zabiera_na_orbite]]</f>
        <v>70.640699999999953</v>
      </c>
    </row>
    <row r="1224" spans="1:9" x14ac:dyDescent="0.25">
      <c r="A1224" s="1">
        <v>49863</v>
      </c>
      <c r="B1224">
        <f t="shared" si="19"/>
        <v>70.640699999999953</v>
      </c>
      <c r="C1224" t="s">
        <v>10</v>
      </c>
      <c r="D1224">
        <v>17.8</v>
      </c>
      <c r="E1224">
        <v>13.4</v>
      </c>
      <c r="F1224">
        <f>IF(martianeum4[[#This Row],[zawartosc '[%']]]&gt;=1,martianeum4[[#This Row],[masa '[kg']]]*martianeum4[[#This Row],[zawartosc '[%']]]*0.01,0)</f>
        <v>2.3852000000000002</v>
      </c>
      <c r="G1224">
        <f>martianeum4[[#This Row],[stan_magazynu '[kg']]]+martianeum4[[#This Row],[ile_kg_materiału_z_ładunku]]</f>
        <v>73.02589999999995</v>
      </c>
      <c r="H1224">
        <f>IF(martianeum4[[#This Row],[stan_po_wydobyciu_z_ładunku]]&gt;=100,100,0)</f>
        <v>0</v>
      </c>
      <c r="I1224">
        <f>martianeum4[[#This Row],[stan_po_wydobyciu_z_ładunku]]-martianeum4[[#This Row],[ile_zabiera_na_orbite]]</f>
        <v>73.02589999999995</v>
      </c>
    </row>
    <row r="1225" spans="1:9" x14ac:dyDescent="0.25">
      <c r="A1225" s="1">
        <v>49864</v>
      </c>
      <c r="B1225">
        <f t="shared" si="19"/>
        <v>73.02589999999995</v>
      </c>
      <c r="C1225" t="s">
        <v>7</v>
      </c>
      <c r="D1225">
        <v>24.7</v>
      </c>
      <c r="E1225">
        <v>21.1</v>
      </c>
      <c r="F1225">
        <f>IF(martianeum4[[#This Row],[zawartosc '[%']]]&gt;=1,martianeum4[[#This Row],[masa '[kg']]]*martianeum4[[#This Row],[zawartosc '[%']]]*0.01,0)</f>
        <v>5.2117000000000004</v>
      </c>
      <c r="G1225">
        <f>martianeum4[[#This Row],[stan_magazynu '[kg']]]+martianeum4[[#This Row],[ile_kg_materiału_z_ładunku]]</f>
        <v>78.237599999999958</v>
      </c>
      <c r="H1225">
        <f>IF(martianeum4[[#This Row],[stan_po_wydobyciu_z_ładunku]]&gt;=100,100,0)</f>
        <v>0</v>
      </c>
      <c r="I1225">
        <f>martianeum4[[#This Row],[stan_po_wydobyciu_z_ładunku]]-martianeum4[[#This Row],[ile_zabiera_na_orbite]]</f>
        <v>78.237599999999958</v>
      </c>
    </row>
    <row r="1226" spans="1:9" x14ac:dyDescent="0.25">
      <c r="A1226" s="1">
        <v>49865</v>
      </c>
      <c r="B1226">
        <f t="shared" si="19"/>
        <v>78.237599999999958</v>
      </c>
      <c r="C1226" t="s">
        <v>20</v>
      </c>
      <c r="D1226">
        <v>16.8</v>
      </c>
      <c r="E1226">
        <v>0</v>
      </c>
      <c r="F1226">
        <f>IF(martianeum4[[#This Row],[zawartosc '[%']]]&gt;=1,martianeum4[[#This Row],[masa '[kg']]]*martianeum4[[#This Row],[zawartosc '[%']]]*0.01,0)</f>
        <v>0</v>
      </c>
      <c r="G1226">
        <f>martianeum4[[#This Row],[stan_magazynu '[kg']]]+martianeum4[[#This Row],[ile_kg_materiału_z_ładunku]]</f>
        <v>78.237599999999958</v>
      </c>
      <c r="H1226">
        <f>IF(martianeum4[[#This Row],[stan_po_wydobyciu_z_ładunku]]&gt;=100,100,0)</f>
        <v>0</v>
      </c>
      <c r="I1226">
        <f>martianeum4[[#This Row],[stan_po_wydobyciu_z_ładunku]]-martianeum4[[#This Row],[ile_zabiera_na_orbite]]</f>
        <v>78.237599999999958</v>
      </c>
    </row>
    <row r="1227" spans="1:9" x14ac:dyDescent="0.25">
      <c r="A1227" s="1">
        <v>49866</v>
      </c>
      <c r="B1227">
        <f t="shared" si="19"/>
        <v>78.237599999999958</v>
      </c>
      <c r="C1227" t="s">
        <v>5</v>
      </c>
      <c r="D1227">
        <v>10.7</v>
      </c>
      <c r="E1227">
        <v>3</v>
      </c>
      <c r="F1227">
        <f>IF(martianeum4[[#This Row],[zawartosc '[%']]]&gt;=1,martianeum4[[#This Row],[masa '[kg']]]*martianeum4[[#This Row],[zawartosc '[%']]]*0.01,0)</f>
        <v>0.32099999999999995</v>
      </c>
      <c r="G1227">
        <f>martianeum4[[#This Row],[stan_magazynu '[kg']]]+martianeum4[[#This Row],[ile_kg_materiału_z_ładunku]]</f>
        <v>78.558599999999956</v>
      </c>
      <c r="H1227">
        <f>IF(martianeum4[[#This Row],[stan_po_wydobyciu_z_ładunku]]&gt;=100,100,0)</f>
        <v>0</v>
      </c>
      <c r="I1227">
        <f>martianeum4[[#This Row],[stan_po_wydobyciu_z_ładunku]]-martianeum4[[#This Row],[ile_zabiera_na_orbite]]</f>
        <v>78.558599999999956</v>
      </c>
    </row>
    <row r="1228" spans="1:9" x14ac:dyDescent="0.25">
      <c r="A1228" s="1">
        <v>49867</v>
      </c>
      <c r="B1228">
        <f t="shared" si="19"/>
        <v>78.558599999999956</v>
      </c>
      <c r="C1228" t="s">
        <v>6</v>
      </c>
      <c r="D1228">
        <v>29.3</v>
      </c>
      <c r="E1228">
        <v>8.3000000000000007</v>
      </c>
      <c r="F1228">
        <f>IF(martianeum4[[#This Row],[zawartosc '[%']]]&gt;=1,martianeum4[[#This Row],[masa '[kg']]]*martianeum4[[#This Row],[zawartosc '[%']]]*0.01,0)</f>
        <v>2.4319000000000002</v>
      </c>
      <c r="G1228">
        <f>martianeum4[[#This Row],[stan_magazynu '[kg']]]+martianeum4[[#This Row],[ile_kg_materiału_z_ładunku]]</f>
        <v>80.990499999999955</v>
      </c>
      <c r="H1228">
        <f>IF(martianeum4[[#This Row],[stan_po_wydobyciu_z_ładunku]]&gt;=100,100,0)</f>
        <v>0</v>
      </c>
      <c r="I1228">
        <f>martianeum4[[#This Row],[stan_po_wydobyciu_z_ładunku]]-martianeum4[[#This Row],[ile_zabiera_na_orbite]]</f>
        <v>80.990499999999955</v>
      </c>
    </row>
    <row r="1229" spans="1:9" x14ac:dyDescent="0.25">
      <c r="A1229" s="1">
        <v>49868</v>
      </c>
      <c r="B1229">
        <f t="shared" si="19"/>
        <v>80.990499999999955</v>
      </c>
      <c r="C1229" t="s">
        <v>25</v>
      </c>
      <c r="D1229">
        <v>28.2</v>
      </c>
      <c r="E1229">
        <v>0</v>
      </c>
      <c r="F1229">
        <f>IF(martianeum4[[#This Row],[zawartosc '[%']]]&gt;=1,martianeum4[[#This Row],[masa '[kg']]]*martianeum4[[#This Row],[zawartosc '[%']]]*0.01,0)</f>
        <v>0</v>
      </c>
      <c r="G1229">
        <f>martianeum4[[#This Row],[stan_magazynu '[kg']]]+martianeum4[[#This Row],[ile_kg_materiału_z_ładunku]]</f>
        <v>80.990499999999955</v>
      </c>
      <c r="H1229">
        <f>IF(martianeum4[[#This Row],[stan_po_wydobyciu_z_ładunku]]&gt;=100,100,0)</f>
        <v>0</v>
      </c>
      <c r="I1229">
        <f>martianeum4[[#This Row],[stan_po_wydobyciu_z_ładunku]]-martianeum4[[#This Row],[ile_zabiera_na_orbite]]</f>
        <v>80.990499999999955</v>
      </c>
    </row>
    <row r="1230" spans="1:9" x14ac:dyDescent="0.25">
      <c r="A1230" s="1">
        <v>49869</v>
      </c>
      <c r="B1230">
        <f t="shared" si="19"/>
        <v>80.990499999999955</v>
      </c>
      <c r="C1230" t="s">
        <v>10</v>
      </c>
      <c r="D1230">
        <v>17.3</v>
      </c>
      <c r="E1230">
        <v>33.6</v>
      </c>
      <c r="F1230">
        <f>IF(martianeum4[[#This Row],[zawartosc '[%']]]&gt;=1,martianeum4[[#This Row],[masa '[kg']]]*martianeum4[[#This Row],[zawartosc '[%']]]*0.01,0)</f>
        <v>5.8128000000000011</v>
      </c>
      <c r="G1230">
        <f>martianeum4[[#This Row],[stan_magazynu '[kg']]]+martianeum4[[#This Row],[ile_kg_materiału_z_ładunku]]</f>
        <v>86.80329999999995</v>
      </c>
      <c r="H1230">
        <f>IF(martianeum4[[#This Row],[stan_po_wydobyciu_z_ładunku]]&gt;=100,100,0)</f>
        <v>0</v>
      </c>
      <c r="I1230">
        <f>martianeum4[[#This Row],[stan_po_wydobyciu_z_ładunku]]-martianeum4[[#This Row],[ile_zabiera_na_orbite]]</f>
        <v>86.80329999999995</v>
      </c>
    </row>
    <row r="1231" spans="1:9" x14ac:dyDescent="0.25">
      <c r="A1231" s="1">
        <v>49870</v>
      </c>
      <c r="B1231">
        <f t="shared" si="19"/>
        <v>86.80329999999995</v>
      </c>
      <c r="C1231" t="s">
        <v>6</v>
      </c>
      <c r="D1231">
        <v>24.6</v>
      </c>
      <c r="E1231">
        <v>0</v>
      </c>
      <c r="F1231">
        <f>IF(martianeum4[[#This Row],[zawartosc '[%']]]&gt;=1,martianeum4[[#This Row],[masa '[kg']]]*martianeum4[[#This Row],[zawartosc '[%']]]*0.01,0)</f>
        <v>0</v>
      </c>
      <c r="G1231">
        <f>martianeum4[[#This Row],[stan_magazynu '[kg']]]+martianeum4[[#This Row],[ile_kg_materiału_z_ładunku]]</f>
        <v>86.80329999999995</v>
      </c>
      <c r="H1231">
        <f>IF(martianeum4[[#This Row],[stan_po_wydobyciu_z_ładunku]]&gt;=100,100,0)</f>
        <v>0</v>
      </c>
      <c r="I1231">
        <f>martianeum4[[#This Row],[stan_po_wydobyciu_z_ładunku]]-martianeum4[[#This Row],[ile_zabiera_na_orbite]]</f>
        <v>86.80329999999995</v>
      </c>
    </row>
    <row r="1232" spans="1:9" x14ac:dyDescent="0.25">
      <c r="A1232" s="1">
        <v>49871</v>
      </c>
      <c r="B1232">
        <f t="shared" si="19"/>
        <v>86.80329999999995</v>
      </c>
      <c r="C1232" t="s">
        <v>12</v>
      </c>
      <c r="D1232">
        <v>12.6</v>
      </c>
      <c r="E1232">
        <v>0.6</v>
      </c>
      <c r="F1232">
        <f>IF(martianeum4[[#This Row],[zawartosc '[%']]]&gt;=1,martianeum4[[#This Row],[masa '[kg']]]*martianeum4[[#This Row],[zawartosc '[%']]]*0.01,0)</f>
        <v>0</v>
      </c>
      <c r="G1232">
        <f>martianeum4[[#This Row],[stan_magazynu '[kg']]]+martianeum4[[#This Row],[ile_kg_materiału_z_ładunku]]</f>
        <v>86.80329999999995</v>
      </c>
      <c r="H1232">
        <f>IF(martianeum4[[#This Row],[stan_po_wydobyciu_z_ładunku]]&gt;=100,100,0)</f>
        <v>0</v>
      </c>
      <c r="I1232">
        <f>martianeum4[[#This Row],[stan_po_wydobyciu_z_ładunku]]-martianeum4[[#This Row],[ile_zabiera_na_orbite]]</f>
        <v>86.80329999999995</v>
      </c>
    </row>
    <row r="1233" spans="1:9" x14ac:dyDescent="0.25">
      <c r="A1233" s="1">
        <v>49872</v>
      </c>
      <c r="B1233">
        <f t="shared" si="19"/>
        <v>86.80329999999995</v>
      </c>
      <c r="C1233" t="s">
        <v>19</v>
      </c>
      <c r="D1233">
        <v>27.3</v>
      </c>
      <c r="E1233">
        <v>0</v>
      </c>
      <c r="F1233">
        <f>IF(martianeum4[[#This Row],[zawartosc '[%']]]&gt;=1,martianeum4[[#This Row],[masa '[kg']]]*martianeum4[[#This Row],[zawartosc '[%']]]*0.01,0)</f>
        <v>0</v>
      </c>
      <c r="G1233">
        <f>martianeum4[[#This Row],[stan_magazynu '[kg']]]+martianeum4[[#This Row],[ile_kg_materiału_z_ładunku]]</f>
        <v>86.80329999999995</v>
      </c>
      <c r="H1233">
        <f>IF(martianeum4[[#This Row],[stan_po_wydobyciu_z_ładunku]]&gt;=100,100,0)</f>
        <v>0</v>
      </c>
      <c r="I1233">
        <f>martianeum4[[#This Row],[stan_po_wydobyciu_z_ładunku]]-martianeum4[[#This Row],[ile_zabiera_na_orbite]]</f>
        <v>86.80329999999995</v>
      </c>
    </row>
    <row r="1234" spans="1:9" x14ac:dyDescent="0.25">
      <c r="A1234" s="1">
        <v>49873</v>
      </c>
      <c r="B1234">
        <f t="shared" si="19"/>
        <v>86.80329999999995</v>
      </c>
      <c r="C1234" t="s">
        <v>8</v>
      </c>
      <c r="D1234">
        <v>14.4</v>
      </c>
      <c r="E1234">
        <v>2</v>
      </c>
      <c r="F1234">
        <f>IF(martianeum4[[#This Row],[zawartosc '[%']]]&gt;=1,martianeum4[[#This Row],[masa '[kg']]]*martianeum4[[#This Row],[zawartosc '[%']]]*0.01,0)</f>
        <v>0.28800000000000003</v>
      </c>
      <c r="G1234">
        <f>martianeum4[[#This Row],[stan_magazynu '[kg']]]+martianeum4[[#This Row],[ile_kg_materiału_z_ładunku]]</f>
        <v>87.091299999999947</v>
      </c>
      <c r="H1234">
        <f>IF(martianeum4[[#This Row],[stan_po_wydobyciu_z_ładunku]]&gt;=100,100,0)</f>
        <v>0</v>
      </c>
      <c r="I1234">
        <f>martianeum4[[#This Row],[stan_po_wydobyciu_z_ładunku]]-martianeum4[[#This Row],[ile_zabiera_na_orbite]]</f>
        <v>87.091299999999947</v>
      </c>
    </row>
    <row r="1235" spans="1:9" x14ac:dyDescent="0.25">
      <c r="A1235" s="1">
        <v>49874</v>
      </c>
      <c r="B1235">
        <f t="shared" si="19"/>
        <v>87.091299999999947</v>
      </c>
      <c r="C1235" t="s">
        <v>10</v>
      </c>
      <c r="D1235">
        <v>11.2</v>
      </c>
      <c r="E1235">
        <v>32.6</v>
      </c>
      <c r="F1235">
        <f>IF(martianeum4[[#This Row],[zawartosc '[%']]]&gt;=1,martianeum4[[#This Row],[masa '[kg']]]*martianeum4[[#This Row],[zawartosc '[%']]]*0.01,0)</f>
        <v>3.6512000000000002</v>
      </c>
      <c r="G1235">
        <f>martianeum4[[#This Row],[stan_magazynu '[kg']]]+martianeum4[[#This Row],[ile_kg_materiału_z_ładunku]]</f>
        <v>90.74249999999995</v>
      </c>
      <c r="H1235">
        <f>IF(martianeum4[[#This Row],[stan_po_wydobyciu_z_ładunku]]&gt;=100,100,0)</f>
        <v>0</v>
      </c>
      <c r="I1235">
        <f>martianeum4[[#This Row],[stan_po_wydobyciu_z_ładunku]]-martianeum4[[#This Row],[ile_zabiera_na_orbite]]</f>
        <v>90.74249999999995</v>
      </c>
    </row>
    <row r="1236" spans="1:9" x14ac:dyDescent="0.25">
      <c r="A1236" s="1">
        <v>49875</v>
      </c>
      <c r="B1236">
        <f t="shared" si="19"/>
        <v>90.74249999999995</v>
      </c>
      <c r="C1236" t="s">
        <v>19</v>
      </c>
      <c r="D1236">
        <v>11.4</v>
      </c>
      <c r="E1236">
        <v>5.5</v>
      </c>
      <c r="F1236">
        <f>IF(martianeum4[[#This Row],[zawartosc '[%']]]&gt;=1,martianeum4[[#This Row],[masa '[kg']]]*martianeum4[[#This Row],[zawartosc '[%']]]*0.01,0)</f>
        <v>0.627</v>
      </c>
      <c r="G1236">
        <f>martianeum4[[#This Row],[stan_magazynu '[kg']]]+martianeum4[[#This Row],[ile_kg_materiału_z_ładunku]]</f>
        <v>91.369499999999945</v>
      </c>
      <c r="H1236">
        <f>IF(martianeum4[[#This Row],[stan_po_wydobyciu_z_ładunku]]&gt;=100,100,0)</f>
        <v>0</v>
      </c>
      <c r="I1236">
        <f>martianeum4[[#This Row],[stan_po_wydobyciu_z_ładunku]]-martianeum4[[#This Row],[ile_zabiera_na_orbite]]</f>
        <v>91.369499999999945</v>
      </c>
    </row>
    <row r="1237" spans="1:9" x14ac:dyDescent="0.25">
      <c r="A1237" s="1">
        <v>49876</v>
      </c>
      <c r="B1237">
        <f t="shared" si="19"/>
        <v>91.369499999999945</v>
      </c>
      <c r="C1237" t="s">
        <v>14</v>
      </c>
      <c r="D1237">
        <v>22.9</v>
      </c>
      <c r="E1237">
        <v>0</v>
      </c>
      <c r="F1237">
        <f>IF(martianeum4[[#This Row],[zawartosc '[%']]]&gt;=1,martianeum4[[#This Row],[masa '[kg']]]*martianeum4[[#This Row],[zawartosc '[%']]]*0.01,0)</f>
        <v>0</v>
      </c>
      <c r="G1237">
        <f>martianeum4[[#This Row],[stan_magazynu '[kg']]]+martianeum4[[#This Row],[ile_kg_materiału_z_ładunku]]</f>
        <v>91.369499999999945</v>
      </c>
      <c r="H1237">
        <f>IF(martianeum4[[#This Row],[stan_po_wydobyciu_z_ładunku]]&gt;=100,100,0)</f>
        <v>0</v>
      </c>
      <c r="I1237">
        <f>martianeum4[[#This Row],[stan_po_wydobyciu_z_ładunku]]-martianeum4[[#This Row],[ile_zabiera_na_orbite]]</f>
        <v>91.369499999999945</v>
      </c>
    </row>
    <row r="1238" spans="1:9" x14ac:dyDescent="0.25">
      <c r="A1238" s="1">
        <v>49877</v>
      </c>
      <c r="B1238">
        <f t="shared" si="19"/>
        <v>91.369499999999945</v>
      </c>
      <c r="C1238" t="s">
        <v>7</v>
      </c>
      <c r="D1238">
        <v>14.3</v>
      </c>
      <c r="E1238">
        <v>13.2</v>
      </c>
      <c r="F1238">
        <f>IF(martianeum4[[#This Row],[zawartosc '[%']]]&gt;=1,martianeum4[[#This Row],[masa '[kg']]]*martianeum4[[#This Row],[zawartosc '[%']]]*0.01,0)</f>
        <v>1.8875999999999999</v>
      </c>
      <c r="G1238">
        <f>martianeum4[[#This Row],[stan_magazynu '[kg']]]+martianeum4[[#This Row],[ile_kg_materiału_z_ładunku]]</f>
        <v>93.257099999999951</v>
      </c>
      <c r="H1238">
        <f>IF(martianeum4[[#This Row],[stan_po_wydobyciu_z_ładunku]]&gt;=100,100,0)</f>
        <v>0</v>
      </c>
      <c r="I1238">
        <f>martianeum4[[#This Row],[stan_po_wydobyciu_z_ładunku]]-martianeum4[[#This Row],[ile_zabiera_na_orbite]]</f>
        <v>93.257099999999951</v>
      </c>
    </row>
    <row r="1239" spans="1:9" x14ac:dyDescent="0.25">
      <c r="A1239" s="1">
        <v>49878</v>
      </c>
      <c r="B1239">
        <f t="shared" si="19"/>
        <v>93.257099999999951</v>
      </c>
      <c r="C1239" t="s">
        <v>10</v>
      </c>
      <c r="D1239">
        <v>22.9</v>
      </c>
      <c r="E1239">
        <v>22.9</v>
      </c>
      <c r="F1239">
        <f>IF(martianeum4[[#This Row],[zawartosc '[%']]]&gt;=1,martianeum4[[#This Row],[masa '[kg']]]*martianeum4[[#This Row],[zawartosc '[%']]]*0.01,0)</f>
        <v>5.2440999999999995</v>
      </c>
      <c r="G1239">
        <f>martianeum4[[#This Row],[stan_magazynu '[kg']]]+martianeum4[[#This Row],[ile_kg_materiału_z_ładunku]]</f>
        <v>98.501199999999955</v>
      </c>
      <c r="H1239">
        <f>IF(martianeum4[[#This Row],[stan_po_wydobyciu_z_ładunku]]&gt;=100,100,0)</f>
        <v>0</v>
      </c>
      <c r="I1239">
        <f>martianeum4[[#This Row],[stan_po_wydobyciu_z_ładunku]]-martianeum4[[#This Row],[ile_zabiera_na_orbite]]</f>
        <v>98.501199999999955</v>
      </c>
    </row>
    <row r="1240" spans="1:9" x14ac:dyDescent="0.25">
      <c r="A1240" s="1">
        <v>49879</v>
      </c>
      <c r="B1240">
        <f t="shared" si="19"/>
        <v>98.501199999999955</v>
      </c>
      <c r="C1240" t="s">
        <v>11</v>
      </c>
      <c r="D1240">
        <v>11.8</v>
      </c>
      <c r="E1240">
        <v>0</v>
      </c>
      <c r="F1240">
        <f>IF(martianeum4[[#This Row],[zawartosc '[%']]]&gt;=1,martianeum4[[#This Row],[masa '[kg']]]*martianeum4[[#This Row],[zawartosc '[%']]]*0.01,0)</f>
        <v>0</v>
      </c>
      <c r="G1240">
        <f>martianeum4[[#This Row],[stan_magazynu '[kg']]]+martianeum4[[#This Row],[ile_kg_materiału_z_ładunku]]</f>
        <v>98.501199999999955</v>
      </c>
      <c r="H1240">
        <f>IF(martianeum4[[#This Row],[stan_po_wydobyciu_z_ładunku]]&gt;=100,100,0)</f>
        <v>0</v>
      </c>
      <c r="I1240">
        <f>martianeum4[[#This Row],[stan_po_wydobyciu_z_ładunku]]-martianeum4[[#This Row],[ile_zabiera_na_orbite]]</f>
        <v>98.501199999999955</v>
      </c>
    </row>
    <row r="1241" spans="1:9" x14ac:dyDescent="0.25">
      <c r="A1241" s="1">
        <v>49880</v>
      </c>
      <c r="B1241">
        <f t="shared" si="19"/>
        <v>98.501199999999955</v>
      </c>
      <c r="C1241" t="s">
        <v>18</v>
      </c>
      <c r="D1241">
        <v>24.5</v>
      </c>
      <c r="E1241">
        <v>0</v>
      </c>
      <c r="F1241">
        <f>IF(martianeum4[[#This Row],[zawartosc '[%']]]&gt;=1,martianeum4[[#This Row],[masa '[kg']]]*martianeum4[[#This Row],[zawartosc '[%']]]*0.01,0)</f>
        <v>0</v>
      </c>
      <c r="G1241">
        <f>martianeum4[[#This Row],[stan_magazynu '[kg']]]+martianeum4[[#This Row],[ile_kg_materiału_z_ładunku]]</f>
        <v>98.501199999999955</v>
      </c>
      <c r="H1241">
        <f>IF(martianeum4[[#This Row],[stan_po_wydobyciu_z_ładunku]]&gt;=100,100,0)</f>
        <v>0</v>
      </c>
      <c r="I1241">
        <f>martianeum4[[#This Row],[stan_po_wydobyciu_z_ładunku]]-martianeum4[[#This Row],[ile_zabiera_na_orbite]]</f>
        <v>98.501199999999955</v>
      </c>
    </row>
    <row r="1242" spans="1:9" x14ac:dyDescent="0.25">
      <c r="A1242" s="1">
        <v>49881</v>
      </c>
      <c r="B1242">
        <f t="shared" si="19"/>
        <v>98.501199999999955</v>
      </c>
      <c r="C1242" t="s">
        <v>15</v>
      </c>
      <c r="D1242">
        <v>25.5</v>
      </c>
      <c r="E1242">
        <v>19.3</v>
      </c>
      <c r="F1242">
        <f>IF(martianeum4[[#This Row],[zawartosc '[%']]]&gt;=1,martianeum4[[#This Row],[masa '[kg']]]*martianeum4[[#This Row],[zawartosc '[%']]]*0.01,0)</f>
        <v>4.9215000000000009</v>
      </c>
      <c r="G1242">
        <f>martianeum4[[#This Row],[stan_magazynu '[kg']]]+martianeum4[[#This Row],[ile_kg_materiału_z_ładunku]]</f>
        <v>103.42269999999995</v>
      </c>
      <c r="H1242">
        <f>IF(martianeum4[[#This Row],[stan_po_wydobyciu_z_ładunku]]&gt;=100,100,0)</f>
        <v>100</v>
      </c>
      <c r="I1242">
        <f>martianeum4[[#This Row],[stan_po_wydobyciu_z_ładunku]]-martianeum4[[#This Row],[ile_zabiera_na_orbite]]</f>
        <v>3.4226999999999492</v>
      </c>
    </row>
    <row r="1243" spans="1:9" x14ac:dyDescent="0.25">
      <c r="A1243" s="1">
        <v>49882</v>
      </c>
      <c r="B1243">
        <f t="shared" si="19"/>
        <v>3.4226999999999492</v>
      </c>
      <c r="C1243" t="s">
        <v>19</v>
      </c>
      <c r="D1243">
        <v>14.7</v>
      </c>
      <c r="E1243">
        <v>18.3</v>
      </c>
      <c r="F1243">
        <f>IF(martianeum4[[#This Row],[zawartosc '[%']]]&gt;=1,martianeum4[[#This Row],[masa '[kg']]]*martianeum4[[#This Row],[zawartosc '[%']]]*0.01,0)</f>
        <v>2.6901000000000002</v>
      </c>
      <c r="G1243">
        <f>martianeum4[[#This Row],[stan_magazynu '[kg']]]+martianeum4[[#This Row],[ile_kg_materiału_z_ładunku]]</f>
        <v>6.1127999999999494</v>
      </c>
      <c r="H1243">
        <f>IF(martianeum4[[#This Row],[stan_po_wydobyciu_z_ładunku]]&gt;=100,100,0)</f>
        <v>0</v>
      </c>
      <c r="I1243">
        <f>martianeum4[[#This Row],[stan_po_wydobyciu_z_ładunku]]-martianeum4[[#This Row],[ile_zabiera_na_orbite]]</f>
        <v>6.1127999999999494</v>
      </c>
    </row>
    <row r="1244" spans="1:9" x14ac:dyDescent="0.25">
      <c r="A1244" s="1">
        <v>49883</v>
      </c>
      <c r="B1244">
        <f t="shared" si="19"/>
        <v>6.1127999999999494</v>
      </c>
      <c r="C1244" t="s">
        <v>15</v>
      </c>
      <c r="D1244">
        <v>28.7</v>
      </c>
      <c r="E1244">
        <v>0</v>
      </c>
      <c r="F1244">
        <f>IF(martianeum4[[#This Row],[zawartosc '[%']]]&gt;=1,martianeum4[[#This Row],[masa '[kg']]]*martianeum4[[#This Row],[zawartosc '[%']]]*0.01,0)</f>
        <v>0</v>
      </c>
      <c r="G1244">
        <f>martianeum4[[#This Row],[stan_magazynu '[kg']]]+martianeum4[[#This Row],[ile_kg_materiału_z_ładunku]]</f>
        <v>6.1127999999999494</v>
      </c>
      <c r="H1244">
        <f>IF(martianeum4[[#This Row],[stan_po_wydobyciu_z_ładunku]]&gt;=100,100,0)</f>
        <v>0</v>
      </c>
      <c r="I1244">
        <f>martianeum4[[#This Row],[stan_po_wydobyciu_z_ładunku]]-martianeum4[[#This Row],[ile_zabiera_na_orbite]]</f>
        <v>6.1127999999999494</v>
      </c>
    </row>
    <row r="1245" spans="1:9" x14ac:dyDescent="0.25">
      <c r="A1245" s="1">
        <v>49884</v>
      </c>
      <c r="B1245">
        <f t="shared" si="19"/>
        <v>6.1127999999999494</v>
      </c>
      <c r="C1245" t="s">
        <v>10</v>
      </c>
      <c r="D1245">
        <v>16.7</v>
      </c>
      <c r="E1245">
        <v>0</v>
      </c>
      <c r="F1245">
        <f>IF(martianeum4[[#This Row],[zawartosc '[%']]]&gt;=1,martianeum4[[#This Row],[masa '[kg']]]*martianeum4[[#This Row],[zawartosc '[%']]]*0.01,0)</f>
        <v>0</v>
      </c>
      <c r="G1245">
        <f>martianeum4[[#This Row],[stan_magazynu '[kg']]]+martianeum4[[#This Row],[ile_kg_materiału_z_ładunku]]</f>
        <v>6.1127999999999494</v>
      </c>
      <c r="H1245">
        <f>IF(martianeum4[[#This Row],[stan_po_wydobyciu_z_ładunku]]&gt;=100,100,0)</f>
        <v>0</v>
      </c>
      <c r="I1245">
        <f>martianeum4[[#This Row],[stan_po_wydobyciu_z_ładunku]]-martianeum4[[#This Row],[ile_zabiera_na_orbite]]</f>
        <v>6.1127999999999494</v>
      </c>
    </row>
    <row r="1246" spans="1:9" x14ac:dyDescent="0.25">
      <c r="A1246" s="1">
        <v>49885</v>
      </c>
      <c r="B1246">
        <f t="shared" si="19"/>
        <v>6.1127999999999494</v>
      </c>
      <c r="C1246" t="s">
        <v>15</v>
      </c>
      <c r="D1246">
        <v>17.399999999999999</v>
      </c>
      <c r="E1246">
        <v>13.7</v>
      </c>
      <c r="F1246">
        <f>IF(martianeum4[[#This Row],[zawartosc '[%']]]&gt;=1,martianeum4[[#This Row],[masa '[kg']]]*martianeum4[[#This Row],[zawartosc '[%']]]*0.01,0)</f>
        <v>2.3837999999999999</v>
      </c>
      <c r="G1246">
        <f>martianeum4[[#This Row],[stan_magazynu '[kg']]]+martianeum4[[#This Row],[ile_kg_materiału_z_ładunku]]</f>
        <v>8.4965999999999493</v>
      </c>
      <c r="H1246">
        <f>IF(martianeum4[[#This Row],[stan_po_wydobyciu_z_ładunku]]&gt;=100,100,0)</f>
        <v>0</v>
      </c>
      <c r="I1246">
        <f>martianeum4[[#This Row],[stan_po_wydobyciu_z_ładunku]]-martianeum4[[#This Row],[ile_zabiera_na_orbite]]</f>
        <v>8.4965999999999493</v>
      </c>
    </row>
    <row r="1247" spans="1:9" x14ac:dyDescent="0.25">
      <c r="A1247" s="1">
        <v>49886</v>
      </c>
      <c r="B1247">
        <f t="shared" si="19"/>
        <v>8.4965999999999493</v>
      </c>
      <c r="C1247" t="s">
        <v>10</v>
      </c>
      <c r="D1247">
        <v>15.6</v>
      </c>
      <c r="E1247">
        <v>0</v>
      </c>
      <c r="F1247">
        <f>IF(martianeum4[[#This Row],[zawartosc '[%']]]&gt;=1,martianeum4[[#This Row],[masa '[kg']]]*martianeum4[[#This Row],[zawartosc '[%']]]*0.01,0)</f>
        <v>0</v>
      </c>
      <c r="G1247">
        <f>martianeum4[[#This Row],[stan_magazynu '[kg']]]+martianeum4[[#This Row],[ile_kg_materiału_z_ładunku]]</f>
        <v>8.4965999999999493</v>
      </c>
      <c r="H1247">
        <f>IF(martianeum4[[#This Row],[stan_po_wydobyciu_z_ładunku]]&gt;=100,100,0)</f>
        <v>0</v>
      </c>
      <c r="I1247">
        <f>martianeum4[[#This Row],[stan_po_wydobyciu_z_ładunku]]-martianeum4[[#This Row],[ile_zabiera_na_orbite]]</f>
        <v>8.4965999999999493</v>
      </c>
    </row>
    <row r="1248" spans="1:9" x14ac:dyDescent="0.25">
      <c r="A1248" s="1">
        <v>49887</v>
      </c>
      <c r="B1248">
        <f t="shared" si="19"/>
        <v>8.4965999999999493</v>
      </c>
      <c r="C1248" t="s">
        <v>19</v>
      </c>
      <c r="D1248">
        <v>21.7</v>
      </c>
      <c r="E1248">
        <v>0</v>
      </c>
      <c r="F1248">
        <f>IF(martianeum4[[#This Row],[zawartosc '[%']]]&gt;=1,martianeum4[[#This Row],[masa '[kg']]]*martianeum4[[#This Row],[zawartosc '[%']]]*0.01,0)</f>
        <v>0</v>
      </c>
      <c r="G1248">
        <f>martianeum4[[#This Row],[stan_magazynu '[kg']]]+martianeum4[[#This Row],[ile_kg_materiału_z_ładunku]]</f>
        <v>8.4965999999999493</v>
      </c>
      <c r="H1248">
        <f>IF(martianeum4[[#This Row],[stan_po_wydobyciu_z_ładunku]]&gt;=100,100,0)</f>
        <v>0</v>
      </c>
      <c r="I1248">
        <f>martianeum4[[#This Row],[stan_po_wydobyciu_z_ładunku]]-martianeum4[[#This Row],[ile_zabiera_na_orbite]]</f>
        <v>8.4965999999999493</v>
      </c>
    </row>
    <row r="1249" spans="1:9" x14ac:dyDescent="0.25">
      <c r="A1249" s="1">
        <v>49888</v>
      </c>
      <c r="B1249">
        <f t="shared" si="19"/>
        <v>8.4965999999999493</v>
      </c>
      <c r="C1249" t="s">
        <v>7</v>
      </c>
      <c r="D1249">
        <v>26</v>
      </c>
      <c r="E1249">
        <v>0</v>
      </c>
      <c r="F1249">
        <f>IF(martianeum4[[#This Row],[zawartosc '[%']]]&gt;=1,martianeum4[[#This Row],[masa '[kg']]]*martianeum4[[#This Row],[zawartosc '[%']]]*0.01,0)</f>
        <v>0</v>
      </c>
      <c r="G1249">
        <f>martianeum4[[#This Row],[stan_magazynu '[kg']]]+martianeum4[[#This Row],[ile_kg_materiału_z_ładunku]]</f>
        <v>8.4965999999999493</v>
      </c>
      <c r="H1249">
        <f>IF(martianeum4[[#This Row],[stan_po_wydobyciu_z_ładunku]]&gt;=100,100,0)</f>
        <v>0</v>
      </c>
      <c r="I1249">
        <f>martianeum4[[#This Row],[stan_po_wydobyciu_z_ładunku]]-martianeum4[[#This Row],[ile_zabiera_na_orbite]]</f>
        <v>8.4965999999999493</v>
      </c>
    </row>
    <row r="1250" spans="1:9" x14ac:dyDescent="0.25">
      <c r="A1250" s="1">
        <v>49889</v>
      </c>
      <c r="B1250">
        <f t="shared" si="19"/>
        <v>8.4965999999999493</v>
      </c>
      <c r="C1250" t="s">
        <v>22</v>
      </c>
      <c r="D1250">
        <v>24.5</v>
      </c>
      <c r="E1250">
        <v>9</v>
      </c>
      <c r="F1250">
        <f>IF(martianeum4[[#This Row],[zawartosc '[%']]]&gt;=1,martianeum4[[#This Row],[masa '[kg']]]*martianeum4[[#This Row],[zawartosc '[%']]]*0.01,0)</f>
        <v>2.2050000000000001</v>
      </c>
      <c r="G1250">
        <f>martianeum4[[#This Row],[stan_magazynu '[kg']]]+martianeum4[[#This Row],[ile_kg_materiału_z_ładunku]]</f>
        <v>10.701599999999949</v>
      </c>
      <c r="H1250">
        <f>IF(martianeum4[[#This Row],[stan_po_wydobyciu_z_ładunku]]&gt;=100,100,0)</f>
        <v>0</v>
      </c>
      <c r="I1250">
        <f>martianeum4[[#This Row],[stan_po_wydobyciu_z_ładunku]]-martianeum4[[#This Row],[ile_zabiera_na_orbite]]</f>
        <v>10.701599999999949</v>
      </c>
    </row>
    <row r="1251" spans="1:9" x14ac:dyDescent="0.25">
      <c r="A1251" s="1">
        <v>49890</v>
      </c>
      <c r="B1251">
        <f t="shared" si="19"/>
        <v>10.701599999999949</v>
      </c>
      <c r="C1251" t="s">
        <v>17</v>
      </c>
      <c r="D1251">
        <v>23.2</v>
      </c>
      <c r="E1251">
        <v>0</v>
      </c>
      <c r="F1251">
        <f>IF(martianeum4[[#This Row],[zawartosc '[%']]]&gt;=1,martianeum4[[#This Row],[masa '[kg']]]*martianeum4[[#This Row],[zawartosc '[%']]]*0.01,0)</f>
        <v>0</v>
      </c>
      <c r="G1251">
        <f>martianeum4[[#This Row],[stan_magazynu '[kg']]]+martianeum4[[#This Row],[ile_kg_materiału_z_ładunku]]</f>
        <v>10.701599999999949</v>
      </c>
      <c r="H1251">
        <f>IF(martianeum4[[#This Row],[stan_po_wydobyciu_z_ładunku]]&gt;=100,100,0)</f>
        <v>0</v>
      </c>
      <c r="I1251">
        <f>martianeum4[[#This Row],[stan_po_wydobyciu_z_ładunku]]-martianeum4[[#This Row],[ile_zabiera_na_orbite]]</f>
        <v>10.701599999999949</v>
      </c>
    </row>
    <row r="1252" spans="1:9" x14ac:dyDescent="0.25">
      <c r="A1252" s="1">
        <v>49891</v>
      </c>
      <c r="B1252">
        <f t="shared" si="19"/>
        <v>10.701599999999949</v>
      </c>
      <c r="C1252" t="s">
        <v>24</v>
      </c>
      <c r="D1252">
        <v>17.600000000000001</v>
      </c>
      <c r="E1252">
        <v>0.8</v>
      </c>
      <c r="F1252">
        <f>IF(martianeum4[[#This Row],[zawartosc '[%']]]&gt;=1,martianeum4[[#This Row],[masa '[kg']]]*martianeum4[[#This Row],[zawartosc '[%']]]*0.01,0)</f>
        <v>0</v>
      </c>
      <c r="G1252">
        <f>martianeum4[[#This Row],[stan_magazynu '[kg']]]+martianeum4[[#This Row],[ile_kg_materiału_z_ładunku]]</f>
        <v>10.701599999999949</v>
      </c>
      <c r="H1252">
        <f>IF(martianeum4[[#This Row],[stan_po_wydobyciu_z_ładunku]]&gt;=100,100,0)</f>
        <v>0</v>
      </c>
      <c r="I1252">
        <f>martianeum4[[#This Row],[stan_po_wydobyciu_z_ładunku]]-martianeum4[[#This Row],[ile_zabiera_na_orbite]]</f>
        <v>10.701599999999949</v>
      </c>
    </row>
    <row r="1253" spans="1:9" x14ac:dyDescent="0.25">
      <c r="A1253" s="1">
        <v>49892</v>
      </c>
      <c r="B1253">
        <f t="shared" si="19"/>
        <v>10.701599999999949</v>
      </c>
      <c r="C1253" t="s">
        <v>7</v>
      </c>
      <c r="D1253">
        <v>13.9</v>
      </c>
      <c r="E1253">
        <v>8.8000000000000007</v>
      </c>
      <c r="F1253">
        <f>IF(martianeum4[[#This Row],[zawartosc '[%']]]&gt;=1,martianeum4[[#This Row],[masa '[kg']]]*martianeum4[[#This Row],[zawartosc '[%']]]*0.01,0)</f>
        <v>1.2232000000000001</v>
      </c>
      <c r="G1253">
        <f>martianeum4[[#This Row],[stan_magazynu '[kg']]]+martianeum4[[#This Row],[ile_kg_materiału_z_ładunku]]</f>
        <v>11.92479999999995</v>
      </c>
      <c r="H1253">
        <f>IF(martianeum4[[#This Row],[stan_po_wydobyciu_z_ładunku]]&gt;=100,100,0)</f>
        <v>0</v>
      </c>
      <c r="I1253">
        <f>martianeum4[[#This Row],[stan_po_wydobyciu_z_ładunku]]-martianeum4[[#This Row],[ile_zabiera_na_orbite]]</f>
        <v>11.92479999999995</v>
      </c>
    </row>
    <row r="1254" spans="1:9" x14ac:dyDescent="0.25">
      <c r="A1254" s="1">
        <v>49893</v>
      </c>
      <c r="B1254">
        <f t="shared" si="19"/>
        <v>11.92479999999995</v>
      </c>
      <c r="C1254" t="s">
        <v>27</v>
      </c>
      <c r="D1254">
        <v>20.7</v>
      </c>
      <c r="E1254">
        <v>4.3</v>
      </c>
      <c r="F1254">
        <f>IF(martianeum4[[#This Row],[zawartosc '[%']]]&gt;=1,martianeum4[[#This Row],[masa '[kg']]]*martianeum4[[#This Row],[zawartosc '[%']]]*0.01,0)</f>
        <v>0.89009999999999989</v>
      </c>
      <c r="G1254">
        <f>martianeum4[[#This Row],[stan_magazynu '[kg']]]+martianeum4[[#This Row],[ile_kg_materiału_z_ładunku]]</f>
        <v>12.81489999999995</v>
      </c>
      <c r="H1254">
        <f>IF(martianeum4[[#This Row],[stan_po_wydobyciu_z_ładunku]]&gt;=100,100,0)</f>
        <v>0</v>
      </c>
      <c r="I1254">
        <f>martianeum4[[#This Row],[stan_po_wydobyciu_z_ładunku]]-martianeum4[[#This Row],[ile_zabiera_na_orbite]]</f>
        <v>12.81489999999995</v>
      </c>
    </row>
    <row r="1255" spans="1:9" x14ac:dyDescent="0.25">
      <c r="A1255" s="1">
        <v>49894</v>
      </c>
      <c r="B1255">
        <f t="shared" si="19"/>
        <v>12.81489999999995</v>
      </c>
      <c r="C1255" t="s">
        <v>5</v>
      </c>
      <c r="D1255">
        <v>10.1</v>
      </c>
      <c r="E1255">
        <v>1.7</v>
      </c>
      <c r="F1255">
        <f>IF(martianeum4[[#This Row],[zawartosc '[%']]]&gt;=1,martianeum4[[#This Row],[masa '[kg']]]*martianeum4[[#This Row],[zawartosc '[%']]]*0.01,0)</f>
        <v>0.17169999999999999</v>
      </c>
      <c r="G1255">
        <f>martianeum4[[#This Row],[stan_magazynu '[kg']]]+martianeum4[[#This Row],[ile_kg_materiału_z_ładunku]]</f>
        <v>12.98659999999995</v>
      </c>
      <c r="H1255">
        <f>IF(martianeum4[[#This Row],[stan_po_wydobyciu_z_ładunku]]&gt;=100,100,0)</f>
        <v>0</v>
      </c>
      <c r="I1255">
        <f>martianeum4[[#This Row],[stan_po_wydobyciu_z_ładunku]]-martianeum4[[#This Row],[ile_zabiera_na_orbite]]</f>
        <v>12.98659999999995</v>
      </c>
    </row>
    <row r="1256" spans="1:9" x14ac:dyDescent="0.25">
      <c r="A1256" s="1">
        <v>49895</v>
      </c>
      <c r="B1256">
        <f t="shared" si="19"/>
        <v>12.98659999999995</v>
      </c>
      <c r="C1256" t="s">
        <v>7</v>
      </c>
      <c r="D1256">
        <v>26.2</v>
      </c>
      <c r="E1256">
        <v>22.7</v>
      </c>
      <c r="F1256">
        <f>IF(martianeum4[[#This Row],[zawartosc '[%']]]&gt;=1,martianeum4[[#This Row],[masa '[kg']]]*martianeum4[[#This Row],[zawartosc '[%']]]*0.01,0)</f>
        <v>5.9474</v>
      </c>
      <c r="G1256">
        <f>martianeum4[[#This Row],[stan_magazynu '[kg']]]+martianeum4[[#This Row],[ile_kg_materiału_z_ładunku]]</f>
        <v>18.933999999999948</v>
      </c>
      <c r="H1256">
        <f>IF(martianeum4[[#This Row],[stan_po_wydobyciu_z_ładunku]]&gt;=100,100,0)</f>
        <v>0</v>
      </c>
      <c r="I1256">
        <f>martianeum4[[#This Row],[stan_po_wydobyciu_z_ładunku]]-martianeum4[[#This Row],[ile_zabiera_na_orbite]]</f>
        <v>18.933999999999948</v>
      </c>
    </row>
    <row r="1257" spans="1:9" x14ac:dyDescent="0.25">
      <c r="A1257" s="1">
        <v>49896</v>
      </c>
      <c r="B1257">
        <f t="shared" si="19"/>
        <v>18.933999999999948</v>
      </c>
      <c r="C1257" t="s">
        <v>19</v>
      </c>
      <c r="D1257">
        <v>27.6</v>
      </c>
      <c r="E1257">
        <v>13.8</v>
      </c>
      <c r="F1257">
        <f>IF(martianeum4[[#This Row],[zawartosc '[%']]]&gt;=1,martianeum4[[#This Row],[masa '[kg']]]*martianeum4[[#This Row],[zawartosc '[%']]]*0.01,0)</f>
        <v>3.8088000000000006</v>
      </c>
      <c r="G1257">
        <f>martianeum4[[#This Row],[stan_magazynu '[kg']]]+martianeum4[[#This Row],[ile_kg_materiału_z_ładunku]]</f>
        <v>22.742799999999949</v>
      </c>
      <c r="H1257">
        <f>IF(martianeum4[[#This Row],[stan_po_wydobyciu_z_ładunku]]&gt;=100,100,0)</f>
        <v>0</v>
      </c>
      <c r="I1257">
        <f>martianeum4[[#This Row],[stan_po_wydobyciu_z_ładunku]]-martianeum4[[#This Row],[ile_zabiera_na_orbite]]</f>
        <v>22.742799999999949</v>
      </c>
    </row>
    <row r="1258" spans="1:9" x14ac:dyDescent="0.25">
      <c r="A1258" s="1">
        <v>49897</v>
      </c>
      <c r="B1258">
        <f t="shared" si="19"/>
        <v>22.742799999999949</v>
      </c>
      <c r="C1258" t="s">
        <v>6</v>
      </c>
      <c r="D1258">
        <v>20.6</v>
      </c>
      <c r="E1258">
        <v>4.7</v>
      </c>
      <c r="F1258">
        <f>IF(martianeum4[[#This Row],[zawartosc '[%']]]&gt;=1,martianeum4[[#This Row],[masa '[kg']]]*martianeum4[[#This Row],[zawartosc '[%']]]*0.01,0)</f>
        <v>0.96820000000000006</v>
      </c>
      <c r="G1258">
        <f>martianeum4[[#This Row],[stan_magazynu '[kg']]]+martianeum4[[#This Row],[ile_kg_materiału_z_ładunku]]</f>
        <v>23.710999999999949</v>
      </c>
      <c r="H1258">
        <f>IF(martianeum4[[#This Row],[stan_po_wydobyciu_z_ładunku]]&gt;=100,100,0)</f>
        <v>0</v>
      </c>
      <c r="I1258">
        <f>martianeum4[[#This Row],[stan_po_wydobyciu_z_ładunku]]-martianeum4[[#This Row],[ile_zabiera_na_orbite]]</f>
        <v>23.710999999999949</v>
      </c>
    </row>
    <row r="1259" spans="1:9" x14ac:dyDescent="0.25">
      <c r="A1259" s="1">
        <v>49898</v>
      </c>
      <c r="B1259">
        <f t="shared" si="19"/>
        <v>23.710999999999949</v>
      </c>
      <c r="C1259" t="s">
        <v>9</v>
      </c>
      <c r="D1259">
        <v>21.4</v>
      </c>
      <c r="E1259">
        <v>5</v>
      </c>
      <c r="F1259">
        <f>IF(martianeum4[[#This Row],[zawartosc '[%']]]&gt;=1,martianeum4[[#This Row],[masa '[kg']]]*martianeum4[[#This Row],[zawartosc '[%']]]*0.01,0)</f>
        <v>1.07</v>
      </c>
      <c r="G1259">
        <f>martianeum4[[#This Row],[stan_magazynu '[kg']]]+martianeum4[[#This Row],[ile_kg_materiału_z_ładunku]]</f>
        <v>24.780999999999949</v>
      </c>
      <c r="H1259">
        <f>IF(martianeum4[[#This Row],[stan_po_wydobyciu_z_ładunku]]&gt;=100,100,0)</f>
        <v>0</v>
      </c>
      <c r="I1259">
        <f>martianeum4[[#This Row],[stan_po_wydobyciu_z_ładunku]]-martianeum4[[#This Row],[ile_zabiera_na_orbite]]</f>
        <v>24.780999999999949</v>
      </c>
    </row>
    <row r="1260" spans="1:9" x14ac:dyDescent="0.25">
      <c r="A1260" s="1">
        <v>49899</v>
      </c>
      <c r="B1260">
        <f t="shared" si="19"/>
        <v>24.780999999999949</v>
      </c>
      <c r="C1260" t="s">
        <v>6</v>
      </c>
      <c r="D1260">
        <v>17.100000000000001</v>
      </c>
      <c r="E1260">
        <v>0</v>
      </c>
      <c r="F1260">
        <f>IF(martianeum4[[#This Row],[zawartosc '[%']]]&gt;=1,martianeum4[[#This Row],[masa '[kg']]]*martianeum4[[#This Row],[zawartosc '[%']]]*0.01,0)</f>
        <v>0</v>
      </c>
      <c r="G1260">
        <f>martianeum4[[#This Row],[stan_magazynu '[kg']]]+martianeum4[[#This Row],[ile_kg_materiału_z_ładunku]]</f>
        <v>24.780999999999949</v>
      </c>
      <c r="H1260">
        <f>IF(martianeum4[[#This Row],[stan_po_wydobyciu_z_ładunku]]&gt;=100,100,0)</f>
        <v>0</v>
      </c>
      <c r="I1260">
        <f>martianeum4[[#This Row],[stan_po_wydobyciu_z_ładunku]]-martianeum4[[#This Row],[ile_zabiera_na_orbite]]</f>
        <v>24.780999999999949</v>
      </c>
    </row>
    <row r="1261" spans="1:9" x14ac:dyDescent="0.25">
      <c r="A1261" s="1">
        <v>49900</v>
      </c>
      <c r="B1261">
        <f t="shared" si="19"/>
        <v>24.780999999999949</v>
      </c>
      <c r="C1261" t="s">
        <v>10</v>
      </c>
      <c r="D1261">
        <v>19.5</v>
      </c>
      <c r="E1261">
        <v>20.5</v>
      </c>
      <c r="F1261">
        <f>IF(martianeum4[[#This Row],[zawartosc '[%']]]&gt;=1,martianeum4[[#This Row],[masa '[kg']]]*martianeum4[[#This Row],[zawartosc '[%']]]*0.01,0)</f>
        <v>3.9975000000000001</v>
      </c>
      <c r="G1261">
        <f>martianeum4[[#This Row],[stan_magazynu '[kg']]]+martianeum4[[#This Row],[ile_kg_materiału_z_ładunku]]</f>
        <v>28.778499999999948</v>
      </c>
      <c r="H1261">
        <f>IF(martianeum4[[#This Row],[stan_po_wydobyciu_z_ładunku]]&gt;=100,100,0)</f>
        <v>0</v>
      </c>
      <c r="I1261">
        <f>martianeum4[[#This Row],[stan_po_wydobyciu_z_ładunku]]-martianeum4[[#This Row],[ile_zabiera_na_orbite]]</f>
        <v>28.778499999999948</v>
      </c>
    </row>
    <row r="1262" spans="1:9" x14ac:dyDescent="0.25">
      <c r="A1262" s="1">
        <v>49901</v>
      </c>
      <c r="B1262">
        <f t="shared" si="19"/>
        <v>28.778499999999948</v>
      </c>
      <c r="C1262" t="s">
        <v>13</v>
      </c>
      <c r="D1262">
        <v>15.9</v>
      </c>
      <c r="E1262">
        <v>0</v>
      </c>
      <c r="F1262">
        <f>IF(martianeum4[[#This Row],[zawartosc '[%']]]&gt;=1,martianeum4[[#This Row],[masa '[kg']]]*martianeum4[[#This Row],[zawartosc '[%']]]*0.01,0)</f>
        <v>0</v>
      </c>
      <c r="G1262">
        <f>martianeum4[[#This Row],[stan_magazynu '[kg']]]+martianeum4[[#This Row],[ile_kg_materiału_z_ładunku]]</f>
        <v>28.778499999999948</v>
      </c>
      <c r="H1262">
        <f>IF(martianeum4[[#This Row],[stan_po_wydobyciu_z_ładunku]]&gt;=100,100,0)</f>
        <v>0</v>
      </c>
      <c r="I1262">
        <f>martianeum4[[#This Row],[stan_po_wydobyciu_z_ładunku]]-martianeum4[[#This Row],[ile_zabiera_na_orbite]]</f>
        <v>28.778499999999948</v>
      </c>
    </row>
    <row r="1263" spans="1:9" x14ac:dyDescent="0.25">
      <c r="A1263" s="1">
        <v>49902</v>
      </c>
      <c r="B1263">
        <f t="shared" si="19"/>
        <v>28.778499999999948</v>
      </c>
      <c r="C1263" t="s">
        <v>10</v>
      </c>
      <c r="D1263">
        <v>21.1</v>
      </c>
      <c r="E1263">
        <v>46.8</v>
      </c>
      <c r="F1263">
        <f>IF(martianeum4[[#This Row],[zawartosc '[%']]]&gt;=1,martianeum4[[#This Row],[masa '[kg']]]*martianeum4[[#This Row],[zawartosc '[%']]]*0.01,0)</f>
        <v>9.8748000000000005</v>
      </c>
      <c r="G1263">
        <f>martianeum4[[#This Row],[stan_magazynu '[kg']]]+martianeum4[[#This Row],[ile_kg_materiału_z_ładunku]]</f>
        <v>38.653299999999945</v>
      </c>
      <c r="H1263">
        <f>IF(martianeum4[[#This Row],[stan_po_wydobyciu_z_ładunku]]&gt;=100,100,0)</f>
        <v>0</v>
      </c>
      <c r="I1263">
        <f>martianeum4[[#This Row],[stan_po_wydobyciu_z_ładunku]]-martianeum4[[#This Row],[ile_zabiera_na_orbite]]</f>
        <v>38.653299999999945</v>
      </c>
    </row>
    <row r="1264" spans="1:9" x14ac:dyDescent="0.25">
      <c r="A1264" s="1">
        <v>49903</v>
      </c>
      <c r="B1264">
        <f t="shared" si="19"/>
        <v>38.653299999999945</v>
      </c>
      <c r="C1264" t="s">
        <v>19</v>
      </c>
      <c r="D1264">
        <v>20.2</v>
      </c>
      <c r="E1264">
        <v>36.6</v>
      </c>
      <c r="F1264">
        <f>IF(martianeum4[[#This Row],[zawartosc '[%']]]&gt;=1,martianeum4[[#This Row],[masa '[kg']]]*martianeum4[[#This Row],[zawartosc '[%']]]*0.01,0)</f>
        <v>7.3932000000000002</v>
      </c>
      <c r="G1264">
        <f>martianeum4[[#This Row],[stan_magazynu '[kg']]]+martianeum4[[#This Row],[ile_kg_materiału_z_ładunku]]</f>
        <v>46.046499999999945</v>
      </c>
      <c r="H1264">
        <f>IF(martianeum4[[#This Row],[stan_po_wydobyciu_z_ładunku]]&gt;=100,100,0)</f>
        <v>0</v>
      </c>
      <c r="I1264">
        <f>martianeum4[[#This Row],[stan_po_wydobyciu_z_ładunku]]-martianeum4[[#This Row],[ile_zabiera_na_orbite]]</f>
        <v>46.046499999999945</v>
      </c>
    </row>
    <row r="1265" spans="1:9" x14ac:dyDescent="0.25">
      <c r="A1265" s="1">
        <v>49904</v>
      </c>
      <c r="B1265">
        <f t="shared" si="19"/>
        <v>46.046499999999945</v>
      </c>
      <c r="C1265" t="s">
        <v>12</v>
      </c>
      <c r="D1265">
        <v>25</v>
      </c>
      <c r="E1265">
        <v>7.8</v>
      </c>
      <c r="F1265">
        <f>IF(martianeum4[[#This Row],[zawartosc '[%']]]&gt;=1,martianeum4[[#This Row],[masa '[kg']]]*martianeum4[[#This Row],[zawartosc '[%']]]*0.01,0)</f>
        <v>1.95</v>
      </c>
      <c r="G1265">
        <f>martianeum4[[#This Row],[stan_magazynu '[kg']]]+martianeum4[[#This Row],[ile_kg_materiału_z_ładunku]]</f>
        <v>47.996499999999948</v>
      </c>
      <c r="H1265">
        <f>IF(martianeum4[[#This Row],[stan_po_wydobyciu_z_ładunku]]&gt;=100,100,0)</f>
        <v>0</v>
      </c>
      <c r="I1265">
        <f>martianeum4[[#This Row],[stan_po_wydobyciu_z_ładunku]]-martianeum4[[#This Row],[ile_zabiera_na_orbite]]</f>
        <v>47.996499999999948</v>
      </c>
    </row>
    <row r="1266" spans="1:9" x14ac:dyDescent="0.25">
      <c r="A1266" s="1">
        <v>49905</v>
      </c>
      <c r="B1266">
        <f t="shared" si="19"/>
        <v>47.996499999999948</v>
      </c>
      <c r="C1266" t="s">
        <v>10</v>
      </c>
      <c r="D1266">
        <v>22.1</v>
      </c>
      <c r="E1266">
        <v>8.8000000000000007</v>
      </c>
      <c r="F1266">
        <f>IF(martianeum4[[#This Row],[zawartosc '[%']]]&gt;=1,martianeum4[[#This Row],[masa '[kg']]]*martianeum4[[#This Row],[zawartosc '[%']]]*0.01,0)</f>
        <v>1.9448000000000003</v>
      </c>
      <c r="G1266">
        <f>martianeum4[[#This Row],[stan_magazynu '[kg']]]+martianeum4[[#This Row],[ile_kg_materiału_z_ładunku]]</f>
        <v>49.941299999999949</v>
      </c>
      <c r="H1266">
        <f>IF(martianeum4[[#This Row],[stan_po_wydobyciu_z_ładunku]]&gt;=100,100,0)</f>
        <v>0</v>
      </c>
      <c r="I1266">
        <f>martianeum4[[#This Row],[stan_po_wydobyciu_z_ładunku]]-martianeum4[[#This Row],[ile_zabiera_na_orbite]]</f>
        <v>49.941299999999949</v>
      </c>
    </row>
    <row r="1267" spans="1:9" x14ac:dyDescent="0.25">
      <c r="A1267" s="1">
        <v>49906</v>
      </c>
      <c r="B1267">
        <f t="shared" si="19"/>
        <v>49.941299999999949</v>
      </c>
      <c r="C1267" t="s">
        <v>33</v>
      </c>
      <c r="D1267">
        <v>28.9</v>
      </c>
      <c r="E1267">
        <v>0.5</v>
      </c>
      <c r="F1267">
        <f>IF(martianeum4[[#This Row],[zawartosc '[%']]]&gt;=1,martianeum4[[#This Row],[masa '[kg']]]*martianeum4[[#This Row],[zawartosc '[%']]]*0.01,0)</f>
        <v>0</v>
      </c>
      <c r="G1267">
        <f>martianeum4[[#This Row],[stan_magazynu '[kg']]]+martianeum4[[#This Row],[ile_kg_materiału_z_ładunku]]</f>
        <v>49.941299999999949</v>
      </c>
      <c r="H1267">
        <f>IF(martianeum4[[#This Row],[stan_po_wydobyciu_z_ładunku]]&gt;=100,100,0)</f>
        <v>0</v>
      </c>
      <c r="I1267">
        <f>martianeum4[[#This Row],[stan_po_wydobyciu_z_ładunku]]-martianeum4[[#This Row],[ile_zabiera_na_orbite]]</f>
        <v>49.941299999999949</v>
      </c>
    </row>
    <row r="1268" spans="1:9" x14ac:dyDescent="0.25">
      <c r="A1268" s="1">
        <v>49907</v>
      </c>
      <c r="B1268">
        <f t="shared" si="19"/>
        <v>49.941299999999949</v>
      </c>
      <c r="C1268" t="s">
        <v>11</v>
      </c>
      <c r="D1268">
        <v>19.600000000000001</v>
      </c>
      <c r="E1268">
        <v>0</v>
      </c>
      <c r="F1268">
        <f>IF(martianeum4[[#This Row],[zawartosc '[%']]]&gt;=1,martianeum4[[#This Row],[masa '[kg']]]*martianeum4[[#This Row],[zawartosc '[%']]]*0.01,0)</f>
        <v>0</v>
      </c>
      <c r="G1268">
        <f>martianeum4[[#This Row],[stan_magazynu '[kg']]]+martianeum4[[#This Row],[ile_kg_materiału_z_ładunku]]</f>
        <v>49.941299999999949</v>
      </c>
      <c r="H1268">
        <f>IF(martianeum4[[#This Row],[stan_po_wydobyciu_z_ładunku]]&gt;=100,100,0)</f>
        <v>0</v>
      </c>
      <c r="I1268">
        <f>martianeum4[[#This Row],[stan_po_wydobyciu_z_ładunku]]-martianeum4[[#This Row],[ile_zabiera_na_orbite]]</f>
        <v>49.941299999999949</v>
      </c>
    </row>
    <row r="1269" spans="1:9" x14ac:dyDescent="0.25">
      <c r="A1269" s="1">
        <v>49908</v>
      </c>
      <c r="B1269">
        <f t="shared" si="19"/>
        <v>49.941299999999949</v>
      </c>
      <c r="C1269" t="s">
        <v>7</v>
      </c>
      <c r="D1269">
        <v>18</v>
      </c>
      <c r="E1269">
        <v>13.2</v>
      </c>
      <c r="F1269">
        <f>IF(martianeum4[[#This Row],[zawartosc '[%']]]&gt;=1,martianeum4[[#This Row],[masa '[kg']]]*martianeum4[[#This Row],[zawartosc '[%']]]*0.01,0)</f>
        <v>2.3759999999999999</v>
      </c>
      <c r="G1269">
        <f>martianeum4[[#This Row],[stan_magazynu '[kg']]]+martianeum4[[#This Row],[ile_kg_materiału_z_ładunku]]</f>
        <v>52.317299999999946</v>
      </c>
      <c r="H1269">
        <f>IF(martianeum4[[#This Row],[stan_po_wydobyciu_z_ładunku]]&gt;=100,100,0)</f>
        <v>0</v>
      </c>
      <c r="I1269">
        <f>martianeum4[[#This Row],[stan_po_wydobyciu_z_ładunku]]-martianeum4[[#This Row],[ile_zabiera_na_orbite]]</f>
        <v>52.317299999999946</v>
      </c>
    </row>
    <row r="1270" spans="1:9" x14ac:dyDescent="0.25">
      <c r="A1270" s="1">
        <v>49909</v>
      </c>
      <c r="B1270">
        <f t="shared" si="19"/>
        <v>52.317299999999946</v>
      </c>
      <c r="C1270" t="s">
        <v>12</v>
      </c>
      <c r="D1270">
        <v>28.3</v>
      </c>
      <c r="E1270">
        <v>0</v>
      </c>
      <c r="F1270">
        <f>IF(martianeum4[[#This Row],[zawartosc '[%']]]&gt;=1,martianeum4[[#This Row],[masa '[kg']]]*martianeum4[[#This Row],[zawartosc '[%']]]*0.01,0)</f>
        <v>0</v>
      </c>
      <c r="G1270">
        <f>martianeum4[[#This Row],[stan_magazynu '[kg']]]+martianeum4[[#This Row],[ile_kg_materiału_z_ładunku]]</f>
        <v>52.317299999999946</v>
      </c>
      <c r="H1270">
        <f>IF(martianeum4[[#This Row],[stan_po_wydobyciu_z_ładunku]]&gt;=100,100,0)</f>
        <v>0</v>
      </c>
      <c r="I1270">
        <f>martianeum4[[#This Row],[stan_po_wydobyciu_z_ładunku]]-martianeum4[[#This Row],[ile_zabiera_na_orbite]]</f>
        <v>52.317299999999946</v>
      </c>
    </row>
    <row r="1271" spans="1:9" x14ac:dyDescent="0.25">
      <c r="A1271" s="1">
        <v>49910</v>
      </c>
      <c r="B1271">
        <f t="shared" si="19"/>
        <v>52.317299999999946</v>
      </c>
      <c r="C1271" t="s">
        <v>6</v>
      </c>
      <c r="D1271">
        <v>25.2</v>
      </c>
      <c r="E1271">
        <v>0</v>
      </c>
      <c r="F1271">
        <f>IF(martianeum4[[#This Row],[zawartosc '[%']]]&gt;=1,martianeum4[[#This Row],[masa '[kg']]]*martianeum4[[#This Row],[zawartosc '[%']]]*0.01,0)</f>
        <v>0</v>
      </c>
      <c r="G1271">
        <f>martianeum4[[#This Row],[stan_magazynu '[kg']]]+martianeum4[[#This Row],[ile_kg_materiału_z_ładunku]]</f>
        <v>52.317299999999946</v>
      </c>
      <c r="H1271">
        <f>IF(martianeum4[[#This Row],[stan_po_wydobyciu_z_ładunku]]&gt;=100,100,0)</f>
        <v>0</v>
      </c>
      <c r="I1271">
        <f>martianeum4[[#This Row],[stan_po_wydobyciu_z_ładunku]]-martianeum4[[#This Row],[ile_zabiera_na_orbite]]</f>
        <v>52.317299999999946</v>
      </c>
    </row>
    <row r="1272" spans="1:9" x14ac:dyDescent="0.25">
      <c r="A1272" s="1">
        <v>49911</v>
      </c>
      <c r="B1272">
        <f t="shared" si="19"/>
        <v>52.317299999999946</v>
      </c>
      <c r="C1272" t="s">
        <v>10</v>
      </c>
      <c r="D1272">
        <v>22.5</v>
      </c>
      <c r="E1272">
        <v>0</v>
      </c>
      <c r="F1272">
        <f>IF(martianeum4[[#This Row],[zawartosc '[%']]]&gt;=1,martianeum4[[#This Row],[masa '[kg']]]*martianeum4[[#This Row],[zawartosc '[%']]]*0.01,0)</f>
        <v>0</v>
      </c>
      <c r="G1272">
        <f>martianeum4[[#This Row],[stan_magazynu '[kg']]]+martianeum4[[#This Row],[ile_kg_materiału_z_ładunku]]</f>
        <v>52.317299999999946</v>
      </c>
      <c r="H1272">
        <f>IF(martianeum4[[#This Row],[stan_po_wydobyciu_z_ładunku]]&gt;=100,100,0)</f>
        <v>0</v>
      </c>
      <c r="I1272">
        <f>martianeum4[[#This Row],[stan_po_wydobyciu_z_ładunku]]-martianeum4[[#This Row],[ile_zabiera_na_orbite]]</f>
        <v>52.317299999999946</v>
      </c>
    </row>
    <row r="1273" spans="1:9" x14ac:dyDescent="0.25">
      <c r="A1273" s="1">
        <v>49912</v>
      </c>
      <c r="B1273">
        <f t="shared" si="19"/>
        <v>52.317299999999946</v>
      </c>
      <c r="C1273" t="s">
        <v>13</v>
      </c>
      <c r="D1273">
        <v>19.899999999999999</v>
      </c>
      <c r="E1273">
        <v>6.7</v>
      </c>
      <c r="F1273">
        <f>IF(martianeum4[[#This Row],[zawartosc '[%']]]&gt;=1,martianeum4[[#This Row],[masa '[kg']]]*martianeum4[[#This Row],[zawartosc '[%']]]*0.01,0)</f>
        <v>1.3332999999999999</v>
      </c>
      <c r="G1273">
        <f>martianeum4[[#This Row],[stan_magazynu '[kg']]]+martianeum4[[#This Row],[ile_kg_materiału_z_ładunku]]</f>
        <v>53.650599999999947</v>
      </c>
      <c r="H1273">
        <f>IF(martianeum4[[#This Row],[stan_po_wydobyciu_z_ładunku]]&gt;=100,100,0)</f>
        <v>0</v>
      </c>
      <c r="I1273">
        <f>martianeum4[[#This Row],[stan_po_wydobyciu_z_ładunku]]-martianeum4[[#This Row],[ile_zabiera_na_orbite]]</f>
        <v>53.650599999999947</v>
      </c>
    </row>
    <row r="1274" spans="1:9" x14ac:dyDescent="0.25">
      <c r="A1274" s="1">
        <v>49913</v>
      </c>
      <c r="B1274">
        <f t="shared" si="19"/>
        <v>53.650599999999947</v>
      </c>
      <c r="C1274" t="s">
        <v>11</v>
      </c>
      <c r="D1274">
        <v>10.8</v>
      </c>
      <c r="E1274">
        <v>19.600000000000001</v>
      </c>
      <c r="F1274">
        <f>IF(martianeum4[[#This Row],[zawartosc '[%']]]&gt;=1,martianeum4[[#This Row],[masa '[kg']]]*martianeum4[[#This Row],[zawartosc '[%']]]*0.01,0)</f>
        <v>2.1168000000000005</v>
      </c>
      <c r="G1274">
        <f>martianeum4[[#This Row],[stan_magazynu '[kg']]]+martianeum4[[#This Row],[ile_kg_materiału_z_ładunku]]</f>
        <v>55.767399999999945</v>
      </c>
      <c r="H1274">
        <f>IF(martianeum4[[#This Row],[stan_po_wydobyciu_z_ładunku]]&gt;=100,100,0)</f>
        <v>0</v>
      </c>
      <c r="I1274">
        <f>martianeum4[[#This Row],[stan_po_wydobyciu_z_ładunku]]-martianeum4[[#This Row],[ile_zabiera_na_orbite]]</f>
        <v>55.767399999999945</v>
      </c>
    </row>
    <row r="1275" spans="1:9" x14ac:dyDescent="0.25">
      <c r="A1275" s="1">
        <v>49914</v>
      </c>
      <c r="B1275">
        <f t="shared" si="19"/>
        <v>55.767399999999945</v>
      </c>
      <c r="C1275" t="s">
        <v>19</v>
      </c>
      <c r="D1275">
        <v>18.399999999999999</v>
      </c>
      <c r="E1275">
        <v>0.6</v>
      </c>
      <c r="F1275">
        <f>IF(martianeum4[[#This Row],[zawartosc '[%']]]&gt;=1,martianeum4[[#This Row],[masa '[kg']]]*martianeum4[[#This Row],[zawartosc '[%']]]*0.01,0)</f>
        <v>0</v>
      </c>
      <c r="G1275">
        <f>martianeum4[[#This Row],[stan_magazynu '[kg']]]+martianeum4[[#This Row],[ile_kg_materiału_z_ładunku]]</f>
        <v>55.767399999999945</v>
      </c>
      <c r="H1275">
        <f>IF(martianeum4[[#This Row],[stan_po_wydobyciu_z_ładunku]]&gt;=100,100,0)</f>
        <v>0</v>
      </c>
      <c r="I1275">
        <f>martianeum4[[#This Row],[stan_po_wydobyciu_z_ładunku]]-martianeum4[[#This Row],[ile_zabiera_na_orbite]]</f>
        <v>55.767399999999945</v>
      </c>
    </row>
    <row r="1276" spans="1:9" x14ac:dyDescent="0.25">
      <c r="A1276" s="1">
        <v>49915</v>
      </c>
      <c r="B1276">
        <f t="shared" si="19"/>
        <v>55.767399999999945</v>
      </c>
      <c r="C1276" t="s">
        <v>26</v>
      </c>
      <c r="D1276">
        <v>27.6</v>
      </c>
      <c r="E1276">
        <v>3.7</v>
      </c>
      <c r="F1276">
        <f>IF(martianeum4[[#This Row],[zawartosc '[%']]]&gt;=1,martianeum4[[#This Row],[masa '[kg']]]*martianeum4[[#This Row],[zawartosc '[%']]]*0.01,0)</f>
        <v>1.0212000000000001</v>
      </c>
      <c r="G1276">
        <f>martianeum4[[#This Row],[stan_magazynu '[kg']]]+martianeum4[[#This Row],[ile_kg_materiału_z_ładunku]]</f>
        <v>56.788599999999946</v>
      </c>
      <c r="H1276">
        <f>IF(martianeum4[[#This Row],[stan_po_wydobyciu_z_ładunku]]&gt;=100,100,0)</f>
        <v>0</v>
      </c>
      <c r="I1276">
        <f>martianeum4[[#This Row],[stan_po_wydobyciu_z_ładunku]]-martianeum4[[#This Row],[ile_zabiera_na_orbite]]</f>
        <v>56.788599999999946</v>
      </c>
    </row>
    <row r="1277" spans="1:9" x14ac:dyDescent="0.25">
      <c r="A1277" s="1">
        <v>49916</v>
      </c>
      <c r="B1277">
        <f t="shared" si="19"/>
        <v>56.788599999999946</v>
      </c>
      <c r="C1277" t="s">
        <v>26</v>
      </c>
      <c r="D1277">
        <v>11.3</v>
      </c>
      <c r="E1277">
        <v>1.9</v>
      </c>
      <c r="F1277">
        <f>IF(martianeum4[[#This Row],[zawartosc '[%']]]&gt;=1,martianeum4[[#This Row],[masa '[kg']]]*martianeum4[[#This Row],[zawartosc '[%']]]*0.01,0)</f>
        <v>0.2147</v>
      </c>
      <c r="G1277">
        <f>martianeum4[[#This Row],[stan_magazynu '[kg']]]+martianeum4[[#This Row],[ile_kg_materiału_z_ładunku]]</f>
        <v>57.003299999999946</v>
      </c>
      <c r="H1277">
        <f>IF(martianeum4[[#This Row],[stan_po_wydobyciu_z_ładunku]]&gt;=100,100,0)</f>
        <v>0</v>
      </c>
      <c r="I1277">
        <f>martianeum4[[#This Row],[stan_po_wydobyciu_z_ładunku]]-martianeum4[[#This Row],[ile_zabiera_na_orbite]]</f>
        <v>57.003299999999946</v>
      </c>
    </row>
    <row r="1278" spans="1:9" x14ac:dyDescent="0.25">
      <c r="A1278" s="1">
        <v>49917</v>
      </c>
      <c r="B1278">
        <f t="shared" si="19"/>
        <v>57.003299999999946</v>
      </c>
      <c r="C1278" t="s">
        <v>26</v>
      </c>
      <c r="D1278">
        <v>28.7</v>
      </c>
      <c r="E1278">
        <v>0</v>
      </c>
      <c r="F1278">
        <f>IF(martianeum4[[#This Row],[zawartosc '[%']]]&gt;=1,martianeum4[[#This Row],[masa '[kg']]]*martianeum4[[#This Row],[zawartosc '[%']]]*0.01,0)</f>
        <v>0</v>
      </c>
      <c r="G1278">
        <f>martianeum4[[#This Row],[stan_magazynu '[kg']]]+martianeum4[[#This Row],[ile_kg_materiału_z_ładunku]]</f>
        <v>57.003299999999946</v>
      </c>
      <c r="H1278">
        <f>IF(martianeum4[[#This Row],[stan_po_wydobyciu_z_ładunku]]&gt;=100,100,0)</f>
        <v>0</v>
      </c>
      <c r="I1278">
        <f>martianeum4[[#This Row],[stan_po_wydobyciu_z_ładunku]]-martianeum4[[#This Row],[ile_zabiera_na_orbite]]</f>
        <v>57.003299999999946</v>
      </c>
    </row>
    <row r="1279" spans="1:9" x14ac:dyDescent="0.25">
      <c r="A1279" s="1">
        <v>49918</v>
      </c>
      <c r="B1279">
        <f t="shared" si="19"/>
        <v>57.003299999999946</v>
      </c>
      <c r="C1279" t="s">
        <v>21</v>
      </c>
      <c r="D1279">
        <v>15</v>
      </c>
      <c r="E1279">
        <v>1.7</v>
      </c>
      <c r="F1279">
        <f>IF(martianeum4[[#This Row],[zawartosc '[%']]]&gt;=1,martianeum4[[#This Row],[masa '[kg']]]*martianeum4[[#This Row],[zawartosc '[%']]]*0.01,0)</f>
        <v>0.255</v>
      </c>
      <c r="G1279">
        <f>martianeum4[[#This Row],[stan_magazynu '[kg']]]+martianeum4[[#This Row],[ile_kg_materiału_z_ładunku]]</f>
        <v>57.258299999999949</v>
      </c>
      <c r="H1279">
        <f>IF(martianeum4[[#This Row],[stan_po_wydobyciu_z_ładunku]]&gt;=100,100,0)</f>
        <v>0</v>
      </c>
      <c r="I1279">
        <f>martianeum4[[#This Row],[stan_po_wydobyciu_z_ładunku]]-martianeum4[[#This Row],[ile_zabiera_na_orbite]]</f>
        <v>57.258299999999949</v>
      </c>
    </row>
    <row r="1280" spans="1:9" x14ac:dyDescent="0.25">
      <c r="A1280" s="1">
        <v>49919</v>
      </c>
      <c r="B1280">
        <f t="shared" si="19"/>
        <v>57.258299999999949</v>
      </c>
      <c r="C1280" t="s">
        <v>7</v>
      </c>
      <c r="D1280">
        <v>15.1</v>
      </c>
      <c r="E1280">
        <v>13.5</v>
      </c>
      <c r="F1280">
        <f>IF(martianeum4[[#This Row],[zawartosc '[%']]]&gt;=1,martianeum4[[#This Row],[masa '[kg']]]*martianeum4[[#This Row],[zawartosc '[%']]]*0.01,0)</f>
        <v>2.0385</v>
      </c>
      <c r="G1280">
        <f>martianeum4[[#This Row],[stan_magazynu '[kg']]]+martianeum4[[#This Row],[ile_kg_materiału_z_ładunku]]</f>
        <v>59.296799999999948</v>
      </c>
      <c r="H1280">
        <f>IF(martianeum4[[#This Row],[stan_po_wydobyciu_z_ładunku]]&gt;=100,100,0)</f>
        <v>0</v>
      </c>
      <c r="I1280">
        <f>martianeum4[[#This Row],[stan_po_wydobyciu_z_ładunku]]-martianeum4[[#This Row],[ile_zabiera_na_orbite]]</f>
        <v>59.296799999999948</v>
      </c>
    </row>
    <row r="1281" spans="1:9" x14ac:dyDescent="0.25">
      <c r="A1281" s="1">
        <v>49920</v>
      </c>
      <c r="B1281">
        <f t="shared" si="19"/>
        <v>59.296799999999948</v>
      </c>
      <c r="C1281" t="s">
        <v>19</v>
      </c>
      <c r="D1281">
        <v>19.399999999999999</v>
      </c>
      <c r="E1281">
        <v>29.6</v>
      </c>
      <c r="F1281">
        <f>IF(martianeum4[[#This Row],[zawartosc '[%']]]&gt;=1,martianeum4[[#This Row],[masa '[kg']]]*martianeum4[[#This Row],[zawartosc '[%']]]*0.01,0)</f>
        <v>5.7423999999999999</v>
      </c>
      <c r="G1281">
        <f>martianeum4[[#This Row],[stan_magazynu '[kg']]]+martianeum4[[#This Row],[ile_kg_materiału_z_ładunku]]</f>
        <v>65.039199999999951</v>
      </c>
      <c r="H1281">
        <f>IF(martianeum4[[#This Row],[stan_po_wydobyciu_z_ładunku]]&gt;=100,100,0)</f>
        <v>0</v>
      </c>
      <c r="I1281">
        <f>martianeum4[[#This Row],[stan_po_wydobyciu_z_ładunku]]-martianeum4[[#This Row],[ile_zabiera_na_orbite]]</f>
        <v>65.039199999999951</v>
      </c>
    </row>
    <row r="1282" spans="1:9" x14ac:dyDescent="0.25">
      <c r="A1282" s="1">
        <v>49921</v>
      </c>
      <c r="B1282">
        <f t="shared" si="19"/>
        <v>65.039199999999951</v>
      </c>
      <c r="C1282" t="s">
        <v>7</v>
      </c>
      <c r="D1282">
        <v>21.9</v>
      </c>
      <c r="E1282">
        <v>1.6</v>
      </c>
      <c r="F1282">
        <f>IF(martianeum4[[#This Row],[zawartosc '[%']]]&gt;=1,martianeum4[[#This Row],[masa '[kg']]]*martianeum4[[#This Row],[zawartosc '[%']]]*0.01,0)</f>
        <v>0.35039999999999999</v>
      </c>
      <c r="G1282">
        <f>martianeum4[[#This Row],[stan_magazynu '[kg']]]+martianeum4[[#This Row],[ile_kg_materiału_z_ładunku]]</f>
        <v>65.389599999999945</v>
      </c>
      <c r="H1282">
        <f>IF(martianeum4[[#This Row],[stan_po_wydobyciu_z_ładunku]]&gt;=100,100,0)</f>
        <v>0</v>
      </c>
      <c r="I1282">
        <f>martianeum4[[#This Row],[stan_po_wydobyciu_z_ładunku]]-martianeum4[[#This Row],[ile_zabiera_na_orbite]]</f>
        <v>65.389599999999945</v>
      </c>
    </row>
    <row r="1283" spans="1:9" x14ac:dyDescent="0.25">
      <c r="A1283" s="1">
        <v>49922</v>
      </c>
      <c r="B1283">
        <f t="shared" si="19"/>
        <v>65.389599999999945</v>
      </c>
      <c r="C1283" t="s">
        <v>18</v>
      </c>
      <c r="D1283">
        <v>19.399999999999999</v>
      </c>
      <c r="E1283">
        <v>9.8000000000000007</v>
      </c>
      <c r="F1283">
        <f>IF(martianeum4[[#This Row],[zawartosc '[%']]]&gt;=1,martianeum4[[#This Row],[masa '[kg']]]*martianeum4[[#This Row],[zawartosc '[%']]]*0.01,0)</f>
        <v>1.9012</v>
      </c>
      <c r="G1283">
        <f>martianeum4[[#This Row],[stan_magazynu '[kg']]]+martianeum4[[#This Row],[ile_kg_materiału_z_ładunku]]</f>
        <v>67.290799999999948</v>
      </c>
      <c r="H1283">
        <f>IF(martianeum4[[#This Row],[stan_po_wydobyciu_z_ładunku]]&gt;=100,100,0)</f>
        <v>0</v>
      </c>
      <c r="I1283">
        <f>martianeum4[[#This Row],[stan_po_wydobyciu_z_ładunku]]-martianeum4[[#This Row],[ile_zabiera_na_orbite]]</f>
        <v>67.290799999999948</v>
      </c>
    </row>
    <row r="1284" spans="1:9" x14ac:dyDescent="0.25">
      <c r="A1284" s="1">
        <v>49923</v>
      </c>
      <c r="B1284">
        <f t="shared" ref="B1284:B1347" si="20">I1283</f>
        <v>67.290799999999948</v>
      </c>
      <c r="C1284" t="s">
        <v>7</v>
      </c>
      <c r="D1284">
        <v>21.8</v>
      </c>
      <c r="E1284">
        <v>18.5</v>
      </c>
      <c r="F1284">
        <f>IF(martianeum4[[#This Row],[zawartosc '[%']]]&gt;=1,martianeum4[[#This Row],[masa '[kg']]]*martianeum4[[#This Row],[zawartosc '[%']]]*0.01,0)</f>
        <v>4.0330000000000004</v>
      </c>
      <c r="G1284">
        <f>martianeum4[[#This Row],[stan_magazynu '[kg']]]+martianeum4[[#This Row],[ile_kg_materiału_z_ładunku]]</f>
        <v>71.323799999999949</v>
      </c>
      <c r="H1284">
        <f>IF(martianeum4[[#This Row],[stan_po_wydobyciu_z_ładunku]]&gt;=100,100,0)</f>
        <v>0</v>
      </c>
      <c r="I1284">
        <f>martianeum4[[#This Row],[stan_po_wydobyciu_z_ładunku]]-martianeum4[[#This Row],[ile_zabiera_na_orbite]]</f>
        <v>71.323799999999949</v>
      </c>
    </row>
    <row r="1285" spans="1:9" x14ac:dyDescent="0.25">
      <c r="A1285" s="1">
        <v>49924</v>
      </c>
      <c r="B1285">
        <f t="shared" si="20"/>
        <v>71.323799999999949</v>
      </c>
      <c r="C1285" t="s">
        <v>17</v>
      </c>
      <c r="D1285">
        <v>29.3</v>
      </c>
      <c r="E1285">
        <v>2.8</v>
      </c>
      <c r="F1285">
        <f>IF(martianeum4[[#This Row],[zawartosc '[%']]]&gt;=1,martianeum4[[#This Row],[masa '[kg']]]*martianeum4[[#This Row],[zawartosc '[%']]]*0.01,0)</f>
        <v>0.82039999999999991</v>
      </c>
      <c r="G1285">
        <f>martianeum4[[#This Row],[stan_magazynu '[kg']]]+martianeum4[[#This Row],[ile_kg_materiału_z_ładunku]]</f>
        <v>72.144199999999955</v>
      </c>
      <c r="H1285">
        <f>IF(martianeum4[[#This Row],[stan_po_wydobyciu_z_ładunku]]&gt;=100,100,0)</f>
        <v>0</v>
      </c>
      <c r="I1285">
        <f>martianeum4[[#This Row],[stan_po_wydobyciu_z_ładunku]]-martianeum4[[#This Row],[ile_zabiera_na_orbite]]</f>
        <v>72.144199999999955</v>
      </c>
    </row>
    <row r="1286" spans="1:9" x14ac:dyDescent="0.25">
      <c r="A1286" s="1">
        <v>49925</v>
      </c>
      <c r="B1286">
        <f t="shared" si="20"/>
        <v>72.144199999999955</v>
      </c>
      <c r="C1286" t="s">
        <v>19</v>
      </c>
      <c r="D1286">
        <v>14.4</v>
      </c>
      <c r="E1286">
        <v>0</v>
      </c>
      <c r="F1286">
        <f>IF(martianeum4[[#This Row],[zawartosc '[%']]]&gt;=1,martianeum4[[#This Row],[masa '[kg']]]*martianeum4[[#This Row],[zawartosc '[%']]]*0.01,0)</f>
        <v>0</v>
      </c>
      <c r="G1286">
        <f>martianeum4[[#This Row],[stan_magazynu '[kg']]]+martianeum4[[#This Row],[ile_kg_materiału_z_ładunku]]</f>
        <v>72.144199999999955</v>
      </c>
      <c r="H1286">
        <f>IF(martianeum4[[#This Row],[stan_po_wydobyciu_z_ładunku]]&gt;=100,100,0)</f>
        <v>0</v>
      </c>
      <c r="I1286">
        <f>martianeum4[[#This Row],[stan_po_wydobyciu_z_ładunku]]-martianeum4[[#This Row],[ile_zabiera_na_orbite]]</f>
        <v>72.144199999999955</v>
      </c>
    </row>
    <row r="1287" spans="1:9" x14ac:dyDescent="0.25">
      <c r="A1287" s="1">
        <v>49926</v>
      </c>
      <c r="B1287">
        <f t="shared" si="20"/>
        <v>72.144199999999955</v>
      </c>
      <c r="C1287" t="s">
        <v>10</v>
      </c>
      <c r="D1287">
        <v>14.5</v>
      </c>
      <c r="E1287">
        <v>0</v>
      </c>
      <c r="F1287">
        <f>IF(martianeum4[[#This Row],[zawartosc '[%']]]&gt;=1,martianeum4[[#This Row],[masa '[kg']]]*martianeum4[[#This Row],[zawartosc '[%']]]*0.01,0)</f>
        <v>0</v>
      </c>
      <c r="G1287">
        <f>martianeum4[[#This Row],[stan_magazynu '[kg']]]+martianeum4[[#This Row],[ile_kg_materiału_z_ładunku]]</f>
        <v>72.144199999999955</v>
      </c>
      <c r="H1287">
        <f>IF(martianeum4[[#This Row],[stan_po_wydobyciu_z_ładunku]]&gt;=100,100,0)</f>
        <v>0</v>
      </c>
      <c r="I1287">
        <f>martianeum4[[#This Row],[stan_po_wydobyciu_z_ładunku]]-martianeum4[[#This Row],[ile_zabiera_na_orbite]]</f>
        <v>72.144199999999955</v>
      </c>
    </row>
    <row r="1288" spans="1:9" x14ac:dyDescent="0.25">
      <c r="A1288" s="1">
        <v>49927</v>
      </c>
      <c r="B1288">
        <f t="shared" si="20"/>
        <v>72.144199999999955</v>
      </c>
      <c r="C1288" t="s">
        <v>15</v>
      </c>
      <c r="D1288">
        <v>18.399999999999999</v>
      </c>
      <c r="E1288">
        <v>10.1</v>
      </c>
      <c r="F1288">
        <f>IF(martianeum4[[#This Row],[zawartosc '[%']]]&gt;=1,martianeum4[[#This Row],[masa '[kg']]]*martianeum4[[#This Row],[zawartosc '[%']]]*0.01,0)</f>
        <v>1.8583999999999998</v>
      </c>
      <c r="G1288">
        <f>martianeum4[[#This Row],[stan_magazynu '[kg']]]+martianeum4[[#This Row],[ile_kg_materiału_z_ładunku]]</f>
        <v>74.002599999999958</v>
      </c>
      <c r="H1288">
        <f>IF(martianeum4[[#This Row],[stan_po_wydobyciu_z_ładunku]]&gt;=100,100,0)</f>
        <v>0</v>
      </c>
      <c r="I1288">
        <f>martianeum4[[#This Row],[stan_po_wydobyciu_z_ładunku]]-martianeum4[[#This Row],[ile_zabiera_na_orbite]]</f>
        <v>74.002599999999958</v>
      </c>
    </row>
    <row r="1289" spans="1:9" x14ac:dyDescent="0.25">
      <c r="A1289" s="1">
        <v>49928</v>
      </c>
      <c r="B1289">
        <f t="shared" si="20"/>
        <v>74.002599999999958</v>
      </c>
      <c r="C1289" t="s">
        <v>18</v>
      </c>
      <c r="D1289">
        <v>29.8</v>
      </c>
      <c r="E1289">
        <v>0</v>
      </c>
      <c r="F1289">
        <f>IF(martianeum4[[#This Row],[zawartosc '[%']]]&gt;=1,martianeum4[[#This Row],[masa '[kg']]]*martianeum4[[#This Row],[zawartosc '[%']]]*0.01,0)</f>
        <v>0</v>
      </c>
      <c r="G1289">
        <f>martianeum4[[#This Row],[stan_magazynu '[kg']]]+martianeum4[[#This Row],[ile_kg_materiału_z_ładunku]]</f>
        <v>74.002599999999958</v>
      </c>
      <c r="H1289">
        <f>IF(martianeum4[[#This Row],[stan_po_wydobyciu_z_ładunku]]&gt;=100,100,0)</f>
        <v>0</v>
      </c>
      <c r="I1289">
        <f>martianeum4[[#This Row],[stan_po_wydobyciu_z_ładunku]]-martianeum4[[#This Row],[ile_zabiera_na_orbite]]</f>
        <v>74.002599999999958</v>
      </c>
    </row>
    <row r="1290" spans="1:9" x14ac:dyDescent="0.25">
      <c r="A1290" s="1">
        <v>49929</v>
      </c>
      <c r="B1290">
        <f t="shared" si="20"/>
        <v>74.002599999999958</v>
      </c>
      <c r="C1290" t="s">
        <v>7</v>
      </c>
      <c r="D1290">
        <v>27.3</v>
      </c>
      <c r="E1290">
        <v>18.600000000000001</v>
      </c>
      <c r="F1290">
        <f>IF(martianeum4[[#This Row],[zawartosc '[%']]]&gt;=1,martianeum4[[#This Row],[masa '[kg']]]*martianeum4[[#This Row],[zawartosc '[%']]]*0.01,0)</f>
        <v>5.0778000000000008</v>
      </c>
      <c r="G1290">
        <f>martianeum4[[#This Row],[stan_magazynu '[kg']]]+martianeum4[[#This Row],[ile_kg_materiału_z_ładunku]]</f>
        <v>79.080399999999955</v>
      </c>
      <c r="H1290">
        <f>IF(martianeum4[[#This Row],[stan_po_wydobyciu_z_ładunku]]&gt;=100,100,0)</f>
        <v>0</v>
      </c>
      <c r="I1290">
        <f>martianeum4[[#This Row],[stan_po_wydobyciu_z_ładunku]]-martianeum4[[#This Row],[ile_zabiera_na_orbite]]</f>
        <v>79.080399999999955</v>
      </c>
    </row>
    <row r="1291" spans="1:9" x14ac:dyDescent="0.25">
      <c r="A1291" s="1">
        <v>49930</v>
      </c>
      <c r="B1291">
        <f t="shared" si="20"/>
        <v>79.080399999999955</v>
      </c>
      <c r="C1291" t="s">
        <v>9</v>
      </c>
      <c r="D1291">
        <v>22.7</v>
      </c>
      <c r="E1291">
        <v>0</v>
      </c>
      <c r="F1291">
        <f>IF(martianeum4[[#This Row],[zawartosc '[%']]]&gt;=1,martianeum4[[#This Row],[masa '[kg']]]*martianeum4[[#This Row],[zawartosc '[%']]]*0.01,0)</f>
        <v>0</v>
      </c>
      <c r="G1291">
        <f>martianeum4[[#This Row],[stan_magazynu '[kg']]]+martianeum4[[#This Row],[ile_kg_materiału_z_ładunku]]</f>
        <v>79.080399999999955</v>
      </c>
      <c r="H1291">
        <f>IF(martianeum4[[#This Row],[stan_po_wydobyciu_z_ładunku]]&gt;=100,100,0)</f>
        <v>0</v>
      </c>
      <c r="I1291">
        <f>martianeum4[[#This Row],[stan_po_wydobyciu_z_ładunku]]-martianeum4[[#This Row],[ile_zabiera_na_orbite]]</f>
        <v>79.080399999999955</v>
      </c>
    </row>
    <row r="1292" spans="1:9" x14ac:dyDescent="0.25">
      <c r="A1292" s="1">
        <v>49931</v>
      </c>
      <c r="B1292">
        <f t="shared" si="20"/>
        <v>79.080399999999955</v>
      </c>
      <c r="C1292" t="s">
        <v>10</v>
      </c>
      <c r="D1292">
        <v>27.3</v>
      </c>
      <c r="E1292">
        <v>18.399999999999999</v>
      </c>
      <c r="F1292">
        <f>IF(martianeum4[[#This Row],[zawartosc '[%']]]&gt;=1,martianeum4[[#This Row],[masa '[kg']]]*martianeum4[[#This Row],[zawartosc '[%']]]*0.01,0)</f>
        <v>5.0232000000000001</v>
      </c>
      <c r="G1292">
        <f>martianeum4[[#This Row],[stan_magazynu '[kg']]]+martianeum4[[#This Row],[ile_kg_materiału_z_ładunku]]</f>
        <v>84.103599999999958</v>
      </c>
      <c r="H1292">
        <f>IF(martianeum4[[#This Row],[stan_po_wydobyciu_z_ładunku]]&gt;=100,100,0)</f>
        <v>0</v>
      </c>
      <c r="I1292">
        <f>martianeum4[[#This Row],[stan_po_wydobyciu_z_ładunku]]-martianeum4[[#This Row],[ile_zabiera_na_orbite]]</f>
        <v>84.103599999999958</v>
      </c>
    </row>
    <row r="1293" spans="1:9" x14ac:dyDescent="0.25">
      <c r="A1293" s="1">
        <v>49932</v>
      </c>
      <c r="B1293">
        <f t="shared" si="20"/>
        <v>84.103599999999958</v>
      </c>
      <c r="C1293" t="s">
        <v>18</v>
      </c>
      <c r="D1293">
        <v>12.9</v>
      </c>
      <c r="E1293">
        <v>0</v>
      </c>
      <c r="F1293">
        <f>IF(martianeum4[[#This Row],[zawartosc '[%']]]&gt;=1,martianeum4[[#This Row],[masa '[kg']]]*martianeum4[[#This Row],[zawartosc '[%']]]*0.01,0)</f>
        <v>0</v>
      </c>
      <c r="G1293">
        <f>martianeum4[[#This Row],[stan_magazynu '[kg']]]+martianeum4[[#This Row],[ile_kg_materiału_z_ładunku]]</f>
        <v>84.103599999999958</v>
      </c>
      <c r="H1293">
        <f>IF(martianeum4[[#This Row],[stan_po_wydobyciu_z_ładunku]]&gt;=100,100,0)</f>
        <v>0</v>
      </c>
      <c r="I1293">
        <f>martianeum4[[#This Row],[stan_po_wydobyciu_z_ładunku]]-martianeum4[[#This Row],[ile_zabiera_na_orbite]]</f>
        <v>84.103599999999958</v>
      </c>
    </row>
    <row r="1294" spans="1:9" x14ac:dyDescent="0.25">
      <c r="A1294" s="1">
        <v>49933</v>
      </c>
      <c r="B1294">
        <f t="shared" si="20"/>
        <v>84.103599999999958</v>
      </c>
      <c r="C1294" t="s">
        <v>19</v>
      </c>
      <c r="D1294">
        <v>24.3</v>
      </c>
      <c r="E1294">
        <v>1.9</v>
      </c>
      <c r="F1294">
        <f>IF(martianeum4[[#This Row],[zawartosc '[%']]]&gt;=1,martianeum4[[#This Row],[masa '[kg']]]*martianeum4[[#This Row],[zawartosc '[%']]]*0.01,0)</f>
        <v>0.4617</v>
      </c>
      <c r="G1294">
        <f>martianeum4[[#This Row],[stan_magazynu '[kg']]]+martianeum4[[#This Row],[ile_kg_materiału_z_ładunku]]</f>
        <v>84.565299999999951</v>
      </c>
      <c r="H1294">
        <f>IF(martianeum4[[#This Row],[stan_po_wydobyciu_z_ładunku]]&gt;=100,100,0)</f>
        <v>0</v>
      </c>
      <c r="I1294">
        <f>martianeum4[[#This Row],[stan_po_wydobyciu_z_ładunku]]-martianeum4[[#This Row],[ile_zabiera_na_orbite]]</f>
        <v>84.565299999999951</v>
      </c>
    </row>
    <row r="1295" spans="1:9" x14ac:dyDescent="0.25">
      <c r="A1295" s="1">
        <v>49934</v>
      </c>
      <c r="B1295">
        <f t="shared" si="20"/>
        <v>84.565299999999951</v>
      </c>
      <c r="C1295" t="s">
        <v>18</v>
      </c>
      <c r="D1295">
        <v>20.6</v>
      </c>
      <c r="E1295">
        <v>14.6</v>
      </c>
      <c r="F1295">
        <f>IF(martianeum4[[#This Row],[zawartosc '[%']]]&gt;=1,martianeum4[[#This Row],[masa '[kg']]]*martianeum4[[#This Row],[zawartosc '[%']]]*0.01,0)</f>
        <v>3.0076000000000001</v>
      </c>
      <c r="G1295">
        <f>martianeum4[[#This Row],[stan_magazynu '[kg']]]+martianeum4[[#This Row],[ile_kg_materiału_z_ładunku]]</f>
        <v>87.572899999999947</v>
      </c>
      <c r="H1295">
        <f>IF(martianeum4[[#This Row],[stan_po_wydobyciu_z_ładunku]]&gt;=100,100,0)</f>
        <v>0</v>
      </c>
      <c r="I1295">
        <f>martianeum4[[#This Row],[stan_po_wydobyciu_z_ładunku]]-martianeum4[[#This Row],[ile_zabiera_na_orbite]]</f>
        <v>87.572899999999947</v>
      </c>
    </row>
    <row r="1296" spans="1:9" x14ac:dyDescent="0.25">
      <c r="A1296" s="1">
        <v>49935</v>
      </c>
      <c r="B1296">
        <f t="shared" si="20"/>
        <v>87.572899999999947</v>
      </c>
      <c r="C1296" t="s">
        <v>5</v>
      </c>
      <c r="D1296">
        <v>24.2</v>
      </c>
      <c r="E1296">
        <v>0</v>
      </c>
      <c r="F1296">
        <f>IF(martianeum4[[#This Row],[zawartosc '[%']]]&gt;=1,martianeum4[[#This Row],[masa '[kg']]]*martianeum4[[#This Row],[zawartosc '[%']]]*0.01,0)</f>
        <v>0</v>
      </c>
      <c r="G1296">
        <f>martianeum4[[#This Row],[stan_magazynu '[kg']]]+martianeum4[[#This Row],[ile_kg_materiału_z_ładunku]]</f>
        <v>87.572899999999947</v>
      </c>
      <c r="H1296">
        <f>IF(martianeum4[[#This Row],[stan_po_wydobyciu_z_ładunku]]&gt;=100,100,0)</f>
        <v>0</v>
      </c>
      <c r="I1296">
        <f>martianeum4[[#This Row],[stan_po_wydobyciu_z_ładunku]]-martianeum4[[#This Row],[ile_zabiera_na_orbite]]</f>
        <v>87.572899999999947</v>
      </c>
    </row>
    <row r="1297" spans="1:9" x14ac:dyDescent="0.25">
      <c r="A1297" s="1">
        <v>49936</v>
      </c>
      <c r="B1297">
        <f t="shared" si="20"/>
        <v>87.572899999999947</v>
      </c>
      <c r="C1297" t="s">
        <v>10</v>
      </c>
      <c r="D1297">
        <v>15.2</v>
      </c>
      <c r="E1297">
        <v>0</v>
      </c>
      <c r="F1297">
        <f>IF(martianeum4[[#This Row],[zawartosc '[%']]]&gt;=1,martianeum4[[#This Row],[masa '[kg']]]*martianeum4[[#This Row],[zawartosc '[%']]]*0.01,0)</f>
        <v>0</v>
      </c>
      <c r="G1297">
        <f>martianeum4[[#This Row],[stan_magazynu '[kg']]]+martianeum4[[#This Row],[ile_kg_materiału_z_ładunku]]</f>
        <v>87.572899999999947</v>
      </c>
      <c r="H1297">
        <f>IF(martianeum4[[#This Row],[stan_po_wydobyciu_z_ładunku]]&gt;=100,100,0)</f>
        <v>0</v>
      </c>
      <c r="I1297">
        <f>martianeum4[[#This Row],[stan_po_wydobyciu_z_ładunku]]-martianeum4[[#This Row],[ile_zabiera_na_orbite]]</f>
        <v>87.572899999999947</v>
      </c>
    </row>
    <row r="1298" spans="1:9" x14ac:dyDescent="0.25">
      <c r="A1298" s="1">
        <v>49937</v>
      </c>
      <c r="B1298">
        <f t="shared" si="20"/>
        <v>87.572899999999947</v>
      </c>
      <c r="C1298" t="s">
        <v>25</v>
      </c>
      <c r="D1298">
        <v>27.3</v>
      </c>
      <c r="E1298">
        <v>2.5</v>
      </c>
      <c r="F1298">
        <f>IF(martianeum4[[#This Row],[zawartosc '[%']]]&gt;=1,martianeum4[[#This Row],[masa '[kg']]]*martianeum4[[#This Row],[zawartosc '[%']]]*0.01,0)</f>
        <v>0.6825</v>
      </c>
      <c r="G1298">
        <f>martianeum4[[#This Row],[stan_magazynu '[kg']]]+martianeum4[[#This Row],[ile_kg_materiału_z_ładunku]]</f>
        <v>88.255399999999952</v>
      </c>
      <c r="H1298">
        <f>IF(martianeum4[[#This Row],[stan_po_wydobyciu_z_ładunku]]&gt;=100,100,0)</f>
        <v>0</v>
      </c>
      <c r="I1298">
        <f>martianeum4[[#This Row],[stan_po_wydobyciu_z_ładunku]]-martianeum4[[#This Row],[ile_zabiera_na_orbite]]</f>
        <v>88.255399999999952</v>
      </c>
    </row>
    <row r="1299" spans="1:9" x14ac:dyDescent="0.25">
      <c r="A1299" s="1">
        <v>49938</v>
      </c>
      <c r="B1299">
        <f t="shared" si="20"/>
        <v>88.255399999999952</v>
      </c>
      <c r="C1299" t="s">
        <v>25</v>
      </c>
      <c r="D1299">
        <v>28</v>
      </c>
      <c r="E1299">
        <v>0</v>
      </c>
      <c r="F1299">
        <f>IF(martianeum4[[#This Row],[zawartosc '[%']]]&gt;=1,martianeum4[[#This Row],[masa '[kg']]]*martianeum4[[#This Row],[zawartosc '[%']]]*0.01,0)</f>
        <v>0</v>
      </c>
      <c r="G1299">
        <f>martianeum4[[#This Row],[stan_magazynu '[kg']]]+martianeum4[[#This Row],[ile_kg_materiału_z_ładunku]]</f>
        <v>88.255399999999952</v>
      </c>
      <c r="H1299">
        <f>IF(martianeum4[[#This Row],[stan_po_wydobyciu_z_ładunku]]&gt;=100,100,0)</f>
        <v>0</v>
      </c>
      <c r="I1299">
        <f>martianeum4[[#This Row],[stan_po_wydobyciu_z_ładunku]]-martianeum4[[#This Row],[ile_zabiera_na_orbite]]</f>
        <v>88.255399999999952</v>
      </c>
    </row>
    <row r="1300" spans="1:9" x14ac:dyDescent="0.25">
      <c r="A1300" s="1">
        <v>49939</v>
      </c>
      <c r="B1300">
        <f t="shared" si="20"/>
        <v>88.255399999999952</v>
      </c>
      <c r="C1300" t="s">
        <v>31</v>
      </c>
      <c r="D1300">
        <v>16.100000000000001</v>
      </c>
      <c r="E1300">
        <v>0</v>
      </c>
      <c r="F1300">
        <f>IF(martianeum4[[#This Row],[zawartosc '[%']]]&gt;=1,martianeum4[[#This Row],[masa '[kg']]]*martianeum4[[#This Row],[zawartosc '[%']]]*0.01,0)</f>
        <v>0</v>
      </c>
      <c r="G1300">
        <f>martianeum4[[#This Row],[stan_magazynu '[kg']]]+martianeum4[[#This Row],[ile_kg_materiału_z_ładunku]]</f>
        <v>88.255399999999952</v>
      </c>
      <c r="H1300">
        <f>IF(martianeum4[[#This Row],[stan_po_wydobyciu_z_ładunku]]&gt;=100,100,0)</f>
        <v>0</v>
      </c>
      <c r="I1300">
        <f>martianeum4[[#This Row],[stan_po_wydobyciu_z_ładunku]]-martianeum4[[#This Row],[ile_zabiera_na_orbite]]</f>
        <v>88.255399999999952</v>
      </c>
    </row>
    <row r="1301" spans="1:9" x14ac:dyDescent="0.25">
      <c r="A1301" s="1">
        <v>49940</v>
      </c>
      <c r="B1301">
        <f t="shared" si="20"/>
        <v>88.255399999999952</v>
      </c>
      <c r="C1301" t="s">
        <v>19</v>
      </c>
      <c r="D1301">
        <v>18.8</v>
      </c>
      <c r="E1301">
        <v>16.899999999999999</v>
      </c>
      <c r="F1301">
        <f>IF(martianeum4[[#This Row],[zawartosc '[%']]]&gt;=1,martianeum4[[#This Row],[masa '[kg']]]*martianeum4[[#This Row],[zawartosc '[%']]]*0.01,0)</f>
        <v>3.1771999999999996</v>
      </c>
      <c r="G1301">
        <f>martianeum4[[#This Row],[stan_magazynu '[kg']]]+martianeum4[[#This Row],[ile_kg_materiału_z_ładunku]]</f>
        <v>91.432599999999951</v>
      </c>
      <c r="H1301">
        <f>IF(martianeum4[[#This Row],[stan_po_wydobyciu_z_ładunku]]&gt;=100,100,0)</f>
        <v>0</v>
      </c>
      <c r="I1301">
        <f>martianeum4[[#This Row],[stan_po_wydobyciu_z_ładunku]]-martianeum4[[#This Row],[ile_zabiera_na_orbite]]</f>
        <v>91.432599999999951</v>
      </c>
    </row>
    <row r="1302" spans="1:9" x14ac:dyDescent="0.25">
      <c r="A1302" s="1">
        <v>49941</v>
      </c>
      <c r="B1302">
        <f t="shared" si="20"/>
        <v>91.432599999999951</v>
      </c>
      <c r="C1302" t="s">
        <v>10</v>
      </c>
      <c r="D1302">
        <v>13.2</v>
      </c>
      <c r="E1302">
        <v>10.4</v>
      </c>
      <c r="F1302">
        <f>IF(martianeum4[[#This Row],[zawartosc '[%']]]&gt;=1,martianeum4[[#This Row],[masa '[kg']]]*martianeum4[[#This Row],[zawartosc '[%']]]*0.01,0)</f>
        <v>1.3728</v>
      </c>
      <c r="G1302">
        <f>martianeum4[[#This Row],[stan_magazynu '[kg']]]+martianeum4[[#This Row],[ile_kg_materiału_z_ładunku]]</f>
        <v>92.805399999999949</v>
      </c>
      <c r="H1302">
        <f>IF(martianeum4[[#This Row],[stan_po_wydobyciu_z_ładunku]]&gt;=100,100,0)</f>
        <v>0</v>
      </c>
      <c r="I1302">
        <f>martianeum4[[#This Row],[stan_po_wydobyciu_z_ładunku]]-martianeum4[[#This Row],[ile_zabiera_na_orbite]]</f>
        <v>92.805399999999949</v>
      </c>
    </row>
    <row r="1303" spans="1:9" x14ac:dyDescent="0.25">
      <c r="A1303" s="1">
        <v>49942</v>
      </c>
      <c r="B1303">
        <f t="shared" si="20"/>
        <v>92.805399999999949</v>
      </c>
      <c r="C1303" t="s">
        <v>5</v>
      </c>
      <c r="D1303">
        <v>17.899999999999999</v>
      </c>
      <c r="E1303">
        <v>3.5</v>
      </c>
      <c r="F1303">
        <f>IF(martianeum4[[#This Row],[zawartosc '[%']]]&gt;=1,martianeum4[[#This Row],[masa '[kg']]]*martianeum4[[#This Row],[zawartosc '[%']]]*0.01,0)</f>
        <v>0.62649999999999995</v>
      </c>
      <c r="G1303">
        <f>martianeum4[[#This Row],[stan_magazynu '[kg']]]+martianeum4[[#This Row],[ile_kg_materiału_z_ładunku]]</f>
        <v>93.431899999999942</v>
      </c>
      <c r="H1303">
        <f>IF(martianeum4[[#This Row],[stan_po_wydobyciu_z_ładunku]]&gt;=100,100,0)</f>
        <v>0</v>
      </c>
      <c r="I1303">
        <f>martianeum4[[#This Row],[stan_po_wydobyciu_z_ładunku]]-martianeum4[[#This Row],[ile_zabiera_na_orbite]]</f>
        <v>93.431899999999942</v>
      </c>
    </row>
    <row r="1304" spans="1:9" x14ac:dyDescent="0.25">
      <c r="A1304" s="1">
        <v>49943</v>
      </c>
      <c r="B1304">
        <f t="shared" si="20"/>
        <v>93.431899999999942</v>
      </c>
      <c r="C1304" t="s">
        <v>7</v>
      </c>
      <c r="D1304">
        <v>18.3</v>
      </c>
      <c r="E1304">
        <v>16.7</v>
      </c>
      <c r="F1304">
        <f>IF(martianeum4[[#This Row],[zawartosc '[%']]]&gt;=1,martianeum4[[#This Row],[masa '[kg']]]*martianeum4[[#This Row],[zawartosc '[%']]]*0.01,0)</f>
        <v>3.0561000000000003</v>
      </c>
      <c r="G1304">
        <f>martianeum4[[#This Row],[stan_magazynu '[kg']]]+martianeum4[[#This Row],[ile_kg_materiału_z_ładunku]]</f>
        <v>96.487999999999943</v>
      </c>
      <c r="H1304">
        <f>IF(martianeum4[[#This Row],[stan_po_wydobyciu_z_ładunku]]&gt;=100,100,0)</f>
        <v>0</v>
      </c>
      <c r="I1304">
        <f>martianeum4[[#This Row],[stan_po_wydobyciu_z_ładunku]]-martianeum4[[#This Row],[ile_zabiera_na_orbite]]</f>
        <v>96.487999999999943</v>
      </c>
    </row>
    <row r="1305" spans="1:9" x14ac:dyDescent="0.25">
      <c r="A1305" s="1">
        <v>49944</v>
      </c>
      <c r="B1305">
        <f t="shared" si="20"/>
        <v>96.487999999999943</v>
      </c>
      <c r="C1305" t="s">
        <v>17</v>
      </c>
      <c r="D1305">
        <v>25.7</v>
      </c>
      <c r="E1305">
        <v>2</v>
      </c>
      <c r="F1305">
        <f>IF(martianeum4[[#This Row],[zawartosc '[%']]]&gt;=1,martianeum4[[#This Row],[masa '[kg']]]*martianeum4[[#This Row],[zawartosc '[%']]]*0.01,0)</f>
        <v>0.51400000000000001</v>
      </c>
      <c r="G1305">
        <f>martianeum4[[#This Row],[stan_magazynu '[kg']]]+martianeum4[[#This Row],[ile_kg_materiału_z_ładunku]]</f>
        <v>97.001999999999938</v>
      </c>
      <c r="H1305">
        <f>IF(martianeum4[[#This Row],[stan_po_wydobyciu_z_ładunku]]&gt;=100,100,0)</f>
        <v>0</v>
      </c>
      <c r="I1305">
        <f>martianeum4[[#This Row],[stan_po_wydobyciu_z_ładunku]]-martianeum4[[#This Row],[ile_zabiera_na_orbite]]</f>
        <v>97.001999999999938</v>
      </c>
    </row>
    <row r="1306" spans="1:9" x14ac:dyDescent="0.25">
      <c r="A1306" s="1">
        <v>49945</v>
      </c>
      <c r="B1306">
        <f t="shared" si="20"/>
        <v>97.001999999999938</v>
      </c>
      <c r="C1306" t="s">
        <v>10</v>
      </c>
      <c r="D1306">
        <v>29.2</v>
      </c>
      <c r="E1306">
        <v>31.5</v>
      </c>
      <c r="F1306">
        <f>IF(martianeum4[[#This Row],[zawartosc '[%']]]&gt;=1,martianeum4[[#This Row],[masa '[kg']]]*martianeum4[[#This Row],[zawartosc '[%']]]*0.01,0)</f>
        <v>9.1980000000000004</v>
      </c>
      <c r="G1306">
        <f>martianeum4[[#This Row],[stan_magazynu '[kg']]]+martianeum4[[#This Row],[ile_kg_materiału_z_ładunku]]</f>
        <v>106.19999999999993</v>
      </c>
      <c r="H1306">
        <f>IF(martianeum4[[#This Row],[stan_po_wydobyciu_z_ładunku]]&gt;=100,100,0)</f>
        <v>100</v>
      </c>
      <c r="I1306">
        <f>martianeum4[[#This Row],[stan_po_wydobyciu_z_ładunku]]-martianeum4[[#This Row],[ile_zabiera_na_orbite]]</f>
        <v>6.1999999999999318</v>
      </c>
    </row>
    <row r="1307" spans="1:9" x14ac:dyDescent="0.25">
      <c r="A1307" s="1">
        <v>49946</v>
      </c>
      <c r="B1307">
        <f t="shared" si="20"/>
        <v>6.1999999999999318</v>
      </c>
      <c r="C1307" t="s">
        <v>7</v>
      </c>
      <c r="D1307">
        <v>21.5</v>
      </c>
      <c r="E1307">
        <v>0</v>
      </c>
      <c r="F1307">
        <f>IF(martianeum4[[#This Row],[zawartosc '[%']]]&gt;=1,martianeum4[[#This Row],[masa '[kg']]]*martianeum4[[#This Row],[zawartosc '[%']]]*0.01,0)</f>
        <v>0</v>
      </c>
      <c r="G1307">
        <f>martianeum4[[#This Row],[stan_magazynu '[kg']]]+martianeum4[[#This Row],[ile_kg_materiału_z_ładunku]]</f>
        <v>6.1999999999999318</v>
      </c>
      <c r="H1307">
        <f>IF(martianeum4[[#This Row],[stan_po_wydobyciu_z_ładunku]]&gt;=100,100,0)</f>
        <v>0</v>
      </c>
      <c r="I1307">
        <f>martianeum4[[#This Row],[stan_po_wydobyciu_z_ładunku]]-martianeum4[[#This Row],[ile_zabiera_na_orbite]]</f>
        <v>6.1999999999999318</v>
      </c>
    </row>
    <row r="1308" spans="1:9" x14ac:dyDescent="0.25">
      <c r="A1308" s="1">
        <v>49947</v>
      </c>
      <c r="B1308">
        <f t="shared" si="20"/>
        <v>6.1999999999999318</v>
      </c>
      <c r="C1308" t="s">
        <v>11</v>
      </c>
      <c r="D1308">
        <v>29.5</v>
      </c>
      <c r="E1308">
        <v>12.2</v>
      </c>
      <c r="F1308">
        <f>IF(martianeum4[[#This Row],[zawartosc '[%']]]&gt;=1,martianeum4[[#This Row],[masa '[kg']]]*martianeum4[[#This Row],[zawartosc '[%']]]*0.01,0)</f>
        <v>3.5989999999999998</v>
      </c>
      <c r="G1308">
        <f>martianeum4[[#This Row],[stan_magazynu '[kg']]]+martianeum4[[#This Row],[ile_kg_materiału_z_ładunku]]</f>
        <v>9.798999999999932</v>
      </c>
      <c r="H1308">
        <f>IF(martianeum4[[#This Row],[stan_po_wydobyciu_z_ładunku]]&gt;=100,100,0)</f>
        <v>0</v>
      </c>
      <c r="I1308">
        <f>martianeum4[[#This Row],[stan_po_wydobyciu_z_ładunku]]-martianeum4[[#This Row],[ile_zabiera_na_orbite]]</f>
        <v>9.798999999999932</v>
      </c>
    </row>
    <row r="1309" spans="1:9" x14ac:dyDescent="0.25">
      <c r="A1309" s="1">
        <v>49948</v>
      </c>
      <c r="B1309">
        <f t="shared" si="20"/>
        <v>9.798999999999932</v>
      </c>
      <c r="C1309" t="s">
        <v>7</v>
      </c>
      <c r="D1309">
        <v>17.7</v>
      </c>
      <c r="E1309">
        <v>10.1</v>
      </c>
      <c r="F1309">
        <f>IF(martianeum4[[#This Row],[zawartosc '[%']]]&gt;=1,martianeum4[[#This Row],[masa '[kg']]]*martianeum4[[#This Row],[zawartosc '[%']]]*0.01,0)</f>
        <v>1.7876999999999998</v>
      </c>
      <c r="G1309">
        <f>martianeum4[[#This Row],[stan_magazynu '[kg']]]+martianeum4[[#This Row],[ile_kg_materiału_z_ładunku]]</f>
        <v>11.586699999999931</v>
      </c>
      <c r="H1309">
        <f>IF(martianeum4[[#This Row],[stan_po_wydobyciu_z_ładunku]]&gt;=100,100,0)</f>
        <v>0</v>
      </c>
      <c r="I1309">
        <f>martianeum4[[#This Row],[stan_po_wydobyciu_z_ładunku]]-martianeum4[[#This Row],[ile_zabiera_na_orbite]]</f>
        <v>11.586699999999931</v>
      </c>
    </row>
    <row r="1310" spans="1:9" x14ac:dyDescent="0.25">
      <c r="A1310" s="1">
        <v>49949</v>
      </c>
      <c r="B1310">
        <f t="shared" si="20"/>
        <v>11.586699999999931</v>
      </c>
      <c r="C1310" t="s">
        <v>19</v>
      </c>
      <c r="D1310">
        <v>26.7</v>
      </c>
      <c r="E1310">
        <v>1.2</v>
      </c>
      <c r="F1310">
        <f>IF(martianeum4[[#This Row],[zawartosc '[%']]]&gt;=1,martianeum4[[#This Row],[masa '[kg']]]*martianeum4[[#This Row],[zawartosc '[%']]]*0.01,0)</f>
        <v>0.32040000000000002</v>
      </c>
      <c r="G1310">
        <f>martianeum4[[#This Row],[stan_magazynu '[kg']]]+martianeum4[[#This Row],[ile_kg_materiału_z_ładunku]]</f>
        <v>11.907099999999931</v>
      </c>
      <c r="H1310">
        <f>IF(martianeum4[[#This Row],[stan_po_wydobyciu_z_ładunku]]&gt;=100,100,0)</f>
        <v>0</v>
      </c>
      <c r="I1310">
        <f>martianeum4[[#This Row],[stan_po_wydobyciu_z_ładunku]]-martianeum4[[#This Row],[ile_zabiera_na_orbite]]</f>
        <v>11.907099999999931</v>
      </c>
    </row>
    <row r="1311" spans="1:9" x14ac:dyDescent="0.25">
      <c r="A1311" s="1">
        <v>49950</v>
      </c>
      <c r="B1311">
        <f t="shared" si="20"/>
        <v>11.907099999999931</v>
      </c>
      <c r="C1311" t="s">
        <v>10</v>
      </c>
      <c r="D1311">
        <v>13.3</v>
      </c>
      <c r="E1311">
        <v>0.5</v>
      </c>
      <c r="F1311">
        <f>IF(martianeum4[[#This Row],[zawartosc '[%']]]&gt;=1,martianeum4[[#This Row],[masa '[kg']]]*martianeum4[[#This Row],[zawartosc '[%']]]*0.01,0)</f>
        <v>0</v>
      </c>
      <c r="G1311">
        <f>martianeum4[[#This Row],[stan_magazynu '[kg']]]+martianeum4[[#This Row],[ile_kg_materiału_z_ładunku]]</f>
        <v>11.907099999999931</v>
      </c>
      <c r="H1311">
        <f>IF(martianeum4[[#This Row],[stan_po_wydobyciu_z_ładunku]]&gt;=100,100,0)</f>
        <v>0</v>
      </c>
      <c r="I1311">
        <f>martianeum4[[#This Row],[stan_po_wydobyciu_z_ładunku]]-martianeum4[[#This Row],[ile_zabiera_na_orbite]]</f>
        <v>11.907099999999931</v>
      </c>
    </row>
    <row r="1312" spans="1:9" x14ac:dyDescent="0.25">
      <c r="A1312" s="1">
        <v>49951</v>
      </c>
      <c r="B1312">
        <f t="shared" si="20"/>
        <v>11.907099999999931</v>
      </c>
      <c r="C1312" t="s">
        <v>7</v>
      </c>
      <c r="D1312">
        <v>13.4</v>
      </c>
      <c r="E1312">
        <v>23.4</v>
      </c>
      <c r="F1312">
        <f>IF(martianeum4[[#This Row],[zawartosc '[%']]]&gt;=1,martianeum4[[#This Row],[masa '[kg']]]*martianeum4[[#This Row],[zawartosc '[%']]]*0.01,0)</f>
        <v>3.1356000000000002</v>
      </c>
      <c r="G1312">
        <f>martianeum4[[#This Row],[stan_magazynu '[kg']]]+martianeum4[[#This Row],[ile_kg_materiału_z_ładunku]]</f>
        <v>15.042699999999931</v>
      </c>
      <c r="H1312">
        <f>IF(martianeum4[[#This Row],[stan_po_wydobyciu_z_ładunku]]&gt;=100,100,0)</f>
        <v>0</v>
      </c>
      <c r="I1312">
        <f>martianeum4[[#This Row],[stan_po_wydobyciu_z_ładunku]]-martianeum4[[#This Row],[ile_zabiera_na_orbite]]</f>
        <v>15.042699999999931</v>
      </c>
    </row>
    <row r="1313" spans="1:9" x14ac:dyDescent="0.25">
      <c r="A1313" s="1">
        <v>49952</v>
      </c>
      <c r="B1313">
        <f t="shared" si="20"/>
        <v>15.042699999999931</v>
      </c>
      <c r="C1313" t="s">
        <v>11</v>
      </c>
      <c r="D1313">
        <v>22.1</v>
      </c>
      <c r="E1313">
        <v>17.7</v>
      </c>
      <c r="F1313">
        <f>IF(martianeum4[[#This Row],[zawartosc '[%']]]&gt;=1,martianeum4[[#This Row],[masa '[kg']]]*martianeum4[[#This Row],[zawartosc '[%']]]*0.01,0)</f>
        <v>3.9117000000000002</v>
      </c>
      <c r="G1313">
        <f>martianeum4[[#This Row],[stan_magazynu '[kg']]]+martianeum4[[#This Row],[ile_kg_materiału_z_ładunku]]</f>
        <v>18.954399999999932</v>
      </c>
      <c r="H1313">
        <f>IF(martianeum4[[#This Row],[stan_po_wydobyciu_z_ładunku]]&gt;=100,100,0)</f>
        <v>0</v>
      </c>
      <c r="I1313">
        <f>martianeum4[[#This Row],[stan_po_wydobyciu_z_ładunku]]-martianeum4[[#This Row],[ile_zabiera_na_orbite]]</f>
        <v>18.954399999999932</v>
      </c>
    </row>
    <row r="1314" spans="1:9" x14ac:dyDescent="0.25">
      <c r="A1314" s="1">
        <v>49953</v>
      </c>
      <c r="B1314">
        <f t="shared" si="20"/>
        <v>18.954399999999932</v>
      </c>
      <c r="C1314" t="s">
        <v>22</v>
      </c>
      <c r="D1314">
        <v>11.4</v>
      </c>
      <c r="E1314">
        <v>0</v>
      </c>
      <c r="F1314">
        <f>IF(martianeum4[[#This Row],[zawartosc '[%']]]&gt;=1,martianeum4[[#This Row],[masa '[kg']]]*martianeum4[[#This Row],[zawartosc '[%']]]*0.01,0)</f>
        <v>0</v>
      </c>
      <c r="G1314">
        <f>martianeum4[[#This Row],[stan_magazynu '[kg']]]+martianeum4[[#This Row],[ile_kg_materiału_z_ładunku]]</f>
        <v>18.954399999999932</v>
      </c>
      <c r="H1314">
        <f>IF(martianeum4[[#This Row],[stan_po_wydobyciu_z_ładunku]]&gt;=100,100,0)</f>
        <v>0</v>
      </c>
      <c r="I1314">
        <f>martianeum4[[#This Row],[stan_po_wydobyciu_z_ładunku]]-martianeum4[[#This Row],[ile_zabiera_na_orbite]]</f>
        <v>18.954399999999932</v>
      </c>
    </row>
    <row r="1315" spans="1:9" x14ac:dyDescent="0.25">
      <c r="A1315" s="1">
        <v>49954</v>
      </c>
      <c r="B1315">
        <f t="shared" si="20"/>
        <v>18.954399999999932</v>
      </c>
      <c r="C1315" t="s">
        <v>15</v>
      </c>
      <c r="D1315">
        <v>26</v>
      </c>
      <c r="E1315">
        <v>4.9000000000000004</v>
      </c>
      <c r="F1315">
        <f>IF(martianeum4[[#This Row],[zawartosc '[%']]]&gt;=1,martianeum4[[#This Row],[masa '[kg']]]*martianeum4[[#This Row],[zawartosc '[%']]]*0.01,0)</f>
        <v>1.274</v>
      </c>
      <c r="G1315">
        <f>martianeum4[[#This Row],[stan_magazynu '[kg']]]+martianeum4[[#This Row],[ile_kg_materiału_z_ładunku]]</f>
        <v>20.228399999999933</v>
      </c>
      <c r="H1315">
        <f>IF(martianeum4[[#This Row],[stan_po_wydobyciu_z_ładunku]]&gt;=100,100,0)</f>
        <v>0</v>
      </c>
      <c r="I1315">
        <f>martianeum4[[#This Row],[stan_po_wydobyciu_z_ładunku]]-martianeum4[[#This Row],[ile_zabiera_na_orbite]]</f>
        <v>20.228399999999933</v>
      </c>
    </row>
    <row r="1316" spans="1:9" x14ac:dyDescent="0.25">
      <c r="A1316" s="1">
        <v>49955</v>
      </c>
      <c r="B1316">
        <f t="shared" si="20"/>
        <v>20.228399999999933</v>
      </c>
      <c r="C1316" t="s">
        <v>15</v>
      </c>
      <c r="D1316">
        <v>27.8</v>
      </c>
      <c r="E1316">
        <v>6.7</v>
      </c>
      <c r="F1316">
        <f>IF(martianeum4[[#This Row],[zawartosc '[%']]]&gt;=1,martianeum4[[#This Row],[masa '[kg']]]*martianeum4[[#This Row],[zawartosc '[%']]]*0.01,0)</f>
        <v>1.8626000000000003</v>
      </c>
      <c r="G1316">
        <f>martianeum4[[#This Row],[stan_magazynu '[kg']]]+martianeum4[[#This Row],[ile_kg_materiału_z_ładunku]]</f>
        <v>22.090999999999934</v>
      </c>
      <c r="H1316">
        <f>IF(martianeum4[[#This Row],[stan_po_wydobyciu_z_ładunku]]&gt;=100,100,0)</f>
        <v>0</v>
      </c>
      <c r="I1316">
        <f>martianeum4[[#This Row],[stan_po_wydobyciu_z_ładunku]]-martianeum4[[#This Row],[ile_zabiera_na_orbite]]</f>
        <v>22.090999999999934</v>
      </c>
    </row>
    <row r="1317" spans="1:9" x14ac:dyDescent="0.25">
      <c r="A1317" s="1">
        <v>49956</v>
      </c>
      <c r="B1317">
        <f t="shared" si="20"/>
        <v>22.090999999999934</v>
      </c>
      <c r="C1317" t="s">
        <v>7</v>
      </c>
      <c r="D1317">
        <v>29.3</v>
      </c>
      <c r="E1317">
        <v>1.7</v>
      </c>
      <c r="F1317">
        <f>IF(martianeum4[[#This Row],[zawartosc '[%']]]&gt;=1,martianeum4[[#This Row],[masa '[kg']]]*martianeum4[[#This Row],[zawartosc '[%']]]*0.01,0)</f>
        <v>0.49810000000000004</v>
      </c>
      <c r="G1317">
        <f>martianeum4[[#This Row],[stan_magazynu '[kg']]]+martianeum4[[#This Row],[ile_kg_materiału_z_ładunku]]</f>
        <v>22.589099999999934</v>
      </c>
      <c r="H1317">
        <f>IF(martianeum4[[#This Row],[stan_po_wydobyciu_z_ładunku]]&gt;=100,100,0)</f>
        <v>0</v>
      </c>
      <c r="I1317">
        <f>martianeum4[[#This Row],[stan_po_wydobyciu_z_ładunku]]-martianeum4[[#This Row],[ile_zabiera_na_orbite]]</f>
        <v>22.589099999999934</v>
      </c>
    </row>
    <row r="1318" spans="1:9" x14ac:dyDescent="0.25">
      <c r="A1318" s="1">
        <v>49957</v>
      </c>
      <c r="B1318">
        <f t="shared" si="20"/>
        <v>22.589099999999934</v>
      </c>
      <c r="C1318" t="s">
        <v>23</v>
      </c>
      <c r="D1318">
        <v>24.7</v>
      </c>
      <c r="E1318">
        <v>2.5</v>
      </c>
      <c r="F1318">
        <f>IF(martianeum4[[#This Row],[zawartosc '[%']]]&gt;=1,martianeum4[[#This Row],[masa '[kg']]]*martianeum4[[#This Row],[zawartosc '[%']]]*0.01,0)</f>
        <v>0.61750000000000005</v>
      </c>
      <c r="G1318">
        <f>martianeum4[[#This Row],[stan_magazynu '[kg']]]+martianeum4[[#This Row],[ile_kg_materiału_z_ładunku]]</f>
        <v>23.206599999999934</v>
      </c>
      <c r="H1318">
        <f>IF(martianeum4[[#This Row],[stan_po_wydobyciu_z_ładunku]]&gt;=100,100,0)</f>
        <v>0</v>
      </c>
      <c r="I1318">
        <f>martianeum4[[#This Row],[stan_po_wydobyciu_z_ładunku]]-martianeum4[[#This Row],[ile_zabiera_na_orbite]]</f>
        <v>23.206599999999934</v>
      </c>
    </row>
    <row r="1319" spans="1:9" x14ac:dyDescent="0.25">
      <c r="A1319" s="1">
        <v>49958</v>
      </c>
      <c r="B1319">
        <f t="shared" si="20"/>
        <v>23.206599999999934</v>
      </c>
      <c r="C1319" t="s">
        <v>4</v>
      </c>
      <c r="D1319">
        <v>16.600000000000001</v>
      </c>
      <c r="E1319">
        <v>0.1</v>
      </c>
      <c r="F1319">
        <f>IF(martianeum4[[#This Row],[zawartosc '[%']]]&gt;=1,martianeum4[[#This Row],[masa '[kg']]]*martianeum4[[#This Row],[zawartosc '[%']]]*0.01,0)</f>
        <v>0</v>
      </c>
      <c r="G1319">
        <f>martianeum4[[#This Row],[stan_magazynu '[kg']]]+martianeum4[[#This Row],[ile_kg_materiału_z_ładunku]]</f>
        <v>23.206599999999934</v>
      </c>
      <c r="H1319">
        <f>IF(martianeum4[[#This Row],[stan_po_wydobyciu_z_ładunku]]&gt;=100,100,0)</f>
        <v>0</v>
      </c>
      <c r="I1319">
        <f>martianeum4[[#This Row],[stan_po_wydobyciu_z_ładunku]]-martianeum4[[#This Row],[ile_zabiera_na_orbite]]</f>
        <v>23.206599999999934</v>
      </c>
    </row>
    <row r="1320" spans="1:9" x14ac:dyDescent="0.25">
      <c r="A1320" s="1">
        <v>49959</v>
      </c>
      <c r="B1320">
        <f t="shared" si="20"/>
        <v>23.206599999999934</v>
      </c>
      <c r="C1320" t="s">
        <v>18</v>
      </c>
      <c r="D1320">
        <v>27.5</v>
      </c>
      <c r="E1320">
        <v>0</v>
      </c>
      <c r="F1320">
        <f>IF(martianeum4[[#This Row],[zawartosc '[%']]]&gt;=1,martianeum4[[#This Row],[masa '[kg']]]*martianeum4[[#This Row],[zawartosc '[%']]]*0.01,0)</f>
        <v>0</v>
      </c>
      <c r="G1320">
        <f>martianeum4[[#This Row],[stan_magazynu '[kg']]]+martianeum4[[#This Row],[ile_kg_materiału_z_ładunku]]</f>
        <v>23.206599999999934</v>
      </c>
      <c r="H1320">
        <f>IF(martianeum4[[#This Row],[stan_po_wydobyciu_z_ładunku]]&gt;=100,100,0)</f>
        <v>0</v>
      </c>
      <c r="I1320">
        <f>martianeum4[[#This Row],[stan_po_wydobyciu_z_ładunku]]-martianeum4[[#This Row],[ile_zabiera_na_orbite]]</f>
        <v>23.206599999999934</v>
      </c>
    </row>
    <row r="1321" spans="1:9" x14ac:dyDescent="0.25">
      <c r="A1321" s="1">
        <v>49960</v>
      </c>
      <c r="B1321">
        <f t="shared" si="20"/>
        <v>23.206599999999934</v>
      </c>
      <c r="C1321" t="s">
        <v>15</v>
      </c>
      <c r="D1321">
        <v>22.7</v>
      </c>
      <c r="E1321">
        <v>0</v>
      </c>
      <c r="F1321">
        <f>IF(martianeum4[[#This Row],[zawartosc '[%']]]&gt;=1,martianeum4[[#This Row],[masa '[kg']]]*martianeum4[[#This Row],[zawartosc '[%']]]*0.01,0)</f>
        <v>0</v>
      </c>
      <c r="G1321">
        <f>martianeum4[[#This Row],[stan_magazynu '[kg']]]+martianeum4[[#This Row],[ile_kg_materiału_z_ładunku]]</f>
        <v>23.206599999999934</v>
      </c>
      <c r="H1321">
        <f>IF(martianeum4[[#This Row],[stan_po_wydobyciu_z_ładunku]]&gt;=100,100,0)</f>
        <v>0</v>
      </c>
      <c r="I1321">
        <f>martianeum4[[#This Row],[stan_po_wydobyciu_z_ładunku]]-martianeum4[[#This Row],[ile_zabiera_na_orbite]]</f>
        <v>23.206599999999934</v>
      </c>
    </row>
    <row r="1322" spans="1:9" x14ac:dyDescent="0.25">
      <c r="A1322" s="1">
        <v>49961</v>
      </c>
      <c r="B1322">
        <f t="shared" si="20"/>
        <v>23.206599999999934</v>
      </c>
      <c r="C1322" t="s">
        <v>12</v>
      </c>
      <c r="D1322">
        <v>20.100000000000001</v>
      </c>
      <c r="E1322">
        <v>10.5</v>
      </c>
      <c r="F1322">
        <f>IF(martianeum4[[#This Row],[zawartosc '[%']]]&gt;=1,martianeum4[[#This Row],[masa '[kg']]]*martianeum4[[#This Row],[zawartosc '[%']]]*0.01,0)</f>
        <v>2.1105</v>
      </c>
      <c r="G1322">
        <f>martianeum4[[#This Row],[stan_magazynu '[kg']]]+martianeum4[[#This Row],[ile_kg_materiału_z_ładunku]]</f>
        <v>25.317099999999932</v>
      </c>
      <c r="H1322">
        <f>IF(martianeum4[[#This Row],[stan_po_wydobyciu_z_ładunku]]&gt;=100,100,0)</f>
        <v>0</v>
      </c>
      <c r="I1322">
        <f>martianeum4[[#This Row],[stan_po_wydobyciu_z_ładunku]]-martianeum4[[#This Row],[ile_zabiera_na_orbite]]</f>
        <v>25.317099999999932</v>
      </c>
    </row>
    <row r="1323" spans="1:9" x14ac:dyDescent="0.25">
      <c r="A1323" s="1">
        <v>49962</v>
      </c>
      <c r="B1323">
        <f t="shared" si="20"/>
        <v>25.317099999999932</v>
      </c>
      <c r="C1323" t="s">
        <v>7</v>
      </c>
      <c r="D1323">
        <v>16.100000000000001</v>
      </c>
      <c r="E1323">
        <v>8.1</v>
      </c>
      <c r="F1323">
        <f>IF(martianeum4[[#This Row],[zawartosc '[%']]]&gt;=1,martianeum4[[#This Row],[masa '[kg']]]*martianeum4[[#This Row],[zawartosc '[%']]]*0.01,0)</f>
        <v>1.3041</v>
      </c>
      <c r="G1323">
        <f>martianeum4[[#This Row],[stan_magazynu '[kg']]]+martianeum4[[#This Row],[ile_kg_materiału_z_ładunku]]</f>
        <v>26.621199999999931</v>
      </c>
      <c r="H1323">
        <f>IF(martianeum4[[#This Row],[stan_po_wydobyciu_z_ładunku]]&gt;=100,100,0)</f>
        <v>0</v>
      </c>
      <c r="I1323">
        <f>martianeum4[[#This Row],[stan_po_wydobyciu_z_ładunku]]-martianeum4[[#This Row],[ile_zabiera_na_orbite]]</f>
        <v>26.621199999999931</v>
      </c>
    </row>
    <row r="1324" spans="1:9" x14ac:dyDescent="0.25">
      <c r="A1324" s="1">
        <v>49963</v>
      </c>
      <c r="B1324">
        <f t="shared" si="20"/>
        <v>26.621199999999931</v>
      </c>
      <c r="C1324" t="s">
        <v>7</v>
      </c>
      <c r="D1324">
        <v>13.9</v>
      </c>
      <c r="E1324">
        <v>0</v>
      </c>
      <c r="F1324">
        <f>IF(martianeum4[[#This Row],[zawartosc '[%']]]&gt;=1,martianeum4[[#This Row],[masa '[kg']]]*martianeum4[[#This Row],[zawartosc '[%']]]*0.01,0)</f>
        <v>0</v>
      </c>
      <c r="G1324">
        <f>martianeum4[[#This Row],[stan_magazynu '[kg']]]+martianeum4[[#This Row],[ile_kg_materiału_z_ładunku]]</f>
        <v>26.621199999999931</v>
      </c>
      <c r="H1324">
        <f>IF(martianeum4[[#This Row],[stan_po_wydobyciu_z_ładunku]]&gt;=100,100,0)</f>
        <v>0</v>
      </c>
      <c r="I1324">
        <f>martianeum4[[#This Row],[stan_po_wydobyciu_z_ładunku]]-martianeum4[[#This Row],[ile_zabiera_na_orbite]]</f>
        <v>26.621199999999931</v>
      </c>
    </row>
    <row r="1325" spans="1:9" x14ac:dyDescent="0.25">
      <c r="A1325" s="1">
        <v>49964</v>
      </c>
      <c r="B1325">
        <f t="shared" si="20"/>
        <v>26.621199999999931</v>
      </c>
      <c r="C1325" t="s">
        <v>12</v>
      </c>
      <c r="D1325">
        <v>22.3</v>
      </c>
      <c r="E1325">
        <v>0</v>
      </c>
      <c r="F1325">
        <f>IF(martianeum4[[#This Row],[zawartosc '[%']]]&gt;=1,martianeum4[[#This Row],[masa '[kg']]]*martianeum4[[#This Row],[zawartosc '[%']]]*0.01,0)</f>
        <v>0</v>
      </c>
      <c r="G1325">
        <f>martianeum4[[#This Row],[stan_magazynu '[kg']]]+martianeum4[[#This Row],[ile_kg_materiału_z_ładunku]]</f>
        <v>26.621199999999931</v>
      </c>
      <c r="H1325">
        <f>IF(martianeum4[[#This Row],[stan_po_wydobyciu_z_ładunku]]&gt;=100,100,0)</f>
        <v>0</v>
      </c>
      <c r="I1325">
        <f>martianeum4[[#This Row],[stan_po_wydobyciu_z_ładunku]]-martianeum4[[#This Row],[ile_zabiera_na_orbite]]</f>
        <v>26.621199999999931</v>
      </c>
    </row>
    <row r="1326" spans="1:9" x14ac:dyDescent="0.25">
      <c r="A1326" s="1">
        <v>49965</v>
      </c>
      <c r="B1326">
        <f t="shared" si="20"/>
        <v>26.621199999999931</v>
      </c>
      <c r="C1326" t="s">
        <v>26</v>
      </c>
      <c r="D1326">
        <v>13</v>
      </c>
      <c r="E1326">
        <v>0</v>
      </c>
      <c r="F1326">
        <f>IF(martianeum4[[#This Row],[zawartosc '[%']]]&gt;=1,martianeum4[[#This Row],[masa '[kg']]]*martianeum4[[#This Row],[zawartosc '[%']]]*0.01,0)</f>
        <v>0</v>
      </c>
      <c r="G1326">
        <f>martianeum4[[#This Row],[stan_magazynu '[kg']]]+martianeum4[[#This Row],[ile_kg_materiału_z_ładunku]]</f>
        <v>26.621199999999931</v>
      </c>
      <c r="H1326">
        <f>IF(martianeum4[[#This Row],[stan_po_wydobyciu_z_ładunku]]&gt;=100,100,0)</f>
        <v>0</v>
      </c>
      <c r="I1326">
        <f>martianeum4[[#This Row],[stan_po_wydobyciu_z_ładunku]]-martianeum4[[#This Row],[ile_zabiera_na_orbite]]</f>
        <v>26.621199999999931</v>
      </c>
    </row>
    <row r="1327" spans="1:9" x14ac:dyDescent="0.25">
      <c r="A1327" s="1">
        <v>49966</v>
      </c>
      <c r="B1327">
        <f t="shared" si="20"/>
        <v>26.621199999999931</v>
      </c>
      <c r="C1327" t="s">
        <v>11</v>
      </c>
      <c r="D1327">
        <v>16.2</v>
      </c>
      <c r="E1327">
        <v>0</v>
      </c>
      <c r="F1327">
        <f>IF(martianeum4[[#This Row],[zawartosc '[%']]]&gt;=1,martianeum4[[#This Row],[masa '[kg']]]*martianeum4[[#This Row],[zawartosc '[%']]]*0.01,0)</f>
        <v>0</v>
      </c>
      <c r="G1327">
        <f>martianeum4[[#This Row],[stan_magazynu '[kg']]]+martianeum4[[#This Row],[ile_kg_materiału_z_ładunku]]</f>
        <v>26.621199999999931</v>
      </c>
      <c r="H1327">
        <f>IF(martianeum4[[#This Row],[stan_po_wydobyciu_z_ładunku]]&gt;=100,100,0)</f>
        <v>0</v>
      </c>
      <c r="I1327">
        <f>martianeum4[[#This Row],[stan_po_wydobyciu_z_ładunku]]-martianeum4[[#This Row],[ile_zabiera_na_orbite]]</f>
        <v>26.621199999999931</v>
      </c>
    </row>
    <row r="1328" spans="1:9" x14ac:dyDescent="0.25">
      <c r="A1328" s="1">
        <v>49967</v>
      </c>
      <c r="B1328">
        <f t="shared" si="20"/>
        <v>26.621199999999931</v>
      </c>
      <c r="C1328" t="s">
        <v>14</v>
      </c>
      <c r="D1328">
        <v>24.8</v>
      </c>
      <c r="E1328">
        <v>0</v>
      </c>
      <c r="F1328">
        <f>IF(martianeum4[[#This Row],[zawartosc '[%']]]&gt;=1,martianeum4[[#This Row],[masa '[kg']]]*martianeum4[[#This Row],[zawartosc '[%']]]*0.01,0)</f>
        <v>0</v>
      </c>
      <c r="G1328">
        <f>martianeum4[[#This Row],[stan_magazynu '[kg']]]+martianeum4[[#This Row],[ile_kg_materiału_z_ładunku]]</f>
        <v>26.621199999999931</v>
      </c>
      <c r="H1328">
        <f>IF(martianeum4[[#This Row],[stan_po_wydobyciu_z_ładunku]]&gt;=100,100,0)</f>
        <v>0</v>
      </c>
      <c r="I1328">
        <f>martianeum4[[#This Row],[stan_po_wydobyciu_z_ładunku]]-martianeum4[[#This Row],[ile_zabiera_na_orbite]]</f>
        <v>26.621199999999931</v>
      </c>
    </row>
    <row r="1329" spans="1:9" x14ac:dyDescent="0.25">
      <c r="A1329" s="1">
        <v>49968</v>
      </c>
      <c r="B1329">
        <f t="shared" si="20"/>
        <v>26.621199999999931</v>
      </c>
      <c r="C1329" t="s">
        <v>13</v>
      </c>
      <c r="D1329">
        <v>29.7</v>
      </c>
      <c r="E1329">
        <v>0</v>
      </c>
      <c r="F1329">
        <f>IF(martianeum4[[#This Row],[zawartosc '[%']]]&gt;=1,martianeum4[[#This Row],[masa '[kg']]]*martianeum4[[#This Row],[zawartosc '[%']]]*0.01,0)</f>
        <v>0</v>
      </c>
      <c r="G1329">
        <f>martianeum4[[#This Row],[stan_magazynu '[kg']]]+martianeum4[[#This Row],[ile_kg_materiału_z_ładunku]]</f>
        <v>26.621199999999931</v>
      </c>
      <c r="H1329">
        <f>IF(martianeum4[[#This Row],[stan_po_wydobyciu_z_ładunku]]&gt;=100,100,0)</f>
        <v>0</v>
      </c>
      <c r="I1329">
        <f>martianeum4[[#This Row],[stan_po_wydobyciu_z_ładunku]]-martianeum4[[#This Row],[ile_zabiera_na_orbite]]</f>
        <v>26.621199999999931</v>
      </c>
    </row>
    <row r="1330" spans="1:9" x14ac:dyDescent="0.25">
      <c r="A1330" s="1">
        <v>49969</v>
      </c>
      <c r="B1330">
        <f t="shared" si="20"/>
        <v>26.621199999999931</v>
      </c>
      <c r="C1330" t="s">
        <v>10</v>
      </c>
      <c r="D1330">
        <v>17.600000000000001</v>
      </c>
      <c r="E1330">
        <v>14.7</v>
      </c>
      <c r="F1330">
        <f>IF(martianeum4[[#This Row],[zawartosc '[%']]]&gt;=1,martianeum4[[#This Row],[masa '[kg']]]*martianeum4[[#This Row],[zawartosc '[%']]]*0.01,0)</f>
        <v>2.5872000000000002</v>
      </c>
      <c r="G1330">
        <f>martianeum4[[#This Row],[stan_magazynu '[kg']]]+martianeum4[[#This Row],[ile_kg_materiału_z_ładunku]]</f>
        <v>29.20839999999993</v>
      </c>
      <c r="H1330">
        <f>IF(martianeum4[[#This Row],[stan_po_wydobyciu_z_ładunku]]&gt;=100,100,0)</f>
        <v>0</v>
      </c>
      <c r="I1330">
        <f>martianeum4[[#This Row],[stan_po_wydobyciu_z_ładunku]]-martianeum4[[#This Row],[ile_zabiera_na_orbite]]</f>
        <v>29.20839999999993</v>
      </c>
    </row>
    <row r="1331" spans="1:9" x14ac:dyDescent="0.25">
      <c r="A1331" s="1">
        <v>49970</v>
      </c>
      <c r="B1331">
        <f t="shared" si="20"/>
        <v>29.20839999999993</v>
      </c>
      <c r="C1331" t="s">
        <v>10</v>
      </c>
      <c r="D1331">
        <v>10.4</v>
      </c>
      <c r="E1331">
        <v>27.7</v>
      </c>
      <c r="F1331">
        <f>IF(martianeum4[[#This Row],[zawartosc '[%']]]&gt;=1,martianeum4[[#This Row],[masa '[kg']]]*martianeum4[[#This Row],[zawartosc '[%']]]*0.01,0)</f>
        <v>2.8807999999999998</v>
      </c>
      <c r="G1331">
        <f>martianeum4[[#This Row],[stan_magazynu '[kg']]]+martianeum4[[#This Row],[ile_kg_materiału_z_ładunku]]</f>
        <v>32.089199999999927</v>
      </c>
      <c r="H1331">
        <f>IF(martianeum4[[#This Row],[stan_po_wydobyciu_z_ładunku]]&gt;=100,100,0)</f>
        <v>0</v>
      </c>
      <c r="I1331">
        <f>martianeum4[[#This Row],[stan_po_wydobyciu_z_ładunku]]-martianeum4[[#This Row],[ile_zabiera_na_orbite]]</f>
        <v>32.089199999999927</v>
      </c>
    </row>
    <row r="1332" spans="1:9" x14ac:dyDescent="0.25">
      <c r="A1332" s="1">
        <v>49971</v>
      </c>
      <c r="B1332">
        <f t="shared" si="20"/>
        <v>32.089199999999927</v>
      </c>
      <c r="C1332" t="s">
        <v>15</v>
      </c>
      <c r="D1332">
        <v>17</v>
      </c>
      <c r="E1332">
        <v>1.1000000000000001</v>
      </c>
      <c r="F1332">
        <f>IF(martianeum4[[#This Row],[zawartosc '[%']]]&gt;=1,martianeum4[[#This Row],[masa '[kg']]]*martianeum4[[#This Row],[zawartosc '[%']]]*0.01,0)</f>
        <v>0.18700000000000003</v>
      </c>
      <c r="G1332">
        <f>martianeum4[[#This Row],[stan_magazynu '[kg']]]+martianeum4[[#This Row],[ile_kg_materiału_z_ładunku]]</f>
        <v>32.276199999999925</v>
      </c>
      <c r="H1332">
        <f>IF(martianeum4[[#This Row],[stan_po_wydobyciu_z_ładunku]]&gt;=100,100,0)</f>
        <v>0</v>
      </c>
      <c r="I1332">
        <f>martianeum4[[#This Row],[stan_po_wydobyciu_z_ładunku]]-martianeum4[[#This Row],[ile_zabiera_na_orbite]]</f>
        <v>32.276199999999925</v>
      </c>
    </row>
    <row r="1333" spans="1:9" x14ac:dyDescent="0.25">
      <c r="A1333" s="1">
        <v>49972</v>
      </c>
      <c r="B1333">
        <f t="shared" si="20"/>
        <v>32.276199999999925</v>
      </c>
      <c r="C1333" t="s">
        <v>18</v>
      </c>
      <c r="D1333">
        <v>15.7</v>
      </c>
      <c r="E1333">
        <v>5.9</v>
      </c>
      <c r="F1333">
        <f>IF(martianeum4[[#This Row],[zawartosc '[%']]]&gt;=1,martianeum4[[#This Row],[masa '[kg']]]*martianeum4[[#This Row],[zawartosc '[%']]]*0.01,0)</f>
        <v>0.92630000000000001</v>
      </c>
      <c r="G1333">
        <f>martianeum4[[#This Row],[stan_magazynu '[kg']]]+martianeum4[[#This Row],[ile_kg_materiału_z_ładunku]]</f>
        <v>33.202499999999922</v>
      </c>
      <c r="H1333">
        <f>IF(martianeum4[[#This Row],[stan_po_wydobyciu_z_ładunku]]&gt;=100,100,0)</f>
        <v>0</v>
      </c>
      <c r="I1333">
        <f>martianeum4[[#This Row],[stan_po_wydobyciu_z_ładunku]]-martianeum4[[#This Row],[ile_zabiera_na_orbite]]</f>
        <v>33.202499999999922</v>
      </c>
    </row>
    <row r="1334" spans="1:9" x14ac:dyDescent="0.25">
      <c r="A1334" s="1">
        <v>49973</v>
      </c>
      <c r="B1334">
        <f t="shared" si="20"/>
        <v>33.202499999999922</v>
      </c>
      <c r="C1334" t="s">
        <v>19</v>
      </c>
      <c r="D1334">
        <v>23.8</v>
      </c>
      <c r="E1334">
        <v>4.3</v>
      </c>
      <c r="F1334">
        <f>IF(martianeum4[[#This Row],[zawartosc '[%']]]&gt;=1,martianeum4[[#This Row],[masa '[kg']]]*martianeum4[[#This Row],[zawartosc '[%']]]*0.01,0)</f>
        <v>1.0234000000000001</v>
      </c>
      <c r="G1334">
        <f>martianeum4[[#This Row],[stan_magazynu '[kg']]]+martianeum4[[#This Row],[ile_kg_materiału_z_ładunku]]</f>
        <v>34.225899999999925</v>
      </c>
      <c r="H1334">
        <f>IF(martianeum4[[#This Row],[stan_po_wydobyciu_z_ładunku]]&gt;=100,100,0)</f>
        <v>0</v>
      </c>
      <c r="I1334">
        <f>martianeum4[[#This Row],[stan_po_wydobyciu_z_ładunku]]-martianeum4[[#This Row],[ile_zabiera_na_orbite]]</f>
        <v>34.225899999999925</v>
      </c>
    </row>
    <row r="1335" spans="1:9" x14ac:dyDescent="0.25">
      <c r="A1335" s="1">
        <v>49974</v>
      </c>
      <c r="B1335">
        <f t="shared" si="20"/>
        <v>34.225899999999925</v>
      </c>
      <c r="C1335" t="s">
        <v>11</v>
      </c>
      <c r="D1335">
        <v>16.2</v>
      </c>
      <c r="E1335">
        <v>8.6999999999999993</v>
      </c>
      <c r="F1335">
        <f>IF(martianeum4[[#This Row],[zawartosc '[%']]]&gt;=1,martianeum4[[#This Row],[masa '[kg']]]*martianeum4[[#This Row],[zawartosc '[%']]]*0.01,0)</f>
        <v>1.4093999999999998</v>
      </c>
      <c r="G1335">
        <f>martianeum4[[#This Row],[stan_magazynu '[kg']]]+martianeum4[[#This Row],[ile_kg_materiału_z_ładunku]]</f>
        <v>35.635299999999923</v>
      </c>
      <c r="H1335">
        <f>IF(martianeum4[[#This Row],[stan_po_wydobyciu_z_ładunku]]&gt;=100,100,0)</f>
        <v>0</v>
      </c>
      <c r="I1335">
        <f>martianeum4[[#This Row],[stan_po_wydobyciu_z_ładunku]]-martianeum4[[#This Row],[ile_zabiera_na_orbite]]</f>
        <v>35.635299999999923</v>
      </c>
    </row>
    <row r="1336" spans="1:9" x14ac:dyDescent="0.25">
      <c r="A1336" s="1">
        <v>49975</v>
      </c>
      <c r="B1336">
        <f t="shared" si="20"/>
        <v>35.635299999999923</v>
      </c>
      <c r="C1336" t="s">
        <v>5</v>
      </c>
      <c r="D1336">
        <v>23.3</v>
      </c>
      <c r="E1336">
        <v>5.8</v>
      </c>
      <c r="F1336">
        <f>IF(martianeum4[[#This Row],[zawartosc '[%']]]&gt;=1,martianeum4[[#This Row],[masa '[kg']]]*martianeum4[[#This Row],[zawartosc '[%']]]*0.01,0)</f>
        <v>1.3513999999999999</v>
      </c>
      <c r="G1336">
        <f>martianeum4[[#This Row],[stan_magazynu '[kg']]]+martianeum4[[#This Row],[ile_kg_materiału_z_ładunku]]</f>
        <v>36.986699999999921</v>
      </c>
      <c r="H1336">
        <f>IF(martianeum4[[#This Row],[stan_po_wydobyciu_z_ładunku]]&gt;=100,100,0)</f>
        <v>0</v>
      </c>
      <c r="I1336">
        <f>martianeum4[[#This Row],[stan_po_wydobyciu_z_ładunku]]-martianeum4[[#This Row],[ile_zabiera_na_orbite]]</f>
        <v>36.986699999999921</v>
      </c>
    </row>
    <row r="1337" spans="1:9" x14ac:dyDescent="0.25">
      <c r="A1337" s="1">
        <v>49976</v>
      </c>
      <c r="B1337">
        <f t="shared" si="20"/>
        <v>36.986699999999921</v>
      </c>
      <c r="C1337" t="s">
        <v>7</v>
      </c>
      <c r="D1337">
        <v>18.7</v>
      </c>
      <c r="E1337">
        <v>1.1000000000000001</v>
      </c>
      <c r="F1337">
        <f>IF(martianeum4[[#This Row],[zawartosc '[%']]]&gt;=1,martianeum4[[#This Row],[masa '[kg']]]*martianeum4[[#This Row],[zawartosc '[%']]]*0.01,0)</f>
        <v>0.20569999999999999</v>
      </c>
      <c r="G1337">
        <f>martianeum4[[#This Row],[stan_magazynu '[kg']]]+martianeum4[[#This Row],[ile_kg_materiału_z_ładunku]]</f>
        <v>37.192399999999921</v>
      </c>
      <c r="H1337">
        <f>IF(martianeum4[[#This Row],[stan_po_wydobyciu_z_ładunku]]&gt;=100,100,0)</f>
        <v>0</v>
      </c>
      <c r="I1337">
        <f>martianeum4[[#This Row],[stan_po_wydobyciu_z_ładunku]]-martianeum4[[#This Row],[ile_zabiera_na_orbite]]</f>
        <v>37.192399999999921</v>
      </c>
    </row>
    <row r="1338" spans="1:9" x14ac:dyDescent="0.25">
      <c r="A1338" s="1">
        <v>49977</v>
      </c>
      <c r="B1338">
        <f t="shared" si="20"/>
        <v>37.192399999999921</v>
      </c>
      <c r="C1338" t="s">
        <v>17</v>
      </c>
      <c r="D1338">
        <v>27.9</v>
      </c>
      <c r="E1338">
        <v>2.6</v>
      </c>
      <c r="F1338">
        <f>IF(martianeum4[[#This Row],[zawartosc '[%']]]&gt;=1,martianeum4[[#This Row],[masa '[kg']]]*martianeum4[[#This Row],[zawartosc '[%']]]*0.01,0)</f>
        <v>0.72539999999999993</v>
      </c>
      <c r="G1338">
        <f>martianeum4[[#This Row],[stan_magazynu '[kg']]]+martianeum4[[#This Row],[ile_kg_materiału_z_ładunku]]</f>
        <v>37.917799999999922</v>
      </c>
      <c r="H1338">
        <f>IF(martianeum4[[#This Row],[stan_po_wydobyciu_z_ładunku]]&gt;=100,100,0)</f>
        <v>0</v>
      </c>
      <c r="I1338">
        <f>martianeum4[[#This Row],[stan_po_wydobyciu_z_ładunku]]-martianeum4[[#This Row],[ile_zabiera_na_orbite]]</f>
        <v>37.917799999999922</v>
      </c>
    </row>
    <row r="1339" spans="1:9" x14ac:dyDescent="0.25">
      <c r="A1339" s="1">
        <v>49978</v>
      </c>
      <c r="B1339">
        <f t="shared" si="20"/>
        <v>37.917799999999922</v>
      </c>
      <c r="C1339" t="s">
        <v>18</v>
      </c>
      <c r="D1339">
        <v>19.8</v>
      </c>
      <c r="E1339">
        <v>0</v>
      </c>
      <c r="F1339">
        <f>IF(martianeum4[[#This Row],[zawartosc '[%']]]&gt;=1,martianeum4[[#This Row],[masa '[kg']]]*martianeum4[[#This Row],[zawartosc '[%']]]*0.01,0)</f>
        <v>0</v>
      </c>
      <c r="G1339">
        <f>martianeum4[[#This Row],[stan_magazynu '[kg']]]+martianeum4[[#This Row],[ile_kg_materiału_z_ładunku]]</f>
        <v>37.917799999999922</v>
      </c>
      <c r="H1339">
        <f>IF(martianeum4[[#This Row],[stan_po_wydobyciu_z_ładunku]]&gt;=100,100,0)</f>
        <v>0</v>
      </c>
      <c r="I1339">
        <f>martianeum4[[#This Row],[stan_po_wydobyciu_z_ładunku]]-martianeum4[[#This Row],[ile_zabiera_na_orbite]]</f>
        <v>37.917799999999922</v>
      </c>
    </row>
    <row r="1340" spans="1:9" x14ac:dyDescent="0.25">
      <c r="A1340" s="1">
        <v>49979</v>
      </c>
      <c r="B1340">
        <f t="shared" si="20"/>
        <v>37.917799999999922</v>
      </c>
      <c r="C1340" t="s">
        <v>11</v>
      </c>
      <c r="D1340">
        <v>16.7</v>
      </c>
      <c r="E1340">
        <v>3.5</v>
      </c>
      <c r="F1340">
        <f>IF(martianeum4[[#This Row],[zawartosc '[%']]]&gt;=1,martianeum4[[#This Row],[masa '[kg']]]*martianeum4[[#This Row],[zawartosc '[%']]]*0.01,0)</f>
        <v>0.58450000000000002</v>
      </c>
      <c r="G1340">
        <f>martianeum4[[#This Row],[stan_magazynu '[kg']]]+martianeum4[[#This Row],[ile_kg_materiału_z_ładunku]]</f>
        <v>38.50229999999992</v>
      </c>
      <c r="H1340">
        <f>IF(martianeum4[[#This Row],[stan_po_wydobyciu_z_ładunku]]&gt;=100,100,0)</f>
        <v>0</v>
      </c>
      <c r="I1340">
        <f>martianeum4[[#This Row],[stan_po_wydobyciu_z_ładunku]]-martianeum4[[#This Row],[ile_zabiera_na_orbite]]</f>
        <v>38.50229999999992</v>
      </c>
    </row>
    <row r="1341" spans="1:9" x14ac:dyDescent="0.25">
      <c r="A1341" s="1">
        <v>49980</v>
      </c>
      <c r="B1341">
        <f t="shared" si="20"/>
        <v>38.50229999999992</v>
      </c>
      <c r="C1341" t="s">
        <v>23</v>
      </c>
      <c r="D1341">
        <v>28.6</v>
      </c>
      <c r="E1341">
        <v>0</v>
      </c>
      <c r="F1341">
        <f>IF(martianeum4[[#This Row],[zawartosc '[%']]]&gt;=1,martianeum4[[#This Row],[masa '[kg']]]*martianeum4[[#This Row],[zawartosc '[%']]]*0.01,0)</f>
        <v>0</v>
      </c>
      <c r="G1341">
        <f>martianeum4[[#This Row],[stan_magazynu '[kg']]]+martianeum4[[#This Row],[ile_kg_materiału_z_ładunku]]</f>
        <v>38.50229999999992</v>
      </c>
      <c r="H1341">
        <f>IF(martianeum4[[#This Row],[stan_po_wydobyciu_z_ładunku]]&gt;=100,100,0)</f>
        <v>0</v>
      </c>
      <c r="I1341">
        <f>martianeum4[[#This Row],[stan_po_wydobyciu_z_ładunku]]-martianeum4[[#This Row],[ile_zabiera_na_orbite]]</f>
        <v>38.50229999999992</v>
      </c>
    </row>
    <row r="1342" spans="1:9" x14ac:dyDescent="0.25">
      <c r="A1342" s="1">
        <v>49981</v>
      </c>
      <c r="B1342">
        <f t="shared" si="20"/>
        <v>38.50229999999992</v>
      </c>
      <c r="C1342" t="s">
        <v>10</v>
      </c>
      <c r="D1342">
        <v>10.8</v>
      </c>
      <c r="E1342">
        <v>32.9</v>
      </c>
      <c r="F1342">
        <f>IF(martianeum4[[#This Row],[zawartosc '[%']]]&gt;=1,martianeum4[[#This Row],[masa '[kg']]]*martianeum4[[#This Row],[zawartosc '[%']]]*0.01,0)</f>
        <v>3.5531999999999999</v>
      </c>
      <c r="G1342">
        <f>martianeum4[[#This Row],[stan_magazynu '[kg']]]+martianeum4[[#This Row],[ile_kg_materiału_z_ładunku]]</f>
        <v>42.055499999999917</v>
      </c>
      <c r="H1342">
        <f>IF(martianeum4[[#This Row],[stan_po_wydobyciu_z_ładunku]]&gt;=100,100,0)</f>
        <v>0</v>
      </c>
      <c r="I1342">
        <f>martianeum4[[#This Row],[stan_po_wydobyciu_z_ładunku]]-martianeum4[[#This Row],[ile_zabiera_na_orbite]]</f>
        <v>42.055499999999917</v>
      </c>
    </row>
    <row r="1343" spans="1:9" x14ac:dyDescent="0.25">
      <c r="A1343" s="1">
        <v>49982</v>
      </c>
      <c r="B1343">
        <f t="shared" si="20"/>
        <v>42.055499999999917</v>
      </c>
      <c r="C1343" t="s">
        <v>18</v>
      </c>
      <c r="D1343">
        <v>12.8</v>
      </c>
      <c r="E1343">
        <v>0</v>
      </c>
      <c r="F1343">
        <f>IF(martianeum4[[#This Row],[zawartosc '[%']]]&gt;=1,martianeum4[[#This Row],[masa '[kg']]]*martianeum4[[#This Row],[zawartosc '[%']]]*0.01,0)</f>
        <v>0</v>
      </c>
      <c r="G1343">
        <f>martianeum4[[#This Row],[stan_magazynu '[kg']]]+martianeum4[[#This Row],[ile_kg_materiału_z_ładunku]]</f>
        <v>42.055499999999917</v>
      </c>
      <c r="H1343">
        <f>IF(martianeum4[[#This Row],[stan_po_wydobyciu_z_ładunku]]&gt;=100,100,0)</f>
        <v>0</v>
      </c>
      <c r="I1343">
        <f>martianeum4[[#This Row],[stan_po_wydobyciu_z_ładunku]]-martianeum4[[#This Row],[ile_zabiera_na_orbite]]</f>
        <v>42.055499999999917</v>
      </c>
    </row>
    <row r="1344" spans="1:9" x14ac:dyDescent="0.25">
      <c r="A1344" s="1">
        <v>49983</v>
      </c>
      <c r="B1344">
        <f t="shared" si="20"/>
        <v>42.055499999999917</v>
      </c>
      <c r="C1344" t="s">
        <v>26</v>
      </c>
      <c r="D1344">
        <v>17.600000000000001</v>
      </c>
      <c r="E1344">
        <v>0</v>
      </c>
      <c r="F1344">
        <f>IF(martianeum4[[#This Row],[zawartosc '[%']]]&gt;=1,martianeum4[[#This Row],[masa '[kg']]]*martianeum4[[#This Row],[zawartosc '[%']]]*0.01,0)</f>
        <v>0</v>
      </c>
      <c r="G1344">
        <f>martianeum4[[#This Row],[stan_magazynu '[kg']]]+martianeum4[[#This Row],[ile_kg_materiału_z_ładunku]]</f>
        <v>42.055499999999917</v>
      </c>
      <c r="H1344">
        <f>IF(martianeum4[[#This Row],[stan_po_wydobyciu_z_ładunku]]&gt;=100,100,0)</f>
        <v>0</v>
      </c>
      <c r="I1344">
        <f>martianeum4[[#This Row],[stan_po_wydobyciu_z_ładunku]]-martianeum4[[#This Row],[ile_zabiera_na_orbite]]</f>
        <v>42.055499999999917</v>
      </c>
    </row>
    <row r="1345" spans="1:9" x14ac:dyDescent="0.25">
      <c r="A1345" s="1">
        <v>49984</v>
      </c>
      <c r="B1345">
        <f t="shared" si="20"/>
        <v>42.055499999999917</v>
      </c>
      <c r="C1345" t="s">
        <v>22</v>
      </c>
      <c r="D1345">
        <v>24.1</v>
      </c>
      <c r="E1345">
        <v>0</v>
      </c>
      <c r="F1345">
        <f>IF(martianeum4[[#This Row],[zawartosc '[%']]]&gt;=1,martianeum4[[#This Row],[masa '[kg']]]*martianeum4[[#This Row],[zawartosc '[%']]]*0.01,0)</f>
        <v>0</v>
      </c>
      <c r="G1345">
        <f>martianeum4[[#This Row],[stan_magazynu '[kg']]]+martianeum4[[#This Row],[ile_kg_materiału_z_ładunku]]</f>
        <v>42.055499999999917</v>
      </c>
      <c r="H1345">
        <f>IF(martianeum4[[#This Row],[stan_po_wydobyciu_z_ładunku]]&gt;=100,100,0)</f>
        <v>0</v>
      </c>
      <c r="I1345">
        <f>martianeum4[[#This Row],[stan_po_wydobyciu_z_ładunku]]-martianeum4[[#This Row],[ile_zabiera_na_orbite]]</f>
        <v>42.055499999999917</v>
      </c>
    </row>
    <row r="1346" spans="1:9" x14ac:dyDescent="0.25">
      <c r="A1346" s="1">
        <v>49985</v>
      </c>
      <c r="B1346">
        <f t="shared" si="20"/>
        <v>42.055499999999917</v>
      </c>
      <c r="C1346" t="s">
        <v>11</v>
      </c>
      <c r="D1346">
        <v>11.4</v>
      </c>
      <c r="E1346">
        <v>18.2</v>
      </c>
      <c r="F1346">
        <f>IF(martianeum4[[#This Row],[zawartosc '[%']]]&gt;=1,martianeum4[[#This Row],[masa '[kg']]]*martianeum4[[#This Row],[zawartosc '[%']]]*0.01,0)</f>
        <v>2.0747999999999998</v>
      </c>
      <c r="G1346">
        <f>martianeum4[[#This Row],[stan_magazynu '[kg']]]+martianeum4[[#This Row],[ile_kg_materiału_z_ładunku]]</f>
        <v>44.13029999999992</v>
      </c>
      <c r="H1346">
        <f>IF(martianeum4[[#This Row],[stan_po_wydobyciu_z_ładunku]]&gt;=100,100,0)</f>
        <v>0</v>
      </c>
      <c r="I1346">
        <f>martianeum4[[#This Row],[stan_po_wydobyciu_z_ładunku]]-martianeum4[[#This Row],[ile_zabiera_na_orbite]]</f>
        <v>44.13029999999992</v>
      </c>
    </row>
    <row r="1347" spans="1:9" x14ac:dyDescent="0.25">
      <c r="A1347" s="1">
        <v>49986</v>
      </c>
      <c r="B1347">
        <f t="shared" si="20"/>
        <v>44.13029999999992</v>
      </c>
      <c r="C1347" t="s">
        <v>9</v>
      </c>
      <c r="D1347">
        <v>21.9</v>
      </c>
      <c r="E1347">
        <v>5.4</v>
      </c>
      <c r="F1347">
        <f>IF(martianeum4[[#This Row],[zawartosc '[%']]]&gt;=1,martianeum4[[#This Row],[masa '[kg']]]*martianeum4[[#This Row],[zawartosc '[%']]]*0.01,0)</f>
        <v>1.1826000000000001</v>
      </c>
      <c r="G1347">
        <f>martianeum4[[#This Row],[stan_magazynu '[kg']]]+martianeum4[[#This Row],[ile_kg_materiału_z_ładunku]]</f>
        <v>45.312899999999921</v>
      </c>
      <c r="H1347">
        <f>IF(martianeum4[[#This Row],[stan_po_wydobyciu_z_ładunku]]&gt;=100,100,0)</f>
        <v>0</v>
      </c>
      <c r="I1347">
        <f>martianeum4[[#This Row],[stan_po_wydobyciu_z_ładunku]]-martianeum4[[#This Row],[ile_zabiera_na_orbite]]</f>
        <v>45.312899999999921</v>
      </c>
    </row>
    <row r="1348" spans="1:9" x14ac:dyDescent="0.25">
      <c r="A1348" s="1">
        <v>49987</v>
      </c>
      <c r="B1348">
        <f t="shared" ref="B1348:B1411" si="21">I1347</f>
        <v>45.312899999999921</v>
      </c>
      <c r="C1348" t="s">
        <v>26</v>
      </c>
      <c r="D1348">
        <v>16.8</v>
      </c>
      <c r="E1348">
        <v>1.6</v>
      </c>
      <c r="F1348">
        <f>IF(martianeum4[[#This Row],[zawartosc '[%']]]&gt;=1,martianeum4[[#This Row],[masa '[kg']]]*martianeum4[[#This Row],[zawartosc '[%']]]*0.01,0)</f>
        <v>0.26880000000000004</v>
      </c>
      <c r="G1348">
        <f>martianeum4[[#This Row],[stan_magazynu '[kg']]]+martianeum4[[#This Row],[ile_kg_materiału_z_ładunku]]</f>
        <v>45.58169999999992</v>
      </c>
      <c r="H1348">
        <f>IF(martianeum4[[#This Row],[stan_po_wydobyciu_z_ładunku]]&gt;=100,100,0)</f>
        <v>0</v>
      </c>
      <c r="I1348">
        <f>martianeum4[[#This Row],[stan_po_wydobyciu_z_ładunku]]-martianeum4[[#This Row],[ile_zabiera_na_orbite]]</f>
        <v>45.58169999999992</v>
      </c>
    </row>
    <row r="1349" spans="1:9" x14ac:dyDescent="0.25">
      <c r="A1349" s="1">
        <v>49988</v>
      </c>
      <c r="B1349">
        <f t="shared" si="21"/>
        <v>45.58169999999992</v>
      </c>
      <c r="C1349" t="s">
        <v>6</v>
      </c>
      <c r="D1349">
        <v>26</v>
      </c>
      <c r="E1349">
        <v>0</v>
      </c>
      <c r="F1349">
        <f>IF(martianeum4[[#This Row],[zawartosc '[%']]]&gt;=1,martianeum4[[#This Row],[masa '[kg']]]*martianeum4[[#This Row],[zawartosc '[%']]]*0.01,0)</f>
        <v>0</v>
      </c>
      <c r="G1349">
        <f>martianeum4[[#This Row],[stan_magazynu '[kg']]]+martianeum4[[#This Row],[ile_kg_materiału_z_ładunku]]</f>
        <v>45.58169999999992</v>
      </c>
      <c r="H1349">
        <f>IF(martianeum4[[#This Row],[stan_po_wydobyciu_z_ładunku]]&gt;=100,100,0)</f>
        <v>0</v>
      </c>
      <c r="I1349">
        <f>martianeum4[[#This Row],[stan_po_wydobyciu_z_ładunku]]-martianeum4[[#This Row],[ile_zabiera_na_orbite]]</f>
        <v>45.58169999999992</v>
      </c>
    </row>
    <row r="1350" spans="1:9" x14ac:dyDescent="0.25">
      <c r="A1350" s="1">
        <v>49989</v>
      </c>
      <c r="B1350">
        <f t="shared" si="21"/>
        <v>45.58169999999992</v>
      </c>
      <c r="C1350" t="s">
        <v>11</v>
      </c>
      <c r="D1350">
        <v>20.2</v>
      </c>
      <c r="E1350">
        <v>10</v>
      </c>
      <c r="F1350">
        <f>IF(martianeum4[[#This Row],[zawartosc '[%']]]&gt;=1,martianeum4[[#This Row],[masa '[kg']]]*martianeum4[[#This Row],[zawartosc '[%']]]*0.01,0)</f>
        <v>2.02</v>
      </c>
      <c r="G1350">
        <f>martianeum4[[#This Row],[stan_magazynu '[kg']]]+martianeum4[[#This Row],[ile_kg_materiału_z_ładunku]]</f>
        <v>47.601699999999923</v>
      </c>
      <c r="H1350">
        <f>IF(martianeum4[[#This Row],[stan_po_wydobyciu_z_ładunku]]&gt;=100,100,0)</f>
        <v>0</v>
      </c>
      <c r="I1350">
        <f>martianeum4[[#This Row],[stan_po_wydobyciu_z_ładunku]]-martianeum4[[#This Row],[ile_zabiera_na_orbite]]</f>
        <v>47.601699999999923</v>
      </c>
    </row>
    <row r="1351" spans="1:9" x14ac:dyDescent="0.25">
      <c r="A1351" s="1">
        <v>49990</v>
      </c>
      <c r="B1351">
        <f t="shared" si="21"/>
        <v>47.601699999999923</v>
      </c>
      <c r="C1351" t="s">
        <v>19</v>
      </c>
      <c r="D1351">
        <v>20.3</v>
      </c>
      <c r="E1351">
        <v>37.799999999999997</v>
      </c>
      <c r="F1351">
        <f>IF(martianeum4[[#This Row],[zawartosc '[%']]]&gt;=1,martianeum4[[#This Row],[masa '[kg']]]*martianeum4[[#This Row],[zawartosc '[%']]]*0.01,0)</f>
        <v>7.6733999999999991</v>
      </c>
      <c r="G1351">
        <f>martianeum4[[#This Row],[stan_magazynu '[kg']]]+martianeum4[[#This Row],[ile_kg_materiału_z_ładunku]]</f>
        <v>55.275099999999924</v>
      </c>
      <c r="H1351">
        <f>IF(martianeum4[[#This Row],[stan_po_wydobyciu_z_ładunku]]&gt;=100,100,0)</f>
        <v>0</v>
      </c>
      <c r="I1351">
        <f>martianeum4[[#This Row],[stan_po_wydobyciu_z_ładunku]]-martianeum4[[#This Row],[ile_zabiera_na_orbite]]</f>
        <v>55.275099999999924</v>
      </c>
    </row>
    <row r="1352" spans="1:9" x14ac:dyDescent="0.25">
      <c r="A1352" s="1">
        <v>49991</v>
      </c>
      <c r="B1352">
        <f t="shared" si="21"/>
        <v>55.275099999999924</v>
      </c>
      <c r="C1352" t="s">
        <v>7</v>
      </c>
      <c r="D1352">
        <v>27.5</v>
      </c>
      <c r="E1352">
        <v>20.8</v>
      </c>
      <c r="F1352">
        <f>IF(martianeum4[[#This Row],[zawartosc '[%']]]&gt;=1,martianeum4[[#This Row],[masa '[kg']]]*martianeum4[[#This Row],[zawartosc '[%']]]*0.01,0)</f>
        <v>5.72</v>
      </c>
      <c r="G1352">
        <f>martianeum4[[#This Row],[stan_magazynu '[kg']]]+martianeum4[[#This Row],[ile_kg_materiału_z_ładunku]]</f>
        <v>60.995099999999923</v>
      </c>
      <c r="H1352">
        <f>IF(martianeum4[[#This Row],[stan_po_wydobyciu_z_ładunku]]&gt;=100,100,0)</f>
        <v>0</v>
      </c>
      <c r="I1352">
        <f>martianeum4[[#This Row],[stan_po_wydobyciu_z_ładunku]]-martianeum4[[#This Row],[ile_zabiera_na_orbite]]</f>
        <v>60.995099999999923</v>
      </c>
    </row>
    <row r="1353" spans="1:9" x14ac:dyDescent="0.25">
      <c r="A1353" s="1">
        <v>49992</v>
      </c>
      <c r="B1353">
        <f t="shared" si="21"/>
        <v>60.995099999999923</v>
      </c>
      <c r="C1353" t="s">
        <v>19</v>
      </c>
      <c r="D1353">
        <v>24.2</v>
      </c>
      <c r="E1353">
        <v>2.9</v>
      </c>
      <c r="F1353">
        <f>IF(martianeum4[[#This Row],[zawartosc '[%']]]&gt;=1,martianeum4[[#This Row],[masa '[kg']]]*martianeum4[[#This Row],[zawartosc '[%']]]*0.01,0)</f>
        <v>0.70179999999999998</v>
      </c>
      <c r="G1353">
        <f>martianeum4[[#This Row],[stan_magazynu '[kg']]]+martianeum4[[#This Row],[ile_kg_materiału_z_ładunku]]</f>
        <v>61.696899999999921</v>
      </c>
      <c r="H1353">
        <f>IF(martianeum4[[#This Row],[stan_po_wydobyciu_z_ładunku]]&gt;=100,100,0)</f>
        <v>0</v>
      </c>
      <c r="I1353">
        <f>martianeum4[[#This Row],[stan_po_wydobyciu_z_ładunku]]-martianeum4[[#This Row],[ile_zabiera_na_orbite]]</f>
        <v>61.696899999999921</v>
      </c>
    </row>
    <row r="1354" spans="1:9" x14ac:dyDescent="0.25">
      <c r="A1354" s="1">
        <v>49993</v>
      </c>
      <c r="B1354">
        <f t="shared" si="21"/>
        <v>61.696899999999921</v>
      </c>
      <c r="C1354" t="s">
        <v>11</v>
      </c>
      <c r="D1354">
        <v>10.7</v>
      </c>
      <c r="E1354">
        <v>14.3</v>
      </c>
      <c r="F1354">
        <f>IF(martianeum4[[#This Row],[zawartosc '[%']]]&gt;=1,martianeum4[[#This Row],[masa '[kg']]]*martianeum4[[#This Row],[zawartosc '[%']]]*0.01,0)</f>
        <v>1.5301</v>
      </c>
      <c r="G1354">
        <f>martianeum4[[#This Row],[stan_magazynu '[kg']]]+martianeum4[[#This Row],[ile_kg_materiału_z_ładunku]]</f>
        <v>63.226999999999919</v>
      </c>
      <c r="H1354">
        <f>IF(martianeum4[[#This Row],[stan_po_wydobyciu_z_ładunku]]&gt;=100,100,0)</f>
        <v>0</v>
      </c>
      <c r="I1354">
        <f>martianeum4[[#This Row],[stan_po_wydobyciu_z_ładunku]]-martianeum4[[#This Row],[ile_zabiera_na_orbite]]</f>
        <v>63.226999999999919</v>
      </c>
    </row>
    <row r="1355" spans="1:9" x14ac:dyDescent="0.25">
      <c r="A1355" s="1">
        <v>49994</v>
      </c>
      <c r="B1355">
        <f t="shared" si="21"/>
        <v>63.226999999999919</v>
      </c>
      <c r="C1355" t="s">
        <v>19</v>
      </c>
      <c r="D1355">
        <v>17.3</v>
      </c>
      <c r="E1355">
        <v>0</v>
      </c>
      <c r="F1355">
        <f>IF(martianeum4[[#This Row],[zawartosc '[%']]]&gt;=1,martianeum4[[#This Row],[masa '[kg']]]*martianeum4[[#This Row],[zawartosc '[%']]]*0.01,0)</f>
        <v>0</v>
      </c>
      <c r="G1355">
        <f>martianeum4[[#This Row],[stan_magazynu '[kg']]]+martianeum4[[#This Row],[ile_kg_materiału_z_ładunku]]</f>
        <v>63.226999999999919</v>
      </c>
      <c r="H1355">
        <f>IF(martianeum4[[#This Row],[stan_po_wydobyciu_z_ładunku]]&gt;=100,100,0)</f>
        <v>0</v>
      </c>
      <c r="I1355">
        <f>martianeum4[[#This Row],[stan_po_wydobyciu_z_ładunku]]-martianeum4[[#This Row],[ile_zabiera_na_orbite]]</f>
        <v>63.226999999999919</v>
      </c>
    </row>
    <row r="1356" spans="1:9" x14ac:dyDescent="0.25">
      <c r="A1356" s="1">
        <v>49995</v>
      </c>
      <c r="B1356">
        <f t="shared" si="21"/>
        <v>63.226999999999919</v>
      </c>
      <c r="C1356" t="s">
        <v>11</v>
      </c>
      <c r="D1356">
        <v>13.5</v>
      </c>
      <c r="E1356">
        <v>21.1</v>
      </c>
      <c r="F1356">
        <f>IF(martianeum4[[#This Row],[zawartosc '[%']]]&gt;=1,martianeum4[[#This Row],[masa '[kg']]]*martianeum4[[#This Row],[zawartosc '[%']]]*0.01,0)</f>
        <v>2.8485000000000005</v>
      </c>
      <c r="G1356">
        <f>martianeum4[[#This Row],[stan_magazynu '[kg']]]+martianeum4[[#This Row],[ile_kg_materiału_z_ładunku]]</f>
        <v>66.07549999999992</v>
      </c>
      <c r="H1356">
        <f>IF(martianeum4[[#This Row],[stan_po_wydobyciu_z_ładunku]]&gt;=100,100,0)</f>
        <v>0</v>
      </c>
      <c r="I1356">
        <f>martianeum4[[#This Row],[stan_po_wydobyciu_z_ładunku]]-martianeum4[[#This Row],[ile_zabiera_na_orbite]]</f>
        <v>66.07549999999992</v>
      </c>
    </row>
    <row r="1357" spans="1:9" x14ac:dyDescent="0.25">
      <c r="A1357" s="1">
        <v>49996</v>
      </c>
      <c r="B1357">
        <f t="shared" si="21"/>
        <v>66.07549999999992</v>
      </c>
      <c r="C1357" t="s">
        <v>6</v>
      </c>
      <c r="D1357">
        <v>13.6</v>
      </c>
      <c r="E1357">
        <v>6</v>
      </c>
      <c r="F1357">
        <f>IF(martianeum4[[#This Row],[zawartosc '[%']]]&gt;=1,martianeum4[[#This Row],[masa '[kg']]]*martianeum4[[#This Row],[zawartosc '[%']]]*0.01,0)</f>
        <v>0.81599999999999995</v>
      </c>
      <c r="G1357">
        <f>martianeum4[[#This Row],[stan_magazynu '[kg']]]+martianeum4[[#This Row],[ile_kg_materiału_z_ładunku]]</f>
        <v>66.891499999999922</v>
      </c>
      <c r="H1357">
        <f>IF(martianeum4[[#This Row],[stan_po_wydobyciu_z_ładunku]]&gt;=100,100,0)</f>
        <v>0</v>
      </c>
      <c r="I1357">
        <f>martianeum4[[#This Row],[stan_po_wydobyciu_z_ładunku]]-martianeum4[[#This Row],[ile_zabiera_na_orbite]]</f>
        <v>66.891499999999922</v>
      </c>
    </row>
    <row r="1358" spans="1:9" x14ac:dyDescent="0.25">
      <c r="A1358" s="1">
        <v>49997</v>
      </c>
      <c r="B1358">
        <f t="shared" si="21"/>
        <v>66.891499999999922</v>
      </c>
      <c r="C1358" t="s">
        <v>5</v>
      </c>
      <c r="D1358">
        <v>19.899999999999999</v>
      </c>
      <c r="E1358">
        <v>0</v>
      </c>
      <c r="F1358">
        <f>IF(martianeum4[[#This Row],[zawartosc '[%']]]&gt;=1,martianeum4[[#This Row],[masa '[kg']]]*martianeum4[[#This Row],[zawartosc '[%']]]*0.01,0)</f>
        <v>0</v>
      </c>
      <c r="G1358">
        <f>martianeum4[[#This Row],[stan_magazynu '[kg']]]+martianeum4[[#This Row],[ile_kg_materiału_z_ładunku]]</f>
        <v>66.891499999999922</v>
      </c>
      <c r="H1358">
        <f>IF(martianeum4[[#This Row],[stan_po_wydobyciu_z_ładunku]]&gt;=100,100,0)</f>
        <v>0</v>
      </c>
      <c r="I1358">
        <f>martianeum4[[#This Row],[stan_po_wydobyciu_z_ładunku]]-martianeum4[[#This Row],[ile_zabiera_na_orbite]]</f>
        <v>66.891499999999922</v>
      </c>
    </row>
    <row r="1359" spans="1:9" x14ac:dyDescent="0.25">
      <c r="A1359" s="1">
        <v>49998</v>
      </c>
      <c r="B1359">
        <f t="shared" si="21"/>
        <v>66.891499999999922</v>
      </c>
      <c r="C1359" t="s">
        <v>18</v>
      </c>
      <c r="D1359">
        <v>13.1</v>
      </c>
      <c r="E1359">
        <v>10.199999999999999</v>
      </c>
      <c r="F1359">
        <f>IF(martianeum4[[#This Row],[zawartosc '[%']]]&gt;=1,martianeum4[[#This Row],[masa '[kg']]]*martianeum4[[#This Row],[zawartosc '[%']]]*0.01,0)</f>
        <v>1.3361999999999998</v>
      </c>
      <c r="G1359">
        <f>martianeum4[[#This Row],[stan_magazynu '[kg']]]+martianeum4[[#This Row],[ile_kg_materiału_z_ładunku]]</f>
        <v>68.227699999999928</v>
      </c>
      <c r="H1359">
        <f>IF(martianeum4[[#This Row],[stan_po_wydobyciu_z_ładunku]]&gt;=100,100,0)</f>
        <v>0</v>
      </c>
      <c r="I1359">
        <f>martianeum4[[#This Row],[stan_po_wydobyciu_z_ładunku]]-martianeum4[[#This Row],[ile_zabiera_na_orbite]]</f>
        <v>68.227699999999928</v>
      </c>
    </row>
    <row r="1360" spans="1:9" x14ac:dyDescent="0.25">
      <c r="A1360" s="1">
        <v>49999</v>
      </c>
      <c r="B1360">
        <f t="shared" si="21"/>
        <v>68.227699999999928</v>
      </c>
      <c r="C1360" t="s">
        <v>21</v>
      </c>
      <c r="D1360">
        <v>29.8</v>
      </c>
      <c r="E1360">
        <v>1.9</v>
      </c>
      <c r="F1360">
        <f>IF(martianeum4[[#This Row],[zawartosc '[%']]]&gt;=1,martianeum4[[#This Row],[masa '[kg']]]*martianeum4[[#This Row],[zawartosc '[%']]]*0.01,0)</f>
        <v>0.56620000000000004</v>
      </c>
      <c r="G1360">
        <f>martianeum4[[#This Row],[stan_magazynu '[kg']]]+martianeum4[[#This Row],[ile_kg_materiału_z_ładunku]]</f>
        <v>68.793899999999923</v>
      </c>
      <c r="H1360">
        <f>IF(martianeum4[[#This Row],[stan_po_wydobyciu_z_ładunku]]&gt;=100,100,0)</f>
        <v>0</v>
      </c>
      <c r="I1360">
        <f>martianeum4[[#This Row],[stan_po_wydobyciu_z_ładunku]]-martianeum4[[#This Row],[ile_zabiera_na_orbite]]</f>
        <v>68.793899999999923</v>
      </c>
    </row>
    <row r="1361" spans="1:9" x14ac:dyDescent="0.25">
      <c r="A1361" s="1">
        <v>50000</v>
      </c>
      <c r="B1361">
        <f t="shared" si="21"/>
        <v>68.793899999999923</v>
      </c>
      <c r="C1361" t="s">
        <v>28</v>
      </c>
      <c r="D1361">
        <v>23.7</v>
      </c>
      <c r="E1361">
        <v>0.3</v>
      </c>
      <c r="F1361">
        <f>IF(martianeum4[[#This Row],[zawartosc '[%']]]&gt;=1,martianeum4[[#This Row],[masa '[kg']]]*martianeum4[[#This Row],[zawartosc '[%']]]*0.01,0)</f>
        <v>0</v>
      </c>
      <c r="G1361">
        <f>martianeum4[[#This Row],[stan_magazynu '[kg']]]+martianeum4[[#This Row],[ile_kg_materiału_z_ładunku]]</f>
        <v>68.793899999999923</v>
      </c>
      <c r="H1361">
        <f>IF(martianeum4[[#This Row],[stan_po_wydobyciu_z_ładunku]]&gt;=100,100,0)</f>
        <v>0</v>
      </c>
      <c r="I1361">
        <f>martianeum4[[#This Row],[stan_po_wydobyciu_z_ładunku]]-martianeum4[[#This Row],[ile_zabiera_na_orbite]]</f>
        <v>68.793899999999923</v>
      </c>
    </row>
    <row r="1362" spans="1:9" x14ac:dyDescent="0.25">
      <c r="A1362" s="1">
        <v>50001</v>
      </c>
      <c r="B1362">
        <f t="shared" si="21"/>
        <v>68.793899999999923</v>
      </c>
      <c r="C1362" t="s">
        <v>19</v>
      </c>
      <c r="D1362">
        <v>14</v>
      </c>
      <c r="E1362">
        <v>0</v>
      </c>
      <c r="F1362">
        <f>IF(martianeum4[[#This Row],[zawartosc '[%']]]&gt;=1,martianeum4[[#This Row],[masa '[kg']]]*martianeum4[[#This Row],[zawartosc '[%']]]*0.01,0)</f>
        <v>0</v>
      </c>
      <c r="G1362">
        <f>martianeum4[[#This Row],[stan_magazynu '[kg']]]+martianeum4[[#This Row],[ile_kg_materiału_z_ładunku]]</f>
        <v>68.793899999999923</v>
      </c>
      <c r="H1362">
        <f>IF(martianeum4[[#This Row],[stan_po_wydobyciu_z_ładunku]]&gt;=100,100,0)</f>
        <v>0</v>
      </c>
      <c r="I1362">
        <f>martianeum4[[#This Row],[stan_po_wydobyciu_z_ładunku]]-martianeum4[[#This Row],[ile_zabiera_na_orbite]]</f>
        <v>68.793899999999923</v>
      </c>
    </row>
    <row r="1363" spans="1:9" x14ac:dyDescent="0.25">
      <c r="A1363" s="1">
        <v>50002</v>
      </c>
      <c r="B1363">
        <f t="shared" si="21"/>
        <v>68.793899999999923</v>
      </c>
      <c r="C1363" t="s">
        <v>30</v>
      </c>
      <c r="D1363">
        <v>19</v>
      </c>
      <c r="E1363">
        <v>0.5</v>
      </c>
      <c r="F1363">
        <f>IF(martianeum4[[#This Row],[zawartosc '[%']]]&gt;=1,martianeum4[[#This Row],[masa '[kg']]]*martianeum4[[#This Row],[zawartosc '[%']]]*0.01,0)</f>
        <v>0</v>
      </c>
      <c r="G1363">
        <f>martianeum4[[#This Row],[stan_magazynu '[kg']]]+martianeum4[[#This Row],[ile_kg_materiału_z_ładunku]]</f>
        <v>68.793899999999923</v>
      </c>
      <c r="H1363">
        <f>IF(martianeum4[[#This Row],[stan_po_wydobyciu_z_ładunku]]&gt;=100,100,0)</f>
        <v>0</v>
      </c>
      <c r="I1363">
        <f>martianeum4[[#This Row],[stan_po_wydobyciu_z_ładunku]]-martianeum4[[#This Row],[ile_zabiera_na_orbite]]</f>
        <v>68.793899999999923</v>
      </c>
    </row>
    <row r="1364" spans="1:9" x14ac:dyDescent="0.25">
      <c r="A1364" s="1">
        <v>50003</v>
      </c>
      <c r="B1364">
        <f t="shared" si="21"/>
        <v>68.793899999999923</v>
      </c>
      <c r="C1364" t="s">
        <v>32</v>
      </c>
      <c r="D1364">
        <v>23.9</v>
      </c>
      <c r="E1364">
        <v>0.5</v>
      </c>
      <c r="F1364">
        <f>IF(martianeum4[[#This Row],[zawartosc '[%']]]&gt;=1,martianeum4[[#This Row],[masa '[kg']]]*martianeum4[[#This Row],[zawartosc '[%']]]*0.01,0)</f>
        <v>0</v>
      </c>
      <c r="G1364">
        <f>martianeum4[[#This Row],[stan_magazynu '[kg']]]+martianeum4[[#This Row],[ile_kg_materiału_z_ładunku]]</f>
        <v>68.793899999999923</v>
      </c>
      <c r="H1364">
        <f>IF(martianeum4[[#This Row],[stan_po_wydobyciu_z_ładunku]]&gt;=100,100,0)</f>
        <v>0</v>
      </c>
      <c r="I1364">
        <f>martianeum4[[#This Row],[stan_po_wydobyciu_z_ładunku]]-martianeum4[[#This Row],[ile_zabiera_na_orbite]]</f>
        <v>68.793899999999923</v>
      </c>
    </row>
    <row r="1365" spans="1:9" x14ac:dyDescent="0.25">
      <c r="A1365" s="1">
        <v>50004</v>
      </c>
      <c r="B1365">
        <f t="shared" si="21"/>
        <v>68.793899999999923</v>
      </c>
      <c r="C1365" t="s">
        <v>19</v>
      </c>
      <c r="D1365">
        <v>12.8</v>
      </c>
      <c r="E1365">
        <v>26.7</v>
      </c>
      <c r="F1365">
        <f>IF(martianeum4[[#This Row],[zawartosc '[%']]]&gt;=1,martianeum4[[#This Row],[masa '[kg']]]*martianeum4[[#This Row],[zawartosc '[%']]]*0.01,0)</f>
        <v>3.4176000000000002</v>
      </c>
      <c r="G1365">
        <f>martianeum4[[#This Row],[stan_magazynu '[kg']]]+martianeum4[[#This Row],[ile_kg_materiału_z_ładunku]]</f>
        <v>72.211499999999916</v>
      </c>
      <c r="H1365">
        <f>IF(martianeum4[[#This Row],[stan_po_wydobyciu_z_ładunku]]&gt;=100,100,0)</f>
        <v>0</v>
      </c>
      <c r="I1365">
        <f>martianeum4[[#This Row],[stan_po_wydobyciu_z_ładunku]]-martianeum4[[#This Row],[ile_zabiera_na_orbite]]</f>
        <v>72.211499999999916</v>
      </c>
    </row>
    <row r="1366" spans="1:9" x14ac:dyDescent="0.25">
      <c r="A1366" s="1">
        <v>50005</v>
      </c>
      <c r="B1366">
        <f t="shared" si="21"/>
        <v>72.211499999999916</v>
      </c>
      <c r="C1366" t="s">
        <v>7</v>
      </c>
      <c r="D1366">
        <v>26.9</v>
      </c>
      <c r="E1366">
        <v>4.5</v>
      </c>
      <c r="F1366">
        <f>IF(martianeum4[[#This Row],[zawartosc '[%']]]&gt;=1,martianeum4[[#This Row],[masa '[kg']]]*martianeum4[[#This Row],[zawartosc '[%']]]*0.01,0)</f>
        <v>1.2104999999999999</v>
      </c>
      <c r="G1366">
        <f>martianeum4[[#This Row],[stan_magazynu '[kg']]]+martianeum4[[#This Row],[ile_kg_materiału_z_ładunku]]</f>
        <v>73.421999999999912</v>
      </c>
      <c r="H1366">
        <f>IF(martianeum4[[#This Row],[stan_po_wydobyciu_z_ładunku]]&gt;=100,100,0)</f>
        <v>0</v>
      </c>
      <c r="I1366">
        <f>martianeum4[[#This Row],[stan_po_wydobyciu_z_ładunku]]-martianeum4[[#This Row],[ile_zabiera_na_orbite]]</f>
        <v>73.421999999999912</v>
      </c>
    </row>
    <row r="1367" spans="1:9" x14ac:dyDescent="0.25">
      <c r="A1367" s="1">
        <v>50006</v>
      </c>
      <c r="B1367">
        <f t="shared" si="21"/>
        <v>73.421999999999912</v>
      </c>
      <c r="C1367" t="s">
        <v>26</v>
      </c>
      <c r="D1367">
        <v>10.6</v>
      </c>
      <c r="E1367">
        <v>0</v>
      </c>
      <c r="F1367">
        <f>IF(martianeum4[[#This Row],[zawartosc '[%']]]&gt;=1,martianeum4[[#This Row],[masa '[kg']]]*martianeum4[[#This Row],[zawartosc '[%']]]*0.01,0)</f>
        <v>0</v>
      </c>
      <c r="G1367">
        <f>martianeum4[[#This Row],[stan_magazynu '[kg']]]+martianeum4[[#This Row],[ile_kg_materiału_z_ładunku]]</f>
        <v>73.421999999999912</v>
      </c>
      <c r="H1367">
        <f>IF(martianeum4[[#This Row],[stan_po_wydobyciu_z_ładunku]]&gt;=100,100,0)</f>
        <v>0</v>
      </c>
      <c r="I1367">
        <f>martianeum4[[#This Row],[stan_po_wydobyciu_z_ładunku]]-martianeum4[[#This Row],[ile_zabiera_na_orbite]]</f>
        <v>73.421999999999912</v>
      </c>
    </row>
    <row r="1368" spans="1:9" x14ac:dyDescent="0.25">
      <c r="A1368" s="1">
        <v>50007</v>
      </c>
      <c r="B1368">
        <f t="shared" si="21"/>
        <v>73.421999999999912</v>
      </c>
      <c r="C1368" t="s">
        <v>11</v>
      </c>
      <c r="D1368">
        <v>21.1</v>
      </c>
      <c r="E1368">
        <v>10.6</v>
      </c>
      <c r="F1368">
        <f>IF(martianeum4[[#This Row],[zawartosc '[%']]]&gt;=1,martianeum4[[#This Row],[masa '[kg']]]*martianeum4[[#This Row],[zawartosc '[%']]]*0.01,0)</f>
        <v>2.2366000000000001</v>
      </c>
      <c r="G1368">
        <f>martianeum4[[#This Row],[stan_magazynu '[kg']]]+martianeum4[[#This Row],[ile_kg_materiału_z_ładunku]]</f>
        <v>75.658599999999907</v>
      </c>
      <c r="H1368">
        <f>IF(martianeum4[[#This Row],[stan_po_wydobyciu_z_ładunku]]&gt;=100,100,0)</f>
        <v>0</v>
      </c>
      <c r="I1368">
        <f>martianeum4[[#This Row],[stan_po_wydobyciu_z_ładunku]]-martianeum4[[#This Row],[ile_zabiera_na_orbite]]</f>
        <v>75.658599999999907</v>
      </c>
    </row>
    <row r="1369" spans="1:9" x14ac:dyDescent="0.25">
      <c r="A1369" s="1">
        <v>50008</v>
      </c>
      <c r="B1369">
        <f t="shared" si="21"/>
        <v>75.658599999999907</v>
      </c>
      <c r="C1369" t="s">
        <v>6</v>
      </c>
      <c r="D1369">
        <v>11.7</v>
      </c>
      <c r="E1369">
        <v>9.9</v>
      </c>
      <c r="F1369">
        <f>IF(martianeum4[[#This Row],[zawartosc '[%']]]&gt;=1,martianeum4[[#This Row],[masa '[kg']]]*martianeum4[[#This Row],[zawartosc '[%']]]*0.01,0)</f>
        <v>1.1583000000000001</v>
      </c>
      <c r="G1369">
        <f>martianeum4[[#This Row],[stan_magazynu '[kg']]]+martianeum4[[#This Row],[ile_kg_materiału_z_ładunku]]</f>
        <v>76.816899999999904</v>
      </c>
      <c r="H1369">
        <f>IF(martianeum4[[#This Row],[stan_po_wydobyciu_z_ładunku]]&gt;=100,100,0)</f>
        <v>0</v>
      </c>
      <c r="I1369">
        <f>martianeum4[[#This Row],[stan_po_wydobyciu_z_ładunku]]-martianeum4[[#This Row],[ile_zabiera_na_orbite]]</f>
        <v>76.816899999999904</v>
      </c>
    </row>
    <row r="1370" spans="1:9" x14ac:dyDescent="0.25">
      <c r="A1370" s="1">
        <v>50009</v>
      </c>
      <c r="B1370">
        <f t="shared" si="21"/>
        <v>76.816899999999904</v>
      </c>
      <c r="C1370" t="s">
        <v>8</v>
      </c>
      <c r="D1370">
        <v>20.5</v>
      </c>
      <c r="E1370">
        <v>3.7</v>
      </c>
      <c r="F1370">
        <f>IF(martianeum4[[#This Row],[zawartosc '[%']]]&gt;=1,martianeum4[[#This Row],[masa '[kg']]]*martianeum4[[#This Row],[zawartosc '[%']]]*0.01,0)</f>
        <v>0.75850000000000006</v>
      </c>
      <c r="G1370">
        <f>martianeum4[[#This Row],[stan_magazynu '[kg']]]+martianeum4[[#This Row],[ile_kg_materiału_z_ładunku]]</f>
        <v>77.575399999999902</v>
      </c>
      <c r="H1370">
        <f>IF(martianeum4[[#This Row],[stan_po_wydobyciu_z_ładunku]]&gt;=100,100,0)</f>
        <v>0</v>
      </c>
      <c r="I1370">
        <f>martianeum4[[#This Row],[stan_po_wydobyciu_z_ładunku]]-martianeum4[[#This Row],[ile_zabiera_na_orbite]]</f>
        <v>77.575399999999902</v>
      </c>
    </row>
    <row r="1371" spans="1:9" x14ac:dyDescent="0.25">
      <c r="A1371" s="1">
        <v>50010</v>
      </c>
      <c r="B1371">
        <f t="shared" si="21"/>
        <v>77.575399999999902</v>
      </c>
      <c r="C1371" t="s">
        <v>19</v>
      </c>
      <c r="D1371">
        <v>27.4</v>
      </c>
      <c r="E1371">
        <v>10.4</v>
      </c>
      <c r="F1371">
        <f>IF(martianeum4[[#This Row],[zawartosc '[%']]]&gt;=1,martianeum4[[#This Row],[masa '[kg']]]*martianeum4[[#This Row],[zawartosc '[%']]]*0.01,0)</f>
        <v>2.8495999999999997</v>
      </c>
      <c r="G1371">
        <f>martianeum4[[#This Row],[stan_magazynu '[kg']]]+martianeum4[[#This Row],[ile_kg_materiału_z_ładunku]]</f>
        <v>80.424999999999898</v>
      </c>
      <c r="H1371">
        <f>IF(martianeum4[[#This Row],[stan_po_wydobyciu_z_ładunku]]&gt;=100,100,0)</f>
        <v>0</v>
      </c>
      <c r="I1371">
        <f>martianeum4[[#This Row],[stan_po_wydobyciu_z_ładunku]]-martianeum4[[#This Row],[ile_zabiera_na_orbite]]</f>
        <v>80.424999999999898</v>
      </c>
    </row>
    <row r="1372" spans="1:9" x14ac:dyDescent="0.25">
      <c r="A1372" s="1">
        <v>50011</v>
      </c>
      <c r="B1372">
        <f t="shared" si="21"/>
        <v>80.424999999999898</v>
      </c>
      <c r="C1372" t="s">
        <v>10</v>
      </c>
      <c r="D1372">
        <v>15.8</v>
      </c>
      <c r="E1372">
        <v>10.199999999999999</v>
      </c>
      <c r="F1372">
        <f>IF(martianeum4[[#This Row],[zawartosc '[%']]]&gt;=1,martianeum4[[#This Row],[masa '[kg']]]*martianeum4[[#This Row],[zawartosc '[%']]]*0.01,0)</f>
        <v>1.6115999999999999</v>
      </c>
      <c r="G1372">
        <f>martianeum4[[#This Row],[stan_magazynu '[kg']]]+martianeum4[[#This Row],[ile_kg_materiału_z_ładunku]]</f>
        <v>82.036599999999893</v>
      </c>
      <c r="H1372">
        <f>IF(martianeum4[[#This Row],[stan_po_wydobyciu_z_ładunku]]&gt;=100,100,0)</f>
        <v>0</v>
      </c>
      <c r="I1372">
        <f>martianeum4[[#This Row],[stan_po_wydobyciu_z_ładunku]]-martianeum4[[#This Row],[ile_zabiera_na_orbite]]</f>
        <v>82.036599999999893</v>
      </c>
    </row>
    <row r="1373" spans="1:9" x14ac:dyDescent="0.25">
      <c r="A1373" s="1">
        <v>50012</v>
      </c>
      <c r="B1373">
        <f t="shared" si="21"/>
        <v>82.036599999999893</v>
      </c>
      <c r="C1373" t="s">
        <v>19</v>
      </c>
      <c r="D1373">
        <v>19.600000000000001</v>
      </c>
      <c r="E1373">
        <v>0</v>
      </c>
      <c r="F1373">
        <f>IF(martianeum4[[#This Row],[zawartosc '[%']]]&gt;=1,martianeum4[[#This Row],[masa '[kg']]]*martianeum4[[#This Row],[zawartosc '[%']]]*0.01,0)</f>
        <v>0</v>
      </c>
      <c r="G1373">
        <f>martianeum4[[#This Row],[stan_magazynu '[kg']]]+martianeum4[[#This Row],[ile_kg_materiału_z_ładunku]]</f>
        <v>82.036599999999893</v>
      </c>
      <c r="H1373">
        <f>IF(martianeum4[[#This Row],[stan_po_wydobyciu_z_ładunku]]&gt;=100,100,0)</f>
        <v>0</v>
      </c>
      <c r="I1373">
        <f>martianeum4[[#This Row],[stan_po_wydobyciu_z_ładunku]]-martianeum4[[#This Row],[ile_zabiera_na_orbite]]</f>
        <v>82.036599999999893</v>
      </c>
    </row>
    <row r="1374" spans="1:9" x14ac:dyDescent="0.25">
      <c r="A1374" s="1">
        <v>50013</v>
      </c>
      <c r="B1374">
        <f t="shared" si="21"/>
        <v>82.036599999999893</v>
      </c>
      <c r="C1374" t="s">
        <v>10</v>
      </c>
      <c r="D1374">
        <v>16.899999999999999</v>
      </c>
      <c r="E1374">
        <v>48.4</v>
      </c>
      <c r="F1374">
        <f>IF(martianeum4[[#This Row],[zawartosc '[%']]]&gt;=1,martianeum4[[#This Row],[masa '[kg']]]*martianeum4[[#This Row],[zawartosc '[%']]]*0.01,0)</f>
        <v>8.1795999999999989</v>
      </c>
      <c r="G1374">
        <f>martianeum4[[#This Row],[stan_magazynu '[kg']]]+martianeum4[[#This Row],[ile_kg_materiału_z_ładunku]]</f>
        <v>90.216199999999887</v>
      </c>
      <c r="H1374">
        <f>IF(martianeum4[[#This Row],[stan_po_wydobyciu_z_ładunku]]&gt;=100,100,0)</f>
        <v>0</v>
      </c>
      <c r="I1374">
        <f>martianeum4[[#This Row],[stan_po_wydobyciu_z_ładunku]]-martianeum4[[#This Row],[ile_zabiera_na_orbite]]</f>
        <v>90.216199999999887</v>
      </c>
    </row>
    <row r="1375" spans="1:9" x14ac:dyDescent="0.25">
      <c r="A1375" s="1">
        <v>50014</v>
      </c>
      <c r="B1375">
        <f t="shared" si="21"/>
        <v>90.216199999999887</v>
      </c>
      <c r="C1375" t="s">
        <v>19</v>
      </c>
      <c r="D1375">
        <v>12.2</v>
      </c>
      <c r="E1375">
        <v>0</v>
      </c>
      <c r="F1375">
        <f>IF(martianeum4[[#This Row],[zawartosc '[%']]]&gt;=1,martianeum4[[#This Row],[masa '[kg']]]*martianeum4[[#This Row],[zawartosc '[%']]]*0.01,0)</f>
        <v>0</v>
      </c>
      <c r="G1375">
        <f>martianeum4[[#This Row],[stan_magazynu '[kg']]]+martianeum4[[#This Row],[ile_kg_materiału_z_ładunku]]</f>
        <v>90.216199999999887</v>
      </c>
      <c r="H1375">
        <f>IF(martianeum4[[#This Row],[stan_po_wydobyciu_z_ładunku]]&gt;=100,100,0)</f>
        <v>0</v>
      </c>
      <c r="I1375">
        <f>martianeum4[[#This Row],[stan_po_wydobyciu_z_ładunku]]-martianeum4[[#This Row],[ile_zabiera_na_orbite]]</f>
        <v>90.216199999999887</v>
      </c>
    </row>
    <row r="1376" spans="1:9" x14ac:dyDescent="0.25">
      <c r="A1376" s="1">
        <v>50015</v>
      </c>
      <c r="B1376">
        <f t="shared" si="21"/>
        <v>90.216199999999887</v>
      </c>
      <c r="C1376" t="s">
        <v>10</v>
      </c>
      <c r="D1376">
        <v>16.600000000000001</v>
      </c>
      <c r="E1376">
        <v>14.1</v>
      </c>
      <c r="F1376">
        <f>IF(martianeum4[[#This Row],[zawartosc '[%']]]&gt;=1,martianeum4[[#This Row],[masa '[kg']]]*martianeum4[[#This Row],[zawartosc '[%']]]*0.01,0)</f>
        <v>2.3406000000000002</v>
      </c>
      <c r="G1376">
        <f>martianeum4[[#This Row],[stan_magazynu '[kg']]]+martianeum4[[#This Row],[ile_kg_materiału_z_ładunku]]</f>
        <v>92.556799999999882</v>
      </c>
      <c r="H1376">
        <f>IF(martianeum4[[#This Row],[stan_po_wydobyciu_z_ładunku]]&gt;=100,100,0)</f>
        <v>0</v>
      </c>
      <c r="I1376">
        <f>martianeum4[[#This Row],[stan_po_wydobyciu_z_ładunku]]-martianeum4[[#This Row],[ile_zabiera_na_orbite]]</f>
        <v>92.556799999999882</v>
      </c>
    </row>
    <row r="1377" spans="1:9" x14ac:dyDescent="0.25">
      <c r="A1377" s="1">
        <v>50016</v>
      </c>
      <c r="B1377">
        <f t="shared" si="21"/>
        <v>92.556799999999882</v>
      </c>
      <c r="C1377" t="s">
        <v>11</v>
      </c>
      <c r="D1377">
        <v>27.6</v>
      </c>
      <c r="E1377">
        <v>0</v>
      </c>
      <c r="F1377">
        <f>IF(martianeum4[[#This Row],[zawartosc '[%']]]&gt;=1,martianeum4[[#This Row],[masa '[kg']]]*martianeum4[[#This Row],[zawartosc '[%']]]*0.01,0)</f>
        <v>0</v>
      </c>
      <c r="G1377">
        <f>martianeum4[[#This Row],[stan_magazynu '[kg']]]+martianeum4[[#This Row],[ile_kg_materiału_z_ładunku]]</f>
        <v>92.556799999999882</v>
      </c>
      <c r="H1377">
        <f>IF(martianeum4[[#This Row],[stan_po_wydobyciu_z_ładunku]]&gt;=100,100,0)</f>
        <v>0</v>
      </c>
      <c r="I1377">
        <f>martianeum4[[#This Row],[stan_po_wydobyciu_z_ładunku]]-martianeum4[[#This Row],[ile_zabiera_na_orbite]]</f>
        <v>92.556799999999882</v>
      </c>
    </row>
    <row r="1378" spans="1:9" x14ac:dyDescent="0.25">
      <c r="A1378" s="1">
        <v>50017</v>
      </c>
      <c r="B1378">
        <f t="shared" si="21"/>
        <v>92.556799999999882</v>
      </c>
      <c r="C1378" t="s">
        <v>15</v>
      </c>
      <c r="D1378">
        <v>24.8</v>
      </c>
      <c r="E1378">
        <v>0</v>
      </c>
      <c r="F1378">
        <f>IF(martianeum4[[#This Row],[zawartosc '[%']]]&gt;=1,martianeum4[[#This Row],[masa '[kg']]]*martianeum4[[#This Row],[zawartosc '[%']]]*0.01,0)</f>
        <v>0</v>
      </c>
      <c r="G1378">
        <f>martianeum4[[#This Row],[stan_magazynu '[kg']]]+martianeum4[[#This Row],[ile_kg_materiału_z_ładunku]]</f>
        <v>92.556799999999882</v>
      </c>
      <c r="H1378">
        <f>IF(martianeum4[[#This Row],[stan_po_wydobyciu_z_ładunku]]&gt;=100,100,0)</f>
        <v>0</v>
      </c>
      <c r="I1378">
        <f>martianeum4[[#This Row],[stan_po_wydobyciu_z_ładunku]]-martianeum4[[#This Row],[ile_zabiera_na_orbite]]</f>
        <v>92.556799999999882</v>
      </c>
    </row>
    <row r="1379" spans="1:9" x14ac:dyDescent="0.25">
      <c r="A1379" s="1">
        <v>50018</v>
      </c>
      <c r="B1379">
        <f t="shared" si="21"/>
        <v>92.556799999999882</v>
      </c>
      <c r="C1379" t="s">
        <v>10</v>
      </c>
      <c r="D1379">
        <v>23.1</v>
      </c>
      <c r="E1379">
        <v>29.8</v>
      </c>
      <c r="F1379">
        <f>IF(martianeum4[[#This Row],[zawartosc '[%']]]&gt;=1,martianeum4[[#This Row],[masa '[kg']]]*martianeum4[[#This Row],[zawartosc '[%']]]*0.01,0)</f>
        <v>6.8838000000000008</v>
      </c>
      <c r="G1379">
        <f>martianeum4[[#This Row],[stan_magazynu '[kg']]]+martianeum4[[#This Row],[ile_kg_materiału_z_ładunku]]</f>
        <v>99.440599999999876</v>
      </c>
      <c r="H1379">
        <f>IF(martianeum4[[#This Row],[stan_po_wydobyciu_z_ładunku]]&gt;=100,100,0)</f>
        <v>0</v>
      </c>
      <c r="I1379">
        <f>martianeum4[[#This Row],[stan_po_wydobyciu_z_ładunku]]-martianeum4[[#This Row],[ile_zabiera_na_orbite]]</f>
        <v>99.440599999999876</v>
      </c>
    </row>
    <row r="1380" spans="1:9" x14ac:dyDescent="0.25">
      <c r="A1380" s="1">
        <v>50019</v>
      </c>
      <c r="B1380">
        <f t="shared" si="21"/>
        <v>99.440599999999876</v>
      </c>
      <c r="C1380" t="s">
        <v>27</v>
      </c>
      <c r="D1380">
        <v>12.4</v>
      </c>
      <c r="E1380">
        <v>6.1</v>
      </c>
      <c r="F1380">
        <f>IF(martianeum4[[#This Row],[zawartosc '[%']]]&gt;=1,martianeum4[[#This Row],[masa '[kg']]]*martianeum4[[#This Row],[zawartosc '[%']]]*0.01,0)</f>
        <v>0.75640000000000007</v>
      </c>
      <c r="G1380">
        <f>martianeum4[[#This Row],[stan_magazynu '[kg']]]+martianeum4[[#This Row],[ile_kg_materiału_z_ładunku]]</f>
        <v>100.19699999999987</v>
      </c>
      <c r="H1380">
        <f>IF(martianeum4[[#This Row],[stan_po_wydobyciu_z_ładunku]]&gt;=100,100,0)</f>
        <v>100</v>
      </c>
      <c r="I1380">
        <f>martianeum4[[#This Row],[stan_po_wydobyciu_z_ładunku]]-martianeum4[[#This Row],[ile_zabiera_na_orbite]]</f>
        <v>0.19699999999987483</v>
      </c>
    </row>
    <row r="1381" spans="1:9" x14ac:dyDescent="0.25">
      <c r="A1381" s="1">
        <v>50020</v>
      </c>
      <c r="B1381">
        <f t="shared" si="21"/>
        <v>0.19699999999987483</v>
      </c>
      <c r="C1381" t="s">
        <v>19</v>
      </c>
      <c r="D1381">
        <v>13.9</v>
      </c>
      <c r="E1381">
        <v>21.5</v>
      </c>
      <c r="F1381">
        <f>IF(martianeum4[[#This Row],[zawartosc '[%']]]&gt;=1,martianeum4[[#This Row],[masa '[kg']]]*martianeum4[[#This Row],[zawartosc '[%']]]*0.01,0)</f>
        <v>2.9885000000000002</v>
      </c>
      <c r="G1381">
        <f>martianeum4[[#This Row],[stan_magazynu '[kg']]]+martianeum4[[#This Row],[ile_kg_materiału_z_ładunku]]</f>
        <v>3.185499999999875</v>
      </c>
      <c r="H1381">
        <f>IF(martianeum4[[#This Row],[stan_po_wydobyciu_z_ładunku]]&gt;=100,100,0)</f>
        <v>0</v>
      </c>
      <c r="I1381">
        <f>martianeum4[[#This Row],[stan_po_wydobyciu_z_ładunku]]-martianeum4[[#This Row],[ile_zabiera_na_orbite]]</f>
        <v>3.185499999999875</v>
      </c>
    </row>
    <row r="1382" spans="1:9" x14ac:dyDescent="0.25">
      <c r="A1382" s="1">
        <v>50021</v>
      </c>
      <c r="B1382">
        <f t="shared" si="21"/>
        <v>3.185499999999875</v>
      </c>
      <c r="C1382" t="s">
        <v>20</v>
      </c>
      <c r="D1382">
        <v>16.600000000000001</v>
      </c>
      <c r="E1382">
        <v>4.7</v>
      </c>
      <c r="F1382">
        <f>IF(martianeum4[[#This Row],[zawartosc '[%']]]&gt;=1,martianeum4[[#This Row],[masa '[kg']]]*martianeum4[[#This Row],[zawartosc '[%']]]*0.01,0)</f>
        <v>0.78020000000000012</v>
      </c>
      <c r="G1382">
        <f>martianeum4[[#This Row],[stan_magazynu '[kg']]]+martianeum4[[#This Row],[ile_kg_materiału_z_ładunku]]</f>
        <v>3.9656999999998752</v>
      </c>
      <c r="H1382">
        <f>IF(martianeum4[[#This Row],[stan_po_wydobyciu_z_ładunku]]&gt;=100,100,0)</f>
        <v>0</v>
      </c>
      <c r="I1382">
        <f>martianeum4[[#This Row],[stan_po_wydobyciu_z_ładunku]]-martianeum4[[#This Row],[ile_zabiera_na_orbite]]</f>
        <v>3.9656999999998752</v>
      </c>
    </row>
    <row r="1383" spans="1:9" x14ac:dyDescent="0.25">
      <c r="A1383" s="1">
        <v>50022</v>
      </c>
      <c r="B1383">
        <f t="shared" si="21"/>
        <v>3.9656999999998752</v>
      </c>
      <c r="C1383" t="s">
        <v>13</v>
      </c>
      <c r="D1383">
        <v>17.7</v>
      </c>
      <c r="E1383">
        <v>14</v>
      </c>
      <c r="F1383">
        <f>IF(martianeum4[[#This Row],[zawartosc '[%']]]&gt;=1,martianeum4[[#This Row],[masa '[kg']]]*martianeum4[[#This Row],[zawartosc '[%']]]*0.01,0)</f>
        <v>2.4779999999999998</v>
      </c>
      <c r="G1383">
        <f>martianeum4[[#This Row],[stan_magazynu '[kg']]]+martianeum4[[#This Row],[ile_kg_materiału_z_ładunku]]</f>
        <v>6.4436999999998754</v>
      </c>
      <c r="H1383">
        <f>IF(martianeum4[[#This Row],[stan_po_wydobyciu_z_ładunku]]&gt;=100,100,0)</f>
        <v>0</v>
      </c>
      <c r="I1383">
        <f>martianeum4[[#This Row],[stan_po_wydobyciu_z_ładunku]]-martianeum4[[#This Row],[ile_zabiera_na_orbite]]</f>
        <v>6.4436999999998754</v>
      </c>
    </row>
    <row r="1384" spans="1:9" x14ac:dyDescent="0.25">
      <c r="A1384" s="1">
        <v>50023</v>
      </c>
      <c r="B1384">
        <f t="shared" si="21"/>
        <v>6.4436999999998754</v>
      </c>
      <c r="C1384" t="s">
        <v>11</v>
      </c>
      <c r="D1384">
        <v>19</v>
      </c>
      <c r="E1384">
        <v>1.7</v>
      </c>
      <c r="F1384">
        <f>IF(martianeum4[[#This Row],[zawartosc '[%']]]&gt;=1,martianeum4[[#This Row],[masa '[kg']]]*martianeum4[[#This Row],[zawartosc '[%']]]*0.01,0)</f>
        <v>0.32299999999999995</v>
      </c>
      <c r="G1384">
        <f>martianeum4[[#This Row],[stan_magazynu '[kg']]]+martianeum4[[#This Row],[ile_kg_materiału_z_ładunku]]</f>
        <v>6.7666999999998758</v>
      </c>
      <c r="H1384">
        <f>IF(martianeum4[[#This Row],[stan_po_wydobyciu_z_ładunku]]&gt;=100,100,0)</f>
        <v>0</v>
      </c>
      <c r="I1384">
        <f>martianeum4[[#This Row],[stan_po_wydobyciu_z_ładunku]]-martianeum4[[#This Row],[ile_zabiera_na_orbite]]</f>
        <v>6.7666999999998758</v>
      </c>
    </row>
    <row r="1385" spans="1:9" x14ac:dyDescent="0.25">
      <c r="A1385" s="1">
        <v>50024</v>
      </c>
      <c r="B1385">
        <f t="shared" si="21"/>
        <v>6.7666999999998758</v>
      </c>
      <c r="C1385" t="s">
        <v>7</v>
      </c>
      <c r="D1385">
        <v>29.9</v>
      </c>
      <c r="E1385">
        <v>0</v>
      </c>
      <c r="F1385">
        <f>IF(martianeum4[[#This Row],[zawartosc '[%']]]&gt;=1,martianeum4[[#This Row],[masa '[kg']]]*martianeum4[[#This Row],[zawartosc '[%']]]*0.01,0)</f>
        <v>0</v>
      </c>
      <c r="G1385">
        <f>martianeum4[[#This Row],[stan_magazynu '[kg']]]+martianeum4[[#This Row],[ile_kg_materiału_z_ładunku]]</f>
        <v>6.7666999999998758</v>
      </c>
      <c r="H1385">
        <f>IF(martianeum4[[#This Row],[stan_po_wydobyciu_z_ładunku]]&gt;=100,100,0)</f>
        <v>0</v>
      </c>
      <c r="I1385">
        <f>martianeum4[[#This Row],[stan_po_wydobyciu_z_ładunku]]-martianeum4[[#This Row],[ile_zabiera_na_orbite]]</f>
        <v>6.7666999999998758</v>
      </c>
    </row>
    <row r="1386" spans="1:9" x14ac:dyDescent="0.25">
      <c r="A1386" s="1">
        <v>50025</v>
      </c>
      <c r="B1386">
        <f t="shared" si="21"/>
        <v>6.7666999999998758</v>
      </c>
      <c r="C1386" t="s">
        <v>19</v>
      </c>
      <c r="D1386">
        <v>23.7</v>
      </c>
      <c r="E1386">
        <v>31.4</v>
      </c>
      <c r="F1386">
        <f>IF(martianeum4[[#This Row],[zawartosc '[%']]]&gt;=1,martianeum4[[#This Row],[masa '[kg']]]*martianeum4[[#This Row],[zawartosc '[%']]]*0.01,0)</f>
        <v>7.4417999999999997</v>
      </c>
      <c r="G1386">
        <f>martianeum4[[#This Row],[stan_magazynu '[kg']]]+martianeum4[[#This Row],[ile_kg_materiału_z_ładunku]]</f>
        <v>14.208499999999876</v>
      </c>
      <c r="H1386">
        <f>IF(martianeum4[[#This Row],[stan_po_wydobyciu_z_ładunku]]&gt;=100,100,0)</f>
        <v>0</v>
      </c>
      <c r="I1386">
        <f>martianeum4[[#This Row],[stan_po_wydobyciu_z_ładunku]]-martianeum4[[#This Row],[ile_zabiera_na_orbite]]</f>
        <v>14.208499999999876</v>
      </c>
    </row>
    <row r="1387" spans="1:9" x14ac:dyDescent="0.25">
      <c r="A1387" s="1">
        <v>50026</v>
      </c>
      <c r="B1387">
        <f t="shared" si="21"/>
        <v>14.208499999999876</v>
      </c>
      <c r="C1387" t="s">
        <v>10</v>
      </c>
      <c r="D1387">
        <v>25.4</v>
      </c>
      <c r="E1387">
        <v>0</v>
      </c>
      <c r="F1387">
        <f>IF(martianeum4[[#This Row],[zawartosc '[%']]]&gt;=1,martianeum4[[#This Row],[masa '[kg']]]*martianeum4[[#This Row],[zawartosc '[%']]]*0.01,0)</f>
        <v>0</v>
      </c>
      <c r="G1387">
        <f>martianeum4[[#This Row],[stan_magazynu '[kg']]]+martianeum4[[#This Row],[ile_kg_materiału_z_ładunku]]</f>
        <v>14.208499999999876</v>
      </c>
      <c r="H1387">
        <f>IF(martianeum4[[#This Row],[stan_po_wydobyciu_z_ładunku]]&gt;=100,100,0)</f>
        <v>0</v>
      </c>
      <c r="I1387">
        <f>martianeum4[[#This Row],[stan_po_wydobyciu_z_ładunku]]-martianeum4[[#This Row],[ile_zabiera_na_orbite]]</f>
        <v>14.208499999999876</v>
      </c>
    </row>
    <row r="1388" spans="1:9" x14ac:dyDescent="0.25">
      <c r="A1388" s="1">
        <v>50027</v>
      </c>
      <c r="B1388">
        <f t="shared" si="21"/>
        <v>14.208499999999876</v>
      </c>
      <c r="C1388" t="s">
        <v>18</v>
      </c>
      <c r="D1388">
        <v>24.3</v>
      </c>
      <c r="E1388">
        <v>15.8</v>
      </c>
      <c r="F1388">
        <f>IF(martianeum4[[#This Row],[zawartosc '[%']]]&gt;=1,martianeum4[[#This Row],[masa '[kg']]]*martianeum4[[#This Row],[zawartosc '[%']]]*0.01,0)</f>
        <v>3.8394000000000008</v>
      </c>
      <c r="G1388">
        <f>martianeum4[[#This Row],[stan_magazynu '[kg']]]+martianeum4[[#This Row],[ile_kg_materiału_z_ładunku]]</f>
        <v>18.047899999999878</v>
      </c>
      <c r="H1388">
        <f>IF(martianeum4[[#This Row],[stan_po_wydobyciu_z_ładunku]]&gt;=100,100,0)</f>
        <v>0</v>
      </c>
      <c r="I1388">
        <f>martianeum4[[#This Row],[stan_po_wydobyciu_z_ładunku]]-martianeum4[[#This Row],[ile_zabiera_na_orbite]]</f>
        <v>18.047899999999878</v>
      </c>
    </row>
    <row r="1389" spans="1:9" x14ac:dyDescent="0.25">
      <c r="A1389" s="1">
        <v>50028</v>
      </c>
      <c r="B1389">
        <f t="shared" si="21"/>
        <v>18.047899999999878</v>
      </c>
      <c r="C1389" t="s">
        <v>7</v>
      </c>
      <c r="D1389">
        <v>10.8</v>
      </c>
      <c r="E1389">
        <v>0</v>
      </c>
      <c r="F1389">
        <f>IF(martianeum4[[#This Row],[zawartosc '[%']]]&gt;=1,martianeum4[[#This Row],[masa '[kg']]]*martianeum4[[#This Row],[zawartosc '[%']]]*0.01,0)</f>
        <v>0</v>
      </c>
      <c r="G1389">
        <f>martianeum4[[#This Row],[stan_magazynu '[kg']]]+martianeum4[[#This Row],[ile_kg_materiału_z_ładunku]]</f>
        <v>18.047899999999878</v>
      </c>
      <c r="H1389">
        <f>IF(martianeum4[[#This Row],[stan_po_wydobyciu_z_ładunku]]&gt;=100,100,0)</f>
        <v>0</v>
      </c>
      <c r="I1389">
        <f>martianeum4[[#This Row],[stan_po_wydobyciu_z_ładunku]]-martianeum4[[#This Row],[ile_zabiera_na_orbite]]</f>
        <v>18.047899999999878</v>
      </c>
    </row>
    <row r="1390" spans="1:9" x14ac:dyDescent="0.25">
      <c r="A1390" s="1">
        <v>50029</v>
      </c>
      <c r="B1390">
        <f t="shared" si="21"/>
        <v>18.047899999999878</v>
      </c>
      <c r="C1390" t="s">
        <v>10</v>
      </c>
      <c r="D1390">
        <v>19</v>
      </c>
      <c r="E1390">
        <v>9.1</v>
      </c>
      <c r="F1390">
        <f>IF(martianeum4[[#This Row],[zawartosc '[%']]]&gt;=1,martianeum4[[#This Row],[masa '[kg']]]*martianeum4[[#This Row],[zawartosc '[%']]]*0.01,0)</f>
        <v>1.7290000000000001</v>
      </c>
      <c r="G1390">
        <f>martianeum4[[#This Row],[stan_magazynu '[kg']]]+martianeum4[[#This Row],[ile_kg_materiału_z_ładunku]]</f>
        <v>19.776899999999877</v>
      </c>
      <c r="H1390">
        <f>IF(martianeum4[[#This Row],[stan_po_wydobyciu_z_ładunku]]&gt;=100,100,0)</f>
        <v>0</v>
      </c>
      <c r="I1390">
        <f>martianeum4[[#This Row],[stan_po_wydobyciu_z_ładunku]]-martianeum4[[#This Row],[ile_zabiera_na_orbite]]</f>
        <v>19.776899999999877</v>
      </c>
    </row>
    <row r="1391" spans="1:9" x14ac:dyDescent="0.25">
      <c r="A1391" s="1">
        <v>50030</v>
      </c>
      <c r="B1391">
        <f t="shared" si="21"/>
        <v>19.776899999999877</v>
      </c>
      <c r="C1391" t="s">
        <v>15</v>
      </c>
      <c r="D1391">
        <v>27.8</v>
      </c>
      <c r="E1391">
        <v>15.2</v>
      </c>
      <c r="F1391">
        <f>IF(martianeum4[[#This Row],[zawartosc '[%']]]&gt;=1,martianeum4[[#This Row],[masa '[kg']]]*martianeum4[[#This Row],[zawartosc '[%']]]*0.01,0)</f>
        <v>4.2256</v>
      </c>
      <c r="G1391">
        <f>martianeum4[[#This Row],[stan_magazynu '[kg']]]+martianeum4[[#This Row],[ile_kg_materiału_z_ładunku]]</f>
        <v>24.002499999999877</v>
      </c>
      <c r="H1391">
        <f>IF(martianeum4[[#This Row],[stan_po_wydobyciu_z_ładunku]]&gt;=100,100,0)</f>
        <v>0</v>
      </c>
      <c r="I1391">
        <f>martianeum4[[#This Row],[stan_po_wydobyciu_z_ładunku]]-martianeum4[[#This Row],[ile_zabiera_na_orbite]]</f>
        <v>24.002499999999877</v>
      </c>
    </row>
    <row r="1392" spans="1:9" x14ac:dyDescent="0.25">
      <c r="A1392" s="1">
        <v>50031</v>
      </c>
      <c r="B1392">
        <f t="shared" si="21"/>
        <v>24.002499999999877</v>
      </c>
      <c r="C1392" t="s">
        <v>7</v>
      </c>
      <c r="D1392">
        <v>28.8</v>
      </c>
      <c r="E1392">
        <v>0</v>
      </c>
      <c r="F1392">
        <f>IF(martianeum4[[#This Row],[zawartosc '[%']]]&gt;=1,martianeum4[[#This Row],[masa '[kg']]]*martianeum4[[#This Row],[zawartosc '[%']]]*0.01,0)</f>
        <v>0</v>
      </c>
      <c r="G1392">
        <f>martianeum4[[#This Row],[stan_magazynu '[kg']]]+martianeum4[[#This Row],[ile_kg_materiału_z_ładunku]]</f>
        <v>24.002499999999877</v>
      </c>
      <c r="H1392">
        <f>IF(martianeum4[[#This Row],[stan_po_wydobyciu_z_ładunku]]&gt;=100,100,0)</f>
        <v>0</v>
      </c>
      <c r="I1392">
        <f>martianeum4[[#This Row],[stan_po_wydobyciu_z_ładunku]]-martianeum4[[#This Row],[ile_zabiera_na_orbite]]</f>
        <v>24.002499999999877</v>
      </c>
    </row>
    <row r="1393" spans="1:9" x14ac:dyDescent="0.25">
      <c r="A1393" s="1">
        <v>50032</v>
      </c>
      <c r="B1393">
        <f t="shared" si="21"/>
        <v>24.002499999999877</v>
      </c>
      <c r="C1393" t="s">
        <v>5</v>
      </c>
      <c r="D1393">
        <v>12.6</v>
      </c>
      <c r="E1393">
        <v>0.8</v>
      </c>
      <c r="F1393">
        <f>IF(martianeum4[[#This Row],[zawartosc '[%']]]&gt;=1,martianeum4[[#This Row],[masa '[kg']]]*martianeum4[[#This Row],[zawartosc '[%']]]*0.01,0)</f>
        <v>0</v>
      </c>
      <c r="G1393">
        <f>martianeum4[[#This Row],[stan_magazynu '[kg']]]+martianeum4[[#This Row],[ile_kg_materiału_z_ładunku]]</f>
        <v>24.002499999999877</v>
      </c>
      <c r="H1393">
        <f>IF(martianeum4[[#This Row],[stan_po_wydobyciu_z_ładunku]]&gt;=100,100,0)</f>
        <v>0</v>
      </c>
      <c r="I1393">
        <f>martianeum4[[#This Row],[stan_po_wydobyciu_z_ładunku]]-martianeum4[[#This Row],[ile_zabiera_na_orbite]]</f>
        <v>24.002499999999877</v>
      </c>
    </row>
    <row r="1394" spans="1:9" x14ac:dyDescent="0.25">
      <c r="A1394" s="1">
        <v>50033</v>
      </c>
      <c r="B1394">
        <f t="shared" si="21"/>
        <v>24.002499999999877</v>
      </c>
      <c r="C1394" t="s">
        <v>5</v>
      </c>
      <c r="D1394">
        <v>20.7</v>
      </c>
      <c r="E1394">
        <v>0</v>
      </c>
      <c r="F1394">
        <f>IF(martianeum4[[#This Row],[zawartosc '[%']]]&gt;=1,martianeum4[[#This Row],[masa '[kg']]]*martianeum4[[#This Row],[zawartosc '[%']]]*0.01,0)</f>
        <v>0</v>
      </c>
      <c r="G1394">
        <f>martianeum4[[#This Row],[stan_magazynu '[kg']]]+martianeum4[[#This Row],[ile_kg_materiału_z_ładunku]]</f>
        <v>24.002499999999877</v>
      </c>
      <c r="H1394">
        <f>IF(martianeum4[[#This Row],[stan_po_wydobyciu_z_ładunku]]&gt;=100,100,0)</f>
        <v>0</v>
      </c>
      <c r="I1394">
        <f>martianeum4[[#This Row],[stan_po_wydobyciu_z_ładunku]]-martianeum4[[#This Row],[ile_zabiera_na_orbite]]</f>
        <v>24.002499999999877</v>
      </c>
    </row>
    <row r="1395" spans="1:9" x14ac:dyDescent="0.25">
      <c r="A1395" s="1">
        <v>50034</v>
      </c>
      <c r="B1395">
        <f t="shared" si="21"/>
        <v>24.002499999999877</v>
      </c>
      <c r="C1395" t="s">
        <v>19</v>
      </c>
      <c r="D1395">
        <v>19.399999999999999</v>
      </c>
      <c r="E1395">
        <v>19.3</v>
      </c>
      <c r="F1395">
        <f>IF(martianeum4[[#This Row],[zawartosc '[%']]]&gt;=1,martianeum4[[#This Row],[masa '[kg']]]*martianeum4[[#This Row],[zawartosc '[%']]]*0.01,0)</f>
        <v>3.7441999999999998</v>
      </c>
      <c r="G1395">
        <f>martianeum4[[#This Row],[stan_magazynu '[kg']]]+martianeum4[[#This Row],[ile_kg_materiału_z_ładunku]]</f>
        <v>27.746699999999876</v>
      </c>
      <c r="H1395">
        <f>IF(martianeum4[[#This Row],[stan_po_wydobyciu_z_ładunku]]&gt;=100,100,0)</f>
        <v>0</v>
      </c>
      <c r="I1395">
        <f>martianeum4[[#This Row],[stan_po_wydobyciu_z_ładunku]]-martianeum4[[#This Row],[ile_zabiera_na_orbite]]</f>
        <v>27.746699999999876</v>
      </c>
    </row>
    <row r="1396" spans="1:9" x14ac:dyDescent="0.25">
      <c r="A1396" s="1">
        <v>50035</v>
      </c>
      <c r="B1396">
        <f t="shared" si="21"/>
        <v>27.746699999999876</v>
      </c>
      <c r="C1396" t="s">
        <v>10</v>
      </c>
      <c r="D1396">
        <v>24.3</v>
      </c>
      <c r="E1396">
        <v>8.8000000000000007</v>
      </c>
      <c r="F1396">
        <f>IF(martianeum4[[#This Row],[zawartosc '[%']]]&gt;=1,martianeum4[[#This Row],[masa '[kg']]]*martianeum4[[#This Row],[zawartosc '[%']]]*0.01,0)</f>
        <v>2.1384000000000003</v>
      </c>
      <c r="G1396">
        <f>martianeum4[[#This Row],[stan_magazynu '[kg']]]+martianeum4[[#This Row],[ile_kg_materiału_z_ładunku]]</f>
        <v>29.885099999999877</v>
      </c>
      <c r="H1396">
        <f>IF(martianeum4[[#This Row],[stan_po_wydobyciu_z_ładunku]]&gt;=100,100,0)</f>
        <v>0</v>
      </c>
      <c r="I1396">
        <f>martianeum4[[#This Row],[stan_po_wydobyciu_z_ładunku]]-martianeum4[[#This Row],[ile_zabiera_na_orbite]]</f>
        <v>29.885099999999877</v>
      </c>
    </row>
    <row r="1397" spans="1:9" x14ac:dyDescent="0.25">
      <c r="A1397" s="1">
        <v>50036</v>
      </c>
      <c r="B1397">
        <f t="shared" si="21"/>
        <v>29.885099999999877</v>
      </c>
      <c r="C1397" t="s">
        <v>19</v>
      </c>
      <c r="D1397">
        <v>21.2</v>
      </c>
      <c r="E1397">
        <v>36</v>
      </c>
      <c r="F1397">
        <f>IF(martianeum4[[#This Row],[zawartosc '[%']]]&gt;=1,martianeum4[[#This Row],[masa '[kg']]]*martianeum4[[#This Row],[zawartosc '[%']]]*0.01,0)</f>
        <v>7.6319999999999997</v>
      </c>
      <c r="G1397">
        <f>martianeum4[[#This Row],[stan_magazynu '[kg']]]+martianeum4[[#This Row],[ile_kg_materiału_z_ładunku]]</f>
        <v>37.517099999999878</v>
      </c>
      <c r="H1397">
        <f>IF(martianeum4[[#This Row],[stan_po_wydobyciu_z_ładunku]]&gt;=100,100,0)</f>
        <v>0</v>
      </c>
      <c r="I1397">
        <f>martianeum4[[#This Row],[stan_po_wydobyciu_z_ładunku]]-martianeum4[[#This Row],[ile_zabiera_na_orbite]]</f>
        <v>37.517099999999878</v>
      </c>
    </row>
    <row r="1398" spans="1:9" x14ac:dyDescent="0.25">
      <c r="A1398" s="1">
        <v>50037</v>
      </c>
      <c r="B1398">
        <f t="shared" si="21"/>
        <v>37.517099999999878</v>
      </c>
      <c r="C1398" t="s">
        <v>5</v>
      </c>
      <c r="D1398">
        <v>28.4</v>
      </c>
      <c r="E1398">
        <v>0</v>
      </c>
      <c r="F1398">
        <f>IF(martianeum4[[#This Row],[zawartosc '[%']]]&gt;=1,martianeum4[[#This Row],[masa '[kg']]]*martianeum4[[#This Row],[zawartosc '[%']]]*0.01,0)</f>
        <v>0</v>
      </c>
      <c r="G1398">
        <f>martianeum4[[#This Row],[stan_magazynu '[kg']]]+martianeum4[[#This Row],[ile_kg_materiału_z_ładunku]]</f>
        <v>37.517099999999878</v>
      </c>
      <c r="H1398">
        <f>IF(martianeum4[[#This Row],[stan_po_wydobyciu_z_ładunku]]&gt;=100,100,0)</f>
        <v>0</v>
      </c>
      <c r="I1398">
        <f>martianeum4[[#This Row],[stan_po_wydobyciu_z_ładunku]]-martianeum4[[#This Row],[ile_zabiera_na_orbite]]</f>
        <v>37.517099999999878</v>
      </c>
    </row>
    <row r="1399" spans="1:9" x14ac:dyDescent="0.25">
      <c r="A1399" s="1">
        <v>50038</v>
      </c>
      <c r="B1399">
        <f t="shared" si="21"/>
        <v>37.517099999999878</v>
      </c>
      <c r="C1399" t="s">
        <v>27</v>
      </c>
      <c r="D1399">
        <v>17.100000000000001</v>
      </c>
      <c r="E1399">
        <v>5.4</v>
      </c>
      <c r="F1399">
        <f>IF(martianeum4[[#This Row],[zawartosc '[%']]]&gt;=1,martianeum4[[#This Row],[masa '[kg']]]*martianeum4[[#This Row],[zawartosc '[%']]]*0.01,0)</f>
        <v>0.92340000000000022</v>
      </c>
      <c r="G1399">
        <f>martianeum4[[#This Row],[stan_magazynu '[kg']]]+martianeum4[[#This Row],[ile_kg_materiału_z_ładunku]]</f>
        <v>38.440499999999879</v>
      </c>
      <c r="H1399">
        <f>IF(martianeum4[[#This Row],[stan_po_wydobyciu_z_ładunku]]&gt;=100,100,0)</f>
        <v>0</v>
      </c>
      <c r="I1399">
        <f>martianeum4[[#This Row],[stan_po_wydobyciu_z_ładunku]]-martianeum4[[#This Row],[ile_zabiera_na_orbite]]</f>
        <v>38.440499999999879</v>
      </c>
    </row>
    <row r="1400" spans="1:9" x14ac:dyDescent="0.25">
      <c r="A1400" s="1">
        <v>50039</v>
      </c>
      <c r="B1400">
        <f t="shared" si="21"/>
        <v>38.440499999999879</v>
      </c>
      <c r="C1400" t="s">
        <v>10</v>
      </c>
      <c r="D1400">
        <v>24.4</v>
      </c>
      <c r="E1400">
        <v>23.8</v>
      </c>
      <c r="F1400">
        <f>IF(martianeum4[[#This Row],[zawartosc '[%']]]&gt;=1,martianeum4[[#This Row],[masa '[kg']]]*martianeum4[[#This Row],[zawartosc '[%']]]*0.01,0)</f>
        <v>5.8072000000000008</v>
      </c>
      <c r="G1400">
        <f>martianeum4[[#This Row],[stan_magazynu '[kg']]]+martianeum4[[#This Row],[ile_kg_materiału_z_ładunku]]</f>
        <v>44.247699999999881</v>
      </c>
      <c r="H1400">
        <f>IF(martianeum4[[#This Row],[stan_po_wydobyciu_z_ładunku]]&gt;=100,100,0)</f>
        <v>0</v>
      </c>
      <c r="I1400">
        <f>martianeum4[[#This Row],[stan_po_wydobyciu_z_ładunku]]-martianeum4[[#This Row],[ile_zabiera_na_orbite]]</f>
        <v>44.247699999999881</v>
      </c>
    </row>
    <row r="1401" spans="1:9" x14ac:dyDescent="0.25">
      <c r="A1401" s="1">
        <v>50040</v>
      </c>
      <c r="B1401">
        <f t="shared" si="21"/>
        <v>44.247699999999881</v>
      </c>
      <c r="C1401" t="s">
        <v>18</v>
      </c>
      <c r="D1401">
        <v>18.5</v>
      </c>
      <c r="E1401">
        <v>6</v>
      </c>
      <c r="F1401">
        <f>IF(martianeum4[[#This Row],[zawartosc '[%']]]&gt;=1,martianeum4[[#This Row],[masa '[kg']]]*martianeum4[[#This Row],[zawartosc '[%']]]*0.01,0)</f>
        <v>1.1100000000000001</v>
      </c>
      <c r="G1401">
        <f>martianeum4[[#This Row],[stan_magazynu '[kg']]]+martianeum4[[#This Row],[ile_kg_materiału_z_ładunku]]</f>
        <v>45.35769999999988</v>
      </c>
      <c r="H1401">
        <f>IF(martianeum4[[#This Row],[stan_po_wydobyciu_z_ładunku]]&gt;=100,100,0)</f>
        <v>0</v>
      </c>
      <c r="I1401">
        <f>martianeum4[[#This Row],[stan_po_wydobyciu_z_ładunku]]-martianeum4[[#This Row],[ile_zabiera_na_orbite]]</f>
        <v>45.35769999999988</v>
      </c>
    </row>
    <row r="1402" spans="1:9" x14ac:dyDescent="0.25">
      <c r="A1402" s="1">
        <v>50041</v>
      </c>
      <c r="B1402">
        <f t="shared" si="21"/>
        <v>45.35769999999988</v>
      </c>
      <c r="C1402" t="s">
        <v>19</v>
      </c>
      <c r="D1402">
        <v>24.1</v>
      </c>
      <c r="E1402">
        <v>21.5</v>
      </c>
      <c r="F1402">
        <f>IF(martianeum4[[#This Row],[zawartosc '[%']]]&gt;=1,martianeum4[[#This Row],[masa '[kg']]]*martianeum4[[#This Row],[zawartosc '[%']]]*0.01,0)</f>
        <v>5.1814999999999998</v>
      </c>
      <c r="G1402">
        <f>martianeum4[[#This Row],[stan_magazynu '[kg']]]+martianeum4[[#This Row],[ile_kg_materiału_z_ładunku]]</f>
        <v>50.53919999999988</v>
      </c>
      <c r="H1402">
        <f>IF(martianeum4[[#This Row],[stan_po_wydobyciu_z_ładunku]]&gt;=100,100,0)</f>
        <v>0</v>
      </c>
      <c r="I1402">
        <f>martianeum4[[#This Row],[stan_po_wydobyciu_z_ładunku]]-martianeum4[[#This Row],[ile_zabiera_na_orbite]]</f>
        <v>50.53919999999988</v>
      </c>
    </row>
    <row r="1403" spans="1:9" x14ac:dyDescent="0.25">
      <c r="A1403" s="1">
        <v>50042</v>
      </c>
      <c r="B1403">
        <f t="shared" si="21"/>
        <v>50.53919999999988</v>
      </c>
      <c r="C1403" t="s">
        <v>22</v>
      </c>
      <c r="D1403">
        <v>17.899999999999999</v>
      </c>
      <c r="E1403">
        <v>5.4</v>
      </c>
      <c r="F1403">
        <f>IF(martianeum4[[#This Row],[zawartosc '[%']]]&gt;=1,martianeum4[[#This Row],[masa '[kg']]]*martianeum4[[#This Row],[zawartosc '[%']]]*0.01,0)</f>
        <v>0.96660000000000001</v>
      </c>
      <c r="G1403">
        <f>martianeum4[[#This Row],[stan_magazynu '[kg']]]+martianeum4[[#This Row],[ile_kg_materiału_z_ładunku]]</f>
        <v>51.50579999999988</v>
      </c>
      <c r="H1403">
        <f>IF(martianeum4[[#This Row],[stan_po_wydobyciu_z_ładunku]]&gt;=100,100,0)</f>
        <v>0</v>
      </c>
      <c r="I1403">
        <f>martianeum4[[#This Row],[stan_po_wydobyciu_z_ładunku]]-martianeum4[[#This Row],[ile_zabiera_na_orbite]]</f>
        <v>51.50579999999988</v>
      </c>
    </row>
    <row r="1404" spans="1:9" x14ac:dyDescent="0.25">
      <c r="A1404" s="1">
        <v>50043</v>
      </c>
      <c r="B1404">
        <f t="shared" si="21"/>
        <v>51.50579999999988</v>
      </c>
      <c r="C1404" t="s">
        <v>22</v>
      </c>
      <c r="D1404">
        <v>15.8</v>
      </c>
      <c r="E1404">
        <v>7.4</v>
      </c>
      <c r="F1404">
        <f>IF(martianeum4[[#This Row],[zawartosc '[%']]]&gt;=1,martianeum4[[#This Row],[masa '[kg']]]*martianeum4[[#This Row],[zawartosc '[%']]]*0.01,0)</f>
        <v>1.1692000000000002</v>
      </c>
      <c r="G1404">
        <f>martianeum4[[#This Row],[stan_magazynu '[kg']]]+martianeum4[[#This Row],[ile_kg_materiału_z_ładunku]]</f>
        <v>52.674999999999883</v>
      </c>
      <c r="H1404">
        <f>IF(martianeum4[[#This Row],[stan_po_wydobyciu_z_ładunku]]&gt;=100,100,0)</f>
        <v>0</v>
      </c>
      <c r="I1404">
        <f>martianeum4[[#This Row],[stan_po_wydobyciu_z_ładunku]]-martianeum4[[#This Row],[ile_zabiera_na_orbite]]</f>
        <v>52.674999999999883</v>
      </c>
    </row>
    <row r="1405" spans="1:9" x14ac:dyDescent="0.25">
      <c r="A1405" s="1">
        <v>50044</v>
      </c>
      <c r="B1405">
        <f t="shared" si="21"/>
        <v>52.674999999999883</v>
      </c>
      <c r="C1405" t="s">
        <v>30</v>
      </c>
      <c r="D1405">
        <v>19.600000000000001</v>
      </c>
      <c r="E1405">
        <v>0.3</v>
      </c>
      <c r="F1405">
        <f>IF(martianeum4[[#This Row],[zawartosc '[%']]]&gt;=1,martianeum4[[#This Row],[masa '[kg']]]*martianeum4[[#This Row],[zawartosc '[%']]]*0.01,0)</f>
        <v>0</v>
      </c>
      <c r="G1405">
        <f>martianeum4[[#This Row],[stan_magazynu '[kg']]]+martianeum4[[#This Row],[ile_kg_materiału_z_ładunku]]</f>
        <v>52.674999999999883</v>
      </c>
      <c r="H1405">
        <f>IF(martianeum4[[#This Row],[stan_po_wydobyciu_z_ładunku]]&gt;=100,100,0)</f>
        <v>0</v>
      </c>
      <c r="I1405">
        <f>martianeum4[[#This Row],[stan_po_wydobyciu_z_ładunku]]-martianeum4[[#This Row],[ile_zabiera_na_orbite]]</f>
        <v>52.674999999999883</v>
      </c>
    </row>
    <row r="1406" spans="1:9" x14ac:dyDescent="0.25">
      <c r="A1406" s="1">
        <v>50045</v>
      </c>
      <c r="B1406">
        <f t="shared" si="21"/>
        <v>52.674999999999883</v>
      </c>
      <c r="C1406" t="s">
        <v>19</v>
      </c>
      <c r="D1406">
        <v>17.7</v>
      </c>
      <c r="E1406">
        <v>0</v>
      </c>
      <c r="F1406">
        <f>IF(martianeum4[[#This Row],[zawartosc '[%']]]&gt;=1,martianeum4[[#This Row],[masa '[kg']]]*martianeum4[[#This Row],[zawartosc '[%']]]*0.01,0)</f>
        <v>0</v>
      </c>
      <c r="G1406">
        <f>martianeum4[[#This Row],[stan_magazynu '[kg']]]+martianeum4[[#This Row],[ile_kg_materiału_z_ładunku]]</f>
        <v>52.674999999999883</v>
      </c>
      <c r="H1406">
        <f>IF(martianeum4[[#This Row],[stan_po_wydobyciu_z_ładunku]]&gt;=100,100,0)</f>
        <v>0</v>
      </c>
      <c r="I1406">
        <f>martianeum4[[#This Row],[stan_po_wydobyciu_z_ładunku]]-martianeum4[[#This Row],[ile_zabiera_na_orbite]]</f>
        <v>52.674999999999883</v>
      </c>
    </row>
    <row r="1407" spans="1:9" x14ac:dyDescent="0.25">
      <c r="A1407" s="1">
        <v>50046</v>
      </c>
      <c r="B1407">
        <f t="shared" si="21"/>
        <v>52.674999999999883</v>
      </c>
      <c r="C1407" t="s">
        <v>27</v>
      </c>
      <c r="D1407">
        <v>19.899999999999999</v>
      </c>
      <c r="E1407">
        <v>4.7</v>
      </c>
      <c r="F1407">
        <f>IF(martianeum4[[#This Row],[zawartosc '[%']]]&gt;=1,martianeum4[[#This Row],[masa '[kg']]]*martianeum4[[#This Row],[zawartosc '[%']]]*0.01,0)</f>
        <v>0.93530000000000002</v>
      </c>
      <c r="G1407">
        <f>martianeum4[[#This Row],[stan_magazynu '[kg']]]+martianeum4[[#This Row],[ile_kg_materiału_z_ładunku]]</f>
        <v>53.610299999999881</v>
      </c>
      <c r="H1407">
        <f>IF(martianeum4[[#This Row],[stan_po_wydobyciu_z_ładunku]]&gt;=100,100,0)</f>
        <v>0</v>
      </c>
      <c r="I1407">
        <f>martianeum4[[#This Row],[stan_po_wydobyciu_z_ładunku]]-martianeum4[[#This Row],[ile_zabiera_na_orbite]]</f>
        <v>53.610299999999881</v>
      </c>
    </row>
    <row r="1408" spans="1:9" x14ac:dyDescent="0.25">
      <c r="A1408" s="1">
        <v>50047</v>
      </c>
      <c r="B1408">
        <f t="shared" si="21"/>
        <v>53.610299999999881</v>
      </c>
      <c r="C1408" t="s">
        <v>5</v>
      </c>
      <c r="D1408">
        <v>10.6</v>
      </c>
      <c r="E1408">
        <v>4.8</v>
      </c>
      <c r="F1408">
        <f>IF(martianeum4[[#This Row],[zawartosc '[%']]]&gt;=1,martianeum4[[#This Row],[masa '[kg']]]*martianeum4[[#This Row],[zawartosc '[%']]]*0.01,0)</f>
        <v>0.50879999999999992</v>
      </c>
      <c r="G1408">
        <f>martianeum4[[#This Row],[stan_magazynu '[kg']]]+martianeum4[[#This Row],[ile_kg_materiału_z_ładunku]]</f>
        <v>54.119099999999882</v>
      </c>
      <c r="H1408">
        <f>IF(martianeum4[[#This Row],[stan_po_wydobyciu_z_ładunku]]&gt;=100,100,0)</f>
        <v>0</v>
      </c>
      <c r="I1408">
        <f>martianeum4[[#This Row],[stan_po_wydobyciu_z_ładunku]]-martianeum4[[#This Row],[ile_zabiera_na_orbite]]</f>
        <v>54.119099999999882</v>
      </c>
    </row>
    <row r="1409" spans="1:9" x14ac:dyDescent="0.25">
      <c r="A1409" s="1">
        <v>50048</v>
      </c>
      <c r="B1409">
        <f t="shared" si="21"/>
        <v>54.119099999999882</v>
      </c>
      <c r="C1409" t="s">
        <v>19</v>
      </c>
      <c r="D1409">
        <v>25.6</v>
      </c>
      <c r="E1409">
        <v>17.399999999999999</v>
      </c>
      <c r="F1409">
        <f>IF(martianeum4[[#This Row],[zawartosc '[%']]]&gt;=1,martianeum4[[#This Row],[masa '[kg']]]*martianeum4[[#This Row],[zawartosc '[%']]]*0.01,0)</f>
        <v>4.4543999999999997</v>
      </c>
      <c r="G1409">
        <f>martianeum4[[#This Row],[stan_magazynu '[kg']]]+martianeum4[[#This Row],[ile_kg_materiału_z_ładunku]]</f>
        <v>58.573499999999882</v>
      </c>
      <c r="H1409">
        <f>IF(martianeum4[[#This Row],[stan_po_wydobyciu_z_ładunku]]&gt;=100,100,0)</f>
        <v>0</v>
      </c>
      <c r="I1409">
        <f>martianeum4[[#This Row],[stan_po_wydobyciu_z_ładunku]]-martianeum4[[#This Row],[ile_zabiera_na_orbite]]</f>
        <v>58.573499999999882</v>
      </c>
    </row>
    <row r="1410" spans="1:9" x14ac:dyDescent="0.25">
      <c r="A1410" s="1">
        <v>50049</v>
      </c>
      <c r="B1410">
        <f t="shared" si="21"/>
        <v>58.573499999999882</v>
      </c>
      <c r="C1410" t="s">
        <v>9</v>
      </c>
      <c r="D1410">
        <v>22.4</v>
      </c>
      <c r="E1410">
        <v>7.7</v>
      </c>
      <c r="F1410">
        <f>IF(martianeum4[[#This Row],[zawartosc '[%']]]&gt;=1,martianeum4[[#This Row],[masa '[kg']]]*martianeum4[[#This Row],[zawartosc '[%']]]*0.01,0)</f>
        <v>1.7247999999999999</v>
      </c>
      <c r="G1410">
        <f>martianeum4[[#This Row],[stan_magazynu '[kg']]]+martianeum4[[#This Row],[ile_kg_materiału_z_ładunku]]</f>
        <v>60.298299999999884</v>
      </c>
      <c r="H1410">
        <f>IF(martianeum4[[#This Row],[stan_po_wydobyciu_z_ładunku]]&gt;=100,100,0)</f>
        <v>0</v>
      </c>
      <c r="I1410">
        <f>martianeum4[[#This Row],[stan_po_wydobyciu_z_ładunku]]-martianeum4[[#This Row],[ile_zabiera_na_orbite]]</f>
        <v>60.298299999999884</v>
      </c>
    </row>
    <row r="1411" spans="1:9" x14ac:dyDescent="0.25">
      <c r="A1411" s="1">
        <v>50050</v>
      </c>
      <c r="B1411">
        <f t="shared" si="21"/>
        <v>60.298299999999884</v>
      </c>
      <c r="C1411" t="s">
        <v>8</v>
      </c>
      <c r="D1411">
        <v>14.5</v>
      </c>
      <c r="E1411">
        <v>3.8</v>
      </c>
      <c r="F1411">
        <f>IF(martianeum4[[#This Row],[zawartosc '[%']]]&gt;=1,martianeum4[[#This Row],[masa '[kg']]]*martianeum4[[#This Row],[zawartosc '[%']]]*0.01,0)</f>
        <v>0.55099999999999993</v>
      </c>
      <c r="G1411">
        <f>martianeum4[[#This Row],[stan_magazynu '[kg']]]+martianeum4[[#This Row],[ile_kg_materiału_z_ładunku]]</f>
        <v>60.849299999999886</v>
      </c>
      <c r="H1411">
        <f>IF(martianeum4[[#This Row],[stan_po_wydobyciu_z_ładunku]]&gt;=100,100,0)</f>
        <v>0</v>
      </c>
      <c r="I1411">
        <f>martianeum4[[#This Row],[stan_po_wydobyciu_z_ładunku]]-martianeum4[[#This Row],[ile_zabiera_na_orbite]]</f>
        <v>60.849299999999886</v>
      </c>
    </row>
    <row r="1412" spans="1:9" x14ac:dyDescent="0.25">
      <c r="A1412" s="1">
        <v>50051</v>
      </c>
      <c r="B1412">
        <f t="shared" ref="B1412:B1475" si="22">I1411</f>
        <v>60.849299999999886</v>
      </c>
      <c r="C1412" t="s">
        <v>9</v>
      </c>
      <c r="D1412">
        <v>15</v>
      </c>
      <c r="E1412">
        <v>4.2</v>
      </c>
      <c r="F1412">
        <f>IF(martianeum4[[#This Row],[zawartosc '[%']]]&gt;=1,martianeum4[[#This Row],[masa '[kg']]]*martianeum4[[#This Row],[zawartosc '[%']]]*0.01,0)</f>
        <v>0.63</v>
      </c>
      <c r="G1412">
        <f>martianeum4[[#This Row],[stan_magazynu '[kg']]]+martianeum4[[#This Row],[ile_kg_materiału_z_ładunku]]</f>
        <v>61.479299999999888</v>
      </c>
      <c r="H1412">
        <f>IF(martianeum4[[#This Row],[stan_po_wydobyciu_z_ładunku]]&gt;=100,100,0)</f>
        <v>0</v>
      </c>
      <c r="I1412">
        <f>martianeum4[[#This Row],[stan_po_wydobyciu_z_ładunku]]-martianeum4[[#This Row],[ile_zabiera_na_orbite]]</f>
        <v>61.479299999999888</v>
      </c>
    </row>
    <row r="1413" spans="1:9" x14ac:dyDescent="0.25">
      <c r="A1413" s="1">
        <v>50052</v>
      </c>
      <c r="B1413">
        <f t="shared" si="22"/>
        <v>61.479299999999888</v>
      </c>
      <c r="C1413" t="s">
        <v>13</v>
      </c>
      <c r="D1413">
        <v>24</v>
      </c>
      <c r="E1413">
        <v>11.5</v>
      </c>
      <c r="F1413">
        <f>IF(martianeum4[[#This Row],[zawartosc '[%']]]&gt;=1,martianeum4[[#This Row],[masa '[kg']]]*martianeum4[[#This Row],[zawartosc '[%']]]*0.01,0)</f>
        <v>2.7600000000000002</v>
      </c>
      <c r="G1413">
        <f>martianeum4[[#This Row],[stan_magazynu '[kg']]]+martianeum4[[#This Row],[ile_kg_materiału_z_ładunku]]</f>
        <v>64.239299999999886</v>
      </c>
      <c r="H1413">
        <f>IF(martianeum4[[#This Row],[stan_po_wydobyciu_z_ładunku]]&gt;=100,100,0)</f>
        <v>0</v>
      </c>
      <c r="I1413">
        <f>martianeum4[[#This Row],[stan_po_wydobyciu_z_ładunku]]-martianeum4[[#This Row],[ile_zabiera_na_orbite]]</f>
        <v>64.239299999999886</v>
      </c>
    </row>
    <row r="1414" spans="1:9" x14ac:dyDescent="0.25">
      <c r="A1414" s="1">
        <v>50053</v>
      </c>
      <c r="B1414">
        <f t="shared" si="22"/>
        <v>64.239299999999886</v>
      </c>
      <c r="C1414" t="s">
        <v>23</v>
      </c>
      <c r="D1414">
        <v>20.7</v>
      </c>
      <c r="E1414">
        <v>2.9</v>
      </c>
      <c r="F1414">
        <f>IF(martianeum4[[#This Row],[zawartosc '[%']]]&gt;=1,martianeum4[[#This Row],[masa '[kg']]]*martianeum4[[#This Row],[zawartosc '[%']]]*0.01,0)</f>
        <v>0.60029999999999994</v>
      </c>
      <c r="G1414">
        <f>martianeum4[[#This Row],[stan_magazynu '[kg']]]+martianeum4[[#This Row],[ile_kg_materiału_z_ładunku]]</f>
        <v>64.839599999999891</v>
      </c>
      <c r="H1414">
        <f>IF(martianeum4[[#This Row],[stan_po_wydobyciu_z_ładunku]]&gt;=100,100,0)</f>
        <v>0</v>
      </c>
      <c r="I1414">
        <f>martianeum4[[#This Row],[stan_po_wydobyciu_z_ładunku]]-martianeum4[[#This Row],[ile_zabiera_na_orbite]]</f>
        <v>64.839599999999891</v>
      </c>
    </row>
    <row r="1415" spans="1:9" x14ac:dyDescent="0.25">
      <c r="A1415" s="1">
        <v>50054</v>
      </c>
      <c r="B1415">
        <f t="shared" si="22"/>
        <v>64.839599999999891</v>
      </c>
      <c r="C1415" t="s">
        <v>28</v>
      </c>
      <c r="D1415">
        <v>13.5</v>
      </c>
      <c r="E1415">
        <v>0.7</v>
      </c>
      <c r="F1415">
        <f>IF(martianeum4[[#This Row],[zawartosc '[%']]]&gt;=1,martianeum4[[#This Row],[masa '[kg']]]*martianeum4[[#This Row],[zawartosc '[%']]]*0.01,0)</f>
        <v>0</v>
      </c>
      <c r="G1415">
        <f>martianeum4[[#This Row],[stan_magazynu '[kg']]]+martianeum4[[#This Row],[ile_kg_materiału_z_ładunku]]</f>
        <v>64.839599999999891</v>
      </c>
      <c r="H1415">
        <f>IF(martianeum4[[#This Row],[stan_po_wydobyciu_z_ładunku]]&gt;=100,100,0)</f>
        <v>0</v>
      </c>
      <c r="I1415">
        <f>martianeum4[[#This Row],[stan_po_wydobyciu_z_ładunku]]-martianeum4[[#This Row],[ile_zabiera_na_orbite]]</f>
        <v>64.839599999999891</v>
      </c>
    </row>
    <row r="1416" spans="1:9" x14ac:dyDescent="0.25">
      <c r="A1416" s="1">
        <v>50055</v>
      </c>
      <c r="B1416">
        <f t="shared" si="22"/>
        <v>64.839599999999891</v>
      </c>
      <c r="C1416" t="s">
        <v>19</v>
      </c>
      <c r="D1416">
        <v>23.7</v>
      </c>
      <c r="E1416">
        <v>13.1</v>
      </c>
      <c r="F1416">
        <f>IF(martianeum4[[#This Row],[zawartosc '[%']]]&gt;=1,martianeum4[[#This Row],[masa '[kg']]]*martianeum4[[#This Row],[zawartosc '[%']]]*0.01,0)</f>
        <v>3.1046999999999998</v>
      </c>
      <c r="G1416">
        <f>martianeum4[[#This Row],[stan_magazynu '[kg']]]+martianeum4[[#This Row],[ile_kg_materiału_z_ładunku]]</f>
        <v>67.944299999999885</v>
      </c>
      <c r="H1416">
        <f>IF(martianeum4[[#This Row],[stan_po_wydobyciu_z_ładunku]]&gt;=100,100,0)</f>
        <v>0</v>
      </c>
      <c r="I1416">
        <f>martianeum4[[#This Row],[stan_po_wydobyciu_z_ładunku]]-martianeum4[[#This Row],[ile_zabiera_na_orbite]]</f>
        <v>67.944299999999885</v>
      </c>
    </row>
    <row r="1417" spans="1:9" x14ac:dyDescent="0.25">
      <c r="A1417" s="1">
        <v>50056</v>
      </c>
      <c r="B1417">
        <f t="shared" si="22"/>
        <v>67.944299999999885</v>
      </c>
      <c r="C1417" t="s">
        <v>10</v>
      </c>
      <c r="D1417">
        <v>12.1</v>
      </c>
      <c r="E1417">
        <v>36</v>
      </c>
      <c r="F1417">
        <f>IF(martianeum4[[#This Row],[zawartosc '[%']]]&gt;=1,martianeum4[[#This Row],[masa '[kg']]]*martianeum4[[#This Row],[zawartosc '[%']]]*0.01,0)</f>
        <v>4.3559999999999999</v>
      </c>
      <c r="G1417">
        <f>martianeum4[[#This Row],[stan_magazynu '[kg']]]+martianeum4[[#This Row],[ile_kg_materiału_z_ładunku]]</f>
        <v>72.300299999999879</v>
      </c>
      <c r="H1417">
        <f>IF(martianeum4[[#This Row],[stan_po_wydobyciu_z_ładunku]]&gt;=100,100,0)</f>
        <v>0</v>
      </c>
      <c r="I1417">
        <f>martianeum4[[#This Row],[stan_po_wydobyciu_z_ładunku]]-martianeum4[[#This Row],[ile_zabiera_na_orbite]]</f>
        <v>72.300299999999879</v>
      </c>
    </row>
    <row r="1418" spans="1:9" x14ac:dyDescent="0.25">
      <c r="A1418" s="1">
        <v>50057</v>
      </c>
      <c r="B1418">
        <f t="shared" si="22"/>
        <v>72.300299999999879</v>
      </c>
      <c r="C1418" t="s">
        <v>13</v>
      </c>
      <c r="D1418">
        <v>21.8</v>
      </c>
      <c r="E1418">
        <v>10.9</v>
      </c>
      <c r="F1418">
        <f>IF(martianeum4[[#This Row],[zawartosc '[%']]]&gt;=1,martianeum4[[#This Row],[masa '[kg']]]*martianeum4[[#This Row],[zawartosc '[%']]]*0.01,0)</f>
        <v>2.3762000000000003</v>
      </c>
      <c r="G1418">
        <f>martianeum4[[#This Row],[stan_magazynu '[kg']]]+martianeum4[[#This Row],[ile_kg_materiału_z_ładunku]]</f>
        <v>74.676499999999876</v>
      </c>
      <c r="H1418">
        <f>IF(martianeum4[[#This Row],[stan_po_wydobyciu_z_ładunku]]&gt;=100,100,0)</f>
        <v>0</v>
      </c>
      <c r="I1418">
        <f>martianeum4[[#This Row],[stan_po_wydobyciu_z_ładunku]]-martianeum4[[#This Row],[ile_zabiera_na_orbite]]</f>
        <v>74.676499999999876</v>
      </c>
    </row>
    <row r="1419" spans="1:9" x14ac:dyDescent="0.25">
      <c r="A1419" s="1">
        <v>50058</v>
      </c>
      <c r="B1419">
        <f t="shared" si="22"/>
        <v>74.676499999999876</v>
      </c>
      <c r="C1419" t="s">
        <v>22</v>
      </c>
      <c r="D1419">
        <v>17.399999999999999</v>
      </c>
      <c r="E1419">
        <v>0</v>
      </c>
      <c r="F1419">
        <f>IF(martianeum4[[#This Row],[zawartosc '[%']]]&gt;=1,martianeum4[[#This Row],[masa '[kg']]]*martianeum4[[#This Row],[zawartosc '[%']]]*0.01,0)</f>
        <v>0</v>
      </c>
      <c r="G1419">
        <f>martianeum4[[#This Row],[stan_magazynu '[kg']]]+martianeum4[[#This Row],[ile_kg_materiału_z_ładunku]]</f>
        <v>74.676499999999876</v>
      </c>
      <c r="H1419">
        <f>IF(martianeum4[[#This Row],[stan_po_wydobyciu_z_ładunku]]&gt;=100,100,0)</f>
        <v>0</v>
      </c>
      <c r="I1419">
        <f>martianeum4[[#This Row],[stan_po_wydobyciu_z_ładunku]]-martianeum4[[#This Row],[ile_zabiera_na_orbite]]</f>
        <v>74.676499999999876</v>
      </c>
    </row>
    <row r="1420" spans="1:9" x14ac:dyDescent="0.25">
      <c r="A1420" s="1">
        <v>50059</v>
      </c>
      <c r="B1420">
        <f t="shared" si="22"/>
        <v>74.676499999999876</v>
      </c>
      <c r="C1420" t="s">
        <v>6</v>
      </c>
      <c r="D1420">
        <v>15.6</v>
      </c>
      <c r="E1420">
        <v>0</v>
      </c>
      <c r="F1420">
        <f>IF(martianeum4[[#This Row],[zawartosc '[%']]]&gt;=1,martianeum4[[#This Row],[masa '[kg']]]*martianeum4[[#This Row],[zawartosc '[%']]]*0.01,0)</f>
        <v>0</v>
      </c>
      <c r="G1420">
        <f>martianeum4[[#This Row],[stan_magazynu '[kg']]]+martianeum4[[#This Row],[ile_kg_materiału_z_ładunku]]</f>
        <v>74.676499999999876</v>
      </c>
      <c r="H1420">
        <f>IF(martianeum4[[#This Row],[stan_po_wydobyciu_z_ładunku]]&gt;=100,100,0)</f>
        <v>0</v>
      </c>
      <c r="I1420">
        <f>martianeum4[[#This Row],[stan_po_wydobyciu_z_ładunku]]-martianeum4[[#This Row],[ile_zabiera_na_orbite]]</f>
        <v>74.676499999999876</v>
      </c>
    </row>
    <row r="1421" spans="1:9" x14ac:dyDescent="0.25">
      <c r="A1421" s="1">
        <v>50060</v>
      </c>
      <c r="B1421">
        <f t="shared" si="22"/>
        <v>74.676499999999876</v>
      </c>
      <c r="C1421" t="s">
        <v>13</v>
      </c>
      <c r="D1421">
        <v>13.7</v>
      </c>
      <c r="E1421">
        <v>0</v>
      </c>
      <c r="F1421">
        <f>IF(martianeum4[[#This Row],[zawartosc '[%']]]&gt;=1,martianeum4[[#This Row],[masa '[kg']]]*martianeum4[[#This Row],[zawartosc '[%']]]*0.01,0)</f>
        <v>0</v>
      </c>
      <c r="G1421">
        <f>martianeum4[[#This Row],[stan_magazynu '[kg']]]+martianeum4[[#This Row],[ile_kg_materiału_z_ładunku]]</f>
        <v>74.676499999999876</v>
      </c>
      <c r="H1421">
        <f>IF(martianeum4[[#This Row],[stan_po_wydobyciu_z_ładunku]]&gt;=100,100,0)</f>
        <v>0</v>
      </c>
      <c r="I1421">
        <f>martianeum4[[#This Row],[stan_po_wydobyciu_z_ładunku]]-martianeum4[[#This Row],[ile_zabiera_na_orbite]]</f>
        <v>74.676499999999876</v>
      </c>
    </row>
    <row r="1422" spans="1:9" x14ac:dyDescent="0.25">
      <c r="A1422" s="1">
        <v>50061</v>
      </c>
      <c r="B1422">
        <f t="shared" si="22"/>
        <v>74.676499999999876</v>
      </c>
      <c r="C1422" t="s">
        <v>10</v>
      </c>
      <c r="D1422">
        <v>24.7</v>
      </c>
      <c r="E1422">
        <v>16.2</v>
      </c>
      <c r="F1422">
        <f>IF(martianeum4[[#This Row],[zawartosc '[%']]]&gt;=1,martianeum4[[#This Row],[masa '[kg']]]*martianeum4[[#This Row],[zawartosc '[%']]]*0.01,0)</f>
        <v>4.0014000000000003</v>
      </c>
      <c r="G1422">
        <f>martianeum4[[#This Row],[stan_magazynu '[kg']]]+martianeum4[[#This Row],[ile_kg_materiału_z_ładunku]]</f>
        <v>78.67789999999988</v>
      </c>
      <c r="H1422">
        <f>IF(martianeum4[[#This Row],[stan_po_wydobyciu_z_ładunku]]&gt;=100,100,0)</f>
        <v>0</v>
      </c>
      <c r="I1422">
        <f>martianeum4[[#This Row],[stan_po_wydobyciu_z_ładunku]]-martianeum4[[#This Row],[ile_zabiera_na_orbite]]</f>
        <v>78.67789999999988</v>
      </c>
    </row>
    <row r="1423" spans="1:9" x14ac:dyDescent="0.25">
      <c r="A1423" s="1">
        <v>50062</v>
      </c>
      <c r="B1423">
        <f t="shared" si="22"/>
        <v>78.67789999999988</v>
      </c>
      <c r="C1423" t="s">
        <v>15</v>
      </c>
      <c r="D1423">
        <v>25.3</v>
      </c>
      <c r="E1423">
        <v>14.2</v>
      </c>
      <c r="F1423">
        <f>IF(martianeum4[[#This Row],[zawartosc '[%']]]&gt;=1,martianeum4[[#This Row],[masa '[kg']]]*martianeum4[[#This Row],[zawartosc '[%']]]*0.01,0)</f>
        <v>3.5926</v>
      </c>
      <c r="G1423">
        <f>martianeum4[[#This Row],[stan_magazynu '[kg']]]+martianeum4[[#This Row],[ile_kg_materiału_z_ładunku]]</f>
        <v>82.270499999999885</v>
      </c>
      <c r="H1423">
        <f>IF(martianeum4[[#This Row],[stan_po_wydobyciu_z_ładunku]]&gt;=100,100,0)</f>
        <v>0</v>
      </c>
      <c r="I1423">
        <f>martianeum4[[#This Row],[stan_po_wydobyciu_z_ładunku]]-martianeum4[[#This Row],[ile_zabiera_na_orbite]]</f>
        <v>82.270499999999885</v>
      </c>
    </row>
    <row r="1424" spans="1:9" x14ac:dyDescent="0.25">
      <c r="A1424" s="1">
        <v>50063</v>
      </c>
      <c r="B1424">
        <f t="shared" si="22"/>
        <v>82.270499999999885</v>
      </c>
      <c r="C1424" t="s">
        <v>15</v>
      </c>
      <c r="D1424">
        <v>18.399999999999999</v>
      </c>
      <c r="E1424">
        <v>0</v>
      </c>
      <c r="F1424">
        <f>IF(martianeum4[[#This Row],[zawartosc '[%']]]&gt;=1,martianeum4[[#This Row],[masa '[kg']]]*martianeum4[[#This Row],[zawartosc '[%']]]*0.01,0)</f>
        <v>0</v>
      </c>
      <c r="G1424">
        <f>martianeum4[[#This Row],[stan_magazynu '[kg']]]+martianeum4[[#This Row],[ile_kg_materiału_z_ładunku]]</f>
        <v>82.270499999999885</v>
      </c>
      <c r="H1424">
        <f>IF(martianeum4[[#This Row],[stan_po_wydobyciu_z_ładunku]]&gt;=100,100,0)</f>
        <v>0</v>
      </c>
      <c r="I1424">
        <f>martianeum4[[#This Row],[stan_po_wydobyciu_z_ładunku]]-martianeum4[[#This Row],[ile_zabiera_na_orbite]]</f>
        <v>82.270499999999885</v>
      </c>
    </row>
    <row r="1425" spans="1:9" x14ac:dyDescent="0.25">
      <c r="A1425" s="1">
        <v>50064</v>
      </c>
      <c r="B1425">
        <f t="shared" si="22"/>
        <v>82.270499999999885</v>
      </c>
      <c r="C1425" t="s">
        <v>14</v>
      </c>
      <c r="D1425">
        <v>10.199999999999999</v>
      </c>
      <c r="E1425">
        <v>0</v>
      </c>
      <c r="F1425">
        <f>IF(martianeum4[[#This Row],[zawartosc '[%']]]&gt;=1,martianeum4[[#This Row],[masa '[kg']]]*martianeum4[[#This Row],[zawartosc '[%']]]*0.01,0)</f>
        <v>0</v>
      </c>
      <c r="G1425">
        <f>martianeum4[[#This Row],[stan_magazynu '[kg']]]+martianeum4[[#This Row],[ile_kg_materiału_z_ładunku]]</f>
        <v>82.270499999999885</v>
      </c>
      <c r="H1425">
        <f>IF(martianeum4[[#This Row],[stan_po_wydobyciu_z_ładunku]]&gt;=100,100,0)</f>
        <v>0</v>
      </c>
      <c r="I1425">
        <f>martianeum4[[#This Row],[stan_po_wydobyciu_z_ładunku]]-martianeum4[[#This Row],[ile_zabiera_na_orbite]]</f>
        <v>82.270499999999885</v>
      </c>
    </row>
    <row r="1426" spans="1:9" x14ac:dyDescent="0.25">
      <c r="A1426" s="1">
        <v>50065</v>
      </c>
      <c r="B1426">
        <f t="shared" si="22"/>
        <v>82.270499999999885</v>
      </c>
      <c r="C1426" t="s">
        <v>33</v>
      </c>
      <c r="D1426">
        <v>26.9</v>
      </c>
      <c r="E1426">
        <v>0</v>
      </c>
      <c r="F1426">
        <f>IF(martianeum4[[#This Row],[zawartosc '[%']]]&gt;=1,martianeum4[[#This Row],[masa '[kg']]]*martianeum4[[#This Row],[zawartosc '[%']]]*0.01,0)</f>
        <v>0</v>
      </c>
      <c r="G1426">
        <f>martianeum4[[#This Row],[stan_magazynu '[kg']]]+martianeum4[[#This Row],[ile_kg_materiału_z_ładunku]]</f>
        <v>82.270499999999885</v>
      </c>
      <c r="H1426">
        <f>IF(martianeum4[[#This Row],[stan_po_wydobyciu_z_ładunku]]&gt;=100,100,0)</f>
        <v>0</v>
      </c>
      <c r="I1426">
        <f>martianeum4[[#This Row],[stan_po_wydobyciu_z_ładunku]]-martianeum4[[#This Row],[ile_zabiera_na_orbite]]</f>
        <v>82.270499999999885</v>
      </c>
    </row>
    <row r="1427" spans="1:9" x14ac:dyDescent="0.25">
      <c r="A1427" s="1">
        <v>50066</v>
      </c>
      <c r="B1427">
        <f t="shared" si="22"/>
        <v>82.270499999999885</v>
      </c>
      <c r="C1427" t="s">
        <v>8</v>
      </c>
      <c r="D1427">
        <v>28.2</v>
      </c>
      <c r="E1427">
        <v>0</v>
      </c>
      <c r="F1427">
        <f>IF(martianeum4[[#This Row],[zawartosc '[%']]]&gt;=1,martianeum4[[#This Row],[masa '[kg']]]*martianeum4[[#This Row],[zawartosc '[%']]]*0.01,0)</f>
        <v>0</v>
      </c>
      <c r="G1427">
        <f>martianeum4[[#This Row],[stan_magazynu '[kg']]]+martianeum4[[#This Row],[ile_kg_materiału_z_ładunku]]</f>
        <v>82.270499999999885</v>
      </c>
      <c r="H1427">
        <f>IF(martianeum4[[#This Row],[stan_po_wydobyciu_z_ładunku]]&gt;=100,100,0)</f>
        <v>0</v>
      </c>
      <c r="I1427">
        <f>martianeum4[[#This Row],[stan_po_wydobyciu_z_ładunku]]-martianeum4[[#This Row],[ile_zabiera_na_orbite]]</f>
        <v>82.270499999999885</v>
      </c>
    </row>
    <row r="1428" spans="1:9" x14ac:dyDescent="0.25">
      <c r="A1428" s="1">
        <v>50067</v>
      </c>
      <c r="B1428">
        <f t="shared" si="22"/>
        <v>82.270499999999885</v>
      </c>
      <c r="C1428" t="s">
        <v>7</v>
      </c>
      <c r="D1428">
        <v>15.9</v>
      </c>
      <c r="E1428">
        <v>0</v>
      </c>
      <c r="F1428">
        <f>IF(martianeum4[[#This Row],[zawartosc '[%']]]&gt;=1,martianeum4[[#This Row],[masa '[kg']]]*martianeum4[[#This Row],[zawartosc '[%']]]*0.01,0)</f>
        <v>0</v>
      </c>
      <c r="G1428">
        <f>martianeum4[[#This Row],[stan_magazynu '[kg']]]+martianeum4[[#This Row],[ile_kg_materiału_z_ładunku]]</f>
        <v>82.270499999999885</v>
      </c>
      <c r="H1428">
        <f>IF(martianeum4[[#This Row],[stan_po_wydobyciu_z_ładunku]]&gt;=100,100,0)</f>
        <v>0</v>
      </c>
      <c r="I1428">
        <f>martianeum4[[#This Row],[stan_po_wydobyciu_z_ładunku]]-martianeum4[[#This Row],[ile_zabiera_na_orbite]]</f>
        <v>82.270499999999885</v>
      </c>
    </row>
    <row r="1429" spans="1:9" x14ac:dyDescent="0.25">
      <c r="A1429" s="1">
        <v>50068</v>
      </c>
      <c r="B1429">
        <f t="shared" si="22"/>
        <v>82.270499999999885</v>
      </c>
      <c r="C1429" t="s">
        <v>10</v>
      </c>
      <c r="D1429">
        <v>19.7</v>
      </c>
      <c r="E1429">
        <v>0</v>
      </c>
      <c r="F1429">
        <f>IF(martianeum4[[#This Row],[zawartosc '[%']]]&gt;=1,martianeum4[[#This Row],[masa '[kg']]]*martianeum4[[#This Row],[zawartosc '[%']]]*0.01,0)</f>
        <v>0</v>
      </c>
      <c r="G1429">
        <f>martianeum4[[#This Row],[stan_magazynu '[kg']]]+martianeum4[[#This Row],[ile_kg_materiału_z_ładunku]]</f>
        <v>82.270499999999885</v>
      </c>
      <c r="H1429">
        <f>IF(martianeum4[[#This Row],[stan_po_wydobyciu_z_ładunku]]&gt;=100,100,0)</f>
        <v>0</v>
      </c>
      <c r="I1429">
        <f>martianeum4[[#This Row],[stan_po_wydobyciu_z_ładunku]]-martianeum4[[#This Row],[ile_zabiera_na_orbite]]</f>
        <v>82.270499999999885</v>
      </c>
    </row>
    <row r="1430" spans="1:9" x14ac:dyDescent="0.25">
      <c r="A1430" s="1">
        <v>50069</v>
      </c>
      <c r="B1430">
        <f t="shared" si="22"/>
        <v>82.270499999999885</v>
      </c>
      <c r="C1430" t="s">
        <v>7</v>
      </c>
      <c r="D1430">
        <v>16</v>
      </c>
      <c r="E1430">
        <v>0</v>
      </c>
      <c r="F1430">
        <f>IF(martianeum4[[#This Row],[zawartosc '[%']]]&gt;=1,martianeum4[[#This Row],[masa '[kg']]]*martianeum4[[#This Row],[zawartosc '[%']]]*0.01,0)</f>
        <v>0</v>
      </c>
      <c r="G1430">
        <f>martianeum4[[#This Row],[stan_magazynu '[kg']]]+martianeum4[[#This Row],[ile_kg_materiału_z_ładunku]]</f>
        <v>82.270499999999885</v>
      </c>
      <c r="H1430">
        <f>IF(martianeum4[[#This Row],[stan_po_wydobyciu_z_ładunku]]&gt;=100,100,0)</f>
        <v>0</v>
      </c>
      <c r="I1430">
        <f>martianeum4[[#This Row],[stan_po_wydobyciu_z_ładunku]]-martianeum4[[#This Row],[ile_zabiera_na_orbite]]</f>
        <v>82.270499999999885</v>
      </c>
    </row>
    <row r="1431" spans="1:9" x14ac:dyDescent="0.25">
      <c r="A1431" s="1">
        <v>50070</v>
      </c>
      <c r="B1431">
        <f t="shared" si="22"/>
        <v>82.270499999999885</v>
      </c>
      <c r="C1431" t="s">
        <v>6</v>
      </c>
      <c r="D1431">
        <v>20.8</v>
      </c>
      <c r="E1431">
        <v>0</v>
      </c>
      <c r="F1431">
        <f>IF(martianeum4[[#This Row],[zawartosc '[%']]]&gt;=1,martianeum4[[#This Row],[masa '[kg']]]*martianeum4[[#This Row],[zawartosc '[%']]]*0.01,0)</f>
        <v>0</v>
      </c>
      <c r="G1431">
        <f>martianeum4[[#This Row],[stan_magazynu '[kg']]]+martianeum4[[#This Row],[ile_kg_materiału_z_ładunku]]</f>
        <v>82.270499999999885</v>
      </c>
      <c r="H1431">
        <f>IF(martianeum4[[#This Row],[stan_po_wydobyciu_z_ładunku]]&gt;=100,100,0)</f>
        <v>0</v>
      </c>
      <c r="I1431">
        <f>martianeum4[[#This Row],[stan_po_wydobyciu_z_ładunku]]-martianeum4[[#This Row],[ile_zabiera_na_orbite]]</f>
        <v>82.270499999999885</v>
      </c>
    </row>
    <row r="1432" spans="1:9" x14ac:dyDescent="0.25">
      <c r="A1432" s="1">
        <v>50071</v>
      </c>
      <c r="B1432">
        <f t="shared" si="22"/>
        <v>82.270499999999885</v>
      </c>
      <c r="C1432" t="s">
        <v>23</v>
      </c>
      <c r="D1432">
        <v>12.5</v>
      </c>
      <c r="E1432">
        <v>0</v>
      </c>
      <c r="F1432">
        <f>IF(martianeum4[[#This Row],[zawartosc '[%']]]&gt;=1,martianeum4[[#This Row],[masa '[kg']]]*martianeum4[[#This Row],[zawartosc '[%']]]*0.01,0)</f>
        <v>0</v>
      </c>
      <c r="G1432">
        <f>martianeum4[[#This Row],[stan_magazynu '[kg']]]+martianeum4[[#This Row],[ile_kg_materiału_z_ładunku]]</f>
        <v>82.270499999999885</v>
      </c>
      <c r="H1432">
        <f>IF(martianeum4[[#This Row],[stan_po_wydobyciu_z_ładunku]]&gt;=100,100,0)</f>
        <v>0</v>
      </c>
      <c r="I1432">
        <f>martianeum4[[#This Row],[stan_po_wydobyciu_z_ładunku]]-martianeum4[[#This Row],[ile_zabiera_na_orbite]]</f>
        <v>82.270499999999885</v>
      </c>
    </row>
    <row r="1433" spans="1:9" x14ac:dyDescent="0.25">
      <c r="A1433" s="1">
        <v>50072</v>
      </c>
      <c r="B1433">
        <f t="shared" si="22"/>
        <v>82.270499999999885</v>
      </c>
      <c r="C1433" t="s">
        <v>15</v>
      </c>
      <c r="D1433">
        <v>12.7</v>
      </c>
      <c r="E1433">
        <v>2.4</v>
      </c>
      <c r="F1433">
        <f>IF(martianeum4[[#This Row],[zawartosc '[%']]]&gt;=1,martianeum4[[#This Row],[masa '[kg']]]*martianeum4[[#This Row],[zawartosc '[%']]]*0.01,0)</f>
        <v>0.30479999999999996</v>
      </c>
      <c r="G1433">
        <f>martianeum4[[#This Row],[stan_magazynu '[kg']]]+martianeum4[[#This Row],[ile_kg_materiału_z_ładunku]]</f>
        <v>82.575299999999885</v>
      </c>
      <c r="H1433">
        <f>IF(martianeum4[[#This Row],[stan_po_wydobyciu_z_ładunku]]&gt;=100,100,0)</f>
        <v>0</v>
      </c>
      <c r="I1433">
        <f>martianeum4[[#This Row],[stan_po_wydobyciu_z_ładunku]]-martianeum4[[#This Row],[ile_zabiera_na_orbite]]</f>
        <v>82.575299999999885</v>
      </c>
    </row>
    <row r="1434" spans="1:9" x14ac:dyDescent="0.25">
      <c r="A1434" s="1">
        <v>50073</v>
      </c>
      <c r="B1434">
        <f t="shared" si="22"/>
        <v>82.575299999999885</v>
      </c>
      <c r="C1434" t="s">
        <v>18</v>
      </c>
      <c r="D1434">
        <v>23.5</v>
      </c>
      <c r="E1434">
        <v>11.5</v>
      </c>
      <c r="F1434">
        <f>IF(martianeum4[[#This Row],[zawartosc '[%']]]&gt;=1,martianeum4[[#This Row],[masa '[kg']]]*martianeum4[[#This Row],[zawartosc '[%']]]*0.01,0)</f>
        <v>2.7025000000000001</v>
      </c>
      <c r="G1434">
        <f>martianeum4[[#This Row],[stan_magazynu '[kg']]]+martianeum4[[#This Row],[ile_kg_materiału_z_ładunku]]</f>
        <v>85.277799999999885</v>
      </c>
      <c r="H1434">
        <f>IF(martianeum4[[#This Row],[stan_po_wydobyciu_z_ładunku]]&gt;=100,100,0)</f>
        <v>0</v>
      </c>
      <c r="I1434">
        <f>martianeum4[[#This Row],[stan_po_wydobyciu_z_ładunku]]-martianeum4[[#This Row],[ile_zabiera_na_orbite]]</f>
        <v>85.277799999999885</v>
      </c>
    </row>
    <row r="1435" spans="1:9" x14ac:dyDescent="0.25">
      <c r="A1435" s="1">
        <v>50074</v>
      </c>
      <c r="B1435">
        <f t="shared" si="22"/>
        <v>85.277799999999885</v>
      </c>
      <c r="C1435" t="s">
        <v>14</v>
      </c>
      <c r="D1435">
        <v>17.8</v>
      </c>
      <c r="E1435">
        <v>1.8</v>
      </c>
      <c r="F1435">
        <f>IF(martianeum4[[#This Row],[zawartosc '[%']]]&gt;=1,martianeum4[[#This Row],[masa '[kg']]]*martianeum4[[#This Row],[zawartosc '[%']]]*0.01,0)</f>
        <v>0.32040000000000002</v>
      </c>
      <c r="G1435">
        <f>martianeum4[[#This Row],[stan_magazynu '[kg']]]+martianeum4[[#This Row],[ile_kg_materiału_z_ładunku]]</f>
        <v>85.598199999999892</v>
      </c>
      <c r="H1435">
        <f>IF(martianeum4[[#This Row],[stan_po_wydobyciu_z_ładunku]]&gt;=100,100,0)</f>
        <v>0</v>
      </c>
      <c r="I1435">
        <f>martianeum4[[#This Row],[stan_po_wydobyciu_z_ładunku]]-martianeum4[[#This Row],[ile_zabiera_na_orbite]]</f>
        <v>85.598199999999892</v>
      </c>
    </row>
    <row r="1436" spans="1:9" x14ac:dyDescent="0.25">
      <c r="A1436" s="1">
        <v>50075</v>
      </c>
      <c r="B1436">
        <f t="shared" si="22"/>
        <v>85.598199999999892</v>
      </c>
      <c r="C1436" t="s">
        <v>11</v>
      </c>
      <c r="D1436">
        <v>11</v>
      </c>
      <c r="E1436">
        <v>0</v>
      </c>
      <c r="F1436">
        <f>IF(martianeum4[[#This Row],[zawartosc '[%']]]&gt;=1,martianeum4[[#This Row],[masa '[kg']]]*martianeum4[[#This Row],[zawartosc '[%']]]*0.01,0)</f>
        <v>0</v>
      </c>
      <c r="G1436">
        <f>martianeum4[[#This Row],[stan_magazynu '[kg']]]+martianeum4[[#This Row],[ile_kg_materiału_z_ładunku]]</f>
        <v>85.598199999999892</v>
      </c>
      <c r="H1436">
        <f>IF(martianeum4[[#This Row],[stan_po_wydobyciu_z_ładunku]]&gt;=100,100,0)</f>
        <v>0</v>
      </c>
      <c r="I1436">
        <f>martianeum4[[#This Row],[stan_po_wydobyciu_z_ładunku]]-martianeum4[[#This Row],[ile_zabiera_na_orbite]]</f>
        <v>85.598199999999892</v>
      </c>
    </row>
    <row r="1437" spans="1:9" x14ac:dyDescent="0.25">
      <c r="A1437" s="1">
        <v>50076</v>
      </c>
      <c r="B1437">
        <f t="shared" si="22"/>
        <v>85.598199999999892</v>
      </c>
      <c r="C1437" t="s">
        <v>12</v>
      </c>
      <c r="D1437">
        <v>21.3</v>
      </c>
      <c r="E1437">
        <v>5.2</v>
      </c>
      <c r="F1437">
        <f>IF(martianeum4[[#This Row],[zawartosc '[%']]]&gt;=1,martianeum4[[#This Row],[masa '[kg']]]*martianeum4[[#This Row],[zawartosc '[%']]]*0.01,0)</f>
        <v>1.1076000000000001</v>
      </c>
      <c r="G1437">
        <f>martianeum4[[#This Row],[stan_magazynu '[kg']]]+martianeum4[[#This Row],[ile_kg_materiału_z_ładunku]]</f>
        <v>86.705799999999897</v>
      </c>
      <c r="H1437">
        <f>IF(martianeum4[[#This Row],[stan_po_wydobyciu_z_ładunku]]&gt;=100,100,0)</f>
        <v>0</v>
      </c>
      <c r="I1437">
        <f>martianeum4[[#This Row],[stan_po_wydobyciu_z_ładunku]]-martianeum4[[#This Row],[ile_zabiera_na_orbite]]</f>
        <v>86.705799999999897</v>
      </c>
    </row>
    <row r="1438" spans="1:9" x14ac:dyDescent="0.25">
      <c r="A1438" s="1">
        <v>50077</v>
      </c>
      <c r="B1438">
        <f t="shared" si="22"/>
        <v>86.705799999999897</v>
      </c>
      <c r="C1438" t="s">
        <v>7</v>
      </c>
      <c r="D1438">
        <v>19.600000000000001</v>
      </c>
      <c r="E1438">
        <v>8.1</v>
      </c>
      <c r="F1438">
        <f>IF(martianeum4[[#This Row],[zawartosc '[%']]]&gt;=1,martianeum4[[#This Row],[masa '[kg']]]*martianeum4[[#This Row],[zawartosc '[%']]]*0.01,0)</f>
        <v>1.5875999999999999</v>
      </c>
      <c r="G1438">
        <f>martianeum4[[#This Row],[stan_magazynu '[kg']]]+martianeum4[[#This Row],[ile_kg_materiału_z_ładunku]]</f>
        <v>88.293399999999892</v>
      </c>
      <c r="H1438">
        <f>IF(martianeum4[[#This Row],[stan_po_wydobyciu_z_ładunku]]&gt;=100,100,0)</f>
        <v>0</v>
      </c>
      <c r="I1438">
        <f>martianeum4[[#This Row],[stan_po_wydobyciu_z_ładunku]]-martianeum4[[#This Row],[ile_zabiera_na_orbite]]</f>
        <v>88.293399999999892</v>
      </c>
    </row>
    <row r="1439" spans="1:9" x14ac:dyDescent="0.25">
      <c r="A1439" s="1">
        <v>50078</v>
      </c>
      <c r="B1439">
        <f t="shared" si="22"/>
        <v>88.293399999999892</v>
      </c>
      <c r="C1439" t="s">
        <v>11</v>
      </c>
      <c r="D1439">
        <v>25.7</v>
      </c>
      <c r="E1439">
        <v>4.2</v>
      </c>
      <c r="F1439">
        <f>IF(martianeum4[[#This Row],[zawartosc '[%']]]&gt;=1,martianeum4[[#This Row],[masa '[kg']]]*martianeum4[[#This Row],[zawartosc '[%']]]*0.01,0)</f>
        <v>1.0793999999999999</v>
      </c>
      <c r="G1439">
        <f>martianeum4[[#This Row],[stan_magazynu '[kg']]]+martianeum4[[#This Row],[ile_kg_materiału_z_ładunku]]</f>
        <v>89.372799999999899</v>
      </c>
      <c r="H1439">
        <f>IF(martianeum4[[#This Row],[stan_po_wydobyciu_z_ładunku]]&gt;=100,100,0)</f>
        <v>0</v>
      </c>
      <c r="I1439">
        <f>martianeum4[[#This Row],[stan_po_wydobyciu_z_ładunku]]-martianeum4[[#This Row],[ile_zabiera_na_orbite]]</f>
        <v>89.372799999999899</v>
      </c>
    </row>
    <row r="1440" spans="1:9" x14ac:dyDescent="0.25">
      <c r="A1440" s="1">
        <v>50079</v>
      </c>
      <c r="B1440">
        <f t="shared" si="22"/>
        <v>89.372799999999899</v>
      </c>
      <c r="C1440" t="s">
        <v>10</v>
      </c>
      <c r="D1440">
        <v>20.9</v>
      </c>
      <c r="E1440">
        <v>28.6</v>
      </c>
      <c r="F1440">
        <f>IF(martianeum4[[#This Row],[zawartosc '[%']]]&gt;=1,martianeum4[[#This Row],[masa '[kg']]]*martianeum4[[#This Row],[zawartosc '[%']]]*0.01,0)</f>
        <v>5.9774000000000003</v>
      </c>
      <c r="G1440">
        <f>martianeum4[[#This Row],[stan_magazynu '[kg']]]+martianeum4[[#This Row],[ile_kg_materiału_z_ładunku]]</f>
        <v>95.350199999999901</v>
      </c>
      <c r="H1440">
        <f>IF(martianeum4[[#This Row],[stan_po_wydobyciu_z_ładunku]]&gt;=100,100,0)</f>
        <v>0</v>
      </c>
      <c r="I1440">
        <f>martianeum4[[#This Row],[stan_po_wydobyciu_z_ładunku]]-martianeum4[[#This Row],[ile_zabiera_na_orbite]]</f>
        <v>95.350199999999901</v>
      </c>
    </row>
    <row r="1441" spans="1:9" x14ac:dyDescent="0.25">
      <c r="A1441" s="1">
        <v>50080</v>
      </c>
      <c r="B1441">
        <f t="shared" si="22"/>
        <v>95.350199999999901</v>
      </c>
      <c r="C1441" t="s">
        <v>19</v>
      </c>
      <c r="D1441">
        <v>26.4</v>
      </c>
      <c r="E1441">
        <v>3.2</v>
      </c>
      <c r="F1441">
        <f>IF(martianeum4[[#This Row],[zawartosc '[%']]]&gt;=1,martianeum4[[#This Row],[masa '[kg']]]*martianeum4[[#This Row],[zawartosc '[%']]]*0.01,0)</f>
        <v>0.84480000000000011</v>
      </c>
      <c r="G1441">
        <f>martianeum4[[#This Row],[stan_magazynu '[kg']]]+martianeum4[[#This Row],[ile_kg_materiału_z_ładunku]]</f>
        <v>96.194999999999908</v>
      </c>
      <c r="H1441">
        <f>IF(martianeum4[[#This Row],[stan_po_wydobyciu_z_ładunku]]&gt;=100,100,0)</f>
        <v>0</v>
      </c>
      <c r="I1441">
        <f>martianeum4[[#This Row],[stan_po_wydobyciu_z_ładunku]]-martianeum4[[#This Row],[ile_zabiera_na_orbite]]</f>
        <v>96.194999999999908</v>
      </c>
    </row>
    <row r="1442" spans="1:9" x14ac:dyDescent="0.25">
      <c r="A1442" s="1">
        <v>50081</v>
      </c>
      <c r="B1442">
        <f t="shared" si="22"/>
        <v>96.194999999999908</v>
      </c>
      <c r="C1442" t="s">
        <v>19</v>
      </c>
      <c r="D1442">
        <v>26.5</v>
      </c>
      <c r="E1442">
        <v>13.1</v>
      </c>
      <c r="F1442">
        <f>IF(martianeum4[[#This Row],[zawartosc '[%']]]&gt;=1,martianeum4[[#This Row],[masa '[kg']]]*martianeum4[[#This Row],[zawartosc '[%']]]*0.01,0)</f>
        <v>3.4714999999999998</v>
      </c>
      <c r="G1442">
        <f>martianeum4[[#This Row],[stan_magazynu '[kg']]]+martianeum4[[#This Row],[ile_kg_materiału_z_ładunku]]</f>
        <v>99.666499999999914</v>
      </c>
      <c r="H1442">
        <f>IF(martianeum4[[#This Row],[stan_po_wydobyciu_z_ładunku]]&gt;=100,100,0)</f>
        <v>0</v>
      </c>
      <c r="I1442">
        <f>martianeum4[[#This Row],[stan_po_wydobyciu_z_ładunku]]-martianeum4[[#This Row],[ile_zabiera_na_orbite]]</f>
        <v>99.666499999999914</v>
      </c>
    </row>
    <row r="1443" spans="1:9" x14ac:dyDescent="0.25">
      <c r="A1443" s="1">
        <v>50082</v>
      </c>
      <c r="B1443">
        <f t="shared" si="22"/>
        <v>99.666499999999914</v>
      </c>
      <c r="C1443" t="s">
        <v>8</v>
      </c>
      <c r="D1443">
        <v>11.7</v>
      </c>
      <c r="E1443">
        <v>0</v>
      </c>
      <c r="F1443">
        <f>IF(martianeum4[[#This Row],[zawartosc '[%']]]&gt;=1,martianeum4[[#This Row],[masa '[kg']]]*martianeum4[[#This Row],[zawartosc '[%']]]*0.01,0)</f>
        <v>0</v>
      </c>
      <c r="G1443">
        <f>martianeum4[[#This Row],[stan_magazynu '[kg']]]+martianeum4[[#This Row],[ile_kg_materiału_z_ładunku]]</f>
        <v>99.666499999999914</v>
      </c>
      <c r="H1443">
        <f>IF(martianeum4[[#This Row],[stan_po_wydobyciu_z_ładunku]]&gt;=100,100,0)</f>
        <v>0</v>
      </c>
      <c r="I1443">
        <f>martianeum4[[#This Row],[stan_po_wydobyciu_z_ładunku]]-martianeum4[[#This Row],[ile_zabiera_na_orbite]]</f>
        <v>99.666499999999914</v>
      </c>
    </row>
    <row r="1444" spans="1:9" x14ac:dyDescent="0.25">
      <c r="A1444" s="1">
        <v>50083</v>
      </c>
      <c r="B1444">
        <f t="shared" si="22"/>
        <v>99.666499999999914</v>
      </c>
      <c r="C1444" t="s">
        <v>12</v>
      </c>
      <c r="D1444">
        <v>24.7</v>
      </c>
      <c r="E1444">
        <v>0.3</v>
      </c>
      <c r="F1444">
        <f>IF(martianeum4[[#This Row],[zawartosc '[%']]]&gt;=1,martianeum4[[#This Row],[masa '[kg']]]*martianeum4[[#This Row],[zawartosc '[%']]]*0.01,0)</f>
        <v>0</v>
      </c>
      <c r="G1444">
        <f>martianeum4[[#This Row],[stan_magazynu '[kg']]]+martianeum4[[#This Row],[ile_kg_materiału_z_ładunku]]</f>
        <v>99.666499999999914</v>
      </c>
      <c r="H1444">
        <f>IF(martianeum4[[#This Row],[stan_po_wydobyciu_z_ładunku]]&gt;=100,100,0)</f>
        <v>0</v>
      </c>
      <c r="I1444">
        <f>martianeum4[[#This Row],[stan_po_wydobyciu_z_ładunku]]-martianeum4[[#This Row],[ile_zabiera_na_orbite]]</f>
        <v>99.666499999999914</v>
      </c>
    </row>
    <row r="1445" spans="1:9" x14ac:dyDescent="0.25">
      <c r="A1445" s="1">
        <v>50084</v>
      </c>
      <c r="B1445">
        <f t="shared" si="22"/>
        <v>99.666499999999914</v>
      </c>
      <c r="C1445" t="s">
        <v>9</v>
      </c>
      <c r="D1445">
        <v>24.4</v>
      </c>
      <c r="E1445">
        <v>9.6</v>
      </c>
      <c r="F1445">
        <f>IF(martianeum4[[#This Row],[zawartosc '[%']]]&gt;=1,martianeum4[[#This Row],[masa '[kg']]]*martianeum4[[#This Row],[zawartosc '[%']]]*0.01,0)</f>
        <v>2.3424</v>
      </c>
      <c r="G1445">
        <f>martianeum4[[#This Row],[stan_magazynu '[kg']]]+martianeum4[[#This Row],[ile_kg_materiału_z_ładunku]]</f>
        <v>102.00889999999991</v>
      </c>
      <c r="H1445">
        <f>IF(martianeum4[[#This Row],[stan_po_wydobyciu_z_ładunku]]&gt;=100,100,0)</f>
        <v>100</v>
      </c>
      <c r="I1445">
        <f>martianeum4[[#This Row],[stan_po_wydobyciu_z_ładunku]]-martianeum4[[#This Row],[ile_zabiera_na_orbite]]</f>
        <v>2.0088999999999118</v>
      </c>
    </row>
    <row r="1446" spans="1:9" x14ac:dyDescent="0.25">
      <c r="A1446" s="1">
        <v>50085</v>
      </c>
      <c r="B1446">
        <f t="shared" si="22"/>
        <v>2.0088999999999118</v>
      </c>
      <c r="C1446" t="s">
        <v>19</v>
      </c>
      <c r="D1446">
        <v>19</v>
      </c>
      <c r="E1446">
        <v>28.8</v>
      </c>
      <c r="F1446">
        <f>IF(martianeum4[[#This Row],[zawartosc '[%']]]&gt;=1,martianeum4[[#This Row],[masa '[kg']]]*martianeum4[[#This Row],[zawartosc '[%']]]*0.01,0)</f>
        <v>5.4720000000000004</v>
      </c>
      <c r="G1446">
        <f>martianeum4[[#This Row],[stan_magazynu '[kg']]]+martianeum4[[#This Row],[ile_kg_materiału_z_ładunku]]</f>
        <v>7.4808999999999122</v>
      </c>
      <c r="H1446">
        <f>IF(martianeum4[[#This Row],[stan_po_wydobyciu_z_ładunku]]&gt;=100,100,0)</f>
        <v>0</v>
      </c>
      <c r="I1446">
        <f>martianeum4[[#This Row],[stan_po_wydobyciu_z_ładunku]]-martianeum4[[#This Row],[ile_zabiera_na_orbite]]</f>
        <v>7.4808999999999122</v>
      </c>
    </row>
    <row r="1447" spans="1:9" x14ac:dyDescent="0.25">
      <c r="A1447" s="1">
        <v>50086</v>
      </c>
      <c r="B1447">
        <f t="shared" si="22"/>
        <v>7.4808999999999122</v>
      </c>
      <c r="C1447" t="s">
        <v>10</v>
      </c>
      <c r="D1447">
        <v>13.7</v>
      </c>
      <c r="E1447">
        <v>19.3</v>
      </c>
      <c r="F1447">
        <f>IF(martianeum4[[#This Row],[zawartosc '[%']]]&gt;=1,martianeum4[[#This Row],[masa '[kg']]]*martianeum4[[#This Row],[zawartosc '[%']]]*0.01,0)</f>
        <v>2.6440999999999999</v>
      </c>
      <c r="G1447">
        <f>martianeum4[[#This Row],[stan_magazynu '[kg']]]+martianeum4[[#This Row],[ile_kg_materiału_z_ładunku]]</f>
        <v>10.124999999999911</v>
      </c>
      <c r="H1447">
        <f>IF(martianeum4[[#This Row],[stan_po_wydobyciu_z_ładunku]]&gt;=100,100,0)</f>
        <v>0</v>
      </c>
      <c r="I1447">
        <f>martianeum4[[#This Row],[stan_po_wydobyciu_z_ładunku]]-martianeum4[[#This Row],[ile_zabiera_na_orbite]]</f>
        <v>10.124999999999911</v>
      </c>
    </row>
    <row r="1448" spans="1:9" x14ac:dyDescent="0.25">
      <c r="A1448" s="1">
        <v>50087</v>
      </c>
      <c r="B1448">
        <f t="shared" si="22"/>
        <v>10.124999999999911</v>
      </c>
      <c r="C1448" t="s">
        <v>10</v>
      </c>
      <c r="D1448">
        <v>28.9</v>
      </c>
      <c r="E1448">
        <v>20.399999999999999</v>
      </c>
      <c r="F1448">
        <f>IF(martianeum4[[#This Row],[zawartosc '[%']]]&gt;=1,martianeum4[[#This Row],[masa '[kg']]]*martianeum4[[#This Row],[zawartosc '[%']]]*0.01,0)</f>
        <v>5.8956</v>
      </c>
      <c r="G1448">
        <f>martianeum4[[#This Row],[stan_magazynu '[kg']]]+martianeum4[[#This Row],[ile_kg_materiału_z_ładunku]]</f>
        <v>16.020599999999909</v>
      </c>
      <c r="H1448">
        <f>IF(martianeum4[[#This Row],[stan_po_wydobyciu_z_ładunku]]&gt;=100,100,0)</f>
        <v>0</v>
      </c>
      <c r="I1448">
        <f>martianeum4[[#This Row],[stan_po_wydobyciu_z_ładunku]]-martianeum4[[#This Row],[ile_zabiera_na_orbite]]</f>
        <v>16.020599999999909</v>
      </c>
    </row>
    <row r="1449" spans="1:9" x14ac:dyDescent="0.25">
      <c r="A1449" s="1">
        <v>50088</v>
      </c>
      <c r="B1449">
        <f t="shared" si="22"/>
        <v>16.020599999999909</v>
      </c>
      <c r="C1449" t="s">
        <v>20</v>
      </c>
      <c r="D1449">
        <v>25.2</v>
      </c>
      <c r="E1449">
        <v>0</v>
      </c>
      <c r="F1449">
        <f>IF(martianeum4[[#This Row],[zawartosc '[%']]]&gt;=1,martianeum4[[#This Row],[masa '[kg']]]*martianeum4[[#This Row],[zawartosc '[%']]]*0.01,0)</f>
        <v>0</v>
      </c>
      <c r="G1449">
        <f>martianeum4[[#This Row],[stan_magazynu '[kg']]]+martianeum4[[#This Row],[ile_kg_materiału_z_ładunku]]</f>
        <v>16.020599999999909</v>
      </c>
      <c r="H1449">
        <f>IF(martianeum4[[#This Row],[stan_po_wydobyciu_z_ładunku]]&gt;=100,100,0)</f>
        <v>0</v>
      </c>
      <c r="I1449">
        <f>martianeum4[[#This Row],[stan_po_wydobyciu_z_ładunku]]-martianeum4[[#This Row],[ile_zabiera_na_orbite]]</f>
        <v>16.020599999999909</v>
      </c>
    </row>
    <row r="1450" spans="1:9" x14ac:dyDescent="0.25">
      <c r="A1450" s="1">
        <v>50089</v>
      </c>
      <c r="B1450">
        <f t="shared" si="22"/>
        <v>16.020599999999909</v>
      </c>
      <c r="C1450" t="s">
        <v>11</v>
      </c>
      <c r="D1450">
        <v>15.4</v>
      </c>
      <c r="E1450">
        <v>9</v>
      </c>
      <c r="F1450">
        <f>IF(martianeum4[[#This Row],[zawartosc '[%']]]&gt;=1,martianeum4[[#This Row],[masa '[kg']]]*martianeum4[[#This Row],[zawartosc '[%']]]*0.01,0)</f>
        <v>1.3859999999999999</v>
      </c>
      <c r="G1450">
        <f>martianeum4[[#This Row],[stan_magazynu '[kg']]]+martianeum4[[#This Row],[ile_kg_materiału_z_ładunku]]</f>
        <v>17.406599999999909</v>
      </c>
      <c r="H1450">
        <f>IF(martianeum4[[#This Row],[stan_po_wydobyciu_z_ładunku]]&gt;=100,100,0)</f>
        <v>0</v>
      </c>
      <c r="I1450">
        <f>martianeum4[[#This Row],[stan_po_wydobyciu_z_ładunku]]-martianeum4[[#This Row],[ile_zabiera_na_orbite]]</f>
        <v>17.406599999999909</v>
      </c>
    </row>
    <row r="1451" spans="1:9" x14ac:dyDescent="0.25">
      <c r="A1451" s="1">
        <v>50090</v>
      </c>
      <c r="B1451">
        <f t="shared" si="22"/>
        <v>17.406599999999909</v>
      </c>
      <c r="C1451" t="s">
        <v>16</v>
      </c>
      <c r="D1451">
        <v>24.1</v>
      </c>
      <c r="E1451">
        <v>0.3</v>
      </c>
      <c r="F1451">
        <f>IF(martianeum4[[#This Row],[zawartosc '[%']]]&gt;=1,martianeum4[[#This Row],[masa '[kg']]]*martianeum4[[#This Row],[zawartosc '[%']]]*0.01,0)</f>
        <v>0</v>
      </c>
      <c r="G1451">
        <f>martianeum4[[#This Row],[stan_magazynu '[kg']]]+martianeum4[[#This Row],[ile_kg_materiału_z_ładunku]]</f>
        <v>17.406599999999909</v>
      </c>
      <c r="H1451">
        <f>IF(martianeum4[[#This Row],[stan_po_wydobyciu_z_ładunku]]&gt;=100,100,0)</f>
        <v>0</v>
      </c>
      <c r="I1451">
        <f>martianeum4[[#This Row],[stan_po_wydobyciu_z_ładunku]]-martianeum4[[#This Row],[ile_zabiera_na_orbite]]</f>
        <v>17.406599999999909</v>
      </c>
    </row>
    <row r="1452" spans="1:9" x14ac:dyDescent="0.25">
      <c r="A1452" s="1">
        <v>50091</v>
      </c>
      <c r="B1452">
        <f t="shared" si="22"/>
        <v>17.406599999999909</v>
      </c>
      <c r="C1452" t="s">
        <v>22</v>
      </c>
      <c r="D1452">
        <v>27.7</v>
      </c>
      <c r="E1452">
        <v>0</v>
      </c>
      <c r="F1452">
        <f>IF(martianeum4[[#This Row],[zawartosc '[%']]]&gt;=1,martianeum4[[#This Row],[masa '[kg']]]*martianeum4[[#This Row],[zawartosc '[%']]]*0.01,0)</f>
        <v>0</v>
      </c>
      <c r="G1452">
        <f>martianeum4[[#This Row],[stan_magazynu '[kg']]]+martianeum4[[#This Row],[ile_kg_materiału_z_ładunku]]</f>
        <v>17.406599999999909</v>
      </c>
      <c r="H1452">
        <f>IF(martianeum4[[#This Row],[stan_po_wydobyciu_z_ładunku]]&gt;=100,100,0)</f>
        <v>0</v>
      </c>
      <c r="I1452">
        <f>martianeum4[[#This Row],[stan_po_wydobyciu_z_ładunku]]-martianeum4[[#This Row],[ile_zabiera_na_orbite]]</f>
        <v>17.406599999999909</v>
      </c>
    </row>
    <row r="1453" spans="1:9" x14ac:dyDescent="0.25">
      <c r="A1453" s="1">
        <v>50092</v>
      </c>
      <c r="B1453">
        <f t="shared" si="22"/>
        <v>17.406599999999909</v>
      </c>
      <c r="C1453" t="s">
        <v>11</v>
      </c>
      <c r="D1453">
        <v>19.600000000000001</v>
      </c>
      <c r="E1453">
        <v>21.1</v>
      </c>
      <c r="F1453">
        <f>IF(martianeum4[[#This Row],[zawartosc '[%']]]&gt;=1,martianeum4[[#This Row],[masa '[kg']]]*martianeum4[[#This Row],[zawartosc '[%']]]*0.01,0)</f>
        <v>4.1356000000000011</v>
      </c>
      <c r="G1453">
        <f>martianeum4[[#This Row],[stan_magazynu '[kg']]]+martianeum4[[#This Row],[ile_kg_materiału_z_ładunku]]</f>
        <v>21.542199999999909</v>
      </c>
      <c r="H1453">
        <f>IF(martianeum4[[#This Row],[stan_po_wydobyciu_z_ładunku]]&gt;=100,100,0)</f>
        <v>0</v>
      </c>
      <c r="I1453">
        <f>martianeum4[[#This Row],[stan_po_wydobyciu_z_ładunku]]-martianeum4[[#This Row],[ile_zabiera_na_orbite]]</f>
        <v>21.542199999999909</v>
      </c>
    </row>
    <row r="1454" spans="1:9" x14ac:dyDescent="0.25">
      <c r="A1454" s="1">
        <v>50093</v>
      </c>
      <c r="B1454">
        <f t="shared" si="22"/>
        <v>21.542199999999909</v>
      </c>
      <c r="C1454" t="s">
        <v>23</v>
      </c>
      <c r="D1454">
        <v>29</v>
      </c>
      <c r="E1454">
        <v>3.2</v>
      </c>
      <c r="F1454">
        <f>IF(martianeum4[[#This Row],[zawartosc '[%']]]&gt;=1,martianeum4[[#This Row],[masa '[kg']]]*martianeum4[[#This Row],[zawartosc '[%']]]*0.01,0)</f>
        <v>0.92800000000000016</v>
      </c>
      <c r="G1454">
        <f>martianeum4[[#This Row],[stan_magazynu '[kg']]]+martianeum4[[#This Row],[ile_kg_materiału_z_ładunku]]</f>
        <v>22.47019999999991</v>
      </c>
      <c r="H1454">
        <f>IF(martianeum4[[#This Row],[stan_po_wydobyciu_z_ładunku]]&gt;=100,100,0)</f>
        <v>0</v>
      </c>
      <c r="I1454">
        <f>martianeum4[[#This Row],[stan_po_wydobyciu_z_ładunku]]-martianeum4[[#This Row],[ile_zabiera_na_orbite]]</f>
        <v>22.47019999999991</v>
      </c>
    </row>
    <row r="1455" spans="1:9" x14ac:dyDescent="0.25">
      <c r="A1455" s="1">
        <v>50094</v>
      </c>
      <c r="B1455">
        <f t="shared" si="22"/>
        <v>22.47019999999991</v>
      </c>
      <c r="C1455" t="s">
        <v>31</v>
      </c>
      <c r="D1455">
        <v>10.3</v>
      </c>
      <c r="E1455">
        <v>0.7</v>
      </c>
      <c r="F1455">
        <f>IF(martianeum4[[#This Row],[zawartosc '[%']]]&gt;=1,martianeum4[[#This Row],[masa '[kg']]]*martianeum4[[#This Row],[zawartosc '[%']]]*0.01,0)</f>
        <v>0</v>
      </c>
      <c r="G1455">
        <f>martianeum4[[#This Row],[stan_magazynu '[kg']]]+martianeum4[[#This Row],[ile_kg_materiału_z_ładunku]]</f>
        <v>22.47019999999991</v>
      </c>
      <c r="H1455">
        <f>IF(martianeum4[[#This Row],[stan_po_wydobyciu_z_ładunku]]&gt;=100,100,0)</f>
        <v>0</v>
      </c>
      <c r="I1455">
        <f>martianeum4[[#This Row],[stan_po_wydobyciu_z_ładunku]]-martianeum4[[#This Row],[ile_zabiera_na_orbite]]</f>
        <v>22.47019999999991</v>
      </c>
    </row>
    <row r="1456" spans="1:9" x14ac:dyDescent="0.25">
      <c r="A1456" s="1">
        <v>50095</v>
      </c>
      <c r="B1456">
        <f t="shared" si="22"/>
        <v>22.47019999999991</v>
      </c>
      <c r="C1456" t="s">
        <v>10</v>
      </c>
      <c r="D1456">
        <v>11</v>
      </c>
      <c r="E1456">
        <v>40.200000000000003</v>
      </c>
      <c r="F1456">
        <f>IF(martianeum4[[#This Row],[zawartosc '[%']]]&gt;=1,martianeum4[[#This Row],[masa '[kg']]]*martianeum4[[#This Row],[zawartosc '[%']]]*0.01,0)</f>
        <v>4.4220000000000006</v>
      </c>
      <c r="G1456">
        <f>martianeum4[[#This Row],[stan_magazynu '[kg']]]+martianeum4[[#This Row],[ile_kg_materiału_z_ładunku]]</f>
        <v>26.89219999999991</v>
      </c>
      <c r="H1456">
        <f>IF(martianeum4[[#This Row],[stan_po_wydobyciu_z_ładunku]]&gt;=100,100,0)</f>
        <v>0</v>
      </c>
      <c r="I1456">
        <f>martianeum4[[#This Row],[stan_po_wydobyciu_z_ładunku]]-martianeum4[[#This Row],[ile_zabiera_na_orbite]]</f>
        <v>26.89219999999991</v>
      </c>
    </row>
    <row r="1457" spans="1:9" x14ac:dyDescent="0.25">
      <c r="A1457" s="1">
        <v>50096</v>
      </c>
      <c r="B1457">
        <f t="shared" si="22"/>
        <v>26.89219999999991</v>
      </c>
      <c r="C1457" t="s">
        <v>11</v>
      </c>
      <c r="D1457">
        <v>28.6</v>
      </c>
      <c r="E1457">
        <v>0.6</v>
      </c>
      <c r="F1457">
        <f>IF(martianeum4[[#This Row],[zawartosc '[%']]]&gt;=1,martianeum4[[#This Row],[masa '[kg']]]*martianeum4[[#This Row],[zawartosc '[%']]]*0.01,0)</f>
        <v>0</v>
      </c>
      <c r="G1457">
        <f>martianeum4[[#This Row],[stan_magazynu '[kg']]]+martianeum4[[#This Row],[ile_kg_materiału_z_ładunku]]</f>
        <v>26.89219999999991</v>
      </c>
      <c r="H1457">
        <f>IF(martianeum4[[#This Row],[stan_po_wydobyciu_z_ładunku]]&gt;=100,100,0)</f>
        <v>0</v>
      </c>
      <c r="I1457">
        <f>martianeum4[[#This Row],[stan_po_wydobyciu_z_ładunku]]-martianeum4[[#This Row],[ile_zabiera_na_orbite]]</f>
        <v>26.89219999999991</v>
      </c>
    </row>
    <row r="1458" spans="1:9" x14ac:dyDescent="0.25">
      <c r="A1458" s="1">
        <v>50097</v>
      </c>
      <c r="B1458">
        <f t="shared" si="22"/>
        <v>26.89219999999991</v>
      </c>
      <c r="C1458" t="s">
        <v>17</v>
      </c>
      <c r="D1458">
        <v>22.5</v>
      </c>
      <c r="E1458">
        <v>1</v>
      </c>
      <c r="F1458">
        <f>IF(martianeum4[[#This Row],[zawartosc '[%']]]&gt;=1,martianeum4[[#This Row],[masa '[kg']]]*martianeum4[[#This Row],[zawartosc '[%']]]*0.01,0)</f>
        <v>0.22500000000000001</v>
      </c>
      <c r="G1458">
        <f>martianeum4[[#This Row],[stan_magazynu '[kg']]]+martianeum4[[#This Row],[ile_kg_materiału_z_ładunku]]</f>
        <v>27.117199999999912</v>
      </c>
      <c r="H1458">
        <f>IF(martianeum4[[#This Row],[stan_po_wydobyciu_z_ładunku]]&gt;=100,100,0)</f>
        <v>0</v>
      </c>
      <c r="I1458">
        <f>martianeum4[[#This Row],[stan_po_wydobyciu_z_ładunku]]-martianeum4[[#This Row],[ile_zabiera_na_orbite]]</f>
        <v>27.117199999999912</v>
      </c>
    </row>
    <row r="1459" spans="1:9" x14ac:dyDescent="0.25">
      <c r="A1459" s="1">
        <v>50098</v>
      </c>
      <c r="B1459">
        <f t="shared" si="22"/>
        <v>27.117199999999912</v>
      </c>
      <c r="C1459" t="s">
        <v>12</v>
      </c>
      <c r="D1459">
        <v>19.600000000000001</v>
      </c>
      <c r="E1459">
        <v>0</v>
      </c>
      <c r="F1459">
        <f>IF(martianeum4[[#This Row],[zawartosc '[%']]]&gt;=1,martianeum4[[#This Row],[masa '[kg']]]*martianeum4[[#This Row],[zawartosc '[%']]]*0.01,0)</f>
        <v>0</v>
      </c>
      <c r="G1459">
        <f>martianeum4[[#This Row],[stan_magazynu '[kg']]]+martianeum4[[#This Row],[ile_kg_materiału_z_ładunku]]</f>
        <v>27.117199999999912</v>
      </c>
      <c r="H1459">
        <f>IF(martianeum4[[#This Row],[stan_po_wydobyciu_z_ładunku]]&gt;=100,100,0)</f>
        <v>0</v>
      </c>
      <c r="I1459">
        <f>martianeum4[[#This Row],[stan_po_wydobyciu_z_ładunku]]-martianeum4[[#This Row],[ile_zabiera_na_orbite]]</f>
        <v>27.117199999999912</v>
      </c>
    </row>
    <row r="1460" spans="1:9" x14ac:dyDescent="0.25">
      <c r="A1460" s="1">
        <v>50099</v>
      </c>
      <c r="B1460">
        <f t="shared" si="22"/>
        <v>27.117199999999912</v>
      </c>
      <c r="C1460" t="s">
        <v>28</v>
      </c>
      <c r="D1460">
        <v>19.899999999999999</v>
      </c>
      <c r="E1460">
        <v>0</v>
      </c>
      <c r="F1460">
        <f>IF(martianeum4[[#This Row],[zawartosc '[%']]]&gt;=1,martianeum4[[#This Row],[masa '[kg']]]*martianeum4[[#This Row],[zawartosc '[%']]]*0.01,0)</f>
        <v>0</v>
      </c>
      <c r="G1460">
        <f>martianeum4[[#This Row],[stan_magazynu '[kg']]]+martianeum4[[#This Row],[ile_kg_materiału_z_ładunku]]</f>
        <v>27.117199999999912</v>
      </c>
      <c r="H1460">
        <f>IF(martianeum4[[#This Row],[stan_po_wydobyciu_z_ładunku]]&gt;=100,100,0)</f>
        <v>0</v>
      </c>
      <c r="I1460">
        <f>martianeum4[[#This Row],[stan_po_wydobyciu_z_ładunku]]-martianeum4[[#This Row],[ile_zabiera_na_orbite]]</f>
        <v>27.117199999999912</v>
      </c>
    </row>
    <row r="1461" spans="1:9" x14ac:dyDescent="0.25">
      <c r="A1461" s="1">
        <v>50100</v>
      </c>
      <c r="B1461">
        <f t="shared" si="22"/>
        <v>27.117199999999912</v>
      </c>
      <c r="C1461" t="s">
        <v>6</v>
      </c>
      <c r="D1461">
        <v>21.7</v>
      </c>
      <c r="E1461">
        <v>9.4</v>
      </c>
      <c r="F1461">
        <f>IF(martianeum4[[#This Row],[zawartosc '[%']]]&gt;=1,martianeum4[[#This Row],[masa '[kg']]]*martianeum4[[#This Row],[zawartosc '[%']]]*0.01,0)</f>
        <v>2.0398000000000001</v>
      </c>
      <c r="G1461">
        <f>martianeum4[[#This Row],[stan_magazynu '[kg']]]+martianeum4[[#This Row],[ile_kg_materiału_z_ładunku]]</f>
        <v>29.156999999999911</v>
      </c>
      <c r="H1461">
        <f>IF(martianeum4[[#This Row],[stan_po_wydobyciu_z_ładunku]]&gt;=100,100,0)</f>
        <v>0</v>
      </c>
      <c r="I1461">
        <f>martianeum4[[#This Row],[stan_po_wydobyciu_z_ładunku]]-martianeum4[[#This Row],[ile_zabiera_na_orbite]]</f>
        <v>29.156999999999911</v>
      </c>
    </row>
    <row r="1462" spans="1:9" x14ac:dyDescent="0.25">
      <c r="A1462" s="1">
        <v>50101</v>
      </c>
      <c r="B1462">
        <f t="shared" si="22"/>
        <v>29.156999999999911</v>
      </c>
      <c r="C1462" t="s">
        <v>12</v>
      </c>
      <c r="D1462">
        <v>15.3</v>
      </c>
      <c r="E1462">
        <v>0</v>
      </c>
      <c r="F1462">
        <f>IF(martianeum4[[#This Row],[zawartosc '[%']]]&gt;=1,martianeum4[[#This Row],[masa '[kg']]]*martianeum4[[#This Row],[zawartosc '[%']]]*0.01,0)</f>
        <v>0</v>
      </c>
      <c r="G1462">
        <f>martianeum4[[#This Row],[stan_magazynu '[kg']]]+martianeum4[[#This Row],[ile_kg_materiału_z_ładunku]]</f>
        <v>29.156999999999911</v>
      </c>
      <c r="H1462">
        <f>IF(martianeum4[[#This Row],[stan_po_wydobyciu_z_ładunku]]&gt;=100,100,0)</f>
        <v>0</v>
      </c>
      <c r="I1462">
        <f>martianeum4[[#This Row],[stan_po_wydobyciu_z_ładunku]]-martianeum4[[#This Row],[ile_zabiera_na_orbite]]</f>
        <v>29.156999999999911</v>
      </c>
    </row>
    <row r="1463" spans="1:9" x14ac:dyDescent="0.25">
      <c r="A1463" s="1">
        <v>50102</v>
      </c>
      <c r="B1463">
        <f t="shared" si="22"/>
        <v>29.156999999999911</v>
      </c>
      <c r="C1463" t="s">
        <v>15</v>
      </c>
      <c r="D1463">
        <v>20.9</v>
      </c>
      <c r="E1463">
        <v>12.4</v>
      </c>
      <c r="F1463">
        <f>IF(martianeum4[[#This Row],[zawartosc '[%']]]&gt;=1,martianeum4[[#This Row],[masa '[kg']]]*martianeum4[[#This Row],[zawartosc '[%']]]*0.01,0)</f>
        <v>2.5915999999999997</v>
      </c>
      <c r="G1463">
        <f>martianeum4[[#This Row],[stan_magazynu '[kg']]]+martianeum4[[#This Row],[ile_kg_materiału_z_ładunku]]</f>
        <v>31.748599999999911</v>
      </c>
      <c r="H1463">
        <f>IF(martianeum4[[#This Row],[stan_po_wydobyciu_z_ładunku]]&gt;=100,100,0)</f>
        <v>0</v>
      </c>
      <c r="I1463">
        <f>martianeum4[[#This Row],[stan_po_wydobyciu_z_ładunku]]-martianeum4[[#This Row],[ile_zabiera_na_orbite]]</f>
        <v>31.748599999999911</v>
      </c>
    </row>
    <row r="1464" spans="1:9" x14ac:dyDescent="0.25">
      <c r="A1464" s="1">
        <v>50103</v>
      </c>
      <c r="B1464">
        <f t="shared" si="22"/>
        <v>31.748599999999911</v>
      </c>
      <c r="C1464" t="s">
        <v>5</v>
      </c>
      <c r="D1464">
        <v>17</v>
      </c>
      <c r="E1464">
        <v>0</v>
      </c>
      <c r="F1464">
        <f>IF(martianeum4[[#This Row],[zawartosc '[%']]]&gt;=1,martianeum4[[#This Row],[masa '[kg']]]*martianeum4[[#This Row],[zawartosc '[%']]]*0.01,0)</f>
        <v>0</v>
      </c>
      <c r="G1464">
        <f>martianeum4[[#This Row],[stan_magazynu '[kg']]]+martianeum4[[#This Row],[ile_kg_materiału_z_ładunku]]</f>
        <v>31.748599999999911</v>
      </c>
      <c r="H1464">
        <f>IF(martianeum4[[#This Row],[stan_po_wydobyciu_z_ładunku]]&gt;=100,100,0)</f>
        <v>0</v>
      </c>
      <c r="I1464">
        <f>martianeum4[[#This Row],[stan_po_wydobyciu_z_ładunku]]-martianeum4[[#This Row],[ile_zabiera_na_orbite]]</f>
        <v>31.748599999999911</v>
      </c>
    </row>
    <row r="1465" spans="1:9" x14ac:dyDescent="0.25">
      <c r="A1465" s="1">
        <v>50104</v>
      </c>
      <c r="B1465">
        <f t="shared" si="22"/>
        <v>31.748599999999911</v>
      </c>
      <c r="C1465" t="s">
        <v>6</v>
      </c>
      <c r="D1465">
        <v>25.8</v>
      </c>
      <c r="E1465">
        <v>1.4</v>
      </c>
      <c r="F1465">
        <f>IF(martianeum4[[#This Row],[zawartosc '[%']]]&gt;=1,martianeum4[[#This Row],[masa '[kg']]]*martianeum4[[#This Row],[zawartosc '[%']]]*0.01,0)</f>
        <v>0.36119999999999997</v>
      </c>
      <c r="G1465">
        <f>martianeum4[[#This Row],[stan_magazynu '[kg']]]+martianeum4[[#This Row],[ile_kg_materiału_z_ładunku]]</f>
        <v>32.109799999999908</v>
      </c>
      <c r="H1465">
        <f>IF(martianeum4[[#This Row],[stan_po_wydobyciu_z_ładunku]]&gt;=100,100,0)</f>
        <v>0</v>
      </c>
      <c r="I1465">
        <f>martianeum4[[#This Row],[stan_po_wydobyciu_z_ładunku]]-martianeum4[[#This Row],[ile_zabiera_na_orbite]]</f>
        <v>32.109799999999908</v>
      </c>
    </row>
    <row r="1466" spans="1:9" x14ac:dyDescent="0.25">
      <c r="A1466" s="1">
        <v>50105</v>
      </c>
      <c r="B1466">
        <f t="shared" si="22"/>
        <v>32.109799999999908</v>
      </c>
      <c r="C1466" t="s">
        <v>27</v>
      </c>
      <c r="D1466">
        <v>19.100000000000001</v>
      </c>
      <c r="E1466">
        <v>2.5</v>
      </c>
      <c r="F1466">
        <f>IF(martianeum4[[#This Row],[zawartosc '[%']]]&gt;=1,martianeum4[[#This Row],[masa '[kg']]]*martianeum4[[#This Row],[zawartosc '[%']]]*0.01,0)</f>
        <v>0.47750000000000004</v>
      </c>
      <c r="G1466">
        <f>martianeum4[[#This Row],[stan_magazynu '[kg']]]+martianeum4[[#This Row],[ile_kg_materiału_z_ładunku]]</f>
        <v>32.587299999999907</v>
      </c>
      <c r="H1466">
        <f>IF(martianeum4[[#This Row],[stan_po_wydobyciu_z_ładunku]]&gt;=100,100,0)</f>
        <v>0</v>
      </c>
      <c r="I1466">
        <f>martianeum4[[#This Row],[stan_po_wydobyciu_z_ładunku]]-martianeum4[[#This Row],[ile_zabiera_na_orbite]]</f>
        <v>32.587299999999907</v>
      </c>
    </row>
    <row r="1467" spans="1:9" x14ac:dyDescent="0.25">
      <c r="A1467" s="1">
        <v>50106</v>
      </c>
      <c r="B1467">
        <f t="shared" si="22"/>
        <v>32.587299999999907</v>
      </c>
      <c r="C1467" t="s">
        <v>13</v>
      </c>
      <c r="D1467">
        <v>24.6</v>
      </c>
      <c r="E1467">
        <v>12.5</v>
      </c>
      <c r="F1467">
        <f>IF(martianeum4[[#This Row],[zawartosc '[%']]]&gt;=1,martianeum4[[#This Row],[masa '[kg']]]*martianeum4[[#This Row],[zawartosc '[%']]]*0.01,0)</f>
        <v>3.0750000000000002</v>
      </c>
      <c r="G1467">
        <f>martianeum4[[#This Row],[stan_magazynu '[kg']]]+martianeum4[[#This Row],[ile_kg_materiału_z_ładunku]]</f>
        <v>35.66229999999991</v>
      </c>
      <c r="H1467">
        <f>IF(martianeum4[[#This Row],[stan_po_wydobyciu_z_ładunku]]&gt;=100,100,0)</f>
        <v>0</v>
      </c>
      <c r="I1467">
        <f>martianeum4[[#This Row],[stan_po_wydobyciu_z_ładunku]]-martianeum4[[#This Row],[ile_zabiera_na_orbite]]</f>
        <v>35.66229999999991</v>
      </c>
    </row>
    <row r="1468" spans="1:9" x14ac:dyDescent="0.25">
      <c r="A1468" s="1">
        <v>50107</v>
      </c>
      <c r="B1468">
        <f t="shared" si="22"/>
        <v>35.66229999999991</v>
      </c>
      <c r="C1468" t="s">
        <v>15</v>
      </c>
      <c r="D1468">
        <v>22.6</v>
      </c>
      <c r="E1468">
        <v>15.4</v>
      </c>
      <c r="F1468">
        <f>IF(martianeum4[[#This Row],[zawartosc '[%']]]&gt;=1,martianeum4[[#This Row],[masa '[kg']]]*martianeum4[[#This Row],[zawartosc '[%']]]*0.01,0)</f>
        <v>3.4804000000000004</v>
      </c>
      <c r="G1468">
        <f>martianeum4[[#This Row],[stan_magazynu '[kg']]]+martianeum4[[#This Row],[ile_kg_materiału_z_ładunku]]</f>
        <v>39.142699999999913</v>
      </c>
      <c r="H1468">
        <f>IF(martianeum4[[#This Row],[stan_po_wydobyciu_z_ładunku]]&gt;=100,100,0)</f>
        <v>0</v>
      </c>
      <c r="I1468">
        <f>martianeum4[[#This Row],[stan_po_wydobyciu_z_ładunku]]-martianeum4[[#This Row],[ile_zabiera_na_orbite]]</f>
        <v>39.142699999999913</v>
      </c>
    </row>
    <row r="1469" spans="1:9" x14ac:dyDescent="0.25">
      <c r="A1469" s="1">
        <v>50108</v>
      </c>
      <c r="B1469">
        <f t="shared" si="22"/>
        <v>39.142699999999913</v>
      </c>
      <c r="C1469" t="s">
        <v>9</v>
      </c>
      <c r="D1469">
        <v>18.3</v>
      </c>
      <c r="E1469">
        <v>4.7</v>
      </c>
      <c r="F1469">
        <f>IF(martianeum4[[#This Row],[zawartosc '[%']]]&gt;=1,martianeum4[[#This Row],[masa '[kg']]]*martianeum4[[#This Row],[zawartosc '[%']]]*0.01,0)</f>
        <v>0.86010000000000009</v>
      </c>
      <c r="G1469">
        <f>martianeum4[[#This Row],[stan_magazynu '[kg']]]+martianeum4[[#This Row],[ile_kg_materiału_z_ładunku]]</f>
        <v>40.002799999999915</v>
      </c>
      <c r="H1469">
        <f>IF(martianeum4[[#This Row],[stan_po_wydobyciu_z_ładunku]]&gt;=100,100,0)</f>
        <v>0</v>
      </c>
      <c r="I1469">
        <f>martianeum4[[#This Row],[stan_po_wydobyciu_z_ładunku]]-martianeum4[[#This Row],[ile_zabiera_na_orbite]]</f>
        <v>40.002799999999915</v>
      </c>
    </row>
    <row r="1470" spans="1:9" x14ac:dyDescent="0.25">
      <c r="A1470" s="1">
        <v>50109</v>
      </c>
      <c r="B1470">
        <f t="shared" si="22"/>
        <v>40.002799999999915</v>
      </c>
      <c r="C1470" t="s">
        <v>7</v>
      </c>
      <c r="D1470">
        <v>25.5</v>
      </c>
      <c r="E1470">
        <v>0</v>
      </c>
      <c r="F1470">
        <f>IF(martianeum4[[#This Row],[zawartosc '[%']]]&gt;=1,martianeum4[[#This Row],[masa '[kg']]]*martianeum4[[#This Row],[zawartosc '[%']]]*0.01,0)</f>
        <v>0</v>
      </c>
      <c r="G1470">
        <f>martianeum4[[#This Row],[stan_magazynu '[kg']]]+martianeum4[[#This Row],[ile_kg_materiału_z_ładunku]]</f>
        <v>40.002799999999915</v>
      </c>
      <c r="H1470">
        <f>IF(martianeum4[[#This Row],[stan_po_wydobyciu_z_ładunku]]&gt;=100,100,0)</f>
        <v>0</v>
      </c>
      <c r="I1470">
        <f>martianeum4[[#This Row],[stan_po_wydobyciu_z_ładunku]]-martianeum4[[#This Row],[ile_zabiera_na_orbite]]</f>
        <v>40.002799999999915</v>
      </c>
    </row>
    <row r="1471" spans="1:9" x14ac:dyDescent="0.25">
      <c r="A1471" s="1">
        <v>50110</v>
      </c>
      <c r="B1471">
        <f t="shared" si="22"/>
        <v>40.002799999999915</v>
      </c>
      <c r="C1471" t="s">
        <v>18</v>
      </c>
      <c r="D1471">
        <v>26.6</v>
      </c>
      <c r="E1471">
        <v>0</v>
      </c>
      <c r="F1471">
        <f>IF(martianeum4[[#This Row],[zawartosc '[%']]]&gt;=1,martianeum4[[#This Row],[masa '[kg']]]*martianeum4[[#This Row],[zawartosc '[%']]]*0.01,0)</f>
        <v>0</v>
      </c>
      <c r="G1471">
        <f>martianeum4[[#This Row],[stan_magazynu '[kg']]]+martianeum4[[#This Row],[ile_kg_materiału_z_ładunku]]</f>
        <v>40.002799999999915</v>
      </c>
      <c r="H1471">
        <f>IF(martianeum4[[#This Row],[stan_po_wydobyciu_z_ładunku]]&gt;=100,100,0)</f>
        <v>0</v>
      </c>
      <c r="I1471">
        <f>martianeum4[[#This Row],[stan_po_wydobyciu_z_ładunku]]-martianeum4[[#This Row],[ile_zabiera_na_orbite]]</f>
        <v>40.002799999999915</v>
      </c>
    </row>
    <row r="1472" spans="1:9" x14ac:dyDescent="0.25">
      <c r="A1472" s="1">
        <v>50111</v>
      </c>
      <c r="B1472">
        <f t="shared" si="22"/>
        <v>40.002799999999915</v>
      </c>
      <c r="C1472" t="s">
        <v>7</v>
      </c>
      <c r="D1472">
        <v>19.8</v>
      </c>
      <c r="E1472">
        <v>14.9</v>
      </c>
      <c r="F1472">
        <f>IF(martianeum4[[#This Row],[zawartosc '[%']]]&gt;=1,martianeum4[[#This Row],[masa '[kg']]]*martianeum4[[#This Row],[zawartosc '[%']]]*0.01,0)</f>
        <v>2.9502000000000006</v>
      </c>
      <c r="G1472">
        <f>martianeum4[[#This Row],[stan_magazynu '[kg']]]+martianeum4[[#This Row],[ile_kg_materiału_z_ładunku]]</f>
        <v>42.952999999999918</v>
      </c>
      <c r="H1472">
        <f>IF(martianeum4[[#This Row],[stan_po_wydobyciu_z_ładunku]]&gt;=100,100,0)</f>
        <v>0</v>
      </c>
      <c r="I1472">
        <f>martianeum4[[#This Row],[stan_po_wydobyciu_z_ładunku]]-martianeum4[[#This Row],[ile_zabiera_na_orbite]]</f>
        <v>42.952999999999918</v>
      </c>
    </row>
    <row r="1473" spans="1:9" x14ac:dyDescent="0.25">
      <c r="A1473" s="1">
        <v>50112</v>
      </c>
      <c r="B1473">
        <f t="shared" si="22"/>
        <v>42.952999999999918</v>
      </c>
      <c r="C1473" t="s">
        <v>26</v>
      </c>
      <c r="D1473">
        <v>23.7</v>
      </c>
      <c r="E1473">
        <v>0.9</v>
      </c>
      <c r="F1473">
        <f>IF(martianeum4[[#This Row],[zawartosc '[%']]]&gt;=1,martianeum4[[#This Row],[masa '[kg']]]*martianeum4[[#This Row],[zawartosc '[%']]]*0.01,0)</f>
        <v>0</v>
      </c>
      <c r="G1473">
        <f>martianeum4[[#This Row],[stan_magazynu '[kg']]]+martianeum4[[#This Row],[ile_kg_materiału_z_ładunku]]</f>
        <v>42.952999999999918</v>
      </c>
      <c r="H1473">
        <f>IF(martianeum4[[#This Row],[stan_po_wydobyciu_z_ładunku]]&gt;=100,100,0)</f>
        <v>0</v>
      </c>
      <c r="I1473">
        <f>martianeum4[[#This Row],[stan_po_wydobyciu_z_ładunku]]-martianeum4[[#This Row],[ile_zabiera_na_orbite]]</f>
        <v>42.952999999999918</v>
      </c>
    </row>
    <row r="1474" spans="1:9" x14ac:dyDescent="0.25">
      <c r="A1474" s="1">
        <v>50113</v>
      </c>
      <c r="B1474">
        <f t="shared" si="22"/>
        <v>42.952999999999918</v>
      </c>
      <c r="C1474" t="s">
        <v>24</v>
      </c>
      <c r="D1474">
        <v>23.5</v>
      </c>
      <c r="E1474">
        <v>1</v>
      </c>
      <c r="F1474">
        <f>IF(martianeum4[[#This Row],[zawartosc '[%']]]&gt;=1,martianeum4[[#This Row],[masa '[kg']]]*martianeum4[[#This Row],[zawartosc '[%']]]*0.01,0)</f>
        <v>0.23500000000000001</v>
      </c>
      <c r="G1474">
        <f>martianeum4[[#This Row],[stan_magazynu '[kg']]]+martianeum4[[#This Row],[ile_kg_materiału_z_ładunku]]</f>
        <v>43.187999999999917</v>
      </c>
      <c r="H1474">
        <f>IF(martianeum4[[#This Row],[stan_po_wydobyciu_z_ładunku]]&gt;=100,100,0)</f>
        <v>0</v>
      </c>
      <c r="I1474">
        <f>martianeum4[[#This Row],[stan_po_wydobyciu_z_ładunku]]-martianeum4[[#This Row],[ile_zabiera_na_orbite]]</f>
        <v>43.187999999999917</v>
      </c>
    </row>
    <row r="1475" spans="1:9" x14ac:dyDescent="0.25">
      <c r="A1475" s="1">
        <v>50114</v>
      </c>
      <c r="B1475">
        <f t="shared" si="22"/>
        <v>43.187999999999917</v>
      </c>
      <c r="C1475" t="s">
        <v>5</v>
      </c>
      <c r="D1475">
        <v>18.8</v>
      </c>
      <c r="E1475">
        <v>7.8</v>
      </c>
      <c r="F1475">
        <f>IF(martianeum4[[#This Row],[zawartosc '[%']]]&gt;=1,martianeum4[[#This Row],[masa '[kg']]]*martianeum4[[#This Row],[zawartosc '[%']]]*0.01,0)</f>
        <v>1.4664000000000001</v>
      </c>
      <c r="G1475">
        <f>martianeum4[[#This Row],[stan_magazynu '[kg']]]+martianeum4[[#This Row],[ile_kg_materiału_z_ładunku]]</f>
        <v>44.654399999999917</v>
      </c>
      <c r="H1475">
        <f>IF(martianeum4[[#This Row],[stan_po_wydobyciu_z_ładunku]]&gt;=100,100,0)</f>
        <v>0</v>
      </c>
      <c r="I1475">
        <f>martianeum4[[#This Row],[stan_po_wydobyciu_z_ładunku]]-martianeum4[[#This Row],[ile_zabiera_na_orbite]]</f>
        <v>44.654399999999917</v>
      </c>
    </row>
    <row r="1476" spans="1:9" x14ac:dyDescent="0.25">
      <c r="A1476" s="1">
        <v>50115</v>
      </c>
      <c r="B1476">
        <f t="shared" ref="B1476:B1539" si="23">I1475</f>
        <v>44.654399999999917</v>
      </c>
      <c r="C1476" t="s">
        <v>6</v>
      </c>
      <c r="D1476">
        <v>18.7</v>
      </c>
      <c r="E1476">
        <v>10</v>
      </c>
      <c r="F1476">
        <f>IF(martianeum4[[#This Row],[zawartosc '[%']]]&gt;=1,martianeum4[[#This Row],[masa '[kg']]]*martianeum4[[#This Row],[zawartosc '[%']]]*0.01,0)</f>
        <v>1.87</v>
      </c>
      <c r="G1476">
        <f>martianeum4[[#This Row],[stan_magazynu '[kg']]]+martianeum4[[#This Row],[ile_kg_materiału_z_ładunku]]</f>
        <v>46.524399999999915</v>
      </c>
      <c r="H1476">
        <f>IF(martianeum4[[#This Row],[stan_po_wydobyciu_z_ładunku]]&gt;=100,100,0)</f>
        <v>0</v>
      </c>
      <c r="I1476">
        <f>martianeum4[[#This Row],[stan_po_wydobyciu_z_ładunku]]-martianeum4[[#This Row],[ile_zabiera_na_orbite]]</f>
        <v>46.524399999999915</v>
      </c>
    </row>
    <row r="1477" spans="1:9" x14ac:dyDescent="0.25">
      <c r="A1477" s="1">
        <v>50116</v>
      </c>
      <c r="B1477">
        <f t="shared" si="23"/>
        <v>46.524399999999915</v>
      </c>
      <c r="C1477" t="s">
        <v>19</v>
      </c>
      <c r="D1477">
        <v>28.3</v>
      </c>
      <c r="E1477">
        <v>21.8</v>
      </c>
      <c r="F1477">
        <f>IF(martianeum4[[#This Row],[zawartosc '[%']]]&gt;=1,martianeum4[[#This Row],[masa '[kg']]]*martianeum4[[#This Row],[zawartosc '[%']]]*0.01,0)</f>
        <v>6.1694000000000004</v>
      </c>
      <c r="G1477">
        <f>martianeum4[[#This Row],[stan_magazynu '[kg']]]+martianeum4[[#This Row],[ile_kg_materiału_z_ładunku]]</f>
        <v>52.693799999999918</v>
      </c>
      <c r="H1477">
        <f>IF(martianeum4[[#This Row],[stan_po_wydobyciu_z_ładunku]]&gt;=100,100,0)</f>
        <v>0</v>
      </c>
      <c r="I1477">
        <f>martianeum4[[#This Row],[stan_po_wydobyciu_z_ładunku]]-martianeum4[[#This Row],[ile_zabiera_na_orbite]]</f>
        <v>52.693799999999918</v>
      </c>
    </row>
    <row r="1478" spans="1:9" x14ac:dyDescent="0.25">
      <c r="A1478" s="1">
        <v>50117</v>
      </c>
      <c r="B1478">
        <f t="shared" si="23"/>
        <v>52.693799999999918</v>
      </c>
      <c r="C1478" t="s">
        <v>22</v>
      </c>
      <c r="D1478">
        <v>10.6</v>
      </c>
      <c r="E1478">
        <v>6.4</v>
      </c>
      <c r="F1478">
        <f>IF(martianeum4[[#This Row],[zawartosc '[%']]]&gt;=1,martianeum4[[#This Row],[masa '[kg']]]*martianeum4[[#This Row],[zawartosc '[%']]]*0.01,0)</f>
        <v>0.6784</v>
      </c>
      <c r="G1478">
        <f>martianeum4[[#This Row],[stan_magazynu '[kg']]]+martianeum4[[#This Row],[ile_kg_materiału_z_ładunku]]</f>
        <v>53.372199999999921</v>
      </c>
      <c r="H1478">
        <f>IF(martianeum4[[#This Row],[stan_po_wydobyciu_z_ładunku]]&gt;=100,100,0)</f>
        <v>0</v>
      </c>
      <c r="I1478">
        <f>martianeum4[[#This Row],[stan_po_wydobyciu_z_ładunku]]-martianeum4[[#This Row],[ile_zabiera_na_orbite]]</f>
        <v>53.372199999999921</v>
      </c>
    </row>
    <row r="1479" spans="1:9" x14ac:dyDescent="0.25">
      <c r="A1479" s="1">
        <v>50118</v>
      </c>
      <c r="B1479">
        <f t="shared" si="23"/>
        <v>53.372199999999921</v>
      </c>
      <c r="C1479" t="s">
        <v>10</v>
      </c>
      <c r="D1479">
        <v>26.2</v>
      </c>
      <c r="E1479">
        <v>19.2</v>
      </c>
      <c r="F1479">
        <f>IF(martianeum4[[#This Row],[zawartosc '[%']]]&gt;=1,martianeum4[[#This Row],[masa '[kg']]]*martianeum4[[#This Row],[zawartosc '[%']]]*0.01,0)</f>
        <v>5.0303999999999993</v>
      </c>
      <c r="G1479">
        <f>martianeum4[[#This Row],[stan_magazynu '[kg']]]+martianeum4[[#This Row],[ile_kg_materiału_z_ładunku]]</f>
        <v>58.402599999999921</v>
      </c>
      <c r="H1479">
        <f>IF(martianeum4[[#This Row],[stan_po_wydobyciu_z_ładunku]]&gt;=100,100,0)</f>
        <v>0</v>
      </c>
      <c r="I1479">
        <f>martianeum4[[#This Row],[stan_po_wydobyciu_z_ładunku]]-martianeum4[[#This Row],[ile_zabiera_na_orbite]]</f>
        <v>58.402599999999921</v>
      </c>
    </row>
    <row r="1480" spans="1:9" x14ac:dyDescent="0.25">
      <c r="A1480" s="1">
        <v>50119</v>
      </c>
      <c r="B1480">
        <f t="shared" si="23"/>
        <v>58.402599999999921</v>
      </c>
      <c r="C1480" t="s">
        <v>13</v>
      </c>
      <c r="D1480">
        <v>25.3</v>
      </c>
      <c r="E1480">
        <v>8.6999999999999993</v>
      </c>
      <c r="F1480">
        <f>IF(martianeum4[[#This Row],[zawartosc '[%']]]&gt;=1,martianeum4[[#This Row],[masa '[kg']]]*martianeum4[[#This Row],[zawartosc '[%']]]*0.01,0)</f>
        <v>2.2010999999999998</v>
      </c>
      <c r="G1480">
        <f>martianeum4[[#This Row],[stan_magazynu '[kg']]]+martianeum4[[#This Row],[ile_kg_materiału_z_ładunku]]</f>
        <v>60.603699999999918</v>
      </c>
      <c r="H1480">
        <f>IF(martianeum4[[#This Row],[stan_po_wydobyciu_z_ładunku]]&gt;=100,100,0)</f>
        <v>0</v>
      </c>
      <c r="I1480">
        <f>martianeum4[[#This Row],[stan_po_wydobyciu_z_ładunku]]-martianeum4[[#This Row],[ile_zabiera_na_orbite]]</f>
        <v>60.603699999999918</v>
      </c>
    </row>
    <row r="1481" spans="1:9" x14ac:dyDescent="0.25">
      <c r="A1481" s="1">
        <v>50120</v>
      </c>
      <c r="B1481">
        <f t="shared" si="23"/>
        <v>60.603699999999918</v>
      </c>
      <c r="C1481" t="s">
        <v>22</v>
      </c>
      <c r="D1481">
        <v>21.6</v>
      </c>
      <c r="E1481">
        <v>1</v>
      </c>
      <c r="F1481">
        <f>IF(martianeum4[[#This Row],[zawartosc '[%']]]&gt;=1,martianeum4[[#This Row],[masa '[kg']]]*martianeum4[[#This Row],[zawartosc '[%']]]*0.01,0)</f>
        <v>0.21600000000000003</v>
      </c>
      <c r="G1481">
        <f>martianeum4[[#This Row],[stan_magazynu '[kg']]]+martianeum4[[#This Row],[ile_kg_materiału_z_ładunku]]</f>
        <v>60.819699999999919</v>
      </c>
      <c r="H1481">
        <f>IF(martianeum4[[#This Row],[stan_po_wydobyciu_z_ładunku]]&gt;=100,100,0)</f>
        <v>0</v>
      </c>
      <c r="I1481">
        <f>martianeum4[[#This Row],[stan_po_wydobyciu_z_ładunku]]-martianeum4[[#This Row],[ile_zabiera_na_orbite]]</f>
        <v>60.819699999999919</v>
      </c>
    </row>
    <row r="1482" spans="1:9" x14ac:dyDescent="0.25">
      <c r="A1482" s="1">
        <v>50121</v>
      </c>
      <c r="B1482">
        <f t="shared" si="23"/>
        <v>60.819699999999919</v>
      </c>
      <c r="C1482" t="s">
        <v>19</v>
      </c>
      <c r="D1482">
        <v>24.9</v>
      </c>
      <c r="E1482">
        <v>23.5</v>
      </c>
      <c r="F1482">
        <f>IF(martianeum4[[#This Row],[zawartosc '[%']]]&gt;=1,martianeum4[[#This Row],[masa '[kg']]]*martianeum4[[#This Row],[zawartosc '[%']]]*0.01,0)</f>
        <v>5.8514999999999997</v>
      </c>
      <c r="G1482">
        <f>martianeum4[[#This Row],[stan_magazynu '[kg']]]+martianeum4[[#This Row],[ile_kg_materiału_z_ładunku]]</f>
        <v>66.671199999999914</v>
      </c>
      <c r="H1482">
        <f>IF(martianeum4[[#This Row],[stan_po_wydobyciu_z_ładunku]]&gt;=100,100,0)</f>
        <v>0</v>
      </c>
      <c r="I1482">
        <f>martianeum4[[#This Row],[stan_po_wydobyciu_z_ładunku]]-martianeum4[[#This Row],[ile_zabiera_na_orbite]]</f>
        <v>66.671199999999914</v>
      </c>
    </row>
    <row r="1483" spans="1:9" x14ac:dyDescent="0.25">
      <c r="A1483" s="1">
        <v>50122</v>
      </c>
      <c r="B1483">
        <f t="shared" si="23"/>
        <v>66.671199999999914</v>
      </c>
      <c r="C1483" t="s">
        <v>15</v>
      </c>
      <c r="D1483">
        <v>27.7</v>
      </c>
      <c r="E1483">
        <v>11.5</v>
      </c>
      <c r="F1483">
        <f>IF(martianeum4[[#This Row],[zawartosc '[%']]]&gt;=1,martianeum4[[#This Row],[masa '[kg']]]*martianeum4[[#This Row],[zawartosc '[%']]]*0.01,0)</f>
        <v>3.1855000000000002</v>
      </c>
      <c r="G1483">
        <f>martianeum4[[#This Row],[stan_magazynu '[kg']]]+martianeum4[[#This Row],[ile_kg_materiału_z_ładunku]]</f>
        <v>69.856699999999918</v>
      </c>
      <c r="H1483">
        <f>IF(martianeum4[[#This Row],[stan_po_wydobyciu_z_ładunku]]&gt;=100,100,0)</f>
        <v>0</v>
      </c>
      <c r="I1483">
        <f>martianeum4[[#This Row],[stan_po_wydobyciu_z_ładunku]]-martianeum4[[#This Row],[ile_zabiera_na_orbite]]</f>
        <v>69.856699999999918</v>
      </c>
    </row>
    <row r="1484" spans="1:9" x14ac:dyDescent="0.25">
      <c r="A1484" s="1">
        <v>50123</v>
      </c>
      <c r="B1484">
        <f t="shared" si="23"/>
        <v>69.856699999999918</v>
      </c>
      <c r="C1484" t="s">
        <v>19</v>
      </c>
      <c r="D1484">
        <v>12.3</v>
      </c>
      <c r="E1484">
        <v>0</v>
      </c>
      <c r="F1484">
        <f>IF(martianeum4[[#This Row],[zawartosc '[%']]]&gt;=1,martianeum4[[#This Row],[masa '[kg']]]*martianeum4[[#This Row],[zawartosc '[%']]]*0.01,0)</f>
        <v>0</v>
      </c>
      <c r="G1484">
        <f>martianeum4[[#This Row],[stan_magazynu '[kg']]]+martianeum4[[#This Row],[ile_kg_materiału_z_ładunku]]</f>
        <v>69.856699999999918</v>
      </c>
      <c r="H1484">
        <f>IF(martianeum4[[#This Row],[stan_po_wydobyciu_z_ładunku]]&gt;=100,100,0)</f>
        <v>0</v>
      </c>
      <c r="I1484">
        <f>martianeum4[[#This Row],[stan_po_wydobyciu_z_ładunku]]-martianeum4[[#This Row],[ile_zabiera_na_orbite]]</f>
        <v>69.856699999999918</v>
      </c>
    </row>
    <row r="1485" spans="1:9" x14ac:dyDescent="0.25">
      <c r="A1485" s="1">
        <v>50124</v>
      </c>
      <c r="B1485">
        <f t="shared" si="23"/>
        <v>69.856699999999918</v>
      </c>
      <c r="C1485" t="s">
        <v>20</v>
      </c>
      <c r="D1485">
        <v>10.199999999999999</v>
      </c>
      <c r="E1485">
        <v>0.8</v>
      </c>
      <c r="F1485">
        <f>IF(martianeum4[[#This Row],[zawartosc '[%']]]&gt;=1,martianeum4[[#This Row],[masa '[kg']]]*martianeum4[[#This Row],[zawartosc '[%']]]*0.01,0)</f>
        <v>0</v>
      </c>
      <c r="G1485">
        <f>martianeum4[[#This Row],[stan_magazynu '[kg']]]+martianeum4[[#This Row],[ile_kg_materiału_z_ładunku]]</f>
        <v>69.856699999999918</v>
      </c>
      <c r="H1485">
        <f>IF(martianeum4[[#This Row],[stan_po_wydobyciu_z_ładunku]]&gt;=100,100,0)</f>
        <v>0</v>
      </c>
      <c r="I1485">
        <f>martianeum4[[#This Row],[stan_po_wydobyciu_z_ładunku]]-martianeum4[[#This Row],[ile_zabiera_na_orbite]]</f>
        <v>69.856699999999918</v>
      </c>
    </row>
    <row r="1486" spans="1:9" x14ac:dyDescent="0.25">
      <c r="A1486" s="1">
        <v>50125</v>
      </c>
      <c r="B1486">
        <f t="shared" si="23"/>
        <v>69.856699999999918</v>
      </c>
      <c r="C1486" t="s">
        <v>10</v>
      </c>
      <c r="D1486">
        <v>23.1</v>
      </c>
      <c r="E1486">
        <v>0</v>
      </c>
      <c r="F1486">
        <f>IF(martianeum4[[#This Row],[zawartosc '[%']]]&gt;=1,martianeum4[[#This Row],[masa '[kg']]]*martianeum4[[#This Row],[zawartosc '[%']]]*0.01,0)</f>
        <v>0</v>
      </c>
      <c r="G1486">
        <f>martianeum4[[#This Row],[stan_magazynu '[kg']]]+martianeum4[[#This Row],[ile_kg_materiału_z_ładunku]]</f>
        <v>69.856699999999918</v>
      </c>
      <c r="H1486">
        <f>IF(martianeum4[[#This Row],[stan_po_wydobyciu_z_ładunku]]&gt;=100,100,0)</f>
        <v>0</v>
      </c>
      <c r="I1486">
        <f>martianeum4[[#This Row],[stan_po_wydobyciu_z_ładunku]]-martianeum4[[#This Row],[ile_zabiera_na_orbite]]</f>
        <v>69.856699999999918</v>
      </c>
    </row>
    <row r="1487" spans="1:9" x14ac:dyDescent="0.25">
      <c r="A1487" s="1">
        <v>50126</v>
      </c>
      <c r="B1487">
        <f t="shared" si="23"/>
        <v>69.856699999999918</v>
      </c>
      <c r="C1487" t="s">
        <v>18</v>
      </c>
      <c r="D1487">
        <v>11.3</v>
      </c>
      <c r="E1487">
        <v>0</v>
      </c>
      <c r="F1487">
        <f>IF(martianeum4[[#This Row],[zawartosc '[%']]]&gt;=1,martianeum4[[#This Row],[masa '[kg']]]*martianeum4[[#This Row],[zawartosc '[%']]]*0.01,0)</f>
        <v>0</v>
      </c>
      <c r="G1487">
        <f>martianeum4[[#This Row],[stan_magazynu '[kg']]]+martianeum4[[#This Row],[ile_kg_materiału_z_ładunku]]</f>
        <v>69.856699999999918</v>
      </c>
      <c r="H1487">
        <f>IF(martianeum4[[#This Row],[stan_po_wydobyciu_z_ładunku]]&gt;=100,100,0)</f>
        <v>0</v>
      </c>
      <c r="I1487">
        <f>martianeum4[[#This Row],[stan_po_wydobyciu_z_ładunku]]-martianeum4[[#This Row],[ile_zabiera_na_orbite]]</f>
        <v>69.856699999999918</v>
      </c>
    </row>
    <row r="1488" spans="1:9" x14ac:dyDescent="0.25">
      <c r="A1488" s="1">
        <v>50127</v>
      </c>
      <c r="B1488">
        <f t="shared" si="23"/>
        <v>69.856699999999918</v>
      </c>
      <c r="C1488" t="s">
        <v>19</v>
      </c>
      <c r="D1488">
        <v>29.5</v>
      </c>
      <c r="E1488">
        <v>10.4</v>
      </c>
      <c r="F1488">
        <f>IF(martianeum4[[#This Row],[zawartosc '[%']]]&gt;=1,martianeum4[[#This Row],[masa '[kg']]]*martianeum4[[#This Row],[zawartosc '[%']]]*0.01,0)</f>
        <v>3.0680000000000001</v>
      </c>
      <c r="G1488">
        <f>martianeum4[[#This Row],[stan_magazynu '[kg']]]+martianeum4[[#This Row],[ile_kg_materiału_z_ładunku]]</f>
        <v>72.924699999999916</v>
      </c>
      <c r="H1488">
        <f>IF(martianeum4[[#This Row],[stan_po_wydobyciu_z_ładunku]]&gt;=100,100,0)</f>
        <v>0</v>
      </c>
      <c r="I1488">
        <f>martianeum4[[#This Row],[stan_po_wydobyciu_z_ładunku]]-martianeum4[[#This Row],[ile_zabiera_na_orbite]]</f>
        <v>72.924699999999916</v>
      </c>
    </row>
    <row r="1489" spans="1:9" x14ac:dyDescent="0.25">
      <c r="A1489" s="1">
        <v>50128</v>
      </c>
      <c r="B1489">
        <f t="shared" si="23"/>
        <v>72.924699999999916</v>
      </c>
      <c r="C1489" t="s">
        <v>15</v>
      </c>
      <c r="D1489">
        <v>19.7</v>
      </c>
      <c r="E1489">
        <v>0</v>
      </c>
      <c r="F1489">
        <f>IF(martianeum4[[#This Row],[zawartosc '[%']]]&gt;=1,martianeum4[[#This Row],[masa '[kg']]]*martianeum4[[#This Row],[zawartosc '[%']]]*0.01,0)</f>
        <v>0</v>
      </c>
      <c r="G1489">
        <f>martianeum4[[#This Row],[stan_magazynu '[kg']]]+martianeum4[[#This Row],[ile_kg_materiału_z_ładunku]]</f>
        <v>72.924699999999916</v>
      </c>
      <c r="H1489">
        <f>IF(martianeum4[[#This Row],[stan_po_wydobyciu_z_ładunku]]&gt;=100,100,0)</f>
        <v>0</v>
      </c>
      <c r="I1489">
        <f>martianeum4[[#This Row],[stan_po_wydobyciu_z_ładunku]]-martianeum4[[#This Row],[ile_zabiera_na_orbite]]</f>
        <v>72.924699999999916</v>
      </c>
    </row>
    <row r="1490" spans="1:9" x14ac:dyDescent="0.25">
      <c r="A1490" s="1">
        <v>50129</v>
      </c>
      <c r="B1490">
        <f t="shared" si="23"/>
        <v>72.924699999999916</v>
      </c>
      <c r="C1490" t="s">
        <v>5</v>
      </c>
      <c r="D1490">
        <v>27.9</v>
      </c>
      <c r="E1490">
        <v>3.4</v>
      </c>
      <c r="F1490">
        <f>IF(martianeum4[[#This Row],[zawartosc '[%']]]&gt;=1,martianeum4[[#This Row],[masa '[kg']]]*martianeum4[[#This Row],[zawartosc '[%']]]*0.01,0)</f>
        <v>0.9486</v>
      </c>
      <c r="G1490">
        <f>martianeum4[[#This Row],[stan_magazynu '[kg']]]+martianeum4[[#This Row],[ile_kg_materiału_z_ładunku]]</f>
        <v>73.873299999999915</v>
      </c>
      <c r="H1490">
        <f>IF(martianeum4[[#This Row],[stan_po_wydobyciu_z_ładunku]]&gt;=100,100,0)</f>
        <v>0</v>
      </c>
      <c r="I1490">
        <f>martianeum4[[#This Row],[stan_po_wydobyciu_z_ładunku]]-martianeum4[[#This Row],[ile_zabiera_na_orbite]]</f>
        <v>73.873299999999915</v>
      </c>
    </row>
    <row r="1491" spans="1:9" x14ac:dyDescent="0.25">
      <c r="A1491" s="1">
        <v>50130</v>
      </c>
      <c r="B1491">
        <f t="shared" si="23"/>
        <v>73.873299999999915</v>
      </c>
      <c r="C1491" t="s">
        <v>10</v>
      </c>
      <c r="D1491">
        <v>17.399999999999999</v>
      </c>
      <c r="E1491">
        <v>34.200000000000003</v>
      </c>
      <c r="F1491">
        <f>IF(martianeum4[[#This Row],[zawartosc '[%']]]&gt;=1,martianeum4[[#This Row],[masa '[kg']]]*martianeum4[[#This Row],[zawartosc '[%']]]*0.01,0)</f>
        <v>5.9508000000000001</v>
      </c>
      <c r="G1491">
        <f>martianeum4[[#This Row],[stan_magazynu '[kg']]]+martianeum4[[#This Row],[ile_kg_materiału_z_ładunku]]</f>
        <v>79.824099999999916</v>
      </c>
      <c r="H1491">
        <f>IF(martianeum4[[#This Row],[stan_po_wydobyciu_z_ładunku]]&gt;=100,100,0)</f>
        <v>0</v>
      </c>
      <c r="I1491">
        <f>martianeum4[[#This Row],[stan_po_wydobyciu_z_ładunku]]-martianeum4[[#This Row],[ile_zabiera_na_orbite]]</f>
        <v>79.824099999999916</v>
      </c>
    </row>
    <row r="1492" spans="1:9" x14ac:dyDescent="0.25">
      <c r="A1492" s="1">
        <v>50131</v>
      </c>
      <c r="B1492">
        <f t="shared" si="23"/>
        <v>79.824099999999916</v>
      </c>
      <c r="C1492" t="s">
        <v>17</v>
      </c>
      <c r="D1492">
        <v>23</v>
      </c>
      <c r="E1492">
        <v>0</v>
      </c>
      <c r="F1492">
        <f>IF(martianeum4[[#This Row],[zawartosc '[%']]]&gt;=1,martianeum4[[#This Row],[masa '[kg']]]*martianeum4[[#This Row],[zawartosc '[%']]]*0.01,0)</f>
        <v>0</v>
      </c>
      <c r="G1492">
        <f>martianeum4[[#This Row],[stan_magazynu '[kg']]]+martianeum4[[#This Row],[ile_kg_materiału_z_ładunku]]</f>
        <v>79.824099999999916</v>
      </c>
      <c r="H1492">
        <f>IF(martianeum4[[#This Row],[stan_po_wydobyciu_z_ładunku]]&gt;=100,100,0)</f>
        <v>0</v>
      </c>
      <c r="I1492">
        <f>martianeum4[[#This Row],[stan_po_wydobyciu_z_ładunku]]-martianeum4[[#This Row],[ile_zabiera_na_orbite]]</f>
        <v>79.824099999999916</v>
      </c>
    </row>
    <row r="1493" spans="1:9" x14ac:dyDescent="0.25">
      <c r="A1493" s="1">
        <v>50132</v>
      </c>
      <c r="B1493">
        <f t="shared" si="23"/>
        <v>79.824099999999916</v>
      </c>
      <c r="C1493" t="s">
        <v>21</v>
      </c>
      <c r="D1493">
        <v>27.6</v>
      </c>
      <c r="E1493">
        <v>0</v>
      </c>
      <c r="F1493">
        <f>IF(martianeum4[[#This Row],[zawartosc '[%']]]&gt;=1,martianeum4[[#This Row],[masa '[kg']]]*martianeum4[[#This Row],[zawartosc '[%']]]*0.01,0)</f>
        <v>0</v>
      </c>
      <c r="G1493">
        <f>martianeum4[[#This Row],[stan_magazynu '[kg']]]+martianeum4[[#This Row],[ile_kg_materiału_z_ładunku]]</f>
        <v>79.824099999999916</v>
      </c>
      <c r="H1493">
        <f>IF(martianeum4[[#This Row],[stan_po_wydobyciu_z_ładunku]]&gt;=100,100,0)</f>
        <v>0</v>
      </c>
      <c r="I1493">
        <f>martianeum4[[#This Row],[stan_po_wydobyciu_z_ładunku]]-martianeum4[[#This Row],[ile_zabiera_na_orbite]]</f>
        <v>79.824099999999916</v>
      </c>
    </row>
    <row r="1494" spans="1:9" x14ac:dyDescent="0.25">
      <c r="A1494" s="1">
        <v>50133</v>
      </c>
      <c r="B1494">
        <f t="shared" si="23"/>
        <v>79.824099999999916</v>
      </c>
      <c r="C1494" t="s">
        <v>22</v>
      </c>
      <c r="D1494">
        <v>11.6</v>
      </c>
      <c r="E1494">
        <v>0</v>
      </c>
      <c r="F1494">
        <f>IF(martianeum4[[#This Row],[zawartosc '[%']]]&gt;=1,martianeum4[[#This Row],[masa '[kg']]]*martianeum4[[#This Row],[zawartosc '[%']]]*0.01,0)</f>
        <v>0</v>
      </c>
      <c r="G1494">
        <f>martianeum4[[#This Row],[stan_magazynu '[kg']]]+martianeum4[[#This Row],[ile_kg_materiału_z_ładunku]]</f>
        <v>79.824099999999916</v>
      </c>
      <c r="H1494">
        <f>IF(martianeum4[[#This Row],[stan_po_wydobyciu_z_ładunku]]&gt;=100,100,0)</f>
        <v>0</v>
      </c>
      <c r="I1494">
        <f>martianeum4[[#This Row],[stan_po_wydobyciu_z_ładunku]]-martianeum4[[#This Row],[ile_zabiera_na_orbite]]</f>
        <v>79.824099999999916</v>
      </c>
    </row>
    <row r="1495" spans="1:9" x14ac:dyDescent="0.25">
      <c r="A1495" s="1">
        <v>50134</v>
      </c>
      <c r="B1495">
        <f t="shared" si="23"/>
        <v>79.824099999999916</v>
      </c>
      <c r="C1495" t="s">
        <v>20</v>
      </c>
      <c r="D1495">
        <v>24.2</v>
      </c>
      <c r="E1495">
        <v>5</v>
      </c>
      <c r="F1495">
        <f>IF(martianeum4[[#This Row],[zawartosc '[%']]]&gt;=1,martianeum4[[#This Row],[masa '[kg']]]*martianeum4[[#This Row],[zawartosc '[%']]]*0.01,0)</f>
        <v>1.21</v>
      </c>
      <c r="G1495">
        <f>martianeum4[[#This Row],[stan_magazynu '[kg']]]+martianeum4[[#This Row],[ile_kg_materiału_z_ładunku]]</f>
        <v>81.03409999999991</v>
      </c>
      <c r="H1495">
        <f>IF(martianeum4[[#This Row],[stan_po_wydobyciu_z_ładunku]]&gt;=100,100,0)</f>
        <v>0</v>
      </c>
      <c r="I1495">
        <f>martianeum4[[#This Row],[stan_po_wydobyciu_z_ładunku]]-martianeum4[[#This Row],[ile_zabiera_na_orbite]]</f>
        <v>81.03409999999991</v>
      </c>
    </row>
    <row r="1496" spans="1:9" x14ac:dyDescent="0.25">
      <c r="A1496" s="1">
        <v>50135</v>
      </c>
      <c r="B1496">
        <f t="shared" si="23"/>
        <v>81.03409999999991</v>
      </c>
      <c r="C1496" t="s">
        <v>6</v>
      </c>
      <c r="D1496">
        <v>13.2</v>
      </c>
      <c r="E1496">
        <v>2.2999999999999998</v>
      </c>
      <c r="F1496">
        <f>IF(martianeum4[[#This Row],[zawartosc '[%']]]&gt;=1,martianeum4[[#This Row],[masa '[kg']]]*martianeum4[[#This Row],[zawartosc '[%']]]*0.01,0)</f>
        <v>0.30359999999999998</v>
      </c>
      <c r="G1496">
        <f>martianeum4[[#This Row],[stan_magazynu '[kg']]]+martianeum4[[#This Row],[ile_kg_materiału_z_ładunku]]</f>
        <v>81.337699999999913</v>
      </c>
      <c r="H1496">
        <f>IF(martianeum4[[#This Row],[stan_po_wydobyciu_z_ładunku]]&gt;=100,100,0)</f>
        <v>0</v>
      </c>
      <c r="I1496">
        <f>martianeum4[[#This Row],[stan_po_wydobyciu_z_ładunku]]-martianeum4[[#This Row],[ile_zabiera_na_orbite]]</f>
        <v>81.337699999999913</v>
      </c>
    </row>
    <row r="1497" spans="1:9" x14ac:dyDescent="0.25">
      <c r="A1497" s="1">
        <v>50136</v>
      </c>
      <c r="B1497">
        <f t="shared" si="23"/>
        <v>81.337699999999913</v>
      </c>
      <c r="C1497" t="s">
        <v>7</v>
      </c>
      <c r="D1497">
        <v>27</v>
      </c>
      <c r="E1497">
        <v>0.7</v>
      </c>
      <c r="F1497">
        <f>IF(martianeum4[[#This Row],[zawartosc '[%']]]&gt;=1,martianeum4[[#This Row],[masa '[kg']]]*martianeum4[[#This Row],[zawartosc '[%']]]*0.01,0)</f>
        <v>0</v>
      </c>
      <c r="G1497">
        <f>martianeum4[[#This Row],[stan_magazynu '[kg']]]+martianeum4[[#This Row],[ile_kg_materiału_z_ładunku]]</f>
        <v>81.337699999999913</v>
      </c>
      <c r="H1497">
        <f>IF(martianeum4[[#This Row],[stan_po_wydobyciu_z_ładunku]]&gt;=100,100,0)</f>
        <v>0</v>
      </c>
      <c r="I1497">
        <f>martianeum4[[#This Row],[stan_po_wydobyciu_z_ładunku]]-martianeum4[[#This Row],[ile_zabiera_na_orbite]]</f>
        <v>81.337699999999913</v>
      </c>
    </row>
    <row r="1498" spans="1:9" x14ac:dyDescent="0.25">
      <c r="A1498" s="1">
        <v>50137</v>
      </c>
      <c r="B1498">
        <f t="shared" si="23"/>
        <v>81.337699999999913</v>
      </c>
      <c r="C1498" t="s">
        <v>6</v>
      </c>
      <c r="D1498">
        <v>23.9</v>
      </c>
      <c r="E1498">
        <v>6.2</v>
      </c>
      <c r="F1498">
        <f>IF(martianeum4[[#This Row],[zawartosc '[%']]]&gt;=1,martianeum4[[#This Row],[masa '[kg']]]*martianeum4[[#This Row],[zawartosc '[%']]]*0.01,0)</f>
        <v>1.4818</v>
      </c>
      <c r="G1498">
        <f>martianeum4[[#This Row],[stan_magazynu '[kg']]]+martianeum4[[#This Row],[ile_kg_materiału_z_ładunku]]</f>
        <v>82.81949999999992</v>
      </c>
      <c r="H1498">
        <f>IF(martianeum4[[#This Row],[stan_po_wydobyciu_z_ładunku]]&gt;=100,100,0)</f>
        <v>0</v>
      </c>
      <c r="I1498">
        <f>martianeum4[[#This Row],[stan_po_wydobyciu_z_ładunku]]-martianeum4[[#This Row],[ile_zabiera_na_orbite]]</f>
        <v>82.81949999999992</v>
      </c>
    </row>
    <row r="1499" spans="1:9" x14ac:dyDescent="0.25">
      <c r="A1499" s="1">
        <v>50138</v>
      </c>
      <c r="B1499">
        <f t="shared" si="23"/>
        <v>82.81949999999992</v>
      </c>
      <c r="C1499" t="s">
        <v>19</v>
      </c>
      <c r="D1499">
        <v>16.8</v>
      </c>
      <c r="E1499">
        <v>17.600000000000001</v>
      </c>
      <c r="F1499">
        <f>IF(martianeum4[[#This Row],[zawartosc '[%']]]&gt;=1,martianeum4[[#This Row],[masa '[kg']]]*martianeum4[[#This Row],[zawartosc '[%']]]*0.01,0)</f>
        <v>2.9568000000000008</v>
      </c>
      <c r="G1499">
        <f>martianeum4[[#This Row],[stan_magazynu '[kg']]]+martianeum4[[#This Row],[ile_kg_materiału_z_ładunku]]</f>
        <v>85.776299999999921</v>
      </c>
      <c r="H1499">
        <f>IF(martianeum4[[#This Row],[stan_po_wydobyciu_z_ładunku]]&gt;=100,100,0)</f>
        <v>0</v>
      </c>
      <c r="I1499">
        <f>martianeum4[[#This Row],[stan_po_wydobyciu_z_ładunku]]-martianeum4[[#This Row],[ile_zabiera_na_orbite]]</f>
        <v>85.776299999999921</v>
      </c>
    </row>
    <row r="1500" spans="1:9" x14ac:dyDescent="0.25">
      <c r="A1500" s="1">
        <v>50139</v>
      </c>
      <c r="B1500">
        <f t="shared" si="23"/>
        <v>85.776299999999921</v>
      </c>
      <c r="C1500" t="s">
        <v>19</v>
      </c>
      <c r="D1500">
        <v>28.5</v>
      </c>
      <c r="E1500">
        <v>15.2</v>
      </c>
      <c r="F1500">
        <f>IF(martianeum4[[#This Row],[zawartosc '[%']]]&gt;=1,martianeum4[[#This Row],[masa '[kg']]]*martianeum4[[#This Row],[zawartosc '[%']]]*0.01,0)</f>
        <v>4.3319999999999999</v>
      </c>
      <c r="G1500">
        <f>martianeum4[[#This Row],[stan_magazynu '[kg']]]+martianeum4[[#This Row],[ile_kg_materiału_z_ładunku]]</f>
        <v>90.108299999999915</v>
      </c>
      <c r="H1500">
        <f>IF(martianeum4[[#This Row],[stan_po_wydobyciu_z_ładunku]]&gt;=100,100,0)</f>
        <v>0</v>
      </c>
      <c r="I1500">
        <f>martianeum4[[#This Row],[stan_po_wydobyciu_z_ładunku]]-martianeum4[[#This Row],[ile_zabiera_na_orbite]]</f>
        <v>90.108299999999915</v>
      </c>
    </row>
    <row r="1501" spans="1:9" x14ac:dyDescent="0.25">
      <c r="A1501" s="1">
        <v>50140</v>
      </c>
      <c r="B1501">
        <f t="shared" si="23"/>
        <v>90.108299999999915</v>
      </c>
      <c r="C1501" t="s">
        <v>33</v>
      </c>
      <c r="D1501">
        <v>25.2</v>
      </c>
      <c r="E1501">
        <v>1.9</v>
      </c>
      <c r="F1501">
        <f>IF(martianeum4[[#This Row],[zawartosc '[%']]]&gt;=1,martianeum4[[#This Row],[masa '[kg']]]*martianeum4[[#This Row],[zawartosc '[%']]]*0.01,0)</f>
        <v>0.47879999999999995</v>
      </c>
      <c r="G1501">
        <f>martianeum4[[#This Row],[stan_magazynu '[kg']]]+martianeum4[[#This Row],[ile_kg_materiału_z_ładunku]]</f>
        <v>90.587099999999921</v>
      </c>
      <c r="H1501">
        <f>IF(martianeum4[[#This Row],[stan_po_wydobyciu_z_ładunku]]&gt;=100,100,0)</f>
        <v>0</v>
      </c>
      <c r="I1501">
        <f>martianeum4[[#This Row],[stan_po_wydobyciu_z_ładunku]]-martianeum4[[#This Row],[ile_zabiera_na_orbite]]</f>
        <v>90.587099999999921</v>
      </c>
    </row>
    <row r="1502" spans="1:9" x14ac:dyDescent="0.25">
      <c r="A1502" s="1">
        <v>50141</v>
      </c>
      <c r="B1502">
        <f t="shared" si="23"/>
        <v>90.587099999999921</v>
      </c>
      <c r="C1502" t="s">
        <v>10</v>
      </c>
      <c r="D1502">
        <v>24.9</v>
      </c>
      <c r="E1502">
        <v>6.8</v>
      </c>
      <c r="F1502">
        <f>IF(martianeum4[[#This Row],[zawartosc '[%']]]&gt;=1,martianeum4[[#This Row],[masa '[kg']]]*martianeum4[[#This Row],[zawartosc '[%']]]*0.01,0)</f>
        <v>1.6932</v>
      </c>
      <c r="G1502">
        <f>martianeum4[[#This Row],[stan_magazynu '[kg']]]+martianeum4[[#This Row],[ile_kg_materiału_z_ładunku]]</f>
        <v>92.280299999999926</v>
      </c>
      <c r="H1502">
        <f>IF(martianeum4[[#This Row],[stan_po_wydobyciu_z_ładunku]]&gt;=100,100,0)</f>
        <v>0</v>
      </c>
      <c r="I1502">
        <f>martianeum4[[#This Row],[stan_po_wydobyciu_z_ładunku]]-martianeum4[[#This Row],[ile_zabiera_na_orbite]]</f>
        <v>92.280299999999926</v>
      </c>
    </row>
    <row r="1503" spans="1:9" x14ac:dyDescent="0.25">
      <c r="A1503" s="1">
        <v>50142</v>
      </c>
      <c r="B1503">
        <f t="shared" si="23"/>
        <v>92.280299999999926</v>
      </c>
      <c r="C1503" t="s">
        <v>12</v>
      </c>
      <c r="D1503">
        <v>14.7</v>
      </c>
      <c r="E1503">
        <v>5.7</v>
      </c>
      <c r="F1503">
        <f>IF(martianeum4[[#This Row],[zawartosc '[%']]]&gt;=1,martianeum4[[#This Row],[masa '[kg']]]*martianeum4[[#This Row],[zawartosc '[%']]]*0.01,0)</f>
        <v>0.83789999999999998</v>
      </c>
      <c r="G1503">
        <f>martianeum4[[#This Row],[stan_magazynu '[kg']]]+martianeum4[[#This Row],[ile_kg_materiału_z_ładunku]]</f>
        <v>93.118199999999931</v>
      </c>
      <c r="H1503">
        <f>IF(martianeum4[[#This Row],[stan_po_wydobyciu_z_ładunku]]&gt;=100,100,0)</f>
        <v>0</v>
      </c>
      <c r="I1503">
        <f>martianeum4[[#This Row],[stan_po_wydobyciu_z_ładunku]]-martianeum4[[#This Row],[ile_zabiera_na_orbite]]</f>
        <v>93.118199999999931</v>
      </c>
    </row>
    <row r="1504" spans="1:9" x14ac:dyDescent="0.25">
      <c r="A1504" s="1">
        <v>50143</v>
      </c>
      <c r="B1504">
        <f t="shared" si="23"/>
        <v>93.118199999999931</v>
      </c>
      <c r="C1504" t="s">
        <v>10</v>
      </c>
      <c r="D1504">
        <v>12.2</v>
      </c>
      <c r="E1504">
        <v>14.1</v>
      </c>
      <c r="F1504">
        <f>IF(martianeum4[[#This Row],[zawartosc '[%']]]&gt;=1,martianeum4[[#This Row],[masa '[kg']]]*martianeum4[[#This Row],[zawartosc '[%']]]*0.01,0)</f>
        <v>1.7202</v>
      </c>
      <c r="G1504">
        <f>martianeum4[[#This Row],[stan_magazynu '[kg']]]+martianeum4[[#This Row],[ile_kg_materiału_z_ładunku]]</f>
        <v>94.838399999999936</v>
      </c>
      <c r="H1504">
        <f>IF(martianeum4[[#This Row],[stan_po_wydobyciu_z_ładunku]]&gt;=100,100,0)</f>
        <v>0</v>
      </c>
      <c r="I1504">
        <f>martianeum4[[#This Row],[stan_po_wydobyciu_z_ładunku]]-martianeum4[[#This Row],[ile_zabiera_na_orbite]]</f>
        <v>94.838399999999936</v>
      </c>
    </row>
    <row r="1505" spans="1:9" x14ac:dyDescent="0.25">
      <c r="A1505" s="1">
        <v>50144</v>
      </c>
      <c r="B1505">
        <f t="shared" si="23"/>
        <v>94.838399999999936</v>
      </c>
      <c r="C1505" t="s">
        <v>9</v>
      </c>
      <c r="D1505">
        <v>24.2</v>
      </c>
      <c r="E1505">
        <v>8</v>
      </c>
      <c r="F1505">
        <f>IF(martianeum4[[#This Row],[zawartosc '[%']]]&gt;=1,martianeum4[[#This Row],[masa '[kg']]]*martianeum4[[#This Row],[zawartosc '[%']]]*0.01,0)</f>
        <v>1.9359999999999999</v>
      </c>
      <c r="G1505">
        <f>martianeum4[[#This Row],[stan_magazynu '[kg']]]+martianeum4[[#This Row],[ile_kg_materiału_z_ładunku]]</f>
        <v>96.774399999999929</v>
      </c>
      <c r="H1505">
        <f>IF(martianeum4[[#This Row],[stan_po_wydobyciu_z_ładunku]]&gt;=100,100,0)</f>
        <v>0</v>
      </c>
      <c r="I1505">
        <f>martianeum4[[#This Row],[stan_po_wydobyciu_z_ładunku]]-martianeum4[[#This Row],[ile_zabiera_na_orbite]]</f>
        <v>96.774399999999929</v>
      </c>
    </row>
    <row r="1506" spans="1:9" x14ac:dyDescent="0.25">
      <c r="A1506" s="1">
        <v>50145</v>
      </c>
      <c r="B1506">
        <f t="shared" si="23"/>
        <v>96.774399999999929</v>
      </c>
      <c r="C1506" t="s">
        <v>22</v>
      </c>
      <c r="D1506">
        <v>28.7</v>
      </c>
      <c r="E1506">
        <v>0</v>
      </c>
      <c r="F1506">
        <f>IF(martianeum4[[#This Row],[zawartosc '[%']]]&gt;=1,martianeum4[[#This Row],[masa '[kg']]]*martianeum4[[#This Row],[zawartosc '[%']]]*0.01,0)</f>
        <v>0</v>
      </c>
      <c r="G1506">
        <f>martianeum4[[#This Row],[stan_magazynu '[kg']]]+martianeum4[[#This Row],[ile_kg_materiału_z_ładunku]]</f>
        <v>96.774399999999929</v>
      </c>
      <c r="H1506">
        <f>IF(martianeum4[[#This Row],[stan_po_wydobyciu_z_ładunku]]&gt;=100,100,0)</f>
        <v>0</v>
      </c>
      <c r="I1506">
        <f>martianeum4[[#This Row],[stan_po_wydobyciu_z_ładunku]]-martianeum4[[#This Row],[ile_zabiera_na_orbite]]</f>
        <v>96.774399999999929</v>
      </c>
    </row>
    <row r="1507" spans="1:9" x14ac:dyDescent="0.25">
      <c r="A1507" s="1">
        <v>50146</v>
      </c>
      <c r="B1507">
        <f t="shared" si="23"/>
        <v>96.774399999999929</v>
      </c>
      <c r="C1507" t="s">
        <v>10</v>
      </c>
      <c r="D1507">
        <v>28.5</v>
      </c>
      <c r="E1507">
        <v>0</v>
      </c>
      <c r="F1507">
        <f>IF(martianeum4[[#This Row],[zawartosc '[%']]]&gt;=1,martianeum4[[#This Row],[masa '[kg']]]*martianeum4[[#This Row],[zawartosc '[%']]]*0.01,0)</f>
        <v>0</v>
      </c>
      <c r="G1507">
        <f>martianeum4[[#This Row],[stan_magazynu '[kg']]]+martianeum4[[#This Row],[ile_kg_materiału_z_ładunku]]</f>
        <v>96.774399999999929</v>
      </c>
      <c r="H1507">
        <f>IF(martianeum4[[#This Row],[stan_po_wydobyciu_z_ładunku]]&gt;=100,100,0)</f>
        <v>0</v>
      </c>
      <c r="I1507">
        <f>martianeum4[[#This Row],[stan_po_wydobyciu_z_ładunku]]-martianeum4[[#This Row],[ile_zabiera_na_orbite]]</f>
        <v>96.774399999999929</v>
      </c>
    </row>
    <row r="1508" spans="1:9" x14ac:dyDescent="0.25">
      <c r="A1508" s="1">
        <v>50147</v>
      </c>
      <c r="B1508">
        <f t="shared" si="23"/>
        <v>96.774399999999929</v>
      </c>
      <c r="C1508" t="s">
        <v>7</v>
      </c>
      <c r="D1508">
        <v>29.3</v>
      </c>
      <c r="E1508">
        <v>23.3</v>
      </c>
      <c r="F1508">
        <f>IF(martianeum4[[#This Row],[zawartosc '[%']]]&gt;=1,martianeum4[[#This Row],[masa '[kg']]]*martianeum4[[#This Row],[zawartosc '[%']]]*0.01,0)</f>
        <v>6.8269000000000011</v>
      </c>
      <c r="G1508">
        <f>martianeum4[[#This Row],[stan_magazynu '[kg']]]+martianeum4[[#This Row],[ile_kg_materiału_z_ładunku]]</f>
        <v>103.60129999999992</v>
      </c>
      <c r="H1508">
        <f>IF(martianeum4[[#This Row],[stan_po_wydobyciu_z_ładunku]]&gt;=100,100,0)</f>
        <v>100</v>
      </c>
      <c r="I1508">
        <f>martianeum4[[#This Row],[stan_po_wydobyciu_z_ładunku]]-martianeum4[[#This Row],[ile_zabiera_na_orbite]]</f>
        <v>3.6012999999999238</v>
      </c>
    </row>
    <row r="1509" spans="1:9" x14ac:dyDescent="0.25">
      <c r="A1509" s="1">
        <v>50148</v>
      </c>
      <c r="B1509">
        <f t="shared" si="23"/>
        <v>3.6012999999999238</v>
      </c>
      <c r="C1509" t="s">
        <v>10</v>
      </c>
      <c r="D1509">
        <v>13.3</v>
      </c>
      <c r="E1509">
        <v>4.9000000000000004</v>
      </c>
      <c r="F1509">
        <f>IF(martianeum4[[#This Row],[zawartosc '[%']]]&gt;=1,martianeum4[[#This Row],[masa '[kg']]]*martianeum4[[#This Row],[zawartosc '[%']]]*0.01,0)</f>
        <v>0.65170000000000006</v>
      </c>
      <c r="G1509">
        <f>martianeum4[[#This Row],[stan_magazynu '[kg']]]+martianeum4[[#This Row],[ile_kg_materiału_z_ładunku]]</f>
        <v>4.2529999999999237</v>
      </c>
      <c r="H1509">
        <f>IF(martianeum4[[#This Row],[stan_po_wydobyciu_z_ładunku]]&gt;=100,100,0)</f>
        <v>0</v>
      </c>
      <c r="I1509">
        <f>martianeum4[[#This Row],[stan_po_wydobyciu_z_ładunku]]-martianeum4[[#This Row],[ile_zabiera_na_orbite]]</f>
        <v>4.2529999999999237</v>
      </c>
    </row>
    <row r="1510" spans="1:9" x14ac:dyDescent="0.25">
      <c r="A1510" s="1">
        <v>50149</v>
      </c>
      <c r="B1510">
        <f t="shared" si="23"/>
        <v>4.2529999999999237</v>
      </c>
      <c r="C1510" t="s">
        <v>10</v>
      </c>
      <c r="D1510">
        <v>22.6</v>
      </c>
      <c r="E1510">
        <v>0.7</v>
      </c>
      <c r="F1510">
        <f>IF(martianeum4[[#This Row],[zawartosc '[%']]]&gt;=1,martianeum4[[#This Row],[masa '[kg']]]*martianeum4[[#This Row],[zawartosc '[%']]]*0.01,0)</f>
        <v>0</v>
      </c>
      <c r="G1510">
        <f>martianeum4[[#This Row],[stan_magazynu '[kg']]]+martianeum4[[#This Row],[ile_kg_materiału_z_ładunku]]</f>
        <v>4.2529999999999237</v>
      </c>
      <c r="H1510">
        <f>IF(martianeum4[[#This Row],[stan_po_wydobyciu_z_ładunku]]&gt;=100,100,0)</f>
        <v>0</v>
      </c>
      <c r="I1510">
        <f>martianeum4[[#This Row],[stan_po_wydobyciu_z_ładunku]]-martianeum4[[#This Row],[ile_zabiera_na_orbite]]</f>
        <v>4.2529999999999237</v>
      </c>
    </row>
    <row r="1511" spans="1:9" x14ac:dyDescent="0.25">
      <c r="A1511" s="1">
        <v>50150</v>
      </c>
      <c r="B1511">
        <f t="shared" si="23"/>
        <v>4.2529999999999237</v>
      </c>
      <c r="C1511" t="s">
        <v>20</v>
      </c>
      <c r="D1511">
        <v>19.3</v>
      </c>
      <c r="E1511">
        <v>3</v>
      </c>
      <c r="F1511">
        <f>IF(martianeum4[[#This Row],[zawartosc '[%']]]&gt;=1,martianeum4[[#This Row],[masa '[kg']]]*martianeum4[[#This Row],[zawartosc '[%']]]*0.01,0)</f>
        <v>0.57900000000000007</v>
      </c>
      <c r="G1511">
        <f>martianeum4[[#This Row],[stan_magazynu '[kg']]]+martianeum4[[#This Row],[ile_kg_materiału_z_ładunku]]</f>
        <v>4.8319999999999235</v>
      </c>
      <c r="H1511">
        <f>IF(martianeum4[[#This Row],[stan_po_wydobyciu_z_ładunku]]&gt;=100,100,0)</f>
        <v>0</v>
      </c>
      <c r="I1511">
        <f>martianeum4[[#This Row],[stan_po_wydobyciu_z_ładunku]]-martianeum4[[#This Row],[ile_zabiera_na_orbite]]</f>
        <v>4.8319999999999235</v>
      </c>
    </row>
    <row r="1512" spans="1:9" x14ac:dyDescent="0.25">
      <c r="A1512" s="1">
        <v>50151</v>
      </c>
      <c r="B1512">
        <f t="shared" si="23"/>
        <v>4.8319999999999235</v>
      </c>
      <c r="C1512" t="s">
        <v>8</v>
      </c>
      <c r="D1512">
        <v>17.899999999999999</v>
      </c>
      <c r="E1512">
        <v>5.0999999999999996</v>
      </c>
      <c r="F1512">
        <f>IF(martianeum4[[#This Row],[zawartosc '[%']]]&gt;=1,martianeum4[[#This Row],[masa '[kg']]]*martianeum4[[#This Row],[zawartosc '[%']]]*0.01,0)</f>
        <v>0.91289999999999993</v>
      </c>
      <c r="G1512">
        <f>martianeum4[[#This Row],[stan_magazynu '[kg']]]+martianeum4[[#This Row],[ile_kg_materiału_z_ładunku]]</f>
        <v>5.7448999999999231</v>
      </c>
      <c r="H1512">
        <f>IF(martianeum4[[#This Row],[stan_po_wydobyciu_z_ładunku]]&gt;=100,100,0)</f>
        <v>0</v>
      </c>
      <c r="I1512">
        <f>martianeum4[[#This Row],[stan_po_wydobyciu_z_ładunku]]-martianeum4[[#This Row],[ile_zabiera_na_orbite]]</f>
        <v>5.7448999999999231</v>
      </c>
    </row>
    <row r="1513" spans="1:9" x14ac:dyDescent="0.25">
      <c r="A1513" s="1">
        <v>50152</v>
      </c>
      <c r="B1513">
        <f t="shared" si="23"/>
        <v>5.7448999999999231</v>
      </c>
      <c r="C1513" t="s">
        <v>20</v>
      </c>
      <c r="D1513">
        <v>16.7</v>
      </c>
      <c r="E1513">
        <v>0.3</v>
      </c>
      <c r="F1513">
        <f>IF(martianeum4[[#This Row],[zawartosc '[%']]]&gt;=1,martianeum4[[#This Row],[masa '[kg']]]*martianeum4[[#This Row],[zawartosc '[%']]]*0.01,0)</f>
        <v>0</v>
      </c>
      <c r="G1513">
        <f>martianeum4[[#This Row],[stan_magazynu '[kg']]]+martianeum4[[#This Row],[ile_kg_materiału_z_ładunku]]</f>
        <v>5.7448999999999231</v>
      </c>
      <c r="H1513">
        <f>IF(martianeum4[[#This Row],[stan_po_wydobyciu_z_ładunku]]&gt;=100,100,0)</f>
        <v>0</v>
      </c>
      <c r="I1513">
        <f>martianeum4[[#This Row],[stan_po_wydobyciu_z_ładunku]]-martianeum4[[#This Row],[ile_zabiera_na_orbite]]</f>
        <v>5.7448999999999231</v>
      </c>
    </row>
    <row r="1514" spans="1:9" x14ac:dyDescent="0.25">
      <c r="A1514" s="1">
        <v>50153</v>
      </c>
      <c r="B1514">
        <f t="shared" si="23"/>
        <v>5.7448999999999231</v>
      </c>
      <c r="C1514" t="s">
        <v>20</v>
      </c>
      <c r="D1514">
        <v>22</v>
      </c>
      <c r="E1514">
        <v>0</v>
      </c>
      <c r="F1514">
        <f>IF(martianeum4[[#This Row],[zawartosc '[%']]]&gt;=1,martianeum4[[#This Row],[masa '[kg']]]*martianeum4[[#This Row],[zawartosc '[%']]]*0.01,0)</f>
        <v>0</v>
      </c>
      <c r="G1514">
        <f>martianeum4[[#This Row],[stan_magazynu '[kg']]]+martianeum4[[#This Row],[ile_kg_materiału_z_ładunku]]</f>
        <v>5.7448999999999231</v>
      </c>
      <c r="H1514">
        <f>IF(martianeum4[[#This Row],[stan_po_wydobyciu_z_ładunku]]&gt;=100,100,0)</f>
        <v>0</v>
      </c>
      <c r="I1514">
        <f>martianeum4[[#This Row],[stan_po_wydobyciu_z_ładunku]]-martianeum4[[#This Row],[ile_zabiera_na_orbite]]</f>
        <v>5.7448999999999231</v>
      </c>
    </row>
    <row r="1515" spans="1:9" x14ac:dyDescent="0.25">
      <c r="A1515" s="1">
        <v>50154</v>
      </c>
      <c r="B1515">
        <f t="shared" si="23"/>
        <v>5.7448999999999231</v>
      </c>
      <c r="C1515" t="s">
        <v>9</v>
      </c>
      <c r="D1515">
        <v>21.2</v>
      </c>
      <c r="E1515">
        <v>5.9</v>
      </c>
      <c r="F1515">
        <f>IF(martianeum4[[#This Row],[zawartosc '[%']]]&gt;=1,martianeum4[[#This Row],[masa '[kg']]]*martianeum4[[#This Row],[zawartosc '[%']]]*0.01,0)</f>
        <v>1.2507999999999999</v>
      </c>
      <c r="G1515">
        <f>martianeum4[[#This Row],[stan_magazynu '[kg']]]+martianeum4[[#This Row],[ile_kg_materiału_z_ładunku]]</f>
        <v>6.995699999999923</v>
      </c>
      <c r="H1515">
        <f>IF(martianeum4[[#This Row],[stan_po_wydobyciu_z_ładunku]]&gt;=100,100,0)</f>
        <v>0</v>
      </c>
      <c r="I1515">
        <f>martianeum4[[#This Row],[stan_po_wydobyciu_z_ładunku]]-martianeum4[[#This Row],[ile_zabiera_na_orbite]]</f>
        <v>6.995699999999923</v>
      </c>
    </row>
    <row r="1516" spans="1:9" x14ac:dyDescent="0.25">
      <c r="A1516" s="1">
        <v>50155</v>
      </c>
      <c r="B1516">
        <f t="shared" si="23"/>
        <v>6.995699999999923</v>
      </c>
      <c r="C1516" t="s">
        <v>11</v>
      </c>
      <c r="D1516">
        <v>20.6</v>
      </c>
      <c r="E1516">
        <v>4.5999999999999996</v>
      </c>
      <c r="F1516">
        <f>IF(martianeum4[[#This Row],[zawartosc '[%']]]&gt;=1,martianeum4[[#This Row],[masa '[kg']]]*martianeum4[[#This Row],[zawartosc '[%']]]*0.01,0)</f>
        <v>0.94760000000000011</v>
      </c>
      <c r="G1516">
        <f>martianeum4[[#This Row],[stan_magazynu '[kg']]]+martianeum4[[#This Row],[ile_kg_materiału_z_ładunku]]</f>
        <v>7.9432999999999234</v>
      </c>
      <c r="H1516">
        <f>IF(martianeum4[[#This Row],[stan_po_wydobyciu_z_ładunku]]&gt;=100,100,0)</f>
        <v>0</v>
      </c>
      <c r="I1516">
        <f>martianeum4[[#This Row],[stan_po_wydobyciu_z_ładunku]]-martianeum4[[#This Row],[ile_zabiera_na_orbite]]</f>
        <v>7.9432999999999234</v>
      </c>
    </row>
    <row r="1517" spans="1:9" x14ac:dyDescent="0.25">
      <c r="A1517" s="1">
        <v>50156</v>
      </c>
      <c r="B1517">
        <f t="shared" si="23"/>
        <v>7.9432999999999234</v>
      </c>
      <c r="C1517" t="s">
        <v>19</v>
      </c>
      <c r="D1517">
        <v>29.4</v>
      </c>
      <c r="E1517">
        <v>9.1999999999999993</v>
      </c>
      <c r="F1517">
        <f>IF(martianeum4[[#This Row],[zawartosc '[%']]]&gt;=1,martianeum4[[#This Row],[masa '[kg']]]*martianeum4[[#This Row],[zawartosc '[%']]]*0.01,0)</f>
        <v>2.7047999999999996</v>
      </c>
      <c r="G1517">
        <f>martianeum4[[#This Row],[stan_magazynu '[kg']]]+martianeum4[[#This Row],[ile_kg_materiału_z_ładunku]]</f>
        <v>10.648099999999923</v>
      </c>
      <c r="H1517">
        <f>IF(martianeum4[[#This Row],[stan_po_wydobyciu_z_ładunku]]&gt;=100,100,0)</f>
        <v>0</v>
      </c>
      <c r="I1517">
        <f>martianeum4[[#This Row],[stan_po_wydobyciu_z_ładunku]]-martianeum4[[#This Row],[ile_zabiera_na_orbite]]</f>
        <v>10.648099999999923</v>
      </c>
    </row>
    <row r="1518" spans="1:9" x14ac:dyDescent="0.25">
      <c r="A1518" s="1">
        <v>50157</v>
      </c>
      <c r="B1518">
        <f t="shared" si="23"/>
        <v>10.648099999999923</v>
      </c>
      <c r="C1518" t="s">
        <v>7</v>
      </c>
      <c r="D1518">
        <v>21.3</v>
      </c>
      <c r="E1518">
        <v>0</v>
      </c>
      <c r="F1518">
        <f>IF(martianeum4[[#This Row],[zawartosc '[%']]]&gt;=1,martianeum4[[#This Row],[masa '[kg']]]*martianeum4[[#This Row],[zawartosc '[%']]]*0.01,0)</f>
        <v>0</v>
      </c>
      <c r="G1518">
        <f>martianeum4[[#This Row],[stan_magazynu '[kg']]]+martianeum4[[#This Row],[ile_kg_materiału_z_ładunku]]</f>
        <v>10.648099999999923</v>
      </c>
      <c r="H1518">
        <f>IF(martianeum4[[#This Row],[stan_po_wydobyciu_z_ładunku]]&gt;=100,100,0)</f>
        <v>0</v>
      </c>
      <c r="I1518">
        <f>martianeum4[[#This Row],[stan_po_wydobyciu_z_ładunku]]-martianeum4[[#This Row],[ile_zabiera_na_orbite]]</f>
        <v>10.648099999999923</v>
      </c>
    </row>
    <row r="1519" spans="1:9" x14ac:dyDescent="0.25">
      <c r="A1519" s="1">
        <v>50158</v>
      </c>
      <c r="B1519">
        <f t="shared" si="23"/>
        <v>10.648099999999923</v>
      </c>
      <c r="C1519" t="s">
        <v>9</v>
      </c>
      <c r="D1519">
        <v>20.100000000000001</v>
      </c>
      <c r="E1519">
        <v>2.2000000000000002</v>
      </c>
      <c r="F1519">
        <f>IF(martianeum4[[#This Row],[zawartosc '[%']]]&gt;=1,martianeum4[[#This Row],[masa '[kg']]]*martianeum4[[#This Row],[zawartosc '[%']]]*0.01,0)</f>
        <v>0.44220000000000009</v>
      </c>
      <c r="G1519">
        <f>martianeum4[[#This Row],[stan_magazynu '[kg']]]+martianeum4[[#This Row],[ile_kg_materiału_z_ładunku]]</f>
        <v>11.090299999999923</v>
      </c>
      <c r="H1519">
        <f>IF(martianeum4[[#This Row],[stan_po_wydobyciu_z_ładunku]]&gt;=100,100,0)</f>
        <v>0</v>
      </c>
      <c r="I1519">
        <f>martianeum4[[#This Row],[stan_po_wydobyciu_z_ładunku]]-martianeum4[[#This Row],[ile_zabiera_na_orbite]]</f>
        <v>11.090299999999923</v>
      </c>
    </row>
    <row r="1520" spans="1:9" x14ac:dyDescent="0.25">
      <c r="A1520" s="1">
        <v>50159</v>
      </c>
      <c r="B1520">
        <f t="shared" si="23"/>
        <v>11.090299999999923</v>
      </c>
      <c r="C1520" t="s">
        <v>10</v>
      </c>
      <c r="D1520">
        <v>12.7</v>
      </c>
      <c r="E1520">
        <v>5.6</v>
      </c>
      <c r="F1520">
        <f>IF(martianeum4[[#This Row],[zawartosc '[%']]]&gt;=1,martianeum4[[#This Row],[masa '[kg']]]*martianeum4[[#This Row],[zawartosc '[%']]]*0.01,0)</f>
        <v>0.71119999999999994</v>
      </c>
      <c r="G1520">
        <f>martianeum4[[#This Row],[stan_magazynu '[kg']]]+martianeum4[[#This Row],[ile_kg_materiału_z_ładunku]]</f>
        <v>11.801499999999923</v>
      </c>
      <c r="H1520">
        <f>IF(martianeum4[[#This Row],[stan_po_wydobyciu_z_ładunku]]&gt;=100,100,0)</f>
        <v>0</v>
      </c>
      <c r="I1520">
        <f>martianeum4[[#This Row],[stan_po_wydobyciu_z_ładunku]]-martianeum4[[#This Row],[ile_zabiera_na_orbite]]</f>
        <v>11.801499999999923</v>
      </c>
    </row>
    <row r="1521" spans="1:9" x14ac:dyDescent="0.25">
      <c r="A1521" s="1">
        <v>50160</v>
      </c>
      <c r="B1521">
        <f t="shared" si="23"/>
        <v>11.801499999999923</v>
      </c>
      <c r="C1521" t="s">
        <v>11</v>
      </c>
      <c r="D1521">
        <v>28.9</v>
      </c>
      <c r="E1521">
        <v>0</v>
      </c>
      <c r="F1521">
        <f>IF(martianeum4[[#This Row],[zawartosc '[%']]]&gt;=1,martianeum4[[#This Row],[masa '[kg']]]*martianeum4[[#This Row],[zawartosc '[%']]]*0.01,0)</f>
        <v>0</v>
      </c>
      <c r="G1521">
        <f>martianeum4[[#This Row],[stan_magazynu '[kg']]]+martianeum4[[#This Row],[ile_kg_materiału_z_ładunku]]</f>
        <v>11.801499999999923</v>
      </c>
      <c r="H1521">
        <f>IF(martianeum4[[#This Row],[stan_po_wydobyciu_z_ładunku]]&gt;=100,100,0)</f>
        <v>0</v>
      </c>
      <c r="I1521">
        <f>martianeum4[[#This Row],[stan_po_wydobyciu_z_ładunku]]-martianeum4[[#This Row],[ile_zabiera_na_orbite]]</f>
        <v>11.801499999999923</v>
      </c>
    </row>
    <row r="1522" spans="1:9" x14ac:dyDescent="0.25">
      <c r="A1522" s="1">
        <v>50161</v>
      </c>
      <c r="B1522">
        <f t="shared" si="23"/>
        <v>11.801499999999923</v>
      </c>
      <c r="C1522" t="s">
        <v>19</v>
      </c>
      <c r="D1522">
        <v>24.4</v>
      </c>
      <c r="E1522">
        <v>28.7</v>
      </c>
      <c r="F1522">
        <f>IF(martianeum4[[#This Row],[zawartosc '[%']]]&gt;=1,martianeum4[[#This Row],[masa '[kg']]]*martianeum4[[#This Row],[zawartosc '[%']]]*0.01,0)</f>
        <v>7.0027999999999997</v>
      </c>
      <c r="G1522">
        <f>martianeum4[[#This Row],[stan_magazynu '[kg']]]+martianeum4[[#This Row],[ile_kg_materiału_z_ładunku]]</f>
        <v>18.804299999999923</v>
      </c>
      <c r="H1522">
        <f>IF(martianeum4[[#This Row],[stan_po_wydobyciu_z_ładunku]]&gt;=100,100,0)</f>
        <v>0</v>
      </c>
      <c r="I1522">
        <f>martianeum4[[#This Row],[stan_po_wydobyciu_z_ładunku]]-martianeum4[[#This Row],[ile_zabiera_na_orbite]]</f>
        <v>18.804299999999923</v>
      </c>
    </row>
    <row r="1523" spans="1:9" x14ac:dyDescent="0.25">
      <c r="A1523" s="1">
        <v>50162</v>
      </c>
      <c r="B1523">
        <f t="shared" si="23"/>
        <v>18.804299999999923</v>
      </c>
      <c r="C1523" t="s">
        <v>10</v>
      </c>
      <c r="D1523">
        <v>10.8</v>
      </c>
      <c r="E1523">
        <v>0</v>
      </c>
      <c r="F1523">
        <f>IF(martianeum4[[#This Row],[zawartosc '[%']]]&gt;=1,martianeum4[[#This Row],[masa '[kg']]]*martianeum4[[#This Row],[zawartosc '[%']]]*0.01,0)</f>
        <v>0</v>
      </c>
      <c r="G1523">
        <f>martianeum4[[#This Row],[stan_magazynu '[kg']]]+martianeum4[[#This Row],[ile_kg_materiału_z_ładunku]]</f>
        <v>18.804299999999923</v>
      </c>
      <c r="H1523">
        <f>IF(martianeum4[[#This Row],[stan_po_wydobyciu_z_ładunku]]&gt;=100,100,0)</f>
        <v>0</v>
      </c>
      <c r="I1523">
        <f>martianeum4[[#This Row],[stan_po_wydobyciu_z_ładunku]]-martianeum4[[#This Row],[ile_zabiera_na_orbite]]</f>
        <v>18.804299999999923</v>
      </c>
    </row>
    <row r="1524" spans="1:9" x14ac:dyDescent="0.25">
      <c r="A1524" s="1">
        <v>50163</v>
      </c>
      <c r="B1524">
        <f t="shared" si="23"/>
        <v>18.804299999999923</v>
      </c>
      <c r="C1524" t="s">
        <v>10</v>
      </c>
      <c r="D1524">
        <v>18.399999999999999</v>
      </c>
      <c r="E1524">
        <v>0</v>
      </c>
      <c r="F1524">
        <f>IF(martianeum4[[#This Row],[zawartosc '[%']]]&gt;=1,martianeum4[[#This Row],[masa '[kg']]]*martianeum4[[#This Row],[zawartosc '[%']]]*0.01,0)</f>
        <v>0</v>
      </c>
      <c r="G1524">
        <f>martianeum4[[#This Row],[stan_magazynu '[kg']]]+martianeum4[[#This Row],[ile_kg_materiału_z_ładunku]]</f>
        <v>18.804299999999923</v>
      </c>
      <c r="H1524">
        <f>IF(martianeum4[[#This Row],[stan_po_wydobyciu_z_ładunku]]&gt;=100,100,0)</f>
        <v>0</v>
      </c>
      <c r="I1524">
        <f>martianeum4[[#This Row],[stan_po_wydobyciu_z_ładunku]]-martianeum4[[#This Row],[ile_zabiera_na_orbite]]</f>
        <v>18.804299999999923</v>
      </c>
    </row>
    <row r="1525" spans="1:9" x14ac:dyDescent="0.25">
      <c r="A1525" s="1">
        <v>50164</v>
      </c>
      <c r="B1525">
        <f t="shared" si="23"/>
        <v>18.804299999999923</v>
      </c>
      <c r="C1525" t="s">
        <v>19</v>
      </c>
      <c r="D1525">
        <v>23.3</v>
      </c>
      <c r="E1525">
        <v>10.7</v>
      </c>
      <c r="F1525">
        <f>IF(martianeum4[[#This Row],[zawartosc '[%']]]&gt;=1,martianeum4[[#This Row],[masa '[kg']]]*martianeum4[[#This Row],[zawartosc '[%']]]*0.01,0)</f>
        <v>2.4931000000000001</v>
      </c>
      <c r="G1525">
        <f>martianeum4[[#This Row],[stan_magazynu '[kg']]]+martianeum4[[#This Row],[ile_kg_materiału_z_ładunku]]</f>
        <v>21.297399999999925</v>
      </c>
      <c r="H1525">
        <f>IF(martianeum4[[#This Row],[stan_po_wydobyciu_z_ładunku]]&gt;=100,100,0)</f>
        <v>0</v>
      </c>
      <c r="I1525">
        <f>martianeum4[[#This Row],[stan_po_wydobyciu_z_ładunku]]-martianeum4[[#This Row],[ile_zabiera_na_orbite]]</f>
        <v>21.297399999999925</v>
      </c>
    </row>
    <row r="1526" spans="1:9" x14ac:dyDescent="0.25">
      <c r="A1526" s="1">
        <v>50165</v>
      </c>
      <c r="B1526">
        <f t="shared" si="23"/>
        <v>21.297399999999925</v>
      </c>
      <c r="C1526" t="s">
        <v>15</v>
      </c>
      <c r="D1526">
        <v>27.9</v>
      </c>
      <c r="E1526">
        <v>14.8</v>
      </c>
      <c r="F1526">
        <f>IF(martianeum4[[#This Row],[zawartosc '[%']]]&gt;=1,martianeum4[[#This Row],[masa '[kg']]]*martianeum4[[#This Row],[zawartosc '[%']]]*0.01,0)</f>
        <v>4.1292</v>
      </c>
      <c r="G1526">
        <f>martianeum4[[#This Row],[stan_magazynu '[kg']]]+martianeum4[[#This Row],[ile_kg_materiału_z_ładunku]]</f>
        <v>25.426599999999926</v>
      </c>
      <c r="H1526">
        <f>IF(martianeum4[[#This Row],[stan_po_wydobyciu_z_ładunku]]&gt;=100,100,0)</f>
        <v>0</v>
      </c>
      <c r="I1526">
        <f>martianeum4[[#This Row],[stan_po_wydobyciu_z_ładunku]]-martianeum4[[#This Row],[ile_zabiera_na_orbite]]</f>
        <v>25.426599999999926</v>
      </c>
    </row>
    <row r="1527" spans="1:9" x14ac:dyDescent="0.25">
      <c r="A1527" s="1">
        <v>50166</v>
      </c>
      <c r="B1527">
        <f t="shared" si="23"/>
        <v>25.426599999999926</v>
      </c>
      <c r="C1527" t="s">
        <v>12</v>
      </c>
      <c r="D1527">
        <v>24.7</v>
      </c>
      <c r="E1527">
        <v>9</v>
      </c>
      <c r="F1527">
        <f>IF(martianeum4[[#This Row],[zawartosc '[%']]]&gt;=1,martianeum4[[#This Row],[masa '[kg']]]*martianeum4[[#This Row],[zawartosc '[%']]]*0.01,0)</f>
        <v>2.2229999999999999</v>
      </c>
      <c r="G1527">
        <f>martianeum4[[#This Row],[stan_magazynu '[kg']]]+martianeum4[[#This Row],[ile_kg_materiału_z_ładunku]]</f>
        <v>27.649599999999925</v>
      </c>
      <c r="H1527">
        <f>IF(martianeum4[[#This Row],[stan_po_wydobyciu_z_ładunku]]&gt;=100,100,0)</f>
        <v>0</v>
      </c>
      <c r="I1527">
        <f>martianeum4[[#This Row],[stan_po_wydobyciu_z_ładunku]]-martianeum4[[#This Row],[ile_zabiera_na_orbite]]</f>
        <v>27.649599999999925</v>
      </c>
    </row>
    <row r="1528" spans="1:9" x14ac:dyDescent="0.25">
      <c r="A1528" s="1">
        <v>50167</v>
      </c>
      <c r="B1528">
        <f t="shared" si="23"/>
        <v>27.649599999999925</v>
      </c>
      <c r="C1528" t="s">
        <v>19</v>
      </c>
      <c r="D1528">
        <v>14.3</v>
      </c>
      <c r="E1528">
        <v>22</v>
      </c>
      <c r="F1528">
        <f>IF(martianeum4[[#This Row],[zawartosc '[%']]]&gt;=1,martianeum4[[#This Row],[masa '[kg']]]*martianeum4[[#This Row],[zawartosc '[%']]]*0.01,0)</f>
        <v>3.1460000000000004</v>
      </c>
      <c r="G1528">
        <f>martianeum4[[#This Row],[stan_magazynu '[kg']]]+martianeum4[[#This Row],[ile_kg_materiału_z_ładunku]]</f>
        <v>30.795599999999926</v>
      </c>
      <c r="H1528">
        <f>IF(martianeum4[[#This Row],[stan_po_wydobyciu_z_ładunku]]&gt;=100,100,0)</f>
        <v>0</v>
      </c>
      <c r="I1528">
        <f>martianeum4[[#This Row],[stan_po_wydobyciu_z_ładunku]]-martianeum4[[#This Row],[ile_zabiera_na_orbite]]</f>
        <v>30.795599999999926</v>
      </c>
    </row>
    <row r="1529" spans="1:9" x14ac:dyDescent="0.25">
      <c r="A1529" s="1">
        <v>50168</v>
      </c>
      <c r="B1529">
        <f t="shared" si="23"/>
        <v>30.795599999999926</v>
      </c>
      <c r="C1529" t="s">
        <v>33</v>
      </c>
      <c r="D1529">
        <v>26.2</v>
      </c>
      <c r="E1529">
        <v>2</v>
      </c>
      <c r="F1529">
        <f>IF(martianeum4[[#This Row],[zawartosc '[%']]]&gt;=1,martianeum4[[#This Row],[masa '[kg']]]*martianeum4[[#This Row],[zawartosc '[%']]]*0.01,0)</f>
        <v>0.52400000000000002</v>
      </c>
      <c r="G1529">
        <f>martianeum4[[#This Row],[stan_magazynu '[kg']]]+martianeum4[[#This Row],[ile_kg_materiału_z_ładunku]]</f>
        <v>31.319599999999927</v>
      </c>
      <c r="H1529">
        <f>IF(martianeum4[[#This Row],[stan_po_wydobyciu_z_ładunku]]&gt;=100,100,0)</f>
        <v>0</v>
      </c>
      <c r="I1529">
        <f>martianeum4[[#This Row],[stan_po_wydobyciu_z_ładunku]]-martianeum4[[#This Row],[ile_zabiera_na_orbite]]</f>
        <v>31.319599999999927</v>
      </c>
    </row>
    <row r="1530" spans="1:9" x14ac:dyDescent="0.25">
      <c r="A1530" s="1">
        <v>50169</v>
      </c>
      <c r="B1530">
        <f t="shared" si="23"/>
        <v>31.319599999999927</v>
      </c>
      <c r="C1530" t="s">
        <v>16</v>
      </c>
      <c r="D1530">
        <v>21.5</v>
      </c>
      <c r="E1530">
        <v>0.4</v>
      </c>
      <c r="F1530">
        <f>IF(martianeum4[[#This Row],[zawartosc '[%']]]&gt;=1,martianeum4[[#This Row],[masa '[kg']]]*martianeum4[[#This Row],[zawartosc '[%']]]*0.01,0)</f>
        <v>0</v>
      </c>
      <c r="G1530">
        <f>martianeum4[[#This Row],[stan_magazynu '[kg']]]+martianeum4[[#This Row],[ile_kg_materiału_z_ładunku]]</f>
        <v>31.319599999999927</v>
      </c>
      <c r="H1530">
        <f>IF(martianeum4[[#This Row],[stan_po_wydobyciu_z_ładunku]]&gt;=100,100,0)</f>
        <v>0</v>
      </c>
      <c r="I1530">
        <f>martianeum4[[#This Row],[stan_po_wydobyciu_z_ładunku]]-martianeum4[[#This Row],[ile_zabiera_na_orbite]]</f>
        <v>31.319599999999927</v>
      </c>
    </row>
    <row r="1531" spans="1:9" x14ac:dyDescent="0.25">
      <c r="A1531" s="1">
        <v>50170</v>
      </c>
      <c r="B1531">
        <f t="shared" si="23"/>
        <v>31.319599999999927</v>
      </c>
      <c r="C1531" t="s">
        <v>10</v>
      </c>
      <c r="D1531">
        <v>12.8</v>
      </c>
      <c r="E1531">
        <v>0</v>
      </c>
      <c r="F1531">
        <f>IF(martianeum4[[#This Row],[zawartosc '[%']]]&gt;=1,martianeum4[[#This Row],[masa '[kg']]]*martianeum4[[#This Row],[zawartosc '[%']]]*0.01,0)</f>
        <v>0</v>
      </c>
      <c r="G1531">
        <f>martianeum4[[#This Row],[stan_magazynu '[kg']]]+martianeum4[[#This Row],[ile_kg_materiału_z_ładunku]]</f>
        <v>31.319599999999927</v>
      </c>
      <c r="H1531">
        <f>IF(martianeum4[[#This Row],[stan_po_wydobyciu_z_ładunku]]&gt;=100,100,0)</f>
        <v>0</v>
      </c>
      <c r="I1531">
        <f>martianeum4[[#This Row],[stan_po_wydobyciu_z_ładunku]]-martianeum4[[#This Row],[ile_zabiera_na_orbite]]</f>
        <v>31.319599999999927</v>
      </c>
    </row>
    <row r="1532" spans="1:9" x14ac:dyDescent="0.25">
      <c r="A1532" s="1">
        <v>50171</v>
      </c>
      <c r="B1532">
        <f t="shared" si="23"/>
        <v>31.319599999999927</v>
      </c>
      <c r="C1532" t="s">
        <v>9</v>
      </c>
      <c r="D1532">
        <v>24.6</v>
      </c>
      <c r="E1532">
        <v>3</v>
      </c>
      <c r="F1532">
        <f>IF(martianeum4[[#This Row],[zawartosc '[%']]]&gt;=1,martianeum4[[#This Row],[masa '[kg']]]*martianeum4[[#This Row],[zawartosc '[%']]]*0.01,0)</f>
        <v>0.7380000000000001</v>
      </c>
      <c r="G1532">
        <f>martianeum4[[#This Row],[stan_magazynu '[kg']]]+martianeum4[[#This Row],[ile_kg_materiału_z_ładunku]]</f>
        <v>32.05759999999993</v>
      </c>
      <c r="H1532">
        <f>IF(martianeum4[[#This Row],[stan_po_wydobyciu_z_ładunku]]&gt;=100,100,0)</f>
        <v>0</v>
      </c>
      <c r="I1532">
        <f>martianeum4[[#This Row],[stan_po_wydobyciu_z_ładunku]]-martianeum4[[#This Row],[ile_zabiera_na_orbite]]</f>
        <v>32.05759999999993</v>
      </c>
    </row>
    <row r="1533" spans="1:9" x14ac:dyDescent="0.25">
      <c r="A1533" s="1">
        <v>50172</v>
      </c>
      <c r="B1533">
        <f t="shared" si="23"/>
        <v>32.05759999999993</v>
      </c>
      <c r="C1533" t="s">
        <v>27</v>
      </c>
      <c r="D1533">
        <v>22.6</v>
      </c>
      <c r="E1533">
        <v>1.6</v>
      </c>
      <c r="F1533">
        <f>IF(martianeum4[[#This Row],[zawartosc '[%']]]&gt;=1,martianeum4[[#This Row],[masa '[kg']]]*martianeum4[[#This Row],[zawartosc '[%']]]*0.01,0)</f>
        <v>0.36160000000000003</v>
      </c>
      <c r="G1533">
        <f>martianeum4[[#This Row],[stan_magazynu '[kg']]]+martianeum4[[#This Row],[ile_kg_materiału_z_ładunku]]</f>
        <v>32.419199999999933</v>
      </c>
      <c r="H1533">
        <f>IF(martianeum4[[#This Row],[stan_po_wydobyciu_z_ładunku]]&gt;=100,100,0)</f>
        <v>0</v>
      </c>
      <c r="I1533">
        <f>martianeum4[[#This Row],[stan_po_wydobyciu_z_ładunku]]-martianeum4[[#This Row],[ile_zabiera_na_orbite]]</f>
        <v>32.419199999999933</v>
      </c>
    </row>
    <row r="1534" spans="1:9" x14ac:dyDescent="0.25">
      <c r="A1534" s="1">
        <v>50173</v>
      </c>
      <c r="B1534">
        <f t="shared" si="23"/>
        <v>32.419199999999933</v>
      </c>
      <c r="C1534" t="s">
        <v>13</v>
      </c>
      <c r="D1534">
        <v>27.3</v>
      </c>
      <c r="E1534">
        <v>9.3000000000000007</v>
      </c>
      <c r="F1534">
        <f>IF(martianeum4[[#This Row],[zawartosc '[%']]]&gt;=1,martianeum4[[#This Row],[masa '[kg']]]*martianeum4[[#This Row],[zawartosc '[%']]]*0.01,0)</f>
        <v>2.5389000000000004</v>
      </c>
      <c r="G1534">
        <f>martianeum4[[#This Row],[stan_magazynu '[kg']]]+martianeum4[[#This Row],[ile_kg_materiału_z_ładunku]]</f>
        <v>34.958099999999931</v>
      </c>
      <c r="H1534">
        <f>IF(martianeum4[[#This Row],[stan_po_wydobyciu_z_ładunku]]&gt;=100,100,0)</f>
        <v>0</v>
      </c>
      <c r="I1534">
        <f>martianeum4[[#This Row],[stan_po_wydobyciu_z_ładunku]]-martianeum4[[#This Row],[ile_zabiera_na_orbite]]</f>
        <v>34.958099999999931</v>
      </c>
    </row>
    <row r="1535" spans="1:9" x14ac:dyDescent="0.25">
      <c r="A1535" s="1">
        <v>50174</v>
      </c>
      <c r="B1535">
        <f t="shared" si="23"/>
        <v>34.958099999999931</v>
      </c>
      <c r="C1535" t="s">
        <v>19</v>
      </c>
      <c r="D1535">
        <v>10.8</v>
      </c>
      <c r="E1535">
        <v>22.2</v>
      </c>
      <c r="F1535">
        <f>IF(martianeum4[[#This Row],[zawartosc '[%']]]&gt;=1,martianeum4[[#This Row],[masa '[kg']]]*martianeum4[[#This Row],[zawartosc '[%']]]*0.01,0)</f>
        <v>2.3976000000000002</v>
      </c>
      <c r="G1535">
        <f>martianeum4[[#This Row],[stan_magazynu '[kg']]]+martianeum4[[#This Row],[ile_kg_materiału_z_ładunku]]</f>
        <v>37.355699999999928</v>
      </c>
      <c r="H1535">
        <f>IF(martianeum4[[#This Row],[stan_po_wydobyciu_z_ładunku]]&gt;=100,100,0)</f>
        <v>0</v>
      </c>
      <c r="I1535">
        <f>martianeum4[[#This Row],[stan_po_wydobyciu_z_ładunku]]-martianeum4[[#This Row],[ile_zabiera_na_orbite]]</f>
        <v>37.355699999999928</v>
      </c>
    </row>
    <row r="1536" spans="1:9" x14ac:dyDescent="0.25">
      <c r="A1536" s="1">
        <v>50175</v>
      </c>
      <c r="B1536">
        <f t="shared" si="23"/>
        <v>37.355699999999928</v>
      </c>
      <c r="C1536" t="s">
        <v>17</v>
      </c>
      <c r="D1536">
        <v>12</v>
      </c>
      <c r="E1536">
        <v>5.3</v>
      </c>
      <c r="F1536">
        <f>IF(martianeum4[[#This Row],[zawartosc '[%']]]&gt;=1,martianeum4[[#This Row],[masa '[kg']]]*martianeum4[[#This Row],[zawartosc '[%']]]*0.01,0)</f>
        <v>0.63600000000000001</v>
      </c>
      <c r="G1536">
        <f>martianeum4[[#This Row],[stan_magazynu '[kg']]]+martianeum4[[#This Row],[ile_kg_materiału_z_ładunku]]</f>
        <v>37.991699999999931</v>
      </c>
      <c r="H1536">
        <f>IF(martianeum4[[#This Row],[stan_po_wydobyciu_z_ładunku]]&gt;=100,100,0)</f>
        <v>0</v>
      </c>
      <c r="I1536">
        <f>martianeum4[[#This Row],[stan_po_wydobyciu_z_ładunku]]-martianeum4[[#This Row],[ile_zabiera_na_orbite]]</f>
        <v>37.991699999999931</v>
      </c>
    </row>
    <row r="1537" spans="1:9" x14ac:dyDescent="0.25">
      <c r="A1537" s="1">
        <v>50176</v>
      </c>
      <c r="B1537">
        <f t="shared" si="23"/>
        <v>37.991699999999931</v>
      </c>
      <c r="C1537" t="s">
        <v>7</v>
      </c>
      <c r="D1537">
        <v>28.1</v>
      </c>
      <c r="E1537">
        <v>0</v>
      </c>
      <c r="F1537">
        <f>IF(martianeum4[[#This Row],[zawartosc '[%']]]&gt;=1,martianeum4[[#This Row],[masa '[kg']]]*martianeum4[[#This Row],[zawartosc '[%']]]*0.01,0)</f>
        <v>0</v>
      </c>
      <c r="G1537">
        <f>martianeum4[[#This Row],[stan_magazynu '[kg']]]+martianeum4[[#This Row],[ile_kg_materiału_z_ładunku]]</f>
        <v>37.991699999999931</v>
      </c>
      <c r="H1537">
        <f>IF(martianeum4[[#This Row],[stan_po_wydobyciu_z_ładunku]]&gt;=100,100,0)</f>
        <v>0</v>
      </c>
      <c r="I1537">
        <f>martianeum4[[#This Row],[stan_po_wydobyciu_z_ładunku]]-martianeum4[[#This Row],[ile_zabiera_na_orbite]]</f>
        <v>37.991699999999931</v>
      </c>
    </row>
    <row r="1538" spans="1:9" x14ac:dyDescent="0.25">
      <c r="A1538" s="1">
        <v>50177</v>
      </c>
      <c r="B1538">
        <f t="shared" si="23"/>
        <v>37.991699999999931</v>
      </c>
      <c r="C1538" t="s">
        <v>11</v>
      </c>
      <c r="D1538">
        <v>16.100000000000001</v>
      </c>
      <c r="E1538">
        <v>9</v>
      </c>
      <c r="F1538">
        <f>IF(martianeum4[[#This Row],[zawartosc '[%']]]&gt;=1,martianeum4[[#This Row],[masa '[kg']]]*martianeum4[[#This Row],[zawartosc '[%']]]*0.01,0)</f>
        <v>1.4490000000000001</v>
      </c>
      <c r="G1538">
        <f>martianeum4[[#This Row],[stan_magazynu '[kg']]]+martianeum4[[#This Row],[ile_kg_materiału_z_ładunku]]</f>
        <v>39.440699999999929</v>
      </c>
      <c r="H1538">
        <f>IF(martianeum4[[#This Row],[stan_po_wydobyciu_z_ładunku]]&gt;=100,100,0)</f>
        <v>0</v>
      </c>
      <c r="I1538">
        <f>martianeum4[[#This Row],[stan_po_wydobyciu_z_ładunku]]-martianeum4[[#This Row],[ile_zabiera_na_orbite]]</f>
        <v>39.440699999999929</v>
      </c>
    </row>
    <row r="1539" spans="1:9" x14ac:dyDescent="0.25">
      <c r="A1539" s="1">
        <v>50178</v>
      </c>
      <c r="B1539">
        <f t="shared" si="23"/>
        <v>39.440699999999929</v>
      </c>
      <c r="C1539" t="s">
        <v>18</v>
      </c>
      <c r="D1539">
        <v>29</v>
      </c>
      <c r="E1539">
        <v>1.6</v>
      </c>
      <c r="F1539">
        <f>IF(martianeum4[[#This Row],[zawartosc '[%']]]&gt;=1,martianeum4[[#This Row],[masa '[kg']]]*martianeum4[[#This Row],[zawartosc '[%']]]*0.01,0)</f>
        <v>0.46400000000000008</v>
      </c>
      <c r="G1539">
        <f>martianeum4[[#This Row],[stan_magazynu '[kg']]]+martianeum4[[#This Row],[ile_kg_materiału_z_ładunku]]</f>
        <v>39.904699999999927</v>
      </c>
      <c r="H1539">
        <f>IF(martianeum4[[#This Row],[stan_po_wydobyciu_z_ładunku]]&gt;=100,100,0)</f>
        <v>0</v>
      </c>
      <c r="I1539">
        <f>martianeum4[[#This Row],[stan_po_wydobyciu_z_ładunku]]-martianeum4[[#This Row],[ile_zabiera_na_orbite]]</f>
        <v>39.904699999999927</v>
      </c>
    </row>
    <row r="1540" spans="1:9" x14ac:dyDescent="0.25">
      <c r="A1540" s="1">
        <v>50179</v>
      </c>
      <c r="B1540">
        <f t="shared" ref="B1540:B1603" si="24">I1539</f>
        <v>39.904699999999927</v>
      </c>
      <c r="C1540" t="s">
        <v>11</v>
      </c>
      <c r="D1540">
        <v>23.6</v>
      </c>
      <c r="E1540">
        <v>16</v>
      </c>
      <c r="F1540">
        <f>IF(martianeum4[[#This Row],[zawartosc '[%']]]&gt;=1,martianeum4[[#This Row],[masa '[kg']]]*martianeum4[[#This Row],[zawartosc '[%']]]*0.01,0)</f>
        <v>3.7760000000000002</v>
      </c>
      <c r="G1540">
        <f>martianeum4[[#This Row],[stan_magazynu '[kg']]]+martianeum4[[#This Row],[ile_kg_materiału_z_ładunku]]</f>
        <v>43.680699999999931</v>
      </c>
      <c r="H1540">
        <f>IF(martianeum4[[#This Row],[stan_po_wydobyciu_z_ładunku]]&gt;=100,100,0)</f>
        <v>0</v>
      </c>
      <c r="I1540">
        <f>martianeum4[[#This Row],[stan_po_wydobyciu_z_ładunku]]-martianeum4[[#This Row],[ile_zabiera_na_orbite]]</f>
        <v>43.680699999999931</v>
      </c>
    </row>
    <row r="1541" spans="1:9" x14ac:dyDescent="0.25">
      <c r="A1541" s="1">
        <v>50180</v>
      </c>
      <c r="B1541">
        <f t="shared" si="24"/>
        <v>43.680699999999931</v>
      </c>
      <c r="C1541" t="s">
        <v>19</v>
      </c>
      <c r="D1541">
        <v>11.6</v>
      </c>
      <c r="E1541">
        <v>32</v>
      </c>
      <c r="F1541">
        <f>IF(martianeum4[[#This Row],[zawartosc '[%']]]&gt;=1,martianeum4[[#This Row],[masa '[kg']]]*martianeum4[[#This Row],[zawartosc '[%']]]*0.01,0)</f>
        <v>3.7119999999999997</v>
      </c>
      <c r="G1541">
        <f>martianeum4[[#This Row],[stan_magazynu '[kg']]]+martianeum4[[#This Row],[ile_kg_materiału_z_ładunku]]</f>
        <v>47.392699999999934</v>
      </c>
      <c r="H1541">
        <f>IF(martianeum4[[#This Row],[stan_po_wydobyciu_z_ładunku]]&gt;=100,100,0)</f>
        <v>0</v>
      </c>
      <c r="I1541">
        <f>martianeum4[[#This Row],[stan_po_wydobyciu_z_ładunku]]-martianeum4[[#This Row],[ile_zabiera_na_orbite]]</f>
        <v>47.392699999999934</v>
      </c>
    </row>
    <row r="1542" spans="1:9" x14ac:dyDescent="0.25">
      <c r="A1542" s="1">
        <v>50181</v>
      </c>
      <c r="B1542">
        <f t="shared" si="24"/>
        <v>47.392699999999934</v>
      </c>
      <c r="C1542" t="s">
        <v>15</v>
      </c>
      <c r="D1542">
        <v>15.9</v>
      </c>
      <c r="E1542">
        <v>5.5</v>
      </c>
      <c r="F1542">
        <f>IF(martianeum4[[#This Row],[zawartosc '[%']]]&gt;=1,martianeum4[[#This Row],[masa '[kg']]]*martianeum4[[#This Row],[zawartosc '[%']]]*0.01,0)</f>
        <v>0.87450000000000006</v>
      </c>
      <c r="G1542">
        <f>martianeum4[[#This Row],[stan_magazynu '[kg']]]+martianeum4[[#This Row],[ile_kg_materiału_z_ładunku]]</f>
        <v>48.267199999999931</v>
      </c>
      <c r="H1542">
        <f>IF(martianeum4[[#This Row],[stan_po_wydobyciu_z_ładunku]]&gt;=100,100,0)</f>
        <v>0</v>
      </c>
      <c r="I1542">
        <f>martianeum4[[#This Row],[stan_po_wydobyciu_z_ładunku]]-martianeum4[[#This Row],[ile_zabiera_na_orbite]]</f>
        <v>48.267199999999931</v>
      </c>
    </row>
    <row r="1543" spans="1:9" x14ac:dyDescent="0.25">
      <c r="A1543" s="1">
        <v>50182</v>
      </c>
      <c r="B1543">
        <f t="shared" si="24"/>
        <v>48.267199999999931</v>
      </c>
      <c r="C1543" t="s">
        <v>26</v>
      </c>
      <c r="D1543">
        <v>28.3</v>
      </c>
      <c r="E1543">
        <v>6</v>
      </c>
      <c r="F1543">
        <f>IF(martianeum4[[#This Row],[zawartosc '[%']]]&gt;=1,martianeum4[[#This Row],[masa '[kg']]]*martianeum4[[#This Row],[zawartosc '[%']]]*0.01,0)</f>
        <v>1.6980000000000002</v>
      </c>
      <c r="G1543">
        <f>martianeum4[[#This Row],[stan_magazynu '[kg']]]+martianeum4[[#This Row],[ile_kg_materiału_z_ładunku]]</f>
        <v>49.965199999999932</v>
      </c>
      <c r="H1543">
        <f>IF(martianeum4[[#This Row],[stan_po_wydobyciu_z_ładunku]]&gt;=100,100,0)</f>
        <v>0</v>
      </c>
      <c r="I1543">
        <f>martianeum4[[#This Row],[stan_po_wydobyciu_z_ładunku]]-martianeum4[[#This Row],[ile_zabiera_na_orbite]]</f>
        <v>49.965199999999932</v>
      </c>
    </row>
    <row r="1544" spans="1:9" x14ac:dyDescent="0.25">
      <c r="A1544" s="1">
        <v>50183</v>
      </c>
      <c r="B1544">
        <f t="shared" si="24"/>
        <v>49.965199999999932</v>
      </c>
      <c r="C1544" t="s">
        <v>12</v>
      </c>
      <c r="D1544">
        <v>16.600000000000001</v>
      </c>
      <c r="E1544">
        <v>11.3</v>
      </c>
      <c r="F1544">
        <f>IF(martianeum4[[#This Row],[zawartosc '[%']]]&gt;=1,martianeum4[[#This Row],[masa '[kg']]]*martianeum4[[#This Row],[zawartosc '[%']]]*0.01,0)</f>
        <v>1.8758000000000004</v>
      </c>
      <c r="G1544">
        <f>martianeum4[[#This Row],[stan_magazynu '[kg']]]+martianeum4[[#This Row],[ile_kg_materiału_z_ładunku]]</f>
        <v>51.84099999999993</v>
      </c>
      <c r="H1544">
        <f>IF(martianeum4[[#This Row],[stan_po_wydobyciu_z_ładunku]]&gt;=100,100,0)</f>
        <v>0</v>
      </c>
      <c r="I1544">
        <f>martianeum4[[#This Row],[stan_po_wydobyciu_z_ładunku]]-martianeum4[[#This Row],[ile_zabiera_na_orbite]]</f>
        <v>51.84099999999993</v>
      </c>
    </row>
    <row r="1545" spans="1:9" x14ac:dyDescent="0.25">
      <c r="A1545" s="1">
        <v>50184</v>
      </c>
      <c r="B1545">
        <f t="shared" si="24"/>
        <v>51.84099999999993</v>
      </c>
      <c r="C1545" t="s">
        <v>22</v>
      </c>
      <c r="D1545">
        <v>25.2</v>
      </c>
      <c r="E1545">
        <v>6.4</v>
      </c>
      <c r="F1545">
        <f>IF(martianeum4[[#This Row],[zawartosc '[%']]]&gt;=1,martianeum4[[#This Row],[masa '[kg']]]*martianeum4[[#This Row],[zawartosc '[%']]]*0.01,0)</f>
        <v>1.6128</v>
      </c>
      <c r="G1545">
        <f>martianeum4[[#This Row],[stan_magazynu '[kg']]]+martianeum4[[#This Row],[ile_kg_materiału_z_ładunku]]</f>
        <v>53.45379999999993</v>
      </c>
      <c r="H1545">
        <f>IF(martianeum4[[#This Row],[stan_po_wydobyciu_z_ładunku]]&gt;=100,100,0)</f>
        <v>0</v>
      </c>
      <c r="I1545">
        <f>martianeum4[[#This Row],[stan_po_wydobyciu_z_ładunku]]-martianeum4[[#This Row],[ile_zabiera_na_orbite]]</f>
        <v>53.45379999999993</v>
      </c>
    </row>
    <row r="1546" spans="1:9" x14ac:dyDescent="0.25">
      <c r="A1546" s="1">
        <v>50185</v>
      </c>
      <c r="B1546">
        <f t="shared" si="24"/>
        <v>53.45379999999993</v>
      </c>
      <c r="C1546" t="s">
        <v>10</v>
      </c>
      <c r="D1546">
        <v>29.5</v>
      </c>
      <c r="E1546">
        <v>26.1</v>
      </c>
      <c r="F1546">
        <f>IF(martianeum4[[#This Row],[zawartosc '[%']]]&gt;=1,martianeum4[[#This Row],[masa '[kg']]]*martianeum4[[#This Row],[zawartosc '[%']]]*0.01,0)</f>
        <v>7.6995000000000005</v>
      </c>
      <c r="G1546">
        <f>martianeum4[[#This Row],[stan_magazynu '[kg']]]+martianeum4[[#This Row],[ile_kg_materiału_z_ładunku]]</f>
        <v>61.15329999999993</v>
      </c>
      <c r="H1546">
        <f>IF(martianeum4[[#This Row],[stan_po_wydobyciu_z_ładunku]]&gt;=100,100,0)</f>
        <v>0</v>
      </c>
      <c r="I1546">
        <f>martianeum4[[#This Row],[stan_po_wydobyciu_z_ładunku]]-martianeum4[[#This Row],[ile_zabiera_na_orbite]]</f>
        <v>61.15329999999993</v>
      </c>
    </row>
    <row r="1547" spans="1:9" x14ac:dyDescent="0.25">
      <c r="A1547" s="1">
        <v>50186</v>
      </c>
      <c r="B1547">
        <f t="shared" si="24"/>
        <v>61.15329999999993</v>
      </c>
      <c r="C1547" t="s">
        <v>18</v>
      </c>
      <c r="D1547">
        <v>13.3</v>
      </c>
      <c r="E1547">
        <v>7.3</v>
      </c>
      <c r="F1547">
        <f>IF(martianeum4[[#This Row],[zawartosc '[%']]]&gt;=1,martianeum4[[#This Row],[masa '[kg']]]*martianeum4[[#This Row],[zawartosc '[%']]]*0.01,0)</f>
        <v>0.9709000000000001</v>
      </c>
      <c r="G1547">
        <f>martianeum4[[#This Row],[stan_magazynu '[kg']]]+martianeum4[[#This Row],[ile_kg_materiału_z_ładunku]]</f>
        <v>62.124199999999931</v>
      </c>
      <c r="H1547">
        <f>IF(martianeum4[[#This Row],[stan_po_wydobyciu_z_ładunku]]&gt;=100,100,0)</f>
        <v>0</v>
      </c>
      <c r="I1547">
        <f>martianeum4[[#This Row],[stan_po_wydobyciu_z_ładunku]]-martianeum4[[#This Row],[ile_zabiera_na_orbite]]</f>
        <v>62.124199999999931</v>
      </c>
    </row>
    <row r="1548" spans="1:9" x14ac:dyDescent="0.25">
      <c r="A1548" s="1">
        <v>50187</v>
      </c>
      <c r="B1548">
        <f t="shared" si="24"/>
        <v>62.124199999999931</v>
      </c>
      <c r="C1548" t="s">
        <v>17</v>
      </c>
      <c r="D1548">
        <v>19.5</v>
      </c>
      <c r="E1548">
        <v>3.4</v>
      </c>
      <c r="F1548">
        <f>IF(martianeum4[[#This Row],[zawartosc '[%']]]&gt;=1,martianeum4[[#This Row],[masa '[kg']]]*martianeum4[[#This Row],[zawartosc '[%']]]*0.01,0)</f>
        <v>0.66300000000000003</v>
      </c>
      <c r="G1548">
        <f>martianeum4[[#This Row],[stan_magazynu '[kg']]]+martianeum4[[#This Row],[ile_kg_materiału_z_ładunku]]</f>
        <v>62.787199999999928</v>
      </c>
      <c r="H1548">
        <f>IF(martianeum4[[#This Row],[stan_po_wydobyciu_z_ładunku]]&gt;=100,100,0)</f>
        <v>0</v>
      </c>
      <c r="I1548">
        <f>martianeum4[[#This Row],[stan_po_wydobyciu_z_ładunku]]-martianeum4[[#This Row],[ile_zabiera_na_orbite]]</f>
        <v>62.787199999999928</v>
      </c>
    </row>
    <row r="1549" spans="1:9" x14ac:dyDescent="0.25">
      <c r="A1549" s="1">
        <v>50188</v>
      </c>
      <c r="B1549">
        <f t="shared" si="24"/>
        <v>62.787199999999928</v>
      </c>
      <c r="C1549" t="s">
        <v>25</v>
      </c>
      <c r="D1549">
        <v>11.9</v>
      </c>
      <c r="E1549">
        <v>1.7</v>
      </c>
      <c r="F1549">
        <f>IF(martianeum4[[#This Row],[zawartosc '[%']]]&gt;=1,martianeum4[[#This Row],[masa '[kg']]]*martianeum4[[#This Row],[zawartosc '[%']]]*0.01,0)</f>
        <v>0.20230000000000001</v>
      </c>
      <c r="G1549">
        <f>martianeum4[[#This Row],[stan_magazynu '[kg']]]+martianeum4[[#This Row],[ile_kg_materiału_z_ładunku]]</f>
        <v>62.989499999999929</v>
      </c>
      <c r="H1549">
        <f>IF(martianeum4[[#This Row],[stan_po_wydobyciu_z_ładunku]]&gt;=100,100,0)</f>
        <v>0</v>
      </c>
      <c r="I1549">
        <f>martianeum4[[#This Row],[stan_po_wydobyciu_z_ładunku]]-martianeum4[[#This Row],[ile_zabiera_na_orbite]]</f>
        <v>62.989499999999929</v>
      </c>
    </row>
    <row r="1550" spans="1:9" x14ac:dyDescent="0.25">
      <c r="A1550" s="1">
        <v>50189</v>
      </c>
      <c r="B1550">
        <f t="shared" si="24"/>
        <v>62.989499999999929</v>
      </c>
      <c r="C1550" t="s">
        <v>14</v>
      </c>
      <c r="D1550">
        <v>29.5</v>
      </c>
      <c r="E1550">
        <v>5.0999999999999996</v>
      </c>
      <c r="F1550">
        <f>IF(martianeum4[[#This Row],[zawartosc '[%']]]&gt;=1,martianeum4[[#This Row],[masa '[kg']]]*martianeum4[[#This Row],[zawartosc '[%']]]*0.01,0)</f>
        <v>1.5044999999999999</v>
      </c>
      <c r="G1550">
        <f>martianeum4[[#This Row],[stan_magazynu '[kg']]]+martianeum4[[#This Row],[ile_kg_materiału_z_ładunku]]</f>
        <v>64.493999999999929</v>
      </c>
      <c r="H1550">
        <f>IF(martianeum4[[#This Row],[stan_po_wydobyciu_z_ładunku]]&gt;=100,100,0)</f>
        <v>0</v>
      </c>
      <c r="I1550">
        <f>martianeum4[[#This Row],[stan_po_wydobyciu_z_ładunku]]-martianeum4[[#This Row],[ile_zabiera_na_orbite]]</f>
        <v>64.493999999999929</v>
      </c>
    </row>
    <row r="1551" spans="1:9" x14ac:dyDescent="0.25">
      <c r="A1551" s="1">
        <v>50190</v>
      </c>
      <c r="B1551">
        <f t="shared" si="24"/>
        <v>64.493999999999929</v>
      </c>
      <c r="C1551" t="s">
        <v>19</v>
      </c>
      <c r="D1551">
        <v>25.1</v>
      </c>
      <c r="E1551">
        <v>0</v>
      </c>
      <c r="F1551">
        <f>IF(martianeum4[[#This Row],[zawartosc '[%']]]&gt;=1,martianeum4[[#This Row],[masa '[kg']]]*martianeum4[[#This Row],[zawartosc '[%']]]*0.01,0)</f>
        <v>0</v>
      </c>
      <c r="G1551">
        <f>martianeum4[[#This Row],[stan_magazynu '[kg']]]+martianeum4[[#This Row],[ile_kg_materiału_z_ładunku]]</f>
        <v>64.493999999999929</v>
      </c>
      <c r="H1551">
        <f>IF(martianeum4[[#This Row],[stan_po_wydobyciu_z_ładunku]]&gt;=100,100,0)</f>
        <v>0</v>
      </c>
      <c r="I1551">
        <f>martianeum4[[#This Row],[stan_po_wydobyciu_z_ładunku]]-martianeum4[[#This Row],[ile_zabiera_na_orbite]]</f>
        <v>64.493999999999929</v>
      </c>
    </row>
    <row r="1552" spans="1:9" x14ac:dyDescent="0.25">
      <c r="A1552" s="1">
        <v>50191</v>
      </c>
      <c r="B1552">
        <f t="shared" si="24"/>
        <v>64.493999999999929</v>
      </c>
      <c r="C1552" t="s">
        <v>22</v>
      </c>
      <c r="D1552">
        <v>15.1</v>
      </c>
      <c r="E1552">
        <v>0</v>
      </c>
      <c r="F1552">
        <f>IF(martianeum4[[#This Row],[zawartosc '[%']]]&gt;=1,martianeum4[[#This Row],[masa '[kg']]]*martianeum4[[#This Row],[zawartosc '[%']]]*0.01,0)</f>
        <v>0</v>
      </c>
      <c r="G1552">
        <f>martianeum4[[#This Row],[stan_magazynu '[kg']]]+martianeum4[[#This Row],[ile_kg_materiału_z_ładunku]]</f>
        <v>64.493999999999929</v>
      </c>
      <c r="H1552">
        <f>IF(martianeum4[[#This Row],[stan_po_wydobyciu_z_ładunku]]&gt;=100,100,0)</f>
        <v>0</v>
      </c>
      <c r="I1552">
        <f>martianeum4[[#This Row],[stan_po_wydobyciu_z_ładunku]]-martianeum4[[#This Row],[ile_zabiera_na_orbite]]</f>
        <v>64.493999999999929</v>
      </c>
    </row>
    <row r="1553" spans="1:9" x14ac:dyDescent="0.25">
      <c r="A1553" s="1">
        <v>50192</v>
      </c>
      <c r="B1553">
        <f t="shared" si="24"/>
        <v>64.493999999999929</v>
      </c>
      <c r="C1553" t="s">
        <v>33</v>
      </c>
      <c r="D1553">
        <v>19.7</v>
      </c>
      <c r="E1553">
        <v>1.7</v>
      </c>
      <c r="F1553">
        <f>IF(martianeum4[[#This Row],[zawartosc '[%']]]&gt;=1,martianeum4[[#This Row],[masa '[kg']]]*martianeum4[[#This Row],[zawartosc '[%']]]*0.01,0)</f>
        <v>0.33489999999999998</v>
      </c>
      <c r="G1553">
        <f>martianeum4[[#This Row],[stan_magazynu '[kg']]]+martianeum4[[#This Row],[ile_kg_materiału_z_ładunku]]</f>
        <v>64.828899999999933</v>
      </c>
      <c r="H1553">
        <f>IF(martianeum4[[#This Row],[stan_po_wydobyciu_z_ładunku]]&gt;=100,100,0)</f>
        <v>0</v>
      </c>
      <c r="I1553">
        <f>martianeum4[[#This Row],[stan_po_wydobyciu_z_ładunku]]-martianeum4[[#This Row],[ile_zabiera_na_orbite]]</f>
        <v>64.828899999999933</v>
      </c>
    </row>
    <row r="1554" spans="1:9" x14ac:dyDescent="0.25">
      <c r="A1554" s="1">
        <v>50193</v>
      </c>
      <c r="B1554">
        <f t="shared" si="24"/>
        <v>64.828899999999933</v>
      </c>
      <c r="C1554" t="s">
        <v>19</v>
      </c>
      <c r="D1554">
        <v>25.6</v>
      </c>
      <c r="E1554">
        <v>0</v>
      </c>
      <c r="F1554">
        <f>IF(martianeum4[[#This Row],[zawartosc '[%']]]&gt;=1,martianeum4[[#This Row],[masa '[kg']]]*martianeum4[[#This Row],[zawartosc '[%']]]*0.01,0)</f>
        <v>0</v>
      </c>
      <c r="G1554">
        <f>martianeum4[[#This Row],[stan_magazynu '[kg']]]+martianeum4[[#This Row],[ile_kg_materiału_z_ładunku]]</f>
        <v>64.828899999999933</v>
      </c>
      <c r="H1554">
        <f>IF(martianeum4[[#This Row],[stan_po_wydobyciu_z_ładunku]]&gt;=100,100,0)</f>
        <v>0</v>
      </c>
      <c r="I1554">
        <f>martianeum4[[#This Row],[stan_po_wydobyciu_z_ładunku]]-martianeum4[[#This Row],[ile_zabiera_na_orbite]]</f>
        <v>64.828899999999933</v>
      </c>
    </row>
    <row r="1555" spans="1:9" x14ac:dyDescent="0.25">
      <c r="A1555" s="1">
        <v>50194</v>
      </c>
      <c r="B1555">
        <f t="shared" si="24"/>
        <v>64.828899999999933</v>
      </c>
      <c r="C1555" t="s">
        <v>11</v>
      </c>
      <c r="D1555">
        <v>25</v>
      </c>
      <c r="E1555">
        <v>18.8</v>
      </c>
      <c r="F1555">
        <f>IF(martianeum4[[#This Row],[zawartosc '[%']]]&gt;=1,martianeum4[[#This Row],[masa '[kg']]]*martianeum4[[#This Row],[zawartosc '[%']]]*0.01,0)</f>
        <v>4.7</v>
      </c>
      <c r="G1555">
        <f>martianeum4[[#This Row],[stan_magazynu '[kg']]]+martianeum4[[#This Row],[ile_kg_materiału_z_ładunku]]</f>
        <v>69.528899999999936</v>
      </c>
      <c r="H1555">
        <f>IF(martianeum4[[#This Row],[stan_po_wydobyciu_z_ładunku]]&gt;=100,100,0)</f>
        <v>0</v>
      </c>
      <c r="I1555">
        <f>martianeum4[[#This Row],[stan_po_wydobyciu_z_ładunku]]-martianeum4[[#This Row],[ile_zabiera_na_orbite]]</f>
        <v>69.528899999999936</v>
      </c>
    </row>
    <row r="1556" spans="1:9" x14ac:dyDescent="0.25">
      <c r="A1556" s="1">
        <v>50195</v>
      </c>
      <c r="B1556">
        <f t="shared" si="24"/>
        <v>69.528899999999936</v>
      </c>
      <c r="C1556" t="s">
        <v>23</v>
      </c>
      <c r="D1556">
        <v>11.5</v>
      </c>
      <c r="E1556">
        <v>0</v>
      </c>
      <c r="F1556">
        <f>IF(martianeum4[[#This Row],[zawartosc '[%']]]&gt;=1,martianeum4[[#This Row],[masa '[kg']]]*martianeum4[[#This Row],[zawartosc '[%']]]*0.01,0)</f>
        <v>0</v>
      </c>
      <c r="G1556">
        <f>martianeum4[[#This Row],[stan_magazynu '[kg']]]+martianeum4[[#This Row],[ile_kg_materiału_z_ładunku]]</f>
        <v>69.528899999999936</v>
      </c>
      <c r="H1556">
        <f>IF(martianeum4[[#This Row],[stan_po_wydobyciu_z_ładunku]]&gt;=100,100,0)</f>
        <v>0</v>
      </c>
      <c r="I1556">
        <f>martianeum4[[#This Row],[stan_po_wydobyciu_z_ładunku]]-martianeum4[[#This Row],[ile_zabiera_na_orbite]]</f>
        <v>69.528899999999936</v>
      </c>
    </row>
    <row r="1557" spans="1:9" x14ac:dyDescent="0.25">
      <c r="A1557" s="1">
        <v>50196</v>
      </c>
      <c r="B1557">
        <f t="shared" si="24"/>
        <v>69.528899999999936</v>
      </c>
      <c r="C1557" t="s">
        <v>10</v>
      </c>
      <c r="D1557">
        <v>23.8</v>
      </c>
      <c r="E1557">
        <v>7.3</v>
      </c>
      <c r="F1557">
        <f>IF(martianeum4[[#This Row],[zawartosc '[%']]]&gt;=1,martianeum4[[#This Row],[masa '[kg']]]*martianeum4[[#This Row],[zawartosc '[%']]]*0.01,0)</f>
        <v>1.7374000000000001</v>
      </c>
      <c r="G1557">
        <f>martianeum4[[#This Row],[stan_magazynu '[kg']]]+martianeum4[[#This Row],[ile_kg_materiału_z_ładunku]]</f>
        <v>71.26629999999993</v>
      </c>
      <c r="H1557">
        <f>IF(martianeum4[[#This Row],[stan_po_wydobyciu_z_ładunku]]&gt;=100,100,0)</f>
        <v>0</v>
      </c>
      <c r="I1557">
        <f>martianeum4[[#This Row],[stan_po_wydobyciu_z_ładunku]]-martianeum4[[#This Row],[ile_zabiera_na_orbite]]</f>
        <v>71.26629999999993</v>
      </c>
    </row>
    <row r="1558" spans="1:9" x14ac:dyDescent="0.25">
      <c r="A1558" s="1">
        <v>50197</v>
      </c>
      <c r="B1558">
        <f t="shared" si="24"/>
        <v>71.26629999999993</v>
      </c>
      <c r="C1558" t="s">
        <v>19</v>
      </c>
      <c r="D1558">
        <v>25.3</v>
      </c>
      <c r="E1558">
        <v>14.7</v>
      </c>
      <c r="F1558">
        <f>IF(martianeum4[[#This Row],[zawartosc '[%']]]&gt;=1,martianeum4[[#This Row],[masa '[kg']]]*martianeum4[[#This Row],[zawartosc '[%']]]*0.01,0)</f>
        <v>3.7190999999999996</v>
      </c>
      <c r="G1558">
        <f>martianeum4[[#This Row],[stan_magazynu '[kg']]]+martianeum4[[#This Row],[ile_kg_materiału_z_ładunku]]</f>
        <v>74.985399999999927</v>
      </c>
      <c r="H1558">
        <f>IF(martianeum4[[#This Row],[stan_po_wydobyciu_z_ładunku]]&gt;=100,100,0)</f>
        <v>0</v>
      </c>
      <c r="I1558">
        <f>martianeum4[[#This Row],[stan_po_wydobyciu_z_ładunku]]-martianeum4[[#This Row],[ile_zabiera_na_orbite]]</f>
        <v>74.985399999999927</v>
      </c>
    </row>
    <row r="1559" spans="1:9" x14ac:dyDescent="0.25">
      <c r="A1559" s="1">
        <v>50198</v>
      </c>
      <c r="B1559">
        <f t="shared" si="24"/>
        <v>74.985399999999927</v>
      </c>
      <c r="C1559" t="s">
        <v>10</v>
      </c>
      <c r="D1559">
        <v>22.6</v>
      </c>
      <c r="E1559">
        <v>42.2</v>
      </c>
      <c r="F1559">
        <f>IF(martianeum4[[#This Row],[zawartosc '[%']]]&gt;=1,martianeum4[[#This Row],[masa '[kg']]]*martianeum4[[#This Row],[zawartosc '[%']]]*0.01,0)</f>
        <v>9.5372000000000021</v>
      </c>
      <c r="G1559">
        <f>martianeum4[[#This Row],[stan_magazynu '[kg']]]+martianeum4[[#This Row],[ile_kg_materiału_z_ładunku]]</f>
        <v>84.522599999999926</v>
      </c>
      <c r="H1559">
        <f>IF(martianeum4[[#This Row],[stan_po_wydobyciu_z_ładunku]]&gt;=100,100,0)</f>
        <v>0</v>
      </c>
      <c r="I1559">
        <f>martianeum4[[#This Row],[stan_po_wydobyciu_z_ładunku]]-martianeum4[[#This Row],[ile_zabiera_na_orbite]]</f>
        <v>84.522599999999926</v>
      </c>
    </row>
    <row r="1560" spans="1:9" x14ac:dyDescent="0.25">
      <c r="A1560" s="1">
        <v>50199</v>
      </c>
      <c r="B1560">
        <f t="shared" si="24"/>
        <v>84.522599999999926</v>
      </c>
      <c r="C1560" t="s">
        <v>14</v>
      </c>
      <c r="D1560">
        <v>18.100000000000001</v>
      </c>
      <c r="E1560">
        <v>3.3</v>
      </c>
      <c r="F1560">
        <f>IF(martianeum4[[#This Row],[zawartosc '[%']]]&gt;=1,martianeum4[[#This Row],[masa '[kg']]]*martianeum4[[#This Row],[zawartosc '[%']]]*0.01,0)</f>
        <v>0.59730000000000005</v>
      </c>
      <c r="G1560">
        <f>martianeum4[[#This Row],[stan_magazynu '[kg']]]+martianeum4[[#This Row],[ile_kg_materiału_z_ładunku]]</f>
        <v>85.11989999999993</v>
      </c>
      <c r="H1560">
        <f>IF(martianeum4[[#This Row],[stan_po_wydobyciu_z_ładunku]]&gt;=100,100,0)</f>
        <v>0</v>
      </c>
      <c r="I1560">
        <f>martianeum4[[#This Row],[stan_po_wydobyciu_z_ładunku]]-martianeum4[[#This Row],[ile_zabiera_na_orbite]]</f>
        <v>85.11989999999993</v>
      </c>
    </row>
    <row r="1561" spans="1:9" x14ac:dyDescent="0.25">
      <c r="A1561" s="1">
        <v>50200</v>
      </c>
      <c r="B1561">
        <f t="shared" si="24"/>
        <v>85.11989999999993</v>
      </c>
      <c r="C1561" t="s">
        <v>19</v>
      </c>
      <c r="D1561">
        <v>17.8</v>
      </c>
      <c r="E1561">
        <v>0</v>
      </c>
      <c r="F1561">
        <f>IF(martianeum4[[#This Row],[zawartosc '[%']]]&gt;=1,martianeum4[[#This Row],[masa '[kg']]]*martianeum4[[#This Row],[zawartosc '[%']]]*0.01,0)</f>
        <v>0</v>
      </c>
      <c r="G1561">
        <f>martianeum4[[#This Row],[stan_magazynu '[kg']]]+martianeum4[[#This Row],[ile_kg_materiału_z_ładunku]]</f>
        <v>85.11989999999993</v>
      </c>
      <c r="H1561">
        <f>IF(martianeum4[[#This Row],[stan_po_wydobyciu_z_ładunku]]&gt;=100,100,0)</f>
        <v>0</v>
      </c>
      <c r="I1561">
        <f>martianeum4[[#This Row],[stan_po_wydobyciu_z_ładunku]]-martianeum4[[#This Row],[ile_zabiera_na_orbite]]</f>
        <v>85.11989999999993</v>
      </c>
    </row>
    <row r="1562" spans="1:9" x14ac:dyDescent="0.25">
      <c r="A1562" s="1">
        <v>50201</v>
      </c>
      <c r="B1562">
        <f t="shared" si="24"/>
        <v>85.11989999999993</v>
      </c>
      <c r="C1562" t="s">
        <v>10</v>
      </c>
      <c r="D1562">
        <v>25.1</v>
      </c>
      <c r="E1562">
        <v>25.5</v>
      </c>
      <c r="F1562">
        <f>IF(martianeum4[[#This Row],[zawartosc '[%']]]&gt;=1,martianeum4[[#This Row],[masa '[kg']]]*martianeum4[[#This Row],[zawartosc '[%']]]*0.01,0)</f>
        <v>6.400500000000001</v>
      </c>
      <c r="G1562">
        <f>martianeum4[[#This Row],[stan_magazynu '[kg']]]+martianeum4[[#This Row],[ile_kg_materiału_z_ładunku]]</f>
        <v>91.520399999999938</v>
      </c>
      <c r="H1562">
        <f>IF(martianeum4[[#This Row],[stan_po_wydobyciu_z_ładunku]]&gt;=100,100,0)</f>
        <v>0</v>
      </c>
      <c r="I1562">
        <f>martianeum4[[#This Row],[stan_po_wydobyciu_z_ładunku]]-martianeum4[[#This Row],[ile_zabiera_na_orbite]]</f>
        <v>91.520399999999938</v>
      </c>
    </row>
    <row r="1563" spans="1:9" x14ac:dyDescent="0.25">
      <c r="A1563" s="1">
        <v>50202</v>
      </c>
      <c r="B1563">
        <f t="shared" si="24"/>
        <v>91.520399999999938</v>
      </c>
      <c r="C1563" t="s">
        <v>18</v>
      </c>
      <c r="D1563">
        <v>12</v>
      </c>
      <c r="E1563">
        <v>0</v>
      </c>
      <c r="F1563">
        <f>IF(martianeum4[[#This Row],[zawartosc '[%']]]&gt;=1,martianeum4[[#This Row],[masa '[kg']]]*martianeum4[[#This Row],[zawartosc '[%']]]*0.01,0)</f>
        <v>0</v>
      </c>
      <c r="G1563">
        <f>martianeum4[[#This Row],[stan_magazynu '[kg']]]+martianeum4[[#This Row],[ile_kg_materiału_z_ładunku]]</f>
        <v>91.520399999999938</v>
      </c>
      <c r="H1563">
        <f>IF(martianeum4[[#This Row],[stan_po_wydobyciu_z_ładunku]]&gt;=100,100,0)</f>
        <v>0</v>
      </c>
      <c r="I1563">
        <f>martianeum4[[#This Row],[stan_po_wydobyciu_z_ładunku]]-martianeum4[[#This Row],[ile_zabiera_na_orbite]]</f>
        <v>91.520399999999938</v>
      </c>
    </row>
    <row r="1564" spans="1:9" x14ac:dyDescent="0.25">
      <c r="A1564" s="1">
        <v>50203</v>
      </c>
      <c r="B1564">
        <f t="shared" si="24"/>
        <v>91.520399999999938</v>
      </c>
      <c r="C1564" t="s">
        <v>10</v>
      </c>
      <c r="D1564">
        <v>23.2</v>
      </c>
      <c r="E1564">
        <v>0</v>
      </c>
      <c r="F1564">
        <f>IF(martianeum4[[#This Row],[zawartosc '[%']]]&gt;=1,martianeum4[[#This Row],[masa '[kg']]]*martianeum4[[#This Row],[zawartosc '[%']]]*0.01,0)</f>
        <v>0</v>
      </c>
      <c r="G1564">
        <f>martianeum4[[#This Row],[stan_magazynu '[kg']]]+martianeum4[[#This Row],[ile_kg_materiału_z_ładunku]]</f>
        <v>91.520399999999938</v>
      </c>
      <c r="H1564">
        <f>IF(martianeum4[[#This Row],[stan_po_wydobyciu_z_ładunku]]&gt;=100,100,0)</f>
        <v>0</v>
      </c>
      <c r="I1564">
        <f>martianeum4[[#This Row],[stan_po_wydobyciu_z_ładunku]]-martianeum4[[#This Row],[ile_zabiera_na_orbite]]</f>
        <v>91.520399999999938</v>
      </c>
    </row>
    <row r="1565" spans="1:9" x14ac:dyDescent="0.25">
      <c r="A1565" s="1">
        <v>50204</v>
      </c>
      <c r="B1565">
        <f t="shared" si="24"/>
        <v>91.520399999999938</v>
      </c>
      <c r="C1565" t="s">
        <v>6</v>
      </c>
      <c r="D1565">
        <v>16</v>
      </c>
      <c r="E1565">
        <v>7.9</v>
      </c>
      <c r="F1565">
        <f>IF(martianeum4[[#This Row],[zawartosc '[%']]]&gt;=1,martianeum4[[#This Row],[masa '[kg']]]*martianeum4[[#This Row],[zawartosc '[%']]]*0.01,0)</f>
        <v>1.264</v>
      </c>
      <c r="G1565">
        <f>martianeum4[[#This Row],[stan_magazynu '[kg']]]+martianeum4[[#This Row],[ile_kg_materiału_z_ładunku]]</f>
        <v>92.784399999999934</v>
      </c>
      <c r="H1565">
        <f>IF(martianeum4[[#This Row],[stan_po_wydobyciu_z_ładunku]]&gt;=100,100,0)</f>
        <v>0</v>
      </c>
      <c r="I1565">
        <f>martianeum4[[#This Row],[stan_po_wydobyciu_z_ładunku]]-martianeum4[[#This Row],[ile_zabiera_na_orbite]]</f>
        <v>92.784399999999934</v>
      </c>
    </row>
    <row r="1566" spans="1:9" x14ac:dyDescent="0.25">
      <c r="A1566" s="1">
        <v>50205</v>
      </c>
      <c r="B1566">
        <f t="shared" si="24"/>
        <v>92.784399999999934</v>
      </c>
      <c r="C1566" t="s">
        <v>15</v>
      </c>
      <c r="D1566">
        <v>26.5</v>
      </c>
      <c r="E1566">
        <v>20.2</v>
      </c>
      <c r="F1566">
        <f>IF(martianeum4[[#This Row],[zawartosc '[%']]]&gt;=1,martianeum4[[#This Row],[masa '[kg']]]*martianeum4[[#This Row],[zawartosc '[%']]]*0.01,0)</f>
        <v>5.3529999999999998</v>
      </c>
      <c r="G1566">
        <f>martianeum4[[#This Row],[stan_magazynu '[kg']]]+martianeum4[[#This Row],[ile_kg_materiału_z_ładunku]]</f>
        <v>98.137399999999928</v>
      </c>
      <c r="H1566">
        <f>IF(martianeum4[[#This Row],[stan_po_wydobyciu_z_ładunku]]&gt;=100,100,0)</f>
        <v>0</v>
      </c>
      <c r="I1566">
        <f>martianeum4[[#This Row],[stan_po_wydobyciu_z_ładunku]]-martianeum4[[#This Row],[ile_zabiera_na_orbite]]</f>
        <v>98.137399999999928</v>
      </c>
    </row>
    <row r="1567" spans="1:9" x14ac:dyDescent="0.25">
      <c r="A1567" s="1">
        <v>50206</v>
      </c>
      <c r="B1567">
        <f t="shared" si="24"/>
        <v>98.137399999999928</v>
      </c>
      <c r="C1567" t="s">
        <v>29</v>
      </c>
      <c r="D1567">
        <v>28.9</v>
      </c>
      <c r="E1567">
        <v>0.3</v>
      </c>
      <c r="F1567">
        <f>IF(martianeum4[[#This Row],[zawartosc '[%']]]&gt;=1,martianeum4[[#This Row],[masa '[kg']]]*martianeum4[[#This Row],[zawartosc '[%']]]*0.01,0)</f>
        <v>0</v>
      </c>
      <c r="G1567">
        <f>martianeum4[[#This Row],[stan_magazynu '[kg']]]+martianeum4[[#This Row],[ile_kg_materiału_z_ładunku]]</f>
        <v>98.137399999999928</v>
      </c>
      <c r="H1567">
        <f>IF(martianeum4[[#This Row],[stan_po_wydobyciu_z_ładunku]]&gt;=100,100,0)</f>
        <v>0</v>
      </c>
      <c r="I1567">
        <f>martianeum4[[#This Row],[stan_po_wydobyciu_z_ładunku]]-martianeum4[[#This Row],[ile_zabiera_na_orbite]]</f>
        <v>98.137399999999928</v>
      </c>
    </row>
    <row r="1568" spans="1:9" x14ac:dyDescent="0.25">
      <c r="A1568" s="1">
        <v>50207</v>
      </c>
      <c r="B1568">
        <f t="shared" si="24"/>
        <v>98.137399999999928</v>
      </c>
      <c r="C1568" t="s">
        <v>10</v>
      </c>
      <c r="D1568">
        <v>26.6</v>
      </c>
      <c r="E1568">
        <v>0</v>
      </c>
      <c r="F1568">
        <f>IF(martianeum4[[#This Row],[zawartosc '[%']]]&gt;=1,martianeum4[[#This Row],[masa '[kg']]]*martianeum4[[#This Row],[zawartosc '[%']]]*0.01,0)</f>
        <v>0</v>
      </c>
      <c r="G1568">
        <f>martianeum4[[#This Row],[stan_magazynu '[kg']]]+martianeum4[[#This Row],[ile_kg_materiału_z_ładunku]]</f>
        <v>98.137399999999928</v>
      </c>
      <c r="H1568">
        <f>IF(martianeum4[[#This Row],[stan_po_wydobyciu_z_ładunku]]&gt;=100,100,0)</f>
        <v>0</v>
      </c>
      <c r="I1568">
        <f>martianeum4[[#This Row],[stan_po_wydobyciu_z_ładunku]]-martianeum4[[#This Row],[ile_zabiera_na_orbite]]</f>
        <v>98.137399999999928</v>
      </c>
    </row>
    <row r="1569" spans="1:9" x14ac:dyDescent="0.25">
      <c r="A1569" s="1">
        <v>50208</v>
      </c>
      <c r="B1569">
        <f t="shared" si="24"/>
        <v>98.137399999999928</v>
      </c>
      <c r="C1569" t="s">
        <v>7</v>
      </c>
      <c r="D1569">
        <v>13.1</v>
      </c>
      <c r="E1569">
        <v>19.899999999999999</v>
      </c>
      <c r="F1569">
        <f>IF(martianeum4[[#This Row],[zawartosc '[%']]]&gt;=1,martianeum4[[#This Row],[masa '[kg']]]*martianeum4[[#This Row],[zawartosc '[%']]]*0.01,0)</f>
        <v>2.6069</v>
      </c>
      <c r="G1569">
        <f>martianeum4[[#This Row],[stan_magazynu '[kg']]]+martianeum4[[#This Row],[ile_kg_materiału_z_ładunku]]</f>
        <v>100.74429999999992</v>
      </c>
      <c r="H1569">
        <f>IF(martianeum4[[#This Row],[stan_po_wydobyciu_z_ładunku]]&gt;=100,100,0)</f>
        <v>100</v>
      </c>
      <c r="I1569">
        <f>martianeum4[[#This Row],[stan_po_wydobyciu_z_ładunku]]-martianeum4[[#This Row],[ile_zabiera_na_orbite]]</f>
        <v>0.74429999999992447</v>
      </c>
    </row>
    <row r="1570" spans="1:9" x14ac:dyDescent="0.25">
      <c r="A1570" s="1">
        <v>50209</v>
      </c>
      <c r="B1570">
        <f t="shared" si="24"/>
        <v>0.74429999999992447</v>
      </c>
      <c r="C1570" t="s">
        <v>10</v>
      </c>
      <c r="D1570">
        <v>21.5</v>
      </c>
      <c r="E1570">
        <v>33.4</v>
      </c>
      <c r="F1570">
        <f>IF(martianeum4[[#This Row],[zawartosc '[%']]]&gt;=1,martianeum4[[#This Row],[masa '[kg']]]*martianeum4[[#This Row],[zawartosc '[%']]]*0.01,0)</f>
        <v>7.181</v>
      </c>
      <c r="G1570">
        <f>martianeum4[[#This Row],[stan_magazynu '[kg']]]+martianeum4[[#This Row],[ile_kg_materiału_z_ładunku]]</f>
        <v>7.9252999999999245</v>
      </c>
      <c r="H1570">
        <f>IF(martianeum4[[#This Row],[stan_po_wydobyciu_z_ładunku]]&gt;=100,100,0)</f>
        <v>0</v>
      </c>
      <c r="I1570">
        <f>martianeum4[[#This Row],[stan_po_wydobyciu_z_ładunku]]-martianeum4[[#This Row],[ile_zabiera_na_orbite]]</f>
        <v>7.9252999999999245</v>
      </c>
    </row>
    <row r="1571" spans="1:9" x14ac:dyDescent="0.25">
      <c r="A1571" s="1">
        <v>50210</v>
      </c>
      <c r="B1571">
        <f t="shared" si="24"/>
        <v>7.9252999999999245</v>
      </c>
      <c r="C1571" t="s">
        <v>31</v>
      </c>
      <c r="D1571">
        <v>25.7</v>
      </c>
      <c r="E1571">
        <v>0</v>
      </c>
      <c r="F1571">
        <f>IF(martianeum4[[#This Row],[zawartosc '[%']]]&gt;=1,martianeum4[[#This Row],[masa '[kg']]]*martianeum4[[#This Row],[zawartosc '[%']]]*0.01,0)</f>
        <v>0</v>
      </c>
      <c r="G1571">
        <f>martianeum4[[#This Row],[stan_magazynu '[kg']]]+martianeum4[[#This Row],[ile_kg_materiału_z_ładunku]]</f>
        <v>7.9252999999999245</v>
      </c>
      <c r="H1571">
        <f>IF(martianeum4[[#This Row],[stan_po_wydobyciu_z_ładunku]]&gt;=100,100,0)</f>
        <v>0</v>
      </c>
      <c r="I1571">
        <f>martianeum4[[#This Row],[stan_po_wydobyciu_z_ładunku]]-martianeum4[[#This Row],[ile_zabiera_na_orbite]]</f>
        <v>7.9252999999999245</v>
      </c>
    </row>
    <row r="1572" spans="1:9" x14ac:dyDescent="0.25">
      <c r="A1572" s="1">
        <v>50211</v>
      </c>
      <c r="B1572">
        <f t="shared" si="24"/>
        <v>7.9252999999999245</v>
      </c>
      <c r="C1572" t="s">
        <v>19</v>
      </c>
      <c r="D1572">
        <v>11.8</v>
      </c>
      <c r="E1572">
        <v>23</v>
      </c>
      <c r="F1572">
        <f>IF(martianeum4[[#This Row],[zawartosc '[%']]]&gt;=1,martianeum4[[#This Row],[masa '[kg']]]*martianeum4[[#This Row],[zawartosc '[%']]]*0.01,0)</f>
        <v>2.7140000000000004</v>
      </c>
      <c r="G1572">
        <f>martianeum4[[#This Row],[stan_magazynu '[kg']]]+martianeum4[[#This Row],[ile_kg_materiału_z_ładunku]]</f>
        <v>10.639299999999924</v>
      </c>
      <c r="H1572">
        <f>IF(martianeum4[[#This Row],[stan_po_wydobyciu_z_ładunku]]&gt;=100,100,0)</f>
        <v>0</v>
      </c>
      <c r="I1572">
        <f>martianeum4[[#This Row],[stan_po_wydobyciu_z_ładunku]]-martianeum4[[#This Row],[ile_zabiera_na_orbite]]</f>
        <v>10.639299999999924</v>
      </c>
    </row>
    <row r="1573" spans="1:9" x14ac:dyDescent="0.25">
      <c r="A1573" s="1">
        <v>50212</v>
      </c>
      <c r="B1573">
        <f t="shared" si="24"/>
        <v>10.639299999999924</v>
      </c>
      <c r="C1573" t="s">
        <v>25</v>
      </c>
      <c r="D1573">
        <v>12.6</v>
      </c>
      <c r="E1573">
        <v>0.7</v>
      </c>
      <c r="F1573">
        <f>IF(martianeum4[[#This Row],[zawartosc '[%']]]&gt;=1,martianeum4[[#This Row],[masa '[kg']]]*martianeum4[[#This Row],[zawartosc '[%']]]*0.01,0)</f>
        <v>0</v>
      </c>
      <c r="G1573">
        <f>martianeum4[[#This Row],[stan_magazynu '[kg']]]+martianeum4[[#This Row],[ile_kg_materiału_z_ładunku]]</f>
        <v>10.639299999999924</v>
      </c>
      <c r="H1573">
        <f>IF(martianeum4[[#This Row],[stan_po_wydobyciu_z_ładunku]]&gt;=100,100,0)</f>
        <v>0</v>
      </c>
      <c r="I1573">
        <f>martianeum4[[#This Row],[stan_po_wydobyciu_z_ładunku]]-martianeum4[[#This Row],[ile_zabiera_na_orbite]]</f>
        <v>10.639299999999924</v>
      </c>
    </row>
    <row r="1574" spans="1:9" x14ac:dyDescent="0.25">
      <c r="A1574" s="1">
        <v>50213</v>
      </c>
      <c r="B1574">
        <f t="shared" si="24"/>
        <v>10.639299999999924</v>
      </c>
      <c r="C1574" t="s">
        <v>27</v>
      </c>
      <c r="D1574">
        <v>26.2</v>
      </c>
      <c r="E1574">
        <v>0.3</v>
      </c>
      <c r="F1574">
        <f>IF(martianeum4[[#This Row],[zawartosc '[%']]]&gt;=1,martianeum4[[#This Row],[masa '[kg']]]*martianeum4[[#This Row],[zawartosc '[%']]]*0.01,0)</f>
        <v>0</v>
      </c>
      <c r="G1574">
        <f>martianeum4[[#This Row],[stan_magazynu '[kg']]]+martianeum4[[#This Row],[ile_kg_materiału_z_ładunku]]</f>
        <v>10.639299999999924</v>
      </c>
      <c r="H1574">
        <f>IF(martianeum4[[#This Row],[stan_po_wydobyciu_z_ładunku]]&gt;=100,100,0)</f>
        <v>0</v>
      </c>
      <c r="I1574">
        <f>martianeum4[[#This Row],[stan_po_wydobyciu_z_ładunku]]-martianeum4[[#This Row],[ile_zabiera_na_orbite]]</f>
        <v>10.639299999999924</v>
      </c>
    </row>
    <row r="1575" spans="1:9" x14ac:dyDescent="0.25">
      <c r="A1575" s="1">
        <v>50214</v>
      </c>
      <c r="B1575">
        <f t="shared" si="24"/>
        <v>10.639299999999924</v>
      </c>
      <c r="C1575" t="s">
        <v>8</v>
      </c>
      <c r="D1575">
        <v>29.1</v>
      </c>
      <c r="E1575">
        <v>5</v>
      </c>
      <c r="F1575">
        <f>IF(martianeum4[[#This Row],[zawartosc '[%']]]&gt;=1,martianeum4[[#This Row],[masa '[kg']]]*martianeum4[[#This Row],[zawartosc '[%']]]*0.01,0)</f>
        <v>1.4550000000000001</v>
      </c>
      <c r="G1575">
        <f>martianeum4[[#This Row],[stan_magazynu '[kg']]]+martianeum4[[#This Row],[ile_kg_materiału_z_ładunku]]</f>
        <v>12.094299999999924</v>
      </c>
      <c r="H1575">
        <f>IF(martianeum4[[#This Row],[stan_po_wydobyciu_z_ładunku]]&gt;=100,100,0)</f>
        <v>0</v>
      </c>
      <c r="I1575">
        <f>martianeum4[[#This Row],[stan_po_wydobyciu_z_ładunku]]-martianeum4[[#This Row],[ile_zabiera_na_orbite]]</f>
        <v>12.094299999999924</v>
      </c>
    </row>
    <row r="1576" spans="1:9" x14ac:dyDescent="0.25">
      <c r="A1576" s="1">
        <v>50215</v>
      </c>
      <c r="B1576">
        <f t="shared" si="24"/>
        <v>12.094299999999924</v>
      </c>
      <c r="C1576" t="s">
        <v>22</v>
      </c>
      <c r="D1576">
        <v>18.899999999999999</v>
      </c>
      <c r="E1576">
        <v>7.5</v>
      </c>
      <c r="F1576">
        <f>IF(martianeum4[[#This Row],[zawartosc '[%']]]&gt;=1,martianeum4[[#This Row],[masa '[kg']]]*martianeum4[[#This Row],[zawartosc '[%']]]*0.01,0)</f>
        <v>1.4175</v>
      </c>
      <c r="G1576">
        <f>martianeum4[[#This Row],[stan_magazynu '[kg']]]+martianeum4[[#This Row],[ile_kg_materiału_z_ładunku]]</f>
        <v>13.511799999999925</v>
      </c>
      <c r="H1576">
        <f>IF(martianeum4[[#This Row],[stan_po_wydobyciu_z_ładunku]]&gt;=100,100,0)</f>
        <v>0</v>
      </c>
      <c r="I1576">
        <f>martianeum4[[#This Row],[stan_po_wydobyciu_z_ładunku]]-martianeum4[[#This Row],[ile_zabiera_na_orbite]]</f>
        <v>13.511799999999925</v>
      </c>
    </row>
    <row r="1577" spans="1:9" x14ac:dyDescent="0.25">
      <c r="A1577" s="1">
        <v>50216</v>
      </c>
      <c r="B1577">
        <f t="shared" si="24"/>
        <v>13.511799999999925</v>
      </c>
      <c r="C1577" t="s">
        <v>11</v>
      </c>
      <c r="D1577">
        <v>10.5</v>
      </c>
      <c r="E1577">
        <v>7.3</v>
      </c>
      <c r="F1577">
        <f>IF(martianeum4[[#This Row],[zawartosc '[%']]]&gt;=1,martianeum4[[#This Row],[masa '[kg']]]*martianeum4[[#This Row],[zawartosc '[%']]]*0.01,0)</f>
        <v>0.76649999999999996</v>
      </c>
      <c r="G1577">
        <f>martianeum4[[#This Row],[stan_magazynu '[kg']]]+martianeum4[[#This Row],[ile_kg_materiału_z_ładunku]]</f>
        <v>14.278299999999925</v>
      </c>
      <c r="H1577">
        <f>IF(martianeum4[[#This Row],[stan_po_wydobyciu_z_ładunku]]&gt;=100,100,0)</f>
        <v>0</v>
      </c>
      <c r="I1577">
        <f>martianeum4[[#This Row],[stan_po_wydobyciu_z_ładunku]]-martianeum4[[#This Row],[ile_zabiera_na_orbite]]</f>
        <v>14.278299999999925</v>
      </c>
    </row>
    <row r="1578" spans="1:9" x14ac:dyDescent="0.25">
      <c r="A1578" s="1">
        <v>50217</v>
      </c>
      <c r="B1578">
        <f t="shared" si="24"/>
        <v>14.278299999999925</v>
      </c>
      <c r="C1578" t="s">
        <v>23</v>
      </c>
      <c r="D1578">
        <v>15.1</v>
      </c>
      <c r="E1578">
        <v>6</v>
      </c>
      <c r="F1578">
        <f>IF(martianeum4[[#This Row],[zawartosc '[%']]]&gt;=1,martianeum4[[#This Row],[masa '[kg']]]*martianeum4[[#This Row],[zawartosc '[%']]]*0.01,0)</f>
        <v>0.90599999999999992</v>
      </c>
      <c r="G1578">
        <f>martianeum4[[#This Row],[stan_magazynu '[kg']]]+martianeum4[[#This Row],[ile_kg_materiału_z_ładunku]]</f>
        <v>15.184299999999926</v>
      </c>
      <c r="H1578">
        <f>IF(martianeum4[[#This Row],[stan_po_wydobyciu_z_ładunku]]&gt;=100,100,0)</f>
        <v>0</v>
      </c>
      <c r="I1578">
        <f>martianeum4[[#This Row],[stan_po_wydobyciu_z_ładunku]]-martianeum4[[#This Row],[ile_zabiera_na_orbite]]</f>
        <v>15.184299999999926</v>
      </c>
    </row>
    <row r="1579" spans="1:9" x14ac:dyDescent="0.25">
      <c r="A1579" s="1">
        <v>50218</v>
      </c>
      <c r="B1579">
        <f t="shared" si="24"/>
        <v>15.184299999999926</v>
      </c>
      <c r="C1579" t="s">
        <v>7</v>
      </c>
      <c r="D1579">
        <v>27.8</v>
      </c>
      <c r="E1579">
        <v>8.3000000000000007</v>
      </c>
      <c r="F1579">
        <f>IF(martianeum4[[#This Row],[zawartosc '[%']]]&gt;=1,martianeum4[[#This Row],[masa '[kg']]]*martianeum4[[#This Row],[zawartosc '[%']]]*0.01,0)</f>
        <v>2.3074000000000003</v>
      </c>
      <c r="G1579">
        <f>martianeum4[[#This Row],[stan_magazynu '[kg']]]+martianeum4[[#This Row],[ile_kg_materiału_z_ładunku]]</f>
        <v>17.491699999999927</v>
      </c>
      <c r="H1579">
        <f>IF(martianeum4[[#This Row],[stan_po_wydobyciu_z_ładunku]]&gt;=100,100,0)</f>
        <v>0</v>
      </c>
      <c r="I1579">
        <f>martianeum4[[#This Row],[stan_po_wydobyciu_z_ładunku]]-martianeum4[[#This Row],[ile_zabiera_na_orbite]]</f>
        <v>17.491699999999927</v>
      </c>
    </row>
    <row r="1580" spans="1:9" x14ac:dyDescent="0.25">
      <c r="A1580" s="1">
        <v>50219</v>
      </c>
      <c r="B1580">
        <f t="shared" si="24"/>
        <v>17.491699999999927</v>
      </c>
      <c r="C1580" t="s">
        <v>16</v>
      </c>
      <c r="D1580">
        <v>11.7</v>
      </c>
      <c r="E1580">
        <v>0.4</v>
      </c>
      <c r="F1580">
        <f>IF(martianeum4[[#This Row],[zawartosc '[%']]]&gt;=1,martianeum4[[#This Row],[masa '[kg']]]*martianeum4[[#This Row],[zawartosc '[%']]]*0.01,0)</f>
        <v>0</v>
      </c>
      <c r="G1580">
        <f>martianeum4[[#This Row],[stan_magazynu '[kg']]]+martianeum4[[#This Row],[ile_kg_materiału_z_ładunku]]</f>
        <v>17.491699999999927</v>
      </c>
      <c r="H1580">
        <f>IF(martianeum4[[#This Row],[stan_po_wydobyciu_z_ładunku]]&gt;=100,100,0)</f>
        <v>0</v>
      </c>
      <c r="I1580">
        <f>martianeum4[[#This Row],[stan_po_wydobyciu_z_ładunku]]-martianeum4[[#This Row],[ile_zabiera_na_orbite]]</f>
        <v>17.491699999999927</v>
      </c>
    </row>
    <row r="1581" spans="1:9" x14ac:dyDescent="0.25">
      <c r="A1581" s="1">
        <v>50220</v>
      </c>
      <c r="B1581">
        <f t="shared" si="24"/>
        <v>17.491699999999927</v>
      </c>
      <c r="C1581" t="s">
        <v>10</v>
      </c>
      <c r="D1581">
        <v>10.5</v>
      </c>
      <c r="E1581">
        <v>36.9</v>
      </c>
      <c r="F1581">
        <f>IF(martianeum4[[#This Row],[zawartosc '[%']]]&gt;=1,martianeum4[[#This Row],[masa '[kg']]]*martianeum4[[#This Row],[zawartosc '[%']]]*0.01,0)</f>
        <v>3.8744999999999998</v>
      </c>
      <c r="G1581">
        <f>martianeum4[[#This Row],[stan_magazynu '[kg']]]+martianeum4[[#This Row],[ile_kg_materiału_z_ładunku]]</f>
        <v>21.366199999999928</v>
      </c>
      <c r="H1581">
        <f>IF(martianeum4[[#This Row],[stan_po_wydobyciu_z_ładunku]]&gt;=100,100,0)</f>
        <v>0</v>
      </c>
      <c r="I1581">
        <f>martianeum4[[#This Row],[stan_po_wydobyciu_z_ładunku]]-martianeum4[[#This Row],[ile_zabiera_na_orbite]]</f>
        <v>21.366199999999928</v>
      </c>
    </row>
    <row r="1582" spans="1:9" x14ac:dyDescent="0.25">
      <c r="A1582" s="1">
        <v>50221</v>
      </c>
      <c r="B1582">
        <f t="shared" si="24"/>
        <v>21.366199999999928</v>
      </c>
      <c r="C1582" t="s">
        <v>5</v>
      </c>
      <c r="D1582">
        <v>21</v>
      </c>
      <c r="E1582">
        <v>7.1</v>
      </c>
      <c r="F1582">
        <f>IF(martianeum4[[#This Row],[zawartosc '[%']]]&gt;=1,martianeum4[[#This Row],[masa '[kg']]]*martianeum4[[#This Row],[zawartosc '[%']]]*0.01,0)</f>
        <v>1.4909999999999999</v>
      </c>
      <c r="G1582">
        <f>martianeum4[[#This Row],[stan_magazynu '[kg']]]+martianeum4[[#This Row],[ile_kg_materiału_z_ładunku]]</f>
        <v>22.857199999999928</v>
      </c>
      <c r="H1582">
        <f>IF(martianeum4[[#This Row],[stan_po_wydobyciu_z_ładunku]]&gt;=100,100,0)</f>
        <v>0</v>
      </c>
      <c r="I1582">
        <f>martianeum4[[#This Row],[stan_po_wydobyciu_z_ładunku]]-martianeum4[[#This Row],[ile_zabiera_na_orbite]]</f>
        <v>22.857199999999928</v>
      </c>
    </row>
    <row r="1583" spans="1:9" x14ac:dyDescent="0.25">
      <c r="A1583" s="1">
        <v>50222</v>
      </c>
      <c r="B1583">
        <f t="shared" si="24"/>
        <v>22.857199999999928</v>
      </c>
      <c r="C1583" t="s">
        <v>24</v>
      </c>
      <c r="D1583">
        <v>17.399999999999999</v>
      </c>
      <c r="E1583">
        <v>3.7</v>
      </c>
      <c r="F1583">
        <f>IF(martianeum4[[#This Row],[zawartosc '[%']]]&gt;=1,martianeum4[[#This Row],[masa '[kg']]]*martianeum4[[#This Row],[zawartosc '[%']]]*0.01,0)</f>
        <v>0.64379999999999993</v>
      </c>
      <c r="G1583">
        <f>martianeum4[[#This Row],[stan_magazynu '[kg']]]+martianeum4[[#This Row],[ile_kg_materiału_z_ładunku]]</f>
        <v>23.500999999999927</v>
      </c>
      <c r="H1583">
        <f>IF(martianeum4[[#This Row],[stan_po_wydobyciu_z_ładunku]]&gt;=100,100,0)</f>
        <v>0</v>
      </c>
      <c r="I1583">
        <f>martianeum4[[#This Row],[stan_po_wydobyciu_z_ładunku]]-martianeum4[[#This Row],[ile_zabiera_na_orbite]]</f>
        <v>23.500999999999927</v>
      </c>
    </row>
    <row r="1584" spans="1:9" x14ac:dyDescent="0.25">
      <c r="A1584" s="1">
        <v>50223</v>
      </c>
      <c r="B1584">
        <f t="shared" si="24"/>
        <v>23.500999999999927</v>
      </c>
      <c r="C1584" t="s">
        <v>18</v>
      </c>
      <c r="D1584">
        <v>21.9</v>
      </c>
      <c r="E1584">
        <v>7.6</v>
      </c>
      <c r="F1584">
        <f>IF(martianeum4[[#This Row],[zawartosc '[%']]]&gt;=1,martianeum4[[#This Row],[masa '[kg']]]*martianeum4[[#This Row],[zawartosc '[%']]]*0.01,0)</f>
        <v>1.6643999999999997</v>
      </c>
      <c r="G1584">
        <f>martianeum4[[#This Row],[stan_magazynu '[kg']]]+martianeum4[[#This Row],[ile_kg_materiału_z_ładunku]]</f>
        <v>25.165399999999927</v>
      </c>
      <c r="H1584">
        <f>IF(martianeum4[[#This Row],[stan_po_wydobyciu_z_ładunku]]&gt;=100,100,0)</f>
        <v>0</v>
      </c>
      <c r="I1584">
        <f>martianeum4[[#This Row],[stan_po_wydobyciu_z_ładunku]]-martianeum4[[#This Row],[ile_zabiera_na_orbite]]</f>
        <v>25.165399999999927</v>
      </c>
    </row>
    <row r="1585" spans="1:9" x14ac:dyDescent="0.25">
      <c r="A1585" s="1">
        <v>50224</v>
      </c>
      <c r="B1585">
        <f t="shared" si="24"/>
        <v>25.165399999999927</v>
      </c>
      <c r="C1585" t="s">
        <v>18</v>
      </c>
      <c r="D1585">
        <v>26</v>
      </c>
      <c r="E1585">
        <v>4.5999999999999996</v>
      </c>
      <c r="F1585">
        <f>IF(martianeum4[[#This Row],[zawartosc '[%']]]&gt;=1,martianeum4[[#This Row],[masa '[kg']]]*martianeum4[[#This Row],[zawartosc '[%']]]*0.01,0)</f>
        <v>1.196</v>
      </c>
      <c r="G1585">
        <f>martianeum4[[#This Row],[stan_magazynu '[kg']]]+martianeum4[[#This Row],[ile_kg_materiału_z_ładunku]]</f>
        <v>26.361399999999929</v>
      </c>
      <c r="H1585">
        <f>IF(martianeum4[[#This Row],[stan_po_wydobyciu_z_ładunku]]&gt;=100,100,0)</f>
        <v>0</v>
      </c>
      <c r="I1585">
        <f>martianeum4[[#This Row],[stan_po_wydobyciu_z_ładunku]]-martianeum4[[#This Row],[ile_zabiera_na_orbite]]</f>
        <v>26.361399999999929</v>
      </c>
    </row>
    <row r="1586" spans="1:9" x14ac:dyDescent="0.25">
      <c r="A1586" s="1">
        <v>50225</v>
      </c>
      <c r="B1586">
        <f t="shared" si="24"/>
        <v>26.361399999999929</v>
      </c>
      <c r="C1586" t="s">
        <v>19</v>
      </c>
      <c r="D1586">
        <v>12.2</v>
      </c>
      <c r="E1586">
        <v>19.3</v>
      </c>
      <c r="F1586">
        <f>IF(martianeum4[[#This Row],[zawartosc '[%']]]&gt;=1,martianeum4[[#This Row],[masa '[kg']]]*martianeum4[[#This Row],[zawartosc '[%']]]*0.01,0)</f>
        <v>2.3546</v>
      </c>
      <c r="G1586">
        <f>martianeum4[[#This Row],[stan_magazynu '[kg']]]+martianeum4[[#This Row],[ile_kg_materiału_z_ładunku]]</f>
        <v>28.71599999999993</v>
      </c>
      <c r="H1586">
        <f>IF(martianeum4[[#This Row],[stan_po_wydobyciu_z_ładunku]]&gt;=100,100,0)</f>
        <v>0</v>
      </c>
      <c r="I1586">
        <f>martianeum4[[#This Row],[stan_po_wydobyciu_z_ładunku]]-martianeum4[[#This Row],[ile_zabiera_na_orbite]]</f>
        <v>28.71599999999993</v>
      </c>
    </row>
    <row r="1587" spans="1:9" x14ac:dyDescent="0.25">
      <c r="A1587" s="1">
        <v>50226</v>
      </c>
      <c r="B1587">
        <f t="shared" si="24"/>
        <v>28.71599999999993</v>
      </c>
      <c r="C1587" t="s">
        <v>8</v>
      </c>
      <c r="D1587">
        <v>22.4</v>
      </c>
      <c r="E1587">
        <v>0.3</v>
      </c>
      <c r="F1587">
        <f>IF(martianeum4[[#This Row],[zawartosc '[%']]]&gt;=1,martianeum4[[#This Row],[masa '[kg']]]*martianeum4[[#This Row],[zawartosc '[%']]]*0.01,0)</f>
        <v>0</v>
      </c>
      <c r="G1587">
        <f>martianeum4[[#This Row],[stan_magazynu '[kg']]]+martianeum4[[#This Row],[ile_kg_materiału_z_ładunku]]</f>
        <v>28.71599999999993</v>
      </c>
      <c r="H1587">
        <f>IF(martianeum4[[#This Row],[stan_po_wydobyciu_z_ładunku]]&gt;=100,100,0)</f>
        <v>0</v>
      </c>
      <c r="I1587">
        <f>martianeum4[[#This Row],[stan_po_wydobyciu_z_ładunku]]-martianeum4[[#This Row],[ile_zabiera_na_orbite]]</f>
        <v>28.71599999999993</v>
      </c>
    </row>
    <row r="1588" spans="1:9" x14ac:dyDescent="0.25">
      <c r="A1588" s="1">
        <v>50227</v>
      </c>
      <c r="B1588">
        <f t="shared" si="24"/>
        <v>28.71599999999993</v>
      </c>
      <c r="C1588" t="s">
        <v>22</v>
      </c>
      <c r="D1588">
        <v>18.600000000000001</v>
      </c>
      <c r="E1588">
        <v>7.2</v>
      </c>
      <c r="F1588">
        <f>IF(martianeum4[[#This Row],[zawartosc '[%']]]&gt;=1,martianeum4[[#This Row],[masa '[kg']]]*martianeum4[[#This Row],[zawartosc '[%']]]*0.01,0)</f>
        <v>1.3392000000000002</v>
      </c>
      <c r="G1588">
        <f>martianeum4[[#This Row],[stan_magazynu '[kg']]]+martianeum4[[#This Row],[ile_kg_materiału_z_ładunku]]</f>
        <v>30.055199999999932</v>
      </c>
      <c r="H1588">
        <f>IF(martianeum4[[#This Row],[stan_po_wydobyciu_z_ładunku]]&gt;=100,100,0)</f>
        <v>0</v>
      </c>
      <c r="I1588">
        <f>martianeum4[[#This Row],[stan_po_wydobyciu_z_ładunku]]-martianeum4[[#This Row],[ile_zabiera_na_orbite]]</f>
        <v>30.055199999999932</v>
      </c>
    </row>
    <row r="1589" spans="1:9" x14ac:dyDescent="0.25">
      <c r="A1589" s="1">
        <v>50228</v>
      </c>
      <c r="B1589">
        <f t="shared" si="24"/>
        <v>30.055199999999932</v>
      </c>
      <c r="C1589" t="s">
        <v>10</v>
      </c>
      <c r="D1589">
        <v>17.100000000000001</v>
      </c>
      <c r="E1589">
        <v>0</v>
      </c>
      <c r="F1589">
        <f>IF(martianeum4[[#This Row],[zawartosc '[%']]]&gt;=1,martianeum4[[#This Row],[masa '[kg']]]*martianeum4[[#This Row],[zawartosc '[%']]]*0.01,0)</f>
        <v>0</v>
      </c>
      <c r="G1589">
        <f>martianeum4[[#This Row],[stan_magazynu '[kg']]]+martianeum4[[#This Row],[ile_kg_materiału_z_ładunku]]</f>
        <v>30.055199999999932</v>
      </c>
      <c r="H1589">
        <f>IF(martianeum4[[#This Row],[stan_po_wydobyciu_z_ładunku]]&gt;=100,100,0)</f>
        <v>0</v>
      </c>
      <c r="I1589">
        <f>martianeum4[[#This Row],[stan_po_wydobyciu_z_ładunku]]-martianeum4[[#This Row],[ile_zabiera_na_orbite]]</f>
        <v>30.055199999999932</v>
      </c>
    </row>
    <row r="1590" spans="1:9" x14ac:dyDescent="0.25">
      <c r="A1590" s="1">
        <v>50229</v>
      </c>
      <c r="B1590">
        <f t="shared" si="24"/>
        <v>30.055199999999932</v>
      </c>
      <c r="C1590" t="s">
        <v>19</v>
      </c>
      <c r="D1590">
        <v>25.1</v>
      </c>
      <c r="E1590">
        <v>24.3</v>
      </c>
      <c r="F1590">
        <f>IF(martianeum4[[#This Row],[zawartosc '[%']]]&gt;=1,martianeum4[[#This Row],[masa '[kg']]]*martianeum4[[#This Row],[zawartosc '[%']]]*0.01,0)</f>
        <v>6.0993000000000004</v>
      </c>
      <c r="G1590">
        <f>martianeum4[[#This Row],[stan_magazynu '[kg']]]+martianeum4[[#This Row],[ile_kg_materiału_z_ładunku]]</f>
        <v>36.154499999999935</v>
      </c>
      <c r="H1590">
        <f>IF(martianeum4[[#This Row],[stan_po_wydobyciu_z_ładunku]]&gt;=100,100,0)</f>
        <v>0</v>
      </c>
      <c r="I1590">
        <f>martianeum4[[#This Row],[stan_po_wydobyciu_z_ładunku]]-martianeum4[[#This Row],[ile_zabiera_na_orbite]]</f>
        <v>36.154499999999935</v>
      </c>
    </row>
    <row r="1591" spans="1:9" x14ac:dyDescent="0.25">
      <c r="A1591" s="1">
        <v>50230</v>
      </c>
      <c r="B1591">
        <f t="shared" si="24"/>
        <v>36.154499999999935</v>
      </c>
      <c r="C1591" t="s">
        <v>11</v>
      </c>
      <c r="D1591">
        <v>10.4</v>
      </c>
      <c r="E1591">
        <v>22.2</v>
      </c>
      <c r="F1591">
        <f>IF(martianeum4[[#This Row],[zawartosc '[%']]]&gt;=1,martianeum4[[#This Row],[masa '[kg']]]*martianeum4[[#This Row],[zawartosc '[%']]]*0.01,0)</f>
        <v>2.3088000000000002</v>
      </c>
      <c r="G1591">
        <f>martianeum4[[#This Row],[stan_magazynu '[kg']]]+martianeum4[[#This Row],[ile_kg_materiału_z_ładunku]]</f>
        <v>38.463299999999933</v>
      </c>
      <c r="H1591">
        <f>IF(martianeum4[[#This Row],[stan_po_wydobyciu_z_ładunku]]&gt;=100,100,0)</f>
        <v>0</v>
      </c>
      <c r="I1591">
        <f>martianeum4[[#This Row],[stan_po_wydobyciu_z_ładunku]]-martianeum4[[#This Row],[ile_zabiera_na_orbite]]</f>
        <v>38.463299999999933</v>
      </c>
    </row>
    <row r="1592" spans="1:9" x14ac:dyDescent="0.25">
      <c r="A1592" s="1">
        <v>50231</v>
      </c>
      <c r="B1592">
        <f t="shared" si="24"/>
        <v>38.463299999999933</v>
      </c>
      <c r="C1592" t="s">
        <v>18</v>
      </c>
      <c r="D1592">
        <v>28.9</v>
      </c>
      <c r="E1592">
        <v>0</v>
      </c>
      <c r="F1592">
        <f>IF(martianeum4[[#This Row],[zawartosc '[%']]]&gt;=1,martianeum4[[#This Row],[masa '[kg']]]*martianeum4[[#This Row],[zawartosc '[%']]]*0.01,0)</f>
        <v>0</v>
      </c>
      <c r="G1592">
        <f>martianeum4[[#This Row],[stan_magazynu '[kg']]]+martianeum4[[#This Row],[ile_kg_materiału_z_ładunku]]</f>
        <v>38.463299999999933</v>
      </c>
      <c r="H1592">
        <f>IF(martianeum4[[#This Row],[stan_po_wydobyciu_z_ładunku]]&gt;=100,100,0)</f>
        <v>0</v>
      </c>
      <c r="I1592">
        <f>martianeum4[[#This Row],[stan_po_wydobyciu_z_ładunku]]-martianeum4[[#This Row],[ile_zabiera_na_orbite]]</f>
        <v>38.463299999999933</v>
      </c>
    </row>
    <row r="1593" spans="1:9" x14ac:dyDescent="0.25">
      <c r="A1593" s="1">
        <v>50232</v>
      </c>
      <c r="B1593">
        <f t="shared" si="24"/>
        <v>38.463299999999933</v>
      </c>
      <c r="C1593" t="s">
        <v>31</v>
      </c>
      <c r="D1593">
        <v>24.1</v>
      </c>
      <c r="E1593">
        <v>0</v>
      </c>
      <c r="F1593">
        <f>IF(martianeum4[[#This Row],[zawartosc '[%']]]&gt;=1,martianeum4[[#This Row],[masa '[kg']]]*martianeum4[[#This Row],[zawartosc '[%']]]*0.01,0)</f>
        <v>0</v>
      </c>
      <c r="G1593">
        <f>martianeum4[[#This Row],[stan_magazynu '[kg']]]+martianeum4[[#This Row],[ile_kg_materiału_z_ładunku]]</f>
        <v>38.463299999999933</v>
      </c>
      <c r="H1593">
        <f>IF(martianeum4[[#This Row],[stan_po_wydobyciu_z_ładunku]]&gt;=100,100,0)</f>
        <v>0</v>
      </c>
      <c r="I1593">
        <f>martianeum4[[#This Row],[stan_po_wydobyciu_z_ładunku]]-martianeum4[[#This Row],[ile_zabiera_na_orbite]]</f>
        <v>38.463299999999933</v>
      </c>
    </row>
    <row r="1594" spans="1:9" x14ac:dyDescent="0.25">
      <c r="A1594" s="1">
        <v>50233</v>
      </c>
      <c r="B1594">
        <f t="shared" si="24"/>
        <v>38.463299999999933</v>
      </c>
      <c r="C1594" t="s">
        <v>19</v>
      </c>
      <c r="D1594">
        <v>23.2</v>
      </c>
      <c r="E1594">
        <v>22.1</v>
      </c>
      <c r="F1594">
        <f>IF(martianeum4[[#This Row],[zawartosc '[%']]]&gt;=1,martianeum4[[#This Row],[masa '[kg']]]*martianeum4[[#This Row],[zawartosc '[%']]]*0.01,0)</f>
        <v>5.1272000000000002</v>
      </c>
      <c r="G1594">
        <f>martianeum4[[#This Row],[stan_magazynu '[kg']]]+martianeum4[[#This Row],[ile_kg_materiału_z_ładunku]]</f>
        <v>43.590499999999935</v>
      </c>
      <c r="H1594">
        <f>IF(martianeum4[[#This Row],[stan_po_wydobyciu_z_ładunku]]&gt;=100,100,0)</f>
        <v>0</v>
      </c>
      <c r="I1594">
        <f>martianeum4[[#This Row],[stan_po_wydobyciu_z_ładunku]]-martianeum4[[#This Row],[ile_zabiera_na_orbite]]</f>
        <v>43.590499999999935</v>
      </c>
    </row>
    <row r="1595" spans="1:9" x14ac:dyDescent="0.25">
      <c r="A1595" s="1">
        <v>50234</v>
      </c>
      <c r="B1595">
        <f t="shared" si="24"/>
        <v>43.590499999999935</v>
      </c>
      <c r="C1595" t="s">
        <v>13</v>
      </c>
      <c r="D1595">
        <v>24.1</v>
      </c>
      <c r="E1595">
        <v>9.3000000000000007</v>
      </c>
      <c r="F1595">
        <f>IF(martianeum4[[#This Row],[zawartosc '[%']]]&gt;=1,martianeum4[[#This Row],[masa '[kg']]]*martianeum4[[#This Row],[zawartosc '[%']]]*0.01,0)</f>
        <v>2.2413000000000003</v>
      </c>
      <c r="G1595">
        <f>martianeum4[[#This Row],[stan_magazynu '[kg']]]+martianeum4[[#This Row],[ile_kg_materiału_z_ładunku]]</f>
        <v>45.831799999999937</v>
      </c>
      <c r="H1595">
        <f>IF(martianeum4[[#This Row],[stan_po_wydobyciu_z_ładunku]]&gt;=100,100,0)</f>
        <v>0</v>
      </c>
      <c r="I1595">
        <f>martianeum4[[#This Row],[stan_po_wydobyciu_z_ładunku]]-martianeum4[[#This Row],[ile_zabiera_na_orbite]]</f>
        <v>45.831799999999937</v>
      </c>
    </row>
    <row r="1596" spans="1:9" x14ac:dyDescent="0.25">
      <c r="A1596" s="1">
        <v>50235</v>
      </c>
      <c r="B1596">
        <f t="shared" si="24"/>
        <v>45.831799999999937</v>
      </c>
      <c r="C1596" t="s">
        <v>10</v>
      </c>
      <c r="D1596">
        <v>14.6</v>
      </c>
      <c r="E1596">
        <v>0</v>
      </c>
      <c r="F1596">
        <f>IF(martianeum4[[#This Row],[zawartosc '[%']]]&gt;=1,martianeum4[[#This Row],[masa '[kg']]]*martianeum4[[#This Row],[zawartosc '[%']]]*0.01,0)</f>
        <v>0</v>
      </c>
      <c r="G1596">
        <f>martianeum4[[#This Row],[stan_magazynu '[kg']]]+martianeum4[[#This Row],[ile_kg_materiału_z_ładunku]]</f>
        <v>45.831799999999937</v>
      </c>
      <c r="H1596">
        <f>IF(martianeum4[[#This Row],[stan_po_wydobyciu_z_ładunku]]&gt;=100,100,0)</f>
        <v>0</v>
      </c>
      <c r="I1596">
        <f>martianeum4[[#This Row],[stan_po_wydobyciu_z_ładunku]]-martianeum4[[#This Row],[ile_zabiera_na_orbite]]</f>
        <v>45.831799999999937</v>
      </c>
    </row>
    <row r="1597" spans="1:9" x14ac:dyDescent="0.25">
      <c r="A1597" s="1">
        <v>50236</v>
      </c>
      <c r="B1597">
        <f t="shared" si="24"/>
        <v>45.831799999999937</v>
      </c>
      <c r="C1597" t="s">
        <v>20</v>
      </c>
      <c r="D1597">
        <v>17.7</v>
      </c>
      <c r="E1597">
        <v>0</v>
      </c>
      <c r="F1597">
        <f>IF(martianeum4[[#This Row],[zawartosc '[%']]]&gt;=1,martianeum4[[#This Row],[masa '[kg']]]*martianeum4[[#This Row],[zawartosc '[%']]]*0.01,0)</f>
        <v>0</v>
      </c>
      <c r="G1597">
        <f>martianeum4[[#This Row],[stan_magazynu '[kg']]]+martianeum4[[#This Row],[ile_kg_materiału_z_ładunku]]</f>
        <v>45.831799999999937</v>
      </c>
      <c r="H1597">
        <f>IF(martianeum4[[#This Row],[stan_po_wydobyciu_z_ładunku]]&gt;=100,100,0)</f>
        <v>0</v>
      </c>
      <c r="I1597">
        <f>martianeum4[[#This Row],[stan_po_wydobyciu_z_ładunku]]-martianeum4[[#This Row],[ile_zabiera_na_orbite]]</f>
        <v>45.831799999999937</v>
      </c>
    </row>
    <row r="1598" spans="1:9" x14ac:dyDescent="0.25">
      <c r="A1598" s="1">
        <v>50237</v>
      </c>
      <c r="B1598">
        <f t="shared" si="24"/>
        <v>45.831799999999937</v>
      </c>
      <c r="C1598" t="s">
        <v>6</v>
      </c>
      <c r="D1598">
        <v>20.100000000000001</v>
      </c>
      <c r="E1598">
        <v>11.5</v>
      </c>
      <c r="F1598">
        <f>IF(martianeum4[[#This Row],[zawartosc '[%']]]&gt;=1,martianeum4[[#This Row],[masa '[kg']]]*martianeum4[[#This Row],[zawartosc '[%']]]*0.01,0)</f>
        <v>2.3115000000000001</v>
      </c>
      <c r="G1598">
        <f>martianeum4[[#This Row],[stan_magazynu '[kg']]]+martianeum4[[#This Row],[ile_kg_materiału_z_ładunku]]</f>
        <v>48.14329999999994</v>
      </c>
      <c r="H1598">
        <f>IF(martianeum4[[#This Row],[stan_po_wydobyciu_z_ładunku]]&gt;=100,100,0)</f>
        <v>0</v>
      </c>
      <c r="I1598">
        <f>martianeum4[[#This Row],[stan_po_wydobyciu_z_ładunku]]-martianeum4[[#This Row],[ile_zabiera_na_orbite]]</f>
        <v>48.14329999999994</v>
      </c>
    </row>
    <row r="1599" spans="1:9" x14ac:dyDescent="0.25">
      <c r="A1599" s="1">
        <v>50238</v>
      </c>
      <c r="B1599">
        <f t="shared" si="24"/>
        <v>48.14329999999994</v>
      </c>
      <c r="C1599" t="s">
        <v>8</v>
      </c>
      <c r="D1599">
        <v>27.5</v>
      </c>
      <c r="E1599">
        <v>0</v>
      </c>
      <c r="F1599">
        <f>IF(martianeum4[[#This Row],[zawartosc '[%']]]&gt;=1,martianeum4[[#This Row],[masa '[kg']]]*martianeum4[[#This Row],[zawartosc '[%']]]*0.01,0)</f>
        <v>0</v>
      </c>
      <c r="G1599">
        <f>martianeum4[[#This Row],[stan_magazynu '[kg']]]+martianeum4[[#This Row],[ile_kg_materiału_z_ładunku]]</f>
        <v>48.14329999999994</v>
      </c>
      <c r="H1599">
        <f>IF(martianeum4[[#This Row],[stan_po_wydobyciu_z_ładunku]]&gt;=100,100,0)</f>
        <v>0</v>
      </c>
      <c r="I1599">
        <f>martianeum4[[#This Row],[stan_po_wydobyciu_z_ładunku]]-martianeum4[[#This Row],[ile_zabiera_na_orbite]]</f>
        <v>48.14329999999994</v>
      </c>
    </row>
    <row r="1600" spans="1:9" x14ac:dyDescent="0.25">
      <c r="A1600" s="1">
        <v>50239</v>
      </c>
      <c r="B1600">
        <f t="shared" si="24"/>
        <v>48.14329999999994</v>
      </c>
      <c r="C1600" t="s">
        <v>7</v>
      </c>
      <c r="D1600">
        <v>10.9</v>
      </c>
      <c r="E1600">
        <v>9</v>
      </c>
      <c r="F1600">
        <f>IF(martianeum4[[#This Row],[zawartosc '[%']]]&gt;=1,martianeum4[[#This Row],[masa '[kg']]]*martianeum4[[#This Row],[zawartosc '[%']]]*0.01,0)</f>
        <v>0.98100000000000009</v>
      </c>
      <c r="G1600">
        <f>martianeum4[[#This Row],[stan_magazynu '[kg']]]+martianeum4[[#This Row],[ile_kg_materiału_z_ładunku]]</f>
        <v>49.124299999999941</v>
      </c>
      <c r="H1600">
        <f>IF(martianeum4[[#This Row],[stan_po_wydobyciu_z_ładunku]]&gt;=100,100,0)</f>
        <v>0</v>
      </c>
      <c r="I1600">
        <f>martianeum4[[#This Row],[stan_po_wydobyciu_z_ładunku]]-martianeum4[[#This Row],[ile_zabiera_na_orbite]]</f>
        <v>49.124299999999941</v>
      </c>
    </row>
    <row r="1601" spans="1:9" x14ac:dyDescent="0.25">
      <c r="A1601" s="1">
        <v>50240</v>
      </c>
      <c r="B1601">
        <f t="shared" si="24"/>
        <v>49.124299999999941</v>
      </c>
      <c r="C1601" t="s">
        <v>24</v>
      </c>
      <c r="D1601">
        <v>27.6</v>
      </c>
      <c r="E1601">
        <v>3.2</v>
      </c>
      <c r="F1601">
        <f>IF(martianeum4[[#This Row],[zawartosc '[%']]]&gt;=1,martianeum4[[#This Row],[masa '[kg']]]*martianeum4[[#This Row],[zawartosc '[%']]]*0.01,0)</f>
        <v>0.8832000000000001</v>
      </c>
      <c r="G1601">
        <f>martianeum4[[#This Row],[stan_magazynu '[kg']]]+martianeum4[[#This Row],[ile_kg_materiału_z_ładunku]]</f>
        <v>50.007499999999943</v>
      </c>
      <c r="H1601">
        <f>IF(martianeum4[[#This Row],[stan_po_wydobyciu_z_ładunku]]&gt;=100,100,0)</f>
        <v>0</v>
      </c>
      <c r="I1601">
        <f>martianeum4[[#This Row],[stan_po_wydobyciu_z_ładunku]]-martianeum4[[#This Row],[ile_zabiera_na_orbite]]</f>
        <v>50.007499999999943</v>
      </c>
    </row>
    <row r="1602" spans="1:9" x14ac:dyDescent="0.25">
      <c r="A1602" s="1">
        <v>50241</v>
      </c>
      <c r="B1602">
        <f t="shared" si="24"/>
        <v>50.007499999999943</v>
      </c>
      <c r="C1602" t="s">
        <v>19</v>
      </c>
      <c r="D1602">
        <v>24.5</v>
      </c>
      <c r="E1602">
        <v>15.3</v>
      </c>
      <c r="F1602">
        <f>IF(martianeum4[[#This Row],[zawartosc '[%']]]&gt;=1,martianeum4[[#This Row],[masa '[kg']]]*martianeum4[[#This Row],[zawartosc '[%']]]*0.01,0)</f>
        <v>3.7485000000000004</v>
      </c>
      <c r="G1602">
        <f>martianeum4[[#This Row],[stan_magazynu '[kg']]]+martianeum4[[#This Row],[ile_kg_materiału_z_ładunku]]</f>
        <v>53.755999999999943</v>
      </c>
      <c r="H1602">
        <f>IF(martianeum4[[#This Row],[stan_po_wydobyciu_z_ładunku]]&gt;=100,100,0)</f>
        <v>0</v>
      </c>
      <c r="I1602">
        <f>martianeum4[[#This Row],[stan_po_wydobyciu_z_ładunku]]-martianeum4[[#This Row],[ile_zabiera_na_orbite]]</f>
        <v>53.755999999999943</v>
      </c>
    </row>
    <row r="1603" spans="1:9" x14ac:dyDescent="0.25">
      <c r="A1603" s="1">
        <v>50242</v>
      </c>
      <c r="B1603">
        <f t="shared" si="24"/>
        <v>53.755999999999943</v>
      </c>
      <c r="C1603" t="s">
        <v>17</v>
      </c>
      <c r="D1603">
        <v>10.8</v>
      </c>
      <c r="E1603">
        <v>0</v>
      </c>
      <c r="F1603">
        <f>IF(martianeum4[[#This Row],[zawartosc '[%']]]&gt;=1,martianeum4[[#This Row],[masa '[kg']]]*martianeum4[[#This Row],[zawartosc '[%']]]*0.01,0)</f>
        <v>0</v>
      </c>
      <c r="G1603">
        <f>martianeum4[[#This Row],[stan_magazynu '[kg']]]+martianeum4[[#This Row],[ile_kg_materiału_z_ładunku]]</f>
        <v>53.755999999999943</v>
      </c>
      <c r="H1603">
        <f>IF(martianeum4[[#This Row],[stan_po_wydobyciu_z_ładunku]]&gt;=100,100,0)</f>
        <v>0</v>
      </c>
      <c r="I1603">
        <f>martianeum4[[#This Row],[stan_po_wydobyciu_z_ładunku]]-martianeum4[[#This Row],[ile_zabiera_na_orbite]]</f>
        <v>53.755999999999943</v>
      </c>
    </row>
    <row r="1604" spans="1:9" x14ac:dyDescent="0.25">
      <c r="A1604" s="1">
        <v>50243</v>
      </c>
      <c r="B1604">
        <f t="shared" ref="B1604:B1667" si="25">I1603</f>
        <v>53.755999999999943</v>
      </c>
      <c r="C1604" t="s">
        <v>19</v>
      </c>
      <c r="D1604">
        <v>28.7</v>
      </c>
      <c r="E1604">
        <v>27.2</v>
      </c>
      <c r="F1604">
        <f>IF(martianeum4[[#This Row],[zawartosc '[%']]]&gt;=1,martianeum4[[#This Row],[masa '[kg']]]*martianeum4[[#This Row],[zawartosc '[%']]]*0.01,0)</f>
        <v>7.8064</v>
      </c>
      <c r="G1604">
        <f>martianeum4[[#This Row],[stan_magazynu '[kg']]]+martianeum4[[#This Row],[ile_kg_materiału_z_ładunku]]</f>
        <v>61.56239999999994</v>
      </c>
      <c r="H1604">
        <f>IF(martianeum4[[#This Row],[stan_po_wydobyciu_z_ładunku]]&gt;=100,100,0)</f>
        <v>0</v>
      </c>
      <c r="I1604">
        <f>martianeum4[[#This Row],[stan_po_wydobyciu_z_ładunku]]-martianeum4[[#This Row],[ile_zabiera_na_orbite]]</f>
        <v>61.56239999999994</v>
      </c>
    </row>
    <row r="1605" spans="1:9" x14ac:dyDescent="0.25">
      <c r="A1605" s="1">
        <v>50244</v>
      </c>
      <c r="B1605">
        <f t="shared" si="25"/>
        <v>61.56239999999994</v>
      </c>
      <c r="C1605" t="s">
        <v>9</v>
      </c>
      <c r="D1605">
        <v>21.5</v>
      </c>
      <c r="E1605">
        <v>0.6</v>
      </c>
      <c r="F1605">
        <f>IF(martianeum4[[#This Row],[zawartosc '[%']]]&gt;=1,martianeum4[[#This Row],[masa '[kg']]]*martianeum4[[#This Row],[zawartosc '[%']]]*0.01,0)</f>
        <v>0</v>
      </c>
      <c r="G1605">
        <f>martianeum4[[#This Row],[stan_magazynu '[kg']]]+martianeum4[[#This Row],[ile_kg_materiału_z_ładunku]]</f>
        <v>61.56239999999994</v>
      </c>
      <c r="H1605">
        <f>IF(martianeum4[[#This Row],[stan_po_wydobyciu_z_ładunku]]&gt;=100,100,0)</f>
        <v>0</v>
      </c>
      <c r="I1605">
        <f>martianeum4[[#This Row],[stan_po_wydobyciu_z_ładunku]]-martianeum4[[#This Row],[ile_zabiera_na_orbite]]</f>
        <v>61.56239999999994</v>
      </c>
    </row>
    <row r="1606" spans="1:9" x14ac:dyDescent="0.25">
      <c r="A1606" s="1">
        <v>50245</v>
      </c>
      <c r="B1606">
        <f t="shared" si="25"/>
        <v>61.56239999999994</v>
      </c>
      <c r="C1606" t="s">
        <v>24</v>
      </c>
      <c r="D1606">
        <v>20.100000000000001</v>
      </c>
      <c r="E1606">
        <v>0.8</v>
      </c>
      <c r="F1606">
        <f>IF(martianeum4[[#This Row],[zawartosc '[%']]]&gt;=1,martianeum4[[#This Row],[masa '[kg']]]*martianeum4[[#This Row],[zawartosc '[%']]]*0.01,0)</f>
        <v>0</v>
      </c>
      <c r="G1606">
        <f>martianeum4[[#This Row],[stan_magazynu '[kg']]]+martianeum4[[#This Row],[ile_kg_materiału_z_ładunku]]</f>
        <v>61.56239999999994</v>
      </c>
      <c r="H1606">
        <f>IF(martianeum4[[#This Row],[stan_po_wydobyciu_z_ładunku]]&gt;=100,100,0)</f>
        <v>0</v>
      </c>
      <c r="I1606">
        <f>martianeum4[[#This Row],[stan_po_wydobyciu_z_ładunku]]-martianeum4[[#This Row],[ile_zabiera_na_orbite]]</f>
        <v>61.56239999999994</v>
      </c>
    </row>
    <row r="1607" spans="1:9" x14ac:dyDescent="0.25">
      <c r="A1607" s="1">
        <v>50246</v>
      </c>
      <c r="B1607">
        <f t="shared" si="25"/>
        <v>61.56239999999994</v>
      </c>
      <c r="C1607" t="s">
        <v>19</v>
      </c>
      <c r="D1607">
        <v>21.3</v>
      </c>
      <c r="E1607">
        <v>14.6</v>
      </c>
      <c r="F1607">
        <f>IF(martianeum4[[#This Row],[zawartosc '[%']]]&gt;=1,martianeum4[[#This Row],[masa '[kg']]]*martianeum4[[#This Row],[zawartosc '[%']]]*0.01,0)</f>
        <v>3.1098000000000003</v>
      </c>
      <c r="G1607">
        <f>martianeum4[[#This Row],[stan_magazynu '[kg']]]+martianeum4[[#This Row],[ile_kg_materiału_z_ładunku]]</f>
        <v>64.672199999999947</v>
      </c>
      <c r="H1607">
        <f>IF(martianeum4[[#This Row],[stan_po_wydobyciu_z_ładunku]]&gt;=100,100,0)</f>
        <v>0</v>
      </c>
      <c r="I1607">
        <f>martianeum4[[#This Row],[stan_po_wydobyciu_z_ładunku]]-martianeum4[[#This Row],[ile_zabiera_na_orbite]]</f>
        <v>64.672199999999947</v>
      </c>
    </row>
    <row r="1608" spans="1:9" x14ac:dyDescent="0.25">
      <c r="A1608" s="1">
        <v>50247</v>
      </c>
      <c r="B1608">
        <f t="shared" si="25"/>
        <v>64.672199999999947</v>
      </c>
      <c r="C1608" t="s">
        <v>27</v>
      </c>
      <c r="D1608">
        <v>20.2</v>
      </c>
      <c r="E1608">
        <v>6.9</v>
      </c>
      <c r="F1608">
        <f>IF(martianeum4[[#This Row],[zawartosc '[%']]]&gt;=1,martianeum4[[#This Row],[masa '[kg']]]*martianeum4[[#This Row],[zawartosc '[%']]]*0.01,0)</f>
        <v>1.3937999999999999</v>
      </c>
      <c r="G1608">
        <f>martianeum4[[#This Row],[stan_magazynu '[kg']]]+martianeum4[[#This Row],[ile_kg_materiału_z_ładunku]]</f>
        <v>66.065999999999946</v>
      </c>
      <c r="H1608">
        <f>IF(martianeum4[[#This Row],[stan_po_wydobyciu_z_ładunku]]&gt;=100,100,0)</f>
        <v>0</v>
      </c>
      <c r="I1608">
        <f>martianeum4[[#This Row],[stan_po_wydobyciu_z_ładunku]]-martianeum4[[#This Row],[ile_zabiera_na_orbite]]</f>
        <v>66.065999999999946</v>
      </c>
    </row>
    <row r="1609" spans="1:9" x14ac:dyDescent="0.25">
      <c r="A1609" s="1">
        <v>50248</v>
      </c>
      <c r="B1609">
        <f t="shared" si="25"/>
        <v>66.065999999999946</v>
      </c>
      <c r="C1609" t="s">
        <v>13</v>
      </c>
      <c r="D1609">
        <v>16.8</v>
      </c>
      <c r="E1609">
        <v>7.6</v>
      </c>
      <c r="F1609">
        <f>IF(martianeum4[[#This Row],[zawartosc '[%']]]&gt;=1,martianeum4[[#This Row],[masa '[kg']]]*martianeum4[[#This Row],[zawartosc '[%']]]*0.01,0)</f>
        <v>1.2767999999999999</v>
      </c>
      <c r="G1609">
        <f>martianeum4[[#This Row],[stan_magazynu '[kg']]]+martianeum4[[#This Row],[ile_kg_materiału_z_ładunku]]</f>
        <v>67.34279999999994</v>
      </c>
      <c r="H1609">
        <f>IF(martianeum4[[#This Row],[stan_po_wydobyciu_z_ładunku]]&gt;=100,100,0)</f>
        <v>0</v>
      </c>
      <c r="I1609">
        <f>martianeum4[[#This Row],[stan_po_wydobyciu_z_ładunku]]-martianeum4[[#This Row],[ile_zabiera_na_orbite]]</f>
        <v>67.34279999999994</v>
      </c>
    </row>
    <row r="1610" spans="1:9" x14ac:dyDescent="0.25">
      <c r="A1610" s="1">
        <v>50249</v>
      </c>
      <c r="B1610">
        <f t="shared" si="25"/>
        <v>67.34279999999994</v>
      </c>
      <c r="C1610" t="s">
        <v>6</v>
      </c>
      <c r="D1610">
        <v>26.5</v>
      </c>
      <c r="E1610">
        <v>2.5</v>
      </c>
      <c r="F1610">
        <f>IF(martianeum4[[#This Row],[zawartosc '[%']]]&gt;=1,martianeum4[[#This Row],[masa '[kg']]]*martianeum4[[#This Row],[zawartosc '[%']]]*0.01,0)</f>
        <v>0.66249999999999998</v>
      </c>
      <c r="G1610">
        <f>martianeum4[[#This Row],[stan_magazynu '[kg']]]+martianeum4[[#This Row],[ile_kg_materiału_z_ładunku]]</f>
        <v>68.005299999999934</v>
      </c>
      <c r="H1610">
        <f>IF(martianeum4[[#This Row],[stan_po_wydobyciu_z_ładunku]]&gt;=100,100,0)</f>
        <v>0</v>
      </c>
      <c r="I1610">
        <f>martianeum4[[#This Row],[stan_po_wydobyciu_z_ładunku]]-martianeum4[[#This Row],[ile_zabiera_na_orbite]]</f>
        <v>68.005299999999934</v>
      </c>
    </row>
    <row r="1611" spans="1:9" x14ac:dyDescent="0.25">
      <c r="A1611" s="1">
        <v>50250</v>
      </c>
      <c r="B1611">
        <f t="shared" si="25"/>
        <v>68.005299999999934</v>
      </c>
      <c r="C1611" t="s">
        <v>7</v>
      </c>
      <c r="D1611">
        <v>18.899999999999999</v>
      </c>
      <c r="E1611">
        <v>0</v>
      </c>
      <c r="F1611">
        <f>IF(martianeum4[[#This Row],[zawartosc '[%']]]&gt;=1,martianeum4[[#This Row],[masa '[kg']]]*martianeum4[[#This Row],[zawartosc '[%']]]*0.01,0)</f>
        <v>0</v>
      </c>
      <c r="G1611">
        <f>martianeum4[[#This Row],[stan_magazynu '[kg']]]+martianeum4[[#This Row],[ile_kg_materiału_z_ładunku]]</f>
        <v>68.005299999999934</v>
      </c>
      <c r="H1611">
        <f>IF(martianeum4[[#This Row],[stan_po_wydobyciu_z_ładunku]]&gt;=100,100,0)</f>
        <v>0</v>
      </c>
      <c r="I1611">
        <f>martianeum4[[#This Row],[stan_po_wydobyciu_z_ładunku]]-martianeum4[[#This Row],[ile_zabiera_na_orbite]]</f>
        <v>68.005299999999934</v>
      </c>
    </row>
    <row r="1612" spans="1:9" x14ac:dyDescent="0.25">
      <c r="A1612" s="1">
        <v>50251</v>
      </c>
      <c r="B1612">
        <f t="shared" si="25"/>
        <v>68.005299999999934</v>
      </c>
      <c r="C1612" t="s">
        <v>20</v>
      </c>
      <c r="D1612">
        <v>22.9</v>
      </c>
      <c r="E1612">
        <v>1.2</v>
      </c>
      <c r="F1612">
        <f>IF(martianeum4[[#This Row],[zawartosc '[%']]]&gt;=1,martianeum4[[#This Row],[masa '[kg']]]*martianeum4[[#This Row],[zawartosc '[%']]]*0.01,0)</f>
        <v>0.27479999999999999</v>
      </c>
      <c r="G1612">
        <f>martianeum4[[#This Row],[stan_magazynu '[kg']]]+martianeum4[[#This Row],[ile_kg_materiału_z_ładunku]]</f>
        <v>68.280099999999933</v>
      </c>
      <c r="H1612">
        <f>IF(martianeum4[[#This Row],[stan_po_wydobyciu_z_ładunku]]&gt;=100,100,0)</f>
        <v>0</v>
      </c>
      <c r="I1612">
        <f>martianeum4[[#This Row],[stan_po_wydobyciu_z_ładunku]]-martianeum4[[#This Row],[ile_zabiera_na_orbite]]</f>
        <v>68.280099999999933</v>
      </c>
    </row>
    <row r="1613" spans="1:9" x14ac:dyDescent="0.25">
      <c r="A1613" s="1">
        <v>50252</v>
      </c>
      <c r="B1613">
        <f t="shared" si="25"/>
        <v>68.280099999999933</v>
      </c>
      <c r="C1613" t="s">
        <v>19</v>
      </c>
      <c r="D1613">
        <v>11.3</v>
      </c>
      <c r="E1613">
        <v>32.700000000000003</v>
      </c>
      <c r="F1613">
        <f>IF(martianeum4[[#This Row],[zawartosc '[%']]]&gt;=1,martianeum4[[#This Row],[masa '[kg']]]*martianeum4[[#This Row],[zawartosc '[%']]]*0.01,0)</f>
        <v>3.6951000000000005</v>
      </c>
      <c r="G1613">
        <f>martianeum4[[#This Row],[stan_magazynu '[kg']]]+martianeum4[[#This Row],[ile_kg_materiału_z_ładunku]]</f>
        <v>71.97519999999993</v>
      </c>
      <c r="H1613">
        <f>IF(martianeum4[[#This Row],[stan_po_wydobyciu_z_ładunku]]&gt;=100,100,0)</f>
        <v>0</v>
      </c>
      <c r="I1613">
        <f>martianeum4[[#This Row],[stan_po_wydobyciu_z_ładunku]]-martianeum4[[#This Row],[ile_zabiera_na_orbite]]</f>
        <v>71.97519999999993</v>
      </c>
    </row>
    <row r="1614" spans="1:9" x14ac:dyDescent="0.25">
      <c r="A1614" s="1">
        <v>50253</v>
      </c>
      <c r="B1614">
        <f t="shared" si="25"/>
        <v>71.97519999999993</v>
      </c>
      <c r="C1614" t="s">
        <v>13</v>
      </c>
      <c r="D1614">
        <v>13</v>
      </c>
      <c r="E1614">
        <v>1.7</v>
      </c>
      <c r="F1614">
        <f>IF(martianeum4[[#This Row],[zawartosc '[%']]]&gt;=1,martianeum4[[#This Row],[masa '[kg']]]*martianeum4[[#This Row],[zawartosc '[%']]]*0.01,0)</f>
        <v>0.22099999999999997</v>
      </c>
      <c r="G1614">
        <f>martianeum4[[#This Row],[stan_magazynu '[kg']]]+martianeum4[[#This Row],[ile_kg_materiału_z_ładunku]]</f>
        <v>72.196199999999934</v>
      </c>
      <c r="H1614">
        <f>IF(martianeum4[[#This Row],[stan_po_wydobyciu_z_ładunku]]&gt;=100,100,0)</f>
        <v>0</v>
      </c>
      <c r="I1614">
        <f>martianeum4[[#This Row],[stan_po_wydobyciu_z_ładunku]]-martianeum4[[#This Row],[ile_zabiera_na_orbite]]</f>
        <v>72.196199999999934</v>
      </c>
    </row>
    <row r="1615" spans="1:9" x14ac:dyDescent="0.25">
      <c r="A1615" s="1">
        <v>50254</v>
      </c>
      <c r="B1615">
        <f t="shared" si="25"/>
        <v>72.196199999999934</v>
      </c>
      <c r="C1615" t="s">
        <v>8</v>
      </c>
      <c r="D1615">
        <v>18.3</v>
      </c>
      <c r="E1615">
        <v>2.5</v>
      </c>
      <c r="F1615">
        <f>IF(martianeum4[[#This Row],[zawartosc '[%']]]&gt;=1,martianeum4[[#This Row],[masa '[kg']]]*martianeum4[[#This Row],[zawartosc '[%']]]*0.01,0)</f>
        <v>0.45750000000000002</v>
      </c>
      <c r="G1615">
        <f>martianeum4[[#This Row],[stan_magazynu '[kg']]]+martianeum4[[#This Row],[ile_kg_materiału_z_ładunku]]</f>
        <v>72.65369999999993</v>
      </c>
      <c r="H1615">
        <f>IF(martianeum4[[#This Row],[stan_po_wydobyciu_z_ładunku]]&gt;=100,100,0)</f>
        <v>0</v>
      </c>
      <c r="I1615">
        <f>martianeum4[[#This Row],[stan_po_wydobyciu_z_ładunku]]-martianeum4[[#This Row],[ile_zabiera_na_orbite]]</f>
        <v>72.65369999999993</v>
      </c>
    </row>
    <row r="1616" spans="1:9" x14ac:dyDescent="0.25">
      <c r="A1616" s="1">
        <v>50255</v>
      </c>
      <c r="B1616">
        <f t="shared" si="25"/>
        <v>72.65369999999993</v>
      </c>
      <c r="C1616" t="s">
        <v>7</v>
      </c>
      <c r="D1616">
        <v>10.199999999999999</v>
      </c>
      <c r="E1616">
        <v>14.3</v>
      </c>
      <c r="F1616">
        <f>IF(martianeum4[[#This Row],[zawartosc '[%']]]&gt;=1,martianeum4[[#This Row],[masa '[kg']]]*martianeum4[[#This Row],[zawartosc '[%']]]*0.01,0)</f>
        <v>1.4585999999999999</v>
      </c>
      <c r="G1616">
        <f>martianeum4[[#This Row],[stan_magazynu '[kg']]]+martianeum4[[#This Row],[ile_kg_materiału_z_ładunku]]</f>
        <v>74.112299999999934</v>
      </c>
      <c r="H1616">
        <f>IF(martianeum4[[#This Row],[stan_po_wydobyciu_z_ładunku]]&gt;=100,100,0)</f>
        <v>0</v>
      </c>
      <c r="I1616">
        <f>martianeum4[[#This Row],[stan_po_wydobyciu_z_ładunku]]-martianeum4[[#This Row],[ile_zabiera_na_orbite]]</f>
        <v>74.112299999999934</v>
      </c>
    </row>
    <row r="1617" spans="1:9" x14ac:dyDescent="0.25">
      <c r="A1617" s="1">
        <v>50256</v>
      </c>
      <c r="B1617">
        <f t="shared" si="25"/>
        <v>74.112299999999934</v>
      </c>
      <c r="C1617" t="s">
        <v>11</v>
      </c>
      <c r="D1617">
        <v>14.5</v>
      </c>
      <c r="E1617">
        <v>10.5</v>
      </c>
      <c r="F1617">
        <f>IF(martianeum4[[#This Row],[zawartosc '[%']]]&gt;=1,martianeum4[[#This Row],[masa '[kg']]]*martianeum4[[#This Row],[zawartosc '[%']]]*0.01,0)</f>
        <v>1.5225</v>
      </c>
      <c r="G1617">
        <f>martianeum4[[#This Row],[stan_magazynu '[kg']]]+martianeum4[[#This Row],[ile_kg_materiału_z_ładunku]]</f>
        <v>75.634799999999927</v>
      </c>
      <c r="H1617">
        <f>IF(martianeum4[[#This Row],[stan_po_wydobyciu_z_ładunku]]&gt;=100,100,0)</f>
        <v>0</v>
      </c>
      <c r="I1617">
        <f>martianeum4[[#This Row],[stan_po_wydobyciu_z_ładunku]]-martianeum4[[#This Row],[ile_zabiera_na_orbite]]</f>
        <v>75.634799999999927</v>
      </c>
    </row>
    <row r="1618" spans="1:9" x14ac:dyDescent="0.25">
      <c r="A1618" s="1">
        <v>50257</v>
      </c>
      <c r="B1618">
        <f t="shared" si="25"/>
        <v>75.634799999999927</v>
      </c>
      <c r="C1618" t="s">
        <v>14</v>
      </c>
      <c r="D1618">
        <v>12.3</v>
      </c>
      <c r="E1618">
        <v>7.4</v>
      </c>
      <c r="F1618">
        <f>IF(martianeum4[[#This Row],[zawartosc '[%']]]&gt;=1,martianeum4[[#This Row],[masa '[kg']]]*martianeum4[[#This Row],[zawartosc '[%']]]*0.01,0)</f>
        <v>0.91020000000000012</v>
      </c>
      <c r="G1618">
        <f>martianeum4[[#This Row],[stan_magazynu '[kg']]]+martianeum4[[#This Row],[ile_kg_materiału_z_ładunku]]</f>
        <v>76.544999999999931</v>
      </c>
      <c r="H1618">
        <f>IF(martianeum4[[#This Row],[stan_po_wydobyciu_z_ładunku]]&gt;=100,100,0)</f>
        <v>0</v>
      </c>
      <c r="I1618">
        <f>martianeum4[[#This Row],[stan_po_wydobyciu_z_ładunku]]-martianeum4[[#This Row],[ile_zabiera_na_orbite]]</f>
        <v>76.544999999999931</v>
      </c>
    </row>
    <row r="1619" spans="1:9" x14ac:dyDescent="0.25">
      <c r="A1619" s="1">
        <v>50258</v>
      </c>
      <c r="B1619">
        <f t="shared" si="25"/>
        <v>76.544999999999931</v>
      </c>
      <c r="C1619" t="s">
        <v>13</v>
      </c>
      <c r="D1619">
        <v>17</v>
      </c>
      <c r="E1619">
        <v>16.899999999999999</v>
      </c>
      <c r="F1619">
        <f>IF(martianeum4[[#This Row],[zawartosc '[%']]]&gt;=1,martianeum4[[#This Row],[masa '[kg']]]*martianeum4[[#This Row],[zawartosc '[%']]]*0.01,0)</f>
        <v>2.8729999999999998</v>
      </c>
      <c r="G1619">
        <f>martianeum4[[#This Row],[stan_magazynu '[kg']]]+martianeum4[[#This Row],[ile_kg_materiału_z_ładunku]]</f>
        <v>79.417999999999935</v>
      </c>
      <c r="H1619">
        <f>IF(martianeum4[[#This Row],[stan_po_wydobyciu_z_ładunku]]&gt;=100,100,0)</f>
        <v>0</v>
      </c>
      <c r="I1619">
        <f>martianeum4[[#This Row],[stan_po_wydobyciu_z_ładunku]]-martianeum4[[#This Row],[ile_zabiera_na_orbite]]</f>
        <v>79.417999999999935</v>
      </c>
    </row>
    <row r="1620" spans="1:9" x14ac:dyDescent="0.25">
      <c r="A1620" s="1">
        <v>50259</v>
      </c>
      <c r="B1620">
        <f t="shared" si="25"/>
        <v>79.417999999999935</v>
      </c>
      <c r="C1620" t="s">
        <v>5</v>
      </c>
      <c r="D1620">
        <v>17.5</v>
      </c>
      <c r="E1620">
        <v>0</v>
      </c>
      <c r="F1620">
        <f>IF(martianeum4[[#This Row],[zawartosc '[%']]]&gt;=1,martianeum4[[#This Row],[masa '[kg']]]*martianeum4[[#This Row],[zawartosc '[%']]]*0.01,0)</f>
        <v>0</v>
      </c>
      <c r="G1620">
        <f>martianeum4[[#This Row],[stan_magazynu '[kg']]]+martianeum4[[#This Row],[ile_kg_materiału_z_ładunku]]</f>
        <v>79.417999999999935</v>
      </c>
      <c r="H1620">
        <f>IF(martianeum4[[#This Row],[stan_po_wydobyciu_z_ładunku]]&gt;=100,100,0)</f>
        <v>0</v>
      </c>
      <c r="I1620">
        <f>martianeum4[[#This Row],[stan_po_wydobyciu_z_ładunku]]-martianeum4[[#This Row],[ile_zabiera_na_orbite]]</f>
        <v>79.417999999999935</v>
      </c>
    </row>
    <row r="1621" spans="1:9" x14ac:dyDescent="0.25">
      <c r="A1621" s="1">
        <v>50260</v>
      </c>
      <c r="B1621">
        <f t="shared" si="25"/>
        <v>79.417999999999935</v>
      </c>
      <c r="C1621" t="s">
        <v>4</v>
      </c>
      <c r="D1621">
        <v>28.4</v>
      </c>
      <c r="E1621">
        <v>0</v>
      </c>
      <c r="F1621">
        <f>IF(martianeum4[[#This Row],[zawartosc '[%']]]&gt;=1,martianeum4[[#This Row],[masa '[kg']]]*martianeum4[[#This Row],[zawartosc '[%']]]*0.01,0)</f>
        <v>0</v>
      </c>
      <c r="G1621">
        <f>martianeum4[[#This Row],[stan_magazynu '[kg']]]+martianeum4[[#This Row],[ile_kg_materiału_z_ładunku]]</f>
        <v>79.417999999999935</v>
      </c>
      <c r="H1621">
        <f>IF(martianeum4[[#This Row],[stan_po_wydobyciu_z_ładunku]]&gt;=100,100,0)</f>
        <v>0</v>
      </c>
      <c r="I1621">
        <f>martianeum4[[#This Row],[stan_po_wydobyciu_z_ładunku]]-martianeum4[[#This Row],[ile_zabiera_na_orbite]]</f>
        <v>79.417999999999935</v>
      </c>
    </row>
    <row r="1622" spans="1:9" x14ac:dyDescent="0.25">
      <c r="A1622" s="1">
        <v>50261</v>
      </c>
      <c r="B1622">
        <f t="shared" si="25"/>
        <v>79.417999999999935</v>
      </c>
      <c r="C1622" t="s">
        <v>19</v>
      </c>
      <c r="D1622">
        <v>13.1</v>
      </c>
      <c r="E1622">
        <v>36.6</v>
      </c>
      <c r="F1622">
        <f>IF(martianeum4[[#This Row],[zawartosc '[%']]]&gt;=1,martianeum4[[#This Row],[masa '[kg']]]*martianeum4[[#This Row],[zawartosc '[%']]]*0.01,0)</f>
        <v>4.7946</v>
      </c>
      <c r="G1622">
        <f>martianeum4[[#This Row],[stan_magazynu '[kg']]]+martianeum4[[#This Row],[ile_kg_materiału_z_ładunku]]</f>
        <v>84.212599999999938</v>
      </c>
      <c r="H1622">
        <f>IF(martianeum4[[#This Row],[stan_po_wydobyciu_z_ładunku]]&gt;=100,100,0)</f>
        <v>0</v>
      </c>
      <c r="I1622">
        <f>martianeum4[[#This Row],[stan_po_wydobyciu_z_ładunku]]-martianeum4[[#This Row],[ile_zabiera_na_orbite]]</f>
        <v>84.212599999999938</v>
      </c>
    </row>
    <row r="1623" spans="1:9" x14ac:dyDescent="0.25">
      <c r="A1623" s="1">
        <v>50262</v>
      </c>
      <c r="B1623">
        <f t="shared" si="25"/>
        <v>84.212599999999938</v>
      </c>
      <c r="C1623" t="s">
        <v>7</v>
      </c>
      <c r="D1623">
        <v>16.600000000000001</v>
      </c>
      <c r="E1623">
        <v>6.6</v>
      </c>
      <c r="F1623">
        <f>IF(martianeum4[[#This Row],[zawartosc '[%']]]&gt;=1,martianeum4[[#This Row],[masa '[kg']]]*martianeum4[[#This Row],[zawartosc '[%']]]*0.01,0)</f>
        <v>1.0956000000000001</v>
      </c>
      <c r="G1623">
        <f>martianeum4[[#This Row],[stan_magazynu '[kg']]]+martianeum4[[#This Row],[ile_kg_materiału_z_ładunku]]</f>
        <v>85.308199999999943</v>
      </c>
      <c r="H1623">
        <f>IF(martianeum4[[#This Row],[stan_po_wydobyciu_z_ładunku]]&gt;=100,100,0)</f>
        <v>0</v>
      </c>
      <c r="I1623">
        <f>martianeum4[[#This Row],[stan_po_wydobyciu_z_ładunku]]-martianeum4[[#This Row],[ile_zabiera_na_orbite]]</f>
        <v>85.308199999999943</v>
      </c>
    </row>
    <row r="1624" spans="1:9" x14ac:dyDescent="0.25">
      <c r="A1624" s="1">
        <v>50263</v>
      </c>
      <c r="B1624">
        <f t="shared" si="25"/>
        <v>85.308199999999943</v>
      </c>
      <c r="C1624" t="s">
        <v>19</v>
      </c>
      <c r="D1624">
        <v>20.2</v>
      </c>
      <c r="E1624">
        <v>0</v>
      </c>
      <c r="F1624">
        <f>IF(martianeum4[[#This Row],[zawartosc '[%']]]&gt;=1,martianeum4[[#This Row],[masa '[kg']]]*martianeum4[[#This Row],[zawartosc '[%']]]*0.01,0)</f>
        <v>0</v>
      </c>
      <c r="G1624">
        <f>martianeum4[[#This Row],[stan_magazynu '[kg']]]+martianeum4[[#This Row],[ile_kg_materiału_z_ładunku]]</f>
        <v>85.308199999999943</v>
      </c>
      <c r="H1624">
        <f>IF(martianeum4[[#This Row],[stan_po_wydobyciu_z_ładunku]]&gt;=100,100,0)</f>
        <v>0</v>
      </c>
      <c r="I1624">
        <f>martianeum4[[#This Row],[stan_po_wydobyciu_z_ładunku]]-martianeum4[[#This Row],[ile_zabiera_na_orbite]]</f>
        <v>85.308199999999943</v>
      </c>
    </row>
    <row r="1625" spans="1:9" x14ac:dyDescent="0.25">
      <c r="A1625" s="1">
        <v>50264</v>
      </c>
      <c r="B1625">
        <f t="shared" si="25"/>
        <v>85.308199999999943</v>
      </c>
      <c r="C1625" t="s">
        <v>7</v>
      </c>
      <c r="D1625">
        <v>26.4</v>
      </c>
      <c r="E1625">
        <v>11.9</v>
      </c>
      <c r="F1625">
        <f>IF(martianeum4[[#This Row],[zawartosc '[%']]]&gt;=1,martianeum4[[#This Row],[masa '[kg']]]*martianeum4[[#This Row],[zawartosc '[%']]]*0.01,0)</f>
        <v>3.1415999999999999</v>
      </c>
      <c r="G1625">
        <f>martianeum4[[#This Row],[stan_magazynu '[kg']]]+martianeum4[[#This Row],[ile_kg_materiału_z_ładunku]]</f>
        <v>88.449799999999939</v>
      </c>
      <c r="H1625">
        <f>IF(martianeum4[[#This Row],[stan_po_wydobyciu_z_ładunku]]&gt;=100,100,0)</f>
        <v>0</v>
      </c>
      <c r="I1625">
        <f>martianeum4[[#This Row],[stan_po_wydobyciu_z_ładunku]]-martianeum4[[#This Row],[ile_zabiera_na_orbite]]</f>
        <v>88.449799999999939</v>
      </c>
    </row>
    <row r="1626" spans="1:9" x14ac:dyDescent="0.25">
      <c r="A1626" s="1">
        <v>50265</v>
      </c>
      <c r="B1626">
        <f t="shared" si="25"/>
        <v>88.449799999999939</v>
      </c>
      <c r="C1626" t="s">
        <v>10</v>
      </c>
      <c r="D1626">
        <v>11.8</v>
      </c>
      <c r="E1626">
        <v>0</v>
      </c>
      <c r="F1626">
        <f>IF(martianeum4[[#This Row],[zawartosc '[%']]]&gt;=1,martianeum4[[#This Row],[masa '[kg']]]*martianeum4[[#This Row],[zawartosc '[%']]]*0.01,0)</f>
        <v>0</v>
      </c>
      <c r="G1626">
        <f>martianeum4[[#This Row],[stan_magazynu '[kg']]]+martianeum4[[#This Row],[ile_kg_materiału_z_ładunku]]</f>
        <v>88.449799999999939</v>
      </c>
      <c r="H1626">
        <f>IF(martianeum4[[#This Row],[stan_po_wydobyciu_z_ładunku]]&gt;=100,100,0)</f>
        <v>0</v>
      </c>
      <c r="I1626">
        <f>martianeum4[[#This Row],[stan_po_wydobyciu_z_ładunku]]-martianeum4[[#This Row],[ile_zabiera_na_orbite]]</f>
        <v>88.449799999999939</v>
      </c>
    </row>
    <row r="1627" spans="1:9" x14ac:dyDescent="0.25">
      <c r="A1627" s="1">
        <v>50266</v>
      </c>
      <c r="B1627">
        <f t="shared" si="25"/>
        <v>88.449799999999939</v>
      </c>
      <c r="C1627" t="s">
        <v>17</v>
      </c>
      <c r="D1627">
        <v>19.5</v>
      </c>
      <c r="E1627">
        <v>6.4</v>
      </c>
      <c r="F1627">
        <f>IF(martianeum4[[#This Row],[zawartosc '[%']]]&gt;=1,martianeum4[[#This Row],[masa '[kg']]]*martianeum4[[#This Row],[zawartosc '[%']]]*0.01,0)</f>
        <v>1.2480000000000002</v>
      </c>
      <c r="G1627">
        <f>martianeum4[[#This Row],[stan_magazynu '[kg']]]+martianeum4[[#This Row],[ile_kg_materiału_z_ładunku]]</f>
        <v>89.697799999999944</v>
      </c>
      <c r="H1627">
        <f>IF(martianeum4[[#This Row],[stan_po_wydobyciu_z_ładunku]]&gt;=100,100,0)</f>
        <v>0</v>
      </c>
      <c r="I1627">
        <f>martianeum4[[#This Row],[stan_po_wydobyciu_z_ładunku]]-martianeum4[[#This Row],[ile_zabiera_na_orbite]]</f>
        <v>89.697799999999944</v>
      </c>
    </row>
    <row r="1628" spans="1:9" x14ac:dyDescent="0.25">
      <c r="A1628" s="1">
        <v>50267</v>
      </c>
      <c r="B1628">
        <f t="shared" si="25"/>
        <v>89.697799999999944</v>
      </c>
      <c r="C1628" t="s">
        <v>19</v>
      </c>
      <c r="D1628">
        <v>12</v>
      </c>
      <c r="E1628">
        <v>13.3</v>
      </c>
      <c r="F1628">
        <f>IF(martianeum4[[#This Row],[zawartosc '[%']]]&gt;=1,martianeum4[[#This Row],[masa '[kg']]]*martianeum4[[#This Row],[zawartosc '[%']]]*0.01,0)</f>
        <v>1.5960000000000003</v>
      </c>
      <c r="G1628">
        <f>martianeum4[[#This Row],[stan_magazynu '[kg']]]+martianeum4[[#This Row],[ile_kg_materiału_z_ładunku]]</f>
        <v>91.293799999999948</v>
      </c>
      <c r="H1628">
        <f>IF(martianeum4[[#This Row],[stan_po_wydobyciu_z_ładunku]]&gt;=100,100,0)</f>
        <v>0</v>
      </c>
      <c r="I1628">
        <f>martianeum4[[#This Row],[stan_po_wydobyciu_z_ładunku]]-martianeum4[[#This Row],[ile_zabiera_na_orbite]]</f>
        <v>91.293799999999948</v>
      </c>
    </row>
    <row r="1629" spans="1:9" x14ac:dyDescent="0.25">
      <c r="A1629" s="1">
        <v>50268</v>
      </c>
      <c r="B1629">
        <f t="shared" si="25"/>
        <v>91.293799999999948</v>
      </c>
      <c r="C1629" t="s">
        <v>22</v>
      </c>
      <c r="D1629">
        <v>16.3</v>
      </c>
      <c r="E1629">
        <v>7.5</v>
      </c>
      <c r="F1629">
        <f>IF(martianeum4[[#This Row],[zawartosc '[%']]]&gt;=1,martianeum4[[#This Row],[masa '[kg']]]*martianeum4[[#This Row],[zawartosc '[%']]]*0.01,0)</f>
        <v>1.2224999999999999</v>
      </c>
      <c r="G1629">
        <f>martianeum4[[#This Row],[stan_magazynu '[kg']]]+martianeum4[[#This Row],[ile_kg_materiału_z_ładunku]]</f>
        <v>92.516299999999944</v>
      </c>
      <c r="H1629">
        <f>IF(martianeum4[[#This Row],[stan_po_wydobyciu_z_ładunku]]&gt;=100,100,0)</f>
        <v>0</v>
      </c>
      <c r="I1629">
        <f>martianeum4[[#This Row],[stan_po_wydobyciu_z_ładunku]]-martianeum4[[#This Row],[ile_zabiera_na_orbite]]</f>
        <v>92.516299999999944</v>
      </c>
    </row>
    <row r="1630" spans="1:9" x14ac:dyDescent="0.25">
      <c r="A1630" s="1">
        <v>50269</v>
      </c>
      <c r="B1630">
        <f t="shared" si="25"/>
        <v>92.516299999999944</v>
      </c>
      <c r="C1630" t="s">
        <v>17</v>
      </c>
      <c r="D1630">
        <v>22.8</v>
      </c>
      <c r="E1630">
        <v>2.7</v>
      </c>
      <c r="F1630">
        <f>IF(martianeum4[[#This Row],[zawartosc '[%']]]&gt;=1,martianeum4[[#This Row],[masa '[kg']]]*martianeum4[[#This Row],[zawartosc '[%']]]*0.01,0)</f>
        <v>0.61560000000000015</v>
      </c>
      <c r="G1630">
        <f>martianeum4[[#This Row],[stan_magazynu '[kg']]]+martianeum4[[#This Row],[ile_kg_materiału_z_ładunku]]</f>
        <v>93.131899999999945</v>
      </c>
      <c r="H1630">
        <f>IF(martianeum4[[#This Row],[stan_po_wydobyciu_z_ładunku]]&gt;=100,100,0)</f>
        <v>0</v>
      </c>
      <c r="I1630">
        <f>martianeum4[[#This Row],[stan_po_wydobyciu_z_ładunku]]-martianeum4[[#This Row],[ile_zabiera_na_orbite]]</f>
        <v>93.131899999999945</v>
      </c>
    </row>
    <row r="1631" spans="1:9" x14ac:dyDescent="0.25">
      <c r="A1631" s="1">
        <v>50270</v>
      </c>
      <c r="B1631">
        <f t="shared" si="25"/>
        <v>93.131899999999945</v>
      </c>
      <c r="C1631" t="s">
        <v>10</v>
      </c>
      <c r="D1631">
        <v>16.2</v>
      </c>
      <c r="E1631">
        <v>43.3</v>
      </c>
      <c r="F1631">
        <f>IF(martianeum4[[#This Row],[zawartosc '[%']]]&gt;=1,martianeum4[[#This Row],[masa '[kg']]]*martianeum4[[#This Row],[zawartosc '[%']]]*0.01,0)</f>
        <v>7.0145999999999997</v>
      </c>
      <c r="G1631">
        <f>martianeum4[[#This Row],[stan_magazynu '[kg']]]+martianeum4[[#This Row],[ile_kg_materiału_z_ładunku]]</f>
        <v>100.14649999999995</v>
      </c>
      <c r="H1631">
        <f>IF(martianeum4[[#This Row],[stan_po_wydobyciu_z_ładunku]]&gt;=100,100,0)</f>
        <v>100</v>
      </c>
      <c r="I1631">
        <f>martianeum4[[#This Row],[stan_po_wydobyciu_z_ładunku]]-martianeum4[[#This Row],[ile_zabiera_na_orbite]]</f>
        <v>0.14649999999994634</v>
      </c>
    </row>
    <row r="1632" spans="1:9" x14ac:dyDescent="0.25">
      <c r="A1632" s="1">
        <v>50271</v>
      </c>
      <c r="B1632">
        <f t="shared" si="25"/>
        <v>0.14649999999994634</v>
      </c>
      <c r="C1632" t="s">
        <v>24</v>
      </c>
      <c r="D1632">
        <v>11.5</v>
      </c>
      <c r="E1632">
        <v>3.1</v>
      </c>
      <c r="F1632">
        <f>IF(martianeum4[[#This Row],[zawartosc '[%']]]&gt;=1,martianeum4[[#This Row],[masa '[kg']]]*martianeum4[[#This Row],[zawartosc '[%']]]*0.01,0)</f>
        <v>0.35649999999999998</v>
      </c>
      <c r="G1632">
        <f>martianeum4[[#This Row],[stan_magazynu '[kg']]]+martianeum4[[#This Row],[ile_kg_materiału_z_ładunku]]</f>
        <v>0.50299999999994638</v>
      </c>
      <c r="H1632">
        <f>IF(martianeum4[[#This Row],[stan_po_wydobyciu_z_ładunku]]&gt;=100,100,0)</f>
        <v>0</v>
      </c>
      <c r="I1632">
        <f>martianeum4[[#This Row],[stan_po_wydobyciu_z_ładunku]]-martianeum4[[#This Row],[ile_zabiera_na_orbite]]</f>
        <v>0.50299999999994638</v>
      </c>
    </row>
    <row r="1633" spans="1:9" x14ac:dyDescent="0.25">
      <c r="A1633" s="1">
        <v>50272</v>
      </c>
      <c r="B1633">
        <f t="shared" si="25"/>
        <v>0.50299999999994638</v>
      </c>
      <c r="C1633" t="s">
        <v>13</v>
      </c>
      <c r="D1633">
        <v>13.5</v>
      </c>
      <c r="E1633">
        <v>0</v>
      </c>
      <c r="F1633">
        <f>IF(martianeum4[[#This Row],[zawartosc '[%']]]&gt;=1,martianeum4[[#This Row],[masa '[kg']]]*martianeum4[[#This Row],[zawartosc '[%']]]*0.01,0)</f>
        <v>0</v>
      </c>
      <c r="G1633">
        <f>martianeum4[[#This Row],[stan_magazynu '[kg']]]+martianeum4[[#This Row],[ile_kg_materiału_z_ładunku]]</f>
        <v>0.50299999999994638</v>
      </c>
      <c r="H1633">
        <f>IF(martianeum4[[#This Row],[stan_po_wydobyciu_z_ładunku]]&gt;=100,100,0)</f>
        <v>0</v>
      </c>
      <c r="I1633">
        <f>martianeum4[[#This Row],[stan_po_wydobyciu_z_ładunku]]-martianeum4[[#This Row],[ile_zabiera_na_orbite]]</f>
        <v>0.50299999999994638</v>
      </c>
    </row>
    <row r="1634" spans="1:9" x14ac:dyDescent="0.25">
      <c r="A1634" s="1">
        <v>50273</v>
      </c>
      <c r="B1634">
        <f t="shared" si="25"/>
        <v>0.50299999999994638</v>
      </c>
      <c r="C1634" t="s">
        <v>17</v>
      </c>
      <c r="D1634">
        <v>16.2</v>
      </c>
      <c r="E1634">
        <v>6.4</v>
      </c>
      <c r="F1634">
        <f>IF(martianeum4[[#This Row],[zawartosc '[%']]]&gt;=1,martianeum4[[#This Row],[masa '[kg']]]*martianeum4[[#This Row],[zawartosc '[%']]]*0.01,0)</f>
        <v>1.0368000000000002</v>
      </c>
      <c r="G1634">
        <f>martianeum4[[#This Row],[stan_magazynu '[kg']]]+martianeum4[[#This Row],[ile_kg_materiału_z_ładunku]]</f>
        <v>1.5397999999999465</v>
      </c>
      <c r="H1634">
        <f>IF(martianeum4[[#This Row],[stan_po_wydobyciu_z_ładunku]]&gt;=100,100,0)</f>
        <v>0</v>
      </c>
      <c r="I1634">
        <f>martianeum4[[#This Row],[stan_po_wydobyciu_z_ładunku]]-martianeum4[[#This Row],[ile_zabiera_na_orbite]]</f>
        <v>1.5397999999999465</v>
      </c>
    </row>
    <row r="1635" spans="1:9" x14ac:dyDescent="0.25">
      <c r="A1635" s="1">
        <v>50274</v>
      </c>
      <c r="B1635">
        <f t="shared" si="25"/>
        <v>1.5397999999999465</v>
      </c>
      <c r="C1635" t="s">
        <v>10</v>
      </c>
      <c r="D1635">
        <v>18.5</v>
      </c>
      <c r="E1635">
        <v>24.9</v>
      </c>
      <c r="F1635">
        <f>IF(martianeum4[[#This Row],[zawartosc '[%']]]&gt;=1,martianeum4[[#This Row],[masa '[kg']]]*martianeum4[[#This Row],[zawartosc '[%']]]*0.01,0)</f>
        <v>4.6064999999999996</v>
      </c>
      <c r="G1635">
        <f>martianeum4[[#This Row],[stan_magazynu '[kg']]]+martianeum4[[#This Row],[ile_kg_materiału_z_ładunku]]</f>
        <v>6.1462999999999459</v>
      </c>
      <c r="H1635">
        <f>IF(martianeum4[[#This Row],[stan_po_wydobyciu_z_ładunku]]&gt;=100,100,0)</f>
        <v>0</v>
      </c>
      <c r="I1635">
        <f>martianeum4[[#This Row],[stan_po_wydobyciu_z_ładunku]]-martianeum4[[#This Row],[ile_zabiera_na_orbite]]</f>
        <v>6.1462999999999459</v>
      </c>
    </row>
    <row r="1636" spans="1:9" x14ac:dyDescent="0.25">
      <c r="A1636" s="1">
        <v>50275</v>
      </c>
      <c r="B1636">
        <f t="shared" si="25"/>
        <v>6.1462999999999459</v>
      </c>
      <c r="C1636" t="s">
        <v>19</v>
      </c>
      <c r="D1636">
        <v>10.9</v>
      </c>
      <c r="E1636">
        <v>0</v>
      </c>
      <c r="F1636">
        <f>IF(martianeum4[[#This Row],[zawartosc '[%']]]&gt;=1,martianeum4[[#This Row],[masa '[kg']]]*martianeum4[[#This Row],[zawartosc '[%']]]*0.01,0)</f>
        <v>0</v>
      </c>
      <c r="G1636">
        <f>martianeum4[[#This Row],[stan_magazynu '[kg']]]+martianeum4[[#This Row],[ile_kg_materiału_z_ładunku]]</f>
        <v>6.1462999999999459</v>
      </c>
      <c r="H1636">
        <f>IF(martianeum4[[#This Row],[stan_po_wydobyciu_z_ładunku]]&gt;=100,100,0)</f>
        <v>0</v>
      </c>
      <c r="I1636">
        <f>martianeum4[[#This Row],[stan_po_wydobyciu_z_ładunku]]-martianeum4[[#This Row],[ile_zabiera_na_orbite]]</f>
        <v>6.1462999999999459</v>
      </c>
    </row>
    <row r="1637" spans="1:9" x14ac:dyDescent="0.25">
      <c r="A1637" s="1">
        <v>50276</v>
      </c>
      <c r="B1637">
        <f t="shared" si="25"/>
        <v>6.1462999999999459</v>
      </c>
      <c r="C1637" t="s">
        <v>17</v>
      </c>
      <c r="D1637">
        <v>23.9</v>
      </c>
      <c r="E1637">
        <v>4.5</v>
      </c>
      <c r="F1637">
        <f>IF(martianeum4[[#This Row],[zawartosc '[%']]]&gt;=1,martianeum4[[#This Row],[masa '[kg']]]*martianeum4[[#This Row],[zawartosc '[%']]]*0.01,0)</f>
        <v>1.0754999999999999</v>
      </c>
      <c r="G1637">
        <f>martianeum4[[#This Row],[stan_magazynu '[kg']]]+martianeum4[[#This Row],[ile_kg_materiału_z_ładunku]]</f>
        <v>7.2217999999999458</v>
      </c>
      <c r="H1637">
        <f>IF(martianeum4[[#This Row],[stan_po_wydobyciu_z_ładunku]]&gt;=100,100,0)</f>
        <v>0</v>
      </c>
      <c r="I1637">
        <f>martianeum4[[#This Row],[stan_po_wydobyciu_z_ładunku]]-martianeum4[[#This Row],[ile_zabiera_na_orbite]]</f>
        <v>7.2217999999999458</v>
      </c>
    </row>
    <row r="1638" spans="1:9" x14ac:dyDescent="0.25">
      <c r="A1638" s="1">
        <v>50277</v>
      </c>
      <c r="B1638">
        <f t="shared" si="25"/>
        <v>7.2217999999999458</v>
      </c>
      <c r="C1638" t="s">
        <v>11</v>
      </c>
      <c r="D1638">
        <v>20.2</v>
      </c>
      <c r="E1638">
        <v>0</v>
      </c>
      <c r="F1638">
        <f>IF(martianeum4[[#This Row],[zawartosc '[%']]]&gt;=1,martianeum4[[#This Row],[masa '[kg']]]*martianeum4[[#This Row],[zawartosc '[%']]]*0.01,0)</f>
        <v>0</v>
      </c>
      <c r="G1638">
        <f>martianeum4[[#This Row],[stan_magazynu '[kg']]]+martianeum4[[#This Row],[ile_kg_materiału_z_ładunku]]</f>
        <v>7.2217999999999458</v>
      </c>
      <c r="H1638">
        <f>IF(martianeum4[[#This Row],[stan_po_wydobyciu_z_ładunku]]&gt;=100,100,0)</f>
        <v>0</v>
      </c>
      <c r="I1638">
        <f>martianeum4[[#This Row],[stan_po_wydobyciu_z_ładunku]]-martianeum4[[#This Row],[ile_zabiera_na_orbite]]</f>
        <v>7.2217999999999458</v>
      </c>
    </row>
    <row r="1639" spans="1:9" x14ac:dyDescent="0.25">
      <c r="A1639" s="1">
        <v>50278</v>
      </c>
      <c r="B1639">
        <f t="shared" si="25"/>
        <v>7.2217999999999458</v>
      </c>
      <c r="C1639" t="s">
        <v>7</v>
      </c>
      <c r="D1639">
        <v>23.3</v>
      </c>
      <c r="E1639">
        <v>0</v>
      </c>
      <c r="F1639">
        <f>IF(martianeum4[[#This Row],[zawartosc '[%']]]&gt;=1,martianeum4[[#This Row],[masa '[kg']]]*martianeum4[[#This Row],[zawartosc '[%']]]*0.01,0)</f>
        <v>0</v>
      </c>
      <c r="G1639">
        <f>martianeum4[[#This Row],[stan_magazynu '[kg']]]+martianeum4[[#This Row],[ile_kg_materiału_z_ładunku]]</f>
        <v>7.2217999999999458</v>
      </c>
      <c r="H1639">
        <f>IF(martianeum4[[#This Row],[stan_po_wydobyciu_z_ładunku]]&gt;=100,100,0)</f>
        <v>0</v>
      </c>
      <c r="I1639">
        <f>martianeum4[[#This Row],[stan_po_wydobyciu_z_ładunku]]-martianeum4[[#This Row],[ile_zabiera_na_orbite]]</f>
        <v>7.2217999999999458</v>
      </c>
    </row>
    <row r="1640" spans="1:9" x14ac:dyDescent="0.25">
      <c r="A1640" s="1">
        <v>50279</v>
      </c>
      <c r="B1640">
        <f t="shared" si="25"/>
        <v>7.2217999999999458</v>
      </c>
      <c r="C1640" t="s">
        <v>13</v>
      </c>
      <c r="D1640">
        <v>26.3</v>
      </c>
      <c r="E1640">
        <v>2.2000000000000002</v>
      </c>
      <c r="F1640">
        <f>IF(martianeum4[[#This Row],[zawartosc '[%']]]&gt;=1,martianeum4[[#This Row],[masa '[kg']]]*martianeum4[[#This Row],[zawartosc '[%']]]*0.01,0)</f>
        <v>0.57860000000000011</v>
      </c>
      <c r="G1640">
        <f>martianeum4[[#This Row],[stan_magazynu '[kg']]]+martianeum4[[#This Row],[ile_kg_materiału_z_ładunku]]</f>
        <v>7.8003999999999456</v>
      </c>
      <c r="H1640">
        <f>IF(martianeum4[[#This Row],[stan_po_wydobyciu_z_ładunku]]&gt;=100,100,0)</f>
        <v>0</v>
      </c>
      <c r="I1640">
        <f>martianeum4[[#This Row],[stan_po_wydobyciu_z_ładunku]]-martianeum4[[#This Row],[ile_zabiera_na_orbite]]</f>
        <v>7.8003999999999456</v>
      </c>
    </row>
    <row r="1641" spans="1:9" x14ac:dyDescent="0.25">
      <c r="A1641" s="1">
        <v>50280</v>
      </c>
      <c r="B1641">
        <f t="shared" si="25"/>
        <v>7.8003999999999456</v>
      </c>
      <c r="C1641" t="s">
        <v>13</v>
      </c>
      <c r="D1641">
        <v>20.3</v>
      </c>
      <c r="E1641">
        <v>16.600000000000001</v>
      </c>
      <c r="F1641">
        <f>IF(martianeum4[[#This Row],[zawartosc '[%']]]&gt;=1,martianeum4[[#This Row],[masa '[kg']]]*martianeum4[[#This Row],[zawartosc '[%']]]*0.01,0)</f>
        <v>3.3698000000000001</v>
      </c>
      <c r="G1641">
        <f>martianeum4[[#This Row],[stan_magazynu '[kg']]]+martianeum4[[#This Row],[ile_kg_materiału_z_ładunku]]</f>
        <v>11.170199999999946</v>
      </c>
      <c r="H1641">
        <f>IF(martianeum4[[#This Row],[stan_po_wydobyciu_z_ładunku]]&gt;=100,100,0)</f>
        <v>0</v>
      </c>
      <c r="I1641">
        <f>martianeum4[[#This Row],[stan_po_wydobyciu_z_ładunku]]-martianeum4[[#This Row],[ile_zabiera_na_orbite]]</f>
        <v>11.170199999999946</v>
      </c>
    </row>
    <row r="1642" spans="1:9" x14ac:dyDescent="0.25">
      <c r="A1642" s="1">
        <v>50281</v>
      </c>
      <c r="B1642">
        <f t="shared" si="25"/>
        <v>11.170199999999946</v>
      </c>
      <c r="C1642" t="s">
        <v>10</v>
      </c>
      <c r="D1642">
        <v>11.1</v>
      </c>
      <c r="E1642">
        <v>38</v>
      </c>
      <c r="F1642">
        <f>IF(martianeum4[[#This Row],[zawartosc '[%']]]&gt;=1,martianeum4[[#This Row],[masa '[kg']]]*martianeum4[[#This Row],[zawartosc '[%']]]*0.01,0)</f>
        <v>4.218</v>
      </c>
      <c r="G1642">
        <f>martianeum4[[#This Row],[stan_magazynu '[kg']]]+martianeum4[[#This Row],[ile_kg_materiału_z_ładunku]]</f>
        <v>15.388199999999946</v>
      </c>
      <c r="H1642">
        <f>IF(martianeum4[[#This Row],[stan_po_wydobyciu_z_ładunku]]&gt;=100,100,0)</f>
        <v>0</v>
      </c>
      <c r="I1642">
        <f>martianeum4[[#This Row],[stan_po_wydobyciu_z_ładunku]]-martianeum4[[#This Row],[ile_zabiera_na_orbite]]</f>
        <v>15.388199999999946</v>
      </c>
    </row>
    <row r="1643" spans="1:9" x14ac:dyDescent="0.25">
      <c r="A1643" s="1">
        <v>50282</v>
      </c>
      <c r="B1643">
        <f t="shared" si="25"/>
        <v>15.388199999999946</v>
      </c>
      <c r="C1643" t="s">
        <v>5</v>
      </c>
      <c r="D1643">
        <v>10.7</v>
      </c>
      <c r="E1643">
        <v>1.2</v>
      </c>
      <c r="F1643">
        <f>IF(martianeum4[[#This Row],[zawartosc '[%']]]&gt;=1,martianeum4[[#This Row],[masa '[kg']]]*martianeum4[[#This Row],[zawartosc '[%']]]*0.01,0)</f>
        <v>0.12839999999999999</v>
      </c>
      <c r="G1643">
        <f>martianeum4[[#This Row],[stan_magazynu '[kg']]]+martianeum4[[#This Row],[ile_kg_materiału_z_ładunku]]</f>
        <v>15.516599999999945</v>
      </c>
      <c r="H1643">
        <f>IF(martianeum4[[#This Row],[stan_po_wydobyciu_z_ładunku]]&gt;=100,100,0)</f>
        <v>0</v>
      </c>
      <c r="I1643">
        <f>martianeum4[[#This Row],[stan_po_wydobyciu_z_ładunku]]-martianeum4[[#This Row],[ile_zabiera_na_orbite]]</f>
        <v>15.516599999999945</v>
      </c>
    </row>
    <row r="1644" spans="1:9" x14ac:dyDescent="0.25">
      <c r="A1644" s="1">
        <v>50283</v>
      </c>
      <c r="B1644">
        <f t="shared" si="25"/>
        <v>15.516599999999945</v>
      </c>
      <c r="C1644" t="s">
        <v>21</v>
      </c>
      <c r="D1644">
        <v>21.8</v>
      </c>
      <c r="E1644">
        <v>0</v>
      </c>
      <c r="F1644">
        <f>IF(martianeum4[[#This Row],[zawartosc '[%']]]&gt;=1,martianeum4[[#This Row],[masa '[kg']]]*martianeum4[[#This Row],[zawartosc '[%']]]*0.01,0)</f>
        <v>0</v>
      </c>
      <c r="G1644">
        <f>martianeum4[[#This Row],[stan_magazynu '[kg']]]+martianeum4[[#This Row],[ile_kg_materiału_z_ładunku]]</f>
        <v>15.516599999999945</v>
      </c>
      <c r="H1644">
        <f>IF(martianeum4[[#This Row],[stan_po_wydobyciu_z_ładunku]]&gt;=100,100,0)</f>
        <v>0</v>
      </c>
      <c r="I1644">
        <f>martianeum4[[#This Row],[stan_po_wydobyciu_z_ładunku]]-martianeum4[[#This Row],[ile_zabiera_na_orbite]]</f>
        <v>15.516599999999945</v>
      </c>
    </row>
    <row r="1645" spans="1:9" x14ac:dyDescent="0.25">
      <c r="A1645" s="1">
        <v>50284</v>
      </c>
      <c r="B1645">
        <f t="shared" si="25"/>
        <v>15.516599999999945</v>
      </c>
      <c r="C1645" t="s">
        <v>7</v>
      </c>
      <c r="D1645">
        <v>29.7</v>
      </c>
      <c r="E1645">
        <v>2.5</v>
      </c>
      <c r="F1645">
        <f>IF(martianeum4[[#This Row],[zawartosc '[%']]]&gt;=1,martianeum4[[#This Row],[masa '[kg']]]*martianeum4[[#This Row],[zawartosc '[%']]]*0.01,0)</f>
        <v>0.74250000000000005</v>
      </c>
      <c r="G1645">
        <f>martianeum4[[#This Row],[stan_magazynu '[kg']]]+martianeum4[[#This Row],[ile_kg_materiału_z_ładunku]]</f>
        <v>16.259099999999947</v>
      </c>
      <c r="H1645">
        <f>IF(martianeum4[[#This Row],[stan_po_wydobyciu_z_ładunku]]&gt;=100,100,0)</f>
        <v>0</v>
      </c>
      <c r="I1645">
        <f>martianeum4[[#This Row],[stan_po_wydobyciu_z_ładunku]]-martianeum4[[#This Row],[ile_zabiera_na_orbite]]</f>
        <v>16.259099999999947</v>
      </c>
    </row>
    <row r="1646" spans="1:9" x14ac:dyDescent="0.25">
      <c r="A1646" s="1">
        <v>50285</v>
      </c>
      <c r="B1646">
        <f t="shared" si="25"/>
        <v>16.259099999999947</v>
      </c>
      <c r="C1646" t="s">
        <v>10</v>
      </c>
      <c r="D1646">
        <v>21.7</v>
      </c>
      <c r="E1646">
        <v>16.100000000000001</v>
      </c>
      <c r="F1646">
        <f>IF(martianeum4[[#This Row],[zawartosc '[%']]]&gt;=1,martianeum4[[#This Row],[masa '[kg']]]*martianeum4[[#This Row],[zawartosc '[%']]]*0.01,0)</f>
        <v>3.4937</v>
      </c>
      <c r="G1646">
        <f>martianeum4[[#This Row],[stan_magazynu '[kg']]]+martianeum4[[#This Row],[ile_kg_materiału_z_ładunku]]</f>
        <v>19.752799999999947</v>
      </c>
      <c r="H1646">
        <f>IF(martianeum4[[#This Row],[stan_po_wydobyciu_z_ładunku]]&gt;=100,100,0)</f>
        <v>0</v>
      </c>
      <c r="I1646">
        <f>martianeum4[[#This Row],[stan_po_wydobyciu_z_ładunku]]-martianeum4[[#This Row],[ile_zabiera_na_orbite]]</f>
        <v>19.752799999999947</v>
      </c>
    </row>
    <row r="1647" spans="1:9" x14ac:dyDescent="0.25">
      <c r="A1647" s="1">
        <v>50286</v>
      </c>
      <c r="B1647">
        <f t="shared" si="25"/>
        <v>19.752799999999947</v>
      </c>
      <c r="C1647" t="s">
        <v>10</v>
      </c>
      <c r="D1647">
        <v>26</v>
      </c>
      <c r="E1647">
        <v>47.6</v>
      </c>
      <c r="F1647">
        <f>IF(martianeum4[[#This Row],[zawartosc '[%']]]&gt;=1,martianeum4[[#This Row],[masa '[kg']]]*martianeum4[[#This Row],[zawartosc '[%']]]*0.01,0)</f>
        <v>12.376000000000001</v>
      </c>
      <c r="G1647">
        <f>martianeum4[[#This Row],[stan_magazynu '[kg']]]+martianeum4[[#This Row],[ile_kg_materiału_z_ładunku]]</f>
        <v>32.128799999999949</v>
      </c>
      <c r="H1647">
        <f>IF(martianeum4[[#This Row],[stan_po_wydobyciu_z_ładunku]]&gt;=100,100,0)</f>
        <v>0</v>
      </c>
      <c r="I1647">
        <f>martianeum4[[#This Row],[stan_po_wydobyciu_z_ładunku]]-martianeum4[[#This Row],[ile_zabiera_na_orbite]]</f>
        <v>32.128799999999949</v>
      </c>
    </row>
    <row r="1648" spans="1:9" x14ac:dyDescent="0.25">
      <c r="A1648" s="1">
        <v>50287</v>
      </c>
      <c r="B1648">
        <f t="shared" si="25"/>
        <v>32.128799999999949</v>
      </c>
      <c r="C1648" t="s">
        <v>7</v>
      </c>
      <c r="D1648">
        <v>18</v>
      </c>
      <c r="E1648">
        <v>5.3</v>
      </c>
      <c r="F1648">
        <f>IF(martianeum4[[#This Row],[zawartosc '[%']]]&gt;=1,martianeum4[[#This Row],[masa '[kg']]]*martianeum4[[#This Row],[zawartosc '[%']]]*0.01,0)</f>
        <v>0.95399999999999996</v>
      </c>
      <c r="G1648">
        <f>martianeum4[[#This Row],[stan_magazynu '[kg']]]+martianeum4[[#This Row],[ile_kg_materiału_z_ładunku]]</f>
        <v>33.082799999999949</v>
      </c>
      <c r="H1648">
        <f>IF(martianeum4[[#This Row],[stan_po_wydobyciu_z_ładunku]]&gt;=100,100,0)</f>
        <v>0</v>
      </c>
      <c r="I1648">
        <f>martianeum4[[#This Row],[stan_po_wydobyciu_z_ładunku]]-martianeum4[[#This Row],[ile_zabiera_na_orbite]]</f>
        <v>33.082799999999949</v>
      </c>
    </row>
    <row r="1649" spans="1:9" x14ac:dyDescent="0.25">
      <c r="A1649" s="1">
        <v>50288</v>
      </c>
      <c r="B1649">
        <f t="shared" si="25"/>
        <v>33.082799999999949</v>
      </c>
      <c r="C1649" t="s">
        <v>24</v>
      </c>
      <c r="D1649">
        <v>15.8</v>
      </c>
      <c r="E1649">
        <v>3.6</v>
      </c>
      <c r="F1649">
        <f>IF(martianeum4[[#This Row],[zawartosc '[%']]]&gt;=1,martianeum4[[#This Row],[masa '[kg']]]*martianeum4[[#This Row],[zawartosc '[%']]]*0.01,0)</f>
        <v>0.56880000000000008</v>
      </c>
      <c r="G1649">
        <f>martianeum4[[#This Row],[stan_magazynu '[kg']]]+martianeum4[[#This Row],[ile_kg_materiału_z_ładunku]]</f>
        <v>33.651599999999952</v>
      </c>
      <c r="H1649">
        <f>IF(martianeum4[[#This Row],[stan_po_wydobyciu_z_ładunku]]&gt;=100,100,0)</f>
        <v>0</v>
      </c>
      <c r="I1649">
        <f>martianeum4[[#This Row],[stan_po_wydobyciu_z_ładunku]]-martianeum4[[#This Row],[ile_zabiera_na_orbite]]</f>
        <v>33.651599999999952</v>
      </c>
    </row>
    <row r="1650" spans="1:9" x14ac:dyDescent="0.25">
      <c r="A1650" s="1">
        <v>50289</v>
      </c>
      <c r="B1650">
        <f t="shared" si="25"/>
        <v>33.651599999999952</v>
      </c>
      <c r="C1650" t="s">
        <v>26</v>
      </c>
      <c r="D1650">
        <v>14.1</v>
      </c>
      <c r="E1650">
        <v>6.8</v>
      </c>
      <c r="F1650">
        <f>IF(martianeum4[[#This Row],[zawartosc '[%']]]&gt;=1,martianeum4[[#This Row],[masa '[kg']]]*martianeum4[[#This Row],[zawartosc '[%']]]*0.01,0)</f>
        <v>0.95879999999999999</v>
      </c>
      <c r="G1650">
        <f>martianeum4[[#This Row],[stan_magazynu '[kg']]]+martianeum4[[#This Row],[ile_kg_materiału_z_ładunku]]</f>
        <v>34.610399999999949</v>
      </c>
      <c r="H1650">
        <f>IF(martianeum4[[#This Row],[stan_po_wydobyciu_z_ładunku]]&gt;=100,100,0)</f>
        <v>0</v>
      </c>
      <c r="I1650">
        <f>martianeum4[[#This Row],[stan_po_wydobyciu_z_ładunku]]-martianeum4[[#This Row],[ile_zabiera_na_orbite]]</f>
        <v>34.610399999999949</v>
      </c>
    </row>
    <row r="1651" spans="1:9" x14ac:dyDescent="0.25">
      <c r="A1651" s="1">
        <v>50290</v>
      </c>
      <c r="B1651">
        <f t="shared" si="25"/>
        <v>34.610399999999949</v>
      </c>
      <c r="C1651" t="s">
        <v>24</v>
      </c>
      <c r="D1651">
        <v>22.3</v>
      </c>
      <c r="E1651">
        <v>1.8</v>
      </c>
      <c r="F1651">
        <f>IF(martianeum4[[#This Row],[zawartosc '[%']]]&gt;=1,martianeum4[[#This Row],[masa '[kg']]]*martianeum4[[#This Row],[zawartosc '[%']]]*0.01,0)</f>
        <v>0.40140000000000003</v>
      </c>
      <c r="G1651">
        <f>martianeum4[[#This Row],[stan_magazynu '[kg']]]+martianeum4[[#This Row],[ile_kg_materiału_z_ładunku]]</f>
        <v>35.011799999999951</v>
      </c>
      <c r="H1651">
        <f>IF(martianeum4[[#This Row],[stan_po_wydobyciu_z_ładunku]]&gt;=100,100,0)</f>
        <v>0</v>
      </c>
      <c r="I1651">
        <f>martianeum4[[#This Row],[stan_po_wydobyciu_z_ładunku]]-martianeum4[[#This Row],[ile_zabiera_na_orbite]]</f>
        <v>35.011799999999951</v>
      </c>
    </row>
    <row r="1652" spans="1:9" x14ac:dyDescent="0.25">
      <c r="A1652" s="1">
        <v>50291</v>
      </c>
      <c r="B1652">
        <f t="shared" si="25"/>
        <v>35.011799999999951</v>
      </c>
      <c r="C1652" t="s">
        <v>19</v>
      </c>
      <c r="D1652">
        <v>22.2</v>
      </c>
      <c r="E1652">
        <v>0</v>
      </c>
      <c r="F1652">
        <f>IF(martianeum4[[#This Row],[zawartosc '[%']]]&gt;=1,martianeum4[[#This Row],[masa '[kg']]]*martianeum4[[#This Row],[zawartosc '[%']]]*0.01,0)</f>
        <v>0</v>
      </c>
      <c r="G1652">
        <f>martianeum4[[#This Row],[stan_magazynu '[kg']]]+martianeum4[[#This Row],[ile_kg_materiału_z_ładunku]]</f>
        <v>35.011799999999951</v>
      </c>
      <c r="H1652">
        <f>IF(martianeum4[[#This Row],[stan_po_wydobyciu_z_ładunku]]&gt;=100,100,0)</f>
        <v>0</v>
      </c>
      <c r="I1652">
        <f>martianeum4[[#This Row],[stan_po_wydobyciu_z_ładunku]]-martianeum4[[#This Row],[ile_zabiera_na_orbite]]</f>
        <v>35.011799999999951</v>
      </c>
    </row>
    <row r="1653" spans="1:9" x14ac:dyDescent="0.25">
      <c r="A1653" s="1">
        <v>50292</v>
      </c>
      <c r="B1653">
        <f t="shared" si="25"/>
        <v>35.011799999999951</v>
      </c>
      <c r="C1653" t="s">
        <v>6</v>
      </c>
      <c r="D1653">
        <v>23.8</v>
      </c>
      <c r="E1653">
        <v>0</v>
      </c>
      <c r="F1653">
        <f>IF(martianeum4[[#This Row],[zawartosc '[%']]]&gt;=1,martianeum4[[#This Row],[masa '[kg']]]*martianeum4[[#This Row],[zawartosc '[%']]]*0.01,0)</f>
        <v>0</v>
      </c>
      <c r="G1653">
        <f>martianeum4[[#This Row],[stan_magazynu '[kg']]]+martianeum4[[#This Row],[ile_kg_materiału_z_ładunku]]</f>
        <v>35.011799999999951</v>
      </c>
      <c r="H1653">
        <f>IF(martianeum4[[#This Row],[stan_po_wydobyciu_z_ładunku]]&gt;=100,100,0)</f>
        <v>0</v>
      </c>
      <c r="I1653">
        <f>martianeum4[[#This Row],[stan_po_wydobyciu_z_ładunku]]-martianeum4[[#This Row],[ile_zabiera_na_orbite]]</f>
        <v>35.011799999999951</v>
      </c>
    </row>
    <row r="1654" spans="1:9" x14ac:dyDescent="0.25">
      <c r="A1654" s="1">
        <v>50293</v>
      </c>
      <c r="B1654">
        <f t="shared" si="25"/>
        <v>35.011799999999951</v>
      </c>
      <c r="C1654" t="s">
        <v>14</v>
      </c>
      <c r="D1654">
        <v>10</v>
      </c>
      <c r="E1654">
        <v>8.1</v>
      </c>
      <c r="F1654">
        <f>IF(martianeum4[[#This Row],[zawartosc '[%']]]&gt;=1,martianeum4[[#This Row],[masa '[kg']]]*martianeum4[[#This Row],[zawartosc '[%']]]*0.01,0)</f>
        <v>0.81</v>
      </c>
      <c r="G1654">
        <f>martianeum4[[#This Row],[stan_magazynu '[kg']]]+martianeum4[[#This Row],[ile_kg_materiału_z_ładunku]]</f>
        <v>35.821799999999953</v>
      </c>
      <c r="H1654">
        <f>IF(martianeum4[[#This Row],[stan_po_wydobyciu_z_ładunku]]&gt;=100,100,0)</f>
        <v>0</v>
      </c>
      <c r="I1654">
        <f>martianeum4[[#This Row],[stan_po_wydobyciu_z_ładunku]]-martianeum4[[#This Row],[ile_zabiera_na_orbite]]</f>
        <v>35.821799999999953</v>
      </c>
    </row>
    <row r="1655" spans="1:9" x14ac:dyDescent="0.25">
      <c r="A1655" s="1">
        <v>50294</v>
      </c>
      <c r="B1655">
        <f t="shared" si="25"/>
        <v>35.821799999999953</v>
      </c>
      <c r="C1655" t="s">
        <v>24</v>
      </c>
      <c r="D1655">
        <v>23.8</v>
      </c>
      <c r="E1655">
        <v>0</v>
      </c>
      <c r="F1655">
        <f>IF(martianeum4[[#This Row],[zawartosc '[%']]]&gt;=1,martianeum4[[#This Row],[masa '[kg']]]*martianeum4[[#This Row],[zawartosc '[%']]]*0.01,0)</f>
        <v>0</v>
      </c>
      <c r="G1655">
        <f>martianeum4[[#This Row],[stan_magazynu '[kg']]]+martianeum4[[#This Row],[ile_kg_materiału_z_ładunku]]</f>
        <v>35.821799999999953</v>
      </c>
      <c r="H1655">
        <f>IF(martianeum4[[#This Row],[stan_po_wydobyciu_z_ładunku]]&gt;=100,100,0)</f>
        <v>0</v>
      </c>
      <c r="I1655">
        <f>martianeum4[[#This Row],[stan_po_wydobyciu_z_ładunku]]-martianeum4[[#This Row],[ile_zabiera_na_orbite]]</f>
        <v>35.821799999999953</v>
      </c>
    </row>
    <row r="1656" spans="1:9" x14ac:dyDescent="0.25">
      <c r="A1656" s="1">
        <v>50295</v>
      </c>
      <c r="B1656">
        <f t="shared" si="25"/>
        <v>35.821799999999953</v>
      </c>
      <c r="C1656" t="s">
        <v>23</v>
      </c>
      <c r="D1656">
        <v>13.4</v>
      </c>
      <c r="E1656">
        <v>2.6</v>
      </c>
      <c r="F1656">
        <f>IF(martianeum4[[#This Row],[zawartosc '[%']]]&gt;=1,martianeum4[[#This Row],[masa '[kg']]]*martianeum4[[#This Row],[zawartosc '[%']]]*0.01,0)</f>
        <v>0.34840000000000004</v>
      </c>
      <c r="G1656">
        <f>martianeum4[[#This Row],[stan_magazynu '[kg']]]+martianeum4[[#This Row],[ile_kg_materiału_z_ładunku]]</f>
        <v>36.170199999999952</v>
      </c>
      <c r="H1656">
        <f>IF(martianeum4[[#This Row],[stan_po_wydobyciu_z_ładunku]]&gt;=100,100,0)</f>
        <v>0</v>
      </c>
      <c r="I1656">
        <f>martianeum4[[#This Row],[stan_po_wydobyciu_z_ładunku]]-martianeum4[[#This Row],[ile_zabiera_na_orbite]]</f>
        <v>36.170199999999952</v>
      </c>
    </row>
    <row r="1657" spans="1:9" x14ac:dyDescent="0.25">
      <c r="A1657" s="1">
        <v>50296</v>
      </c>
      <c r="B1657">
        <f t="shared" si="25"/>
        <v>36.170199999999952</v>
      </c>
      <c r="C1657" t="s">
        <v>24</v>
      </c>
      <c r="D1657">
        <v>17</v>
      </c>
      <c r="E1657">
        <v>1.5</v>
      </c>
      <c r="F1657">
        <f>IF(martianeum4[[#This Row],[zawartosc '[%']]]&gt;=1,martianeum4[[#This Row],[masa '[kg']]]*martianeum4[[#This Row],[zawartosc '[%']]]*0.01,0)</f>
        <v>0.255</v>
      </c>
      <c r="G1657">
        <f>martianeum4[[#This Row],[stan_magazynu '[kg']]]+martianeum4[[#This Row],[ile_kg_materiału_z_ładunku]]</f>
        <v>36.425199999999954</v>
      </c>
      <c r="H1657">
        <f>IF(martianeum4[[#This Row],[stan_po_wydobyciu_z_ładunku]]&gt;=100,100,0)</f>
        <v>0</v>
      </c>
      <c r="I1657">
        <f>martianeum4[[#This Row],[stan_po_wydobyciu_z_ładunku]]-martianeum4[[#This Row],[ile_zabiera_na_orbite]]</f>
        <v>36.425199999999954</v>
      </c>
    </row>
    <row r="1658" spans="1:9" x14ac:dyDescent="0.25">
      <c r="A1658" s="1">
        <v>50297</v>
      </c>
      <c r="B1658">
        <f t="shared" si="25"/>
        <v>36.425199999999954</v>
      </c>
      <c r="C1658" t="s">
        <v>6</v>
      </c>
      <c r="D1658">
        <v>25.5</v>
      </c>
      <c r="E1658">
        <v>0</v>
      </c>
      <c r="F1658">
        <f>IF(martianeum4[[#This Row],[zawartosc '[%']]]&gt;=1,martianeum4[[#This Row],[masa '[kg']]]*martianeum4[[#This Row],[zawartosc '[%']]]*0.01,0)</f>
        <v>0</v>
      </c>
      <c r="G1658">
        <f>martianeum4[[#This Row],[stan_magazynu '[kg']]]+martianeum4[[#This Row],[ile_kg_materiału_z_ładunku]]</f>
        <v>36.425199999999954</v>
      </c>
      <c r="H1658">
        <f>IF(martianeum4[[#This Row],[stan_po_wydobyciu_z_ładunku]]&gt;=100,100,0)</f>
        <v>0</v>
      </c>
      <c r="I1658">
        <f>martianeum4[[#This Row],[stan_po_wydobyciu_z_ładunku]]-martianeum4[[#This Row],[ile_zabiera_na_orbite]]</f>
        <v>36.425199999999954</v>
      </c>
    </row>
    <row r="1659" spans="1:9" x14ac:dyDescent="0.25">
      <c r="A1659" s="1">
        <v>50298</v>
      </c>
      <c r="B1659">
        <f t="shared" si="25"/>
        <v>36.425199999999954</v>
      </c>
      <c r="C1659" t="s">
        <v>14</v>
      </c>
      <c r="D1659">
        <v>19.7</v>
      </c>
      <c r="E1659">
        <v>0</v>
      </c>
      <c r="F1659">
        <f>IF(martianeum4[[#This Row],[zawartosc '[%']]]&gt;=1,martianeum4[[#This Row],[masa '[kg']]]*martianeum4[[#This Row],[zawartosc '[%']]]*0.01,0)</f>
        <v>0</v>
      </c>
      <c r="G1659">
        <f>martianeum4[[#This Row],[stan_magazynu '[kg']]]+martianeum4[[#This Row],[ile_kg_materiału_z_ładunku]]</f>
        <v>36.425199999999954</v>
      </c>
      <c r="H1659">
        <f>IF(martianeum4[[#This Row],[stan_po_wydobyciu_z_ładunku]]&gt;=100,100,0)</f>
        <v>0</v>
      </c>
      <c r="I1659">
        <f>martianeum4[[#This Row],[stan_po_wydobyciu_z_ładunku]]-martianeum4[[#This Row],[ile_zabiera_na_orbite]]</f>
        <v>36.425199999999954</v>
      </c>
    </row>
    <row r="1660" spans="1:9" x14ac:dyDescent="0.25">
      <c r="A1660" s="1">
        <v>50299</v>
      </c>
      <c r="B1660">
        <f t="shared" si="25"/>
        <v>36.425199999999954</v>
      </c>
      <c r="C1660" t="s">
        <v>10</v>
      </c>
      <c r="D1660">
        <v>22.8</v>
      </c>
      <c r="E1660">
        <v>10.7</v>
      </c>
      <c r="F1660">
        <f>IF(martianeum4[[#This Row],[zawartosc '[%']]]&gt;=1,martianeum4[[#This Row],[masa '[kg']]]*martianeum4[[#This Row],[zawartosc '[%']]]*0.01,0)</f>
        <v>2.4396</v>
      </c>
      <c r="G1660">
        <f>martianeum4[[#This Row],[stan_magazynu '[kg']]]+martianeum4[[#This Row],[ile_kg_materiału_z_ładunku]]</f>
        <v>38.864799999999953</v>
      </c>
      <c r="H1660">
        <f>IF(martianeum4[[#This Row],[stan_po_wydobyciu_z_ładunku]]&gt;=100,100,0)</f>
        <v>0</v>
      </c>
      <c r="I1660">
        <f>martianeum4[[#This Row],[stan_po_wydobyciu_z_ładunku]]-martianeum4[[#This Row],[ile_zabiera_na_orbite]]</f>
        <v>38.864799999999953</v>
      </c>
    </row>
    <row r="1661" spans="1:9" x14ac:dyDescent="0.25">
      <c r="A1661" s="1">
        <v>50300</v>
      </c>
      <c r="B1661">
        <f t="shared" si="25"/>
        <v>38.864799999999953</v>
      </c>
      <c r="C1661" t="s">
        <v>16</v>
      </c>
      <c r="D1661">
        <v>25.5</v>
      </c>
      <c r="E1661">
        <v>0</v>
      </c>
      <c r="F1661">
        <f>IF(martianeum4[[#This Row],[zawartosc '[%']]]&gt;=1,martianeum4[[#This Row],[masa '[kg']]]*martianeum4[[#This Row],[zawartosc '[%']]]*0.01,0)</f>
        <v>0</v>
      </c>
      <c r="G1661">
        <f>martianeum4[[#This Row],[stan_magazynu '[kg']]]+martianeum4[[#This Row],[ile_kg_materiału_z_ładunku]]</f>
        <v>38.864799999999953</v>
      </c>
      <c r="H1661">
        <f>IF(martianeum4[[#This Row],[stan_po_wydobyciu_z_ładunku]]&gt;=100,100,0)</f>
        <v>0</v>
      </c>
      <c r="I1661">
        <f>martianeum4[[#This Row],[stan_po_wydobyciu_z_ładunku]]-martianeum4[[#This Row],[ile_zabiera_na_orbite]]</f>
        <v>38.864799999999953</v>
      </c>
    </row>
    <row r="1662" spans="1:9" x14ac:dyDescent="0.25">
      <c r="A1662" s="1">
        <v>50301</v>
      </c>
      <c r="B1662">
        <f t="shared" si="25"/>
        <v>38.864799999999953</v>
      </c>
      <c r="C1662" t="s">
        <v>10</v>
      </c>
      <c r="D1662">
        <v>16.8</v>
      </c>
      <c r="E1662">
        <v>2.2000000000000002</v>
      </c>
      <c r="F1662">
        <f>IF(martianeum4[[#This Row],[zawartosc '[%']]]&gt;=1,martianeum4[[#This Row],[masa '[kg']]]*martianeum4[[#This Row],[zawartosc '[%']]]*0.01,0)</f>
        <v>0.3696000000000001</v>
      </c>
      <c r="G1662">
        <f>martianeum4[[#This Row],[stan_magazynu '[kg']]]+martianeum4[[#This Row],[ile_kg_materiału_z_ładunku]]</f>
        <v>39.234399999999951</v>
      </c>
      <c r="H1662">
        <f>IF(martianeum4[[#This Row],[stan_po_wydobyciu_z_ładunku]]&gt;=100,100,0)</f>
        <v>0</v>
      </c>
      <c r="I1662">
        <f>martianeum4[[#This Row],[stan_po_wydobyciu_z_ładunku]]-martianeum4[[#This Row],[ile_zabiera_na_orbite]]</f>
        <v>39.234399999999951</v>
      </c>
    </row>
    <row r="1663" spans="1:9" x14ac:dyDescent="0.25">
      <c r="A1663" s="1">
        <v>50302</v>
      </c>
      <c r="B1663">
        <f t="shared" si="25"/>
        <v>39.234399999999951</v>
      </c>
      <c r="C1663" t="s">
        <v>23</v>
      </c>
      <c r="D1663">
        <v>25.3</v>
      </c>
      <c r="E1663">
        <v>2.5</v>
      </c>
      <c r="F1663">
        <f>IF(martianeum4[[#This Row],[zawartosc '[%']]]&gt;=1,martianeum4[[#This Row],[masa '[kg']]]*martianeum4[[#This Row],[zawartosc '[%']]]*0.01,0)</f>
        <v>0.63250000000000006</v>
      </c>
      <c r="G1663">
        <f>martianeum4[[#This Row],[stan_magazynu '[kg']]]+martianeum4[[#This Row],[ile_kg_materiału_z_ładunku]]</f>
        <v>39.866899999999951</v>
      </c>
      <c r="H1663">
        <f>IF(martianeum4[[#This Row],[stan_po_wydobyciu_z_ładunku]]&gt;=100,100,0)</f>
        <v>0</v>
      </c>
      <c r="I1663">
        <f>martianeum4[[#This Row],[stan_po_wydobyciu_z_ładunku]]-martianeum4[[#This Row],[ile_zabiera_na_orbite]]</f>
        <v>39.866899999999951</v>
      </c>
    </row>
    <row r="1664" spans="1:9" x14ac:dyDescent="0.25">
      <c r="A1664" s="1">
        <v>50303</v>
      </c>
      <c r="B1664">
        <f t="shared" si="25"/>
        <v>39.866899999999951</v>
      </c>
      <c r="C1664" t="s">
        <v>25</v>
      </c>
      <c r="D1664">
        <v>26.3</v>
      </c>
      <c r="E1664">
        <v>0.4</v>
      </c>
      <c r="F1664">
        <f>IF(martianeum4[[#This Row],[zawartosc '[%']]]&gt;=1,martianeum4[[#This Row],[masa '[kg']]]*martianeum4[[#This Row],[zawartosc '[%']]]*0.01,0)</f>
        <v>0</v>
      </c>
      <c r="G1664">
        <f>martianeum4[[#This Row],[stan_magazynu '[kg']]]+martianeum4[[#This Row],[ile_kg_materiału_z_ładunku]]</f>
        <v>39.866899999999951</v>
      </c>
      <c r="H1664">
        <f>IF(martianeum4[[#This Row],[stan_po_wydobyciu_z_ładunku]]&gt;=100,100,0)</f>
        <v>0</v>
      </c>
      <c r="I1664">
        <f>martianeum4[[#This Row],[stan_po_wydobyciu_z_ładunku]]-martianeum4[[#This Row],[ile_zabiera_na_orbite]]</f>
        <v>39.866899999999951</v>
      </c>
    </row>
    <row r="1665" spans="1:9" x14ac:dyDescent="0.25">
      <c r="A1665" s="1">
        <v>50304</v>
      </c>
      <c r="B1665">
        <f t="shared" si="25"/>
        <v>39.866899999999951</v>
      </c>
      <c r="C1665" t="s">
        <v>13</v>
      </c>
      <c r="D1665">
        <v>21.9</v>
      </c>
      <c r="E1665">
        <v>7</v>
      </c>
      <c r="F1665">
        <f>IF(martianeum4[[#This Row],[zawartosc '[%']]]&gt;=1,martianeum4[[#This Row],[masa '[kg']]]*martianeum4[[#This Row],[zawartosc '[%']]]*0.01,0)</f>
        <v>1.5329999999999999</v>
      </c>
      <c r="G1665">
        <f>martianeum4[[#This Row],[stan_magazynu '[kg']]]+martianeum4[[#This Row],[ile_kg_materiału_z_ładunku]]</f>
        <v>41.399899999999953</v>
      </c>
      <c r="H1665">
        <f>IF(martianeum4[[#This Row],[stan_po_wydobyciu_z_ładunku]]&gt;=100,100,0)</f>
        <v>0</v>
      </c>
      <c r="I1665">
        <f>martianeum4[[#This Row],[stan_po_wydobyciu_z_ładunku]]-martianeum4[[#This Row],[ile_zabiera_na_orbite]]</f>
        <v>41.399899999999953</v>
      </c>
    </row>
    <row r="1666" spans="1:9" x14ac:dyDescent="0.25">
      <c r="A1666" s="1">
        <v>50305</v>
      </c>
      <c r="B1666">
        <f t="shared" si="25"/>
        <v>41.399899999999953</v>
      </c>
      <c r="C1666" t="s">
        <v>13</v>
      </c>
      <c r="D1666">
        <v>11.2</v>
      </c>
      <c r="E1666">
        <v>0</v>
      </c>
      <c r="F1666">
        <f>IF(martianeum4[[#This Row],[zawartosc '[%']]]&gt;=1,martianeum4[[#This Row],[masa '[kg']]]*martianeum4[[#This Row],[zawartosc '[%']]]*0.01,0)</f>
        <v>0</v>
      </c>
      <c r="G1666">
        <f>martianeum4[[#This Row],[stan_magazynu '[kg']]]+martianeum4[[#This Row],[ile_kg_materiału_z_ładunku]]</f>
        <v>41.399899999999953</v>
      </c>
      <c r="H1666">
        <f>IF(martianeum4[[#This Row],[stan_po_wydobyciu_z_ładunku]]&gt;=100,100,0)</f>
        <v>0</v>
      </c>
      <c r="I1666">
        <f>martianeum4[[#This Row],[stan_po_wydobyciu_z_ładunku]]-martianeum4[[#This Row],[ile_zabiera_na_orbite]]</f>
        <v>41.399899999999953</v>
      </c>
    </row>
    <row r="1667" spans="1:9" x14ac:dyDescent="0.25">
      <c r="A1667" s="1">
        <v>50306</v>
      </c>
      <c r="B1667">
        <f t="shared" si="25"/>
        <v>41.399899999999953</v>
      </c>
      <c r="C1667" t="s">
        <v>15</v>
      </c>
      <c r="D1667">
        <v>10.6</v>
      </c>
      <c r="E1667">
        <v>5.2</v>
      </c>
      <c r="F1667">
        <f>IF(martianeum4[[#This Row],[zawartosc '[%']]]&gt;=1,martianeum4[[#This Row],[masa '[kg']]]*martianeum4[[#This Row],[zawartosc '[%']]]*0.01,0)</f>
        <v>0.55120000000000002</v>
      </c>
      <c r="G1667">
        <f>martianeum4[[#This Row],[stan_magazynu '[kg']]]+martianeum4[[#This Row],[ile_kg_materiału_z_ładunku]]</f>
        <v>41.951099999999954</v>
      </c>
      <c r="H1667">
        <f>IF(martianeum4[[#This Row],[stan_po_wydobyciu_z_ładunku]]&gt;=100,100,0)</f>
        <v>0</v>
      </c>
      <c r="I1667">
        <f>martianeum4[[#This Row],[stan_po_wydobyciu_z_ładunku]]-martianeum4[[#This Row],[ile_zabiera_na_orbite]]</f>
        <v>41.951099999999954</v>
      </c>
    </row>
    <row r="1668" spans="1:9" x14ac:dyDescent="0.25">
      <c r="A1668" s="1">
        <v>50307</v>
      </c>
      <c r="B1668">
        <f t="shared" ref="B1668:B1731" si="26">I1667</f>
        <v>41.951099999999954</v>
      </c>
      <c r="C1668" t="s">
        <v>12</v>
      </c>
      <c r="D1668">
        <v>17.7</v>
      </c>
      <c r="E1668">
        <v>1</v>
      </c>
      <c r="F1668">
        <f>IF(martianeum4[[#This Row],[zawartosc '[%']]]&gt;=1,martianeum4[[#This Row],[masa '[kg']]]*martianeum4[[#This Row],[zawartosc '[%']]]*0.01,0)</f>
        <v>0.17699999999999999</v>
      </c>
      <c r="G1668">
        <f>martianeum4[[#This Row],[stan_magazynu '[kg']]]+martianeum4[[#This Row],[ile_kg_materiału_z_ładunku]]</f>
        <v>42.128099999999954</v>
      </c>
      <c r="H1668">
        <f>IF(martianeum4[[#This Row],[stan_po_wydobyciu_z_ładunku]]&gt;=100,100,0)</f>
        <v>0</v>
      </c>
      <c r="I1668">
        <f>martianeum4[[#This Row],[stan_po_wydobyciu_z_ładunku]]-martianeum4[[#This Row],[ile_zabiera_na_orbite]]</f>
        <v>42.128099999999954</v>
      </c>
    </row>
    <row r="1669" spans="1:9" x14ac:dyDescent="0.25">
      <c r="A1669" s="1">
        <v>50308</v>
      </c>
      <c r="B1669">
        <f t="shared" si="26"/>
        <v>42.128099999999954</v>
      </c>
      <c r="C1669" t="s">
        <v>7</v>
      </c>
      <c r="D1669">
        <v>19.899999999999999</v>
      </c>
      <c r="E1669">
        <v>0</v>
      </c>
      <c r="F1669">
        <f>IF(martianeum4[[#This Row],[zawartosc '[%']]]&gt;=1,martianeum4[[#This Row],[masa '[kg']]]*martianeum4[[#This Row],[zawartosc '[%']]]*0.01,0)</f>
        <v>0</v>
      </c>
      <c r="G1669">
        <f>martianeum4[[#This Row],[stan_magazynu '[kg']]]+martianeum4[[#This Row],[ile_kg_materiału_z_ładunku]]</f>
        <v>42.128099999999954</v>
      </c>
      <c r="H1669">
        <f>IF(martianeum4[[#This Row],[stan_po_wydobyciu_z_ładunku]]&gt;=100,100,0)</f>
        <v>0</v>
      </c>
      <c r="I1669">
        <f>martianeum4[[#This Row],[stan_po_wydobyciu_z_ładunku]]-martianeum4[[#This Row],[ile_zabiera_na_orbite]]</f>
        <v>42.128099999999954</v>
      </c>
    </row>
    <row r="1670" spans="1:9" x14ac:dyDescent="0.25">
      <c r="A1670" s="1">
        <v>50309</v>
      </c>
      <c r="B1670">
        <f t="shared" si="26"/>
        <v>42.128099999999954</v>
      </c>
      <c r="C1670" t="s">
        <v>10</v>
      </c>
      <c r="D1670">
        <v>25.1</v>
      </c>
      <c r="E1670">
        <v>42.1</v>
      </c>
      <c r="F1670">
        <f>IF(martianeum4[[#This Row],[zawartosc '[%']]]&gt;=1,martianeum4[[#This Row],[masa '[kg']]]*martianeum4[[#This Row],[zawartosc '[%']]]*0.01,0)</f>
        <v>10.5671</v>
      </c>
      <c r="G1670">
        <f>martianeum4[[#This Row],[stan_magazynu '[kg']]]+martianeum4[[#This Row],[ile_kg_materiału_z_ładunku]]</f>
        <v>52.695199999999957</v>
      </c>
      <c r="H1670">
        <f>IF(martianeum4[[#This Row],[stan_po_wydobyciu_z_ładunku]]&gt;=100,100,0)</f>
        <v>0</v>
      </c>
      <c r="I1670">
        <f>martianeum4[[#This Row],[stan_po_wydobyciu_z_ładunku]]-martianeum4[[#This Row],[ile_zabiera_na_orbite]]</f>
        <v>52.695199999999957</v>
      </c>
    </row>
    <row r="1671" spans="1:9" x14ac:dyDescent="0.25">
      <c r="A1671" s="1">
        <v>50310</v>
      </c>
      <c r="B1671">
        <f t="shared" si="26"/>
        <v>52.695199999999957</v>
      </c>
      <c r="C1671" t="s">
        <v>9</v>
      </c>
      <c r="D1671">
        <v>18.5</v>
      </c>
      <c r="E1671">
        <v>0.3</v>
      </c>
      <c r="F1671">
        <f>IF(martianeum4[[#This Row],[zawartosc '[%']]]&gt;=1,martianeum4[[#This Row],[masa '[kg']]]*martianeum4[[#This Row],[zawartosc '[%']]]*0.01,0)</f>
        <v>0</v>
      </c>
      <c r="G1671">
        <f>martianeum4[[#This Row],[stan_magazynu '[kg']]]+martianeum4[[#This Row],[ile_kg_materiału_z_ładunku]]</f>
        <v>52.695199999999957</v>
      </c>
      <c r="H1671">
        <f>IF(martianeum4[[#This Row],[stan_po_wydobyciu_z_ładunku]]&gt;=100,100,0)</f>
        <v>0</v>
      </c>
      <c r="I1671">
        <f>martianeum4[[#This Row],[stan_po_wydobyciu_z_ładunku]]-martianeum4[[#This Row],[ile_zabiera_na_orbite]]</f>
        <v>52.695199999999957</v>
      </c>
    </row>
    <row r="1672" spans="1:9" x14ac:dyDescent="0.25">
      <c r="A1672" s="1">
        <v>50311</v>
      </c>
      <c r="B1672">
        <f t="shared" si="26"/>
        <v>52.695199999999957</v>
      </c>
      <c r="C1672" t="s">
        <v>10</v>
      </c>
      <c r="D1672">
        <v>25.5</v>
      </c>
      <c r="E1672">
        <v>25.3</v>
      </c>
      <c r="F1672">
        <f>IF(martianeum4[[#This Row],[zawartosc '[%']]]&gt;=1,martianeum4[[#This Row],[masa '[kg']]]*martianeum4[[#This Row],[zawartosc '[%']]]*0.01,0)</f>
        <v>6.4515000000000002</v>
      </c>
      <c r="G1672">
        <f>martianeum4[[#This Row],[stan_magazynu '[kg']]]+martianeum4[[#This Row],[ile_kg_materiału_z_ładunku]]</f>
        <v>59.14669999999996</v>
      </c>
      <c r="H1672">
        <f>IF(martianeum4[[#This Row],[stan_po_wydobyciu_z_ładunku]]&gt;=100,100,0)</f>
        <v>0</v>
      </c>
      <c r="I1672">
        <f>martianeum4[[#This Row],[stan_po_wydobyciu_z_ładunku]]-martianeum4[[#This Row],[ile_zabiera_na_orbite]]</f>
        <v>59.14669999999996</v>
      </c>
    </row>
    <row r="1673" spans="1:9" x14ac:dyDescent="0.25">
      <c r="A1673" s="1">
        <v>50312</v>
      </c>
      <c r="B1673">
        <f t="shared" si="26"/>
        <v>59.14669999999996</v>
      </c>
      <c r="C1673" t="s">
        <v>10</v>
      </c>
      <c r="D1673">
        <v>12.8</v>
      </c>
      <c r="E1673">
        <v>0</v>
      </c>
      <c r="F1673">
        <f>IF(martianeum4[[#This Row],[zawartosc '[%']]]&gt;=1,martianeum4[[#This Row],[masa '[kg']]]*martianeum4[[#This Row],[zawartosc '[%']]]*0.01,0)</f>
        <v>0</v>
      </c>
      <c r="G1673">
        <f>martianeum4[[#This Row],[stan_magazynu '[kg']]]+martianeum4[[#This Row],[ile_kg_materiału_z_ładunku]]</f>
        <v>59.14669999999996</v>
      </c>
      <c r="H1673">
        <f>IF(martianeum4[[#This Row],[stan_po_wydobyciu_z_ładunku]]&gt;=100,100,0)</f>
        <v>0</v>
      </c>
      <c r="I1673">
        <f>martianeum4[[#This Row],[stan_po_wydobyciu_z_ładunku]]-martianeum4[[#This Row],[ile_zabiera_na_orbite]]</f>
        <v>59.14669999999996</v>
      </c>
    </row>
    <row r="1674" spans="1:9" x14ac:dyDescent="0.25">
      <c r="A1674" s="1">
        <v>50313</v>
      </c>
      <c r="B1674">
        <f t="shared" si="26"/>
        <v>59.14669999999996</v>
      </c>
      <c r="C1674" t="s">
        <v>19</v>
      </c>
      <c r="D1674">
        <v>23.6</v>
      </c>
      <c r="E1674">
        <v>34.299999999999997</v>
      </c>
      <c r="F1674">
        <f>IF(martianeum4[[#This Row],[zawartosc '[%']]]&gt;=1,martianeum4[[#This Row],[masa '[kg']]]*martianeum4[[#This Row],[zawartosc '[%']]]*0.01,0)</f>
        <v>8.0948000000000011</v>
      </c>
      <c r="G1674">
        <f>martianeum4[[#This Row],[stan_magazynu '[kg']]]+martianeum4[[#This Row],[ile_kg_materiału_z_ładunku]]</f>
        <v>67.241499999999959</v>
      </c>
      <c r="H1674">
        <f>IF(martianeum4[[#This Row],[stan_po_wydobyciu_z_ładunku]]&gt;=100,100,0)</f>
        <v>0</v>
      </c>
      <c r="I1674">
        <f>martianeum4[[#This Row],[stan_po_wydobyciu_z_ładunku]]-martianeum4[[#This Row],[ile_zabiera_na_orbite]]</f>
        <v>67.241499999999959</v>
      </c>
    </row>
    <row r="1675" spans="1:9" x14ac:dyDescent="0.25">
      <c r="A1675" s="1">
        <v>50314</v>
      </c>
      <c r="B1675">
        <f t="shared" si="26"/>
        <v>67.241499999999959</v>
      </c>
      <c r="C1675" t="s">
        <v>15</v>
      </c>
      <c r="D1675">
        <v>13.1</v>
      </c>
      <c r="E1675">
        <v>2</v>
      </c>
      <c r="F1675">
        <f>IF(martianeum4[[#This Row],[zawartosc '[%']]]&gt;=1,martianeum4[[#This Row],[masa '[kg']]]*martianeum4[[#This Row],[zawartosc '[%']]]*0.01,0)</f>
        <v>0.26200000000000001</v>
      </c>
      <c r="G1675">
        <f>martianeum4[[#This Row],[stan_magazynu '[kg']]]+martianeum4[[#This Row],[ile_kg_materiału_z_ładunku]]</f>
        <v>67.50349999999996</v>
      </c>
      <c r="H1675">
        <f>IF(martianeum4[[#This Row],[stan_po_wydobyciu_z_ładunku]]&gt;=100,100,0)</f>
        <v>0</v>
      </c>
      <c r="I1675">
        <f>martianeum4[[#This Row],[stan_po_wydobyciu_z_ładunku]]-martianeum4[[#This Row],[ile_zabiera_na_orbite]]</f>
        <v>67.50349999999996</v>
      </c>
    </row>
    <row r="1676" spans="1:9" x14ac:dyDescent="0.25">
      <c r="A1676" s="1">
        <v>50315</v>
      </c>
      <c r="B1676">
        <f t="shared" si="26"/>
        <v>67.50349999999996</v>
      </c>
      <c r="C1676" t="s">
        <v>23</v>
      </c>
      <c r="D1676">
        <v>23</v>
      </c>
      <c r="E1676">
        <v>0</v>
      </c>
      <c r="F1676">
        <f>IF(martianeum4[[#This Row],[zawartosc '[%']]]&gt;=1,martianeum4[[#This Row],[masa '[kg']]]*martianeum4[[#This Row],[zawartosc '[%']]]*0.01,0)</f>
        <v>0</v>
      </c>
      <c r="G1676">
        <f>martianeum4[[#This Row],[stan_magazynu '[kg']]]+martianeum4[[#This Row],[ile_kg_materiału_z_ładunku]]</f>
        <v>67.50349999999996</v>
      </c>
      <c r="H1676">
        <f>IF(martianeum4[[#This Row],[stan_po_wydobyciu_z_ładunku]]&gt;=100,100,0)</f>
        <v>0</v>
      </c>
      <c r="I1676">
        <f>martianeum4[[#This Row],[stan_po_wydobyciu_z_ładunku]]-martianeum4[[#This Row],[ile_zabiera_na_orbite]]</f>
        <v>67.50349999999996</v>
      </c>
    </row>
    <row r="1677" spans="1:9" x14ac:dyDescent="0.25">
      <c r="A1677" s="1">
        <v>50316</v>
      </c>
      <c r="B1677">
        <f t="shared" si="26"/>
        <v>67.50349999999996</v>
      </c>
      <c r="C1677" t="s">
        <v>13</v>
      </c>
      <c r="D1677">
        <v>13</v>
      </c>
      <c r="E1677">
        <v>15.8</v>
      </c>
      <c r="F1677">
        <f>IF(martianeum4[[#This Row],[zawartosc '[%']]]&gt;=1,martianeum4[[#This Row],[masa '[kg']]]*martianeum4[[#This Row],[zawartosc '[%']]]*0.01,0)</f>
        <v>2.0540000000000003</v>
      </c>
      <c r="G1677">
        <f>martianeum4[[#This Row],[stan_magazynu '[kg']]]+martianeum4[[#This Row],[ile_kg_materiału_z_ładunku]]</f>
        <v>69.557499999999962</v>
      </c>
      <c r="H1677">
        <f>IF(martianeum4[[#This Row],[stan_po_wydobyciu_z_ładunku]]&gt;=100,100,0)</f>
        <v>0</v>
      </c>
      <c r="I1677">
        <f>martianeum4[[#This Row],[stan_po_wydobyciu_z_ładunku]]-martianeum4[[#This Row],[ile_zabiera_na_orbite]]</f>
        <v>69.557499999999962</v>
      </c>
    </row>
    <row r="1678" spans="1:9" x14ac:dyDescent="0.25">
      <c r="A1678" s="1">
        <v>50317</v>
      </c>
      <c r="B1678">
        <f t="shared" si="26"/>
        <v>69.557499999999962</v>
      </c>
      <c r="C1678" t="s">
        <v>9</v>
      </c>
      <c r="D1678">
        <v>19.5</v>
      </c>
      <c r="E1678">
        <v>8</v>
      </c>
      <c r="F1678">
        <f>IF(martianeum4[[#This Row],[zawartosc '[%']]]&gt;=1,martianeum4[[#This Row],[masa '[kg']]]*martianeum4[[#This Row],[zawartosc '[%']]]*0.01,0)</f>
        <v>1.56</v>
      </c>
      <c r="G1678">
        <f>martianeum4[[#This Row],[stan_magazynu '[kg']]]+martianeum4[[#This Row],[ile_kg_materiału_z_ładunku]]</f>
        <v>71.117499999999964</v>
      </c>
      <c r="H1678">
        <f>IF(martianeum4[[#This Row],[stan_po_wydobyciu_z_ładunku]]&gt;=100,100,0)</f>
        <v>0</v>
      </c>
      <c r="I1678">
        <f>martianeum4[[#This Row],[stan_po_wydobyciu_z_ładunku]]-martianeum4[[#This Row],[ile_zabiera_na_orbite]]</f>
        <v>71.117499999999964</v>
      </c>
    </row>
    <row r="1679" spans="1:9" x14ac:dyDescent="0.25">
      <c r="A1679" s="1">
        <v>50318</v>
      </c>
      <c r="B1679">
        <f t="shared" si="26"/>
        <v>71.117499999999964</v>
      </c>
      <c r="C1679" t="s">
        <v>7</v>
      </c>
      <c r="D1679">
        <v>19.2</v>
      </c>
      <c r="E1679">
        <v>0</v>
      </c>
      <c r="F1679">
        <f>IF(martianeum4[[#This Row],[zawartosc '[%']]]&gt;=1,martianeum4[[#This Row],[masa '[kg']]]*martianeum4[[#This Row],[zawartosc '[%']]]*0.01,0)</f>
        <v>0</v>
      </c>
      <c r="G1679">
        <f>martianeum4[[#This Row],[stan_magazynu '[kg']]]+martianeum4[[#This Row],[ile_kg_materiału_z_ładunku]]</f>
        <v>71.117499999999964</v>
      </c>
      <c r="H1679">
        <f>IF(martianeum4[[#This Row],[stan_po_wydobyciu_z_ładunku]]&gt;=100,100,0)</f>
        <v>0</v>
      </c>
      <c r="I1679">
        <f>martianeum4[[#This Row],[stan_po_wydobyciu_z_ładunku]]-martianeum4[[#This Row],[ile_zabiera_na_orbite]]</f>
        <v>71.117499999999964</v>
      </c>
    </row>
    <row r="1680" spans="1:9" x14ac:dyDescent="0.25">
      <c r="A1680" s="1">
        <v>50319</v>
      </c>
      <c r="B1680">
        <f t="shared" si="26"/>
        <v>71.117499999999964</v>
      </c>
      <c r="C1680" t="s">
        <v>5</v>
      </c>
      <c r="D1680">
        <v>28.3</v>
      </c>
      <c r="E1680">
        <v>1.1000000000000001</v>
      </c>
      <c r="F1680">
        <f>IF(martianeum4[[#This Row],[zawartosc '[%']]]&gt;=1,martianeum4[[#This Row],[masa '[kg']]]*martianeum4[[#This Row],[zawartosc '[%']]]*0.01,0)</f>
        <v>0.31130000000000002</v>
      </c>
      <c r="G1680">
        <f>martianeum4[[#This Row],[stan_magazynu '[kg']]]+martianeum4[[#This Row],[ile_kg_materiału_z_ładunku]]</f>
        <v>71.428799999999967</v>
      </c>
      <c r="H1680">
        <f>IF(martianeum4[[#This Row],[stan_po_wydobyciu_z_ładunku]]&gt;=100,100,0)</f>
        <v>0</v>
      </c>
      <c r="I1680">
        <f>martianeum4[[#This Row],[stan_po_wydobyciu_z_ładunku]]-martianeum4[[#This Row],[ile_zabiera_na_orbite]]</f>
        <v>71.428799999999967</v>
      </c>
    </row>
    <row r="1681" spans="1:9" x14ac:dyDescent="0.25">
      <c r="A1681" s="1">
        <v>50320</v>
      </c>
      <c r="B1681">
        <f t="shared" si="26"/>
        <v>71.428799999999967</v>
      </c>
      <c r="C1681" t="s">
        <v>10</v>
      </c>
      <c r="D1681">
        <v>18.100000000000001</v>
      </c>
      <c r="E1681">
        <v>0</v>
      </c>
      <c r="F1681">
        <f>IF(martianeum4[[#This Row],[zawartosc '[%']]]&gt;=1,martianeum4[[#This Row],[masa '[kg']]]*martianeum4[[#This Row],[zawartosc '[%']]]*0.01,0)</f>
        <v>0</v>
      </c>
      <c r="G1681">
        <f>martianeum4[[#This Row],[stan_magazynu '[kg']]]+martianeum4[[#This Row],[ile_kg_materiału_z_ładunku]]</f>
        <v>71.428799999999967</v>
      </c>
      <c r="H1681">
        <f>IF(martianeum4[[#This Row],[stan_po_wydobyciu_z_ładunku]]&gt;=100,100,0)</f>
        <v>0</v>
      </c>
      <c r="I1681">
        <f>martianeum4[[#This Row],[stan_po_wydobyciu_z_ładunku]]-martianeum4[[#This Row],[ile_zabiera_na_orbite]]</f>
        <v>71.428799999999967</v>
      </c>
    </row>
    <row r="1682" spans="1:9" x14ac:dyDescent="0.25">
      <c r="A1682" s="1">
        <v>50321</v>
      </c>
      <c r="B1682">
        <f t="shared" si="26"/>
        <v>71.428799999999967</v>
      </c>
      <c r="C1682" t="s">
        <v>19</v>
      </c>
      <c r="D1682">
        <v>17.5</v>
      </c>
      <c r="E1682">
        <v>13.3</v>
      </c>
      <c r="F1682">
        <f>IF(martianeum4[[#This Row],[zawartosc '[%']]]&gt;=1,martianeum4[[#This Row],[masa '[kg']]]*martianeum4[[#This Row],[zawartosc '[%']]]*0.01,0)</f>
        <v>2.3275000000000001</v>
      </c>
      <c r="G1682">
        <f>martianeum4[[#This Row],[stan_magazynu '[kg']]]+martianeum4[[#This Row],[ile_kg_materiału_z_ładunku]]</f>
        <v>73.756299999999968</v>
      </c>
      <c r="H1682">
        <f>IF(martianeum4[[#This Row],[stan_po_wydobyciu_z_ładunku]]&gt;=100,100,0)</f>
        <v>0</v>
      </c>
      <c r="I1682">
        <f>martianeum4[[#This Row],[stan_po_wydobyciu_z_ładunku]]-martianeum4[[#This Row],[ile_zabiera_na_orbite]]</f>
        <v>73.756299999999968</v>
      </c>
    </row>
    <row r="1683" spans="1:9" x14ac:dyDescent="0.25">
      <c r="A1683" s="1">
        <v>50322</v>
      </c>
      <c r="B1683">
        <f t="shared" si="26"/>
        <v>73.756299999999968</v>
      </c>
      <c r="C1683" t="s">
        <v>6</v>
      </c>
      <c r="D1683">
        <v>26.7</v>
      </c>
      <c r="E1683">
        <v>12.9</v>
      </c>
      <c r="F1683">
        <f>IF(martianeum4[[#This Row],[zawartosc '[%']]]&gt;=1,martianeum4[[#This Row],[masa '[kg']]]*martianeum4[[#This Row],[zawartosc '[%']]]*0.01,0)</f>
        <v>3.4443000000000001</v>
      </c>
      <c r="G1683">
        <f>martianeum4[[#This Row],[stan_magazynu '[kg']]]+martianeum4[[#This Row],[ile_kg_materiału_z_ładunku]]</f>
        <v>77.200599999999966</v>
      </c>
      <c r="H1683">
        <f>IF(martianeum4[[#This Row],[stan_po_wydobyciu_z_ładunku]]&gt;=100,100,0)</f>
        <v>0</v>
      </c>
      <c r="I1683">
        <f>martianeum4[[#This Row],[stan_po_wydobyciu_z_ładunku]]-martianeum4[[#This Row],[ile_zabiera_na_orbite]]</f>
        <v>77.200599999999966</v>
      </c>
    </row>
    <row r="1684" spans="1:9" x14ac:dyDescent="0.25">
      <c r="A1684" s="1">
        <v>50323</v>
      </c>
      <c r="B1684">
        <f t="shared" si="26"/>
        <v>77.200599999999966</v>
      </c>
      <c r="C1684" t="s">
        <v>19</v>
      </c>
      <c r="D1684">
        <v>26.6</v>
      </c>
      <c r="E1684">
        <v>0</v>
      </c>
      <c r="F1684">
        <f>IF(martianeum4[[#This Row],[zawartosc '[%']]]&gt;=1,martianeum4[[#This Row],[masa '[kg']]]*martianeum4[[#This Row],[zawartosc '[%']]]*0.01,0)</f>
        <v>0</v>
      </c>
      <c r="G1684">
        <f>martianeum4[[#This Row],[stan_magazynu '[kg']]]+martianeum4[[#This Row],[ile_kg_materiału_z_ładunku]]</f>
        <v>77.200599999999966</v>
      </c>
      <c r="H1684">
        <f>IF(martianeum4[[#This Row],[stan_po_wydobyciu_z_ładunku]]&gt;=100,100,0)</f>
        <v>0</v>
      </c>
      <c r="I1684">
        <f>martianeum4[[#This Row],[stan_po_wydobyciu_z_ładunku]]-martianeum4[[#This Row],[ile_zabiera_na_orbite]]</f>
        <v>77.200599999999966</v>
      </c>
    </row>
    <row r="1685" spans="1:9" x14ac:dyDescent="0.25">
      <c r="A1685" s="1">
        <v>50324</v>
      </c>
      <c r="B1685">
        <f t="shared" si="26"/>
        <v>77.200599999999966</v>
      </c>
      <c r="C1685" t="s">
        <v>22</v>
      </c>
      <c r="D1685">
        <v>12.2</v>
      </c>
      <c r="E1685">
        <v>1.8</v>
      </c>
      <c r="F1685">
        <f>IF(martianeum4[[#This Row],[zawartosc '[%']]]&gt;=1,martianeum4[[#This Row],[masa '[kg']]]*martianeum4[[#This Row],[zawartosc '[%']]]*0.01,0)</f>
        <v>0.21960000000000002</v>
      </c>
      <c r="G1685">
        <f>martianeum4[[#This Row],[stan_magazynu '[kg']]]+martianeum4[[#This Row],[ile_kg_materiału_z_ładunku]]</f>
        <v>77.420199999999966</v>
      </c>
      <c r="H1685">
        <f>IF(martianeum4[[#This Row],[stan_po_wydobyciu_z_ładunku]]&gt;=100,100,0)</f>
        <v>0</v>
      </c>
      <c r="I1685">
        <f>martianeum4[[#This Row],[stan_po_wydobyciu_z_ładunku]]-martianeum4[[#This Row],[ile_zabiera_na_orbite]]</f>
        <v>77.420199999999966</v>
      </c>
    </row>
    <row r="1686" spans="1:9" x14ac:dyDescent="0.25">
      <c r="A1686" s="1">
        <v>50325</v>
      </c>
      <c r="B1686">
        <f t="shared" si="26"/>
        <v>77.420199999999966</v>
      </c>
      <c r="C1686" t="s">
        <v>7</v>
      </c>
      <c r="D1686">
        <v>27.4</v>
      </c>
      <c r="E1686">
        <v>4.8</v>
      </c>
      <c r="F1686">
        <f>IF(martianeum4[[#This Row],[zawartosc '[%']]]&gt;=1,martianeum4[[#This Row],[masa '[kg']]]*martianeum4[[#This Row],[zawartosc '[%']]]*0.01,0)</f>
        <v>1.3151999999999999</v>
      </c>
      <c r="G1686">
        <f>martianeum4[[#This Row],[stan_magazynu '[kg']]]+martianeum4[[#This Row],[ile_kg_materiału_z_ładunku]]</f>
        <v>78.73539999999997</v>
      </c>
      <c r="H1686">
        <f>IF(martianeum4[[#This Row],[stan_po_wydobyciu_z_ładunku]]&gt;=100,100,0)</f>
        <v>0</v>
      </c>
      <c r="I1686">
        <f>martianeum4[[#This Row],[stan_po_wydobyciu_z_ładunku]]-martianeum4[[#This Row],[ile_zabiera_na_orbite]]</f>
        <v>78.73539999999997</v>
      </c>
    </row>
    <row r="1687" spans="1:9" x14ac:dyDescent="0.25">
      <c r="A1687" s="1">
        <v>50326</v>
      </c>
      <c r="B1687">
        <f t="shared" si="26"/>
        <v>78.73539999999997</v>
      </c>
      <c r="C1687" t="s">
        <v>13</v>
      </c>
      <c r="D1687">
        <v>24.9</v>
      </c>
      <c r="E1687">
        <v>1.6</v>
      </c>
      <c r="F1687">
        <f>IF(martianeum4[[#This Row],[zawartosc '[%']]]&gt;=1,martianeum4[[#This Row],[masa '[kg']]]*martianeum4[[#This Row],[zawartosc '[%']]]*0.01,0)</f>
        <v>0.39840000000000003</v>
      </c>
      <c r="G1687">
        <f>martianeum4[[#This Row],[stan_magazynu '[kg']]]+martianeum4[[#This Row],[ile_kg_materiału_z_ładunku]]</f>
        <v>79.133799999999965</v>
      </c>
      <c r="H1687">
        <f>IF(martianeum4[[#This Row],[stan_po_wydobyciu_z_ładunku]]&gt;=100,100,0)</f>
        <v>0</v>
      </c>
      <c r="I1687">
        <f>martianeum4[[#This Row],[stan_po_wydobyciu_z_ładunku]]-martianeum4[[#This Row],[ile_zabiera_na_orbite]]</f>
        <v>79.133799999999965</v>
      </c>
    </row>
    <row r="1688" spans="1:9" x14ac:dyDescent="0.25">
      <c r="A1688" s="1">
        <v>50327</v>
      </c>
      <c r="B1688">
        <f t="shared" si="26"/>
        <v>79.133799999999965</v>
      </c>
      <c r="C1688" t="s">
        <v>27</v>
      </c>
      <c r="D1688">
        <v>21.4</v>
      </c>
      <c r="E1688">
        <v>5.5</v>
      </c>
      <c r="F1688">
        <f>IF(martianeum4[[#This Row],[zawartosc '[%']]]&gt;=1,martianeum4[[#This Row],[masa '[kg']]]*martianeum4[[#This Row],[zawartosc '[%']]]*0.01,0)</f>
        <v>1.1769999999999998</v>
      </c>
      <c r="G1688">
        <f>martianeum4[[#This Row],[stan_magazynu '[kg']]]+martianeum4[[#This Row],[ile_kg_materiału_z_ładunku]]</f>
        <v>80.310799999999972</v>
      </c>
      <c r="H1688">
        <f>IF(martianeum4[[#This Row],[stan_po_wydobyciu_z_ładunku]]&gt;=100,100,0)</f>
        <v>0</v>
      </c>
      <c r="I1688">
        <f>martianeum4[[#This Row],[stan_po_wydobyciu_z_ładunku]]-martianeum4[[#This Row],[ile_zabiera_na_orbite]]</f>
        <v>80.310799999999972</v>
      </c>
    </row>
    <row r="1689" spans="1:9" x14ac:dyDescent="0.25">
      <c r="A1689" s="1">
        <v>50328</v>
      </c>
      <c r="B1689">
        <f t="shared" si="26"/>
        <v>80.310799999999972</v>
      </c>
      <c r="C1689" t="s">
        <v>29</v>
      </c>
      <c r="D1689">
        <v>14.1</v>
      </c>
      <c r="E1689">
        <v>0</v>
      </c>
      <c r="F1689">
        <f>IF(martianeum4[[#This Row],[zawartosc '[%']]]&gt;=1,martianeum4[[#This Row],[masa '[kg']]]*martianeum4[[#This Row],[zawartosc '[%']]]*0.01,0)</f>
        <v>0</v>
      </c>
      <c r="G1689">
        <f>martianeum4[[#This Row],[stan_magazynu '[kg']]]+martianeum4[[#This Row],[ile_kg_materiału_z_ładunku]]</f>
        <v>80.310799999999972</v>
      </c>
      <c r="H1689">
        <f>IF(martianeum4[[#This Row],[stan_po_wydobyciu_z_ładunku]]&gt;=100,100,0)</f>
        <v>0</v>
      </c>
      <c r="I1689">
        <f>martianeum4[[#This Row],[stan_po_wydobyciu_z_ładunku]]-martianeum4[[#This Row],[ile_zabiera_na_orbite]]</f>
        <v>80.310799999999972</v>
      </c>
    </row>
    <row r="1690" spans="1:9" x14ac:dyDescent="0.25">
      <c r="A1690" s="1">
        <v>50329</v>
      </c>
      <c r="B1690">
        <f t="shared" si="26"/>
        <v>80.310799999999972</v>
      </c>
      <c r="C1690" t="s">
        <v>25</v>
      </c>
      <c r="D1690">
        <v>15.4</v>
      </c>
      <c r="E1690">
        <v>2.1</v>
      </c>
      <c r="F1690">
        <f>IF(martianeum4[[#This Row],[zawartosc '[%']]]&gt;=1,martianeum4[[#This Row],[masa '[kg']]]*martianeum4[[#This Row],[zawartosc '[%']]]*0.01,0)</f>
        <v>0.32340000000000002</v>
      </c>
      <c r="G1690">
        <f>martianeum4[[#This Row],[stan_magazynu '[kg']]]+martianeum4[[#This Row],[ile_kg_materiału_z_ładunku]]</f>
        <v>80.634199999999979</v>
      </c>
      <c r="H1690">
        <f>IF(martianeum4[[#This Row],[stan_po_wydobyciu_z_ładunku]]&gt;=100,100,0)</f>
        <v>0</v>
      </c>
      <c r="I1690">
        <f>martianeum4[[#This Row],[stan_po_wydobyciu_z_ładunku]]-martianeum4[[#This Row],[ile_zabiera_na_orbite]]</f>
        <v>80.634199999999979</v>
      </c>
    </row>
    <row r="1691" spans="1:9" x14ac:dyDescent="0.25">
      <c r="A1691" s="1">
        <v>50330</v>
      </c>
      <c r="B1691">
        <f t="shared" si="26"/>
        <v>80.634199999999979</v>
      </c>
      <c r="C1691" t="s">
        <v>13</v>
      </c>
      <c r="D1691">
        <v>27.7</v>
      </c>
      <c r="E1691">
        <v>0</v>
      </c>
      <c r="F1691">
        <f>IF(martianeum4[[#This Row],[zawartosc '[%']]]&gt;=1,martianeum4[[#This Row],[masa '[kg']]]*martianeum4[[#This Row],[zawartosc '[%']]]*0.01,0)</f>
        <v>0</v>
      </c>
      <c r="G1691">
        <f>martianeum4[[#This Row],[stan_magazynu '[kg']]]+martianeum4[[#This Row],[ile_kg_materiału_z_ładunku]]</f>
        <v>80.634199999999979</v>
      </c>
      <c r="H1691">
        <f>IF(martianeum4[[#This Row],[stan_po_wydobyciu_z_ładunku]]&gt;=100,100,0)</f>
        <v>0</v>
      </c>
      <c r="I1691">
        <f>martianeum4[[#This Row],[stan_po_wydobyciu_z_ładunku]]-martianeum4[[#This Row],[ile_zabiera_na_orbite]]</f>
        <v>80.634199999999979</v>
      </c>
    </row>
    <row r="1692" spans="1:9" x14ac:dyDescent="0.25">
      <c r="A1692" s="1">
        <v>50331</v>
      </c>
      <c r="B1692">
        <f t="shared" si="26"/>
        <v>80.634199999999979</v>
      </c>
      <c r="C1692" t="s">
        <v>10</v>
      </c>
      <c r="D1692">
        <v>15.5</v>
      </c>
      <c r="E1692">
        <v>43.4</v>
      </c>
      <c r="F1692">
        <f>IF(martianeum4[[#This Row],[zawartosc '[%']]]&gt;=1,martianeum4[[#This Row],[masa '[kg']]]*martianeum4[[#This Row],[zawartosc '[%']]]*0.01,0)</f>
        <v>6.7269999999999994</v>
      </c>
      <c r="G1692">
        <f>martianeum4[[#This Row],[stan_magazynu '[kg']]]+martianeum4[[#This Row],[ile_kg_materiału_z_ładunku]]</f>
        <v>87.361199999999982</v>
      </c>
      <c r="H1692">
        <f>IF(martianeum4[[#This Row],[stan_po_wydobyciu_z_ładunku]]&gt;=100,100,0)</f>
        <v>0</v>
      </c>
      <c r="I1692">
        <f>martianeum4[[#This Row],[stan_po_wydobyciu_z_ładunku]]-martianeum4[[#This Row],[ile_zabiera_na_orbite]]</f>
        <v>87.361199999999982</v>
      </c>
    </row>
    <row r="1693" spans="1:9" x14ac:dyDescent="0.25">
      <c r="A1693" s="1">
        <v>50332</v>
      </c>
      <c r="B1693">
        <f t="shared" si="26"/>
        <v>87.361199999999982</v>
      </c>
      <c r="C1693" t="s">
        <v>7</v>
      </c>
      <c r="D1693">
        <v>26.8</v>
      </c>
      <c r="E1693">
        <v>0</v>
      </c>
      <c r="F1693">
        <f>IF(martianeum4[[#This Row],[zawartosc '[%']]]&gt;=1,martianeum4[[#This Row],[masa '[kg']]]*martianeum4[[#This Row],[zawartosc '[%']]]*0.01,0)</f>
        <v>0</v>
      </c>
      <c r="G1693">
        <f>martianeum4[[#This Row],[stan_magazynu '[kg']]]+martianeum4[[#This Row],[ile_kg_materiału_z_ładunku]]</f>
        <v>87.361199999999982</v>
      </c>
      <c r="H1693">
        <f>IF(martianeum4[[#This Row],[stan_po_wydobyciu_z_ładunku]]&gt;=100,100,0)</f>
        <v>0</v>
      </c>
      <c r="I1693">
        <f>martianeum4[[#This Row],[stan_po_wydobyciu_z_ładunku]]-martianeum4[[#This Row],[ile_zabiera_na_orbite]]</f>
        <v>87.361199999999982</v>
      </c>
    </row>
    <row r="1694" spans="1:9" x14ac:dyDescent="0.25">
      <c r="A1694" s="1">
        <v>50333</v>
      </c>
      <c r="B1694">
        <f t="shared" si="26"/>
        <v>87.361199999999982</v>
      </c>
      <c r="C1694" t="s">
        <v>13</v>
      </c>
      <c r="D1694">
        <v>23.1</v>
      </c>
      <c r="E1694">
        <v>9.1</v>
      </c>
      <c r="F1694">
        <f>IF(martianeum4[[#This Row],[zawartosc '[%']]]&gt;=1,martianeum4[[#This Row],[masa '[kg']]]*martianeum4[[#This Row],[zawartosc '[%']]]*0.01,0)</f>
        <v>2.1021000000000001</v>
      </c>
      <c r="G1694">
        <f>martianeum4[[#This Row],[stan_magazynu '[kg']]]+martianeum4[[#This Row],[ile_kg_materiału_z_ładunku]]</f>
        <v>89.463299999999975</v>
      </c>
      <c r="H1694">
        <f>IF(martianeum4[[#This Row],[stan_po_wydobyciu_z_ładunku]]&gt;=100,100,0)</f>
        <v>0</v>
      </c>
      <c r="I1694">
        <f>martianeum4[[#This Row],[stan_po_wydobyciu_z_ładunku]]-martianeum4[[#This Row],[ile_zabiera_na_orbite]]</f>
        <v>89.463299999999975</v>
      </c>
    </row>
    <row r="1695" spans="1:9" x14ac:dyDescent="0.25">
      <c r="A1695" s="1">
        <v>50334</v>
      </c>
      <c r="B1695">
        <f t="shared" si="26"/>
        <v>89.463299999999975</v>
      </c>
      <c r="C1695" t="s">
        <v>6</v>
      </c>
      <c r="D1695">
        <v>22.8</v>
      </c>
      <c r="E1695">
        <v>12.9</v>
      </c>
      <c r="F1695">
        <f>IF(martianeum4[[#This Row],[zawartosc '[%']]]&gt;=1,martianeum4[[#This Row],[masa '[kg']]]*martianeum4[[#This Row],[zawartosc '[%']]]*0.01,0)</f>
        <v>2.9412000000000003</v>
      </c>
      <c r="G1695">
        <f>martianeum4[[#This Row],[stan_magazynu '[kg']]]+martianeum4[[#This Row],[ile_kg_materiału_z_ładunku]]</f>
        <v>92.40449999999997</v>
      </c>
      <c r="H1695">
        <f>IF(martianeum4[[#This Row],[stan_po_wydobyciu_z_ładunku]]&gt;=100,100,0)</f>
        <v>0</v>
      </c>
      <c r="I1695">
        <f>martianeum4[[#This Row],[stan_po_wydobyciu_z_ładunku]]-martianeum4[[#This Row],[ile_zabiera_na_orbite]]</f>
        <v>92.40449999999997</v>
      </c>
    </row>
    <row r="1696" spans="1:9" x14ac:dyDescent="0.25">
      <c r="A1696" s="1">
        <v>50335</v>
      </c>
      <c r="B1696">
        <f t="shared" si="26"/>
        <v>92.40449999999997</v>
      </c>
      <c r="C1696" t="s">
        <v>10</v>
      </c>
      <c r="D1696">
        <v>17.2</v>
      </c>
      <c r="E1696">
        <v>0</v>
      </c>
      <c r="F1696">
        <f>IF(martianeum4[[#This Row],[zawartosc '[%']]]&gt;=1,martianeum4[[#This Row],[masa '[kg']]]*martianeum4[[#This Row],[zawartosc '[%']]]*0.01,0)</f>
        <v>0</v>
      </c>
      <c r="G1696">
        <f>martianeum4[[#This Row],[stan_magazynu '[kg']]]+martianeum4[[#This Row],[ile_kg_materiału_z_ładunku]]</f>
        <v>92.40449999999997</v>
      </c>
      <c r="H1696">
        <f>IF(martianeum4[[#This Row],[stan_po_wydobyciu_z_ładunku]]&gt;=100,100,0)</f>
        <v>0</v>
      </c>
      <c r="I1696">
        <f>martianeum4[[#This Row],[stan_po_wydobyciu_z_ładunku]]-martianeum4[[#This Row],[ile_zabiera_na_orbite]]</f>
        <v>92.40449999999997</v>
      </c>
    </row>
    <row r="1697" spans="1:9" x14ac:dyDescent="0.25">
      <c r="A1697" s="1">
        <v>50336</v>
      </c>
      <c r="B1697">
        <f t="shared" si="26"/>
        <v>92.40449999999997</v>
      </c>
      <c r="C1697" t="s">
        <v>10</v>
      </c>
      <c r="D1697">
        <v>29.3</v>
      </c>
      <c r="E1697">
        <v>6.1</v>
      </c>
      <c r="F1697">
        <f>IF(martianeum4[[#This Row],[zawartosc '[%']]]&gt;=1,martianeum4[[#This Row],[masa '[kg']]]*martianeum4[[#This Row],[zawartosc '[%']]]*0.01,0)</f>
        <v>1.7872999999999999</v>
      </c>
      <c r="G1697">
        <f>martianeum4[[#This Row],[stan_magazynu '[kg']]]+martianeum4[[#This Row],[ile_kg_materiału_z_ładunku]]</f>
        <v>94.191799999999972</v>
      </c>
      <c r="H1697">
        <f>IF(martianeum4[[#This Row],[stan_po_wydobyciu_z_ładunku]]&gt;=100,100,0)</f>
        <v>0</v>
      </c>
      <c r="I1697">
        <f>martianeum4[[#This Row],[stan_po_wydobyciu_z_ładunku]]-martianeum4[[#This Row],[ile_zabiera_na_orbite]]</f>
        <v>94.191799999999972</v>
      </c>
    </row>
    <row r="1698" spans="1:9" x14ac:dyDescent="0.25">
      <c r="A1698" s="1">
        <v>50337</v>
      </c>
      <c r="B1698">
        <f t="shared" si="26"/>
        <v>94.191799999999972</v>
      </c>
      <c r="C1698" t="s">
        <v>13</v>
      </c>
      <c r="D1698">
        <v>19.5</v>
      </c>
      <c r="E1698">
        <v>14.2</v>
      </c>
      <c r="F1698">
        <f>IF(martianeum4[[#This Row],[zawartosc '[%']]]&gt;=1,martianeum4[[#This Row],[masa '[kg']]]*martianeum4[[#This Row],[zawartosc '[%']]]*0.01,0)</f>
        <v>2.7689999999999997</v>
      </c>
      <c r="G1698">
        <f>martianeum4[[#This Row],[stan_magazynu '[kg']]]+martianeum4[[#This Row],[ile_kg_materiału_z_ładunku]]</f>
        <v>96.960799999999978</v>
      </c>
      <c r="H1698">
        <f>IF(martianeum4[[#This Row],[stan_po_wydobyciu_z_ładunku]]&gt;=100,100,0)</f>
        <v>0</v>
      </c>
      <c r="I1698">
        <f>martianeum4[[#This Row],[stan_po_wydobyciu_z_ładunku]]-martianeum4[[#This Row],[ile_zabiera_na_orbite]]</f>
        <v>96.960799999999978</v>
      </c>
    </row>
    <row r="1699" spans="1:9" x14ac:dyDescent="0.25">
      <c r="A1699" s="1">
        <v>50338</v>
      </c>
      <c r="B1699">
        <f t="shared" si="26"/>
        <v>96.960799999999978</v>
      </c>
      <c r="C1699" t="s">
        <v>19</v>
      </c>
      <c r="D1699">
        <v>28.1</v>
      </c>
      <c r="E1699">
        <v>9.4</v>
      </c>
      <c r="F1699">
        <f>IF(martianeum4[[#This Row],[zawartosc '[%']]]&gt;=1,martianeum4[[#This Row],[masa '[kg']]]*martianeum4[[#This Row],[zawartosc '[%']]]*0.01,0)</f>
        <v>2.6414000000000004</v>
      </c>
      <c r="G1699">
        <f>martianeum4[[#This Row],[stan_magazynu '[kg']]]+martianeum4[[#This Row],[ile_kg_materiału_z_ładunku]]</f>
        <v>99.602199999999982</v>
      </c>
      <c r="H1699">
        <f>IF(martianeum4[[#This Row],[stan_po_wydobyciu_z_ładunku]]&gt;=100,100,0)</f>
        <v>0</v>
      </c>
      <c r="I1699">
        <f>martianeum4[[#This Row],[stan_po_wydobyciu_z_ładunku]]-martianeum4[[#This Row],[ile_zabiera_na_orbite]]</f>
        <v>99.602199999999982</v>
      </c>
    </row>
    <row r="1700" spans="1:9" x14ac:dyDescent="0.25">
      <c r="A1700" s="1">
        <v>50339</v>
      </c>
      <c r="B1700">
        <f t="shared" si="26"/>
        <v>99.602199999999982</v>
      </c>
      <c r="C1700" t="s">
        <v>11</v>
      </c>
      <c r="D1700">
        <v>21.1</v>
      </c>
      <c r="E1700">
        <v>12</v>
      </c>
      <c r="F1700">
        <f>IF(martianeum4[[#This Row],[zawartosc '[%']]]&gt;=1,martianeum4[[#This Row],[masa '[kg']]]*martianeum4[[#This Row],[zawartosc '[%']]]*0.01,0)</f>
        <v>2.532</v>
      </c>
      <c r="G1700">
        <f>martianeum4[[#This Row],[stan_magazynu '[kg']]]+martianeum4[[#This Row],[ile_kg_materiału_z_ładunku]]</f>
        <v>102.13419999999998</v>
      </c>
      <c r="H1700">
        <f>IF(martianeum4[[#This Row],[stan_po_wydobyciu_z_ładunku]]&gt;=100,100,0)</f>
        <v>100</v>
      </c>
      <c r="I1700">
        <f>martianeum4[[#This Row],[stan_po_wydobyciu_z_ładunku]]-martianeum4[[#This Row],[ile_zabiera_na_orbite]]</f>
        <v>2.1341999999999786</v>
      </c>
    </row>
    <row r="1701" spans="1:9" x14ac:dyDescent="0.25">
      <c r="A1701" s="1">
        <v>50340</v>
      </c>
      <c r="B1701">
        <f t="shared" si="26"/>
        <v>2.1341999999999786</v>
      </c>
      <c r="C1701" t="s">
        <v>7</v>
      </c>
      <c r="D1701">
        <v>23.8</v>
      </c>
      <c r="E1701">
        <v>13.3</v>
      </c>
      <c r="F1701">
        <f>IF(martianeum4[[#This Row],[zawartosc '[%']]]&gt;=1,martianeum4[[#This Row],[masa '[kg']]]*martianeum4[[#This Row],[zawartosc '[%']]]*0.01,0)</f>
        <v>3.1654000000000004</v>
      </c>
      <c r="G1701">
        <f>martianeum4[[#This Row],[stan_magazynu '[kg']]]+martianeum4[[#This Row],[ile_kg_materiału_z_ładunku]]</f>
        <v>5.2995999999999786</v>
      </c>
      <c r="H1701">
        <f>IF(martianeum4[[#This Row],[stan_po_wydobyciu_z_ładunku]]&gt;=100,100,0)</f>
        <v>0</v>
      </c>
      <c r="I1701">
        <f>martianeum4[[#This Row],[stan_po_wydobyciu_z_ładunku]]-martianeum4[[#This Row],[ile_zabiera_na_orbite]]</f>
        <v>5.2995999999999786</v>
      </c>
    </row>
    <row r="1702" spans="1:9" x14ac:dyDescent="0.25">
      <c r="A1702" s="1">
        <v>50341</v>
      </c>
      <c r="B1702">
        <f t="shared" si="26"/>
        <v>5.2995999999999786</v>
      </c>
      <c r="C1702" t="s">
        <v>24</v>
      </c>
      <c r="D1702">
        <v>19.399999999999999</v>
      </c>
      <c r="E1702">
        <v>2.2000000000000002</v>
      </c>
      <c r="F1702">
        <f>IF(martianeum4[[#This Row],[zawartosc '[%']]]&gt;=1,martianeum4[[#This Row],[masa '[kg']]]*martianeum4[[#This Row],[zawartosc '[%']]]*0.01,0)</f>
        <v>0.42680000000000001</v>
      </c>
      <c r="G1702">
        <f>martianeum4[[#This Row],[stan_magazynu '[kg']]]+martianeum4[[#This Row],[ile_kg_materiału_z_ładunku]]</f>
        <v>5.7263999999999786</v>
      </c>
      <c r="H1702">
        <f>IF(martianeum4[[#This Row],[stan_po_wydobyciu_z_ładunku]]&gt;=100,100,0)</f>
        <v>0</v>
      </c>
      <c r="I1702">
        <f>martianeum4[[#This Row],[stan_po_wydobyciu_z_ładunku]]-martianeum4[[#This Row],[ile_zabiera_na_orbite]]</f>
        <v>5.7263999999999786</v>
      </c>
    </row>
    <row r="1703" spans="1:9" x14ac:dyDescent="0.25">
      <c r="A1703" s="1">
        <v>50342</v>
      </c>
      <c r="B1703">
        <f t="shared" si="26"/>
        <v>5.7263999999999786</v>
      </c>
      <c r="C1703" t="s">
        <v>7</v>
      </c>
      <c r="D1703">
        <v>25.8</v>
      </c>
      <c r="E1703">
        <v>17.100000000000001</v>
      </c>
      <c r="F1703">
        <f>IF(martianeum4[[#This Row],[zawartosc '[%']]]&gt;=1,martianeum4[[#This Row],[masa '[kg']]]*martianeum4[[#This Row],[zawartosc '[%']]]*0.01,0)</f>
        <v>4.4118000000000004</v>
      </c>
      <c r="G1703">
        <f>martianeum4[[#This Row],[stan_magazynu '[kg']]]+martianeum4[[#This Row],[ile_kg_materiału_z_ładunku]]</f>
        <v>10.13819999999998</v>
      </c>
      <c r="H1703">
        <f>IF(martianeum4[[#This Row],[stan_po_wydobyciu_z_ładunku]]&gt;=100,100,0)</f>
        <v>0</v>
      </c>
      <c r="I1703">
        <f>martianeum4[[#This Row],[stan_po_wydobyciu_z_ładunku]]-martianeum4[[#This Row],[ile_zabiera_na_orbite]]</f>
        <v>10.13819999999998</v>
      </c>
    </row>
    <row r="1704" spans="1:9" x14ac:dyDescent="0.25">
      <c r="A1704" s="1">
        <v>50343</v>
      </c>
      <c r="B1704">
        <f t="shared" si="26"/>
        <v>10.13819999999998</v>
      </c>
      <c r="C1704" t="s">
        <v>7</v>
      </c>
      <c r="D1704">
        <v>30</v>
      </c>
      <c r="E1704">
        <v>6.3</v>
      </c>
      <c r="F1704">
        <f>IF(martianeum4[[#This Row],[zawartosc '[%']]]&gt;=1,martianeum4[[#This Row],[masa '[kg']]]*martianeum4[[#This Row],[zawartosc '[%']]]*0.01,0)</f>
        <v>1.8900000000000001</v>
      </c>
      <c r="G1704">
        <f>martianeum4[[#This Row],[stan_magazynu '[kg']]]+martianeum4[[#This Row],[ile_kg_materiału_z_ładunku]]</f>
        <v>12.02819999999998</v>
      </c>
      <c r="H1704">
        <f>IF(martianeum4[[#This Row],[stan_po_wydobyciu_z_ładunku]]&gt;=100,100,0)</f>
        <v>0</v>
      </c>
      <c r="I1704">
        <f>martianeum4[[#This Row],[stan_po_wydobyciu_z_ładunku]]-martianeum4[[#This Row],[ile_zabiera_na_orbite]]</f>
        <v>12.02819999999998</v>
      </c>
    </row>
    <row r="1705" spans="1:9" x14ac:dyDescent="0.25">
      <c r="A1705" s="1">
        <v>50344</v>
      </c>
      <c r="B1705">
        <f t="shared" si="26"/>
        <v>12.02819999999998</v>
      </c>
      <c r="C1705" t="s">
        <v>10</v>
      </c>
      <c r="D1705">
        <v>11</v>
      </c>
      <c r="E1705">
        <v>0</v>
      </c>
      <c r="F1705">
        <f>IF(martianeum4[[#This Row],[zawartosc '[%']]]&gt;=1,martianeum4[[#This Row],[masa '[kg']]]*martianeum4[[#This Row],[zawartosc '[%']]]*0.01,0)</f>
        <v>0</v>
      </c>
      <c r="G1705">
        <f>martianeum4[[#This Row],[stan_magazynu '[kg']]]+martianeum4[[#This Row],[ile_kg_materiału_z_ładunku]]</f>
        <v>12.02819999999998</v>
      </c>
      <c r="H1705">
        <f>IF(martianeum4[[#This Row],[stan_po_wydobyciu_z_ładunku]]&gt;=100,100,0)</f>
        <v>0</v>
      </c>
      <c r="I1705">
        <f>martianeum4[[#This Row],[stan_po_wydobyciu_z_ładunku]]-martianeum4[[#This Row],[ile_zabiera_na_orbite]]</f>
        <v>12.02819999999998</v>
      </c>
    </row>
    <row r="1706" spans="1:9" x14ac:dyDescent="0.25">
      <c r="A1706" s="1">
        <v>50345</v>
      </c>
      <c r="B1706">
        <f t="shared" si="26"/>
        <v>12.02819999999998</v>
      </c>
      <c r="C1706" t="s">
        <v>19</v>
      </c>
      <c r="D1706">
        <v>27.2</v>
      </c>
      <c r="E1706">
        <v>0</v>
      </c>
      <c r="F1706">
        <f>IF(martianeum4[[#This Row],[zawartosc '[%']]]&gt;=1,martianeum4[[#This Row],[masa '[kg']]]*martianeum4[[#This Row],[zawartosc '[%']]]*0.01,0)</f>
        <v>0</v>
      </c>
      <c r="G1706">
        <f>martianeum4[[#This Row],[stan_magazynu '[kg']]]+martianeum4[[#This Row],[ile_kg_materiału_z_ładunku]]</f>
        <v>12.02819999999998</v>
      </c>
      <c r="H1706">
        <f>IF(martianeum4[[#This Row],[stan_po_wydobyciu_z_ładunku]]&gt;=100,100,0)</f>
        <v>0</v>
      </c>
      <c r="I1706">
        <f>martianeum4[[#This Row],[stan_po_wydobyciu_z_ładunku]]-martianeum4[[#This Row],[ile_zabiera_na_orbite]]</f>
        <v>12.02819999999998</v>
      </c>
    </row>
    <row r="1707" spans="1:9" x14ac:dyDescent="0.25">
      <c r="A1707" s="1">
        <v>50346</v>
      </c>
      <c r="B1707">
        <f t="shared" si="26"/>
        <v>12.02819999999998</v>
      </c>
      <c r="C1707" t="s">
        <v>7</v>
      </c>
      <c r="D1707">
        <v>18.3</v>
      </c>
      <c r="E1707">
        <v>8.4</v>
      </c>
      <c r="F1707">
        <f>IF(martianeum4[[#This Row],[zawartosc '[%']]]&gt;=1,martianeum4[[#This Row],[masa '[kg']]]*martianeum4[[#This Row],[zawartosc '[%']]]*0.01,0)</f>
        <v>1.5372000000000001</v>
      </c>
      <c r="G1707">
        <f>martianeum4[[#This Row],[stan_magazynu '[kg']]]+martianeum4[[#This Row],[ile_kg_materiału_z_ładunku]]</f>
        <v>13.565399999999981</v>
      </c>
      <c r="H1707">
        <f>IF(martianeum4[[#This Row],[stan_po_wydobyciu_z_ładunku]]&gt;=100,100,0)</f>
        <v>0</v>
      </c>
      <c r="I1707">
        <f>martianeum4[[#This Row],[stan_po_wydobyciu_z_ładunku]]-martianeum4[[#This Row],[ile_zabiera_na_orbite]]</f>
        <v>13.565399999999981</v>
      </c>
    </row>
    <row r="1708" spans="1:9" x14ac:dyDescent="0.25">
      <c r="A1708" s="1">
        <v>50347</v>
      </c>
      <c r="B1708">
        <f t="shared" si="26"/>
        <v>13.565399999999981</v>
      </c>
      <c r="C1708" t="s">
        <v>25</v>
      </c>
      <c r="D1708">
        <v>14</v>
      </c>
      <c r="E1708">
        <v>2.5</v>
      </c>
      <c r="F1708">
        <f>IF(martianeum4[[#This Row],[zawartosc '[%']]]&gt;=1,martianeum4[[#This Row],[masa '[kg']]]*martianeum4[[#This Row],[zawartosc '[%']]]*0.01,0)</f>
        <v>0.35000000000000003</v>
      </c>
      <c r="G1708">
        <f>martianeum4[[#This Row],[stan_magazynu '[kg']]]+martianeum4[[#This Row],[ile_kg_materiału_z_ładunku]]</f>
        <v>13.91539999999998</v>
      </c>
      <c r="H1708">
        <f>IF(martianeum4[[#This Row],[stan_po_wydobyciu_z_ładunku]]&gt;=100,100,0)</f>
        <v>0</v>
      </c>
      <c r="I1708">
        <f>martianeum4[[#This Row],[stan_po_wydobyciu_z_ładunku]]-martianeum4[[#This Row],[ile_zabiera_na_orbite]]</f>
        <v>13.91539999999998</v>
      </c>
    </row>
    <row r="1709" spans="1:9" x14ac:dyDescent="0.25">
      <c r="A1709" s="1">
        <v>50348</v>
      </c>
      <c r="B1709">
        <f t="shared" si="26"/>
        <v>13.91539999999998</v>
      </c>
      <c r="C1709" t="s">
        <v>7</v>
      </c>
      <c r="D1709">
        <v>26.2</v>
      </c>
      <c r="E1709">
        <v>6.9</v>
      </c>
      <c r="F1709">
        <f>IF(martianeum4[[#This Row],[zawartosc '[%']]]&gt;=1,martianeum4[[#This Row],[masa '[kg']]]*martianeum4[[#This Row],[zawartosc '[%']]]*0.01,0)</f>
        <v>1.8078000000000001</v>
      </c>
      <c r="G1709">
        <f>martianeum4[[#This Row],[stan_magazynu '[kg']]]+martianeum4[[#This Row],[ile_kg_materiału_z_ładunku]]</f>
        <v>15.723199999999981</v>
      </c>
      <c r="H1709">
        <f>IF(martianeum4[[#This Row],[stan_po_wydobyciu_z_ładunku]]&gt;=100,100,0)</f>
        <v>0</v>
      </c>
      <c r="I1709">
        <f>martianeum4[[#This Row],[stan_po_wydobyciu_z_ładunku]]-martianeum4[[#This Row],[ile_zabiera_na_orbite]]</f>
        <v>15.723199999999981</v>
      </c>
    </row>
    <row r="1710" spans="1:9" x14ac:dyDescent="0.25">
      <c r="A1710" s="1">
        <v>50349</v>
      </c>
      <c r="B1710">
        <f t="shared" si="26"/>
        <v>15.723199999999981</v>
      </c>
      <c r="C1710" t="s">
        <v>15</v>
      </c>
      <c r="D1710">
        <v>25.5</v>
      </c>
      <c r="E1710">
        <v>8.4</v>
      </c>
      <c r="F1710">
        <f>IF(martianeum4[[#This Row],[zawartosc '[%']]]&gt;=1,martianeum4[[#This Row],[masa '[kg']]]*martianeum4[[#This Row],[zawartosc '[%']]]*0.01,0)</f>
        <v>2.1420000000000003</v>
      </c>
      <c r="G1710">
        <f>martianeum4[[#This Row],[stan_magazynu '[kg']]]+martianeum4[[#This Row],[ile_kg_materiału_z_ładunku]]</f>
        <v>17.86519999999998</v>
      </c>
      <c r="H1710">
        <f>IF(martianeum4[[#This Row],[stan_po_wydobyciu_z_ładunku]]&gt;=100,100,0)</f>
        <v>0</v>
      </c>
      <c r="I1710">
        <f>martianeum4[[#This Row],[stan_po_wydobyciu_z_ładunku]]-martianeum4[[#This Row],[ile_zabiera_na_orbite]]</f>
        <v>17.86519999999998</v>
      </c>
    </row>
    <row r="1711" spans="1:9" x14ac:dyDescent="0.25">
      <c r="A1711" s="1">
        <v>50350</v>
      </c>
      <c r="B1711">
        <f t="shared" si="26"/>
        <v>17.86519999999998</v>
      </c>
      <c r="C1711" t="s">
        <v>18</v>
      </c>
      <c r="D1711">
        <v>23.1</v>
      </c>
      <c r="E1711">
        <v>11.4</v>
      </c>
      <c r="F1711">
        <f>IF(martianeum4[[#This Row],[zawartosc '[%']]]&gt;=1,martianeum4[[#This Row],[masa '[kg']]]*martianeum4[[#This Row],[zawartosc '[%']]]*0.01,0)</f>
        <v>2.6334000000000004</v>
      </c>
      <c r="G1711">
        <f>martianeum4[[#This Row],[stan_magazynu '[kg']]]+martianeum4[[#This Row],[ile_kg_materiału_z_ładunku]]</f>
        <v>20.498599999999982</v>
      </c>
      <c r="H1711">
        <f>IF(martianeum4[[#This Row],[stan_po_wydobyciu_z_ładunku]]&gt;=100,100,0)</f>
        <v>0</v>
      </c>
      <c r="I1711">
        <f>martianeum4[[#This Row],[stan_po_wydobyciu_z_ładunku]]-martianeum4[[#This Row],[ile_zabiera_na_orbite]]</f>
        <v>20.498599999999982</v>
      </c>
    </row>
    <row r="1712" spans="1:9" x14ac:dyDescent="0.25">
      <c r="A1712" s="1">
        <v>50351</v>
      </c>
      <c r="B1712">
        <f t="shared" si="26"/>
        <v>20.498599999999982</v>
      </c>
      <c r="C1712" t="s">
        <v>12</v>
      </c>
      <c r="D1712">
        <v>21.3</v>
      </c>
      <c r="E1712">
        <v>2.8</v>
      </c>
      <c r="F1712">
        <f>IF(martianeum4[[#This Row],[zawartosc '[%']]]&gt;=1,martianeum4[[#This Row],[masa '[kg']]]*martianeum4[[#This Row],[zawartosc '[%']]]*0.01,0)</f>
        <v>0.59640000000000004</v>
      </c>
      <c r="G1712">
        <f>martianeum4[[#This Row],[stan_magazynu '[kg']]]+martianeum4[[#This Row],[ile_kg_materiału_z_ładunku]]</f>
        <v>21.094999999999981</v>
      </c>
      <c r="H1712">
        <f>IF(martianeum4[[#This Row],[stan_po_wydobyciu_z_ładunku]]&gt;=100,100,0)</f>
        <v>0</v>
      </c>
      <c r="I1712">
        <f>martianeum4[[#This Row],[stan_po_wydobyciu_z_ładunku]]-martianeum4[[#This Row],[ile_zabiera_na_orbite]]</f>
        <v>21.094999999999981</v>
      </c>
    </row>
    <row r="1713" spans="1:9" x14ac:dyDescent="0.25">
      <c r="A1713" s="1">
        <v>50352</v>
      </c>
      <c r="B1713">
        <f t="shared" si="26"/>
        <v>21.094999999999981</v>
      </c>
      <c r="C1713" t="s">
        <v>12</v>
      </c>
      <c r="D1713">
        <v>16.3</v>
      </c>
      <c r="E1713">
        <v>7.6</v>
      </c>
      <c r="F1713">
        <f>IF(martianeum4[[#This Row],[zawartosc '[%']]]&gt;=1,martianeum4[[#This Row],[masa '[kg']]]*martianeum4[[#This Row],[zawartosc '[%']]]*0.01,0)</f>
        <v>1.2387999999999999</v>
      </c>
      <c r="G1713">
        <f>martianeum4[[#This Row],[stan_magazynu '[kg']]]+martianeum4[[#This Row],[ile_kg_materiału_z_ładunku]]</f>
        <v>22.333799999999982</v>
      </c>
      <c r="H1713">
        <f>IF(martianeum4[[#This Row],[stan_po_wydobyciu_z_ładunku]]&gt;=100,100,0)</f>
        <v>0</v>
      </c>
      <c r="I1713">
        <f>martianeum4[[#This Row],[stan_po_wydobyciu_z_ładunku]]-martianeum4[[#This Row],[ile_zabiera_na_orbite]]</f>
        <v>22.333799999999982</v>
      </c>
    </row>
    <row r="1714" spans="1:9" x14ac:dyDescent="0.25">
      <c r="A1714" s="1">
        <v>50353</v>
      </c>
      <c r="B1714">
        <f t="shared" si="26"/>
        <v>22.333799999999982</v>
      </c>
      <c r="C1714" t="s">
        <v>14</v>
      </c>
      <c r="D1714">
        <v>23.7</v>
      </c>
      <c r="E1714">
        <v>7.6</v>
      </c>
      <c r="F1714">
        <f>IF(martianeum4[[#This Row],[zawartosc '[%']]]&gt;=1,martianeum4[[#This Row],[masa '[kg']]]*martianeum4[[#This Row],[zawartosc '[%']]]*0.01,0)</f>
        <v>1.8011999999999997</v>
      </c>
      <c r="G1714">
        <f>martianeum4[[#This Row],[stan_magazynu '[kg']]]+martianeum4[[#This Row],[ile_kg_materiału_z_ładunku]]</f>
        <v>24.134999999999984</v>
      </c>
      <c r="H1714">
        <f>IF(martianeum4[[#This Row],[stan_po_wydobyciu_z_ładunku]]&gt;=100,100,0)</f>
        <v>0</v>
      </c>
      <c r="I1714">
        <f>martianeum4[[#This Row],[stan_po_wydobyciu_z_ładunku]]-martianeum4[[#This Row],[ile_zabiera_na_orbite]]</f>
        <v>24.134999999999984</v>
      </c>
    </row>
    <row r="1715" spans="1:9" x14ac:dyDescent="0.25">
      <c r="A1715" s="1">
        <v>50354</v>
      </c>
      <c r="B1715">
        <f t="shared" si="26"/>
        <v>24.134999999999984</v>
      </c>
      <c r="C1715" t="s">
        <v>18</v>
      </c>
      <c r="D1715">
        <v>24.8</v>
      </c>
      <c r="E1715">
        <v>0</v>
      </c>
      <c r="F1715">
        <f>IF(martianeum4[[#This Row],[zawartosc '[%']]]&gt;=1,martianeum4[[#This Row],[masa '[kg']]]*martianeum4[[#This Row],[zawartosc '[%']]]*0.01,0)</f>
        <v>0</v>
      </c>
      <c r="G1715">
        <f>martianeum4[[#This Row],[stan_magazynu '[kg']]]+martianeum4[[#This Row],[ile_kg_materiału_z_ładunku]]</f>
        <v>24.134999999999984</v>
      </c>
      <c r="H1715">
        <f>IF(martianeum4[[#This Row],[stan_po_wydobyciu_z_ładunku]]&gt;=100,100,0)</f>
        <v>0</v>
      </c>
      <c r="I1715">
        <f>martianeum4[[#This Row],[stan_po_wydobyciu_z_ładunku]]-martianeum4[[#This Row],[ile_zabiera_na_orbite]]</f>
        <v>24.134999999999984</v>
      </c>
    </row>
    <row r="1716" spans="1:9" x14ac:dyDescent="0.25">
      <c r="A1716" s="1">
        <v>50355</v>
      </c>
      <c r="B1716">
        <f t="shared" si="26"/>
        <v>24.134999999999984</v>
      </c>
      <c r="C1716" t="s">
        <v>33</v>
      </c>
      <c r="D1716">
        <v>21.7</v>
      </c>
      <c r="E1716">
        <v>1</v>
      </c>
      <c r="F1716">
        <f>IF(martianeum4[[#This Row],[zawartosc '[%']]]&gt;=1,martianeum4[[#This Row],[masa '[kg']]]*martianeum4[[#This Row],[zawartosc '[%']]]*0.01,0)</f>
        <v>0.217</v>
      </c>
      <c r="G1716">
        <f>martianeum4[[#This Row],[stan_magazynu '[kg']]]+martianeum4[[#This Row],[ile_kg_materiału_z_ładunku]]</f>
        <v>24.351999999999983</v>
      </c>
      <c r="H1716">
        <f>IF(martianeum4[[#This Row],[stan_po_wydobyciu_z_ładunku]]&gt;=100,100,0)</f>
        <v>0</v>
      </c>
      <c r="I1716">
        <f>martianeum4[[#This Row],[stan_po_wydobyciu_z_ładunku]]-martianeum4[[#This Row],[ile_zabiera_na_orbite]]</f>
        <v>24.351999999999983</v>
      </c>
    </row>
    <row r="1717" spans="1:9" x14ac:dyDescent="0.25">
      <c r="A1717" s="1">
        <v>50356</v>
      </c>
      <c r="B1717">
        <f t="shared" si="26"/>
        <v>24.351999999999983</v>
      </c>
      <c r="C1717" t="s">
        <v>10</v>
      </c>
      <c r="D1717">
        <v>16.7</v>
      </c>
      <c r="E1717">
        <v>21</v>
      </c>
      <c r="F1717">
        <f>IF(martianeum4[[#This Row],[zawartosc '[%']]]&gt;=1,martianeum4[[#This Row],[masa '[kg']]]*martianeum4[[#This Row],[zawartosc '[%']]]*0.01,0)</f>
        <v>3.5070000000000001</v>
      </c>
      <c r="G1717">
        <f>martianeum4[[#This Row],[stan_magazynu '[kg']]]+martianeum4[[#This Row],[ile_kg_materiału_z_ładunku]]</f>
        <v>27.858999999999984</v>
      </c>
      <c r="H1717">
        <f>IF(martianeum4[[#This Row],[stan_po_wydobyciu_z_ładunku]]&gt;=100,100,0)</f>
        <v>0</v>
      </c>
      <c r="I1717">
        <f>martianeum4[[#This Row],[stan_po_wydobyciu_z_ładunku]]-martianeum4[[#This Row],[ile_zabiera_na_orbite]]</f>
        <v>27.858999999999984</v>
      </c>
    </row>
    <row r="1718" spans="1:9" x14ac:dyDescent="0.25">
      <c r="A1718" s="1">
        <v>50357</v>
      </c>
      <c r="B1718">
        <f t="shared" si="26"/>
        <v>27.858999999999984</v>
      </c>
      <c r="C1718" t="s">
        <v>23</v>
      </c>
      <c r="D1718">
        <v>22.3</v>
      </c>
      <c r="E1718">
        <v>0.1</v>
      </c>
      <c r="F1718">
        <f>IF(martianeum4[[#This Row],[zawartosc '[%']]]&gt;=1,martianeum4[[#This Row],[masa '[kg']]]*martianeum4[[#This Row],[zawartosc '[%']]]*0.01,0)</f>
        <v>0</v>
      </c>
      <c r="G1718">
        <f>martianeum4[[#This Row],[stan_magazynu '[kg']]]+martianeum4[[#This Row],[ile_kg_materiału_z_ładunku]]</f>
        <v>27.858999999999984</v>
      </c>
      <c r="H1718">
        <f>IF(martianeum4[[#This Row],[stan_po_wydobyciu_z_ładunku]]&gt;=100,100,0)</f>
        <v>0</v>
      </c>
      <c r="I1718">
        <f>martianeum4[[#This Row],[stan_po_wydobyciu_z_ładunku]]-martianeum4[[#This Row],[ile_zabiera_na_orbite]]</f>
        <v>27.858999999999984</v>
      </c>
    </row>
    <row r="1719" spans="1:9" x14ac:dyDescent="0.25">
      <c r="A1719" s="1">
        <v>50358</v>
      </c>
      <c r="B1719">
        <f t="shared" si="26"/>
        <v>27.858999999999984</v>
      </c>
      <c r="C1719" t="s">
        <v>26</v>
      </c>
      <c r="D1719">
        <v>13.6</v>
      </c>
      <c r="E1719">
        <v>0</v>
      </c>
      <c r="F1719">
        <f>IF(martianeum4[[#This Row],[zawartosc '[%']]]&gt;=1,martianeum4[[#This Row],[masa '[kg']]]*martianeum4[[#This Row],[zawartosc '[%']]]*0.01,0)</f>
        <v>0</v>
      </c>
      <c r="G1719">
        <f>martianeum4[[#This Row],[stan_magazynu '[kg']]]+martianeum4[[#This Row],[ile_kg_materiału_z_ładunku]]</f>
        <v>27.858999999999984</v>
      </c>
      <c r="H1719">
        <f>IF(martianeum4[[#This Row],[stan_po_wydobyciu_z_ładunku]]&gt;=100,100,0)</f>
        <v>0</v>
      </c>
      <c r="I1719">
        <f>martianeum4[[#This Row],[stan_po_wydobyciu_z_ładunku]]-martianeum4[[#This Row],[ile_zabiera_na_orbite]]</f>
        <v>27.858999999999984</v>
      </c>
    </row>
    <row r="1720" spans="1:9" x14ac:dyDescent="0.25">
      <c r="A1720" s="1">
        <v>50359</v>
      </c>
      <c r="B1720">
        <f t="shared" si="26"/>
        <v>27.858999999999984</v>
      </c>
      <c r="C1720" t="s">
        <v>25</v>
      </c>
      <c r="D1720">
        <v>11.8</v>
      </c>
      <c r="E1720">
        <v>2.1</v>
      </c>
      <c r="F1720">
        <f>IF(martianeum4[[#This Row],[zawartosc '[%']]]&gt;=1,martianeum4[[#This Row],[masa '[kg']]]*martianeum4[[#This Row],[zawartosc '[%']]]*0.01,0)</f>
        <v>0.24780000000000002</v>
      </c>
      <c r="G1720">
        <f>martianeum4[[#This Row],[stan_magazynu '[kg']]]+martianeum4[[#This Row],[ile_kg_materiału_z_ładunku]]</f>
        <v>28.106799999999986</v>
      </c>
      <c r="H1720">
        <f>IF(martianeum4[[#This Row],[stan_po_wydobyciu_z_ładunku]]&gt;=100,100,0)</f>
        <v>0</v>
      </c>
      <c r="I1720">
        <f>martianeum4[[#This Row],[stan_po_wydobyciu_z_ładunku]]-martianeum4[[#This Row],[ile_zabiera_na_orbite]]</f>
        <v>28.106799999999986</v>
      </c>
    </row>
    <row r="1721" spans="1:9" x14ac:dyDescent="0.25">
      <c r="A1721" s="1">
        <v>50360</v>
      </c>
      <c r="B1721">
        <f t="shared" si="26"/>
        <v>28.106799999999986</v>
      </c>
      <c r="C1721" t="s">
        <v>11</v>
      </c>
      <c r="D1721">
        <v>11.1</v>
      </c>
      <c r="E1721">
        <v>0</v>
      </c>
      <c r="F1721">
        <f>IF(martianeum4[[#This Row],[zawartosc '[%']]]&gt;=1,martianeum4[[#This Row],[masa '[kg']]]*martianeum4[[#This Row],[zawartosc '[%']]]*0.01,0)</f>
        <v>0</v>
      </c>
      <c r="G1721">
        <f>martianeum4[[#This Row],[stan_magazynu '[kg']]]+martianeum4[[#This Row],[ile_kg_materiału_z_ładunku]]</f>
        <v>28.106799999999986</v>
      </c>
      <c r="H1721">
        <f>IF(martianeum4[[#This Row],[stan_po_wydobyciu_z_ładunku]]&gt;=100,100,0)</f>
        <v>0</v>
      </c>
      <c r="I1721">
        <f>martianeum4[[#This Row],[stan_po_wydobyciu_z_ładunku]]-martianeum4[[#This Row],[ile_zabiera_na_orbite]]</f>
        <v>28.106799999999986</v>
      </c>
    </row>
    <row r="1722" spans="1:9" x14ac:dyDescent="0.25">
      <c r="A1722" s="1">
        <v>50361</v>
      </c>
      <c r="B1722">
        <f t="shared" si="26"/>
        <v>28.106799999999986</v>
      </c>
      <c r="C1722" t="s">
        <v>13</v>
      </c>
      <c r="D1722">
        <v>11.2</v>
      </c>
      <c r="E1722">
        <v>15</v>
      </c>
      <c r="F1722">
        <f>IF(martianeum4[[#This Row],[zawartosc '[%']]]&gt;=1,martianeum4[[#This Row],[masa '[kg']]]*martianeum4[[#This Row],[zawartosc '[%']]]*0.01,0)</f>
        <v>1.68</v>
      </c>
      <c r="G1722">
        <f>martianeum4[[#This Row],[stan_magazynu '[kg']]]+martianeum4[[#This Row],[ile_kg_materiału_z_ładunku]]</f>
        <v>29.786799999999985</v>
      </c>
      <c r="H1722">
        <f>IF(martianeum4[[#This Row],[stan_po_wydobyciu_z_ładunku]]&gt;=100,100,0)</f>
        <v>0</v>
      </c>
      <c r="I1722">
        <f>martianeum4[[#This Row],[stan_po_wydobyciu_z_ładunku]]-martianeum4[[#This Row],[ile_zabiera_na_orbite]]</f>
        <v>29.786799999999985</v>
      </c>
    </row>
    <row r="1723" spans="1:9" x14ac:dyDescent="0.25">
      <c r="A1723" s="1">
        <v>50362</v>
      </c>
      <c r="B1723">
        <f t="shared" si="26"/>
        <v>29.786799999999985</v>
      </c>
      <c r="C1723" t="s">
        <v>23</v>
      </c>
      <c r="D1723">
        <v>19.100000000000001</v>
      </c>
      <c r="E1723">
        <v>0</v>
      </c>
      <c r="F1723">
        <f>IF(martianeum4[[#This Row],[zawartosc '[%']]]&gt;=1,martianeum4[[#This Row],[masa '[kg']]]*martianeum4[[#This Row],[zawartosc '[%']]]*0.01,0)</f>
        <v>0</v>
      </c>
      <c r="G1723">
        <f>martianeum4[[#This Row],[stan_magazynu '[kg']]]+martianeum4[[#This Row],[ile_kg_materiału_z_ładunku]]</f>
        <v>29.786799999999985</v>
      </c>
      <c r="H1723">
        <f>IF(martianeum4[[#This Row],[stan_po_wydobyciu_z_ładunku]]&gt;=100,100,0)</f>
        <v>0</v>
      </c>
      <c r="I1723">
        <f>martianeum4[[#This Row],[stan_po_wydobyciu_z_ładunku]]-martianeum4[[#This Row],[ile_zabiera_na_orbite]]</f>
        <v>29.786799999999985</v>
      </c>
    </row>
    <row r="1724" spans="1:9" x14ac:dyDescent="0.25">
      <c r="A1724" s="1">
        <v>50363</v>
      </c>
      <c r="B1724">
        <f t="shared" si="26"/>
        <v>29.786799999999985</v>
      </c>
      <c r="C1724" t="s">
        <v>10</v>
      </c>
      <c r="D1724">
        <v>11.1</v>
      </c>
      <c r="E1724">
        <v>46.3</v>
      </c>
      <c r="F1724">
        <f>IF(martianeum4[[#This Row],[zawartosc '[%']]]&gt;=1,martianeum4[[#This Row],[masa '[kg']]]*martianeum4[[#This Row],[zawartosc '[%']]]*0.01,0)</f>
        <v>5.1392999999999995</v>
      </c>
      <c r="G1724">
        <f>martianeum4[[#This Row],[stan_magazynu '[kg']]]+martianeum4[[#This Row],[ile_kg_materiału_z_ładunku]]</f>
        <v>34.926099999999984</v>
      </c>
      <c r="H1724">
        <f>IF(martianeum4[[#This Row],[stan_po_wydobyciu_z_ładunku]]&gt;=100,100,0)</f>
        <v>0</v>
      </c>
      <c r="I1724">
        <f>martianeum4[[#This Row],[stan_po_wydobyciu_z_ładunku]]-martianeum4[[#This Row],[ile_zabiera_na_orbite]]</f>
        <v>34.926099999999984</v>
      </c>
    </row>
    <row r="1725" spans="1:9" x14ac:dyDescent="0.25">
      <c r="A1725" s="1">
        <v>50364</v>
      </c>
      <c r="B1725">
        <f t="shared" si="26"/>
        <v>34.926099999999984</v>
      </c>
      <c r="C1725" t="s">
        <v>18</v>
      </c>
      <c r="D1725">
        <v>15.1</v>
      </c>
      <c r="E1725">
        <v>6.2</v>
      </c>
      <c r="F1725">
        <f>IF(martianeum4[[#This Row],[zawartosc '[%']]]&gt;=1,martianeum4[[#This Row],[masa '[kg']]]*martianeum4[[#This Row],[zawartosc '[%']]]*0.01,0)</f>
        <v>0.93620000000000003</v>
      </c>
      <c r="G1725">
        <f>martianeum4[[#This Row],[stan_magazynu '[kg']]]+martianeum4[[#This Row],[ile_kg_materiału_z_ładunku]]</f>
        <v>35.862299999999983</v>
      </c>
      <c r="H1725">
        <f>IF(martianeum4[[#This Row],[stan_po_wydobyciu_z_ładunku]]&gt;=100,100,0)</f>
        <v>0</v>
      </c>
      <c r="I1725">
        <f>martianeum4[[#This Row],[stan_po_wydobyciu_z_ładunku]]-martianeum4[[#This Row],[ile_zabiera_na_orbite]]</f>
        <v>35.862299999999983</v>
      </c>
    </row>
    <row r="1726" spans="1:9" x14ac:dyDescent="0.25">
      <c r="A1726" s="1">
        <v>50365</v>
      </c>
      <c r="B1726">
        <f t="shared" si="26"/>
        <v>35.862299999999983</v>
      </c>
      <c r="C1726" t="s">
        <v>15</v>
      </c>
      <c r="D1726">
        <v>21.7</v>
      </c>
      <c r="E1726">
        <v>0</v>
      </c>
      <c r="F1726">
        <f>IF(martianeum4[[#This Row],[zawartosc '[%']]]&gt;=1,martianeum4[[#This Row],[masa '[kg']]]*martianeum4[[#This Row],[zawartosc '[%']]]*0.01,0)</f>
        <v>0</v>
      </c>
      <c r="G1726">
        <f>martianeum4[[#This Row],[stan_magazynu '[kg']]]+martianeum4[[#This Row],[ile_kg_materiału_z_ładunku]]</f>
        <v>35.862299999999983</v>
      </c>
      <c r="H1726">
        <f>IF(martianeum4[[#This Row],[stan_po_wydobyciu_z_ładunku]]&gt;=100,100,0)</f>
        <v>0</v>
      </c>
      <c r="I1726">
        <f>martianeum4[[#This Row],[stan_po_wydobyciu_z_ładunku]]-martianeum4[[#This Row],[ile_zabiera_na_orbite]]</f>
        <v>35.862299999999983</v>
      </c>
    </row>
    <row r="1727" spans="1:9" x14ac:dyDescent="0.25">
      <c r="A1727" s="1">
        <v>50366</v>
      </c>
      <c r="B1727">
        <f t="shared" si="26"/>
        <v>35.862299999999983</v>
      </c>
      <c r="C1727" t="s">
        <v>23</v>
      </c>
      <c r="D1727">
        <v>19.7</v>
      </c>
      <c r="E1727">
        <v>0.2</v>
      </c>
      <c r="F1727">
        <f>IF(martianeum4[[#This Row],[zawartosc '[%']]]&gt;=1,martianeum4[[#This Row],[masa '[kg']]]*martianeum4[[#This Row],[zawartosc '[%']]]*0.01,0)</f>
        <v>0</v>
      </c>
      <c r="G1727">
        <f>martianeum4[[#This Row],[stan_magazynu '[kg']]]+martianeum4[[#This Row],[ile_kg_materiału_z_ładunku]]</f>
        <v>35.862299999999983</v>
      </c>
      <c r="H1727">
        <f>IF(martianeum4[[#This Row],[stan_po_wydobyciu_z_ładunku]]&gt;=100,100,0)</f>
        <v>0</v>
      </c>
      <c r="I1727">
        <f>martianeum4[[#This Row],[stan_po_wydobyciu_z_ładunku]]-martianeum4[[#This Row],[ile_zabiera_na_orbite]]</f>
        <v>35.862299999999983</v>
      </c>
    </row>
    <row r="1728" spans="1:9" x14ac:dyDescent="0.25">
      <c r="A1728" s="1">
        <v>50367</v>
      </c>
      <c r="B1728">
        <f t="shared" si="26"/>
        <v>35.862299999999983</v>
      </c>
      <c r="C1728" t="s">
        <v>7</v>
      </c>
      <c r="D1728">
        <v>17.5</v>
      </c>
      <c r="E1728">
        <v>2.2000000000000002</v>
      </c>
      <c r="F1728">
        <f>IF(martianeum4[[#This Row],[zawartosc '[%']]]&gt;=1,martianeum4[[#This Row],[masa '[kg']]]*martianeum4[[#This Row],[zawartosc '[%']]]*0.01,0)</f>
        <v>0.38500000000000001</v>
      </c>
      <c r="G1728">
        <f>martianeum4[[#This Row],[stan_magazynu '[kg']]]+martianeum4[[#This Row],[ile_kg_materiału_z_ładunku]]</f>
        <v>36.247299999999981</v>
      </c>
      <c r="H1728">
        <f>IF(martianeum4[[#This Row],[stan_po_wydobyciu_z_ładunku]]&gt;=100,100,0)</f>
        <v>0</v>
      </c>
      <c r="I1728">
        <f>martianeum4[[#This Row],[stan_po_wydobyciu_z_ładunku]]-martianeum4[[#This Row],[ile_zabiera_na_orbite]]</f>
        <v>36.247299999999981</v>
      </c>
    </row>
    <row r="1729" spans="1:9" x14ac:dyDescent="0.25">
      <c r="A1729" s="1">
        <v>50368</v>
      </c>
      <c r="B1729">
        <f t="shared" si="26"/>
        <v>36.247299999999981</v>
      </c>
      <c r="C1729" t="s">
        <v>6</v>
      </c>
      <c r="D1729">
        <v>18.8</v>
      </c>
      <c r="E1729">
        <v>11.3</v>
      </c>
      <c r="F1729">
        <f>IF(martianeum4[[#This Row],[zawartosc '[%']]]&gt;=1,martianeum4[[#This Row],[masa '[kg']]]*martianeum4[[#This Row],[zawartosc '[%']]]*0.01,0)</f>
        <v>2.1244000000000005</v>
      </c>
      <c r="G1729">
        <f>martianeum4[[#This Row],[stan_magazynu '[kg']]]+martianeum4[[#This Row],[ile_kg_materiału_z_ładunku]]</f>
        <v>38.371699999999983</v>
      </c>
      <c r="H1729">
        <f>IF(martianeum4[[#This Row],[stan_po_wydobyciu_z_ładunku]]&gt;=100,100,0)</f>
        <v>0</v>
      </c>
      <c r="I1729">
        <f>martianeum4[[#This Row],[stan_po_wydobyciu_z_ładunku]]-martianeum4[[#This Row],[ile_zabiera_na_orbite]]</f>
        <v>38.371699999999983</v>
      </c>
    </row>
    <row r="1730" spans="1:9" x14ac:dyDescent="0.25">
      <c r="A1730" s="1">
        <v>50369</v>
      </c>
      <c r="B1730">
        <f t="shared" si="26"/>
        <v>38.371699999999983</v>
      </c>
      <c r="C1730" t="s">
        <v>30</v>
      </c>
      <c r="D1730">
        <v>19.600000000000001</v>
      </c>
      <c r="E1730">
        <v>0.3</v>
      </c>
      <c r="F1730">
        <f>IF(martianeum4[[#This Row],[zawartosc '[%']]]&gt;=1,martianeum4[[#This Row],[masa '[kg']]]*martianeum4[[#This Row],[zawartosc '[%']]]*0.01,0)</f>
        <v>0</v>
      </c>
      <c r="G1730">
        <f>martianeum4[[#This Row],[stan_magazynu '[kg']]]+martianeum4[[#This Row],[ile_kg_materiału_z_ładunku]]</f>
        <v>38.371699999999983</v>
      </c>
      <c r="H1730">
        <f>IF(martianeum4[[#This Row],[stan_po_wydobyciu_z_ładunku]]&gt;=100,100,0)</f>
        <v>0</v>
      </c>
      <c r="I1730">
        <f>martianeum4[[#This Row],[stan_po_wydobyciu_z_ładunku]]-martianeum4[[#This Row],[ile_zabiera_na_orbite]]</f>
        <v>38.371699999999983</v>
      </c>
    </row>
    <row r="1731" spans="1:9" x14ac:dyDescent="0.25">
      <c r="A1731" s="1">
        <v>50370</v>
      </c>
      <c r="B1731">
        <f t="shared" si="26"/>
        <v>38.371699999999983</v>
      </c>
      <c r="C1731" t="s">
        <v>11</v>
      </c>
      <c r="D1731">
        <v>24.4</v>
      </c>
      <c r="E1731">
        <v>22</v>
      </c>
      <c r="F1731">
        <f>IF(martianeum4[[#This Row],[zawartosc '[%']]]&gt;=1,martianeum4[[#This Row],[masa '[kg']]]*martianeum4[[#This Row],[zawartosc '[%']]]*0.01,0)</f>
        <v>5.3679999999999994</v>
      </c>
      <c r="G1731">
        <f>martianeum4[[#This Row],[stan_magazynu '[kg']]]+martianeum4[[#This Row],[ile_kg_materiału_z_ładunku]]</f>
        <v>43.739699999999985</v>
      </c>
      <c r="H1731">
        <f>IF(martianeum4[[#This Row],[stan_po_wydobyciu_z_ładunku]]&gt;=100,100,0)</f>
        <v>0</v>
      </c>
      <c r="I1731">
        <f>martianeum4[[#This Row],[stan_po_wydobyciu_z_ładunku]]-martianeum4[[#This Row],[ile_zabiera_na_orbite]]</f>
        <v>43.739699999999985</v>
      </c>
    </row>
    <row r="1732" spans="1:9" x14ac:dyDescent="0.25">
      <c r="A1732" s="1">
        <v>50371</v>
      </c>
      <c r="B1732">
        <f t="shared" ref="B1732:B1795" si="27">I1731</f>
        <v>43.739699999999985</v>
      </c>
      <c r="C1732" t="s">
        <v>23</v>
      </c>
      <c r="D1732">
        <v>10.5</v>
      </c>
      <c r="E1732">
        <v>0.1</v>
      </c>
      <c r="F1732">
        <f>IF(martianeum4[[#This Row],[zawartosc '[%']]]&gt;=1,martianeum4[[#This Row],[masa '[kg']]]*martianeum4[[#This Row],[zawartosc '[%']]]*0.01,0)</f>
        <v>0</v>
      </c>
      <c r="G1732">
        <f>martianeum4[[#This Row],[stan_magazynu '[kg']]]+martianeum4[[#This Row],[ile_kg_materiału_z_ładunku]]</f>
        <v>43.739699999999985</v>
      </c>
      <c r="H1732">
        <f>IF(martianeum4[[#This Row],[stan_po_wydobyciu_z_ładunku]]&gt;=100,100,0)</f>
        <v>0</v>
      </c>
      <c r="I1732">
        <f>martianeum4[[#This Row],[stan_po_wydobyciu_z_ładunku]]-martianeum4[[#This Row],[ile_zabiera_na_orbite]]</f>
        <v>43.739699999999985</v>
      </c>
    </row>
    <row r="1733" spans="1:9" x14ac:dyDescent="0.25">
      <c r="A1733" s="1">
        <v>50372</v>
      </c>
      <c r="B1733">
        <f t="shared" si="27"/>
        <v>43.739699999999985</v>
      </c>
      <c r="C1733" t="s">
        <v>9</v>
      </c>
      <c r="D1733">
        <v>23.5</v>
      </c>
      <c r="E1733">
        <v>0</v>
      </c>
      <c r="F1733">
        <f>IF(martianeum4[[#This Row],[zawartosc '[%']]]&gt;=1,martianeum4[[#This Row],[masa '[kg']]]*martianeum4[[#This Row],[zawartosc '[%']]]*0.01,0)</f>
        <v>0</v>
      </c>
      <c r="G1733">
        <f>martianeum4[[#This Row],[stan_magazynu '[kg']]]+martianeum4[[#This Row],[ile_kg_materiału_z_ładunku]]</f>
        <v>43.739699999999985</v>
      </c>
      <c r="H1733">
        <f>IF(martianeum4[[#This Row],[stan_po_wydobyciu_z_ładunku]]&gt;=100,100,0)</f>
        <v>0</v>
      </c>
      <c r="I1733">
        <f>martianeum4[[#This Row],[stan_po_wydobyciu_z_ładunku]]-martianeum4[[#This Row],[ile_zabiera_na_orbite]]</f>
        <v>43.739699999999985</v>
      </c>
    </row>
    <row r="1734" spans="1:9" x14ac:dyDescent="0.25">
      <c r="A1734" s="1">
        <v>50373</v>
      </c>
      <c r="B1734">
        <f t="shared" si="27"/>
        <v>43.739699999999985</v>
      </c>
      <c r="C1734" t="s">
        <v>27</v>
      </c>
      <c r="D1734">
        <v>19.2</v>
      </c>
      <c r="E1734">
        <v>0</v>
      </c>
      <c r="F1734">
        <f>IF(martianeum4[[#This Row],[zawartosc '[%']]]&gt;=1,martianeum4[[#This Row],[masa '[kg']]]*martianeum4[[#This Row],[zawartosc '[%']]]*0.01,0)</f>
        <v>0</v>
      </c>
      <c r="G1734">
        <f>martianeum4[[#This Row],[stan_magazynu '[kg']]]+martianeum4[[#This Row],[ile_kg_materiału_z_ładunku]]</f>
        <v>43.739699999999985</v>
      </c>
      <c r="H1734">
        <f>IF(martianeum4[[#This Row],[stan_po_wydobyciu_z_ładunku]]&gt;=100,100,0)</f>
        <v>0</v>
      </c>
      <c r="I1734">
        <f>martianeum4[[#This Row],[stan_po_wydobyciu_z_ładunku]]-martianeum4[[#This Row],[ile_zabiera_na_orbite]]</f>
        <v>43.739699999999985</v>
      </c>
    </row>
    <row r="1735" spans="1:9" x14ac:dyDescent="0.25">
      <c r="A1735" s="1">
        <v>50374</v>
      </c>
      <c r="B1735">
        <f t="shared" si="27"/>
        <v>43.739699999999985</v>
      </c>
      <c r="C1735" t="s">
        <v>6</v>
      </c>
      <c r="D1735">
        <v>11</v>
      </c>
      <c r="E1735">
        <v>0</v>
      </c>
      <c r="F1735">
        <f>IF(martianeum4[[#This Row],[zawartosc '[%']]]&gt;=1,martianeum4[[#This Row],[masa '[kg']]]*martianeum4[[#This Row],[zawartosc '[%']]]*0.01,0)</f>
        <v>0</v>
      </c>
      <c r="G1735">
        <f>martianeum4[[#This Row],[stan_magazynu '[kg']]]+martianeum4[[#This Row],[ile_kg_materiału_z_ładunku]]</f>
        <v>43.739699999999985</v>
      </c>
      <c r="H1735">
        <f>IF(martianeum4[[#This Row],[stan_po_wydobyciu_z_ładunku]]&gt;=100,100,0)</f>
        <v>0</v>
      </c>
      <c r="I1735">
        <f>martianeum4[[#This Row],[stan_po_wydobyciu_z_ładunku]]-martianeum4[[#This Row],[ile_zabiera_na_orbite]]</f>
        <v>43.739699999999985</v>
      </c>
    </row>
    <row r="1736" spans="1:9" x14ac:dyDescent="0.25">
      <c r="A1736" s="1">
        <v>50375</v>
      </c>
      <c r="B1736">
        <f t="shared" si="27"/>
        <v>43.739699999999985</v>
      </c>
      <c r="C1736" t="s">
        <v>11</v>
      </c>
      <c r="D1736">
        <v>10.4</v>
      </c>
      <c r="E1736">
        <v>0</v>
      </c>
      <c r="F1736">
        <f>IF(martianeum4[[#This Row],[zawartosc '[%']]]&gt;=1,martianeum4[[#This Row],[masa '[kg']]]*martianeum4[[#This Row],[zawartosc '[%']]]*0.01,0)</f>
        <v>0</v>
      </c>
      <c r="G1736">
        <f>martianeum4[[#This Row],[stan_magazynu '[kg']]]+martianeum4[[#This Row],[ile_kg_materiału_z_ładunku]]</f>
        <v>43.739699999999985</v>
      </c>
      <c r="H1736">
        <f>IF(martianeum4[[#This Row],[stan_po_wydobyciu_z_ładunku]]&gt;=100,100,0)</f>
        <v>0</v>
      </c>
      <c r="I1736">
        <f>martianeum4[[#This Row],[stan_po_wydobyciu_z_ładunku]]-martianeum4[[#This Row],[ile_zabiera_na_orbite]]</f>
        <v>43.739699999999985</v>
      </c>
    </row>
    <row r="1737" spans="1:9" x14ac:dyDescent="0.25">
      <c r="A1737" s="1">
        <v>50376</v>
      </c>
      <c r="B1737">
        <f t="shared" si="27"/>
        <v>43.739699999999985</v>
      </c>
      <c r="C1737" t="s">
        <v>7</v>
      </c>
      <c r="D1737">
        <v>11.9</v>
      </c>
      <c r="E1737">
        <v>9</v>
      </c>
      <c r="F1737">
        <f>IF(martianeum4[[#This Row],[zawartosc '[%']]]&gt;=1,martianeum4[[#This Row],[masa '[kg']]]*martianeum4[[#This Row],[zawartosc '[%']]]*0.01,0)</f>
        <v>1.0710000000000002</v>
      </c>
      <c r="G1737">
        <f>martianeum4[[#This Row],[stan_magazynu '[kg']]]+martianeum4[[#This Row],[ile_kg_materiału_z_ładunku]]</f>
        <v>44.810699999999983</v>
      </c>
      <c r="H1737">
        <f>IF(martianeum4[[#This Row],[stan_po_wydobyciu_z_ładunku]]&gt;=100,100,0)</f>
        <v>0</v>
      </c>
      <c r="I1737">
        <f>martianeum4[[#This Row],[stan_po_wydobyciu_z_ładunku]]-martianeum4[[#This Row],[ile_zabiera_na_orbite]]</f>
        <v>44.810699999999983</v>
      </c>
    </row>
    <row r="1738" spans="1:9" x14ac:dyDescent="0.25">
      <c r="A1738" s="1">
        <v>50377</v>
      </c>
      <c r="B1738">
        <f t="shared" si="27"/>
        <v>44.810699999999983</v>
      </c>
      <c r="C1738" t="s">
        <v>14</v>
      </c>
      <c r="D1738">
        <v>23.1</v>
      </c>
      <c r="E1738">
        <v>2</v>
      </c>
      <c r="F1738">
        <f>IF(martianeum4[[#This Row],[zawartosc '[%']]]&gt;=1,martianeum4[[#This Row],[masa '[kg']]]*martianeum4[[#This Row],[zawartosc '[%']]]*0.01,0)</f>
        <v>0.46200000000000002</v>
      </c>
      <c r="G1738">
        <f>martianeum4[[#This Row],[stan_magazynu '[kg']]]+martianeum4[[#This Row],[ile_kg_materiału_z_ładunku]]</f>
        <v>45.272699999999986</v>
      </c>
      <c r="H1738">
        <f>IF(martianeum4[[#This Row],[stan_po_wydobyciu_z_ładunku]]&gt;=100,100,0)</f>
        <v>0</v>
      </c>
      <c r="I1738">
        <f>martianeum4[[#This Row],[stan_po_wydobyciu_z_ładunku]]-martianeum4[[#This Row],[ile_zabiera_na_orbite]]</f>
        <v>45.272699999999986</v>
      </c>
    </row>
    <row r="1739" spans="1:9" x14ac:dyDescent="0.25">
      <c r="A1739" s="1">
        <v>50378</v>
      </c>
      <c r="B1739">
        <f t="shared" si="27"/>
        <v>45.272699999999986</v>
      </c>
      <c r="C1739" t="s">
        <v>19</v>
      </c>
      <c r="D1739">
        <v>18.600000000000001</v>
      </c>
      <c r="E1739">
        <v>17.2</v>
      </c>
      <c r="F1739">
        <f>IF(martianeum4[[#This Row],[zawartosc '[%']]]&gt;=1,martianeum4[[#This Row],[masa '[kg']]]*martianeum4[[#This Row],[zawartosc '[%']]]*0.01,0)</f>
        <v>3.1992000000000003</v>
      </c>
      <c r="G1739">
        <f>martianeum4[[#This Row],[stan_magazynu '[kg']]]+martianeum4[[#This Row],[ile_kg_materiału_z_ładunku]]</f>
        <v>48.471899999999984</v>
      </c>
      <c r="H1739">
        <f>IF(martianeum4[[#This Row],[stan_po_wydobyciu_z_ładunku]]&gt;=100,100,0)</f>
        <v>0</v>
      </c>
      <c r="I1739">
        <f>martianeum4[[#This Row],[stan_po_wydobyciu_z_ładunku]]-martianeum4[[#This Row],[ile_zabiera_na_orbite]]</f>
        <v>48.471899999999984</v>
      </c>
    </row>
    <row r="1740" spans="1:9" x14ac:dyDescent="0.25">
      <c r="A1740" s="1">
        <v>50379</v>
      </c>
      <c r="B1740">
        <f t="shared" si="27"/>
        <v>48.471899999999984</v>
      </c>
      <c r="C1740" t="s">
        <v>6</v>
      </c>
      <c r="D1740">
        <v>21.8</v>
      </c>
      <c r="E1740">
        <v>12.3</v>
      </c>
      <c r="F1740">
        <f>IF(martianeum4[[#This Row],[zawartosc '[%']]]&gt;=1,martianeum4[[#This Row],[masa '[kg']]]*martianeum4[[#This Row],[zawartosc '[%']]]*0.01,0)</f>
        <v>2.6814000000000004</v>
      </c>
      <c r="G1740">
        <f>martianeum4[[#This Row],[stan_magazynu '[kg']]]+martianeum4[[#This Row],[ile_kg_materiału_z_ładunku]]</f>
        <v>51.153299999999987</v>
      </c>
      <c r="H1740">
        <f>IF(martianeum4[[#This Row],[stan_po_wydobyciu_z_ładunku]]&gt;=100,100,0)</f>
        <v>0</v>
      </c>
      <c r="I1740">
        <f>martianeum4[[#This Row],[stan_po_wydobyciu_z_ładunku]]-martianeum4[[#This Row],[ile_zabiera_na_orbite]]</f>
        <v>51.153299999999987</v>
      </c>
    </row>
    <row r="1741" spans="1:9" x14ac:dyDescent="0.25">
      <c r="A1741" s="1">
        <v>50380</v>
      </c>
      <c r="B1741">
        <f t="shared" si="27"/>
        <v>51.153299999999987</v>
      </c>
      <c r="C1741" t="s">
        <v>14</v>
      </c>
      <c r="D1741">
        <v>27.7</v>
      </c>
      <c r="E1741">
        <v>7.4</v>
      </c>
      <c r="F1741">
        <f>IF(martianeum4[[#This Row],[zawartosc '[%']]]&gt;=1,martianeum4[[#This Row],[masa '[kg']]]*martianeum4[[#This Row],[zawartosc '[%']]]*0.01,0)</f>
        <v>2.0498000000000003</v>
      </c>
      <c r="G1741">
        <f>martianeum4[[#This Row],[stan_magazynu '[kg']]]+martianeum4[[#This Row],[ile_kg_materiału_z_ładunku]]</f>
        <v>53.203099999999985</v>
      </c>
      <c r="H1741">
        <f>IF(martianeum4[[#This Row],[stan_po_wydobyciu_z_ładunku]]&gt;=100,100,0)</f>
        <v>0</v>
      </c>
      <c r="I1741">
        <f>martianeum4[[#This Row],[stan_po_wydobyciu_z_ładunku]]-martianeum4[[#This Row],[ile_zabiera_na_orbite]]</f>
        <v>53.203099999999985</v>
      </c>
    </row>
    <row r="1742" spans="1:9" x14ac:dyDescent="0.25">
      <c r="A1742" s="1">
        <v>50381</v>
      </c>
      <c r="B1742">
        <f t="shared" si="27"/>
        <v>53.203099999999985</v>
      </c>
      <c r="C1742" t="s">
        <v>19</v>
      </c>
      <c r="D1742">
        <v>23.2</v>
      </c>
      <c r="E1742">
        <v>24</v>
      </c>
      <c r="F1742">
        <f>IF(martianeum4[[#This Row],[zawartosc '[%']]]&gt;=1,martianeum4[[#This Row],[masa '[kg']]]*martianeum4[[#This Row],[zawartosc '[%']]]*0.01,0)</f>
        <v>5.5679999999999996</v>
      </c>
      <c r="G1742">
        <f>martianeum4[[#This Row],[stan_magazynu '[kg']]]+martianeum4[[#This Row],[ile_kg_materiału_z_ładunku]]</f>
        <v>58.771099999999983</v>
      </c>
      <c r="H1742">
        <f>IF(martianeum4[[#This Row],[stan_po_wydobyciu_z_ładunku]]&gt;=100,100,0)</f>
        <v>0</v>
      </c>
      <c r="I1742">
        <f>martianeum4[[#This Row],[stan_po_wydobyciu_z_ładunku]]-martianeum4[[#This Row],[ile_zabiera_na_orbite]]</f>
        <v>58.771099999999983</v>
      </c>
    </row>
    <row r="1743" spans="1:9" x14ac:dyDescent="0.25">
      <c r="A1743" s="1">
        <v>50382</v>
      </c>
      <c r="B1743">
        <f t="shared" si="27"/>
        <v>58.771099999999983</v>
      </c>
      <c r="C1743" t="s">
        <v>19</v>
      </c>
      <c r="D1743">
        <v>25.8</v>
      </c>
      <c r="E1743">
        <v>16.100000000000001</v>
      </c>
      <c r="F1743">
        <f>IF(martianeum4[[#This Row],[zawartosc '[%']]]&gt;=1,martianeum4[[#This Row],[masa '[kg']]]*martianeum4[[#This Row],[zawartosc '[%']]]*0.01,0)</f>
        <v>4.1538000000000004</v>
      </c>
      <c r="G1743">
        <f>martianeum4[[#This Row],[stan_magazynu '[kg']]]+martianeum4[[#This Row],[ile_kg_materiału_z_ładunku]]</f>
        <v>62.92489999999998</v>
      </c>
      <c r="H1743">
        <f>IF(martianeum4[[#This Row],[stan_po_wydobyciu_z_ładunku]]&gt;=100,100,0)</f>
        <v>0</v>
      </c>
      <c r="I1743">
        <f>martianeum4[[#This Row],[stan_po_wydobyciu_z_ładunku]]-martianeum4[[#This Row],[ile_zabiera_na_orbite]]</f>
        <v>62.92489999999998</v>
      </c>
    </row>
    <row r="1744" spans="1:9" x14ac:dyDescent="0.25">
      <c r="A1744" s="1">
        <v>50383</v>
      </c>
      <c r="B1744">
        <f t="shared" si="27"/>
        <v>62.92489999999998</v>
      </c>
      <c r="C1744" t="s">
        <v>5</v>
      </c>
      <c r="D1744">
        <v>19.8</v>
      </c>
      <c r="E1744">
        <v>6.6</v>
      </c>
      <c r="F1744">
        <f>IF(martianeum4[[#This Row],[zawartosc '[%']]]&gt;=1,martianeum4[[#This Row],[masa '[kg']]]*martianeum4[[#This Row],[zawartosc '[%']]]*0.01,0)</f>
        <v>1.3068000000000002</v>
      </c>
      <c r="G1744">
        <f>martianeum4[[#This Row],[stan_magazynu '[kg']]]+martianeum4[[#This Row],[ile_kg_materiału_z_ładunku]]</f>
        <v>64.231699999999975</v>
      </c>
      <c r="H1744">
        <f>IF(martianeum4[[#This Row],[stan_po_wydobyciu_z_ładunku]]&gt;=100,100,0)</f>
        <v>0</v>
      </c>
      <c r="I1744">
        <f>martianeum4[[#This Row],[stan_po_wydobyciu_z_ładunku]]-martianeum4[[#This Row],[ile_zabiera_na_orbite]]</f>
        <v>64.231699999999975</v>
      </c>
    </row>
    <row r="1745" spans="1:9" x14ac:dyDescent="0.25">
      <c r="A1745" s="1">
        <v>50384</v>
      </c>
      <c r="B1745">
        <f t="shared" si="27"/>
        <v>64.231699999999975</v>
      </c>
      <c r="C1745" t="s">
        <v>18</v>
      </c>
      <c r="D1745">
        <v>11.2</v>
      </c>
      <c r="E1745">
        <v>7.5</v>
      </c>
      <c r="F1745">
        <f>IF(martianeum4[[#This Row],[zawartosc '[%']]]&gt;=1,martianeum4[[#This Row],[masa '[kg']]]*martianeum4[[#This Row],[zawartosc '[%']]]*0.01,0)</f>
        <v>0.84</v>
      </c>
      <c r="G1745">
        <f>martianeum4[[#This Row],[stan_magazynu '[kg']]]+martianeum4[[#This Row],[ile_kg_materiału_z_ładunku]]</f>
        <v>65.071699999999979</v>
      </c>
      <c r="H1745">
        <f>IF(martianeum4[[#This Row],[stan_po_wydobyciu_z_ładunku]]&gt;=100,100,0)</f>
        <v>0</v>
      </c>
      <c r="I1745">
        <f>martianeum4[[#This Row],[stan_po_wydobyciu_z_ładunku]]-martianeum4[[#This Row],[ile_zabiera_na_orbite]]</f>
        <v>65.071699999999979</v>
      </c>
    </row>
    <row r="1746" spans="1:9" x14ac:dyDescent="0.25">
      <c r="A1746" s="1">
        <v>50385</v>
      </c>
      <c r="B1746">
        <f t="shared" si="27"/>
        <v>65.071699999999979</v>
      </c>
      <c r="C1746" t="s">
        <v>10</v>
      </c>
      <c r="D1746">
        <v>15.7</v>
      </c>
      <c r="E1746">
        <v>0</v>
      </c>
      <c r="F1746">
        <f>IF(martianeum4[[#This Row],[zawartosc '[%']]]&gt;=1,martianeum4[[#This Row],[masa '[kg']]]*martianeum4[[#This Row],[zawartosc '[%']]]*0.01,0)</f>
        <v>0</v>
      </c>
      <c r="G1746">
        <f>martianeum4[[#This Row],[stan_magazynu '[kg']]]+martianeum4[[#This Row],[ile_kg_materiału_z_ładunku]]</f>
        <v>65.071699999999979</v>
      </c>
      <c r="H1746">
        <f>IF(martianeum4[[#This Row],[stan_po_wydobyciu_z_ładunku]]&gt;=100,100,0)</f>
        <v>0</v>
      </c>
      <c r="I1746">
        <f>martianeum4[[#This Row],[stan_po_wydobyciu_z_ładunku]]-martianeum4[[#This Row],[ile_zabiera_na_orbite]]</f>
        <v>65.071699999999979</v>
      </c>
    </row>
    <row r="1747" spans="1:9" x14ac:dyDescent="0.25">
      <c r="A1747" s="1">
        <v>50386</v>
      </c>
      <c r="B1747">
        <f t="shared" si="27"/>
        <v>65.071699999999979</v>
      </c>
      <c r="C1747" t="s">
        <v>30</v>
      </c>
      <c r="D1747">
        <v>23.6</v>
      </c>
      <c r="E1747">
        <v>0.6</v>
      </c>
      <c r="F1747">
        <f>IF(martianeum4[[#This Row],[zawartosc '[%']]]&gt;=1,martianeum4[[#This Row],[masa '[kg']]]*martianeum4[[#This Row],[zawartosc '[%']]]*0.01,0)</f>
        <v>0</v>
      </c>
      <c r="G1747">
        <f>martianeum4[[#This Row],[stan_magazynu '[kg']]]+martianeum4[[#This Row],[ile_kg_materiału_z_ładunku]]</f>
        <v>65.071699999999979</v>
      </c>
      <c r="H1747">
        <f>IF(martianeum4[[#This Row],[stan_po_wydobyciu_z_ładunku]]&gt;=100,100,0)</f>
        <v>0</v>
      </c>
      <c r="I1747">
        <f>martianeum4[[#This Row],[stan_po_wydobyciu_z_ładunku]]-martianeum4[[#This Row],[ile_zabiera_na_orbite]]</f>
        <v>65.071699999999979</v>
      </c>
    </row>
    <row r="1748" spans="1:9" x14ac:dyDescent="0.25">
      <c r="A1748" s="1">
        <v>50387</v>
      </c>
      <c r="B1748">
        <f t="shared" si="27"/>
        <v>65.071699999999979</v>
      </c>
      <c r="C1748" t="s">
        <v>8</v>
      </c>
      <c r="D1748">
        <v>27.5</v>
      </c>
      <c r="E1748">
        <v>5.3</v>
      </c>
      <c r="F1748">
        <f>IF(martianeum4[[#This Row],[zawartosc '[%']]]&gt;=1,martianeum4[[#This Row],[masa '[kg']]]*martianeum4[[#This Row],[zawartosc '[%']]]*0.01,0)</f>
        <v>1.4575</v>
      </c>
      <c r="G1748">
        <f>martianeum4[[#This Row],[stan_magazynu '[kg']]]+martianeum4[[#This Row],[ile_kg_materiału_z_ładunku]]</f>
        <v>66.529199999999975</v>
      </c>
      <c r="H1748">
        <f>IF(martianeum4[[#This Row],[stan_po_wydobyciu_z_ładunku]]&gt;=100,100,0)</f>
        <v>0</v>
      </c>
      <c r="I1748">
        <f>martianeum4[[#This Row],[stan_po_wydobyciu_z_ładunku]]-martianeum4[[#This Row],[ile_zabiera_na_orbite]]</f>
        <v>66.529199999999975</v>
      </c>
    </row>
    <row r="1749" spans="1:9" x14ac:dyDescent="0.25">
      <c r="A1749" s="1">
        <v>50388</v>
      </c>
      <c r="B1749">
        <f t="shared" si="27"/>
        <v>66.529199999999975</v>
      </c>
      <c r="C1749" t="s">
        <v>5</v>
      </c>
      <c r="D1749">
        <v>17.3</v>
      </c>
      <c r="E1749">
        <v>0</v>
      </c>
      <c r="F1749">
        <f>IF(martianeum4[[#This Row],[zawartosc '[%']]]&gt;=1,martianeum4[[#This Row],[masa '[kg']]]*martianeum4[[#This Row],[zawartosc '[%']]]*0.01,0)</f>
        <v>0</v>
      </c>
      <c r="G1749">
        <f>martianeum4[[#This Row],[stan_magazynu '[kg']]]+martianeum4[[#This Row],[ile_kg_materiału_z_ładunku]]</f>
        <v>66.529199999999975</v>
      </c>
      <c r="H1749">
        <f>IF(martianeum4[[#This Row],[stan_po_wydobyciu_z_ładunku]]&gt;=100,100,0)</f>
        <v>0</v>
      </c>
      <c r="I1749">
        <f>martianeum4[[#This Row],[stan_po_wydobyciu_z_ładunku]]-martianeum4[[#This Row],[ile_zabiera_na_orbite]]</f>
        <v>66.529199999999975</v>
      </c>
    </row>
    <row r="1750" spans="1:9" x14ac:dyDescent="0.25">
      <c r="A1750" s="1">
        <v>50389</v>
      </c>
      <c r="B1750">
        <f t="shared" si="27"/>
        <v>66.529199999999975</v>
      </c>
      <c r="C1750" t="s">
        <v>19</v>
      </c>
      <c r="D1750">
        <v>11.2</v>
      </c>
      <c r="E1750">
        <v>32.700000000000003</v>
      </c>
      <c r="F1750">
        <f>IF(martianeum4[[#This Row],[zawartosc '[%']]]&gt;=1,martianeum4[[#This Row],[masa '[kg']]]*martianeum4[[#This Row],[zawartosc '[%']]]*0.01,0)</f>
        <v>3.6624000000000003</v>
      </c>
      <c r="G1750">
        <f>martianeum4[[#This Row],[stan_magazynu '[kg']]]+martianeum4[[#This Row],[ile_kg_materiału_z_ładunku]]</f>
        <v>70.19159999999998</v>
      </c>
      <c r="H1750">
        <f>IF(martianeum4[[#This Row],[stan_po_wydobyciu_z_ładunku]]&gt;=100,100,0)</f>
        <v>0</v>
      </c>
      <c r="I1750">
        <f>martianeum4[[#This Row],[stan_po_wydobyciu_z_ładunku]]-martianeum4[[#This Row],[ile_zabiera_na_orbite]]</f>
        <v>70.19159999999998</v>
      </c>
    </row>
    <row r="1751" spans="1:9" x14ac:dyDescent="0.25">
      <c r="A1751" s="1">
        <v>50390</v>
      </c>
      <c r="B1751">
        <f t="shared" si="27"/>
        <v>70.19159999999998</v>
      </c>
      <c r="C1751" t="s">
        <v>11</v>
      </c>
      <c r="D1751">
        <v>17.8</v>
      </c>
      <c r="E1751">
        <v>0</v>
      </c>
      <c r="F1751">
        <f>IF(martianeum4[[#This Row],[zawartosc '[%']]]&gt;=1,martianeum4[[#This Row],[masa '[kg']]]*martianeum4[[#This Row],[zawartosc '[%']]]*0.01,0)</f>
        <v>0</v>
      </c>
      <c r="G1751">
        <f>martianeum4[[#This Row],[stan_magazynu '[kg']]]+martianeum4[[#This Row],[ile_kg_materiału_z_ładunku]]</f>
        <v>70.19159999999998</v>
      </c>
      <c r="H1751">
        <f>IF(martianeum4[[#This Row],[stan_po_wydobyciu_z_ładunku]]&gt;=100,100,0)</f>
        <v>0</v>
      </c>
      <c r="I1751">
        <f>martianeum4[[#This Row],[stan_po_wydobyciu_z_ładunku]]-martianeum4[[#This Row],[ile_zabiera_na_orbite]]</f>
        <v>70.19159999999998</v>
      </c>
    </row>
    <row r="1752" spans="1:9" x14ac:dyDescent="0.25">
      <c r="A1752" s="1">
        <v>50391</v>
      </c>
      <c r="B1752">
        <f t="shared" si="27"/>
        <v>70.19159999999998</v>
      </c>
      <c r="C1752" t="s">
        <v>10</v>
      </c>
      <c r="D1752">
        <v>16.899999999999999</v>
      </c>
      <c r="E1752">
        <v>41.8</v>
      </c>
      <c r="F1752">
        <f>IF(martianeum4[[#This Row],[zawartosc '[%']]]&gt;=1,martianeum4[[#This Row],[masa '[kg']]]*martianeum4[[#This Row],[zawartosc '[%']]]*0.01,0)</f>
        <v>7.0641999999999987</v>
      </c>
      <c r="G1752">
        <f>martianeum4[[#This Row],[stan_magazynu '[kg']]]+martianeum4[[#This Row],[ile_kg_materiału_z_ładunku]]</f>
        <v>77.255799999999979</v>
      </c>
      <c r="H1752">
        <f>IF(martianeum4[[#This Row],[stan_po_wydobyciu_z_ładunku]]&gt;=100,100,0)</f>
        <v>0</v>
      </c>
      <c r="I1752">
        <f>martianeum4[[#This Row],[stan_po_wydobyciu_z_ładunku]]-martianeum4[[#This Row],[ile_zabiera_na_orbite]]</f>
        <v>77.255799999999979</v>
      </c>
    </row>
    <row r="1753" spans="1:9" x14ac:dyDescent="0.25">
      <c r="A1753" s="1">
        <v>50392</v>
      </c>
      <c r="B1753">
        <f t="shared" si="27"/>
        <v>77.255799999999979</v>
      </c>
      <c r="C1753" t="s">
        <v>11</v>
      </c>
      <c r="D1753">
        <v>18.3</v>
      </c>
      <c r="E1753">
        <v>0</v>
      </c>
      <c r="F1753">
        <f>IF(martianeum4[[#This Row],[zawartosc '[%']]]&gt;=1,martianeum4[[#This Row],[masa '[kg']]]*martianeum4[[#This Row],[zawartosc '[%']]]*0.01,0)</f>
        <v>0</v>
      </c>
      <c r="G1753">
        <f>martianeum4[[#This Row],[stan_magazynu '[kg']]]+martianeum4[[#This Row],[ile_kg_materiału_z_ładunku]]</f>
        <v>77.255799999999979</v>
      </c>
      <c r="H1753">
        <f>IF(martianeum4[[#This Row],[stan_po_wydobyciu_z_ładunku]]&gt;=100,100,0)</f>
        <v>0</v>
      </c>
      <c r="I1753">
        <f>martianeum4[[#This Row],[stan_po_wydobyciu_z_ładunku]]-martianeum4[[#This Row],[ile_zabiera_na_orbite]]</f>
        <v>77.255799999999979</v>
      </c>
    </row>
    <row r="1754" spans="1:9" x14ac:dyDescent="0.25">
      <c r="A1754" s="1">
        <v>50393</v>
      </c>
      <c r="B1754">
        <f t="shared" si="27"/>
        <v>77.255799999999979</v>
      </c>
      <c r="C1754" t="s">
        <v>17</v>
      </c>
      <c r="D1754">
        <v>12.2</v>
      </c>
      <c r="E1754">
        <v>0</v>
      </c>
      <c r="F1754">
        <f>IF(martianeum4[[#This Row],[zawartosc '[%']]]&gt;=1,martianeum4[[#This Row],[masa '[kg']]]*martianeum4[[#This Row],[zawartosc '[%']]]*0.01,0)</f>
        <v>0</v>
      </c>
      <c r="G1754">
        <f>martianeum4[[#This Row],[stan_magazynu '[kg']]]+martianeum4[[#This Row],[ile_kg_materiału_z_ładunku]]</f>
        <v>77.255799999999979</v>
      </c>
      <c r="H1754">
        <f>IF(martianeum4[[#This Row],[stan_po_wydobyciu_z_ładunku]]&gt;=100,100,0)</f>
        <v>0</v>
      </c>
      <c r="I1754">
        <f>martianeum4[[#This Row],[stan_po_wydobyciu_z_ładunku]]-martianeum4[[#This Row],[ile_zabiera_na_orbite]]</f>
        <v>77.255799999999979</v>
      </c>
    </row>
    <row r="1755" spans="1:9" x14ac:dyDescent="0.25">
      <c r="A1755" s="1">
        <v>50394</v>
      </c>
      <c r="B1755">
        <f t="shared" si="27"/>
        <v>77.255799999999979</v>
      </c>
      <c r="C1755" t="s">
        <v>13</v>
      </c>
      <c r="D1755">
        <v>21.2</v>
      </c>
      <c r="E1755">
        <v>0</v>
      </c>
      <c r="F1755">
        <f>IF(martianeum4[[#This Row],[zawartosc '[%']]]&gt;=1,martianeum4[[#This Row],[masa '[kg']]]*martianeum4[[#This Row],[zawartosc '[%']]]*0.01,0)</f>
        <v>0</v>
      </c>
      <c r="G1755">
        <f>martianeum4[[#This Row],[stan_magazynu '[kg']]]+martianeum4[[#This Row],[ile_kg_materiału_z_ładunku]]</f>
        <v>77.255799999999979</v>
      </c>
      <c r="H1755">
        <f>IF(martianeum4[[#This Row],[stan_po_wydobyciu_z_ładunku]]&gt;=100,100,0)</f>
        <v>0</v>
      </c>
      <c r="I1755">
        <f>martianeum4[[#This Row],[stan_po_wydobyciu_z_ładunku]]-martianeum4[[#This Row],[ile_zabiera_na_orbite]]</f>
        <v>77.255799999999979</v>
      </c>
    </row>
    <row r="1756" spans="1:9" x14ac:dyDescent="0.25">
      <c r="A1756" s="1">
        <v>50395</v>
      </c>
      <c r="B1756">
        <f t="shared" si="27"/>
        <v>77.255799999999979</v>
      </c>
      <c r="C1756" t="s">
        <v>10</v>
      </c>
      <c r="D1756">
        <v>19.600000000000001</v>
      </c>
      <c r="E1756">
        <v>48.2</v>
      </c>
      <c r="F1756">
        <f>IF(martianeum4[[#This Row],[zawartosc '[%']]]&gt;=1,martianeum4[[#This Row],[masa '[kg']]]*martianeum4[[#This Row],[zawartosc '[%']]]*0.01,0)</f>
        <v>9.4472000000000023</v>
      </c>
      <c r="G1756">
        <f>martianeum4[[#This Row],[stan_magazynu '[kg']]]+martianeum4[[#This Row],[ile_kg_materiału_z_ładunku]]</f>
        <v>86.702999999999975</v>
      </c>
      <c r="H1756">
        <f>IF(martianeum4[[#This Row],[stan_po_wydobyciu_z_ładunku]]&gt;=100,100,0)</f>
        <v>0</v>
      </c>
      <c r="I1756">
        <f>martianeum4[[#This Row],[stan_po_wydobyciu_z_ładunku]]-martianeum4[[#This Row],[ile_zabiera_na_orbite]]</f>
        <v>86.702999999999975</v>
      </c>
    </row>
    <row r="1757" spans="1:9" x14ac:dyDescent="0.25">
      <c r="A1757" s="1">
        <v>50396</v>
      </c>
      <c r="B1757">
        <f t="shared" si="27"/>
        <v>86.702999999999975</v>
      </c>
      <c r="C1757" t="s">
        <v>9</v>
      </c>
      <c r="D1757">
        <v>15.6</v>
      </c>
      <c r="E1757">
        <v>0.6</v>
      </c>
      <c r="F1757">
        <f>IF(martianeum4[[#This Row],[zawartosc '[%']]]&gt;=1,martianeum4[[#This Row],[masa '[kg']]]*martianeum4[[#This Row],[zawartosc '[%']]]*0.01,0)</f>
        <v>0</v>
      </c>
      <c r="G1757">
        <f>martianeum4[[#This Row],[stan_magazynu '[kg']]]+martianeum4[[#This Row],[ile_kg_materiału_z_ładunku]]</f>
        <v>86.702999999999975</v>
      </c>
      <c r="H1757">
        <f>IF(martianeum4[[#This Row],[stan_po_wydobyciu_z_ładunku]]&gt;=100,100,0)</f>
        <v>0</v>
      </c>
      <c r="I1757">
        <f>martianeum4[[#This Row],[stan_po_wydobyciu_z_ładunku]]-martianeum4[[#This Row],[ile_zabiera_na_orbite]]</f>
        <v>86.702999999999975</v>
      </c>
    </row>
    <row r="1758" spans="1:9" x14ac:dyDescent="0.25">
      <c r="A1758" s="1">
        <v>50397</v>
      </c>
      <c r="B1758">
        <f t="shared" si="27"/>
        <v>86.702999999999975</v>
      </c>
      <c r="C1758" t="s">
        <v>26</v>
      </c>
      <c r="D1758">
        <v>12.5</v>
      </c>
      <c r="E1758">
        <v>5.9</v>
      </c>
      <c r="F1758">
        <f>IF(martianeum4[[#This Row],[zawartosc '[%']]]&gt;=1,martianeum4[[#This Row],[masa '[kg']]]*martianeum4[[#This Row],[zawartosc '[%']]]*0.01,0)</f>
        <v>0.73750000000000004</v>
      </c>
      <c r="G1758">
        <f>martianeum4[[#This Row],[stan_magazynu '[kg']]]+martianeum4[[#This Row],[ile_kg_materiału_z_ładunku]]</f>
        <v>87.440499999999972</v>
      </c>
      <c r="H1758">
        <f>IF(martianeum4[[#This Row],[stan_po_wydobyciu_z_ładunku]]&gt;=100,100,0)</f>
        <v>0</v>
      </c>
      <c r="I1758">
        <f>martianeum4[[#This Row],[stan_po_wydobyciu_z_ładunku]]-martianeum4[[#This Row],[ile_zabiera_na_orbite]]</f>
        <v>87.440499999999972</v>
      </c>
    </row>
    <row r="1759" spans="1:9" x14ac:dyDescent="0.25">
      <c r="A1759" s="1">
        <v>50398</v>
      </c>
      <c r="B1759">
        <f t="shared" si="27"/>
        <v>87.440499999999972</v>
      </c>
      <c r="C1759" t="s">
        <v>12</v>
      </c>
      <c r="D1759">
        <v>29.3</v>
      </c>
      <c r="E1759">
        <v>0</v>
      </c>
      <c r="F1759">
        <f>IF(martianeum4[[#This Row],[zawartosc '[%']]]&gt;=1,martianeum4[[#This Row],[masa '[kg']]]*martianeum4[[#This Row],[zawartosc '[%']]]*0.01,0)</f>
        <v>0</v>
      </c>
      <c r="G1759">
        <f>martianeum4[[#This Row],[stan_magazynu '[kg']]]+martianeum4[[#This Row],[ile_kg_materiału_z_ładunku]]</f>
        <v>87.440499999999972</v>
      </c>
      <c r="H1759">
        <f>IF(martianeum4[[#This Row],[stan_po_wydobyciu_z_ładunku]]&gt;=100,100,0)</f>
        <v>0</v>
      </c>
      <c r="I1759">
        <f>martianeum4[[#This Row],[stan_po_wydobyciu_z_ładunku]]-martianeum4[[#This Row],[ile_zabiera_na_orbite]]</f>
        <v>87.440499999999972</v>
      </c>
    </row>
    <row r="1760" spans="1:9" x14ac:dyDescent="0.25">
      <c r="A1760" s="1">
        <v>50399</v>
      </c>
      <c r="B1760">
        <f t="shared" si="27"/>
        <v>87.440499999999972</v>
      </c>
      <c r="C1760" t="s">
        <v>18</v>
      </c>
      <c r="D1760">
        <v>24.6</v>
      </c>
      <c r="E1760">
        <v>0</v>
      </c>
      <c r="F1760">
        <f>IF(martianeum4[[#This Row],[zawartosc '[%']]]&gt;=1,martianeum4[[#This Row],[masa '[kg']]]*martianeum4[[#This Row],[zawartosc '[%']]]*0.01,0)</f>
        <v>0</v>
      </c>
      <c r="G1760">
        <f>martianeum4[[#This Row],[stan_magazynu '[kg']]]+martianeum4[[#This Row],[ile_kg_materiału_z_ładunku]]</f>
        <v>87.440499999999972</v>
      </c>
      <c r="H1760">
        <f>IF(martianeum4[[#This Row],[stan_po_wydobyciu_z_ładunku]]&gt;=100,100,0)</f>
        <v>0</v>
      </c>
      <c r="I1760">
        <f>martianeum4[[#This Row],[stan_po_wydobyciu_z_ładunku]]-martianeum4[[#This Row],[ile_zabiera_na_orbite]]</f>
        <v>87.440499999999972</v>
      </c>
    </row>
    <row r="1761" spans="1:9" x14ac:dyDescent="0.25">
      <c r="A1761" s="1">
        <v>50400</v>
      </c>
      <c r="B1761">
        <f t="shared" si="27"/>
        <v>87.440499999999972</v>
      </c>
      <c r="C1761" t="s">
        <v>9</v>
      </c>
      <c r="D1761">
        <v>21.2</v>
      </c>
      <c r="E1761">
        <v>3.1</v>
      </c>
      <c r="F1761">
        <f>IF(martianeum4[[#This Row],[zawartosc '[%']]]&gt;=1,martianeum4[[#This Row],[masa '[kg']]]*martianeum4[[#This Row],[zawartosc '[%']]]*0.01,0)</f>
        <v>0.65720000000000001</v>
      </c>
      <c r="G1761">
        <f>martianeum4[[#This Row],[stan_magazynu '[kg']]]+martianeum4[[#This Row],[ile_kg_materiału_z_ładunku]]</f>
        <v>88.097699999999975</v>
      </c>
      <c r="H1761">
        <f>IF(martianeum4[[#This Row],[stan_po_wydobyciu_z_ładunku]]&gt;=100,100,0)</f>
        <v>0</v>
      </c>
      <c r="I1761">
        <f>martianeum4[[#This Row],[stan_po_wydobyciu_z_ładunku]]-martianeum4[[#This Row],[ile_zabiera_na_orbite]]</f>
        <v>88.097699999999975</v>
      </c>
    </row>
    <row r="1762" spans="1:9" x14ac:dyDescent="0.25">
      <c r="A1762" s="1">
        <v>50401</v>
      </c>
      <c r="B1762">
        <f t="shared" si="27"/>
        <v>88.097699999999975</v>
      </c>
      <c r="C1762" t="s">
        <v>10</v>
      </c>
      <c r="D1762">
        <v>12.7</v>
      </c>
      <c r="E1762">
        <v>38.1</v>
      </c>
      <c r="F1762">
        <f>IF(martianeum4[[#This Row],[zawartosc '[%']]]&gt;=1,martianeum4[[#This Row],[masa '[kg']]]*martianeum4[[#This Row],[zawartosc '[%']]]*0.01,0)</f>
        <v>4.8387000000000002</v>
      </c>
      <c r="G1762">
        <f>martianeum4[[#This Row],[stan_magazynu '[kg']]]+martianeum4[[#This Row],[ile_kg_materiału_z_ładunku]]</f>
        <v>92.936399999999978</v>
      </c>
      <c r="H1762">
        <f>IF(martianeum4[[#This Row],[stan_po_wydobyciu_z_ładunku]]&gt;=100,100,0)</f>
        <v>0</v>
      </c>
      <c r="I1762">
        <f>martianeum4[[#This Row],[stan_po_wydobyciu_z_ładunku]]-martianeum4[[#This Row],[ile_zabiera_na_orbite]]</f>
        <v>92.936399999999978</v>
      </c>
    </row>
    <row r="1763" spans="1:9" x14ac:dyDescent="0.25">
      <c r="A1763" s="1">
        <v>50402</v>
      </c>
      <c r="B1763">
        <f t="shared" si="27"/>
        <v>92.936399999999978</v>
      </c>
      <c r="C1763" t="s">
        <v>23</v>
      </c>
      <c r="D1763">
        <v>20.6</v>
      </c>
      <c r="E1763">
        <v>5.2</v>
      </c>
      <c r="F1763">
        <f>IF(martianeum4[[#This Row],[zawartosc '[%']]]&gt;=1,martianeum4[[#This Row],[masa '[kg']]]*martianeum4[[#This Row],[zawartosc '[%']]]*0.01,0)</f>
        <v>1.0712000000000002</v>
      </c>
      <c r="G1763">
        <f>martianeum4[[#This Row],[stan_magazynu '[kg']]]+martianeum4[[#This Row],[ile_kg_materiału_z_ładunku]]</f>
        <v>94.007599999999982</v>
      </c>
      <c r="H1763">
        <f>IF(martianeum4[[#This Row],[stan_po_wydobyciu_z_ładunku]]&gt;=100,100,0)</f>
        <v>0</v>
      </c>
      <c r="I1763">
        <f>martianeum4[[#This Row],[stan_po_wydobyciu_z_ładunku]]-martianeum4[[#This Row],[ile_zabiera_na_orbite]]</f>
        <v>94.007599999999982</v>
      </c>
    </row>
    <row r="1764" spans="1:9" x14ac:dyDescent="0.25">
      <c r="A1764" s="1">
        <v>50403</v>
      </c>
      <c r="B1764">
        <f t="shared" si="27"/>
        <v>94.007599999999982</v>
      </c>
      <c r="C1764" t="s">
        <v>12</v>
      </c>
      <c r="D1764">
        <v>28.3</v>
      </c>
      <c r="E1764">
        <v>0</v>
      </c>
      <c r="F1764">
        <f>IF(martianeum4[[#This Row],[zawartosc '[%']]]&gt;=1,martianeum4[[#This Row],[masa '[kg']]]*martianeum4[[#This Row],[zawartosc '[%']]]*0.01,0)</f>
        <v>0</v>
      </c>
      <c r="G1764">
        <f>martianeum4[[#This Row],[stan_magazynu '[kg']]]+martianeum4[[#This Row],[ile_kg_materiału_z_ładunku]]</f>
        <v>94.007599999999982</v>
      </c>
      <c r="H1764">
        <f>IF(martianeum4[[#This Row],[stan_po_wydobyciu_z_ładunku]]&gt;=100,100,0)</f>
        <v>0</v>
      </c>
      <c r="I1764">
        <f>martianeum4[[#This Row],[stan_po_wydobyciu_z_ładunku]]-martianeum4[[#This Row],[ile_zabiera_na_orbite]]</f>
        <v>94.007599999999982</v>
      </c>
    </row>
    <row r="1765" spans="1:9" x14ac:dyDescent="0.25">
      <c r="A1765" s="1">
        <v>50404</v>
      </c>
      <c r="B1765">
        <f t="shared" si="27"/>
        <v>94.007599999999982</v>
      </c>
      <c r="C1765" t="s">
        <v>19</v>
      </c>
      <c r="D1765">
        <v>15.1</v>
      </c>
      <c r="E1765">
        <v>22.6</v>
      </c>
      <c r="F1765">
        <f>IF(martianeum4[[#This Row],[zawartosc '[%']]]&gt;=1,martianeum4[[#This Row],[masa '[kg']]]*martianeum4[[#This Row],[zawartosc '[%']]]*0.01,0)</f>
        <v>3.4125999999999999</v>
      </c>
      <c r="G1765">
        <f>martianeum4[[#This Row],[stan_magazynu '[kg']]]+martianeum4[[#This Row],[ile_kg_materiału_z_ładunku]]</f>
        <v>97.42019999999998</v>
      </c>
      <c r="H1765">
        <f>IF(martianeum4[[#This Row],[stan_po_wydobyciu_z_ładunku]]&gt;=100,100,0)</f>
        <v>0</v>
      </c>
      <c r="I1765">
        <f>martianeum4[[#This Row],[stan_po_wydobyciu_z_ładunku]]-martianeum4[[#This Row],[ile_zabiera_na_orbite]]</f>
        <v>97.42019999999998</v>
      </c>
    </row>
    <row r="1766" spans="1:9" x14ac:dyDescent="0.25">
      <c r="A1766" s="1">
        <v>50405</v>
      </c>
      <c r="B1766">
        <f t="shared" si="27"/>
        <v>97.42019999999998</v>
      </c>
      <c r="C1766" t="s">
        <v>15</v>
      </c>
      <c r="D1766">
        <v>24.8</v>
      </c>
      <c r="E1766">
        <v>10.5</v>
      </c>
      <c r="F1766">
        <f>IF(martianeum4[[#This Row],[zawartosc '[%']]]&gt;=1,martianeum4[[#This Row],[masa '[kg']]]*martianeum4[[#This Row],[zawartosc '[%']]]*0.01,0)</f>
        <v>2.6040000000000005</v>
      </c>
      <c r="G1766">
        <f>martianeum4[[#This Row],[stan_magazynu '[kg']]]+martianeum4[[#This Row],[ile_kg_materiału_z_ładunku]]</f>
        <v>100.02419999999998</v>
      </c>
      <c r="H1766">
        <f>IF(martianeum4[[#This Row],[stan_po_wydobyciu_z_ładunku]]&gt;=100,100,0)</f>
        <v>100</v>
      </c>
      <c r="I1766">
        <f>martianeum4[[#This Row],[stan_po_wydobyciu_z_ładunku]]-martianeum4[[#This Row],[ile_zabiera_na_orbite]]</f>
        <v>2.4199999999979127E-2</v>
      </c>
    </row>
    <row r="1767" spans="1:9" x14ac:dyDescent="0.25">
      <c r="A1767" s="1">
        <v>50406</v>
      </c>
      <c r="B1767">
        <f t="shared" si="27"/>
        <v>2.4199999999979127E-2</v>
      </c>
      <c r="C1767" t="s">
        <v>21</v>
      </c>
      <c r="D1767">
        <v>16.899999999999999</v>
      </c>
      <c r="E1767">
        <v>1.2</v>
      </c>
      <c r="F1767">
        <f>IF(martianeum4[[#This Row],[zawartosc '[%']]]&gt;=1,martianeum4[[#This Row],[masa '[kg']]]*martianeum4[[#This Row],[zawartosc '[%']]]*0.01,0)</f>
        <v>0.20279999999999998</v>
      </c>
      <c r="G1767">
        <f>martianeum4[[#This Row],[stan_magazynu '[kg']]]+martianeum4[[#This Row],[ile_kg_materiału_z_ładunku]]</f>
        <v>0.22699999999997911</v>
      </c>
      <c r="H1767">
        <f>IF(martianeum4[[#This Row],[stan_po_wydobyciu_z_ładunku]]&gt;=100,100,0)</f>
        <v>0</v>
      </c>
      <c r="I1767">
        <f>martianeum4[[#This Row],[stan_po_wydobyciu_z_ładunku]]-martianeum4[[#This Row],[ile_zabiera_na_orbite]]</f>
        <v>0.22699999999997911</v>
      </c>
    </row>
    <row r="1768" spans="1:9" x14ac:dyDescent="0.25">
      <c r="A1768" s="1">
        <v>50407</v>
      </c>
      <c r="B1768">
        <f t="shared" si="27"/>
        <v>0.22699999999997911</v>
      </c>
      <c r="C1768" t="s">
        <v>21</v>
      </c>
      <c r="D1768">
        <v>23.4</v>
      </c>
      <c r="E1768">
        <v>0</v>
      </c>
      <c r="F1768">
        <f>IF(martianeum4[[#This Row],[zawartosc '[%']]]&gt;=1,martianeum4[[#This Row],[masa '[kg']]]*martianeum4[[#This Row],[zawartosc '[%']]]*0.01,0)</f>
        <v>0</v>
      </c>
      <c r="G1768">
        <f>martianeum4[[#This Row],[stan_magazynu '[kg']]]+martianeum4[[#This Row],[ile_kg_materiału_z_ładunku]]</f>
        <v>0.22699999999997911</v>
      </c>
      <c r="H1768">
        <f>IF(martianeum4[[#This Row],[stan_po_wydobyciu_z_ładunku]]&gt;=100,100,0)</f>
        <v>0</v>
      </c>
      <c r="I1768">
        <f>martianeum4[[#This Row],[stan_po_wydobyciu_z_ładunku]]-martianeum4[[#This Row],[ile_zabiera_na_orbite]]</f>
        <v>0.22699999999997911</v>
      </c>
    </row>
    <row r="1769" spans="1:9" x14ac:dyDescent="0.25">
      <c r="A1769" s="1">
        <v>50408</v>
      </c>
      <c r="B1769">
        <f t="shared" si="27"/>
        <v>0.22699999999997911</v>
      </c>
      <c r="C1769" t="s">
        <v>7</v>
      </c>
      <c r="D1769">
        <v>10.5</v>
      </c>
      <c r="E1769">
        <v>22.2</v>
      </c>
      <c r="F1769">
        <f>IF(martianeum4[[#This Row],[zawartosc '[%']]]&gt;=1,martianeum4[[#This Row],[masa '[kg']]]*martianeum4[[#This Row],[zawartosc '[%']]]*0.01,0)</f>
        <v>2.331</v>
      </c>
      <c r="G1769">
        <f>martianeum4[[#This Row],[stan_magazynu '[kg']]]+martianeum4[[#This Row],[ile_kg_materiału_z_ładunku]]</f>
        <v>2.557999999999979</v>
      </c>
      <c r="H1769">
        <f>IF(martianeum4[[#This Row],[stan_po_wydobyciu_z_ładunku]]&gt;=100,100,0)</f>
        <v>0</v>
      </c>
      <c r="I1769">
        <f>martianeum4[[#This Row],[stan_po_wydobyciu_z_ładunku]]-martianeum4[[#This Row],[ile_zabiera_na_orbite]]</f>
        <v>2.557999999999979</v>
      </c>
    </row>
    <row r="1770" spans="1:9" x14ac:dyDescent="0.25">
      <c r="A1770" s="1">
        <v>50409</v>
      </c>
      <c r="B1770">
        <f t="shared" si="27"/>
        <v>2.557999999999979</v>
      </c>
      <c r="C1770" t="s">
        <v>10</v>
      </c>
      <c r="D1770">
        <v>16.2</v>
      </c>
      <c r="E1770">
        <v>0</v>
      </c>
      <c r="F1770">
        <f>IF(martianeum4[[#This Row],[zawartosc '[%']]]&gt;=1,martianeum4[[#This Row],[masa '[kg']]]*martianeum4[[#This Row],[zawartosc '[%']]]*0.01,0)</f>
        <v>0</v>
      </c>
      <c r="G1770">
        <f>martianeum4[[#This Row],[stan_magazynu '[kg']]]+martianeum4[[#This Row],[ile_kg_materiału_z_ładunku]]</f>
        <v>2.557999999999979</v>
      </c>
      <c r="H1770">
        <f>IF(martianeum4[[#This Row],[stan_po_wydobyciu_z_ładunku]]&gt;=100,100,0)</f>
        <v>0</v>
      </c>
      <c r="I1770">
        <f>martianeum4[[#This Row],[stan_po_wydobyciu_z_ładunku]]-martianeum4[[#This Row],[ile_zabiera_na_orbite]]</f>
        <v>2.557999999999979</v>
      </c>
    </row>
    <row r="1771" spans="1:9" x14ac:dyDescent="0.25">
      <c r="A1771" s="1">
        <v>50410</v>
      </c>
      <c r="B1771">
        <f t="shared" si="27"/>
        <v>2.557999999999979</v>
      </c>
      <c r="C1771" t="s">
        <v>16</v>
      </c>
      <c r="D1771">
        <v>29.7</v>
      </c>
      <c r="E1771">
        <v>0.3</v>
      </c>
      <c r="F1771">
        <f>IF(martianeum4[[#This Row],[zawartosc '[%']]]&gt;=1,martianeum4[[#This Row],[masa '[kg']]]*martianeum4[[#This Row],[zawartosc '[%']]]*0.01,0)</f>
        <v>0</v>
      </c>
      <c r="G1771">
        <f>martianeum4[[#This Row],[stan_magazynu '[kg']]]+martianeum4[[#This Row],[ile_kg_materiału_z_ładunku]]</f>
        <v>2.557999999999979</v>
      </c>
      <c r="H1771">
        <f>IF(martianeum4[[#This Row],[stan_po_wydobyciu_z_ładunku]]&gt;=100,100,0)</f>
        <v>0</v>
      </c>
      <c r="I1771">
        <f>martianeum4[[#This Row],[stan_po_wydobyciu_z_ładunku]]-martianeum4[[#This Row],[ile_zabiera_na_orbite]]</f>
        <v>2.557999999999979</v>
      </c>
    </row>
    <row r="1772" spans="1:9" x14ac:dyDescent="0.25">
      <c r="A1772" s="1">
        <v>50411</v>
      </c>
      <c r="B1772">
        <f t="shared" si="27"/>
        <v>2.557999999999979</v>
      </c>
      <c r="C1772" t="s">
        <v>10</v>
      </c>
      <c r="D1772">
        <v>12.8</v>
      </c>
      <c r="E1772">
        <v>0</v>
      </c>
      <c r="F1772">
        <f>IF(martianeum4[[#This Row],[zawartosc '[%']]]&gt;=1,martianeum4[[#This Row],[masa '[kg']]]*martianeum4[[#This Row],[zawartosc '[%']]]*0.01,0)</f>
        <v>0</v>
      </c>
      <c r="G1772">
        <f>martianeum4[[#This Row],[stan_magazynu '[kg']]]+martianeum4[[#This Row],[ile_kg_materiału_z_ładunku]]</f>
        <v>2.557999999999979</v>
      </c>
      <c r="H1772">
        <f>IF(martianeum4[[#This Row],[stan_po_wydobyciu_z_ładunku]]&gt;=100,100,0)</f>
        <v>0</v>
      </c>
      <c r="I1772">
        <f>martianeum4[[#This Row],[stan_po_wydobyciu_z_ładunku]]-martianeum4[[#This Row],[ile_zabiera_na_orbite]]</f>
        <v>2.557999999999979</v>
      </c>
    </row>
    <row r="1773" spans="1:9" x14ac:dyDescent="0.25">
      <c r="A1773" s="1">
        <v>50412</v>
      </c>
      <c r="B1773">
        <f t="shared" si="27"/>
        <v>2.557999999999979</v>
      </c>
      <c r="C1773" t="s">
        <v>8</v>
      </c>
      <c r="D1773">
        <v>19.100000000000001</v>
      </c>
      <c r="E1773">
        <v>1.7</v>
      </c>
      <c r="F1773">
        <f>IF(martianeum4[[#This Row],[zawartosc '[%']]]&gt;=1,martianeum4[[#This Row],[masa '[kg']]]*martianeum4[[#This Row],[zawartosc '[%']]]*0.01,0)</f>
        <v>0.32469999999999999</v>
      </c>
      <c r="G1773">
        <f>martianeum4[[#This Row],[stan_magazynu '[kg']]]+martianeum4[[#This Row],[ile_kg_materiału_z_ładunku]]</f>
        <v>2.8826999999999789</v>
      </c>
      <c r="H1773">
        <f>IF(martianeum4[[#This Row],[stan_po_wydobyciu_z_ładunku]]&gt;=100,100,0)</f>
        <v>0</v>
      </c>
      <c r="I1773">
        <f>martianeum4[[#This Row],[stan_po_wydobyciu_z_ładunku]]-martianeum4[[#This Row],[ile_zabiera_na_orbite]]</f>
        <v>2.8826999999999789</v>
      </c>
    </row>
    <row r="1774" spans="1:9" x14ac:dyDescent="0.25">
      <c r="A1774" s="1">
        <v>50413</v>
      </c>
      <c r="B1774">
        <f t="shared" si="27"/>
        <v>2.8826999999999789</v>
      </c>
      <c r="C1774" t="s">
        <v>11</v>
      </c>
      <c r="D1774">
        <v>27.7</v>
      </c>
      <c r="E1774">
        <v>0</v>
      </c>
      <c r="F1774">
        <f>IF(martianeum4[[#This Row],[zawartosc '[%']]]&gt;=1,martianeum4[[#This Row],[masa '[kg']]]*martianeum4[[#This Row],[zawartosc '[%']]]*0.01,0)</f>
        <v>0</v>
      </c>
      <c r="G1774">
        <f>martianeum4[[#This Row],[stan_magazynu '[kg']]]+martianeum4[[#This Row],[ile_kg_materiału_z_ładunku]]</f>
        <v>2.8826999999999789</v>
      </c>
      <c r="H1774">
        <f>IF(martianeum4[[#This Row],[stan_po_wydobyciu_z_ładunku]]&gt;=100,100,0)</f>
        <v>0</v>
      </c>
      <c r="I1774">
        <f>martianeum4[[#This Row],[stan_po_wydobyciu_z_ładunku]]-martianeum4[[#This Row],[ile_zabiera_na_orbite]]</f>
        <v>2.8826999999999789</v>
      </c>
    </row>
    <row r="1775" spans="1:9" x14ac:dyDescent="0.25">
      <c r="A1775" s="1">
        <v>50414</v>
      </c>
      <c r="B1775">
        <f t="shared" si="27"/>
        <v>2.8826999999999789</v>
      </c>
      <c r="C1775" t="s">
        <v>14</v>
      </c>
      <c r="D1775">
        <v>22</v>
      </c>
      <c r="E1775">
        <v>5.9</v>
      </c>
      <c r="F1775">
        <f>IF(martianeum4[[#This Row],[zawartosc '[%']]]&gt;=1,martianeum4[[#This Row],[masa '[kg']]]*martianeum4[[#This Row],[zawartosc '[%']]]*0.01,0)</f>
        <v>1.298</v>
      </c>
      <c r="G1775">
        <f>martianeum4[[#This Row],[stan_magazynu '[kg']]]+martianeum4[[#This Row],[ile_kg_materiału_z_ładunku]]</f>
        <v>4.1806999999999785</v>
      </c>
      <c r="H1775">
        <f>IF(martianeum4[[#This Row],[stan_po_wydobyciu_z_ładunku]]&gt;=100,100,0)</f>
        <v>0</v>
      </c>
      <c r="I1775">
        <f>martianeum4[[#This Row],[stan_po_wydobyciu_z_ładunku]]-martianeum4[[#This Row],[ile_zabiera_na_orbite]]</f>
        <v>4.1806999999999785</v>
      </c>
    </row>
    <row r="1776" spans="1:9" x14ac:dyDescent="0.25">
      <c r="A1776" s="1">
        <v>50415</v>
      </c>
      <c r="B1776">
        <f t="shared" si="27"/>
        <v>4.1806999999999785</v>
      </c>
      <c r="C1776" t="s">
        <v>6</v>
      </c>
      <c r="D1776">
        <v>19.600000000000001</v>
      </c>
      <c r="E1776">
        <v>2.7</v>
      </c>
      <c r="F1776">
        <f>IF(martianeum4[[#This Row],[zawartosc '[%']]]&gt;=1,martianeum4[[#This Row],[masa '[kg']]]*martianeum4[[#This Row],[zawartosc '[%']]]*0.01,0)</f>
        <v>0.52920000000000011</v>
      </c>
      <c r="G1776">
        <f>martianeum4[[#This Row],[stan_magazynu '[kg']]]+martianeum4[[#This Row],[ile_kg_materiału_z_ładunku]]</f>
        <v>4.7098999999999789</v>
      </c>
      <c r="H1776">
        <f>IF(martianeum4[[#This Row],[stan_po_wydobyciu_z_ładunku]]&gt;=100,100,0)</f>
        <v>0</v>
      </c>
      <c r="I1776">
        <f>martianeum4[[#This Row],[stan_po_wydobyciu_z_ładunku]]-martianeum4[[#This Row],[ile_zabiera_na_orbite]]</f>
        <v>4.7098999999999789</v>
      </c>
    </row>
    <row r="1777" spans="1:9" x14ac:dyDescent="0.25">
      <c r="A1777" s="1">
        <v>50416</v>
      </c>
      <c r="B1777">
        <f t="shared" si="27"/>
        <v>4.7098999999999789</v>
      </c>
      <c r="C1777" t="s">
        <v>8</v>
      </c>
      <c r="D1777">
        <v>16</v>
      </c>
      <c r="E1777">
        <v>0.3</v>
      </c>
      <c r="F1777">
        <f>IF(martianeum4[[#This Row],[zawartosc '[%']]]&gt;=1,martianeum4[[#This Row],[masa '[kg']]]*martianeum4[[#This Row],[zawartosc '[%']]]*0.01,0)</f>
        <v>0</v>
      </c>
      <c r="G1777">
        <f>martianeum4[[#This Row],[stan_magazynu '[kg']]]+martianeum4[[#This Row],[ile_kg_materiału_z_ładunku]]</f>
        <v>4.7098999999999789</v>
      </c>
      <c r="H1777">
        <f>IF(martianeum4[[#This Row],[stan_po_wydobyciu_z_ładunku]]&gt;=100,100,0)</f>
        <v>0</v>
      </c>
      <c r="I1777">
        <f>martianeum4[[#This Row],[stan_po_wydobyciu_z_ładunku]]-martianeum4[[#This Row],[ile_zabiera_na_orbite]]</f>
        <v>4.7098999999999789</v>
      </c>
    </row>
    <row r="1778" spans="1:9" x14ac:dyDescent="0.25">
      <c r="A1778" s="1">
        <v>50417</v>
      </c>
      <c r="B1778">
        <f t="shared" si="27"/>
        <v>4.7098999999999789</v>
      </c>
      <c r="C1778" t="s">
        <v>5</v>
      </c>
      <c r="D1778">
        <v>14</v>
      </c>
      <c r="E1778">
        <v>1.3</v>
      </c>
      <c r="F1778">
        <f>IF(martianeum4[[#This Row],[zawartosc '[%']]]&gt;=1,martianeum4[[#This Row],[masa '[kg']]]*martianeum4[[#This Row],[zawartosc '[%']]]*0.01,0)</f>
        <v>0.182</v>
      </c>
      <c r="G1778">
        <f>martianeum4[[#This Row],[stan_magazynu '[kg']]]+martianeum4[[#This Row],[ile_kg_materiału_z_ładunku]]</f>
        <v>4.8918999999999793</v>
      </c>
      <c r="H1778">
        <f>IF(martianeum4[[#This Row],[stan_po_wydobyciu_z_ładunku]]&gt;=100,100,0)</f>
        <v>0</v>
      </c>
      <c r="I1778">
        <f>martianeum4[[#This Row],[stan_po_wydobyciu_z_ładunku]]-martianeum4[[#This Row],[ile_zabiera_na_orbite]]</f>
        <v>4.8918999999999793</v>
      </c>
    </row>
    <row r="1779" spans="1:9" x14ac:dyDescent="0.25">
      <c r="A1779" s="1">
        <v>50418</v>
      </c>
      <c r="B1779">
        <f t="shared" si="27"/>
        <v>4.8918999999999793</v>
      </c>
      <c r="C1779" t="s">
        <v>15</v>
      </c>
      <c r="D1779">
        <v>29.5</v>
      </c>
      <c r="E1779">
        <v>3.3</v>
      </c>
      <c r="F1779">
        <f>IF(martianeum4[[#This Row],[zawartosc '[%']]]&gt;=1,martianeum4[[#This Row],[masa '[kg']]]*martianeum4[[#This Row],[zawartosc '[%']]]*0.01,0)</f>
        <v>0.97349999999999992</v>
      </c>
      <c r="G1779">
        <f>martianeum4[[#This Row],[stan_magazynu '[kg']]]+martianeum4[[#This Row],[ile_kg_materiału_z_ładunku]]</f>
        <v>5.8653999999999789</v>
      </c>
      <c r="H1779">
        <f>IF(martianeum4[[#This Row],[stan_po_wydobyciu_z_ładunku]]&gt;=100,100,0)</f>
        <v>0</v>
      </c>
      <c r="I1779">
        <f>martianeum4[[#This Row],[stan_po_wydobyciu_z_ładunku]]-martianeum4[[#This Row],[ile_zabiera_na_orbite]]</f>
        <v>5.8653999999999789</v>
      </c>
    </row>
    <row r="1780" spans="1:9" x14ac:dyDescent="0.25">
      <c r="A1780" s="1">
        <v>50419</v>
      </c>
      <c r="B1780">
        <f t="shared" si="27"/>
        <v>5.8653999999999789</v>
      </c>
      <c r="C1780" t="s">
        <v>7</v>
      </c>
      <c r="D1780">
        <v>12.2</v>
      </c>
      <c r="E1780">
        <v>0</v>
      </c>
      <c r="F1780">
        <f>IF(martianeum4[[#This Row],[zawartosc '[%']]]&gt;=1,martianeum4[[#This Row],[masa '[kg']]]*martianeum4[[#This Row],[zawartosc '[%']]]*0.01,0)</f>
        <v>0</v>
      </c>
      <c r="G1780">
        <f>martianeum4[[#This Row],[stan_magazynu '[kg']]]+martianeum4[[#This Row],[ile_kg_materiału_z_ładunku]]</f>
        <v>5.8653999999999789</v>
      </c>
      <c r="H1780">
        <f>IF(martianeum4[[#This Row],[stan_po_wydobyciu_z_ładunku]]&gt;=100,100,0)</f>
        <v>0</v>
      </c>
      <c r="I1780">
        <f>martianeum4[[#This Row],[stan_po_wydobyciu_z_ładunku]]-martianeum4[[#This Row],[ile_zabiera_na_orbite]]</f>
        <v>5.8653999999999789</v>
      </c>
    </row>
    <row r="1781" spans="1:9" x14ac:dyDescent="0.25">
      <c r="A1781" s="1">
        <v>50420</v>
      </c>
      <c r="B1781">
        <f t="shared" si="27"/>
        <v>5.8653999999999789</v>
      </c>
      <c r="C1781" t="s">
        <v>11</v>
      </c>
      <c r="D1781">
        <v>15</v>
      </c>
      <c r="E1781">
        <v>7.4</v>
      </c>
      <c r="F1781">
        <f>IF(martianeum4[[#This Row],[zawartosc '[%']]]&gt;=1,martianeum4[[#This Row],[masa '[kg']]]*martianeum4[[#This Row],[zawartosc '[%']]]*0.01,0)</f>
        <v>1.1100000000000001</v>
      </c>
      <c r="G1781">
        <f>martianeum4[[#This Row],[stan_magazynu '[kg']]]+martianeum4[[#This Row],[ile_kg_materiału_z_ładunku]]</f>
        <v>6.9753999999999792</v>
      </c>
      <c r="H1781">
        <f>IF(martianeum4[[#This Row],[stan_po_wydobyciu_z_ładunku]]&gt;=100,100,0)</f>
        <v>0</v>
      </c>
      <c r="I1781">
        <f>martianeum4[[#This Row],[stan_po_wydobyciu_z_ładunku]]-martianeum4[[#This Row],[ile_zabiera_na_orbite]]</f>
        <v>6.9753999999999792</v>
      </c>
    </row>
    <row r="1782" spans="1:9" x14ac:dyDescent="0.25">
      <c r="A1782" s="1">
        <v>50421</v>
      </c>
      <c r="B1782">
        <f t="shared" si="27"/>
        <v>6.9753999999999792</v>
      </c>
      <c r="C1782" t="s">
        <v>20</v>
      </c>
      <c r="D1782">
        <v>10.4</v>
      </c>
      <c r="E1782">
        <v>2</v>
      </c>
      <c r="F1782">
        <f>IF(martianeum4[[#This Row],[zawartosc '[%']]]&gt;=1,martianeum4[[#This Row],[masa '[kg']]]*martianeum4[[#This Row],[zawartosc '[%']]]*0.01,0)</f>
        <v>0.20800000000000002</v>
      </c>
      <c r="G1782">
        <f>martianeum4[[#This Row],[stan_magazynu '[kg']]]+martianeum4[[#This Row],[ile_kg_materiału_z_ładunku]]</f>
        <v>7.1833999999999794</v>
      </c>
      <c r="H1782">
        <f>IF(martianeum4[[#This Row],[stan_po_wydobyciu_z_ładunku]]&gt;=100,100,0)</f>
        <v>0</v>
      </c>
      <c r="I1782">
        <f>martianeum4[[#This Row],[stan_po_wydobyciu_z_ładunku]]-martianeum4[[#This Row],[ile_zabiera_na_orbite]]</f>
        <v>7.1833999999999794</v>
      </c>
    </row>
    <row r="1783" spans="1:9" x14ac:dyDescent="0.25">
      <c r="A1783" s="1">
        <v>50422</v>
      </c>
      <c r="B1783">
        <f t="shared" si="27"/>
        <v>7.1833999999999794</v>
      </c>
      <c r="C1783" t="s">
        <v>19</v>
      </c>
      <c r="D1783">
        <v>18.600000000000001</v>
      </c>
      <c r="E1783">
        <v>4.5999999999999996</v>
      </c>
      <c r="F1783">
        <f>IF(martianeum4[[#This Row],[zawartosc '[%']]]&gt;=1,martianeum4[[#This Row],[masa '[kg']]]*martianeum4[[#This Row],[zawartosc '[%']]]*0.01,0)</f>
        <v>0.85560000000000003</v>
      </c>
      <c r="G1783">
        <f>martianeum4[[#This Row],[stan_magazynu '[kg']]]+martianeum4[[#This Row],[ile_kg_materiału_z_ładunku]]</f>
        <v>8.0389999999999802</v>
      </c>
      <c r="H1783">
        <f>IF(martianeum4[[#This Row],[stan_po_wydobyciu_z_ładunku]]&gt;=100,100,0)</f>
        <v>0</v>
      </c>
      <c r="I1783">
        <f>martianeum4[[#This Row],[stan_po_wydobyciu_z_ładunku]]-martianeum4[[#This Row],[ile_zabiera_na_orbite]]</f>
        <v>8.0389999999999802</v>
      </c>
    </row>
    <row r="1784" spans="1:9" x14ac:dyDescent="0.25">
      <c r="A1784" s="1">
        <v>50423</v>
      </c>
      <c r="B1784">
        <f t="shared" si="27"/>
        <v>8.0389999999999802</v>
      </c>
      <c r="C1784" t="s">
        <v>18</v>
      </c>
      <c r="D1784">
        <v>23.7</v>
      </c>
      <c r="E1784">
        <v>7.2</v>
      </c>
      <c r="F1784">
        <f>IF(martianeum4[[#This Row],[zawartosc '[%']]]&gt;=1,martianeum4[[#This Row],[masa '[kg']]]*martianeum4[[#This Row],[zawartosc '[%']]]*0.01,0)</f>
        <v>1.7063999999999999</v>
      </c>
      <c r="G1784">
        <f>martianeum4[[#This Row],[stan_magazynu '[kg']]]+martianeum4[[#This Row],[ile_kg_materiału_z_ładunku]]</f>
        <v>9.7453999999999805</v>
      </c>
      <c r="H1784">
        <f>IF(martianeum4[[#This Row],[stan_po_wydobyciu_z_ładunku]]&gt;=100,100,0)</f>
        <v>0</v>
      </c>
      <c r="I1784">
        <f>martianeum4[[#This Row],[stan_po_wydobyciu_z_ładunku]]-martianeum4[[#This Row],[ile_zabiera_na_orbite]]</f>
        <v>9.7453999999999805</v>
      </c>
    </row>
    <row r="1785" spans="1:9" x14ac:dyDescent="0.25">
      <c r="A1785" s="1">
        <v>50424</v>
      </c>
      <c r="B1785">
        <f t="shared" si="27"/>
        <v>9.7453999999999805</v>
      </c>
      <c r="C1785" t="s">
        <v>5</v>
      </c>
      <c r="D1785">
        <v>27.2</v>
      </c>
      <c r="E1785">
        <v>0</v>
      </c>
      <c r="F1785">
        <f>IF(martianeum4[[#This Row],[zawartosc '[%']]]&gt;=1,martianeum4[[#This Row],[masa '[kg']]]*martianeum4[[#This Row],[zawartosc '[%']]]*0.01,0)</f>
        <v>0</v>
      </c>
      <c r="G1785">
        <f>martianeum4[[#This Row],[stan_magazynu '[kg']]]+martianeum4[[#This Row],[ile_kg_materiału_z_ładunku]]</f>
        <v>9.7453999999999805</v>
      </c>
      <c r="H1785">
        <f>IF(martianeum4[[#This Row],[stan_po_wydobyciu_z_ładunku]]&gt;=100,100,0)</f>
        <v>0</v>
      </c>
      <c r="I1785">
        <f>martianeum4[[#This Row],[stan_po_wydobyciu_z_ładunku]]-martianeum4[[#This Row],[ile_zabiera_na_orbite]]</f>
        <v>9.7453999999999805</v>
      </c>
    </row>
    <row r="1786" spans="1:9" x14ac:dyDescent="0.25">
      <c r="A1786" s="1">
        <v>50425</v>
      </c>
      <c r="B1786">
        <f t="shared" si="27"/>
        <v>9.7453999999999805</v>
      </c>
      <c r="C1786" t="s">
        <v>15</v>
      </c>
      <c r="D1786">
        <v>11.3</v>
      </c>
      <c r="E1786">
        <v>18.8</v>
      </c>
      <c r="F1786">
        <f>IF(martianeum4[[#This Row],[zawartosc '[%']]]&gt;=1,martianeum4[[#This Row],[masa '[kg']]]*martianeum4[[#This Row],[zawartosc '[%']]]*0.01,0)</f>
        <v>2.1244000000000005</v>
      </c>
      <c r="G1786">
        <f>martianeum4[[#This Row],[stan_magazynu '[kg']]]+martianeum4[[#This Row],[ile_kg_materiału_z_ładunku]]</f>
        <v>11.86979999999998</v>
      </c>
      <c r="H1786">
        <f>IF(martianeum4[[#This Row],[stan_po_wydobyciu_z_ładunku]]&gt;=100,100,0)</f>
        <v>0</v>
      </c>
      <c r="I1786">
        <f>martianeum4[[#This Row],[stan_po_wydobyciu_z_ładunku]]-martianeum4[[#This Row],[ile_zabiera_na_orbite]]</f>
        <v>11.86979999999998</v>
      </c>
    </row>
    <row r="1787" spans="1:9" x14ac:dyDescent="0.25">
      <c r="A1787" s="1">
        <v>50426</v>
      </c>
      <c r="B1787">
        <f t="shared" si="27"/>
        <v>11.86979999999998</v>
      </c>
      <c r="C1787" t="s">
        <v>7</v>
      </c>
      <c r="D1787">
        <v>22.1</v>
      </c>
      <c r="E1787">
        <v>0</v>
      </c>
      <c r="F1787">
        <f>IF(martianeum4[[#This Row],[zawartosc '[%']]]&gt;=1,martianeum4[[#This Row],[masa '[kg']]]*martianeum4[[#This Row],[zawartosc '[%']]]*0.01,0)</f>
        <v>0</v>
      </c>
      <c r="G1787">
        <f>martianeum4[[#This Row],[stan_magazynu '[kg']]]+martianeum4[[#This Row],[ile_kg_materiału_z_ładunku]]</f>
        <v>11.86979999999998</v>
      </c>
      <c r="H1787">
        <f>IF(martianeum4[[#This Row],[stan_po_wydobyciu_z_ładunku]]&gt;=100,100,0)</f>
        <v>0</v>
      </c>
      <c r="I1787">
        <f>martianeum4[[#This Row],[stan_po_wydobyciu_z_ładunku]]-martianeum4[[#This Row],[ile_zabiera_na_orbite]]</f>
        <v>11.86979999999998</v>
      </c>
    </row>
    <row r="1788" spans="1:9" x14ac:dyDescent="0.25">
      <c r="A1788" s="1">
        <v>50427</v>
      </c>
      <c r="B1788">
        <f t="shared" si="27"/>
        <v>11.86979999999998</v>
      </c>
      <c r="C1788" t="s">
        <v>12</v>
      </c>
      <c r="D1788">
        <v>11</v>
      </c>
      <c r="E1788">
        <v>0</v>
      </c>
      <c r="F1788">
        <f>IF(martianeum4[[#This Row],[zawartosc '[%']]]&gt;=1,martianeum4[[#This Row],[masa '[kg']]]*martianeum4[[#This Row],[zawartosc '[%']]]*0.01,0)</f>
        <v>0</v>
      </c>
      <c r="G1788">
        <f>martianeum4[[#This Row],[stan_magazynu '[kg']]]+martianeum4[[#This Row],[ile_kg_materiału_z_ładunku]]</f>
        <v>11.86979999999998</v>
      </c>
      <c r="H1788">
        <f>IF(martianeum4[[#This Row],[stan_po_wydobyciu_z_ładunku]]&gt;=100,100,0)</f>
        <v>0</v>
      </c>
      <c r="I1788">
        <f>martianeum4[[#This Row],[stan_po_wydobyciu_z_ładunku]]-martianeum4[[#This Row],[ile_zabiera_na_orbite]]</f>
        <v>11.86979999999998</v>
      </c>
    </row>
    <row r="1789" spans="1:9" x14ac:dyDescent="0.25">
      <c r="A1789" s="1">
        <v>50428</v>
      </c>
      <c r="B1789">
        <f t="shared" si="27"/>
        <v>11.86979999999998</v>
      </c>
      <c r="C1789" t="s">
        <v>19</v>
      </c>
      <c r="D1789">
        <v>14.7</v>
      </c>
      <c r="E1789">
        <v>0</v>
      </c>
      <c r="F1789">
        <f>IF(martianeum4[[#This Row],[zawartosc '[%']]]&gt;=1,martianeum4[[#This Row],[masa '[kg']]]*martianeum4[[#This Row],[zawartosc '[%']]]*0.01,0)</f>
        <v>0</v>
      </c>
      <c r="G1789">
        <f>martianeum4[[#This Row],[stan_magazynu '[kg']]]+martianeum4[[#This Row],[ile_kg_materiału_z_ładunku]]</f>
        <v>11.86979999999998</v>
      </c>
      <c r="H1789">
        <f>IF(martianeum4[[#This Row],[stan_po_wydobyciu_z_ładunku]]&gt;=100,100,0)</f>
        <v>0</v>
      </c>
      <c r="I1789">
        <f>martianeum4[[#This Row],[stan_po_wydobyciu_z_ładunku]]-martianeum4[[#This Row],[ile_zabiera_na_orbite]]</f>
        <v>11.86979999999998</v>
      </c>
    </row>
    <row r="1790" spans="1:9" x14ac:dyDescent="0.25">
      <c r="A1790" s="1">
        <v>50429</v>
      </c>
      <c r="B1790">
        <f t="shared" si="27"/>
        <v>11.86979999999998</v>
      </c>
      <c r="C1790" t="s">
        <v>19</v>
      </c>
      <c r="D1790">
        <v>10.4</v>
      </c>
      <c r="E1790">
        <v>14.4</v>
      </c>
      <c r="F1790">
        <f>IF(martianeum4[[#This Row],[zawartosc '[%']]]&gt;=1,martianeum4[[#This Row],[masa '[kg']]]*martianeum4[[#This Row],[zawartosc '[%']]]*0.01,0)</f>
        <v>1.4976000000000003</v>
      </c>
      <c r="G1790">
        <f>martianeum4[[#This Row],[stan_magazynu '[kg']]]+martianeum4[[#This Row],[ile_kg_materiału_z_ładunku]]</f>
        <v>13.36739999999998</v>
      </c>
      <c r="H1790">
        <f>IF(martianeum4[[#This Row],[stan_po_wydobyciu_z_ładunku]]&gt;=100,100,0)</f>
        <v>0</v>
      </c>
      <c r="I1790">
        <f>martianeum4[[#This Row],[stan_po_wydobyciu_z_ładunku]]-martianeum4[[#This Row],[ile_zabiera_na_orbite]]</f>
        <v>13.36739999999998</v>
      </c>
    </row>
    <row r="1791" spans="1:9" x14ac:dyDescent="0.25">
      <c r="A1791" s="1">
        <v>50430</v>
      </c>
      <c r="B1791">
        <f t="shared" si="27"/>
        <v>13.36739999999998</v>
      </c>
      <c r="C1791" t="s">
        <v>24</v>
      </c>
      <c r="D1791">
        <v>29.6</v>
      </c>
      <c r="E1791">
        <v>2.8</v>
      </c>
      <c r="F1791">
        <f>IF(martianeum4[[#This Row],[zawartosc '[%']]]&gt;=1,martianeum4[[#This Row],[masa '[kg']]]*martianeum4[[#This Row],[zawartosc '[%']]]*0.01,0)</f>
        <v>0.82879999999999998</v>
      </c>
      <c r="G1791">
        <f>martianeum4[[#This Row],[stan_magazynu '[kg']]]+martianeum4[[#This Row],[ile_kg_materiału_z_ładunku]]</f>
        <v>14.19619999999998</v>
      </c>
      <c r="H1791">
        <f>IF(martianeum4[[#This Row],[stan_po_wydobyciu_z_ładunku]]&gt;=100,100,0)</f>
        <v>0</v>
      </c>
      <c r="I1791">
        <f>martianeum4[[#This Row],[stan_po_wydobyciu_z_ładunku]]-martianeum4[[#This Row],[ile_zabiera_na_orbite]]</f>
        <v>14.19619999999998</v>
      </c>
    </row>
    <row r="1792" spans="1:9" x14ac:dyDescent="0.25">
      <c r="A1792" s="1">
        <v>50431</v>
      </c>
      <c r="B1792">
        <f t="shared" si="27"/>
        <v>14.19619999999998</v>
      </c>
      <c r="C1792" t="s">
        <v>18</v>
      </c>
      <c r="D1792">
        <v>11.3</v>
      </c>
      <c r="E1792">
        <v>7.2</v>
      </c>
      <c r="F1792">
        <f>IF(martianeum4[[#This Row],[zawartosc '[%']]]&gt;=1,martianeum4[[#This Row],[masa '[kg']]]*martianeum4[[#This Row],[zawartosc '[%']]]*0.01,0)</f>
        <v>0.8136000000000001</v>
      </c>
      <c r="G1792">
        <f>martianeum4[[#This Row],[stan_magazynu '[kg']]]+martianeum4[[#This Row],[ile_kg_materiału_z_ładunku]]</f>
        <v>15.009799999999981</v>
      </c>
      <c r="H1792">
        <f>IF(martianeum4[[#This Row],[stan_po_wydobyciu_z_ładunku]]&gt;=100,100,0)</f>
        <v>0</v>
      </c>
      <c r="I1792">
        <f>martianeum4[[#This Row],[stan_po_wydobyciu_z_ładunku]]-martianeum4[[#This Row],[ile_zabiera_na_orbite]]</f>
        <v>15.009799999999981</v>
      </c>
    </row>
    <row r="1793" spans="1:9" x14ac:dyDescent="0.25">
      <c r="A1793" s="1">
        <v>50432</v>
      </c>
      <c r="B1793">
        <f t="shared" si="27"/>
        <v>15.009799999999981</v>
      </c>
      <c r="C1793" t="s">
        <v>20</v>
      </c>
      <c r="D1793">
        <v>22.4</v>
      </c>
      <c r="E1793">
        <v>0</v>
      </c>
      <c r="F1793">
        <f>IF(martianeum4[[#This Row],[zawartosc '[%']]]&gt;=1,martianeum4[[#This Row],[masa '[kg']]]*martianeum4[[#This Row],[zawartosc '[%']]]*0.01,0)</f>
        <v>0</v>
      </c>
      <c r="G1793">
        <f>martianeum4[[#This Row],[stan_magazynu '[kg']]]+martianeum4[[#This Row],[ile_kg_materiału_z_ładunku]]</f>
        <v>15.009799999999981</v>
      </c>
      <c r="H1793">
        <f>IF(martianeum4[[#This Row],[stan_po_wydobyciu_z_ładunku]]&gt;=100,100,0)</f>
        <v>0</v>
      </c>
      <c r="I1793">
        <f>martianeum4[[#This Row],[stan_po_wydobyciu_z_ładunku]]-martianeum4[[#This Row],[ile_zabiera_na_orbite]]</f>
        <v>15.009799999999981</v>
      </c>
    </row>
    <row r="1794" spans="1:9" x14ac:dyDescent="0.25">
      <c r="A1794" s="1">
        <v>50433</v>
      </c>
      <c r="B1794">
        <f t="shared" si="27"/>
        <v>15.009799999999981</v>
      </c>
      <c r="C1794" t="s">
        <v>19</v>
      </c>
      <c r="D1794">
        <v>19.600000000000001</v>
      </c>
      <c r="E1794">
        <v>28.7</v>
      </c>
      <c r="F1794">
        <f>IF(martianeum4[[#This Row],[zawartosc '[%']]]&gt;=1,martianeum4[[#This Row],[masa '[kg']]]*martianeum4[[#This Row],[zawartosc '[%']]]*0.01,0)</f>
        <v>5.6251999999999995</v>
      </c>
      <c r="G1794">
        <f>martianeum4[[#This Row],[stan_magazynu '[kg']]]+martianeum4[[#This Row],[ile_kg_materiału_z_ładunku]]</f>
        <v>20.63499999999998</v>
      </c>
      <c r="H1794">
        <f>IF(martianeum4[[#This Row],[stan_po_wydobyciu_z_ładunku]]&gt;=100,100,0)</f>
        <v>0</v>
      </c>
      <c r="I1794">
        <f>martianeum4[[#This Row],[stan_po_wydobyciu_z_ładunku]]-martianeum4[[#This Row],[ile_zabiera_na_orbite]]</f>
        <v>20.63499999999998</v>
      </c>
    </row>
    <row r="1795" spans="1:9" x14ac:dyDescent="0.25">
      <c r="A1795" s="1">
        <v>50434</v>
      </c>
      <c r="B1795">
        <f t="shared" si="27"/>
        <v>20.63499999999998</v>
      </c>
      <c r="C1795" t="s">
        <v>6</v>
      </c>
      <c r="D1795">
        <v>28.5</v>
      </c>
      <c r="E1795">
        <v>12.9</v>
      </c>
      <c r="F1795">
        <f>IF(martianeum4[[#This Row],[zawartosc '[%']]]&gt;=1,martianeum4[[#This Row],[masa '[kg']]]*martianeum4[[#This Row],[zawartosc '[%']]]*0.01,0)</f>
        <v>3.6765000000000003</v>
      </c>
      <c r="G1795">
        <f>martianeum4[[#This Row],[stan_magazynu '[kg']]]+martianeum4[[#This Row],[ile_kg_materiału_z_ładunku]]</f>
        <v>24.311499999999981</v>
      </c>
      <c r="H1795">
        <f>IF(martianeum4[[#This Row],[stan_po_wydobyciu_z_ładunku]]&gt;=100,100,0)</f>
        <v>0</v>
      </c>
      <c r="I1795">
        <f>martianeum4[[#This Row],[stan_po_wydobyciu_z_ładunku]]-martianeum4[[#This Row],[ile_zabiera_na_orbite]]</f>
        <v>24.311499999999981</v>
      </c>
    </row>
    <row r="1796" spans="1:9" x14ac:dyDescent="0.25">
      <c r="A1796" s="1">
        <v>50435</v>
      </c>
      <c r="B1796">
        <f t="shared" ref="B1796:B1859" si="28">I1795</f>
        <v>24.311499999999981</v>
      </c>
      <c r="C1796" t="s">
        <v>24</v>
      </c>
      <c r="D1796">
        <v>10.9</v>
      </c>
      <c r="E1796">
        <v>0</v>
      </c>
      <c r="F1796">
        <f>IF(martianeum4[[#This Row],[zawartosc '[%']]]&gt;=1,martianeum4[[#This Row],[masa '[kg']]]*martianeum4[[#This Row],[zawartosc '[%']]]*0.01,0)</f>
        <v>0</v>
      </c>
      <c r="G1796">
        <f>martianeum4[[#This Row],[stan_magazynu '[kg']]]+martianeum4[[#This Row],[ile_kg_materiału_z_ładunku]]</f>
        <v>24.311499999999981</v>
      </c>
      <c r="H1796">
        <f>IF(martianeum4[[#This Row],[stan_po_wydobyciu_z_ładunku]]&gt;=100,100,0)</f>
        <v>0</v>
      </c>
      <c r="I1796">
        <f>martianeum4[[#This Row],[stan_po_wydobyciu_z_ładunku]]-martianeum4[[#This Row],[ile_zabiera_na_orbite]]</f>
        <v>24.311499999999981</v>
      </c>
    </row>
    <row r="1797" spans="1:9" x14ac:dyDescent="0.25">
      <c r="A1797" s="1">
        <v>50436</v>
      </c>
      <c r="B1797">
        <f t="shared" si="28"/>
        <v>24.311499999999981</v>
      </c>
      <c r="C1797" t="s">
        <v>13</v>
      </c>
      <c r="D1797">
        <v>13.4</v>
      </c>
      <c r="E1797">
        <v>15.7</v>
      </c>
      <c r="F1797">
        <f>IF(martianeum4[[#This Row],[zawartosc '[%']]]&gt;=1,martianeum4[[#This Row],[masa '[kg']]]*martianeum4[[#This Row],[zawartosc '[%']]]*0.01,0)</f>
        <v>2.1038000000000001</v>
      </c>
      <c r="G1797">
        <f>martianeum4[[#This Row],[stan_magazynu '[kg']]]+martianeum4[[#This Row],[ile_kg_materiału_z_ładunku]]</f>
        <v>26.415299999999981</v>
      </c>
      <c r="H1797">
        <f>IF(martianeum4[[#This Row],[stan_po_wydobyciu_z_ładunku]]&gt;=100,100,0)</f>
        <v>0</v>
      </c>
      <c r="I1797">
        <f>martianeum4[[#This Row],[stan_po_wydobyciu_z_ładunku]]-martianeum4[[#This Row],[ile_zabiera_na_orbite]]</f>
        <v>26.415299999999981</v>
      </c>
    </row>
    <row r="1798" spans="1:9" x14ac:dyDescent="0.25">
      <c r="A1798" s="1">
        <v>50437</v>
      </c>
      <c r="B1798">
        <f t="shared" si="28"/>
        <v>26.415299999999981</v>
      </c>
      <c r="C1798" t="s">
        <v>19</v>
      </c>
      <c r="D1798">
        <v>27.3</v>
      </c>
      <c r="E1798">
        <v>0</v>
      </c>
      <c r="F1798">
        <f>IF(martianeum4[[#This Row],[zawartosc '[%']]]&gt;=1,martianeum4[[#This Row],[masa '[kg']]]*martianeum4[[#This Row],[zawartosc '[%']]]*0.01,0)</f>
        <v>0</v>
      </c>
      <c r="G1798">
        <f>martianeum4[[#This Row],[stan_magazynu '[kg']]]+martianeum4[[#This Row],[ile_kg_materiału_z_ładunku]]</f>
        <v>26.415299999999981</v>
      </c>
      <c r="H1798">
        <f>IF(martianeum4[[#This Row],[stan_po_wydobyciu_z_ładunku]]&gt;=100,100,0)</f>
        <v>0</v>
      </c>
      <c r="I1798">
        <f>martianeum4[[#This Row],[stan_po_wydobyciu_z_ładunku]]-martianeum4[[#This Row],[ile_zabiera_na_orbite]]</f>
        <v>26.415299999999981</v>
      </c>
    </row>
    <row r="1799" spans="1:9" x14ac:dyDescent="0.25">
      <c r="A1799" s="1">
        <v>50438</v>
      </c>
      <c r="B1799">
        <f t="shared" si="28"/>
        <v>26.415299999999981</v>
      </c>
      <c r="C1799" t="s">
        <v>9</v>
      </c>
      <c r="D1799">
        <v>23.6</v>
      </c>
      <c r="E1799">
        <v>0</v>
      </c>
      <c r="F1799">
        <f>IF(martianeum4[[#This Row],[zawartosc '[%']]]&gt;=1,martianeum4[[#This Row],[masa '[kg']]]*martianeum4[[#This Row],[zawartosc '[%']]]*0.01,0)</f>
        <v>0</v>
      </c>
      <c r="G1799">
        <f>martianeum4[[#This Row],[stan_magazynu '[kg']]]+martianeum4[[#This Row],[ile_kg_materiału_z_ładunku]]</f>
        <v>26.415299999999981</v>
      </c>
      <c r="H1799">
        <f>IF(martianeum4[[#This Row],[stan_po_wydobyciu_z_ładunku]]&gt;=100,100,0)</f>
        <v>0</v>
      </c>
      <c r="I1799">
        <f>martianeum4[[#This Row],[stan_po_wydobyciu_z_ładunku]]-martianeum4[[#This Row],[ile_zabiera_na_orbite]]</f>
        <v>26.415299999999981</v>
      </c>
    </row>
    <row r="1800" spans="1:9" x14ac:dyDescent="0.25">
      <c r="A1800" s="1">
        <v>50439</v>
      </c>
      <c r="B1800">
        <f t="shared" si="28"/>
        <v>26.415299999999981</v>
      </c>
      <c r="C1800" t="s">
        <v>7</v>
      </c>
      <c r="D1800">
        <v>26.5</v>
      </c>
      <c r="E1800">
        <v>20.3</v>
      </c>
      <c r="F1800">
        <f>IF(martianeum4[[#This Row],[zawartosc '[%']]]&gt;=1,martianeum4[[#This Row],[masa '[kg']]]*martianeum4[[#This Row],[zawartosc '[%']]]*0.01,0)</f>
        <v>5.3795000000000002</v>
      </c>
      <c r="G1800">
        <f>martianeum4[[#This Row],[stan_magazynu '[kg']]]+martianeum4[[#This Row],[ile_kg_materiału_z_ładunku]]</f>
        <v>31.794799999999981</v>
      </c>
      <c r="H1800">
        <f>IF(martianeum4[[#This Row],[stan_po_wydobyciu_z_ładunku]]&gt;=100,100,0)</f>
        <v>0</v>
      </c>
      <c r="I1800">
        <f>martianeum4[[#This Row],[stan_po_wydobyciu_z_ładunku]]-martianeum4[[#This Row],[ile_zabiera_na_orbite]]</f>
        <v>31.794799999999981</v>
      </c>
    </row>
    <row r="1801" spans="1:9" x14ac:dyDescent="0.25">
      <c r="A1801" s="1">
        <v>50440</v>
      </c>
      <c r="B1801">
        <f t="shared" si="28"/>
        <v>31.794799999999981</v>
      </c>
      <c r="C1801" t="s">
        <v>9</v>
      </c>
      <c r="D1801">
        <v>23.6</v>
      </c>
      <c r="E1801">
        <v>6.5</v>
      </c>
      <c r="F1801">
        <f>IF(martianeum4[[#This Row],[zawartosc '[%']]]&gt;=1,martianeum4[[#This Row],[masa '[kg']]]*martianeum4[[#This Row],[zawartosc '[%']]]*0.01,0)</f>
        <v>1.534</v>
      </c>
      <c r="G1801">
        <f>martianeum4[[#This Row],[stan_magazynu '[kg']]]+martianeum4[[#This Row],[ile_kg_materiału_z_ładunku]]</f>
        <v>33.32879999999998</v>
      </c>
      <c r="H1801">
        <f>IF(martianeum4[[#This Row],[stan_po_wydobyciu_z_ładunku]]&gt;=100,100,0)</f>
        <v>0</v>
      </c>
      <c r="I1801">
        <f>martianeum4[[#This Row],[stan_po_wydobyciu_z_ładunku]]-martianeum4[[#This Row],[ile_zabiera_na_orbite]]</f>
        <v>33.32879999999998</v>
      </c>
    </row>
    <row r="1802" spans="1:9" x14ac:dyDescent="0.25">
      <c r="A1802" s="1">
        <v>50441</v>
      </c>
      <c r="B1802">
        <f t="shared" si="28"/>
        <v>33.32879999999998</v>
      </c>
      <c r="C1802" t="s">
        <v>11</v>
      </c>
      <c r="D1802">
        <v>22.4</v>
      </c>
      <c r="E1802">
        <v>13.3</v>
      </c>
      <c r="F1802">
        <f>IF(martianeum4[[#This Row],[zawartosc '[%']]]&gt;=1,martianeum4[[#This Row],[masa '[kg']]]*martianeum4[[#This Row],[zawartosc '[%']]]*0.01,0)</f>
        <v>2.9792000000000001</v>
      </c>
      <c r="G1802">
        <f>martianeum4[[#This Row],[stan_magazynu '[kg']]]+martianeum4[[#This Row],[ile_kg_materiału_z_ładunku]]</f>
        <v>36.307999999999979</v>
      </c>
      <c r="H1802">
        <f>IF(martianeum4[[#This Row],[stan_po_wydobyciu_z_ładunku]]&gt;=100,100,0)</f>
        <v>0</v>
      </c>
      <c r="I1802">
        <f>martianeum4[[#This Row],[stan_po_wydobyciu_z_ładunku]]-martianeum4[[#This Row],[ile_zabiera_na_orbite]]</f>
        <v>36.307999999999979</v>
      </c>
    </row>
    <row r="1803" spans="1:9" x14ac:dyDescent="0.25">
      <c r="A1803" s="1">
        <v>50442</v>
      </c>
      <c r="B1803">
        <f t="shared" si="28"/>
        <v>36.307999999999979</v>
      </c>
      <c r="C1803" t="s">
        <v>18</v>
      </c>
      <c r="D1803">
        <v>22</v>
      </c>
      <c r="E1803">
        <v>15.5</v>
      </c>
      <c r="F1803">
        <f>IF(martianeum4[[#This Row],[zawartosc '[%']]]&gt;=1,martianeum4[[#This Row],[masa '[kg']]]*martianeum4[[#This Row],[zawartosc '[%']]]*0.01,0)</f>
        <v>3.41</v>
      </c>
      <c r="G1803">
        <f>martianeum4[[#This Row],[stan_magazynu '[kg']]]+martianeum4[[#This Row],[ile_kg_materiału_z_ładunku]]</f>
        <v>39.717999999999975</v>
      </c>
      <c r="H1803">
        <f>IF(martianeum4[[#This Row],[stan_po_wydobyciu_z_ładunku]]&gt;=100,100,0)</f>
        <v>0</v>
      </c>
      <c r="I1803">
        <f>martianeum4[[#This Row],[stan_po_wydobyciu_z_ładunku]]-martianeum4[[#This Row],[ile_zabiera_na_orbite]]</f>
        <v>39.717999999999975</v>
      </c>
    </row>
    <row r="1804" spans="1:9" x14ac:dyDescent="0.25">
      <c r="A1804" s="1">
        <v>50443</v>
      </c>
      <c r="B1804">
        <f t="shared" si="28"/>
        <v>39.717999999999975</v>
      </c>
      <c r="C1804" t="s">
        <v>27</v>
      </c>
      <c r="D1804">
        <v>10.8</v>
      </c>
      <c r="E1804">
        <v>0.4</v>
      </c>
      <c r="F1804">
        <f>IF(martianeum4[[#This Row],[zawartosc '[%']]]&gt;=1,martianeum4[[#This Row],[masa '[kg']]]*martianeum4[[#This Row],[zawartosc '[%']]]*0.01,0)</f>
        <v>0</v>
      </c>
      <c r="G1804">
        <f>martianeum4[[#This Row],[stan_magazynu '[kg']]]+martianeum4[[#This Row],[ile_kg_materiału_z_ładunku]]</f>
        <v>39.717999999999975</v>
      </c>
      <c r="H1804">
        <f>IF(martianeum4[[#This Row],[stan_po_wydobyciu_z_ładunku]]&gt;=100,100,0)</f>
        <v>0</v>
      </c>
      <c r="I1804">
        <f>martianeum4[[#This Row],[stan_po_wydobyciu_z_ładunku]]-martianeum4[[#This Row],[ile_zabiera_na_orbite]]</f>
        <v>39.717999999999975</v>
      </c>
    </row>
    <row r="1805" spans="1:9" x14ac:dyDescent="0.25">
      <c r="A1805" s="1">
        <v>50444</v>
      </c>
      <c r="B1805">
        <f t="shared" si="28"/>
        <v>39.717999999999975</v>
      </c>
      <c r="C1805" t="s">
        <v>15</v>
      </c>
      <c r="D1805">
        <v>21.6</v>
      </c>
      <c r="E1805">
        <v>0</v>
      </c>
      <c r="F1805">
        <f>IF(martianeum4[[#This Row],[zawartosc '[%']]]&gt;=1,martianeum4[[#This Row],[masa '[kg']]]*martianeum4[[#This Row],[zawartosc '[%']]]*0.01,0)</f>
        <v>0</v>
      </c>
      <c r="G1805">
        <f>martianeum4[[#This Row],[stan_magazynu '[kg']]]+martianeum4[[#This Row],[ile_kg_materiału_z_ładunku]]</f>
        <v>39.717999999999975</v>
      </c>
      <c r="H1805">
        <f>IF(martianeum4[[#This Row],[stan_po_wydobyciu_z_ładunku]]&gt;=100,100,0)</f>
        <v>0</v>
      </c>
      <c r="I1805">
        <f>martianeum4[[#This Row],[stan_po_wydobyciu_z_ładunku]]-martianeum4[[#This Row],[ile_zabiera_na_orbite]]</f>
        <v>39.717999999999975</v>
      </c>
    </row>
    <row r="1806" spans="1:9" x14ac:dyDescent="0.25">
      <c r="A1806" s="1">
        <v>50445</v>
      </c>
      <c r="B1806">
        <f t="shared" si="28"/>
        <v>39.717999999999975</v>
      </c>
      <c r="C1806" t="s">
        <v>8</v>
      </c>
      <c r="D1806">
        <v>10.1</v>
      </c>
      <c r="E1806">
        <v>0</v>
      </c>
      <c r="F1806">
        <f>IF(martianeum4[[#This Row],[zawartosc '[%']]]&gt;=1,martianeum4[[#This Row],[masa '[kg']]]*martianeum4[[#This Row],[zawartosc '[%']]]*0.01,0)</f>
        <v>0</v>
      </c>
      <c r="G1806">
        <f>martianeum4[[#This Row],[stan_magazynu '[kg']]]+martianeum4[[#This Row],[ile_kg_materiału_z_ładunku]]</f>
        <v>39.717999999999975</v>
      </c>
      <c r="H1806">
        <f>IF(martianeum4[[#This Row],[stan_po_wydobyciu_z_ładunku]]&gt;=100,100,0)</f>
        <v>0</v>
      </c>
      <c r="I1806">
        <f>martianeum4[[#This Row],[stan_po_wydobyciu_z_ładunku]]-martianeum4[[#This Row],[ile_zabiera_na_orbite]]</f>
        <v>39.717999999999975</v>
      </c>
    </row>
    <row r="1807" spans="1:9" x14ac:dyDescent="0.25">
      <c r="A1807" s="1">
        <v>50446</v>
      </c>
      <c r="B1807">
        <f t="shared" si="28"/>
        <v>39.717999999999975</v>
      </c>
      <c r="C1807" t="s">
        <v>11</v>
      </c>
      <c r="D1807">
        <v>29</v>
      </c>
      <c r="E1807">
        <v>12.6</v>
      </c>
      <c r="F1807">
        <f>IF(martianeum4[[#This Row],[zawartosc '[%']]]&gt;=1,martianeum4[[#This Row],[masa '[kg']]]*martianeum4[[#This Row],[zawartosc '[%']]]*0.01,0)</f>
        <v>3.6539999999999999</v>
      </c>
      <c r="G1807">
        <f>martianeum4[[#This Row],[stan_magazynu '[kg']]]+martianeum4[[#This Row],[ile_kg_materiału_z_ładunku]]</f>
        <v>43.371999999999971</v>
      </c>
      <c r="H1807">
        <f>IF(martianeum4[[#This Row],[stan_po_wydobyciu_z_ładunku]]&gt;=100,100,0)</f>
        <v>0</v>
      </c>
      <c r="I1807">
        <f>martianeum4[[#This Row],[stan_po_wydobyciu_z_ładunku]]-martianeum4[[#This Row],[ile_zabiera_na_orbite]]</f>
        <v>43.371999999999971</v>
      </c>
    </row>
    <row r="1808" spans="1:9" x14ac:dyDescent="0.25">
      <c r="A1808" s="1">
        <v>50447</v>
      </c>
      <c r="B1808">
        <f t="shared" si="28"/>
        <v>43.371999999999971</v>
      </c>
      <c r="C1808" t="s">
        <v>8</v>
      </c>
      <c r="D1808">
        <v>16.399999999999999</v>
      </c>
      <c r="E1808">
        <v>3.7</v>
      </c>
      <c r="F1808">
        <f>IF(martianeum4[[#This Row],[zawartosc '[%']]]&gt;=1,martianeum4[[#This Row],[masa '[kg']]]*martianeum4[[#This Row],[zawartosc '[%']]]*0.01,0)</f>
        <v>0.60680000000000001</v>
      </c>
      <c r="G1808">
        <f>martianeum4[[#This Row],[stan_magazynu '[kg']]]+martianeum4[[#This Row],[ile_kg_materiału_z_ładunku]]</f>
        <v>43.978799999999971</v>
      </c>
      <c r="H1808">
        <f>IF(martianeum4[[#This Row],[stan_po_wydobyciu_z_ładunku]]&gt;=100,100,0)</f>
        <v>0</v>
      </c>
      <c r="I1808">
        <f>martianeum4[[#This Row],[stan_po_wydobyciu_z_ładunku]]-martianeum4[[#This Row],[ile_zabiera_na_orbite]]</f>
        <v>43.978799999999971</v>
      </c>
    </row>
    <row r="1809" spans="1:9" x14ac:dyDescent="0.25">
      <c r="A1809" s="1">
        <v>50448</v>
      </c>
      <c r="B1809">
        <f t="shared" si="28"/>
        <v>43.978799999999971</v>
      </c>
      <c r="C1809" t="s">
        <v>19</v>
      </c>
      <c r="D1809">
        <v>13.5</v>
      </c>
      <c r="E1809">
        <v>38.5</v>
      </c>
      <c r="F1809">
        <f>IF(martianeum4[[#This Row],[zawartosc '[%']]]&gt;=1,martianeum4[[#This Row],[masa '[kg']]]*martianeum4[[#This Row],[zawartosc '[%']]]*0.01,0)</f>
        <v>5.1974999999999998</v>
      </c>
      <c r="G1809">
        <f>martianeum4[[#This Row],[stan_magazynu '[kg']]]+martianeum4[[#This Row],[ile_kg_materiału_z_ładunku]]</f>
        <v>49.176299999999969</v>
      </c>
      <c r="H1809">
        <f>IF(martianeum4[[#This Row],[stan_po_wydobyciu_z_ładunku]]&gt;=100,100,0)</f>
        <v>0</v>
      </c>
      <c r="I1809">
        <f>martianeum4[[#This Row],[stan_po_wydobyciu_z_ładunku]]-martianeum4[[#This Row],[ile_zabiera_na_orbite]]</f>
        <v>49.176299999999969</v>
      </c>
    </row>
    <row r="1810" spans="1:9" x14ac:dyDescent="0.25">
      <c r="A1810" s="1">
        <v>50449</v>
      </c>
      <c r="B1810">
        <f t="shared" si="28"/>
        <v>49.176299999999969</v>
      </c>
      <c r="C1810" t="s">
        <v>14</v>
      </c>
      <c r="D1810">
        <v>18.100000000000001</v>
      </c>
      <c r="E1810">
        <v>3</v>
      </c>
      <c r="F1810">
        <f>IF(martianeum4[[#This Row],[zawartosc '[%']]]&gt;=1,martianeum4[[#This Row],[masa '[kg']]]*martianeum4[[#This Row],[zawartosc '[%']]]*0.01,0)</f>
        <v>0.54300000000000004</v>
      </c>
      <c r="G1810">
        <f>martianeum4[[#This Row],[stan_magazynu '[kg']]]+martianeum4[[#This Row],[ile_kg_materiału_z_ładunku]]</f>
        <v>49.719299999999969</v>
      </c>
      <c r="H1810">
        <f>IF(martianeum4[[#This Row],[stan_po_wydobyciu_z_ładunku]]&gt;=100,100,0)</f>
        <v>0</v>
      </c>
      <c r="I1810">
        <f>martianeum4[[#This Row],[stan_po_wydobyciu_z_ładunku]]-martianeum4[[#This Row],[ile_zabiera_na_orbite]]</f>
        <v>49.719299999999969</v>
      </c>
    </row>
    <row r="1811" spans="1:9" x14ac:dyDescent="0.25">
      <c r="A1811" s="1">
        <v>50450</v>
      </c>
      <c r="B1811">
        <f t="shared" si="28"/>
        <v>49.719299999999969</v>
      </c>
      <c r="C1811" t="s">
        <v>7</v>
      </c>
      <c r="D1811">
        <v>20.399999999999999</v>
      </c>
      <c r="E1811">
        <v>11.7</v>
      </c>
      <c r="F1811">
        <f>IF(martianeum4[[#This Row],[zawartosc '[%']]]&gt;=1,martianeum4[[#This Row],[masa '[kg']]]*martianeum4[[#This Row],[zawartosc '[%']]]*0.01,0)</f>
        <v>2.3868</v>
      </c>
      <c r="G1811">
        <f>martianeum4[[#This Row],[stan_magazynu '[kg']]]+martianeum4[[#This Row],[ile_kg_materiału_z_ładunku]]</f>
        <v>52.106099999999969</v>
      </c>
      <c r="H1811">
        <f>IF(martianeum4[[#This Row],[stan_po_wydobyciu_z_ładunku]]&gt;=100,100,0)</f>
        <v>0</v>
      </c>
      <c r="I1811">
        <f>martianeum4[[#This Row],[stan_po_wydobyciu_z_ładunku]]-martianeum4[[#This Row],[ile_zabiera_na_orbite]]</f>
        <v>52.106099999999969</v>
      </c>
    </row>
    <row r="1812" spans="1:9" x14ac:dyDescent="0.25">
      <c r="A1812" s="1">
        <v>50451</v>
      </c>
      <c r="B1812">
        <f t="shared" si="28"/>
        <v>52.106099999999969</v>
      </c>
      <c r="C1812" t="s">
        <v>15</v>
      </c>
      <c r="D1812">
        <v>29.6</v>
      </c>
      <c r="E1812">
        <v>0.9</v>
      </c>
      <c r="F1812">
        <f>IF(martianeum4[[#This Row],[zawartosc '[%']]]&gt;=1,martianeum4[[#This Row],[masa '[kg']]]*martianeum4[[#This Row],[zawartosc '[%']]]*0.01,0)</f>
        <v>0</v>
      </c>
      <c r="G1812">
        <f>martianeum4[[#This Row],[stan_magazynu '[kg']]]+martianeum4[[#This Row],[ile_kg_materiału_z_ładunku]]</f>
        <v>52.106099999999969</v>
      </c>
      <c r="H1812">
        <f>IF(martianeum4[[#This Row],[stan_po_wydobyciu_z_ładunku]]&gt;=100,100,0)</f>
        <v>0</v>
      </c>
      <c r="I1812">
        <f>martianeum4[[#This Row],[stan_po_wydobyciu_z_ładunku]]-martianeum4[[#This Row],[ile_zabiera_na_orbite]]</f>
        <v>52.106099999999969</v>
      </c>
    </row>
    <row r="1813" spans="1:9" x14ac:dyDescent="0.25">
      <c r="A1813" s="1">
        <v>50452</v>
      </c>
      <c r="B1813">
        <f t="shared" si="28"/>
        <v>52.106099999999969</v>
      </c>
      <c r="C1813" t="s">
        <v>32</v>
      </c>
      <c r="D1813">
        <v>11.4</v>
      </c>
      <c r="E1813">
        <v>0.6</v>
      </c>
      <c r="F1813">
        <f>IF(martianeum4[[#This Row],[zawartosc '[%']]]&gt;=1,martianeum4[[#This Row],[masa '[kg']]]*martianeum4[[#This Row],[zawartosc '[%']]]*0.01,0)</f>
        <v>0</v>
      </c>
      <c r="G1813">
        <f>martianeum4[[#This Row],[stan_magazynu '[kg']]]+martianeum4[[#This Row],[ile_kg_materiału_z_ładunku]]</f>
        <v>52.106099999999969</v>
      </c>
      <c r="H1813">
        <f>IF(martianeum4[[#This Row],[stan_po_wydobyciu_z_ładunku]]&gt;=100,100,0)</f>
        <v>0</v>
      </c>
      <c r="I1813">
        <f>martianeum4[[#This Row],[stan_po_wydobyciu_z_ładunku]]-martianeum4[[#This Row],[ile_zabiera_na_orbite]]</f>
        <v>52.106099999999969</v>
      </c>
    </row>
    <row r="1814" spans="1:9" x14ac:dyDescent="0.25">
      <c r="A1814" s="1">
        <v>50453</v>
      </c>
      <c r="B1814">
        <f t="shared" si="28"/>
        <v>52.106099999999969</v>
      </c>
      <c r="C1814" t="s">
        <v>11</v>
      </c>
      <c r="D1814">
        <v>28.8</v>
      </c>
      <c r="E1814">
        <v>14.1</v>
      </c>
      <c r="F1814">
        <f>IF(martianeum4[[#This Row],[zawartosc '[%']]]&gt;=1,martianeum4[[#This Row],[masa '[kg']]]*martianeum4[[#This Row],[zawartosc '[%']]]*0.01,0)</f>
        <v>4.0607999999999995</v>
      </c>
      <c r="G1814">
        <f>martianeum4[[#This Row],[stan_magazynu '[kg']]]+martianeum4[[#This Row],[ile_kg_materiału_z_ładunku]]</f>
        <v>56.16689999999997</v>
      </c>
      <c r="H1814">
        <f>IF(martianeum4[[#This Row],[stan_po_wydobyciu_z_ładunku]]&gt;=100,100,0)</f>
        <v>0</v>
      </c>
      <c r="I1814">
        <f>martianeum4[[#This Row],[stan_po_wydobyciu_z_ładunku]]-martianeum4[[#This Row],[ile_zabiera_na_orbite]]</f>
        <v>56.16689999999997</v>
      </c>
    </row>
    <row r="1815" spans="1:9" x14ac:dyDescent="0.25">
      <c r="A1815" s="1">
        <v>50454</v>
      </c>
      <c r="B1815">
        <f t="shared" si="28"/>
        <v>56.16689999999997</v>
      </c>
      <c r="C1815" t="s">
        <v>10</v>
      </c>
      <c r="D1815">
        <v>11.8</v>
      </c>
      <c r="E1815">
        <v>42.4</v>
      </c>
      <c r="F1815">
        <f>IF(martianeum4[[#This Row],[zawartosc '[%']]]&gt;=1,martianeum4[[#This Row],[masa '[kg']]]*martianeum4[[#This Row],[zawartosc '[%']]]*0.01,0)</f>
        <v>5.0031999999999996</v>
      </c>
      <c r="G1815">
        <f>martianeum4[[#This Row],[stan_magazynu '[kg']]]+martianeum4[[#This Row],[ile_kg_materiału_z_ładunku]]</f>
        <v>61.170099999999969</v>
      </c>
      <c r="H1815">
        <f>IF(martianeum4[[#This Row],[stan_po_wydobyciu_z_ładunku]]&gt;=100,100,0)</f>
        <v>0</v>
      </c>
      <c r="I1815">
        <f>martianeum4[[#This Row],[stan_po_wydobyciu_z_ładunku]]-martianeum4[[#This Row],[ile_zabiera_na_orbite]]</f>
        <v>61.170099999999969</v>
      </c>
    </row>
    <row r="1816" spans="1:9" x14ac:dyDescent="0.25">
      <c r="A1816" s="1">
        <v>50455</v>
      </c>
      <c r="B1816">
        <f t="shared" si="28"/>
        <v>61.170099999999969</v>
      </c>
      <c r="C1816" t="s">
        <v>7</v>
      </c>
      <c r="D1816">
        <v>11.5</v>
      </c>
      <c r="E1816">
        <v>10.1</v>
      </c>
      <c r="F1816">
        <f>IF(martianeum4[[#This Row],[zawartosc '[%']]]&gt;=1,martianeum4[[#This Row],[masa '[kg']]]*martianeum4[[#This Row],[zawartosc '[%']]]*0.01,0)</f>
        <v>1.1615</v>
      </c>
      <c r="G1816">
        <f>martianeum4[[#This Row],[stan_magazynu '[kg']]]+martianeum4[[#This Row],[ile_kg_materiału_z_ładunku]]</f>
        <v>62.331599999999966</v>
      </c>
      <c r="H1816">
        <f>IF(martianeum4[[#This Row],[stan_po_wydobyciu_z_ładunku]]&gt;=100,100,0)</f>
        <v>0</v>
      </c>
      <c r="I1816">
        <f>martianeum4[[#This Row],[stan_po_wydobyciu_z_ładunku]]-martianeum4[[#This Row],[ile_zabiera_na_orbite]]</f>
        <v>62.331599999999966</v>
      </c>
    </row>
    <row r="1817" spans="1:9" x14ac:dyDescent="0.25">
      <c r="A1817" s="1">
        <v>50456</v>
      </c>
      <c r="B1817">
        <f t="shared" si="28"/>
        <v>62.331599999999966</v>
      </c>
      <c r="C1817" t="s">
        <v>13</v>
      </c>
      <c r="D1817">
        <v>13.6</v>
      </c>
      <c r="E1817">
        <v>8.4</v>
      </c>
      <c r="F1817">
        <f>IF(martianeum4[[#This Row],[zawartosc '[%']]]&gt;=1,martianeum4[[#This Row],[masa '[kg']]]*martianeum4[[#This Row],[zawartosc '[%']]]*0.01,0)</f>
        <v>1.1424000000000001</v>
      </c>
      <c r="G1817">
        <f>martianeum4[[#This Row],[stan_magazynu '[kg']]]+martianeum4[[#This Row],[ile_kg_materiału_z_ładunku]]</f>
        <v>63.473999999999968</v>
      </c>
      <c r="H1817">
        <f>IF(martianeum4[[#This Row],[stan_po_wydobyciu_z_ładunku]]&gt;=100,100,0)</f>
        <v>0</v>
      </c>
      <c r="I1817">
        <f>martianeum4[[#This Row],[stan_po_wydobyciu_z_ładunku]]-martianeum4[[#This Row],[ile_zabiera_na_orbite]]</f>
        <v>63.473999999999968</v>
      </c>
    </row>
    <row r="1818" spans="1:9" x14ac:dyDescent="0.25">
      <c r="A1818" s="1">
        <v>50457</v>
      </c>
      <c r="B1818">
        <f t="shared" si="28"/>
        <v>63.473999999999968</v>
      </c>
      <c r="C1818" t="s">
        <v>31</v>
      </c>
      <c r="D1818">
        <v>14.1</v>
      </c>
      <c r="E1818">
        <v>0.7</v>
      </c>
      <c r="F1818">
        <f>IF(martianeum4[[#This Row],[zawartosc '[%']]]&gt;=1,martianeum4[[#This Row],[masa '[kg']]]*martianeum4[[#This Row],[zawartosc '[%']]]*0.01,0)</f>
        <v>0</v>
      </c>
      <c r="G1818">
        <f>martianeum4[[#This Row],[stan_magazynu '[kg']]]+martianeum4[[#This Row],[ile_kg_materiału_z_ładunku]]</f>
        <v>63.473999999999968</v>
      </c>
      <c r="H1818">
        <f>IF(martianeum4[[#This Row],[stan_po_wydobyciu_z_ładunku]]&gt;=100,100,0)</f>
        <v>0</v>
      </c>
      <c r="I1818">
        <f>martianeum4[[#This Row],[stan_po_wydobyciu_z_ładunku]]-martianeum4[[#This Row],[ile_zabiera_na_orbite]]</f>
        <v>63.473999999999968</v>
      </c>
    </row>
    <row r="1819" spans="1:9" x14ac:dyDescent="0.25">
      <c r="A1819" s="1">
        <v>50458</v>
      </c>
      <c r="B1819">
        <f t="shared" si="28"/>
        <v>63.473999999999968</v>
      </c>
      <c r="C1819" t="s">
        <v>19</v>
      </c>
      <c r="D1819">
        <v>19.399999999999999</v>
      </c>
      <c r="E1819">
        <v>32.700000000000003</v>
      </c>
      <c r="F1819">
        <f>IF(martianeum4[[#This Row],[zawartosc '[%']]]&gt;=1,martianeum4[[#This Row],[masa '[kg']]]*martianeum4[[#This Row],[zawartosc '[%']]]*0.01,0)</f>
        <v>6.3437999999999999</v>
      </c>
      <c r="G1819">
        <f>martianeum4[[#This Row],[stan_magazynu '[kg']]]+martianeum4[[#This Row],[ile_kg_materiału_z_ładunku]]</f>
        <v>69.817799999999963</v>
      </c>
      <c r="H1819">
        <f>IF(martianeum4[[#This Row],[stan_po_wydobyciu_z_ładunku]]&gt;=100,100,0)</f>
        <v>0</v>
      </c>
      <c r="I1819">
        <f>martianeum4[[#This Row],[stan_po_wydobyciu_z_ładunku]]-martianeum4[[#This Row],[ile_zabiera_na_orbite]]</f>
        <v>69.817799999999963</v>
      </c>
    </row>
    <row r="1820" spans="1:9" x14ac:dyDescent="0.25">
      <c r="A1820" s="1">
        <v>50459</v>
      </c>
      <c r="B1820">
        <f t="shared" si="28"/>
        <v>69.817799999999963</v>
      </c>
      <c r="C1820" t="s">
        <v>33</v>
      </c>
      <c r="D1820">
        <v>28.5</v>
      </c>
      <c r="E1820">
        <v>0</v>
      </c>
      <c r="F1820">
        <f>IF(martianeum4[[#This Row],[zawartosc '[%']]]&gt;=1,martianeum4[[#This Row],[masa '[kg']]]*martianeum4[[#This Row],[zawartosc '[%']]]*0.01,0)</f>
        <v>0</v>
      </c>
      <c r="G1820">
        <f>martianeum4[[#This Row],[stan_magazynu '[kg']]]+martianeum4[[#This Row],[ile_kg_materiału_z_ładunku]]</f>
        <v>69.817799999999963</v>
      </c>
      <c r="H1820">
        <f>IF(martianeum4[[#This Row],[stan_po_wydobyciu_z_ładunku]]&gt;=100,100,0)</f>
        <v>0</v>
      </c>
      <c r="I1820">
        <f>martianeum4[[#This Row],[stan_po_wydobyciu_z_ładunku]]-martianeum4[[#This Row],[ile_zabiera_na_orbite]]</f>
        <v>69.817799999999963</v>
      </c>
    </row>
    <row r="1821" spans="1:9" x14ac:dyDescent="0.25">
      <c r="A1821" s="1">
        <v>50460</v>
      </c>
      <c r="B1821">
        <f t="shared" si="28"/>
        <v>69.817799999999963</v>
      </c>
      <c r="C1821" t="s">
        <v>19</v>
      </c>
      <c r="D1821">
        <v>23.7</v>
      </c>
      <c r="E1821">
        <v>12.2</v>
      </c>
      <c r="F1821">
        <f>IF(martianeum4[[#This Row],[zawartosc '[%']]]&gt;=1,martianeum4[[#This Row],[masa '[kg']]]*martianeum4[[#This Row],[zawartosc '[%']]]*0.01,0)</f>
        <v>2.8914</v>
      </c>
      <c r="G1821">
        <f>martianeum4[[#This Row],[stan_magazynu '[kg']]]+martianeum4[[#This Row],[ile_kg_materiału_z_ładunku]]</f>
        <v>72.709199999999967</v>
      </c>
      <c r="H1821">
        <f>IF(martianeum4[[#This Row],[stan_po_wydobyciu_z_ładunku]]&gt;=100,100,0)</f>
        <v>0</v>
      </c>
      <c r="I1821">
        <f>martianeum4[[#This Row],[stan_po_wydobyciu_z_ładunku]]-martianeum4[[#This Row],[ile_zabiera_na_orbite]]</f>
        <v>72.709199999999967</v>
      </c>
    </row>
    <row r="1822" spans="1:9" x14ac:dyDescent="0.25">
      <c r="A1822" s="1">
        <v>50461</v>
      </c>
      <c r="B1822">
        <f t="shared" si="28"/>
        <v>72.709199999999967</v>
      </c>
      <c r="C1822" t="s">
        <v>20</v>
      </c>
      <c r="D1822">
        <v>21.7</v>
      </c>
      <c r="E1822">
        <v>0</v>
      </c>
      <c r="F1822">
        <f>IF(martianeum4[[#This Row],[zawartosc '[%']]]&gt;=1,martianeum4[[#This Row],[masa '[kg']]]*martianeum4[[#This Row],[zawartosc '[%']]]*0.01,0)</f>
        <v>0</v>
      </c>
      <c r="G1822">
        <f>martianeum4[[#This Row],[stan_magazynu '[kg']]]+martianeum4[[#This Row],[ile_kg_materiału_z_ładunku]]</f>
        <v>72.709199999999967</v>
      </c>
      <c r="H1822">
        <f>IF(martianeum4[[#This Row],[stan_po_wydobyciu_z_ładunku]]&gt;=100,100,0)</f>
        <v>0</v>
      </c>
      <c r="I1822">
        <f>martianeum4[[#This Row],[stan_po_wydobyciu_z_ładunku]]-martianeum4[[#This Row],[ile_zabiera_na_orbite]]</f>
        <v>72.709199999999967</v>
      </c>
    </row>
    <row r="1823" spans="1:9" x14ac:dyDescent="0.25">
      <c r="A1823" s="1">
        <v>50462</v>
      </c>
      <c r="B1823">
        <f t="shared" si="28"/>
        <v>72.709199999999967</v>
      </c>
      <c r="C1823" t="s">
        <v>6</v>
      </c>
      <c r="D1823">
        <v>13.3</v>
      </c>
      <c r="E1823">
        <v>0</v>
      </c>
      <c r="F1823">
        <f>IF(martianeum4[[#This Row],[zawartosc '[%']]]&gt;=1,martianeum4[[#This Row],[masa '[kg']]]*martianeum4[[#This Row],[zawartosc '[%']]]*0.01,0)</f>
        <v>0</v>
      </c>
      <c r="G1823">
        <f>martianeum4[[#This Row],[stan_magazynu '[kg']]]+martianeum4[[#This Row],[ile_kg_materiału_z_ładunku]]</f>
        <v>72.709199999999967</v>
      </c>
      <c r="H1823">
        <f>IF(martianeum4[[#This Row],[stan_po_wydobyciu_z_ładunku]]&gt;=100,100,0)</f>
        <v>0</v>
      </c>
      <c r="I1823">
        <f>martianeum4[[#This Row],[stan_po_wydobyciu_z_ładunku]]-martianeum4[[#This Row],[ile_zabiera_na_orbite]]</f>
        <v>72.709199999999967</v>
      </c>
    </row>
    <row r="1824" spans="1:9" x14ac:dyDescent="0.25">
      <c r="A1824" s="1">
        <v>50463</v>
      </c>
      <c r="B1824">
        <f t="shared" si="28"/>
        <v>72.709199999999967</v>
      </c>
      <c r="C1824" t="s">
        <v>9</v>
      </c>
      <c r="D1824">
        <v>14.4</v>
      </c>
      <c r="E1824">
        <v>0</v>
      </c>
      <c r="F1824">
        <f>IF(martianeum4[[#This Row],[zawartosc '[%']]]&gt;=1,martianeum4[[#This Row],[masa '[kg']]]*martianeum4[[#This Row],[zawartosc '[%']]]*0.01,0)</f>
        <v>0</v>
      </c>
      <c r="G1824">
        <f>martianeum4[[#This Row],[stan_magazynu '[kg']]]+martianeum4[[#This Row],[ile_kg_materiału_z_ładunku]]</f>
        <v>72.709199999999967</v>
      </c>
      <c r="H1824">
        <f>IF(martianeum4[[#This Row],[stan_po_wydobyciu_z_ładunku]]&gt;=100,100,0)</f>
        <v>0</v>
      </c>
      <c r="I1824">
        <f>martianeum4[[#This Row],[stan_po_wydobyciu_z_ładunku]]-martianeum4[[#This Row],[ile_zabiera_na_orbite]]</f>
        <v>72.709199999999967</v>
      </c>
    </row>
    <row r="1825" spans="1:9" x14ac:dyDescent="0.25">
      <c r="A1825" s="1">
        <v>50464</v>
      </c>
      <c r="B1825">
        <f t="shared" si="28"/>
        <v>72.709199999999967</v>
      </c>
      <c r="C1825" t="s">
        <v>11</v>
      </c>
      <c r="D1825">
        <v>28.5</v>
      </c>
      <c r="E1825">
        <v>21.5</v>
      </c>
      <c r="F1825">
        <f>IF(martianeum4[[#This Row],[zawartosc '[%']]]&gt;=1,martianeum4[[#This Row],[masa '[kg']]]*martianeum4[[#This Row],[zawartosc '[%']]]*0.01,0)</f>
        <v>6.1275000000000004</v>
      </c>
      <c r="G1825">
        <f>martianeum4[[#This Row],[stan_magazynu '[kg']]]+martianeum4[[#This Row],[ile_kg_materiału_z_ładunku]]</f>
        <v>78.836699999999965</v>
      </c>
      <c r="H1825">
        <f>IF(martianeum4[[#This Row],[stan_po_wydobyciu_z_ładunku]]&gt;=100,100,0)</f>
        <v>0</v>
      </c>
      <c r="I1825">
        <f>martianeum4[[#This Row],[stan_po_wydobyciu_z_ładunku]]-martianeum4[[#This Row],[ile_zabiera_na_orbite]]</f>
        <v>78.836699999999965</v>
      </c>
    </row>
    <row r="1826" spans="1:9" x14ac:dyDescent="0.25">
      <c r="A1826" s="1">
        <v>50465</v>
      </c>
      <c r="B1826">
        <f t="shared" si="28"/>
        <v>78.836699999999965</v>
      </c>
      <c r="C1826" t="s">
        <v>19</v>
      </c>
      <c r="D1826">
        <v>20.5</v>
      </c>
      <c r="E1826">
        <v>0</v>
      </c>
      <c r="F1826">
        <f>IF(martianeum4[[#This Row],[zawartosc '[%']]]&gt;=1,martianeum4[[#This Row],[masa '[kg']]]*martianeum4[[#This Row],[zawartosc '[%']]]*0.01,0)</f>
        <v>0</v>
      </c>
      <c r="G1826">
        <f>martianeum4[[#This Row],[stan_magazynu '[kg']]]+martianeum4[[#This Row],[ile_kg_materiału_z_ładunku]]</f>
        <v>78.836699999999965</v>
      </c>
      <c r="H1826">
        <f>IF(martianeum4[[#This Row],[stan_po_wydobyciu_z_ładunku]]&gt;=100,100,0)</f>
        <v>0</v>
      </c>
      <c r="I1826">
        <f>martianeum4[[#This Row],[stan_po_wydobyciu_z_ładunku]]-martianeum4[[#This Row],[ile_zabiera_na_orbite]]</f>
        <v>78.836699999999965</v>
      </c>
    </row>
    <row r="1827" spans="1:9" x14ac:dyDescent="0.25">
      <c r="A1827" s="1">
        <v>50466</v>
      </c>
      <c r="B1827">
        <f t="shared" si="28"/>
        <v>78.836699999999965</v>
      </c>
      <c r="C1827" t="s">
        <v>10</v>
      </c>
      <c r="D1827">
        <v>11.4</v>
      </c>
      <c r="E1827">
        <v>39</v>
      </c>
      <c r="F1827">
        <f>IF(martianeum4[[#This Row],[zawartosc '[%']]]&gt;=1,martianeum4[[#This Row],[masa '[kg']]]*martianeum4[[#This Row],[zawartosc '[%']]]*0.01,0)</f>
        <v>4.4460000000000006</v>
      </c>
      <c r="G1827">
        <f>martianeum4[[#This Row],[stan_magazynu '[kg']]]+martianeum4[[#This Row],[ile_kg_materiału_z_ładunku]]</f>
        <v>83.282699999999963</v>
      </c>
      <c r="H1827">
        <f>IF(martianeum4[[#This Row],[stan_po_wydobyciu_z_ładunku]]&gt;=100,100,0)</f>
        <v>0</v>
      </c>
      <c r="I1827">
        <f>martianeum4[[#This Row],[stan_po_wydobyciu_z_ładunku]]-martianeum4[[#This Row],[ile_zabiera_na_orbite]]</f>
        <v>83.282699999999963</v>
      </c>
    </row>
    <row r="1828" spans="1:9" x14ac:dyDescent="0.25">
      <c r="A1828" s="1">
        <v>50467</v>
      </c>
      <c r="B1828">
        <f t="shared" si="28"/>
        <v>83.282699999999963</v>
      </c>
      <c r="C1828" t="s">
        <v>9</v>
      </c>
      <c r="D1828">
        <v>12.5</v>
      </c>
      <c r="E1828">
        <v>0</v>
      </c>
      <c r="F1828">
        <f>IF(martianeum4[[#This Row],[zawartosc '[%']]]&gt;=1,martianeum4[[#This Row],[masa '[kg']]]*martianeum4[[#This Row],[zawartosc '[%']]]*0.01,0)</f>
        <v>0</v>
      </c>
      <c r="G1828">
        <f>martianeum4[[#This Row],[stan_magazynu '[kg']]]+martianeum4[[#This Row],[ile_kg_materiału_z_ładunku]]</f>
        <v>83.282699999999963</v>
      </c>
      <c r="H1828">
        <f>IF(martianeum4[[#This Row],[stan_po_wydobyciu_z_ładunku]]&gt;=100,100,0)</f>
        <v>0</v>
      </c>
      <c r="I1828">
        <f>martianeum4[[#This Row],[stan_po_wydobyciu_z_ładunku]]-martianeum4[[#This Row],[ile_zabiera_na_orbite]]</f>
        <v>83.282699999999963</v>
      </c>
    </row>
    <row r="1829" spans="1:9" x14ac:dyDescent="0.25">
      <c r="A1829" s="1">
        <v>50468</v>
      </c>
      <c r="B1829">
        <f t="shared" si="28"/>
        <v>83.282699999999963</v>
      </c>
      <c r="C1829" t="s">
        <v>15</v>
      </c>
      <c r="D1829">
        <v>16.600000000000001</v>
      </c>
      <c r="E1829">
        <v>4.5999999999999996</v>
      </c>
      <c r="F1829">
        <f>IF(martianeum4[[#This Row],[zawartosc '[%']]]&gt;=1,martianeum4[[#This Row],[masa '[kg']]]*martianeum4[[#This Row],[zawartosc '[%']]]*0.01,0)</f>
        <v>0.76360000000000006</v>
      </c>
      <c r="G1829">
        <f>martianeum4[[#This Row],[stan_magazynu '[kg']]]+martianeum4[[#This Row],[ile_kg_materiału_z_ładunku]]</f>
        <v>84.04629999999996</v>
      </c>
      <c r="H1829">
        <f>IF(martianeum4[[#This Row],[stan_po_wydobyciu_z_ładunku]]&gt;=100,100,0)</f>
        <v>0</v>
      </c>
      <c r="I1829">
        <f>martianeum4[[#This Row],[stan_po_wydobyciu_z_ładunku]]-martianeum4[[#This Row],[ile_zabiera_na_orbite]]</f>
        <v>84.04629999999996</v>
      </c>
    </row>
    <row r="1830" spans="1:9" x14ac:dyDescent="0.25">
      <c r="A1830" s="1">
        <v>50469</v>
      </c>
      <c r="B1830">
        <f t="shared" si="28"/>
        <v>84.04629999999996</v>
      </c>
      <c r="C1830" t="s">
        <v>15</v>
      </c>
      <c r="D1830">
        <v>10.6</v>
      </c>
      <c r="E1830">
        <v>11.3</v>
      </c>
      <c r="F1830">
        <f>IF(martianeum4[[#This Row],[zawartosc '[%']]]&gt;=1,martianeum4[[#This Row],[masa '[kg']]]*martianeum4[[#This Row],[zawartosc '[%']]]*0.01,0)</f>
        <v>1.1978</v>
      </c>
      <c r="G1830">
        <f>martianeum4[[#This Row],[stan_magazynu '[kg']]]+martianeum4[[#This Row],[ile_kg_materiału_z_ładunku]]</f>
        <v>85.24409999999996</v>
      </c>
      <c r="H1830">
        <f>IF(martianeum4[[#This Row],[stan_po_wydobyciu_z_ładunku]]&gt;=100,100,0)</f>
        <v>0</v>
      </c>
      <c r="I1830">
        <f>martianeum4[[#This Row],[stan_po_wydobyciu_z_ładunku]]-martianeum4[[#This Row],[ile_zabiera_na_orbite]]</f>
        <v>85.24409999999996</v>
      </c>
    </row>
    <row r="1831" spans="1:9" x14ac:dyDescent="0.25">
      <c r="A1831" s="1">
        <v>50470</v>
      </c>
      <c r="B1831">
        <f t="shared" si="28"/>
        <v>85.24409999999996</v>
      </c>
      <c r="C1831" t="s">
        <v>7</v>
      </c>
      <c r="D1831">
        <v>27.9</v>
      </c>
      <c r="E1831">
        <v>16.100000000000001</v>
      </c>
      <c r="F1831">
        <f>IF(martianeum4[[#This Row],[zawartosc '[%']]]&gt;=1,martianeum4[[#This Row],[masa '[kg']]]*martianeum4[[#This Row],[zawartosc '[%']]]*0.01,0)</f>
        <v>4.4919000000000002</v>
      </c>
      <c r="G1831">
        <f>martianeum4[[#This Row],[stan_magazynu '[kg']]]+martianeum4[[#This Row],[ile_kg_materiału_z_ładunku]]</f>
        <v>89.735999999999962</v>
      </c>
      <c r="H1831">
        <f>IF(martianeum4[[#This Row],[stan_po_wydobyciu_z_ładunku]]&gt;=100,100,0)</f>
        <v>0</v>
      </c>
      <c r="I1831">
        <f>martianeum4[[#This Row],[stan_po_wydobyciu_z_ładunku]]-martianeum4[[#This Row],[ile_zabiera_na_orbite]]</f>
        <v>89.735999999999962</v>
      </c>
    </row>
    <row r="1832" spans="1:9" x14ac:dyDescent="0.25">
      <c r="A1832" s="1">
        <v>50471</v>
      </c>
      <c r="B1832">
        <f t="shared" si="28"/>
        <v>89.735999999999962</v>
      </c>
      <c r="C1832" t="s">
        <v>10</v>
      </c>
      <c r="D1832">
        <v>11.1</v>
      </c>
      <c r="E1832">
        <v>28.2</v>
      </c>
      <c r="F1832">
        <f>IF(martianeum4[[#This Row],[zawartosc '[%']]]&gt;=1,martianeum4[[#This Row],[masa '[kg']]]*martianeum4[[#This Row],[zawartosc '[%']]]*0.01,0)</f>
        <v>3.1301999999999999</v>
      </c>
      <c r="G1832">
        <f>martianeum4[[#This Row],[stan_magazynu '[kg']]]+martianeum4[[#This Row],[ile_kg_materiału_z_ładunku]]</f>
        <v>92.866199999999964</v>
      </c>
      <c r="H1832">
        <f>IF(martianeum4[[#This Row],[stan_po_wydobyciu_z_ładunku]]&gt;=100,100,0)</f>
        <v>0</v>
      </c>
      <c r="I1832">
        <f>martianeum4[[#This Row],[stan_po_wydobyciu_z_ładunku]]-martianeum4[[#This Row],[ile_zabiera_na_orbite]]</f>
        <v>92.866199999999964</v>
      </c>
    </row>
    <row r="1833" spans="1:9" x14ac:dyDescent="0.25">
      <c r="A1833" s="1">
        <v>50472</v>
      </c>
      <c r="B1833">
        <f t="shared" si="28"/>
        <v>92.866199999999964</v>
      </c>
      <c r="C1833" t="s">
        <v>7</v>
      </c>
      <c r="D1833">
        <v>21.5</v>
      </c>
      <c r="E1833">
        <v>12.8</v>
      </c>
      <c r="F1833">
        <f>IF(martianeum4[[#This Row],[zawartosc '[%']]]&gt;=1,martianeum4[[#This Row],[masa '[kg']]]*martianeum4[[#This Row],[zawartosc '[%']]]*0.01,0)</f>
        <v>2.7519999999999998</v>
      </c>
      <c r="G1833">
        <f>martianeum4[[#This Row],[stan_magazynu '[kg']]]+martianeum4[[#This Row],[ile_kg_materiału_z_ładunku]]</f>
        <v>95.618199999999959</v>
      </c>
      <c r="H1833">
        <f>IF(martianeum4[[#This Row],[stan_po_wydobyciu_z_ładunku]]&gt;=100,100,0)</f>
        <v>0</v>
      </c>
      <c r="I1833">
        <f>martianeum4[[#This Row],[stan_po_wydobyciu_z_ładunku]]-martianeum4[[#This Row],[ile_zabiera_na_orbite]]</f>
        <v>95.618199999999959</v>
      </c>
    </row>
    <row r="1834" spans="1:9" x14ac:dyDescent="0.25">
      <c r="A1834" s="1">
        <v>50473</v>
      </c>
      <c r="B1834">
        <f t="shared" si="28"/>
        <v>95.618199999999959</v>
      </c>
      <c r="C1834" t="s">
        <v>6</v>
      </c>
      <c r="D1834">
        <v>28.4</v>
      </c>
      <c r="E1834">
        <v>4.5999999999999996</v>
      </c>
      <c r="F1834">
        <f>IF(martianeum4[[#This Row],[zawartosc '[%']]]&gt;=1,martianeum4[[#This Row],[masa '[kg']]]*martianeum4[[#This Row],[zawartosc '[%']]]*0.01,0)</f>
        <v>1.3063999999999998</v>
      </c>
      <c r="G1834">
        <f>martianeum4[[#This Row],[stan_magazynu '[kg']]]+martianeum4[[#This Row],[ile_kg_materiału_z_ładunku]]</f>
        <v>96.924599999999955</v>
      </c>
      <c r="H1834">
        <f>IF(martianeum4[[#This Row],[stan_po_wydobyciu_z_ładunku]]&gt;=100,100,0)</f>
        <v>0</v>
      </c>
      <c r="I1834">
        <f>martianeum4[[#This Row],[stan_po_wydobyciu_z_ładunku]]-martianeum4[[#This Row],[ile_zabiera_na_orbite]]</f>
        <v>96.924599999999955</v>
      </c>
    </row>
    <row r="1835" spans="1:9" x14ac:dyDescent="0.25">
      <c r="A1835" s="1">
        <v>50474</v>
      </c>
      <c r="B1835">
        <f t="shared" si="28"/>
        <v>96.924599999999955</v>
      </c>
      <c r="C1835" t="s">
        <v>22</v>
      </c>
      <c r="D1835">
        <v>18.100000000000001</v>
      </c>
      <c r="E1835">
        <v>5.9</v>
      </c>
      <c r="F1835">
        <f>IF(martianeum4[[#This Row],[zawartosc '[%']]]&gt;=1,martianeum4[[#This Row],[masa '[kg']]]*martianeum4[[#This Row],[zawartosc '[%']]]*0.01,0)</f>
        <v>1.0679000000000003</v>
      </c>
      <c r="G1835">
        <f>martianeum4[[#This Row],[stan_magazynu '[kg']]]+martianeum4[[#This Row],[ile_kg_materiału_z_ładunku]]</f>
        <v>97.99249999999995</v>
      </c>
      <c r="H1835">
        <f>IF(martianeum4[[#This Row],[stan_po_wydobyciu_z_ładunku]]&gt;=100,100,0)</f>
        <v>0</v>
      </c>
      <c r="I1835">
        <f>martianeum4[[#This Row],[stan_po_wydobyciu_z_ładunku]]-martianeum4[[#This Row],[ile_zabiera_na_orbite]]</f>
        <v>97.99249999999995</v>
      </c>
    </row>
    <row r="1836" spans="1:9" x14ac:dyDescent="0.25">
      <c r="A1836" s="1">
        <v>50475</v>
      </c>
      <c r="B1836">
        <f t="shared" si="28"/>
        <v>97.99249999999995</v>
      </c>
      <c r="C1836" t="s">
        <v>20</v>
      </c>
      <c r="D1836">
        <v>25.3</v>
      </c>
      <c r="E1836">
        <v>0</v>
      </c>
      <c r="F1836">
        <f>IF(martianeum4[[#This Row],[zawartosc '[%']]]&gt;=1,martianeum4[[#This Row],[masa '[kg']]]*martianeum4[[#This Row],[zawartosc '[%']]]*0.01,0)</f>
        <v>0</v>
      </c>
      <c r="G1836">
        <f>martianeum4[[#This Row],[stan_magazynu '[kg']]]+martianeum4[[#This Row],[ile_kg_materiału_z_ładunku]]</f>
        <v>97.99249999999995</v>
      </c>
      <c r="H1836">
        <f>IF(martianeum4[[#This Row],[stan_po_wydobyciu_z_ładunku]]&gt;=100,100,0)</f>
        <v>0</v>
      </c>
      <c r="I1836">
        <f>martianeum4[[#This Row],[stan_po_wydobyciu_z_ładunku]]-martianeum4[[#This Row],[ile_zabiera_na_orbite]]</f>
        <v>97.99249999999995</v>
      </c>
    </row>
    <row r="1837" spans="1:9" x14ac:dyDescent="0.25">
      <c r="A1837" s="1">
        <v>50476</v>
      </c>
      <c r="B1837">
        <f t="shared" si="28"/>
        <v>97.99249999999995</v>
      </c>
      <c r="C1837" t="s">
        <v>9</v>
      </c>
      <c r="D1837">
        <v>15.6</v>
      </c>
      <c r="E1837">
        <v>10.6</v>
      </c>
      <c r="F1837">
        <f>IF(martianeum4[[#This Row],[zawartosc '[%']]]&gt;=1,martianeum4[[#This Row],[masa '[kg']]]*martianeum4[[#This Row],[zawartosc '[%']]]*0.01,0)</f>
        <v>1.6536</v>
      </c>
      <c r="G1837">
        <f>martianeum4[[#This Row],[stan_magazynu '[kg']]]+martianeum4[[#This Row],[ile_kg_materiału_z_ładunku]]</f>
        <v>99.646099999999947</v>
      </c>
      <c r="H1837">
        <f>IF(martianeum4[[#This Row],[stan_po_wydobyciu_z_ładunku]]&gt;=100,100,0)</f>
        <v>0</v>
      </c>
      <c r="I1837">
        <f>martianeum4[[#This Row],[stan_po_wydobyciu_z_ładunku]]-martianeum4[[#This Row],[ile_zabiera_na_orbite]]</f>
        <v>99.646099999999947</v>
      </c>
    </row>
    <row r="1838" spans="1:9" x14ac:dyDescent="0.25">
      <c r="A1838" s="1">
        <v>50477</v>
      </c>
      <c r="B1838">
        <f t="shared" si="28"/>
        <v>99.646099999999947</v>
      </c>
      <c r="C1838" t="s">
        <v>19</v>
      </c>
      <c r="D1838">
        <v>19.899999999999999</v>
      </c>
      <c r="E1838">
        <v>0</v>
      </c>
      <c r="F1838">
        <f>IF(martianeum4[[#This Row],[zawartosc '[%']]]&gt;=1,martianeum4[[#This Row],[masa '[kg']]]*martianeum4[[#This Row],[zawartosc '[%']]]*0.01,0)</f>
        <v>0</v>
      </c>
      <c r="G1838">
        <f>martianeum4[[#This Row],[stan_magazynu '[kg']]]+martianeum4[[#This Row],[ile_kg_materiału_z_ładunku]]</f>
        <v>99.646099999999947</v>
      </c>
      <c r="H1838">
        <f>IF(martianeum4[[#This Row],[stan_po_wydobyciu_z_ładunku]]&gt;=100,100,0)</f>
        <v>0</v>
      </c>
      <c r="I1838">
        <f>martianeum4[[#This Row],[stan_po_wydobyciu_z_ładunku]]-martianeum4[[#This Row],[ile_zabiera_na_orbite]]</f>
        <v>99.646099999999947</v>
      </c>
    </row>
    <row r="1839" spans="1:9" x14ac:dyDescent="0.25">
      <c r="A1839" s="1">
        <v>50478</v>
      </c>
      <c r="B1839">
        <f t="shared" si="28"/>
        <v>99.646099999999947</v>
      </c>
      <c r="C1839" t="s">
        <v>7</v>
      </c>
      <c r="D1839">
        <v>24.7</v>
      </c>
      <c r="E1839">
        <v>14.7</v>
      </c>
      <c r="F1839">
        <f>IF(martianeum4[[#This Row],[zawartosc '[%']]]&gt;=1,martianeum4[[#This Row],[masa '[kg']]]*martianeum4[[#This Row],[zawartosc '[%']]]*0.01,0)</f>
        <v>3.6309</v>
      </c>
      <c r="G1839">
        <f>martianeum4[[#This Row],[stan_magazynu '[kg']]]+martianeum4[[#This Row],[ile_kg_materiału_z_ładunku]]</f>
        <v>103.27699999999994</v>
      </c>
      <c r="H1839">
        <f>IF(martianeum4[[#This Row],[stan_po_wydobyciu_z_ładunku]]&gt;=100,100,0)</f>
        <v>100</v>
      </c>
      <c r="I1839">
        <f>martianeum4[[#This Row],[stan_po_wydobyciu_z_ładunku]]-martianeum4[[#This Row],[ile_zabiera_na_orbite]]</f>
        <v>3.2769999999999442</v>
      </c>
    </row>
    <row r="1840" spans="1:9" x14ac:dyDescent="0.25">
      <c r="A1840" s="1">
        <v>50479</v>
      </c>
      <c r="B1840">
        <f t="shared" si="28"/>
        <v>3.2769999999999442</v>
      </c>
      <c r="C1840" t="s">
        <v>23</v>
      </c>
      <c r="D1840">
        <v>21.9</v>
      </c>
      <c r="E1840">
        <v>5.6</v>
      </c>
      <c r="F1840">
        <f>IF(martianeum4[[#This Row],[zawartosc '[%']]]&gt;=1,martianeum4[[#This Row],[masa '[kg']]]*martianeum4[[#This Row],[zawartosc '[%']]]*0.01,0)</f>
        <v>1.2263999999999999</v>
      </c>
      <c r="G1840">
        <f>martianeum4[[#This Row],[stan_magazynu '[kg']]]+martianeum4[[#This Row],[ile_kg_materiału_z_ładunku]]</f>
        <v>4.5033999999999441</v>
      </c>
      <c r="H1840">
        <f>IF(martianeum4[[#This Row],[stan_po_wydobyciu_z_ładunku]]&gt;=100,100,0)</f>
        <v>0</v>
      </c>
      <c r="I1840">
        <f>martianeum4[[#This Row],[stan_po_wydobyciu_z_ładunku]]-martianeum4[[#This Row],[ile_zabiera_na_orbite]]</f>
        <v>4.5033999999999441</v>
      </c>
    </row>
    <row r="1841" spans="1:9" x14ac:dyDescent="0.25">
      <c r="A1841" s="1">
        <v>50480</v>
      </c>
      <c r="B1841">
        <f t="shared" si="28"/>
        <v>4.5033999999999441</v>
      </c>
      <c r="C1841" t="s">
        <v>14</v>
      </c>
      <c r="D1841">
        <v>18</v>
      </c>
      <c r="E1841">
        <v>6.2</v>
      </c>
      <c r="F1841">
        <f>IF(martianeum4[[#This Row],[zawartosc '[%']]]&gt;=1,martianeum4[[#This Row],[masa '[kg']]]*martianeum4[[#This Row],[zawartosc '[%']]]*0.01,0)</f>
        <v>1.1160000000000001</v>
      </c>
      <c r="G1841">
        <f>martianeum4[[#This Row],[stan_magazynu '[kg']]]+martianeum4[[#This Row],[ile_kg_materiału_z_ładunku]]</f>
        <v>5.6193999999999438</v>
      </c>
      <c r="H1841">
        <f>IF(martianeum4[[#This Row],[stan_po_wydobyciu_z_ładunku]]&gt;=100,100,0)</f>
        <v>0</v>
      </c>
      <c r="I1841">
        <f>martianeum4[[#This Row],[stan_po_wydobyciu_z_ładunku]]-martianeum4[[#This Row],[ile_zabiera_na_orbite]]</f>
        <v>5.6193999999999438</v>
      </c>
    </row>
    <row r="1842" spans="1:9" x14ac:dyDescent="0.25">
      <c r="A1842" s="1">
        <v>50481</v>
      </c>
      <c r="B1842">
        <f t="shared" si="28"/>
        <v>5.6193999999999438</v>
      </c>
      <c r="C1842" t="s">
        <v>29</v>
      </c>
      <c r="D1842">
        <v>24.5</v>
      </c>
      <c r="E1842">
        <v>0.6</v>
      </c>
      <c r="F1842">
        <f>IF(martianeum4[[#This Row],[zawartosc '[%']]]&gt;=1,martianeum4[[#This Row],[masa '[kg']]]*martianeum4[[#This Row],[zawartosc '[%']]]*0.01,0)</f>
        <v>0</v>
      </c>
      <c r="G1842">
        <f>martianeum4[[#This Row],[stan_magazynu '[kg']]]+martianeum4[[#This Row],[ile_kg_materiału_z_ładunku]]</f>
        <v>5.6193999999999438</v>
      </c>
      <c r="H1842">
        <f>IF(martianeum4[[#This Row],[stan_po_wydobyciu_z_ładunku]]&gt;=100,100,0)</f>
        <v>0</v>
      </c>
      <c r="I1842">
        <f>martianeum4[[#This Row],[stan_po_wydobyciu_z_ładunku]]-martianeum4[[#This Row],[ile_zabiera_na_orbite]]</f>
        <v>5.6193999999999438</v>
      </c>
    </row>
    <row r="1843" spans="1:9" x14ac:dyDescent="0.25">
      <c r="A1843" s="1">
        <v>50482</v>
      </c>
      <c r="B1843">
        <f t="shared" si="28"/>
        <v>5.6193999999999438</v>
      </c>
      <c r="C1843" t="s">
        <v>8</v>
      </c>
      <c r="D1843">
        <v>10.9</v>
      </c>
      <c r="E1843">
        <v>0</v>
      </c>
      <c r="F1843">
        <f>IF(martianeum4[[#This Row],[zawartosc '[%']]]&gt;=1,martianeum4[[#This Row],[masa '[kg']]]*martianeum4[[#This Row],[zawartosc '[%']]]*0.01,0)</f>
        <v>0</v>
      </c>
      <c r="G1843">
        <f>martianeum4[[#This Row],[stan_magazynu '[kg']]]+martianeum4[[#This Row],[ile_kg_materiału_z_ładunku]]</f>
        <v>5.6193999999999438</v>
      </c>
      <c r="H1843">
        <f>IF(martianeum4[[#This Row],[stan_po_wydobyciu_z_ładunku]]&gt;=100,100,0)</f>
        <v>0</v>
      </c>
      <c r="I1843">
        <f>martianeum4[[#This Row],[stan_po_wydobyciu_z_ładunku]]-martianeum4[[#This Row],[ile_zabiera_na_orbite]]</f>
        <v>5.6193999999999438</v>
      </c>
    </row>
    <row r="1844" spans="1:9" x14ac:dyDescent="0.25">
      <c r="A1844" s="1">
        <v>50483</v>
      </c>
      <c r="B1844">
        <f t="shared" si="28"/>
        <v>5.6193999999999438</v>
      </c>
      <c r="C1844" t="s">
        <v>26</v>
      </c>
      <c r="D1844">
        <v>11.3</v>
      </c>
      <c r="E1844">
        <v>2.7</v>
      </c>
      <c r="F1844">
        <f>IF(martianeum4[[#This Row],[zawartosc '[%']]]&gt;=1,martianeum4[[#This Row],[masa '[kg']]]*martianeum4[[#This Row],[zawartosc '[%']]]*0.01,0)</f>
        <v>0.30510000000000004</v>
      </c>
      <c r="G1844">
        <f>martianeum4[[#This Row],[stan_magazynu '[kg']]]+martianeum4[[#This Row],[ile_kg_materiału_z_ładunku]]</f>
        <v>5.9244999999999441</v>
      </c>
      <c r="H1844">
        <f>IF(martianeum4[[#This Row],[stan_po_wydobyciu_z_ładunku]]&gt;=100,100,0)</f>
        <v>0</v>
      </c>
      <c r="I1844">
        <f>martianeum4[[#This Row],[stan_po_wydobyciu_z_ładunku]]-martianeum4[[#This Row],[ile_zabiera_na_orbite]]</f>
        <v>5.9244999999999441</v>
      </c>
    </row>
    <row r="1845" spans="1:9" x14ac:dyDescent="0.25">
      <c r="A1845" s="1">
        <v>50484</v>
      </c>
      <c r="B1845">
        <f t="shared" si="28"/>
        <v>5.9244999999999441</v>
      </c>
      <c r="C1845" t="s">
        <v>10</v>
      </c>
      <c r="D1845">
        <v>13.2</v>
      </c>
      <c r="E1845">
        <v>30</v>
      </c>
      <c r="F1845">
        <f>IF(martianeum4[[#This Row],[zawartosc '[%']]]&gt;=1,martianeum4[[#This Row],[masa '[kg']]]*martianeum4[[#This Row],[zawartosc '[%']]]*0.01,0)</f>
        <v>3.96</v>
      </c>
      <c r="G1845">
        <f>martianeum4[[#This Row],[stan_magazynu '[kg']]]+martianeum4[[#This Row],[ile_kg_materiału_z_ładunku]]</f>
        <v>9.8844999999999441</v>
      </c>
      <c r="H1845">
        <f>IF(martianeum4[[#This Row],[stan_po_wydobyciu_z_ładunku]]&gt;=100,100,0)</f>
        <v>0</v>
      </c>
      <c r="I1845">
        <f>martianeum4[[#This Row],[stan_po_wydobyciu_z_ładunku]]-martianeum4[[#This Row],[ile_zabiera_na_orbite]]</f>
        <v>9.8844999999999441</v>
      </c>
    </row>
    <row r="1846" spans="1:9" x14ac:dyDescent="0.25">
      <c r="A1846" s="1">
        <v>50485</v>
      </c>
      <c r="B1846">
        <f t="shared" si="28"/>
        <v>9.8844999999999441</v>
      </c>
      <c r="C1846" t="s">
        <v>8</v>
      </c>
      <c r="D1846">
        <v>18.7</v>
      </c>
      <c r="E1846">
        <v>4.7</v>
      </c>
      <c r="F1846">
        <f>IF(martianeum4[[#This Row],[zawartosc '[%']]]&gt;=1,martianeum4[[#This Row],[masa '[kg']]]*martianeum4[[#This Row],[zawartosc '[%']]]*0.01,0)</f>
        <v>0.87890000000000001</v>
      </c>
      <c r="G1846">
        <f>martianeum4[[#This Row],[stan_magazynu '[kg']]]+martianeum4[[#This Row],[ile_kg_materiału_z_ładunku]]</f>
        <v>10.763399999999944</v>
      </c>
      <c r="H1846">
        <f>IF(martianeum4[[#This Row],[stan_po_wydobyciu_z_ładunku]]&gt;=100,100,0)</f>
        <v>0</v>
      </c>
      <c r="I1846">
        <f>martianeum4[[#This Row],[stan_po_wydobyciu_z_ładunku]]-martianeum4[[#This Row],[ile_zabiera_na_orbite]]</f>
        <v>10.763399999999944</v>
      </c>
    </row>
    <row r="1847" spans="1:9" x14ac:dyDescent="0.25">
      <c r="A1847" s="1">
        <v>50486</v>
      </c>
      <c r="B1847">
        <f t="shared" si="28"/>
        <v>10.763399999999944</v>
      </c>
      <c r="C1847" t="s">
        <v>8</v>
      </c>
      <c r="D1847">
        <v>12.1</v>
      </c>
      <c r="E1847">
        <v>1.5</v>
      </c>
      <c r="F1847">
        <f>IF(martianeum4[[#This Row],[zawartosc '[%']]]&gt;=1,martianeum4[[#This Row],[masa '[kg']]]*martianeum4[[#This Row],[zawartosc '[%']]]*0.01,0)</f>
        <v>0.18149999999999999</v>
      </c>
      <c r="G1847">
        <f>martianeum4[[#This Row],[stan_magazynu '[kg']]]+martianeum4[[#This Row],[ile_kg_materiału_z_ładunku]]</f>
        <v>10.944899999999944</v>
      </c>
      <c r="H1847">
        <f>IF(martianeum4[[#This Row],[stan_po_wydobyciu_z_ładunku]]&gt;=100,100,0)</f>
        <v>0</v>
      </c>
      <c r="I1847">
        <f>martianeum4[[#This Row],[stan_po_wydobyciu_z_ładunku]]-martianeum4[[#This Row],[ile_zabiera_na_orbite]]</f>
        <v>10.944899999999944</v>
      </c>
    </row>
    <row r="1848" spans="1:9" x14ac:dyDescent="0.25">
      <c r="A1848" s="1">
        <v>50487</v>
      </c>
      <c r="B1848">
        <f t="shared" si="28"/>
        <v>10.944899999999944</v>
      </c>
      <c r="C1848" t="s">
        <v>15</v>
      </c>
      <c r="D1848">
        <v>11.9</v>
      </c>
      <c r="E1848">
        <v>1.3</v>
      </c>
      <c r="F1848">
        <f>IF(martianeum4[[#This Row],[zawartosc '[%']]]&gt;=1,martianeum4[[#This Row],[masa '[kg']]]*martianeum4[[#This Row],[zawartosc '[%']]]*0.01,0)</f>
        <v>0.1547</v>
      </c>
      <c r="G1848">
        <f>martianeum4[[#This Row],[stan_magazynu '[kg']]]+martianeum4[[#This Row],[ile_kg_materiału_z_ładunku]]</f>
        <v>11.099599999999944</v>
      </c>
      <c r="H1848">
        <f>IF(martianeum4[[#This Row],[stan_po_wydobyciu_z_ładunku]]&gt;=100,100,0)</f>
        <v>0</v>
      </c>
      <c r="I1848">
        <f>martianeum4[[#This Row],[stan_po_wydobyciu_z_ładunku]]-martianeum4[[#This Row],[ile_zabiera_na_orbite]]</f>
        <v>11.099599999999944</v>
      </c>
    </row>
    <row r="1849" spans="1:9" x14ac:dyDescent="0.25">
      <c r="A1849" s="1">
        <v>50488</v>
      </c>
      <c r="B1849">
        <f t="shared" si="28"/>
        <v>11.099599999999944</v>
      </c>
      <c r="C1849" t="s">
        <v>26</v>
      </c>
      <c r="D1849">
        <v>17.7</v>
      </c>
      <c r="E1849">
        <v>2.6</v>
      </c>
      <c r="F1849">
        <f>IF(martianeum4[[#This Row],[zawartosc '[%']]]&gt;=1,martianeum4[[#This Row],[masa '[kg']]]*martianeum4[[#This Row],[zawartosc '[%']]]*0.01,0)</f>
        <v>0.46020000000000005</v>
      </c>
      <c r="G1849">
        <f>martianeum4[[#This Row],[stan_magazynu '[kg']]]+martianeum4[[#This Row],[ile_kg_materiału_z_ładunku]]</f>
        <v>11.559799999999944</v>
      </c>
      <c r="H1849">
        <f>IF(martianeum4[[#This Row],[stan_po_wydobyciu_z_ładunku]]&gt;=100,100,0)</f>
        <v>0</v>
      </c>
      <c r="I1849">
        <f>martianeum4[[#This Row],[stan_po_wydobyciu_z_ładunku]]-martianeum4[[#This Row],[ile_zabiera_na_orbite]]</f>
        <v>11.559799999999944</v>
      </c>
    </row>
    <row r="1850" spans="1:9" x14ac:dyDescent="0.25">
      <c r="A1850" s="1">
        <v>50489</v>
      </c>
      <c r="B1850">
        <f t="shared" si="28"/>
        <v>11.559799999999944</v>
      </c>
      <c r="C1850" t="s">
        <v>21</v>
      </c>
      <c r="D1850">
        <v>25.9</v>
      </c>
      <c r="E1850">
        <v>0.8</v>
      </c>
      <c r="F1850">
        <f>IF(martianeum4[[#This Row],[zawartosc '[%']]]&gt;=1,martianeum4[[#This Row],[masa '[kg']]]*martianeum4[[#This Row],[zawartosc '[%']]]*0.01,0)</f>
        <v>0</v>
      </c>
      <c r="G1850">
        <f>martianeum4[[#This Row],[stan_magazynu '[kg']]]+martianeum4[[#This Row],[ile_kg_materiału_z_ładunku]]</f>
        <v>11.559799999999944</v>
      </c>
      <c r="H1850">
        <f>IF(martianeum4[[#This Row],[stan_po_wydobyciu_z_ładunku]]&gt;=100,100,0)</f>
        <v>0</v>
      </c>
      <c r="I1850">
        <f>martianeum4[[#This Row],[stan_po_wydobyciu_z_ładunku]]-martianeum4[[#This Row],[ile_zabiera_na_orbite]]</f>
        <v>11.559799999999944</v>
      </c>
    </row>
    <row r="1851" spans="1:9" x14ac:dyDescent="0.25">
      <c r="A1851" s="1">
        <v>50490</v>
      </c>
      <c r="B1851">
        <f t="shared" si="28"/>
        <v>11.559799999999944</v>
      </c>
      <c r="C1851" t="s">
        <v>6</v>
      </c>
      <c r="D1851">
        <v>27.7</v>
      </c>
      <c r="E1851">
        <v>0</v>
      </c>
      <c r="F1851">
        <f>IF(martianeum4[[#This Row],[zawartosc '[%']]]&gt;=1,martianeum4[[#This Row],[masa '[kg']]]*martianeum4[[#This Row],[zawartosc '[%']]]*0.01,0)</f>
        <v>0</v>
      </c>
      <c r="G1851">
        <f>martianeum4[[#This Row],[stan_magazynu '[kg']]]+martianeum4[[#This Row],[ile_kg_materiału_z_ładunku]]</f>
        <v>11.559799999999944</v>
      </c>
      <c r="H1851">
        <f>IF(martianeum4[[#This Row],[stan_po_wydobyciu_z_ładunku]]&gt;=100,100,0)</f>
        <v>0</v>
      </c>
      <c r="I1851">
        <f>martianeum4[[#This Row],[stan_po_wydobyciu_z_ładunku]]-martianeum4[[#This Row],[ile_zabiera_na_orbite]]</f>
        <v>11.559799999999944</v>
      </c>
    </row>
    <row r="1852" spans="1:9" x14ac:dyDescent="0.25">
      <c r="A1852" s="1">
        <v>50491</v>
      </c>
      <c r="B1852">
        <f t="shared" si="28"/>
        <v>11.559799999999944</v>
      </c>
      <c r="C1852" t="s">
        <v>13</v>
      </c>
      <c r="D1852">
        <v>13.3</v>
      </c>
      <c r="E1852">
        <v>13.3</v>
      </c>
      <c r="F1852">
        <f>IF(martianeum4[[#This Row],[zawartosc '[%']]]&gt;=1,martianeum4[[#This Row],[masa '[kg']]]*martianeum4[[#This Row],[zawartosc '[%']]]*0.01,0)</f>
        <v>1.7689000000000001</v>
      </c>
      <c r="G1852">
        <f>martianeum4[[#This Row],[stan_magazynu '[kg']]]+martianeum4[[#This Row],[ile_kg_materiału_z_ładunku]]</f>
        <v>13.328699999999944</v>
      </c>
      <c r="H1852">
        <f>IF(martianeum4[[#This Row],[stan_po_wydobyciu_z_ładunku]]&gt;=100,100,0)</f>
        <v>0</v>
      </c>
      <c r="I1852">
        <f>martianeum4[[#This Row],[stan_po_wydobyciu_z_ładunku]]-martianeum4[[#This Row],[ile_zabiera_na_orbite]]</f>
        <v>13.328699999999944</v>
      </c>
    </row>
    <row r="1853" spans="1:9" x14ac:dyDescent="0.25">
      <c r="A1853" s="1">
        <v>50492</v>
      </c>
      <c r="B1853">
        <f t="shared" si="28"/>
        <v>13.328699999999944</v>
      </c>
      <c r="C1853" t="s">
        <v>19</v>
      </c>
      <c r="D1853">
        <v>11.7</v>
      </c>
      <c r="E1853">
        <v>4.9000000000000004</v>
      </c>
      <c r="F1853">
        <f>IF(martianeum4[[#This Row],[zawartosc '[%']]]&gt;=1,martianeum4[[#This Row],[masa '[kg']]]*martianeum4[[#This Row],[zawartosc '[%']]]*0.01,0)</f>
        <v>0.57330000000000003</v>
      </c>
      <c r="G1853">
        <f>martianeum4[[#This Row],[stan_magazynu '[kg']]]+martianeum4[[#This Row],[ile_kg_materiału_z_ładunku]]</f>
        <v>13.901999999999944</v>
      </c>
      <c r="H1853">
        <f>IF(martianeum4[[#This Row],[stan_po_wydobyciu_z_ładunku]]&gt;=100,100,0)</f>
        <v>0</v>
      </c>
      <c r="I1853">
        <f>martianeum4[[#This Row],[stan_po_wydobyciu_z_ładunku]]-martianeum4[[#This Row],[ile_zabiera_na_orbite]]</f>
        <v>13.901999999999944</v>
      </c>
    </row>
    <row r="1854" spans="1:9" x14ac:dyDescent="0.25">
      <c r="A1854" s="1">
        <v>50493</v>
      </c>
      <c r="B1854">
        <f t="shared" si="28"/>
        <v>13.901999999999944</v>
      </c>
      <c r="C1854" t="s">
        <v>26</v>
      </c>
      <c r="D1854">
        <v>26.5</v>
      </c>
      <c r="E1854">
        <v>4.5</v>
      </c>
      <c r="F1854">
        <f>IF(martianeum4[[#This Row],[zawartosc '[%']]]&gt;=1,martianeum4[[#This Row],[masa '[kg']]]*martianeum4[[#This Row],[zawartosc '[%']]]*0.01,0)</f>
        <v>1.1925000000000001</v>
      </c>
      <c r="G1854">
        <f>martianeum4[[#This Row],[stan_magazynu '[kg']]]+martianeum4[[#This Row],[ile_kg_materiału_z_ładunku]]</f>
        <v>15.094499999999945</v>
      </c>
      <c r="H1854">
        <f>IF(martianeum4[[#This Row],[stan_po_wydobyciu_z_ładunku]]&gt;=100,100,0)</f>
        <v>0</v>
      </c>
      <c r="I1854">
        <f>martianeum4[[#This Row],[stan_po_wydobyciu_z_ładunku]]-martianeum4[[#This Row],[ile_zabiera_na_orbite]]</f>
        <v>15.094499999999945</v>
      </c>
    </row>
    <row r="1855" spans="1:9" x14ac:dyDescent="0.25">
      <c r="A1855" s="1">
        <v>50494</v>
      </c>
      <c r="B1855">
        <f t="shared" si="28"/>
        <v>15.094499999999945</v>
      </c>
      <c r="C1855" t="s">
        <v>27</v>
      </c>
      <c r="D1855">
        <v>18.7</v>
      </c>
      <c r="E1855">
        <v>2.2999999999999998</v>
      </c>
      <c r="F1855">
        <f>IF(martianeum4[[#This Row],[zawartosc '[%']]]&gt;=1,martianeum4[[#This Row],[masa '[kg']]]*martianeum4[[#This Row],[zawartosc '[%']]]*0.01,0)</f>
        <v>0.43009999999999998</v>
      </c>
      <c r="G1855">
        <f>martianeum4[[#This Row],[stan_magazynu '[kg']]]+martianeum4[[#This Row],[ile_kg_materiału_z_ładunku]]</f>
        <v>15.524599999999944</v>
      </c>
      <c r="H1855">
        <f>IF(martianeum4[[#This Row],[stan_po_wydobyciu_z_ładunku]]&gt;=100,100,0)</f>
        <v>0</v>
      </c>
      <c r="I1855">
        <f>martianeum4[[#This Row],[stan_po_wydobyciu_z_ładunku]]-martianeum4[[#This Row],[ile_zabiera_na_orbite]]</f>
        <v>15.524599999999944</v>
      </c>
    </row>
    <row r="1856" spans="1:9" x14ac:dyDescent="0.25">
      <c r="A1856" s="1">
        <v>50495</v>
      </c>
      <c r="B1856">
        <f t="shared" si="28"/>
        <v>15.524599999999944</v>
      </c>
      <c r="C1856" t="s">
        <v>22</v>
      </c>
      <c r="D1856">
        <v>11.7</v>
      </c>
      <c r="E1856">
        <v>6</v>
      </c>
      <c r="F1856">
        <f>IF(martianeum4[[#This Row],[zawartosc '[%']]]&gt;=1,martianeum4[[#This Row],[masa '[kg']]]*martianeum4[[#This Row],[zawartosc '[%']]]*0.01,0)</f>
        <v>0.70199999999999985</v>
      </c>
      <c r="G1856">
        <f>martianeum4[[#This Row],[stan_magazynu '[kg']]]+martianeum4[[#This Row],[ile_kg_materiału_z_ładunku]]</f>
        <v>16.226599999999944</v>
      </c>
      <c r="H1856">
        <f>IF(martianeum4[[#This Row],[stan_po_wydobyciu_z_ładunku]]&gt;=100,100,0)</f>
        <v>0</v>
      </c>
      <c r="I1856">
        <f>martianeum4[[#This Row],[stan_po_wydobyciu_z_ładunku]]-martianeum4[[#This Row],[ile_zabiera_na_orbite]]</f>
        <v>16.226599999999944</v>
      </c>
    </row>
    <row r="1857" spans="1:9" x14ac:dyDescent="0.25">
      <c r="A1857" s="1">
        <v>50496</v>
      </c>
      <c r="B1857">
        <f t="shared" si="28"/>
        <v>16.226599999999944</v>
      </c>
      <c r="C1857" t="s">
        <v>19</v>
      </c>
      <c r="D1857">
        <v>27.5</v>
      </c>
      <c r="E1857">
        <v>22.6</v>
      </c>
      <c r="F1857">
        <f>IF(martianeum4[[#This Row],[zawartosc '[%']]]&gt;=1,martianeum4[[#This Row],[masa '[kg']]]*martianeum4[[#This Row],[zawartosc '[%']]]*0.01,0)</f>
        <v>6.2149999999999999</v>
      </c>
      <c r="G1857">
        <f>martianeum4[[#This Row],[stan_magazynu '[kg']]]+martianeum4[[#This Row],[ile_kg_materiału_z_ładunku]]</f>
        <v>22.441599999999944</v>
      </c>
      <c r="H1857">
        <f>IF(martianeum4[[#This Row],[stan_po_wydobyciu_z_ładunku]]&gt;=100,100,0)</f>
        <v>0</v>
      </c>
      <c r="I1857">
        <f>martianeum4[[#This Row],[stan_po_wydobyciu_z_ładunku]]-martianeum4[[#This Row],[ile_zabiera_na_orbite]]</f>
        <v>22.441599999999944</v>
      </c>
    </row>
    <row r="1858" spans="1:9" x14ac:dyDescent="0.25">
      <c r="A1858" s="1">
        <v>50497</v>
      </c>
      <c r="B1858">
        <f t="shared" si="28"/>
        <v>22.441599999999944</v>
      </c>
      <c r="C1858" t="s">
        <v>27</v>
      </c>
      <c r="D1858">
        <v>27.4</v>
      </c>
      <c r="E1858">
        <v>0</v>
      </c>
      <c r="F1858">
        <f>IF(martianeum4[[#This Row],[zawartosc '[%']]]&gt;=1,martianeum4[[#This Row],[masa '[kg']]]*martianeum4[[#This Row],[zawartosc '[%']]]*0.01,0)</f>
        <v>0</v>
      </c>
      <c r="G1858">
        <f>martianeum4[[#This Row],[stan_magazynu '[kg']]]+martianeum4[[#This Row],[ile_kg_materiału_z_ładunku]]</f>
        <v>22.441599999999944</v>
      </c>
      <c r="H1858">
        <f>IF(martianeum4[[#This Row],[stan_po_wydobyciu_z_ładunku]]&gt;=100,100,0)</f>
        <v>0</v>
      </c>
      <c r="I1858">
        <f>martianeum4[[#This Row],[stan_po_wydobyciu_z_ładunku]]-martianeum4[[#This Row],[ile_zabiera_na_orbite]]</f>
        <v>22.441599999999944</v>
      </c>
    </row>
    <row r="1859" spans="1:9" x14ac:dyDescent="0.25">
      <c r="A1859" s="1">
        <v>50498</v>
      </c>
      <c r="B1859">
        <f t="shared" si="28"/>
        <v>22.441599999999944</v>
      </c>
      <c r="C1859" t="s">
        <v>11</v>
      </c>
      <c r="D1859">
        <v>14.8</v>
      </c>
      <c r="E1859">
        <v>0</v>
      </c>
      <c r="F1859">
        <f>IF(martianeum4[[#This Row],[zawartosc '[%']]]&gt;=1,martianeum4[[#This Row],[masa '[kg']]]*martianeum4[[#This Row],[zawartosc '[%']]]*0.01,0)</f>
        <v>0</v>
      </c>
      <c r="G1859">
        <f>martianeum4[[#This Row],[stan_magazynu '[kg']]]+martianeum4[[#This Row],[ile_kg_materiału_z_ładunku]]</f>
        <v>22.441599999999944</v>
      </c>
      <c r="H1859">
        <f>IF(martianeum4[[#This Row],[stan_po_wydobyciu_z_ładunku]]&gt;=100,100,0)</f>
        <v>0</v>
      </c>
      <c r="I1859">
        <f>martianeum4[[#This Row],[stan_po_wydobyciu_z_ładunku]]-martianeum4[[#This Row],[ile_zabiera_na_orbite]]</f>
        <v>22.441599999999944</v>
      </c>
    </row>
    <row r="1860" spans="1:9" x14ac:dyDescent="0.25">
      <c r="A1860" s="1">
        <v>50499</v>
      </c>
      <c r="B1860">
        <f t="shared" ref="B1860:B1923" si="29">I1859</f>
        <v>22.441599999999944</v>
      </c>
      <c r="C1860" t="s">
        <v>17</v>
      </c>
      <c r="D1860">
        <v>26.2</v>
      </c>
      <c r="E1860">
        <v>0</v>
      </c>
      <c r="F1860">
        <f>IF(martianeum4[[#This Row],[zawartosc '[%']]]&gt;=1,martianeum4[[#This Row],[masa '[kg']]]*martianeum4[[#This Row],[zawartosc '[%']]]*0.01,0)</f>
        <v>0</v>
      </c>
      <c r="G1860">
        <f>martianeum4[[#This Row],[stan_magazynu '[kg']]]+martianeum4[[#This Row],[ile_kg_materiału_z_ładunku]]</f>
        <v>22.441599999999944</v>
      </c>
      <c r="H1860">
        <f>IF(martianeum4[[#This Row],[stan_po_wydobyciu_z_ładunku]]&gt;=100,100,0)</f>
        <v>0</v>
      </c>
      <c r="I1860">
        <f>martianeum4[[#This Row],[stan_po_wydobyciu_z_ładunku]]-martianeum4[[#This Row],[ile_zabiera_na_orbite]]</f>
        <v>22.441599999999944</v>
      </c>
    </row>
    <row r="1861" spans="1:9" x14ac:dyDescent="0.25">
      <c r="A1861" s="1">
        <v>50500</v>
      </c>
      <c r="B1861">
        <f t="shared" si="29"/>
        <v>22.441599999999944</v>
      </c>
      <c r="C1861" t="s">
        <v>15</v>
      </c>
      <c r="D1861">
        <v>12.9</v>
      </c>
      <c r="E1861">
        <v>17.899999999999999</v>
      </c>
      <c r="F1861">
        <f>IF(martianeum4[[#This Row],[zawartosc '[%']]]&gt;=1,martianeum4[[#This Row],[masa '[kg']]]*martianeum4[[#This Row],[zawartosc '[%']]]*0.01,0)</f>
        <v>2.3090999999999999</v>
      </c>
      <c r="G1861">
        <f>martianeum4[[#This Row],[stan_magazynu '[kg']]]+martianeum4[[#This Row],[ile_kg_materiału_z_ładunku]]</f>
        <v>24.750699999999945</v>
      </c>
      <c r="H1861">
        <f>IF(martianeum4[[#This Row],[stan_po_wydobyciu_z_ładunku]]&gt;=100,100,0)</f>
        <v>0</v>
      </c>
      <c r="I1861">
        <f>martianeum4[[#This Row],[stan_po_wydobyciu_z_ładunku]]-martianeum4[[#This Row],[ile_zabiera_na_orbite]]</f>
        <v>24.750699999999945</v>
      </c>
    </row>
    <row r="1862" spans="1:9" x14ac:dyDescent="0.25">
      <c r="A1862" s="1">
        <v>50501</v>
      </c>
      <c r="B1862">
        <f t="shared" si="29"/>
        <v>24.750699999999945</v>
      </c>
      <c r="C1862" t="s">
        <v>25</v>
      </c>
      <c r="D1862">
        <v>12.5</v>
      </c>
      <c r="E1862">
        <v>0</v>
      </c>
      <c r="F1862">
        <f>IF(martianeum4[[#This Row],[zawartosc '[%']]]&gt;=1,martianeum4[[#This Row],[masa '[kg']]]*martianeum4[[#This Row],[zawartosc '[%']]]*0.01,0)</f>
        <v>0</v>
      </c>
      <c r="G1862">
        <f>martianeum4[[#This Row],[stan_magazynu '[kg']]]+martianeum4[[#This Row],[ile_kg_materiału_z_ładunku]]</f>
        <v>24.750699999999945</v>
      </c>
      <c r="H1862">
        <f>IF(martianeum4[[#This Row],[stan_po_wydobyciu_z_ładunku]]&gt;=100,100,0)</f>
        <v>0</v>
      </c>
      <c r="I1862">
        <f>martianeum4[[#This Row],[stan_po_wydobyciu_z_ładunku]]-martianeum4[[#This Row],[ile_zabiera_na_orbite]]</f>
        <v>24.750699999999945</v>
      </c>
    </row>
    <row r="1863" spans="1:9" x14ac:dyDescent="0.25">
      <c r="A1863" s="1">
        <v>50502</v>
      </c>
      <c r="B1863">
        <f t="shared" si="29"/>
        <v>24.750699999999945</v>
      </c>
      <c r="C1863" t="s">
        <v>24</v>
      </c>
      <c r="D1863">
        <v>12.3</v>
      </c>
      <c r="E1863">
        <v>0</v>
      </c>
      <c r="F1863">
        <f>IF(martianeum4[[#This Row],[zawartosc '[%']]]&gt;=1,martianeum4[[#This Row],[masa '[kg']]]*martianeum4[[#This Row],[zawartosc '[%']]]*0.01,0)</f>
        <v>0</v>
      </c>
      <c r="G1863">
        <f>martianeum4[[#This Row],[stan_magazynu '[kg']]]+martianeum4[[#This Row],[ile_kg_materiału_z_ładunku]]</f>
        <v>24.750699999999945</v>
      </c>
      <c r="H1863">
        <f>IF(martianeum4[[#This Row],[stan_po_wydobyciu_z_ładunku]]&gt;=100,100,0)</f>
        <v>0</v>
      </c>
      <c r="I1863">
        <f>martianeum4[[#This Row],[stan_po_wydobyciu_z_ładunku]]-martianeum4[[#This Row],[ile_zabiera_na_orbite]]</f>
        <v>24.750699999999945</v>
      </c>
    </row>
    <row r="1864" spans="1:9" x14ac:dyDescent="0.25">
      <c r="A1864" s="1">
        <v>50503</v>
      </c>
      <c r="B1864">
        <f t="shared" si="29"/>
        <v>24.750699999999945</v>
      </c>
      <c r="C1864" t="s">
        <v>5</v>
      </c>
      <c r="D1864">
        <v>19.399999999999999</v>
      </c>
      <c r="E1864">
        <v>0</v>
      </c>
      <c r="F1864">
        <f>IF(martianeum4[[#This Row],[zawartosc '[%']]]&gt;=1,martianeum4[[#This Row],[masa '[kg']]]*martianeum4[[#This Row],[zawartosc '[%']]]*0.01,0)</f>
        <v>0</v>
      </c>
      <c r="G1864">
        <f>martianeum4[[#This Row],[stan_magazynu '[kg']]]+martianeum4[[#This Row],[ile_kg_materiału_z_ładunku]]</f>
        <v>24.750699999999945</v>
      </c>
      <c r="H1864">
        <f>IF(martianeum4[[#This Row],[stan_po_wydobyciu_z_ładunku]]&gt;=100,100,0)</f>
        <v>0</v>
      </c>
      <c r="I1864">
        <f>martianeum4[[#This Row],[stan_po_wydobyciu_z_ładunku]]-martianeum4[[#This Row],[ile_zabiera_na_orbite]]</f>
        <v>24.750699999999945</v>
      </c>
    </row>
    <row r="1865" spans="1:9" x14ac:dyDescent="0.25">
      <c r="A1865" s="1">
        <v>50504</v>
      </c>
      <c r="B1865">
        <f t="shared" si="29"/>
        <v>24.750699999999945</v>
      </c>
      <c r="C1865" t="s">
        <v>15</v>
      </c>
      <c r="D1865">
        <v>20.9</v>
      </c>
      <c r="E1865">
        <v>0</v>
      </c>
      <c r="F1865">
        <f>IF(martianeum4[[#This Row],[zawartosc '[%']]]&gt;=1,martianeum4[[#This Row],[masa '[kg']]]*martianeum4[[#This Row],[zawartosc '[%']]]*0.01,0)</f>
        <v>0</v>
      </c>
      <c r="G1865">
        <f>martianeum4[[#This Row],[stan_magazynu '[kg']]]+martianeum4[[#This Row],[ile_kg_materiału_z_ładunku]]</f>
        <v>24.750699999999945</v>
      </c>
      <c r="H1865">
        <f>IF(martianeum4[[#This Row],[stan_po_wydobyciu_z_ładunku]]&gt;=100,100,0)</f>
        <v>0</v>
      </c>
      <c r="I1865">
        <f>martianeum4[[#This Row],[stan_po_wydobyciu_z_ładunku]]-martianeum4[[#This Row],[ile_zabiera_na_orbite]]</f>
        <v>24.750699999999945</v>
      </c>
    </row>
    <row r="1866" spans="1:9" x14ac:dyDescent="0.25">
      <c r="A1866" s="1">
        <v>50505</v>
      </c>
      <c r="B1866">
        <f t="shared" si="29"/>
        <v>24.750699999999945</v>
      </c>
      <c r="C1866" t="s">
        <v>9</v>
      </c>
      <c r="D1866">
        <v>10.4</v>
      </c>
      <c r="E1866">
        <v>0</v>
      </c>
      <c r="F1866">
        <f>IF(martianeum4[[#This Row],[zawartosc '[%']]]&gt;=1,martianeum4[[#This Row],[masa '[kg']]]*martianeum4[[#This Row],[zawartosc '[%']]]*0.01,0)</f>
        <v>0</v>
      </c>
      <c r="G1866">
        <f>martianeum4[[#This Row],[stan_magazynu '[kg']]]+martianeum4[[#This Row],[ile_kg_materiału_z_ładunku]]</f>
        <v>24.750699999999945</v>
      </c>
      <c r="H1866">
        <f>IF(martianeum4[[#This Row],[stan_po_wydobyciu_z_ładunku]]&gt;=100,100,0)</f>
        <v>0</v>
      </c>
      <c r="I1866">
        <f>martianeum4[[#This Row],[stan_po_wydobyciu_z_ładunku]]-martianeum4[[#This Row],[ile_zabiera_na_orbite]]</f>
        <v>24.750699999999945</v>
      </c>
    </row>
    <row r="1867" spans="1:9" x14ac:dyDescent="0.25">
      <c r="A1867" s="1">
        <v>50506</v>
      </c>
      <c r="B1867">
        <f t="shared" si="29"/>
        <v>24.750699999999945</v>
      </c>
      <c r="C1867" t="s">
        <v>11</v>
      </c>
      <c r="D1867">
        <v>22.2</v>
      </c>
      <c r="E1867">
        <v>2.5</v>
      </c>
      <c r="F1867">
        <f>IF(martianeum4[[#This Row],[zawartosc '[%']]]&gt;=1,martianeum4[[#This Row],[masa '[kg']]]*martianeum4[[#This Row],[zawartosc '[%']]]*0.01,0)</f>
        <v>0.55500000000000005</v>
      </c>
      <c r="G1867">
        <f>martianeum4[[#This Row],[stan_magazynu '[kg']]]+martianeum4[[#This Row],[ile_kg_materiału_z_ładunku]]</f>
        <v>25.305699999999945</v>
      </c>
      <c r="H1867">
        <f>IF(martianeum4[[#This Row],[stan_po_wydobyciu_z_ładunku]]&gt;=100,100,0)</f>
        <v>0</v>
      </c>
      <c r="I1867">
        <f>martianeum4[[#This Row],[stan_po_wydobyciu_z_ładunku]]-martianeum4[[#This Row],[ile_zabiera_na_orbite]]</f>
        <v>25.305699999999945</v>
      </c>
    </row>
    <row r="1868" spans="1:9" x14ac:dyDescent="0.25">
      <c r="A1868" s="1">
        <v>50507</v>
      </c>
      <c r="B1868">
        <f t="shared" si="29"/>
        <v>25.305699999999945</v>
      </c>
      <c r="C1868" t="s">
        <v>10</v>
      </c>
      <c r="D1868">
        <v>16.8</v>
      </c>
      <c r="E1868">
        <v>0</v>
      </c>
      <c r="F1868">
        <f>IF(martianeum4[[#This Row],[zawartosc '[%']]]&gt;=1,martianeum4[[#This Row],[masa '[kg']]]*martianeum4[[#This Row],[zawartosc '[%']]]*0.01,0)</f>
        <v>0</v>
      </c>
      <c r="G1868">
        <f>martianeum4[[#This Row],[stan_magazynu '[kg']]]+martianeum4[[#This Row],[ile_kg_materiału_z_ładunku]]</f>
        <v>25.305699999999945</v>
      </c>
      <c r="H1868">
        <f>IF(martianeum4[[#This Row],[stan_po_wydobyciu_z_ładunku]]&gt;=100,100,0)</f>
        <v>0</v>
      </c>
      <c r="I1868">
        <f>martianeum4[[#This Row],[stan_po_wydobyciu_z_ładunku]]-martianeum4[[#This Row],[ile_zabiera_na_orbite]]</f>
        <v>25.305699999999945</v>
      </c>
    </row>
    <row r="1869" spans="1:9" x14ac:dyDescent="0.25">
      <c r="A1869" s="1">
        <v>50508</v>
      </c>
      <c r="B1869">
        <f t="shared" si="29"/>
        <v>25.305699999999945</v>
      </c>
      <c r="C1869" t="s">
        <v>19</v>
      </c>
      <c r="D1869">
        <v>21.7</v>
      </c>
      <c r="E1869">
        <v>33.299999999999997</v>
      </c>
      <c r="F1869">
        <f>IF(martianeum4[[#This Row],[zawartosc '[%']]]&gt;=1,martianeum4[[#This Row],[masa '[kg']]]*martianeum4[[#This Row],[zawartosc '[%']]]*0.01,0)</f>
        <v>7.2260999999999989</v>
      </c>
      <c r="G1869">
        <f>martianeum4[[#This Row],[stan_magazynu '[kg']]]+martianeum4[[#This Row],[ile_kg_materiału_z_ładunku]]</f>
        <v>32.531799999999947</v>
      </c>
      <c r="H1869">
        <f>IF(martianeum4[[#This Row],[stan_po_wydobyciu_z_ładunku]]&gt;=100,100,0)</f>
        <v>0</v>
      </c>
      <c r="I1869">
        <f>martianeum4[[#This Row],[stan_po_wydobyciu_z_ładunku]]-martianeum4[[#This Row],[ile_zabiera_na_orbite]]</f>
        <v>32.531799999999947</v>
      </c>
    </row>
    <row r="1870" spans="1:9" x14ac:dyDescent="0.25">
      <c r="A1870" s="1">
        <v>50509</v>
      </c>
      <c r="B1870">
        <f t="shared" si="29"/>
        <v>32.531799999999947</v>
      </c>
      <c r="C1870" t="s">
        <v>11</v>
      </c>
      <c r="D1870">
        <v>10.199999999999999</v>
      </c>
      <c r="E1870">
        <v>16.600000000000001</v>
      </c>
      <c r="F1870">
        <f>IF(martianeum4[[#This Row],[zawartosc '[%']]]&gt;=1,martianeum4[[#This Row],[masa '[kg']]]*martianeum4[[#This Row],[zawartosc '[%']]]*0.01,0)</f>
        <v>1.6932</v>
      </c>
      <c r="G1870">
        <f>martianeum4[[#This Row],[stan_magazynu '[kg']]]+martianeum4[[#This Row],[ile_kg_materiału_z_ładunku]]</f>
        <v>34.224999999999945</v>
      </c>
      <c r="H1870">
        <f>IF(martianeum4[[#This Row],[stan_po_wydobyciu_z_ładunku]]&gt;=100,100,0)</f>
        <v>0</v>
      </c>
      <c r="I1870">
        <f>martianeum4[[#This Row],[stan_po_wydobyciu_z_ładunku]]-martianeum4[[#This Row],[ile_zabiera_na_orbite]]</f>
        <v>34.224999999999945</v>
      </c>
    </row>
    <row r="1871" spans="1:9" x14ac:dyDescent="0.25">
      <c r="A1871" s="1">
        <v>50510</v>
      </c>
      <c r="B1871">
        <f t="shared" si="29"/>
        <v>34.224999999999945</v>
      </c>
      <c r="C1871" t="s">
        <v>10</v>
      </c>
      <c r="D1871">
        <v>16.5</v>
      </c>
      <c r="E1871">
        <v>0</v>
      </c>
      <c r="F1871">
        <f>IF(martianeum4[[#This Row],[zawartosc '[%']]]&gt;=1,martianeum4[[#This Row],[masa '[kg']]]*martianeum4[[#This Row],[zawartosc '[%']]]*0.01,0)</f>
        <v>0</v>
      </c>
      <c r="G1871">
        <f>martianeum4[[#This Row],[stan_magazynu '[kg']]]+martianeum4[[#This Row],[ile_kg_materiału_z_ładunku]]</f>
        <v>34.224999999999945</v>
      </c>
      <c r="H1871">
        <f>IF(martianeum4[[#This Row],[stan_po_wydobyciu_z_ładunku]]&gt;=100,100,0)</f>
        <v>0</v>
      </c>
      <c r="I1871">
        <f>martianeum4[[#This Row],[stan_po_wydobyciu_z_ładunku]]-martianeum4[[#This Row],[ile_zabiera_na_orbite]]</f>
        <v>34.224999999999945</v>
      </c>
    </row>
    <row r="1872" spans="1:9" x14ac:dyDescent="0.25">
      <c r="A1872" s="1">
        <v>50511</v>
      </c>
      <c r="B1872">
        <f t="shared" si="29"/>
        <v>34.224999999999945</v>
      </c>
      <c r="C1872" t="s">
        <v>16</v>
      </c>
      <c r="D1872">
        <v>29.1</v>
      </c>
      <c r="E1872">
        <v>0.5</v>
      </c>
      <c r="F1872">
        <f>IF(martianeum4[[#This Row],[zawartosc '[%']]]&gt;=1,martianeum4[[#This Row],[masa '[kg']]]*martianeum4[[#This Row],[zawartosc '[%']]]*0.01,0)</f>
        <v>0</v>
      </c>
      <c r="G1872">
        <f>martianeum4[[#This Row],[stan_magazynu '[kg']]]+martianeum4[[#This Row],[ile_kg_materiału_z_ładunku]]</f>
        <v>34.224999999999945</v>
      </c>
      <c r="H1872">
        <f>IF(martianeum4[[#This Row],[stan_po_wydobyciu_z_ładunku]]&gt;=100,100,0)</f>
        <v>0</v>
      </c>
      <c r="I1872">
        <f>martianeum4[[#This Row],[stan_po_wydobyciu_z_ładunku]]-martianeum4[[#This Row],[ile_zabiera_na_orbite]]</f>
        <v>34.224999999999945</v>
      </c>
    </row>
    <row r="1873" spans="1:9" x14ac:dyDescent="0.25">
      <c r="A1873" s="1">
        <v>50512</v>
      </c>
      <c r="B1873">
        <f t="shared" si="29"/>
        <v>34.224999999999945</v>
      </c>
      <c r="C1873" t="s">
        <v>11</v>
      </c>
      <c r="D1873">
        <v>17.8</v>
      </c>
      <c r="E1873">
        <v>0</v>
      </c>
      <c r="F1873">
        <f>IF(martianeum4[[#This Row],[zawartosc '[%']]]&gt;=1,martianeum4[[#This Row],[masa '[kg']]]*martianeum4[[#This Row],[zawartosc '[%']]]*0.01,0)</f>
        <v>0</v>
      </c>
      <c r="G1873">
        <f>martianeum4[[#This Row],[stan_magazynu '[kg']]]+martianeum4[[#This Row],[ile_kg_materiału_z_ładunku]]</f>
        <v>34.224999999999945</v>
      </c>
      <c r="H1873">
        <f>IF(martianeum4[[#This Row],[stan_po_wydobyciu_z_ładunku]]&gt;=100,100,0)</f>
        <v>0</v>
      </c>
      <c r="I1873">
        <f>martianeum4[[#This Row],[stan_po_wydobyciu_z_ładunku]]-martianeum4[[#This Row],[ile_zabiera_na_orbite]]</f>
        <v>34.224999999999945</v>
      </c>
    </row>
    <row r="1874" spans="1:9" x14ac:dyDescent="0.25">
      <c r="A1874" s="1">
        <v>50513</v>
      </c>
      <c r="B1874">
        <f t="shared" si="29"/>
        <v>34.224999999999945</v>
      </c>
      <c r="C1874" t="s">
        <v>10</v>
      </c>
      <c r="D1874">
        <v>10</v>
      </c>
      <c r="E1874">
        <v>0</v>
      </c>
      <c r="F1874">
        <f>IF(martianeum4[[#This Row],[zawartosc '[%']]]&gt;=1,martianeum4[[#This Row],[masa '[kg']]]*martianeum4[[#This Row],[zawartosc '[%']]]*0.01,0)</f>
        <v>0</v>
      </c>
      <c r="G1874">
        <f>martianeum4[[#This Row],[stan_magazynu '[kg']]]+martianeum4[[#This Row],[ile_kg_materiału_z_ładunku]]</f>
        <v>34.224999999999945</v>
      </c>
      <c r="H1874">
        <f>IF(martianeum4[[#This Row],[stan_po_wydobyciu_z_ładunku]]&gt;=100,100,0)</f>
        <v>0</v>
      </c>
      <c r="I1874">
        <f>martianeum4[[#This Row],[stan_po_wydobyciu_z_ładunku]]-martianeum4[[#This Row],[ile_zabiera_na_orbite]]</f>
        <v>34.224999999999945</v>
      </c>
    </row>
    <row r="1875" spans="1:9" x14ac:dyDescent="0.25">
      <c r="A1875" s="1">
        <v>50514</v>
      </c>
      <c r="B1875">
        <f t="shared" si="29"/>
        <v>34.224999999999945</v>
      </c>
      <c r="C1875" t="s">
        <v>9</v>
      </c>
      <c r="D1875">
        <v>15.5</v>
      </c>
      <c r="E1875">
        <v>8.6</v>
      </c>
      <c r="F1875">
        <f>IF(martianeum4[[#This Row],[zawartosc '[%']]]&gt;=1,martianeum4[[#This Row],[masa '[kg']]]*martianeum4[[#This Row],[zawartosc '[%']]]*0.01,0)</f>
        <v>1.333</v>
      </c>
      <c r="G1875">
        <f>martianeum4[[#This Row],[stan_magazynu '[kg']]]+martianeum4[[#This Row],[ile_kg_materiału_z_ładunku]]</f>
        <v>35.557999999999943</v>
      </c>
      <c r="H1875">
        <f>IF(martianeum4[[#This Row],[stan_po_wydobyciu_z_ładunku]]&gt;=100,100,0)</f>
        <v>0</v>
      </c>
      <c r="I1875">
        <f>martianeum4[[#This Row],[stan_po_wydobyciu_z_ładunku]]-martianeum4[[#This Row],[ile_zabiera_na_orbite]]</f>
        <v>35.557999999999943</v>
      </c>
    </row>
    <row r="1876" spans="1:9" x14ac:dyDescent="0.25">
      <c r="A1876" s="1">
        <v>50515</v>
      </c>
      <c r="B1876">
        <f t="shared" si="29"/>
        <v>35.557999999999943</v>
      </c>
      <c r="C1876" t="s">
        <v>10</v>
      </c>
      <c r="D1876">
        <v>15.3</v>
      </c>
      <c r="E1876">
        <v>21.4</v>
      </c>
      <c r="F1876">
        <f>IF(martianeum4[[#This Row],[zawartosc '[%']]]&gt;=1,martianeum4[[#This Row],[masa '[kg']]]*martianeum4[[#This Row],[zawartosc '[%']]]*0.01,0)</f>
        <v>3.2742000000000004</v>
      </c>
      <c r="G1876">
        <f>martianeum4[[#This Row],[stan_magazynu '[kg']]]+martianeum4[[#This Row],[ile_kg_materiału_z_ładunku]]</f>
        <v>38.832199999999943</v>
      </c>
      <c r="H1876">
        <f>IF(martianeum4[[#This Row],[stan_po_wydobyciu_z_ładunku]]&gt;=100,100,0)</f>
        <v>0</v>
      </c>
      <c r="I1876">
        <f>martianeum4[[#This Row],[stan_po_wydobyciu_z_ładunku]]-martianeum4[[#This Row],[ile_zabiera_na_orbite]]</f>
        <v>38.832199999999943</v>
      </c>
    </row>
    <row r="1877" spans="1:9" x14ac:dyDescent="0.25">
      <c r="A1877" s="1">
        <v>50516</v>
      </c>
      <c r="B1877">
        <f t="shared" si="29"/>
        <v>38.832199999999943</v>
      </c>
      <c r="C1877" t="s">
        <v>12</v>
      </c>
      <c r="D1877">
        <v>23.7</v>
      </c>
      <c r="E1877">
        <v>0</v>
      </c>
      <c r="F1877">
        <f>IF(martianeum4[[#This Row],[zawartosc '[%']]]&gt;=1,martianeum4[[#This Row],[masa '[kg']]]*martianeum4[[#This Row],[zawartosc '[%']]]*0.01,0)</f>
        <v>0</v>
      </c>
      <c r="G1877">
        <f>martianeum4[[#This Row],[stan_magazynu '[kg']]]+martianeum4[[#This Row],[ile_kg_materiału_z_ładunku]]</f>
        <v>38.832199999999943</v>
      </c>
      <c r="H1877">
        <f>IF(martianeum4[[#This Row],[stan_po_wydobyciu_z_ładunku]]&gt;=100,100,0)</f>
        <v>0</v>
      </c>
      <c r="I1877">
        <f>martianeum4[[#This Row],[stan_po_wydobyciu_z_ładunku]]-martianeum4[[#This Row],[ile_zabiera_na_orbite]]</f>
        <v>38.832199999999943</v>
      </c>
    </row>
    <row r="1878" spans="1:9" x14ac:dyDescent="0.25">
      <c r="A1878" s="1">
        <v>50517</v>
      </c>
      <c r="B1878">
        <f t="shared" si="29"/>
        <v>38.832199999999943</v>
      </c>
      <c r="C1878" t="s">
        <v>11</v>
      </c>
      <c r="D1878">
        <v>26.1</v>
      </c>
      <c r="E1878">
        <v>12.5</v>
      </c>
      <c r="F1878">
        <f>IF(martianeum4[[#This Row],[zawartosc '[%']]]&gt;=1,martianeum4[[#This Row],[masa '[kg']]]*martianeum4[[#This Row],[zawartosc '[%']]]*0.01,0)</f>
        <v>3.2625000000000002</v>
      </c>
      <c r="G1878">
        <f>martianeum4[[#This Row],[stan_magazynu '[kg']]]+martianeum4[[#This Row],[ile_kg_materiału_z_ładunku]]</f>
        <v>42.094699999999946</v>
      </c>
      <c r="H1878">
        <f>IF(martianeum4[[#This Row],[stan_po_wydobyciu_z_ładunku]]&gt;=100,100,0)</f>
        <v>0</v>
      </c>
      <c r="I1878">
        <f>martianeum4[[#This Row],[stan_po_wydobyciu_z_ładunku]]-martianeum4[[#This Row],[ile_zabiera_na_orbite]]</f>
        <v>42.094699999999946</v>
      </c>
    </row>
    <row r="1879" spans="1:9" x14ac:dyDescent="0.25">
      <c r="A1879" s="1">
        <v>50518</v>
      </c>
      <c r="B1879">
        <f t="shared" si="29"/>
        <v>42.094699999999946</v>
      </c>
      <c r="C1879" t="s">
        <v>11</v>
      </c>
      <c r="D1879">
        <v>13.4</v>
      </c>
      <c r="E1879">
        <v>0</v>
      </c>
      <c r="F1879">
        <f>IF(martianeum4[[#This Row],[zawartosc '[%']]]&gt;=1,martianeum4[[#This Row],[masa '[kg']]]*martianeum4[[#This Row],[zawartosc '[%']]]*0.01,0)</f>
        <v>0</v>
      </c>
      <c r="G1879">
        <f>martianeum4[[#This Row],[stan_magazynu '[kg']]]+martianeum4[[#This Row],[ile_kg_materiału_z_ładunku]]</f>
        <v>42.094699999999946</v>
      </c>
      <c r="H1879">
        <f>IF(martianeum4[[#This Row],[stan_po_wydobyciu_z_ładunku]]&gt;=100,100,0)</f>
        <v>0</v>
      </c>
      <c r="I1879">
        <f>martianeum4[[#This Row],[stan_po_wydobyciu_z_ładunku]]-martianeum4[[#This Row],[ile_zabiera_na_orbite]]</f>
        <v>42.094699999999946</v>
      </c>
    </row>
    <row r="1880" spans="1:9" x14ac:dyDescent="0.25">
      <c r="A1880" s="1">
        <v>50519</v>
      </c>
      <c r="B1880">
        <f t="shared" si="29"/>
        <v>42.094699999999946</v>
      </c>
      <c r="C1880" t="s">
        <v>5</v>
      </c>
      <c r="D1880">
        <v>17.8</v>
      </c>
      <c r="E1880">
        <v>3.7</v>
      </c>
      <c r="F1880">
        <f>IF(martianeum4[[#This Row],[zawartosc '[%']]]&gt;=1,martianeum4[[#This Row],[masa '[kg']]]*martianeum4[[#This Row],[zawartosc '[%']]]*0.01,0)</f>
        <v>0.65859999999999996</v>
      </c>
      <c r="G1880">
        <f>martianeum4[[#This Row],[stan_magazynu '[kg']]]+martianeum4[[#This Row],[ile_kg_materiału_z_ładunku]]</f>
        <v>42.753299999999946</v>
      </c>
      <c r="H1880">
        <f>IF(martianeum4[[#This Row],[stan_po_wydobyciu_z_ładunku]]&gt;=100,100,0)</f>
        <v>0</v>
      </c>
      <c r="I1880">
        <f>martianeum4[[#This Row],[stan_po_wydobyciu_z_ładunku]]-martianeum4[[#This Row],[ile_zabiera_na_orbite]]</f>
        <v>42.753299999999946</v>
      </c>
    </row>
    <row r="1881" spans="1:9" x14ac:dyDescent="0.25">
      <c r="A1881" s="1">
        <v>50520</v>
      </c>
      <c r="B1881">
        <f t="shared" si="29"/>
        <v>42.753299999999946</v>
      </c>
      <c r="C1881" t="s">
        <v>24</v>
      </c>
      <c r="D1881">
        <v>13</v>
      </c>
      <c r="E1881">
        <v>2.7</v>
      </c>
      <c r="F1881">
        <f>IF(martianeum4[[#This Row],[zawartosc '[%']]]&gt;=1,martianeum4[[#This Row],[masa '[kg']]]*martianeum4[[#This Row],[zawartosc '[%']]]*0.01,0)</f>
        <v>0.35100000000000003</v>
      </c>
      <c r="G1881">
        <f>martianeum4[[#This Row],[stan_magazynu '[kg']]]+martianeum4[[#This Row],[ile_kg_materiału_z_ładunku]]</f>
        <v>43.104299999999945</v>
      </c>
      <c r="H1881">
        <f>IF(martianeum4[[#This Row],[stan_po_wydobyciu_z_ładunku]]&gt;=100,100,0)</f>
        <v>0</v>
      </c>
      <c r="I1881">
        <f>martianeum4[[#This Row],[stan_po_wydobyciu_z_ładunku]]-martianeum4[[#This Row],[ile_zabiera_na_orbite]]</f>
        <v>43.104299999999945</v>
      </c>
    </row>
    <row r="1882" spans="1:9" x14ac:dyDescent="0.25">
      <c r="A1882" s="1">
        <v>50521</v>
      </c>
      <c r="B1882">
        <f t="shared" si="29"/>
        <v>43.104299999999945</v>
      </c>
      <c r="C1882" t="s">
        <v>7</v>
      </c>
      <c r="D1882">
        <v>28.2</v>
      </c>
      <c r="E1882">
        <v>0</v>
      </c>
      <c r="F1882">
        <f>IF(martianeum4[[#This Row],[zawartosc '[%']]]&gt;=1,martianeum4[[#This Row],[masa '[kg']]]*martianeum4[[#This Row],[zawartosc '[%']]]*0.01,0)</f>
        <v>0</v>
      </c>
      <c r="G1882">
        <f>martianeum4[[#This Row],[stan_magazynu '[kg']]]+martianeum4[[#This Row],[ile_kg_materiału_z_ładunku]]</f>
        <v>43.104299999999945</v>
      </c>
      <c r="H1882">
        <f>IF(martianeum4[[#This Row],[stan_po_wydobyciu_z_ładunku]]&gt;=100,100,0)</f>
        <v>0</v>
      </c>
      <c r="I1882">
        <f>martianeum4[[#This Row],[stan_po_wydobyciu_z_ładunku]]-martianeum4[[#This Row],[ile_zabiera_na_orbite]]</f>
        <v>43.104299999999945</v>
      </c>
    </row>
    <row r="1883" spans="1:9" x14ac:dyDescent="0.25">
      <c r="A1883" s="1">
        <v>50522</v>
      </c>
      <c r="B1883">
        <f t="shared" si="29"/>
        <v>43.104299999999945</v>
      </c>
      <c r="C1883" t="s">
        <v>10</v>
      </c>
      <c r="D1883">
        <v>23</v>
      </c>
      <c r="E1883">
        <v>0</v>
      </c>
      <c r="F1883">
        <f>IF(martianeum4[[#This Row],[zawartosc '[%']]]&gt;=1,martianeum4[[#This Row],[masa '[kg']]]*martianeum4[[#This Row],[zawartosc '[%']]]*0.01,0)</f>
        <v>0</v>
      </c>
      <c r="G1883">
        <f>martianeum4[[#This Row],[stan_magazynu '[kg']]]+martianeum4[[#This Row],[ile_kg_materiału_z_ładunku]]</f>
        <v>43.104299999999945</v>
      </c>
      <c r="H1883">
        <f>IF(martianeum4[[#This Row],[stan_po_wydobyciu_z_ładunku]]&gt;=100,100,0)</f>
        <v>0</v>
      </c>
      <c r="I1883">
        <f>martianeum4[[#This Row],[stan_po_wydobyciu_z_ładunku]]-martianeum4[[#This Row],[ile_zabiera_na_orbite]]</f>
        <v>43.104299999999945</v>
      </c>
    </row>
    <row r="1884" spans="1:9" x14ac:dyDescent="0.25">
      <c r="A1884" s="1">
        <v>50523</v>
      </c>
      <c r="B1884">
        <f t="shared" si="29"/>
        <v>43.104299999999945</v>
      </c>
      <c r="C1884" t="s">
        <v>7</v>
      </c>
      <c r="D1884">
        <v>21.5</v>
      </c>
      <c r="E1884">
        <v>0</v>
      </c>
      <c r="F1884">
        <f>IF(martianeum4[[#This Row],[zawartosc '[%']]]&gt;=1,martianeum4[[#This Row],[masa '[kg']]]*martianeum4[[#This Row],[zawartosc '[%']]]*0.01,0)</f>
        <v>0</v>
      </c>
      <c r="G1884">
        <f>martianeum4[[#This Row],[stan_magazynu '[kg']]]+martianeum4[[#This Row],[ile_kg_materiału_z_ładunku]]</f>
        <v>43.104299999999945</v>
      </c>
      <c r="H1884">
        <f>IF(martianeum4[[#This Row],[stan_po_wydobyciu_z_ładunku]]&gt;=100,100,0)</f>
        <v>0</v>
      </c>
      <c r="I1884">
        <f>martianeum4[[#This Row],[stan_po_wydobyciu_z_ładunku]]-martianeum4[[#This Row],[ile_zabiera_na_orbite]]</f>
        <v>43.104299999999945</v>
      </c>
    </row>
    <row r="1885" spans="1:9" x14ac:dyDescent="0.25">
      <c r="A1885" s="1">
        <v>50524</v>
      </c>
      <c r="B1885">
        <f t="shared" si="29"/>
        <v>43.104299999999945</v>
      </c>
      <c r="C1885" t="s">
        <v>18</v>
      </c>
      <c r="D1885">
        <v>22.3</v>
      </c>
      <c r="E1885">
        <v>0</v>
      </c>
      <c r="F1885">
        <f>IF(martianeum4[[#This Row],[zawartosc '[%']]]&gt;=1,martianeum4[[#This Row],[masa '[kg']]]*martianeum4[[#This Row],[zawartosc '[%']]]*0.01,0)</f>
        <v>0</v>
      </c>
      <c r="G1885">
        <f>martianeum4[[#This Row],[stan_magazynu '[kg']]]+martianeum4[[#This Row],[ile_kg_materiału_z_ładunku]]</f>
        <v>43.104299999999945</v>
      </c>
      <c r="H1885">
        <f>IF(martianeum4[[#This Row],[stan_po_wydobyciu_z_ładunku]]&gt;=100,100,0)</f>
        <v>0</v>
      </c>
      <c r="I1885">
        <f>martianeum4[[#This Row],[stan_po_wydobyciu_z_ładunku]]-martianeum4[[#This Row],[ile_zabiera_na_orbite]]</f>
        <v>43.104299999999945</v>
      </c>
    </row>
    <row r="1886" spans="1:9" x14ac:dyDescent="0.25">
      <c r="A1886" s="1">
        <v>50525</v>
      </c>
      <c r="B1886">
        <f t="shared" si="29"/>
        <v>43.104299999999945</v>
      </c>
      <c r="C1886" t="s">
        <v>10</v>
      </c>
      <c r="D1886">
        <v>28.2</v>
      </c>
      <c r="E1886">
        <v>0</v>
      </c>
      <c r="F1886">
        <f>IF(martianeum4[[#This Row],[zawartosc '[%']]]&gt;=1,martianeum4[[#This Row],[masa '[kg']]]*martianeum4[[#This Row],[zawartosc '[%']]]*0.01,0)</f>
        <v>0</v>
      </c>
      <c r="G1886">
        <f>martianeum4[[#This Row],[stan_magazynu '[kg']]]+martianeum4[[#This Row],[ile_kg_materiału_z_ładunku]]</f>
        <v>43.104299999999945</v>
      </c>
      <c r="H1886">
        <f>IF(martianeum4[[#This Row],[stan_po_wydobyciu_z_ładunku]]&gt;=100,100,0)</f>
        <v>0</v>
      </c>
      <c r="I1886">
        <f>martianeum4[[#This Row],[stan_po_wydobyciu_z_ładunku]]-martianeum4[[#This Row],[ile_zabiera_na_orbite]]</f>
        <v>43.104299999999945</v>
      </c>
    </row>
    <row r="1887" spans="1:9" x14ac:dyDescent="0.25">
      <c r="A1887" s="1">
        <v>50526</v>
      </c>
      <c r="B1887">
        <f t="shared" si="29"/>
        <v>43.104299999999945</v>
      </c>
      <c r="C1887" t="s">
        <v>24</v>
      </c>
      <c r="D1887">
        <v>11.9</v>
      </c>
      <c r="E1887">
        <v>3.4</v>
      </c>
      <c r="F1887">
        <f>IF(martianeum4[[#This Row],[zawartosc '[%']]]&gt;=1,martianeum4[[#This Row],[masa '[kg']]]*martianeum4[[#This Row],[zawartosc '[%']]]*0.01,0)</f>
        <v>0.40460000000000002</v>
      </c>
      <c r="G1887">
        <f>martianeum4[[#This Row],[stan_magazynu '[kg']]]+martianeum4[[#This Row],[ile_kg_materiału_z_ładunku]]</f>
        <v>43.508899999999947</v>
      </c>
      <c r="H1887">
        <f>IF(martianeum4[[#This Row],[stan_po_wydobyciu_z_ładunku]]&gt;=100,100,0)</f>
        <v>0</v>
      </c>
      <c r="I1887">
        <f>martianeum4[[#This Row],[stan_po_wydobyciu_z_ładunku]]-martianeum4[[#This Row],[ile_zabiera_na_orbite]]</f>
        <v>43.508899999999947</v>
      </c>
    </row>
    <row r="1888" spans="1:9" x14ac:dyDescent="0.25">
      <c r="A1888" s="1">
        <v>50527</v>
      </c>
      <c r="B1888">
        <f t="shared" si="29"/>
        <v>43.508899999999947</v>
      </c>
      <c r="C1888" t="s">
        <v>18</v>
      </c>
      <c r="D1888">
        <v>20.9</v>
      </c>
      <c r="E1888">
        <v>7.5</v>
      </c>
      <c r="F1888">
        <f>IF(martianeum4[[#This Row],[zawartosc '[%']]]&gt;=1,martianeum4[[#This Row],[masa '[kg']]]*martianeum4[[#This Row],[zawartosc '[%']]]*0.01,0)</f>
        <v>1.5675000000000001</v>
      </c>
      <c r="G1888">
        <f>martianeum4[[#This Row],[stan_magazynu '[kg']]]+martianeum4[[#This Row],[ile_kg_materiału_z_ładunku]]</f>
        <v>45.07639999999995</v>
      </c>
      <c r="H1888">
        <f>IF(martianeum4[[#This Row],[stan_po_wydobyciu_z_ładunku]]&gt;=100,100,0)</f>
        <v>0</v>
      </c>
      <c r="I1888">
        <f>martianeum4[[#This Row],[stan_po_wydobyciu_z_ładunku]]-martianeum4[[#This Row],[ile_zabiera_na_orbite]]</f>
        <v>45.07639999999995</v>
      </c>
    </row>
    <row r="1889" spans="1:9" x14ac:dyDescent="0.25">
      <c r="A1889" s="1">
        <v>50528</v>
      </c>
      <c r="B1889">
        <f t="shared" si="29"/>
        <v>45.07639999999995</v>
      </c>
      <c r="C1889" t="s">
        <v>32</v>
      </c>
      <c r="D1889">
        <v>18.399999999999999</v>
      </c>
      <c r="E1889">
        <v>0.2</v>
      </c>
      <c r="F1889">
        <f>IF(martianeum4[[#This Row],[zawartosc '[%']]]&gt;=1,martianeum4[[#This Row],[masa '[kg']]]*martianeum4[[#This Row],[zawartosc '[%']]]*0.01,0)</f>
        <v>0</v>
      </c>
      <c r="G1889">
        <f>martianeum4[[#This Row],[stan_magazynu '[kg']]]+martianeum4[[#This Row],[ile_kg_materiału_z_ładunku]]</f>
        <v>45.07639999999995</v>
      </c>
      <c r="H1889">
        <f>IF(martianeum4[[#This Row],[stan_po_wydobyciu_z_ładunku]]&gt;=100,100,0)</f>
        <v>0</v>
      </c>
      <c r="I1889">
        <f>martianeum4[[#This Row],[stan_po_wydobyciu_z_ładunku]]-martianeum4[[#This Row],[ile_zabiera_na_orbite]]</f>
        <v>45.07639999999995</v>
      </c>
    </row>
    <row r="1890" spans="1:9" x14ac:dyDescent="0.25">
      <c r="A1890" s="1">
        <v>50529</v>
      </c>
      <c r="B1890">
        <f t="shared" si="29"/>
        <v>45.07639999999995</v>
      </c>
      <c r="C1890" t="s">
        <v>10</v>
      </c>
      <c r="D1890">
        <v>27.8</v>
      </c>
      <c r="E1890">
        <v>35.9</v>
      </c>
      <c r="F1890">
        <f>IF(martianeum4[[#This Row],[zawartosc '[%']]]&gt;=1,martianeum4[[#This Row],[masa '[kg']]]*martianeum4[[#This Row],[zawartosc '[%']]]*0.01,0)</f>
        <v>9.9802</v>
      </c>
      <c r="G1890">
        <f>martianeum4[[#This Row],[stan_magazynu '[kg']]]+martianeum4[[#This Row],[ile_kg_materiału_z_ładunku]]</f>
        <v>55.056599999999946</v>
      </c>
      <c r="H1890">
        <f>IF(martianeum4[[#This Row],[stan_po_wydobyciu_z_ładunku]]&gt;=100,100,0)</f>
        <v>0</v>
      </c>
      <c r="I1890">
        <f>martianeum4[[#This Row],[stan_po_wydobyciu_z_ładunku]]-martianeum4[[#This Row],[ile_zabiera_na_orbite]]</f>
        <v>55.056599999999946</v>
      </c>
    </row>
    <row r="1891" spans="1:9" x14ac:dyDescent="0.25">
      <c r="A1891" s="1">
        <v>50530</v>
      </c>
      <c r="B1891">
        <f t="shared" si="29"/>
        <v>55.056599999999946</v>
      </c>
      <c r="C1891" t="s">
        <v>19</v>
      </c>
      <c r="D1891">
        <v>20.7</v>
      </c>
      <c r="E1891">
        <v>14.7</v>
      </c>
      <c r="F1891">
        <f>IF(martianeum4[[#This Row],[zawartosc '[%']]]&gt;=1,martianeum4[[#This Row],[masa '[kg']]]*martianeum4[[#This Row],[zawartosc '[%']]]*0.01,0)</f>
        <v>3.0428999999999995</v>
      </c>
      <c r="G1891">
        <f>martianeum4[[#This Row],[stan_magazynu '[kg']]]+martianeum4[[#This Row],[ile_kg_materiału_z_ładunku]]</f>
        <v>58.099499999999949</v>
      </c>
      <c r="H1891">
        <f>IF(martianeum4[[#This Row],[stan_po_wydobyciu_z_ładunku]]&gt;=100,100,0)</f>
        <v>0</v>
      </c>
      <c r="I1891">
        <f>martianeum4[[#This Row],[stan_po_wydobyciu_z_ładunku]]-martianeum4[[#This Row],[ile_zabiera_na_orbite]]</f>
        <v>58.099499999999949</v>
      </c>
    </row>
    <row r="1892" spans="1:9" x14ac:dyDescent="0.25">
      <c r="A1892" s="1">
        <v>50531</v>
      </c>
      <c r="B1892">
        <f t="shared" si="29"/>
        <v>58.099499999999949</v>
      </c>
      <c r="C1892" t="s">
        <v>5</v>
      </c>
      <c r="D1892">
        <v>13</v>
      </c>
      <c r="E1892">
        <v>0</v>
      </c>
      <c r="F1892">
        <f>IF(martianeum4[[#This Row],[zawartosc '[%']]]&gt;=1,martianeum4[[#This Row],[masa '[kg']]]*martianeum4[[#This Row],[zawartosc '[%']]]*0.01,0)</f>
        <v>0</v>
      </c>
      <c r="G1892">
        <f>martianeum4[[#This Row],[stan_magazynu '[kg']]]+martianeum4[[#This Row],[ile_kg_materiału_z_ładunku]]</f>
        <v>58.099499999999949</v>
      </c>
      <c r="H1892">
        <f>IF(martianeum4[[#This Row],[stan_po_wydobyciu_z_ładunku]]&gt;=100,100,0)</f>
        <v>0</v>
      </c>
      <c r="I1892">
        <f>martianeum4[[#This Row],[stan_po_wydobyciu_z_ładunku]]-martianeum4[[#This Row],[ile_zabiera_na_orbite]]</f>
        <v>58.099499999999949</v>
      </c>
    </row>
    <row r="1893" spans="1:9" x14ac:dyDescent="0.25">
      <c r="A1893" s="1">
        <v>50532</v>
      </c>
      <c r="B1893">
        <f t="shared" si="29"/>
        <v>58.099499999999949</v>
      </c>
      <c r="C1893" t="s">
        <v>19</v>
      </c>
      <c r="D1893">
        <v>29.4</v>
      </c>
      <c r="E1893">
        <v>0</v>
      </c>
      <c r="F1893">
        <f>IF(martianeum4[[#This Row],[zawartosc '[%']]]&gt;=1,martianeum4[[#This Row],[masa '[kg']]]*martianeum4[[#This Row],[zawartosc '[%']]]*0.01,0)</f>
        <v>0</v>
      </c>
      <c r="G1893">
        <f>martianeum4[[#This Row],[stan_magazynu '[kg']]]+martianeum4[[#This Row],[ile_kg_materiału_z_ładunku]]</f>
        <v>58.099499999999949</v>
      </c>
      <c r="H1893">
        <f>IF(martianeum4[[#This Row],[stan_po_wydobyciu_z_ładunku]]&gt;=100,100,0)</f>
        <v>0</v>
      </c>
      <c r="I1893">
        <f>martianeum4[[#This Row],[stan_po_wydobyciu_z_ładunku]]-martianeum4[[#This Row],[ile_zabiera_na_orbite]]</f>
        <v>58.099499999999949</v>
      </c>
    </row>
    <row r="1894" spans="1:9" x14ac:dyDescent="0.25">
      <c r="A1894" s="1">
        <v>50533</v>
      </c>
      <c r="B1894">
        <f t="shared" si="29"/>
        <v>58.099499999999949</v>
      </c>
      <c r="C1894" t="s">
        <v>6</v>
      </c>
      <c r="D1894">
        <v>19.8</v>
      </c>
      <c r="E1894">
        <v>13.9</v>
      </c>
      <c r="F1894">
        <f>IF(martianeum4[[#This Row],[zawartosc '[%']]]&gt;=1,martianeum4[[#This Row],[masa '[kg']]]*martianeum4[[#This Row],[zawartosc '[%']]]*0.01,0)</f>
        <v>2.7522000000000002</v>
      </c>
      <c r="G1894">
        <f>martianeum4[[#This Row],[stan_magazynu '[kg']]]+martianeum4[[#This Row],[ile_kg_materiału_z_ładunku]]</f>
        <v>60.851699999999951</v>
      </c>
      <c r="H1894">
        <f>IF(martianeum4[[#This Row],[stan_po_wydobyciu_z_ładunku]]&gt;=100,100,0)</f>
        <v>0</v>
      </c>
      <c r="I1894">
        <f>martianeum4[[#This Row],[stan_po_wydobyciu_z_ładunku]]-martianeum4[[#This Row],[ile_zabiera_na_orbite]]</f>
        <v>60.851699999999951</v>
      </c>
    </row>
    <row r="1895" spans="1:9" x14ac:dyDescent="0.25">
      <c r="A1895" s="1">
        <v>50534</v>
      </c>
      <c r="B1895">
        <f t="shared" si="29"/>
        <v>60.851699999999951</v>
      </c>
      <c r="C1895" t="s">
        <v>11</v>
      </c>
      <c r="D1895">
        <v>10.9</v>
      </c>
      <c r="E1895">
        <v>17</v>
      </c>
      <c r="F1895">
        <f>IF(martianeum4[[#This Row],[zawartosc '[%']]]&gt;=1,martianeum4[[#This Row],[masa '[kg']]]*martianeum4[[#This Row],[zawartosc '[%']]]*0.01,0)</f>
        <v>1.8530000000000002</v>
      </c>
      <c r="G1895">
        <f>martianeum4[[#This Row],[stan_magazynu '[kg']]]+martianeum4[[#This Row],[ile_kg_materiału_z_ładunku]]</f>
        <v>62.704699999999953</v>
      </c>
      <c r="H1895">
        <f>IF(martianeum4[[#This Row],[stan_po_wydobyciu_z_ładunku]]&gt;=100,100,0)</f>
        <v>0</v>
      </c>
      <c r="I1895">
        <f>martianeum4[[#This Row],[stan_po_wydobyciu_z_ładunku]]-martianeum4[[#This Row],[ile_zabiera_na_orbite]]</f>
        <v>62.704699999999953</v>
      </c>
    </row>
    <row r="1896" spans="1:9" x14ac:dyDescent="0.25">
      <c r="A1896" s="1">
        <v>50535</v>
      </c>
      <c r="B1896">
        <f t="shared" si="29"/>
        <v>62.704699999999953</v>
      </c>
      <c r="C1896" t="s">
        <v>10</v>
      </c>
      <c r="D1896">
        <v>27.3</v>
      </c>
      <c r="E1896">
        <v>15.8</v>
      </c>
      <c r="F1896">
        <f>IF(martianeum4[[#This Row],[zawartosc '[%']]]&gt;=1,martianeum4[[#This Row],[masa '[kg']]]*martianeum4[[#This Row],[zawartosc '[%']]]*0.01,0)</f>
        <v>4.3134000000000006</v>
      </c>
      <c r="G1896">
        <f>martianeum4[[#This Row],[stan_magazynu '[kg']]]+martianeum4[[#This Row],[ile_kg_materiału_z_ładunku]]</f>
        <v>67.018099999999947</v>
      </c>
      <c r="H1896">
        <f>IF(martianeum4[[#This Row],[stan_po_wydobyciu_z_ładunku]]&gt;=100,100,0)</f>
        <v>0</v>
      </c>
      <c r="I1896">
        <f>martianeum4[[#This Row],[stan_po_wydobyciu_z_ładunku]]-martianeum4[[#This Row],[ile_zabiera_na_orbite]]</f>
        <v>67.018099999999947</v>
      </c>
    </row>
    <row r="1897" spans="1:9" x14ac:dyDescent="0.25">
      <c r="A1897" s="1">
        <v>50536</v>
      </c>
      <c r="B1897">
        <f t="shared" si="29"/>
        <v>67.018099999999947</v>
      </c>
      <c r="C1897" t="s">
        <v>19</v>
      </c>
      <c r="D1897">
        <v>16.399999999999999</v>
      </c>
      <c r="E1897">
        <v>0</v>
      </c>
      <c r="F1897">
        <f>IF(martianeum4[[#This Row],[zawartosc '[%']]]&gt;=1,martianeum4[[#This Row],[masa '[kg']]]*martianeum4[[#This Row],[zawartosc '[%']]]*0.01,0)</f>
        <v>0</v>
      </c>
      <c r="G1897">
        <f>martianeum4[[#This Row],[stan_magazynu '[kg']]]+martianeum4[[#This Row],[ile_kg_materiału_z_ładunku]]</f>
        <v>67.018099999999947</v>
      </c>
      <c r="H1897">
        <f>IF(martianeum4[[#This Row],[stan_po_wydobyciu_z_ładunku]]&gt;=100,100,0)</f>
        <v>0</v>
      </c>
      <c r="I1897">
        <f>martianeum4[[#This Row],[stan_po_wydobyciu_z_ładunku]]-martianeum4[[#This Row],[ile_zabiera_na_orbite]]</f>
        <v>67.018099999999947</v>
      </c>
    </row>
    <row r="1898" spans="1:9" x14ac:dyDescent="0.25">
      <c r="A1898" s="1">
        <v>50537</v>
      </c>
      <c r="B1898">
        <f t="shared" si="29"/>
        <v>67.018099999999947</v>
      </c>
      <c r="C1898" t="s">
        <v>15</v>
      </c>
      <c r="D1898">
        <v>28</v>
      </c>
      <c r="E1898">
        <v>9.6999999999999993</v>
      </c>
      <c r="F1898">
        <f>IF(martianeum4[[#This Row],[zawartosc '[%']]]&gt;=1,martianeum4[[#This Row],[masa '[kg']]]*martianeum4[[#This Row],[zawartosc '[%']]]*0.01,0)</f>
        <v>2.7159999999999997</v>
      </c>
      <c r="G1898">
        <f>martianeum4[[#This Row],[stan_magazynu '[kg']]]+martianeum4[[#This Row],[ile_kg_materiału_z_ładunku]]</f>
        <v>69.734099999999941</v>
      </c>
      <c r="H1898">
        <f>IF(martianeum4[[#This Row],[stan_po_wydobyciu_z_ładunku]]&gt;=100,100,0)</f>
        <v>0</v>
      </c>
      <c r="I1898">
        <f>martianeum4[[#This Row],[stan_po_wydobyciu_z_ładunku]]-martianeum4[[#This Row],[ile_zabiera_na_orbite]]</f>
        <v>69.734099999999941</v>
      </c>
    </row>
    <row r="1899" spans="1:9" x14ac:dyDescent="0.25">
      <c r="A1899" s="1">
        <v>50538</v>
      </c>
      <c r="B1899">
        <f t="shared" si="29"/>
        <v>69.734099999999941</v>
      </c>
      <c r="C1899" t="s">
        <v>7</v>
      </c>
      <c r="D1899">
        <v>17.399999999999999</v>
      </c>
      <c r="E1899">
        <v>6.6</v>
      </c>
      <c r="F1899">
        <f>IF(martianeum4[[#This Row],[zawartosc '[%']]]&gt;=1,martianeum4[[#This Row],[masa '[kg']]]*martianeum4[[#This Row],[zawartosc '[%']]]*0.01,0)</f>
        <v>1.1483999999999999</v>
      </c>
      <c r="G1899">
        <f>martianeum4[[#This Row],[stan_magazynu '[kg']]]+martianeum4[[#This Row],[ile_kg_materiału_z_ładunku]]</f>
        <v>70.882499999999936</v>
      </c>
      <c r="H1899">
        <f>IF(martianeum4[[#This Row],[stan_po_wydobyciu_z_ładunku]]&gt;=100,100,0)</f>
        <v>0</v>
      </c>
      <c r="I1899">
        <f>martianeum4[[#This Row],[stan_po_wydobyciu_z_ładunku]]-martianeum4[[#This Row],[ile_zabiera_na_orbite]]</f>
        <v>70.882499999999936</v>
      </c>
    </row>
    <row r="1900" spans="1:9" x14ac:dyDescent="0.25">
      <c r="A1900" s="1">
        <v>50539</v>
      </c>
      <c r="B1900">
        <f t="shared" si="29"/>
        <v>70.882499999999936</v>
      </c>
      <c r="C1900" t="s">
        <v>8</v>
      </c>
      <c r="D1900">
        <v>25.7</v>
      </c>
      <c r="E1900">
        <v>0.7</v>
      </c>
      <c r="F1900">
        <f>IF(martianeum4[[#This Row],[zawartosc '[%']]]&gt;=1,martianeum4[[#This Row],[masa '[kg']]]*martianeum4[[#This Row],[zawartosc '[%']]]*0.01,0)</f>
        <v>0</v>
      </c>
      <c r="G1900">
        <f>martianeum4[[#This Row],[stan_magazynu '[kg']]]+martianeum4[[#This Row],[ile_kg_materiału_z_ładunku]]</f>
        <v>70.882499999999936</v>
      </c>
      <c r="H1900">
        <f>IF(martianeum4[[#This Row],[stan_po_wydobyciu_z_ładunku]]&gt;=100,100,0)</f>
        <v>0</v>
      </c>
      <c r="I1900">
        <f>martianeum4[[#This Row],[stan_po_wydobyciu_z_ładunku]]-martianeum4[[#This Row],[ile_zabiera_na_orbite]]</f>
        <v>70.882499999999936</v>
      </c>
    </row>
    <row r="1901" spans="1:9" x14ac:dyDescent="0.25">
      <c r="A1901" s="1">
        <v>50540</v>
      </c>
      <c r="B1901">
        <f t="shared" si="29"/>
        <v>70.882499999999936</v>
      </c>
      <c r="C1901" t="s">
        <v>19</v>
      </c>
      <c r="D1901">
        <v>20.100000000000001</v>
      </c>
      <c r="E1901">
        <v>11</v>
      </c>
      <c r="F1901">
        <f>IF(martianeum4[[#This Row],[zawartosc '[%']]]&gt;=1,martianeum4[[#This Row],[masa '[kg']]]*martianeum4[[#This Row],[zawartosc '[%']]]*0.01,0)</f>
        <v>2.2110000000000003</v>
      </c>
      <c r="G1901">
        <f>martianeum4[[#This Row],[stan_magazynu '[kg']]]+martianeum4[[#This Row],[ile_kg_materiału_z_ładunku]]</f>
        <v>73.093499999999935</v>
      </c>
      <c r="H1901">
        <f>IF(martianeum4[[#This Row],[stan_po_wydobyciu_z_ładunku]]&gt;=100,100,0)</f>
        <v>0</v>
      </c>
      <c r="I1901">
        <f>martianeum4[[#This Row],[stan_po_wydobyciu_z_ładunku]]-martianeum4[[#This Row],[ile_zabiera_na_orbite]]</f>
        <v>73.093499999999935</v>
      </c>
    </row>
    <row r="1902" spans="1:9" x14ac:dyDescent="0.25">
      <c r="A1902" s="1">
        <v>50541</v>
      </c>
      <c r="B1902">
        <f t="shared" si="29"/>
        <v>73.093499999999935</v>
      </c>
      <c r="C1902" t="s">
        <v>19</v>
      </c>
      <c r="D1902">
        <v>17.899999999999999</v>
      </c>
      <c r="E1902">
        <v>0</v>
      </c>
      <c r="F1902">
        <f>IF(martianeum4[[#This Row],[zawartosc '[%']]]&gt;=1,martianeum4[[#This Row],[masa '[kg']]]*martianeum4[[#This Row],[zawartosc '[%']]]*0.01,0)</f>
        <v>0</v>
      </c>
      <c r="G1902">
        <f>martianeum4[[#This Row],[stan_magazynu '[kg']]]+martianeum4[[#This Row],[ile_kg_materiału_z_ładunku]]</f>
        <v>73.093499999999935</v>
      </c>
      <c r="H1902">
        <f>IF(martianeum4[[#This Row],[stan_po_wydobyciu_z_ładunku]]&gt;=100,100,0)</f>
        <v>0</v>
      </c>
      <c r="I1902">
        <f>martianeum4[[#This Row],[stan_po_wydobyciu_z_ładunku]]-martianeum4[[#This Row],[ile_zabiera_na_orbite]]</f>
        <v>73.093499999999935</v>
      </c>
    </row>
    <row r="1903" spans="1:9" x14ac:dyDescent="0.25">
      <c r="A1903" s="1">
        <v>50542</v>
      </c>
      <c r="B1903">
        <f t="shared" si="29"/>
        <v>73.093499999999935</v>
      </c>
      <c r="C1903" t="s">
        <v>11</v>
      </c>
      <c r="D1903">
        <v>10.7</v>
      </c>
      <c r="E1903">
        <v>6.4</v>
      </c>
      <c r="F1903">
        <f>IF(martianeum4[[#This Row],[zawartosc '[%']]]&gt;=1,martianeum4[[#This Row],[masa '[kg']]]*martianeum4[[#This Row],[zawartosc '[%']]]*0.01,0)</f>
        <v>0.68480000000000008</v>
      </c>
      <c r="G1903">
        <f>martianeum4[[#This Row],[stan_magazynu '[kg']]]+martianeum4[[#This Row],[ile_kg_materiału_z_ładunku]]</f>
        <v>73.77829999999993</v>
      </c>
      <c r="H1903">
        <f>IF(martianeum4[[#This Row],[stan_po_wydobyciu_z_ładunku]]&gt;=100,100,0)</f>
        <v>0</v>
      </c>
      <c r="I1903">
        <f>martianeum4[[#This Row],[stan_po_wydobyciu_z_ładunku]]-martianeum4[[#This Row],[ile_zabiera_na_orbite]]</f>
        <v>73.77829999999993</v>
      </c>
    </row>
    <row r="1904" spans="1:9" x14ac:dyDescent="0.25">
      <c r="A1904" s="1">
        <v>50543</v>
      </c>
      <c r="B1904">
        <f t="shared" si="29"/>
        <v>73.77829999999993</v>
      </c>
      <c r="C1904" t="s">
        <v>9</v>
      </c>
      <c r="D1904">
        <v>20.399999999999999</v>
      </c>
      <c r="E1904">
        <v>0</v>
      </c>
      <c r="F1904">
        <f>IF(martianeum4[[#This Row],[zawartosc '[%']]]&gt;=1,martianeum4[[#This Row],[masa '[kg']]]*martianeum4[[#This Row],[zawartosc '[%']]]*0.01,0)</f>
        <v>0</v>
      </c>
      <c r="G1904">
        <f>martianeum4[[#This Row],[stan_magazynu '[kg']]]+martianeum4[[#This Row],[ile_kg_materiału_z_ładunku]]</f>
        <v>73.77829999999993</v>
      </c>
      <c r="H1904">
        <f>IF(martianeum4[[#This Row],[stan_po_wydobyciu_z_ładunku]]&gt;=100,100,0)</f>
        <v>0</v>
      </c>
      <c r="I1904">
        <f>martianeum4[[#This Row],[stan_po_wydobyciu_z_ładunku]]-martianeum4[[#This Row],[ile_zabiera_na_orbite]]</f>
        <v>73.77829999999993</v>
      </c>
    </row>
    <row r="1905" spans="1:9" x14ac:dyDescent="0.25">
      <c r="A1905" s="1">
        <v>50544</v>
      </c>
      <c r="B1905">
        <f t="shared" si="29"/>
        <v>73.77829999999993</v>
      </c>
      <c r="C1905" t="s">
        <v>12</v>
      </c>
      <c r="D1905">
        <v>25.4</v>
      </c>
      <c r="E1905">
        <v>1</v>
      </c>
      <c r="F1905">
        <f>IF(martianeum4[[#This Row],[zawartosc '[%']]]&gt;=1,martianeum4[[#This Row],[masa '[kg']]]*martianeum4[[#This Row],[zawartosc '[%']]]*0.01,0)</f>
        <v>0.254</v>
      </c>
      <c r="G1905">
        <f>martianeum4[[#This Row],[stan_magazynu '[kg']]]+martianeum4[[#This Row],[ile_kg_materiału_z_ładunku]]</f>
        <v>74.032299999999935</v>
      </c>
      <c r="H1905">
        <f>IF(martianeum4[[#This Row],[stan_po_wydobyciu_z_ładunku]]&gt;=100,100,0)</f>
        <v>0</v>
      </c>
      <c r="I1905">
        <f>martianeum4[[#This Row],[stan_po_wydobyciu_z_ładunku]]-martianeum4[[#This Row],[ile_zabiera_na_orbite]]</f>
        <v>74.032299999999935</v>
      </c>
    </row>
    <row r="1906" spans="1:9" x14ac:dyDescent="0.25">
      <c r="A1906" s="1">
        <v>50545</v>
      </c>
      <c r="B1906">
        <f t="shared" si="29"/>
        <v>74.032299999999935</v>
      </c>
      <c r="C1906" t="s">
        <v>8</v>
      </c>
      <c r="D1906">
        <v>10.9</v>
      </c>
      <c r="E1906">
        <v>0.2</v>
      </c>
      <c r="F1906">
        <f>IF(martianeum4[[#This Row],[zawartosc '[%']]]&gt;=1,martianeum4[[#This Row],[masa '[kg']]]*martianeum4[[#This Row],[zawartosc '[%']]]*0.01,0)</f>
        <v>0</v>
      </c>
      <c r="G1906">
        <f>martianeum4[[#This Row],[stan_magazynu '[kg']]]+martianeum4[[#This Row],[ile_kg_materiału_z_ładunku]]</f>
        <v>74.032299999999935</v>
      </c>
      <c r="H1906">
        <f>IF(martianeum4[[#This Row],[stan_po_wydobyciu_z_ładunku]]&gt;=100,100,0)</f>
        <v>0</v>
      </c>
      <c r="I1906">
        <f>martianeum4[[#This Row],[stan_po_wydobyciu_z_ładunku]]-martianeum4[[#This Row],[ile_zabiera_na_orbite]]</f>
        <v>74.032299999999935</v>
      </c>
    </row>
    <row r="1907" spans="1:9" x14ac:dyDescent="0.25">
      <c r="A1907" s="1">
        <v>50546</v>
      </c>
      <c r="B1907">
        <f t="shared" si="29"/>
        <v>74.032299999999935</v>
      </c>
      <c r="C1907" t="s">
        <v>27</v>
      </c>
      <c r="D1907">
        <v>18.5</v>
      </c>
      <c r="E1907">
        <v>0.5</v>
      </c>
      <c r="F1907">
        <f>IF(martianeum4[[#This Row],[zawartosc '[%']]]&gt;=1,martianeum4[[#This Row],[masa '[kg']]]*martianeum4[[#This Row],[zawartosc '[%']]]*0.01,0)</f>
        <v>0</v>
      </c>
      <c r="G1907">
        <f>martianeum4[[#This Row],[stan_magazynu '[kg']]]+martianeum4[[#This Row],[ile_kg_materiału_z_ładunku]]</f>
        <v>74.032299999999935</v>
      </c>
      <c r="H1907">
        <f>IF(martianeum4[[#This Row],[stan_po_wydobyciu_z_ładunku]]&gt;=100,100,0)</f>
        <v>0</v>
      </c>
      <c r="I1907">
        <f>martianeum4[[#This Row],[stan_po_wydobyciu_z_ładunku]]-martianeum4[[#This Row],[ile_zabiera_na_orbite]]</f>
        <v>74.032299999999935</v>
      </c>
    </row>
    <row r="1908" spans="1:9" x14ac:dyDescent="0.25">
      <c r="A1908" s="1">
        <v>50547</v>
      </c>
      <c r="B1908">
        <f t="shared" si="29"/>
        <v>74.032299999999935</v>
      </c>
      <c r="C1908" t="s">
        <v>10</v>
      </c>
      <c r="D1908">
        <v>14.8</v>
      </c>
      <c r="E1908">
        <v>50.3</v>
      </c>
      <c r="F1908">
        <f>IF(martianeum4[[#This Row],[zawartosc '[%']]]&gt;=1,martianeum4[[#This Row],[masa '[kg']]]*martianeum4[[#This Row],[zawartosc '[%']]]*0.01,0)</f>
        <v>7.4443999999999999</v>
      </c>
      <c r="G1908">
        <f>martianeum4[[#This Row],[stan_magazynu '[kg']]]+martianeum4[[#This Row],[ile_kg_materiału_z_ładunku]]</f>
        <v>81.476699999999937</v>
      </c>
      <c r="H1908">
        <f>IF(martianeum4[[#This Row],[stan_po_wydobyciu_z_ładunku]]&gt;=100,100,0)</f>
        <v>0</v>
      </c>
      <c r="I1908">
        <f>martianeum4[[#This Row],[stan_po_wydobyciu_z_ładunku]]-martianeum4[[#This Row],[ile_zabiera_na_orbite]]</f>
        <v>81.476699999999937</v>
      </c>
    </row>
    <row r="1909" spans="1:9" x14ac:dyDescent="0.25">
      <c r="A1909" s="1">
        <v>50548</v>
      </c>
      <c r="B1909">
        <f t="shared" si="29"/>
        <v>81.476699999999937</v>
      </c>
      <c r="C1909" t="s">
        <v>18</v>
      </c>
      <c r="D1909">
        <v>28.5</v>
      </c>
      <c r="E1909">
        <v>0.7</v>
      </c>
      <c r="F1909">
        <f>IF(martianeum4[[#This Row],[zawartosc '[%']]]&gt;=1,martianeum4[[#This Row],[masa '[kg']]]*martianeum4[[#This Row],[zawartosc '[%']]]*0.01,0)</f>
        <v>0</v>
      </c>
      <c r="G1909">
        <f>martianeum4[[#This Row],[stan_magazynu '[kg']]]+martianeum4[[#This Row],[ile_kg_materiału_z_ładunku]]</f>
        <v>81.476699999999937</v>
      </c>
      <c r="H1909">
        <f>IF(martianeum4[[#This Row],[stan_po_wydobyciu_z_ładunku]]&gt;=100,100,0)</f>
        <v>0</v>
      </c>
      <c r="I1909">
        <f>martianeum4[[#This Row],[stan_po_wydobyciu_z_ładunku]]-martianeum4[[#This Row],[ile_zabiera_na_orbite]]</f>
        <v>81.476699999999937</v>
      </c>
    </row>
    <row r="1910" spans="1:9" x14ac:dyDescent="0.25">
      <c r="A1910" s="1">
        <v>50549</v>
      </c>
      <c r="B1910">
        <f t="shared" si="29"/>
        <v>81.476699999999937</v>
      </c>
      <c r="C1910" t="s">
        <v>31</v>
      </c>
      <c r="D1910">
        <v>19.399999999999999</v>
      </c>
      <c r="E1910">
        <v>0</v>
      </c>
      <c r="F1910">
        <f>IF(martianeum4[[#This Row],[zawartosc '[%']]]&gt;=1,martianeum4[[#This Row],[masa '[kg']]]*martianeum4[[#This Row],[zawartosc '[%']]]*0.01,0)</f>
        <v>0</v>
      </c>
      <c r="G1910">
        <f>martianeum4[[#This Row],[stan_magazynu '[kg']]]+martianeum4[[#This Row],[ile_kg_materiału_z_ładunku]]</f>
        <v>81.476699999999937</v>
      </c>
      <c r="H1910">
        <f>IF(martianeum4[[#This Row],[stan_po_wydobyciu_z_ładunku]]&gt;=100,100,0)</f>
        <v>0</v>
      </c>
      <c r="I1910">
        <f>martianeum4[[#This Row],[stan_po_wydobyciu_z_ładunku]]-martianeum4[[#This Row],[ile_zabiera_na_orbite]]</f>
        <v>81.476699999999937</v>
      </c>
    </row>
    <row r="1911" spans="1:9" x14ac:dyDescent="0.25">
      <c r="A1911" s="1">
        <v>50550</v>
      </c>
      <c r="B1911">
        <f t="shared" si="29"/>
        <v>81.476699999999937</v>
      </c>
      <c r="C1911" t="s">
        <v>23</v>
      </c>
      <c r="D1911">
        <v>20.7</v>
      </c>
      <c r="E1911">
        <v>4.7</v>
      </c>
      <c r="F1911">
        <f>IF(martianeum4[[#This Row],[zawartosc '[%']]]&gt;=1,martianeum4[[#This Row],[masa '[kg']]]*martianeum4[[#This Row],[zawartosc '[%']]]*0.01,0)</f>
        <v>0.9729000000000001</v>
      </c>
      <c r="G1911">
        <f>martianeum4[[#This Row],[stan_magazynu '[kg']]]+martianeum4[[#This Row],[ile_kg_materiału_z_ładunku]]</f>
        <v>82.449599999999933</v>
      </c>
      <c r="H1911">
        <f>IF(martianeum4[[#This Row],[stan_po_wydobyciu_z_ładunku]]&gt;=100,100,0)</f>
        <v>0</v>
      </c>
      <c r="I1911">
        <f>martianeum4[[#This Row],[stan_po_wydobyciu_z_ładunku]]-martianeum4[[#This Row],[ile_zabiera_na_orbite]]</f>
        <v>82.449599999999933</v>
      </c>
    </row>
    <row r="1912" spans="1:9" x14ac:dyDescent="0.25">
      <c r="A1912" s="1">
        <v>50551</v>
      </c>
      <c r="B1912">
        <f t="shared" si="29"/>
        <v>82.449599999999933</v>
      </c>
      <c r="C1912" t="s">
        <v>26</v>
      </c>
      <c r="D1912">
        <v>25.7</v>
      </c>
      <c r="E1912">
        <v>0</v>
      </c>
      <c r="F1912">
        <f>IF(martianeum4[[#This Row],[zawartosc '[%']]]&gt;=1,martianeum4[[#This Row],[masa '[kg']]]*martianeum4[[#This Row],[zawartosc '[%']]]*0.01,0)</f>
        <v>0</v>
      </c>
      <c r="G1912">
        <f>martianeum4[[#This Row],[stan_magazynu '[kg']]]+martianeum4[[#This Row],[ile_kg_materiału_z_ładunku]]</f>
        <v>82.449599999999933</v>
      </c>
      <c r="H1912">
        <f>IF(martianeum4[[#This Row],[stan_po_wydobyciu_z_ładunku]]&gt;=100,100,0)</f>
        <v>0</v>
      </c>
      <c r="I1912">
        <f>martianeum4[[#This Row],[stan_po_wydobyciu_z_ładunku]]-martianeum4[[#This Row],[ile_zabiera_na_orbite]]</f>
        <v>82.449599999999933</v>
      </c>
    </row>
    <row r="1913" spans="1:9" x14ac:dyDescent="0.25">
      <c r="A1913" s="1">
        <v>50552</v>
      </c>
      <c r="B1913">
        <f t="shared" si="29"/>
        <v>82.449599999999933</v>
      </c>
      <c r="C1913" t="s">
        <v>19</v>
      </c>
      <c r="D1913">
        <v>21.4</v>
      </c>
      <c r="E1913">
        <v>0</v>
      </c>
      <c r="F1913">
        <f>IF(martianeum4[[#This Row],[zawartosc '[%']]]&gt;=1,martianeum4[[#This Row],[masa '[kg']]]*martianeum4[[#This Row],[zawartosc '[%']]]*0.01,0)</f>
        <v>0</v>
      </c>
      <c r="G1913">
        <f>martianeum4[[#This Row],[stan_magazynu '[kg']]]+martianeum4[[#This Row],[ile_kg_materiału_z_ładunku]]</f>
        <v>82.449599999999933</v>
      </c>
      <c r="H1913">
        <f>IF(martianeum4[[#This Row],[stan_po_wydobyciu_z_ładunku]]&gt;=100,100,0)</f>
        <v>0</v>
      </c>
      <c r="I1913">
        <f>martianeum4[[#This Row],[stan_po_wydobyciu_z_ładunku]]-martianeum4[[#This Row],[ile_zabiera_na_orbite]]</f>
        <v>82.449599999999933</v>
      </c>
    </row>
    <row r="1914" spans="1:9" x14ac:dyDescent="0.25">
      <c r="A1914" s="1">
        <v>50553</v>
      </c>
      <c r="B1914">
        <f t="shared" si="29"/>
        <v>82.449599999999933</v>
      </c>
      <c r="C1914" t="s">
        <v>10</v>
      </c>
      <c r="D1914">
        <v>19.2</v>
      </c>
      <c r="E1914">
        <v>0</v>
      </c>
      <c r="F1914">
        <f>IF(martianeum4[[#This Row],[zawartosc '[%']]]&gt;=1,martianeum4[[#This Row],[masa '[kg']]]*martianeum4[[#This Row],[zawartosc '[%']]]*0.01,0)</f>
        <v>0</v>
      </c>
      <c r="G1914">
        <f>martianeum4[[#This Row],[stan_magazynu '[kg']]]+martianeum4[[#This Row],[ile_kg_materiału_z_ładunku]]</f>
        <v>82.449599999999933</v>
      </c>
      <c r="H1914">
        <f>IF(martianeum4[[#This Row],[stan_po_wydobyciu_z_ładunku]]&gt;=100,100,0)</f>
        <v>0</v>
      </c>
      <c r="I1914">
        <f>martianeum4[[#This Row],[stan_po_wydobyciu_z_ładunku]]-martianeum4[[#This Row],[ile_zabiera_na_orbite]]</f>
        <v>82.449599999999933</v>
      </c>
    </row>
    <row r="1915" spans="1:9" x14ac:dyDescent="0.25">
      <c r="A1915" s="1">
        <v>50554</v>
      </c>
      <c r="B1915">
        <f t="shared" si="29"/>
        <v>82.449599999999933</v>
      </c>
      <c r="C1915" t="s">
        <v>18</v>
      </c>
      <c r="D1915">
        <v>19.399999999999999</v>
      </c>
      <c r="E1915">
        <v>14.2</v>
      </c>
      <c r="F1915">
        <f>IF(martianeum4[[#This Row],[zawartosc '[%']]]&gt;=1,martianeum4[[#This Row],[masa '[kg']]]*martianeum4[[#This Row],[zawartosc '[%']]]*0.01,0)</f>
        <v>2.7547999999999995</v>
      </c>
      <c r="G1915">
        <f>martianeum4[[#This Row],[stan_magazynu '[kg']]]+martianeum4[[#This Row],[ile_kg_materiału_z_ładunku]]</f>
        <v>85.204399999999936</v>
      </c>
      <c r="H1915">
        <f>IF(martianeum4[[#This Row],[stan_po_wydobyciu_z_ładunku]]&gt;=100,100,0)</f>
        <v>0</v>
      </c>
      <c r="I1915">
        <f>martianeum4[[#This Row],[stan_po_wydobyciu_z_ładunku]]-martianeum4[[#This Row],[ile_zabiera_na_orbite]]</f>
        <v>85.204399999999936</v>
      </c>
    </row>
    <row r="1916" spans="1:9" x14ac:dyDescent="0.25">
      <c r="A1916" s="1">
        <v>50555</v>
      </c>
      <c r="B1916">
        <f t="shared" si="29"/>
        <v>85.204399999999936</v>
      </c>
      <c r="C1916" t="s">
        <v>19</v>
      </c>
      <c r="D1916">
        <v>24.2</v>
      </c>
      <c r="E1916">
        <v>1.9</v>
      </c>
      <c r="F1916">
        <f>IF(martianeum4[[#This Row],[zawartosc '[%']]]&gt;=1,martianeum4[[#This Row],[masa '[kg']]]*martianeum4[[#This Row],[zawartosc '[%']]]*0.01,0)</f>
        <v>0.45979999999999999</v>
      </c>
      <c r="G1916">
        <f>martianeum4[[#This Row],[stan_magazynu '[kg']]]+martianeum4[[#This Row],[ile_kg_materiału_z_ładunku]]</f>
        <v>85.664199999999937</v>
      </c>
      <c r="H1916">
        <f>IF(martianeum4[[#This Row],[stan_po_wydobyciu_z_ładunku]]&gt;=100,100,0)</f>
        <v>0</v>
      </c>
      <c r="I1916">
        <f>martianeum4[[#This Row],[stan_po_wydobyciu_z_ładunku]]-martianeum4[[#This Row],[ile_zabiera_na_orbite]]</f>
        <v>85.664199999999937</v>
      </c>
    </row>
    <row r="1917" spans="1:9" x14ac:dyDescent="0.25">
      <c r="A1917" s="1">
        <v>50556</v>
      </c>
      <c r="B1917">
        <f t="shared" si="29"/>
        <v>85.664199999999937</v>
      </c>
      <c r="C1917" t="s">
        <v>7</v>
      </c>
      <c r="D1917">
        <v>27.7</v>
      </c>
      <c r="E1917">
        <v>19.5</v>
      </c>
      <c r="F1917">
        <f>IF(martianeum4[[#This Row],[zawartosc '[%']]]&gt;=1,martianeum4[[#This Row],[masa '[kg']]]*martianeum4[[#This Row],[zawartosc '[%']]]*0.01,0)</f>
        <v>5.4014999999999995</v>
      </c>
      <c r="G1917">
        <f>martianeum4[[#This Row],[stan_magazynu '[kg']]]+martianeum4[[#This Row],[ile_kg_materiału_z_ładunku]]</f>
        <v>91.065699999999936</v>
      </c>
      <c r="H1917">
        <f>IF(martianeum4[[#This Row],[stan_po_wydobyciu_z_ładunku]]&gt;=100,100,0)</f>
        <v>0</v>
      </c>
      <c r="I1917">
        <f>martianeum4[[#This Row],[stan_po_wydobyciu_z_ładunku]]-martianeum4[[#This Row],[ile_zabiera_na_orbite]]</f>
        <v>91.065699999999936</v>
      </c>
    </row>
    <row r="1918" spans="1:9" x14ac:dyDescent="0.25">
      <c r="A1918" s="1">
        <v>50557</v>
      </c>
      <c r="B1918">
        <f t="shared" si="29"/>
        <v>91.065699999999936</v>
      </c>
      <c r="C1918" t="s">
        <v>5</v>
      </c>
      <c r="D1918">
        <v>16.899999999999999</v>
      </c>
      <c r="E1918">
        <v>4.0999999999999996</v>
      </c>
      <c r="F1918">
        <f>IF(martianeum4[[#This Row],[zawartosc '[%']]]&gt;=1,martianeum4[[#This Row],[masa '[kg']]]*martianeum4[[#This Row],[zawartosc '[%']]]*0.01,0)</f>
        <v>0.69289999999999996</v>
      </c>
      <c r="G1918">
        <f>martianeum4[[#This Row],[stan_magazynu '[kg']]]+martianeum4[[#This Row],[ile_kg_materiału_z_ładunku]]</f>
        <v>91.75859999999993</v>
      </c>
      <c r="H1918">
        <f>IF(martianeum4[[#This Row],[stan_po_wydobyciu_z_ładunku]]&gt;=100,100,0)</f>
        <v>0</v>
      </c>
      <c r="I1918">
        <f>martianeum4[[#This Row],[stan_po_wydobyciu_z_ładunku]]-martianeum4[[#This Row],[ile_zabiera_na_orbite]]</f>
        <v>91.75859999999993</v>
      </c>
    </row>
    <row r="1919" spans="1:9" x14ac:dyDescent="0.25">
      <c r="A1919" s="1">
        <v>50558</v>
      </c>
      <c r="B1919">
        <f t="shared" si="29"/>
        <v>91.75859999999993</v>
      </c>
      <c r="C1919" t="s">
        <v>19</v>
      </c>
      <c r="D1919">
        <v>11.8</v>
      </c>
      <c r="E1919">
        <v>0</v>
      </c>
      <c r="F1919">
        <f>IF(martianeum4[[#This Row],[zawartosc '[%']]]&gt;=1,martianeum4[[#This Row],[masa '[kg']]]*martianeum4[[#This Row],[zawartosc '[%']]]*0.01,0)</f>
        <v>0</v>
      </c>
      <c r="G1919">
        <f>martianeum4[[#This Row],[stan_magazynu '[kg']]]+martianeum4[[#This Row],[ile_kg_materiału_z_ładunku]]</f>
        <v>91.75859999999993</v>
      </c>
      <c r="H1919">
        <f>IF(martianeum4[[#This Row],[stan_po_wydobyciu_z_ładunku]]&gt;=100,100,0)</f>
        <v>0</v>
      </c>
      <c r="I1919">
        <f>martianeum4[[#This Row],[stan_po_wydobyciu_z_ładunku]]-martianeum4[[#This Row],[ile_zabiera_na_orbite]]</f>
        <v>91.75859999999993</v>
      </c>
    </row>
    <row r="1920" spans="1:9" x14ac:dyDescent="0.25">
      <c r="A1920" s="1">
        <v>50559</v>
      </c>
      <c r="B1920">
        <f t="shared" si="29"/>
        <v>91.75859999999993</v>
      </c>
      <c r="C1920" t="s">
        <v>12</v>
      </c>
      <c r="D1920">
        <v>15.7</v>
      </c>
      <c r="E1920">
        <v>9.4</v>
      </c>
      <c r="F1920">
        <f>IF(martianeum4[[#This Row],[zawartosc '[%']]]&gt;=1,martianeum4[[#This Row],[masa '[kg']]]*martianeum4[[#This Row],[zawartosc '[%']]]*0.01,0)</f>
        <v>1.4758000000000002</v>
      </c>
      <c r="G1920">
        <f>martianeum4[[#This Row],[stan_magazynu '[kg']]]+martianeum4[[#This Row],[ile_kg_materiału_z_ładunku]]</f>
        <v>93.234399999999937</v>
      </c>
      <c r="H1920">
        <f>IF(martianeum4[[#This Row],[stan_po_wydobyciu_z_ładunku]]&gt;=100,100,0)</f>
        <v>0</v>
      </c>
      <c r="I1920">
        <f>martianeum4[[#This Row],[stan_po_wydobyciu_z_ładunku]]-martianeum4[[#This Row],[ile_zabiera_na_orbite]]</f>
        <v>93.234399999999937</v>
      </c>
    </row>
    <row r="1921" spans="1:9" x14ac:dyDescent="0.25">
      <c r="A1921" s="1">
        <v>50560</v>
      </c>
      <c r="B1921">
        <f t="shared" si="29"/>
        <v>93.234399999999937</v>
      </c>
      <c r="C1921" t="s">
        <v>6</v>
      </c>
      <c r="D1921">
        <v>14.2</v>
      </c>
      <c r="E1921">
        <v>0</v>
      </c>
      <c r="F1921">
        <f>IF(martianeum4[[#This Row],[zawartosc '[%']]]&gt;=1,martianeum4[[#This Row],[masa '[kg']]]*martianeum4[[#This Row],[zawartosc '[%']]]*0.01,0)</f>
        <v>0</v>
      </c>
      <c r="G1921">
        <f>martianeum4[[#This Row],[stan_magazynu '[kg']]]+martianeum4[[#This Row],[ile_kg_materiału_z_ładunku]]</f>
        <v>93.234399999999937</v>
      </c>
      <c r="H1921">
        <f>IF(martianeum4[[#This Row],[stan_po_wydobyciu_z_ładunku]]&gt;=100,100,0)</f>
        <v>0</v>
      </c>
      <c r="I1921">
        <f>martianeum4[[#This Row],[stan_po_wydobyciu_z_ładunku]]-martianeum4[[#This Row],[ile_zabiera_na_orbite]]</f>
        <v>93.234399999999937</v>
      </c>
    </row>
    <row r="1922" spans="1:9" x14ac:dyDescent="0.25">
      <c r="A1922" s="1">
        <v>50561</v>
      </c>
      <c r="B1922">
        <f t="shared" si="29"/>
        <v>93.234399999999937</v>
      </c>
      <c r="C1922" t="s">
        <v>15</v>
      </c>
      <c r="D1922">
        <v>18.100000000000001</v>
      </c>
      <c r="E1922">
        <v>13.1</v>
      </c>
      <c r="F1922">
        <f>IF(martianeum4[[#This Row],[zawartosc '[%']]]&gt;=1,martianeum4[[#This Row],[masa '[kg']]]*martianeum4[[#This Row],[zawartosc '[%']]]*0.01,0)</f>
        <v>2.3711000000000002</v>
      </c>
      <c r="G1922">
        <f>martianeum4[[#This Row],[stan_magazynu '[kg']]]+martianeum4[[#This Row],[ile_kg_materiału_z_ładunku]]</f>
        <v>95.605499999999935</v>
      </c>
      <c r="H1922">
        <f>IF(martianeum4[[#This Row],[stan_po_wydobyciu_z_ładunku]]&gt;=100,100,0)</f>
        <v>0</v>
      </c>
      <c r="I1922">
        <f>martianeum4[[#This Row],[stan_po_wydobyciu_z_ładunku]]-martianeum4[[#This Row],[ile_zabiera_na_orbite]]</f>
        <v>95.605499999999935</v>
      </c>
    </row>
    <row r="1923" spans="1:9" x14ac:dyDescent="0.25">
      <c r="A1923" s="1">
        <v>50562</v>
      </c>
      <c r="B1923">
        <f t="shared" si="29"/>
        <v>95.605499999999935</v>
      </c>
      <c r="C1923" t="s">
        <v>19</v>
      </c>
      <c r="D1923">
        <v>21.9</v>
      </c>
      <c r="E1923">
        <v>27.5</v>
      </c>
      <c r="F1923">
        <f>IF(martianeum4[[#This Row],[zawartosc '[%']]]&gt;=1,martianeum4[[#This Row],[masa '[kg']]]*martianeum4[[#This Row],[zawartosc '[%']]]*0.01,0)</f>
        <v>6.0225</v>
      </c>
      <c r="G1923">
        <f>martianeum4[[#This Row],[stan_magazynu '[kg']]]+martianeum4[[#This Row],[ile_kg_materiału_z_ładunku]]</f>
        <v>101.62799999999993</v>
      </c>
      <c r="H1923">
        <f>IF(martianeum4[[#This Row],[stan_po_wydobyciu_z_ładunku]]&gt;=100,100,0)</f>
        <v>100</v>
      </c>
      <c r="I1923">
        <f>martianeum4[[#This Row],[stan_po_wydobyciu_z_ładunku]]-martianeum4[[#This Row],[ile_zabiera_na_orbite]]</f>
        <v>1.6279999999999291</v>
      </c>
    </row>
    <row r="1924" spans="1:9" x14ac:dyDescent="0.25">
      <c r="A1924" s="1">
        <v>50563</v>
      </c>
      <c r="B1924">
        <f t="shared" ref="B1924:B1987" si="30">I1923</f>
        <v>1.6279999999999291</v>
      </c>
      <c r="C1924" t="s">
        <v>10</v>
      </c>
      <c r="D1924">
        <v>28</v>
      </c>
      <c r="E1924">
        <v>2.1</v>
      </c>
      <c r="F1924">
        <f>IF(martianeum4[[#This Row],[zawartosc '[%']]]&gt;=1,martianeum4[[#This Row],[masa '[kg']]]*martianeum4[[#This Row],[zawartosc '[%']]]*0.01,0)</f>
        <v>0.58800000000000008</v>
      </c>
      <c r="G1924">
        <f>martianeum4[[#This Row],[stan_magazynu '[kg']]]+martianeum4[[#This Row],[ile_kg_materiału_z_ładunku]]</f>
        <v>2.2159999999999291</v>
      </c>
      <c r="H1924">
        <f>IF(martianeum4[[#This Row],[stan_po_wydobyciu_z_ładunku]]&gt;=100,100,0)</f>
        <v>0</v>
      </c>
      <c r="I1924">
        <f>martianeum4[[#This Row],[stan_po_wydobyciu_z_ładunku]]-martianeum4[[#This Row],[ile_zabiera_na_orbite]]</f>
        <v>2.2159999999999291</v>
      </c>
    </row>
    <row r="1925" spans="1:9" x14ac:dyDescent="0.25">
      <c r="A1925" s="1">
        <v>50564</v>
      </c>
      <c r="B1925">
        <f t="shared" si="30"/>
        <v>2.2159999999999291</v>
      </c>
      <c r="C1925" t="s">
        <v>13</v>
      </c>
      <c r="D1925">
        <v>14.2</v>
      </c>
      <c r="E1925">
        <v>7</v>
      </c>
      <c r="F1925">
        <f>IF(martianeum4[[#This Row],[zawartosc '[%']]]&gt;=1,martianeum4[[#This Row],[masa '[kg']]]*martianeum4[[#This Row],[zawartosc '[%']]]*0.01,0)</f>
        <v>0.99399999999999988</v>
      </c>
      <c r="G1925">
        <f>martianeum4[[#This Row],[stan_magazynu '[kg']]]+martianeum4[[#This Row],[ile_kg_materiału_z_ładunku]]</f>
        <v>3.2099999999999289</v>
      </c>
      <c r="H1925">
        <f>IF(martianeum4[[#This Row],[stan_po_wydobyciu_z_ładunku]]&gt;=100,100,0)</f>
        <v>0</v>
      </c>
      <c r="I1925">
        <f>martianeum4[[#This Row],[stan_po_wydobyciu_z_ładunku]]-martianeum4[[#This Row],[ile_zabiera_na_orbite]]</f>
        <v>3.2099999999999289</v>
      </c>
    </row>
    <row r="1926" spans="1:9" x14ac:dyDescent="0.25">
      <c r="A1926" s="1">
        <v>50565</v>
      </c>
      <c r="B1926">
        <f t="shared" si="30"/>
        <v>3.2099999999999289</v>
      </c>
      <c r="C1926" t="s">
        <v>13</v>
      </c>
      <c r="D1926">
        <v>11.1</v>
      </c>
      <c r="E1926">
        <v>0</v>
      </c>
      <c r="F1926">
        <f>IF(martianeum4[[#This Row],[zawartosc '[%']]]&gt;=1,martianeum4[[#This Row],[masa '[kg']]]*martianeum4[[#This Row],[zawartosc '[%']]]*0.01,0)</f>
        <v>0</v>
      </c>
      <c r="G1926">
        <f>martianeum4[[#This Row],[stan_magazynu '[kg']]]+martianeum4[[#This Row],[ile_kg_materiału_z_ładunku]]</f>
        <v>3.2099999999999289</v>
      </c>
      <c r="H1926">
        <f>IF(martianeum4[[#This Row],[stan_po_wydobyciu_z_ładunku]]&gt;=100,100,0)</f>
        <v>0</v>
      </c>
      <c r="I1926">
        <f>martianeum4[[#This Row],[stan_po_wydobyciu_z_ładunku]]-martianeum4[[#This Row],[ile_zabiera_na_orbite]]</f>
        <v>3.2099999999999289</v>
      </c>
    </row>
    <row r="1927" spans="1:9" x14ac:dyDescent="0.25">
      <c r="A1927" s="1">
        <v>50566</v>
      </c>
      <c r="B1927">
        <f t="shared" si="30"/>
        <v>3.2099999999999289</v>
      </c>
      <c r="C1927" t="s">
        <v>14</v>
      </c>
      <c r="D1927">
        <v>11.8</v>
      </c>
      <c r="E1927">
        <v>6</v>
      </c>
      <c r="F1927">
        <f>IF(martianeum4[[#This Row],[zawartosc '[%']]]&gt;=1,martianeum4[[#This Row],[masa '[kg']]]*martianeum4[[#This Row],[zawartosc '[%']]]*0.01,0)</f>
        <v>0.70800000000000007</v>
      </c>
      <c r="G1927">
        <f>martianeum4[[#This Row],[stan_magazynu '[kg']]]+martianeum4[[#This Row],[ile_kg_materiału_z_ładunku]]</f>
        <v>3.9179999999999291</v>
      </c>
      <c r="H1927">
        <f>IF(martianeum4[[#This Row],[stan_po_wydobyciu_z_ładunku]]&gt;=100,100,0)</f>
        <v>0</v>
      </c>
      <c r="I1927">
        <f>martianeum4[[#This Row],[stan_po_wydobyciu_z_ładunku]]-martianeum4[[#This Row],[ile_zabiera_na_orbite]]</f>
        <v>3.9179999999999291</v>
      </c>
    </row>
    <row r="1928" spans="1:9" x14ac:dyDescent="0.25">
      <c r="A1928" s="1">
        <v>50567</v>
      </c>
      <c r="B1928">
        <f t="shared" si="30"/>
        <v>3.9179999999999291</v>
      </c>
      <c r="C1928" t="s">
        <v>33</v>
      </c>
      <c r="D1928">
        <v>26.8</v>
      </c>
      <c r="E1928">
        <v>0.9</v>
      </c>
      <c r="F1928">
        <f>IF(martianeum4[[#This Row],[zawartosc '[%']]]&gt;=1,martianeum4[[#This Row],[masa '[kg']]]*martianeum4[[#This Row],[zawartosc '[%']]]*0.01,0)</f>
        <v>0</v>
      </c>
      <c r="G1928">
        <f>martianeum4[[#This Row],[stan_magazynu '[kg']]]+martianeum4[[#This Row],[ile_kg_materiału_z_ładunku]]</f>
        <v>3.9179999999999291</v>
      </c>
      <c r="H1928">
        <f>IF(martianeum4[[#This Row],[stan_po_wydobyciu_z_ładunku]]&gt;=100,100,0)</f>
        <v>0</v>
      </c>
      <c r="I1928">
        <f>martianeum4[[#This Row],[stan_po_wydobyciu_z_ładunku]]-martianeum4[[#This Row],[ile_zabiera_na_orbite]]</f>
        <v>3.9179999999999291</v>
      </c>
    </row>
    <row r="1929" spans="1:9" x14ac:dyDescent="0.25">
      <c r="A1929" s="1">
        <v>50568</v>
      </c>
      <c r="B1929">
        <f t="shared" si="30"/>
        <v>3.9179999999999291</v>
      </c>
      <c r="C1929" t="s">
        <v>10</v>
      </c>
      <c r="D1929">
        <v>27.3</v>
      </c>
      <c r="E1929">
        <v>44.5</v>
      </c>
      <c r="F1929">
        <f>IF(martianeum4[[#This Row],[zawartosc '[%']]]&gt;=1,martianeum4[[#This Row],[masa '[kg']]]*martianeum4[[#This Row],[zawartosc '[%']]]*0.01,0)</f>
        <v>12.148500000000002</v>
      </c>
      <c r="G1929">
        <f>martianeum4[[#This Row],[stan_magazynu '[kg']]]+martianeum4[[#This Row],[ile_kg_materiału_z_ładunku]]</f>
        <v>16.06649999999993</v>
      </c>
      <c r="H1929">
        <f>IF(martianeum4[[#This Row],[stan_po_wydobyciu_z_ładunku]]&gt;=100,100,0)</f>
        <v>0</v>
      </c>
      <c r="I1929">
        <f>martianeum4[[#This Row],[stan_po_wydobyciu_z_ładunku]]-martianeum4[[#This Row],[ile_zabiera_na_orbite]]</f>
        <v>16.06649999999993</v>
      </c>
    </row>
    <row r="1930" spans="1:9" x14ac:dyDescent="0.25">
      <c r="A1930" s="1">
        <v>50569</v>
      </c>
      <c r="B1930">
        <f t="shared" si="30"/>
        <v>16.06649999999993</v>
      </c>
      <c r="C1930" t="s">
        <v>8</v>
      </c>
      <c r="D1930">
        <v>14.3</v>
      </c>
      <c r="E1930">
        <v>3.7</v>
      </c>
      <c r="F1930">
        <f>IF(martianeum4[[#This Row],[zawartosc '[%']]]&gt;=1,martianeum4[[#This Row],[masa '[kg']]]*martianeum4[[#This Row],[zawartosc '[%']]]*0.01,0)</f>
        <v>0.52910000000000001</v>
      </c>
      <c r="G1930">
        <f>martianeum4[[#This Row],[stan_magazynu '[kg']]]+martianeum4[[#This Row],[ile_kg_materiału_z_ładunku]]</f>
        <v>16.59559999999993</v>
      </c>
      <c r="H1930">
        <f>IF(martianeum4[[#This Row],[stan_po_wydobyciu_z_ładunku]]&gt;=100,100,0)</f>
        <v>0</v>
      </c>
      <c r="I1930">
        <f>martianeum4[[#This Row],[stan_po_wydobyciu_z_ładunku]]-martianeum4[[#This Row],[ile_zabiera_na_orbite]]</f>
        <v>16.59559999999993</v>
      </c>
    </row>
    <row r="1931" spans="1:9" x14ac:dyDescent="0.25">
      <c r="A1931" s="1">
        <v>50570</v>
      </c>
      <c r="B1931">
        <f t="shared" si="30"/>
        <v>16.59559999999993</v>
      </c>
      <c r="C1931" t="s">
        <v>5</v>
      </c>
      <c r="D1931">
        <v>19.399999999999999</v>
      </c>
      <c r="E1931">
        <v>0</v>
      </c>
      <c r="F1931">
        <f>IF(martianeum4[[#This Row],[zawartosc '[%']]]&gt;=1,martianeum4[[#This Row],[masa '[kg']]]*martianeum4[[#This Row],[zawartosc '[%']]]*0.01,0)</f>
        <v>0</v>
      </c>
      <c r="G1931">
        <f>martianeum4[[#This Row],[stan_magazynu '[kg']]]+martianeum4[[#This Row],[ile_kg_materiału_z_ładunku]]</f>
        <v>16.59559999999993</v>
      </c>
      <c r="H1931">
        <f>IF(martianeum4[[#This Row],[stan_po_wydobyciu_z_ładunku]]&gt;=100,100,0)</f>
        <v>0</v>
      </c>
      <c r="I1931">
        <f>martianeum4[[#This Row],[stan_po_wydobyciu_z_ładunku]]-martianeum4[[#This Row],[ile_zabiera_na_orbite]]</f>
        <v>16.59559999999993</v>
      </c>
    </row>
    <row r="1932" spans="1:9" x14ac:dyDescent="0.25">
      <c r="A1932" s="1">
        <v>50571</v>
      </c>
      <c r="B1932">
        <f t="shared" si="30"/>
        <v>16.59559999999993</v>
      </c>
      <c r="C1932" t="s">
        <v>19</v>
      </c>
      <c r="D1932">
        <v>26.5</v>
      </c>
      <c r="E1932">
        <v>0</v>
      </c>
      <c r="F1932">
        <f>IF(martianeum4[[#This Row],[zawartosc '[%']]]&gt;=1,martianeum4[[#This Row],[masa '[kg']]]*martianeum4[[#This Row],[zawartosc '[%']]]*0.01,0)</f>
        <v>0</v>
      </c>
      <c r="G1932">
        <f>martianeum4[[#This Row],[stan_magazynu '[kg']]]+martianeum4[[#This Row],[ile_kg_materiału_z_ładunku]]</f>
        <v>16.59559999999993</v>
      </c>
      <c r="H1932">
        <f>IF(martianeum4[[#This Row],[stan_po_wydobyciu_z_ładunku]]&gt;=100,100,0)</f>
        <v>0</v>
      </c>
      <c r="I1932">
        <f>martianeum4[[#This Row],[stan_po_wydobyciu_z_ładunku]]-martianeum4[[#This Row],[ile_zabiera_na_orbite]]</f>
        <v>16.59559999999993</v>
      </c>
    </row>
    <row r="1933" spans="1:9" x14ac:dyDescent="0.25">
      <c r="A1933" s="1">
        <v>50572</v>
      </c>
      <c r="B1933">
        <f t="shared" si="30"/>
        <v>16.59559999999993</v>
      </c>
      <c r="C1933" t="s">
        <v>19</v>
      </c>
      <c r="D1933">
        <v>28.3</v>
      </c>
      <c r="E1933">
        <v>14.4</v>
      </c>
      <c r="F1933">
        <f>IF(martianeum4[[#This Row],[zawartosc '[%']]]&gt;=1,martianeum4[[#This Row],[masa '[kg']]]*martianeum4[[#This Row],[zawartosc '[%']]]*0.01,0)</f>
        <v>4.0752000000000006</v>
      </c>
      <c r="G1933">
        <f>martianeum4[[#This Row],[stan_magazynu '[kg']]]+martianeum4[[#This Row],[ile_kg_materiału_z_ładunku]]</f>
        <v>20.670799999999929</v>
      </c>
      <c r="H1933">
        <f>IF(martianeum4[[#This Row],[stan_po_wydobyciu_z_ładunku]]&gt;=100,100,0)</f>
        <v>0</v>
      </c>
      <c r="I1933">
        <f>martianeum4[[#This Row],[stan_po_wydobyciu_z_ładunku]]-martianeum4[[#This Row],[ile_zabiera_na_orbite]]</f>
        <v>20.670799999999929</v>
      </c>
    </row>
    <row r="1934" spans="1:9" x14ac:dyDescent="0.25">
      <c r="A1934" s="1">
        <v>50573</v>
      </c>
      <c r="B1934">
        <f t="shared" si="30"/>
        <v>20.670799999999929</v>
      </c>
      <c r="C1934" t="s">
        <v>27</v>
      </c>
      <c r="D1934">
        <v>19.8</v>
      </c>
      <c r="E1934">
        <v>0</v>
      </c>
      <c r="F1934">
        <f>IF(martianeum4[[#This Row],[zawartosc '[%']]]&gt;=1,martianeum4[[#This Row],[masa '[kg']]]*martianeum4[[#This Row],[zawartosc '[%']]]*0.01,0)</f>
        <v>0</v>
      </c>
      <c r="G1934">
        <f>martianeum4[[#This Row],[stan_magazynu '[kg']]]+martianeum4[[#This Row],[ile_kg_materiału_z_ładunku]]</f>
        <v>20.670799999999929</v>
      </c>
      <c r="H1934">
        <f>IF(martianeum4[[#This Row],[stan_po_wydobyciu_z_ładunku]]&gt;=100,100,0)</f>
        <v>0</v>
      </c>
      <c r="I1934">
        <f>martianeum4[[#This Row],[stan_po_wydobyciu_z_ładunku]]-martianeum4[[#This Row],[ile_zabiera_na_orbite]]</f>
        <v>20.670799999999929</v>
      </c>
    </row>
    <row r="1935" spans="1:9" x14ac:dyDescent="0.25">
      <c r="A1935" s="1">
        <v>50574</v>
      </c>
      <c r="B1935">
        <f t="shared" si="30"/>
        <v>20.670799999999929</v>
      </c>
      <c r="C1935" t="s">
        <v>10</v>
      </c>
      <c r="D1935">
        <v>16</v>
      </c>
      <c r="E1935">
        <v>28.7</v>
      </c>
      <c r="F1935">
        <f>IF(martianeum4[[#This Row],[zawartosc '[%']]]&gt;=1,martianeum4[[#This Row],[masa '[kg']]]*martianeum4[[#This Row],[zawartosc '[%']]]*0.01,0)</f>
        <v>4.5919999999999996</v>
      </c>
      <c r="G1935">
        <f>martianeum4[[#This Row],[stan_magazynu '[kg']]]+martianeum4[[#This Row],[ile_kg_materiału_z_ładunku]]</f>
        <v>25.262799999999928</v>
      </c>
      <c r="H1935">
        <f>IF(martianeum4[[#This Row],[stan_po_wydobyciu_z_ładunku]]&gt;=100,100,0)</f>
        <v>0</v>
      </c>
      <c r="I1935">
        <f>martianeum4[[#This Row],[stan_po_wydobyciu_z_ładunku]]-martianeum4[[#This Row],[ile_zabiera_na_orbite]]</f>
        <v>25.262799999999928</v>
      </c>
    </row>
    <row r="1936" spans="1:9" x14ac:dyDescent="0.25">
      <c r="A1936" s="1">
        <v>50575</v>
      </c>
      <c r="B1936">
        <f t="shared" si="30"/>
        <v>25.262799999999928</v>
      </c>
      <c r="C1936" t="s">
        <v>19</v>
      </c>
      <c r="D1936">
        <v>14.5</v>
      </c>
      <c r="E1936">
        <v>12</v>
      </c>
      <c r="F1936">
        <f>IF(martianeum4[[#This Row],[zawartosc '[%']]]&gt;=1,martianeum4[[#This Row],[masa '[kg']]]*martianeum4[[#This Row],[zawartosc '[%']]]*0.01,0)</f>
        <v>1.74</v>
      </c>
      <c r="G1936">
        <f>martianeum4[[#This Row],[stan_magazynu '[kg']]]+martianeum4[[#This Row],[ile_kg_materiału_z_ładunku]]</f>
        <v>27.002799999999926</v>
      </c>
      <c r="H1936">
        <f>IF(martianeum4[[#This Row],[stan_po_wydobyciu_z_ładunku]]&gt;=100,100,0)</f>
        <v>0</v>
      </c>
      <c r="I1936">
        <f>martianeum4[[#This Row],[stan_po_wydobyciu_z_ładunku]]-martianeum4[[#This Row],[ile_zabiera_na_orbite]]</f>
        <v>27.002799999999926</v>
      </c>
    </row>
    <row r="1937" spans="1:9" x14ac:dyDescent="0.25">
      <c r="A1937" s="1">
        <v>50576</v>
      </c>
      <c r="B1937">
        <f t="shared" si="30"/>
        <v>27.002799999999926</v>
      </c>
      <c r="C1937" t="s">
        <v>15</v>
      </c>
      <c r="D1937">
        <v>14.3</v>
      </c>
      <c r="E1937">
        <v>13</v>
      </c>
      <c r="F1937">
        <f>IF(martianeum4[[#This Row],[zawartosc '[%']]]&gt;=1,martianeum4[[#This Row],[masa '[kg']]]*martianeum4[[#This Row],[zawartosc '[%']]]*0.01,0)</f>
        <v>1.859</v>
      </c>
      <c r="G1937">
        <f>martianeum4[[#This Row],[stan_magazynu '[kg']]]+martianeum4[[#This Row],[ile_kg_materiału_z_ładunku]]</f>
        <v>28.861799999999924</v>
      </c>
      <c r="H1937">
        <f>IF(martianeum4[[#This Row],[stan_po_wydobyciu_z_ładunku]]&gt;=100,100,0)</f>
        <v>0</v>
      </c>
      <c r="I1937">
        <f>martianeum4[[#This Row],[stan_po_wydobyciu_z_ładunku]]-martianeum4[[#This Row],[ile_zabiera_na_orbite]]</f>
        <v>28.861799999999924</v>
      </c>
    </row>
    <row r="1938" spans="1:9" x14ac:dyDescent="0.25">
      <c r="A1938" s="1">
        <v>50577</v>
      </c>
      <c r="B1938">
        <f t="shared" si="30"/>
        <v>28.861799999999924</v>
      </c>
      <c r="C1938" t="s">
        <v>18</v>
      </c>
      <c r="D1938">
        <v>12.7</v>
      </c>
      <c r="E1938">
        <v>10.7</v>
      </c>
      <c r="F1938">
        <f>IF(martianeum4[[#This Row],[zawartosc '[%']]]&gt;=1,martianeum4[[#This Row],[masa '[kg']]]*martianeum4[[#This Row],[zawartosc '[%']]]*0.01,0)</f>
        <v>1.3589</v>
      </c>
      <c r="G1938">
        <f>martianeum4[[#This Row],[stan_magazynu '[kg']]]+martianeum4[[#This Row],[ile_kg_materiału_z_ładunku]]</f>
        <v>30.220699999999923</v>
      </c>
      <c r="H1938">
        <f>IF(martianeum4[[#This Row],[stan_po_wydobyciu_z_ładunku]]&gt;=100,100,0)</f>
        <v>0</v>
      </c>
      <c r="I1938">
        <f>martianeum4[[#This Row],[stan_po_wydobyciu_z_ładunku]]-martianeum4[[#This Row],[ile_zabiera_na_orbite]]</f>
        <v>30.220699999999923</v>
      </c>
    </row>
    <row r="1939" spans="1:9" x14ac:dyDescent="0.25">
      <c r="A1939" s="1">
        <v>50578</v>
      </c>
      <c r="B1939">
        <f t="shared" si="30"/>
        <v>30.220699999999923</v>
      </c>
      <c r="C1939" t="s">
        <v>22</v>
      </c>
      <c r="D1939">
        <v>12.6</v>
      </c>
      <c r="E1939">
        <v>0</v>
      </c>
      <c r="F1939">
        <f>IF(martianeum4[[#This Row],[zawartosc '[%']]]&gt;=1,martianeum4[[#This Row],[masa '[kg']]]*martianeum4[[#This Row],[zawartosc '[%']]]*0.01,0)</f>
        <v>0</v>
      </c>
      <c r="G1939">
        <f>martianeum4[[#This Row],[stan_magazynu '[kg']]]+martianeum4[[#This Row],[ile_kg_materiału_z_ładunku]]</f>
        <v>30.220699999999923</v>
      </c>
      <c r="H1939">
        <f>IF(martianeum4[[#This Row],[stan_po_wydobyciu_z_ładunku]]&gt;=100,100,0)</f>
        <v>0</v>
      </c>
      <c r="I1939">
        <f>martianeum4[[#This Row],[stan_po_wydobyciu_z_ładunku]]-martianeum4[[#This Row],[ile_zabiera_na_orbite]]</f>
        <v>30.220699999999923</v>
      </c>
    </row>
    <row r="1940" spans="1:9" x14ac:dyDescent="0.25">
      <c r="A1940" s="1">
        <v>50579</v>
      </c>
      <c r="B1940">
        <f t="shared" si="30"/>
        <v>30.220699999999923</v>
      </c>
      <c r="C1940" t="s">
        <v>26</v>
      </c>
      <c r="D1940">
        <v>19.899999999999999</v>
      </c>
      <c r="E1940">
        <v>6.6</v>
      </c>
      <c r="F1940">
        <f>IF(martianeum4[[#This Row],[zawartosc '[%']]]&gt;=1,martianeum4[[#This Row],[masa '[kg']]]*martianeum4[[#This Row],[zawartosc '[%']]]*0.01,0)</f>
        <v>1.3133999999999997</v>
      </c>
      <c r="G1940">
        <f>martianeum4[[#This Row],[stan_magazynu '[kg']]]+martianeum4[[#This Row],[ile_kg_materiału_z_ładunku]]</f>
        <v>31.534099999999924</v>
      </c>
      <c r="H1940">
        <f>IF(martianeum4[[#This Row],[stan_po_wydobyciu_z_ładunku]]&gt;=100,100,0)</f>
        <v>0</v>
      </c>
      <c r="I1940">
        <f>martianeum4[[#This Row],[stan_po_wydobyciu_z_ładunku]]-martianeum4[[#This Row],[ile_zabiera_na_orbite]]</f>
        <v>31.534099999999924</v>
      </c>
    </row>
    <row r="1941" spans="1:9" x14ac:dyDescent="0.25">
      <c r="A1941" s="1">
        <v>50580</v>
      </c>
      <c r="B1941">
        <f t="shared" si="30"/>
        <v>31.534099999999924</v>
      </c>
      <c r="C1941" t="s">
        <v>7</v>
      </c>
      <c r="D1941">
        <v>27.4</v>
      </c>
      <c r="E1941">
        <v>6.6</v>
      </c>
      <c r="F1941">
        <f>IF(martianeum4[[#This Row],[zawartosc '[%']]]&gt;=1,martianeum4[[#This Row],[masa '[kg']]]*martianeum4[[#This Row],[zawartosc '[%']]]*0.01,0)</f>
        <v>1.8083999999999998</v>
      </c>
      <c r="G1941">
        <f>martianeum4[[#This Row],[stan_magazynu '[kg']]]+martianeum4[[#This Row],[ile_kg_materiału_z_ładunku]]</f>
        <v>33.342499999999923</v>
      </c>
      <c r="H1941">
        <f>IF(martianeum4[[#This Row],[stan_po_wydobyciu_z_ładunku]]&gt;=100,100,0)</f>
        <v>0</v>
      </c>
      <c r="I1941">
        <f>martianeum4[[#This Row],[stan_po_wydobyciu_z_ładunku]]-martianeum4[[#This Row],[ile_zabiera_na_orbite]]</f>
        <v>33.342499999999923</v>
      </c>
    </row>
    <row r="1942" spans="1:9" x14ac:dyDescent="0.25">
      <c r="A1942" s="1">
        <v>50581</v>
      </c>
      <c r="B1942">
        <f t="shared" si="30"/>
        <v>33.342499999999923</v>
      </c>
      <c r="C1942" t="s">
        <v>19</v>
      </c>
      <c r="D1942">
        <v>27.4</v>
      </c>
      <c r="E1942">
        <v>0</v>
      </c>
      <c r="F1942">
        <f>IF(martianeum4[[#This Row],[zawartosc '[%']]]&gt;=1,martianeum4[[#This Row],[masa '[kg']]]*martianeum4[[#This Row],[zawartosc '[%']]]*0.01,0)</f>
        <v>0</v>
      </c>
      <c r="G1942">
        <f>martianeum4[[#This Row],[stan_magazynu '[kg']]]+martianeum4[[#This Row],[ile_kg_materiału_z_ładunku]]</f>
        <v>33.342499999999923</v>
      </c>
      <c r="H1942">
        <f>IF(martianeum4[[#This Row],[stan_po_wydobyciu_z_ładunku]]&gt;=100,100,0)</f>
        <v>0</v>
      </c>
      <c r="I1942">
        <f>martianeum4[[#This Row],[stan_po_wydobyciu_z_ładunku]]-martianeum4[[#This Row],[ile_zabiera_na_orbite]]</f>
        <v>33.342499999999923</v>
      </c>
    </row>
    <row r="1943" spans="1:9" x14ac:dyDescent="0.25">
      <c r="A1943" s="1">
        <v>50582</v>
      </c>
      <c r="B1943">
        <f t="shared" si="30"/>
        <v>33.342499999999923</v>
      </c>
      <c r="C1943" t="s">
        <v>28</v>
      </c>
      <c r="D1943">
        <v>11.2</v>
      </c>
      <c r="E1943">
        <v>0.3</v>
      </c>
      <c r="F1943">
        <f>IF(martianeum4[[#This Row],[zawartosc '[%']]]&gt;=1,martianeum4[[#This Row],[masa '[kg']]]*martianeum4[[#This Row],[zawartosc '[%']]]*0.01,0)</f>
        <v>0</v>
      </c>
      <c r="G1943">
        <f>martianeum4[[#This Row],[stan_magazynu '[kg']]]+martianeum4[[#This Row],[ile_kg_materiału_z_ładunku]]</f>
        <v>33.342499999999923</v>
      </c>
      <c r="H1943">
        <f>IF(martianeum4[[#This Row],[stan_po_wydobyciu_z_ładunku]]&gt;=100,100,0)</f>
        <v>0</v>
      </c>
      <c r="I1943">
        <f>martianeum4[[#This Row],[stan_po_wydobyciu_z_ładunku]]-martianeum4[[#This Row],[ile_zabiera_na_orbite]]</f>
        <v>33.342499999999923</v>
      </c>
    </row>
    <row r="1944" spans="1:9" x14ac:dyDescent="0.25">
      <c r="A1944" s="1">
        <v>50583</v>
      </c>
      <c r="B1944">
        <f t="shared" si="30"/>
        <v>33.342499999999923</v>
      </c>
      <c r="C1944" t="s">
        <v>11</v>
      </c>
      <c r="D1944">
        <v>19.899999999999999</v>
      </c>
      <c r="E1944">
        <v>19.399999999999999</v>
      </c>
      <c r="F1944">
        <f>IF(martianeum4[[#This Row],[zawartosc '[%']]]&gt;=1,martianeum4[[#This Row],[masa '[kg']]]*martianeum4[[#This Row],[zawartosc '[%']]]*0.01,0)</f>
        <v>3.8605999999999994</v>
      </c>
      <c r="G1944">
        <f>martianeum4[[#This Row],[stan_magazynu '[kg']]]+martianeum4[[#This Row],[ile_kg_materiału_z_ładunku]]</f>
        <v>37.203099999999921</v>
      </c>
      <c r="H1944">
        <f>IF(martianeum4[[#This Row],[stan_po_wydobyciu_z_ładunku]]&gt;=100,100,0)</f>
        <v>0</v>
      </c>
      <c r="I1944">
        <f>martianeum4[[#This Row],[stan_po_wydobyciu_z_ładunku]]-martianeum4[[#This Row],[ile_zabiera_na_orbite]]</f>
        <v>37.203099999999921</v>
      </c>
    </row>
    <row r="1945" spans="1:9" x14ac:dyDescent="0.25">
      <c r="A1945" s="1">
        <v>50584</v>
      </c>
      <c r="B1945">
        <f t="shared" si="30"/>
        <v>37.203099999999921</v>
      </c>
      <c r="C1945" t="s">
        <v>4</v>
      </c>
      <c r="D1945">
        <v>13</v>
      </c>
      <c r="E1945">
        <v>0.4</v>
      </c>
      <c r="F1945">
        <f>IF(martianeum4[[#This Row],[zawartosc '[%']]]&gt;=1,martianeum4[[#This Row],[masa '[kg']]]*martianeum4[[#This Row],[zawartosc '[%']]]*0.01,0)</f>
        <v>0</v>
      </c>
      <c r="G1945">
        <f>martianeum4[[#This Row],[stan_magazynu '[kg']]]+martianeum4[[#This Row],[ile_kg_materiału_z_ładunku]]</f>
        <v>37.203099999999921</v>
      </c>
      <c r="H1945">
        <f>IF(martianeum4[[#This Row],[stan_po_wydobyciu_z_ładunku]]&gt;=100,100,0)</f>
        <v>0</v>
      </c>
      <c r="I1945">
        <f>martianeum4[[#This Row],[stan_po_wydobyciu_z_ładunku]]-martianeum4[[#This Row],[ile_zabiera_na_orbite]]</f>
        <v>37.203099999999921</v>
      </c>
    </row>
    <row r="1946" spans="1:9" x14ac:dyDescent="0.25">
      <c r="A1946" s="1">
        <v>50585</v>
      </c>
      <c r="B1946">
        <f t="shared" si="30"/>
        <v>37.203099999999921</v>
      </c>
      <c r="C1946" t="s">
        <v>18</v>
      </c>
      <c r="D1946">
        <v>25.4</v>
      </c>
      <c r="E1946">
        <v>12.4</v>
      </c>
      <c r="F1946">
        <f>IF(martianeum4[[#This Row],[zawartosc '[%']]]&gt;=1,martianeum4[[#This Row],[masa '[kg']]]*martianeum4[[#This Row],[zawartosc '[%']]]*0.01,0)</f>
        <v>3.1496</v>
      </c>
      <c r="G1946">
        <f>martianeum4[[#This Row],[stan_magazynu '[kg']]]+martianeum4[[#This Row],[ile_kg_materiału_z_ładunku]]</f>
        <v>40.352699999999921</v>
      </c>
      <c r="H1946">
        <f>IF(martianeum4[[#This Row],[stan_po_wydobyciu_z_ładunku]]&gt;=100,100,0)</f>
        <v>0</v>
      </c>
      <c r="I1946">
        <f>martianeum4[[#This Row],[stan_po_wydobyciu_z_ładunku]]-martianeum4[[#This Row],[ile_zabiera_na_orbite]]</f>
        <v>40.352699999999921</v>
      </c>
    </row>
    <row r="1947" spans="1:9" x14ac:dyDescent="0.25">
      <c r="A1947" s="1">
        <v>50586</v>
      </c>
      <c r="B1947">
        <f t="shared" si="30"/>
        <v>40.352699999999921</v>
      </c>
      <c r="C1947" t="s">
        <v>9</v>
      </c>
      <c r="D1947">
        <v>23.5</v>
      </c>
      <c r="E1947">
        <v>0.7</v>
      </c>
      <c r="F1947">
        <f>IF(martianeum4[[#This Row],[zawartosc '[%']]]&gt;=1,martianeum4[[#This Row],[masa '[kg']]]*martianeum4[[#This Row],[zawartosc '[%']]]*0.01,0)</f>
        <v>0</v>
      </c>
      <c r="G1947">
        <f>martianeum4[[#This Row],[stan_magazynu '[kg']]]+martianeum4[[#This Row],[ile_kg_materiału_z_ładunku]]</f>
        <v>40.352699999999921</v>
      </c>
      <c r="H1947">
        <f>IF(martianeum4[[#This Row],[stan_po_wydobyciu_z_ładunku]]&gt;=100,100,0)</f>
        <v>0</v>
      </c>
      <c r="I1947">
        <f>martianeum4[[#This Row],[stan_po_wydobyciu_z_ładunku]]-martianeum4[[#This Row],[ile_zabiera_na_orbite]]</f>
        <v>40.352699999999921</v>
      </c>
    </row>
    <row r="1948" spans="1:9" x14ac:dyDescent="0.25">
      <c r="A1948" s="1">
        <v>50587</v>
      </c>
      <c r="B1948">
        <f t="shared" si="30"/>
        <v>40.352699999999921</v>
      </c>
      <c r="C1948" t="s">
        <v>22</v>
      </c>
      <c r="D1948">
        <v>16</v>
      </c>
      <c r="E1948">
        <v>0.1</v>
      </c>
      <c r="F1948">
        <f>IF(martianeum4[[#This Row],[zawartosc '[%']]]&gt;=1,martianeum4[[#This Row],[masa '[kg']]]*martianeum4[[#This Row],[zawartosc '[%']]]*0.01,0)</f>
        <v>0</v>
      </c>
      <c r="G1948">
        <f>martianeum4[[#This Row],[stan_magazynu '[kg']]]+martianeum4[[#This Row],[ile_kg_materiału_z_ładunku]]</f>
        <v>40.352699999999921</v>
      </c>
      <c r="H1948">
        <f>IF(martianeum4[[#This Row],[stan_po_wydobyciu_z_ładunku]]&gt;=100,100,0)</f>
        <v>0</v>
      </c>
      <c r="I1948">
        <f>martianeum4[[#This Row],[stan_po_wydobyciu_z_ładunku]]-martianeum4[[#This Row],[ile_zabiera_na_orbite]]</f>
        <v>40.352699999999921</v>
      </c>
    </row>
    <row r="1949" spans="1:9" x14ac:dyDescent="0.25">
      <c r="A1949" s="1">
        <v>50588</v>
      </c>
      <c r="B1949">
        <f t="shared" si="30"/>
        <v>40.352699999999921</v>
      </c>
      <c r="C1949" t="s">
        <v>6</v>
      </c>
      <c r="D1949">
        <v>25</v>
      </c>
      <c r="E1949">
        <v>11.7</v>
      </c>
      <c r="F1949">
        <f>IF(martianeum4[[#This Row],[zawartosc '[%']]]&gt;=1,martianeum4[[#This Row],[masa '[kg']]]*martianeum4[[#This Row],[zawartosc '[%']]]*0.01,0)</f>
        <v>2.9250000000000003</v>
      </c>
      <c r="G1949">
        <f>martianeum4[[#This Row],[stan_magazynu '[kg']]]+martianeum4[[#This Row],[ile_kg_materiału_z_ładunku]]</f>
        <v>43.277699999999918</v>
      </c>
      <c r="H1949">
        <f>IF(martianeum4[[#This Row],[stan_po_wydobyciu_z_ładunku]]&gt;=100,100,0)</f>
        <v>0</v>
      </c>
      <c r="I1949">
        <f>martianeum4[[#This Row],[stan_po_wydobyciu_z_ładunku]]-martianeum4[[#This Row],[ile_zabiera_na_orbite]]</f>
        <v>43.277699999999918</v>
      </c>
    </row>
    <row r="1950" spans="1:9" x14ac:dyDescent="0.25">
      <c r="A1950" s="1">
        <v>50589</v>
      </c>
      <c r="B1950">
        <f t="shared" si="30"/>
        <v>43.277699999999918</v>
      </c>
      <c r="C1950" t="s">
        <v>31</v>
      </c>
      <c r="D1950">
        <v>22.2</v>
      </c>
      <c r="E1950">
        <v>0.9</v>
      </c>
      <c r="F1950">
        <f>IF(martianeum4[[#This Row],[zawartosc '[%']]]&gt;=1,martianeum4[[#This Row],[masa '[kg']]]*martianeum4[[#This Row],[zawartosc '[%']]]*0.01,0)</f>
        <v>0</v>
      </c>
      <c r="G1950">
        <f>martianeum4[[#This Row],[stan_magazynu '[kg']]]+martianeum4[[#This Row],[ile_kg_materiału_z_ładunku]]</f>
        <v>43.277699999999918</v>
      </c>
      <c r="H1950">
        <f>IF(martianeum4[[#This Row],[stan_po_wydobyciu_z_ładunku]]&gt;=100,100,0)</f>
        <v>0</v>
      </c>
      <c r="I1950">
        <f>martianeum4[[#This Row],[stan_po_wydobyciu_z_ładunku]]-martianeum4[[#This Row],[ile_zabiera_na_orbite]]</f>
        <v>43.277699999999918</v>
      </c>
    </row>
    <row r="1951" spans="1:9" x14ac:dyDescent="0.25">
      <c r="A1951" s="1">
        <v>50590</v>
      </c>
      <c r="B1951">
        <f t="shared" si="30"/>
        <v>43.277699999999918</v>
      </c>
      <c r="C1951" t="s">
        <v>24</v>
      </c>
      <c r="D1951">
        <v>29.6</v>
      </c>
      <c r="E1951">
        <v>0</v>
      </c>
      <c r="F1951">
        <f>IF(martianeum4[[#This Row],[zawartosc '[%']]]&gt;=1,martianeum4[[#This Row],[masa '[kg']]]*martianeum4[[#This Row],[zawartosc '[%']]]*0.01,0)</f>
        <v>0</v>
      </c>
      <c r="G1951">
        <f>martianeum4[[#This Row],[stan_magazynu '[kg']]]+martianeum4[[#This Row],[ile_kg_materiału_z_ładunku]]</f>
        <v>43.277699999999918</v>
      </c>
      <c r="H1951">
        <f>IF(martianeum4[[#This Row],[stan_po_wydobyciu_z_ładunku]]&gt;=100,100,0)</f>
        <v>0</v>
      </c>
      <c r="I1951">
        <f>martianeum4[[#This Row],[stan_po_wydobyciu_z_ładunku]]-martianeum4[[#This Row],[ile_zabiera_na_orbite]]</f>
        <v>43.277699999999918</v>
      </c>
    </row>
    <row r="1952" spans="1:9" x14ac:dyDescent="0.25">
      <c r="A1952" s="1">
        <v>50591</v>
      </c>
      <c r="B1952">
        <f t="shared" si="30"/>
        <v>43.277699999999918</v>
      </c>
      <c r="C1952" t="s">
        <v>10</v>
      </c>
      <c r="D1952">
        <v>10.1</v>
      </c>
      <c r="E1952">
        <v>0</v>
      </c>
      <c r="F1952">
        <f>IF(martianeum4[[#This Row],[zawartosc '[%']]]&gt;=1,martianeum4[[#This Row],[masa '[kg']]]*martianeum4[[#This Row],[zawartosc '[%']]]*0.01,0)</f>
        <v>0</v>
      </c>
      <c r="G1952">
        <f>martianeum4[[#This Row],[stan_magazynu '[kg']]]+martianeum4[[#This Row],[ile_kg_materiału_z_ładunku]]</f>
        <v>43.277699999999918</v>
      </c>
      <c r="H1952">
        <f>IF(martianeum4[[#This Row],[stan_po_wydobyciu_z_ładunku]]&gt;=100,100,0)</f>
        <v>0</v>
      </c>
      <c r="I1952">
        <f>martianeum4[[#This Row],[stan_po_wydobyciu_z_ładunku]]-martianeum4[[#This Row],[ile_zabiera_na_orbite]]</f>
        <v>43.277699999999918</v>
      </c>
    </row>
    <row r="1953" spans="1:9" x14ac:dyDescent="0.25">
      <c r="A1953" s="1">
        <v>50592</v>
      </c>
      <c r="B1953">
        <f t="shared" si="30"/>
        <v>43.277699999999918</v>
      </c>
      <c r="C1953" t="s">
        <v>9</v>
      </c>
      <c r="D1953">
        <v>26.3</v>
      </c>
      <c r="E1953">
        <v>6.7</v>
      </c>
      <c r="F1953">
        <f>IF(martianeum4[[#This Row],[zawartosc '[%']]]&gt;=1,martianeum4[[#This Row],[masa '[kg']]]*martianeum4[[#This Row],[zawartosc '[%']]]*0.01,0)</f>
        <v>1.7621000000000002</v>
      </c>
      <c r="G1953">
        <f>martianeum4[[#This Row],[stan_magazynu '[kg']]]+martianeum4[[#This Row],[ile_kg_materiału_z_ładunku]]</f>
        <v>45.039799999999914</v>
      </c>
      <c r="H1953">
        <f>IF(martianeum4[[#This Row],[stan_po_wydobyciu_z_ładunku]]&gt;=100,100,0)</f>
        <v>0</v>
      </c>
      <c r="I1953">
        <f>martianeum4[[#This Row],[stan_po_wydobyciu_z_ładunku]]-martianeum4[[#This Row],[ile_zabiera_na_orbite]]</f>
        <v>45.039799999999914</v>
      </c>
    </row>
    <row r="1954" spans="1:9" x14ac:dyDescent="0.25">
      <c r="A1954" s="1">
        <v>50593</v>
      </c>
      <c r="B1954">
        <f t="shared" si="30"/>
        <v>45.039799999999914</v>
      </c>
      <c r="C1954" t="s">
        <v>10</v>
      </c>
      <c r="D1954">
        <v>27.3</v>
      </c>
      <c r="E1954">
        <v>15.3</v>
      </c>
      <c r="F1954">
        <f>IF(martianeum4[[#This Row],[zawartosc '[%']]]&gt;=1,martianeum4[[#This Row],[masa '[kg']]]*martianeum4[[#This Row],[zawartosc '[%']]]*0.01,0)</f>
        <v>4.1769000000000007</v>
      </c>
      <c r="G1954">
        <f>martianeum4[[#This Row],[stan_magazynu '[kg']]]+martianeum4[[#This Row],[ile_kg_materiału_z_ładunku]]</f>
        <v>49.216699999999918</v>
      </c>
      <c r="H1954">
        <f>IF(martianeum4[[#This Row],[stan_po_wydobyciu_z_ładunku]]&gt;=100,100,0)</f>
        <v>0</v>
      </c>
      <c r="I1954">
        <f>martianeum4[[#This Row],[stan_po_wydobyciu_z_ładunku]]-martianeum4[[#This Row],[ile_zabiera_na_orbite]]</f>
        <v>49.216699999999918</v>
      </c>
    </row>
    <row r="1955" spans="1:9" x14ac:dyDescent="0.25">
      <c r="A1955" s="1">
        <v>50594</v>
      </c>
      <c r="B1955">
        <f t="shared" si="30"/>
        <v>49.216699999999918</v>
      </c>
      <c r="C1955" t="s">
        <v>11</v>
      </c>
      <c r="D1955">
        <v>27.8</v>
      </c>
      <c r="E1955">
        <v>0</v>
      </c>
      <c r="F1955">
        <f>IF(martianeum4[[#This Row],[zawartosc '[%']]]&gt;=1,martianeum4[[#This Row],[masa '[kg']]]*martianeum4[[#This Row],[zawartosc '[%']]]*0.01,0)</f>
        <v>0</v>
      </c>
      <c r="G1955">
        <f>martianeum4[[#This Row],[stan_magazynu '[kg']]]+martianeum4[[#This Row],[ile_kg_materiału_z_ładunku]]</f>
        <v>49.216699999999918</v>
      </c>
      <c r="H1955">
        <f>IF(martianeum4[[#This Row],[stan_po_wydobyciu_z_ładunku]]&gt;=100,100,0)</f>
        <v>0</v>
      </c>
      <c r="I1955">
        <f>martianeum4[[#This Row],[stan_po_wydobyciu_z_ładunku]]-martianeum4[[#This Row],[ile_zabiera_na_orbite]]</f>
        <v>49.216699999999918</v>
      </c>
    </row>
    <row r="1956" spans="1:9" x14ac:dyDescent="0.25">
      <c r="A1956" s="1">
        <v>50595</v>
      </c>
      <c r="B1956">
        <f t="shared" si="30"/>
        <v>49.216699999999918</v>
      </c>
      <c r="C1956" t="s">
        <v>6</v>
      </c>
      <c r="D1956">
        <v>16.7</v>
      </c>
      <c r="E1956">
        <v>4.9000000000000004</v>
      </c>
      <c r="F1956">
        <f>IF(martianeum4[[#This Row],[zawartosc '[%']]]&gt;=1,martianeum4[[#This Row],[masa '[kg']]]*martianeum4[[#This Row],[zawartosc '[%']]]*0.01,0)</f>
        <v>0.81830000000000003</v>
      </c>
      <c r="G1956">
        <f>martianeum4[[#This Row],[stan_magazynu '[kg']]]+martianeum4[[#This Row],[ile_kg_materiału_z_ładunku]]</f>
        <v>50.034999999999918</v>
      </c>
      <c r="H1956">
        <f>IF(martianeum4[[#This Row],[stan_po_wydobyciu_z_ładunku]]&gt;=100,100,0)</f>
        <v>0</v>
      </c>
      <c r="I1956">
        <f>martianeum4[[#This Row],[stan_po_wydobyciu_z_ładunku]]-martianeum4[[#This Row],[ile_zabiera_na_orbite]]</f>
        <v>50.034999999999918</v>
      </c>
    </row>
    <row r="1957" spans="1:9" x14ac:dyDescent="0.25">
      <c r="A1957" s="1">
        <v>50596</v>
      </c>
      <c r="B1957">
        <f t="shared" si="30"/>
        <v>50.034999999999918</v>
      </c>
      <c r="C1957" t="s">
        <v>15</v>
      </c>
      <c r="D1957">
        <v>15</v>
      </c>
      <c r="E1957">
        <v>9.4</v>
      </c>
      <c r="F1957">
        <f>IF(martianeum4[[#This Row],[zawartosc '[%']]]&gt;=1,martianeum4[[#This Row],[masa '[kg']]]*martianeum4[[#This Row],[zawartosc '[%']]]*0.01,0)</f>
        <v>1.41</v>
      </c>
      <c r="G1957">
        <f>martianeum4[[#This Row],[stan_magazynu '[kg']]]+martianeum4[[#This Row],[ile_kg_materiału_z_ładunku]]</f>
        <v>51.444999999999915</v>
      </c>
      <c r="H1957">
        <f>IF(martianeum4[[#This Row],[stan_po_wydobyciu_z_ładunku]]&gt;=100,100,0)</f>
        <v>0</v>
      </c>
      <c r="I1957">
        <f>martianeum4[[#This Row],[stan_po_wydobyciu_z_ładunku]]-martianeum4[[#This Row],[ile_zabiera_na_orbite]]</f>
        <v>51.444999999999915</v>
      </c>
    </row>
    <row r="1958" spans="1:9" x14ac:dyDescent="0.25">
      <c r="A1958" s="1">
        <v>50597</v>
      </c>
      <c r="B1958">
        <f t="shared" si="30"/>
        <v>51.444999999999915</v>
      </c>
      <c r="C1958" t="s">
        <v>10</v>
      </c>
      <c r="D1958">
        <v>10.4</v>
      </c>
      <c r="E1958">
        <v>28.5</v>
      </c>
      <c r="F1958">
        <f>IF(martianeum4[[#This Row],[zawartosc '[%']]]&gt;=1,martianeum4[[#This Row],[masa '[kg']]]*martianeum4[[#This Row],[zawartosc '[%']]]*0.01,0)</f>
        <v>2.9640000000000004</v>
      </c>
      <c r="G1958">
        <f>martianeum4[[#This Row],[stan_magazynu '[kg']]]+martianeum4[[#This Row],[ile_kg_materiału_z_ładunku]]</f>
        <v>54.408999999999914</v>
      </c>
      <c r="H1958">
        <f>IF(martianeum4[[#This Row],[stan_po_wydobyciu_z_ładunku]]&gt;=100,100,0)</f>
        <v>0</v>
      </c>
      <c r="I1958">
        <f>martianeum4[[#This Row],[stan_po_wydobyciu_z_ładunku]]-martianeum4[[#This Row],[ile_zabiera_na_orbite]]</f>
        <v>54.408999999999914</v>
      </c>
    </row>
    <row r="1959" spans="1:9" x14ac:dyDescent="0.25">
      <c r="A1959" s="1">
        <v>50598</v>
      </c>
      <c r="B1959">
        <f t="shared" si="30"/>
        <v>54.408999999999914</v>
      </c>
      <c r="C1959" t="s">
        <v>15</v>
      </c>
      <c r="D1959">
        <v>18.100000000000001</v>
      </c>
      <c r="E1959">
        <v>9.6</v>
      </c>
      <c r="F1959">
        <f>IF(martianeum4[[#This Row],[zawartosc '[%']]]&gt;=1,martianeum4[[#This Row],[masa '[kg']]]*martianeum4[[#This Row],[zawartosc '[%']]]*0.01,0)</f>
        <v>1.7376000000000003</v>
      </c>
      <c r="G1959">
        <f>martianeum4[[#This Row],[stan_magazynu '[kg']]]+martianeum4[[#This Row],[ile_kg_materiału_z_ładunku]]</f>
        <v>56.146599999999914</v>
      </c>
      <c r="H1959">
        <f>IF(martianeum4[[#This Row],[stan_po_wydobyciu_z_ładunku]]&gt;=100,100,0)</f>
        <v>0</v>
      </c>
      <c r="I1959">
        <f>martianeum4[[#This Row],[stan_po_wydobyciu_z_ładunku]]-martianeum4[[#This Row],[ile_zabiera_na_orbite]]</f>
        <v>56.146599999999914</v>
      </c>
    </row>
    <row r="1960" spans="1:9" x14ac:dyDescent="0.25">
      <c r="A1960" s="1">
        <v>50599</v>
      </c>
      <c r="B1960">
        <f t="shared" si="30"/>
        <v>56.146599999999914</v>
      </c>
      <c r="C1960" t="s">
        <v>33</v>
      </c>
      <c r="D1960">
        <v>26.7</v>
      </c>
      <c r="E1960">
        <v>1.5</v>
      </c>
      <c r="F1960">
        <f>IF(martianeum4[[#This Row],[zawartosc '[%']]]&gt;=1,martianeum4[[#This Row],[masa '[kg']]]*martianeum4[[#This Row],[zawartosc '[%']]]*0.01,0)</f>
        <v>0.40049999999999997</v>
      </c>
      <c r="G1960">
        <f>martianeum4[[#This Row],[stan_magazynu '[kg']]]+martianeum4[[#This Row],[ile_kg_materiału_z_ładunku]]</f>
        <v>56.547099999999915</v>
      </c>
      <c r="H1960">
        <f>IF(martianeum4[[#This Row],[stan_po_wydobyciu_z_ładunku]]&gt;=100,100,0)</f>
        <v>0</v>
      </c>
      <c r="I1960">
        <f>martianeum4[[#This Row],[stan_po_wydobyciu_z_ładunku]]-martianeum4[[#This Row],[ile_zabiera_na_orbite]]</f>
        <v>56.547099999999915</v>
      </c>
    </row>
    <row r="1961" spans="1:9" x14ac:dyDescent="0.25">
      <c r="A1961" s="1">
        <v>50600</v>
      </c>
      <c r="B1961">
        <f t="shared" si="30"/>
        <v>56.547099999999915</v>
      </c>
      <c r="C1961" t="s">
        <v>13</v>
      </c>
      <c r="D1961">
        <v>22.9</v>
      </c>
      <c r="E1961">
        <v>8.9</v>
      </c>
      <c r="F1961">
        <f>IF(martianeum4[[#This Row],[zawartosc '[%']]]&gt;=1,martianeum4[[#This Row],[masa '[kg']]]*martianeum4[[#This Row],[zawartosc '[%']]]*0.01,0)</f>
        <v>2.0381</v>
      </c>
      <c r="G1961">
        <f>martianeum4[[#This Row],[stan_magazynu '[kg']]]+martianeum4[[#This Row],[ile_kg_materiału_z_ładunku]]</f>
        <v>58.585199999999915</v>
      </c>
      <c r="H1961">
        <f>IF(martianeum4[[#This Row],[stan_po_wydobyciu_z_ładunku]]&gt;=100,100,0)</f>
        <v>0</v>
      </c>
      <c r="I1961">
        <f>martianeum4[[#This Row],[stan_po_wydobyciu_z_ładunku]]-martianeum4[[#This Row],[ile_zabiera_na_orbite]]</f>
        <v>58.585199999999915</v>
      </c>
    </row>
    <row r="1962" spans="1:9" x14ac:dyDescent="0.25">
      <c r="A1962" s="1">
        <v>50601</v>
      </c>
      <c r="B1962">
        <f t="shared" si="30"/>
        <v>58.585199999999915</v>
      </c>
      <c r="C1962" t="s">
        <v>15</v>
      </c>
      <c r="D1962">
        <v>29.3</v>
      </c>
      <c r="E1962">
        <v>0</v>
      </c>
      <c r="F1962">
        <f>IF(martianeum4[[#This Row],[zawartosc '[%']]]&gt;=1,martianeum4[[#This Row],[masa '[kg']]]*martianeum4[[#This Row],[zawartosc '[%']]]*0.01,0)</f>
        <v>0</v>
      </c>
      <c r="G1962">
        <f>martianeum4[[#This Row],[stan_magazynu '[kg']]]+martianeum4[[#This Row],[ile_kg_materiału_z_ładunku]]</f>
        <v>58.585199999999915</v>
      </c>
      <c r="H1962">
        <f>IF(martianeum4[[#This Row],[stan_po_wydobyciu_z_ładunku]]&gt;=100,100,0)</f>
        <v>0</v>
      </c>
      <c r="I1962">
        <f>martianeum4[[#This Row],[stan_po_wydobyciu_z_ładunku]]-martianeum4[[#This Row],[ile_zabiera_na_orbite]]</f>
        <v>58.585199999999915</v>
      </c>
    </row>
    <row r="1963" spans="1:9" x14ac:dyDescent="0.25">
      <c r="A1963" s="1">
        <v>50602</v>
      </c>
      <c r="B1963">
        <f t="shared" si="30"/>
        <v>58.585199999999915</v>
      </c>
      <c r="C1963" t="s">
        <v>7</v>
      </c>
      <c r="D1963">
        <v>26.4</v>
      </c>
      <c r="E1963">
        <v>3.2</v>
      </c>
      <c r="F1963">
        <f>IF(martianeum4[[#This Row],[zawartosc '[%']]]&gt;=1,martianeum4[[#This Row],[masa '[kg']]]*martianeum4[[#This Row],[zawartosc '[%']]]*0.01,0)</f>
        <v>0.84480000000000011</v>
      </c>
      <c r="G1963">
        <f>martianeum4[[#This Row],[stan_magazynu '[kg']]]+martianeum4[[#This Row],[ile_kg_materiału_z_ładunku]]</f>
        <v>59.429999999999914</v>
      </c>
      <c r="H1963">
        <f>IF(martianeum4[[#This Row],[stan_po_wydobyciu_z_ładunku]]&gt;=100,100,0)</f>
        <v>0</v>
      </c>
      <c r="I1963">
        <f>martianeum4[[#This Row],[stan_po_wydobyciu_z_ładunku]]-martianeum4[[#This Row],[ile_zabiera_na_orbite]]</f>
        <v>59.429999999999914</v>
      </c>
    </row>
    <row r="1964" spans="1:9" x14ac:dyDescent="0.25">
      <c r="A1964" s="1">
        <v>50603</v>
      </c>
      <c r="B1964">
        <f t="shared" si="30"/>
        <v>59.429999999999914</v>
      </c>
      <c r="C1964" t="s">
        <v>18</v>
      </c>
      <c r="D1964">
        <v>20</v>
      </c>
      <c r="E1964">
        <v>7.3</v>
      </c>
      <c r="F1964">
        <f>IF(martianeum4[[#This Row],[zawartosc '[%']]]&gt;=1,martianeum4[[#This Row],[masa '[kg']]]*martianeum4[[#This Row],[zawartosc '[%']]]*0.01,0)</f>
        <v>1.46</v>
      </c>
      <c r="G1964">
        <f>martianeum4[[#This Row],[stan_magazynu '[kg']]]+martianeum4[[#This Row],[ile_kg_materiału_z_ładunku]]</f>
        <v>60.889999999999915</v>
      </c>
      <c r="H1964">
        <f>IF(martianeum4[[#This Row],[stan_po_wydobyciu_z_ładunku]]&gt;=100,100,0)</f>
        <v>0</v>
      </c>
      <c r="I1964">
        <f>martianeum4[[#This Row],[stan_po_wydobyciu_z_ładunku]]-martianeum4[[#This Row],[ile_zabiera_na_orbite]]</f>
        <v>60.889999999999915</v>
      </c>
    </row>
    <row r="1965" spans="1:9" x14ac:dyDescent="0.25">
      <c r="A1965" s="1">
        <v>50604</v>
      </c>
      <c r="B1965">
        <f t="shared" si="30"/>
        <v>60.889999999999915</v>
      </c>
      <c r="C1965" t="s">
        <v>11</v>
      </c>
      <c r="D1965">
        <v>17.100000000000001</v>
      </c>
      <c r="E1965">
        <v>0</v>
      </c>
      <c r="F1965">
        <f>IF(martianeum4[[#This Row],[zawartosc '[%']]]&gt;=1,martianeum4[[#This Row],[masa '[kg']]]*martianeum4[[#This Row],[zawartosc '[%']]]*0.01,0)</f>
        <v>0</v>
      </c>
      <c r="G1965">
        <f>martianeum4[[#This Row],[stan_magazynu '[kg']]]+martianeum4[[#This Row],[ile_kg_materiału_z_ładunku]]</f>
        <v>60.889999999999915</v>
      </c>
      <c r="H1965">
        <f>IF(martianeum4[[#This Row],[stan_po_wydobyciu_z_ładunku]]&gt;=100,100,0)</f>
        <v>0</v>
      </c>
      <c r="I1965">
        <f>martianeum4[[#This Row],[stan_po_wydobyciu_z_ładunku]]-martianeum4[[#This Row],[ile_zabiera_na_orbite]]</f>
        <v>60.889999999999915</v>
      </c>
    </row>
    <row r="1966" spans="1:9" x14ac:dyDescent="0.25">
      <c r="A1966" s="1">
        <v>50605</v>
      </c>
      <c r="B1966">
        <f t="shared" si="30"/>
        <v>60.889999999999915</v>
      </c>
      <c r="C1966" t="s">
        <v>5</v>
      </c>
      <c r="D1966">
        <v>18.8</v>
      </c>
      <c r="E1966">
        <v>0</v>
      </c>
      <c r="F1966">
        <f>IF(martianeum4[[#This Row],[zawartosc '[%']]]&gt;=1,martianeum4[[#This Row],[masa '[kg']]]*martianeum4[[#This Row],[zawartosc '[%']]]*0.01,0)</f>
        <v>0</v>
      </c>
      <c r="G1966">
        <f>martianeum4[[#This Row],[stan_magazynu '[kg']]]+martianeum4[[#This Row],[ile_kg_materiału_z_ładunku]]</f>
        <v>60.889999999999915</v>
      </c>
      <c r="H1966">
        <f>IF(martianeum4[[#This Row],[stan_po_wydobyciu_z_ładunku]]&gt;=100,100,0)</f>
        <v>0</v>
      </c>
      <c r="I1966">
        <f>martianeum4[[#This Row],[stan_po_wydobyciu_z_ładunku]]-martianeum4[[#This Row],[ile_zabiera_na_orbite]]</f>
        <v>60.889999999999915</v>
      </c>
    </row>
    <row r="1967" spans="1:9" x14ac:dyDescent="0.25">
      <c r="A1967" s="1">
        <v>50606</v>
      </c>
      <c r="B1967">
        <f t="shared" si="30"/>
        <v>60.889999999999915</v>
      </c>
      <c r="C1967" t="s">
        <v>13</v>
      </c>
      <c r="D1967">
        <v>12.6</v>
      </c>
      <c r="E1967">
        <v>4.4000000000000004</v>
      </c>
      <c r="F1967">
        <f>IF(martianeum4[[#This Row],[zawartosc '[%']]]&gt;=1,martianeum4[[#This Row],[masa '[kg']]]*martianeum4[[#This Row],[zawartosc '[%']]]*0.01,0)</f>
        <v>0.55440000000000011</v>
      </c>
      <c r="G1967">
        <f>martianeum4[[#This Row],[stan_magazynu '[kg']]]+martianeum4[[#This Row],[ile_kg_materiału_z_ładunku]]</f>
        <v>61.444399999999916</v>
      </c>
      <c r="H1967">
        <f>IF(martianeum4[[#This Row],[stan_po_wydobyciu_z_ładunku]]&gt;=100,100,0)</f>
        <v>0</v>
      </c>
      <c r="I1967">
        <f>martianeum4[[#This Row],[stan_po_wydobyciu_z_ładunku]]-martianeum4[[#This Row],[ile_zabiera_na_orbite]]</f>
        <v>61.444399999999916</v>
      </c>
    </row>
    <row r="1968" spans="1:9" x14ac:dyDescent="0.25">
      <c r="A1968" s="1">
        <v>50607</v>
      </c>
      <c r="B1968">
        <f t="shared" si="30"/>
        <v>61.444399999999916</v>
      </c>
      <c r="C1968" t="s">
        <v>22</v>
      </c>
      <c r="D1968">
        <v>24</v>
      </c>
      <c r="E1968">
        <v>0</v>
      </c>
      <c r="F1968">
        <f>IF(martianeum4[[#This Row],[zawartosc '[%']]]&gt;=1,martianeum4[[#This Row],[masa '[kg']]]*martianeum4[[#This Row],[zawartosc '[%']]]*0.01,0)</f>
        <v>0</v>
      </c>
      <c r="G1968">
        <f>martianeum4[[#This Row],[stan_magazynu '[kg']]]+martianeum4[[#This Row],[ile_kg_materiału_z_ładunku]]</f>
        <v>61.444399999999916</v>
      </c>
      <c r="H1968">
        <f>IF(martianeum4[[#This Row],[stan_po_wydobyciu_z_ładunku]]&gt;=100,100,0)</f>
        <v>0</v>
      </c>
      <c r="I1968">
        <f>martianeum4[[#This Row],[stan_po_wydobyciu_z_ładunku]]-martianeum4[[#This Row],[ile_zabiera_na_orbite]]</f>
        <v>61.444399999999916</v>
      </c>
    </row>
    <row r="1969" spans="1:9" x14ac:dyDescent="0.25">
      <c r="A1969" s="1">
        <v>50608</v>
      </c>
      <c r="B1969">
        <f t="shared" si="30"/>
        <v>61.444399999999916</v>
      </c>
      <c r="C1969" t="s">
        <v>19</v>
      </c>
      <c r="D1969">
        <v>13.4</v>
      </c>
      <c r="E1969">
        <v>35.6</v>
      </c>
      <c r="F1969">
        <f>IF(martianeum4[[#This Row],[zawartosc '[%']]]&gt;=1,martianeum4[[#This Row],[masa '[kg']]]*martianeum4[[#This Row],[zawartosc '[%']]]*0.01,0)</f>
        <v>4.7704000000000004</v>
      </c>
      <c r="G1969">
        <f>martianeum4[[#This Row],[stan_magazynu '[kg']]]+martianeum4[[#This Row],[ile_kg_materiału_z_ładunku]]</f>
        <v>66.214799999999912</v>
      </c>
      <c r="H1969">
        <f>IF(martianeum4[[#This Row],[stan_po_wydobyciu_z_ładunku]]&gt;=100,100,0)</f>
        <v>0</v>
      </c>
      <c r="I1969">
        <f>martianeum4[[#This Row],[stan_po_wydobyciu_z_ładunku]]-martianeum4[[#This Row],[ile_zabiera_na_orbite]]</f>
        <v>66.214799999999912</v>
      </c>
    </row>
    <row r="1970" spans="1:9" x14ac:dyDescent="0.25">
      <c r="A1970" s="1">
        <v>50609</v>
      </c>
      <c r="B1970">
        <f t="shared" si="30"/>
        <v>66.214799999999912</v>
      </c>
      <c r="C1970" t="s">
        <v>10</v>
      </c>
      <c r="D1970">
        <v>25.7</v>
      </c>
      <c r="E1970">
        <v>21.1</v>
      </c>
      <c r="F1970">
        <f>IF(martianeum4[[#This Row],[zawartosc '[%']]]&gt;=1,martianeum4[[#This Row],[masa '[kg']]]*martianeum4[[#This Row],[zawartosc '[%']]]*0.01,0)</f>
        <v>5.4226999999999999</v>
      </c>
      <c r="G1970">
        <f>martianeum4[[#This Row],[stan_magazynu '[kg']]]+martianeum4[[#This Row],[ile_kg_materiału_z_ładunku]]</f>
        <v>71.637499999999918</v>
      </c>
      <c r="H1970">
        <f>IF(martianeum4[[#This Row],[stan_po_wydobyciu_z_ładunku]]&gt;=100,100,0)</f>
        <v>0</v>
      </c>
      <c r="I1970">
        <f>martianeum4[[#This Row],[stan_po_wydobyciu_z_ładunku]]-martianeum4[[#This Row],[ile_zabiera_na_orbite]]</f>
        <v>71.637499999999918</v>
      </c>
    </row>
    <row r="1971" spans="1:9" x14ac:dyDescent="0.25">
      <c r="A1971" s="1">
        <v>50610</v>
      </c>
      <c r="B1971">
        <f t="shared" si="30"/>
        <v>71.637499999999918</v>
      </c>
      <c r="C1971" t="s">
        <v>21</v>
      </c>
      <c r="D1971">
        <v>24.9</v>
      </c>
      <c r="E1971">
        <v>2</v>
      </c>
      <c r="F1971">
        <f>IF(martianeum4[[#This Row],[zawartosc '[%']]]&gt;=1,martianeum4[[#This Row],[masa '[kg']]]*martianeum4[[#This Row],[zawartosc '[%']]]*0.01,0)</f>
        <v>0.498</v>
      </c>
      <c r="G1971">
        <f>martianeum4[[#This Row],[stan_magazynu '[kg']]]+martianeum4[[#This Row],[ile_kg_materiału_z_ładunku]]</f>
        <v>72.135499999999922</v>
      </c>
      <c r="H1971">
        <f>IF(martianeum4[[#This Row],[stan_po_wydobyciu_z_ładunku]]&gt;=100,100,0)</f>
        <v>0</v>
      </c>
      <c r="I1971">
        <f>martianeum4[[#This Row],[stan_po_wydobyciu_z_ładunku]]-martianeum4[[#This Row],[ile_zabiera_na_orbite]]</f>
        <v>72.135499999999922</v>
      </c>
    </row>
    <row r="1972" spans="1:9" x14ac:dyDescent="0.25">
      <c r="A1972" s="1">
        <v>50611</v>
      </c>
      <c r="B1972">
        <f t="shared" si="30"/>
        <v>72.135499999999922</v>
      </c>
      <c r="C1972" t="s">
        <v>11</v>
      </c>
      <c r="D1972">
        <v>12.5</v>
      </c>
      <c r="E1972">
        <v>0</v>
      </c>
      <c r="F1972">
        <f>IF(martianeum4[[#This Row],[zawartosc '[%']]]&gt;=1,martianeum4[[#This Row],[masa '[kg']]]*martianeum4[[#This Row],[zawartosc '[%']]]*0.01,0)</f>
        <v>0</v>
      </c>
      <c r="G1972">
        <f>martianeum4[[#This Row],[stan_magazynu '[kg']]]+martianeum4[[#This Row],[ile_kg_materiału_z_ładunku]]</f>
        <v>72.135499999999922</v>
      </c>
      <c r="H1972">
        <f>IF(martianeum4[[#This Row],[stan_po_wydobyciu_z_ładunku]]&gt;=100,100,0)</f>
        <v>0</v>
      </c>
      <c r="I1972">
        <f>martianeum4[[#This Row],[stan_po_wydobyciu_z_ładunku]]-martianeum4[[#This Row],[ile_zabiera_na_orbite]]</f>
        <v>72.135499999999922</v>
      </c>
    </row>
    <row r="1973" spans="1:9" x14ac:dyDescent="0.25">
      <c r="A1973" s="1">
        <v>50612</v>
      </c>
      <c r="B1973">
        <f t="shared" si="30"/>
        <v>72.135499999999922</v>
      </c>
      <c r="C1973" t="s">
        <v>10</v>
      </c>
      <c r="D1973">
        <v>21.8</v>
      </c>
      <c r="E1973">
        <v>0</v>
      </c>
      <c r="F1973">
        <f>IF(martianeum4[[#This Row],[zawartosc '[%']]]&gt;=1,martianeum4[[#This Row],[masa '[kg']]]*martianeum4[[#This Row],[zawartosc '[%']]]*0.01,0)</f>
        <v>0</v>
      </c>
      <c r="G1973">
        <f>martianeum4[[#This Row],[stan_magazynu '[kg']]]+martianeum4[[#This Row],[ile_kg_materiału_z_ładunku]]</f>
        <v>72.135499999999922</v>
      </c>
      <c r="H1973">
        <f>IF(martianeum4[[#This Row],[stan_po_wydobyciu_z_ładunku]]&gt;=100,100,0)</f>
        <v>0</v>
      </c>
      <c r="I1973">
        <f>martianeum4[[#This Row],[stan_po_wydobyciu_z_ładunku]]-martianeum4[[#This Row],[ile_zabiera_na_orbite]]</f>
        <v>72.135499999999922</v>
      </c>
    </row>
    <row r="1974" spans="1:9" x14ac:dyDescent="0.25">
      <c r="A1974" s="1">
        <v>50613</v>
      </c>
      <c r="B1974">
        <f t="shared" si="30"/>
        <v>72.135499999999922</v>
      </c>
      <c r="C1974" t="s">
        <v>5</v>
      </c>
      <c r="D1974">
        <v>15.8</v>
      </c>
      <c r="E1974">
        <v>6.7</v>
      </c>
      <c r="F1974">
        <f>IF(martianeum4[[#This Row],[zawartosc '[%']]]&gt;=1,martianeum4[[#This Row],[masa '[kg']]]*martianeum4[[#This Row],[zawartosc '[%']]]*0.01,0)</f>
        <v>1.0586000000000002</v>
      </c>
      <c r="G1974">
        <f>martianeum4[[#This Row],[stan_magazynu '[kg']]]+martianeum4[[#This Row],[ile_kg_materiału_z_ładunku]]</f>
        <v>73.194099999999921</v>
      </c>
      <c r="H1974">
        <f>IF(martianeum4[[#This Row],[stan_po_wydobyciu_z_ładunku]]&gt;=100,100,0)</f>
        <v>0</v>
      </c>
      <c r="I1974">
        <f>martianeum4[[#This Row],[stan_po_wydobyciu_z_ładunku]]-martianeum4[[#This Row],[ile_zabiera_na_orbite]]</f>
        <v>73.194099999999921</v>
      </c>
    </row>
    <row r="1975" spans="1:9" x14ac:dyDescent="0.25">
      <c r="A1975" s="1">
        <v>50614</v>
      </c>
      <c r="B1975">
        <f t="shared" si="30"/>
        <v>73.194099999999921</v>
      </c>
      <c r="C1975" t="s">
        <v>12</v>
      </c>
      <c r="D1975">
        <v>13.9</v>
      </c>
      <c r="E1975">
        <v>0</v>
      </c>
      <c r="F1975">
        <f>IF(martianeum4[[#This Row],[zawartosc '[%']]]&gt;=1,martianeum4[[#This Row],[masa '[kg']]]*martianeum4[[#This Row],[zawartosc '[%']]]*0.01,0)</f>
        <v>0</v>
      </c>
      <c r="G1975">
        <f>martianeum4[[#This Row],[stan_magazynu '[kg']]]+martianeum4[[#This Row],[ile_kg_materiału_z_ładunku]]</f>
        <v>73.194099999999921</v>
      </c>
      <c r="H1975">
        <f>IF(martianeum4[[#This Row],[stan_po_wydobyciu_z_ładunku]]&gt;=100,100,0)</f>
        <v>0</v>
      </c>
      <c r="I1975">
        <f>martianeum4[[#This Row],[stan_po_wydobyciu_z_ładunku]]-martianeum4[[#This Row],[ile_zabiera_na_orbite]]</f>
        <v>73.194099999999921</v>
      </c>
    </row>
    <row r="1976" spans="1:9" x14ac:dyDescent="0.25">
      <c r="A1976" s="1">
        <v>50615</v>
      </c>
      <c r="B1976">
        <f t="shared" si="30"/>
        <v>73.194099999999921</v>
      </c>
      <c r="C1976" t="s">
        <v>20</v>
      </c>
      <c r="D1976">
        <v>12.2</v>
      </c>
      <c r="E1976">
        <v>4.4000000000000004</v>
      </c>
      <c r="F1976">
        <f>IF(martianeum4[[#This Row],[zawartosc '[%']]]&gt;=1,martianeum4[[#This Row],[masa '[kg']]]*martianeum4[[#This Row],[zawartosc '[%']]]*0.01,0)</f>
        <v>0.53680000000000005</v>
      </c>
      <c r="G1976">
        <f>martianeum4[[#This Row],[stan_magazynu '[kg']]]+martianeum4[[#This Row],[ile_kg_materiału_z_ładunku]]</f>
        <v>73.73089999999992</v>
      </c>
      <c r="H1976">
        <f>IF(martianeum4[[#This Row],[stan_po_wydobyciu_z_ładunku]]&gt;=100,100,0)</f>
        <v>0</v>
      </c>
      <c r="I1976">
        <f>martianeum4[[#This Row],[stan_po_wydobyciu_z_ładunku]]-martianeum4[[#This Row],[ile_zabiera_na_orbite]]</f>
        <v>73.73089999999992</v>
      </c>
    </row>
    <row r="1977" spans="1:9" x14ac:dyDescent="0.25">
      <c r="A1977" s="1">
        <v>50616</v>
      </c>
      <c r="B1977">
        <f t="shared" si="30"/>
        <v>73.73089999999992</v>
      </c>
      <c r="C1977" t="s">
        <v>11</v>
      </c>
      <c r="D1977">
        <v>12.2</v>
      </c>
      <c r="E1977">
        <v>0</v>
      </c>
      <c r="F1977">
        <f>IF(martianeum4[[#This Row],[zawartosc '[%']]]&gt;=1,martianeum4[[#This Row],[masa '[kg']]]*martianeum4[[#This Row],[zawartosc '[%']]]*0.01,0)</f>
        <v>0</v>
      </c>
      <c r="G1977">
        <f>martianeum4[[#This Row],[stan_magazynu '[kg']]]+martianeum4[[#This Row],[ile_kg_materiału_z_ładunku]]</f>
        <v>73.73089999999992</v>
      </c>
      <c r="H1977">
        <f>IF(martianeum4[[#This Row],[stan_po_wydobyciu_z_ładunku]]&gt;=100,100,0)</f>
        <v>0</v>
      </c>
      <c r="I1977">
        <f>martianeum4[[#This Row],[stan_po_wydobyciu_z_ładunku]]-martianeum4[[#This Row],[ile_zabiera_na_orbite]]</f>
        <v>73.73089999999992</v>
      </c>
    </row>
    <row r="1978" spans="1:9" x14ac:dyDescent="0.25">
      <c r="A1978" s="1">
        <v>50617</v>
      </c>
      <c r="B1978">
        <f t="shared" si="30"/>
        <v>73.73089999999992</v>
      </c>
      <c r="C1978" t="s">
        <v>19</v>
      </c>
      <c r="D1978">
        <v>13.7</v>
      </c>
      <c r="E1978">
        <v>28</v>
      </c>
      <c r="F1978">
        <f>IF(martianeum4[[#This Row],[zawartosc '[%']]]&gt;=1,martianeum4[[#This Row],[masa '[kg']]]*martianeum4[[#This Row],[zawartosc '[%']]]*0.01,0)</f>
        <v>3.8359999999999999</v>
      </c>
      <c r="G1978">
        <f>martianeum4[[#This Row],[stan_magazynu '[kg']]]+martianeum4[[#This Row],[ile_kg_materiału_z_ładunku]]</f>
        <v>77.566899999999919</v>
      </c>
      <c r="H1978">
        <f>IF(martianeum4[[#This Row],[stan_po_wydobyciu_z_ładunku]]&gt;=100,100,0)</f>
        <v>0</v>
      </c>
      <c r="I1978">
        <f>martianeum4[[#This Row],[stan_po_wydobyciu_z_ładunku]]-martianeum4[[#This Row],[ile_zabiera_na_orbite]]</f>
        <v>77.566899999999919</v>
      </c>
    </row>
    <row r="1979" spans="1:9" x14ac:dyDescent="0.25">
      <c r="A1979" s="1">
        <v>50618</v>
      </c>
      <c r="B1979">
        <f t="shared" si="30"/>
        <v>77.566899999999919</v>
      </c>
      <c r="C1979" t="s">
        <v>17</v>
      </c>
      <c r="D1979">
        <v>27.9</v>
      </c>
      <c r="E1979">
        <v>0</v>
      </c>
      <c r="F1979">
        <f>IF(martianeum4[[#This Row],[zawartosc '[%']]]&gt;=1,martianeum4[[#This Row],[masa '[kg']]]*martianeum4[[#This Row],[zawartosc '[%']]]*0.01,0)</f>
        <v>0</v>
      </c>
      <c r="G1979">
        <f>martianeum4[[#This Row],[stan_magazynu '[kg']]]+martianeum4[[#This Row],[ile_kg_materiału_z_ładunku]]</f>
        <v>77.566899999999919</v>
      </c>
      <c r="H1979">
        <f>IF(martianeum4[[#This Row],[stan_po_wydobyciu_z_ładunku]]&gt;=100,100,0)</f>
        <v>0</v>
      </c>
      <c r="I1979">
        <f>martianeum4[[#This Row],[stan_po_wydobyciu_z_ładunku]]-martianeum4[[#This Row],[ile_zabiera_na_orbite]]</f>
        <v>77.566899999999919</v>
      </c>
    </row>
    <row r="1980" spans="1:9" x14ac:dyDescent="0.25">
      <c r="A1980" s="1">
        <v>50619</v>
      </c>
      <c r="B1980">
        <f t="shared" si="30"/>
        <v>77.566899999999919</v>
      </c>
      <c r="C1980" t="s">
        <v>13</v>
      </c>
      <c r="D1980">
        <v>25.6</v>
      </c>
      <c r="E1980">
        <v>1.7</v>
      </c>
      <c r="F1980">
        <f>IF(martianeum4[[#This Row],[zawartosc '[%']]]&gt;=1,martianeum4[[#This Row],[masa '[kg']]]*martianeum4[[#This Row],[zawartosc '[%']]]*0.01,0)</f>
        <v>0.43520000000000003</v>
      </c>
      <c r="G1980">
        <f>martianeum4[[#This Row],[stan_magazynu '[kg']]]+martianeum4[[#This Row],[ile_kg_materiału_z_ładunku]]</f>
        <v>78.002099999999913</v>
      </c>
      <c r="H1980">
        <f>IF(martianeum4[[#This Row],[stan_po_wydobyciu_z_ładunku]]&gt;=100,100,0)</f>
        <v>0</v>
      </c>
      <c r="I1980">
        <f>martianeum4[[#This Row],[stan_po_wydobyciu_z_ładunku]]-martianeum4[[#This Row],[ile_zabiera_na_orbite]]</f>
        <v>78.002099999999913</v>
      </c>
    </row>
    <row r="1981" spans="1:9" x14ac:dyDescent="0.25">
      <c r="A1981" s="1">
        <v>50620</v>
      </c>
      <c r="B1981">
        <f t="shared" si="30"/>
        <v>78.002099999999913</v>
      </c>
      <c r="C1981" t="s">
        <v>14</v>
      </c>
      <c r="D1981">
        <v>11.7</v>
      </c>
      <c r="E1981">
        <v>4.5999999999999996</v>
      </c>
      <c r="F1981">
        <f>IF(martianeum4[[#This Row],[zawartosc '[%']]]&gt;=1,martianeum4[[#This Row],[masa '[kg']]]*martianeum4[[#This Row],[zawartosc '[%']]]*0.01,0)</f>
        <v>0.5381999999999999</v>
      </c>
      <c r="G1981">
        <f>martianeum4[[#This Row],[stan_magazynu '[kg']]]+martianeum4[[#This Row],[ile_kg_materiału_z_ładunku]]</f>
        <v>78.540299999999917</v>
      </c>
      <c r="H1981">
        <f>IF(martianeum4[[#This Row],[stan_po_wydobyciu_z_ładunku]]&gt;=100,100,0)</f>
        <v>0</v>
      </c>
      <c r="I1981">
        <f>martianeum4[[#This Row],[stan_po_wydobyciu_z_ładunku]]-martianeum4[[#This Row],[ile_zabiera_na_orbite]]</f>
        <v>78.540299999999917</v>
      </c>
    </row>
    <row r="1982" spans="1:9" x14ac:dyDescent="0.25">
      <c r="A1982" s="1">
        <v>50621</v>
      </c>
      <c r="B1982">
        <f t="shared" si="30"/>
        <v>78.540299999999917</v>
      </c>
      <c r="C1982" t="s">
        <v>8</v>
      </c>
      <c r="D1982">
        <v>27.3</v>
      </c>
      <c r="E1982">
        <v>0</v>
      </c>
      <c r="F1982">
        <f>IF(martianeum4[[#This Row],[zawartosc '[%']]]&gt;=1,martianeum4[[#This Row],[masa '[kg']]]*martianeum4[[#This Row],[zawartosc '[%']]]*0.01,0)</f>
        <v>0</v>
      </c>
      <c r="G1982">
        <f>martianeum4[[#This Row],[stan_magazynu '[kg']]]+martianeum4[[#This Row],[ile_kg_materiału_z_ładunku]]</f>
        <v>78.540299999999917</v>
      </c>
      <c r="H1982">
        <f>IF(martianeum4[[#This Row],[stan_po_wydobyciu_z_ładunku]]&gt;=100,100,0)</f>
        <v>0</v>
      </c>
      <c r="I1982">
        <f>martianeum4[[#This Row],[stan_po_wydobyciu_z_ładunku]]-martianeum4[[#This Row],[ile_zabiera_na_orbite]]</f>
        <v>78.540299999999917</v>
      </c>
    </row>
    <row r="1983" spans="1:9" x14ac:dyDescent="0.25">
      <c r="A1983" s="1">
        <v>50622</v>
      </c>
      <c r="B1983">
        <f t="shared" si="30"/>
        <v>78.540299999999917</v>
      </c>
      <c r="C1983" t="s">
        <v>11</v>
      </c>
      <c r="D1983">
        <v>25.6</v>
      </c>
      <c r="E1983">
        <v>18.2</v>
      </c>
      <c r="F1983">
        <f>IF(martianeum4[[#This Row],[zawartosc '[%']]]&gt;=1,martianeum4[[#This Row],[masa '[kg']]]*martianeum4[[#This Row],[zawartosc '[%']]]*0.01,0)</f>
        <v>4.6592000000000002</v>
      </c>
      <c r="G1983">
        <f>martianeum4[[#This Row],[stan_magazynu '[kg']]]+martianeum4[[#This Row],[ile_kg_materiału_z_ładunku]]</f>
        <v>83.199499999999915</v>
      </c>
      <c r="H1983">
        <f>IF(martianeum4[[#This Row],[stan_po_wydobyciu_z_ładunku]]&gt;=100,100,0)</f>
        <v>0</v>
      </c>
      <c r="I1983">
        <f>martianeum4[[#This Row],[stan_po_wydobyciu_z_ładunku]]-martianeum4[[#This Row],[ile_zabiera_na_orbite]]</f>
        <v>83.199499999999915</v>
      </c>
    </row>
    <row r="1984" spans="1:9" x14ac:dyDescent="0.25">
      <c r="A1984" s="1">
        <v>50623</v>
      </c>
      <c r="B1984">
        <f t="shared" si="30"/>
        <v>83.199499999999915</v>
      </c>
      <c r="C1984" t="s">
        <v>28</v>
      </c>
      <c r="D1984">
        <v>23.6</v>
      </c>
      <c r="E1984">
        <v>0.1</v>
      </c>
      <c r="F1984">
        <f>IF(martianeum4[[#This Row],[zawartosc '[%']]]&gt;=1,martianeum4[[#This Row],[masa '[kg']]]*martianeum4[[#This Row],[zawartosc '[%']]]*0.01,0)</f>
        <v>0</v>
      </c>
      <c r="G1984">
        <f>martianeum4[[#This Row],[stan_magazynu '[kg']]]+martianeum4[[#This Row],[ile_kg_materiału_z_ładunku]]</f>
        <v>83.199499999999915</v>
      </c>
      <c r="H1984">
        <f>IF(martianeum4[[#This Row],[stan_po_wydobyciu_z_ładunku]]&gt;=100,100,0)</f>
        <v>0</v>
      </c>
      <c r="I1984">
        <f>martianeum4[[#This Row],[stan_po_wydobyciu_z_ładunku]]-martianeum4[[#This Row],[ile_zabiera_na_orbite]]</f>
        <v>83.199499999999915</v>
      </c>
    </row>
    <row r="1985" spans="1:9" x14ac:dyDescent="0.25">
      <c r="A1985" s="1">
        <v>50624</v>
      </c>
      <c r="B1985">
        <f t="shared" si="30"/>
        <v>83.199499999999915</v>
      </c>
      <c r="C1985" t="s">
        <v>10</v>
      </c>
      <c r="D1985">
        <v>14.6</v>
      </c>
      <c r="E1985">
        <v>0</v>
      </c>
      <c r="F1985">
        <f>IF(martianeum4[[#This Row],[zawartosc '[%']]]&gt;=1,martianeum4[[#This Row],[masa '[kg']]]*martianeum4[[#This Row],[zawartosc '[%']]]*0.01,0)</f>
        <v>0</v>
      </c>
      <c r="G1985">
        <f>martianeum4[[#This Row],[stan_magazynu '[kg']]]+martianeum4[[#This Row],[ile_kg_materiału_z_ładunku]]</f>
        <v>83.199499999999915</v>
      </c>
      <c r="H1985">
        <f>IF(martianeum4[[#This Row],[stan_po_wydobyciu_z_ładunku]]&gt;=100,100,0)</f>
        <v>0</v>
      </c>
      <c r="I1985">
        <f>martianeum4[[#This Row],[stan_po_wydobyciu_z_ładunku]]-martianeum4[[#This Row],[ile_zabiera_na_orbite]]</f>
        <v>83.199499999999915</v>
      </c>
    </row>
    <row r="1986" spans="1:9" x14ac:dyDescent="0.25">
      <c r="A1986" s="1">
        <v>50625</v>
      </c>
      <c r="B1986">
        <f t="shared" si="30"/>
        <v>83.199499999999915</v>
      </c>
      <c r="C1986" t="s">
        <v>9</v>
      </c>
      <c r="D1986">
        <v>17.399999999999999</v>
      </c>
      <c r="E1986">
        <v>7.8</v>
      </c>
      <c r="F1986">
        <f>IF(martianeum4[[#This Row],[zawartosc '[%']]]&gt;=1,martianeum4[[#This Row],[masa '[kg']]]*martianeum4[[#This Row],[zawartosc '[%']]]*0.01,0)</f>
        <v>1.3572</v>
      </c>
      <c r="G1986">
        <f>martianeum4[[#This Row],[stan_magazynu '[kg']]]+martianeum4[[#This Row],[ile_kg_materiału_z_ładunku]]</f>
        <v>84.556699999999921</v>
      </c>
      <c r="H1986">
        <f>IF(martianeum4[[#This Row],[stan_po_wydobyciu_z_ładunku]]&gt;=100,100,0)</f>
        <v>0</v>
      </c>
      <c r="I1986">
        <f>martianeum4[[#This Row],[stan_po_wydobyciu_z_ładunku]]-martianeum4[[#This Row],[ile_zabiera_na_orbite]]</f>
        <v>84.556699999999921</v>
      </c>
    </row>
    <row r="1987" spans="1:9" x14ac:dyDescent="0.25">
      <c r="A1987" s="1">
        <v>50626</v>
      </c>
      <c r="B1987">
        <f t="shared" si="30"/>
        <v>84.556699999999921</v>
      </c>
      <c r="C1987" t="s">
        <v>10</v>
      </c>
      <c r="D1987">
        <v>27.4</v>
      </c>
      <c r="E1987">
        <v>0</v>
      </c>
      <c r="F1987">
        <f>IF(martianeum4[[#This Row],[zawartosc '[%']]]&gt;=1,martianeum4[[#This Row],[masa '[kg']]]*martianeum4[[#This Row],[zawartosc '[%']]]*0.01,0)</f>
        <v>0</v>
      </c>
      <c r="G1987">
        <f>martianeum4[[#This Row],[stan_magazynu '[kg']]]+martianeum4[[#This Row],[ile_kg_materiału_z_ładunku]]</f>
        <v>84.556699999999921</v>
      </c>
      <c r="H1987">
        <f>IF(martianeum4[[#This Row],[stan_po_wydobyciu_z_ładunku]]&gt;=100,100,0)</f>
        <v>0</v>
      </c>
      <c r="I1987">
        <f>martianeum4[[#This Row],[stan_po_wydobyciu_z_ładunku]]-martianeum4[[#This Row],[ile_zabiera_na_orbite]]</f>
        <v>84.556699999999921</v>
      </c>
    </row>
    <row r="1988" spans="1:9" x14ac:dyDescent="0.25">
      <c r="A1988" s="1">
        <v>50627</v>
      </c>
      <c r="B1988">
        <f t="shared" ref="B1988:B2051" si="31">I1987</f>
        <v>84.556699999999921</v>
      </c>
      <c r="C1988" t="s">
        <v>19</v>
      </c>
      <c r="D1988">
        <v>15.2</v>
      </c>
      <c r="E1988">
        <v>5.9</v>
      </c>
      <c r="F1988">
        <f>IF(martianeum4[[#This Row],[zawartosc '[%']]]&gt;=1,martianeum4[[#This Row],[masa '[kg']]]*martianeum4[[#This Row],[zawartosc '[%']]]*0.01,0)</f>
        <v>0.89680000000000004</v>
      </c>
      <c r="G1988">
        <f>martianeum4[[#This Row],[stan_magazynu '[kg']]]+martianeum4[[#This Row],[ile_kg_materiału_z_ładunku]]</f>
        <v>85.45349999999992</v>
      </c>
      <c r="H1988">
        <f>IF(martianeum4[[#This Row],[stan_po_wydobyciu_z_ładunku]]&gt;=100,100,0)</f>
        <v>0</v>
      </c>
      <c r="I1988">
        <f>martianeum4[[#This Row],[stan_po_wydobyciu_z_ładunku]]-martianeum4[[#This Row],[ile_zabiera_na_orbite]]</f>
        <v>85.45349999999992</v>
      </c>
    </row>
    <row r="1989" spans="1:9" x14ac:dyDescent="0.25">
      <c r="A1989" s="1">
        <v>50628</v>
      </c>
      <c r="B1989">
        <f t="shared" si="31"/>
        <v>85.45349999999992</v>
      </c>
      <c r="C1989" t="s">
        <v>29</v>
      </c>
      <c r="D1989">
        <v>11.6</v>
      </c>
      <c r="E1989">
        <v>0</v>
      </c>
      <c r="F1989">
        <f>IF(martianeum4[[#This Row],[zawartosc '[%']]]&gt;=1,martianeum4[[#This Row],[masa '[kg']]]*martianeum4[[#This Row],[zawartosc '[%']]]*0.01,0)</f>
        <v>0</v>
      </c>
      <c r="G1989">
        <f>martianeum4[[#This Row],[stan_magazynu '[kg']]]+martianeum4[[#This Row],[ile_kg_materiału_z_ładunku]]</f>
        <v>85.45349999999992</v>
      </c>
      <c r="H1989">
        <f>IF(martianeum4[[#This Row],[stan_po_wydobyciu_z_ładunku]]&gt;=100,100,0)</f>
        <v>0</v>
      </c>
      <c r="I1989">
        <f>martianeum4[[#This Row],[stan_po_wydobyciu_z_ładunku]]-martianeum4[[#This Row],[ile_zabiera_na_orbite]]</f>
        <v>85.45349999999992</v>
      </c>
    </row>
    <row r="1990" spans="1:9" x14ac:dyDescent="0.25">
      <c r="A1990" s="1">
        <v>50629</v>
      </c>
      <c r="B1990">
        <f t="shared" si="31"/>
        <v>85.45349999999992</v>
      </c>
      <c r="C1990" t="s">
        <v>26</v>
      </c>
      <c r="D1990">
        <v>10.8</v>
      </c>
      <c r="E1990">
        <v>1.6</v>
      </c>
      <c r="F1990">
        <f>IF(martianeum4[[#This Row],[zawartosc '[%']]]&gt;=1,martianeum4[[#This Row],[masa '[kg']]]*martianeum4[[#This Row],[zawartosc '[%']]]*0.01,0)</f>
        <v>0.17280000000000001</v>
      </c>
      <c r="G1990">
        <f>martianeum4[[#This Row],[stan_magazynu '[kg']]]+martianeum4[[#This Row],[ile_kg_materiału_z_ładunku]]</f>
        <v>85.626299999999915</v>
      </c>
      <c r="H1990">
        <f>IF(martianeum4[[#This Row],[stan_po_wydobyciu_z_ładunku]]&gt;=100,100,0)</f>
        <v>0</v>
      </c>
      <c r="I1990">
        <f>martianeum4[[#This Row],[stan_po_wydobyciu_z_ładunku]]-martianeum4[[#This Row],[ile_zabiera_na_orbite]]</f>
        <v>85.626299999999915</v>
      </c>
    </row>
    <row r="1991" spans="1:9" x14ac:dyDescent="0.25">
      <c r="A1991" s="1">
        <v>50630</v>
      </c>
      <c r="B1991">
        <f t="shared" si="31"/>
        <v>85.626299999999915</v>
      </c>
      <c r="C1991" t="s">
        <v>22</v>
      </c>
      <c r="D1991">
        <v>12</v>
      </c>
      <c r="E1991">
        <v>3.9</v>
      </c>
      <c r="F1991">
        <f>IF(martianeum4[[#This Row],[zawartosc '[%']]]&gt;=1,martianeum4[[#This Row],[masa '[kg']]]*martianeum4[[#This Row],[zawartosc '[%']]]*0.01,0)</f>
        <v>0.46799999999999997</v>
      </c>
      <c r="G1991">
        <f>martianeum4[[#This Row],[stan_magazynu '[kg']]]+martianeum4[[#This Row],[ile_kg_materiału_z_ładunku]]</f>
        <v>86.094299999999919</v>
      </c>
      <c r="H1991">
        <f>IF(martianeum4[[#This Row],[stan_po_wydobyciu_z_ładunku]]&gt;=100,100,0)</f>
        <v>0</v>
      </c>
      <c r="I1991">
        <f>martianeum4[[#This Row],[stan_po_wydobyciu_z_ładunku]]-martianeum4[[#This Row],[ile_zabiera_na_orbite]]</f>
        <v>86.094299999999919</v>
      </c>
    </row>
    <row r="1992" spans="1:9" x14ac:dyDescent="0.25">
      <c r="A1992" s="1">
        <v>50631</v>
      </c>
      <c r="B1992">
        <f t="shared" si="31"/>
        <v>86.094299999999919</v>
      </c>
      <c r="C1992" t="s">
        <v>26</v>
      </c>
      <c r="D1992">
        <v>14</v>
      </c>
      <c r="E1992">
        <v>5</v>
      </c>
      <c r="F1992">
        <f>IF(martianeum4[[#This Row],[zawartosc '[%']]]&gt;=1,martianeum4[[#This Row],[masa '[kg']]]*martianeum4[[#This Row],[zawartosc '[%']]]*0.01,0)</f>
        <v>0.70000000000000007</v>
      </c>
      <c r="G1992">
        <f>martianeum4[[#This Row],[stan_magazynu '[kg']]]+martianeum4[[#This Row],[ile_kg_materiału_z_ładunku]]</f>
        <v>86.794299999999922</v>
      </c>
      <c r="H1992">
        <f>IF(martianeum4[[#This Row],[stan_po_wydobyciu_z_ładunku]]&gt;=100,100,0)</f>
        <v>0</v>
      </c>
      <c r="I1992">
        <f>martianeum4[[#This Row],[stan_po_wydobyciu_z_ładunku]]-martianeum4[[#This Row],[ile_zabiera_na_orbite]]</f>
        <v>86.794299999999922</v>
      </c>
    </row>
    <row r="1993" spans="1:9" x14ac:dyDescent="0.25">
      <c r="A1993" s="1">
        <v>50632</v>
      </c>
      <c r="B1993">
        <f t="shared" si="31"/>
        <v>86.794299999999922</v>
      </c>
      <c r="C1993" t="s">
        <v>19</v>
      </c>
      <c r="D1993">
        <v>26.4</v>
      </c>
      <c r="E1993">
        <v>0</v>
      </c>
      <c r="F1993">
        <f>IF(martianeum4[[#This Row],[zawartosc '[%']]]&gt;=1,martianeum4[[#This Row],[masa '[kg']]]*martianeum4[[#This Row],[zawartosc '[%']]]*0.01,0)</f>
        <v>0</v>
      </c>
      <c r="G1993">
        <f>martianeum4[[#This Row],[stan_magazynu '[kg']]]+martianeum4[[#This Row],[ile_kg_materiału_z_ładunku]]</f>
        <v>86.794299999999922</v>
      </c>
      <c r="H1993">
        <f>IF(martianeum4[[#This Row],[stan_po_wydobyciu_z_ładunku]]&gt;=100,100,0)</f>
        <v>0</v>
      </c>
      <c r="I1993">
        <f>martianeum4[[#This Row],[stan_po_wydobyciu_z_ładunku]]-martianeum4[[#This Row],[ile_zabiera_na_orbite]]</f>
        <v>86.794299999999922</v>
      </c>
    </row>
    <row r="1994" spans="1:9" x14ac:dyDescent="0.25">
      <c r="A1994" s="1">
        <v>50633</v>
      </c>
      <c r="B1994">
        <f t="shared" si="31"/>
        <v>86.794299999999922</v>
      </c>
      <c r="C1994" t="s">
        <v>15</v>
      </c>
      <c r="D1994">
        <v>23</v>
      </c>
      <c r="E1994">
        <v>20.100000000000001</v>
      </c>
      <c r="F1994">
        <f>IF(martianeum4[[#This Row],[zawartosc '[%']]]&gt;=1,martianeum4[[#This Row],[masa '[kg']]]*martianeum4[[#This Row],[zawartosc '[%']]]*0.01,0)</f>
        <v>4.6230000000000002</v>
      </c>
      <c r="G1994">
        <f>martianeum4[[#This Row],[stan_magazynu '[kg']]]+martianeum4[[#This Row],[ile_kg_materiału_z_ładunku]]</f>
        <v>91.417299999999926</v>
      </c>
      <c r="H1994">
        <f>IF(martianeum4[[#This Row],[stan_po_wydobyciu_z_ładunku]]&gt;=100,100,0)</f>
        <v>0</v>
      </c>
      <c r="I1994">
        <f>martianeum4[[#This Row],[stan_po_wydobyciu_z_ładunku]]-martianeum4[[#This Row],[ile_zabiera_na_orbite]]</f>
        <v>91.417299999999926</v>
      </c>
    </row>
    <row r="1995" spans="1:9" x14ac:dyDescent="0.25">
      <c r="A1995" s="1">
        <v>50634</v>
      </c>
      <c r="B1995">
        <f t="shared" si="31"/>
        <v>91.417299999999926</v>
      </c>
      <c r="C1995" t="s">
        <v>8</v>
      </c>
      <c r="D1995">
        <v>20.5</v>
      </c>
      <c r="E1995">
        <v>1.1000000000000001</v>
      </c>
      <c r="F1995">
        <f>IF(martianeum4[[#This Row],[zawartosc '[%']]]&gt;=1,martianeum4[[#This Row],[masa '[kg']]]*martianeum4[[#This Row],[zawartosc '[%']]]*0.01,0)</f>
        <v>0.22550000000000001</v>
      </c>
      <c r="G1995">
        <f>martianeum4[[#This Row],[stan_magazynu '[kg']]]+martianeum4[[#This Row],[ile_kg_materiału_z_ładunku]]</f>
        <v>91.642799999999923</v>
      </c>
      <c r="H1995">
        <f>IF(martianeum4[[#This Row],[stan_po_wydobyciu_z_ładunku]]&gt;=100,100,0)</f>
        <v>0</v>
      </c>
      <c r="I1995">
        <f>martianeum4[[#This Row],[stan_po_wydobyciu_z_ładunku]]-martianeum4[[#This Row],[ile_zabiera_na_orbite]]</f>
        <v>91.642799999999923</v>
      </c>
    </row>
    <row r="1996" spans="1:9" x14ac:dyDescent="0.25">
      <c r="A1996" s="1">
        <v>50635</v>
      </c>
      <c r="B1996">
        <f t="shared" si="31"/>
        <v>91.642799999999923</v>
      </c>
      <c r="C1996" t="s">
        <v>14</v>
      </c>
      <c r="D1996">
        <v>15.9</v>
      </c>
      <c r="E1996">
        <v>3.1</v>
      </c>
      <c r="F1996">
        <f>IF(martianeum4[[#This Row],[zawartosc '[%']]]&gt;=1,martianeum4[[#This Row],[masa '[kg']]]*martianeum4[[#This Row],[zawartosc '[%']]]*0.01,0)</f>
        <v>0.4929</v>
      </c>
      <c r="G1996">
        <f>martianeum4[[#This Row],[stan_magazynu '[kg']]]+martianeum4[[#This Row],[ile_kg_materiału_z_ładunku]]</f>
        <v>92.135699999999929</v>
      </c>
      <c r="H1996">
        <f>IF(martianeum4[[#This Row],[stan_po_wydobyciu_z_ładunku]]&gt;=100,100,0)</f>
        <v>0</v>
      </c>
      <c r="I1996">
        <f>martianeum4[[#This Row],[stan_po_wydobyciu_z_ładunku]]-martianeum4[[#This Row],[ile_zabiera_na_orbite]]</f>
        <v>92.135699999999929</v>
      </c>
    </row>
    <row r="1997" spans="1:9" x14ac:dyDescent="0.25">
      <c r="A1997" s="1">
        <v>50636</v>
      </c>
      <c r="B1997">
        <f t="shared" si="31"/>
        <v>92.135699999999929</v>
      </c>
      <c r="C1997" t="s">
        <v>10</v>
      </c>
      <c r="D1997">
        <v>20.8</v>
      </c>
      <c r="E1997">
        <v>6.9</v>
      </c>
      <c r="F1997">
        <f>IF(martianeum4[[#This Row],[zawartosc '[%']]]&gt;=1,martianeum4[[#This Row],[masa '[kg']]]*martianeum4[[#This Row],[zawartosc '[%']]]*0.01,0)</f>
        <v>1.4352</v>
      </c>
      <c r="G1997">
        <f>martianeum4[[#This Row],[stan_magazynu '[kg']]]+martianeum4[[#This Row],[ile_kg_materiału_z_ładunku]]</f>
        <v>93.570899999999924</v>
      </c>
      <c r="H1997">
        <f>IF(martianeum4[[#This Row],[stan_po_wydobyciu_z_ładunku]]&gt;=100,100,0)</f>
        <v>0</v>
      </c>
      <c r="I1997">
        <f>martianeum4[[#This Row],[stan_po_wydobyciu_z_ładunku]]-martianeum4[[#This Row],[ile_zabiera_na_orbite]]</f>
        <v>93.570899999999924</v>
      </c>
    </row>
    <row r="1998" spans="1:9" x14ac:dyDescent="0.25">
      <c r="A1998" s="1">
        <v>50637</v>
      </c>
      <c r="B1998">
        <f t="shared" si="31"/>
        <v>93.570899999999924</v>
      </c>
      <c r="C1998" t="s">
        <v>21</v>
      </c>
      <c r="D1998">
        <v>12.9</v>
      </c>
      <c r="E1998">
        <v>1.5</v>
      </c>
      <c r="F1998">
        <f>IF(martianeum4[[#This Row],[zawartosc '[%']]]&gt;=1,martianeum4[[#This Row],[masa '[kg']]]*martianeum4[[#This Row],[zawartosc '[%']]]*0.01,0)</f>
        <v>0.19350000000000001</v>
      </c>
      <c r="G1998">
        <f>martianeum4[[#This Row],[stan_magazynu '[kg']]]+martianeum4[[#This Row],[ile_kg_materiału_z_ładunku]]</f>
        <v>93.764399999999924</v>
      </c>
      <c r="H1998">
        <f>IF(martianeum4[[#This Row],[stan_po_wydobyciu_z_ładunku]]&gt;=100,100,0)</f>
        <v>0</v>
      </c>
      <c r="I1998">
        <f>martianeum4[[#This Row],[stan_po_wydobyciu_z_ładunku]]-martianeum4[[#This Row],[ile_zabiera_na_orbite]]</f>
        <v>93.764399999999924</v>
      </c>
    </row>
    <row r="1999" spans="1:9" x14ac:dyDescent="0.25">
      <c r="A1999" s="1">
        <v>50638</v>
      </c>
      <c r="B1999">
        <f t="shared" si="31"/>
        <v>93.764399999999924</v>
      </c>
      <c r="C1999" t="s">
        <v>19</v>
      </c>
      <c r="D1999">
        <v>11.6</v>
      </c>
      <c r="E1999">
        <v>15.8</v>
      </c>
      <c r="F1999">
        <f>IF(martianeum4[[#This Row],[zawartosc '[%']]]&gt;=1,martianeum4[[#This Row],[masa '[kg']]]*martianeum4[[#This Row],[zawartosc '[%']]]*0.01,0)</f>
        <v>1.8328</v>
      </c>
      <c r="G1999">
        <f>martianeum4[[#This Row],[stan_magazynu '[kg']]]+martianeum4[[#This Row],[ile_kg_materiału_z_ładunku]]</f>
        <v>95.59719999999993</v>
      </c>
      <c r="H1999">
        <f>IF(martianeum4[[#This Row],[stan_po_wydobyciu_z_ładunku]]&gt;=100,100,0)</f>
        <v>0</v>
      </c>
      <c r="I1999">
        <f>martianeum4[[#This Row],[stan_po_wydobyciu_z_ładunku]]-martianeum4[[#This Row],[ile_zabiera_na_orbite]]</f>
        <v>95.59719999999993</v>
      </c>
    </row>
    <row r="2000" spans="1:9" x14ac:dyDescent="0.25">
      <c r="A2000" s="1">
        <v>50639</v>
      </c>
      <c r="B2000">
        <f t="shared" si="31"/>
        <v>95.59719999999993</v>
      </c>
      <c r="C2000" t="s">
        <v>13</v>
      </c>
      <c r="D2000">
        <v>25.6</v>
      </c>
      <c r="E2000">
        <v>0</v>
      </c>
      <c r="F2000">
        <f>IF(martianeum4[[#This Row],[zawartosc '[%']]]&gt;=1,martianeum4[[#This Row],[masa '[kg']]]*martianeum4[[#This Row],[zawartosc '[%']]]*0.01,0)</f>
        <v>0</v>
      </c>
      <c r="G2000">
        <f>martianeum4[[#This Row],[stan_magazynu '[kg']]]+martianeum4[[#This Row],[ile_kg_materiału_z_ładunku]]</f>
        <v>95.59719999999993</v>
      </c>
      <c r="H2000">
        <f>IF(martianeum4[[#This Row],[stan_po_wydobyciu_z_ładunku]]&gt;=100,100,0)</f>
        <v>0</v>
      </c>
      <c r="I2000">
        <f>martianeum4[[#This Row],[stan_po_wydobyciu_z_ładunku]]-martianeum4[[#This Row],[ile_zabiera_na_orbite]]</f>
        <v>95.59719999999993</v>
      </c>
    </row>
    <row r="2001" spans="1:9" x14ac:dyDescent="0.25">
      <c r="A2001" s="1">
        <v>50640</v>
      </c>
      <c r="B2001">
        <f t="shared" si="31"/>
        <v>95.59719999999993</v>
      </c>
      <c r="C2001" t="s">
        <v>7</v>
      </c>
      <c r="D2001">
        <v>15.7</v>
      </c>
      <c r="E2001">
        <v>6.7</v>
      </c>
      <c r="F2001">
        <f>IF(martianeum4[[#This Row],[zawartosc '[%']]]&gt;=1,martianeum4[[#This Row],[masa '[kg']]]*martianeum4[[#This Row],[zawartosc '[%']]]*0.01,0)</f>
        <v>1.0519000000000001</v>
      </c>
      <c r="G2001">
        <f>martianeum4[[#This Row],[stan_magazynu '[kg']]]+martianeum4[[#This Row],[ile_kg_materiału_z_ładunku]]</f>
        <v>96.649099999999933</v>
      </c>
      <c r="H2001">
        <f>IF(martianeum4[[#This Row],[stan_po_wydobyciu_z_ładunku]]&gt;=100,100,0)</f>
        <v>0</v>
      </c>
      <c r="I2001">
        <f>martianeum4[[#This Row],[stan_po_wydobyciu_z_ładunku]]-martianeum4[[#This Row],[ile_zabiera_na_orbite]]</f>
        <v>96.649099999999933</v>
      </c>
    </row>
    <row r="2002" spans="1:9" x14ac:dyDescent="0.25">
      <c r="A2002" s="1">
        <v>50641</v>
      </c>
      <c r="B2002">
        <f t="shared" si="31"/>
        <v>96.649099999999933</v>
      </c>
      <c r="C2002" t="s">
        <v>14</v>
      </c>
      <c r="D2002">
        <v>25.5</v>
      </c>
      <c r="E2002">
        <v>0</v>
      </c>
      <c r="F2002">
        <f>IF(martianeum4[[#This Row],[zawartosc '[%']]]&gt;=1,martianeum4[[#This Row],[masa '[kg']]]*martianeum4[[#This Row],[zawartosc '[%']]]*0.01,0)</f>
        <v>0</v>
      </c>
      <c r="G2002">
        <f>martianeum4[[#This Row],[stan_magazynu '[kg']]]+martianeum4[[#This Row],[ile_kg_materiału_z_ładunku]]</f>
        <v>96.649099999999933</v>
      </c>
      <c r="H2002">
        <f>IF(martianeum4[[#This Row],[stan_po_wydobyciu_z_ładunku]]&gt;=100,100,0)</f>
        <v>0</v>
      </c>
      <c r="I2002">
        <f>martianeum4[[#This Row],[stan_po_wydobyciu_z_ładunku]]-martianeum4[[#This Row],[ile_zabiera_na_orbite]]</f>
        <v>96.649099999999933</v>
      </c>
    </row>
    <row r="2003" spans="1:9" x14ac:dyDescent="0.25">
      <c r="A2003" s="1">
        <v>50642</v>
      </c>
      <c r="B2003">
        <f t="shared" si="31"/>
        <v>96.649099999999933</v>
      </c>
      <c r="C2003" t="s">
        <v>22</v>
      </c>
      <c r="D2003">
        <v>19.5</v>
      </c>
      <c r="E2003">
        <v>3.4</v>
      </c>
      <c r="F2003">
        <f>IF(martianeum4[[#This Row],[zawartosc '[%']]]&gt;=1,martianeum4[[#This Row],[masa '[kg']]]*martianeum4[[#This Row],[zawartosc '[%']]]*0.01,0)</f>
        <v>0.66300000000000003</v>
      </c>
      <c r="G2003">
        <f>martianeum4[[#This Row],[stan_magazynu '[kg']]]+martianeum4[[#This Row],[ile_kg_materiału_z_ładunku]]</f>
        <v>97.31209999999993</v>
      </c>
      <c r="H2003">
        <f>IF(martianeum4[[#This Row],[stan_po_wydobyciu_z_ładunku]]&gt;=100,100,0)</f>
        <v>0</v>
      </c>
      <c r="I2003">
        <f>martianeum4[[#This Row],[stan_po_wydobyciu_z_ładunku]]-martianeum4[[#This Row],[ile_zabiera_na_orbite]]</f>
        <v>97.31209999999993</v>
      </c>
    </row>
    <row r="2004" spans="1:9" x14ac:dyDescent="0.25">
      <c r="A2004" s="1">
        <v>50643</v>
      </c>
      <c r="B2004">
        <f t="shared" si="31"/>
        <v>97.31209999999993</v>
      </c>
      <c r="C2004" t="s">
        <v>25</v>
      </c>
      <c r="D2004">
        <v>14.1</v>
      </c>
      <c r="E2004">
        <v>0</v>
      </c>
      <c r="F2004">
        <f>IF(martianeum4[[#This Row],[zawartosc '[%']]]&gt;=1,martianeum4[[#This Row],[masa '[kg']]]*martianeum4[[#This Row],[zawartosc '[%']]]*0.01,0)</f>
        <v>0</v>
      </c>
      <c r="G2004">
        <f>martianeum4[[#This Row],[stan_magazynu '[kg']]]+martianeum4[[#This Row],[ile_kg_materiału_z_ładunku]]</f>
        <v>97.31209999999993</v>
      </c>
      <c r="H2004">
        <f>IF(martianeum4[[#This Row],[stan_po_wydobyciu_z_ładunku]]&gt;=100,100,0)</f>
        <v>0</v>
      </c>
      <c r="I2004">
        <f>martianeum4[[#This Row],[stan_po_wydobyciu_z_ładunku]]-martianeum4[[#This Row],[ile_zabiera_na_orbite]]</f>
        <v>97.31209999999993</v>
      </c>
    </row>
    <row r="2005" spans="1:9" x14ac:dyDescent="0.25">
      <c r="A2005" s="1">
        <v>50644</v>
      </c>
      <c r="B2005">
        <f t="shared" si="31"/>
        <v>97.31209999999993</v>
      </c>
      <c r="C2005" t="s">
        <v>6</v>
      </c>
      <c r="D2005">
        <v>26.4</v>
      </c>
      <c r="E2005">
        <v>0</v>
      </c>
      <c r="F2005">
        <f>IF(martianeum4[[#This Row],[zawartosc '[%']]]&gt;=1,martianeum4[[#This Row],[masa '[kg']]]*martianeum4[[#This Row],[zawartosc '[%']]]*0.01,0)</f>
        <v>0</v>
      </c>
      <c r="G2005">
        <f>martianeum4[[#This Row],[stan_magazynu '[kg']]]+martianeum4[[#This Row],[ile_kg_materiału_z_ładunku]]</f>
        <v>97.31209999999993</v>
      </c>
      <c r="H2005">
        <f>IF(martianeum4[[#This Row],[stan_po_wydobyciu_z_ładunku]]&gt;=100,100,0)</f>
        <v>0</v>
      </c>
      <c r="I2005">
        <f>martianeum4[[#This Row],[stan_po_wydobyciu_z_ładunku]]-martianeum4[[#This Row],[ile_zabiera_na_orbite]]</f>
        <v>97.31209999999993</v>
      </c>
    </row>
    <row r="2006" spans="1:9" x14ac:dyDescent="0.25">
      <c r="A2006" s="1">
        <v>50645</v>
      </c>
      <c r="B2006">
        <f t="shared" si="31"/>
        <v>97.31209999999993</v>
      </c>
      <c r="C2006" t="s">
        <v>15</v>
      </c>
      <c r="D2006">
        <v>11.7</v>
      </c>
      <c r="E2006">
        <v>8.4</v>
      </c>
      <c r="F2006">
        <f>IF(martianeum4[[#This Row],[zawartosc '[%']]]&gt;=1,martianeum4[[#This Row],[masa '[kg']]]*martianeum4[[#This Row],[zawartosc '[%']]]*0.01,0)</f>
        <v>0.98280000000000001</v>
      </c>
      <c r="G2006">
        <f>martianeum4[[#This Row],[stan_magazynu '[kg']]]+martianeum4[[#This Row],[ile_kg_materiału_z_ładunku]]</f>
        <v>98.294899999999927</v>
      </c>
      <c r="H2006">
        <f>IF(martianeum4[[#This Row],[stan_po_wydobyciu_z_ładunku]]&gt;=100,100,0)</f>
        <v>0</v>
      </c>
      <c r="I2006">
        <f>martianeum4[[#This Row],[stan_po_wydobyciu_z_ładunku]]-martianeum4[[#This Row],[ile_zabiera_na_orbite]]</f>
        <v>98.294899999999927</v>
      </c>
    </row>
    <row r="2007" spans="1:9" x14ac:dyDescent="0.25">
      <c r="A2007" s="1">
        <v>50646</v>
      </c>
      <c r="B2007">
        <f t="shared" si="31"/>
        <v>98.294899999999927</v>
      </c>
      <c r="C2007" t="s">
        <v>25</v>
      </c>
      <c r="D2007">
        <v>28</v>
      </c>
      <c r="E2007">
        <v>0</v>
      </c>
      <c r="F2007">
        <f>IF(martianeum4[[#This Row],[zawartosc '[%']]]&gt;=1,martianeum4[[#This Row],[masa '[kg']]]*martianeum4[[#This Row],[zawartosc '[%']]]*0.01,0)</f>
        <v>0</v>
      </c>
      <c r="G2007">
        <f>martianeum4[[#This Row],[stan_magazynu '[kg']]]+martianeum4[[#This Row],[ile_kg_materiału_z_ładunku]]</f>
        <v>98.294899999999927</v>
      </c>
      <c r="H2007">
        <f>IF(martianeum4[[#This Row],[stan_po_wydobyciu_z_ładunku]]&gt;=100,100,0)</f>
        <v>0</v>
      </c>
      <c r="I2007">
        <f>martianeum4[[#This Row],[stan_po_wydobyciu_z_ładunku]]-martianeum4[[#This Row],[ile_zabiera_na_orbite]]</f>
        <v>98.294899999999927</v>
      </c>
    </row>
    <row r="2008" spans="1:9" x14ac:dyDescent="0.25">
      <c r="A2008" s="1">
        <v>50647</v>
      </c>
      <c r="B2008">
        <f t="shared" si="31"/>
        <v>98.294899999999927</v>
      </c>
      <c r="C2008" t="s">
        <v>17</v>
      </c>
      <c r="D2008">
        <v>13</v>
      </c>
      <c r="E2008">
        <v>0.1</v>
      </c>
      <c r="F2008">
        <f>IF(martianeum4[[#This Row],[zawartosc '[%']]]&gt;=1,martianeum4[[#This Row],[masa '[kg']]]*martianeum4[[#This Row],[zawartosc '[%']]]*0.01,0)</f>
        <v>0</v>
      </c>
      <c r="G2008">
        <f>martianeum4[[#This Row],[stan_magazynu '[kg']]]+martianeum4[[#This Row],[ile_kg_materiału_z_ładunku]]</f>
        <v>98.294899999999927</v>
      </c>
      <c r="H2008">
        <f>IF(martianeum4[[#This Row],[stan_po_wydobyciu_z_ładunku]]&gt;=100,100,0)</f>
        <v>0</v>
      </c>
      <c r="I2008">
        <f>martianeum4[[#This Row],[stan_po_wydobyciu_z_ładunku]]-martianeum4[[#This Row],[ile_zabiera_na_orbite]]</f>
        <v>98.294899999999927</v>
      </c>
    </row>
    <row r="2009" spans="1:9" x14ac:dyDescent="0.25">
      <c r="A2009" s="1">
        <v>50648</v>
      </c>
      <c r="B2009">
        <f t="shared" si="31"/>
        <v>98.294899999999927</v>
      </c>
      <c r="C2009" t="s">
        <v>11</v>
      </c>
      <c r="D2009">
        <v>10.8</v>
      </c>
      <c r="E2009">
        <v>11.3</v>
      </c>
      <c r="F2009">
        <f>IF(martianeum4[[#This Row],[zawartosc '[%']]]&gt;=1,martianeum4[[#This Row],[masa '[kg']]]*martianeum4[[#This Row],[zawartosc '[%']]]*0.01,0)</f>
        <v>1.2204000000000002</v>
      </c>
      <c r="G2009">
        <f>martianeum4[[#This Row],[stan_magazynu '[kg']]]+martianeum4[[#This Row],[ile_kg_materiału_z_ładunku]]</f>
        <v>99.515299999999925</v>
      </c>
      <c r="H2009">
        <f>IF(martianeum4[[#This Row],[stan_po_wydobyciu_z_ładunku]]&gt;=100,100,0)</f>
        <v>0</v>
      </c>
      <c r="I2009">
        <f>martianeum4[[#This Row],[stan_po_wydobyciu_z_ładunku]]-martianeum4[[#This Row],[ile_zabiera_na_orbite]]</f>
        <v>99.515299999999925</v>
      </c>
    </row>
    <row r="2010" spans="1:9" x14ac:dyDescent="0.25">
      <c r="A2010" s="1">
        <v>50649</v>
      </c>
      <c r="B2010">
        <f t="shared" si="31"/>
        <v>99.515299999999925</v>
      </c>
      <c r="C2010" t="s">
        <v>11</v>
      </c>
      <c r="D2010">
        <v>26.4</v>
      </c>
      <c r="E2010">
        <v>18.7</v>
      </c>
      <c r="F2010">
        <f>IF(martianeum4[[#This Row],[zawartosc '[%']]]&gt;=1,martianeum4[[#This Row],[masa '[kg']]]*martianeum4[[#This Row],[zawartosc '[%']]]*0.01,0)</f>
        <v>4.9367999999999999</v>
      </c>
      <c r="G2010">
        <f>martianeum4[[#This Row],[stan_magazynu '[kg']]]+martianeum4[[#This Row],[ile_kg_materiału_z_ładunku]]</f>
        <v>104.45209999999993</v>
      </c>
      <c r="H2010">
        <f>IF(martianeum4[[#This Row],[stan_po_wydobyciu_z_ładunku]]&gt;=100,100,0)</f>
        <v>100</v>
      </c>
      <c r="I2010">
        <f>martianeum4[[#This Row],[stan_po_wydobyciu_z_ładunku]]-martianeum4[[#This Row],[ile_zabiera_na_orbite]]</f>
        <v>4.4520999999999304</v>
      </c>
    </row>
    <row r="2011" spans="1:9" x14ac:dyDescent="0.25">
      <c r="A2011" s="1">
        <v>50650</v>
      </c>
      <c r="B2011">
        <f t="shared" si="31"/>
        <v>4.4520999999999304</v>
      </c>
      <c r="C2011" t="s">
        <v>19</v>
      </c>
      <c r="D2011">
        <v>26.7</v>
      </c>
      <c r="E2011">
        <v>3.9</v>
      </c>
      <c r="F2011">
        <f>IF(martianeum4[[#This Row],[zawartosc '[%']]]&gt;=1,martianeum4[[#This Row],[masa '[kg']]]*martianeum4[[#This Row],[zawartosc '[%']]]*0.01,0)</f>
        <v>1.0412999999999999</v>
      </c>
      <c r="G2011">
        <f>martianeum4[[#This Row],[stan_magazynu '[kg']]]+martianeum4[[#This Row],[ile_kg_materiału_z_ładunku]]</f>
        <v>5.4933999999999301</v>
      </c>
      <c r="H2011">
        <f>IF(martianeum4[[#This Row],[stan_po_wydobyciu_z_ładunku]]&gt;=100,100,0)</f>
        <v>0</v>
      </c>
      <c r="I2011">
        <f>martianeum4[[#This Row],[stan_po_wydobyciu_z_ładunku]]-martianeum4[[#This Row],[ile_zabiera_na_orbite]]</f>
        <v>5.4933999999999301</v>
      </c>
    </row>
    <row r="2012" spans="1:9" x14ac:dyDescent="0.25">
      <c r="A2012" s="1">
        <v>50651</v>
      </c>
      <c r="B2012">
        <f t="shared" si="31"/>
        <v>5.4933999999999301</v>
      </c>
      <c r="C2012" t="s">
        <v>11</v>
      </c>
      <c r="D2012">
        <v>11.7</v>
      </c>
      <c r="E2012">
        <v>13</v>
      </c>
      <c r="F2012">
        <f>IF(martianeum4[[#This Row],[zawartosc '[%']]]&gt;=1,martianeum4[[#This Row],[masa '[kg']]]*martianeum4[[#This Row],[zawartosc '[%']]]*0.01,0)</f>
        <v>1.5209999999999999</v>
      </c>
      <c r="G2012">
        <f>martianeum4[[#This Row],[stan_magazynu '[kg']]]+martianeum4[[#This Row],[ile_kg_materiału_z_ładunku]]</f>
        <v>7.01439999999993</v>
      </c>
      <c r="H2012">
        <f>IF(martianeum4[[#This Row],[stan_po_wydobyciu_z_ładunku]]&gt;=100,100,0)</f>
        <v>0</v>
      </c>
      <c r="I2012">
        <f>martianeum4[[#This Row],[stan_po_wydobyciu_z_ładunku]]-martianeum4[[#This Row],[ile_zabiera_na_orbite]]</f>
        <v>7.01439999999993</v>
      </c>
    </row>
    <row r="2013" spans="1:9" x14ac:dyDescent="0.25">
      <c r="A2013" s="1">
        <v>50652</v>
      </c>
      <c r="B2013">
        <f t="shared" si="31"/>
        <v>7.01439999999993</v>
      </c>
      <c r="C2013" t="s">
        <v>30</v>
      </c>
      <c r="D2013">
        <v>12</v>
      </c>
      <c r="E2013">
        <v>0.4</v>
      </c>
      <c r="F2013">
        <f>IF(martianeum4[[#This Row],[zawartosc '[%']]]&gt;=1,martianeum4[[#This Row],[masa '[kg']]]*martianeum4[[#This Row],[zawartosc '[%']]]*0.01,0)</f>
        <v>0</v>
      </c>
      <c r="G2013">
        <f>martianeum4[[#This Row],[stan_magazynu '[kg']]]+martianeum4[[#This Row],[ile_kg_materiału_z_ładunku]]</f>
        <v>7.01439999999993</v>
      </c>
      <c r="H2013">
        <f>IF(martianeum4[[#This Row],[stan_po_wydobyciu_z_ładunku]]&gt;=100,100,0)</f>
        <v>0</v>
      </c>
      <c r="I2013">
        <f>martianeum4[[#This Row],[stan_po_wydobyciu_z_ładunku]]-martianeum4[[#This Row],[ile_zabiera_na_orbite]]</f>
        <v>7.01439999999993</v>
      </c>
    </row>
    <row r="2014" spans="1:9" x14ac:dyDescent="0.25">
      <c r="A2014" s="1">
        <v>50653</v>
      </c>
      <c r="B2014">
        <f t="shared" si="31"/>
        <v>7.01439999999993</v>
      </c>
      <c r="C2014" t="s">
        <v>21</v>
      </c>
      <c r="D2014">
        <v>24.2</v>
      </c>
      <c r="E2014">
        <v>0.7</v>
      </c>
      <c r="F2014">
        <f>IF(martianeum4[[#This Row],[zawartosc '[%']]]&gt;=1,martianeum4[[#This Row],[masa '[kg']]]*martianeum4[[#This Row],[zawartosc '[%']]]*0.01,0)</f>
        <v>0</v>
      </c>
      <c r="G2014">
        <f>martianeum4[[#This Row],[stan_magazynu '[kg']]]+martianeum4[[#This Row],[ile_kg_materiału_z_ładunku]]</f>
        <v>7.01439999999993</v>
      </c>
      <c r="H2014">
        <f>IF(martianeum4[[#This Row],[stan_po_wydobyciu_z_ładunku]]&gt;=100,100,0)</f>
        <v>0</v>
      </c>
      <c r="I2014">
        <f>martianeum4[[#This Row],[stan_po_wydobyciu_z_ładunku]]-martianeum4[[#This Row],[ile_zabiera_na_orbite]]</f>
        <v>7.01439999999993</v>
      </c>
    </row>
    <row r="2015" spans="1:9" x14ac:dyDescent="0.25">
      <c r="A2015" s="1">
        <v>50654</v>
      </c>
      <c r="B2015">
        <f t="shared" si="31"/>
        <v>7.01439999999993</v>
      </c>
      <c r="C2015" t="s">
        <v>26</v>
      </c>
      <c r="D2015">
        <v>27.3</v>
      </c>
      <c r="E2015">
        <v>3.7</v>
      </c>
      <c r="F2015">
        <f>IF(martianeum4[[#This Row],[zawartosc '[%']]]&gt;=1,martianeum4[[#This Row],[masa '[kg']]]*martianeum4[[#This Row],[zawartosc '[%']]]*0.01,0)</f>
        <v>1.0101</v>
      </c>
      <c r="G2015">
        <f>martianeum4[[#This Row],[stan_magazynu '[kg']]]+martianeum4[[#This Row],[ile_kg_materiału_z_ładunku]]</f>
        <v>8.0244999999999305</v>
      </c>
      <c r="H2015">
        <f>IF(martianeum4[[#This Row],[stan_po_wydobyciu_z_ładunku]]&gt;=100,100,0)</f>
        <v>0</v>
      </c>
      <c r="I2015">
        <f>martianeum4[[#This Row],[stan_po_wydobyciu_z_ładunku]]-martianeum4[[#This Row],[ile_zabiera_na_orbite]]</f>
        <v>8.0244999999999305</v>
      </c>
    </row>
    <row r="2016" spans="1:9" x14ac:dyDescent="0.25">
      <c r="A2016" s="1">
        <v>50655</v>
      </c>
      <c r="B2016">
        <f t="shared" si="31"/>
        <v>8.0244999999999305</v>
      </c>
      <c r="C2016" t="s">
        <v>13</v>
      </c>
      <c r="D2016">
        <v>10.7</v>
      </c>
      <c r="E2016">
        <v>0</v>
      </c>
      <c r="F2016">
        <f>IF(martianeum4[[#This Row],[zawartosc '[%']]]&gt;=1,martianeum4[[#This Row],[masa '[kg']]]*martianeum4[[#This Row],[zawartosc '[%']]]*0.01,0)</f>
        <v>0</v>
      </c>
      <c r="G2016">
        <f>martianeum4[[#This Row],[stan_magazynu '[kg']]]+martianeum4[[#This Row],[ile_kg_materiału_z_ładunku]]</f>
        <v>8.0244999999999305</v>
      </c>
      <c r="H2016">
        <f>IF(martianeum4[[#This Row],[stan_po_wydobyciu_z_ładunku]]&gt;=100,100,0)</f>
        <v>0</v>
      </c>
      <c r="I2016">
        <f>martianeum4[[#This Row],[stan_po_wydobyciu_z_ładunku]]-martianeum4[[#This Row],[ile_zabiera_na_orbite]]</f>
        <v>8.0244999999999305</v>
      </c>
    </row>
    <row r="2017" spans="1:9" x14ac:dyDescent="0.25">
      <c r="A2017" s="1">
        <v>50656</v>
      </c>
      <c r="B2017">
        <f t="shared" si="31"/>
        <v>8.0244999999999305</v>
      </c>
      <c r="C2017" t="s">
        <v>8</v>
      </c>
      <c r="D2017">
        <v>11.1</v>
      </c>
      <c r="E2017">
        <v>0</v>
      </c>
      <c r="F2017">
        <f>IF(martianeum4[[#This Row],[zawartosc '[%']]]&gt;=1,martianeum4[[#This Row],[masa '[kg']]]*martianeum4[[#This Row],[zawartosc '[%']]]*0.01,0)</f>
        <v>0</v>
      </c>
      <c r="G2017">
        <f>martianeum4[[#This Row],[stan_magazynu '[kg']]]+martianeum4[[#This Row],[ile_kg_materiału_z_ładunku]]</f>
        <v>8.0244999999999305</v>
      </c>
      <c r="H2017">
        <f>IF(martianeum4[[#This Row],[stan_po_wydobyciu_z_ładunku]]&gt;=100,100,0)</f>
        <v>0</v>
      </c>
      <c r="I2017">
        <f>martianeum4[[#This Row],[stan_po_wydobyciu_z_ładunku]]-martianeum4[[#This Row],[ile_zabiera_na_orbite]]</f>
        <v>8.0244999999999305</v>
      </c>
    </row>
    <row r="2018" spans="1:9" x14ac:dyDescent="0.25">
      <c r="A2018" s="1">
        <v>50657</v>
      </c>
      <c r="B2018">
        <f t="shared" si="31"/>
        <v>8.0244999999999305</v>
      </c>
      <c r="C2018" t="s">
        <v>7</v>
      </c>
      <c r="D2018">
        <v>28.5</v>
      </c>
      <c r="E2018">
        <v>19.8</v>
      </c>
      <c r="F2018">
        <f>IF(martianeum4[[#This Row],[zawartosc '[%']]]&gt;=1,martianeum4[[#This Row],[masa '[kg']]]*martianeum4[[#This Row],[zawartosc '[%']]]*0.01,0)</f>
        <v>5.6430000000000007</v>
      </c>
      <c r="G2018">
        <f>martianeum4[[#This Row],[stan_magazynu '[kg']]]+martianeum4[[#This Row],[ile_kg_materiału_z_ładunku]]</f>
        <v>13.667499999999931</v>
      </c>
      <c r="H2018">
        <f>IF(martianeum4[[#This Row],[stan_po_wydobyciu_z_ładunku]]&gt;=100,100,0)</f>
        <v>0</v>
      </c>
      <c r="I2018">
        <f>martianeum4[[#This Row],[stan_po_wydobyciu_z_ładunku]]-martianeum4[[#This Row],[ile_zabiera_na_orbite]]</f>
        <v>13.667499999999931</v>
      </c>
    </row>
    <row r="2019" spans="1:9" x14ac:dyDescent="0.25">
      <c r="A2019" s="1">
        <v>50658</v>
      </c>
      <c r="B2019">
        <f t="shared" si="31"/>
        <v>13.667499999999931</v>
      </c>
      <c r="C2019" t="s">
        <v>19</v>
      </c>
      <c r="D2019">
        <v>10.1</v>
      </c>
      <c r="E2019">
        <v>0</v>
      </c>
      <c r="F2019">
        <f>IF(martianeum4[[#This Row],[zawartosc '[%']]]&gt;=1,martianeum4[[#This Row],[masa '[kg']]]*martianeum4[[#This Row],[zawartosc '[%']]]*0.01,0)</f>
        <v>0</v>
      </c>
      <c r="G2019">
        <f>martianeum4[[#This Row],[stan_magazynu '[kg']]]+martianeum4[[#This Row],[ile_kg_materiału_z_ładunku]]</f>
        <v>13.667499999999931</v>
      </c>
      <c r="H2019">
        <f>IF(martianeum4[[#This Row],[stan_po_wydobyciu_z_ładunku]]&gt;=100,100,0)</f>
        <v>0</v>
      </c>
      <c r="I2019">
        <f>martianeum4[[#This Row],[stan_po_wydobyciu_z_ładunku]]-martianeum4[[#This Row],[ile_zabiera_na_orbite]]</f>
        <v>13.667499999999931</v>
      </c>
    </row>
    <row r="2020" spans="1:9" x14ac:dyDescent="0.25">
      <c r="A2020" s="1">
        <v>50659</v>
      </c>
      <c r="B2020">
        <f t="shared" si="31"/>
        <v>13.667499999999931</v>
      </c>
      <c r="C2020" t="s">
        <v>9</v>
      </c>
      <c r="D2020">
        <v>20.8</v>
      </c>
      <c r="E2020">
        <v>11.2</v>
      </c>
      <c r="F2020">
        <f>IF(martianeum4[[#This Row],[zawartosc '[%']]]&gt;=1,martianeum4[[#This Row],[masa '[kg']]]*martianeum4[[#This Row],[zawartosc '[%']]]*0.01,0)</f>
        <v>2.3295999999999997</v>
      </c>
      <c r="G2020">
        <f>martianeum4[[#This Row],[stan_magazynu '[kg']]]+martianeum4[[#This Row],[ile_kg_materiału_z_ładunku]]</f>
        <v>15.99709999999993</v>
      </c>
      <c r="H2020">
        <f>IF(martianeum4[[#This Row],[stan_po_wydobyciu_z_ładunku]]&gt;=100,100,0)</f>
        <v>0</v>
      </c>
      <c r="I2020">
        <f>martianeum4[[#This Row],[stan_po_wydobyciu_z_ładunku]]-martianeum4[[#This Row],[ile_zabiera_na_orbite]]</f>
        <v>15.99709999999993</v>
      </c>
    </row>
    <row r="2021" spans="1:9" x14ac:dyDescent="0.25">
      <c r="A2021" s="1">
        <v>50660</v>
      </c>
      <c r="B2021">
        <f t="shared" si="31"/>
        <v>15.99709999999993</v>
      </c>
      <c r="C2021" t="s">
        <v>7</v>
      </c>
      <c r="D2021">
        <v>16.600000000000001</v>
      </c>
      <c r="E2021">
        <v>0</v>
      </c>
      <c r="F2021">
        <f>IF(martianeum4[[#This Row],[zawartosc '[%']]]&gt;=1,martianeum4[[#This Row],[masa '[kg']]]*martianeum4[[#This Row],[zawartosc '[%']]]*0.01,0)</f>
        <v>0</v>
      </c>
      <c r="G2021">
        <f>martianeum4[[#This Row],[stan_magazynu '[kg']]]+martianeum4[[#This Row],[ile_kg_materiału_z_ładunku]]</f>
        <v>15.99709999999993</v>
      </c>
      <c r="H2021">
        <f>IF(martianeum4[[#This Row],[stan_po_wydobyciu_z_ładunku]]&gt;=100,100,0)</f>
        <v>0</v>
      </c>
      <c r="I2021">
        <f>martianeum4[[#This Row],[stan_po_wydobyciu_z_ładunku]]-martianeum4[[#This Row],[ile_zabiera_na_orbite]]</f>
        <v>15.99709999999993</v>
      </c>
    </row>
    <row r="2022" spans="1:9" x14ac:dyDescent="0.25">
      <c r="A2022" s="1">
        <v>50661</v>
      </c>
      <c r="B2022">
        <f t="shared" si="31"/>
        <v>15.99709999999993</v>
      </c>
      <c r="C2022" t="s">
        <v>13</v>
      </c>
      <c r="D2022">
        <v>26.4</v>
      </c>
      <c r="E2022">
        <v>10</v>
      </c>
      <c r="F2022">
        <f>IF(martianeum4[[#This Row],[zawartosc '[%']]]&gt;=1,martianeum4[[#This Row],[masa '[kg']]]*martianeum4[[#This Row],[zawartosc '[%']]]*0.01,0)</f>
        <v>2.64</v>
      </c>
      <c r="G2022">
        <f>martianeum4[[#This Row],[stan_magazynu '[kg']]]+martianeum4[[#This Row],[ile_kg_materiału_z_ładunku]]</f>
        <v>18.637099999999929</v>
      </c>
      <c r="H2022">
        <f>IF(martianeum4[[#This Row],[stan_po_wydobyciu_z_ładunku]]&gt;=100,100,0)</f>
        <v>0</v>
      </c>
      <c r="I2022">
        <f>martianeum4[[#This Row],[stan_po_wydobyciu_z_ładunku]]-martianeum4[[#This Row],[ile_zabiera_na_orbite]]</f>
        <v>18.637099999999929</v>
      </c>
    </row>
    <row r="2023" spans="1:9" x14ac:dyDescent="0.25">
      <c r="A2023" s="1">
        <v>50662</v>
      </c>
      <c r="B2023">
        <f t="shared" si="31"/>
        <v>18.637099999999929</v>
      </c>
      <c r="C2023" t="s">
        <v>22</v>
      </c>
      <c r="D2023">
        <v>15.1</v>
      </c>
      <c r="E2023">
        <v>0</v>
      </c>
      <c r="F2023">
        <f>IF(martianeum4[[#This Row],[zawartosc '[%']]]&gt;=1,martianeum4[[#This Row],[masa '[kg']]]*martianeum4[[#This Row],[zawartosc '[%']]]*0.01,0)</f>
        <v>0</v>
      </c>
      <c r="G2023">
        <f>martianeum4[[#This Row],[stan_magazynu '[kg']]]+martianeum4[[#This Row],[ile_kg_materiału_z_ładunku]]</f>
        <v>18.637099999999929</v>
      </c>
      <c r="H2023">
        <f>IF(martianeum4[[#This Row],[stan_po_wydobyciu_z_ładunku]]&gt;=100,100,0)</f>
        <v>0</v>
      </c>
      <c r="I2023">
        <f>martianeum4[[#This Row],[stan_po_wydobyciu_z_ładunku]]-martianeum4[[#This Row],[ile_zabiera_na_orbite]]</f>
        <v>18.637099999999929</v>
      </c>
    </row>
    <row r="2024" spans="1:9" x14ac:dyDescent="0.25">
      <c r="A2024" s="1">
        <v>50663</v>
      </c>
      <c r="B2024">
        <f t="shared" si="31"/>
        <v>18.637099999999929</v>
      </c>
      <c r="C2024" t="s">
        <v>6</v>
      </c>
      <c r="D2024">
        <v>20.9</v>
      </c>
      <c r="E2024">
        <v>10.1</v>
      </c>
      <c r="F2024">
        <f>IF(martianeum4[[#This Row],[zawartosc '[%']]]&gt;=1,martianeum4[[#This Row],[masa '[kg']]]*martianeum4[[#This Row],[zawartosc '[%']]]*0.01,0)</f>
        <v>2.1109</v>
      </c>
      <c r="G2024">
        <f>martianeum4[[#This Row],[stan_magazynu '[kg']]]+martianeum4[[#This Row],[ile_kg_materiału_z_ładunku]]</f>
        <v>20.74799999999993</v>
      </c>
      <c r="H2024">
        <f>IF(martianeum4[[#This Row],[stan_po_wydobyciu_z_ładunku]]&gt;=100,100,0)</f>
        <v>0</v>
      </c>
      <c r="I2024">
        <f>martianeum4[[#This Row],[stan_po_wydobyciu_z_ładunku]]-martianeum4[[#This Row],[ile_zabiera_na_orbite]]</f>
        <v>20.74799999999993</v>
      </c>
    </row>
    <row r="2025" spans="1:9" x14ac:dyDescent="0.25">
      <c r="A2025" s="1">
        <v>50664</v>
      </c>
      <c r="B2025">
        <f t="shared" si="31"/>
        <v>20.74799999999993</v>
      </c>
      <c r="C2025" t="s">
        <v>13</v>
      </c>
      <c r="D2025">
        <v>27.3</v>
      </c>
      <c r="E2025">
        <v>5.3</v>
      </c>
      <c r="F2025">
        <f>IF(martianeum4[[#This Row],[zawartosc '[%']]]&gt;=1,martianeum4[[#This Row],[masa '[kg']]]*martianeum4[[#This Row],[zawartosc '[%']]]*0.01,0)</f>
        <v>1.4469000000000001</v>
      </c>
      <c r="G2025">
        <f>martianeum4[[#This Row],[stan_magazynu '[kg']]]+martianeum4[[#This Row],[ile_kg_materiału_z_ładunku]]</f>
        <v>22.194899999999929</v>
      </c>
      <c r="H2025">
        <f>IF(martianeum4[[#This Row],[stan_po_wydobyciu_z_ładunku]]&gt;=100,100,0)</f>
        <v>0</v>
      </c>
      <c r="I2025">
        <f>martianeum4[[#This Row],[stan_po_wydobyciu_z_ładunku]]-martianeum4[[#This Row],[ile_zabiera_na_orbite]]</f>
        <v>22.194899999999929</v>
      </c>
    </row>
    <row r="2026" spans="1:9" x14ac:dyDescent="0.25">
      <c r="A2026" s="1">
        <v>50665</v>
      </c>
      <c r="B2026">
        <f t="shared" si="31"/>
        <v>22.194899999999929</v>
      </c>
      <c r="C2026" t="s">
        <v>6</v>
      </c>
      <c r="D2026">
        <v>17.600000000000001</v>
      </c>
      <c r="E2026">
        <v>5.5</v>
      </c>
      <c r="F2026">
        <f>IF(martianeum4[[#This Row],[zawartosc '[%']]]&gt;=1,martianeum4[[#This Row],[masa '[kg']]]*martianeum4[[#This Row],[zawartosc '[%']]]*0.01,0)</f>
        <v>0.96800000000000008</v>
      </c>
      <c r="G2026">
        <f>martianeum4[[#This Row],[stan_magazynu '[kg']]]+martianeum4[[#This Row],[ile_kg_materiału_z_ładunku]]</f>
        <v>23.162899999999929</v>
      </c>
      <c r="H2026">
        <f>IF(martianeum4[[#This Row],[stan_po_wydobyciu_z_ładunku]]&gt;=100,100,0)</f>
        <v>0</v>
      </c>
      <c r="I2026">
        <f>martianeum4[[#This Row],[stan_po_wydobyciu_z_ładunku]]-martianeum4[[#This Row],[ile_zabiera_na_orbite]]</f>
        <v>23.162899999999929</v>
      </c>
    </row>
    <row r="2027" spans="1:9" x14ac:dyDescent="0.25">
      <c r="A2027" s="1">
        <v>50666</v>
      </c>
      <c r="B2027">
        <f t="shared" si="31"/>
        <v>23.162899999999929</v>
      </c>
      <c r="C2027" t="s">
        <v>19</v>
      </c>
      <c r="D2027">
        <v>27.8</v>
      </c>
      <c r="E2027">
        <v>0</v>
      </c>
      <c r="F2027">
        <f>IF(martianeum4[[#This Row],[zawartosc '[%']]]&gt;=1,martianeum4[[#This Row],[masa '[kg']]]*martianeum4[[#This Row],[zawartosc '[%']]]*0.01,0)</f>
        <v>0</v>
      </c>
      <c r="G2027">
        <f>martianeum4[[#This Row],[stan_magazynu '[kg']]]+martianeum4[[#This Row],[ile_kg_materiału_z_ładunku]]</f>
        <v>23.162899999999929</v>
      </c>
      <c r="H2027">
        <f>IF(martianeum4[[#This Row],[stan_po_wydobyciu_z_ładunku]]&gt;=100,100,0)</f>
        <v>0</v>
      </c>
      <c r="I2027">
        <f>martianeum4[[#This Row],[stan_po_wydobyciu_z_ładunku]]-martianeum4[[#This Row],[ile_zabiera_na_orbite]]</f>
        <v>23.162899999999929</v>
      </c>
    </row>
    <row r="2028" spans="1:9" x14ac:dyDescent="0.25">
      <c r="A2028" s="1">
        <v>50667</v>
      </c>
      <c r="B2028">
        <f t="shared" si="31"/>
        <v>23.162899999999929</v>
      </c>
      <c r="C2028" t="s">
        <v>10</v>
      </c>
      <c r="D2028">
        <v>25.8</v>
      </c>
      <c r="E2028">
        <v>12.1</v>
      </c>
      <c r="F2028">
        <f>IF(martianeum4[[#This Row],[zawartosc '[%']]]&gt;=1,martianeum4[[#This Row],[masa '[kg']]]*martianeum4[[#This Row],[zawartosc '[%']]]*0.01,0)</f>
        <v>3.1218000000000004</v>
      </c>
      <c r="G2028">
        <f>martianeum4[[#This Row],[stan_magazynu '[kg']]]+martianeum4[[#This Row],[ile_kg_materiału_z_ładunku]]</f>
        <v>26.28469999999993</v>
      </c>
      <c r="H2028">
        <f>IF(martianeum4[[#This Row],[stan_po_wydobyciu_z_ładunku]]&gt;=100,100,0)</f>
        <v>0</v>
      </c>
      <c r="I2028">
        <f>martianeum4[[#This Row],[stan_po_wydobyciu_z_ładunku]]-martianeum4[[#This Row],[ile_zabiera_na_orbite]]</f>
        <v>26.28469999999993</v>
      </c>
    </row>
    <row r="2029" spans="1:9" x14ac:dyDescent="0.25">
      <c r="A2029" s="1">
        <v>50668</v>
      </c>
      <c r="B2029">
        <f t="shared" si="31"/>
        <v>26.28469999999993</v>
      </c>
      <c r="C2029" t="s">
        <v>26</v>
      </c>
      <c r="D2029">
        <v>18.100000000000001</v>
      </c>
      <c r="E2029">
        <v>1.1000000000000001</v>
      </c>
      <c r="F2029">
        <f>IF(martianeum4[[#This Row],[zawartosc '[%']]]&gt;=1,martianeum4[[#This Row],[masa '[kg']]]*martianeum4[[#This Row],[zawartosc '[%']]]*0.01,0)</f>
        <v>0.19910000000000005</v>
      </c>
      <c r="G2029">
        <f>martianeum4[[#This Row],[stan_magazynu '[kg']]]+martianeum4[[#This Row],[ile_kg_materiału_z_ładunku]]</f>
        <v>26.483799999999931</v>
      </c>
      <c r="H2029">
        <f>IF(martianeum4[[#This Row],[stan_po_wydobyciu_z_ładunku]]&gt;=100,100,0)</f>
        <v>0</v>
      </c>
      <c r="I2029">
        <f>martianeum4[[#This Row],[stan_po_wydobyciu_z_ładunku]]-martianeum4[[#This Row],[ile_zabiera_na_orbite]]</f>
        <v>26.483799999999931</v>
      </c>
    </row>
    <row r="2030" spans="1:9" x14ac:dyDescent="0.25">
      <c r="A2030" s="1">
        <v>50669</v>
      </c>
      <c r="B2030">
        <f t="shared" si="31"/>
        <v>26.483799999999931</v>
      </c>
      <c r="C2030" t="s">
        <v>12</v>
      </c>
      <c r="D2030">
        <v>21.9</v>
      </c>
      <c r="E2030">
        <v>7.7</v>
      </c>
      <c r="F2030">
        <f>IF(martianeum4[[#This Row],[zawartosc '[%']]]&gt;=1,martianeum4[[#This Row],[masa '[kg']]]*martianeum4[[#This Row],[zawartosc '[%']]]*0.01,0)</f>
        <v>1.6862999999999999</v>
      </c>
      <c r="G2030">
        <f>martianeum4[[#This Row],[stan_magazynu '[kg']]]+martianeum4[[#This Row],[ile_kg_materiału_z_ładunku]]</f>
        <v>28.17009999999993</v>
      </c>
      <c r="H2030">
        <f>IF(martianeum4[[#This Row],[stan_po_wydobyciu_z_ładunku]]&gt;=100,100,0)</f>
        <v>0</v>
      </c>
      <c r="I2030">
        <f>martianeum4[[#This Row],[stan_po_wydobyciu_z_ładunku]]-martianeum4[[#This Row],[ile_zabiera_na_orbite]]</f>
        <v>28.17009999999993</v>
      </c>
    </row>
    <row r="2031" spans="1:9" x14ac:dyDescent="0.25">
      <c r="A2031" s="1">
        <v>50670</v>
      </c>
      <c r="B2031">
        <f t="shared" si="31"/>
        <v>28.17009999999993</v>
      </c>
      <c r="C2031" t="s">
        <v>27</v>
      </c>
      <c r="D2031">
        <v>23.2</v>
      </c>
      <c r="E2031">
        <v>5.0999999999999996</v>
      </c>
      <c r="F2031">
        <f>IF(martianeum4[[#This Row],[zawartosc '[%']]]&gt;=1,martianeum4[[#This Row],[masa '[kg']]]*martianeum4[[#This Row],[zawartosc '[%']]]*0.01,0)</f>
        <v>1.1832</v>
      </c>
      <c r="G2031">
        <f>martianeum4[[#This Row],[stan_magazynu '[kg']]]+martianeum4[[#This Row],[ile_kg_materiału_z_ładunku]]</f>
        <v>29.35329999999993</v>
      </c>
      <c r="H2031">
        <f>IF(martianeum4[[#This Row],[stan_po_wydobyciu_z_ładunku]]&gt;=100,100,0)</f>
        <v>0</v>
      </c>
      <c r="I2031">
        <f>martianeum4[[#This Row],[stan_po_wydobyciu_z_ładunku]]-martianeum4[[#This Row],[ile_zabiera_na_orbite]]</f>
        <v>29.35329999999993</v>
      </c>
    </row>
    <row r="2032" spans="1:9" x14ac:dyDescent="0.25">
      <c r="A2032" s="1">
        <v>50671</v>
      </c>
      <c r="B2032">
        <f t="shared" si="31"/>
        <v>29.35329999999993</v>
      </c>
      <c r="C2032" t="s">
        <v>31</v>
      </c>
      <c r="D2032">
        <v>26.6</v>
      </c>
      <c r="E2032">
        <v>0.3</v>
      </c>
      <c r="F2032">
        <f>IF(martianeum4[[#This Row],[zawartosc '[%']]]&gt;=1,martianeum4[[#This Row],[masa '[kg']]]*martianeum4[[#This Row],[zawartosc '[%']]]*0.01,0)</f>
        <v>0</v>
      </c>
      <c r="G2032">
        <f>martianeum4[[#This Row],[stan_magazynu '[kg']]]+martianeum4[[#This Row],[ile_kg_materiału_z_ładunku]]</f>
        <v>29.35329999999993</v>
      </c>
      <c r="H2032">
        <f>IF(martianeum4[[#This Row],[stan_po_wydobyciu_z_ładunku]]&gt;=100,100,0)</f>
        <v>0</v>
      </c>
      <c r="I2032">
        <f>martianeum4[[#This Row],[stan_po_wydobyciu_z_ładunku]]-martianeum4[[#This Row],[ile_zabiera_na_orbite]]</f>
        <v>29.35329999999993</v>
      </c>
    </row>
    <row r="2033" spans="1:9" x14ac:dyDescent="0.25">
      <c r="A2033" s="1">
        <v>50672</v>
      </c>
      <c r="B2033">
        <f t="shared" si="31"/>
        <v>29.35329999999993</v>
      </c>
      <c r="C2033" t="s">
        <v>11</v>
      </c>
      <c r="D2033">
        <v>23.2</v>
      </c>
      <c r="E2033">
        <v>0</v>
      </c>
      <c r="F2033">
        <f>IF(martianeum4[[#This Row],[zawartosc '[%']]]&gt;=1,martianeum4[[#This Row],[masa '[kg']]]*martianeum4[[#This Row],[zawartosc '[%']]]*0.01,0)</f>
        <v>0</v>
      </c>
      <c r="G2033">
        <f>martianeum4[[#This Row],[stan_magazynu '[kg']]]+martianeum4[[#This Row],[ile_kg_materiału_z_ładunku]]</f>
        <v>29.35329999999993</v>
      </c>
      <c r="H2033">
        <f>IF(martianeum4[[#This Row],[stan_po_wydobyciu_z_ładunku]]&gt;=100,100,0)</f>
        <v>0</v>
      </c>
      <c r="I2033">
        <f>martianeum4[[#This Row],[stan_po_wydobyciu_z_ładunku]]-martianeum4[[#This Row],[ile_zabiera_na_orbite]]</f>
        <v>29.35329999999993</v>
      </c>
    </row>
    <row r="2034" spans="1:9" x14ac:dyDescent="0.25">
      <c r="A2034" s="1">
        <v>50673</v>
      </c>
      <c r="B2034">
        <f t="shared" si="31"/>
        <v>29.35329999999993</v>
      </c>
      <c r="C2034" t="s">
        <v>10</v>
      </c>
      <c r="D2034">
        <v>11</v>
      </c>
      <c r="E2034">
        <v>40.9</v>
      </c>
      <c r="F2034">
        <f>IF(martianeum4[[#This Row],[zawartosc '[%']]]&gt;=1,martianeum4[[#This Row],[masa '[kg']]]*martianeum4[[#This Row],[zawartosc '[%']]]*0.01,0)</f>
        <v>4.4989999999999997</v>
      </c>
      <c r="G2034">
        <f>martianeum4[[#This Row],[stan_magazynu '[kg']]]+martianeum4[[#This Row],[ile_kg_materiału_z_ładunku]]</f>
        <v>33.852299999999929</v>
      </c>
      <c r="H2034">
        <f>IF(martianeum4[[#This Row],[stan_po_wydobyciu_z_ładunku]]&gt;=100,100,0)</f>
        <v>0</v>
      </c>
      <c r="I2034">
        <f>martianeum4[[#This Row],[stan_po_wydobyciu_z_ładunku]]-martianeum4[[#This Row],[ile_zabiera_na_orbite]]</f>
        <v>33.852299999999929</v>
      </c>
    </row>
    <row r="2035" spans="1:9" x14ac:dyDescent="0.25">
      <c r="A2035" s="1">
        <v>50674</v>
      </c>
      <c r="B2035">
        <f t="shared" si="31"/>
        <v>33.852299999999929</v>
      </c>
      <c r="C2035" t="s">
        <v>23</v>
      </c>
      <c r="D2035">
        <v>26.8</v>
      </c>
      <c r="E2035">
        <v>2.2999999999999998</v>
      </c>
      <c r="F2035">
        <f>IF(martianeum4[[#This Row],[zawartosc '[%']]]&gt;=1,martianeum4[[#This Row],[masa '[kg']]]*martianeum4[[#This Row],[zawartosc '[%']]]*0.01,0)</f>
        <v>0.61639999999999995</v>
      </c>
      <c r="G2035">
        <f>martianeum4[[#This Row],[stan_magazynu '[kg']]]+martianeum4[[#This Row],[ile_kg_materiału_z_ładunku]]</f>
        <v>34.468699999999927</v>
      </c>
      <c r="H2035">
        <f>IF(martianeum4[[#This Row],[stan_po_wydobyciu_z_ładunku]]&gt;=100,100,0)</f>
        <v>0</v>
      </c>
      <c r="I2035">
        <f>martianeum4[[#This Row],[stan_po_wydobyciu_z_ładunku]]-martianeum4[[#This Row],[ile_zabiera_na_orbite]]</f>
        <v>34.468699999999927</v>
      </c>
    </row>
    <row r="2036" spans="1:9" x14ac:dyDescent="0.25">
      <c r="A2036" s="1">
        <v>50675</v>
      </c>
      <c r="B2036">
        <f t="shared" si="31"/>
        <v>34.468699999999927</v>
      </c>
      <c r="C2036" t="s">
        <v>13</v>
      </c>
      <c r="D2036">
        <v>22.2</v>
      </c>
      <c r="E2036">
        <v>0</v>
      </c>
      <c r="F2036">
        <f>IF(martianeum4[[#This Row],[zawartosc '[%']]]&gt;=1,martianeum4[[#This Row],[masa '[kg']]]*martianeum4[[#This Row],[zawartosc '[%']]]*0.01,0)</f>
        <v>0</v>
      </c>
      <c r="G2036">
        <f>martianeum4[[#This Row],[stan_magazynu '[kg']]]+martianeum4[[#This Row],[ile_kg_materiału_z_ładunku]]</f>
        <v>34.468699999999927</v>
      </c>
      <c r="H2036">
        <f>IF(martianeum4[[#This Row],[stan_po_wydobyciu_z_ładunku]]&gt;=100,100,0)</f>
        <v>0</v>
      </c>
      <c r="I2036">
        <f>martianeum4[[#This Row],[stan_po_wydobyciu_z_ładunku]]-martianeum4[[#This Row],[ile_zabiera_na_orbite]]</f>
        <v>34.468699999999927</v>
      </c>
    </row>
    <row r="2037" spans="1:9" x14ac:dyDescent="0.25">
      <c r="A2037" s="1">
        <v>50676</v>
      </c>
      <c r="B2037">
        <f t="shared" si="31"/>
        <v>34.468699999999927</v>
      </c>
      <c r="C2037" t="s">
        <v>18</v>
      </c>
      <c r="D2037">
        <v>10.199999999999999</v>
      </c>
      <c r="E2037">
        <v>6.1</v>
      </c>
      <c r="F2037">
        <f>IF(martianeum4[[#This Row],[zawartosc '[%']]]&gt;=1,martianeum4[[#This Row],[masa '[kg']]]*martianeum4[[#This Row],[zawartosc '[%']]]*0.01,0)</f>
        <v>0.62219999999999998</v>
      </c>
      <c r="G2037">
        <f>martianeum4[[#This Row],[stan_magazynu '[kg']]]+martianeum4[[#This Row],[ile_kg_materiału_z_ładunku]]</f>
        <v>35.090899999999927</v>
      </c>
      <c r="H2037">
        <f>IF(martianeum4[[#This Row],[stan_po_wydobyciu_z_ładunku]]&gt;=100,100,0)</f>
        <v>0</v>
      </c>
      <c r="I2037">
        <f>martianeum4[[#This Row],[stan_po_wydobyciu_z_ładunku]]-martianeum4[[#This Row],[ile_zabiera_na_orbite]]</f>
        <v>35.090899999999927</v>
      </c>
    </row>
    <row r="2038" spans="1:9" x14ac:dyDescent="0.25">
      <c r="A2038" s="1">
        <v>50677</v>
      </c>
      <c r="B2038">
        <f t="shared" si="31"/>
        <v>35.090899999999927</v>
      </c>
      <c r="C2038" t="s">
        <v>33</v>
      </c>
      <c r="D2038">
        <v>18.399999999999999</v>
      </c>
      <c r="E2038">
        <v>1.5</v>
      </c>
      <c r="F2038">
        <f>IF(martianeum4[[#This Row],[zawartosc '[%']]]&gt;=1,martianeum4[[#This Row],[masa '[kg']]]*martianeum4[[#This Row],[zawartosc '[%']]]*0.01,0)</f>
        <v>0.27599999999999997</v>
      </c>
      <c r="G2038">
        <f>martianeum4[[#This Row],[stan_magazynu '[kg']]]+martianeum4[[#This Row],[ile_kg_materiału_z_ładunku]]</f>
        <v>35.36689999999993</v>
      </c>
      <c r="H2038">
        <f>IF(martianeum4[[#This Row],[stan_po_wydobyciu_z_ładunku]]&gt;=100,100,0)</f>
        <v>0</v>
      </c>
      <c r="I2038">
        <f>martianeum4[[#This Row],[stan_po_wydobyciu_z_ładunku]]-martianeum4[[#This Row],[ile_zabiera_na_orbite]]</f>
        <v>35.36689999999993</v>
      </c>
    </row>
    <row r="2039" spans="1:9" x14ac:dyDescent="0.25">
      <c r="A2039" s="1">
        <v>50678</v>
      </c>
      <c r="B2039">
        <f t="shared" si="31"/>
        <v>35.36689999999993</v>
      </c>
      <c r="C2039" t="s">
        <v>7</v>
      </c>
      <c r="D2039">
        <v>29.4</v>
      </c>
      <c r="E2039">
        <v>22.3</v>
      </c>
      <c r="F2039">
        <f>IF(martianeum4[[#This Row],[zawartosc '[%']]]&gt;=1,martianeum4[[#This Row],[masa '[kg']]]*martianeum4[[#This Row],[zawartosc '[%']]]*0.01,0)</f>
        <v>6.5562000000000005</v>
      </c>
      <c r="G2039">
        <f>martianeum4[[#This Row],[stan_magazynu '[kg']]]+martianeum4[[#This Row],[ile_kg_materiału_z_ładunku]]</f>
        <v>41.923099999999934</v>
      </c>
      <c r="H2039">
        <f>IF(martianeum4[[#This Row],[stan_po_wydobyciu_z_ładunku]]&gt;=100,100,0)</f>
        <v>0</v>
      </c>
      <c r="I2039">
        <f>martianeum4[[#This Row],[stan_po_wydobyciu_z_ładunku]]-martianeum4[[#This Row],[ile_zabiera_na_orbite]]</f>
        <v>41.923099999999934</v>
      </c>
    </row>
    <row r="2040" spans="1:9" x14ac:dyDescent="0.25">
      <c r="A2040" s="1">
        <v>50679</v>
      </c>
      <c r="B2040">
        <f t="shared" si="31"/>
        <v>41.923099999999934</v>
      </c>
      <c r="C2040" t="s">
        <v>23</v>
      </c>
      <c r="D2040">
        <v>23.4</v>
      </c>
      <c r="E2040">
        <v>0</v>
      </c>
      <c r="F2040">
        <f>IF(martianeum4[[#This Row],[zawartosc '[%']]]&gt;=1,martianeum4[[#This Row],[masa '[kg']]]*martianeum4[[#This Row],[zawartosc '[%']]]*0.01,0)</f>
        <v>0</v>
      </c>
      <c r="G2040">
        <f>martianeum4[[#This Row],[stan_magazynu '[kg']]]+martianeum4[[#This Row],[ile_kg_materiału_z_ładunku]]</f>
        <v>41.923099999999934</v>
      </c>
      <c r="H2040">
        <f>IF(martianeum4[[#This Row],[stan_po_wydobyciu_z_ładunku]]&gt;=100,100,0)</f>
        <v>0</v>
      </c>
      <c r="I2040">
        <f>martianeum4[[#This Row],[stan_po_wydobyciu_z_ładunku]]-martianeum4[[#This Row],[ile_zabiera_na_orbite]]</f>
        <v>41.923099999999934</v>
      </c>
    </row>
    <row r="2041" spans="1:9" x14ac:dyDescent="0.25">
      <c r="A2041" s="1">
        <v>50680</v>
      </c>
      <c r="B2041">
        <f t="shared" si="31"/>
        <v>41.923099999999934</v>
      </c>
      <c r="C2041" t="s">
        <v>5</v>
      </c>
      <c r="D2041">
        <v>13.6</v>
      </c>
      <c r="E2041">
        <v>6.1</v>
      </c>
      <c r="F2041">
        <f>IF(martianeum4[[#This Row],[zawartosc '[%']]]&gt;=1,martianeum4[[#This Row],[masa '[kg']]]*martianeum4[[#This Row],[zawartosc '[%']]]*0.01,0)</f>
        <v>0.8296</v>
      </c>
      <c r="G2041">
        <f>martianeum4[[#This Row],[stan_magazynu '[kg']]]+martianeum4[[#This Row],[ile_kg_materiału_z_ładunku]]</f>
        <v>42.752699999999933</v>
      </c>
      <c r="H2041">
        <f>IF(martianeum4[[#This Row],[stan_po_wydobyciu_z_ładunku]]&gt;=100,100,0)</f>
        <v>0</v>
      </c>
      <c r="I2041">
        <f>martianeum4[[#This Row],[stan_po_wydobyciu_z_ładunku]]-martianeum4[[#This Row],[ile_zabiera_na_orbite]]</f>
        <v>42.752699999999933</v>
      </c>
    </row>
    <row r="2042" spans="1:9" x14ac:dyDescent="0.25">
      <c r="A2042" s="1">
        <v>50681</v>
      </c>
      <c r="B2042">
        <f t="shared" si="31"/>
        <v>42.752699999999933</v>
      </c>
      <c r="C2042" t="s">
        <v>7</v>
      </c>
      <c r="D2042">
        <v>17.7</v>
      </c>
      <c r="E2042">
        <v>1.4</v>
      </c>
      <c r="F2042">
        <f>IF(martianeum4[[#This Row],[zawartosc '[%']]]&gt;=1,martianeum4[[#This Row],[masa '[kg']]]*martianeum4[[#This Row],[zawartosc '[%']]]*0.01,0)</f>
        <v>0.24779999999999999</v>
      </c>
      <c r="G2042">
        <f>martianeum4[[#This Row],[stan_magazynu '[kg']]]+martianeum4[[#This Row],[ile_kg_materiału_z_ładunku]]</f>
        <v>43.000499999999931</v>
      </c>
      <c r="H2042">
        <f>IF(martianeum4[[#This Row],[stan_po_wydobyciu_z_ładunku]]&gt;=100,100,0)</f>
        <v>0</v>
      </c>
      <c r="I2042">
        <f>martianeum4[[#This Row],[stan_po_wydobyciu_z_ładunku]]-martianeum4[[#This Row],[ile_zabiera_na_orbite]]</f>
        <v>43.000499999999931</v>
      </c>
    </row>
    <row r="2043" spans="1:9" x14ac:dyDescent="0.25">
      <c r="A2043" s="1">
        <v>50682</v>
      </c>
      <c r="B2043">
        <f t="shared" si="31"/>
        <v>43.000499999999931</v>
      </c>
      <c r="C2043" t="s">
        <v>23</v>
      </c>
      <c r="D2043">
        <v>17</v>
      </c>
      <c r="E2043">
        <v>5.9</v>
      </c>
      <c r="F2043">
        <f>IF(martianeum4[[#This Row],[zawartosc '[%']]]&gt;=1,martianeum4[[#This Row],[masa '[kg']]]*martianeum4[[#This Row],[zawartosc '[%']]]*0.01,0)</f>
        <v>1.0030000000000001</v>
      </c>
      <c r="G2043">
        <f>martianeum4[[#This Row],[stan_magazynu '[kg']]]+martianeum4[[#This Row],[ile_kg_materiału_z_ładunku]]</f>
        <v>44.003499999999931</v>
      </c>
      <c r="H2043">
        <f>IF(martianeum4[[#This Row],[stan_po_wydobyciu_z_ładunku]]&gt;=100,100,0)</f>
        <v>0</v>
      </c>
      <c r="I2043">
        <f>martianeum4[[#This Row],[stan_po_wydobyciu_z_ładunku]]-martianeum4[[#This Row],[ile_zabiera_na_orbite]]</f>
        <v>44.003499999999931</v>
      </c>
    </row>
    <row r="2044" spans="1:9" x14ac:dyDescent="0.25">
      <c r="A2044" s="1">
        <v>50683</v>
      </c>
      <c r="B2044">
        <f t="shared" si="31"/>
        <v>44.003499999999931</v>
      </c>
      <c r="C2044" t="s">
        <v>6</v>
      </c>
      <c r="D2044">
        <v>29.6</v>
      </c>
      <c r="E2044">
        <v>6.6</v>
      </c>
      <c r="F2044">
        <f>IF(martianeum4[[#This Row],[zawartosc '[%']]]&gt;=1,martianeum4[[#This Row],[masa '[kg']]]*martianeum4[[#This Row],[zawartosc '[%']]]*0.01,0)</f>
        <v>1.9536</v>
      </c>
      <c r="G2044">
        <f>martianeum4[[#This Row],[stan_magazynu '[kg']]]+martianeum4[[#This Row],[ile_kg_materiału_z_ładunku]]</f>
        <v>45.957099999999933</v>
      </c>
      <c r="H2044">
        <f>IF(martianeum4[[#This Row],[stan_po_wydobyciu_z_ładunku]]&gt;=100,100,0)</f>
        <v>0</v>
      </c>
      <c r="I2044">
        <f>martianeum4[[#This Row],[stan_po_wydobyciu_z_ładunku]]-martianeum4[[#This Row],[ile_zabiera_na_orbite]]</f>
        <v>45.957099999999933</v>
      </c>
    </row>
    <row r="2045" spans="1:9" x14ac:dyDescent="0.25">
      <c r="A2045" s="1">
        <v>50684</v>
      </c>
      <c r="B2045">
        <f t="shared" si="31"/>
        <v>45.957099999999933</v>
      </c>
      <c r="C2045" t="s">
        <v>10</v>
      </c>
      <c r="D2045">
        <v>23.4</v>
      </c>
      <c r="E2045">
        <v>0</v>
      </c>
      <c r="F2045">
        <f>IF(martianeum4[[#This Row],[zawartosc '[%']]]&gt;=1,martianeum4[[#This Row],[masa '[kg']]]*martianeum4[[#This Row],[zawartosc '[%']]]*0.01,0)</f>
        <v>0</v>
      </c>
      <c r="G2045">
        <f>martianeum4[[#This Row],[stan_magazynu '[kg']]]+martianeum4[[#This Row],[ile_kg_materiału_z_ładunku]]</f>
        <v>45.957099999999933</v>
      </c>
      <c r="H2045">
        <f>IF(martianeum4[[#This Row],[stan_po_wydobyciu_z_ładunku]]&gt;=100,100,0)</f>
        <v>0</v>
      </c>
      <c r="I2045">
        <f>martianeum4[[#This Row],[stan_po_wydobyciu_z_ładunku]]-martianeum4[[#This Row],[ile_zabiera_na_orbite]]</f>
        <v>45.957099999999933</v>
      </c>
    </row>
    <row r="2046" spans="1:9" x14ac:dyDescent="0.25">
      <c r="A2046" s="1">
        <v>50685</v>
      </c>
      <c r="B2046">
        <f t="shared" si="31"/>
        <v>45.957099999999933</v>
      </c>
      <c r="C2046" t="s">
        <v>7</v>
      </c>
      <c r="D2046">
        <v>21.3</v>
      </c>
      <c r="E2046">
        <v>22.4</v>
      </c>
      <c r="F2046">
        <f>IF(martianeum4[[#This Row],[zawartosc '[%']]]&gt;=1,martianeum4[[#This Row],[masa '[kg']]]*martianeum4[[#This Row],[zawartosc '[%']]]*0.01,0)</f>
        <v>4.7712000000000003</v>
      </c>
      <c r="G2046">
        <f>martianeum4[[#This Row],[stan_magazynu '[kg']]]+martianeum4[[#This Row],[ile_kg_materiału_z_ładunku]]</f>
        <v>50.728299999999933</v>
      </c>
      <c r="H2046">
        <f>IF(martianeum4[[#This Row],[stan_po_wydobyciu_z_ładunku]]&gt;=100,100,0)</f>
        <v>0</v>
      </c>
      <c r="I2046">
        <f>martianeum4[[#This Row],[stan_po_wydobyciu_z_ładunku]]-martianeum4[[#This Row],[ile_zabiera_na_orbite]]</f>
        <v>50.728299999999933</v>
      </c>
    </row>
    <row r="2047" spans="1:9" x14ac:dyDescent="0.25">
      <c r="A2047" s="1">
        <v>50686</v>
      </c>
      <c r="B2047">
        <f t="shared" si="31"/>
        <v>50.728299999999933</v>
      </c>
      <c r="C2047" t="s">
        <v>19</v>
      </c>
      <c r="D2047">
        <v>18.600000000000001</v>
      </c>
      <c r="E2047">
        <v>0</v>
      </c>
      <c r="F2047">
        <f>IF(martianeum4[[#This Row],[zawartosc '[%']]]&gt;=1,martianeum4[[#This Row],[masa '[kg']]]*martianeum4[[#This Row],[zawartosc '[%']]]*0.01,0)</f>
        <v>0</v>
      </c>
      <c r="G2047">
        <f>martianeum4[[#This Row],[stan_magazynu '[kg']]]+martianeum4[[#This Row],[ile_kg_materiału_z_ładunku]]</f>
        <v>50.728299999999933</v>
      </c>
      <c r="H2047">
        <f>IF(martianeum4[[#This Row],[stan_po_wydobyciu_z_ładunku]]&gt;=100,100,0)</f>
        <v>0</v>
      </c>
      <c r="I2047">
        <f>martianeum4[[#This Row],[stan_po_wydobyciu_z_ładunku]]-martianeum4[[#This Row],[ile_zabiera_na_orbite]]</f>
        <v>50.728299999999933</v>
      </c>
    </row>
    <row r="2048" spans="1:9" x14ac:dyDescent="0.25">
      <c r="A2048" s="1">
        <v>50687</v>
      </c>
      <c r="B2048">
        <f t="shared" si="31"/>
        <v>50.728299999999933</v>
      </c>
      <c r="C2048" t="s">
        <v>13</v>
      </c>
      <c r="D2048">
        <v>16.8</v>
      </c>
      <c r="E2048">
        <v>2.8</v>
      </c>
      <c r="F2048">
        <f>IF(martianeum4[[#This Row],[zawartosc '[%']]]&gt;=1,martianeum4[[#This Row],[masa '[kg']]]*martianeum4[[#This Row],[zawartosc '[%']]]*0.01,0)</f>
        <v>0.47039999999999998</v>
      </c>
      <c r="G2048">
        <f>martianeum4[[#This Row],[stan_magazynu '[kg']]]+martianeum4[[#This Row],[ile_kg_materiału_z_ładunku]]</f>
        <v>51.198699999999931</v>
      </c>
      <c r="H2048">
        <f>IF(martianeum4[[#This Row],[stan_po_wydobyciu_z_ładunku]]&gt;=100,100,0)</f>
        <v>0</v>
      </c>
      <c r="I2048">
        <f>martianeum4[[#This Row],[stan_po_wydobyciu_z_ładunku]]-martianeum4[[#This Row],[ile_zabiera_na_orbite]]</f>
        <v>51.198699999999931</v>
      </c>
    </row>
    <row r="2049" spans="1:9" x14ac:dyDescent="0.25">
      <c r="A2049" s="1">
        <v>50688</v>
      </c>
      <c r="B2049">
        <f t="shared" si="31"/>
        <v>51.198699999999931</v>
      </c>
      <c r="C2049" t="s">
        <v>20</v>
      </c>
      <c r="D2049">
        <v>13.2</v>
      </c>
      <c r="E2049">
        <v>4</v>
      </c>
      <c r="F2049">
        <f>IF(martianeum4[[#This Row],[zawartosc '[%']]]&gt;=1,martianeum4[[#This Row],[masa '[kg']]]*martianeum4[[#This Row],[zawartosc '[%']]]*0.01,0)</f>
        <v>0.52800000000000002</v>
      </c>
      <c r="G2049">
        <f>martianeum4[[#This Row],[stan_magazynu '[kg']]]+martianeum4[[#This Row],[ile_kg_materiału_z_ładunku]]</f>
        <v>51.72669999999993</v>
      </c>
      <c r="H2049">
        <f>IF(martianeum4[[#This Row],[stan_po_wydobyciu_z_ładunku]]&gt;=100,100,0)</f>
        <v>0</v>
      </c>
      <c r="I2049">
        <f>martianeum4[[#This Row],[stan_po_wydobyciu_z_ładunku]]-martianeum4[[#This Row],[ile_zabiera_na_orbite]]</f>
        <v>51.72669999999993</v>
      </c>
    </row>
    <row r="2050" spans="1:9" x14ac:dyDescent="0.25">
      <c r="A2050" s="1">
        <v>50689</v>
      </c>
      <c r="B2050">
        <f t="shared" si="31"/>
        <v>51.72669999999993</v>
      </c>
      <c r="C2050" t="s">
        <v>19</v>
      </c>
      <c r="D2050">
        <v>29.8</v>
      </c>
      <c r="E2050">
        <v>24.9</v>
      </c>
      <c r="F2050">
        <f>IF(martianeum4[[#This Row],[zawartosc '[%']]]&gt;=1,martianeum4[[#This Row],[masa '[kg']]]*martianeum4[[#This Row],[zawartosc '[%']]]*0.01,0)</f>
        <v>7.4202000000000004</v>
      </c>
      <c r="G2050">
        <f>martianeum4[[#This Row],[stan_magazynu '[kg']]]+martianeum4[[#This Row],[ile_kg_materiału_z_ładunku]]</f>
        <v>59.146899999999931</v>
      </c>
      <c r="H2050">
        <f>IF(martianeum4[[#This Row],[stan_po_wydobyciu_z_ładunku]]&gt;=100,100,0)</f>
        <v>0</v>
      </c>
      <c r="I2050">
        <f>martianeum4[[#This Row],[stan_po_wydobyciu_z_ładunku]]-martianeum4[[#This Row],[ile_zabiera_na_orbite]]</f>
        <v>59.146899999999931</v>
      </c>
    </row>
    <row r="2051" spans="1:9" x14ac:dyDescent="0.25">
      <c r="A2051" s="1">
        <v>50690</v>
      </c>
      <c r="B2051">
        <f t="shared" si="31"/>
        <v>59.146899999999931</v>
      </c>
      <c r="C2051" t="s">
        <v>10</v>
      </c>
      <c r="D2051">
        <v>10.6</v>
      </c>
      <c r="E2051">
        <v>31.8</v>
      </c>
      <c r="F2051">
        <f>IF(martianeum4[[#This Row],[zawartosc '[%']]]&gt;=1,martianeum4[[#This Row],[masa '[kg']]]*martianeum4[[#This Row],[zawartosc '[%']]]*0.01,0)</f>
        <v>3.3708</v>
      </c>
      <c r="G2051">
        <f>martianeum4[[#This Row],[stan_magazynu '[kg']]]+martianeum4[[#This Row],[ile_kg_materiału_z_ładunku]]</f>
        <v>62.517699999999934</v>
      </c>
      <c r="H2051">
        <f>IF(martianeum4[[#This Row],[stan_po_wydobyciu_z_ładunku]]&gt;=100,100,0)</f>
        <v>0</v>
      </c>
      <c r="I2051">
        <f>martianeum4[[#This Row],[stan_po_wydobyciu_z_ładunku]]-martianeum4[[#This Row],[ile_zabiera_na_orbite]]</f>
        <v>62.517699999999934</v>
      </c>
    </row>
    <row r="2052" spans="1:9" x14ac:dyDescent="0.25">
      <c r="A2052" s="1">
        <v>50691</v>
      </c>
      <c r="B2052">
        <f t="shared" ref="B2052:B2073" si="32">I2051</f>
        <v>62.517699999999934</v>
      </c>
      <c r="C2052" t="s">
        <v>15</v>
      </c>
      <c r="D2052">
        <v>11.9</v>
      </c>
      <c r="E2052">
        <v>12.3</v>
      </c>
      <c r="F2052">
        <f>IF(martianeum4[[#This Row],[zawartosc '[%']]]&gt;=1,martianeum4[[#This Row],[masa '[kg']]]*martianeum4[[#This Row],[zawartosc '[%']]]*0.01,0)</f>
        <v>1.4637</v>
      </c>
      <c r="G2052">
        <f>martianeum4[[#This Row],[stan_magazynu '[kg']]]+martianeum4[[#This Row],[ile_kg_materiału_z_ładunku]]</f>
        <v>63.981399999999937</v>
      </c>
      <c r="H2052">
        <f>IF(martianeum4[[#This Row],[stan_po_wydobyciu_z_ładunku]]&gt;=100,100,0)</f>
        <v>0</v>
      </c>
      <c r="I2052">
        <f>martianeum4[[#This Row],[stan_po_wydobyciu_z_ładunku]]-martianeum4[[#This Row],[ile_zabiera_na_orbite]]</f>
        <v>63.981399999999937</v>
      </c>
    </row>
    <row r="2053" spans="1:9" x14ac:dyDescent="0.25">
      <c r="A2053" s="1">
        <v>50692</v>
      </c>
      <c r="B2053">
        <f t="shared" si="32"/>
        <v>63.981399999999937</v>
      </c>
      <c r="C2053" t="s">
        <v>30</v>
      </c>
      <c r="D2053">
        <v>26.8</v>
      </c>
      <c r="E2053">
        <v>0.5</v>
      </c>
      <c r="F2053">
        <f>IF(martianeum4[[#This Row],[zawartosc '[%']]]&gt;=1,martianeum4[[#This Row],[masa '[kg']]]*martianeum4[[#This Row],[zawartosc '[%']]]*0.01,0)</f>
        <v>0</v>
      </c>
      <c r="G2053">
        <f>martianeum4[[#This Row],[stan_magazynu '[kg']]]+martianeum4[[#This Row],[ile_kg_materiału_z_ładunku]]</f>
        <v>63.981399999999937</v>
      </c>
      <c r="H2053">
        <f>IF(martianeum4[[#This Row],[stan_po_wydobyciu_z_ładunku]]&gt;=100,100,0)</f>
        <v>0</v>
      </c>
      <c r="I2053">
        <f>martianeum4[[#This Row],[stan_po_wydobyciu_z_ładunku]]-martianeum4[[#This Row],[ile_zabiera_na_orbite]]</f>
        <v>63.981399999999937</v>
      </c>
    </row>
    <row r="2054" spans="1:9" x14ac:dyDescent="0.25">
      <c r="A2054" s="1">
        <v>50693</v>
      </c>
      <c r="B2054">
        <f t="shared" si="32"/>
        <v>63.981399999999937</v>
      </c>
      <c r="C2054" t="s">
        <v>22</v>
      </c>
      <c r="D2054">
        <v>29</v>
      </c>
      <c r="E2054">
        <v>3.5</v>
      </c>
      <c r="F2054">
        <f>IF(martianeum4[[#This Row],[zawartosc '[%']]]&gt;=1,martianeum4[[#This Row],[masa '[kg']]]*martianeum4[[#This Row],[zawartosc '[%']]]*0.01,0)</f>
        <v>1.0150000000000001</v>
      </c>
      <c r="G2054">
        <f>martianeum4[[#This Row],[stan_magazynu '[kg']]]+martianeum4[[#This Row],[ile_kg_materiału_z_ładunku]]</f>
        <v>64.996399999999937</v>
      </c>
      <c r="H2054">
        <f>IF(martianeum4[[#This Row],[stan_po_wydobyciu_z_ładunku]]&gt;=100,100,0)</f>
        <v>0</v>
      </c>
      <c r="I2054">
        <f>martianeum4[[#This Row],[stan_po_wydobyciu_z_ładunku]]-martianeum4[[#This Row],[ile_zabiera_na_orbite]]</f>
        <v>64.996399999999937</v>
      </c>
    </row>
    <row r="2055" spans="1:9" x14ac:dyDescent="0.25">
      <c r="A2055" s="1">
        <v>50694</v>
      </c>
      <c r="B2055">
        <f t="shared" si="32"/>
        <v>64.996399999999937</v>
      </c>
      <c r="C2055" t="s">
        <v>20</v>
      </c>
      <c r="D2055">
        <v>22.9</v>
      </c>
      <c r="E2055">
        <v>2</v>
      </c>
      <c r="F2055">
        <f>IF(martianeum4[[#This Row],[zawartosc '[%']]]&gt;=1,martianeum4[[#This Row],[masa '[kg']]]*martianeum4[[#This Row],[zawartosc '[%']]]*0.01,0)</f>
        <v>0.45799999999999996</v>
      </c>
      <c r="G2055">
        <f>martianeum4[[#This Row],[stan_magazynu '[kg']]]+martianeum4[[#This Row],[ile_kg_materiału_z_ładunku]]</f>
        <v>65.454399999999936</v>
      </c>
      <c r="H2055">
        <f>IF(martianeum4[[#This Row],[stan_po_wydobyciu_z_ładunku]]&gt;=100,100,0)</f>
        <v>0</v>
      </c>
      <c r="I2055">
        <f>martianeum4[[#This Row],[stan_po_wydobyciu_z_ładunku]]-martianeum4[[#This Row],[ile_zabiera_na_orbite]]</f>
        <v>65.454399999999936</v>
      </c>
    </row>
    <row r="2056" spans="1:9" x14ac:dyDescent="0.25">
      <c r="A2056" s="1">
        <v>50695</v>
      </c>
      <c r="B2056">
        <f t="shared" si="32"/>
        <v>65.454399999999936</v>
      </c>
      <c r="C2056" t="s">
        <v>21</v>
      </c>
      <c r="D2056">
        <v>27.1</v>
      </c>
      <c r="E2056">
        <v>0</v>
      </c>
      <c r="F2056">
        <f>IF(martianeum4[[#This Row],[zawartosc '[%']]]&gt;=1,martianeum4[[#This Row],[masa '[kg']]]*martianeum4[[#This Row],[zawartosc '[%']]]*0.01,0)</f>
        <v>0</v>
      </c>
      <c r="G2056">
        <f>martianeum4[[#This Row],[stan_magazynu '[kg']]]+martianeum4[[#This Row],[ile_kg_materiału_z_ładunku]]</f>
        <v>65.454399999999936</v>
      </c>
      <c r="H2056">
        <f>IF(martianeum4[[#This Row],[stan_po_wydobyciu_z_ładunku]]&gt;=100,100,0)</f>
        <v>0</v>
      </c>
      <c r="I2056">
        <f>martianeum4[[#This Row],[stan_po_wydobyciu_z_ładunku]]-martianeum4[[#This Row],[ile_zabiera_na_orbite]]</f>
        <v>65.454399999999936</v>
      </c>
    </row>
    <row r="2057" spans="1:9" x14ac:dyDescent="0.25">
      <c r="A2057" s="1">
        <v>50696</v>
      </c>
      <c r="B2057">
        <f t="shared" si="32"/>
        <v>65.454399999999936</v>
      </c>
      <c r="C2057" t="s">
        <v>10</v>
      </c>
      <c r="D2057">
        <v>11.8</v>
      </c>
      <c r="E2057">
        <v>49</v>
      </c>
      <c r="F2057">
        <f>IF(martianeum4[[#This Row],[zawartosc '[%']]]&gt;=1,martianeum4[[#This Row],[masa '[kg']]]*martianeum4[[#This Row],[zawartosc '[%']]]*0.01,0)</f>
        <v>5.7820000000000009</v>
      </c>
      <c r="G2057">
        <f>martianeum4[[#This Row],[stan_magazynu '[kg']]]+martianeum4[[#This Row],[ile_kg_materiału_z_ładunku]]</f>
        <v>71.236399999999932</v>
      </c>
      <c r="H2057">
        <f>IF(martianeum4[[#This Row],[stan_po_wydobyciu_z_ładunku]]&gt;=100,100,0)</f>
        <v>0</v>
      </c>
      <c r="I2057">
        <f>martianeum4[[#This Row],[stan_po_wydobyciu_z_ładunku]]-martianeum4[[#This Row],[ile_zabiera_na_orbite]]</f>
        <v>71.236399999999932</v>
      </c>
    </row>
    <row r="2058" spans="1:9" x14ac:dyDescent="0.25">
      <c r="A2058" s="1">
        <v>50697</v>
      </c>
      <c r="B2058">
        <f t="shared" si="32"/>
        <v>71.236399999999932</v>
      </c>
      <c r="C2058" t="s">
        <v>6</v>
      </c>
      <c r="D2058">
        <v>26.6</v>
      </c>
      <c r="E2058">
        <v>0</v>
      </c>
      <c r="F2058">
        <f>IF(martianeum4[[#This Row],[zawartosc '[%']]]&gt;=1,martianeum4[[#This Row],[masa '[kg']]]*martianeum4[[#This Row],[zawartosc '[%']]]*0.01,0)</f>
        <v>0</v>
      </c>
      <c r="G2058">
        <f>martianeum4[[#This Row],[stan_magazynu '[kg']]]+martianeum4[[#This Row],[ile_kg_materiału_z_ładunku]]</f>
        <v>71.236399999999932</v>
      </c>
      <c r="H2058">
        <f>IF(martianeum4[[#This Row],[stan_po_wydobyciu_z_ładunku]]&gt;=100,100,0)</f>
        <v>0</v>
      </c>
      <c r="I2058">
        <f>martianeum4[[#This Row],[stan_po_wydobyciu_z_ładunku]]-martianeum4[[#This Row],[ile_zabiera_na_orbite]]</f>
        <v>71.236399999999932</v>
      </c>
    </row>
    <row r="2059" spans="1:9" x14ac:dyDescent="0.25">
      <c r="A2059" s="1">
        <v>50698</v>
      </c>
      <c r="B2059">
        <f t="shared" si="32"/>
        <v>71.236399999999932</v>
      </c>
      <c r="C2059" t="s">
        <v>18</v>
      </c>
      <c r="D2059">
        <v>21.3</v>
      </c>
      <c r="E2059">
        <v>0</v>
      </c>
      <c r="F2059">
        <f>IF(martianeum4[[#This Row],[zawartosc '[%']]]&gt;=1,martianeum4[[#This Row],[masa '[kg']]]*martianeum4[[#This Row],[zawartosc '[%']]]*0.01,0)</f>
        <v>0</v>
      </c>
      <c r="G2059">
        <f>martianeum4[[#This Row],[stan_magazynu '[kg']]]+martianeum4[[#This Row],[ile_kg_materiału_z_ładunku]]</f>
        <v>71.236399999999932</v>
      </c>
      <c r="H2059">
        <f>IF(martianeum4[[#This Row],[stan_po_wydobyciu_z_ładunku]]&gt;=100,100,0)</f>
        <v>0</v>
      </c>
      <c r="I2059">
        <f>martianeum4[[#This Row],[stan_po_wydobyciu_z_ładunku]]-martianeum4[[#This Row],[ile_zabiera_na_orbite]]</f>
        <v>71.236399999999932</v>
      </c>
    </row>
    <row r="2060" spans="1:9" x14ac:dyDescent="0.25">
      <c r="A2060" s="1">
        <v>50699</v>
      </c>
      <c r="B2060">
        <f t="shared" si="32"/>
        <v>71.236399999999932</v>
      </c>
      <c r="C2060" t="s">
        <v>11</v>
      </c>
      <c r="D2060">
        <v>23.2</v>
      </c>
      <c r="E2060">
        <v>0</v>
      </c>
      <c r="F2060">
        <f>IF(martianeum4[[#This Row],[zawartosc '[%']]]&gt;=1,martianeum4[[#This Row],[masa '[kg']]]*martianeum4[[#This Row],[zawartosc '[%']]]*0.01,0)</f>
        <v>0</v>
      </c>
      <c r="G2060">
        <f>martianeum4[[#This Row],[stan_magazynu '[kg']]]+martianeum4[[#This Row],[ile_kg_materiału_z_ładunku]]</f>
        <v>71.236399999999932</v>
      </c>
      <c r="H2060">
        <f>IF(martianeum4[[#This Row],[stan_po_wydobyciu_z_ładunku]]&gt;=100,100,0)</f>
        <v>0</v>
      </c>
      <c r="I2060">
        <f>martianeum4[[#This Row],[stan_po_wydobyciu_z_ładunku]]-martianeum4[[#This Row],[ile_zabiera_na_orbite]]</f>
        <v>71.236399999999932</v>
      </c>
    </row>
    <row r="2061" spans="1:9" x14ac:dyDescent="0.25">
      <c r="A2061" s="1">
        <v>50700</v>
      </c>
      <c r="B2061">
        <f t="shared" si="32"/>
        <v>71.236399999999932</v>
      </c>
      <c r="C2061" t="s">
        <v>10</v>
      </c>
      <c r="D2061">
        <v>27.3</v>
      </c>
      <c r="E2061">
        <v>0</v>
      </c>
      <c r="F2061">
        <f>IF(martianeum4[[#This Row],[zawartosc '[%']]]&gt;=1,martianeum4[[#This Row],[masa '[kg']]]*martianeum4[[#This Row],[zawartosc '[%']]]*0.01,0)</f>
        <v>0</v>
      </c>
      <c r="G2061">
        <f>martianeum4[[#This Row],[stan_magazynu '[kg']]]+martianeum4[[#This Row],[ile_kg_materiału_z_ładunku]]</f>
        <v>71.236399999999932</v>
      </c>
      <c r="H2061">
        <f>IF(martianeum4[[#This Row],[stan_po_wydobyciu_z_ładunku]]&gt;=100,100,0)</f>
        <v>0</v>
      </c>
      <c r="I2061">
        <f>martianeum4[[#This Row],[stan_po_wydobyciu_z_ładunku]]-martianeum4[[#This Row],[ile_zabiera_na_orbite]]</f>
        <v>71.236399999999932</v>
      </c>
    </row>
    <row r="2062" spans="1:9" x14ac:dyDescent="0.25">
      <c r="A2062" s="1">
        <v>50701</v>
      </c>
      <c r="B2062">
        <f t="shared" si="32"/>
        <v>71.236399999999932</v>
      </c>
      <c r="C2062" t="s">
        <v>13</v>
      </c>
      <c r="D2062">
        <v>21.3</v>
      </c>
      <c r="E2062">
        <v>2.6</v>
      </c>
      <c r="F2062">
        <f>IF(martianeum4[[#This Row],[zawartosc '[%']]]&gt;=1,martianeum4[[#This Row],[masa '[kg']]]*martianeum4[[#This Row],[zawartosc '[%']]]*0.01,0)</f>
        <v>0.55380000000000007</v>
      </c>
      <c r="G2062">
        <f>martianeum4[[#This Row],[stan_magazynu '[kg']]]+martianeum4[[#This Row],[ile_kg_materiału_z_ładunku]]</f>
        <v>71.790199999999928</v>
      </c>
      <c r="H2062">
        <f>IF(martianeum4[[#This Row],[stan_po_wydobyciu_z_ładunku]]&gt;=100,100,0)</f>
        <v>0</v>
      </c>
      <c r="I2062">
        <f>martianeum4[[#This Row],[stan_po_wydobyciu_z_ładunku]]-martianeum4[[#This Row],[ile_zabiera_na_orbite]]</f>
        <v>71.790199999999928</v>
      </c>
    </row>
    <row r="2063" spans="1:9" x14ac:dyDescent="0.25">
      <c r="A2063" s="1">
        <v>50702</v>
      </c>
      <c r="B2063">
        <f t="shared" si="32"/>
        <v>71.790199999999928</v>
      </c>
      <c r="C2063" t="s">
        <v>19</v>
      </c>
      <c r="D2063">
        <v>22.9</v>
      </c>
      <c r="E2063">
        <v>5.3</v>
      </c>
      <c r="F2063">
        <f>IF(martianeum4[[#This Row],[zawartosc '[%']]]&gt;=1,martianeum4[[#This Row],[masa '[kg']]]*martianeum4[[#This Row],[zawartosc '[%']]]*0.01,0)</f>
        <v>1.2137</v>
      </c>
      <c r="G2063">
        <f>martianeum4[[#This Row],[stan_magazynu '[kg']]]+martianeum4[[#This Row],[ile_kg_materiału_z_ładunku]]</f>
        <v>73.003899999999931</v>
      </c>
      <c r="H2063">
        <f>IF(martianeum4[[#This Row],[stan_po_wydobyciu_z_ładunku]]&gt;=100,100,0)</f>
        <v>0</v>
      </c>
      <c r="I2063">
        <f>martianeum4[[#This Row],[stan_po_wydobyciu_z_ładunku]]-martianeum4[[#This Row],[ile_zabiera_na_orbite]]</f>
        <v>73.003899999999931</v>
      </c>
    </row>
    <row r="2064" spans="1:9" x14ac:dyDescent="0.25">
      <c r="A2064" s="1">
        <v>50703</v>
      </c>
      <c r="B2064">
        <f t="shared" si="32"/>
        <v>73.003899999999931</v>
      </c>
      <c r="C2064" t="s">
        <v>28</v>
      </c>
      <c r="D2064">
        <v>25</v>
      </c>
      <c r="E2064">
        <v>0</v>
      </c>
      <c r="F2064">
        <f>IF(martianeum4[[#This Row],[zawartosc '[%']]]&gt;=1,martianeum4[[#This Row],[masa '[kg']]]*martianeum4[[#This Row],[zawartosc '[%']]]*0.01,0)</f>
        <v>0</v>
      </c>
      <c r="G2064">
        <f>martianeum4[[#This Row],[stan_magazynu '[kg']]]+martianeum4[[#This Row],[ile_kg_materiału_z_ładunku]]</f>
        <v>73.003899999999931</v>
      </c>
      <c r="H2064">
        <f>IF(martianeum4[[#This Row],[stan_po_wydobyciu_z_ładunku]]&gt;=100,100,0)</f>
        <v>0</v>
      </c>
      <c r="I2064">
        <f>martianeum4[[#This Row],[stan_po_wydobyciu_z_ładunku]]-martianeum4[[#This Row],[ile_zabiera_na_orbite]]</f>
        <v>73.003899999999931</v>
      </c>
    </row>
    <row r="2065" spans="1:9" x14ac:dyDescent="0.25">
      <c r="A2065" s="1">
        <v>50704</v>
      </c>
      <c r="B2065">
        <f t="shared" si="32"/>
        <v>73.003899999999931</v>
      </c>
      <c r="C2065" t="s">
        <v>24</v>
      </c>
      <c r="D2065">
        <v>15.9</v>
      </c>
      <c r="E2065">
        <v>2.5</v>
      </c>
      <c r="F2065">
        <f>IF(martianeum4[[#This Row],[zawartosc '[%']]]&gt;=1,martianeum4[[#This Row],[masa '[kg']]]*martianeum4[[#This Row],[zawartosc '[%']]]*0.01,0)</f>
        <v>0.39750000000000002</v>
      </c>
      <c r="G2065">
        <f>martianeum4[[#This Row],[stan_magazynu '[kg']]]+martianeum4[[#This Row],[ile_kg_materiału_z_ładunku]]</f>
        <v>73.401399999999924</v>
      </c>
      <c r="H2065">
        <f>IF(martianeum4[[#This Row],[stan_po_wydobyciu_z_ładunku]]&gt;=100,100,0)</f>
        <v>0</v>
      </c>
      <c r="I2065">
        <f>martianeum4[[#This Row],[stan_po_wydobyciu_z_ładunku]]-martianeum4[[#This Row],[ile_zabiera_na_orbite]]</f>
        <v>73.401399999999924</v>
      </c>
    </row>
    <row r="2066" spans="1:9" x14ac:dyDescent="0.25">
      <c r="A2066" s="1">
        <v>50705</v>
      </c>
      <c r="B2066">
        <f t="shared" si="32"/>
        <v>73.401399999999924</v>
      </c>
      <c r="C2066" t="s">
        <v>22</v>
      </c>
      <c r="D2066">
        <v>19.2</v>
      </c>
      <c r="E2066">
        <v>1.3</v>
      </c>
      <c r="F2066">
        <f>IF(martianeum4[[#This Row],[zawartosc '[%']]]&gt;=1,martianeum4[[#This Row],[masa '[kg']]]*martianeum4[[#This Row],[zawartosc '[%']]]*0.01,0)</f>
        <v>0.24960000000000002</v>
      </c>
      <c r="G2066">
        <f>martianeum4[[#This Row],[stan_magazynu '[kg']]]+martianeum4[[#This Row],[ile_kg_materiału_z_ładunku]]</f>
        <v>73.650999999999925</v>
      </c>
      <c r="H2066">
        <f>IF(martianeum4[[#This Row],[stan_po_wydobyciu_z_ładunku]]&gt;=100,100,0)</f>
        <v>0</v>
      </c>
      <c r="I2066">
        <f>martianeum4[[#This Row],[stan_po_wydobyciu_z_ładunku]]-martianeum4[[#This Row],[ile_zabiera_na_orbite]]</f>
        <v>73.650999999999925</v>
      </c>
    </row>
    <row r="2067" spans="1:9" x14ac:dyDescent="0.25">
      <c r="A2067" s="1">
        <v>50706</v>
      </c>
      <c r="B2067">
        <f t="shared" si="32"/>
        <v>73.650999999999925</v>
      </c>
      <c r="C2067" t="s">
        <v>7</v>
      </c>
      <c r="D2067">
        <v>22.5</v>
      </c>
      <c r="E2067">
        <v>10.9</v>
      </c>
      <c r="F2067">
        <f>IF(martianeum4[[#This Row],[zawartosc '[%']]]&gt;=1,martianeum4[[#This Row],[masa '[kg']]]*martianeum4[[#This Row],[zawartosc '[%']]]*0.01,0)</f>
        <v>2.4525000000000001</v>
      </c>
      <c r="G2067">
        <f>martianeum4[[#This Row],[stan_magazynu '[kg']]]+martianeum4[[#This Row],[ile_kg_materiału_z_ładunku]]</f>
        <v>76.103499999999926</v>
      </c>
      <c r="H2067">
        <f>IF(martianeum4[[#This Row],[stan_po_wydobyciu_z_ładunku]]&gt;=100,100,0)</f>
        <v>0</v>
      </c>
      <c r="I2067">
        <f>martianeum4[[#This Row],[stan_po_wydobyciu_z_ładunku]]-martianeum4[[#This Row],[ile_zabiera_na_orbite]]</f>
        <v>76.103499999999926</v>
      </c>
    </row>
    <row r="2068" spans="1:9" x14ac:dyDescent="0.25">
      <c r="A2068" s="1">
        <v>50707</v>
      </c>
      <c r="B2068">
        <f t="shared" si="32"/>
        <v>76.103499999999926</v>
      </c>
      <c r="C2068" t="s">
        <v>13</v>
      </c>
      <c r="D2068">
        <v>28.7</v>
      </c>
      <c r="E2068">
        <v>13.3</v>
      </c>
      <c r="F2068">
        <f>IF(martianeum4[[#This Row],[zawartosc '[%']]]&gt;=1,martianeum4[[#This Row],[masa '[kg']]]*martianeum4[[#This Row],[zawartosc '[%']]]*0.01,0)</f>
        <v>3.8171000000000004</v>
      </c>
      <c r="G2068">
        <f>martianeum4[[#This Row],[stan_magazynu '[kg']]]+martianeum4[[#This Row],[ile_kg_materiału_z_ładunku]]</f>
        <v>79.920599999999922</v>
      </c>
      <c r="H2068">
        <f>IF(martianeum4[[#This Row],[stan_po_wydobyciu_z_ładunku]]&gt;=100,100,0)</f>
        <v>0</v>
      </c>
      <c r="I2068">
        <f>martianeum4[[#This Row],[stan_po_wydobyciu_z_ładunku]]-martianeum4[[#This Row],[ile_zabiera_na_orbite]]</f>
        <v>79.920599999999922</v>
      </c>
    </row>
    <row r="2069" spans="1:9" x14ac:dyDescent="0.25">
      <c r="A2069" s="1">
        <v>50708</v>
      </c>
      <c r="B2069">
        <f t="shared" si="32"/>
        <v>79.920599999999922</v>
      </c>
      <c r="C2069" t="s">
        <v>19</v>
      </c>
      <c r="D2069">
        <v>14.6</v>
      </c>
      <c r="E2069">
        <v>29.3</v>
      </c>
      <c r="F2069">
        <f>IF(martianeum4[[#This Row],[zawartosc '[%']]]&gt;=1,martianeum4[[#This Row],[masa '[kg']]]*martianeum4[[#This Row],[zawartosc '[%']]]*0.01,0)</f>
        <v>4.2778</v>
      </c>
      <c r="G2069">
        <f>martianeum4[[#This Row],[stan_magazynu '[kg']]]+martianeum4[[#This Row],[ile_kg_materiału_z_ładunku]]</f>
        <v>84.198399999999921</v>
      </c>
      <c r="H2069">
        <f>IF(martianeum4[[#This Row],[stan_po_wydobyciu_z_ładunku]]&gt;=100,100,0)</f>
        <v>0</v>
      </c>
      <c r="I2069">
        <f>martianeum4[[#This Row],[stan_po_wydobyciu_z_ładunku]]-martianeum4[[#This Row],[ile_zabiera_na_orbite]]</f>
        <v>84.198399999999921</v>
      </c>
    </row>
    <row r="2070" spans="1:9" x14ac:dyDescent="0.25">
      <c r="A2070" s="1">
        <v>50709</v>
      </c>
      <c r="B2070">
        <f t="shared" si="32"/>
        <v>84.198399999999921</v>
      </c>
      <c r="C2070" t="s">
        <v>18</v>
      </c>
      <c r="D2070">
        <v>12.1</v>
      </c>
      <c r="E2070">
        <v>6.5</v>
      </c>
      <c r="F2070">
        <f>IF(martianeum4[[#This Row],[zawartosc '[%']]]&gt;=1,martianeum4[[#This Row],[masa '[kg']]]*martianeum4[[#This Row],[zawartosc '[%']]]*0.01,0)</f>
        <v>0.78649999999999998</v>
      </c>
      <c r="G2070">
        <f>martianeum4[[#This Row],[stan_magazynu '[kg']]]+martianeum4[[#This Row],[ile_kg_materiału_z_ładunku]]</f>
        <v>84.984899999999925</v>
      </c>
      <c r="H2070">
        <f>IF(martianeum4[[#This Row],[stan_po_wydobyciu_z_ładunku]]&gt;=100,100,0)</f>
        <v>0</v>
      </c>
      <c r="I2070">
        <f>martianeum4[[#This Row],[stan_po_wydobyciu_z_ładunku]]-martianeum4[[#This Row],[ile_zabiera_na_orbite]]</f>
        <v>84.984899999999925</v>
      </c>
    </row>
    <row r="2071" spans="1:9" x14ac:dyDescent="0.25">
      <c r="A2071" s="1">
        <v>50710</v>
      </c>
      <c r="B2071">
        <f t="shared" si="32"/>
        <v>84.984899999999925</v>
      </c>
      <c r="C2071" t="s">
        <v>19</v>
      </c>
      <c r="D2071">
        <v>20</v>
      </c>
      <c r="E2071">
        <v>26.1</v>
      </c>
      <c r="F2071">
        <f>IF(martianeum4[[#This Row],[zawartosc '[%']]]&gt;=1,martianeum4[[#This Row],[masa '[kg']]]*martianeum4[[#This Row],[zawartosc '[%']]]*0.01,0)</f>
        <v>5.22</v>
      </c>
      <c r="G2071">
        <f>martianeum4[[#This Row],[stan_magazynu '[kg']]]+martianeum4[[#This Row],[ile_kg_materiału_z_ładunku]]</f>
        <v>90.204899999999924</v>
      </c>
      <c r="H2071">
        <f>IF(martianeum4[[#This Row],[stan_po_wydobyciu_z_ładunku]]&gt;=100,100,0)</f>
        <v>0</v>
      </c>
      <c r="I2071">
        <f>martianeum4[[#This Row],[stan_po_wydobyciu_z_ładunku]]-martianeum4[[#This Row],[ile_zabiera_na_orbite]]</f>
        <v>90.204899999999924</v>
      </c>
    </row>
    <row r="2072" spans="1:9" x14ac:dyDescent="0.25">
      <c r="A2072" s="1">
        <v>50711</v>
      </c>
      <c r="B2072">
        <f t="shared" si="32"/>
        <v>90.204899999999924</v>
      </c>
      <c r="C2072" t="s">
        <v>27</v>
      </c>
      <c r="D2072">
        <v>20.8</v>
      </c>
      <c r="E2072">
        <v>2.5</v>
      </c>
      <c r="F2072">
        <f>IF(martianeum4[[#This Row],[zawartosc '[%']]]&gt;=1,martianeum4[[#This Row],[masa '[kg']]]*martianeum4[[#This Row],[zawartosc '[%']]]*0.01,0)</f>
        <v>0.52</v>
      </c>
      <c r="G2072">
        <f>martianeum4[[#This Row],[stan_magazynu '[kg']]]+martianeum4[[#This Row],[ile_kg_materiału_z_ładunku]]</f>
        <v>90.72489999999992</v>
      </c>
      <c r="H2072">
        <f>IF(martianeum4[[#This Row],[stan_po_wydobyciu_z_ładunku]]&gt;=100,100,0)</f>
        <v>0</v>
      </c>
      <c r="I2072">
        <f>martianeum4[[#This Row],[stan_po_wydobyciu_z_ładunku]]-martianeum4[[#This Row],[ile_zabiera_na_orbite]]</f>
        <v>90.72489999999992</v>
      </c>
    </row>
    <row r="2073" spans="1:9" x14ac:dyDescent="0.25">
      <c r="A2073" s="1">
        <v>50712</v>
      </c>
      <c r="B2073">
        <f t="shared" si="32"/>
        <v>90.72489999999992</v>
      </c>
      <c r="C2073" t="s">
        <v>7</v>
      </c>
      <c r="D2073">
        <v>26.6</v>
      </c>
      <c r="E2073">
        <v>5.9</v>
      </c>
      <c r="F2073">
        <f>IF(martianeum4[[#This Row],[zawartosc '[%']]]&gt;=1,martianeum4[[#This Row],[masa '[kg']]]*martianeum4[[#This Row],[zawartosc '[%']]]*0.01,0)</f>
        <v>1.5694000000000004</v>
      </c>
      <c r="G2073">
        <f>martianeum4[[#This Row],[stan_magazynu '[kg']]]+martianeum4[[#This Row],[ile_kg_materiału_z_ładunku]]</f>
        <v>92.294299999999922</v>
      </c>
      <c r="H2073">
        <f>IF(martianeum4[[#This Row],[stan_po_wydobyciu_z_ładunku]]&gt;=100,100,0)</f>
        <v>0</v>
      </c>
      <c r="I2073">
        <f>martianeum4[[#This Row],[stan_po_wydobyciu_z_ładunku]]-martianeum4[[#This Row],[ile_zabiera_na_orbite]]</f>
        <v>92.294299999999922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24A6-F426-449E-A5C6-55A2E788B97E}">
  <dimension ref="A1:O2073"/>
  <sheetViews>
    <sheetView topLeftCell="F1" workbookViewId="0">
      <selection activeCell="N1" sqref="N1:O2"/>
    </sheetView>
  </sheetViews>
  <sheetFormatPr defaultRowHeight="15" x14ac:dyDescent="0.25"/>
  <cols>
    <col min="1" max="1" width="10.140625" bestFit="1" customWidth="1"/>
    <col min="2" max="2" width="21" bestFit="1" customWidth="1"/>
    <col min="3" max="3" width="16.85546875" bestFit="1" customWidth="1"/>
    <col min="4" max="4" width="11.7109375" bestFit="1" customWidth="1"/>
    <col min="5" max="5" width="15.5703125" bestFit="1" customWidth="1"/>
    <col min="6" max="6" width="28.7109375" bestFit="1" customWidth="1"/>
    <col min="7" max="7" width="31.42578125" bestFit="1" customWidth="1"/>
    <col min="8" max="8" width="22.85546875" bestFit="1" customWidth="1"/>
    <col min="9" max="9" width="31.7109375" bestFit="1" customWidth="1"/>
    <col min="10" max="10" width="16.140625" bestFit="1" customWidth="1"/>
    <col min="13" max="13" width="14.28515625" bestFit="1" customWidth="1"/>
    <col min="14" max="14" width="23.28515625" bestFit="1" customWidth="1"/>
    <col min="15" max="15" width="15.42578125" bestFit="1" customWidth="1"/>
  </cols>
  <sheetData>
    <row r="1" spans="1:15" x14ac:dyDescent="0.25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35</v>
      </c>
      <c r="G1" t="s">
        <v>36</v>
      </c>
      <c r="H1" t="s">
        <v>37</v>
      </c>
      <c r="I1" t="s">
        <v>38</v>
      </c>
      <c r="J1" t="s">
        <v>45</v>
      </c>
      <c r="K1" t="s">
        <v>44</v>
      </c>
      <c r="M1" s="3" t="s">
        <v>44</v>
      </c>
      <c r="N1" s="2" t="s">
        <v>46</v>
      </c>
      <c r="O1" s="2" t="s">
        <v>47</v>
      </c>
    </row>
    <row r="2" spans="1:15" x14ac:dyDescent="0.25">
      <c r="A2" s="1">
        <v>48641</v>
      </c>
      <c r="B2">
        <v>0</v>
      </c>
      <c r="C2" t="s">
        <v>4</v>
      </c>
      <c r="D2">
        <v>27.8</v>
      </c>
      <c r="E2">
        <v>0.2</v>
      </c>
      <c r="F2">
        <f>IF(martianeum5[[#This Row],[zawartosc '[%']]]&gt;=1,martianeum5[[#This Row],[masa '[kg']]]*martianeum5[[#This Row],[zawartosc '[%']]]*0.01,0)</f>
        <v>0</v>
      </c>
      <c r="G2">
        <f>martianeum5[[#This Row],[stan_magazynu '[kg']]]+martianeum5[[#This Row],[ile_kg_materiału_z_ładunku]]</f>
        <v>0</v>
      </c>
      <c r="H2">
        <f>IF(martianeum5[[#This Row],[stan_po_wydobyciu_z_ładunku]]&gt;=100,100,0)</f>
        <v>0</v>
      </c>
      <c r="I2">
        <f>martianeum5[[#This Row],[stan_po_wydobyciu_z_ładunku]]-martianeum5[[#This Row],[ile_zabiera_na_orbite]]</f>
        <v>0</v>
      </c>
      <c r="J2">
        <f>WEEKNUM(martianeum5[[#This Row],[data]],14)</f>
        <v>10</v>
      </c>
      <c r="K2">
        <v>1</v>
      </c>
      <c r="M2" s="4">
        <v>148</v>
      </c>
      <c r="N2" s="2">
        <v>174.49999999999997</v>
      </c>
      <c r="O2" s="6">
        <v>49656</v>
      </c>
    </row>
    <row r="3" spans="1:15" x14ac:dyDescent="0.25">
      <c r="A3" s="1">
        <v>48642</v>
      </c>
      <c r="B3">
        <f>I2</f>
        <v>0</v>
      </c>
      <c r="C3" t="s">
        <v>5</v>
      </c>
      <c r="D3">
        <v>11.8</v>
      </c>
      <c r="E3">
        <v>1.7</v>
      </c>
      <c r="F3">
        <f>IF(martianeum5[[#This Row],[zawartosc '[%']]]&gt;=1,martianeum5[[#This Row],[masa '[kg']]]*martianeum5[[#This Row],[zawartosc '[%']]]*0.01,0)</f>
        <v>0.20060000000000003</v>
      </c>
      <c r="G3">
        <f>martianeum5[[#This Row],[stan_magazynu '[kg']]]+martianeum5[[#This Row],[ile_kg_materiału_z_ładunku]]</f>
        <v>0.20060000000000003</v>
      </c>
      <c r="H3">
        <f>IF(martianeum5[[#This Row],[stan_po_wydobyciu_z_ładunku]]&gt;=100,100,0)</f>
        <v>0</v>
      </c>
      <c r="I3">
        <f>martianeum5[[#This Row],[stan_po_wydobyciu_z_ładunku]]-martianeum5[[#This Row],[ile_zabiera_na_orbite]]</f>
        <v>0.20060000000000003</v>
      </c>
      <c r="J3">
        <f>WEEKNUM(martianeum5[[#This Row],[data]],14)</f>
        <v>10</v>
      </c>
      <c r="K3">
        <f>IF(martianeum5[[#This Row],[num_tygodnia]]=J2,K2,K2+1)</f>
        <v>1</v>
      </c>
      <c r="M3" s="4" t="s">
        <v>41</v>
      </c>
      <c r="N3">
        <v>174.49999999999997</v>
      </c>
    </row>
    <row r="4" spans="1:15" x14ac:dyDescent="0.25">
      <c r="A4" s="1">
        <v>48643</v>
      </c>
      <c r="B4">
        <f t="shared" ref="B4:B67" si="0">I3</f>
        <v>0.20060000000000003</v>
      </c>
      <c r="C4" t="s">
        <v>6</v>
      </c>
      <c r="D4">
        <v>21</v>
      </c>
      <c r="E4">
        <v>6</v>
      </c>
      <c r="F4">
        <f>IF(martianeum5[[#This Row],[zawartosc '[%']]]&gt;=1,martianeum5[[#This Row],[masa '[kg']]]*martianeum5[[#This Row],[zawartosc '[%']]]*0.01,0)</f>
        <v>1.26</v>
      </c>
      <c r="G4">
        <f>martianeum5[[#This Row],[stan_magazynu '[kg']]]+martianeum5[[#This Row],[ile_kg_materiału_z_ładunku]]</f>
        <v>1.4606000000000001</v>
      </c>
      <c r="H4">
        <f>IF(martianeum5[[#This Row],[stan_po_wydobyciu_z_ładunku]]&gt;=100,100,0)</f>
        <v>0</v>
      </c>
      <c r="I4">
        <f>martianeum5[[#This Row],[stan_po_wydobyciu_z_ładunku]]-martianeum5[[#This Row],[ile_zabiera_na_orbite]]</f>
        <v>1.4606000000000001</v>
      </c>
      <c r="J4">
        <f>WEEKNUM(martianeum5[[#This Row],[data]],14)</f>
        <v>10</v>
      </c>
      <c r="K4">
        <f>IF(martianeum5[[#This Row],[num_tygodnia]]=J3,K3,K3+1)</f>
        <v>1</v>
      </c>
    </row>
    <row r="5" spans="1:15" x14ac:dyDescent="0.25">
      <c r="A5" s="1">
        <v>48644</v>
      </c>
      <c r="B5">
        <f t="shared" si="0"/>
        <v>1.4606000000000001</v>
      </c>
      <c r="C5" t="s">
        <v>7</v>
      </c>
      <c r="D5">
        <v>26.3</v>
      </c>
      <c r="E5">
        <v>11.4</v>
      </c>
      <c r="F5">
        <f>IF(martianeum5[[#This Row],[zawartosc '[%']]]&gt;=1,martianeum5[[#This Row],[masa '[kg']]]*martianeum5[[#This Row],[zawartosc '[%']]]*0.01,0)</f>
        <v>2.9982000000000002</v>
      </c>
      <c r="G5">
        <f>martianeum5[[#This Row],[stan_magazynu '[kg']]]+martianeum5[[#This Row],[ile_kg_materiału_z_ładunku]]</f>
        <v>4.4588000000000001</v>
      </c>
      <c r="H5">
        <f>IF(martianeum5[[#This Row],[stan_po_wydobyciu_z_ładunku]]&gt;=100,100,0)</f>
        <v>0</v>
      </c>
      <c r="I5">
        <f>martianeum5[[#This Row],[stan_po_wydobyciu_z_ładunku]]-martianeum5[[#This Row],[ile_zabiera_na_orbite]]</f>
        <v>4.4588000000000001</v>
      </c>
      <c r="J5">
        <f>WEEKNUM(martianeum5[[#This Row],[data]],14)</f>
        <v>10</v>
      </c>
      <c r="K5">
        <f>IF(martianeum5[[#This Row],[num_tygodnia]]=J4,K4,K4+1)</f>
        <v>1</v>
      </c>
    </row>
    <row r="6" spans="1:15" x14ac:dyDescent="0.25">
      <c r="A6" s="1">
        <v>48645</v>
      </c>
      <c r="B6">
        <f t="shared" si="0"/>
        <v>4.4588000000000001</v>
      </c>
      <c r="C6" t="s">
        <v>8</v>
      </c>
      <c r="D6">
        <v>28.8</v>
      </c>
      <c r="E6">
        <v>0</v>
      </c>
      <c r="F6">
        <f>IF(martianeum5[[#This Row],[zawartosc '[%']]]&gt;=1,martianeum5[[#This Row],[masa '[kg']]]*martianeum5[[#This Row],[zawartosc '[%']]]*0.01,0)</f>
        <v>0</v>
      </c>
      <c r="G6">
        <f>martianeum5[[#This Row],[stan_magazynu '[kg']]]+martianeum5[[#This Row],[ile_kg_materiału_z_ładunku]]</f>
        <v>4.4588000000000001</v>
      </c>
      <c r="H6">
        <f>IF(martianeum5[[#This Row],[stan_po_wydobyciu_z_ładunku]]&gt;=100,100,0)</f>
        <v>0</v>
      </c>
      <c r="I6">
        <f>martianeum5[[#This Row],[stan_po_wydobyciu_z_ładunku]]-martianeum5[[#This Row],[ile_zabiera_na_orbite]]</f>
        <v>4.4588000000000001</v>
      </c>
      <c r="J6">
        <f>WEEKNUM(martianeum5[[#This Row],[data]],14)</f>
        <v>10</v>
      </c>
      <c r="K6">
        <f>IF(martianeum5[[#This Row],[num_tygodnia]]=J5,K5,K5+1)</f>
        <v>1</v>
      </c>
    </row>
    <row r="7" spans="1:15" x14ac:dyDescent="0.25">
      <c r="A7" s="1">
        <v>48646</v>
      </c>
      <c r="B7">
        <f t="shared" si="0"/>
        <v>4.4588000000000001</v>
      </c>
      <c r="C7" t="s">
        <v>9</v>
      </c>
      <c r="D7">
        <v>29.2</v>
      </c>
      <c r="E7">
        <v>0</v>
      </c>
      <c r="F7">
        <f>IF(martianeum5[[#This Row],[zawartosc '[%']]]&gt;=1,martianeum5[[#This Row],[masa '[kg']]]*martianeum5[[#This Row],[zawartosc '[%']]]*0.01,0)</f>
        <v>0</v>
      </c>
      <c r="G7">
        <f>martianeum5[[#This Row],[stan_magazynu '[kg']]]+martianeum5[[#This Row],[ile_kg_materiału_z_ładunku]]</f>
        <v>4.4588000000000001</v>
      </c>
      <c r="H7">
        <f>IF(martianeum5[[#This Row],[stan_po_wydobyciu_z_ładunku]]&gt;=100,100,0)</f>
        <v>0</v>
      </c>
      <c r="I7">
        <f>martianeum5[[#This Row],[stan_po_wydobyciu_z_ładunku]]-martianeum5[[#This Row],[ile_zabiera_na_orbite]]</f>
        <v>4.4588000000000001</v>
      </c>
      <c r="J7">
        <f>WEEKNUM(martianeum5[[#This Row],[data]],14)</f>
        <v>10</v>
      </c>
      <c r="K7">
        <f>IF(martianeum5[[#This Row],[num_tygodnia]]=J6,K6,K6+1)</f>
        <v>1</v>
      </c>
    </row>
    <row r="8" spans="1:15" x14ac:dyDescent="0.25">
      <c r="A8" s="1">
        <v>48647</v>
      </c>
      <c r="B8">
        <f t="shared" si="0"/>
        <v>4.4588000000000001</v>
      </c>
      <c r="C8" t="s">
        <v>10</v>
      </c>
      <c r="D8">
        <v>25.6</v>
      </c>
      <c r="E8">
        <v>28.7</v>
      </c>
      <c r="F8">
        <f>IF(martianeum5[[#This Row],[zawartosc '[%']]]&gt;=1,martianeum5[[#This Row],[masa '[kg']]]*martianeum5[[#This Row],[zawartosc '[%']]]*0.01,0)</f>
        <v>7.3472000000000008</v>
      </c>
      <c r="G8">
        <f>martianeum5[[#This Row],[stan_magazynu '[kg']]]+martianeum5[[#This Row],[ile_kg_materiału_z_ładunku]]</f>
        <v>11.806000000000001</v>
      </c>
      <c r="H8">
        <f>IF(martianeum5[[#This Row],[stan_po_wydobyciu_z_ładunku]]&gt;=100,100,0)</f>
        <v>0</v>
      </c>
      <c r="I8">
        <f>martianeum5[[#This Row],[stan_po_wydobyciu_z_ładunku]]-martianeum5[[#This Row],[ile_zabiera_na_orbite]]</f>
        <v>11.806000000000001</v>
      </c>
      <c r="J8">
        <f>WEEKNUM(martianeum5[[#This Row],[data]],14)</f>
        <v>10</v>
      </c>
      <c r="K8">
        <f>IF(martianeum5[[#This Row],[num_tygodnia]]=J7,K7,K7+1)</f>
        <v>1</v>
      </c>
    </row>
    <row r="9" spans="1:15" x14ac:dyDescent="0.25">
      <c r="A9" s="1">
        <v>48648</v>
      </c>
      <c r="B9">
        <f t="shared" si="0"/>
        <v>11.806000000000001</v>
      </c>
      <c r="C9" t="s">
        <v>11</v>
      </c>
      <c r="D9">
        <v>10.1</v>
      </c>
      <c r="E9">
        <v>7.7</v>
      </c>
      <c r="F9">
        <f>IF(martianeum5[[#This Row],[zawartosc '[%']]]&gt;=1,martianeum5[[#This Row],[masa '[kg']]]*martianeum5[[#This Row],[zawartosc '[%']]]*0.01,0)</f>
        <v>0.77769999999999995</v>
      </c>
      <c r="G9">
        <f>martianeum5[[#This Row],[stan_magazynu '[kg']]]+martianeum5[[#This Row],[ile_kg_materiału_z_ładunku]]</f>
        <v>12.5837</v>
      </c>
      <c r="H9">
        <f>IF(martianeum5[[#This Row],[stan_po_wydobyciu_z_ładunku]]&gt;=100,100,0)</f>
        <v>0</v>
      </c>
      <c r="I9">
        <f>martianeum5[[#This Row],[stan_po_wydobyciu_z_ładunku]]-martianeum5[[#This Row],[ile_zabiera_na_orbite]]</f>
        <v>12.5837</v>
      </c>
      <c r="J9">
        <f>WEEKNUM(martianeum5[[#This Row],[data]],14)</f>
        <v>11</v>
      </c>
      <c r="K9">
        <f>IF(martianeum5[[#This Row],[num_tygodnia]]=J8,K8,K8+1)</f>
        <v>2</v>
      </c>
    </row>
    <row r="10" spans="1:15" x14ac:dyDescent="0.25">
      <c r="A10" s="1">
        <v>48649</v>
      </c>
      <c r="B10">
        <f t="shared" si="0"/>
        <v>12.5837</v>
      </c>
      <c r="C10" t="s">
        <v>12</v>
      </c>
      <c r="D10">
        <v>14.6</v>
      </c>
      <c r="E10">
        <v>0</v>
      </c>
      <c r="F10">
        <f>IF(martianeum5[[#This Row],[zawartosc '[%']]]&gt;=1,martianeum5[[#This Row],[masa '[kg']]]*martianeum5[[#This Row],[zawartosc '[%']]]*0.01,0)</f>
        <v>0</v>
      </c>
      <c r="G10">
        <f>martianeum5[[#This Row],[stan_magazynu '[kg']]]+martianeum5[[#This Row],[ile_kg_materiału_z_ładunku]]</f>
        <v>12.5837</v>
      </c>
      <c r="H10">
        <f>IF(martianeum5[[#This Row],[stan_po_wydobyciu_z_ładunku]]&gt;=100,100,0)</f>
        <v>0</v>
      </c>
      <c r="I10">
        <f>martianeum5[[#This Row],[stan_po_wydobyciu_z_ładunku]]-martianeum5[[#This Row],[ile_zabiera_na_orbite]]</f>
        <v>12.5837</v>
      </c>
      <c r="J10">
        <f>WEEKNUM(martianeum5[[#This Row],[data]],14)</f>
        <v>11</v>
      </c>
      <c r="K10">
        <f>IF(martianeum5[[#This Row],[num_tygodnia]]=J9,K9,K9+1)</f>
        <v>2</v>
      </c>
    </row>
    <row r="11" spans="1:15" x14ac:dyDescent="0.25">
      <c r="A11" s="1">
        <v>48650</v>
      </c>
      <c r="B11">
        <f t="shared" si="0"/>
        <v>12.5837</v>
      </c>
      <c r="C11" t="s">
        <v>13</v>
      </c>
      <c r="D11">
        <v>11.5</v>
      </c>
      <c r="E11">
        <v>1.9</v>
      </c>
      <c r="F11">
        <f>IF(martianeum5[[#This Row],[zawartosc '[%']]]&gt;=1,martianeum5[[#This Row],[masa '[kg']]]*martianeum5[[#This Row],[zawartosc '[%']]]*0.01,0)</f>
        <v>0.21849999999999997</v>
      </c>
      <c r="G11">
        <f>martianeum5[[#This Row],[stan_magazynu '[kg']]]+martianeum5[[#This Row],[ile_kg_materiału_z_ładunku]]</f>
        <v>12.802200000000001</v>
      </c>
      <c r="H11">
        <f>IF(martianeum5[[#This Row],[stan_po_wydobyciu_z_ładunku]]&gt;=100,100,0)</f>
        <v>0</v>
      </c>
      <c r="I11">
        <f>martianeum5[[#This Row],[stan_po_wydobyciu_z_ładunku]]-martianeum5[[#This Row],[ile_zabiera_na_orbite]]</f>
        <v>12.802200000000001</v>
      </c>
      <c r="J11">
        <f>WEEKNUM(martianeum5[[#This Row],[data]],14)</f>
        <v>11</v>
      </c>
      <c r="K11">
        <f>IF(martianeum5[[#This Row],[num_tygodnia]]=J10,K10,K10+1)</f>
        <v>2</v>
      </c>
    </row>
    <row r="12" spans="1:15" x14ac:dyDescent="0.25">
      <c r="A12" s="1">
        <v>48651</v>
      </c>
      <c r="B12">
        <f t="shared" si="0"/>
        <v>12.802200000000001</v>
      </c>
      <c r="C12" t="s">
        <v>9</v>
      </c>
      <c r="D12">
        <v>15.2</v>
      </c>
      <c r="E12">
        <v>0</v>
      </c>
      <c r="F12">
        <f>IF(martianeum5[[#This Row],[zawartosc '[%']]]&gt;=1,martianeum5[[#This Row],[masa '[kg']]]*martianeum5[[#This Row],[zawartosc '[%']]]*0.01,0)</f>
        <v>0</v>
      </c>
      <c r="G12">
        <f>martianeum5[[#This Row],[stan_magazynu '[kg']]]+martianeum5[[#This Row],[ile_kg_materiału_z_ładunku]]</f>
        <v>12.802200000000001</v>
      </c>
      <c r="H12">
        <f>IF(martianeum5[[#This Row],[stan_po_wydobyciu_z_ładunku]]&gt;=100,100,0)</f>
        <v>0</v>
      </c>
      <c r="I12">
        <f>martianeum5[[#This Row],[stan_po_wydobyciu_z_ładunku]]-martianeum5[[#This Row],[ile_zabiera_na_orbite]]</f>
        <v>12.802200000000001</v>
      </c>
      <c r="J12">
        <f>WEEKNUM(martianeum5[[#This Row],[data]],14)</f>
        <v>11</v>
      </c>
      <c r="K12">
        <f>IF(martianeum5[[#This Row],[num_tygodnia]]=J11,K11,K11+1)</f>
        <v>2</v>
      </c>
    </row>
    <row r="13" spans="1:15" x14ac:dyDescent="0.25">
      <c r="A13" s="1">
        <v>48652</v>
      </c>
      <c r="B13">
        <f t="shared" si="0"/>
        <v>12.802200000000001</v>
      </c>
      <c r="C13" t="s">
        <v>10</v>
      </c>
      <c r="D13">
        <v>10.199999999999999</v>
      </c>
      <c r="E13">
        <v>13.3</v>
      </c>
      <c r="F13">
        <f>IF(martianeum5[[#This Row],[zawartosc '[%']]]&gt;=1,martianeum5[[#This Row],[masa '[kg']]]*martianeum5[[#This Row],[zawartosc '[%']]]*0.01,0)</f>
        <v>1.3566</v>
      </c>
      <c r="G13">
        <f>martianeum5[[#This Row],[stan_magazynu '[kg']]]+martianeum5[[#This Row],[ile_kg_materiału_z_ładunku]]</f>
        <v>14.158800000000001</v>
      </c>
      <c r="H13">
        <f>IF(martianeum5[[#This Row],[stan_po_wydobyciu_z_ładunku]]&gt;=100,100,0)</f>
        <v>0</v>
      </c>
      <c r="I13">
        <f>martianeum5[[#This Row],[stan_po_wydobyciu_z_ładunku]]-martianeum5[[#This Row],[ile_zabiera_na_orbite]]</f>
        <v>14.158800000000001</v>
      </c>
      <c r="J13">
        <f>WEEKNUM(martianeum5[[#This Row],[data]],14)</f>
        <v>11</v>
      </c>
      <c r="K13">
        <f>IF(martianeum5[[#This Row],[num_tygodnia]]=J12,K12,K12+1)</f>
        <v>2</v>
      </c>
    </row>
    <row r="14" spans="1:15" x14ac:dyDescent="0.25">
      <c r="A14" s="1">
        <v>48653</v>
      </c>
      <c r="B14">
        <f t="shared" si="0"/>
        <v>14.158800000000001</v>
      </c>
      <c r="C14" t="s">
        <v>14</v>
      </c>
      <c r="D14">
        <v>20.399999999999999</v>
      </c>
      <c r="E14">
        <v>4.5999999999999996</v>
      </c>
      <c r="F14">
        <f>IF(martianeum5[[#This Row],[zawartosc '[%']]]&gt;=1,martianeum5[[#This Row],[masa '[kg']]]*martianeum5[[#This Row],[zawartosc '[%']]]*0.01,0)</f>
        <v>0.9383999999999999</v>
      </c>
      <c r="G14">
        <f>martianeum5[[#This Row],[stan_magazynu '[kg']]]+martianeum5[[#This Row],[ile_kg_materiału_z_ładunku]]</f>
        <v>15.097200000000001</v>
      </c>
      <c r="H14">
        <f>IF(martianeum5[[#This Row],[stan_po_wydobyciu_z_ładunku]]&gt;=100,100,0)</f>
        <v>0</v>
      </c>
      <c r="I14">
        <f>martianeum5[[#This Row],[stan_po_wydobyciu_z_ładunku]]-martianeum5[[#This Row],[ile_zabiera_na_orbite]]</f>
        <v>15.097200000000001</v>
      </c>
      <c r="J14">
        <f>WEEKNUM(martianeum5[[#This Row],[data]],14)</f>
        <v>11</v>
      </c>
      <c r="K14">
        <f>IF(martianeum5[[#This Row],[num_tygodnia]]=J13,K13,K13+1)</f>
        <v>2</v>
      </c>
    </row>
    <row r="15" spans="1:15" x14ac:dyDescent="0.25">
      <c r="A15" s="1">
        <v>48654</v>
      </c>
      <c r="B15">
        <f t="shared" si="0"/>
        <v>15.097200000000001</v>
      </c>
      <c r="C15" t="s">
        <v>14</v>
      </c>
      <c r="D15">
        <v>13.6</v>
      </c>
      <c r="E15">
        <v>8</v>
      </c>
      <c r="F15">
        <f>IF(martianeum5[[#This Row],[zawartosc '[%']]]&gt;=1,martianeum5[[#This Row],[masa '[kg']]]*martianeum5[[#This Row],[zawartosc '[%']]]*0.01,0)</f>
        <v>1.0880000000000001</v>
      </c>
      <c r="G15">
        <f>martianeum5[[#This Row],[stan_magazynu '[kg']]]+martianeum5[[#This Row],[ile_kg_materiału_z_ładunku]]</f>
        <v>16.185200000000002</v>
      </c>
      <c r="H15">
        <f>IF(martianeum5[[#This Row],[stan_po_wydobyciu_z_ładunku]]&gt;=100,100,0)</f>
        <v>0</v>
      </c>
      <c r="I15">
        <f>martianeum5[[#This Row],[stan_po_wydobyciu_z_ładunku]]-martianeum5[[#This Row],[ile_zabiera_na_orbite]]</f>
        <v>16.185200000000002</v>
      </c>
      <c r="J15">
        <f>WEEKNUM(martianeum5[[#This Row],[data]],14)</f>
        <v>11</v>
      </c>
      <c r="K15">
        <f>IF(martianeum5[[#This Row],[num_tygodnia]]=J14,K14,K14+1)</f>
        <v>2</v>
      </c>
    </row>
    <row r="16" spans="1:15" x14ac:dyDescent="0.25">
      <c r="A16" s="1">
        <v>48655</v>
      </c>
      <c r="B16">
        <f t="shared" si="0"/>
        <v>16.185200000000002</v>
      </c>
      <c r="C16" t="s">
        <v>15</v>
      </c>
      <c r="D16">
        <v>11</v>
      </c>
      <c r="E16">
        <v>11.6</v>
      </c>
      <c r="F16">
        <f>IF(martianeum5[[#This Row],[zawartosc '[%']]]&gt;=1,martianeum5[[#This Row],[masa '[kg']]]*martianeum5[[#This Row],[zawartosc '[%']]]*0.01,0)</f>
        <v>1.276</v>
      </c>
      <c r="G16">
        <f>martianeum5[[#This Row],[stan_magazynu '[kg']]]+martianeum5[[#This Row],[ile_kg_materiału_z_ładunku]]</f>
        <v>17.461200000000002</v>
      </c>
      <c r="H16">
        <f>IF(martianeum5[[#This Row],[stan_po_wydobyciu_z_ładunku]]&gt;=100,100,0)</f>
        <v>0</v>
      </c>
      <c r="I16">
        <f>martianeum5[[#This Row],[stan_po_wydobyciu_z_ładunku]]-martianeum5[[#This Row],[ile_zabiera_na_orbite]]</f>
        <v>17.461200000000002</v>
      </c>
      <c r="J16">
        <f>WEEKNUM(martianeum5[[#This Row],[data]],14)</f>
        <v>12</v>
      </c>
      <c r="K16">
        <f>IF(martianeum5[[#This Row],[num_tygodnia]]=J15,K15,K15+1)</f>
        <v>3</v>
      </c>
    </row>
    <row r="17" spans="1:11" x14ac:dyDescent="0.25">
      <c r="A17" s="1">
        <v>48656</v>
      </c>
      <c r="B17">
        <f t="shared" si="0"/>
        <v>17.461200000000002</v>
      </c>
      <c r="C17" t="s">
        <v>16</v>
      </c>
      <c r="D17">
        <v>14.1</v>
      </c>
      <c r="E17">
        <v>0</v>
      </c>
      <c r="F17">
        <f>IF(martianeum5[[#This Row],[zawartosc '[%']]]&gt;=1,martianeum5[[#This Row],[masa '[kg']]]*martianeum5[[#This Row],[zawartosc '[%']]]*0.01,0)</f>
        <v>0</v>
      </c>
      <c r="G17">
        <f>martianeum5[[#This Row],[stan_magazynu '[kg']]]+martianeum5[[#This Row],[ile_kg_materiału_z_ładunku]]</f>
        <v>17.461200000000002</v>
      </c>
      <c r="H17">
        <f>IF(martianeum5[[#This Row],[stan_po_wydobyciu_z_ładunku]]&gt;=100,100,0)</f>
        <v>0</v>
      </c>
      <c r="I17">
        <f>martianeum5[[#This Row],[stan_po_wydobyciu_z_ładunku]]-martianeum5[[#This Row],[ile_zabiera_na_orbite]]</f>
        <v>17.461200000000002</v>
      </c>
      <c r="J17">
        <f>WEEKNUM(martianeum5[[#This Row],[data]],14)</f>
        <v>12</v>
      </c>
      <c r="K17">
        <f>IF(martianeum5[[#This Row],[num_tygodnia]]=J16,K16,K16+1)</f>
        <v>3</v>
      </c>
    </row>
    <row r="18" spans="1:11" x14ac:dyDescent="0.25">
      <c r="A18" s="1">
        <v>48657</v>
      </c>
      <c r="B18">
        <f t="shared" si="0"/>
        <v>17.461200000000002</v>
      </c>
      <c r="C18" t="s">
        <v>10</v>
      </c>
      <c r="D18">
        <v>19.2</v>
      </c>
      <c r="E18">
        <v>0</v>
      </c>
      <c r="F18">
        <f>IF(martianeum5[[#This Row],[zawartosc '[%']]]&gt;=1,martianeum5[[#This Row],[masa '[kg']]]*martianeum5[[#This Row],[zawartosc '[%']]]*0.01,0)</f>
        <v>0</v>
      </c>
      <c r="G18">
        <f>martianeum5[[#This Row],[stan_magazynu '[kg']]]+martianeum5[[#This Row],[ile_kg_materiału_z_ładunku]]</f>
        <v>17.461200000000002</v>
      </c>
      <c r="H18">
        <f>IF(martianeum5[[#This Row],[stan_po_wydobyciu_z_ładunku]]&gt;=100,100,0)</f>
        <v>0</v>
      </c>
      <c r="I18">
        <f>martianeum5[[#This Row],[stan_po_wydobyciu_z_ładunku]]-martianeum5[[#This Row],[ile_zabiera_na_orbite]]</f>
        <v>17.461200000000002</v>
      </c>
      <c r="J18">
        <f>WEEKNUM(martianeum5[[#This Row],[data]],14)</f>
        <v>12</v>
      </c>
      <c r="K18">
        <f>IF(martianeum5[[#This Row],[num_tygodnia]]=J17,K17,K17+1)</f>
        <v>3</v>
      </c>
    </row>
    <row r="19" spans="1:11" x14ac:dyDescent="0.25">
      <c r="A19" s="1">
        <v>48658</v>
      </c>
      <c r="B19">
        <f t="shared" si="0"/>
        <v>17.461200000000002</v>
      </c>
      <c r="C19" t="s">
        <v>10</v>
      </c>
      <c r="D19">
        <v>20.7</v>
      </c>
      <c r="E19">
        <v>0</v>
      </c>
      <c r="F19">
        <f>IF(martianeum5[[#This Row],[zawartosc '[%']]]&gt;=1,martianeum5[[#This Row],[masa '[kg']]]*martianeum5[[#This Row],[zawartosc '[%']]]*0.01,0)</f>
        <v>0</v>
      </c>
      <c r="G19">
        <f>martianeum5[[#This Row],[stan_magazynu '[kg']]]+martianeum5[[#This Row],[ile_kg_materiału_z_ładunku]]</f>
        <v>17.461200000000002</v>
      </c>
      <c r="H19">
        <f>IF(martianeum5[[#This Row],[stan_po_wydobyciu_z_ładunku]]&gt;=100,100,0)</f>
        <v>0</v>
      </c>
      <c r="I19">
        <f>martianeum5[[#This Row],[stan_po_wydobyciu_z_ładunku]]-martianeum5[[#This Row],[ile_zabiera_na_orbite]]</f>
        <v>17.461200000000002</v>
      </c>
      <c r="J19">
        <f>WEEKNUM(martianeum5[[#This Row],[data]],14)</f>
        <v>12</v>
      </c>
      <c r="K19">
        <f>IF(martianeum5[[#This Row],[num_tygodnia]]=J18,K18,K18+1)</f>
        <v>3</v>
      </c>
    </row>
    <row r="20" spans="1:11" x14ac:dyDescent="0.25">
      <c r="A20" s="1">
        <v>48659</v>
      </c>
      <c r="B20">
        <f t="shared" si="0"/>
        <v>17.461200000000002</v>
      </c>
      <c r="C20" t="s">
        <v>17</v>
      </c>
      <c r="D20">
        <v>29.5</v>
      </c>
      <c r="E20">
        <v>2.1</v>
      </c>
      <c r="F20">
        <f>IF(martianeum5[[#This Row],[zawartosc '[%']]]&gt;=1,martianeum5[[#This Row],[masa '[kg']]]*martianeum5[[#This Row],[zawartosc '[%']]]*0.01,0)</f>
        <v>0.61950000000000005</v>
      </c>
      <c r="G20">
        <f>martianeum5[[#This Row],[stan_magazynu '[kg']]]+martianeum5[[#This Row],[ile_kg_materiału_z_ładunku]]</f>
        <v>18.0807</v>
      </c>
      <c r="H20">
        <f>IF(martianeum5[[#This Row],[stan_po_wydobyciu_z_ładunku]]&gt;=100,100,0)</f>
        <v>0</v>
      </c>
      <c r="I20">
        <f>martianeum5[[#This Row],[stan_po_wydobyciu_z_ładunku]]-martianeum5[[#This Row],[ile_zabiera_na_orbite]]</f>
        <v>18.0807</v>
      </c>
      <c r="J20">
        <f>WEEKNUM(martianeum5[[#This Row],[data]],14)</f>
        <v>12</v>
      </c>
      <c r="K20">
        <f>IF(martianeum5[[#This Row],[num_tygodnia]]=J19,K19,K19+1)</f>
        <v>3</v>
      </c>
    </row>
    <row r="21" spans="1:11" x14ac:dyDescent="0.25">
      <c r="A21" s="1">
        <v>48660</v>
      </c>
      <c r="B21">
        <f t="shared" si="0"/>
        <v>18.0807</v>
      </c>
      <c r="C21" t="s">
        <v>11</v>
      </c>
      <c r="D21">
        <v>24.4</v>
      </c>
      <c r="E21">
        <v>10.1</v>
      </c>
      <c r="F21">
        <f>IF(martianeum5[[#This Row],[zawartosc '[%']]]&gt;=1,martianeum5[[#This Row],[masa '[kg']]]*martianeum5[[#This Row],[zawartosc '[%']]]*0.01,0)</f>
        <v>2.4643999999999999</v>
      </c>
      <c r="G21">
        <f>martianeum5[[#This Row],[stan_magazynu '[kg']]]+martianeum5[[#This Row],[ile_kg_materiału_z_ładunku]]</f>
        <v>20.545100000000001</v>
      </c>
      <c r="H21">
        <f>IF(martianeum5[[#This Row],[stan_po_wydobyciu_z_ładunku]]&gt;=100,100,0)</f>
        <v>0</v>
      </c>
      <c r="I21">
        <f>martianeum5[[#This Row],[stan_po_wydobyciu_z_ładunku]]-martianeum5[[#This Row],[ile_zabiera_na_orbite]]</f>
        <v>20.545100000000001</v>
      </c>
      <c r="J21">
        <f>WEEKNUM(martianeum5[[#This Row],[data]],14)</f>
        <v>12</v>
      </c>
      <c r="K21">
        <f>IF(martianeum5[[#This Row],[num_tygodnia]]=J20,K20,K20+1)</f>
        <v>3</v>
      </c>
    </row>
    <row r="22" spans="1:11" x14ac:dyDescent="0.25">
      <c r="A22" s="1">
        <v>48661</v>
      </c>
      <c r="B22">
        <f t="shared" si="0"/>
        <v>20.545100000000001</v>
      </c>
      <c r="C22" t="s">
        <v>18</v>
      </c>
      <c r="D22">
        <v>15.6</v>
      </c>
      <c r="E22">
        <v>6.6</v>
      </c>
      <c r="F22">
        <f>IF(martianeum5[[#This Row],[zawartosc '[%']]]&gt;=1,martianeum5[[#This Row],[masa '[kg']]]*martianeum5[[#This Row],[zawartosc '[%']]]*0.01,0)</f>
        <v>1.0295999999999998</v>
      </c>
      <c r="G22">
        <f>martianeum5[[#This Row],[stan_magazynu '[kg']]]+martianeum5[[#This Row],[ile_kg_materiału_z_ładunku]]</f>
        <v>21.5747</v>
      </c>
      <c r="H22">
        <f>IF(martianeum5[[#This Row],[stan_po_wydobyciu_z_ładunku]]&gt;=100,100,0)</f>
        <v>0</v>
      </c>
      <c r="I22">
        <f>martianeum5[[#This Row],[stan_po_wydobyciu_z_ładunku]]-martianeum5[[#This Row],[ile_zabiera_na_orbite]]</f>
        <v>21.5747</v>
      </c>
      <c r="J22">
        <f>WEEKNUM(martianeum5[[#This Row],[data]],14)</f>
        <v>12</v>
      </c>
      <c r="K22">
        <f>IF(martianeum5[[#This Row],[num_tygodnia]]=J21,K21,K21+1)</f>
        <v>3</v>
      </c>
    </row>
    <row r="23" spans="1:11" x14ac:dyDescent="0.25">
      <c r="A23" s="1">
        <v>48662</v>
      </c>
      <c r="B23">
        <f t="shared" si="0"/>
        <v>21.5747</v>
      </c>
      <c r="C23" t="s">
        <v>9</v>
      </c>
      <c r="D23">
        <v>22.7</v>
      </c>
      <c r="E23">
        <v>2.9</v>
      </c>
      <c r="F23">
        <f>IF(martianeum5[[#This Row],[zawartosc '[%']]]&gt;=1,martianeum5[[#This Row],[masa '[kg']]]*martianeum5[[#This Row],[zawartosc '[%']]]*0.01,0)</f>
        <v>0.6583</v>
      </c>
      <c r="G23">
        <f>martianeum5[[#This Row],[stan_magazynu '[kg']]]+martianeum5[[#This Row],[ile_kg_materiału_z_ładunku]]</f>
        <v>22.233000000000001</v>
      </c>
      <c r="H23">
        <f>IF(martianeum5[[#This Row],[stan_po_wydobyciu_z_ładunku]]&gt;=100,100,0)</f>
        <v>0</v>
      </c>
      <c r="I23">
        <f>martianeum5[[#This Row],[stan_po_wydobyciu_z_ładunku]]-martianeum5[[#This Row],[ile_zabiera_na_orbite]]</f>
        <v>22.233000000000001</v>
      </c>
      <c r="J23">
        <f>WEEKNUM(martianeum5[[#This Row],[data]],14)</f>
        <v>13</v>
      </c>
      <c r="K23">
        <f>IF(martianeum5[[#This Row],[num_tygodnia]]=J22,K22,K22+1)</f>
        <v>4</v>
      </c>
    </row>
    <row r="24" spans="1:11" x14ac:dyDescent="0.25">
      <c r="A24" s="1">
        <v>48663</v>
      </c>
      <c r="B24">
        <f t="shared" si="0"/>
        <v>22.233000000000001</v>
      </c>
      <c r="C24" t="s">
        <v>15</v>
      </c>
      <c r="D24">
        <v>15.1</v>
      </c>
      <c r="E24">
        <v>0</v>
      </c>
      <c r="F24">
        <f>IF(martianeum5[[#This Row],[zawartosc '[%']]]&gt;=1,martianeum5[[#This Row],[masa '[kg']]]*martianeum5[[#This Row],[zawartosc '[%']]]*0.01,0)</f>
        <v>0</v>
      </c>
      <c r="G24">
        <f>martianeum5[[#This Row],[stan_magazynu '[kg']]]+martianeum5[[#This Row],[ile_kg_materiału_z_ładunku]]</f>
        <v>22.233000000000001</v>
      </c>
      <c r="H24">
        <f>IF(martianeum5[[#This Row],[stan_po_wydobyciu_z_ładunku]]&gt;=100,100,0)</f>
        <v>0</v>
      </c>
      <c r="I24">
        <f>martianeum5[[#This Row],[stan_po_wydobyciu_z_ładunku]]-martianeum5[[#This Row],[ile_zabiera_na_orbite]]</f>
        <v>22.233000000000001</v>
      </c>
      <c r="J24">
        <f>WEEKNUM(martianeum5[[#This Row],[data]],14)</f>
        <v>13</v>
      </c>
      <c r="K24">
        <f>IF(martianeum5[[#This Row],[num_tygodnia]]=J23,K23,K23+1)</f>
        <v>4</v>
      </c>
    </row>
    <row r="25" spans="1:11" x14ac:dyDescent="0.25">
      <c r="A25" s="1">
        <v>48664</v>
      </c>
      <c r="B25">
        <f t="shared" si="0"/>
        <v>22.233000000000001</v>
      </c>
      <c r="C25" t="s">
        <v>19</v>
      </c>
      <c r="D25">
        <v>14.1</v>
      </c>
      <c r="E25">
        <v>0.8</v>
      </c>
      <c r="F25">
        <f>IF(martianeum5[[#This Row],[zawartosc '[%']]]&gt;=1,martianeum5[[#This Row],[masa '[kg']]]*martianeum5[[#This Row],[zawartosc '[%']]]*0.01,0)</f>
        <v>0</v>
      </c>
      <c r="G25">
        <f>martianeum5[[#This Row],[stan_magazynu '[kg']]]+martianeum5[[#This Row],[ile_kg_materiału_z_ładunku]]</f>
        <v>22.233000000000001</v>
      </c>
      <c r="H25">
        <f>IF(martianeum5[[#This Row],[stan_po_wydobyciu_z_ładunku]]&gt;=100,100,0)</f>
        <v>0</v>
      </c>
      <c r="I25">
        <f>martianeum5[[#This Row],[stan_po_wydobyciu_z_ładunku]]-martianeum5[[#This Row],[ile_zabiera_na_orbite]]</f>
        <v>22.233000000000001</v>
      </c>
      <c r="J25">
        <f>WEEKNUM(martianeum5[[#This Row],[data]],14)</f>
        <v>13</v>
      </c>
      <c r="K25">
        <f>IF(martianeum5[[#This Row],[num_tygodnia]]=J24,K24,K24+1)</f>
        <v>4</v>
      </c>
    </row>
    <row r="26" spans="1:11" x14ac:dyDescent="0.25">
      <c r="A26" s="1">
        <v>48665</v>
      </c>
      <c r="B26">
        <f t="shared" si="0"/>
        <v>22.233000000000001</v>
      </c>
      <c r="C26" t="s">
        <v>7</v>
      </c>
      <c r="D26">
        <v>24.9</v>
      </c>
      <c r="E26">
        <v>2.2000000000000002</v>
      </c>
      <c r="F26">
        <f>IF(martianeum5[[#This Row],[zawartosc '[%']]]&gt;=1,martianeum5[[#This Row],[masa '[kg']]]*martianeum5[[#This Row],[zawartosc '[%']]]*0.01,0)</f>
        <v>0.54780000000000006</v>
      </c>
      <c r="G26">
        <f>martianeum5[[#This Row],[stan_magazynu '[kg']]]+martianeum5[[#This Row],[ile_kg_materiału_z_ładunku]]</f>
        <v>22.780799999999999</v>
      </c>
      <c r="H26">
        <f>IF(martianeum5[[#This Row],[stan_po_wydobyciu_z_ładunku]]&gt;=100,100,0)</f>
        <v>0</v>
      </c>
      <c r="I26">
        <f>martianeum5[[#This Row],[stan_po_wydobyciu_z_ładunku]]-martianeum5[[#This Row],[ile_zabiera_na_orbite]]</f>
        <v>22.780799999999999</v>
      </c>
      <c r="J26">
        <f>WEEKNUM(martianeum5[[#This Row],[data]],14)</f>
        <v>13</v>
      </c>
      <c r="K26">
        <f>IF(martianeum5[[#This Row],[num_tygodnia]]=J25,K25,K25+1)</f>
        <v>4</v>
      </c>
    </row>
    <row r="27" spans="1:11" x14ac:dyDescent="0.25">
      <c r="A27" s="1">
        <v>48666</v>
      </c>
      <c r="B27">
        <f t="shared" si="0"/>
        <v>22.780799999999999</v>
      </c>
      <c r="C27" t="s">
        <v>20</v>
      </c>
      <c r="D27">
        <v>14.8</v>
      </c>
      <c r="E27">
        <v>0</v>
      </c>
      <c r="F27">
        <f>IF(martianeum5[[#This Row],[zawartosc '[%']]]&gt;=1,martianeum5[[#This Row],[masa '[kg']]]*martianeum5[[#This Row],[zawartosc '[%']]]*0.01,0)</f>
        <v>0</v>
      </c>
      <c r="G27">
        <f>martianeum5[[#This Row],[stan_magazynu '[kg']]]+martianeum5[[#This Row],[ile_kg_materiału_z_ładunku]]</f>
        <v>22.780799999999999</v>
      </c>
      <c r="H27">
        <f>IF(martianeum5[[#This Row],[stan_po_wydobyciu_z_ładunku]]&gt;=100,100,0)</f>
        <v>0</v>
      </c>
      <c r="I27">
        <f>martianeum5[[#This Row],[stan_po_wydobyciu_z_ładunku]]-martianeum5[[#This Row],[ile_zabiera_na_orbite]]</f>
        <v>22.780799999999999</v>
      </c>
      <c r="J27">
        <f>WEEKNUM(martianeum5[[#This Row],[data]],14)</f>
        <v>13</v>
      </c>
      <c r="K27">
        <f>IF(martianeum5[[#This Row],[num_tygodnia]]=J26,K26,K26+1)</f>
        <v>4</v>
      </c>
    </row>
    <row r="28" spans="1:11" x14ac:dyDescent="0.25">
      <c r="A28" s="1">
        <v>48667</v>
      </c>
      <c r="B28">
        <f t="shared" si="0"/>
        <v>22.780799999999999</v>
      </c>
      <c r="C28" t="s">
        <v>14</v>
      </c>
      <c r="D28">
        <v>18.8</v>
      </c>
      <c r="E28">
        <v>0</v>
      </c>
      <c r="F28">
        <f>IF(martianeum5[[#This Row],[zawartosc '[%']]]&gt;=1,martianeum5[[#This Row],[masa '[kg']]]*martianeum5[[#This Row],[zawartosc '[%']]]*0.01,0)</f>
        <v>0</v>
      </c>
      <c r="G28">
        <f>martianeum5[[#This Row],[stan_magazynu '[kg']]]+martianeum5[[#This Row],[ile_kg_materiału_z_ładunku]]</f>
        <v>22.780799999999999</v>
      </c>
      <c r="H28">
        <f>IF(martianeum5[[#This Row],[stan_po_wydobyciu_z_ładunku]]&gt;=100,100,0)</f>
        <v>0</v>
      </c>
      <c r="I28">
        <f>martianeum5[[#This Row],[stan_po_wydobyciu_z_ładunku]]-martianeum5[[#This Row],[ile_zabiera_na_orbite]]</f>
        <v>22.780799999999999</v>
      </c>
      <c r="J28">
        <f>WEEKNUM(martianeum5[[#This Row],[data]],14)</f>
        <v>13</v>
      </c>
      <c r="K28">
        <f>IF(martianeum5[[#This Row],[num_tygodnia]]=J27,K27,K27+1)</f>
        <v>4</v>
      </c>
    </row>
    <row r="29" spans="1:11" x14ac:dyDescent="0.25">
      <c r="A29" s="1">
        <v>48668</v>
      </c>
      <c r="B29">
        <f t="shared" si="0"/>
        <v>22.780799999999999</v>
      </c>
      <c r="C29" t="s">
        <v>15</v>
      </c>
      <c r="D29">
        <v>29.3</v>
      </c>
      <c r="E29">
        <v>8</v>
      </c>
      <c r="F29">
        <f>IF(martianeum5[[#This Row],[zawartosc '[%']]]&gt;=1,martianeum5[[#This Row],[masa '[kg']]]*martianeum5[[#This Row],[zawartosc '[%']]]*0.01,0)</f>
        <v>2.3440000000000003</v>
      </c>
      <c r="G29">
        <f>martianeum5[[#This Row],[stan_magazynu '[kg']]]+martianeum5[[#This Row],[ile_kg_materiału_z_ładunku]]</f>
        <v>25.1248</v>
      </c>
      <c r="H29">
        <f>IF(martianeum5[[#This Row],[stan_po_wydobyciu_z_ładunku]]&gt;=100,100,0)</f>
        <v>0</v>
      </c>
      <c r="I29">
        <f>martianeum5[[#This Row],[stan_po_wydobyciu_z_ładunku]]-martianeum5[[#This Row],[ile_zabiera_na_orbite]]</f>
        <v>25.1248</v>
      </c>
      <c r="J29">
        <f>WEEKNUM(martianeum5[[#This Row],[data]],14)</f>
        <v>13</v>
      </c>
      <c r="K29">
        <f>IF(martianeum5[[#This Row],[num_tygodnia]]=J28,K28,K28+1)</f>
        <v>4</v>
      </c>
    </row>
    <row r="30" spans="1:11" x14ac:dyDescent="0.25">
      <c r="A30" s="1">
        <v>48669</v>
      </c>
      <c r="B30">
        <f t="shared" si="0"/>
        <v>25.1248</v>
      </c>
      <c r="C30" t="s">
        <v>21</v>
      </c>
      <c r="D30">
        <v>29.4</v>
      </c>
      <c r="E30">
        <v>2.4</v>
      </c>
      <c r="F30">
        <f>IF(martianeum5[[#This Row],[zawartosc '[%']]]&gt;=1,martianeum5[[#This Row],[masa '[kg']]]*martianeum5[[#This Row],[zawartosc '[%']]]*0.01,0)</f>
        <v>0.70559999999999989</v>
      </c>
      <c r="G30">
        <f>martianeum5[[#This Row],[stan_magazynu '[kg']]]+martianeum5[[#This Row],[ile_kg_materiału_z_ładunku]]</f>
        <v>25.830400000000001</v>
      </c>
      <c r="H30">
        <f>IF(martianeum5[[#This Row],[stan_po_wydobyciu_z_ładunku]]&gt;=100,100,0)</f>
        <v>0</v>
      </c>
      <c r="I30">
        <f>martianeum5[[#This Row],[stan_po_wydobyciu_z_ładunku]]-martianeum5[[#This Row],[ile_zabiera_na_orbite]]</f>
        <v>25.830400000000001</v>
      </c>
      <c r="J30">
        <f>WEEKNUM(martianeum5[[#This Row],[data]],14)</f>
        <v>14</v>
      </c>
      <c r="K30">
        <f>IF(martianeum5[[#This Row],[num_tygodnia]]=J29,K29,K29+1)</f>
        <v>5</v>
      </c>
    </row>
    <row r="31" spans="1:11" x14ac:dyDescent="0.25">
      <c r="A31" s="1">
        <v>48670</v>
      </c>
      <c r="B31">
        <f t="shared" si="0"/>
        <v>25.830400000000001</v>
      </c>
      <c r="C31" t="s">
        <v>22</v>
      </c>
      <c r="D31">
        <v>16.8</v>
      </c>
      <c r="E31">
        <v>2.9</v>
      </c>
      <c r="F31">
        <f>IF(martianeum5[[#This Row],[zawartosc '[%']]]&gt;=1,martianeum5[[#This Row],[masa '[kg']]]*martianeum5[[#This Row],[zawartosc '[%']]]*0.01,0)</f>
        <v>0.48720000000000002</v>
      </c>
      <c r="G31">
        <f>martianeum5[[#This Row],[stan_magazynu '[kg']]]+martianeum5[[#This Row],[ile_kg_materiału_z_ładunku]]</f>
        <v>26.317600000000002</v>
      </c>
      <c r="H31">
        <f>IF(martianeum5[[#This Row],[stan_po_wydobyciu_z_ładunku]]&gt;=100,100,0)</f>
        <v>0</v>
      </c>
      <c r="I31">
        <f>martianeum5[[#This Row],[stan_po_wydobyciu_z_ładunku]]-martianeum5[[#This Row],[ile_zabiera_na_orbite]]</f>
        <v>26.317600000000002</v>
      </c>
      <c r="J31">
        <f>WEEKNUM(martianeum5[[#This Row],[data]],14)</f>
        <v>14</v>
      </c>
      <c r="K31">
        <f>IF(martianeum5[[#This Row],[num_tygodnia]]=J30,K30,K30+1)</f>
        <v>5</v>
      </c>
    </row>
    <row r="32" spans="1:11" x14ac:dyDescent="0.25">
      <c r="A32" s="1">
        <v>48671</v>
      </c>
      <c r="B32">
        <f t="shared" si="0"/>
        <v>26.317600000000002</v>
      </c>
      <c r="C32" t="s">
        <v>12</v>
      </c>
      <c r="D32">
        <v>21.4</v>
      </c>
      <c r="E32">
        <v>6.3</v>
      </c>
      <c r="F32">
        <f>IF(martianeum5[[#This Row],[zawartosc '[%']]]&gt;=1,martianeum5[[#This Row],[masa '[kg']]]*martianeum5[[#This Row],[zawartosc '[%']]]*0.01,0)</f>
        <v>1.3482000000000001</v>
      </c>
      <c r="G32">
        <f>martianeum5[[#This Row],[stan_magazynu '[kg']]]+martianeum5[[#This Row],[ile_kg_materiału_z_ładunku]]</f>
        <v>27.665800000000001</v>
      </c>
      <c r="H32">
        <f>IF(martianeum5[[#This Row],[stan_po_wydobyciu_z_ładunku]]&gt;=100,100,0)</f>
        <v>0</v>
      </c>
      <c r="I32">
        <f>martianeum5[[#This Row],[stan_po_wydobyciu_z_ładunku]]-martianeum5[[#This Row],[ile_zabiera_na_orbite]]</f>
        <v>27.665800000000001</v>
      </c>
      <c r="J32">
        <f>WEEKNUM(martianeum5[[#This Row],[data]],14)</f>
        <v>14</v>
      </c>
      <c r="K32">
        <f>IF(martianeum5[[#This Row],[num_tygodnia]]=J31,K31,K31+1)</f>
        <v>5</v>
      </c>
    </row>
    <row r="33" spans="1:11" x14ac:dyDescent="0.25">
      <c r="A33" s="1">
        <v>48672</v>
      </c>
      <c r="B33">
        <f t="shared" si="0"/>
        <v>27.665800000000001</v>
      </c>
      <c r="C33" t="s">
        <v>7</v>
      </c>
      <c r="D33">
        <v>23.9</v>
      </c>
      <c r="E33">
        <v>0</v>
      </c>
      <c r="F33">
        <f>IF(martianeum5[[#This Row],[zawartosc '[%']]]&gt;=1,martianeum5[[#This Row],[masa '[kg']]]*martianeum5[[#This Row],[zawartosc '[%']]]*0.01,0)</f>
        <v>0</v>
      </c>
      <c r="G33">
        <f>martianeum5[[#This Row],[stan_magazynu '[kg']]]+martianeum5[[#This Row],[ile_kg_materiału_z_ładunku]]</f>
        <v>27.665800000000001</v>
      </c>
      <c r="H33">
        <f>IF(martianeum5[[#This Row],[stan_po_wydobyciu_z_ładunku]]&gt;=100,100,0)</f>
        <v>0</v>
      </c>
      <c r="I33">
        <f>martianeum5[[#This Row],[stan_po_wydobyciu_z_ładunku]]-martianeum5[[#This Row],[ile_zabiera_na_orbite]]</f>
        <v>27.665800000000001</v>
      </c>
      <c r="J33">
        <f>WEEKNUM(martianeum5[[#This Row],[data]],14)</f>
        <v>14</v>
      </c>
      <c r="K33">
        <f>IF(martianeum5[[#This Row],[num_tygodnia]]=J32,K32,K32+1)</f>
        <v>5</v>
      </c>
    </row>
    <row r="34" spans="1:11" x14ac:dyDescent="0.25">
      <c r="A34" s="1">
        <v>48673</v>
      </c>
      <c r="B34">
        <f t="shared" si="0"/>
        <v>27.665800000000001</v>
      </c>
      <c r="C34" t="s">
        <v>12</v>
      </c>
      <c r="D34">
        <v>26.7</v>
      </c>
      <c r="E34">
        <v>0</v>
      </c>
      <c r="F34">
        <f>IF(martianeum5[[#This Row],[zawartosc '[%']]]&gt;=1,martianeum5[[#This Row],[masa '[kg']]]*martianeum5[[#This Row],[zawartosc '[%']]]*0.01,0)</f>
        <v>0</v>
      </c>
      <c r="G34">
        <f>martianeum5[[#This Row],[stan_magazynu '[kg']]]+martianeum5[[#This Row],[ile_kg_materiału_z_ładunku]]</f>
        <v>27.665800000000001</v>
      </c>
      <c r="H34">
        <f>IF(martianeum5[[#This Row],[stan_po_wydobyciu_z_ładunku]]&gt;=100,100,0)</f>
        <v>0</v>
      </c>
      <c r="I34">
        <f>martianeum5[[#This Row],[stan_po_wydobyciu_z_ładunku]]-martianeum5[[#This Row],[ile_zabiera_na_orbite]]</f>
        <v>27.665800000000001</v>
      </c>
      <c r="J34">
        <f>WEEKNUM(martianeum5[[#This Row],[data]],14)</f>
        <v>14</v>
      </c>
      <c r="K34">
        <f>IF(martianeum5[[#This Row],[num_tygodnia]]=J33,K33,K33+1)</f>
        <v>5</v>
      </c>
    </row>
    <row r="35" spans="1:11" x14ac:dyDescent="0.25">
      <c r="A35" s="1">
        <v>48674</v>
      </c>
      <c r="B35">
        <f t="shared" si="0"/>
        <v>27.665800000000001</v>
      </c>
      <c r="C35" t="s">
        <v>7</v>
      </c>
      <c r="D35">
        <v>12.4</v>
      </c>
      <c r="E35">
        <v>0</v>
      </c>
      <c r="F35">
        <f>IF(martianeum5[[#This Row],[zawartosc '[%']]]&gt;=1,martianeum5[[#This Row],[masa '[kg']]]*martianeum5[[#This Row],[zawartosc '[%']]]*0.01,0)</f>
        <v>0</v>
      </c>
      <c r="G35">
        <f>martianeum5[[#This Row],[stan_magazynu '[kg']]]+martianeum5[[#This Row],[ile_kg_materiału_z_ładunku]]</f>
        <v>27.665800000000001</v>
      </c>
      <c r="H35">
        <f>IF(martianeum5[[#This Row],[stan_po_wydobyciu_z_ładunku]]&gt;=100,100,0)</f>
        <v>0</v>
      </c>
      <c r="I35">
        <f>martianeum5[[#This Row],[stan_po_wydobyciu_z_ładunku]]-martianeum5[[#This Row],[ile_zabiera_na_orbite]]</f>
        <v>27.665800000000001</v>
      </c>
      <c r="J35">
        <f>WEEKNUM(martianeum5[[#This Row],[data]],14)</f>
        <v>14</v>
      </c>
      <c r="K35">
        <f>IF(martianeum5[[#This Row],[num_tygodnia]]=J34,K34,K34+1)</f>
        <v>5</v>
      </c>
    </row>
    <row r="36" spans="1:11" x14ac:dyDescent="0.25">
      <c r="A36" s="1">
        <v>48675</v>
      </c>
      <c r="B36">
        <f t="shared" si="0"/>
        <v>27.665800000000001</v>
      </c>
      <c r="C36" t="s">
        <v>12</v>
      </c>
      <c r="D36">
        <v>10.4</v>
      </c>
      <c r="E36">
        <v>10.7</v>
      </c>
      <c r="F36">
        <f>IF(martianeum5[[#This Row],[zawartosc '[%']]]&gt;=1,martianeum5[[#This Row],[masa '[kg']]]*martianeum5[[#This Row],[zawartosc '[%']]]*0.01,0)</f>
        <v>1.1128</v>
      </c>
      <c r="G36">
        <f>martianeum5[[#This Row],[stan_magazynu '[kg']]]+martianeum5[[#This Row],[ile_kg_materiału_z_ładunku]]</f>
        <v>28.778600000000001</v>
      </c>
      <c r="H36">
        <f>IF(martianeum5[[#This Row],[stan_po_wydobyciu_z_ładunku]]&gt;=100,100,0)</f>
        <v>0</v>
      </c>
      <c r="I36">
        <f>martianeum5[[#This Row],[stan_po_wydobyciu_z_ładunku]]-martianeum5[[#This Row],[ile_zabiera_na_orbite]]</f>
        <v>28.778600000000001</v>
      </c>
      <c r="J36">
        <f>WEEKNUM(martianeum5[[#This Row],[data]],14)</f>
        <v>14</v>
      </c>
      <c r="K36">
        <f>IF(martianeum5[[#This Row],[num_tygodnia]]=J35,K35,K35+1)</f>
        <v>5</v>
      </c>
    </row>
    <row r="37" spans="1:11" x14ac:dyDescent="0.25">
      <c r="A37" s="1">
        <v>48676</v>
      </c>
      <c r="B37">
        <f t="shared" si="0"/>
        <v>28.778600000000001</v>
      </c>
      <c r="C37" t="s">
        <v>9</v>
      </c>
      <c r="D37">
        <v>17.899999999999999</v>
      </c>
      <c r="E37">
        <v>0</v>
      </c>
      <c r="F37">
        <f>IF(martianeum5[[#This Row],[zawartosc '[%']]]&gt;=1,martianeum5[[#This Row],[masa '[kg']]]*martianeum5[[#This Row],[zawartosc '[%']]]*0.01,0)</f>
        <v>0</v>
      </c>
      <c r="G37">
        <f>martianeum5[[#This Row],[stan_magazynu '[kg']]]+martianeum5[[#This Row],[ile_kg_materiału_z_ładunku]]</f>
        <v>28.778600000000001</v>
      </c>
      <c r="H37">
        <f>IF(martianeum5[[#This Row],[stan_po_wydobyciu_z_ładunku]]&gt;=100,100,0)</f>
        <v>0</v>
      </c>
      <c r="I37">
        <f>martianeum5[[#This Row],[stan_po_wydobyciu_z_ładunku]]-martianeum5[[#This Row],[ile_zabiera_na_orbite]]</f>
        <v>28.778600000000001</v>
      </c>
      <c r="J37">
        <f>WEEKNUM(martianeum5[[#This Row],[data]],14)</f>
        <v>15</v>
      </c>
      <c r="K37">
        <f>IF(martianeum5[[#This Row],[num_tygodnia]]=J36,K36,K36+1)</f>
        <v>6</v>
      </c>
    </row>
    <row r="38" spans="1:11" x14ac:dyDescent="0.25">
      <c r="A38" s="1">
        <v>48677</v>
      </c>
      <c r="B38">
        <f t="shared" si="0"/>
        <v>28.778600000000001</v>
      </c>
      <c r="C38" t="s">
        <v>20</v>
      </c>
      <c r="D38">
        <v>17.399999999999999</v>
      </c>
      <c r="E38">
        <v>1.6</v>
      </c>
      <c r="F38">
        <f>IF(martianeum5[[#This Row],[zawartosc '[%']]]&gt;=1,martianeum5[[#This Row],[masa '[kg']]]*martianeum5[[#This Row],[zawartosc '[%']]]*0.01,0)</f>
        <v>0.27839999999999998</v>
      </c>
      <c r="G38">
        <f>martianeum5[[#This Row],[stan_magazynu '[kg']]]+martianeum5[[#This Row],[ile_kg_materiału_z_ładunku]]</f>
        <v>29.057000000000002</v>
      </c>
      <c r="H38">
        <f>IF(martianeum5[[#This Row],[stan_po_wydobyciu_z_ładunku]]&gt;=100,100,0)</f>
        <v>0</v>
      </c>
      <c r="I38">
        <f>martianeum5[[#This Row],[stan_po_wydobyciu_z_ładunku]]-martianeum5[[#This Row],[ile_zabiera_na_orbite]]</f>
        <v>29.057000000000002</v>
      </c>
      <c r="J38">
        <f>WEEKNUM(martianeum5[[#This Row],[data]],14)</f>
        <v>15</v>
      </c>
      <c r="K38">
        <f>IF(martianeum5[[#This Row],[num_tygodnia]]=J37,K37,K37+1)</f>
        <v>6</v>
      </c>
    </row>
    <row r="39" spans="1:11" x14ac:dyDescent="0.25">
      <c r="A39" s="1">
        <v>48678</v>
      </c>
      <c r="B39">
        <f t="shared" si="0"/>
        <v>29.057000000000002</v>
      </c>
      <c r="C39" t="s">
        <v>11</v>
      </c>
      <c r="D39">
        <v>29.4</v>
      </c>
      <c r="E39">
        <v>21.7</v>
      </c>
      <c r="F39">
        <f>IF(martianeum5[[#This Row],[zawartosc '[%']]]&gt;=1,martianeum5[[#This Row],[masa '[kg']]]*martianeum5[[#This Row],[zawartosc '[%']]]*0.01,0)</f>
        <v>6.3797999999999995</v>
      </c>
      <c r="G39">
        <f>martianeum5[[#This Row],[stan_magazynu '[kg']]]+martianeum5[[#This Row],[ile_kg_materiału_z_ładunku]]</f>
        <v>35.436800000000005</v>
      </c>
      <c r="H39">
        <f>IF(martianeum5[[#This Row],[stan_po_wydobyciu_z_ładunku]]&gt;=100,100,0)</f>
        <v>0</v>
      </c>
      <c r="I39">
        <f>martianeum5[[#This Row],[stan_po_wydobyciu_z_ładunku]]-martianeum5[[#This Row],[ile_zabiera_na_orbite]]</f>
        <v>35.436800000000005</v>
      </c>
      <c r="J39">
        <f>WEEKNUM(martianeum5[[#This Row],[data]],14)</f>
        <v>15</v>
      </c>
      <c r="K39">
        <f>IF(martianeum5[[#This Row],[num_tygodnia]]=J38,K38,K38+1)</f>
        <v>6</v>
      </c>
    </row>
    <row r="40" spans="1:11" x14ac:dyDescent="0.25">
      <c r="A40" s="1">
        <v>48679</v>
      </c>
      <c r="B40">
        <f t="shared" si="0"/>
        <v>35.436800000000005</v>
      </c>
      <c r="C40" t="s">
        <v>19</v>
      </c>
      <c r="D40">
        <v>22.9</v>
      </c>
      <c r="E40">
        <v>26.9</v>
      </c>
      <c r="F40">
        <f>IF(martianeum5[[#This Row],[zawartosc '[%']]]&gt;=1,martianeum5[[#This Row],[masa '[kg']]]*martianeum5[[#This Row],[zawartosc '[%']]]*0.01,0)</f>
        <v>6.160099999999999</v>
      </c>
      <c r="G40">
        <f>martianeum5[[#This Row],[stan_magazynu '[kg']]]+martianeum5[[#This Row],[ile_kg_materiału_z_ładunku]]</f>
        <v>41.596900000000005</v>
      </c>
      <c r="H40">
        <f>IF(martianeum5[[#This Row],[stan_po_wydobyciu_z_ładunku]]&gt;=100,100,0)</f>
        <v>0</v>
      </c>
      <c r="I40">
        <f>martianeum5[[#This Row],[stan_po_wydobyciu_z_ładunku]]-martianeum5[[#This Row],[ile_zabiera_na_orbite]]</f>
        <v>41.596900000000005</v>
      </c>
      <c r="J40">
        <f>WEEKNUM(martianeum5[[#This Row],[data]],14)</f>
        <v>15</v>
      </c>
      <c r="K40">
        <f>IF(martianeum5[[#This Row],[num_tygodnia]]=J39,K39,K39+1)</f>
        <v>6</v>
      </c>
    </row>
    <row r="41" spans="1:11" x14ac:dyDescent="0.25">
      <c r="A41" s="1">
        <v>48680</v>
      </c>
      <c r="B41">
        <f t="shared" si="0"/>
        <v>41.596900000000005</v>
      </c>
      <c r="C41" t="s">
        <v>19</v>
      </c>
      <c r="D41">
        <v>18.899999999999999</v>
      </c>
      <c r="E41">
        <v>11.3</v>
      </c>
      <c r="F41">
        <f>IF(martianeum5[[#This Row],[zawartosc '[%']]]&gt;=1,martianeum5[[#This Row],[masa '[kg']]]*martianeum5[[#This Row],[zawartosc '[%']]]*0.01,0)</f>
        <v>2.1356999999999999</v>
      </c>
      <c r="G41">
        <f>martianeum5[[#This Row],[stan_magazynu '[kg']]]+martianeum5[[#This Row],[ile_kg_materiału_z_ładunku]]</f>
        <v>43.732600000000005</v>
      </c>
      <c r="H41">
        <f>IF(martianeum5[[#This Row],[stan_po_wydobyciu_z_ładunku]]&gt;=100,100,0)</f>
        <v>0</v>
      </c>
      <c r="I41">
        <f>martianeum5[[#This Row],[stan_po_wydobyciu_z_ładunku]]-martianeum5[[#This Row],[ile_zabiera_na_orbite]]</f>
        <v>43.732600000000005</v>
      </c>
      <c r="J41">
        <f>WEEKNUM(martianeum5[[#This Row],[data]],14)</f>
        <v>15</v>
      </c>
      <c r="K41">
        <f>IF(martianeum5[[#This Row],[num_tygodnia]]=J40,K40,K40+1)</f>
        <v>6</v>
      </c>
    </row>
    <row r="42" spans="1:11" x14ac:dyDescent="0.25">
      <c r="A42" s="1">
        <v>48681</v>
      </c>
      <c r="B42">
        <f t="shared" si="0"/>
        <v>43.732600000000005</v>
      </c>
      <c r="C42" t="s">
        <v>5</v>
      </c>
      <c r="D42">
        <v>23.5</v>
      </c>
      <c r="E42">
        <v>0</v>
      </c>
      <c r="F42">
        <f>IF(martianeum5[[#This Row],[zawartosc '[%']]]&gt;=1,martianeum5[[#This Row],[masa '[kg']]]*martianeum5[[#This Row],[zawartosc '[%']]]*0.01,0)</f>
        <v>0</v>
      </c>
      <c r="G42">
        <f>martianeum5[[#This Row],[stan_magazynu '[kg']]]+martianeum5[[#This Row],[ile_kg_materiału_z_ładunku]]</f>
        <v>43.732600000000005</v>
      </c>
      <c r="H42">
        <f>IF(martianeum5[[#This Row],[stan_po_wydobyciu_z_ładunku]]&gt;=100,100,0)</f>
        <v>0</v>
      </c>
      <c r="I42">
        <f>martianeum5[[#This Row],[stan_po_wydobyciu_z_ładunku]]-martianeum5[[#This Row],[ile_zabiera_na_orbite]]</f>
        <v>43.732600000000005</v>
      </c>
      <c r="J42">
        <f>WEEKNUM(martianeum5[[#This Row],[data]],14)</f>
        <v>15</v>
      </c>
      <c r="K42">
        <f>IF(martianeum5[[#This Row],[num_tygodnia]]=J41,K41,K41+1)</f>
        <v>6</v>
      </c>
    </row>
    <row r="43" spans="1:11" x14ac:dyDescent="0.25">
      <c r="A43" s="1">
        <v>48682</v>
      </c>
      <c r="B43">
        <f t="shared" si="0"/>
        <v>43.732600000000005</v>
      </c>
      <c r="C43" t="s">
        <v>18</v>
      </c>
      <c r="D43">
        <v>13.4</v>
      </c>
      <c r="E43">
        <v>14.2</v>
      </c>
      <c r="F43">
        <f>IF(martianeum5[[#This Row],[zawartosc '[%']]]&gt;=1,martianeum5[[#This Row],[masa '[kg']]]*martianeum5[[#This Row],[zawartosc '[%']]]*0.01,0)</f>
        <v>1.9028</v>
      </c>
      <c r="G43">
        <f>martianeum5[[#This Row],[stan_magazynu '[kg']]]+martianeum5[[#This Row],[ile_kg_materiału_z_ładunku]]</f>
        <v>45.635400000000004</v>
      </c>
      <c r="H43">
        <f>IF(martianeum5[[#This Row],[stan_po_wydobyciu_z_ładunku]]&gt;=100,100,0)</f>
        <v>0</v>
      </c>
      <c r="I43">
        <f>martianeum5[[#This Row],[stan_po_wydobyciu_z_ładunku]]-martianeum5[[#This Row],[ile_zabiera_na_orbite]]</f>
        <v>45.635400000000004</v>
      </c>
      <c r="J43">
        <f>WEEKNUM(martianeum5[[#This Row],[data]],14)</f>
        <v>15</v>
      </c>
      <c r="K43">
        <f>IF(martianeum5[[#This Row],[num_tygodnia]]=J42,K42,K42+1)</f>
        <v>6</v>
      </c>
    </row>
    <row r="44" spans="1:11" x14ac:dyDescent="0.25">
      <c r="A44" s="1">
        <v>48683</v>
      </c>
      <c r="B44">
        <f t="shared" si="0"/>
        <v>45.635400000000004</v>
      </c>
      <c r="C44" t="s">
        <v>20</v>
      </c>
      <c r="D44">
        <v>18.899999999999999</v>
      </c>
      <c r="E44">
        <v>1.5</v>
      </c>
      <c r="F44">
        <f>IF(martianeum5[[#This Row],[zawartosc '[%']]]&gt;=1,martianeum5[[#This Row],[masa '[kg']]]*martianeum5[[#This Row],[zawartosc '[%']]]*0.01,0)</f>
        <v>0.28349999999999997</v>
      </c>
      <c r="G44">
        <f>martianeum5[[#This Row],[stan_magazynu '[kg']]]+martianeum5[[#This Row],[ile_kg_materiału_z_ładunku]]</f>
        <v>45.918900000000001</v>
      </c>
      <c r="H44">
        <f>IF(martianeum5[[#This Row],[stan_po_wydobyciu_z_ładunku]]&gt;=100,100,0)</f>
        <v>0</v>
      </c>
      <c r="I44">
        <f>martianeum5[[#This Row],[stan_po_wydobyciu_z_ładunku]]-martianeum5[[#This Row],[ile_zabiera_na_orbite]]</f>
        <v>45.918900000000001</v>
      </c>
      <c r="J44">
        <f>WEEKNUM(martianeum5[[#This Row],[data]],14)</f>
        <v>16</v>
      </c>
      <c r="K44">
        <f>IF(martianeum5[[#This Row],[num_tygodnia]]=J43,K43,K43+1)</f>
        <v>7</v>
      </c>
    </row>
    <row r="45" spans="1:11" x14ac:dyDescent="0.25">
      <c r="A45" s="1">
        <v>48684</v>
      </c>
      <c r="B45">
        <f t="shared" si="0"/>
        <v>45.918900000000001</v>
      </c>
      <c r="C45" t="s">
        <v>17</v>
      </c>
      <c r="D45">
        <v>13.5</v>
      </c>
      <c r="E45">
        <v>1.4</v>
      </c>
      <c r="F45">
        <f>IF(martianeum5[[#This Row],[zawartosc '[%']]]&gt;=1,martianeum5[[#This Row],[masa '[kg']]]*martianeum5[[#This Row],[zawartosc '[%']]]*0.01,0)</f>
        <v>0.189</v>
      </c>
      <c r="G45">
        <f>martianeum5[[#This Row],[stan_magazynu '[kg']]]+martianeum5[[#This Row],[ile_kg_materiału_z_ładunku]]</f>
        <v>46.107900000000001</v>
      </c>
      <c r="H45">
        <f>IF(martianeum5[[#This Row],[stan_po_wydobyciu_z_ładunku]]&gt;=100,100,0)</f>
        <v>0</v>
      </c>
      <c r="I45">
        <f>martianeum5[[#This Row],[stan_po_wydobyciu_z_ładunku]]-martianeum5[[#This Row],[ile_zabiera_na_orbite]]</f>
        <v>46.107900000000001</v>
      </c>
      <c r="J45">
        <f>WEEKNUM(martianeum5[[#This Row],[data]],14)</f>
        <v>16</v>
      </c>
      <c r="K45">
        <f>IF(martianeum5[[#This Row],[num_tygodnia]]=J44,K44,K44+1)</f>
        <v>7</v>
      </c>
    </row>
    <row r="46" spans="1:11" x14ac:dyDescent="0.25">
      <c r="A46" s="1">
        <v>48685</v>
      </c>
      <c r="B46">
        <f t="shared" si="0"/>
        <v>46.107900000000001</v>
      </c>
      <c r="C46" t="s">
        <v>5</v>
      </c>
      <c r="D46">
        <v>17.7</v>
      </c>
      <c r="E46">
        <v>5.9</v>
      </c>
      <c r="F46">
        <f>IF(martianeum5[[#This Row],[zawartosc '[%']]]&gt;=1,martianeum5[[#This Row],[masa '[kg']]]*martianeum5[[#This Row],[zawartosc '[%']]]*0.01,0)</f>
        <v>1.0443</v>
      </c>
      <c r="G46">
        <f>martianeum5[[#This Row],[stan_magazynu '[kg']]]+martianeum5[[#This Row],[ile_kg_materiału_z_ładunku]]</f>
        <v>47.152200000000001</v>
      </c>
      <c r="H46">
        <f>IF(martianeum5[[#This Row],[stan_po_wydobyciu_z_ładunku]]&gt;=100,100,0)</f>
        <v>0</v>
      </c>
      <c r="I46">
        <f>martianeum5[[#This Row],[stan_po_wydobyciu_z_ładunku]]-martianeum5[[#This Row],[ile_zabiera_na_orbite]]</f>
        <v>47.152200000000001</v>
      </c>
      <c r="J46">
        <f>WEEKNUM(martianeum5[[#This Row],[data]],14)</f>
        <v>16</v>
      </c>
      <c r="K46">
        <f>IF(martianeum5[[#This Row],[num_tygodnia]]=J45,K45,K45+1)</f>
        <v>7</v>
      </c>
    </row>
    <row r="47" spans="1:11" x14ac:dyDescent="0.25">
      <c r="A47" s="1">
        <v>48686</v>
      </c>
      <c r="B47">
        <f t="shared" si="0"/>
        <v>47.152200000000001</v>
      </c>
      <c r="C47" t="s">
        <v>11</v>
      </c>
      <c r="D47">
        <v>24.7</v>
      </c>
      <c r="E47">
        <v>0</v>
      </c>
      <c r="F47">
        <f>IF(martianeum5[[#This Row],[zawartosc '[%']]]&gt;=1,martianeum5[[#This Row],[masa '[kg']]]*martianeum5[[#This Row],[zawartosc '[%']]]*0.01,0)</f>
        <v>0</v>
      </c>
      <c r="G47">
        <f>martianeum5[[#This Row],[stan_magazynu '[kg']]]+martianeum5[[#This Row],[ile_kg_materiału_z_ładunku]]</f>
        <v>47.152200000000001</v>
      </c>
      <c r="H47">
        <f>IF(martianeum5[[#This Row],[stan_po_wydobyciu_z_ładunku]]&gt;=100,100,0)</f>
        <v>0</v>
      </c>
      <c r="I47">
        <f>martianeum5[[#This Row],[stan_po_wydobyciu_z_ładunku]]-martianeum5[[#This Row],[ile_zabiera_na_orbite]]</f>
        <v>47.152200000000001</v>
      </c>
      <c r="J47">
        <f>WEEKNUM(martianeum5[[#This Row],[data]],14)</f>
        <v>16</v>
      </c>
      <c r="K47">
        <f>IF(martianeum5[[#This Row],[num_tygodnia]]=J46,K46,K46+1)</f>
        <v>7</v>
      </c>
    </row>
    <row r="48" spans="1:11" x14ac:dyDescent="0.25">
      <c r="A48" s="1">
        <v>48687</v>
      </c>
      <c r="B48">
        <f t="shared" si="0"/>
        <v>47.152200000000001</v>
      </c>
      <c r="C48" t="s">
        <v>18</v>
      </c>
      <c r="D48">
        <v>25.6</v>
      </c>
      <c r="E48">
        <v>1.9</v>
      </c>
      <c r="F48">
        <f>IF(martianeum5[[#This Row],[zawartosc '[%']]]&gt;=1,martianeum5[[#This Row],[masa '[kg']]]*martianeum5[[#This Row],[zawartosc '[%']]]*0.01,0)</f>
        <v>0.4864</v>
      </c>
      <c r="G48">
        <f>martianeum5[[#This Row],[stan_magazynu '[kg']]]+martianeum5[[#This Row],[ile_kg_materiału_z_ładunku]]</f>
        <v>47.638600000000004</v>
      </c>
      <c r="H48">
        <f>IF(martianeum5[[#This Row],[stan_po_wydobyciu_z_ładunku]]&gt;=100,100,0)</f>
        <v>0</v>
      </c>
      <c r="I48">
        <f>martianeum5[[#This Row],[stan_po_wydobyciu_z_ładunku]]-martianeum5[[#This Row],[ile_zabiera_na_orbite]]</f>
        <v>47.638600000000004</v>
      </c>
      <c r="J48">
        <f>WEEKNUM(martianeum5[[#This Row],[data]],14)</f>
        <v>16</v>
      </c>
      <c r="K48">
        <f>IF(martianeum5[[#This Row],[num_tygodnia]]=J47,K47,K47+1)</f>
        <v>7</v>
      </c>
    </row>
    <row r="49" spans="1:11" x14ac:dyDescent="0.25">
      <c r="A49" s="1">
        <v>48688</v>
      </c>
      <c r="B49">
        <f t="shared" si="0"/>
        <v>47.638600000000004</v>
      </c>
      <c r="C49" t="s">
        <v>22</v>
      </c>
      <c r="D49">
        <v>18.399999999999999</v>
      </c>
      <c r="E49">
        <v>0</v>
      </c>
      <c r="F49">
        <f>IF(martianeum5[[#This Row],[zawartosc '[%']]]&gt;=1,martianeum5[[#This Row],[masa '[kg']]]*martianeum5[[#This Row],[zawartosc '[%']]]*0.01,0)</f>
        <v>0</v>
      </c>
      <c r="G49">
        <f>martianeum5[[#This Row],[stan_magazynu '[kg']]]+martianeum5[[#This Row],[ile_kg_materiału_z_ładunku]]</f>
        <v>47.638600000000004</v>
      </c>
      <c r="H49">
        <f>IF(martianeum5[[#This Row],[stan_po_wydobyciu_z_ładunku]]&gt;=100,100,0)</f>
        <v>0</v>
      </c>
      <c r="I49">
        <f>martianeum5[[#This Row],[stan_po_wydobyciu_z_ładunku]]-martianeum5[[#This Row],[ile_zabiera_na_orbite]]</f>
        <v>47.638600000000004</v>
      </c>
      <c r="J49">
        <f>WEEKNUM(martianeum5[[#This Row],[data]],14)</f>
        <v>16</v>
      </c>
      <c r="K49">
        <f>IF(martianeum5[[#This Row],[num_tygodnia]]=J48,K48,K48+1)</f>
        <v>7</v>
      </c>
    </row>
    <row r="50" spans="1:11" x14ac:dyDescent="0.25">
      <c r="A50" s="1">
        <v>48689</v>
      </c>
      <c r="B50">
        <f t="shared" si="0"/>
        <v>47.638600000000004</v>
      </c>
      <c r="C50" t="s">
        <v>23</v>
      </c>
      <c r="D50">
        <v>27</v>
      </c>
      <c r="E50">
        <v>0</v>
      </c>
      <c r="F50">
        <f>IF(martianeum5[[#This Row],[zawartosc '[%']]]&gt;=1,martianeum5[[#This Row],[masa '[kg']]]*martianeum5[[#This Row],[zawartosc '[%']]]*0.01,0)</f>
        <v>0</v>
      </c>
      <c r="G50">
        <f>martianeum5[[#This Row],[stan_magazynu '[kg']]]+martianeum5[[#This Row],[ile_kg_materiału_z_ładunku]]</f>
        <v>47.638600000000004</v>
      </c>
      <c r="H50">
        <f>IF(martianeum5[[#This Row],[stan_po_wydobyciu_z_ładunku]]&gt;=100,100,0)</f>
        <v>0</v>
      </c>
      <c r="I50">
        <f>martianeum5[[#This Row],[stan_po_wydobyciu_z_ładunku]]-martianeum5[[#This Row],[ile_zabiera_na_orbite]]</f>
        <v>47.638600000000004</v>
      </c>
      <c r="J50">
        <f>WEEKNUM(martianeum5[[#This Row],[data]],14)</f>
        <v>16</v>
      </c>
      <c r="K50">
        <f>IF(martianeum5[[#This Row],[num_tygodnia]]=J49,K49,K49+1)</f>
        <v>7</v>
      </c>
    </row>
    <row r="51" spans="1:11" x14ac:dyDescent="0.25">
      <c r="A51" s="1">
        <v>48690</v>
      </c>
      <c r="B51">
        <f t="shared" si="0"/>
        <v>47.638600000000004</v>
      </c>
      <c r="C51" t="s">
        <v>10</v>
      </c>
      <c r="D51">
        <v>16</v>
      </c>
      <c r="E51">
        <v>0</v>
      </c>
      <c r="F51">
        <f>IF(martianeum5[[#This Row],[zawartosc '[%']]]&gt;=1,martianeum5[[#This Row],[masa '[kg']]]*martianeum5[[#This Row],[zawartosc '[%']]]*0.01,0)</f>
        <v>0</v>
      </c>
      <c r="G51">
        <f>martianeum5[[#This Row],[stan_magazynu '[kg']]]+martianeum5[[#This Row],[ile_kg_materiału_z_ładunku]]</f>
        <v>47.638600000000004</v>
      </c>
      <c r="H51">
        <f>IF(martianeum5[[#This Row],[stan_po_wydobyciu_z_ładunku]]&gt;=100,100,0)</f>
        <v>0</v>
      </c>
      <c r="I51">
        <f>martianeum5[[#This Row],[stan_po_wydobyciu_z_ładunku]]-martianeum5[[#This Row],[ile_zabiera_na_orbite]]</f>
        <v>47.638600000000004</v>
      </c>
      <c r="J51">
        <f>WEEKNUM(martianeum5[[#This Row],[data]],14)</f>
        <v>17</v>
      </c>
      <c r="K51">
        <f>IF(martianeum5[[#This Row],[num_tygodnia]]=J50,K50,K50+1)</f>
        <v>8</v>
      </c>
    </row>
    <row r="52" spans="1:11" x14ac:dyDescent="0.25">
      <c r="A52" s="1">
        <v>48691</v>
      </c>
      <c r="B52">
        <f t="shared" si="0"/>
        <v>47.638600000000004</v>
      </c>
      <c r="C52" t="s">
        <v>7</v>
      </c>
      <c r="D52">
        <v>18.600000000000001</v>
      </c>
      <c r="E52">
        <v>7.4</v>
      </c>
      <c r="F52">
        <f>IF(martianeum5[[#This Row],[zawartosc '[%']]]&gt;=1,martianeum5[[#This Row],[masa '[kg']]]*martianeum5[[#This Row],[zawartosc '[%']]]*0.01,0)</f>
        <v>1.3764000000000001</v>
      </c>
      <c r="G52">
        <f>martianeum5[[#This Row],[stan_magazynu '[kg']]]+martianeum5[[#This Row],[ile_kg_materiału_z_ładunku]]</f>
        <v>49.015000000000001</v>
      </c>
      <c r="H52">
        <f>IF(martianeum5[[#This Row],[stan_po_wydobyciu_z_ładunku]]&gt;=100,100,0)</f>
        <v>0</v>
      </c>
      <c r="I52">
        <f>martianeum5[[#This Row],[stan_po_wydobyciu_z_ładunku]]-martianeum5[[#This Row],[ile_zabiera_na_orbite]]</f>
        <v>49.015000000000001</v>
      </c>
      <c r="J52">
        <f>WEEKNUM(martianeum5[[#This Row],[data]],14)</f>
        <v>17</v>
      </c>
      <c r="K52">
        <f>IF(martianeum5[[#This Row],[num_tygodnia]]=J51,K51,K51+1)</f>
        <v>8</v>
      </c>
    </row>
    <row r="53" spans="1:11" x14ac:dyDescent="0.25">
      <c r="A53" s="1">
        <v>48692</v>
      </c>
      <c r="B53">
        <f t="shared" si="0"/>
        <v>49.015000000000001</v>
      </c>
      <c r="C53" t="s">
        <v>10</v>
      </c>
      <c r="D53">
        <v>12.7</v>
      </c>
      <c r="E53">
        <v>30.8</v>
      </c>
      <c r="F53">
        <f>IF(martianeum5[[#This Row],[zawartosc '[%']]]&gt;=1,martianeum5[[#This Row],[masa '[kg']]]*martianeum5[[#This Row],[zawartosc '[%']]]*0.01,0)</f>
        <v>3.9116</v>
      </c>
      <c r="G53">
        <f>martianeum5[[#This Row],[stan_magazynu '[kg']]]+martianeum5[[#This Row],[ile_kg_materiału_z_ładunku]]</f>
        <v>52.926600000000001</v>
      </c>
      <c r="H53">
        <f>IF(martianeum5[[#This Row],[stan_po_wydobyciu_z_ładunku]]&gt;=100,100,0)</f>
        <v>0</v>
      </c>
      <c r="I53">
        <f>martianeum5[[#This Row],[stan_po_wydobyciu_z_ładunku]]-martianeum5[[#This Row],[ile_zabiera_na_orbite]]</f>
        <v>52.926600000000001</v>
      </c>
      <c r="J53">
        <f>WEEKNUM(martianeum5[[#This Row],[data]],14)</f>
        <v>17</v>
      </c>
      <c r="K53">
        <f>IF(martianeum5[[#This Row],[num_tygodnia]]=J52,K52,K52+1)</f>
        <v>8</v>
      </c>
    </row>
    <row r="54" spans="1:11" x14ac:dyDescent="0.25">
      <c r="A54" s="1">
        <v>48693</v>
      </c>
      <c r="B54">
        <f t="shared" si="0"/>
        <v>52.926600000000001</v>
      </c>
      <c r="C54" t="s">
        <v>19</v>
      </c>
      <c r="D54">
        <v>14.5</v>
      </c>
      <c r="E54">
        <v>0</v>
      </c>
      <c r="F54">
        <f>IF(martianeum5[[#This Row],[zawartosc '[%']]]&gt;=1,martianeum5[[#This Row],[masa '[kg']]]*martianeum5[[#This Row],[zawartosc '[%']]]*0.01,0)</f>
        <v>0</v>
      </c>
      <c r="G54">
        <f>martianeum5[[#This Row],[stan_magazynu '[kg']]]+martianeum5[[#This Row],[ile_kg_materiału_z_ładunku]]</f>
        <v>52.926600000000001</v>
      </c>
      <c r="H54">
        <f>IF(martianeum5[[#This Row],[stan_po_wydobyciu_z_ładunku]]&gt;=100,100,0)</f>
        <v>0</v>
      </c>
      <c r="I54">
        <f>martianeum5[[#This Row],[stan_po_wydobyciu_z_ładunku]]-martianeum5[[#This Row],[ile_zabiera_na_orbite]]</f>
        <v>52.926600000000001</v>
      </c>
      <c r="J54">
        <f>WEEKNUM(martianeum5[[#This Row],[data]],14)</f>
        <v>17</v>
      </c>
      <c r="K54">
        <f>IF(martianeum5[[#This Row],[num_tygodnia]]=J53,K53,K53+1)</f>
        <v>8</v>
      </c>
    </row>
    <row r="55" spans="1:11" x14ac:dyDescent="0.25">
      <c r="A55" s="1">
        <v>48694</v>
      </c>
      <c r="B55">
        <f t="shared" si="0"/>
        <v>52.926600000000001</v>
      </c>
      <c r="C55" t="s">
        <v>24</v>
      </c>
      <c r="D55">
        <v>12.2</v>
      </c>
      <c r="E55">
        <v>3.5</v>
      </c>
      <c r="F55">
        <f>IF(martianeum5[[#This Row],[zawartosc '[%']]]&gt;=1,martianeum5[[#This Row],[masa '[kg']]]*martianeum5[[#This Row],[zawartosc '[%']]]*0.01,0)</f>
        <v>0.42699999999999999</v>
      </c>
      <c r="G55">
        <f>martianeum5[[#This Row],[stan_magazynu '[kg']]]+martianeum5[[#This Row],[ile_kg_materiału_z_ładunku]]</f>
        <v>53.3536</v>
      </c>
      <c r="H55">
        <f>IF(martianeum5[[#This Row],[stan_po_wydobyciu_z_ładunku]]&gt;=100,100,0)</f>
        <v>0</v>
      </c>
      <c r="I55">
        <f>martianeum5[[#This Row],[stan_po_wydobyciu_z_ładunku]]-martianeum5[[#This Row],[ile_zabiera_na_orbite]]</f>
        <v>53.3536</v>
      </c>
      <c r="J55">
        <f>WEEKNUM(martianeum5[[#This Row],[data]],14)</f>
        <v>17</v>
      </c>
      <c r="K55">
        <f>IF(martianeum5[[#This Row],[num_tygodnia]]=J54,K54,K54+1)</f>
        <v>8</v>
      </c>
    </row>
    <row r="56" spans="1:11" x14ac:dyDescent="0.25">
      <c r="A56" s="1">
        <v>48695</v>
      </c>
      <c r="B56">
        <f t="shared" si="0"/>
        <v>53.3536</v>
      </c>
      <c r="C56" t="s">
        <v>25</v>
      </c>
      <c r="D56">
        <v>19.899999999999999</v>
      </c>
      <c r="E56">
        <v>0</v>
      </c>
      <c r="F56">
        <f>IF(martianeum5[[#This Row],[zawartosc '[%']]]&gt;=1,martianeum5[[#This Row],[masa '[kg']]]*martianeum5[[#This Row],[zawartosc '[%']]]*0.01,0)</f>
        <v>0</v>
      </c>
      <c r="G56">
        <f>martianeum5[[#This Row],[stan_magazynu '[kg']]]+martianeum5[[#This Row],[ile_kg_materiału_z_ładunku]]</f>
        <v>53.3536</v>
      </c>
      <c r="H56">
        <f>IF(martianeum5[[#This Row],[stan_po_wydobyciu_z_ładunku]]&gt;=100,100,0)</f>
        <v>0</v>
      </c>
      <c r="I56">
        <f>martianeum5[[#This Row],[stan_po_wydobyciu_z_ładunku]]-martianeum5[[#This Row],[ile_zabiera_na_orbite]]</f>
        <v>53.3536</v>
      </c>
      <c r="J56">
        <f>WEEKNUM(martianeum5[[#This Row],[data]],14)</f>
        <v>17</v>
      </c>
      <c r="K56">
        <f>IF(martianeum5[[#This Row],[num_tygodnia]]=J55,K55,K55+1)</f>
        <v>8</v>
      </c>
    </row>
    <row r="57" spans="1:11" x14ac:dyDescent="0.25">
      <c r="A57" s="1">
        <v>48696</v>
      </c>
      <c r="B57">
        <f t="shared" si="0"/>
        <v>53.3536</v>
      </c>
      <c r="C57" t="s">
        <v>26</v>
      </c>
      <c r="D57">
        <v>28.1</v>
      </c>
      <c r="E57">
        <v>5.3</v>
      </c>
      <c r="F57">
        <f>IF(martianeum5[[#This Row],[zawartosc '[%']]]&gt;=1,martianeum5[[#This Row],[masa '[kg']]]*martianeum5[[#This Row],[zawartosc '[%']]]*0.01,0)</f>
        <v>1.4893000000000001</v>
      </c>
      <c r="G57">
        <f>martianeum5[[#This Row],[stan_magazynu '[kg']]]+martianeum5[[#This Row],[ile_kg_materiału_z_ładunku]]</f>
        <v>54.8429</v>
      </c>
      <c r="H57">
        <f>IF(martianeum5[[#This Row],[stan_po_wydobyciu_z_ładunku]]&gt;=100,100,0)</f>
        <v>0</v>
      </c>
      <c r="I57">
        <f>martianeum5[[#This Row],[stan_po_wydobyciu_z_ładunku]]-martianeum5[[#This Row],[ile_zabiera_na_orbite]]</f>
        <v>54.8429</v>
      </c>
      <c r="J57">
        <f>WEEKNUM(martianeum5[[#This Row],[data]],14)</f>
        <v>17</v>
      </c>
      <c r="K57">
        <f>IF(martianeum5[[#This Row],[num_tygodnia]]=J56,K56,K56+1)</f>
        <v>8</v>
      </c>
    </row>
    <row r="58" spans="1:11" x14ac:dyDescent="0.25">
      <c r="A58" s="1">
        <v>48697</v>
      </c>
      <c r="B58">
        <f t="shared" si="0"/>
        <v>54.8429</v>
      </c>
      <c r="C58" t="s">
        <v>10</v>
      </c>
      <c r="D58">
        <v>27.7</v>
      </c>
      <c r="E58">
        <v>45.3</v>
      </c>
      <c r="F58">
        <f>IF(martianeum5[[#This Row],[zawartosc '[%']]]&gt;=1,martianeum5[[#This Row],[masa '[kg']]]*martianeum5[[#This Row],[zawartosc '[%']]]*0.01,0)</f>
        <v>12.5481</v>
      </c>
      <c r="G58">
        <f>martianeum5[[#This Row],[stan_magazynu '[kg']]]+martianeum5[[#This Row],[ile_kg_materiału_z_ładunku]]</f>
        <v>67.391000000000005</v>
      </c>
      <c r="H58">
        <f>IF(martianeum5[[#This Row],[stan_po_wydobyciu_z_ładunku]]&gt;=100,100,0)</f>
        <v>0</v>
      </c>
      <c r="I58">
        <f>martianeum5[[#This Row],[stan_po_wydobyciu_z_ładunku]]-martianeum5[[#This Row],[ile_zabiera_na_orbite]]</f>
        <v>67.391000000000005</v>
      </c>
      <c r="J58">
        <f>WEEKNUM(martianeum5[[#This Row],[data]],14)</f>
        <v>18</v>
      </c>
      <c r="K58">
        <f>IF(martianeum5[[#This Row],[num_tygodnia]]=J57,K57,K57+1)</f>
        <v>9</v>
      </c>
    </row>
    <row r="59" spans="1:11" x14ac:dyDescent="0.25">
      <c r="A59" s="1">
        <v>48698</v>
      </c>
      <c r="B59">
        <f t="shared" si="0"/>
        <v>67.391000000000005</v>
      </c>
      <c r="C59" t="s">
        <v>5</v>
      </c>
      <c r="D59">
        <v>14.6</v>
      </c>
      <c r="E59">
        <v>5.2</v>
      </c>
      <c r="F59">
        <f>IF(martianeum5[[#This Row],[zawartosc '[%']]]&gt;=1,martianeum5[[#This Row],[masa '[kg']]]*martianeum5[[#This Row],[zawartosc '[%']]]*0.01,0)</f>
        <v>0.75919999999999999</v>
      </c>
      <c r="G59">
        <f>martianeum5[[#This Row],[stan_magazynu '[kg']]]+martianeum5[[#This Row],[ile_kg_materiału_z_ładunku]]</f>
        <v>68.150200000000012</v>
      </c>
      <c r="H59">
        <f>IF(martianeum5[[#This Row],[stan_po_wydobyciu_z_ładunku]]&gt;=100,100,0)</f>
        <v>0</v>
      </c>
      <c r="I59">
        <f>martianeum5[[#This Row],[stan_po_wydobyciu_z_ładunku]]-martianeum5[[#This Row],[ile_zabiera_na_orbite]]</f>
        <v>68.150200000000012</v>
      </c>
      <c r="J59">
        <f>WEEKNUM(martianeum5[[#This Row],[data]],14)</f>
        <v>18</v>
      </c>
      <c r="K59">
        <f>IF(martianeum5[[#This Row],[num_tygodnia]]=J58,K58,K58+1)</f>
        <v>9</v>
      </c>
    </row>
    <row r="60" spans="1:11" x14ac:dyDescent="0.25">
      <c r="A60" s="1">
        <v>48699</v>
      </c>
      <c r="B60">
        <f t="shared" si="0"/>
        <v>68.150200000000012</v>
      </c>
      <c r="C60" t="s">
        <v>18</v>
      </c>
      <c r="D60">
        <v>10.8</v>
      </c>
      <c r="E60">
        <v>0</v>
      </c>
      <c r="F60">
        <f>IF(martianeum5[[#This Row],[zawartosc '[%']]]&gt;=1,martianeum5[[#This Row],[masa '[kg']]]*martianeum5[[#This Row],[zawartosc '[%']]]*0.01,0)</f>
        <v>0</v>
      </c>
      <c r="G60">
        <f>martianeum5[[#This Row],[stan_magazynu '[kg']]]+martianeum5[[#This Row],[ile_kg_materiału_z_ładunku]]</f>
        <v>68.150200000000012</v>
      </c>
      <c r="H60">
        <f>IF(martianeum5[[#This Row],[stan_po_wydobyciu_z_ładunku]]&gt;=100,100,0)</f>
        <v>0</v>
      </c>
      <c r="I60">
        <f>martianeum5[[#This Row],[stan_po_wydobyciu_z_ładunku]]-martianeum5[[#This Row],[ile_zabiera_na_orbite]]</f>
        <v>68.150200000000012</v>
      </c>
      <c r="J60">
        <f>WEEKNUM(martianeum5[[#This Row],[data]],14)</f>
        <v>18</v>
      </c>
      <c r="K60">
        <f>IF(martianeum5[[#This Row],[num_tygodnia]]=J59,K59,K59+1)</f>
        <v>9</v>
      </c>
    </row>
    <row r="61" spans="1:11" x14ac:dyDescent="0.25">
      <c r="A61" s="1">
        <v>48700</v>
      </c>
      <c r="B61">
        <f t="shared" si="0"/>
        <v>68.150200000000012</v>
      </c>
      <c r="C61" t="s">
        <v>27</v>
      </c>
      <c r="D61">
        <v>12.4</v>
      </c>
      <c r="E61">
        <v>3.2</v>
      </c>
      <c r="F61">
        <f>IF(martianeum5[[#This Row],[zawartosc '[%']]]&gt;=1,martianeum5[[#This Row],[masa '[kg']]]*martianeum5[[#This Row],[zawartosc '[%']]]*0.01,0)</f>
        <v>0.3968000000000001</v>
      </c>
      <c r="G61">
        <f>martianeum5[[#This Row],[stan_magazynu '[kg']]]+martianeum5[[#This Row],[ile_kg_materiału_z_ładunku]]</f>
        <v>68.547000000000011</v>
      </c>
      <c r="H61">
        <f>IF(martianeum5[[#This Row],[stan_po_wydobyciu_z_ładunku]]&gt;=100,100,0)</f>
        <v>0</v>
      </c>
      <c r="I61">
        <f>martianeum5[[#This Row],[stan_po_wydobyciu_z_ładunku]]-martianeum5[[#This Row],[ile_zabiera_na_orbite]]</f>
        <v>68.547000000000011</v>
      </c>
      <c r="J61">
        <f>WEEKNUM(martianeum5[[#This Row],[data]],14)</f>
        <v>18</v>
      </c>
      <c r="K61">
        <f>IF(martianeum5[[#This Row],[num_tygodnia]]=J60,K60,K60+1)</f>
        <v>9</v>
      </c>
    </row>
    <row r="62" spans="1:11" x14ac:dyDescent="0.25">
      <c r="A62" s="1">
        <v>48701</v>
      </c>
      <c r="B62">
        <f t="shared" si="0"/>
        <v>68.547000000000011</v>
      </c>
      <c r="C62" t="s">
        <v>10</v>
      </c>
      <c r="D62">
        <v>25.2</v>
      </c>
      <c r="E62">
        <v>0</v>
      </c>
      <c r="F62">
        <f>IF(martianeum5[[#This Row],[zawartosc '[%']]]&gt;=1,martianeum5[[#This Row],[masa '[kg']]]*martianeum5[[#This Row],[zawartosc '[%']]]*0.01,0)</f>
        <v>0</v>
      </c>
      <c r="G62">
        <f>martianeum5[[#This Row],[stan_magazynu '[kg']]]+martianeum5[[#This Row],[ile_kg_materiału_z_ładunku]]</f>
        <v>68.547000000000011</v>
      </c>
      <c r="H62">
        <f>IF(martianeum5[[#This Row],[stan_po_wydobyciu_z_ładunku]]&gt;=100,100,0)</f>
        <v>0</v>
      </c>
      <c r="I62">
        <f>martianeum5[[#This Row],[stan_po_wydobyciu_z_ładunku]]-martianeum5[[#This Row],[ile_zabiera_na_orbite]]</f>
        <v>68.547000000000011</v>
      </c>
      <c r="J62">
        <f>WEEKNUM(martianeum5[[#This Row],[data]],14)</f>
        <v>18</v>
      </c>
      <c r="K62">
        <f>IF(martianeum5[[#This Row],[num_tygodnia]]=J61,K61,K61+1)</f>
        <v>9</v>
      </c>
    </row>
    <row r="63" spans="1:11" x14ac:dyDescent="0.25">
      <c r="A63" s="1">
        <v>48702</v>
      </c>
      <c r="B63">
        <f t="shared" si="0"/>
        <v>68.547000000000011</v>
      </c>
      <c r="C63" t="s">
        <v>10</v>
      </c>
      <c r="D63">
        <v>28.9</v>
      </c>
      <c r="E63">
        <v>0</v>
      </c>
      <c r="F63">
        <f>IF(martianeum5[[#This Row],[zawartosc '[%']]]&gt;=1,martianeum5[[#This Row],[masa '[kg']]]*martianeum5[[#This Row],[zawartosc '[%']]]*0.01,0)</f>
        <v>0</v>
      </c>
      <c r="G63">
        <f>martianeum5[[#This Row],[stan_magazynu '[kg']]]+martianeum5[[#This Row],[ile_kg_materiału_z_ładunku]]</f>
        <v>68.547000000000011</v>
      </c>
      <c r="H63">
        <f>IF(martianeum5[[#This Row],[stan_po_wydobyciu_z_ładunku]]&gt;=100,100,0)</f>
        <v>0</v>
      </c>
      <c r="I63">
        <f>martianeum5[[#This Row],[stan_po_wydobyciu_z_ładunku]]-martianeum5[[#This Row],[ile_zabiera_na_orbite]]</f>
        <v>68.547000000000011</v>
      </c>
      <c r="J63">
        <f>WEEKNUM(martianeum5[[#This Row],[data]],14)</f>
        <v>18</v>
      </c>
      <c r="K63">
        <f>IF(martianeum5[[#This Row],[num_tygodnia]]=J62,K62,K62+1)</f>
        <v>9</v>
      </c>
    </row>
    <row r="64" spans="1:11" x14ac:dyDescent="0.25">
      <c r="A64" s="1">
        <v>48703</v>
      </c>
      <c r="B64">
        <f t="shared" si="0"/>
        <v>68.547000000000011</v>
      </c>
      <c r="C64" t="s">
        <v>19</v>
      </c>
      <c r="D64">
        <v>13.2</v>
      </c>
      <c r="E64">
        <v>23.3</v>
      </c>
      <c r="F64">
        <f>IF(martianeum5[[#This Row],[zawartosc '[%']]]&gt;=1,martianeum5[[#This Row],[masa '[kg']]]*martianeum5[[#This Row],[zawartosc '[%']]]*0.01,0)</f>
        <v>3.0756000000000001</v>
      </c>
      <c r="G64">
        <f>martianeum5[[#This Row],[stan_magazynu '[kg']]]+martianeum5[[#This Row],[ile_kg_materiału_z_ładunku]]</f>
        <v>71.622600000000006</v>
      </c>
      <c r="H64">
        <f>IF(martianeum5[[#This Row],[stan_po_wydobyciu_z_ładunku]]&gt;=100,100,0)</f>
        <v>0</v>
      </c>
      <c r="I64">
        <f>martianeum5[[#This Row],[stan_po_wydobyciu_z_ładunku]]-martianeum5[[#This Row],[ile_zabiera_na_orbite]]</f>
        <v>71.622600000000006</v>
      </c>
      <c r="J64">
        <f>WEEKNUM(martianeum5[[#This Row],[data]],14)</f>
        <v>18</v>
      </c>
      <c r="K64">
        <f>IF(martianeum5[[#This Row],[num_tygodnia]]=J63,K63,K63+1)</f>
        <v>9</v>
      </c>
    </row>
    <row r="65" spans="1:11" x14ac:dyDescent="0.25">
      <c r="A65" s="1">
        <v>48704</v>
      </c>
      <c r="B65">
        <f t="shared" si="0"/>
        <v>71.622600000000006</v>
      </c>
      <c r="C65" t="s">
        <v>10</v>
      </c>
      <c r="D65">
        <v>27.9</v>
      </c>
      <c r="E65">
        <v>0</v>
      </c>
      <c r="F65">
        <f>IF(martianeum5[[#This Row],[zawartosc '[%']]]&gt;=1,martianeum5[[#This Row],[masa '[kg']]]*martianeum5[[#This Row],[zawartosc '[%']]]*0.01,0)</f>
        <v>0</v>
      </c>
      <c r="G65">
        <f>martianeum5[[#This Row],[stan_magazynu '[kg']]]+martianeum5[[#This Row],[ile_kg_materiału_z_ładunku]]</f>
        <v>71.622600000000006</v>
      </c>
      <c r="H65">
        <f>IF(martianeum5[[#This Row],[stan_po_wydobyciu_z_ładunku]]&gt;=100,100,0)</f>
        <v>0</v>
      </c>
      <c r="I65">
        <f>martianeum5[[#This Row],[stan_po_wydobyciu_z_ładunku]]-martianeum5[[#This Row],[ile_zabiera_na_orbite]]</f>
        <v>71.622600000000006</v>
      </c>
      <c r="J65">
        <f>WEEKNUM(martianeum5[[#This Row],[data]],14)</f>
        <v>19</v>
      </c>
      <c r="K65">
        <f>IF(martianeum5[[#This Row],[num_tygodnia]]=J64,K64,K64+1)</f>
        <v>10</v>
      </c>
    </row>
    <row r="66" spans="1:11" x14ac:dyDescent="0.25">
      <c r="A66" s="1">
        <v>48705</v>
      </c>
      <c r="B66">
        <f t="shared" si="0"/>
        <v>71.622600000000006</v>
      </c>
      <c r="C66" t="s">
        <v>7</v>
      </c>
      <c r="D66">
        <v>10.9</v>
      </c>
      <c r="E66">
        <v>3.5</v>
      </c>
      <c r="F66">
        <f>IF(martianeum5[[#This Row],[zawartosc '[%']]]&gt;=1,martianeum5[[#This Row],[masa '[kg']]]*martianeum5[[#This Row],[zawartosc '[%']]]*0.01,0)</f>
        <v>0.38150000000000001</v>
      </c>
      <c r="G66">
        <f>martianeum5[[#This Row],[stan_magazynu '[kg']]]+martianeum5[[#This Row],[ile_kg_materiału_z_ładunku]]</f>
        <v>72.004100000000008</v>
      </c>
      <c r="H66">
        <f>IF(martianeum5[[#This Row],[stan_po_wydobyciu_z_ładunku]]&gt;=100,100,0)</f>
        <v>0</v>
      </c>
      <c r="I66">
        <f>martianeum5[[#This Row],[stan_po_wydobyciu_z_ładunku]]-martianeum5[[#This Row],[ile_zabiera_na_orbite]]</f>
        <v>72.004100000000008</v>
      </c>
      <c r="J66">
        <f>WEEKNUM(martianeum5[[#This Row],[data]],14)</f>
        <v>19</v>
      </c>
      <c r="K66">
        <f>IF(martianeum5[[#This Row],[num_tygodnia]]=J65,K65,K65+1)</f>
        <v>10</v>
      </c>
    </row>
    <row r="67" spans="1:11" x14ac:dyDescent="0.25">
      <c r="A67" s="1">
        <v>48706</v>
      </c>
      <c r="B67">
        <f t="shared" si="0"/>
        <v>72.004100000000008</v>
      </c>
      <c r="C67" t="s">
        <v>15</v>
      </c>
      <c r="D67">
        <v>25.5</v>
      </c>
      <c r="E67">
        <v>20</v>
      </c>
      <c r="F67">
        <f>IF(martianeum5[[#This Row],[zawartosc '[%']]]&gt;=1,martianeum5[[#This Row],[masa '[kg']]]*martianeum5[[#This Row],[zawartosc '[%']]]*0.01,0)</f>
        <v>5.1000000000000005</v>
      </c>
      <c r="G67">
        <f>martianeum5[[#This Row],[stan_magazynu '[kg']]]+martianeum5[[#This Row],[ile_kg_materiału_z_ładunku]]</f>
        <v>77.104100000000003</v>
      </c>
      <c r="H67">
        <f>IF(martianeum5[[#This Row],[stan_po_wydobyciu_z_ładunku]]&gt;=100,100,0)</f>
        <v>0</v>
      </c>
      <c r="I67">
        <f>martianeum5[[#This Row],[stan_po_wydobyciu_z_ładunku]]-martianeum5[[#This Row],[ile_zabiera_na_orbite]]</f>
        <v>77.104100000000003</v>
      </c>
      <c r="J67">
        <f>WEEKNUM(martianeum5[[#This Row],[data]],14)</f>
        <v>19</v>
      </c>
      <c r="K67">
        <f>IF(martianeum5[[#This Row],[num_tygodnia]]=J66,K66,K66+1)</f>
        <v>10</v>
      </c>
    </row>
    <row r="68" spans="1:11" x14ac:dyDescent="0.25">
      <c r="A68" s="1">
        <v>48707</v>
      </c>
      <c r="B68">
        <f t="shared" ref="B68:B131" si="1">I67</f>
        <v>77.104100000000003</v>
      </c>
      <c r="C68" t="s">
        <v>9</v>
      </c>
      <c r="D68">
        <v>26</v>
      </c>
      <c r="E68">
        <v>0</v>
      </c>
      <c r="F68">
        <f>IF(martianeum5[[#This Row],[zawartosc '[%']]]&gt;=1,martianeum5[[#This Row],[masa '[kg']]]*martianeum5[[#This Row],[zawartosc '[%']]]*0.01,0)</f>
        <v>0</v>
      </c>
      <c r="G68">
        <f>martianeum5[[#This Row],[stan_magazynu '[kg']]]+martianeum5[[#This Row],[ile_kg_materiału_z_ładunku]]</f>
        <v>77.104100000000003</v>
      </c>
      <c r="H68">
        <f>IF(martianeum5[[#This Row],[stan_po_wydobyciu_z_ładunku]]&gt;=100,100,0)</f>
        <v>0</v>
      </c>
      <c r="I68">
        <f>martianeum5[[#This Row],[stan_po_wydobyciu_z_ładunku]]-martianeum5[[#This Row],[ile_zabiera_na_orbite]]</f>
        <v>77.104100000000003</v>
      </c>
      <c r="J68">
        <f>WEEKNUM(martianeum5[[#This Row],[data]],14)</f>
        <v>19</v>
      </c>
      <c r="K68">
        <f>IF(martianeum5[[#This Row],[num_tygodnia]]=J67,K67,K67+1)</f>
        <v>10</v>
      </c>
    </row>
    <row r="69" spans="1:11" x14ac:dyDescent="0.25">
      <c r="A69" s="1">
        <v>48708</v>
      </c>
      <c r="B69">
        <f t="shared" si="1"/>
        <v>77.104100000000003</v>
      </c>
      <c r="C69" t="s">
        <v>25</v>
      </c>
      <c r="D69">
        <v>25.8</v>
      </c>
      <c r="E69">
        <v>0.1</v>
      </c>
      <c r="F69">
        <f>IF(martianeum5[[#This Row],[zawartosc '[%']]]&gt;=1,martianeum5[[#This Row],[masa '[kg']]]*martianeum5[[#This Row],[zawartosc '[%']]]*0.01,0)</f>
        <v>0</v>
      </c>
      <c r="G69">
        <f>martianeum5[[#This Row],[stan_magazynu '[kg']]]+martianeum5[[#This Row],[ile_kg_materiału_z_ładunku]]</f>
        <v>77.104100000000003</v>
      </c>
      <c r="H69">
        <f>IF(martianeum5[[#This Row],[stan_po_wydobyciu_z_ładunku]]&gt;=100,100,0)</f>
        <v>0</v>
      </c>
      <c r="I69">
        <f>martianeum5[[#This Row],[stan_po_wydobyciu_z_ładunku]]-martianeum5[[#This Row],[ile_zabiera_na_orbite]]</f>
        <v>77.104100000000003</v>
      </c>
      <c r="J69">
        <f>WEEKNUM(martianeum5[[#This Row],[data]],14)</f>
        <v>19</v>
      </c>
      <c r="K69">
        <f>IF(martianeum5[[#This Row],[num_tygodnia]]=J68,K68,K68+1)</f>
        <v>10</v>
      </c>
    </row>
    <row r="70" spans="1:11" x14ac:dyDescent="0.25">
      <c r="A70" s="1">
        <v>48709</v>
      </c>
      <c r="B70">
        <f t="shared" si="1"/>
        <v>77.104100000000003</v>
      </c>
      <c r="C70" t="s">
        <v>14</v>
      </c>
      <c r="D70">
        <v>17.5</v>
      </c>
      <c r="E70">
        <v>0.5</v>
      </c>
      <c r="F70">
        <f>IF(martianeum5[[#This Row],[zawartosc '[%']]]&gt;=1,martianeum5[[#This Row],[masa '[kg']]]*martianeum5[[#This Row],[zawartosc '[%']]]*0.01,0)</f>
        <v>0</v>
      </c>
      <c r="G70">
        <f>martianeum5[[#This Row],[stan_magazynu '[kg']]]+martianeum5[[#This Row],[ile_kg_materiału_z_ładunku]]</f>
        <v>77.104100000000003</v>
      </c>
      <c r="H70">
        <f>IF(martianeum5[[#This Row],[stan_po_wydobyciu_z_ładunku]]&gt;=100,100,0)</f>
        <v>0</v>
      </c>
      <c r="I70">
        <f>martianeum5[[#This Row],[stan_po_wydobyciu_z_ładunku]]-martianeum5[[#This Row],[ile_zabiera_na_orbite]]</f>
        <v>77.104100000000003</v>
      </c>
      <c r="J70">
        <f>WEEKNUM(martianeum5[[#This Row],[data]],14)</f>
        <v>19</v>
      </c>
      <c r="K70">
        <f>IF(martianeum5[[#This Row],[num_tygodnia]]=J69,K69,K69+1)</f>
        <v>10</v>
      </c>
    </row>
    <row r="71" spans="1:11" x14ac:dyDescent="0.25">
      <c r="A71" s="1">
        <v>48710</v>
      </c>
      <c r="B71">
        <f t="shared" si="1"/>
        <v>77.104100000000003</v>
      </c>
      <c r="C71" t="s">
        <v>10</v>
      </c>
      <c r="D71">
        <v>17.8</v>
      </c>
      <c r="E71">
        <v>3.3</v>
      </c>
      <c r="F71">
        <f>IF(martianeum5[[#This Row],[zawartosc '[%']]]&gt;=1,martianeum5[[#This Row],[masa '[kg']]]*martianeum5[[#This Row],[zawartosc '[%']]]*0.01,0)</f>
        <v>0.58740000000000003</v>
      </c>
      <c r="G71">
        <f>martianeum5[[#This Row],[stan_magazynu '[kg']]]+martianeum5[[#This Row],[ile_kg_materiału_z_ładunku]]</f>
        <v>77.691500000000005</v>
      </c>
      <c r="H71">
        <f>IF(martianeum5[[#This Row],[stan_po_wydobyciu_z_ładunku]]&gt;=100,100,0)</f>
        <v>0</v>
      </c>
      <c r="I71">
        <f>martianeum5[[#This Row],[stan_po_wydobyciu_z_ładunku]]-martianeum5[[#This Row],[ile_zabiera_na_orbite]]</f>
        <v>77.691500000000005</v>
      </c>
      <c r="J71">
        <f>WEEKNUM(martianeum5[[#This Row],[data]],14)</f>
        <v>19</v>
      </c>
      <c r="K71">
        <f>IF(martianeum5[[#This Row],[num_tygodnia]]=J70,K70,K70+1)</f>
        <v>10</v>
      </c>
    </row>
    <row r="72" spans="1:11" x14ac:dyDescent="0.25">
      <c r="A72" s="1">
        <v>48711</v>
      </c>
      <c r="B72">
        <f t="shared" si="1"/>
        <v>77.691500000000005</v>
      </c>
      <c r="C72" t="s">
        <v>10</v>
      </c>
      <c r="D72">
        <v>17.5</v>
      </c>
      <c r="E72">
        <v>0</v>
      </c>
      <c r="F72">
        <f>IF(martianeum5[[#This Row],[zawartosc '[%']]]&gt;=1,martianeum5[[#This Row],[masa '[kg']]]*martianeum5[[#This Row],[zawartosc '[%']]]*0.01,0)</f>
        <v>0</v>
      </c>
      <c r="G72">
        <f>martianeum5[[#This Row],[stan_magazynu '[kg']]]+martianeum5[[#This Row],[ile_kg_materiału_z_ładunku]]</f>
        <v>77.691500000000005</v>
      </c>
      <c r="H72">
        <f>IF(martianeum5[[#This Row],[stan_po_wydobyciu_z_ładunku]]&gt;=100,100,0)</f>
        <v>0</v>
      </c>
      <c r="I72">
        <f>martianeum5[[#This Row],[stan_po_wydobyciu_z_ładunku]]-martianeum5[[#This Row],[ile_zabiera_na_orbite]]</f>
        <v>77.691500000000005</v>
      </c>
      <c r="J72">
        <f>WEEKNUM(martianeum5[[#This Row],[data]],14)</f>
        <v>20</v>
      </c>
      <c r="K72">
        <f>IF(martianeum5[[#This Row],[num_tygodnia]]=J71,K71,K71+1)</f>
        <v>11</v>
      </c>
    </row>
    <row r="73" spans="1:11" x14ac:dyDescent="0.25">
      <c r="A73" s="1">
        <v>48712</v>
      </c>
      <c r="B73">
        <f t="shared" si="1"/>
        <v>77.691500000000005</v>
      </c>
      <c r="C73" t="s">
        <v>13</v>
      </c>
      <c r="D73">
        <v>16.100000000000001</v>
      </c>
      <c r="E73">
        <v>0</v>
      </c>
      <c r="F73">
        <f>IF(martianeum5[[#This Row],[zawartosc '[%']]]&gt;=1,martianeum5[[#This Row],[masa '[kg']]]*martianeum5[[#This Row],[zawartosc '[%']]]*0.01,0)</f>
        <v>0</v>
      </c>
      <c r="G73">
        <f>martianeum5[[#This Row],[stan_magazynu '[kg']]]+martianeum5[[#This Row],[ile_kg_materiału_z_ładunku]]</f>
        <v>77.691500000000005</v>
      </c>
      <c r="H73">
        <f>IF(martianeum5[[#This Row],[stan_po_wydobyciu_z_ładunku]]&gt;=100,100,0)</f>
        <v>0</v>
      </c>
      <c r="I73">
        <f>martianeum5[[#This Row],[stan_po_wydobyciu_z_ładunku]]-martianeum5[[#This Row],[ile_zabiera_na_orbite]]</f>
        <v>77.691500000000005</v>
      </c>
      <c r="J73">
        <f>WEEKNUM(martianeum5[[#This Row],[data]],14)</f>
        <v>20</v>
      </c>
      <c r="K73">
        <f>IF(martianeum5[[#This Row],[num_tygodnia]]=J72,K72,K72+1)</f>
        <v>11</v>
      </c>
    </row>
    <row r="74" spans="1:11" x14ac:dyDescent="0.25">
      <c r="A74" s="1">
        <v>48713</v>
      </c>
      <c r="B74">
        <f t="shared" si="1"/>
        <v>77.691500000000005</v>
      </c>
      <c r="C74" t="s">
        <v>5</v>
      </c>
      <c r="D74">
        <v>11.8</v>
      </c>
      <c r="E74">
        <v>7</v>
      </c>
      <c r="F74">
        <f>IF(martianeum5[[#This Row],[zawartosc '[%']]]&gt;=1,martianeum5[[#This Row],[masa '[kg']]]*martianeum5[[#This Row],[zawartosc '[%']]]*0.01,0)</f>
        <v>0.82600000000000007</v>
      </c>
      <c r="G74">
        <f>martianeum5[[#This Row],[stan_magazynu '[kg']]]+martianeum5[[#This Row],[ile_kg_materiału_z_ładunku]]</f>
        <v>78.517499999999998</v>
      </c>
      <c r="H74">
        <f>IF(martianeum5[[#This Row],[stan_po_wydobyciu_z_ładunku]]&gt;=100,100,0)</f>
        <v>0</v>
      </c>
      <c r="I74">
        <f>martianeum5[[#This Row],[stan_po_wydobyciu_z_ładunku]]-martianeum5[[#This Row],[ile_zabiera_na_orbite]]</f>
        <v>78.517499999999998</v>
      </c>
      <c r="J74">
        <f>WEEKNUM(martianeum5[[#This Row],[data]],14)</f>
        <v>20</v>
      </c>
      <c r="K74">
        <f>IF(martianeum5[[#This Row],[num_tygodnia]]=J73,K73,K73+1)</f>
        <v>11</v>
      </c>
    </row>
    <row r="75" spans="1:11" x14ac:dyDescent="0.25">
      <c r="A75" s="1">
        <v>48714</v>
      </c>
      <c r="B75">
        <f t="shared" si="1"/>
        <v>78.517499999999998</v>
      </c>
      <c r="C75" t="s">
        <v>15</v>
      </c>
      <c r="D75">
        <v>26.2</v>
      </c>
      <c r="E75">
        <v>0</v>
      </c>
      <c r="F75">
        <f>IF(martianeum5[[#This Row],[zawartosc '[%']]]&gt;=1,martianeum5[[#This Row],[masa '[kg']]]*martianeum5[[#This Row],[zawartosc '[%']]]*0.01,0)</f>
        <v>0</v>
      </c>
      <c r="G75">
        <f>martianeum5[[#This Row],[stan_magazynu '[kg']]]+martianeum5[[#This Row],[ile_kg_materiału_z_ładunku]]</f>
        <v>78.517499999999998</v>
      </c>
      <c r="H75">
        <f>IF(martianeum5[[#This Row],[stan_po_wydobyciu_z_ładunku]]&gt;=100,100,0)</f>
        <v>0</v>
      </c>
      <c r="I75">
        <f>martianeum5[[#This Row],[stan_po_wydobyciu_z_ładunku]]-martianeum5[[#This Row],[ile_zabiera_na_orbite]]</f>
        <v>78.517499999999998</v>
      </c>
      <c r="J75">
        <f>WEEKNUM(martianeum5[[#This Row],[data]],14)</f>
        <v>20</v>
      </c>
      <c r="K75">
        <f>IF(martianeum5[[#This Row],[num_tygodnia]]=J74,K74,K74+1)</f>
        <v>11</v>
      </c>
    </row>
    <row r="76" spans="1:11" x14ac:dyDescent="0.25">
      <c r="A76" s="1">
        <v>48715</v>
      </c>
      <c r="B76">
        <f t="shared" si="1"/>
        <v>78.517499999999998</v>
      </c>
      <c r="C76" t="s">
        <v>6</v>
      </c>
      <c r="D76">
        <v>28.8</v>
      </c>
      <c r="E76">
        <v>2.9</v>
      </c>
      <c r="F76">
        <f>IF(martianeum5[[#This Row],[zawartosc '[%']]]&gt;=1,martianeum5[[#This Row],[masa '[kg']]]*martianeum5[[#This Row],[zawartosc '[%']]]*0.01,0)</f>
        <v>0.83519999999999994</v>
      </c>
      <c r="G76">
        <f>martianeum5[[#This Row],[stan_magazynu '[kg']]]+martianeum5[[#This Row],[ile_kg_materiału_z_ładunku]]</f>
        <v>79.352699999999999</v>
      </c>
      <c r="H76">
        <f>IF(martianeum5[[#This Row],[stan_po_wydobyciu_z_ładunku]]&gt;=100,100,0)</f>
        <v>0</v>
      </c>
      <c r="I76">
        <f>martianeum5[[#This Row],[stan_po_wydobyciu_z_ładunku]]-martianeum5[[#This Row],[ile_zabiera_na_orbite]]</f>
        <v>79.352699999999999</v>
      </c>
      <c r="J76">
        <f>WEEKNUM(martianeum5[[#This Row],[data]],14)</f>
        <v>20</v>
      </c>
      <c r="K76">
        <f>IF(martianeum5[[#This Row],[num_tygodnia]]=J75,K75,K75+1)</f>
        <v>11</v>
      </c>
    </row>
    <row r="77" spans="1:11" x14ac:dyDescent="0.25">
      <c r="A77" s="1">
        <v>48716</v>
      </c>
      <c r="B77">
        <f t="shared" si="1"/>
        <v>79.352699999999999</v>
      </c>
      <c r="C77" t="s">
        <v>10</v>
      </c>
      <c r="D77">
        <v>18.7</v>
      </c>
      <c r="E77">
        <v>0</v>
      </c>
      <c r="F77">
        <f>IF(martianeum5[[#This Row],[zawartosc '[%']]]&gt;=1,martianeum5[[#This Row],[masa '[kg']]]*martianeum5[[#This Row],[zawartosc '[%']]]*0.01,0)</f>
        <v>0</v>
      </c>
      <c r="G77">
        <f>martianeum5[[#This Row],[stan_magazynu '[kg']]]+martianeum5[[#This Row],[ile_kg_materiału_z_ładunku]]</f>
        <v>79.352699999999999</v>
      </c>
      <c r="H77">
        <f>IF(martianeum5[[#This Row],[stan_po_wydobyciu_z_ładunku]]&gt;=100,100,0)</f>
        <v>0</v>
      </c>
      <c r="I77">
        <f>martianeum5[[#This Row],[stan_po_wydobyciu_z_ładunku]]-martianeum5[[#This Row],[ile_zabiera_na_orbite]]</f>
        <v>79.352699999999999</v>
      </c>
      <c r="J77">
        <f>WEEKNUM(martianeum5[[#This Row],[data]],14)</f>
        <v>20</v>
      </c>
      <c r="K77">
        <f>IF(martianeum5[[#This Row],[num_tygodnia]]=J76,K76,K76+1)</f>
        <v>11</v>
      </c>
    </row>
    <row r="78" spans="1:11" x14ac:dyDescent="0.25">
      <c r="A78" s="1">
        <v>48717</v>
      </c>
      <c r="B78">
        <f t="shared" si="1"/>
        <v>79.352699999999999</v>
      </c>
      <c r="C78" t="s">
        <v>18</v>
      </c>
      <c r="D78">
        <v>10.3</v>
      </c>
      <c r="E78">
        <v>9.1999999999999993</v>
      </c>
      <c r="F78">
        <f>IF(martianeum5[[#This Row],[zawartosc '[%']]]&gt;=1,martianeum5[[#This Row],[masa '[kg']]]*martianeum5[[#This Row],[zawartosc '[%']]]*0.01,0)</f>
        <v>0.94760000000000011</v>
      </c>
      <c r="G78">
        <f>martianeum5[[#This Row],[stan_magazynu '[kg']]]+martianeum5[[#This Row],[ile_kg_materiału_z_ładunku]]</f>
        <v>80.300299999999993</v>
      </c>
      <c r="H78">
        <f>IF(martianeum5[[#This Row],[stan_po_wydobyciu_z_ładunku]]&gt;=100,100,0)</f>
        <v>0</v>
      </c>
      <c r="I78">
        <f>martianeum5[[#This Row],[stan_po_wydobyciu_z_ładunku]]-martianeum5[[#This Row],[ile_zabiera_na_orbite]]</f>
        <v>80.300299999999993</v>
      </c>
      <c r="J78">
        <f>WEEKNUM(martianeum5[[#This Row],[data]],14)</f>
        <v>20</v>
      </c>
      <c r="K78">
        <f>IF(martianeum5[[#This Row],[num_tygodnia]]=J77,K77,K77+1)</f>
        <v>11</v>
      </c>
    </row>
    <row r="79" spans="1:11" x14ac:dyDescent="0.25">
      <c r="A79" s="1">
        <v>48718</v>
      </c>
      <c r="B79">
        <f t="shared" si="1"/>
        <v>80.300299999999993</v>
      </c>
      <c r="C79" t="s">
        <v>6</v>
      </c>
      <c r="D79">
        <v>29.8</v>
      </c>
      <c r="E79">
        <v>3.4</v>
      </c>
      <c r="F79">
        <f>IF(martianeum5[[#This Row],[zawartosc '[%']]]&gt;=1,martianeum5[[#This Row],[masa '[kg']]]*martianeum5[[#This Row],[zawartosc '[%']]]*0.01,0)</f>
        <v>1.0131999999999999</v>
      </c>
      <c r="G79">
        <f>martianeum5[[#This Row],[stan_magazynu '[kg']]]+martianeum5[[#This Row],[ile_kg_materiału_z_ładunku]]</f>
        <v>81.313499999999991</v>
      </c>
      <c r="H79">
        <f>IF(martianeum5[[#This Row],[stan_po_wydobyciu_z_ładunku]]&gt;=100,100,0)</f>
        <v>0</v>
      </c>
      <c r="I79">
        <f>martianeum5[[#This Row],[stan_po_wydobyciu_z_ładunku]]-martianeum5[[#This Row],[ile_zabiera_na_orbite]]</f>
        <v>81.313499999999991</v>
      </c>
      <c r="J79">
        <f>WEEKNUM(martianeum5[[#This Row],[data]],14)</f>
        <v>21</v>
      </c>
      <c r="K79">
        <f>IF(martianeum5[[#This Row],[num_tygodnia]]=J78,K78,K78+1)</f>
        <v>12</v>
      </c>
    </row>
    <row r="80" spans="1:11" x14ac:dyDescent="0.25">
      <c r="A80" s="1">
        <v>48719</v>
      </c>
      <c r="B80">
        <f t="shared" si="1"/>
        <v>81.313499999999991</v>
      </c>
      <c r="C80" t="s">
        <v>10</v>
      </c>
      <c r="D80">
        <v>26.2</v>
      </c>
      <c r="E80">
        <v>32.299999999999997</v>
      </c>
      <c r="F80">
        <f>IF(martianeum5[[#This Row],[zawartosc '[%']]]&gt;=1,martianeum5[[#This Row],[masa '[kg']]]*martianeum5[[#This Row],[zawartosc '[%']]]*0.01,0)</f>
        <v>8.4625999999999983</v>
      </c>
      <c r="G80">
        <f>martianeum5[[#This Row],[stan_magazynu '[kg']]]+martianeum5[[#This Row],[ile_kg_materiału_z_ładunku]]</f>
        <v>89.776099999999985</v>
      </c>
      <c r="H80">
        <f>IF(martianeum5[[#This Row],[stan_po_wydobyciu_z_ładunku]]&gt;=100,100,0)</f>
        <v>0</v>
      </c>
      <c r="I80">
        <f>martianeum5[[#This Row],[stan_po_wydobyciu_z_ładunku]]-martianeum5[[#This Row],[ile_zabiera_na_orbite]]</f>
        <v>89.776099999999985</v>
      </c>
      <c r="J80">
        <f>WEEKNUM(martianeum5[[#This Row],[data]],14)</f>
        <v>21</v>
      </c>
      <c r="K80">
        <f>IF(martianeum5[[#This Row],[num_tygodnia]]=J79,K79,K79+1)</f>
        <v>12</v>
      </c>
    </row>
    <row r="81" spans="1:11" x14ac:dyDescent="0.25">
      <c r="A81" s="1">
        <v>48720</v>
      </c>
      <c r="B81">
        <f t="shared" si="1"/>
        <v>89.776099999999985</v>
      </c>
      <c r="C81" t="s">
        <v>19</v>
      </c>
      <c r="D81">
        <v>13.8</v>
      </c>
      <c r="E81">
        <v>15.9</v>
      </c>
      <c r="F81">
        <f>IF(martianeum5[[#This Row],[zawartosc '[%']]]&gt;=1,martianeum5[[#This Row],[masa '[kg']]]*martianeum5[[#This Row],[zawartosc '[%']]]*0.01,0)</f>
        <v>2.1942000000000004</v>
      </c>
      <c r="G81">
        <f>martianeum5[[#This Row],[stan_magazynu '[kg']]]+martianeum5[[#This Row],[ile_kg_materiału_z_ładunku]]</f>
        <v>91.97029999999998</v>
      </c>
      <c r="H81">
        <f>IF(martianeum5[[#This Row],[stan_po_wydobyciu_z_ładunku]]&gt;=100,100,0)</f>
        <v>0</v>
      </c>
      <c r="I81">
        <f>martianeum5[[#This Row],[stan_po_wydobyciu_z_ładunku]]-martianeum5[[#This Row],[ile_zabiera_na_orbite]]</f>
        <v>91.97029999999998</v>
      </c>
      <c r="J81">
        <f>WEEKNUM(martianeum5[[#This Row],[data]],14)</f>
        <v>21</v>
      </c>
      <c r="K81">
        <f>IF(martianeum5[[#This Row],[num_tygodnia]]=J80,K80,K80+1)</f>
        <v>12</v>
      </c>
    </row>
    <row r="82" spans="1:11" x14ac:dyDescent="0.25">
      <c r="A82" s="1">
        <v>48721</v>
      </c>
      <c r="B82">
        <f t="shared" si="1"/>
        <v>91.97029999999998</v>
      </c>
      <c r="C82" t="s">
        <v>19</v>
      </c>
      <c r="D82">
        <v>22.4</v>
      </c>
      <c r="E82">
        <v>24.5</v>
      </c>
      <c r="F82">
        <f>IF(martianeum5[[#This Row],[zawartosc '[%']]]&gt;=1,martianeum5[[#This Row],[masa '[kg']]]*martianeum5[[#This Row],[zawartosc '[%']]]*0.01,0)</f>
        <v>5.4879999999999995</v>
      </c>
      <c r="G82">
        <f>martianeum5[[#This Row],[stan_magazynu '[kg']]]+martianeum5[[#This Row],[ile_kg_materiału_z_ładunku]]</f>
        <v>97.45829999999998</v>
      </c>
      <c r="H82">
        <f>IF(martianeum5[[#This Row],[stan_po_wydobyciu_z_ładunku]]&gt;=100,100,0)</f>
        <v>0</v>
      </c>
      <c r="I82">
        <f>martianeum5[[#This Row],[stan_po_wydobyciu_z_ładunku]]-martianeum5[[#This Row],[ile_zabiera_na_orbite]]</f>
        <v>97.45829999999998</v>
      </c>
      <c r="J82">
        <f>WEEKNUM(martianeum5[[#This Row],[data]],14)</f>
        <v>21</v>
      </c>
      <c r="K82">
        <f>IF(martianeum5[[#This Row],[num_tygodnia]]=J81,K81,K81+1)</f>
        <v>12</v>
      </c>
    </row>
    <row r="83" spans="1:11" x14ac:dyDescent="0.25">
      <c r="A83" s="1">
        <v>48722</v>
      </c>
      <c r="B83">
        <f t="shared" si="1"/>
        <v>97.45829999999998</v>
      </c>
      <c r="C83" t="s">
        <v>19</v>
      </c>
      <c r="D83">
        <v>24.5</v>
      </c>
      <c r="E83">
        <v>0.9</v>
      </c>
      <c r="F83">
        <f>IF(martianeum5[[#This Row],[zawartosc '[%']]]&gt;=1,martianeum5[[#This Row],[masa '[kg']]]*martianeum5[[#This Row],[zawartosc '[%']]]*0.01,0)</f>
        <v>0</v>
      </c>
      <c r="G83">
        <f>martianeum5[[#This Row],[stan_magazynu '[kg']]]+martianeum5[[#This Row],[ile_kg_materiału_z_ładunku]]</f>
        <v>97.45829999999998</v>
      </c>
      <c r="H83">
        <f>IF(martianeum5[[#This Row],[stan_po_wydobyciu_z_ładunku]]&gt;=100,100,0)</f>
        <v>0</v>
      </c>
      <c r="I83">
        <f>martianeum5[[#This Row],[stan_po_wydobyciu_z_ładunku]]-martianeum5[[#This Row],[ile_zabiera_na_orbite]]</f>
        <v>97.45829999999998</v>
      </c>
      <c r="J83">
        <f>WEEKNUM(martianeum5[[#This Row],[data]],14)</f>
        <v>21</v>
      </c>
      <c r="K83">
        <f>IF(martianeum5[[#This Row],[num_tygodnia]]=J82,K82,K82+1)</f>
        <v>12</v>
      </c>
    </row>
    <row r="84" spans="1:11" x14ac:dyDescent="0.25">
      <c r="A84" s="1">
        <v>48723</v>
      </c>
      <c r="B84">
        <f t="shared" si="1"/>
        <v>97.45829999999998</v>
      </c>
      <c r="C84" t="s">
        <v>28</v>
      </c>
      <c r="D84">
        <v>23.1</v>
      </c>
      <c r="E84">
        <v>0.3</v>
      </c>
      <c r="F84">
        <f>IF(martianeum5[[#This Row],[zawartosc '[%']]]&gt;=1,martianeum5[[#This Row],[masa '[kg']]]*martianeum5[[#This Row],[zawartosc '[%']]]*0.01,0)</f>
        <v>0</v>
      </c>
      <c r="G84">
        <f>martianeum5[[#This Row],[stan_magazynu '[kg']]]+martianeum5[[#This Row],[ile_kg_materiału_z_ładunku]]</f>
        <v>97.45829999999998</v>
      </c>
      <c r="H84">
        <f>IF(martianeum5[[#This Row],[stan_po_wydobyciu_z_ładunku]]&gt;=100,100,0)</f>
        <v>0</v>
      </c>
      <c r="I84">
        <f>martianeum5[[#This Row],[stan_po_wydobyciu_z_ładunku]]-martianeum5[[#This Row],[ile_zabiera_na_orbite]]</f>
        <v>97.45829999999998</v>
      </c>
      <c r="J84">
        <f>WEEKNUM(martianeum5[[#This Row],[data]],14)</f>
        <v>21</v>
      </c>
      <c r="K84">
        <f>IF(martianeum5[[#This Row],[num_tygodnia]]=J83,K83,K83+1)</f>
        <v>12</v>
      </c>
    </row>
    <row r="85" spans="1:11" x14ac:dyDescent="0.25">
      <c r="A85" s="1">
        <v>48724</v>
      </c>
      <c r="B85">
        <f t="shared" si="1"/>
        <v>97.45829999999998</v>
      </c>
      <c r="C85" t="s">
        <v>25</v>
      </c>
      <c r="D85">
        <v>29.8</v>
      </c>
      <c r="E85">
        <v>0</v>
      </c>
      <c r="F85">
        <f>IF(martianeum5[[#This Row],[zawartosc '[%']]]&gt;=1,martianeum5[[#This Row],[masa '[kg']]]*martianeum5[[#This Row],[zawartosc '[%']]]*0.01,0)</f>
        <v>0</v>
      </c>
      <c r="G85">
        <f>martianeum5[[#This Row],[stan_magazynu '[kg']]]+martianeum5[[#This Row],[ile_kg_materiału_z_ładunku]]</f>
        <v>97.45829999999998</v>
      </c>
      <c r="H85">
        <f>IF(martianeum5[[#This Row],[stan_po_wydobyciu_z_ładunku]]&gt;=100,100,0)</f>
        <v>0</v>
      </c>
      <c r="I85">
        <f>martianeum5[[#This Row],[stan_po_wydobyciu_z_ładunku]]-martianeum5[[#This Row],[ile_zabiera_na_orbite]]</f>
        <v>97.45829999999998</v>
      </c>
      <c r="J85">
        <f>WEEKNUM(martianeum5[[#This Row],[data]],14)</f>
        <v>21</v>
      </c>
      <c r="K85">
        <f>IF(martianeum5[[#This Row],[num_tygodnia]]=J84,K84,K84+1)</f>
        <v>12</v>
      </c>
    </row>
    <row r="86" spans="1:11" x14ac:dyDescent="0.25">
      <c r="A86" s="1">
        <v>48725</v>
      </c>
      <c r="B86">
        <f t="shared" si="1"/>
        <v>97.45829999999998</v>
      </c>
      <c r="C86" t="s">
        <v>4</v>
      </c>
      <c r="D86">
        <v>11.2</v>
      </c>
      <c r="E86">
        <v>0</v>
      </c>
      <c r="F86">
        <f>IF(martianeum5[[#This Row],[zawartosc '[%']]]&gt;=1,martianeum5[[#This Row],[masa '[kg']]]*martianeum5[[#This Row],[zawartosc '[%']]]*0.01,0)</f>
        <v>0</v>
      </c>
      <c r="G86">
        <f>martianeum5[[#This Row],[stan_magazynu '[kg']]]+martianeum5[[#This Row],[ile_kg_materiału_z_ładunku]]</f>
        <v>97.45829999999998</v>
      </c>
      <c r="H86">
        <f>IF(martianeum5[[#This Row],[stan_po_wydobyciu_z_ładunku]]&gt;=100,100,0)</f>
        <v>0</v>
      </c>
      <c r="I86">
        <f>martianeum5[[#This Row],[stan_po_wydobyciu_z_ładunku]]-martianeum5[[#This Row],[ile_zabiera_na_orbite]]</f>
        <v>97.45829999999998</v>
      </c>
      <c r="J86">
        <f>WEEKNUM(martianeum5[[#This Row],[data]],14)</f>
        <v>22</v>
      </c>
      <c r="K86">
        <f>IF(martianeum5[[#This Row],[num_tygodnia]]=J85,K85,K85+1)</f>
        <v>13</v>
      </c>
    </row>
    <row r="87" spans="1:11" x14ac:dyDescent="0.25">
      <c r="A87" s="1">
        <v>48726</v>
      </c>
      <c r="B87">
        <f t="shared" si="1"/>
        <v>97.45829999999998</v>
      </c>
      <c r="C87" t="s">
        <v>19</v>
      </c>
      <c r="D87">
        <v>18.7</v>
      </c>
      <c r="E87">
        <v>0</v>
      </c>
      <c r="F87">
        <f>IF(martianeum5[[#This Row],[zawartosc '[%']]]&gt;=1,martianeum5[[#This Row],[masa '[kg']]]*martianeum5[[#This Row],[zawartosc '[%']]]*0.01,0)</f>
        <v>0</v>
      </c>
      <c r="G87">
        <f>martianeum5[[#This Row],[stan_magazynu '[kg']]]+martianeum5[[#This Row],[ile_kg_materiału_z_ładunku]]</f>
        <v>97.45829999999998</v>
      </c>
      <c r="H87">
        <f>IF(martianeum5[[#This Row],[stan_po_wydobyciu_z_ładunku]]&gt;=100,100,0)</f>
        <v>0</v>
      </c>
      <c r="I87">
        <f>martianeum5[[#This Row],[stan_po_wydobyciu_z_ładunku]]-martianeum5[[#This Row],[ile_zabiera_na_orbite]]</f>
        <v>97.45829999999998</v>
      </c>
      <c r="J87">
        <f>WEEKNUM(martianeum5[[#This Row],[data]],14)</f>
        <v>22</v>
      </c>
      <c r="K87">
        <f>IF(martianeum5[[#This Row],[num_tygodnia]]=J86,K86,K86+1)</f>
        <v>13</v>
      </c>
    </row>
    <row r="88" spans="1:11" x14ac:dyDescent="0.25">
      <c r="A88" s="1">
        <v>48727</v>
      </c>
      <c r="B88">
        <f t="shared" si="1"/>
        <v>97.45829999999998</v>
      </c>
      <c r="C88" t="s">
        <v>18</v>
      </c>
      <c r="D88">
        <v>11.4</v>
      </c>
      <c r="E88">
        <v>8.1</v>
      </c>
      <c r="F88">
        <f>IF(martianeum5[[#This Row],[zawartosc '[%']]]&gt;=1,martianeum5[[#This Row],[masa '[kg']]]*martianeum5[[#This Row],[zawartosc '[%']]]*0.01,0)</f>
        <v>0.9234</v>
      </c>
      <c r="G88">
        <f>martianeum5[[#This Row],[stan_magazynu '[kg']]]+martianeum5[[#This Row],[ile_kg_materiału_z_ładunku]]</f>
        <v>98.381699999999981</v>
      </c>
      <c r="H88">
        <f>IF(martianeum5[[#This Row],[stan_po_wydobyciu_z_ładunku]]&gt;=100,100,0)</f>
        <v>0</v>
      </c>
      <c r="I88">
        <f>martianeum5[[#This Row],[stan_po_wydobyciu_z_ładunku]]-martianeum5[[#This Row],[ile_zabiera_na_orbite]]</f>
        <v>98.381699999999981</v>
      </c>
      <c r="J88">
        <f>WEEKNUM(martianeum5[[#This Row],[data]],14)</f>
        <v>22</v>
      </c>
      <c r="K88">
        <f>IF(martianeum5[[#This Row],[num_tygodnia]]=J87,K87,K87+1)</f>
        <v>13</v>
      </c>
    </row>
    <row r="89" spans="1:11" x14ac:dyDescent="0.25">
      <c r="A89" s="1">
        <v>48728</v>
      </c>
      <c r="B89">
        <f t="shared" si="1"/>
        <v>98.381699999999981</v>
      </c>
      <c r="C89" t="s">
        <v>13</v>
      </c>
      <c r="D89">
        <v>21.3</v>
      </c>
      <c r="E89">
        <v>13.4</v>
      </c>
      <c r="F89">
        <f>IF(martianeum5[[#This Row],[zawartosc '[%']]]&gt;=1,martianeum5[[#This Row],[masa '[kg']]]*martianeum5[[#This Row],[zawartosc '[%']]]*0.01,0)</f>
        <v>2.8542000000000001</v>
      </c>
      <c r="G89">
        <f>martianeum5[[#This Row],[stan_magazynu '[kg']]]+martianeum5[[#This Row],[ile_kg_materiału_z_ładunku]]</f>
        <v>101.23589999999999</v>
      </c>
      <c r="H89">
        <f>IF(martianeum5[[#This Row],[stan_po_wydobyciu_z_ładunku]]&gt;=100,100,0)</f>
        <v>100</v>
      </c>
      <c r="I89">
        <f>martianeum5[[#This Row],[stan_po_wydobyciu_z_ładunku]]-martianeum5[[#This Row],[ile_zabiera_na_orbite]]</f>
        <v>1.2358999999999867</v>
      </c>
      <c r="J89">
        <f>WEEKNUM(martianeum5[[#This Row],[data]],14)</f>
        <v>22</v>
      </c>
      <c r="K89">
        <f>IF(martianeum5[[#This Row],[num_tygodnia]]=J88,K88,K88+1)</f>
        <v>13</v>
      </c>
    </row>
    <row r="90" spans="1:11" x14ac:dyDescent="0.25">
      <c r="A90" s="1">
        <v>48729</v>
      </c>
      <c r="B90">
        <f t="shared" si="1"/>
        <v>1.2358999999999867</v>
      </c>
      <c r="C90" t="s">
        <v>5</v>
      </c>
      <c r="D90">
        <v>24.5</v>
      </c>
      <c r="E90">
        <v>2.6</v>
      </c>
      <c r="F90">
        <f>IF(martianeum5[[#This Row],[zawartosc '[%']]]&gt;=1,martianeum5[[#This Row],[masa '[kg']]]*martianeum5[[#This Row],[zawartosc '[%']]]*0.01,0)</f>
        <v>0.63700000000000001</v>
      </c>
      <c r="G90">
        <f>martianeum5[[#This Row],[stan_magazynu '[kg']]]+martianeum5[[#This Row],[ile_kg_materiału_z_ładunku]]</f>
        <v>1.8728999999999867</v>
      </c>
      <c r="H90">
        <f>IF(martianeum5[[#This Row],[stan_po_wydobyciu_z_ładunku]]&gt;=100,100,0)</f>
        <v>0</v>
      </c>
      <c r="I90">
        <f>martianeum5[[#This Row],[stan_po_wydobyciu_z_ładunku]]-martianeum5[[#This Row],[ile_zabiera_na_orbite]]</f>
        <v>1.8728999999999867</v>
      </c>
      <c r="J90">
        <f>WEEKNUM(martianeum5[[#This Row],[data]],14)</f>
        <v>22</v>
      </c>
      <c r="K90">
        <f>IF(martianeum5[[#This Row],[num_tygodnia]]=J89,K89,K89+1)</f>
        <v>13</v>
      </c>
    </row>
    <row r="91" spans="1:11" x14ac:dyDescent="0.25">
      <c r="A91" s="1">
        <v>48730</v>
      </c>
      <c r="B91">
        <f t="shared" si="1"/>
        <v>1.8728999999999867</v>
      </c>
      <c r="C91" t="s">
        <v>19</v>
      </c>
      <c r="D91">
        <v>20</v>
      </c>
      <c r="E91">
        <v>13.2</v>
      </c>
      <c r="F91">
        <f>IF(martianeum5[[#This Row],[zawartosc '[%']]]&gt;=1,martianeum5[[#This Row],[masa '[kg']]]*martianeum5[[#This Row],[zawartosc '[%']]]*0.01,0)</f>
        <v>2.64</v>
      </c>
      <c r="G91">
        <f>martianeum5[[#This Row],[stan_magazynu '[kg']]]+martianeum5[[#This Row],[ile_kg_materiału_z_ładunku]]</f>
        <v>4.5128999999999868</v>
      </c>
      <c r="H91">
        <f>IF(martianeum5[[#This Row],[stan_po_wydobyciu_z_ładunku]]&gt;=100,100,0)</f>
        <v>0</v>
      </c>
      <c r="I91">
        <f>martianeum5[[#This Row],[stan_po_wydobyciu_z_ładunku]]-martianeum5[[#This Row],[ile_zabiera_na_orbite]]</f>
        <v>4.5128999999999868</v>
      </c>
      <c r="J91">
        <f>WEEKNUM(martianeum5[[#This Row],[data]],14)</f>
        <v>22</v>
      </c>
      <c r="K91">
        <f>IF(martianeum5[[#This Row],[num_tygodnia]]=J90,K90,K90+1)</f>
        <v>13</v>
      </c>
    </row>
    <row r="92" spans="1:11" x14ac:dyDescent="0.25">
      <c r="A92" s="1">
        <v>48731</v>
      </c>
      <c r="B92">
        <f t="shared" si="1"/>
        <v>4.5128999999999868</v>
      </c>
      <c r="C92" t="s">
        <v>10</v>
      </c>
      <c r="D92">
        <v>28.4</v>
      </c>
      <c r="E92">
        <v>12</v>
      </c>
      <c r="F92">
        <f>IF(martianeum5[[#This Row],[zawartosc '[%']]]&gt;=1,martianeum5[[#This Row],[masa '[kg']]]*martianeum5[[#This Row],[zawartosc '[%']]]*0.01,0)</f>
        <v>3.4079999999999995</v>
      </c>
      <c r="G92">
        <f>martianeum5[[#This Row],[stan_magazynu '[kg']]]+martianeum5[[#This Row],[ile_kg_materiału_z_ładunku]]</f>
        <v>7.9208999999999863</v>
      </c>
      <c r="H92">
        <f>IF(martianeum5[[#This Row],[stan_po_wydobyciu_z_ładunku]]&gt;=100,100,0)</f>
        <v>0</v>
      </c>
      <c r="I92">
        <f>martianeum5[[#This Row],[stan_po_wydobyciu_z_ładunku]]-martianeum5[[#This Row],[ile_zabiera_na_orbite]]</f>
        <v>7.9208999999999863</v>
      </c>
      <c r="J92">
        <f>WEEKNUM(martianeum5[[#This Row],[data]],14)</f>
        <v>22</v>
      </c>
      <c r="K92">
        <f>IF(martianeum5[[#This Row],[num_tygodnia]]=J91,K91,K91+1)</f>
        <v>13</v>
      </c>
    </row>
    <row r="93" spans="1:11" x14ac:dyDescent="0.25">
      <c r="A93" s="1">
        <v>48732</v>
      </c>
      <c r="B93">
        <f t="shared" si="1"/>
        <v>7.9208999999999863</v>
      </c>
      <c r="C93" t="s">
        <v>11</v>
      </c>
      <c r="D93">
        <v>14.8</v>
      </c>
      <c r="E93">
        <v>10.1</v>
      </c>
      <c r="F93">
        <f>IF(martianeum5[[#This Row],[zawartosc '[%']]]&gt;=1,martianeum5[[#This Row],[masa '[kg']]]*martianeum5[[#This Row],[zawartosc '[%']]]*0.01,0)</f>
        <v>1.4947999999999999</v>
      </c>
      <c r="G93">
        <f>martianeum5[[#This Row],[stan_magazynu '[kg']]]+martianeum5[[#This Row],[ile_kg_materiału_z_ładunku]]</f>
        <v>9.4156999999999869</v>
      </c>
      <c r="H93">
        <f>IF(martianeum5[[#This Row],[stan_po_wydobyciu_z_ładunku]]&gt;=100,100,0)</f>
        <v>0</v>
      </c>
      <c r="I93">
        <f>martianeum5[[#This Row],[stan_po_wydobyciu_z_ładunku]]-martianeum5[[#This Row],[ile_zabiera_na_orbite]]</f>
        <v>9.4156999999999869</v>
      </c>
      <c r="J93">
        <f>WEEKNUM(martianeum5[[#This Row],[data]],14)</f>
        <v>23</v>
      </c>
      <c r="K93">
        <f>IF(martianeum5[[#This Row],[num_tygodnia]]=J92,K92,K92+1)</f>
        <v>14</v>
      </c>
    </row>
    <row r="94" spans="1:11" x14ac:dyDescent="0.25">
      <c r="A94" s="1">
        <v>48733</v>
      </c>
      <c r="B94">
        <f t="shared" si="1"/>
        <v>9.4156999999999869</v>
      </c>
      <c r="C94" t="s">
        <v>29</v>
      </c>
      <c r="D94">
        <v>27.9</v>
      </c>
      <c r="E94">
        <v>0.6</v>
      </c>
      <c r="F94">
        <f>IF(martianeum5[[#This Row],[zawartosc '[%']]]&gt;=1,martianeum5[[#This Row],[masa '[kg']]]*martianeum5[[#This Row],[zawartosc '[%']]]*0.01,0)</f>
        <v>0</v>
      </c>
      <c r="G94">
        <f>martianeum5[[#This Row],[stan_magazynu '[kg']]]+martianeum5[[#This Row],[ile_kg_materiału_z_ładunku]]</f>
        <v>9.4156999999999869</v>
      </c>
      <c r="H94">
        <f>IF(martianeum5[[#This Row],[stan_po_wydobyciu_z_ładunku]]&gt;=100,100,0)</f>
        <v>0</v>
      </c>
      <c r="I94">
        <f>martianeum5[[#This Row],[stan_po_wydobyciu_z_ładunku]]-martianeum5[[#This Row],[ile_zabiera_na_orbite]]</f>
        <v>9.4156999999999869</v>
      </c>
      <c r="J94">
        <f>WEEKNUM(martianeum5[[#This Row],[data]],14)</f>
        <v>23</v>
      </c>
      <c r="K94">
        <f>IF(martianeum5[[#This Row],[num_tygodnia]]=J93,K93,K93+1)</f>
        <v>14</v>
      </c>
    </row>
    <row r="95" spans="1:11" x14ac:dyDescent="0.25">
      <c r="A95" s="1">
        <v>48734</v>
      </c>
      <c r="B95">
        <f t="shared" si="1"/>
        <v>9.4156999999999869</v>
      </c>
      <c r="C95" t="s">
        <v>12</v>
      </c>
      <c r="D95">
        <v>19.899999999999999</v>
      </c>
      <c r="E95">
        <v>9.8000000000000007</v>
      </c>
      <c r="F95">
        <f>IF(martianeum5[[#This Row],[zawartosc '[%']]]&gt;=1,martianeum5[[#This Row],[masa '[kg']]]*martianeum5[[#This Row],[zawartosc '[%']]]*0.01,0)</f>
        <v>1.9502000000000002</v>
      </c>
      <c r="G95">
        <f>martianeum5[[#This Row],[stan_magazynu '[kg']]]+martianeum5[[#This Row],[ile_kg_materiału_z_ładunku]]</f>
        <v>11.365899999999987</v>
      </c>
      <c r="H95">
        <f>IF(martianeum5[[#This Row],[stan_po_wydobyciu_z_ładunku]]&gt;=100,100,0)</f>
        <v>0</v>
      </c>
      <c r="I95">
        <f>martianeum5[[#This Row],[stan_po_wydobyciu_z_ładunku]]-martianeum5[[#This Row],[ile_zabiera_na_orbite]]</f>
        <v>11.365899999999987</v>
      </c>
      <c r="J95">
        <f>WEEKNUM(martianeum5[[#This Row],[data]],14)</f>
        <v>23</v>
      </c>
      <c r="K95">
        <f>IF(martianeum5[[#This Row],[num_tygodnia]]=J94,K94,K94+1)</f>
        <v>14</v>
      </c>
    </row>
    <row r="96" spans="1:11" x14ac:dyDescent="0.25">
      <c r="A96" s="1">
        <v>48735</v>
      </c>
      <c r="B96">
        <f t="shared" si="1"/>
        <v>11.365899999999987</v>
      </c>
      <c r="C96" t="s">
        <v>19</v>
      </c>
      <c r="D96">
        <v>22.5</v>
      </c>
      <c r="E96">
        <v>0</v>
      </c>
      <c r="F96">
        <f>IF(martianeum5[[#This Row],[zawartosc '[%']]]&gt;=1,martianeum5[[#This Row],[masa '[kg']]]*martianeum5[[#This Row],[zawartosc '[%']]]*0.01,0)</f>
        <v>0</v>
      </c>
      <c r="G96">
        <f>martianeum5[[#This Row],[stan_magazynu '[kg']]]+martianeum5[[#This Row],[ile_kg_materiału_z_ładunku]]</f>
        <v>11.365899999999987</v>
      </c>
      <c r="H96">
        <f>IF(martianeum5[[#This Row],[stan_po_wydobyciu_z_ładunku]]&gt;=100,100,0)</f>
        <v>0</v>
      </c>
      <c r="I96">
        <f>martianeum5[[#This Row],[stan_po_wydobyciu_z_ładunku]]-martianeum5[[#This Row],[ile_zabiera_na_orbite]]</f>
        <v>11.365899999999987</v>
      </c>
      <c r="J96">
        <f>WEEKNUM(martianeum5[[#This Row],[data]],14)</f>
        <v>23</v>
      </c>
      <c r="K96">
        <f>IF(martianeum5[[#This Row],[num_tygodnia]]=J95,K95,K95+1)</f>
        <v>14</v>
      </c>
    </row>
    <row r="97" spans="1:11" x14ac:dyDescent="0.25">
      <c r="A97" s="1">
        <v>48736</v>
      </c>
      <c r="B97">
        <f t="shared" si="1"/>
        <v>11.365899999999987</v>
      </c>
      <c r="C97" t="s">
        <v>8</v>
      </c>
      <c r="D97">
        <v>21.6</v>
      </c>
      <c r="E97">
        <v>4.9000000000000004</v>
      </c>
      <c r="F97">
        <f>IF(martianeum5[[#This Row],[zawartosc '[%']]]&gt;=1,martianeum5[[#This Row],[masa '[kg']]]*martianeum5[[#This Row],[zawartosc '[%']]]*0.01,0)</f>
        <v>1.0584000000000002</v>
      </c>
      <c r="G97">
        <f>martianeum5[[#This Row],[stan_magazynu '[kg']]]+martianeum5[[#This Row],[ile_kg_materiału_z_ładunku]]</f>
        <v>12.424299999999988</v>
      </c>
      <c r="H97">
        <f>IF(martianeum5[[#This Row],[stan_po_wydobyciu_z_ładunku]]&gt;=100,100,0)</f>
        <v>0</v>
      </c>
      <c r="I97">
        <f>martianeum5[[#This Row],[stan_po_wydobyciu_z_ładunku]]-martianeum5[[#This Row],[ile_zabiera_na_orbite]]</f>
        <v>12.424299999999988</v>
      </c>
      <c r="J97">
        <f>WEEKNUM(martianeum5[[#This Row],[data]],14)</f>
        <v>23</v>
      </c>
      <c r="K97">
        <f>IF(martianeum5[[#This Row],[num_tygodnia]]=J96,K96,K96+1)</f>
        <v>14</v>
      </c>
    </row>
    <row r="98" spans="1:11" x14ac:dyDescent="0.25">
      <c r="A98" s="1">
        <v>48737</v>
      </c>
      <c r="B98">
        <f t="shared" si="1"/>
        <v>12.424299999999988</v>
      </c>
      <c r="C98" t="s">
        <v>10</v>
      </c>
      <c r="D98">
        <v>28.1</v>
      </c>
      <c r="E98">
        <v>0</v>
      </c>
      <c r="F98">
        <f>IF(martianeum5[[#This Row],[zawartosc '[%']]]&gt;=1,martianeum5[[#This Row],[masa '[kg']]]*martianeum5[[#This Row],[zawartosc '[%']]]*0.01,0)</f>
        <v>0</v>
      </c>
      <c r="G98">
        <f>martianeum5[[#This Row],[stan_magazynu '[kg']]]+martianeum5[[#This Row],[ile_kg_materiału_z_ładunku]]</f>
        <v>12.424299999999988</v>
      </c>
      <c r="H98">
        <f>IF(martianeum5[[#This Row],[stan_po_wydobyciu_z_ładunku]]&gt;=100,100,0)</f>
        <v>0</v>
      </c>
      <c r="I98">
        <f>martianeum5[[#This Row],[stan_po_wydobyciu_z_ładunku]]-martianeum5[[#This Row],[ile_zabiera_na_orbite]]</f>
        <v>12.424299999999988</v>
      </c>
      <c r="J98">
        <f>WEEKNUM(martianeum5[[#This Row],[data]],14)</f>
        <v>23</v>
      </c>
      <c r="K98">
        <f>IF(martianeum5[[#This Row],[num_tygodnia]]=J97,K97,K97+1)</f>
        <v>14</v>
      </c>
    </row>
    <row r="99" spans="1:11" x14ac:dyDescent="0.25">
      <c r="A99" s="1">
        <v>48738</v>
      </c>
      <c r="B99">
        <f t="shared" si="1"/>
        <v>12.424299999999988</v>
      </c>
      <c r="C99" t="s">
        <v>12</v>
      </c>
      <c r="D99">
        <v>21.5</v>
      </c>
      <c r="E99">
        <v>8.6</v>
      </c>
      <c r="F99">
        <f>IF(martianeum5[[#This Row],[zawartosc '[%']]]&gt;=1,martianeum5[[#This Row],[masa '[kg']]]*martianeum5[[#This Row],[zawartosc '[%']]]*0.01,0)</f>
        <v>1.8490000000000002</v>
      </c>
      <c r="G99">
        <f>martianeum5[[#This Row],[stan_magazynu '[kg']]]+martianeum5[[#This Row],[ile_kg_materiału_z_ładunku]]</f>
        <v>14.273299999999988</v>
      </c>
      <c r="H99">
        <f>IF(martianeum5[[#This Row],[stan_po_wydobyciu_z_ładunku]]&gt;=100,100,0)</f>
        <v>0</v>
      </c>
      <c r="I99">
        <f>martianeum5[[#This Row],[stan_po_wydobyciu_z_ładunku]]-martianeum5[[#This Row],[ile_zabiera_na_orbite]]</f>
        <v>14.273299999999988</v>
      </c>
      <c r="J99">
        <f>WEEKNUM(martianeum5[[#This Row],[data]],14)</f>
        <v>23</v>
      </c>
      <c r="K99">
        <f>IF(martianeum5[[#This Row],[num_tygodnia]]=J98,K98,K98+1)</f>
        <v>14</v>
      </c>
    </row>
    <row r="100" spans="1:11" x14ac:dyDescent="0.25">
      <c r="A100" s="1">
        <v>48739</v>
      </c>
      <c r="B100">
        <f t="shared" si="1"/>
        <v>14.273299999999988</v>
      </c>
      <c r="C100" t="s">
        <v>14</v>
      </c>
      <c r="D100">
        <v>22.7</v>
      </c>
      <c r="E100">
        <v>0.1</v>
      </c>
      <c r="F100">
        <f>IF(martianeum5[[#This Row],[zawartosc '[%']]]&gt;=1,martianeum5[[#This Row],[masa '[kg']]]*martianeum5[[#This Row],[zawartosc '[%']]]*0.01,0)</f>
        <v>0</v>
      </c>
      <c r="G100">
        <f>martianeum5[[#This Row],[stan_magazynu '[kg']]]+martianeum5[[#This Row],[ile_kg_materiału_z_ładunku]]</f>
        <v>14.273299999999988</v>
      </c>
      <c r="H100">
        <f>IF(martianeum5[[#This Row],[stan_po_wydobyciu_z_ładunku]]&gt;=100,100,0)</f>
        <v>0</v>
      </c>
      <c r="I100">
        <f>martianeum5[[#This Row],[stan_po_wydobyciu_z_ładunku]]-martianeum5[[#This Row],[ile_zabiera_na_orbite]]</f>
        <v>14.273299999999988</v>
      </c>
      <c r="J100">
        <f>WEEKNUM(martianeum5[[#This Row],[data]],14)</f>
        <v>24</v>
      </c>
      <c r="K100">
        <f>IF(martianeum5[[#This Row],[num_tygodnia]]=J99,K99,K99+1)</f>
        <v>15</v>
      </c>
    </row>
    <row r="101" spans="1:11" x14ac:dyDescent="0.25">
      <c r="A101" s="1">
        <v>48740</v>
      </c>
      <c r="B101">
        <f t="shared" si="1"/>
        <v>14.273299999999988</v>
      </c>
      <c r="C101" t="s">
        <v>10</v>
      </c>
      <c r="D101">
        <v>27.4</v>
      </c>
      <c r="E101">
        <v>21.8</v>
      </c>
      <c r="F101">
        <f>IF(martianeum5[[#This Row],[zawartosc '[%']]]&gt;=1,martianeum5[[#This Row],[masa '[kg']]]*martianeum5[[#This Row],[zawartosc '[%']]]*0.01,0)</f>
        <v>5.9731999999999994</v>
      </c>
      <c r="G101">
        <f>martianeum5[[#This Row],[stan_magazynu '[kg']]]+martianeum5[[#This Row],[ile_kg_materiału_z_ładunku]]</f>
        <v>20.246499999999987</v>
      </c>
      <c r="H101">
        <f>IF(martianeum5[[#This Row],[stan_po_wydobyciu_z_ładunku]]&gt;=100,100,0)</f>
        <v>0</v>
      </c>
      <c r="I101">
        <f>martianeum5[[#This Row],[stan_po_wydobyciu_z_ładunku]]-martianeum5[[#This Row],[ile_zabiera_na_orbite]]</f>
        <v>20.246499999999987</v>
      </c>
      <c r="J101">
        <f>WEEKNUM(martianeum5[[#This Row],[data]],14)</f>
        <v>24</v>
      </c>
      <c r="K101">
        <f>IF(martianeum5[[#This Row],[num_tygodnia]]=J100,K100,K100+1)</f>
        <v>15</v>
      </c>
    </row>
    <row r="102" spans="1:11" x14ac:dyDescent="0.25">
      <c r="A102" s="1">
        <v>48741</v>
      </c>
      <c r="B102">
        <f t="shared" si="1"/>
        <v>20.246499999999987</v>
      </c>
      <c r="C102" t="s">
        <v>19</v>
      </c>
      <c r="D102">
        <v>18.3</v>
      </c>
      <c r="E102">
        <v>17.3</v>
      </c>
      <c r="F102">
        <f>IF(martianeum5[[#This Row],[zawartosc '[%']]]&gt;=1,martianeum5[[#This Row],[masa '[kg']]]*martianeum5[[#This Row],[zawartosc '[%']]]*0.01,0)</f>
        <v>3.1659000000000006</v>
      </c>
      <c r="G102">
        <f>martianeum5[[#This Row],[stan_magazynu '[kg']]]+martianeum5[[#This Row],[ile_kg_materiału_z_ładunku]]</f>
        <v>23.412399999999987</v>
      </c>
      <c r="H102">
        <f>IF(martianeum5[[#This Row],[stan_po_wydobyciu_z_ładunku]]&gt;=100,100,0)</f>
        <v>0</v>
      </c>
      <c r="I102">
        <f>martianeum5[[#This Row],[stan_po_wydobyciu_z_ładunku]]-martianeum5[[#This Row],[ile_zabiera_na_orbite]]</f>
        <v>23.412399999999987</v>
      </c>
      <c r="J102">
        <f>WEEKNUM(martianeum5[[#This Row],[data]],14)</f>
        <v>24</v>
      </c>
      <c r="K102">
        <f>IF(martianeum5[[#This Row],[num_tygodnia]]=J101,K101,K101+1)</f>
        <v>15</v>
      </c>
    </row>
    <row r="103" spans="1:11" x14ac:dyDescent="0.25">
      <c r="A103" s="1">
        <v>48742</v>
      </c>
      <c r="B103">
        <f t="shared" si="1"/>
        <v>23.412399999999987</v>
      </c>
      <c r="C103" t="s">
        <v>19</v>
      </c>
      <c r="D103">
        <v>29</v>
      </c>
      <c r="E103">
        <v>27.3</v>
      </c>
      <c r="F103">
        <f>IF(martianeum5[[#This Row],[zawartosc '[%']]]&gt;=1,martianeum5[[#This Row],[masa '[kg']]]*martianeum5[[#This Row],[zawartosc '[%']]]*0.01,0)</f>
        <v>7.9170000000000007</v>
      </c>
      <c r="G103">
        <f>martianeum5[[#This Row],[stan_magazynu '[kg']]]+martianeum5[[#This Row],[ile_kg_materiału_z_ładunku]]</f>
        <v>31.329399999999989</v>
      </c>
      <c r="H103">
        <f>IF(martianeum5[[#This Row],[stan_po_wydobyciu_z_ładunku]]&gt;=100,100,0)</f>
        <v>0</v>
      </c>
      <c r="I103">
        <f>martianeum5[[#This Row],[stan_po_wydobyciu_z_ładunku]]-martianeum5[[#This Row],[ile_zabiera_na_orbite]]</f>
        <v>31.329399999999989</v>
      </c>
      <c r="J103">
        <f>WEEKNUM(martianeum5[[#This Row],[data]],14)</f>
        <v>24</v>
      </c>
      <c r="K103">
        <f>IF(martianeum5[[#This Row],[num_tygodnia]]=J102,K102,K102+1)</f>
        <v>15</v>
      </c>
    </row>
    <row r="104" spans="1:11" x14ac:dyDescent="0.25">
      <c r="A104" s="1">
        <v>48743</v>
      </c>
      <c r="B104">
        <f t="shared" si="1"/>
        <v>31.329399999999989</v>
      </c>
      <c r="C104" t="s">
        <v>18</v>
      </c>
      <c r="D104">
        <v>18.100000000000001</v>
      </c>
      <c r="E104">
        <v>0</v>
      </c>
      <c r="F104">
        <f>IF(martianeum5[[#This Row],[zawartosc '[%']]]&gt;=1,martianeum5[[#This Row],[masa '[kg']]]*martianeum5[[#This Row],[zawartosc '[%']]]*0.01,0)</f>
        <v>0</v>
      </c>
      <c r="G104">
        <f>martianeum5[[#This Row],[stan_magazynu '[kg']]]+martianeum5[[#This Row],[ile_kg_materiału_z_ładunku]]</f>
        <v>31.329399999999989</v>
      </c>
      <c r="H104">
        <f>IF(martianeum5[[#This Row],[stan_po_wydobyciu_z_ładunku]]&gt;=100,100,0)</f>
        <v>0</v>
      </c>
      <c r="I104">
        <f>martianeum5[[#This Row],[stan_po_wydobyciu_z_ładunku]]-martianeum5[[#This Row],[ile_zabiera_na_orbite]]</f>
        <v>31.329399999999989</v>
      </c>
      <c r="J104">
        <f>WEEKNUM(martianeum5[[#This Row],[data]],14)</f>
        <v>24</v>
      </c>
      <c r="K104">
        <f>IF(martianeum5[[#This Row],[num_tygodnia]]=J103,K103,K103+1)</f>
        <v>15</v>
      </c>
    </row>
    <row r="105" spans="1:11" x14ac:dyDescent="0.25">
      <c r="A105" s="1">
        <v>48744</v>
      </c>
      <c r="B105">
        <f t="shared" si="1"/>
        <v>31.329399999999989</v>
      </c>
      <c r="C105" t="s">
        <v>20</v>
      </c>
      <c r="D105">
        <v>16.399999999999999</v>
      </c>
      <c r="E105">
        <v>1.1000000000000001</v>
      </c>
      <c r="F105">
        <f>IF(martianeum5[[#This Row],[zawartosc '[%']]]&gt;=1,martianeum5[[#This Row],[masa '[kg']]]*martianeum5[[#This Row],[zawartosc '[%']]]*0.01,0)</f>
        <v>0.1804</v>
      </c>
      <c r="G105">
        <f>martianeum5[[#This Row],[stan_magazynu '[kg']]]+martianeum5[[#This Row],[ile_kg_materiału_z_ładunku]]</f>
        <v>31.509799999999988</v>
      </c>
      <c r="H105">
        <f>IF(martianeum5[[#This Row],[stan_po_wydobyciu_z_ładunku]]&gt;=100,100,0)</f>
        <v>0</v>
      </c>
      <c r="I105">
        <f>martianeum5[[#This Row],[stan_po_wydobyciu_z_ładunku]]-martianeum5[[#This Row],[ile_zabiera_na_orbite]]</f>
        <v>31.509799999999988</v>
      </c>
      <c r="J105">
        <f>WEEKNUM(martianeum5[[#This Row],[data]],14)</f>
        <v>24</v>
      </c>
      <c r="K105">
        <f>IF(martianeum5[[#This Row],[num_tygodnia]]=J104,K104,K104+1)</f>
        <v>15</v>
      </c>
    </row>
    <row r="106" spans="1:11" x14ac:dyDescent="0.25">
      <c r="A106" s="1">
        <v>48745</v>
      </c>
      <c r="B106">
        <f t="shared" si="1"/>
        <v>31.509799999999988</v>
      </c>
      <c r="C106" t="s">
        <v>6</v>
      </c>
      <c r="D106">
        <v>21.8</v>
      </c>
      <c r="E106">
        <v>0</v>
      </c>
      <c r="F106">
        <f>IF(martianeum5[[#This Row],[zawartosc '[%']]]&gt;=1,martianeum5[[#This Row],[masa '[kg']]]*martianeum5[[#This Row],[zawartosc '[%']]]*0.01,0)</f>
        <v>0</v>
      </c>
      <c r="G106">
        <f>martianeum5[[#This Row],[stan_magazynu '[kg']]]+martianeum5[[#This Row],[ile_kg_materiału_z_ładunku]]</f>
        <v>31.509799999999988</v>
      </c>
      <c r="H106">
        <f>IF(martianeum5[[#This Row],[stan_po_wydobyciu_z_ładunku]]&gt;=100,100,0)</f>
        <v>0</v>
      </c>
      <c r="I106">
        <f>martianeum5[[#This Row],[stan_po_wydobyciu_z_ładunku]]-martianeum5[[#This Row],[ile_zabiera_na_orbite]]</f>
        <v>31.509799999999988</v>
      </c>
      <c r="J106">
        <f>WEEKNUM(martianeum5[[#This Row],[data]],14)</f>
        <v>24</v>
      </c>
      <c r="K106">
        <f>IF(martianeum5[[#This Row],[num_tygodnia]]=J105,K105,K105+1)</f>
        <v>15</v>
      </c>
    </row>
    <row r="107" spans="1:11" x14ac:dyDescent="0.25">
      <c r="A107" s="1">
        <v>48746</v>
      </c>
      <c r="B107">
        <f t="shared" si="1"/>
        <v>31.509799999999988</v>
      </c>
      <c r="C107" t="s">
        <v>29</v>
      </c>
      <c r="D107">
        <v>27.2</v>
      </c>
      <c r="E107">
        <v>0</v>
      </c>
      <c r="F107">
        <f>IF(martianeum5[[#This Row],[zawartosc '[%']]]&gt;=1,martianeum5[[#This Row],[masa '[kg']]]*martianeum5[[#This Row],[zawartosc '[%']]]*0.01,0)</f>
        <v>0</v>
      </c>
      <c r="G107">
        <f>martianeum5[[#This Row],[stan_magazynu '[kg']]]+martianeum5[[#This Row],[ile_kg_materiału_z_ładunku]]</f>
        <v>31.509799999999988</v>
      </c>
      <c r="H107">
        <f>IF(martianeum5[[#This Row],[stan_po_wydobyciu_z_ładunku]]&gt;=100,100,0)</f>
        <v>0</v>
      </c>
      <c r="I107">
        <f>martianeum5[[#This Row],[stan_po_wydobyciu_z_ładunku]]-martianeum5[[#This Row],[ile_zabiera_na_orbite]]</f>
        <v>31.509799999999988</v>
      </c>
      <c r="J107">
        <f>WEEKNUM(martianeum5[[#This Row],[data]],14)</f>
        <v>25</v>
      </c>
      <c r="K107">
        <f>IF(martianeum5[[#This Row],[num_tygodnia]]=J106,K106,K106+1)</f>
        <v>16</v>
      </c>
    </row>
    <row r="108" spans="1:11" x14ac:dyDescent="0.25">
      <c r="A108" s="1">
        <v>48747</v>
      </c>
      <c r="B108">
        <f t="shared" si="1"/>
        <v>31.509799999999988</v>
      </c>
      <c r="C108" t="s">
        <v>22</v>
      </c>
      <c r="D108">
        <v>21.2</v>
      </c>
      <c r="E108">
        <v>0</v>
      </c>
      <c r="F108">
        <f>IF(martianeum5[[#This Row],[zawartosc '[%']]]&gt;=1,martianeum5[[#This Row],[masa '[kg']]]*martianeum5[[#This Row],[zawartosc '[%']]]*0.01,0)</f>
        <v>0</v>
      </c>
      <c r="G108">
        <f>martianeum5[[#This Row],[stan_magazynu '[kg']]]+martianeum5[[#This Row],[ile_kg_materiału_z_ładunku]]</f>
        <v>31.509799999999988</v>
      </c>
      <c r="H108">
        <f>IF(martianeum5[[#This Row],[stan_po_wydobyciu_z_ładunku]]&gt;=100,100,0)</f>
        <v>0</v>
      </c>
      <c r="I108">
        <f>martianeum5[[#This Row],[stan_po_wydobyciu_z_ładunku]]-martianeum5[[#This Row],[ile_zabiera_na_orbite]]</f>
        <v>31.509799999999988</v>
      </c>
      <c r="J108">
        <f>WEEKNUM(martianeum5[[#This Row],[data]],14)</f>
        <v>25</v>
      </c>
      <c r="K108">
        <f>IF(martianeum5[[#This Row],[num_tygodnia]]=J107,K107,K107+1)</f>
        <v>16</v>
      </c>
    </row>
    <row r="109" spans="1:11" x14ac:dyDescent="0.25">
      <c r="A109" s="1">
        <v>48748</v>
      </c>
      <c r="B109">
        <f t="shared" si="1"/>
        <v>31.509799999999988</v>
      </c>
      <c r="C109" t="s">
        <v>19</v>
      </c>
      <c r="D109">
        <v>17.7</v>
      </c>
      <c r="E109">
        <v>13.9</v>
      </c>
      <c r="F109">
        <f>IF(martianeum5[[#This Row],[zawartosc '[%']]]&gt;=1,martianeum5[[#This Row],[masa '[kg']]]*martianeum5[[#This Row],[zawartosc '[%']]]*0.01,0)</f>
        <v>2.4603000000000002</v>
      </c>
      <c r="G109">
        <f>martianeum5[[#This Row],[stan_magazynu '[kg']]]+martianeum5[[#This Row],[ile_kg_materiału_z_ładunku]]</f>
        <v>33.970099999999988</v>
      </c>
      <c r="H109">
        <f>IF(martianeum5[[#This Row],[stan_po_wydobyciu_z_ładunku]]&gt;=100,100,0)</f>
        <v>0</v>
      </c>
      <c r="I109">
        <f>martianeum5[[#This Row],[stan_po_wydobyciu_z_ładunku]]-martianeum5[[#This Row],[ile_zabiera_na_orbite]]</f>
        <v>33.970099999999988</v>
      </c>
      <c r="J109">
        <f>WEEKNUM(martianeum5[[#This Row],[data]],14)</f>
        <v>25</v>
      </c>
      <c r="K109">
        <f>IF(martianeum5[[#This Row],[num_tygodnia]]=J108,K108,K108+1)</f>
        <v>16</v>
      </c>
    </row>
    <row r="110" spans="1:11" x14ac:dyDescent="0.25">
      <c r="A110" s="1">
        <v>48749</v>
      </c>
      <c r="B110">
        <f t="shared" si="1"/>
        <v>33.970099999999988</v>
      </c>
      <c r="C110" t="s">
        <v>22</v>
      </c>
      <c r="D110">
        <v>10.6</v>
      </c>
      <c r="E110">
        <v>6.9</v>
      </c>
      <c r="F110">
        <f>IF(martianeum5[[#This Row],[zawartosc '[%']]]&gt;=1,martianeum5[[#This Row],[masa '[kg']]]*martianeum5[[#This Row],[zawartosc '[%']]]*0.01,0)</f>
        <v>0.73140000000000005</v>
      </c>
      <c r="G110">
        <f>martianeum5[[#This Row],[stan_magazynu '[kg']]]+martianeum5[[#This Row],[ile_kg_materiału_z_ładunku]]</f>
        <v>34.701499999999989</v>
      </c>
      <c r="H110">
        <f>IF(martianeum5[[#This Row],[stan_po_wydobyciu_z_ładunku]]&gt;=100,100,0)</f>
        <v>0</v>
      </c>
      <c r="I110">
        <f>martianeum5[[#This Row],[stan_po_wydobyciu_z_ładunku]]-martianeum5[[#This Row],[ile_zabiera_na_orbite]]</f>
        <v>34.701499999999989</v>
      </c>
      <c r="J110">
        <f>WEEKNUM(martianeum5[[#This Row],[data]],14)</f>
        <v>25</v>
      </c>
      <c r="K110">
        <f>IF(martianeum5[[#This Row],[num_tygodnia]]=J109,K109,K109+1)</f>
        <v>16</v>
      </c>
    </row>
    <row r="111" spans="1:11" x14ac:dyDescent="0.25">
      <c r="A111" s="1">
        <v>48750</v>
      </c>
      <c r="B111">
        <f t="shared" si="1"/>
        <v>34.701499999999989</v>
      </c>
      <c r="C111" t="s">
        <v>27</v>
      </c>
      <c r="D111">
        <v>10.4</v>
      </c>
      <c r="E111">
        <v>1.1000000000000001</v>
      </c>
      <c r="F111">
        <f>IF(martianeum5[[#This Row],[zawartosc '[%']]]&gt;=1,martianeum5[[#This Row],[masa '[kg']]]*martianeum5[[#This Row],[zawartosc '[%']]]*0.01,0)</f>
        <v>0.11440000000000002</v>
      </c>
      <c r="G111">
        <f>martianeum5[[#This Row],[stan_magazynu '[kg']]]+martianeum5[[#This Row],[ile_kg_materiału_z_ładunku]]</f>
        <v>34.815899999999992</v>
      </c>
      <c r="H111">
        <f>IF(martianeum5[[#This Row],[stan_po_wydobyciu_z_ładunku]]&gt;=100,100,0)</f>
        <v>0</v>
      </c>
      <c r="I111">
        <f>martianeum5[[#This Row],[stan_po_wydobyciu_z_ładunku]]-martianeum5[[#This Row],[ile_zabiera_na_orbite]]</f>
        <v>34.815899999999992</v>
      </c>
      <c r="J111">
        <f>WEEKNUM(martianeum5[[#This Row],[data]],14)</f>
        <v>25</v>
      </c>
      <c r="K111">
        <f>IF(martianeum5[[#This Row],[num_tygodnia]]=J110,K110,K110+1)</f>
        <v>16</v>
      </c>
    </row>
    <row r="112" spans="1:11" x14ac:dyDescent="0.25">
      <c r="A112" s="1">
        <v>48751</v>
      </c>
      <c r="B112">
        <f t="shared" si="1"/>
        <v>34.815899999999992</v>
      </c>
      <c r="C112" t="s">
        <v>10</v>
      </c>
      <c r="D112">
        <v>15.8</v>
      </c>
      <c r="E112">
        <v>7.1</v>
      </c>
      <c r="F112">
        <f>IF(martianeum5[[#This Row],[zawartosc '[%']]]&gt;=1,martianeum5[[#This Row],[masa '[kg']]]*martianeum5[[#This Row],[zawartosc '[%']]]*0.01,0)</f>
        <v>1.1217999999999999</v>
      </c>
      <c r="G112">
        <f>martianeum5[[#This Row],[stan_magazynu '[kg']]]+martianeum5[[#This Row],[ile_kg_materiału_z_ładunku]]</f>
        <v>35.937699999999992</v>
      </c>
      <c r="H112">
        <f>IF(martianeum5[[#This Row],[stan_po_wydobyciu_z_ładunku]]&gt;=100,100,0)</f>
        <v>0</v>
      </c>
      <c r="I112">
        <f>martianeum5[[#This Row],[stan_po_wydobyciu_z_ładunku]]-martianeum5[[#This Row],[ile_zabiera_na_orbite]]</f>
        <v>35.937699999999992</v>
      </c>
      <c r="J112">
        <f>WEEKNUM(martianeum5[[#This Row],[data]],14)</f>
        <v>25</v>
      </c>
      <c r="K112">
        <f>IF(martianeum5[[#This Row],[num_tygodnia]]=J111,K111,K111+1)</f>
        <v>16</v>
      </c>
    </row>
    <row r="113" spans="1:11" x14ac:dyDescent="0.25">
      <c r="A113" s="1">
        <v>48752</v>
      </c>
      <c r="B113">
        <f t="shared" si="1"/>
        <v>35.937699999999992</v>
      </c>
      <c r="C113" t="s">
        <v>9</v>
      </c>
      <c r="D113">
        <v>19.899999999999999</v>
      </c>
      <c r="E113">
        <v>10.8</v>
      </c>
      <c r="F113">
        <f>IF(martianeum5[[#This Row],[zawartosc '[%']]]&gt;=1,martianeum5[[#This Row],[masa '[kg']]]*martianeum5[[#This Row],[zawartosc '[%']]]*0.01,0)</f>
        <v>2.1492</v>
      </c>
      <c r="G113">
        <f>martianeum5[[#This Row],[stan_magazynu '[kg']]]+martianeum5[[#This Row],[ile_kg_materiału_z_ładunku]]</f>
        <v>38.086899999999993</v>
      </c>
      <c r="H113">
        <f>IF(martianeum5[[#This Row],[stan_po_wydobyciu_z_ładunku]]&gt;=100,100,0)</f>
        <v>0</v>
      </c>
      <c r="I113">
        <f>martianeum5[[#This Row],[stan_po_wydobyciu_z_ładunku]]-martianeum5[[#This Row],[ile_zabiera_na_orbite]]</f>
        <v>38.086899999999993</v>
      </c>
      <c r="J113">
        <f>WEEKNUM(martianeum5[[#This Row],[data]],14)</f>
        <v>25</v>
      </c>
      <c r="K113">
        <f>IF(martianeum5[[#This Row],[num_tygodnia]]=J112,K112,K112+1)</f>
        <v>16</v>
      </c>
    </row>
    <row r="114" spans="1:11" x14ac:dyDescent="0.25">
      <c r="A114" s="1">
        <v>48753</v>
      </c>
      <c r="B114">
        <f t="shared" si="1"/>
        <v>38.086899999999993</v>
      </c>
      <c r="C114" t="s">
        <v>11</v>
      </c>
      <c r="D114">
        <v>13</v>
      </c>
      <c r="E114">
        <v>0</v>
      </c>
      <c r="F114">
        <f>IF(martianeum5[[#This Row],[zawartosc '[%']]]&gt;=1,martianeum5[[#This Row],[masa '[kg']]]*martianeum5[[#This Row],[zawartosc '[%']]]*0.01,0)</f>
        <v>0</v>
      </c>
      <c r="G114">
        <f>martianeum5[[#This Row],[stan_magazynu '[kg']]]+martianeum5[[#This Row],[ile_kg_materiału_z_ładunku]]</f>
        <v>38.086899999999993</v>
      </c>
      <c r="H114">
        <f>IF(martianeum5[[#This Row],[stan_po_wydobyciu_z_ładunku]]&gt;=100,100,0)</f>
        <v>0</v>
      </c>
      <c r="I114">
        <f>martianeum5[[#This Row],[stan_po_wydobyciu_z_ładunku]]-martianeum5[[#This Row],[ile_zabiera_na_orbite]]</f>
        <v>38.086899999999993</v>
      </c>
      <c r="J114">
        <f>WEEKNUM(martianeum5[[#This Row],[data]],14)</f>
        <v>26</v>
      </c>
      <c r="K114">
        <f>IF(martianeum5[[#This Row],[num_tygodnia]]=J113,K113,K113+1)</f>
        <v>17</v>
      </c>
    </row>
    <row r="115" spans="1:11" x14ac:dyDescent="0.25">
      <c r="A115" s="1">
        <v>48754</v>
      </c>
      <c r="B115">
        <f t="shared" si="1"/>
        <v>38.086899999999993</v>
      </c>
      <c r="C115" t="s">
        <v>7</v>
      </c>
      <c r="D115">
        <v>28.1</v>
      </c>
      <c r="E115">
        <v>15</v>
      </c>
      <c r="F115">
        <f>IF(martianeum5[[#This Row],[zawartosc '[%']]]&gt;=1,martianeum5[[#This Row],[masa '[kg']]]*martianeum5[[#This Row],[zawartosc '[%']]]*0.01,0)</f>
        <v>4.2149999999999999</v>
      </c>
      <c r="G115">
        <f>martianeum5[[#This Row],[stan_magazynu '[kg']]]+martianeum5[[#This Row],[ile_kg_materiału_z_ładunku]]</f>
        <v>42.301899999999989</v>
      </c>
      <c r="H115">
        <f>IF(martianeum5[[#This Row],[stan_po_wydobyciu_z_ładunku]]&gt;=100,100,0)</f>
        <v>0</v>
      </c>
      <c r="I115">
        <f>martianeum5[[#This Row],[stan_po_wydobyciu_z_ładunku]]-martianeum5[[#This Row],[ile_zabiera_na_orbite]]</f>
        <v>42.301899999999989</v>
      </c>
      <c r="J115">
        <f>WEEKNUM(martianeum5[[#This Row],[data]],14)</f>
        <v>26</v>
      </c>
      <c r="K115">
        <f>IF(martianeum5[[#This Row],[num_tygodnia]]=J114,K114,K114+1)</f>
        <v>17</v>
      </c>
    </row>
    <row r="116" spans="1:11" x14ac:dyDescent="0.25">
      <c r="A116" s="1">
        <v>48755</v>
      </c>
      <c r="B116">
        <f t="shared" si="1"/>
        <v>42.301899999999989</v>
      </c>
      <c r="C116" t="s">
        <v>12</v>
      </c>
      <c r="D116">
        <v>22.5</v>
      </c>
      <c r="E116">
        <v>8.6</v>
      </c>
      <c r="F116">
        <f>IF(martianeum5[[#This Row],[zawartosc '[%']]]&gt;=1,martianeum5[[#This Row],[masa '[kg']]]*martianeum5[[#This Row],[zawartosc '[%']]]*0.01,0)</f>
        <v>1.9350000000000001</v>
      </c>
      <c r="G116">
        <f>martianeum5[[#This Row],[stan_magazynu '[kg']]]+martianeum5[[#This Row],[ile_kg_materiału_z_ładunku]]</f>
        <v>44.236899999999991</v>
      </c>
      <c r="H116">
        <f>IF(martianeum5[[#This Row],[stan_po_wydobyciu_z_ładunku]]&gt;=100,100,0)</f>
        <v>0</v>
      </c>
      <c r="I116">
        <f>martianeum5[[#This Row],[stan_po_wydobyciu_z_ładunku]]-martianeum5[[#This Row],[ile_zabiera_na_orbite]]</f>
        <v>44.236899999999991</v>
      </c>
      <c r="J116">
        <f>WEEKNUM(martianeum5[[#This Row],[data]],14)</f>
        <v>26</v>
      </c>
      <c r="K116">
        <f>IF(martianeum5[[#This Row],[num_tygodnia]]=J115,K115,K115+1)</f>
        <v>17</v>
      </c>
    </row>
    <row r="117" spans="1:11" x14ac:dyDescent="0.25">
      <c r="A117" s="1">
        <v>48756</v>
      </c>
      <c r="B117">
        <f t="shared" si="1"/>
        <v>44.236899999999991</v>
      </c>
      <c r="C117" t="s">
        <v>19</v>
      </c>
      <c r="D117">
        <v>14</v>
      </c>
      <c r="E117">
        <v>36.1</v>
      </c>
      <c r="F117">
        <f>IF(martianeum5[[#This Row],[zawartosc '[%']]]&gt;=1,martianeum5[[#This Row],[masa '[kg']]]*martianeum5[[#This Row],[zawartosc '[%']]]*0.01,0)</f>
        <v>5.0540000000000003</v>
      </c>
      <c r="G117">
        <f>martianeum5[[#This Row],[stan_magazynu '[kg']]]+martianeum5[[#This Row],[ile_kg_materiału_z_ładunku]]</f>
        <v>49.290899999999993</v>
      </c>
      <c r="H117">
        <f>IF(martianeum5[[#This Row],[stan_po_wydobyciu_z_ładunku]]&gt;=100,100,0)</f>
        <v>0</v>
      </c>
      <c r="I117">
        <f>martianeum5[[#This Row],[stan_po_wydobyciu_z_ładunku]]-martianeum5[[#This Row],[ile_zabiera_na_orbite]]</f>
        <v>49.290899999999993</v>
      </c>
      <c r="J117">
        <f>WEEKNUM(martianeum5[[#This Row],[data]],14)</f>
        <v>26</v>
      </c>
      <c r="K117">
        <f>IF(martianeum5[[#This Row],[num_tygodnia]]=J116,K116,K116+1)</f>
        <v>17</v>
      </c>
    </row>
    <row r="118" spans="1:11" x14ac:dyDescent="0.25">
      <c r="A118" s="1">
        <v>48757</v>
      </c>
      <c r="B118">
        <f t="shared" si="1"/>
        <v>49.290899999999993</v>
      </c>
      <c r="C118" t="s">
        <v>10</v>
      </c>
      <c r="D118">
        <v>10.6</v>
      </c>
      <c r="E118">
        <v>18.399999999999999</v>
      </c>
      <c r="F118">
        <f>IF(martianeum5[[#This Row],[zawartosc '[%']]]&gt;=1,martianeum5[[#This Row],[masa '[kg']]]*martianeum5[[#This Row],[zawartosc '[%']]]*0.01,0)</f>
        <v>1.9503999999999999</v>
      </c>
      <c r="G118">
        <f>martianeum5[[#This Row],[stan_magazynu '[kg']]]+martianeum5[[#This Row],[ile_kg_materiału_z_ładunku]]</f>
        <v>51.241299999999995</v>
      </c>
      <c r="H118">
        <f>IF(martianeum5[[#This Row],[stan_po_wydobyciu_z_ładunku]]&gt;=100,100,0)</f>
        <v>0</v>
      </c>
      <c r="I118">
        <f>martianeum5[[#This Row],[stan_po_wydobyciu_z_ładunku]]-martianeum5[[#This Row],[ile_zabiera_na_orbite]]</f>
        <v>51.241299999999995</v>
      </c>
      <c r="J118">
        <f>WEEKNUM(martianeum5[[#This Row],[data]],14)</f>
        <v>26</v>
      </c>
      <c r="K118">
        <f>IF(martianeum5[[#This Row],[num_tygodnia]]=J117,K117,K117+1)</f>
        <v>17</v>
      </c>
    </row>
    <row r="119" spans="1:11" x14ac:dyDescent="0.25">
      <c r="A119" s="1">
        <v>48758</v>
      </c>
      <c r="B119">
        <f t="shared" si="1"/>
        <v>51.241299999999995</v>
      </c>
      <c r="C119" t="s">
        <v>23</v>
      </c>
      <c r="D119">
        <v>22.3</v>
      </c>
      <c r="E119">
        <v>0</v>
      </c>
      <c r="F119">
        <f>IF(martianeum5[[#This Row],[zawartosc '[%']]]&gt;=1,martianeum5[[#This Row],[masa '[kg']]]*martianeum5[[#This Row],[zawartosc '[%']]]*0.01,0)</f>
        <v>0</v>
      </c>
      <c r="G119">
        <f>martianeum5[[#This Row],[stan_magazynu '[kg']]]+martianeum5[[#This Row],[ile_kg_materiału_z_ładunku]]</f>
        <v>51.241299999999995</v>
      </c>
      <c r="H119">
        <f>IF(martianeum5[[#This Row],[stan_po_wydobyciu_z_ładunku]]&gt;=100,100,0)</f>
        <v>0</v>
      </c>
      <c r="I119">
        <f>martianeum5[[#This Row],[stan_po_wydobyciu_z_ładunku]]-martianeum5[[#This Row],[ile_zabiera_na_orbite]]</f>
        <v>51.241299999999995</v>
      </c>
      <c r="J119">
        <f>WEEKNUM(martianeum5[[#This Row],[data]],14)</f>
        <v>26</v>
      </c>
      <c r="K119">
        <f>IF(martianeum5[[#This Row],[num_tygodnia]]=J118,K118,K118+1)</f>
        <v>17</v>
      </c>
    </row>
    <row r="120" spans="1:11" x14ac:dyDescent="0.25">
      <c r="A120" s="1">
        <v>48759</v>
      </c>
      <c r="B120">
        <f t="shared" si="1"/>
        <v>51.241299999999995</v>
      </c>
      <c r="C120" t="s">
        <v>19</v>
      </c>
      <c r="D120">
        <v>14.5</v>
      </c>
      <c r="E120">
        <v>26</v>
      </c>
      <c r="F120">
        <f>IF(martianeum5[[#This Row],[zawartosc '[%']]]&gt;=1,martianeum5[[#This Row],[masa '[kg']]]*martianeum5[[#This Row],[zawartosc '[%']]]*0.01,0)</f>
        <v>3.77</v>
      </c>
      <c r="G120">
        <f>martianeum5[[#This Row],[stan_magazynu '[kg']]]+martianeum5[[#This Row],[ile_kg_materiału_z_ładunku]]</f>
        <v>55.011299999999999</v>
      </c>
      <c r="H120">
        <f>IF(martianeum5[[#This Row],[stan_po_wydobyciu_z_ładunku]]&gt;=100,100,0)</f>
        <v>0</v>
      </c>
      <c r="I120">
        <f>martianeum5[[#This Row],[stan_po_wydobyciu_z_ładunku]]-martianeum5[[#This Row],[ile_zabiera_na_orbite]]</f>
        <v>55.011299999999999</v>
      </c>
      <c r="J120">
        <f>WEEKNUM(martianeum5[[#This Row],[data]],14)</f>
        <v>26</v>
      </c>
      <c r="K120">
        <f>IF(martianeum5[[#This Row],[num_tygodnia]]=J119,K119,K119+1)</f>
        <v>17</v>
      </c>
    </row>
    <row r="121" spans="1:11" x14ac:dyDescent="0.25">
      <c r="A121" s="1">
        <v>48760</v>
      </c>
      <c r="B121">
        <f t="shared" si="1"/>
        <v>55.011299999999999</v>
      </c>
      <c r="C121" t="s">
        <v>5</v>
      </c>
      <c r="D121">
        <v>21</v>
      </c>
      <c r="E121">
        <v>1.7</v>
      </c>
      <c r="F121">
        <f>IF(martianeum5[[#This Row],[zawartosc '[%']]]&gt;=1,martianeum5[[#This Row],[masa '[kg']]]*martianeum5[[#This Row],[zawartosc '[%']]]*0.01,0)</f>
        <v>0.35699999999999998</v>
      </c>
      <c r="G121">
        <f>martianeum5[[#This Row],[stan_magazynu '[kg']]]+martianeum5[[#This Row],[ile_kg_materiału_z_ładunku]]</f>
        <v>55.368299999999998</v>
      </c>
      <c r="H121">
        <f>IF(martianeum5[[#This Row],[stan_po_wydobyciu_z_ładunku]]&gt;=100,100,0)</f>
        <v>0</v>
      </c>
      <c r="I121">
        <f>martianeum5[[#This Row],[stan_po_wydobyciu_z_ładunku]]-martianeum5[[#This Row],[ile_zabiera_na_orbite]]</f>
        <v>55.368299999999998</v>
      </c>
      <c r="J121">
        <f>WEEKNUM(martianeum5[[#This Row],[data]],14)</f>
        <v>27</v>
      </c>
      <c r="K121">
        <f>IF(martianeum5[[#This Row],[num_tygodnia]]=J120,K120,K120+1)</f>
        <v>18</v>
      </c>
    </row>
    <row r="122" spans="1:11" x14ac:dyDescent="0.25">
      <c r="A122" s="1">
        <v>48761</v>
      </c>
      <c r="B122">
        <f t="shared" si="1"/>
        <v>55.368299999999998</v>
      </c>
      <c r="C122" t="s">
        <v>4</v>
      </c>
      <c r="D122">
        <v>17.7</v>
      </c>
      <c r="E122">
        <v>0.4</v>
      </c>
      <c r="F122">
        <f>IF(martianeum5[[#This Row],[zawartosc '[%']]]&gt;=1,martianeum5[[#This Row],[masa '[kg']]]*martianeum5[[#This Row],[zawartosc '[%']]]*0.01,0)</f>
        <v>0</v>
      </c>
      <c r="G122">
        <f>martianeum5[[#This Row],[stan_magazynu '[kg']]]+martianeum5[[#This Row],[ile_kg_materiału_z_ładunku]]</f>
        <v>55.368299999999998</v>
      </c>
      <c r="H122">
        <f>IF(martianeum5[[#This Row],[stan_po_wydobyciu_z_ładunku]]&gt;=100,100,0)</f>
        <v>0</v>
      </c>
      <c r="I122">
        <f>martianeum5[[#This Row],[stan_po_wydobyciu_z_ładunku]]-martianeum5[[#This Row],[ile_zabiera_na_orbite]]</f>
        <v>55.368299999999998</v>
      </c>
      <c r="J122">
        <f>WEEKNUM(martianeum5[[#This Row],[data]],14)</f>
        <v>27</v>
      </c>
      <c r="K122">
        <f>IF(martianeum5[[#This Row],[num_tygodnia]]=J121,K121,K121+1)</f>
        <v>18</v>
      </c>
    </row>
    <row r="123" spans="1:11" x14ac:dyDescent="0.25">
      <c r="A123" s="1">
        <v>48762</v>
      </c>
      <c r="B123">
        <f t="shared" si="1"/>
        <v>55.368299999999998</v>
      </c>
      <c r="C123" t="s">
        <v>7</v>
      </c>
      <c r="D123">
        <v>24.3</v>
      </c>
      <c r="E123">
        <v>9.6999999999999993</v>
      </c>
      <c r="F123">
        <f>IF(martianeum5[[#This Row],[zawartosc '[%']]]&gt;=1,martianeum5[[#This Row],[masa '[kg']]]*martianeum5[[#This Row],[zawartosc '[%']]]*0.01,0)</f>
        <v>2.3571</v>
      </c>
      <c r="G123">
        <f>martianeum5[[#This Row],[stan_magazynu '[kg']]]+martianeum5[[#This Row],[ile_kg_materiału_z_ładunku]]</f>
        <v>57.7254</v>
      </c>
      <c r="H123">
        <f>IF(martianeum5[[#This Row],[stan_po_wydobyciu_z_ładunku]]&gt;=100,100,0)</f>
        <v>0</v>
      </c>
      <c r="I123">
        <f>martianeum5[[#This Row],[stan_po_wydobyciu_z_ładunku]]-martianeum5[[#This Row],[ile_zabiera_na_orbite]]</f>
        <v>57.7254</v>
      </c>
      <c r="J123">
        <f>WEEKNUM(martianeum5[[#This Row],[data]],14)</f>
        <v>27</v>
      </c>
      <c r="K123">
        <f>IF(martianeum5[[#This Row],[num_tygodnia]]=J122,K122,K122+1)</f>
        <v>18</v>
      </c>
    </row>
    <row r="124" spans="1:11" x14ac:dyDescent="0.25">
      <c r="A124" s="1">
        <v>48763</v>
      </c>
      <c r="B124">
        <f t="shared" si="1"/>
        <v>57.7254</v>
      </c>
      <c r="C124" t="s">
        <v>15</v>
      </c>
      <c r="D124">
        <v>18.8</v>
      </c>
      <c r="E124">
        <v>6.4</v>
      </c>
      <c r="F124">
        <f>IF(martianeum5[[#This Row],[zawartosc '[%']]]&gt;=1,martianeum5[[#This Row],[masa '[kg']]]*martianeum5[[#This Row],[zawartosc '[%']]]*0.01,0)</f>
        <v>1.2032</v>
      </c>
      <c r="G124">
        <f>martianeum5[[#This Row],[stan_magazynu '[kg']]]+martianeum5[[#This Row],[ile_kg_materiału_z_ładunku]]</f>
        <v>58.928600000000003</v>
      </c>
      <c r="H124">
        <f>IF(martianeum5[[#This Row],[stan_po_wydobyciu_z_ładunku]]&gt;=100,100,0)</f>
        <v>0</v>
      </c>
      <c r="I124">
        <f>martianeum5[[#This Row],[stan_po_wydobyciu_z_ładunku]]-martianeum5[[#This Row],[ile_zabiera_na_orbite]]</f>
        <v>58.928600000000003</v>
      </c>
      <c r="J124">
        <f>WEEKNUM(martianeum5[[#This Row],[data]],14)</f>
        <v>27</v>
      </c>
      <c r="K124">
        <f>IF(martianeum5[[#This Row],[num_tygodnia]]=J123,K123,K123+1)</f>
        <v>18</v>
      </c>
    </row>
    <row r="125" spans="1:11" x14ac:dyDescent="0.25">
      <c r="A125" s="1">
        <v>48764</v>
      </c>
      <c r="B125">
        <f t="shared" si="1"/>
        <v>58.928600000000003</v>
      </c>
      <c r="C125" t="s">
        <v>13</v>
      </c>
      <c r="D125">
        <v>15.9</v>
      </c>
      <c r="E125">
        <v>5.2</v>
      </c>
      <c r="F125">
        <f>IF(martianeum5[[#This Row],[zawartosc '[%']]]&gt;=1,martianeum5[[#This Row],[masa '[kg']]]*martianeum5[[#This Row],[zawartosc '[%']]]*0.01,0)</f>
        <v>0.82680000000000009</v>
      </c>
      <c r="G125">
        <f>martianeum5[[#This Row],[stan_magazynu '[kg']]]+martianeum5[[#This Row],[ile_kg_materiału_z_ładunku]]</f>
        <v>59.755400000000002</v>
      </c>
      <c r="H125">
        <f>IF(martianeum5[[#This Row],[stan_po_wydobyciu_z_ładunku]]&gt;=100,100,0)</f>
        <v>0</v>
      </c>
      <c r="I125">
        <f>martianeum5[[#This Row],[stan_po_wydobyciu_z_ładunku]]-martianeum5[[#This Row],[ile_zabiera_na_orbite]]</f>
        <v>59.755400000000002</v>
      </c>
      <c r="J125">
        <f>WEEKNUM(martianeum5[[#This Row],[data]],14)</f>
        <v>27</v>
      </c>
      <c r="K125">
        <f>IF(martianeum5[[#This Row],[num_tygodnia]]=J124,K124,K124+1)</f>
        <v>18</v>
      </c>
    </row>
    <row r="126" spans="1:11" x14ac:dyDescent="0.25">
      <c r="A126" s="1">
        <v>48765</v>
      </c>
      <c r="B126">
        <f t="shared" si="1"/>
        <v>59.755400000000002</v>
      </c>
      <c r="C126" t="s">
        <v>7</v>
      </c>
      <c r="D126">
        <v>26.1</v>
      </c>
      <c r="E126">
        <v>0</v>
      </c>
      <c r="F126">
        <f>IF(martianeum5[[#This Row],[zawartosc '[%']]]&gt;=1,martianeum5[[#This Row],[masa '[kg']]]*martianeum5[[#This Row],[zawartosc '[%']]]*0.01,0)</f>
        <v>0</v>
      </c>
      <c r="G126">
        <f>martianeum5[[#This Row],[stan_magazynu '[kg']]]+martianeum5[[#This Row],[ile_kg_materiału_z_ładunku]]</f>
        <v>59.755400000000002</v>
      </c>
      <c r="H126">
        <f>IF(martianeum5[[#This Row],[stan_po_wydobyciu_z_ładunku]]&gt;=100,100,0)</f>
        <v>0</v>
      </c>
      <c r="I126">
        <f>martianeum5[[#This Row],[stan_po_wydobyciu_z_ładunku]]-martianeum5[[#This Row],[ile_zabiera_na_orbite]]</f>
        <v>59.755400000000002</v>
      </c>
      <c r="J126">
        <f>WEEKNUM(martianeum5[[#This Row],[data]],14)</f>
        <v>27</v>
      </c>
      <c r="K126">
        <f>IF(martianeum5[[#This Row],[num_tygodnia]]=J125,K125,K125+1)</f>
        <v>18</v>
      </c>
    </row>
    <row r="127" spans="1:11" x14ac:dyDescent="0.25">
      <c r="A127" s="1">
        <v>48766</v>
      </c>
      <c r="B127">
        <f t="shared" si="1"/>
        <v>59.755400000000002</v>
      </c>
      <c r="C127" t="s">
        <v>19</v>
      </c>
      <c r="D127">
        <v>29.4</v>
      </c>
      <c r="E127">
        <v>8.8000000000000007</v>
      </c>
      <c r="F127">
        <f>IF(martianeum5[[#This Row],[zawartosc '[%']]]&gt;=1,martianeum5[[#This Row],[masa '[kg']]]*martianeum5[[#This Row],[zawartosc '[%']]]*0.01,0)</f>
        <v>2.5872000000000002</v>
      </c>
      <c r="G127">
        <f>martianeum5[[#This Row],[stan_magazynu '[kg']]]+martianeum5[[#This Row],[ile_kg_materiału_z_ładunku]]</f>
        <v>62.342600000000004</v>
      </c>
      <c r="H127">
        <f>IF(martianeum5[[#This Row],[stan_po_wydobyciu_z_ładunku]]&gt;=100,100,0)</f>
        <v>0</v>
      </c>
      <c r="I127">
        <f>martianeum5[[#This Row],[stan_po_wydobyciu_z_ładunku]]-martianeum5[[#This Row],[ile_zabiera_na_orbite]]</f>
        <v>62.342600000000004</v>
      </c>
      <c r="J127">
        <f>WEEKNUM(martianeum5[[#This Row],[data]],14)</f>
        <v>27</v>
      </c>
      <c r="K127">
        <f>IF(martianeum5[[#This Row],[num_tygodnia]]=J126,K126,K126+1)</f>
        <v>18</v>
      </c>
    </row>
    <row r="128" spans="1:11" x14ac:dyDescent="0.25">
      <c r="A128" s="1">
        <v>48767</v>
      </c>
      <c r="B128">
        <f t="shared" si="1"/>
        <v>62.342600000000004</v>
      </c>
      <c r="C128" t="s">
        <v>13</v>
      </c>
      <c r="D128">
        <v>10.5</v>
      </c>
      <c r="E128">
        <v>14.5</v>
      </c>
      <c r="F128">
        <f>IF(martianeum5[[#This Row],[zawartosc '[%']]]&gt;=1,martianeum5[[#This Row],[masa '[kg']]]*martianeum5[[#This Row],[zawartosc '[%']]]*0.01,0)</f>
        <v>1.5225</v>
      </c>
      <c r="G128">
        <f>martianeum5[[#This Row],[stan_magazynu '[kg']]]+martianeum5[[#This Row],[ile_kg_materiału_z_ładunku]]</f>
        <v>63.865100000000005</v>
      </c>
      <c r="H128">
        <f>IF(martianeum5[[#This Row],[stan_po_wydobyciu_z_ładunku]]&gt;=100,100,0)</f>
        <v>0</v>
      </c>
      <c r="I128">
        <f>martianeum5[[#This Row],[stan_po_wydobyciu_z_ładunku]]-martianeum5[[#This Row],[ile_zabiera_na_orbite]]</f>
        <v>63.865100000000005</v>
      </c>
      <c r="J128">
        <f>WEEKNUM(martianeum5[[#This Row],[data]],14)</f>
        <v>28</v>
      </c>
      <c r="K128">
        <f>IF(martianeum5[[#This Row],[num_tygodnia]]=J127,K127,K127+1)</f>
        <v>19</v>
      </c>
    </row>
    <row r="129" spans="1:11" x14ac:dyDescent="0.25">
      <c r="A129" s="1">
        <v>48768</v>
      </c>
      <c r="B129">
        <f t="shared" si="1"/>
        <v>63.865100000000005</v>
      </c>
      <c r="C129" t="s">
        <v>30</v>
      </c>
      <c r="D129">
        <v>18.100000000000001</v>
      </c>
      <c r="E129">
        <v>0</v>
      </c>
      <c r="F129">
        <f>IF(martianeum5[[#This Row],[zawartosc '[%']]]&gt;=1,martianeum5[[#This Row],[masa '[kg']]]*martianeum5[[#This Row],[zawartosc '[%']]]*0.01,0)</f>
        <v>0</v>
      </c>
      <c r="G129">
        <f>martianeum5[[#This Row],[stan_magazynu '[kg']]]+martianeum5[[#This Row],[ile_kg_materiału_z_ładunku]]</f>
        <v>63.865100000000005</v>
      </c>
      <c r="H129">
        <f>IF(martianeum5[[#This Row],[stan_po_wydobyciu_z_ładunku]]&gt;=100,100,0)</f>
        <v>0</v>
      </c>
      <c r="I129">
        <f>martianeum5[[#This Row],[stan_po_wydobyciu_z_ładunku]]-martianeum5[[#This Row],[ile_zabiera_na_orbite]]</f>
        <v>63.865100000000005</v>
      </c>
      <c r="J129">
        <f>WEEKNUM(martianeum5[[#This Row],[data]],14)</f>
        <v>28</v>
      </c>
      <c r="K129">
        <f>IF(martianeum5[[#This Row],[num_tygodnia]]=J128,K128,K128+1)</f>
        <v>19</v>
      </c>
    </row>
    <row r="130" spans="1:11" x14ac:dyDescent="0.25">
      <c r="A130" s="1">
        <v>48769</v>
      </c>
      <c r="B130">
        <f t="shared" si="1"/>
        <v>63.865100000000005</v>
      </c>
      <c r="C130" t="s">
        <v>15</v>
      </c>
      <c r="D130">
        <v>20.6</v>
      </c>
      <c r="E130">
        <v>0</v>
      </c>
      <c r="F130">
        <f>IF(martianeum5[[#This Row],[zawartosc '[%']]]&gt;=1,martianeum5[[#This Row],[masa '[kg']]]*martianeum5[[#This Row],[zawartosc '[%']]]*0.01,0)</f>
        <v>0</v>
      </c>
      <c r="G130">
        <f>martianeum5[[#This Row],[stan_magazynu '[kg']]]+martianeum5[[#This Row],[ile_kg_materiału_z_ładunku]]</f>
        <v>63.865100000000005</v>
      </c>
      <c r="H130">
        <f>IF(martianeum5[[#This Row],[stan_po_wydobyciu_z_ładunku]]&gt;=100,100,0)</f>
        <v>0</v>
      </c>
      <c r="I130">
        <f>martianeum5[[#This Row],[stan_po_wydobyciu_z_ładunku]]-martianeum5[[#This Row],[ile_zabiera_na_orbite]]</f>
        <v>63.865100000000005</v>
      </c>
      <c r="J130">
        <f>WEEKNUM(martianeum5[[#This Row],[data]],14)</f>
        <v>28</v>
      </c>
      <c r="K130">
        <f>IF(martianeum5[[#This Row],[num_tygodnia]]=J129,K129,K129+1)</f>
        <v>19</v>
      </c>
    </row>
    <row r="131" spans="1:11" x14ac:dyDescent="0.25">
      <c r="A131" s="1">
        <v>48770</v>
      </c>
      <c r="B131">
        <f t="shared" si="1"/>
        <v>63.865100000000005</v>
      </c>
      <c r="C131" t="s">
        <v>15</v>
      </c>
      <c r="D131">
        <v>17.100000000000001</v>
      </c>
      <c r="E131">
        <v>0</v>
      </c>
      <c r="F131">
        <f>IF(martianeum5[[#This Row],[zawartosc '[%']]]&gt;=1,martianeum5[[#This Row],[masa '[kg']]]*martianeum5[[#This Row],[zawartosc '[%']]]*0.01,0)</f>
        <v>0</v>
      </c>
      <c r="G131">
        <f>martianeum5[[#This Row],[stan_magazynu '[kg']]]+martianeum5[[#This Row],[ile_kg_materiału_z_ładunku]]</f>
        <v>63.865100000000005</v>
      </c>
      <c r="H131">
        <f>IF(martianeum5[[#This Row],[stan_po_wydobyciu_z_ładunku]]&gt;=100,100,0)</f>
        <v>0</v>
      </c>
      <c r="I131">
        <f>martianeum5[[#This Row],[stan_po_wydobyciu_z_ładunku]]-martianeum5[[#This Row],[ile_zabiera_na_orbite]]</f>
        <v>63.865100000000005</v>
      </c>
      <c r="J131">
        <f>WEEKNUM(martianeum5[[#This Row],[data]],14)</f>
        <v>28</v>
      </c>
      <c r="K131">
        <f>IF(martianeum5[[#This Row],[num_tygodnia]]=J130,K130,K130+1)</f>
        <v>19</v>
      </c>
    </row>
    <row r="132" spans="1:11" x14ac:dyDescent="0.25">
      <c r="A132" s="1">
        <v>48771</v>
      </c>
      <c r="B132">
        <f t="shared" ref="B132:B195" si="2">I131</f>
        <v>63.865100000000005</v>
      </c>
      <c r="C132" t="s">
        <v>22</v>
      </c>
      <c r="D132">
        <v>17</v>
      </c>
      <c r="E132">
        <v>0.3</v>
      </c>
      <c r="F132">
        <f>IF(martianeum5[[#This Row],[zawartosc '[%']]]&gt;=1,martianeum5[[#This Row],[masa '[kg']]]*martianeum5[[#This Row],[zawartosc '[%']]]*0.01,0)</f>
        <v>0</v>
      </c>
      <c r="G132">
        <f>martianeum5[[#This Row],[stan_magazynu '[kg']]]+martianeum5[[#This Row],[ile_kg_materiału_z_ładunku]]</f>
        <v>63.865100000000005</v>
      </c>
      <c r="H132">
        <f>IF(martianeum5[[#This Row],[stan_po_wydobyciu_z_ładunku]]&gt;=100,100,0)</f>
        <v>0</v>
      </c>
      <c r="I132">
        <f>martianeum5[[#This Row],[stan_po_wydobyciu_z_ładunku]]-martianeum5[[#This Row],[ile_zabiera_na_orbite]]</f>
        <v>63.865100000000005</v>
      </c>
      <c r="J132">
        <f>WEEKNUM(martianeum5[[#This Row],[data]],14)</f>
        <v>28</v>
      </c>
      <c r="K132">
        <f>IF(martianeum5[[#This Row],[num_tygodnia]]=J131,K131,K131+1)</f>
        <v>19</v>
      </c>
    </row>
    <row r="133" spans="1:11" x14ac:dyDescent="0.25">
      <c r="A133" s="1">
        <v>48772</v>
      </c>
      <c r="B133">
        <f t="shared" si="2"/>
        <v>63.865100000000005</v>
      </c>
      <c r="C133" t="s">
        <v>23</v>
      </c>
      <c r="D133">
        <v>14.7</v>
      </c>
      <c r="E133">
        <v>2.2999999999999998</v>
      </c>
      <c r="F133">
        <f>IF(martianeum5[[#This Row],[zawartosc '[%']]]&gt;=1,martianeum5[[#This Row],[masa '[kg']]]*martianeum5[[#This Row],[zawartosc '[%']]]*0.01,0)</f>
        <v>0.33809999999999996</v>
      </c>
      <c r="G133">
        <f>martianeum5[[#This Row],[stan_magazynu '[kg']]]+martianeum5[[#This Row],[ile_kg_materiału_z_ładunku]]</f>
        <v>64.20320000000001</v>
      </c>
      <c r="H133">
        <f>IF(martianeum5[[#This Row],[stan_po_wydobyciu_z_ładunku]]&gt;=100,100,0)</f>
        <v>0</v>
      </c>
      <c r="I133">
        <f>martianeum5[[#This Row],[stan_po_wydobyciu_z_ładunku]]-martianeum5[[#This Row],[ile_zabiera_na_orbite]]</f>
        <v>64.20320000000001</v>
      </c>
      <c r="J133">
        <f>WEEKNUM(martianeum5[[#This Row],[data]],14)</f>
        <v>28</v>
      </c>
      <c r="K133">
        <f>IF(martianeum5[[#This Row],[num_tygodnia]]=J132,K132,K132+1)</f>
        <v>19</v>
      </c>
    </row>
    <row r="134" spans="1:11" x14ac:dyDescent="0.25">
      <c r="A134" s="1">
        <v>48773</v>
      </c>
      <c r="B134">
        <f t="shared" si="2"/>
        <v>64.20320000000001</v>
      </c>
      <c r="C134" t="s">
        <v>15</v>
      </c>
      <c r="D134">
        <v>21.7</v>
      </c>
      <c r="E134">
        <v>0</v>
      </c>
      <c r="F134">
        <f>IF(martianeum5[[#This Row],[zawartosc '[%']]]&gt;=1,martianeum5[[#This Row],[masa '[kg']]]*martianeum5[[#This Row],[zawartosc '[%']]]*0.01,0)</f>
        <v>0</v>
      </c>
      <c r="G134">
        <f>martianeum5[[#This Row],[stan_magazynu '[kg']]]+martianeum5[[#This Row],[ile_kg_materiału_z_ładunku]]</f>
        <v>64.20320000000001</v>
      </c>
      <c r="H134">
        <f>IF(martianeum5[[#This Row],[stan_po_wydobyciu_z_ładunku]]&gt;=100,100,0)</f>
        <v>0</v>
      </c>
      <c r="I134">
        <f>martianeum5[[#This Row],[stan_po_wydobyciu_z_ładunku]]-martianeum5[[#This Row],[ile_zabiera_na_orbite]]</f>
        <v>64.20320000000001</v>
      </c>
      <c r="J134">
        <f>WEEKNUM(martianeum5[[#This Row],[data]],14)</f>
        <v>28</v>
      </c>
      <c r="K134">
        <f>IF(martianeum5[[#This Row],[num_tygodnia]]=J133,K133,K133+1)</f>
        <v>19</v>
      </c>
    </row>
    <row r="135" spans="1:11" x14ac:dyDescent="0.25">
      <c r="A135" s="1">
        <v>48774</v>
      </c>
      <c r="B135">
        <f t="shared" si="2"/>
        <v>64.20320000000001</v>
      </c>
      <c r="C135" t="s">
        <v>16</v>
      </c>
      <c r="D135">
        <v>12.5</v>
      </c>
      <c r="E135">
        <v>0</v>
      </c>
      <c r="F135">
        <f>IF(martianeum5[[#This Row],[zawartosc '[%']]]&gt;=1,martianeum5[[#This Row],[masa '[kg']]]*martianeum5[[#This Row],[zawartosc '[%']]]*0.01,0)</f>
        <v>0</v>
      </c>
      <c r="G135">
        <f>martianeum5[[#This Row],[stan_magazynu '[kg']]]+martianeum5[[#This Row],[ile_kg_materiału_z_ładunku]]</f>
        <v>64.20320000000001</v>
      </c>
      <c r="H135">
        <f>IF(martianeum5[[#This Row],[stan_po_wydobyciu_z_ładunku]]&gt;=100,100,0)</f>
        <v>0</v>
      </c>
      <c r="I135">
        <f>martianeum5[[#This Row],[stan_po_wydobyciu_z_ładunku]]-martianeum5[[#This Row],[ile_zabiera_na_orbite]]</f>
        <v>64.20320000000001</v>
      </c>
      <c r="J135">
        <f>WEEKNUM(martianeum5[[#This Row],[data]],14)</f>
        <v>29</v>
      </c>
      <c r="K135">
        <f>IF(martianeum5[[#This Row],[num_tygodnia]]=J134,K134,K134+1)</f>
        <v>20</v>
      </c>
    </row>
    <row r="136" spans="1:11" x14ac:dyDescent="0.25">
      <c r="A136" s="1">
        <v>48775</v>
      </c>
      <c r="B136">
        <f t="shared" si="2"/>
        <v>64.20320000000001</v>
      </c>
      <c r="C136" t="s">
        <v>8</v>
      </c>
      <c r="D136">
        <v>17.8</v>
      </c>
      <c r="E136">
        <v>4.0999999999999996</v>
      </c>
      <c r="F136">
        <f>IF(martianeum5[[#This Row],[zawartosc '[%']]]&gt;=1,martianeum5[[#This Row],[masa '[kg']]]*martianeum5[[#This Row],[zawartosc '[%']]]*0.01,0)</f>
        <v>0.72979999999999989</v>
      </c>
      <c r="G136">
        <f>martianeum5[[#This Row],[stan_magazynu '[kg']]]+martianeum5[[#This Row],[ile_kg_materiału_z_ładunku]]</f>
        <v>64.933000000000007</v>
      </c>
      <c r="H136">
        <f>IF(martianeum5[[#This Row],[stan_po_wydobyciu_z_ładunku]]&gt;=100,100,0)</f>
        <v>0</v>
      </c>
      <c r="I136">
        <f>martianeum5[[#This Row],[stan_po_wydobyciu_z_ładunku]]-martianeum5[[#This Row],[ile_zabiera_na_orbite]]</f>
        <v>64.933000000000007</v>
      </c>
      <c r="J136">
        <f>WEEKNUM(martianeum5[[#This Row],[data]],14)</f>
        <v>29</v>
      </c>
      <c r="K136">
        <f>IF(martianeum5[[#This Row],[num_tygodnia]]=J135,K135,K135+1)</f>
        <v>20</v>
      </c>
    </row>
    <row r="137" spans="1:11" x14ac:dyDescent="0.25">
      <c r="A137" s="1">
        <v>48776</v>
      </c>
      <c r="B137">
        <f t="shared" si="2"/>
        <v>64.933000000000007</v>
      </c>
      <c r="C137" t="s">
        <v>10</v>
      </c>
      <c r="D137">
        <v>28.9</v>
      </c>
      <c r="E137">
        <v>38.700000000000003</v>
      </c>
      <c r="F137">
        <f>IF(martianeum5[[#This Row],[zawartosc '[%']]]&gt;=1,martianeum5[[#This Row],[masa '[kg']]]*martianeum5[[#This Row],[zawartosc '[%']]]*0.01,0)</f>
        <v>11.1843</v>
      </c>
      <c r="G137">
        <f>martianeum5[[#This Row],[stan_magazynu '[kg']]]+martianeum5[[#This Row],[ile_kg_materiału_z_ładunku]]</f>
        <v>76.1173</v>
      </c>
      <c r="H137">
        <f>IF(martianeum5[[#This Row],[stan_po_wydobyciu_z_ładunku]]&gt;=100,100,0)</f>
        <v>0</v>
      </c>
      <c r="I137">
        <f>martianeum5[[#This Row],[stan_po_wydobyciu_z_ładunku]]-martianeum5[[#This Row],[ile_zabiera_na_orbite]]</f>
        <v>76.1173</v>
      </c>
      <c r="J137">
        <f>WEEKNUM(martianeum5[[#This Row],[data]],14)</f>
        <v>29</v>
      </c>
      <c r="K137">
        <f>IF(martianeum5[[#This Row],[num_tygodnia]]=J136,K136,K136+1)</f>
        <v>20</v>
      </c>
    </row>
    <row r="138" spans="1:11" x14ac:dyDescent="0.25">
      <c r="A138" s="1">
        <v>48777</v>
      </c>
      <c r="B138">
        <f t="shared" si="2"/>
        <v>76.1173</v>
      </c>
      <c r="C138" t="s">
        <v>11</v>
      </c>
      <c r="D138">
        <v>21</v>
      </c>
      <c r="E138">
        <v>3.5</v>
      </c>
      <c r="F138">
        <f>IF(martianeum5[[#This Row],[zawartosc '[%']]]&gt;=1,martianeum5[[#This Row],[masa '[kg']]]*martianeum5[[#This Row],[zawartosc '[%']]]*0.01,0)</f>
        <v>0.73499999999999999</v>
      </c>
      <c r="G138">
        <f>martianeum5[[#This Row],[stan_magazynu '[kg']]]+martianeum5[[#This Row],[ile_kg_materiału_z_ładunku]]</f>
        <v>76.8523</v>
      </c>
      <c r="H138">
        <f>IF(martianeum5[[#This Row],[stan_po_wydobyciu_z_ładunku]]&gt;=100,100,0)</f>
        <v>0</v>
      </c>
      <c r="I138">
        <f>martianeum5[[#This Row],[stan_po_wydobyciu_z_ładunku]]-martianeum5[[#This Row],[ile_zabiera_na_orbite]]</f>
        <v>76.8523</v>
      </c>
      <c r="J138">
        <f>WEEKNUM(martianeum5[[#This Row],[data]],14)</f>
        <v>29</v>
      </c>
      <c r="K138">
        <f>IF(martianeum5[[#This Row],[num_tygodnia]]=J137,K137,K137+1)</f>
        <v>20</v>
      </c>
    </row>
    <row r="139" spans="1:11" x14ac:dyDescent="0.25">
      <c r="A139" s="1">
        <v>48778</v>
      </c>
      <c r="B139">
        <f t="shared" si="2"/>
        <v>76.8523</v>
      </c>
      <c r="C139" t="s">
        <v>21</v>
      </c>
      <c r="D139">
        <v>13</v>
      </c>
      <c r="E139">
        <v>0.1</v>
      </c>
      <c r="F139">
        <f>IF(martianeum5[[#This Row],[zawartosc '[%']]]&gt;=1,martianeum5[[#This Row],[masa '[kg']]]*martianeum5[[#This Row],[zawartosc '[%']]]*0.01,0)</f>
        <v>0</v>
      </c>
      <c r="G139">
        <f>martianeum5[[#This Row],[stan_magazynu '[kg']]]+martianeum5[[#This Row],[ile_kg_materiału_z_ładunku]]</f>
        <v>76.8523</v>
      </c>
      <c r="H139">
        <f>IF(martianeum5[[#This Row],[stan_po_wydobyciu_z_ładunku]]&gt;=100,100,0)</f>
        <v>0</v>
      </c>
      <c r="I139">
        <f>martianeum5[[#This Row],[stan_po_wydobyciu_z_ładunku]]-martianeum5[[#This Row],[ile_zabiera_na_orbite]]</f>
        <v>76.8523</v>
      </c>
      <c r="J139">
        <f>WEEKNUM(martianeum5[[#This Row],[data]],14)</f>
        <v>29</v>
      </c>
      <c r="K139">
        <f>IF(martianeum5[[#This Row],[num_tygodnia]]=J138,K138,K138+1)</f>
        <v>20</v>
      </c>
    </row>
    <row r="140" spans="1:11" x14ac:dyDescent="0.25">
      <c r="A140" s="1">
        <v>48779</v>
      </c>
      <c r="B140">
        <f t="shared" si="2"/>
        <v>76.8523</v>
      </c>
      <c r="C140" t="s">
        <v>10</v>
      </c>
      <c r="D140">
        <v>23.1</v>
      </c>
      <c r="E140">
        <v>0</v>
      </c>
      <c r="F140">
        <f>IF(martianeum5[[#This Row],[zawartosc '[%']]]&gt;=1,martianeum5[[#This Row],[masa '[kg']]]*martianeum5[[#This Row],[zawartosc '[%']]]*0.01,0)</f>
        <v>0</v>
      </c>
      <c r="G140">
        <f>martianeum5[[#This Row],[stan_magazynu '[kg']]]+martianeum5[[#This Row],[ile_kg_materiału_z_ładunku]]</f>
        <v>76.8523</v>
      </c>
      <c r="H140">
        <f>IF(martianeum5[[#This Row],[stan_po_wydobyciu_z_ładunku]]&gt;=100,100,0)</f>
        <v>0</v>
      </c>
      <c r="I140">
        <f>martianeum5[[#This Row],[stan_po_wydobyciu_z_ładunku]]-martianeum5[[#This Row],[ile_zabiera_na_orbite]]</f>
        <v>76.8523</v>
      </c>
      <c r="J140">
        <f>WEEKNUM(martianeum5[[#This Row],[data]],14)</f>
        <v>29</v>
      </c>
      <c r="K140">
        <f>IF(martianeum5[[#This Row],[num_tygodnia]]=J139,K139,K139+1)</f>
        <v>20</v>
      </c>
    </row>
    <row r="141" spans="1:11" x14ac:dyDescent="0.25">
      <c r="A141" s="1">
        <v>48780</v>
      </c>
      <c r="B141">
        <f t="shared" si="2"/>
        <v>76.8523</v>
      </c>
      <c r="C141" t="s">
        <v>15</v>
      </c>
      <c r="D141">
        <v>28.5</v>
      </c>
      <c r="E141">
        <v>0</v>
      </c>
      <c r="F141">
        <f>IF(martianeum5[[#This Row],[zawartosc '[%']]]&gt;=1,martianeum5[[#This Row],[masa '[kg']]]*martianeum5[[#This Row],[zawartosc '[%']]]*0.01,0)</f>
        <v>0</v>
      </c>
      <c r="G141">
        <f>martianeum5[[#This Row],[stan_magazynu '[kg']]]+martianeum5[[#This Row],[ile_kg_materiału_z_ładunku]]</f>
        <v>76.8523</v>
      </c>
      <c r="H141">
        <f>IF(martianeum5[[#This Row],[stan_po_wydobyciu_z_ładunku]]&gt;=100,100,0)</f>
        <v>0</v>
      </c>
      <c r="I141">
        <f>martianeum5[[#This Row],[stan_po_wydobyciu_z_ładunku]]-martianeum5[[#This Row],[ile_zabiera_na_orbite]]</f>
        <v>76.8523</v>
      </c>
      <c r="J141">
        <f>WEEKNUM(martianeum5[[#This Row],[data]],14)</f>
        <v>29</v>
      </c>
      <c r="K141">
        <f>IF(martianeum5[[#This Row],[num_tygodnia]]=J140,K140,K140+1)</f>
        <v>20</v>
      </c>
    </row>
    <row r="142" spans="1:11" x14ac:dyDescent="0.25">
      <c r="A142" s="1">
        <v>48781</v>
      </c>
      <c r="B142">
        <f t="shared" si="2"/>
        <v>76.8523</v>
      </c>
      <c r="C142" t="s">
        <v>15</v>
      </c>
      <c r="D142">
        <v>12.8</v>
      </c>
      <c r="E142">
        <v>0</v>
      </c>
      <c r="F142">
        <f>IF(martianeum5[[#This Row],[zawartosc '[%']]]&gt;=1,martianeum5[[#This Row],[masa '[kg']]]*martianeum5[[#This Row],[zawartosc '[%']]]*0.01,0)</f>
        <v>0</v>
      </c>
      <c r="G142">
        <f>martianeum5[[#This Row],[stan_magazynu '[kg']]]+martianeum5[[#This Row],[ile_kg_materiału_z_ładunku]]</f>
        <v>76.8523</v>
      </c>
      <c r="H142">
        <f>IF(martianeum5[[#This Row],[stan_po_wydobyciu_z_ładunku]]&gt;=100,100,0)</f>
        <v>0</v>
      </c>
      <c r="I142">
        <f>martianeum5[[#This Row],[stan_po_wydobyciu_z_ładunku]]-martianeum5[[#This Row],[ile_zabiera_na_orbite]]</f>
        <v>76.8523</v>
      </c>
      <c r="J142">
        <f>WEEKNUM(martianeum5[[#This Row],[data]],14)</f>
        <v>30</v>
      </c>
      <c r="K142">
        <f>IF(martianeum5[[#This Row],[num_tygodnia]]=J141,K141,K141+1)</f>
        <v>21</v>
      </c>
    </row>
    <row r="143" spans="1:11" x14ac:dyDescent="0.25">
      <c r="A143" s="1">
        <v>48782</v>
      </c>
      <c r="B143">
        <f t="shared" si="2"/>
        <v>76.8523</v>
      </c>
      <c r="C143" t="s">
        <v>31</v>
      </c>
      <c r="D143">
        <v>26.8</v>
      </c>
      <c r="E143">
        <v>0</v>
      </c>
      <c r="F143">
        <f>IF(martianeum5[[#This Row],[zawartosc '[%']]]&gt;=1,martianeum5[[#This Row],[masa '[kg']]]*martianeum5[[#This Row],[zawartosc '[%']]]*0.01,0)</f>
        <v>0</v>
      </c>
      <c r="G143">
        <f>martianeum5[[#This Row],[stan_magazynu '[kg']]]+martianeum5[[#This Row],[ile_kg_materiału_z_ładunku]]</f>
        <v>76.8523</v>
      </c>
      <c r="H143">
        <f>IF(martianeum5[[#This Row],[stan_po_wydobyciu_z_ładunku]]&gt;=100,100,0)</f>
        <v>0</v>
      </c>
      <c r="I143">
        <f>martianeum5[[#This Row],[stan_po_wydobyciu_z_ładunku]]-martianeum5[[#This Row],[ile_zabiera_na_orbite]]</f>
        <v>76.8523</v>
      </c>
      <c r="J143">
        <f>WEEKNUM(martianeum5[[#This Row],[data]],14)</f>
        <v>30</v>
      </c>
      <c r="K143">
        <f>IF(martianeum5[[#This Row],[num_tygodnia]]=J142,K142,K142+1)</f>
        <v>21</v>
      </c>
    </row>
    <row r="144" spans="1:11" x14ac:dyDescent="0.25">
      <c r="A144" s="1">
        <v>48783</v>
      </c>
      <c r="B144">
        <f t="shared" si="2"/>
        <v>76.8523</v>
      </c>
      <c r="C144" t="s">
        <v>10</v>
      </c>
      <c r="D144">
        <v>15.1</v>
      </c>
      <c r="E144">
        <v>24.8</v>
      </c>
      <c r="F144">
        <f>IF(martianeum5[[#This Row],[zawartosc '[%']]]&gt;=1,martianeum5[[#This Row],[masa '[kg']]]*martianeum5[[#This Row],[zawartosc '[%']]]*0.01,0)</f>
        <v>3.7448000000000001</v>
      </c>
      <c r="G144">
        <f>martianeum5[[#This Row],[stan_magazynu '[kg']]]+martianeum5[[#This Row],[ile_kg_materiału_z_ładunku]]</f>
        <v>80.597099999999998</v>
      </c>
      <c r="H144">
        <f>IF(martianeum5[[#This Row],[stan_po_wydobyciu_z_ładunku]]&gt;=100,100,0)</f>
        <v>0</v>
      </c>
      <c r="I144">
        <f>martianeum5[[#This Row],[stan_po_wydobyciu_z_ładunku]]-martianeum5[[#This Row],[ile_zabiera_na_orbite]]</f>
        <v>80.597099999999998</v>
      </c>
      <c r="J144">
        <f>WEEKNUM(martianeum5[[#This Row],[data]],14)</f>
        <v>30</v>
      </c>
      <c r="K144">
        <f>IF(martianeum5[[#This Row],[num_tygodnia]]=J143,K143,K143+1)</f>
        <v>21</v>
      </c>
    </row>
    <row r="145" spans="1:11" x14ac:dyDescent="0.25">
      <c r="A145" s="1">
        <v>48784</v>
      </c>
      <c r="B145">
        <f t="shared" si="2"/>
        <v>80.597099999999998</v>
      </c>
      <c r="C145" t="s">
        <v>18</v>
      </c>
      <c r="D145">
        <v>14.4</v>
      </c>
      <c r="E145">
        <v>13.5</v>
      </c>
      <c r="F145">
        <f>IF(martianeum5[[#This Row],[zawartosc '[%']]]&gt;=1,martianeum5[[#This Row],[masa '[kg']]]*martianeum5[[#This Row],[zawartosc '[%']]]*0.01,0)</f>
        <v>1.9440000000000002</v>
      </c>
      <c r="G145">
        <f>martianeum5[[#This Row],[stan_magazynu '[kg']]]+martianeum5[[#This Row],[ile_kg_materiału_z_ładunku]]</f>
        <v>82.5411</v>
      </c>
      <c r="H145">
        <f>IF(martianeum5[[#This Row],[stan_po_wydobyciu_z_ładunku]]&gt;=100,100,0)</f>
        <v>0</v>
      </c>
      <c r="I145">
        <f>martianeum5[[#This Row],[stan_po_wydobyciu_z_ładunku]]-martianeum5[[#This Row],[ile_zabiera_na_orbite]]</f>
        <v>82.5411</v>
      </c>
      <c r="J145">
        <f>WEEKNUM(martianeum5[[#This Row],[data]],14)</f>
        <v>30</v>
      </c>
      <c r="K145">
        <f>IF(martianeum5[[#This Row],[num_tygodnia]]=J144,K144,K144+1)</f>
        <v>21</v>
      </c>
    </row>
    <row r="146" spans="1:11" x14ac:dyDescent="0.25">
      <c r="A146" s="1">
        <v>48785</v>
      </c>
      <c r="B146">
        <f t="shared" si="2"/>
        <v>82.5411</v>
      </c>
      <c r="C146" t="s">
        <v>11</v>
      </c>
      <c r="D146">
        <v>29.2</v>
      </c>
      <c r="E146">
        <v>15.7</v>
      </c>
      <c r="F146">
        <f>IF(martianeum5[[#This Row],[zawartosc '[%']]]&gt;=1,martianeum5[[#This Row],[masa '[kg']]]*martianeum5[[#This Row],[zawartosc '[%']]]*0.01,0)</f>
        <v>4.5843999999999996</v>
      </c>
      <c r="G146">
        <f>martianeum5[[#This Row],[stan_magazynu '[kg']]]+martianeum5[[#This Row],[ile_kg_materiału_z_ładunku]]</f>
        <v>87.125500000000002</v>
      </c>
      <c r="H146">
        <f>IF(martianeum5[[#This Row],[stan_po_wydobyciu_z_ładunku]]&gt;=100,100,0)</f>
        <v>0</v>
      </c>
      <c r="I146">
        <f>martianeum5[[#This Row],[stan_po_wydobyciu_z_ładunku]]-martianeum5[[#This Row],[ile_zabiera_na_orbite]]</f>
        <v>87.125500000000002</v>
      </c>
      <c r="J146">
        <f>WEEKNUM(martianeum5[[#This Row],[data]],14)</f>
        <v>30</v>
      </c>
      <c r="K146">
        <f>IF(martianeum5[[#This Row],[num_tygodnia]]=J145,K145,K145+1)</f>
        <v>21</v>
      </c>
    </row>
    <row r="147" spans="1:11" x14ac:dyDescent="0.25">
      <c r="A147" s="1">
        <v>48786</v>
      </c>
      <c r="B147">
        <f t="shared" si="2"/>
        <v>87.125500000000002</v>
      </c>
      <c r="C147" t="s">
        <v>10</v>
      </c>
      <c r="D147">
        <v>28.9</v>
      </c>
      <c r="E147">
        <v>47.2</v>
      </c>
      <c r="F147">
        <f>IF(martianeum5[[#This Row],[zawartosc '[%']]]&gt;=1,martianeum5[[#This Row],[masa '[kg']]]*martianeum5[[#This Row],[zawartosc '[%']]]*0.01,0)</f>
        <v>13.640799999999999</v>
      </c>
      <c r="G147">
        <f>martianeum5[[#This Row],[stan_magazynu '[kg']]]+martianeum5[[#This Row],[ile_kg_materiału_z_ładunku]]</f>
        <v>100.7663</v>
      </c>
      <c r="H147">
        <f>IF(martianeum5[[#This Row],[stan_po_wydobyciu_z_ładunku]]&gt;=100,100,0)</f>
        <v>100</v>
      </c>
      <c r="I147">
        <f>martianeum5[[#This Row],[stan_po_wydobyciu_z_ładunku]]-martianeum5[[#This Row],[ile_zabiera_na_orbite]]</f>
        <v>0.76630000000000109</v>
      </c>
      <c r="J147">
        <f>WEEKNUM(martianeum5[[#This Row],[data]],14)</f>
        <v>30</v>
      </c>
      <c r="K147">
        <f>IF(martianeum5[[#This Row],[num_tygodnia]]=J146,K146,K146+1)</f>
        <v>21</v>
      </c>
    </row>
    <row r="148" spans="1:11" x14ac:dyDescent="0.25">
      <c r="A148" s="1">
        <v>48787</v>
      </c>
      <c r="B148">
        <f t="shared" si="2"/>
        <v>0.76630000000000109</v>
      </c>
      <c r="C148" t="s">
        <v>20</v>
      </c>
      <c r="D148">
        <v>18.399999999999999</v>
      </c>
      <c r="E148">
        <v>3.9</v>
      </c>
      <c r="F148">
        <f>IF(martianeum5[[#This Row],[zawartosc '[%']]]&gt;=1,martianeum5[[#This Row],[masa '[kg']]]*martianeum5[[#This Row],[zawartosc '[%']]]*0.01,0)</f>
        <v>0.7175999999999999</v>
      </c>
      <c r="G148">
        <f>martianeum5[[#This Row],[stan_magazynu '[kg']]]+martianeum5[[#This Row],[ile_kg_materiału_z_ładunku]]</f>
        <v>1.4839000000000011</v>
      </c>
      <c r="H148">
        <f>IF(martianeum5[[#This Row],[stan_po_wydobyciu_z_ładunku]]&gt;=100,100,0)</f>
        <v>0</v>
      </c>
      <c r="I148">
        <f>martianeum5[[#This Row],[stan_po_wydobyciu_z_ładunku]]-martianeum5[[#This Row],[ile_zabiera_na_orbite]]</f>
        <v>1.4839000000000011</v>
      </c>
      <c r="J148">
        <f>WEEKNUM(martianeum5[[#This Row],[data]],14)</f>
        <v>30</v>
      </c>
      <c r="K148">
        <f>IF(martianeum5[[#This Row],[num_tygodnia]]=J147,K147,K147+1)</f>
        <v>21</v>
      </c>
    </row>
    <row r="149" spans="1:11" x14ac:dyDescent="0.25">
      <c r="A149" s="1">
        <v>48788</v>
      </c>
      <c r="B149">
        <f t="shared" si="2"/>
        <v>1.4839000000000011</v>
      </c>
      <c r="C149" t="s">
        <v>17</v>
      </c>
      <c r="D149">
        <v>26.2</v>
      </c>
      <c r="E149">
        <v>4</v>
      </c>
      <c r="F149">
        <f>IF(martianeum5[[#This Row],[zawartosc '[%']]]&gt;=1,martianeum5[[#This Row],[masa '[kg']]]*martianeum5[[#This Row],[zawartosc '[%']]]*0.01,0)</f>
        <v>1.048</v>
      </c>
      <c r="G149">
        <f>martianeum5[[#This Row],[stan_magazynu '[kg']]]+martianeum5[[#This Row],[ile_kg_materiału_z_ładunku]]</f>
        <v>2.5319000000000011</v>
      </c>
      <c r="H149">
        <f>IF(martianeum5[[#This Row],[stan_po_wydobyciu_z_ładunku]]&gt;=100,100,0)</f>
        <v>0</v>
      </c>
      <c r="I149">
        <f>martianeum5[[#This Row],[stan_po_wydobyciu_z_ładunku]]-martianeum5[[#This Row],[ile_zabiera_na_orbite]]</f>
        <v>2.5319000000000011</v>
      </c>
      <c r="J149">
        <f>WEEKNUM(martianeum5[[#This Row],[data]],14)</f>
        <v>31</v>
      </c>
      <c r="K149">
        <f>IF(martianeum5[[#This Row],[num_tygodnia]]=J148,K148,K148+1)</f>
        <v>22</v>
      </c>
    </row>
    <row r="150" spans="1:11" x14ac:dyDescent="0.25">
      <c r="A150" s="1">
        <v>48789</v>
      </c>
      <c r="B150">
        <f t="shared" si="2"/>
        <v>2.5319000000000011</v>
      </c>
      <c r="C150" t="s">
        <v>10</v>
      </c>
      <c r="D150">
        <v>14.3</v>
      </c>
      <c r="E150">
        <v>45.1</v>
      </c>
      <c r="F150">
        <f>IF(martianeum5[[#This Row],[zawartosc '[%']]]&gt;=1,martianeum5[[#This Row],[masa '[kg']]]*martianeum5[[#This Row],[zawartosc '[%']]]*0.01,0)</f>
        <v>6.4493000000000009</v>
      </c>
      <c r="G150">
        <f>martianeum5[[#This Row],[stan_magazynu '[kg']]]+martianeum5[[#This Row],[ile_kg_materiału_z_ładunku]]</f>
        <v>8.9812000000000012</v>
      </c>
      <c r="H150">
        <f>IF(martianeum5[[#This Row],[stan_po_wydobyciu_z_ładunku]]&gt;=100,100,0)</f>
        <v>0</v>
      </c>
      <c r="I150">
        <f>martianeum5[[#This Row],[stan_po_wydobyciu_z_ładunku]]-martianeum5[[#This Row],[ile_zabiera_na_orbite]]</f>
        <v>8.9812000000000012</v>
      </c>
      <c r="J150">
        <f>WEEKNUM(martianeum5[[#This Row],[data]],14)</f>
        <v>31</v>
      </c>
      <c r="K150">
        <f>IF(martianeum5[[#This Row],[num_tygodnia]]=J149,K149,K149+1)</f>
        <v>22</v>
      </c>
    </row>
    <row r="151" spans="1:11" x14ac:dyDescent="0.25">
      <c r="A151" s="1">
        <v>48790</v>
      </c>
      <c r="B151">
        <f t="shared" si="2"/>
        <v>8.9812000000000012</v>
      </c>
      <c r="C151" t="s">
        <v>7</v>
      </c>
      <c r="D151">
        <v>14.5</v>
      </c>
      <c r="E151">
        <v>0</v>
      </c>
      <c r="F151">
        <f>IF(martianeum5[[#This Row],[zawartosc '[%']]]&gt;=1,martianeum5[[#This Row],[masa '[kg']]]*martianeum5[[#This Row],[zawartosc '[%']]]*0.01,0)</f>
        <v>0</v>
      </c>
      <c r="G151">
        <f>martianeum5[[#This Row],[stan_magazynu '[kg']]]+martianeum5[[#This Row],[ile_kg_materiału_z_ładunku]]</f>
        <v>8.9812000000000012</v>
      </c>
      <c r="H151">
        <f>IF(martianeum5[[#This Row],[stan_po_wydobyciu_z_ładunku]]&gt;=100,100,0)</f>
        <v>0</v>
      </c>
      <c r="I151">
        <f>martianeum5[[#This Row],[stan_po_wydobyciu_z_ładunku]]-martianeum5[[#This Row],[ile_zabiera_na_orbite]]</f>
        <v>8.9812000000000012</v>
      </c>
      <c r="J151">
        <f>WEEKNUM(martianeum5[[#This Row],[data]],14)</f>
        <v>31</v>
      </c>
      <c r="K151">
        <f>IF(martianeum5[[#This Row],[num_tygodnia]]=J150,K150,K150+1)</f>
        <v>22</v>
      </c>
    </row>
    <row r="152" spans="1:11" x14ac:dyDescent="0.25">
      <c r="A152" s="1">
        <v>48791</v>
      </c>
      <c r="B152">
        <f t="shared" si="2"/>
        <v>8.9812000000000012</v>
      </c>
      <c r="C152" t="s">
        <v>10</v>
      </c>
      <c r="D152">
        <v>18.600000000000001</v>
      </c>
      <c r="E152">
        <v>5.5</v>
      </c>
      <c r="F152">
        <f>IF(martianeum5[[#This Row],[zawartosc '[%']]]&gt;=1,martianeum5[[#This Row],[masa '[kg']]]*martianeum5[[#This Row],[zawartosc '[%']]]*0.01,0)</f>
        <v>1.0230000000000001</v>
      </c>
      <c r="G152">
        <f>martianeum5[[#This Row],[stan_magazynu '[kg']]]+martianeum5[[#This Row],[ile_kg_materiału_z_ładunku]]</f>
        <v>10.004200000000001</v>
      </c>
      <c r="H152">
        <f>IF(martianeum5[[#This Row],[stan_po_wydobyciu_z_ładunku]]&gt;=100,100,0)</f>
        <v>0</v>
      </c>
      <c r="I152">
        <f>martianeum5[[#This Row],[stan_po_wydobyciu_z_ładunku]]-martianeum5[[#This Row],[ile_zabiera_na_orbite]]</f>
        <v>10.004200000000001</v>
      </c>
      <c r="J152">
        <f>WEEKNUM(martianeum5[[#This Row],[data]],14)</f>
        <v>31</v>
      </c>
      <c r="K152">
        <f>IF(martianeum5[[#This Row],[num_tygodnia]]=J151,K151,K151+1)</f>
        <v>22</v>
      </c>
    </row>
    <row r="153" spans="1:11" x14ac:dyDescent="0.25">
      <c r="A153" s="1">
        <v>48792</v>
      </c>
      <c r="B153">
        <f t="shared" si="2"/>
        <v>10.004200000000001</v>
      </c>
      <c r="C153" t="s">
        <v>7</v>
      </c>
      <c r="D153">
        <v>26.3</v>
      </c>
      <c r="E153">
        <v>14.5</v>
      </c>
      <c r="F153">
        <f>IF(martianeum5[[#This Row],[zawartosc '[%']]]&gt;=1,martianeum5[[#This Row],[masa '[kg']]]*martianeum5[[#This Row],[zawartosc '[%']]]*0.01,0)</f>
        <v>3.8135000000000003</v>
      </c>
      <c r="G153">
        <f>martianeum5[[#This Row],[stan_magazynu '[kg']]]+martianeum5[[#This Row],[ile_kg_materiału_z_ładunku]]</f>
        <v>13.817700000000002</v>
      </c>
      <c r="H153">
        <f>IF(martianeum5[[#This Row],[stan_po_wydobyciu_z_ładunku]]&gt;=100,100,0)</f>
        <v>0</v>
      </c>
      <c r="I153">
        <f>martianeum5[[#This Row],[stan_po_wydobyciu_z_ładunku]]-martianeum5[[#This Row],[ile_zabiera_na_orbite]]</f>
        <v>13.817700000000002</v>
      </c>
      <c r="J153">
        <f>WEEKNUM(martianeum5[[#This Row],[data]],14)</f>
        <v>31</v>
      </c>
      <c r="K153">
        <f>IF(martianeum5[[#This Row],[num_tygodnia]]=J152,K152,K152+1)</f>
        <v>22</v>
      </c>
    </row>
    <row r="154" spans="1:11" x14ac:dyDescent="0.25">
      <c r="A154" s="1">
        <v>48793</v>
      </c>
      <c r="B154">
        <f t="shared" si="2"/>
        <v>13.817700000000002</v>
      </c>
      <c r="C154" t="s">
        <v>32</v>
      </c>
      <c r="D154">
        <v>25.9</v>
      </c>
      <c r="E154">
        <v>0.7</v>
      </c>
      <c r="F154">
        <f>IF(martianeum5[[#This Row],[zawartosc '[%']]]&gt;=1,martianeum5[[#This Row],[masa '[kg']]]*martianeum5[[#This Row],[zawartosc '[%']]]*0.01,0)</f>
        <v>0</v>
      </c>
      <c r="G154">
        <f>martianeum5[[#This Row],[stan_magazynu '[kg']]]+martianeum5[[#This Row],[ile_kg_materiału_z_ładunku]]</f>
        <v>13.817700000000002</v>
      </c>
      <c r="H154">
        <f>IF(martianeum5[[#This Row],[stan_po_wydobyciu_z_ładunku]]&gt;=100,100,0)</f>
        <v>0</v>
      </c>
      <c r="I154">
        <f>martianeum5[[#This Row],[stan_po_wydobyciu_z_ładunku]]-martianeum5[[#This Row],[ile_zabiera_na_orbite]]</f>
        <v>13.817700000000002</v>
      </c>
      <c r="J154">
        <f>WEEKNUM(martianeum5[[#This Row],[data]],14)</f>
        <v>31</v>
      </c>
      <c r="K154">
        <f>IF(martianeum5[[#This Row],[num_tygodnia]]=J153,K153,K153+1)</f>
        <v>22</v>
      </c>
    </row>
    <row r="155" spans="1:11" x14ac:dyDescent="0.25">
      <c r="A155" s="1">
        <v>48794</v>
      </c>
      <c r="B155">
        <f t="shared" si="2"/>
        <v>13.817700000000002</v>
      </c>
      <c r="C155" t="s">
        <v>12</v>
      </c>
      <c r="D155">
        <v>29.8</v>
      </c>
      <c r="E155">
        <v>0</v>
      </c>
      <c r="F155">
        <f>IF(martianeum5[[#This Row],[zawartosc '[%']]]&gt;=1,martianeum5[[#This Row],[masa '[kg']]]*martianeum5[[#This Row],[zawartosc '[%']]]*0.01,0)</f>
        <v>0</v>
      </c>
      <c r="G155">
        <f>martianeum5[[#This Row],[stan_magazynu '[kg']]]+martianeum5[[#This Row],[ile_kg_materiału_z_ładunku]]</f>
        <v>13.817700000000002</v>
      </c>
      <c r="H155">
        <f>IF(martianeum5[[#This Row],[stan_po_wydobyciu_z_ładunku]]&gt;=100,100,0)</f>
        <v>0</v>
      </c>
      <c r="I155">
        <f>martianeum5[[#This Row],[stan_po_wydobyciu_z_ładunku]]-martianeum5[[#This Row],[ile_zabiera_na_orbite]]</f>
        <v>13.817700000000002</v>
      </c>
      <c r="J155">
        <f>WEEKNUM(martianeum5[[#This Row],[data]],14)</f>
        <v>31</v>
      </c>
      <c r="K155">
        <f>IF(martianeum5[[#This Row],[num_tygodnia]]=J154,K154,K154+1)</f>
        <v>22</v>
      </c>
    </row>
    <row r="156" spans="1:11" x14ac:dyDescent="0.25">
      <c r="A156" s="1">
        <v>48795</v>
      </c>
      <c r="B156">
        <f t="shared" si="2"/>
        <v>13.817700000000002</v>
      </c>
      <c r="C156" t="s">
        <v>10</v>
      </c>
      <c r="D156">
        <v>18.3</v>
      </c>
      <c r="E156">
        <v>18.7</v>
      </c>
      <c r="F156">
        <f>IF(martianeum5[[#This Row],[zawartosc '[%']]]&gt;=1,martianeum5[[#This Row],[masa '[kg']]]*martianeum5[[#This Row],[zawartosc '[%']]]*0.01,0)</f>
        <v>3.4220999999999999</v>
      </c>
      <c r="G156">
        <f>martianeum5[[#This Row],[stan_magazynu '[kg']]]+martianeum5[[#This Row],[ile_kg_materiału_z_ładunku]]</f>
        <v>17.239800000000002</v>
      </c>
      <c r="H156">
        <f>IF(martianeum5[[#This Row],[stan_po_wydobyciu_z_ładunku]]&gt;=100,100,0)</f>
        <v>0</v>
      </c>
      <c r="I156">
        <f>martianeum5[[#This Row],[stan_po_wydobyciu_z_ładunku]]-martianeum5[[#This Row],[ile_zabiera_na_orbite]]</f>
        <v>17.239800000000002</v>
      </c>
      <c r="J156">
        <f>WEEKNUM(martianeum5[[#This Row],[data]],14)</f>
        <v>32</v>
      </c>
      <c r="K156">
        <f>IF(martianeum5[[#This Row],[num_tygodnia]]=J155,K155,K155+1)</f>
        <v>23</v>
      </c>
    </row>
    <row r="157" spans="1:11" x14ac:dyDescent="0.25">
      <c r="A157" s="1">
        <v>48796</v>
      </c>
      <c r="B157">
        <f t="shared" si="2"/>
        <v>17.239800000000002</v>
      </c>
      <c r="C157" t="s">
        <v>12</v>
      </c>
      <c r="D157">
        <v>24.5</v>
      </c>
      <c r="E157">
        <v>6.7</v>
      </c>
      <c r="F157">
        <f>IF(martianeum5[[#This Row],[zawartosc '[%']]]&gt;=1,martianeum5[[#This Row],[masa '[kg']]]*martianeum5[[#This Row],[zawartosc '[%']]]*0.01,0)</f>
        <v>1.6415000000000002</v>
      </c>
      <c r="G157">
        <f>martianeum5[[#This Row],[stan_magazynu '[kg']]]+martianeum5[[#This Row],[ile_kg_materiału_z_ładunku]]</f>
        <v>18.881300000000003</v>
      </c>
      <c r="H157">
        <f>IF(martianeum5[[#This Row],[stan_po_wydobyciu_z_ładunku]]&gt;=100,100,0)</f>
        <v>0</v>
      </c>
      <c r="I157">
        <f>martianeum5[[#This Row],[stan_po_wydobyciu_z_ładunku]]-martianeum5[[#This Row],[ile_zabiera_na_orbite]]</f>
        <v>18.881300000000003</v>
      </c>
      <c r="J157">
        <f>WEEKNUM(martianeum5[[#This Row],[data]],14)</f>
        <v>32</v>
      </c>
      <c r="K157">
        <f>IF(martianeum5[[#This Row],[num_tygodnia]]=J156,K156,K156+1)</f>
        <v>23</v>
      </c>
    </row>
    <row r="158" spans="1:11" x14ac:dyDescent="0.25">
      <c r="A158" s="1">
        <v>48797</v>
      </c>
      <c r="B158">
        <f t="shared" si="2"/>
        <v>18.881300000000003</v>
      </c>
      <c r="C158" t="s">
        <v>19</v>
      </c>
      <c r="D158">
        <v>18.7</v>
      </c>
      <c r="E158">
        <v>0</v>
      </c>
      <c r="F158">
        <f>IF(martianeum5[[#This Row],[zawartosc '[%']]]&gt;=1,martianeum5[[#This Row],[masa '[kg']]]*martianeum5[[#This Row],[zawartosc '[%']]]*0.01,0)</f>
        <v>0</v>
      </c>
      <c r="G158">
        <f>martianeum5[[#This Row],[stan_magazynu '[kg']]]+martianeum5[[#This Row],[ile_kg_materiału_z_ładunku]]</f>
        <v>18.881300000000003</v>
      </c>
      <c r="H158">
        <f>IF(martianeum5[[#This Row],[stan_po_wydobyciu_z_ładunku]]&gt;=100,100,0)</f>
        <v>0</v>
      </c>
      <c r="I158">
        <f>martianeum5[[#This Row],[stan_po_wydobyciu_z_ładunku]]-martianeum5[[#This Row],[ile_zabiera_na_orbite]]</f>
        <v>18.881300000000003</v>
      </c>
      <c r="J158">
        <f>WEEKNUM(martianeum5[[#This Row],[data]],14)</f>
        <v>32</v>
      </c>
      <c r="K158">
        <f>IF(martianeum5[[#This Row],[num_tygodnia]]=J157,K157,K157+1)</f>
        <v>23</v>
      </c>
    </row>
    <row r="159" spans="1:11" x14ac:dyDescent="0.25">
      <c r="A159" s="1">
        <v>48798</v>
      </c>
      <c r="B159">
        <f t="shared" si="2"/>
        <v>18.881300000000003</v>
      </c>
      <c r="C159" t="s">
        <v>19</v>
      </c>
      <c r="D159">
        <v>29.2</v>
      </c>
      <c r="E159">
        <v>34.9</v>
      </c>
      <c r="F159">
        <f>IF(martianeum5[[#This Row],[zawartosc '[%']]]&gt;=1,martianeum5[[#This Row],[masa '[kg']]]*martianeum5[[#This Row],[zawartosc '[%']]]*0.01,0)</f>
        <v>10.190799999999999</v>
      </c>
      <c r="G159">
        <f>martianeum5[[#This Row],[stan_magazynu '[kg']]]+martianeum5[[#This Row],[ile_kg_materiału_z_ładunku]]</f>
        <v>29.072100000000002</v>
      </c>
      <c r="H159">
        <f>IF(martianeum5[[#This Row],[stan_po_wydobyciu_z_ładunku]]&gt;=100,100,0)</f>
        <v>0</v>
      </c>
      <c r="I159">
        <f>martianeum5[[#This Row],[stan_po_wydobyciu_z_ładunku]]-martianeum5[[#This Row],[ile_zabiera_na_orbite]]</f>
        <v>29.072100000000002</v>
      </c>
      <c r="J159">
        <f>WEEKNUM(martianeum5[[#This Row],[data]],14)</f>
        <v>32</v>
      </c>
      <c r="K159">
        <f>IF(martianeum5[[#This Row],[num_tygodnia]]=J158,K158,K158+1)</f>
        <v>23</v>
      </c>
    </row>
    <row r="160" spans="1:11" x14ac:dyDescent="0.25">
      <c r="A160" s="1">
        <v>48799</v>
      </c>
      <c r="B160">
        <f t="shared" si="2"/>
        <v>29.072100000000002</v>
      </c>
      <c r="C160" t="s">
        <v>9</v>
      </c>
      <c r="D160">
        <v>21.4</v>
      </c>
      <c r="E160">
        <v>10.7</v>
      </c>
      <c r="F160">
        <f>IF(martianeum5[[#This Row],[zawartosc '[%']]]&gt;=1,martianeum5[[#This Row],[masa '[kg']]]*martianeum5[[#This Row],[zawartosc '[%']]]*0.01,0)</f>
        <v>2.2897999999999996</v>
      </c>
      <c r="G160">
        <f>martianeum5[[#This Row],[stan_magazynu '[kg']]]+martianeum5[[#This Row],[ile_kg_materiału_z_ładunku]]</f>
        <v>31.361900000000002</v>
      </c>
      <c r="H160">
        <f>IF(martianeum5[[#This Row],[stan_po_wydobyciu_z_ładunku]]&gt;=100,100,0)</f>
        <v>0</v>
      </c>
      <c r="I160">
        <f>martianeum5[[#This Row],[stan_po_wydobyciu_z_ładunku]]-martianeum5[[#This Row],[ile_zabiera_na_orbite]]</f>
        <v>31.361900000000002</v>
      </c>
      <c r="J160">
        <f>WEEKNUM(martianeum5[[#This Row],[data]],14)</f>
        <v>32</v>
      </c>
      <c r="K160">
        <f>IF(martianeum5[[#This Row],[num_tygodnia]]=J159,K159,K159+1)</f>
        <v>23</v>
      </c>
    </row>
    <row r="161" spans="1:11" x14ac:dyDescent="0.25">
      <c r="A161" s="1">
        <v>48800</v>
      </c>
      <c r="B161">
        <f t="shared" si="2"/>
        <v>31.361900000000002</v>
      </c>
      <c r="C161" t="s">
        <v>15</v>
      </c>
      <c r="D161">
        <v>25.6</v>
      </c>
      <c r="E161">
        <v>3.1</v>
      </c>
      <c r="F161">
        <f>IF(martianeum5[[#This Row],[zawartosc '[%']]]&gt;=1,martianeum5[[#This Row],[masa '[kg']]]*martianeum5[[#This Row],[zawartosc '[%']]]*0.01,0)</f>
        <v>0.79360000000000019</v>
      </c>
      <c r="G161">
        <f>martianeum5[[#This Row],[stan_magazynu '[kg']]]+martianeum5[[#This Row],[ile_kg_materiału_z_ładunku]]</f>
        <v>32.155500000000004</v>
      </c>
      <c r="H161">
        <f>IF(martianeum5[[#This Row],[stan_po_wydobyciu_z_ładunku]]&gt;=100,100,0)</f>
        <v>0</v>
      </c>
      <c r="I161">
        <f>martianeum5[[#This Row],[stan_po_wydobyciu_z_ładunku]]-martianeum5[[#This Row],[ile_zabiera_na_orbite]]</f>
        <v>32.155500000000004</v>
      </c>
      <c r="J161">
        <f>WEEKNUM(martianeum5[[#This Row],[data]],14)</f>
        <v>32</v>
      </c>
      <c r="K161">
        <f>IF(martianeum5[[#This Row],[num_tygodnia]]=J160,K160,K160+1)</f>
        <v>23</v>
      </c>
    </row>
    <row r="162" spans="1:11" x14ac:dyDescent="0.25">
      <c r="A162" s="1">
        <v>48801</v>
      </c>
      <c r="B162">
        <f t="shared" si="2"/>
        <v>32.155500000000004</v>
      </c>
      <c r="C162" t="s">
        <v>15</v>
      </c>
      <c r="D162">
        <v>15.7</v>
      </c>
      <c r="E162">
        <v>5.0999999999999996</v>
      </c>
      <c r="F162">
        <f>IF(martianeum5[[#This Row],[zawartosc '[%']]]&gt;=1,martianeum5[[#This Row],[masa '[kg']]]*martianeum5[[#This Row],[zawartosc '[%']]]*0.01,0)</f>
        <v>0.80069999999999997</v>
      </c>
      <c r="G162">
        <f>martianeum5[[#This Row],[stan_magazynu '[kg']]]+martianeum5[[#This Row],[ile_kg_materiału_z_ładunku]]</f>
        <v>32.956200000000003</v>
      </c>
      <c r="H162">
        <f>IF(martianeum5[[#This Row],[stan_po_wydobyciu_z_ładunku]]&gt;=100,100,0)</f>
        <v>0</v>
      </c>
      <c r="I162">
        <f>martianeum5[[#This Row],[stan_po_wydobyciu_z_ładunku]]-martianeum5[[#This Row],[ile_zabiera_na_orbite]]</f>
        <v>32.956200000000003</v>
      </c>
      <c r="J162">
        <f>WEEKNUM(martianeum5[[#This Row],[data]],14)</f>
        <v>32</v>
      </c>
      <c r="K162">
        <f>IF(martianeum5[[#This Row],[num_tygodnia]]=J161,K161,K161+1)</f>
        <v>23</v>
      </c>
    </row>
    <row r="163" spans="1:11" x14ac:dyDescent="0.25">
      <c r="A163" s="1">
        <v>48802</v>
      </c>
      <c r="B163">
        <f t="shared" si="2"/>
        <v>32.956200000000003</v>
      </c>
      <c r="C163" t="s">
        <v>6</v>
      </c>
      <c r="D163">
        <v>27.3</v>
      </c>
      <c r="E163">
        <v>11</v>
      </c>
      <c r="F163">
        <f>IF(martianeum5[[#This Row],[zawartosc '[%']]]&gt;=1,martianeum5[[#This Row],[masa '[kg']]]*martianeum5[[#This Row],[zawartosc '[%']]]*0.01,0)</f>
        <v>3.0030000000000001</v>
      </c>
      <c r="G163">
        <f>martianeum5[[#This Row],[stan_magazynu '[kg']]]+martianeum5[[#This Row],[ile_kg_materiału_z_ładunku]]</f>
        <v>35.959200000000003</v>
      </c>
      <c r="H163">
        <f>IF(martianeum5[[#This Row],[stan_po_wydobyciu_z_ładunku]]&gt;=100,100,0)</f>
        <v>0</v>
      </c>
      <c r="I163">
        <f>martianeum5[[#This Row],[stan_po_wydobyciu_z_ładunku]]-martianeum5[[#This Row],[ile_zabiera_na_orbite]]</f>
        <v>35.959200000000003</v>
      </c>
      <c r="J163">
        <f>WEEKNUM(martianeum5[[#This Row],[data]],14)</f>
        <v>33</v>
      </c>
      <c r="K163">
        <f>IF(martianeum5[[#This Row],[num_tygodnia]]=J162,K162,K162+1)</f>
        <v>24</v>
      </c>
    </row>
    <row r="164" spans="1:11" x14ac:dyDescent="0.25">
      <c r="A164" s="1">
        <v>48803</v>
      </c>
      <c r="B164">
        <f t="shared" si="2"/>
        <v>35.959200000000003</v>
      </c>
      <c r="C164" t="s">
        <v>25</v>
      </c>
      <c r="D164">
        <v>28.4</v>
      </c>
      <c r="E164">
        <v>2.7</v>
      </c>
      <c r="F164">
        <f>IF(martianeum5[[#This Row],[zawartosc '[%']]]&gt;=1,martianeum5[[#This Row],[masa '[kg']]]*martianeum5[[#This Row],[zawartosc '[%']]]*0.01,0)</f>
        <v>0.76680000000000004</v>
      </c>
      <c r="G164">
        <f>martianeum5[[#This Row],[stan_magazynu '[kg']]]+martianeum5[[#This Row],[ile_kg_materiału_z_ładunku]]</f>
        <v>36.726000000000006</v>
      </c>
      <c r="H164">
        <f>IF(martianeum5[[#This Row],[stan_po_wydobyciu_z_ładunku]]&gt;=100,100,0)</f>
        <v>0</v>
      </c>
      <c r="I164">
        <f>martianeum5[[#This Row],[stan_po_wydobyciu_z_ładunku]]-martianeum5[[#This Row],[ile_zabiera_na_orbite]]</f>
        <v>36.726000000000006</v>
      </c>
      <c r="J164">
        <f>WEEKNUM(martianeum5[[#This Row],[data]],14)</f>
        <v>33</v>
      </c>
      <c r="K164">
        <f>IF(martianeum5[[#This Row],[num_tygodnia]]=J163,K163,K163+1)</f>
        <v>24</v>
      </c>
    </row>
    <row r="165" spans="1:11" x14ac:dyDescent="0.25">
      <c r="A165" s="1">
        <v>48804</v>
      </c>
      <c r="B165">
        <f t="shared" si="2"/>
        <v>36.726000000000006</v>
      </c>
      <c r="C165" t="s">
        <v>11</v>
      </c>
      <c r="D165">
        <v>22</v>
      </c>
      <c r="E165">
        <v>3.3</v>
      </c>
      <c r="F165">
        <f>IF(martianeum5[[#This Row],[zawartosc '[%']]]&gt;=1,martianeum5[[#This Row],[masa '[kg']]]*martianeum5[[#This Row],[zawartosc '[%']]]*0.01,0)</f>
        <v>0.72599999999999998</v>
      </c>
      <c r="G165">
        <f>martianeum5[[#This Row],[stan_magazynu '[kg']]]+martianeum5[[#This Row],[ile_kg_materiału_z_ładunku]]</f>
        <v>37.452000000000005</v>
      </c>
      <c r="H165">
        <f>IF(martianeum5[[#This Row],[stan_po_wydobyciu_z_ładunku]]&gt;=100,100,0)</f>
        <v>0</v>
      </c>
      <c r="I165">
        <f>martianeum5[[#This Row],[stan_po_wydobyciu_z_ładunku]]-martianeum5[[#This Row],[ile_zabiera_na_orbite]]</f>
        <v>37.452000000000005</v>
      </c>
      <c r="J165">
        <f>WEEKNUM(martianeum5[[#This Row],[data]],14)</f>
        <v>33</v>
      </c>
      <c r="K165">
        <f>IF(martianeum5[[#This Row],[num_tygodnia]]=J164,K164,K164+1)</f>
        <v>24</v>
      </c>
    </row>
    <row r="166" spans="1:11" x14ac:dyDescent="0.25">
      <c r="A166" s="1">
        <v>48805</v>
      </c>
      <c r="B166">
        <f t="shared" si="2"/>
        <v>37.452000000000005</v>
      </c>
      <c r="C166" t="s">
        <v>8</v>
      </c>
      <c r="D166">
        <v>19.399999999999999</v>
      </c>
      <c r="E166">
        <v>0</v>
      </c>
      <c r="F166">
        <f>IF(martianeum5[[#This Row],[zawartosc '[%']]]&gt;=1,martianeum5[[#This Row],[masa '[kg']]]*martianeum5[[#This Row],[zawartosc '[%']]]*0.01,0)</f>
        <v>0</v>
      </c>
      <c r="G166">
        <f>martianeum5[[#This Row],[stan_magazynu '[kg']]]+martianeum5[[#This Row],[ile_kg_materiału_z_ładunku]]</f>
        <v>37.452000000000005</v>
      </c>
      <c r="H166">
        <f>IF(martianeum5[[#This Row],[stan_po_wydobyciu_z_ładunku]]&gt;=100,100,0)</f>
        <v>0</v>
      </c>
      <c r="I166">
        <f>martianeum5[[#This Row],[stan_po_wydobyciu_z_ładunku]]-martianeum5[[#This Row],[ile_zabiera_na_orbite]]</f>
        <v>37.452000000000005</v>
      </c>
      <c r="J166">
        <f>WEEKNUM(martianeum5[[#This Row],[data]],14)</f>
        <v>33</v>
      </c>
      <c r="K166">
        <f>IF(martianeum5[[#This Row],[num_tygodnia]]=J165,K165,K165+1)</f>
        <v>24</v>
      </c>
    </row>
    <row r="167" spans="1:11" x14ac:dyDescent="0.25">
      <c r="A167" s="1">
        <v>48806</v>
      </c>
      <c r="B167">
        <f t="shared" si="2"/>
        <v>37.452000000000005</v>
      </c>
      <c r="C167" t="s">
        <v>15</v>
      </c>
      <c r="D167">
        <v>22.7</v>
      </c>
      <c r="E167">
        <v>14.8</v>
      </c>
      <c r="F167">
        <f>IF(martianeum5[[#This Row],[zawartosc '[%']]]&gt;=1,martianeum5[[#This Row],[masa '[kg']]]*martianeum5[[#This Row],[zawartosc '[%']]]*0.01,0)</f>
        <v>3.3595999999999999</v>
      </c>
      <c r="G167">
        <f>martianeum5[[#This Row],[stan_magazynu '[kg']]]+martianeum5[[#This Row],[ile_kg_materiału_z_ładunku]]</f>
        <v>40.811600000000006</v>
      </c>
      <c r="H167">
        <f>IF(martianeum5[[#This Row],[stan_po_wydobyciu_z_ładunku]]&gt;=100,100,0)</f>
        <v>0</v>
      </c>
      <c r="I167">
        <f>martianeum5[[#This Row],[stan_po_wydobyciu_z_ładunku]]-martianeum5[[#This Row],[ile_zabiera_na_orbite]]</f>
        <v>40.811600000000006</v>
      </c>
      <c r="J167">
        <f>WEEKNUM(martianeum5[[#This Row],[data]],14)</f>
        <v>33</v>
      </c>
      <c r="K167">
        <f>IF(martianeum5[[#This Row],[num_tygodnia]]=J166,K166,K166+1)</f>
        <v>24</v>
      </c>
    </row>
    <row r="168" spans="1:11" x14ac:dyDescent="0.25">
      <c r="A168" s="1">
        <v>48807</v>
      </c>
      <c r="B168">
        <f t="shared" si="2"/>
        <v>40.811600000000006</v>
      </c>
      <c r="C168" t="s">
        <v>7</v>
      </c>
      <c r="D168">
        <v>22.6</v>
      </c>
      <c r="E168">
        <v>16.5</v>
      </c>
      <c r="F168">
        <f>IF(martianeum5[[#This Row],[zawartosc '[%']]]&gt;=1,martianeum5[[#This Row],[masa '[kg']]]*martianeum5[[#This Row],[zawartosc '[%']]]*0.01,0)</f>
        <v>3.7290000000000005</v>
      </c>
      <c r="G168">
        <f>martianeum5[[#This Row],[stan_magazynu '[kg']]]+martianeum5[[#This Row],[ile_kg_materiału_z_ładunku]]</f>
        <v>44.540600000000005</v>
      </c>
      <c r="H168">
        <f>IF(martianeum5[[#This Row],[stan_po_wydobyciu_z_ładunku]]&gt;=100,100,0)</f>
        <v>0</v>
      </c>
      <c r="I168">
        <f>martianeum5[[#This Row],[stan_po_wydobyciu_z_ładunku]]-martianeum5[[#This Row],[ile_zabiera_na_orbite]]</f>
        <v>44.540600000000005</v>
      </c>
      <c r="J168">
        <f>WEEKNUM(martianeum5[[#This Row],[data]],14)</f>
        <v>33</v>
      </c>
      <c r="K168">
        <f>IF(martianeum5[[#This Row],[num_tygodnia]]=J167,K167,K167+1)</f>
        <v>24</v>
      </c>
    </row>
    <row r="169" spans="1:11" x14ac:dyDescent="0.25">
      <c r="A169" s="1">
        <v>48808</v>
      </c>
      <c r="B169">
        <f t="shared" si="2"/>
        <v>44.540600000000005</v>
      </c>
      <c r="C169" t="s">
        <v>17</v>
      </c>
      <c r="D169">
        <v>26.1</v>
      </c>
      <c r="E169">
        <v>0</v>
      </c>
      <c r="F169">
        <f>IF(martianeum5[[#This Row],[zawartosc '[%']]]&gt;=1,martianeum5[[#This Row],[masa '[kg']]]*martianeum5[[#This Row],[zawartosc '[%']]]*0.01,0)</f>
        <v>0</v>
      </c>
      <c r="G169">
        <f>martianeum5[[#This Row],[stan_magazynu '[kg']]]+martianeum5[[#This Row],[ile_kg_materiału_z_ładunku]]</f>
        <v>44.540600000000005</v>
      </c>
      <c r="H169">
        <f>IF(martianeum5[[#This Row],[stan_po_wydobyciu_z_ładunku]]&gt;=100,100,0)</f>
        <v>0</v>
      </c>
      <c r="I169">
        <f>martianeum5[[#This Row],[stan_po_wydobyciu_z_ładunku]]-martianeum5[[#This Row],[ile_zabiera_na_orbite]]</f>
        <v>44.540600000000005</v>
      </c>
      <c r="J169">
        <f>WEEKNUM(martianeum5[[#This Row],[data]],14)</f>
        <v>33</v>
      </c>
      <c r="K169">
        <f>IF(martianeum5[[#This Row],[num_tygodnia]]=J168,K168,K168+1)</f>
        <v>24</v>
      </c>
    </row>
    <row r="170" spans="1:11" x14ac:dyDescent="0.25">
      <c r="A170" s="1">
        <v>48809</v>
      </c>
      <c r="B170">
        <f t="shared" si="2"/>
        <v>44.540600000000005</v>
      </c>
      <c r="C170" t="s">
        <v>15</v>
      </c>
      <c r="D170">
        <v>27.6</v>
      </c>
      <c r="E170">
        <v>6.7</v>
      </c>
      <c r="F170">
        <f>IF(martianeum5[[#This Row],[zawartosc '[%']]]&gt;=1,martianeum5[[#This Row],[masa '[kg']]]*martianeum5[[#This Row],[zawartosc '[%']]]*0.01,0)</f>
        <v>1.8492000000000002</v>
      </c>
      <c r="G170">
        <f>martianeum5[[#This Row],[stan_magazynu '[kg']]]+martianeum5[[#This Row],[ile_kg_materiału_z_ładunku]]</f>
        <v>46.389800000000008</v>
      </c>
      <c r="H170">
        <f>IF(martianeum5[[#This Row],[stan_po_wydobyciu_z_ładunku]]&gt;=100,100,0)</f>
        <v>0</v>
      </c>
      <c r="I170">
        <f>martianeum5[[#This Row],[stan_po_wydobyciu_z_ładunku]]-martianeum5[[#This Row],[ile_zabiera_na_orbite]]</f>
        <v>46.389800000000008</v>
      </c>
      <c r="J170">
        <f>WEEKNUM(martianeum5[[#This Row],[data]],14)</f>
        <v>34</v>
      </c>
      <c r="K170">
        <f>IF(martianeum5[[#This Row],[num_tygodnia]]=J169,K169,K169+1)</f>
        <v>25</v>
      </c>
    </row>
    <row r="171" spans="1:11" x14ac:dyDescent="0.25">
      <c r="A171" s="1">
        <v>48810</v>
      </c>
      <c r="B171">
        <f t="shared" si="2"/>
        <v>46.389800000000008</v>
      </c>
      <c r="C171" t="s">
        <v>12</v>
      </c>
      <c r="D171">
        <v>13.2</v>
      </c>
      <c r="E171">
        <v>0</v>
      </c>
      <c r="F171">
        <f>IF(martianeum5[[#This Row],[zawartosc '[%']]]&gt;=1,martianeum5[[#This Row],[masa '[kg']]]*martianeum5[[#This Row],[zawartosc '[%']]]*0.01,0)</f>
        <v>0</v>
      </c>
      <c r="G171">
        <f>martianeum5[[#This Row],[stan_magazynu '[kg']]]+martianeum5[[#This Row],[ile_kg_materiału_z_ładunku]]</f>
        <v>46.389800000000008</v>
      </c>
      <c r="H171">
        <f>IF(martianeum5[[#This Row],[stan_po_wydobyciu_z_ładunku]]&gt;=100,100,0)</f>
        <v>0</v>
      </c>
      <c r="I171">
        <f>martianeum5[[#This Row],[stan_po_wydobyciu_z_ładunku]]-martianeum5[[#This Row],[ile_zabiera_na_orbite]]</f>
        <v>46.389800000000008</v>
      </c>
      <c r="J171">
        <f>WEEKNUM(martianeum5[[#This Row],[data]],14)</f>
        <v>34</v>
      </c>
      <c r="K171">
        <f>IF(martianeum5[[#This Row],[num_tygodnia]]=J170,K170,K170+1)</f>
        <v>25</v>
      </c>
    </row>
    <row r="172" spans="1:11" x14ac:dyDescent="0.25">
      <c r="A172" s="1">
        <v>48811</v>
      </c>
      <c r="B172">
        <f t="shared" si="2"/>
        <v>46.389800000000008</v>
      </c>
      <c r="C172" t="s">
        <v>21</v>
      </c>
      <c r="D172">
        <v>22</v>
      </c>
      <c r="E172">
        <v>0</v>
      </c>
      <c r="F172">
        <f>IF(martianeum5[[#This Row],[zawartosc '[%']]]&gt;=1,martianeum5[[#This Row],[masa '[kg']]]*martianeum5[[#This Row],[zawartosc '[%']]]*0.01,0)</f>
        <v>0</v>
      </c>
      <c r="G172">
        <f>martianeum5[[#This Row],[stan_magazynu '[kg']]]+martianeum5[[#This Row],[ile_kg_materiału_z_ładunku]]</f>
        <v>46.389800000000008</v>
      </c>
      <c r="H172">
        <f>IF(martianeum5[[#This Row],[stan_po_wydobyciu_z_ładunku]]&gt;=100,100,0)</f>
        <v>0</v>
      </c>
      <c r="I172">
        <f>martianeum5[[#This Row],[stan_po_wydobyciu_z_ładunku]]-martianeum5[[#This Row],[ile_zabiera_na_orbite]]</f>
        <v>46.389800000000008</v>
      </c>
      <c r="J172">
        <f>WEEKNUM(martianeum5[[#This Row],[data]],14)</f>
        <v>34</v>
      </c>
      <c r="K172">
        <f>IF(martianeum5[[#This Row],[num_tygodnia]]=J171,K171,K171+1)</f>
        <v>25</v>
      </c>
    </row>
    <row r="173" spans="1:11" x14ac:dyDescent="0.25">
      <c r="A173" s="1">
        <v>48812</v>
      </c>
      <c r="B173">
        <f t="shared" si="2"/>
        <v>46.389800000000008</v>
      </c>
      <c r="C173" t="s">
        <v>9</v>
      </c>
      <c r="D173">
        <v>10.8</v>
      </c>
      <c r="E173">
        <v>7.6</v>
      </c>
      <c r="F173">
        <f>IF(martianeum5[[#This Row],[zawartosc '[%']]]&gt;=1,martianeum5[[#This Row],[masa '[kg']]]*martianeum5[[#This Row],[zawartosc '[%']]]*0.01,0)</f>
        <v>0.82079999999999997</v>
      </c>
      <c r="G173">
        <f>martianeum5[[#This Row],[stan_magazynu '[kg']]]+martianeum5[[#This Row],[ile_kg_materiału_z_ładunku]]</f>
        <v>47.210600000000007</v>
      </c>
      <c r="H173">
        <f>IF(martianeum5[[#This Row],[stan_po_wydobyciu_z_ładunku]]&gt;=100,100,0)</f>
        <v>0</v>
      </c>
      <c r="I173">
        <f>martianeum5[[#This Row],[stan_po_wydobyciu_z_ładunku]]-martianeum5[[#This Row],[ile_zabiera_na_orbite]]</f>
        <v>47.210600000000007</v>
      </c>
      <c r="J173">
        <f>WEEKNUM(martianeum5[[#This Row],[data]],14)</f>
        <v>34</v>
      </c>
      <c r="K173">
        <f>IF(martianeum5[[#This Row],[num_tygodnia]]=J172,K172,K172+1)</f>
        <v>25</v>
      </c>
    </row>
    <row r="174" spans="1:11" x14ac:dyDescent="0.25">
      <c r="A174" s="1">
        <v>48813</v>
      </c>
      <c r="B174">
        <f t="shared" si="2"/>
        <v>47.210600000000007</v>
      </c>
      <c r="C174" t="s">
        <v>10</v>
      </c>
      <c r="D174">
        <v>15.6</v>
      </c>
      <c r="E174">
        <v>38.4</v>
      </c>
      <c r="F174">
        <f>IF(martianeum5[[#This Row],[zawartosc '[%']]]&gt;=1,martianeum5[[#This Row],[masa '[kg']]]*martianeum5[[#This Row],[zawartosc '[%']]]*0.01,0)</f>
        <v>5.9904000000000002</v>
      </c>
      <c r="G174">
        <f>martianeum5[[#This Row],[stan_magazynu '[kg']]]+martianeum5[[#This Row],[ile_kg_materiału_z_ładunku]]</f>
        <v>53.201000000000008</v>
      </c>
      <c r="H174">
        <f>IF(martianeum5[[#This Row],[stan_po_wydobyciu_z_ładunku]]&gt;=100,100,0)</f>
        <v>0</v>
      </c>
      <c r="I174">
        <f>martianeum5[[#This Row],[stan_po_wydobyciu_z_ładunku]]-martianeum5[[#This Row],[ile_zabiera_na_orbite]]</f>
        <v>53.201000000000008</v>
      </c>
      <c r="J174">
        <f>WEEKNUM(martianeum5[[#This Row],[data]],14)</f>
        <v>34</v>
      </c>
      <c r="K174">
        <f>IF(martianeum5[[#This Row],[num_tygodnia]]=J173,K173,K173+1)</f>
        <v>25</v>
      </c>
    </row>
    <row r="175" spans="1:11" x14ac:dyDescent="0.25">
      <c r="A175" s="1">
        <v>48814</v>
      </c>
      <c r="B175">
        <f t="shared" si="2"/>
        <v>53.201000000000008</v>
      </c>
      <c r="C175" t="s">
        <v>26</v>
      </c>
      <c r="D175">
        <v>11.7</v>
      </c>
      <c r="E175">
        <v>0.5</v>
      </c>
      <c r="F175">
        <f>IF(martianeum5[[#This Row],[zawartosc '[%']]]&gt;=1,martianeum5[[#This Row],[masa '[kg']]]*martianeum5[[#This Row],[zawartosc '[%']]]*0.01,0)</f>
        <v>0</v>
      </c>
      <c r="G175">
        <f>martianeum5[[#This Row],[stan_magazynu '[kg']]]+martianeum5[[#This Row],[ile_kg_materiału_z_ładunku]]</f>
        <v>53.201000000000008</v>
      </c>
      <c r="H175">
        <f>IF(martianeum5[[#This Row],[stan_po_wydobyciu_z_ładunku]]&gt;=100,100,0)</f>
        <v>0</v>
      </c>
      <c r="I175">
        <f>martianeum5[[#This Row],[stan_po_wydobyciu_z_ładunku]]-martianeum5[[#This Row],[ile_zabiera_na_orbite]]</f>
        <v>53.201000000000008</v>
      </c>
      <c r="J175">
        <f>WEEKNUM(martianeum5[[#This Row],[data]],14)</f>
        <v>34</v>
      </c>
      <c r="K175">
        <f>IF(martianeum5[[#This Row],[num_tygodnia]]=J174,K174,K174+1)</f>
        <v>25</v>
      </c>
    </row>
    <row r="176" spans="1:11" x14ac:dyDescent="0.25">
      <c r="A176" s="1">
        <v>48815</v>
      </c>
      <c r="B176">
        <f t="shared" si="2"/>
        <v>53.201000000000008</v>
      </c>
      <c r="C176" t="s">
        <v>10</v>
      </c>
      <c r="D176">
        <v>27.2</v>
      </c>
      <c r="E176">
        <v>8.3000000000000007</v>
      </c>
      <c r="F176">
        <f>IF(martianeum5[[#This Row],[zawartosc '[%']]]&gt;=1,martianeum5[[#This Row],[masa '[kg']]]*martianeum5[[#This Row],[zawartosc '[%']]]*0.01,0)</f>
        <v>2.2576000000000001</v>
      </c>
      <c r="G176">
        <f>martianeum5[[#This Row],[stan_magazynu '[kg']]]+martianeum5[[#This Row],[ile_kg_materiału_z_ładunku]]</f>
        <v>55.458600000000004</v>
      </c>
      <c r="H176">
        <f>IF(martianeum5[[#This Row],[stan_po_wydobyciu_z_ładunku]]&gt;=100,100,0)</f>
        <v>0</v>
      </c>
      <c r="I176">
        <f>martianeum5[[#This Row],[stan_po_wydobyciu_z_ładunku]]-martianeum5[[#This Row],[ile_zabiera_na_orbite]]</f>
        <v>55.458600000000004</v>
      </c>
      <c r="J176">
        <f>WEEKNUM(martianeum5[[#This Row],[data]],14)</f>
        <v>34</v>
      </c>
      <c r="K176">
        <f>IF(martianeum5[[#This Row],[num_tygodnia]]=J175,K175,K175+1)</f>
        <v>25</v>
      </c>
    </row>
    <row r="177" spans="1:11" x14ac:dyDescent="0.25">
      <c r="A177" s="1">
        <v>48816</v>
      </c>
      <c r="B177">
        <f t="shared" si="2"/>
        <v>55.458600000000004</v>
      </c>
      <c r="C177" t="s">
        <v>10</v>
      </c>
      <c r="D177">
        <v>24.7</v>
      </c>
      <c r="E177">
        <v>28.9</v>
      </c>
      <c r="F177">
        <f>IF(martianeum5[[#This Row],[zawartosc '[%']]]&gt;=1,martianeum5[[#This Row],[masa '[kg']]]*martianeum5[[#This Row],[zawartosc '[%']]]*0.01,0)</f>
        <v>7.1382999999999992</v>
      </c>
      <c r="G177">
        <f>martianeum5[[#This Row],[stan_magazynu '[kg']]]+martianeum5[[#This Row],[ile_kg_materiału_z_ładunku]]</f>
        <v>62.596900000000005</v>
      </c>
      <c r="H177">
        <f>IF(martianeum5[[#This Row],[stan_po_wydobyciu_z_ładunku]]&gt;=100,100,0)</f>
        <v>0</v>
      </c>
      <c r="I177">
        <f>martianeum5[[#This Row],[stan_po_wydobyciu_z_ładunku]]-martianeum5[[#This Row],[ile_zabiera_na_orbite]]</f>
        <v>62.596900000000005</v>
      </c>
      <c r="J177">
        <f>WEEKNUM(martianeum5[[#This Row],[data]],14)</f>
        <v>35</v>
      </c>
      <c r="K177">
        <f>IF(martianeum5[[#This Row],[num_tygodnia]]=J176,K176,K176+1)</f>
        <v>26</v>
      </c>
    </row>
    <row r="178" spans="1:11" x14ac:dyDescent="0.25">
      <c r="A178" s="1">
        <v>48817</v>
      </c>
      <c r="B178">
        <f t="shared" si="2"/>
        <v>62.596900000000005</v>
      </c>
      <c r="C178" t="s">
        <v>11</v>
      </c>
      <c r="D178">
        <v>18.2</v>
      </c>
      <c r="E178">
        <v>12.5</v>
      </c>
      <c r="F178">
        <f>IF(martianeum5[[#This Row],[zawartosc '[%']]]&gt;=1,martianeum5[[#This Row],[masa '[kg']]]*martianeum5[[#This Row],[zawartosc '[%']]]*0.01,0)</f>
        <v>2.2749999999999999</v>
      </c>
      <c r="G178">
        <f>martianeum5[[#This Row],[stan_magazynu '[kg']]]+martianeum5[[#This Row],[ile_kg_materiału_z_ładunku]]</f>
        <v>64.871900000000011</v>
      </c>
      <c r="H178">
        <f>IF(martianeum5[[#This Row],[stan_po_wydobyciu_z_ładunku]]&gt;=100,100,0)</f>
        <v>0</v>
      </c>
      <c r="I178">
        <f>martianeum5[[#This Row],[stan_po_wydobyciu_z_ładunku]]-martianeum5[[#This Row],[ile_zabiera_na_orbite]]</f>
        <v>64.871900000000011</v>
      </c>
      <c r="J178">
        <f>WEEKNUM(martianeum5[[#This Row],[data]],14)</f>
        <v>35</v>
      </c>
      <c r="K178">
        <f>IF(martianeum5[[#This Row],[num_tygodnia]]=J177,K177,K177+1)</f>
        <v>26</v>
      </c>
    </row>
    <row r="179" spans="1:11" x14ac:dyDescent="0.25">
      <c r="A179" s="1">
        <v>48818</v>
      </c>
      <c r="B179">
        <f t="shared" si="2"/>
        <v>64.871900000000011</v>
      </c>
      <c r="C179" t="s">
        <v>11</v>
      </c>
      <c r="D179">
        <v>14.6</v>
      </c>
      <c r="E179">
        <v>17.899999999999999</v>
      </c>
      <c r="F179">
        <f>IF(martianeum5[[#This Row],[zawartosc '[%']]]&gt;=1,martianeum5[[#This Row],[masa '[kg']]]*martianeum5[[#This Row],[zawartosc '[%']]]*0.01,0)</f>
        <v>2.6133999999999999</v>
      </c>
      <c r="G179">
        <f>martianeum5[[#This Row],[stan_magazynu '[kg']]]+martianeum5[[#This Row],[ile_kg_materiału_z_ładunku]]</f>
        <v>67.485300000000009</v>
      </c>
      <c r="H179">
        <f>IF(martianeum5[[#This Row],[stan_po_wydobyciu_z_ładunku]]&gt;=100,100,0)</f>
        <v>0</v>
      </c>
      <c r="I179">
        <f>martianeum5[[#This Row],[stan_po_wydobyciu_z_ładunku]]-martianeum5[[#This Row],[ile_zabiera_na_orbite]]</f>
        <v>67.485300000000009</v>
      </c>
      <c r="J179">
        <f>WEEKNUM(martianeum5[[#This Row],[data]],14)</f>
        <v>35</v>
      </c>
      <c r="K179">
        <f>IF(martianeum5[[#This Row],[num_tygodnia]]=J178,K178,K178+1)</f>
        <v>26</v>
      </c>
    </row>
    <row r="180" spans="1:11" x14ac:dyDescent="0.25">
      <c r="A180" s="1">
        <v>48819</v>
      </c>
      <c r="B180">
        <f t="shared" si="2"/>
        <v>67.485300000000009</v>
      </c>
      <c r="C180" t="s">
        <v>11</v>
      </c>
      <c r="D180">
        <v>16.5</v>
      </c>
      <c r="E180">
        <v>13.9</v>
      </c>
      <c r="F180">
        <f>IF(martianeum5[[#This Row],[zawartosc '[%']]]&gt;=1,martianeum5[[#This Row],[masa '[kg']]]*martianeum5[[#This Row],[zawartosc '[%']]]*0.01,0)</f>
        <v>2.2934999999999999</v>
      </c>
      <c r="G180">
        <f>martianeum5[[#This Row],[stan_magazynu '[kg']]]+martianeum5[[#This Row],[ile_kg_materiału_z_ładunku]]</f>
        <v>69.778800000000004</v>
      </c>
      <c r="H180">
        <f>IF(martianeum5[[#This Row],[stan_po_wydobyciu_z_ładunku]]&gt;=100,100,0)</f>
        <v>0</v>
      </c>
      <c r="I180">
        <f>martianeum5[[#This Row],[stan_po_wydobyciu_z_ładunku]]-martianeum5[[#This Row],[ile_zabiera_na_orbite]]</f>
        <v>69.778800000000004</v>
      </c>
      <c r="J180">
        <f>WEEKNUM(martianeum5[[#This Row],[data]],14)</f>
        <v>35</v>
      </c>
      <c r="K180">
        <f>IF(martianeum5[[#This Row],[num_tygodnia]]=J179,K179,K179+1)</f>
        <v>26</v>
      </c>
    </row>
    <row r="181" spans="1:11" x14ac:dyDescent="0.25">
      <c r="A181" s="1">
        <v>48820</v>
      </c>
      <c r="B181">
        <f t="shared" si="2"/>
        <v>69.778800000000004</v>
      </c>
      <c r="C181" t="s">
        <v>18</v>
      </c>
      <c r="D181">
        <v>29.4</v>
      </c>
      <c r="E181">
        <v>0</v>
      </c>
      <c r="F181">
        <f>IF(martianeum5[[#This Row],[zawartosc '[%']]]&gt;=1,martianeum5[[#This Row],[masa '[kg']]]*martianeum5[[#This Row],[zawartosc '[%']]]*0.01,0)</f>
        <v>0</v>
      </c>
      <c r="G181">
        <f>martianeum5[[#This Row],[stan_magazynu '[kg']]]+martianeum5[[#This Row],[ile_kg_materiału_z_ładunku]]</f>
        <v>69.778800000000004</v>
      </c>
      <c r="H181">
        <f>IF(martianeum5[[#This Row],[stan_po_wydobyciu_z_ładunku]]&gt;=100,100,0)</f>
        <v>0</v>
      </c>
      <c r="I181">
        <f>martianeum5[[#This Row],[stan_po_wydobyciu_z_ładunku]]-martianeum5[[#This Row],[ile_zabiera_na_orbite]]</f>
        <v>69.778800000000004</v>
      </c>
      <c r="J181">
        <f>WEEKNUM(martianeum5[[#This Row],[data]],14)</f>
        <v>35</v>
      </c>
      <c r="K181">
        <f>IF(martianeum5[[#This Row],[num_tygodnia]]=J180,K180,K180+1)</f>
        <v>26</v>
      </c>
    </row>
    <row r="182" spans="1:11" x14ac:dyDescent="0.25">
      <c r="A182" s="1">
        <v>48821</v>
      </c>
      <c r="B182">
        <f t="shared" si="2"/>
        <v>69.778800000000004</v>
      </c>
      <c r="C182" t="s">
        <v>10</v>
      </c>
      <c r="D182">
        <v>17.899999999999999</v>
      </c>
      <c r="E182">
        <v>0</v>
      </c>
      <c r="F182">
        <f>IF(martianeum5[[#This Row],[zawartosc '[%']]]&gt;=1,martianeum5[[#This Row],[masa '[kg']]]*martianeum5[[#This Row],[zawartosc '[%']]]*0.01,0)</f>
        <v>0</v>
      </c>
      <c r="G182">
        <f>martianeum5[[#This Row],[stan_magazynu '[kg']]]+martianeum5[[#This Row],[ile_kg_materiału_z_ładunku]]</f>
        <v>69.778800000000004</v>
      </c>
      <c r="H182">
        <f>IF(martianeum5[[#This Row],[stan_po_wydobyciu_z_ładunku]]&gt;=100,100,0)</f>
        <v>0</v>
      </c>
      <c r="I182">
        <f>martianeum5[[#This Row],[stan_po_wydobyciu_z_ładunku]]-martianeum5[[#This Row],[ile_zabiera_na_orbite]]</f>
        <v>69.778800000000004</v>
      </c>
      <c r="J182">
        <f>WEEKNUM(martianeum5[[#This Row],[data]],14)</f>
        <v>35</v>
      </c>
      <c r="K182">
        <f>IF(martianeum5[[#This Row],[num_tygodnia]]=J181,K181,K181+1)</f>
        <v>26</v>
      </c>
    </row>
    <row r="183" spans="1:11" x14ac:dyDescent="0.25">
      <c r="A183" s="1">
        <v>48822</v>
      </c>
      <c r="B183">
        <f t="shared" si="2"/>
        <v>69.778800000000004</v>
      </c>
      <c r="C183" t="s">
        <v>17</v>
      </c>
      <c r="D183">
        <v>29.8</v>
      </c>
      <c r="E183">
        <v>0</v>
      </c>
      <c r="F183">
        <f>IF(martianeum5[[#This Row],[zawartosc '[%']]]&gt;=1,martianeum5[[#This Row],[masa '[kg']]]*martianeum5[[#This Row],[zawartosc '[%']]]*0.01,0)</f>
        <v>0</v>
      </c>
      <c r="G183">
        <f>martianeum5[[#This Row],[stan_magazynu '[kg']]]+martianeum5[[#This Row],[ile_kg_materiału_z_ładunku]]</f>
        <v>69.778800000000004</v>
      </c>
      <c r="H183">
        <f>IF(martianeum5[[#This Row],[stan_po_wydobyciu_z_ładunku]]&gt;=100,100,0)</f>
        <v>0</v>
      </c>
      <c r="I183">
        <f>martianeum5[[#This Row],[stan_po_wydobyciu_z_ładunku]]-martianeum5[[#This Row],[ile_zabiera_na_orbite]]</f>
        <v>69.778800000000004</v>
      </c>
      <c r="J183">
        <f>WEEKNUM(martianeum5[[#This Row],[data]],14)</f>
        <v>35</v>
      </c>
      <c r="K183">
        <f>IF(martianeum5[[#This Row],[num_tygodnia]]=J182,K182,K182+1)</f>
        <v>26</v>
      </c>
    </row>
    <row r="184" spans="1:11" x14ac:dyDescent="0.25">
      <c r="A184" s="1">
        <v>48823</v>
      </c>
      <c r="B184">
        <f t="shared" si="2"/>
        <v>69.778800000000004</v>
      </c>
      <c r="C184" t="s">
        <v>4</v>
      </c>
      <c r="D184">
        <v>18.7</v>
      </c>
      <c r="E184">
        <v>0</v>
      </c>
      <c r="F184">
        <f>IF(martianeum5[[#This Row],[zawartosc '[%']]]&gt;=1,martianeum5[[#This Row],[masa '[kg']]]*martianeum5[[#This Row],[zawartosc '[%']]]*0.01,0)</f>
        <v>0</v>
      </c>
      <c r="G184">
        <f>martianeum5[[#This Row],[stan_magazynu '[kg']]]+martianeum5[[#This Row],[ile_kg_materiału_z_ładunku]]</f>
        <v>69.778800000000004</v>
      </c>
      <c r="H184">
        <f>IF(martianeum5[[#This Row],[stan_po_wydobyciu_z_ładunku]]&gt;=100,100,0)</f>
        <v>0</v>
      </c>
      <c r="I184">
        <f>martianeum5[[#This Row],[stan_po_wydobyciu_z_ładunku]]-martianeum5[[#This Row],[ile_zabiera_na_orbite]]</f>
        <v>69.778800000000004</v>
      </c>
      <c r="J184">
        <f>WEEKNUM(martianeum5[[#This Row],[data]],14)</f>
        <v>36</v>
      </c>
      <c r="K184">
        <f>IF(martianeum5[[#This Row],[num_tygodnia]]=J183,K183,K183+1)</f>
        <v>27</v>
      </c>
    </row>
    <row r="185" spans="1:11" x14ac:dyDescent="0.25">
      <c r="A185" s="1">
        <v>48824</v>
      </c>
      <c r="B185">
        <f t="shared" si="2"/>
        <v>69.778800000000004</v>
      </c>
      <c r="C185" t="s">
        <v>12</v>
      </c>
      <c r="D185">
        <v>24.3</v>
      </c>
      <c r="E185">
        <v>7.8</v>
      </c>
      <c r="F185">
        <f>IF(martianeum5[[#This Row],[zawartosc '[%']]]&gt;=1,martianeum5[[#This Row],[masa '[kg']]]*martianeum5[[#This Row],[zawartosc '[%']]]*0.01,0)</f>
        <v>1.8954</v>
      </c>
      <c r="G185">
        <f>martianeum5[[#This Row],[stan_magazynu '[kg']]]+martianeum5[[#This Row],[ile_kg_materiału_z_ładunku]]</f>
        <v>71.674199999999999</v>
      </c>
      <c r="H185">
        <f>IF(martianeum5[[#This Row],[stan_po_wydobyciu_z_ładunku]]&gt;=100,100,0)</f>
        <v>0</v>
      </c>
      <c r="I185">
        <f>martianeum5[[#This Row],[stan_po_wydobyciu_z_ładunku]]-martianeum5[[#This Row],[ile_zabiera_na_orbite]]</f>
        <v>71.674199999999999</v>
      </c>
      <c r="J185">
        <f>WEEKNUM(martianeum5[[#This Row],[data]],14)</f>
        <v>36</v>
      </c>
      <c r="K185">
        <f>IF(martianeum5[[#This Row],[num_tygodnia]]=J184,K184,K184+1)</f>
        <v>27</v>
      </c>
    </row>
    <row r="186" spans="1:11" x14ac:dyDescent="0.25">
      <c r="A186" s="1">
        <v>48825</v>
      </c>
      <c r="B186">
        <f t="shared" si="2"/>
        <v>71.674199999999999</v>
      </c>
      <c r="C186" t="s">
        <v>13</v>
      </c>
      <c r="D186">
        <v>29.3</v>
      </c>
      <c r="E186">
        <v>4.5999999999999996</v>
      </c>
      <c r="F186">
        <f>IF(martianeum5[[#This Row],[zawartosc '[%']]]&gt;=1,martianeum5[[#This Row],[masa '[kg']]]*martianeum5[[#This Row],[zawartosc '[%']]]*0.01,0)</f>
        <v>1.3478000000000001</v>
      </c>
      <c r="G186">
        <f>martianeum5[[#This Row],[stan_magazynu '[kg']]]+martianeum5[[#This Row],[ile_kg_materiału_z_ładunku]]</f>
        <v>73.022000000000006</v>
      </c>
      <c r="H186">
        <f>IF(martianeum5[[#This Row],[stan_po_wydobyciu_z_ładunku]]&gt;=100,100,0)</f>
        <v>0</v>
      </c>
      <c r="I186">
        <f>martianeum5[[#This Row],[stan_po_wydobyciu_z_ładunku]]-martianeum5[[#This Row],[ile_zabiera_na_orbite]]</f>
        <v>73.022000000000006</v>
      </c>
      <c r="J186">
        <f>WEEKNUM(martianeum5[[#This Row],[data]],14)</f>
        <v>36</v>
      </c>
      <c r="K186">
        <f>IF(martianeum5[[#This Row],[num_tygodnia]]=J185,K185,K185+1)</f>
        <v>27</v>
      </c>
    </row>
    <row r="187" spans="1:11" x14ac:dyDescent="0.25">
      <c r="A187" s="1">
        <v>48826</v>
      </c>
      <c r="B187">
        <f t="shared" si="2"/>
        <v>73.022000000000006</v>
      </c>
      <c r="C187" t="s">
        <v>7</v>
      </c>
      <c r="D187">
        <v>18.399999999999999</v>
      </c>
      <c r="E187">
        <v>0</v>
      </c>
      <c r="F187">
        <f>IF(martianeum5[[#This Row],[zawartosc '[%']]]&gt;=1,martianeum5[[#This Row],[masa '[kg']]]*martianeum5[[#This Row],[zawartosc '[%']]]*0.01,0)</f>
        <v>0</v>
      </c>
      <c r="G187">
        <f>martianeum5[[#This Row],[stan_magazynu '[kg']]]+martianeum5[[#This Row],[ile_kg_materiału_z_ładunku]]</f>
        <v>73.022000000000006</v>
      </c>
      <c r="H187">
        <f>IF(martianeum5[[#This Row],[stan_po_wydobyciu_z_ładunku]]&gt;=100,100,0)</f>
        <v>0</v>
      </c>
      <c r="I187">
        <f>martianeum5[[#This Row],[stan_po_wydobyciu_z_ładunku]]-martianeum5[[#This Row],[ile_zabiera_na_orbite]]</f>
        <v>73.022000000000006</v>
      </c>
      <c r="J187">
        <f>WEEKNUM(martianeum5[[#This Row],[data]],14)</f>
        <v>36</v>
      </c>
      <c r="K187">
        <f>IF(martianeum5[[#This Row],[num_tygodnia]]=J186,K186,K186+1)</f>
        <v>27</v>
      </c>
    </row>
    <row r="188" spans="1:11" x14ac:dyDescent="0.25">
      <c r="A188" s="1">
        <v>48827</v>
      </c>
      <c r="B188">
        <f t="shared" si="2"/>
        <v>73.022000000000006</v>
      </c>
      <c r="C188" t="s">
        <v>7</v>
      </c>
      <c r="D188">
        <v>10.3</v>
      </c>
      <c r="E188">
        <v>16</v>
      </c>
      <c r="F188">
        <f>IF(martianeum5[[#This Row],[zawartosc '[%']]]&gt;=1,martianeum5[[#This Row],[masa '[kg']]]*martianeum5[[#This Row],[zawartosc '[%']]]*0.01,0)</f>
        <v>1.6480000000000001</v>
      </c>
      <c r="G188">
        <f>martianeum5[[#This Row],[stan_magazynu '[kg']]]+martianeum5[[#This Row],[ile_kg_materiału_z_ładunku]]</f>
        <v>74.67</v>
      </c>
      <c r="H188">
        <f>IF(martianeum5[[#This Row],[stan_po_wydobyciu_z_ładunku]]&gt;=100,100,0)</f>
        <v>0</v>
      </c>
      <c r="I188">
        <f>martianeum5[[#This Row],[stan_po_wydobyciu_z_ładunku]]-martianeum5[[#This Row],[ile_zabiera_na_orbite]]</f>
        <v>74.67</v>
      </c>
      <c r="J188">
        <f>WEEKNUM(martianeum5[[#This Row],[data]],14)</f>
        <v>36</v>
      </c>
      <c r="K188">
        <f>IF(martianeum5[[#This Row],[num_tygodnia]]=J187,K187,K187+1)</f>
        <v>27</v>
      </c>
    </row>
    <row r="189" spans="1:11" x14ac:dyDescent="0.25">
      <c r="A189" s="1">
        <v>48828</v>
      </c>
      <c r="B189">
        <f t="shared" si="2"/>
        <v>74.67</v>
      </c>
      <c r="C189" t="s">
        <v>10</v>
      </c>
      <c r="D189">
        <v>27.5</v>
      </c>
      <c r="E189">
        <v>0</v>
      </c>
      <c r="F189">
        <f>IF(martianeum5[[#This Row],[zawartosc '[%']]]&gt;=1,martianeum5[[#This Row],[masa '[kg']]]*martianeum5[[#This Row],[zawartosc '[%']]]*0.01,0)</f>
        <v>0</v>
      </c>
      <c r="G189">
        <f>martianeum5[[#This Row],[stan_magazynu '[kg']]]+martianeum5[[#This Row],[ile_kg_materiału_z_ładunku]]</f>
        <v>74.67</v>
      </c>
      <c r="H189">
        <f>IF(martianeum5[[#This Row],[stan_po_wydobyciu_z_ładunku]]&gt;=100,100,0)</f>
        <v>0</v>
      </c>
      <c r="I189">
        <f>martianeum5[[#This Row],[stan_po_wydobyciu_z_ładunku]]-martianeum5[[#This Row],[ile_zabiera_na_orbite]]</f>
        <v>74.67</v>
      </c>
      <c r="J189">
        <f>WEEKNUM(martianeum5[[#This Row],[data]],14)</f>
        <v>36</v>
      </c>
      <c r="K189">
        <f>IF(martianeum5[[#This Row],[num_tygodnia]]=J188,K188,K188+1)</f>
        <v>27</v>
      </c>
    </row>
    <row r="190" spans="1:11" x14ac:dyDescent="0.25">
      <c r="A190" s="1">
        <v>48829</v>
      </c>
      <c r="B190">
        <f t="shared" si="2"/>
        <v>74.67</v>
      </c>
      <c r="C190" t="s">
        <v>7</v>
      </c>
      <c r="D190">
        <v>20.6</v>
      </c>
      <c r="E190">
        <v>15.7</v>
      </c>
      <c r="F190">
        <f>IF(martianeum5[[#This Row],[zawartosc '[%']]]&gt;=1,martianeum5[[#This Row],[masa '[kg']]]*martianeum5[[#This Row],[zawartosc '[%']]]*0.01,0)</f>
        <v>3.2342000000000004</v>
      </c>
      <c r="G190">
        <f>martianeum5[[#This Row],[stan_magazynu '[kg']]]+martianeum5[[#This Row],[ile_kg_materiału_z_ładunku]]</f>
        <v>77.904200000000003</v>
      </c>
      <c r="H190">
        <f>IF(martianeum5[[#This Row],[stan_po_wydobyciu_z_ładunku]]&gt;=100,100,0)</f>
        <v>0</v>
      </c>
      <c r="I190">
        <f>martianeum5[[#This Row],[stan_po_wydobyciu_z_ładunku]]-martianeum5[[#This Row],[ile_zabiera_na_orbite]]</f>
        <v>77.904200000000003</v>
      </c>
      <c r="J190">
        <f>WEEKNUM(martianeum5[[#This Row],[data]],14)</f>
        <v>36</v>
      </c>
      <c r="K190">
        <f>IF(martianeum5[[#This Row],[num_tygodnia]]=J189,K189,K189+1)</f>
        <v>27</v>
      </c>
    </row>
    <row r="191" spans="1:11" x14ac:dyDescent="0.25">
      <c r="A191" s="1">
        <v>48830</v>
      </c>
      <c r="B191">
        <f t="shared" si="2"/>
        <v>77.904200000000003</v>
      </c>
      <c r="C191" t="s">
        <v>11</v>
      </c>
      <c r="D191">
        <v>21.3</v>
      </c>
      <c r="E191">
        <v>0</v>
      </c>
      <c r="F191">
        <f>IF(martianeum5[[#This Row],[zawartosc '[%']]]&gt;=1,martianeum5[[#This Row],[masa '[kg']]]*martianeum5[[#This Row],[zawartosc '[%']]]*0.01,0)</f>
        <v>0</v>
      </c>
      <c r="G191">
        <f>martianeum5[[#This Row],[stan_magazynu '[kg']]]+martianeum5[[#This Row],[ile_kg_materiału_z_ładunku]]</f>
        <v>77.904200000000003</v>
      </c>
      <c r="H191">
        <f>IF(martianeum5[[#This Row],[stan_po_wydobyciu_z_ładunku]]&gt;=100,100,0)</f>
        <v>0</v>
      </c>
      <c r="I191">
        <f>martianeum5[[#This Row],[stan_po_wydobyciu_z_ładunku]]-martianeum5[[#This Row],[ile_zabiera_na_orbite]]</f>
        <v>77.904200000000003</v>
      </c>
      <c r="J191">
        <f>WEEKNUM(martianeum5[[#This Row],[data]],14)</f>
        <v>37</v>
      </c>
      <c r="K191">
        <f>IF(martianeum5[[#This Row],[num_tygodnia]]=J190,K190,K190+1)</f>
        <v>28</v>
      </c>
    </row>
    <row r="192" spans="1:11" x14ac:dyDescent="0.25">
      <c r="A192" s="1">
        <v>48831</v>
      </c>
      <c r="B192">
        <f t="shared" si="2"/>
        <v>77.904200000000003</v>
      </c>
      <c r="C192" t="s">
        <v>19</v>
      </c>
      <c r="D192">
        <v>26.2</v>
      </c>
      <c r="E192">
        <v>0</v>
      </c>
      <c r="F192">
        <f>IF(martianeum5[[#This Row],[zawartosc '[%']]]&gt;=1,martianeum5[[#This Row],[masa '[kg']]]*martianeum5[[#This Row],[zawartosc '[%']]]*0.01,0)</f>
        <v>0</v>
      </c>
      <c r="G192">
        <f>martianeum5[[#This Row],[stan_magazynu '[kg']]]+martianeum5[[#This Row],[ile_kg_materiału_z_ładunku]]</f>
        <v>77.904200000000003</v>
      </c>
      <c r="H192">
        <f>IF(martianeum5[[#This Row],[stan_po_wydobyciu_z_ładunku]]&gt;=100,100,0)</f>
        <v>0</v>
      </c>
      <c r="I192">
        <f>martianeum5[[#This Row],[stan_po_wydobyciu_z_ładunku]]-martianeum5[[#This Row],[ile_zabiera_na_orbite]]</f>
        <v>77.904200000000003</v>
      </c>
      <c r="J192">
        <f>WEEKNUM(martianeum5[[#This Row],[data]],14)</f>
        <v>37</v>
      </c>
      <c r="K192">
        <f>IF(martianeum5[[#This Row],[num_tygodnia]]=J191,K191,K191+1)</f>
        <v>28</v>
      </c>
    </row>
    <row r="193" spans="1:11" x14ac:dyDescent="0.25">
      <c r="A193" s="1">
        <v>48832</v>
      </c>
      <c r="B193">
        <f t="shared" si="2"/>
        <v>77.904200000000003</v>
      </c>
      <c r="C193" t="s">
        <v>10</v>
      </c>
      <c r="D193">
        <v>23.9</v>
      </c>
      <c r="E193">
        <v>0</v>
      </c>
      <c r="F193">
        <f>IF(martianeum5[[#This Row],[zawartosc '[%']]]&gt;=1,martianeum5[[#This Row],[masa '[kg']]]*martianeum5[[#This Row],[zawartosc '[%']]]*0.01,0)</f>
        <v>0</v>
      </c>
      <c r="G193">
        <f>martianeum5[[#This Row],[stan_magazynu '[kg']]]+martianeum5[[#This Row],[ile_kg_materiału_z_ładunku]]</f>
        <v>77.904200000000003</v>
      </c>
      <c r="H193">
        <f>IF(martianeum5[[#This Row],[stan_po_wydobyciu_z_ładunku]]&gt;=100,100,0)</f>
        <v>0</v>
      </c>
      <c r="I193">
        <f>martianeum5[[#This Row],[stan_po_wydobyciu_z_ładunku]]-martianeum5[[#This Row],[ile_zabiera_na_orbite]]</f>
        <v>77.904200000000003</v>
      </c>
      <c r="J193">
        <f>WEEKNUM(martianeum5[[#This Row],[data]],14)</f>
        <v>37</v>
      </c>
      <c r="K193">
        <f>IF(martianeum5[[#This Row],[num_tygodnia]]=J192,K192,K192+1)</f>
        <v>28</v>
      </c>
    </row>
    <row r="194" spans="1:11" x14ac:dyDescent="0.25">
      <c r="A194" s="1">
        <v>48833</v>
      </c>
      <c r="B194">
        <f t="shared" si="2"/>
        <v>77.904200000000003</v>
      </c>
      <c r="C194" t="s">
        <v>27</v>
      </c>
      <c r="D194">
        <v>26.6</v>
      </c>
      <c r="E194">
        <v>1.6</v>
      </c>
      <c r="F194">
        <f>IF(martianeum5[[#This Row],[zawartosc '[%']]]&gt;=1,martianeum5[[#This Row],[masa '[kg']]]*martianeum5[[#This Row],[zawartosc '[%']]]*0.01,0)</f>
        <v>0.42560000000000003</v>
      </c>
      <c r="G194">
        <f>martianeum5[[#This Row],[stan_magazynu '[kg']]]+martianeum5[[#This Row],[ile_kg_materiału_z_ładunku]]</f>
        <v>78.329800000000006</v>
      </c>
      <c r="H194">
        <f>IF(martianeum5[[#This Row],[stan_po_wydobyciu_z_ładunku]]&gt;=100,100,0)</f>
        <v>0</v>
      </c>
      <c r="I194">
        <f>martianeum5[[#This Row],[stan_po_wydobyciu_z_ładunku]]-martianeum5[[#This Row],[ile_zabiera_na_orbite]]</f>
        <v>78.329800000000006</v>
      </c>
      <c r="J194">
        <f>WEEKNUM(martianeum5[[#This Row],[data]],14)</f>
        <v>37</v>
      </c>
      <c r="K194">
        <f>IF(martianeum5[[#This Row],[num_tygodnia]]=J193,K193,K193+1)</f>
        <v>28</v>
      </c>
    </row>
    <row r="195" spans="1:11" x14ac:dyDescent="0.25">
      <c r="A195" s="1">
        <v>48834</v>
      </c>
      <c r="B195">
        <f t="shared" si="2"/>
        <v>78.329800000000006</v>
      </c>
      <c r="C195" t="s">
        <v>10</v>
      </c>
      <c r="D195">
        <v>18.600000000000001</v>
      </c>
      <c r="E195">
        <v>20.399999999999999</v>
      </c>
      <c r="F195">
        <f>IF(martianeum5[[#This Row],[zawartosc '[%']]]&gt;=1,martianeum5[[#This Row],[masa '[kg']]]*martianeum5[[#This Row],[zawartosc '[%']]]*0.01,0)</f>
        <v>3.7944</v>
      </c>
      <c r="G195">
        <f>martianeum5[[#This Row],[stan_magazynu '[kg']]]+martianeum5[[#This Row],[ile_kg_materiału_z_ładunku]]</f>
        <v>82.124200000000002</v>
      </c>
      <c r="H195">
        <f>IF(martianeum5[[#This Row],[stan_po_wydobyciu_z_ładunku]]&gt;=100,100,0)</f>
        <v>0</v>
      </c>
      <c r="I195">
        <f>martianeum5[[#This Row],[stan_po_wydobyciu_z_ładunku]]-martianeum5[[#This Row],[ile_zabiera_na_orbite]]</f>
        <v>82.124200000000002</v>
      </c>
      <c r="J195">
        <f>WEEKNUM(martianeum5[[#This Row],[data]],14)</f>
        <v>37</v>
      </c>
      <c r="K195">
        <f>IF(martianeum5[[#This Row],[num_tygodnia]]=J194,K194,K194+1)</f>
        <v>28</v>
      </c>
    </row>
    <row r="196" spans="1:11" x14ac:dyDescent="0.25">
      <c r="A196" s="1">
        <v>48835</v>
      </c>
      <c r="B196">
        <f t="shared" ref="B196:B259" si="3">I195</f>
        <v>82.124200000000002</v>
      </c>
      <c r="C196" t="s">
        <v>18</v>
      </c>
      <c r="D196">
        <v>22.3</v>
      </c>
      <c r="E196">
        <v>1.7</v>
      </c>
      <c r="F196">
        <f>IF(martianeum5[[#This Row],[zawartosc '[%']]]&gt;=1,martianeum5[[#This Row],[masa '[kg']]]*martianeum5[[#This Row],[zawartosc '[%']]]*0.01,0)</f>
        <v>0.37910000000000005</v>
      </c>
      <c r="G196">
        <f>martianeum5[[#This Row],[stan_magazynu '[kg']]]+martianeum5[[#This Row],[ile_kg_materiału_z_ładunku]]</f>
        <v>82.503299999999996</v>
      </c>
      <c r="H196">
        <f>IF(martianeum5[[#This Row],[stan_po_wydobyciu_z_ładunku]]&gt;=100,100,0)</f>
        <v>0</v>
      </c>
      <c r="I196">
        <f>martianeum5[[#This Row],[stan_po_wydobyciu_z_ładunku]]-martianeum5[[#This Row],[ile_zabiera_na_orbite]]</f>
        <v>82.503299999999996</v>
      </c>
      <c r="J196">
        <f>WEEKNUM(martianeum5[[#This Row],[data]],14)</f>
        <v>37</v>
      </c>
      <c r="K196">
        <f>IF(martianeum5[[#This Row],[num_tygodnia]]=J195,K195,K195+1)</f>
        <v>28</v>
      </c>
    </row>
    <row r="197" spans="1:11" x14ac:dyDescent="0.25">
      <c r="A197" s="1">
        <v>48836</v>
      </c>
      <c r="B197">
        <f t="shared" si="3"/>
        <v>82.503299999999996</v>
      </c>
      <c r="C197" t="s">
        <v>17</v>
      </c>
      <c r="D197">
        <v>18.399999999999999</v>
      </c>
      <c r="E197">
        <v>3.9</v>
      </c>
      <c r="F197">
        <f>IF(martianeum5[[#This Row],[zawartosc '[%']]]&gt;=1,martianeum5[[#This Row],[masa '[kg']]]*martianeum5[[#This Row],[zawartosc '[%']]]*0.01,0)</f>
        <v>0.7175999999999999</v>
      </c>
      <c r="G197">
        <f>martianeum5[[#This Row],[stan_magazynu '[kg']]]+martianeum5[[#This Row],[ile_kg_materiału_z_ładunku]]</f>
        <v>83.2209</v>
      </c>
      <c r="H197">
        <f>IF(martianeum5[[#This Row],[stan_po_wydobyciu_z_ładunku]]&gt;=100,100,0)</f>
        <v>0</v>
      </c>
      <c r="I197">
        <f>martianeum5[[#This Row],[stan_po_wydobyciu_z_ładunku]]-martianeum5[[#This Row],[ile_zabiera_na_orbite]]</f>
        <v>83.2209</v>
      </c>
      <c r="J197">
        <f>WEEKNUM(martianeum5[[#This Row],[data]],14)</f>
        <v>37</v>
      </c>
      <c r="K197">
        <f>IF(martianeum5[[#This Row],[num_tygodnia]]=J196,K196,K196+1)</f>
        <v>28</v>
      </c>
    </row>
    <row r="198" spans="1:11" x14ac:dyDescent="0.25">
      <c r="A198" s="1">
        <v>48837</v>
      </c>
      <c r="B198">
        <f t="shared" si="3"/>
        <v>83.2209</v>
      </c>
      <c r="C198" t="s">
        <v>27</v>
      </c>
      <c r="D198">
        <v>28</v>
      </c>
      <c r="E198">
        <v>4.4000000000000004</v>
      </c>
      <c r="F198">
        <f>IF(martianeum5[[#This Row],[zawartosc '[%']]]&gt;=1,martianeum5[[#This Row],[masa '[kg']]]*martianeum5[[#This Row],[zawartosc '[%']]]*0.01,0)</f>
        <v>1.2320000000000002</v>
      </c>
      <c r="G198">
        <f>martianeum5[[#This Row],[stan_magazynu '[kg']]]+martianeum5[[#This Row],[ile_kg_materiału_z_ładunku]]</f>
        <v>84.4529</v>
      </c>
      <c r="H198">
        <f>IF(martianeum5[[#This Row],[stan_po_wydobyciu_z_ładunku]]&gt;=100,100,0)</f>
        <v>0</v>
      </c>
      <c r="I198">
        <f>martianeum5[[#This Row],[stan_po_wydobyciu_z_ładunku]]-martianeum5[[#This Row],[ile_zabiera_na_orbite]]</f>
        <v>84.4529</v>
      </c>
      <c r="J198">
        <f>WEEKNUM(martianeum5[[#This Row],[data]],14)</f>
        <v>38</v>
      </c>
      <c r="K198">
        <f>IF(martianeum5[[#This Row],[num_tygodnia]]=J197,K197,K197+1)</f>
        <v>29</v>
      </c>
    </row>
    <row r="199" spans="1:11" x14ac:dyDescent="0.25">
      <c r="A199" s="1">
        <v>48838</v>
      </c>
      <c r="B199">
        <f t="shared" si="3"/>
        <v>84.4529</v>
      </c>
      <c r="C199" t="s">
        <v>10</v>
      </c>
      <c r="D199">
        <v>10.9</v>
      </c>
      <c r="E199">
        <v>32.9</v>
      </c>
      <c r="F199">
        <f>IF(martianeum5[[#This Row],[zawartosc '[%']]]&gt;=1,martianeum5[[#This Row],[masa '[kg']]]*martianeum5[[#This Row],[zawartosc '[%']]]*0.01,0)</f>
        <v>3.5861000000000001</v>
      </c>
      <c r="G199">
        <f>martianeum5[[#This Row],[stan_magazynu '[kg']]]+martianeum5[[#This Row],[ile_kg_materiału_z_ładunku]]</f>
        <v>88.039000000000001</v>
      </c>
      <c r="H199">
        <f>IF(martianeum5[[#This Row],[stan_po_wydobyciu_z_ładunku]]&gt;=100,100,0)</f>
        <v>0</v>
      </c>
      <c r="I199">
        <f>martianeum5[[#This Row],[stan_po_wydobyciu_z_ładunku]]-martianeum5[[#This Row],[ile_zabiera_na_orbite]]</f>
        <v>88.039000000000001</v>
      </c>
      <c r="J199">
        <f>WEEKNUM(martianeum5[[#This Row],[data]],14)</f>
        <v>38</v>
      </c>
      <c r="K199">
        <f>IF(martianeum5[[#This Row],[num_tygodnia]]=J198,K198,K198+1)</f>
        <v>29</v>
      </c>
    </row>
    <row r="200" spans="1:11" x14ac:dyDescent="0.25">
      <c r="A200" s="1">
        <v>48839</v>
      </c>
      <c r="B200">
        <f t="shared" si="3"/>
        <v>88.039000000000001</v>
      </c>
      <c r="C200" t="s">
        <v>19</v>
      </c>
      <c r="D200">
        <v>25.1</v>
      </c>
      <c r="E200">
        <v>33.299999999999997</v>
      </c>
      <c r="F200">
        <f>IF(martianeum5[[#This Row],[zawartosc '[%']]]&gt;=1,martianeum5[[#This Row],[masa '[kg']]]*martianeum5[[#This Row],[zawartosc '[%']]]*0.01,0)</f>
        <v>8.3582999999999998</v>
      </c>
      <c r="G200">
        <f>martianeum5[[#This Row],[stan_magazynu '[kg']]]+martianeum5[[#This Row],[ile_kg_materiału_z_ładunku]]</f>
        <v>96.397300000000001</v>
      </c>
      <c r="H200">
        <f>IF(martianeum5[[#This Row],[stan_po_wydobyciu_z_ładunku]]&gt;=100,100,0)</f>
        <v>0</v>
      </c>
      <c r="I200">
        <f>martianeum5[[#This Row],[stan_po_wydobyciu_z_ładunku]]-martianeum5[[#This Row],[ile_zabiera_na_orbite]]</f>
        <v>96.397300000000001</v>
      </c>
      <c r="J200">
        <f>WEEKNUM(martianeum5[[#This Row],[data]],14)</f>
        <v>38</v>
      </c>
      <c r="K200">
        <f>IF(martianeum5[[#This Row],[num_tygodnia]]=J199,K199,K199+1)</f>
        <v>29</v>
      </c>
    </row>
    <row r="201" spans="1:11" x14ac:dyDescent="0.25">
      <c r="A201" s="1">
        <v>48840</v>
      </c>
      <c r="B201">
        <f t="shared" si="3"/>
        <v>96.397300000000001</v>
      </c>
      <c r="C201" t="s">
        <v>28</v>
      </c>
      <c r="D201">
        <v>10.7</v>
      </c>
      <c r="E201">
        <v>0.3</v>
      </c>
      <c r="F201">
        <f>IF(martianeum5[[#This Row],[zawartosc '[%']]]&gt;=1,martianeum5[[#This Row],[masa '[kg']]]*martianeum5[[#This Row],[zawartosc '[%']]]*0.01,0)</f>
        <v>0</v>
      </c>
      <c r="G201">
        <f>martianeum5[[#This Row],[stan_magazynu '[kg']]]+martianeum5[[#This Row],[ile_kg_materiału_z_ładunku]]</f>
        <v>96.397300000000001</v>
      </c>
      <c r="H201">
        <f>IF(martianeum5[[#This Row],[stan_po_wydobyciu_z_ładunku]]&gt;=100,100,0)</f>
        <v>0</v>
      </c>
      <c r="I201">
        <f>martianeum5[[#This Row],[stan_po_wydobyciu_z_ładunku]]-martianeum5[[#This Row],[ile_zabiera_na_orbite]]</f>
        <v>96.397300000000001</v>
      </c>
      <c r="J201">
        <f>WEEKNUM(martianeum5[[#This Row],[data]],14)</f>
        <v>38</v>
      </c>
      <c r="K201">
        <f>IF(martianeum5[[#This Row],[num_tygodnia]]=J200,K200,K200+1)</f>
        <v>29</v>
      </c>
    </row>
    <row r="202" spans="1:11" x14ac:dyDescent="0.25">
      <c r="A202" s="1">
        <v>48841</v>
      </c>
      <c r="B202">
        <f t="shared" si="3"/>
        <v>96.397300000000001</v>
      </c>
      <c r="C202" t="s">
        <v>10</v>
      </c>
      <c r="D202">
        <v>26.1</v>
      </c>
      <c r="E202">
        <v>31</v>
      </c>
      <c r="F202">
        <f>IF(martianeum5[[#This Row],[zawartosc '[%']]]&gt;=1,martianeum5[[#This Row],[masa '[kg']]]*martianeum5[[#This Row],[zawartosc '[%']]]*0.01,0)</f>
        <v>8.0910000000000011</v>
      </c>
      <c r="G202">
        <f>martianeum5[[#This Row],[stan_magazynu '[kg']]]+martianeum5[[#This Row],[ile_kg_materiału_z_ładunku]]</f>
        <v>104.48830000000001</v>
      </c>
      <c r="H202">
        <f>IF(martianeum5[[#This Row],[stan_po_wydobyciu_z_ładunku]]&gt;=100,100,0)</f>
        <v>100</v>
      </c>
      <c r="I202">
        <f>martianeum5[[#This Row],[stan_po_wydobyciu_z_ładunku]]-martianeum5[[#This Row],[ile_zabiera_na_orbite]]</f>
        <v>4.4883000000000095</v>
      </c>
      <c r="J202">
        <f>WEEKNUM(martianeum5[[#This Row],[data]],14)</f>
        <v>38</v>
      </c>
      <c r="K202">
        <f>IF(martianeum5[[#This Row],[num_tygodnia]]=J201,K201,K201+1)</f>
        <v>29</v>
      </c>
    </row>
    <row r="203" spans="1:11" x14ac:dyDescent="0.25">
      <c r="A203" s="1">
        <v>48842</v>
      </c>
      <c r="B203">
        <f t="shared" si="3"/>
        <v>4.4883000000000095</v>
      </c>
      <c r="C203" t="s">
        <v>11</v>
      </c>
      <c r="D203">
        <v>15.2</v>
      </c>
      <c r="E203">
        <v>12.7</v>
      </c>
      <c r="F203">
        <f>IF(martianeum5[[#This Row],[zawartosc '[%']]]&gt;=1,martianeum5[[#This Row],[masa '[kg']]]*martianeum5[[#This Row],[zawartosc '[%']]]*0.01,0)</f>
        <v>1.9303999999999999</v>
      </c>
      <c r="G203">
        <f>martianeum5[[#This Row],[stan_magazynu '[kg']]]+martianeum5[[#This Row],[ile_kg_materiału_z_ładunku]]</f>
        <v>6.4187000000000092</v>
      </c>
      <c r="H203">
        <f>IF(martianeum5[[#This Row],[stan_po_wydobyciu_z_ładunku]]&gt;=100,100,0)</f>
        <v>0</v>
      </c>
      <c r="I203">
        <f>martianeum5[[#This Row],[stan_po_wydobyciu_z_ładunku]]-martianeum5[[#This Row],[ile_zabiera_na_orbite]]</f>
        <v>6.4187000000000092</v>
      </c>
      <c r="J203">
        <f>WEEKNUM(martianeum5[[#This Row],[data]],14)</f>
        <v>38</v>
      </c>
      <c r="K203">
        <f>IF(martianeum5[[#This Row],[num_tygodnia]]=J202,K202,K202+1)</f>
        <v>29</v>
      </c>
    </row>
    <row r="204" spans="1:11" x14ac:dyDescent="0.25">
      <c r="A204" s="1">
        <v>48843</v>
      </c>
      <c r="B204">
        <f t="shared" si="3"/>
        <v>6.4187000000000092</v>
      </c>
      <c r="C204" t="s">
        <v>14</v>
      </c>
      <c r="D204">
        <v>28.8</v>
      </c>
      <c r="E204">
        <v>4.3</v>
      </c>
      <c r="F204">
        <f>IF(martianeum5[[#This Row],[zawartosc '[%']]]&gt;=1,martianeum5[[#This Row],[masa '[kg']]]*martianeum5[[#This Row],[zawartosc '[%']]]*0.01,0)</f>
        <v>1.2384000000000002</v>
      </c>
      <c r="G204">
        <f>martianeum5[[#This Row],[stan_magazynu '[kg']]]+martianeum5[[#This Row],[ile_kg_materiału_z_ładunku]]</f>
        <v>7.6571000000000096</v>
      </c>
      <c r="H204">
        <f>IF(martianeum5[[#This Row],[stan_po_wydobyciu_z_ładunku]]&gt;=100,100,0)</f>
        <v>0</v>
      </c>
      <c r="I204">
        <f>martianeum5[[#This Row],[stan_po_wydobyciu_z_ładunku]]-martianeum5[[#This Row],[ile_zabiera_na_orbite]]</f>
        <v>7.6571000000000096</v>
      </c>
      <c r="J204">
        <f>WEEKNUM(martianeum5[[#This Row],[data]],14)</f>
        <v>38</v>
      </c>
      <c r="K204">
        <f>IF(martianeum5[[#This Row],[num_tygodnia]]=J203,K203,K203+1)</f>
        <v>29</v>
      </c>
    </row>
    <row r="205" spans="1:11" x14ac:dyDescent="0.25">
      <c r="A205" s="1">
        <v>48844</v>
      </c>
      <c r="B205">
        <f t="shared" si="3"/>
        <v>7.6571000000000096</v>
      </c>
      <c r="C205" t="s">
        <v>26</v>
      </c>
      <c r="D205">
        <v>10.3</v>
      </c>
      <c r="E205">
        <v>0</v>
      </c>
      <c r="F205">
        <f>IF(martianeum5[[#This Row],[zawartosc '[%']]]&gt;=1,martianeum5[[#This Row],[masa '[kg']]]*martianeum5[[#This Row],[zawartosc '[%']]]*0.01,0)</f>
        <v>0</v>
      </c>
      <c r="G205">
        <f>martianeum5[[#This Row],[stan_magazynu '[kg']]]+martianeum5[[#This Row],[ile_kg_materiału_z_ładunku]]</f>
        <v>7.6571000000000096</v>
      </c>
      <c r="H205">
        <f>IF(martianeum5[[#This Row],[stan_po_wydobyciu_z_ładunku]]&gt;=100,100,0)</f>
        <v>0</v>
      </c>
      <c r="I205">
        <f>martianeum5[[#This Row],[stan_po_wydobyciu_z_ładunku]]-martianeum5[[#This Row],[ile_zabiera_na_orbite]]</f>
        <v>7.6571000000000096</v>
      </c>
      <c r="J205">
        <f>WEEKNUM(martianeum5[[#This Row],[data]],14)</f>
        <v>39</v>
      </c>
      <c r="K205">
        <f>IF(martianeum5[[#This Row],[num_tygodnia]]=J204,K204,K204+1)</f>
        <v>30</v>
      </c>
    </row>
    <row r="206" spans="1:11" x14ac:dyDescent="0.25">
      <c r="A206" s="1">
        <v>48845</v>
      </c>
      <c r="B206">
        <f t="shared" si="3"/>
        <v>7.6571000000000096</v>
      </c>
      <c r="C206" t="s">
        <v>6</v>
      </c>
      <c r="D206">
        <v>14.9</v>
      </c>
      <c r="E206">
        <v>0.1</v>
      </c>
      <c r="F206">
        <f>IF(martianeum5[[#This Row],[zawartosc '[%']]]&gt;=1,martianeum5[[#This Row],[masa '[kg']]]*martianeum5[[#This Row],[zawartosc '[%']]]*0.01,0)</f>
        <v>0</v>
      </c>
      <c r="G206">
        <f>martianeum5[[#This Row],[stan_magazynu '[kg']]]+martianeum5[[#This Row],[ile_kg_materiału_z_ładunku]]</f>
        <v>7.6571000000000096</v>
      </c>
      <c r="H206">
        <f>IF(martianeum5[[#This Row],[stan_po_wydobyciu_z_ładunku]]&gt;=100,100,0)</f>
        <v>0</v>
      </c>
      <c r="I206">
        <f>martianeum5[[#This Row],[stan_po_wydobyciu_z_ładunku]]-martianeum5[[#This Row],[ile_zabiera_na_orbite]]</f>
        <v>7.6571000000000096</v>
      </c>
      <c r="J206">
        <f>WEEKNUM(martianeum5[[#This Row],[data]],14)</f>
        <v>39</v>
      </c>
      <c r="K206">
        <f>IF(martianeum5[[#This Row],[num_tygodnia]]=J205,K205,K205+1)</f>
        <v>30</v>
      </c>
    </row>
    <row r="207" spans="1:11" x14ac:dyDescent="0.25">
      <c r="A207" s="1">
        <v>48846</v>
      </c>
      <c r="B207">
        <f t="shared" si="3"/>
        <v>7.6571000000000096</v>
      </c>
      <c r="C207" t="s">
        <v>10</v>
      </c>
      <c r="D207">
        <v>11.3</v>
      </c>
      <c r="E207">
        <v>0</v>
      </c>
      <c r="F207">
        <f>IF(martianeum5[[#This Row],[zawartosc '[%']]]&gt;=1,martianeum5[[#This Row],[masa '[kg']]]*martianeum5[[#This Row],[zawartosc '[%']]]*0.01,0)</f>
        <v>0</v>
      </c>
      <c r="G207">
        <f>martianeum5[[#This Row],[stan_magazynu '[kg']]]+martianeum5[[#This Row],[ile_kg_materiału_z_ładunku]]</f>
        <v>7.6571000000000096</v>
      </c>
      <c r="H207">
        <f>IF(martianeum5[[#This Row],[stan_po_wydobyciu_z_ładunku]]&gt;=100,100,0)</f>
        <v>0</v>
      </c>
      <c r="I207">
        <f>martianeum5[[#This Row],[stan_po_wydobyciu_z_ładunku]]-martianeum5[[#This Row],[ile_zabiera_na_orbite]]</f>
        <v>7.6571000000000096</v>
      </c>
      <c r="J207">
        <f>WEEKNUM(martianeum5[[#This Row],[data]],14)</f>
        <v>39</v>
      </c>
      <c r="K207">
        <f>IF(martianeum5[[#This Row],[num_tygodnia]]=J206,K206,K206+1)</f>
        <v>30</v>
      </c>
    </row>
    <row r="208" spans="1:11" x14ac:dyDescent="0.25">
      <c r="A208" s="1">
        <v>48847</v>
      </c>
      <c r="B208">
        <f t="shared" si="3"/>
        <v>7.6571000000000096</v>
      </c>
      <c r="C208" t="s">
        <v>10</v>
      </c>
      <c r="D208">
        <v>20.8</v>
      </c>
      <c r="E208">
        <v>34.9</v>
      </c>
      <c r="F208">
        <f>IF(martianeum5[[#This Row],[zawartosc '[%']]]&gt;=1,martianeum5[[#This Row],[masa '[kg']]]*martianeum5[[#This Row],[zawartosc '[%']]]*0.01,0)</f>
        <v>7.2591999999999999</v>
      </c>
      <c r="G208">
        <f>martianeum5[[#This Row],[stan_magazynu '[kg']]]+martianeum5[[#This Row],[ile_kg_materiału_z_ładunku]]</f>
        <v>14.91630000000001</v>
      </c>
      <c r="H208">
        <f>IF(martianeum5[[#This Row],[stan_po_wydobyciu_z_ładunku]]&gt;=100,100,0)</f>
        <v>0</v>
      </c>
      <c r="I208">
        <f>martianeum5[[#This Row],[stan_po_wydobyciu_z_ładunku]]-martianeum5[[#This Row],[ile_zabiera_na_orbite]]</f>
        <v>14.91630000000001</v>
      </c>
      <c r="J208">
        <f>WEEKNUM(martianeum5[[#This Row],[data]],14)</f>
        <v>39</v>
      </c>
      <c r="K208">
        <f>IF(martianeum5[[#This Row],[num_tygodnia]]=J207,K207,K207+1)</f>
        <v>30</v>
      </c>
    </row>
    <row r="209" spans="1:11" x14ac:dyDescent="0.25">
      <c r="A209" s="1">
        <v>48848</v>
      </c>
      <c r="B209">
        <f t="shared" si="3"/>
        <v>14.91630000000001</v>
      </c>
      <c r="C209" t="s">
        <v>19</v>
      </c>
      <c r="D209">
        <v>18.2</v>
      </c>
      <c r="E209">
        <v>0</v>
      </c>
      <c r="F209">
        <f>IF(martianeum5[[#This Row],[zawartosc '[%']]]&gt;=1,martianeum5[[#This Row],[masa '[kg']]]*martianeum5[[#This Row],[zawartosc '[%']]]*0.01,0)</f>
        <v>0</v>
      </c>
      <c r="G209">
        <f>martianeum5[[#This Row],[stan_magazynu '[kg']]]+martianeum5[[#This Row],[ile_kg_materiału_z_ładunku]]</f>
        <v>14.91630000000001</v>
      </c>
      <c r="H209">
        <f>IF(martianeum5[[#This Row],[stan_po_wydobyciu_z_ładunku]]&gt;=100,100,0)</f>
        <v>0</v>
      </c>
      <c r="I209">
        <f>martianeum5[[#This Row],[stan_po_wydobyciu_z_ładunku]]-martianeum5[[#This Row],[ile_zabiera_na_orbite]]</f>
        <v>14.91630000000001</v>
      </c>
      <c r="J209">
        <f>WEEKNUM(martianeum5[[#This Row],[data]],14)</f>
        <v>39</v>
      </c>
      <c r="K209">
        <f>IF(martianeum5[[#This Row],[num_tygodnia]]=J208,K208,K208+1)</f>
        <v>30</v>
      </c>
    </row>
    <row r="210" spans="1:11" x14ac:dyDescent="0.25">
      <c r="A210" s="1">
        <v>48849</v>
      </c>
      <c r="B210">
        <f t="shared" si="3"/>
        <v>14.91630000000001</v>
      </c>
      <c r="C210" t="s">
        <v>17</v>
      </c>
      <c r="D210">
        <v>12.7</v>
      </c>
      <c r="E210">
        <v>5.3</v>
      </c>
      <c r="F210">
        <f>IF(martianeum5[[#This Row],[zawartosc '[%']]]&gt;=1,martianeum5[[#This Row],[masa '[kg']]]*martianeum5[[#This Row],[zawartosc '[%']]]*0.01,0)</f>
        <v>0.67309999999999992</v>
      </c>
      <c r="G210">
        <f>martianeum5[[#This Row],[stan_magazynu '[kg']]]+martianeum5[[#This Row],[ile_kg_materiału_z_ładunku]]</f>
        <v>15.58940000000001</v>
      </c>
      <c r="H210">
        <f>IF(martianeum5[[#This Row],[stan_po_wydobyciu_z_ładunku]]&gt;=100,100,0)</f>
        <v>0</v>
      </c>
      <c r="I210">
        <f>martianeum5[[#This Row],[stan_po_wydobyciu_z_ładunku]]-martianeum5[[#This Row],[ile_zabiera_na_orbite]]</f>
        <v>15.58940000000001</v>
      </c>
      <c r="J210">
        <f>WEEKNUM(martianeum5[[#This Row],[data]],14)</f>
        <v>39</v>
      </c>
      <c r="K210">
        <f>IF(martianeum5[[#This Row],[num_tygodnia]]=J209,K209,K209+1)</f>
        <v>30</v>
      </c>
    </row>
    <row r="211" spans="1:11" x14ac:dyDescent="0.25">
      <c r="A211" s="1">
        <v>48850</v>
      </c>
      <c r="B211">
        <f t="shared" si="3"/>
        <v>15.58940000000001</v>
      </c>
      <c r="C211" t="s">
        <v>14</v>
      </c>
      <c r="D211">
        <v>21.4</v>
      </c>
      <c r="E211">
        <v>8.3000000000000007</v>
      </c>
      <c r="F211">
        <f>IF(martianeum5[[#This Row],[zawartosc '[%']]]&gt;=1,martianeum5[[#This Row],[masa '[kg']]]*martianeum5[[#This Row],[zawartosc '[%']]]*0.01,0)</f>
        <v>1.7762</v>
      </c>
      <c r="G211">
        <f>martianeum5[[#This Row],[stan_magazynu '[kg']]]+martianeum5[[#This Row],[ile_kg_materiału_z_ładunku]]</f>
        <v>17.365600000000011</v>
      </c>
      <c r="H211">
        <f>IF(martianeum5[[#This Row],[stan_po_wydobyciu_z_ładunku]]&gt;=100,100,0)</f>
        <v>0</v>
      </c>
      <c r="I211">
        <f>martianeum5[[#This Row],[stan_po_wydobyciu_z_ładunku]]-martianeum5[[#This Row],[ile_zabiera_na_orbite]]</f>
        <v>17.365600000000011</v>
      </c>
      <c r="J211">
        <f>WEEKNUM(martianeum5[[#This Row],[data]],14)</f>
        <v>39</v>
      </c>
      <c r="K211">
        <f>IF(martianeum5[[#This Row],[num_tygodnia]]=J210,K210,K210+1)</f>
        <v>30</v>
      </c>
    </row>
    <row r="212" spans="1:11" x14ac:dyDescent="0.25">
      <c r="A212" s="1">
        <v>48851</v>
      </c>
      <c r="B212">
        <f t="shared" si="3"/>
        <v>17.365600000000011</v>
      </c>
      <c r="C212" t="s">
        <v>6</v>
      </c>
      <c r="D212">
        <v>21.3</v>
      </c>
      <c r="E212">
        <v>11.8</v>
      </c>
      <c r="F212">
        <f>IF(martianeum5[[#This Row],[zawartosc '[%']]]&gt;=1,martianeum5[[#This Row],[masa '[kg']]]*martianeum5[[#This Row],[zawartosc '[%']]]*0.01,0)</f>
        <v>2.5134000000000003</v>
      </c>
      <c r="G212">
        <f>martianeum5[[#This Row],[stan_magazynu '[kg']]]+martianeum5[[#This Row],[ile_kg_materiału_z_ładunku]]</f>
        <v>19.879000000000012</v>
      </c>
      <c r="H212">
        <f>IF(martianeum5[[#This Row],[stan_po_wydobyciu_z_ładunku]]&gt;=100,100,0)</f>
        <v>0</v>
      </c>
      <c r="I212">
        <f>martianeum5[[#This Row],[stan_po_wydobyciu_z_ładunku]]-martianeum5[[#This Row],[ile_zabiera_na_orbite]]</f>
        <v>19.879000000000012</v>
      </c>
      <c r="J212">
        <f>WEEKNUM(martianeum5[[#This Row],[data]],14)</f>
        <v>40</v>
      </c>
      <c r="K212">
        <f>IF(martianeum5[[#This Row],[num_tygodnia]]=J211,K211,K211+1)</f>
        <v>31</v>
      </c>
    </row>
    <row r="213" spans="1:11" x14ac:dyDescent="0.25">
      <c r="A213" s="1">
        <v>48852</v>
      </c>
      <c r="B213">
        <f t="shared" si="3"/>
        <v>19.879000000000012</v>
      </c>
      <c r="C213" t="s">
        <v>17</v>
      </c>
      <c r="D213">
        <v>20.7</v>
      </c>
      <c r="E213">
        <v>3.9</v>
      </c>
      <c r="F213">
        <f>IF(martianeum5[[#This Row],[zawartosc '[%']]]&gt;=1,martianeum5[[#This Row],[masa '[kg']]]*martianeum5[[#This Row],[zawartosc '[%']]]*0.01,0)</f>
        <v>0.80729999999999991</v>
      </c>
      <c r="G213">
        <f>martianeum5[[#This Row],[stan_magazynu '[kg']]]+martianeum5[[#This Row],[ile_kg_materiału_z_ładunku]]</f>
        <v>20.686300000000013</v>
      </c>
      <c r="H213">
        <f>IF(martianeum5[[#This Row],[stan_po_wydobyciu_z_ładunku]]&gt;=100,100,0)</f>
        <v>0</v>
      </c>
      <c r="I213">
        <f>martianeum5[[#This Row],[stan_po_wydobyciu_z_ładunku]]-martianeum5[[#This Row],[ile_zabiera_na_orbite]]</f>
        <v>20.686300000000013</v>
      </c>
      <c r="J213">
        <f>WEEKNUM(martianeum5[[#This Row],[data]],14)</f>
        <v>40</v>
      </c>
      <c r="K213">
        <f>IF(martianeum5[[#This Row],[num_tygodnia]]=J212,K212,K212+1)</f>
        <v>31</v>
      </c>
    </row>
    <row r="214" spans="1:11" x14ac:dyDescent="0.25">
      <c r="A214" s="1">
        <v>48853</v>
      </c>
      <c r="B214">
        <f t="shared" si="3"/>
        <v>20.686300000000013</v>
      </c>
      <c r="C214" t="s">
        <v>20</v>
      </c>
      <c r="D214">
        <v>19.7</v>
      </c>
      <c r="E214">
        <v>0</v>
      </c>
      <c r="F214">
        <f>IF(martianeum5[[#This Row],[zawartosc '[%']]]&gt;=1,martianeum5[[#This Row],[masa '[kg']]]*martianeum5[[#This Row],[zawartosc '[%']]]*0.01,0)</f>
        <v>0</v>
      </c>
      <c r="G214">
        <f>martianeum5[[#This Row],[stan_magazynu '[kg']]]+martianeum5[[#This Row],[ile_kg_materiału_z_ładunku]]</f>
        <v>20.686300000000013</v>
      </c>
      <c r="H214">
        <f>IF(martianeum5[[#This Row],[stan_po_wydobyciu_z_ładunku]]&gt;=100,100,0)</f>
        <v>0</v>
      </c>
      <c r="I214">
        <f>martianeum5[[#This Row],[stan_po_wydobyciu_z_ładunku]]-martianeum5[[#This Row],[ile_zabiera_na_orbite]]</f>
        <v>20.686300000000013</v>
      </c>
      <c r="J214">
        <f>WEEKNUM(martianeum5[[#This Row],[data]],14)</f>
        <v>40</v>
      </c>
      <c r="K214">
        <f>IF(martianeum5[[#This Row],[num_tygodnia]]=J213,K213,K213+1)</f>
        <v>31</v>
      </c>
    </row>
    <row r="215" spans="1:11" x14ac:dyDescent="0.25">
      <c r="A215" s="1">
        <v>48854</v>
      </c>
      <c r="B215">
        <f t="shared" si="3"/>
        <v>20.686300000000013</v>
      </c>
      <c r="C215" t="s">
        <v>11</v>
      </c>
      <c r="D215">
        <v>27.2</v>
      </c>
      <c r="E215">
        <v>17.600000000000001</v>
      </c>
      <c r="F215">
        <f>IF(martianeum5[[#This Row],[zawartosc '[%']]]&gt;=1,martianeum5[[#This Row],[masa '[kg']]]*martianeum5[[#This Row],[zawartosc '[%']]]*0.01,0)</f>
        <v>4.7872000000000003</v>
      </c>
      <c r="G215">
        <f>martianeum5[[#This Row],[stan_magazynu '[kg']]]+martianeum5[[#This Row],[ile_kg_materiału_z_ładunku]]</f>
        <v>25.473500000000016</v>
      </c>
      <c r="H215">
        <f>IF(martianeum5[[#This Row],[stan_po_wydobyciu_z_ładunku]]&gt;=100,100,0)</f>
        <v>0</v>
      </c>
      <c r="I215">
        <f>martianeum5[[#This Row],[stan_po_wydobyciu_z_ładunku]]-martianeum5[[#This Row],[ile_zabiera_na_orbite]]</f>
        <v>25.473500000000016</v>
      </c>
      <c r="J215">
        <f>WEEKNUM(martianeum5[[#This Row],[data]],14)</f>
        <v>40</v>
      </c>
      <c r="K215">
        <f>IF(martianeum5[[#This Row],[num_tygodnia]]=J214,K214,K214+1)</f>
        <v>31</v>
      </c>
    </row>
    <row r="216" spans="1:11" x14ac:dyDescent="0.25">
      <c r="A216" s="1">
        <v>48855</v>
      </c>
      <c r="B216">
        <f t="shared" si="3"/>
        <v>25.473500000000016</v>
      </c>
      <c r="C216" t="s">
        <v>25</v>
      </c>
      <c r="D216">
        <v>16.600000000000001</v>
      </c>
      <c r="E216">
        <v>1.7</v>
      </c>
      <c r="F216">
        <f>IF(martianeum5[[#This Row],[zawartosc '[%']]]&gt;=1,martianeum5[[#This Row],[masa '[kg']]]*martianeum5[[#This Row],[zawartosc '[%']]]*0.01,0)</f>
        <v>0.28220000000000001</v>
      </c>
      <c r="G216">
        <f>martianeum5[[#This Row],[stan_magazynu '[kg']]]+martianeum5[[#This Row],[ile_kg_materiału_z_ładunku]]</f>
        <v>25.755700000000015</v>
      </c>
      <c r="H216">
        <f>IF(martianeum5[[#This Row],[stan_po_wydobyciu_z_ładunku]]&gt;=100,100,0)</f>
        <v>0</v>
      </c>
      <c r="I216">
        <f>martianeum5[[#This Row],[stan_po_wydobyciu_z_ładunku]]-martianeum5[[#This Row],[ile_zabiera_na_orbite]]</f>
        <v>25.755700000000015</v>
      </c>
      <c r="J216">
        <f>WEEKNUM(martianeum5[[#This Row],[data]],14)</f>
        <v>40</v>
      </c>
      <c r="K216">
        <f>IF(martianeum5[[#This Row],[num_tygodnia]]=J215,K215,K215+1)</f>
        <v>31</v>
      </c>
    </row>
    <row r="217" spans="1:11" x14ac:dyDescent="0.25">
      <c r="A217" s="1">
        <v>48856</v>
      </c>
      <c r="B217">
        <f t="shared" si="3"/>
        <v>25.755700000000015</v>
      </c>
      <c r="C217" t="s">
        <v>11</v>
      </c>
      <c r="D217">
        <v>22.3</v>
      </c>
      <c r="E217">
        <v>0</v>
      </c>
      <c r="F217">
        <f>IF(martianeum5[[#This Row],[zawartosc '[%']]]&gt;=1,martianeum5[[#This Row],[masa '[kg']]]*martianeum5[[#This Row],[zawartosc '[%']]]*0.01,0)</f>
        <v>0</v>
      </c>
      <c r="G217">
        <f>martianeum5[[#This Row],[stan_magazynu '[kg']]]+martianeum5[[#This Row],[ile_kg_materiału_z_ładunku]]</f>
        <v>25.755700000000015</v>
      </c>
      <c r="H217">
        <f>IF(martianeum5[[#This Row],[stan_po_wydobyciu_z_ładunku]]&gt;=100,100,0)</f>
        <v>0</v>
      </c>
      <c r="I217">
        <f>martianeum5[[#This Row],[stan_po_wydobyciu_z_ładunku]]-martianeum5[[#This Row],[ile_zabiera_na_orbite]]</f>
        <v>25.755700000000015</v>
      </c>
      <c r="J217">
        <f>WEEKNUM(martianeum5[[#This Row],[data]],14)</f>
        <v>40</v>
      </c>
      <c r="K217">
        <f>IF(martianeum5[[#This Row],[num_tygodnia]]=J216,K216,K216+1)</f>
        <v>31</v>
      </c>
    </row>
    <row r="218" spans="1:11" x14ac:dyDescent="0.25">
      <c r="A218" s="1">
        <v>48857</v>
      </c>
      <c r="B218">
        <f t="shared" si="3"/>
        <v>25.755700000000015</v>
      </c>
      <c r="C218" t="s">
        <v>10</v>
      </c>
      <c r="D218">
        <v>18</v>
      </c>
      <c r="E218">
        <v>40.799999999999997</v>
      </c>
      <c r="F218">
        <f>IF(martianeum5[[#This Row],[zawartosc '[%']]]&gt;=1,martianeum5[[#This Row],[masa '[kg']]]*martianeum5[[#This Row],[zawartosc '[%']]]*0.01,0)</f>
        <v>7.3440000000000003</v>
      </c>
      <c r="G218">
        <f>martianeum5[[#This Row],[stan_magazynu '[kg']]]+martianeum5[[#This Row],[ile_kg_materiału_z_ładunku]]</f>
        <v>33.099700000000013</v>
      </c>
      <c r="H218">
        <f>IF(martianeum5[[#This Row],[stan_po_wydobyciu_z_ładunku]]&gt;=100,100,0)</f>
        <v>0</v>
      </c>
      <c r="I218">
        <f>martianeum5[[#This Row],[stan_po_wydobyciu_z_ładunku]]-martianeum5[[#This Row],[ile_zabiera_na_orbite]]</f>
        <v>33.099700000000013</v>
      </c>
      <c r="J218">
        <f>WEEKNUM(martianeum5[[#This Row],[data]],14)</f>
        <v>40</v>
      </c>
      <c r="K218">
        <f>IF(martianeum5[[#This Row],[num_tygodnia]]=J217,K217,K217+1)</f>
        <v>31</v>
      </c>
    </row>
    <row r="219" spans="1:11" x14ac:dyDescent="0.25">
      <c r="A219" s="1">
        <v>48858</v>
      </c>
      <c r="B219">
        <f t="shared" si="3"/>
        <v>33.099700000000013</v>
      </c>
      <c r="C219" t="s">
        <v>24</v>
      </c>
      <c r="D219">
        <v>21.8</v>
      </c>
      <c r="E219">
        <v>0</v>
      </c>
      <c r="F219">
        <f>IF(martianeum5[[#This Row],[zawartosc '[%']]]&gt;=1,martianeum5[[#This Row],[masa '[kg']]]*martianeum5[[#This Row],[zawartosc '[%']]]*0.01,0)</f>
        <v>0</v>
      </c>
      <c r="G219">
        <f>martianeum5[[#This Row],[stan_magazynu '[kg']]]+martianeum5[[#This Row],[ile_kg_materiału_z_ładunku]]</f>
        <v>33.099700000000013</v>
      </c>
      <c r="H219">
        <f>IF(martianeum5[[#This Row],[stan_po_wydobyciu_z_ładunku]]&gt;=100,100,0)</f>
        <v>0</v>
      </c>
      <c r="I219">
        <f>martianeum5[[#This Row],[stan_po_wydobyciu_z_ładunku]]-martianeum5[[#This Row],[ile_zabiera_na_orbite]]</f>
        <v>33.099700000000013</v>
      </c>
      <c r="J219">
        <f>WEEKNUM(martianeum5[[#This Row],[data]],14)</f>
        <v>41</v>
      </c>
      <c r="K219">
        <f>IF(martianeum5[[#This Row],[num_tygodnia]]=J218,K218,K218+1)</f>
        <v>32</v>
      </c>
    </row>
    <row r="220" spans="1:11" x14ac:dyDescent="0.25">
      <c r="A220" s="1">
        <v>48859</v>
      </c>
      <c r="B220">
        <f t="shared" si="3"/>
        <v>33.099700000000013</v>
      </c>
      <c r="C220" t="s">
        <v>6</v>
      </c>
      <c r="D220">
        <v>22.2</v>
      </c>
      <c r="E220">
        <v>11.2</v>
      </c>
      <c r="F220">
        <f>IF(martianeum5[[#This Row],[zawartosc '[%']]]&gt;=1,martianeum5[[#This Row],[masa '[kg']]]*martianeum5[[#This Row],[zawartosc '[%']]]*0.01,0)</f>
        <v>2.4863999999999997</v>
      </c>
      <c r="G220">
        <f>martianeum5[[#This Row],[stan_magazynu '[kg']]]+martianeum5[[#This Row],[ile_kg_materiału_z_ładunku]]</f>
        <v>35.586100000000016</v>
      </c>
      <c r="H220">
        <f>IF(martianeum5[[#This Row],[stan_po_wydobyciu_z_ładunku]]&gt;=100,100,0)</f>
        <v>0</v>
      </c>
      <c r="I220">
        <f>martianeum5[[#This Row],[stan_po_wydobyciu_z_ładunku]]-martianeum5[[#This Row],[ile_zabiera_na_orbite]]</f>
        <v>35.586100000000016</v>
      </c>
      <c r="J220">
        <f>WEEKNUM(martianeum5[[#This Row],[data]],14)</f>
        <v>41</v>
      </c>
      <c r="K220">
        <f>IF(martianeum5[[#This Row],[num_tygodnia]]=J219,K219,K219+1)</f>
        <v>32</v>
      </c>
    </row>
    <row r="221" spans="1:11" x14ac:dyDescent="0.25">
      <c r="A221" s="1">
        <v>48860</v>
      </c>
      <c r="B221">
        <f t="shared" si="3"/>
        <v>35.586100000000016</v>
      </c>
      <c r="C221" t="s">
        <v>6</v>
      </c>
      <c r="D221">
        <v>20</v>
      </c>
      <c r="E221">
        <v>0</v>
      </c>
      <c r="F221">
        <f>IF(martianeum5[[#This Row],[zawartosc '[%']]]&gt;=1,martianeum5[[#This Row],[masa '[kg']]]*martianeum5[[#This Row],[zawartosc '[%']]]*0.01,0)</f>
        <v>0</v>
      </c>
      <c r="G221">
        <f>martianeum5[[#This Row],[stan_magazynu '[kg']]]+martianeum5[[#This Row],[ile_kg_materiału_z_ładunku]]</f>
        <v>35.586100000000016</v>
      </c>
      <c r="H221">
        <f>IF(martianeum5[[#This Row],[stan_po_wydobyciu_z_ładunku]]&gt;=100,100,0)</f>
        <v>0</v>
      </c>
      <c r="I221">
        <f>martianeum5[[#This Row],[stan_po_wydobyciu_z_ładunku]]-martianeum5[[#This Row],[ile_zabiera_na_orbite]]</f>
        <v>35.586100000000016</v>
      </c>
      <c r="J221">
        <f>WEEKNUM(martianeum5[[#This Row],[data]],14)</f>
        <v>41</v>
      </c>
      <c r="K221">
        <f>IF(martianeum5[[#This Row],[num_tygodnia]]=J220,K220,K220+1)</f>
        <v>32</v>
      </c>
    </row>
    <row r="222" spans="1:11" x14ac:dyDescent="0.25">
      <c r="A222" s="1">
        <v>48861</v>
      </c>
      <c r="B222">
        <f t="shared" si="3"/>
        <v>35.586100000000016</v>
      </c>
      <c r="C222" t="s">
        <v>32</v>
      </c>
      <c r="D222">
        <v>29.4</v>
      </c>
      <c r="E222">
        <v>0.7</v>
      </c>
      <c r="F222">
        <f>IF(martianeum5[[#This Row],[zawartosc '[%']]]&gt;=1,martianeum5[[#This Row],[masa '[kg']]]*martianeum5[[#This Row],[zawartosc '[%']]]*0.01,0)</f>
        <v>0</v>
      </c>
      <c r="G222">
        <f>martianeum5[[#This Row],[stan_magazynu '[kg']]]+martianeum5[[#This Row],[ile_kg_materiału_z_ładunku]]</f>
        <v>35.586100000000016</v>
      </c>
      <c r="H222">
        <f>IF(martianeum5[[#This Row],[stan_po_wydobyciu_z_ładunku]]&gt;=100,100,0)</f>
        <v>0</v>
      </c>
      <c r="I222">
        <f>martianeum5[[#This Row],[stan_po_wydobyciu_z_ładunku]]-martianeum5[[#This Row],[ile_zabiera_na_orbite]]</f>
        <v>35.586100000000016</v>
      </c>
      <c r="J222">
        <f>WEEKNUM(martianeum5[[#This Row],[data]],14)</f>
        <v>41</v>
      </c>
      <c r="K222">
        <f>IF(martianeum5[[#This Row],[num_tygodnia]]=J221,K221,K221+1)</f>
        <v>32</v>
      </c>
    </row>
    <row r="223" spans="1:11" x14ac:dyDescent="0.25">
      <c r="A223" s="1">
        <v>48862</v>
      </c>
      <c r="B223">
        <f t="shared" si="3"/>
        <v>35.586100000000016</v>
      </c>
      <c r="C223" t="s">
        <v>10</v>
      </c>
      <c r="D223">
        <v>23.6</v>
      </c>
      <c r="E223">
        <v>0</v>
      </c>
      <c r="F223">
        <f>IF(martianeum5[[#This Row],[zawartosc '[%']]]&gt;=1,martianeum5[[#This Row],[masa '[kg']]]*martianeum5[[#This Row],[zawartosc '[%']]]*0.01,0)</f>
        <v>0</v>
      </c>
      <c r="G223">
        <f>martianeum5[[#This Row],[stan_magazynu '[kg']]]+martianeum5[[#This Row],[ile_kg_materiału_z_ładunku]]</f>
        <v>35.586100000000016</v>
      </c>
      <c r="H223">
        <f>IF(martianeum5[[#This Row],[stan_po_wydobyciu_z_ładunku]]&gt;=100,100,0)</f>
        <v>0</v>
      </c>
      <c r="I223">
        <f>martianeum5[[#This Row],[stan_po_wydobyciu_z_ładunku]]-martianeum5[[#This Row],[ile_zabiera_na_orbite]]</f>
        <v>35.586100000000016</v>
      </c>
      <c r="J223">
        <f>WEEKNUM(martianeum5[[#This Row],[data]],14)</f>
        <v>41</v>
      </c>
      <c r="K223">
        <f>IF(martianeum5[[#This Row],[num_tygodnia]]=J222,K222,K222+1)</f>
        <v>32</v>
      </c>
    </row>
    <row r="224" spans="1:11" x14ac:dyDescent="0.25">
      <c r="A224" s="1">
        <v>48863</v>
      </c>
      <c r="B224">
        <f t="shared" si="3"/>
        <v>35.586100000000016</v>
      </c>
      <c r="C224" t="s">
        <v>7</v>
      </c>
      <c r="D224">
        <v>16.3</v>
      </c>
      <c r="E224">
        <v>22</v>
      </c>
      <c r="F224">
        <f>IF(martianeum5[[#This Row],[zawartosc '[%']]]&gt;=1,martianeum5[[#This Row],[masa '[kg']]]*martianeum5[[#This Row],[zawartosc '[%']]]*0.01,0)</f>
        <v>3.5860000000000003</v>
      </c>
      <c r="G224">
        <f>martianeum5[[#This Row],[stan_magazynu '[kg']]]+martianeum5[[#This Row],[ile_kg_materiału_z_ładunku]]</f>
        <v>39.172100000000015</v>
      </c>
      <c r="H224">
        <f>IF(martianeum5[[#This Row],[stan_po_wydobyciu_z_ładunku]]&gt;=100,100,0)</f>
        <v>0</v>
      </c>
      <c r="I224">
        <f>martianeum5[[#This Row],[stan_po_wydobyciu_z_ładunku]]-martianeum5[[#This Row],[ile_zabiera_na_orbite]]</f>
        <v>39.172100000000015</v>
      </c>
      <c r="J224">
        <f>WEEKNUM(martianeum5[[#This Row],[data]],14)</f>
        <v>41</v>
      </c>
      <c r="K224">
        <f>IF(martianeum5[[#This Row],[num_tygodnia]]=J223,K223,K223+1)</f>
        <v>32</v>
      </c>
    </row>
    <row r="225" spans="1:11" x14ac:dyDescent="0.25">
      <c r="A225" s="1">
        <v>48864</v>
      </c>
      <c r="B225">
        <f t="shared" si="3"/>
        <v>39.172100000000015</v>
      </c>
      <c r="C225" t="s">
        <v>15</v>
      </c>
      <c r="D225">
        <v>15</v>
      </c>
      <c r="E225">
        <v>0</v>
      </c>
      <c r="F225">
        <f>IF(martianeum5[[#This Row],[zawartosc '[%']]]&gt;=1,martianeum5[[#This Row],[masa '[kg']]]*martianeum5[[#This Row],[zawartosc '[%']]]*0.01,0)</f>
        <v>0</v>
      </c>
      <c r="G225">
        <f>martianeum5[[#This Row],[stan_magazynu '[kg']]]+martianeum5[[#This Row],[ile_kg_materiału_z_ładunku]]</f>
        <v>39.172100000000015</v>
      </c>
      <c r="H225">
        <f>IF(martianeum5[[#This Row],[stan_po_wydobyciu_z_ładunku]]&gt;=100,100,0)</f>
        <v>0</v>
      </c>
      <c r="I225">
        <f>martianeum5[[#This Row],[stan_po_wydobyciu_z_ładunku]]-martianeum5[[#This Row],[ile_zabiera_na_orbite]]</f>
        <v>39.172100000000015</v>
      </c>
      <c r="J225">
        <f>WEEKNUM(martianeum5[[#This Row],[data]],14)</f>
        <v>41</v>
      </c>
      <c r="K225">
        <f>IF(martianeum5[[#This Row],[num_tygodnia]]=J224,K224,K224+1)</f>
        <v>32</v>
      </c>
    </row>
    <row r="226" spans="1:11" x14ac:dyDescent="0.25">
      <c r="A226" s="1">
        <v>48865</v>
      </c>
      <c r="B226">
        <f t="shared" si="3"/>
        <v>39.172100000000015</v>
      </c>
      <c r="C226" t="s">
        <v>14</v>
      </c>
      <c r="D226">
        <v>10.8</v>
      </c>
      <c r="E226">
        <v>0</v>
      </c>
      <c r="F226">
        <f>IF(martianeum5[[#This Row],[zawartosc '[%']]]&gt;=1,martianeum5[[#This Row],[masa '[kg']]]*martianeum5[[#This Row],[zawartosc '[%']]]*0.01,0)</f>
        <v>0</v>
      </c>
      <c r="G226">
        <f>martianeum5[[#This Row],[stan_magazynu '[kg']]]+martianeum5[[#This Row],[ile_kg_materiału_z_ładunku]]</f>
        <v>39.172100000000015</v>
      </c>
      <c r="H226">
        <f>IF(martianeum5[[#This Row],[stan_po_wydobyciu_z_ładunku]]&gt;=100,100,0)</f>
        <v>0</v>
      </c>
      <c r="I226">
        <f>martianeum5[[#This Row],[stan_po_wydobyciu_z_ładunku]]-martianeum5[[#This Row],[ile_zabiera_na_orbite]]</f>
        <v>39.172100000000015</v>
      </c>
      <c r="J226">
        <f>WEEKNUM(martianeum5[[#This Row],[data]],14)</f>
        <v>42</v>
      </c>
      <c r="K226">
        <f>IF(martianeum5[[#This Row],[num_tygodnia]]=J225,K225,K225+1)</f>
        <v>33</v>
      </c>
    </row>
    <row r="227" spans="1:11" x14ac:dyDescent="0.25">
      <c r="A227" s="1">
        <v>48866</v>
      </c>
      <c r="B227">
        <f t="shared" si="3"/>
        <v>39.172100000000015</v>
      </c>
      <c r="C227" t="s">
        <v>19</v>
      </c>
      <c r="D227">
        <v>10.5</v>
      </c>
      <c r="E227">
        <v>0</v>
      </c>
      <c r="F227">
        <f>IF(martianeum5[[#This Row],[zawartosc '[%']]]&gt;=1,martianeum5[[#This Row],[masa '[kg']]]*martianeum5[[#This Row],[zawartosc '[%']]]*0.01,0)</f>
        <v>0</v>
      </c>
      <c r="G227">
        <f>martianeum5[[#This Row],[stan_magazynu '[kg']]]+martianeum5[[#This Row],[ile_kg_materiału_z_ładunku]]</f>
        <v>39.172100000000015</v>
      </c>
      <c r="H227">
        <f>IF(martianeum5[[#This Row],[stan_po_wydobyciu_z_ładunku]]&gt;=100,100,0)</f>
        <v>0</v>
      </c>
      <c r="I227">
        <f>martianeum5[[#This Row],[stan_po_wydobyciu_z_ładunku]]-martianeum5[[#This Row],[ile_zabiera_na_orbite]]</f>
        <v>39.172100000000015</v>
      </c>
      <c r="J227">
        <f>WEEKNUM(martianeum5[[#This Row],[data]],14)</f>
        <v>42</v>
      </c>
      <c r="K227">
        <f>IF(martianeum5[[#This Row],[num_tygodnia]]=J226,K226,K226+1)</f>
        <v>33</v>
      </c>
    </row>
    <row r="228" spans="1:11" x14ac:dyDescent="0.25">
      <c r="A228" s="1">
        <v>48867</v>
      </c>
      <c r="B228">
        <f t="shared" si="3"/>
        <v>39.172100000000015</v>
      </c>
      <c r="C228" t="s">
        <v>5</v>
      </c>
      <c r="D228">
        <v>20.3</v>
      </c>
      <c r="E228">
        <v>0</v>
      </c>
      <c r="F228">
        <f>IF(martianeum5[[#This Row],[zawartosc '[%']]]&gt;=1,martianeum5[[#This Row],[masa '[kg']]]*martianeum5[[#This Row],[zawartosc '[%']]]*0.01,0)</f>
        <v>0</v>
      </c>
      <c r="G228">
        <f>martianeum5[[#This Row],[stan_magazynu '[kg']]]+martianeum5[[#This Row],[ile_kg_materiału_z_ładunku]]</f>
        <v>39.172100000000015</v>
      </c>
      <c r="H228">
        <f>IF(martianeum5[[#This Row],[stan_po_wydobyciu_z_ładunku]]&gt;=100,100,0)</f>
        <v>0</v>
      </c>
      <c r="I228">
        <f>martianeum5[[#This Row],[stan_po_wydobyciu_z_ładunku]]-martianeum5[[#This Row],[ile_zabiera_na_orbite]]</f>
        <v>39.172100000000015</v>
      </c>
      <c r="J228">
        <f>WEEKNUM(martianeum5[[#This Row],[data]],14)</f>
        <v>42</v>
      </c>
      <c r="K228">
        <f>IF(martianeum5[[#This Row],[num_tygodnia]]=J227,K227,K227+1)</f>
        <v>33</v>
      </c>
    </row>
    <row r="229" spans="1:11" x14ac:dyDescent="0.25">
      <c r="A229" s="1">
        <v>48868</v>
      </c>
      <c r="B229">
        <f t="shared" si="3"/>
        <v>39.172100000000015</v>
      </c>
      <c r="C229" t="s">
        <v>10</v>
      </c>
      <c r="D229">
        <v>13.1</v>
      </c>
      <c r="E229">
        <v>50.4</v>
      </c>
      <c r="F229">
        <f>IF(martianeum5[[#This Row],[zawartosc '[%']]]&gt;=1,martianeum5[[#This Row],[masa '[kg']]]*martianeum5[[#This Row],[zawartosc '[%']]]*0.01,0)</f>
        <v>6.6024000000000003</v>
      </c>
      <c r="G229">
        <f>martianeum5[[#This Row],[stan_magazynu '[kg']]]+martianeum5[[#This Row],[ile_kg_materiału_z_ładunku]]</f>
        <v>45.774500000000018</v>
      </c>
      <c r="H229">
        <f>IF(martianeum5[[#This Row],[stan_po_wydobyciu_z_ładunku]]&gt;=100,100,0)</f>
        <v>0</v>
      </c>
      <c r="I229">
        <f>martianeum5[[#This Row],[stan_po_wydobyciu_z_ładunku]]-martianeum5[[#This Row],[ile_zabiera_na_orbite]]</f>
        <v>45.774500000000018</v>
      </c>
      <c r="J229">
        <f>WEEKNUM(martianeum5[[#This Row],[data]],14)</f>
        <v>42</v>
      </c>
      <c r="K229">
        <f>IF(martianeum5[[#This Row],[num_tygodnia]]=J228,K228,K228+1)</f>
        <v>33</v>
      </c>
    </row>
    <row r="230" spans="1:11" x14ac:dyDescent="0.25">
      <c r="A230" s="1">
        <v>48869</v>
      </c>
      <c r="B230">
        <f t="shared" si="3"/>
        <v>45.774500000000018</v>
      </c>
      <c r="C230" t="s">
        <v>12</v>
      </c>
      <c r="D230">
        <v>24.8</v>
      </c>
      <c r="E230">
        <v>7.9</v>
      </c>
      <c r="F230">
        <f>IF(martianeum5[[#This Row],[zawartosc '[%']]]&gt;=1,martianeum5[[#This Row],[masa '[kg']]]*martianeum5[[#This Row],[zawartosc '[%']]]*0.01,0)</f>
        <v>1.9592000000000003</v>
      </c>
      <c r="G230">
        <f>martianeum5[[#This Row],[stan_magazynu '[kg']]]+martianeum5[[#This Row],[ile_kg_materiału_z_ładunku]]</f>
        <v>47.73370000000002</v>
      </c>
      <c r="H230">
        <f>IF(martianeum5[[#This Row],[stan_po_wydobyciu_z_ładunku]]&gt;=100,100,0)</f>
        <v>0</v>
      </c>
      <c r="I230">
        <f>martianeum5[[#This Row],[stan_po_wydobyciu_z_ładunku]]-martianeum5[[#This Row],[ile_zabiera_na_orbite]]</f>
        <v>47.73370000000002</v>
      </c>
      <c r="J230">
        <f>WEEKNUM(martianeum5[[#This Row],[data]],14)</f>
        <v>42</v>
      </c>
      <c r="K230">
        <f>IF(martianeum5[[#This Row],[num_tygodnia]]=J229,K229,K229+1)</f>
        <v>33</v>
      </c>
    </row>
    <row r="231" spans="1:11" x14ac:dyDescent="0.25">
      <c r="A231" s="1">
        <v>48870</v>
      </c>
      <c r="B231">
        <f t="shared" si="3"/>
        <v>47.73370000000002</v>
      </c>
      <c r="C231" t="s">
        <v>11</v>
      </c>
      <c r="D231">
        <v>23.6</v>
      </c>
      <c r="E231">
        <v>0.8</v>
      </c>
      <c r="F231">
        <f>IF(martianeum5[[#This Row],[zawartosc '[%']]]&gt;=1,martianeum5[[#This Row],[masa '[kg']]]*martianeum5[[#This Row],[zawartosc '[%']]]*0.01,0)</f>
        <v>0</v>
      </c>
      <c r="G231">
        <f>martianeum5[[#This Row],[stan_magazynu '[kg']]]+martianeum5[[#This Row],[ile_kg_materiału_z_ładunku]]</f>
        <v>47.73370000000002</v>
      </c>
      <c r="H231">
        <f>IF(martianeum5[[#This Row],[stan_po_wydobyciu_z_ładunku]]&gt;=100,100,0)</f>
        <v>0</v>
      </c>
      <c r="I231">
        <f>martianeum5[[#This Row],[stan_po_wydobyciu_z_ładunku]]-martianeum5[[#This Row],[ile_zabiera_na_orbite]]</f>
        <v>47.73370000000002</v>
      </c>
      <c r="J231">
        <f>WEEKNUM(martianeum5[[#This Row],[data]],14)</f>
        <v>42</v>
      </c>
      <c r="K231">
        <f>IF(martianeum5[[#This Row],[num_tygodnia]]=J230,K230,K230+1)</f>
        <v>33</v>
      </c>
    </row>
    <row r="232" spans="1:11" x14ac:dyDescent="0.25">
      <c r="A232" s="1">
        <v>48871</v>
      </c>
      <c r="B232">
        <f t="shared" si="3"/>
        <v>47.73370000000002</v>
      </c>
      <c r="C232" t="s">
        <v>17</v>
      </c>
      <c r="D232">
        <v>17.899999999999999</v>
      </c>
      <c r="E232">
        <v>0</v>
      </c>
      <c r="F232">
        <f>IF(martianeum5[[#This Row],[zawartosc '[%']]]&gt;=1,martianeum5[[#This Row],[masa '[kg']]]*martianeum5[[#This Row],[zawartosc '[%']]]*0.01,0)</f>
        <v>0</v>
      </c>
      <c r="G232">
        <f>martianeum5[[#This Row],[stan_magazynu '[kg']]]+martianeum5[[#This Row],[ile_kg_materiału_z_ładunku]]</f>
        <v>47.73370000000002</v>
      </c>
      <c r="H232">
        <f>IF(martianeum5[[#This Row],[stan_po_wydobyciu_z_ładunku]]&gt;=100,100,0)</f>
        <v>0</v>
      </c>
      <c r="I232">
        <f>martianeum5[[#This Row],[stan_po_wydobyciu_z_ładunku]]-martianeum5[[#This Row],[ile_zabiera_na_orbite]]</f>
        <v>47.73370000000002</v>
      </c>
      <c r="J232">
        <f>WEEKNUM(martianeum5[[#This Row],[data]],14)</f>
        <v>42</v>
      </c>
      <c r="K232">
        <f>IF(martianeum5[[#This Row],[num_tygodnia]]=J231,K231,K231+1)</f>
        <v>33</v>
      </c>
    </row>
    <row r="233" spans="1:11" x14ac:dyDescent="0.25">
      <c r="A233" s="1">
        <v>48872</v>
      </c>
      <c r="B233">
        <f t="shared" si="3"/>
        <v>47.73370000000002</v>
      </c>
      <c r="C233" t="s">
        <v>12</v>
      </c>
      <c r="D233">
        <v>23.2</v>
      </c>
      <c r="E233">
        <v>3</v>
      </c>
      <c r="F233">
        <f>IF(martianeum5[[#This Row],[zawartosc '[%']]]&gt;=1,martianeum5[[#This Row],[masa '[kg']]]*martianeum5[[#This Row],[zawartosc '[%']]]*0.01,0)</f>
        <v>0.69599999999999995</v>
      </c>
      <c r="G233">
        <f>martianeum5[[#This Row],[stan_magazynu '[kg']]]+martianeum5[[#This Row],[ile_kg_materiału_z_ładunku]]</f>
        <v>48.429700000000018</v>
      </c>
      <c r="H233">
        <f>IF(martianeum5[[#This Row],[stan_po_wydobyciu_z_ładunku]]&gt;=100,100,0)</f>
        <v>0</v>
      </c>
      <c r="I233">
        <f>martianeum5[[#This Row],[stan_po_wydobyciu_z_ładunku]]-martianeum5[[#This Row],[ile_zabiera_na_orbite]]</f>
        <v>48.429700000000018</v>
      </c>
      <c r="J233">
        <f>WEEKNUM(martianeum5[[#This Row],[data]],14)</f>
        <v>43</v>
      </c>
      <c r="K233">
        <f>IF(martianeum5[[#This Row],[num_tygodnia]]=J232,K232,K232+1)</f>
        <v>34</v>
      </c>
    </row>
    <row r="234" spans="1:11" x14ac:dyDescent="0.25">
      <c r="A234" s="1">
        <v>48873</v>
      </c>
      <c r="B234">
        <f t="shared" si="3"/>
        <v>48.429700000000018</v>
      </c>
      <c r="C234" t="s">
        <v>8</v>
      </c>
      <c r="D234">
        <v>21.8</v>
      </c>
      <c r="E234">
        <v>2</v>
      </c>
      <c r="F234">
        <f>IF(martianeum5[[#This Row],[zawartosc '[%']]]&gt;=1,martianeum5[[#This Row],[masa '[kg']]]*martianeum5[[#This Row],[zawartosc '[%']]]*0.01,0)</f>
        <v>0.436</v>
      </c>
      <c r="G234">
        <f>martianeum5[[#This Row],[stan_magazynu '[kg']]]+martianeum5[[#This Row],[ile_kg_materiału_z_ładunku]]</f>
        <v>48.865700000000018</v>
      </c>
      <c r="H234">
        <f>IF(martianeum5[[#This Row],[stan_po_wydobyciu_z_ładunku]]&gt;=100,100,0)</f>
        <v>0</v>
      </c>
      <c r="I234">
        <f>martianeum5[[#This Row],[stan_po_wydobyciu_z_ładunku]]-martianeum5[[#This Row],[ile_zabiera_na_orbite]]</f>
        <v>48.865700000000018</v>
      </c>
      <c r="J234">
        <f>WEEKNUM(martianeum5[[#This Row],[data]],14)</f>
        <v>43</v>
      </c>
      <c r="K234">
        <f>IF(martianeum5[[#This Row],[num_tygodnia]]=J233,K233,K233+1)</f>
        <v>34</v>
      </c>
    </row>
    <row r="235" spans="1:11" x14ac:dyDescent="0.25">
      <c r="A235" s="1">
        <v>48874</v>
      </c>
      <c r="B235">
        <f t="shared" si="3"/>
        <v>48.865700000000018</v>
      </c>
      <c r="C235" t="s">
        <v>26</v>
      </c>
      <c r="D235">
        <v>22.2</v>
      </c>
      <c r="E235">
        <v>3.1</v>
      </c>
      <c r="F235">
        <f>IF(martianeum5[[#This Row],[zawartosc '[%']]]&gt;=1,martianeum5[[#This Row],[masa '[kg']]]*martianeum5[[#This Row],[zawartosc '[%']]]*0.01,0)</f>
        <v>0.68819999999999992</v>
      </c>
      <c r="G235">
        <f>martianeum5[[#This Row],[stan_magazynu '[kg']]]+martianeum5[[#This Row],[ile_kg_materiału_z_ładunku]]</f>
        <v>49.55390000000002</v>
      </c>
      <c r="H235">
        <f>IF(martianeum5[[#This Row],[stan_po_wydobyciu_z_ładunku]]&gt;=100,100,0)</f>
        <v>0</v>
      </c>
      <c r="I235">
        <f>martianeum5[[#This Row],[stan_po_wydobyciu_z_ładunku]]-martianeum5[[#This Row],[ile_zabiera_na_orbite]]</f>
        <v>49.55390000000002</v>
      </c>
      <c r="J235">
        <f>WEEKNUM(martianeum5[[#This Row],[data]],14)</f>
        <v>43</v>
      </c>
      <c r="K235">
        <f>IF(martianeum5[[#This Row],[num_tygodnia]]=J234,K234,K234+1)</f>
        <v>34</v>
      </c>
    </row>
    <row r="236" spans="1:11" x14ac:dyDescent="0.25">
      <c r="A236" s="1">
        <v>48875</v>
      </c>
      <c r="B236">
        <f t="shared" si="3"/>
        <v>49.55390000000002</v>
      </c>
      <c r="C236" t="s">
        <v>15</v>
      </c>
      <c r="D236">
        <v>29</v>
      </c>
      <c r="E236">
        <v>16.399999999999999</v>
      </c>
      <c r="F236">
        <f>IF(martianeum5[[#This Row],[zawartosc '[%']]]&gt;=1,martianeum5[[#This Row],[masa '[kg']]]*martianeum5[[#This Row],[zawartosc '[%']]]*0.01,0)</f>
        <v>4.7559999999999993</v>
      </c>
      <c r="G236">
        <f>martianeum5[[#This Row],[stan_magazynu '[kg']]]+martianeum5[[#This Row],[ile_kg_materiału_z_ładunku]]</f>
        <v>54.30990000000002</v>
      </c>
      <c r="H236">
        <f>IF(martianeum5[[#This Row],[stan_po_wydobyciu_z_ładunku]]&gt;=100,100,0)</f>
        <v>0</v>
      </c>
      <c r="I236">
        <f>martianeum5[[#This Row],[stan_po_wydobyciu_z_ładunku]]-martianeum5[[#This Row],[ile_zabiera_na_orbite]]</f>
        <v>54.30990000000002</v>
      </c>
      <c r="J236">
        <f>WEEKNUM(martianeum5[[#This Row],[data]],14)</f>
        <v>43</v>
      </c>
      <c r="K236">
        <f>IF(martianeum5[[#This Row],[num_tygodnia]]=J235,K235,K235+1)</f>
        <v>34</v>
      </c>
    </row>
    <row r="237" spans="1:11" x14ac:dyDescent="0.25">
      <c r="A237" s="1">
        <v>48876</v>
      </c>
      <c r="B237">
        <f t="shared" si="3"/>
        <v>54.30990000000002</v>
      </c>
      <c r="C237" t="s">
        <v>24</v>
      </c>
      <c r="D237">
        <v>24.6</v>
      </c>
      <c r="E237">
        <v>1.7</v>
      </c>
      <c r="F237">
        <f>IF(martianeum5[[#This Row],[zawartosc '[%']]]&gt;=1,martianeum5[[#This Row],[masa '[kg']]]*martianeum5[[#This Row],[zawartosc '[%']]]*0.01,0)</f>
        <v>0.41820000000000002</v>
      </c>
      <c r="G237">
        <f>martianeum5[[#This Row],[stan_magazynu '[kg']]]+martianeum5[[#This Row],[ile_kg_materiału_z_ładunku]]</f>
        <v>54.728100000000019</v>
      </c>
      <c r="H237">
        <f>IF(martianeum5[[#This Row],[stan_po_wydobyciu_z_ładunku]]&gt;=100,100,0)</f>
        <v>0</v>
      </c>
      <c r="I237">
        <f>martianeum5[[#This Row],[stan_po_wydobyciu_z_ładunku]]-martianeum5[[#This Row],[ile_zabiera_na_orbite]]</f>
        <v>54.728100000000019</v>
      </c>
      <c r="J237">
        <f>WEEKNUM(martianeum5[[#This Row],[data]],14)</f>
        <v>43</v>
      </c>
      <c r="K237">
        <f>IF(martianeum5[[#This Row],[num_tygodnia]]=J236,K236,K236+1)</f>
        <v>34</v>
      </c>
    </row>
    <row r="238" spans="1:11" x14ac:dyDescent="0.25">
      <c r="A238" s="1">
        <v>48877</v>
      </c>
      <c r="B238">
        <f t="shared" si="3"/>
        <v>54.728100000000019</v>
      </c>
      <c r="C238" t="s">
        <v>12</v>
      </c>
      <c r="D238">
        <v>23.4</v>
      </c>
      <c r="E238">
        <v>0.6</v>
      </c>
      <c r="F238">
        <f>IF(martianeum5[[#This Row],[zawartosc '[%']]]&gt;=1,martianeum5[[#This Row],[masa '[kg']]]*martianeum5[[#This Row],[zawartosc '[%']]]*0.01,0)</f>
        <v>0</v>
      </c>
      <c r="G238">
        <f>martianeum5[[#This Row],[stan_magazynu '[kg']]]+martianeum5[[#This Row],[ile_kg_materiału_z_ładunku]]</f>
        <v>54.728100000000019</v>
      </c>
      <c r="H238">
        <f>IF(martianeum5[[#This Row],[stan_po_wydobyciu_z_ładunku]]&gt;=100,100,0)</f>
        <v>0</v>
      </c>
      <c r="I238">
        <f>martianeum5[[#This Row],[stan_po_wydobyciu_z_ładunku]]-martianeum5[[#This Row],[ile_zabiera_na_orbite]]</f>
        <v>54.728100000000019</v>
      </c>
      <c r="J238">
        <f>WEEKNUM(martianeum5[[#This Row],[data]],14)</f>
        <v>43</v>
      </c>
      <c r="K238">
        <f>IF(martianeum5[[#This Row],[num_tygodnia]]=J237,K237,K237+1)</f>
        <v>34</v>
      </c>
    </row>
    <row r="239" spans="1:11" x14ac:dyDescent="0.25">
      <c r="A239" s="1">
        <v>48878</v>
      </c>
      <c r="B239">
        <f t="shared" si="3"/>
        <v>54.728100000000019</v>
      </c>
      <c r="C239" t="s">
        <v>15</v>
      </c>
      <c r="D239">
        <v>21</v>
      </c>
      <c r="E239">
        <v>0</v>
      </c>
      <c r="F239">
        <f>IF(martianeum5[[#This Row],[zawartosc '[%']]]&gt;=1,martianeum5[[#This Row],[masa '[kg']]]*martianeum5[[#This Row],[zawartosc '[%']]]*0.01,0)</f>
        <v>0</v>
      </c>
      <c r="G239">
        <f>martianeum5[[#This Row],[stan_magazynu '[kg']]]+martianeum5[[#This Row],[ile_kg_materiału_z_ładunku]]</f>
        <v>54.728100000000019</v>
      </c>
      <c r="H239">
        <f>IF(martianeum5[[#This Row],[stan_po_wydobyciu_z_ładunku]]&gt;=100,100,0)</f>
        <v>0</v>
      </c>
      <c r="I239">
        <f>martianeum5[[#This Row],[stan_po_wydobyciu_z_ładunku]]-martianeum5[[#This Row],[ile_zabiera_na_orbite]]</f>
        <v>54.728100000000019</v>
      </c>
      <c r="J239">
        <f>WEEKNUM(martianeum5[[#This Row],[data]],14)</f>
        <v>43</v>
      </c>
      <c r="K239">
        <f>IF(martianeum5[[#This Row],[num_tygodnia]]=J238,K238,K238+1)</f>
        <v>34</v>
      </c>
    </row>
    <row r="240" spans="1:11" x14ac:dyDescent="0.25">
      <c r="A240" s="1">
        <v>48879</v>
      </c>
      <c r="B240">
        <f t="shared" si="3"/>
        <v>54.728100000000019</v>
      </c>
      <c r="C240" t="s">
        <v>5</v>
      </c>
      <c r="D240">
        <v>22</v>
      </c>
      <c r="E240">
        <v>0</v>
      </c>
      <c r="F240">
        <f>IF(martianeum5[[#This Row],[zawartosc '[%']]]&gt;=1,martianeum5[[#This Row],[masa '[kg']]]*martianeum5[[#This Row],[zawartosc '[%']]]*0.01,0)</f>
        <v>0</v>
      </c>
      <c r="G240">
        <f>martianeum5[[#This Row],[stan_magazynu '[kg']]]+martianeum5[[#This Row],[ile_kg_materiału_z_ładunku]]</f>
        <v>54.728100000000019</v>
      </c>
      <c r="H240">
        <f>IF(martianeum5[[#This Row],[stan_po_wydobyciu_z_ładunku]]&gt;=100,100,0)</f>
        <v>0</v>
      </c>
      <c r="I240">
        <f>martianeum5[[#This Row],[stan_po_wydobyciu_z_ładunku]]-martianeum5[[#This Row],[ile_zabiera_na_orbite]]</f>
        <v>54.728100000000019</v>
      </c>
      <c r="J240">
        <f>WEEKNUM(martianeum5[[#This Row],[data]],14)</f>
        <v>44</v>
      </c>
      <c r="K240">
        <f>IF(martianeum5[[#This Row],[num_tygodnia]]=J239,K239,K239+1)</f>
        <v>35</v>
      </c>
    </row>
    <row r="241" spans="1:11" x14ac:dyDescent="0.25">
      <c r="A241" s="1">
        <v>48880</v>
      </c>
      <c r="B241">
        <f t="shared" si="3"/>
        <v>54.728100000000019</v>
      </c>
      <c r="C241" t="s">
        <v>9</v>
      </c>
      <c r="D241">
        <v>29.9</v>
      </c>
      <c r="E241">
        <v>8</v>
      </c>
      <c r="F241">
        <f>IF(martianeum5[[#This Row],[zawartosc '[%']]]&gt;=1,martianeum5[[#This Row],[masa '[kg']]]*martianeum5[[#This Row],[zawartosc '[%']]]*0.01,0)</f>
        <v>2.3919999999999999</v>
      </c>
      <c r="G241">
        <f>martianeum5[[#This Row],[stan_magazynu '[kg']]]+martianeum5[[#This Row],[ile_kg_materiału_z_ładunku]]</f>
        <v>57.120100000000022</v>
      </c>
      <c r="H241">
        <f>IF(martianeum5[[#This Row],[stan_po_wydobyciu_z_ładunku]]&gt;=100,100,0)</f>
        <v>0</v>
      </c>
      <c r="I241">
        <f>martianeum5[[#This Row],[stan_po_wydobyciu_z_ładunku]]-martianeum5[[#This Row],[ile_zabiera_na_orbite]]</f>
        <v>57.120100000000022</v>
      </c>
      <c r="J241">
        <f>WEEKNUM(martianeum5[[#This Row],[data]],14)</f>
        <v>44</v>
      </c>
      <c r="K241">
        <f>IF(martianeum5[[#This Row],[num_tygodnia]]=J240,K240,K240+1)</f>
        <v>35</v>
      </c>
    </row>
    <row r="242" spans="1:11" x14ac:dyDescent="0.25">
      <c r="A242" s="1">
        <v>48881</v>
      </c>
      <c r="B242">
        <f t="shared" si="3"/>
        <v>57.120100000000022</v>
      </c>
      <c r="C242" t="s">
        <v>7</v>
      </c>
      <c r="D242">
        <v>27.2</v>
      </c>
      <c r="E242">
        <v>19.2</v>
      </c>
      <c r="F242">
        <f>IF(martianeum5[[#This Row],[zawartosc '[%']]]&gt;=1,martianeum5[[#This Row],[masa '[kg']]]*martianeum5[[#This Row],[zawartosc '[%']]]*0.01,0)</f>
        <v>5.2224000000000004</v>
      </c>
      <c r="G242">
        <f>martianeum5[[#This Row],[stan_magazynu '[kg']]]+martianeum5[[#This Row],[ile_kg_materiału_z_ładunku]]</f>
        <v>62.342500000000022</v>
      </c>
      <c r="H242">
        <f>IF(martianeum5[[#This Row],[stan_po_wydobyciu_z_ładunku]]&gt;=100,100,0)</f>
        <v>0</v>
      </c>
      <c r="I242">
        <f>martianeum5[[#This Row],[stan_po_wydobyciu_z_ładunku]]-martianeum5[[#This Row],[ile_zabiera_na_orbite]]</f>
        <v>62.342500000000022</v>
      </c>
      <c r="J242">
        <f>WEEKNUM(martianeum5[[#This Row],[data]],14)</f>
        <v>44</v>
      </c>
      <c r="K242">
        <f>IF(martianeum5[[#This Row],[num_tygodnia]]=J241,K241,K241+1)</f>
        <v>35</v>
      </c>
    </row>
    <row r="243" spans="1:11" x14ac:dyDescent="0.25">
      <c r="A243" s="1">
        <v>48882</v>
      </c>
      <c r="B243">
        <f t="shared" si="3"/>
        <v>62.342500000000022</v>
      </c>
      <c r="C243" t="s">
        <v>19</v>
      </c>
      <c r="D243">
        <v>10.9</v>
      </c>
      <c r="E243">
        <v>9</v>
      </c>
      <c r="F243">
        <f>IF(martianeum5[[#This Row],[zawartosc '[%']]]&gt;=1,martianeum5[[#This Row],[masa '[kg']]]*martianeum5[[#This Row],[zawartosc '[%']]]*0.01,0)</f>
        <v>0.98100000000000009</v>
      </c>
      <c r="G243">
        <f>martianeum5[[#This Row],[stan_magazynu '[kg']]]+martianeum5[[#This Row],[ile_kg_materiału_z_ładunku]]</f>
        <v>63.323500000000024</v>
      </c>
      <c r="H243">
        <f>IF(martianeum5[[#This Row],[stan_po_wydobyciu_z_ładunku]]&gt;=100,100,0)</f>
        <v>0</v>
      </c>
      <c r="I243">
        <f>martianeum5[[#This Row],[stan_po_wydobyciu_z_ładunku]]-martianeum5[[#This Row],[ile_zabiera_na_orbite]]</f>
        <v>63.323500000000024</v>
      </c>
      <c r="J243">
        <f>WEEKNUM(martianeum5[[#This Row],[data]],14)</f>
        <v>44</v>
      </c>
      <c r="K243">
        <f>IF(martianeum5[[#This Row],[num_tygodnia]]=J242,K242,K242+1)</f>
        <v>35</v>
      </c>
    </row>
    <row r="244" spans="1:11" x14ac:dyDescent="0.25">
      <c r="A244" s="1">
        <v>48883</v>
      </c>
      <c r="B244">
        <f t="shared" si="3"/>
        <v>63.323500000000024</v>
      </c>
      <c r="C244" t="s">
        <v>9</v>
      </c>
      <c r="D244">
        <v>22.6</v>
      </c>
      <c r="E244">
        <v>5.9</v>
      </c>
      <c r="F244">
        <f>IF(martianeum5[[#This Row],[zawartosc '[%']]]&gt;=1,martianeum5[[#This Row],[masa '[kg']]]*martianeum5[[#This Row],[zawartosc '[%']]]*0.01,0)</f>
        <v>1.3334000000000001</v>
      </c>
      <c r="G244">
        <f>martianeum5[[#This Row],[stan_magazynu '[kg']]]+martianeum5[[#This Row],[ile_kg_materiału_z_ładunku]]</f>
        <v>64.656900000000022</v>
      </c>
      <c r="H244">
        <f>IF(martianeum5[[#This Row],[stan_po_wydobyciu_z_ładunku]]&gt;=100,100,0)</f>
        <v>0</v>
      </c>
      <c r="I244">
        <f>martianeum5[[#This Row],[stan_po_wydobyciu_z_ładunku]]-martianeum5[[#This Row],[ile_zabiera_na_orbite]]</f>
        <v>64.656900000000022</v>
      </c>
      <c r="J244">
        <f>WEEKNUM(martianeum5[[#This Row],[data]],14)</f>
        <v>44</v>
      </c>
      <c r="K244">
        <f>IF(martianeum5[[#This Row],[num_tygodnia]]=J243,K243,K243+1)</f>
        <v>35</v>
      </c>
    </row>
    <row r="245" spans="1:11" x14ac:dyDescent="0.25">
      <c r="A245" s="1">
        <v>48884</v>
      </c>
      <c r="B245">
        <f t="shared" si="3"/>
        <v>64.656900000000022</v>
      </c>
      <c r="C245" t="s">
        <v>23</v>
      </c>
      <c r="D245">
        <v>12</v>
      </c>
      <c r="E245">
        <v>3.9</v>
      </c>
      <c r="F245">
        <f>IF(martianeum5[[#This Row],[zawartosc '[%']]]&gt;=1,martianeum5[[#This Row],[masa '[kg']]]*martianeum5[[#This Row],[zawartosc '[%']]]*0.01,0)</f>
        <v>0.46799999999999997</v>
      </c>
      <c r="G245">
        <f>martianeum5[[#This Row],[stan_magazynu '[kg']]]+martianeum5[[#This Row],[ile_kg_materiału_z_ładunku]]</f>
        <v>65.124900000000025</v>
      </c>
      <c r="H245">
        <f>IF(martianeum5[[#This Row],[stan_po_wydobyciu_z_ładunku]]&gt;=100,100,0)</f>
        <v>0</v>
      </c>
      <c r="I245">
        <f>martianeum5[[#This Row],[stan_po_wydobyciu_z_ładunku]]-martianeum5[[#This Row],[ile_zabiera_na_orbite]]</f>
        <v>65.124900000000025</v>
      </c>
      <c r="J245">
        <f>WEEKNUM(martianeum5[[#This Row],[data]],14)</f>
        <v>44</v>
      </c>
      <c r="K245">
        <f>IF(martianeum5[[#This Row],[num_tygodnia]]=J244,K244,K244+1)</f>
        <v>35</v>
      </c>
    </row>
    <row r="246" spans="1:11" x14ac:dyDescent="0.25">
      <c r="A246" s="1">
        <v>48885</v>
      </c>
      <c r="B246">
        <f t="shared" si="3"/>
        <v>65.124900000000025</v>
      </c>
      <c r="C246" t="s">
        <v>15</v>
      </c>
      <c r="D246">
        <v>19.5</v>
      </c>
      <c r="E246">
        <v>14.2</v>
      </c>
      <c r="F246">
        <f>IF(martianeum5[[#This Row],[zawartosc '[%']]]&gt;=1,martianeum5[[#This Row],[masa '[kg']]]*martianeum5[[#This Row],[zawartosc '[%']]]*0.01,0)</f>
        <v>2.7689999999999997</v>
      </c>
      <c r="G246">
        <f>martianeum5[[#This Row],[stan_magazynu '[kg']]]+martianeum5[[#This Row],[ile_kg_materiału_z_ładunku]]</f>
        <v>67.893900000000031</v>
      </c>
      <c r="H246">
        <f>IF(martianeum5[[#This Row],[stan_po_wydobyciu_z_ładunku]]&gt;=100,100,0)</f>
        <v>0</v>
      </c>
      <c r="I246">
        <f>martianeum5[[#This Row],[stan_po_wydobyciu_z_ładunku]]-martianeum5[[#This Row],[ile_zabiera_na_orbite]]</f>
        <v>67.893900000000031</v>
      </c>
      <c r="J246">
        <f>WEEKNUM(martianeum5[[#This Row],[data]],14)</f>
        <v>44</v>
      </c>
      <c r="K246">
        <f>IF(martianeum5[[#This Row],[num_tygodnia]]=J245,K245,K245+1)</f>
        <v>35</v>
      </c>
    </row>
    <row r="247" spans="1:11" x14ac:dyDescent="0.25">
      <c r="A247" s="1">
        <v>48886</v>
      </c>
      <c r="B247">
        <f t="shared" si="3"/>
        <v>67.893900000000031</v>
      </c>
      <c r="C247" t="s">
        <v>10</v>
      </c>
      <c r="D247">
        <v>27</v>
      </c>
      <c r="E247">
        <v>10.9</v>
      </c>
      <c r="F247">
        <f>IF(martianeum5[[#This Row],[zawartosc '[%']]]&gt;=1,martianeum5[[#This Row],[masa '[kg']]]*martianeum5[[#This Row],[zawartosc '[%']]]*0.01,0)</f>
        <v>2.9430000000000001</v>
      </c>
      <c r="G247">
        <f>martianeum5[[#This Row],[stan_magazynu '[kg']]]+martianeum5[[#This Row],[ile_kg_materiału_z_ładunku]]</f>
        <v>70.836900000000028</v>
      </c>
      <c r="H247">
        <f>IF(martianeum5[[#This Row],[stan_po_wydobyciu_z_ładunku]]&gt;=100,100,0)</f>
        <v>0</v>
      </c>
      <c r="I247">
        <f>martianeum5[[#This Row],[stan_po_wydobyciu_z_ładunku]]-martianeum5[[#This Row],[ile_zabiera_na_orbite]]</f>
        <v>70.836900000000028</v>
      </c>
      <c r="J247">
        <f>WEEKNUM(martianeum5[[#This Row],[data]],14)</f>
        <v>45</v>
      </c>
      <c r="K247">
        <f>IF(martianeum5[[#This Row],[num_tygodnia]]=J246,K246,K246+1)</f>
        <v>36</v>
      </c>
    </row>
    <row r="248" spans="1:11" x14ac:dyDescent="0.25">
      <c r="A248" s="1">
        <v>48887</v>
      </c>
      <c r="B248">
        <f t="shared" si="3"/>
        <v>70.836900000000028</v>
      </c>
      <c r="C248" t="s">
        <v>22</v>
      </c>
      <c r="D248">
        <v>10.7</v>
      </c>
      <c r="E248">
        <v>5.6</v>
      </c>
      <c r="F248">
        <f>IF(martianeum5[[#This Row],[zawartosc '[%']]]&gt;=1,martianeum5[[#This Row],[masa '[kg']]]*martianeum5[[#This Row],[zawartosc '[%']]]*0.01,0)</f>
        <v>0.59919999999999995</v>
      </c>
      <c r="G248">
        <f>martianeum5[[#This Row],[stan_magazynu '[kg']]]+martianeum5[[#This Row],[ile_kg_materiału_z_ładunku]]</f>
        <v>71.436100000000025</v>
      </c>
      <c r="H248">
        <f>IF(martianeum5[[#This Row],[stan_po_wydobyciu_z_ładunku]]&gt;=100,100,0)</f>
        <v>0</v>
      </c>
      <c r="I248">
        <f>martianeum5[[#This Row],[stan_po_wydobyciu_z_ładunku]]-martianeum5[[#This Row],[ile_zabiera_na_orbite]]</f>
        <v>71.436100000000025</v>
      </c>
      <c r="J248">
        <f>WEEKNUM(martianeum5[[#This Row],[data]],14)</f>
        <v>45</v>
      </c>
      <c r="K248">
        <f>IF(martianeum5[[#This Row],[num_tygodnia]]=J247,K247,K247+1)</f>
        <v>36</v>
      </c>
    </row>
    <row r="249" spans="1:11" x14ac:dyDescent="0.25">
      <c r="A249" s="1">
        <v>48888</v>
      </c>
      <c r="B249">
        <f t="shared" si="3"/>
        <v>71.436100000000025</v>
      </c>
      <c r="C249" t="s">
        <v>19</v>
      </c>
      <c r="D249">
        <v>29.1</v>
      </c>
      <c r="E249">
        <v>0</v>
      </c>
      <c r="F249">
        <f>IF(martianeum5[[#This Row],[zawartosc '[%']]]&gt;=1,martianeum5[[#This Row],[masa '[kg']]]*martianeum5[[#This Row],[zawartosc '[%']]]*0.01,0)</f>
        <v>0</v>
      </c>
      <c r="G249">
        <f>martianeum5[[#This Row],[stan_magazynu '[kg']]]+martianeum5[[#This Row],[ile_kg_materiału_z_ładunku]]</f>
        <v>71.436100000000025</v>
      </c>
      <c r="H249">
        <f>IF(martianeum5[[#This Row],[stan_po_wydobyciu_z_ładunku]]&gt;=100,100,0)</f>
        <v>0</v>
      </c>
      <c r="I249">
        <f>martianeum5[[#This Row],[stan_po_wydobyciu_z_ładunku]]-martianeum5[[#This Row],[ile_zabiera_na_orbite]]</f>
        <v>71.436100000000025</v>
      </c>
      <c r="J249">
        <f>WEEKNUM(martianeum5[[#This Row],[data]],14)</f>
        <v>45</v>
      </c>
      <c r="K249">
        <f>IF(martianeum5[[#This Row],[num_tygodnia]]=J248,K248,K248+1)</f>
        <v>36</v>
      </c>
    </row>
    <row r="250" spans="1:11" x14ac:dyDescent="0.25">
      <c r="A250" s="1">
        <v>48889</v>
      </c>
      <c r="B250">
        <f t="shared" si="3"/>
        <v>71.436100000000025</v>
      </c>
      <c r="C250" t="s">
        <v>27</v>
      </c>
      <c r="D250">
        <v>25.3</v>
      </c>
      <c r="E250">
        <v>0</v>
      </c>
      <c r="F250">
        <f>IF(martianeum5[[#This Row],[zawartosc '[%']]]&gt;=1,martianeum5[[#This Row],[masa '[kg']]]*martianeum5[[#This Row],[zawartosc '[%']]]*0.01,0)</f>
        <v>0</v>
      </c>
      <c r="G250">
        <f>martianeum5[[#This Row],[stan_magazynu '[kg']]]+martianeum5[[#This Row],[ile_kg_materiału_z_ładunku]]</f>
        <v>71.436100000000025</v>
      </c>
      <c r="H250">
        <f>IF(martianeum5[[#This Row],[stan_po_wydobyciu_z_ładunku]]&gt;=100,100,0)</f>
        <v>0</v>
      </c>
      <c r="I250">
        <f>martianeum5[[#This Row],[stan_po_wydobyciu_z_ładunku]]-martianeum5[[#This Row],[ile_zabiera_na_orbite]]</f>
        <v>71.436100000000025</v>
      </c>
      <c r="J250">
        <f>WEEKNUM(martianeum5[[#This Row],[data]],14)</f>
        <v>45</v>
      </c>
      <c r="K250">
        <f>IF(martianeum5[[#This Row],[num_tygodnia]]=J249,K249,K249+1)</f>
        <v>36</v>
      </c>
    </row>
    <row r="251" spans="1:11" x14ac:dyDescent="0.25">
      <c r="A251" s="1">
        <v>48890</v>
      </c>
      <c r="B251">
        <f t="shared" si="3"/>
        <v>71.436100000000025</v>
      </c>
      <c r="C251" t="s">
        <v>6</v>
      </c>
      <c r="D251">
        <v>13.3</v>
      </c>
      <c r="E251">
        <v>4.4000000000000004</v>
      </c>
      <c r="F251">
        <f>IF(martianeum5[[#This Row],[zawartosc '[%']]]&gt;=1,martianeum5[[#This Row],[masa '[kg']]]*martianeum5[[#This Row],[zawartosc '[%']]]*0.01,0)</f>
        <v>0.58520000000000016</v>
      </c>
      <c r="G251">
        <f>martianeum5[[#This Row],[stan_magazynu '[kg']]]+martianeum5[[#This Row],[ile_kg_materiału_z_ładunku]]</f>
        <v>72.021300000000025</v>
      </c>
      <c r="H251">
        <f>IF(martianeum5[[#This Row],[stan_po_wydobyciu_z_ładunku]]&gt;=100,100,0)</f>
        <v>0</v>
      </c>
      <c r="I251">
        <f>martianeum5[[#This Row],[stan_po_wydobyciu_z_ładunku]]-martianeum5[[#This Row],[ile_zabiera_na_orbite]]</f>
        <v>72.021300000000025</v>
      </c>
      <c r="J251">
        <f>WEEKNUM(martianeum5[[#This Row],[data]],14)</f>
        <v>45</v>
      </c>
      <c r="K251">
        <f>IF(martianeum5[[#This Row],[num_tygodnia]]=J250,K250,K250+1)</f>
        <v>36</v>
      </c>
    </row>
    <row r="252" spans="1:11" x14ac:dyDescent="0.25">
      <c r="A252" s="1">
        <v>48891</v>
      </c>
      <c r="B252">
        <f t="shared" si="3"/>
        <v>72.021300000000025</v>
      </c>
      <c r="C252" t="s">
        <v>7</v>
      </c>
      <c r="D252">
        <v>16.899999999999999</v>
      </c>
      <c r="E252">
        <v>0</v>
      </c>
      <c r="F252">
        <f>IF(martianeum5[[#This Row],[zawartosc '[%']]]&gt;=1,martianeum5[[#This Row],[masa '[kg']]]*martianeum5[[#This Row],[zawartosc '[%']]]*0.01,0)</f>
        <v>0</v>
      </c>
      <c r="G252">
        <f>martianeum5[[#This Row],[stan_magazynu '[kg']]]+martianeum5[[#This Row],[ile_kg_materiału_z_ładunku]]</f>
        <v>72.021300000000025</v>
      </c>
      <c r="H252">
        <f>IF(martianeum5[[#This Row],[stan_po_wydobyciu_z_ładunku]]&gt;=100,100,0)</f>
        <v>0</v>
      </c>
      <c r="I252">
        <f>martianeum5[[#This Row],[stan_po_wydobyciu_z_ładunku]]-martianeum5[[#This Row],[ile_zabiera_na_orbite]]</f>
        <v>72.021300000000025</v>
      </c>
      <c r="J252">
        <f>WEEKNUM(martianeum5[[#This Row],[data]],14)</f>
        <v>45</v>
      </c>
      <c r="K252">
        <f>IF(martianeum5[[#This Row],[num_tygodnia]]=J251,K251,K251+1)</f>
        <v>36</v>
      </c>
    </row>
    <row r="253" spans="1:11" x14ac:dyDescent="0.25">
      <c r="A253" s="1">
        <v>48892</v>
      </c>
      <c r="B253">
        <f t="shared" si="3"/>
        <v>72.021300000000025</v>
      </c>
      <c r="C253" t="s">
        <v>15</v>
      </c>
      <c r="D253">
        <v>26.4</v>
      </c>
      <c r="E253">
        <v>6.8</v>
      </c>
      <c r="F253">
        <f>IF(martianeum5[[#This Row],[zawartosc '[%']]]&gt;=1,martianeum5[[#This Row],[masa '[kg']]]*martianeum5[[#This Row],[zawartosc '[%']]]*0.01,0)</f>
        <v>1.7951999999999999</v>
      </c>
      <c r="G253">
        <f>martianeum5[[#This Row],[stan_magazynu '[kg']]]+martianeum5[[#This Row],[ile_kg_materiału_z_ładunku]]</f>
        <v>73.816500000000019</v>
      </c>
      <c r="H253">
        <f>IF(martianeum5[[#This Row],[stan_po_wydobyciu_z_ładunku]]&gt;=100,100,0)</f>
        <v>0</v>
      </c>
      <c r="I253">
        <f>martianeum5[[#This Row],[stan_po_wydobyciu_z_ładunku]]-martianeum5[[#This Row],[ile_zabiera_na_orbite]]</f>
        <v>73.816500000000019</v>
      </c>
      <c r="J253">
        <f>WEEKNUM(martianeum5[[#This Row],[data]],14)</f>
        <v>45</v>
      </c>
      <c r="K253">
        <f>IF(martianeum5[[#This Row],[num_tygodnia]]=J252,K252,K252+1)</f>
        <v>36</v>
      </c>
    </row>
    <row r="254" spans="1:11" x14ac:dyDescent="0.25">
      <c r="A254" s="1">
        <v>48893</v>
      </c>
      <c r="B254">
        <f t="shared" si="3"/>
        <v>73.816500000000019</v>
      </c>
      <c r="C254" t="s">
        <v>14</v>
      </c>
      <c r="D254">
        <v>29.7</v>
      </c>
      <c r="E254">
        <v>0</v>
      </c>
      <c r="F254">
        <f>IF(martianeum5[[#This Row],[zawartosc '[%']]]&gt;=1,martianeum5[[#This Row],[masa '[kg']]]*martianeum5[[#This Row],[zawartosc '[%']]]*0.01,0)</f>
        <v>0</v>
      </c>
      <c r="G254">
        <f>martianeum5[[#This Row],[stan_magazynu '[kg']]]+martianeum5[[#This Row],[ile_kg_materiału_z_ładunku]]</f>
        <v>73.816500000000019</v>
      </c>
      <c r="H254">
        <f>IF(martianeum5[[#This Row],[stan_po_wydobyciu_z_ładunku]]&gt;=100,100,0)</f>
        <v>0</v>
      </c>
      <c r="I254">
        <f>martianeum5[[#This Row],[stan_po_wydobyciu_z_ładunku]]-martianeum5[[#This Row],[ile_zabiera_na_orbite]]</f>
        <v>73.816500000000019</v>
      </c>
      <c r="J254">
        <f>WEEKNUM(martianeum5[[#This Row],[data]],14)</f>
        <v>46</v>
      </c>
      <c r="K254">
        <f>IF(martianeum5[[#This Row],[num_tygodnia]]=J253,K253,K253+1)</f>
        <v>37</v>
      </c>
    </row>
    <row r="255" spans="1:11" x14ac:dyDescent="0.25">
      <c r="A255" s="1">
        <v>48894</v>
      </c>
      <c r="B255">
        <f t="shared" si="3"/>
        <v>73.816500000000019</v>
      </c>
      <c r="C255" t="s">
        <v>7</v>
      </c>
      <c r="D255">
        <v>17.600000000000001</v>
      </c>
      <c r="E255">
        <v>8.6999999999999993</v>
      </c>
      <c r="F255">
        <f>IF(martianeum5[[#This Row],[zawartosc '[%']]]&gt;=1,martianeum5[[#This Row],[masa '[kg']]]*martianeum5[[#This Row],[zawartosc '[%']]]*0.01,0)</f>
        <v>1.5312000000000001</v>
      </c>
      <c r="G255">
        <f>martianeum5[[#This Row],[stan_magazynu '[kg']]]+martianeum5[[#This Row],[ile_kg_materiału_z_ładunku]]</f>
        <v>75.347700000000017</v>
      </c>
      <c r="H255">
        <f>IF(martianeum5[[#This Row],[stan_po_wydobyciu_z_ładunku]]&gt;=100,100,0)</f>
        <v>0</v>
      </c>
      <c r="I255">
        <f>martianeum5[[#This Row],[stan_po_wydobyciu_z_ładunku]]-martianeum5[[#This Row],[ile_zabiera_na_orbite]]</f>
        <v>75.347700000000017</v>
      </c>
      <c r="J255">
        <f>WEEKNUM(martianeum5[[#This Row],[data]],14)</f>
        <v>46</v>
      </c>
      <c r="K255">
        <f>IF(martianeum5[[#This Row],[num_tygodnia]]=J254,K254,K254+1)</f>
        <v>37</v>
      </c>
    </row>
    <row r="256" spans="1:11" x14ac:dyDescent="0.25">
      <c r="A256" s="1">
        <v>48895</v>
      </c>
      <c r="B256">
        <f t="shared" si="3"/>
        <v>75.347700000000017</v>
      </c>
      <c r="C256" t="s">
        <v>17</v>
      </c>
      <c r="D256">
        <v>13.2</v>
      </c>
      <c r="E256">
        <v>3.3</v>
      </c>
      <c r="F256">
        <f>IF(martianeum5[[#This Row],[zawartosc '[%']]]&gt;=1,martianeum5[[#This Row],[masa '[kg']]]*martianeum5[[#This Row],[zawartosc '[%']]]*0.01,0)</f>
        <v>0.43559999999999999</v>
      </c>
      <c r="G256">
        <f>martianeum5[[#This Row],[stan_magazynu '[kg']]]+martianeum5[[#This Row],[ile_kg_materiału_z_ładunku]]</f>
        <v>75.783300000000011</v>
      </c>
      <c r="H256">
        <f>IF(martianeum5[[#This Row],[stan_po_wydobyciu_z_ładunku]]&gt;=100,100,0)</f>
        <v>0</v>
      </c>
      <c r="I256">
        <f>martianeum5[[#This Row],[stan_po_wydobyciu_z_ładunku]]-martianeum5[[#This Row],[ile_zabiera_na_orbite]]</f>
        <v>75.783300000000011</v>
      </c>
      <c r="J256">
        <f>WEEKNUM(martianeum5[[#This Row],[data]],14)</f>
        <v>46</v>
      </c>
      <c r="K256">
        <f>IF(martianeum5[[#This Row],[num_tygodnia]]=J255,K255,K255+1)</f>
        <v>37</v>
      </c>
    </row>
    <row r="257" spans="1:11" x14ac:dyDescent="0.25">
      <c r="A257" s="1">
        <v>48896</v>
      </c>
      <c r="B257">
        <f t="shared" si="3"/>
        <v>75.783300000000011</v>
      </c>
      <c r="C257" t="s">
        <v>15</v>
      </c>
      <c r="D257">
        <v>21.2</v>
      </c>
      <c r="E257">
        <v>0</v>
      </c>
      <c r="F257">
        <f>IF(martianeum5[[#This Row],[zawartosc '[%']]]&gt;=1,martianeum5[[#This Row],[masa '[kg']]]*martianeum5[[#This Row],[zawartosc '[%']]]*0.01,0)</f>
        <v>0</v>
      </c>
      <c r="G257">
        <f>martianeum5[[#This Row],[stan_magazynu '[kg']]]+martianeum5[[#This Row],[ile_kg_materiału_z_ładunku]]</f>
        <v>75.783300000000011</v>
      </c>
      <c r="H257">
        <f>IF(martianeum5[[#This Row],[stan_po_wydobyciu_z_ładunku]]&gt;=100,100,0)</f>
        <v>0</v>
      </c>
      <c r="I257">
        <f>martianeum5[[#This Row],[stan_po_wydobyciu_z_ładunku]]-martianeum5[[#This Row],[ile_zabiera_na_orbite]]</f>
        <v>75.783300000000011</v>
      </c>
      <c r="J257">
        <f>WEEKNUM(martianeum5[[#This Row],[data]],14)</f>
        <v>46</v>
      </c>
      <c r="K257">
        <f>IF(martianeum5[[#This Row],[num_tygodnia]]=J256,K256,K256+1)</f>
        <v>37</v>
      </c>
    </row>
    <row r="258" spans="1:11" x14ac:dyDescent="0.25">
      <c r="A258" s="1">
        <v>48897</v>
      </c>
      <c r="B258">
        <f t="shared" si="3"/>
        <v>75.783300000000011</v>
      </c>
      <c r="C258" t="s">
        <v>15</v>
      </c>
      <c r="D258">
        <v>23</v>
      </c>
      <c r="E258">
        <v>7.7</v>
      </c>
      <c r="F258">
        <f>IF(martianeum5[[#This Row],[zawartosc '[%']]]&gt;=1,martianeum5[[#This Row],[masa '[kg']]]*martianeum5[[#This Row],[zawartosc '[%']]]*0.01,0)</f>
        <v>1.7709999999999999</v>
      </c>
      <c r="G258">
        <f>martianeum5[[#This Row],[stan_magazynu '[kg']]]+martianeum5[[#This Row],[ile_kg_materiału_z_ładunku]]</f>
        <v>77.554300000000012</v>
      </c>
      <c r="H258">
        <f>IF(martianeum5[[#This Row],[stan_po_wydobyciu_z_ładunku]]&gt;=100,100,0)</f>
        <v>0</v>
      </c>
      <c r="I258">
        <f>martianeum5[[#This Row],[stan_po_wydobyciu_z_ładunku]]-martianeum5[[#This Row],[ile_zabiera_na_orbite]]</f>
        <v>77.554300000000012</v>
      </c>
      <c r="J258">
        <f>WEEKNUM(martianeum5[[#This Row],[data]],14)</f>
        <v>46</v>
      </c>
      <c r="K258">
        <f>IF(martianeum5[[#This Row],[num_tygodnia]]=J257,K257,K257+1)</f>
        <v>37</v>
      </c>
    </row>
    <row r="259" spans="1:11" x14ac:dyDescent="0.25">
      <c r="A259" s="1">
        <v>48898</v>
      </c>
      <c r="B259">
        <f t="shared" si="3"/>
        <v>77.554300000000012</v>
      </c>
      <c r="C259" t="s">
        <v>11</v>
      </c>
      <c r="D259">
        <v>23</v>
      </c>
      <c r="E259">
        <v>0</v>
      </c>
      <c r="F259">
        <f>IF(martianeum5[[#This Row],[zawartosc '[%']]]&gt;=1,martianeum5[[#This Row],[masa '[kg']]]*martianeum5[[#This Row],[zawartosc '[%']]]*0.01,0)</f>
        <v>0</v>
      </c>
      <c r="G259">
        <f>martianeum5[[#This Row],[stan_magazynu '[kg']]]+martianeum5[[#This Row],[ile_kg_materiału_z_ładunku]]</f>
        <v>77.554300000000012</v>
      </c>
      <c r="H259">
        <f>IF(martianeum5[[#This Row],[stan_po_wydobyciu_z_ładunku]]&gt;=100,100,0)</f>
        <v>0</v>
      </c>
      <c r="I259">
        <f>martianeum5[[#This Row],[stan_po_wydobyciu_z_ładunku]]-martianeum5[[#This Row],[ile_zabiera_na_orbite]]</f>
        <v>77.554300000000012</v>
      </c>
      <c r="J259">
        <f>WEEKNUM(martianeum5[[#This Row],[data]],14)</f>
        <v>46</v>
      </c>
      <c r="K259">
        <f>IF(martianeum5[[#This Row],[num_tygodnia]]=J258,K258,K258+1)</f>
        <v>37</v>
      </c>
    </row>
    <row r="260" spans="1:11" x14ac:dyDescent="0.25">
      <c r="A260" s="1">
        <v>48899</v>
      </c>
      <c r="B260">
        <f t="shared" ref="B260:B323" si="4">I259</f>
        <v>77.554300000000012</v>
      </c>
      <c r="C260" t="s">
        <v>11</v>
      </c>
      <c r="D260">
        <v>23.4</v>
      </c>
      <c r="E260">
        <v>0</v>
      </c>
      <c r="F260">
        <f>IF(martianeum5[[#This Row],[zawartosc '[%']]]&gt;=1,martianeum5[[#This Row],[masa '[kg']]]*martianeum5[[#This Row],[zawartosc '[%']]]*0.01,0)</f>
        <v>0</v>
      </c>
      <c r="G260">
        <f>martianeum5[[#This Row],[stan_magazynu '[kg']]]+martianeum5[[#This Row],[ile_kg_materiału_z_ładunku]]</f>
        <v>77.554300000000012</v>
      </c>
      <c r="H260">
        <f>IF(martianeum5[[#This Row],[stan_po_wydobyciu_z_ładunku]]&gt;=100,100,0)</f>
        <v>0</v>
      </c>
      <c r="I260">
        <f>martianeum5[[#This Row],[stan_po_wydobyciu_z_ładunku]]-martianeum5[[#This Row],[ile_zabiera_na_orbite]]</f>
        <v>77.554300000000012</v>
      </c>
      <c r="J260">
        <f>WEEKNUM(martianeum5[[#This Row],[data]],14)</f>
        <v>46</v>
      </c>
      <c r="K260">
        <f>IF(martianeum5[[#This Row],[num_tygodnia]]=J259,K259,K259+1)</f>
        <v>37</v>
      </c>
    </row>
    <row r="261" spans="1:11" x14ac:dyDescent="0.25">
      <c r="A261" s="1">
        <v>48900</v>
      </c>
      <c r="B261">
        <f t="shared" si="4"/>
        <v>77.554300000000012</v>
      </c>
      <c r="C261" t="s">
        <v>7</v>
      </c>
      <c r="D261">
        <v>28.7</v>
      </c>
      <c r="E261">
        <v>3.3</v>
      </c>
      <c r="F261">
        <f>IF(martianeum5[[#This Row],[zawartosc '[%']]]&gt;=1,martianeum5[[#This Row],[masa '[kg']]]*martianeum5[[#This Row],[zawartosc '[%']]]*0.01,0)</f>
        <v>0.94709999999999994</v>
      </c>
      <c r="G261">
        <f>martianeum5[[#This Row],[stan_magazynu '[kg']]]+martianeum5[[#This Row],[ile_kg_materiału_z_ładunku]]</f>
        <v>78.501400000000018</v>
      </c>
      <c r="H261">
        <f>IF(martianeum5[[#This Row],[stan_po_wydobyciu_z_ładunku]]&gt;=100,100,0)</f>
        <v>0</v>
      </c>
      <c r="I261">
        <f>martianeum5[[#This Row],[stan_po_wydobyciu_z_ładunku]]-martianeum5[[#This Row],[ile_zabiera_na_orbite]]</f>
        <v>78.501400000000018</v>
      </c>
      <c r="J261">
        <f>WEEKNUM(martianeum5[[#This Row],[data]],14)</f>
        <v>47</v>
      </c>
      <c r="K261">
        <f>IF(martianeum5[[#This Row],[num_tygodnia]]=J260,K260,K260+1)</f>
        <v>38</v>
      </c>
    </row>
    <row r="262" spans="1:11" x14ac:dyDescent="0.25">
      <c r="A262" s="1">
        <v>48901</v>
      </c>
      <c r="B262">
        <f t="shared" si="4"/>
        <v>78.501400000000018</v>
      </c>
      <c r="C262" t="s">
        <v>26</v>
      </c>
      <c r="D262">
        <v>23.6</v>
      </c>
      <c r="E262">
        <v>4.3</v>
      </c>
      <c r="F262">
        <f>IF(martianeum5[[#This Row],[zawartosc '[%']]]&gt;=1,martianeum5[[#This Row],[masa '[kg']]]*martianeum5[[#This Row],[zawartosc '[%']]]*0.01,0)</f>
        <v>1.0148000000000001</v>
      </c>
      <c r="G262">
        <f>martianeum5[[#This Row],[stan_magazynu '[kg']]]+martianeum5[[#This Row],[ile_kg_materiału_z_ładunku]]</f>
        <v>79.516200000000012</v>
      </c>
      <c r="H262">
        <f>IF(martianeum5[[#This Row],[stan_po_wydobyciu_z_ładunku]]&gt;=100,100,0)</f>
        <v>0</v>
      </c>
      <c r="I262">
        <f>martianeum5[[#This Row],[stan_po_wydobyciu_z_ładunku]]-martianeum5[[#This Row],[ile_zabiera_na_orbite]]</f>
        <v>79.516200000000012</v>
      </c>
      <c r="J262">
        <f>WEEKNUM(martianeum5[[#This Row],[data]],14)</f>
        <v>47</v>
      </c>
      <c r="K262">
        <f>IF(martianeum5[[#This Row],[num_tygodnia]]=J261,K261,K261+1)</f>
        <v>38</v>
      </c>
    </row>
    <row r="263" spans="1:11" x14ac:dyDescent="0.25">
      <c r="A263" s="1">
        <v>48902</v>
      </c>
      <c r="B263">
        <f t="shared" si="4"/>
        <v>79.516200000000012</v>
      </c>
      <c r="C263" t="s">
        <v>6</v>
      </c>
      <c r="D263">
        <v>10.199999999999999</v>
      </c>
      <c r="E263">
        <v>8.6999999999999993</v>
      </c>
      <c r="F263">
        <f>IF(martianeum5[[#This Row],[zawartosc '[%']]]&gt;=1,martianeum5[[#This Row],[masa '[kg']]]*martianeum5[[#This Row],[zawartosc '[%']]]*0.01,0)</f>
        <v>0.88739999999999986</v>
      </c>
      <c r="G263">
        <f>martianeum5[[#This Row],[stan_magazynu '[kg']]]+martianeum5[[#This Row],[ile_kg_materiału_z_ładunku]]</f>
        <v>80.403600000000012</v>
      </c>
      <c r="H263">
        <f>IF(martianeum5[[#This Row],[stan_po_wydobyciu_z_ładunku]]&gt;=100,100,0)</f>
        <v>0</v>
      </c>
      <c r="I263">
        <f>martianeum5[[#This Row],[stan_po_wydobyciu_z_ładunku]]-martianeum5[[#This Row],[ile_zabiera_na_orbite]]</f>
        <v>80.403600000000012</v>
      </c>
      <c r="J263">
        <f>WEEKNUM(martianeum5[[#This Row],[data]],14)</f>
        <v>47</v>
      </c>
      <c r="K263">
        <f>IF(martianeum5[[#This Row],[num_tygodnia]]=J262,K262,K262+1)</f>
        <v>38</v>
      </c>
    </row>
    <row r="264" spans="1:11" x14ac:dyDescent="0.25">
      <c r="A264" s="1">
        <v>48903</v>
      </c>
      <c r="B264">
        <f t="shared" si="4"/>
        <v>80.403600000000012</v>
      </c>
      <c r="C264" t="s">
        <v>9</v>
      </c>
      <c r="D264">
        <v>13.8</v>
      </c>
      <c r="E264">
        <v>0</v>
      </c>
      <c r="F264">
        <f>IF(martianeum5[[#This Row],[zawartosc '[%']]]&gt;=1,martianeum5[[#This Row],[masa '[kg']]]*martianeum5[[#This Row],[zawartosc '[%']]]*0.01,0)</f>
        <v>0</v>
      </c>
      <c r="G264">
        <f>martianeum5[[#This Row],[stan_magazynu '[kg']]]+martianeum5[[#This Row],[ile_kg_materiału_z_ładunku]]</f>
        <v>80.403600000000012</v>
      </c>
      <c r="H264">
        <f>IF(martianeum5[[#This Row],[stan_po_wydobyciu_z_ładunku]]&gt;=100,100,0)</f>
        <v>0</v>
      </c>
      <c r="I264">
        <f>martianeum5[[#This Row],[stan_po_wydobyciu_z_ładunku]]-martianeum5[[#This Row],[ile_zabiera_na_orbite]]</f>
        <v>80.403600000000012</v>
      </c>
      <c r="J264">
        <f>WEEKNUM(martianeum5[[#This Row],[data]],14)</f>
        <v>47</v>
      </c>
      <c r="K264">
        <f>IF(martianeum5[[#This Row],[num_tygodnia]]=J263,K263,K263+1)</f>
        <v>38</v>
      </c>
    </row>
    <row r="265" spans="1:11" x14ac:dyDescent="0.25">
      <c r="A265" s="1">
        <v>48904</v>
      </c>
      <c r="B265">
        <f t="shared" si="4"/>
        <v>80.403600000000012</v>
      </c>
      <c r="C265" t="s">
        <v>8</v>
      </c>
      <c r="D265">
        <v>27.7</v>
      </c>
      <c r="E265">
        <v>0</v>
      </c>
      <c r="F265">
        <f>IF(martianeum5[[#This Row],[zawartosc '[%']]]&gt;=1,martianeum5[[#This Row],[masa '[kg']]]*martianeum5[[#This Row],[zawartosc '[%']]]*0.01,0)</f>
        <v>0</v>
      </c>
      <c r="G265">
        <f>martianeum5[[#This Row],[stan_magazynu '[kg']]]+martianeum5[[#This Row],[ile_kg_materiału_z_ładunku]]</f>
        <v>80.403600000000012</v>
      </c>
      <c r="H265">
        <f>IF(martianeum5[[#This Row],[stan_po_wydobyciu_z_ładunku]]&gt;=100,100,0)</f>
        <v>0</v>
      </c>
      <c r="I265">
        <f>martianeum5[[#This Row],[stan_po_wydobyciu_z_ładunku]]-martianeum5[[#This Row],[ile_zabiera_na_orbite]]</f>
        <v>80.403600000000012</v>
      </c>
      <c r="J265">
        <f>WEEKNUM(martianeum5[[#This Row],[data]],14)</f>
        <v>47</v>
      </c>
      <c r="K265">
        <f>IF(martianeum5[[#This Row],[num_tygodnia]]=J264,K264,K264+1)</f>
        <v>38</v>
      </c>
    </row>
    <row r="266" spans="1:11" x14ac:dyDescent="0.25">
      <c r="A266" s="1">
        <v>48905</v>
      </c>
      <c r="B266">
        <f t="shared" si="4"/>
        <v>80.403600000000012</v>
      </c>
      <c r="C266" t="s">
        <v>7</v>
      </c>
      <c r="D266">
        <v>13.3</v>
      </c>
      <c r="E266">
        <v>7.2</v>
      </c>
      <c r="F266">
        <f>IF(martianeum5[[#This Row],[zawartosc '[%']]]&gt;=1,martianeum5[[#This Row],[masa '[kg']]]*martianeum5[[#This Row],[zawartosc '[%']]]*0.01,0)</f>
        <v>0.95760000000000012</v>
      </c>
      <c r="G266">
        <f>martianeum5[[#This Row],[stan_magazynu '[kg']]]+martianeum5[[#This Row],[ile_kg_materiału_z_ładunku]]</f>
        <v>81.361200000000011</v>
      </c>
      <c r="H266">
        <f>IF(martianeum5[[#This Row],[stan_po_wydobyciu_z_ładunku]]&gt;=100,100,0)</f>
        <v>0</v>
      </c>
      <c r="I266">
        <f>martianeum5[[#This Row],[stan_po_wydobyciu_z_ładunku]]-martianeum5[[#This Row],[ile_zabiera_na_orbite]]</f>
        <v>81.361200000000011</v>
      </c>
      <c r="J266">
        <f>WEEKNUM(martianeum5[[#This Row],[data]],14)</f>
        <v>47</v>
      </c>
      <c r="K266">
        <f>IF(martianeum5[[#This Row],[num_tygodnia]]=J265,K265,K265+1)</f>
        <v>38</v>
      </c>
    </row>
    <row r="267" spans="1:11" x14ac:dyDescent="0.25">
      <c r="A267" s="1">
        <v>48906</v>
      </c>
      <c r="B267">
        <f t="shared" si="4"/>
        <v>81.361200000000011</v>
      </c>
      <c r="C267" t="s">
        <v>11</v>
      </c>
      <c r="D267">
        <v>26</v>
      </c>
      <c r="E267">
        <v>0.7</v>
      </c>
      <c r="F267">
        <f>IF(martianeum5[[#This Row],[zawartosc '[%']]]&gt;=1,martianeum5[[#This Row],[masa '[kg']]]*martianeum5[[#This Row],[zawartosc '[%']]]*0.01,0)</f>
        <v>0</v>
      </c>
      <c r="G267">
        <f>martianeum5[[#This Row],[stan_magazynu '[kg']]]+martianeum5[[#This Row],[ile_kg_materiału_z_ładunku]]</f>
        <v>81.361200000000011</v>
      </c>
      <c r="H267">
        <f>IF(martianeum5[[#This Row],[stan_po_wydobyciu_z_ładunku]]&gt;=100,100,0)</f>
        <v>0</v>
      </c>
      <c r="I267">
        <f>martianeum5[[#This Row],[stan_po_wydobyciu_z_ładunku]]-martianeum5[[#This Row],[ile_zabiera_na_orbite]]</f>
        <v>81.361200000000011</v>
      </c>
      <c r="J267">
        <f>WEEKNUM(martianeum5[[#This Row],[data]],14)</f>
        <v>47</v>
      </c>
      <c r="K267">
        <f>IF(martianeum5[[#This Row],[num_tygodnia]]=J266,K266,K266+1)</f>
        <v>38</v>
      </c>
    </row>
    <row r="268" spans="1:11" x14ac:dyDescent="0.25">
      <c r="A268" s="1">
        <v>48907</v>
      </c>
      <c r="B268">
        <f t="shared" si="4"/>
        <v>81.361200000000011</v>
      </c>
      <c r="C268" t="s">
        <v>6</v>
      </c>
      <c r="D268">
        <v>16.3</v>
      </c>
      <c r="E268">
        <v>11</v>
      </c>
      <c r="F268">
        <f>IF(martianeum5[[#This Row],[zawartosc '[%']]]&gt;=1,martianeum5[[#This Row],[masa '[kg']]]*martianeum5[[#This Row],[zawartosc '[%']]]*0.01,0)</f>
        <v>1.7930000000000001</v>
      </c>
      <c r="G268">
        <f>martianeum5[[#This Row],[stan_magazynu '[kg']]]+martianeum5[[#This Row],[ile_kg_materiału_z_ładunku]]</f>
        <v>83.154200000000017</v>
      </c>
      <c r="H268">
        <f>IF(martianeum5[[#This Row],[stan_po_wydobyciu_z_ładunku]]&gt;=100,100,0)</f>
        <v>0</v>
      </c>
      <c r="I268">
        <f>martianeum5[[#This Row],[stan_po_wydobyciu_z_ładunku]]-martianeum5[[#This Row],[ile_zabiera_na_orbite]]</f>
        <v>83.154200000000017</v>
      </c>
      <c r="J268">
        <f>WEEKNUM(martianeum5[[#This Row],[data]],14)</f>
        <v>48</v>
      </c>
      <c r="K268">
        <f>IF(martianeum5[[#This Row],[num_tygodnia]]=J267,K267,K267+1)</f>
        <v>39</v>
      </c>
    </row>
    <row r="269" spans="1:11" x14ac:dyDescent="0.25">
      <c r="A269" s="1">
        <v>48908</v>
      </c>
      <c r="B269">
        <f t="shared" si="4"/>
        <v>83.154200000000017</v>
      </c>
      <c r="C269" t="s">
        <v>15</v>
      </c>
      <c r="D269">
        <v>23.5</v>
      </c>
      <c r="E269">
        <v>15.5</v>
      </c>
      <c r="F269">
        <f>IF(martianeum5[[#This Row],[zawartosc '[%']]]&gt;=1,martianeum5[[#This Row],[masa '[kg']]]*martianeum5[[#This Row],[zawartosc '[%']]]*0.01,0)</f>
        <v>3.6425000000000001</v>
      </c>
      <c r="G269">
        <f>martianeum5[[#This Row],[stan_magazynu '[kg']]]+martianeum5[[#This Row],[ile_kg_materiału_z_ładunku]]</f>
        <v>86.796700000000016</v>
      </c>
      <c r="H269">
        <f>IF(martianeum5[[#This Row],[stan_po_wydobyciu_z_ładunku]]&gt;=100,100,0)</f>
        <v>0</v>
      </c>
      <c r="I269">
        <f>martianeum5[[#This Row],[stan_po_wydobyciu_z_ładunku]]-martianeum5[[#This Row],[ile_zabiera_na_orbite]]</f>
        <v>86.796700000000016</v>
      </c>
      <c r="J269">
        <f>WEEKNUM(martianeum5[[#This Row],[data]],14)</f>
        <v>48</v>
      </c>
      <c r="K269">
        <f>IF(martianeum5[[#This Row],[num_tygodnia]]=J268,K268,K268+1)</f>
        <v>39</v>
      </c>
    </row>
    <row r="270" spans="1:11" x14ac:dyDescent="0.25">
      <c r="A270" s="1">
        <v>48909</v>
      </c>
      <c r="B270">
        <f t="shared" si="4"/>
        <v>86.796700000000016</v>
      </c>
      <c r="C270" t="s">
        <v>27</v>
      </c>
      <c r="D270">
        <v>15.7</v>
      </c>
      <c r="E270">
        <v>0</v>
      </c>
      <c r="F270">
        <f>IF(martianeum5[[#This Row],[zawartosc '[%']]]&gt;=1,martianeum5[[#This Row],[masa '[kg']]]*martianeum5[[#This Row],[zawartosc '[%']]]*0.01,0)</f>
        <v>0</v>
      </c>
      <c r="G270">
        <f>martianeum5[[#This Row],[stan_magazynu '[kg']]]+martianeum5[[#This Row],[ile_kg_materiału_z_ładunku]]</f>
        <v>86.796700000000016</v>
      </c>
      <c r="H270">
        <f>IF(martianeum5[[#This Row],[stan_po_wydobyciu_z_ładunku]]&gt;=100,100,0)</f>
        <v>0</v>
      </c>
      <c r="I270">
        <f>martianeum5[[#This Row],[stan_po_wydobyciu_z_ładunku]]-martianeum5[[#This Row],[ile_zabiera_na_orbite]]</f>
        <v>86.796700000000016</v>
      </c>
      <c r="J270">
        <f>WEEKNUM(martianeum5[[#This Row],[data]],14)</f>
        <v>48</v>
      </c>
      <c r="K270">
        <f>IF(martianeum5[[#This Row],[num_tygodnia]]=J269,K269,K269+1)</f>
        <v>39</v>
      </c>
    </row>
    <row r="271" spans="1:11" x14ac:dyDescent="0.25">
      <c r="A271" s="1">
        <v>48910</v>
      </c>
      <c r="B271">
        <f t="shared" si="4"/>
        <v>86.796700000000016</v>
      </c>
      <c r="C271" t="s">
        <v>26</v>
      </c>
      <c r="D271">
        <v>26</v>
      </c>
      <c r="E271">
        <v>6.4</v>
      </c>
      <c r="F271">
        <f>IF(martianeum5[[#This Row],[zawartosc '[%']]]&gt;=1,martianeum5[[#This Row],[masa '[kg']]]*martianeum5[[#This Row],[zawartosc '[%']]]*0.01,0)</f>
        <v>1.6640000000000001</v>
      </c>
      <c r="G271">
        <f>martianeum5[[#This Row],[stan_magazynu '[kg']]]+martianeum5[[#This Row],[ile_kg_materiału_z_ładunku]]</f>
        <v>88.460700000000017</v>
      </c>
      <c r="H271">
        <f>IF(martianeum5[[#This Row],[stan_po_wydobyciu_z_ładunku]]&gt;=100,100,0)</f>
        <v>0</v>
      </c>
      <c r="I271">
        <f>martianeum5[[#This Row],[stan_po_wydobyciu_z_ładunku]]-martianeum5[[#This Row],[ile_zabiera_na_orbite]]</f>
        <v>88.460700000000017</v>
      </c>
      <c r="J271">
        <f>WEEKNUM(martianeum5[[#This Row],[data]],14)</f>
        <v>48</v>
      </c>
      <c r="K271">
        <f>IF(martianeum5[[#This Row],[num_tygodnia]]=J270,K270,K270+1)</f>
        <v>39</v>
      </c>
    </row>
    <row r="272" spans="1:11" x14ac:dyDescent="0.25">
      <c r="A272" s="1">
        <v>48911</v>
      </c>
      <c r="B272">
        <f t="shared" si="4"/>
        <v>88.460700000000017</v>
      </c>
      <c r="C272" t="s">
        <v>19</v>
      </c>
      <c r="D272">
        <v>22.7</v>
      </c>
      <c r="E272">
        <v>0</v>
      </c>
      <c r="F272">
        <f>IF(martianeum5[[#This Row],[zawartosc '[%']]]&gt;=1,martianeum5[[#This Row],[masa '[kg']]]*martianeum5[[#This Row],[zawartosc '[%']]]*0.01,0)</f>
        <v>0</v>
      </c>
      <c r="G272">
        <f>martianeum5[[#This Row],[stan_magazynu '[kg']]]+martianeum5[[#This Row],[ile_kg_materiału_z_ładunku]]</f>
        <v>88.460700000000017</v>
      </c>
      <c r="H272">
        <f>IF(martianeum5[[#This Row],[stan_po_wydobyciu_z_ładunku]]&gt;=100,100,0)</f>
        <v>0</v>
      </c>
      <c r="I272">
        <f>martianeum5[[#This Row],[stan_po_wydobyciu_z_ładunku]]-martianeum5[[#This Row],[ile_zabiera_na_orbite]]</f>
        <v>88.460700000000017</v>
      </c>
      <c r="J272">
        <f>WEEKNUM(martianeum5[[#This Row],[data]],14)</f>
        <v>48</v>
      </c>
      <c r="K272">
        <f>IF(martianeum5[[#This Row],[num_tygodnia]]=J271,K271,K271+1)</f>
        <v>39</v>
      </c>
    </row>
    <row r="273" spans="1:11" x14ac:dyDescent="0.25">
      <c r="A273" s="1">
        <v>48912</v>
      </c>
      <c r="B273">
        <f t="shared" si="4"/>
        <v>88.460700000000017</v>
      </c>
      <c r="C273" t="s">
        <v>9</v>
      </c>
      <c r="D273">
        <v>26.2</v>
      </c>
      <c r="E273">
        <v>5.7</v>
      </c>
      <c r="F273">
        <f>IF(martianeum5[[#This Row],[zawartosc '[%']]]&gt;=1,martianeum5[[#This Row],[masa '[kg']]]*martianeum5[[#This Row],[zawartosc '[%']]]*0.01,0)</f>
        <v>1.4934000000000001</v>
      </c>
      <c r="G273">
        <f>martianeum5[[#This Row],[stan_magazynu '[kg']]]+martianeum5[[#This Row],[ile_kg_materiału_z_ładunku]]</f>
        <v>89.954100000000011</v>
      </c>
      <c r="H273">
        <f>IF(martianeum5[[#This Row],[stan_po_wydobyciu_z_ładunku]]&gt;=100,100,0)</f>
        <v>0</v>
      </c>
      <c r="I273">
        <f>martianeum5[[#This Row],[stan_po_wydobyciu_z_ładunku]]-martianeum5[[#This Row],[ile_zabiera_na_orbite]]</f>
        <v>89.954100000000011</v>
      </c>
      <c r="J273">
        <f>WEEKNUM(martianeum5[[#This Row],[data]],14)</f>
        <v>48</v>
      </c>
      <c r="K273">
        <f>IF(martianeum5[[#This Row],[num_tygodnia]]=J272,K272,K272+1)</f>
        <v>39</v>
      </c>
    </row>
    <row r="274" spans="1:11" x14ac:dyDescent="0.25">
      <c r="A274" s="1">
        <v>48913</v>
      </c>
      <c r="B274">
        <f t="shared" si="4"/>
        <v>89.954100000000011</v>
      </c>
      <c r="C274" t="s">
        <v>22</v>
      </c>
      <c r="D274">
        <v>14.1</v>
      </c>
      <c r="E274">
        <v>0</v>
      </c>
      <c r="F274">
        <f>IF(martianeum5[[#This Row],[zawartosc '[%']]]&gt;=1,martianeum5[[#This Row],[masa '[kg']]]*martianeum5[[#This Row],[zawartosc '[%']]]*0.01,0)</f>
        <v>0</v>
      </c>
      <c r="G274">
        <f>martianeum5[[#This Row],[stan_magazynu '[kg']]]+martianeum5[[#This Row],[ile_kg_materiału_z_ładunku]]</f>
        <v>89.954100000000011</v>
      </c>
      <c r="H274">
        <f>IF(martianeum5[[#This Row],[stan_po_wydobyciu_z_ładunku]]&gt;=100,100,0)</f>
        <v>0</v>
      </c>
      <c r="I274">
        <f>martianeum5[[#This Row],[stan_po_wydobyciu_z_ładunku]]-martianeum5[[#This Row],[ile_zabiera_na_orbite]]</f>
        <v>89.954100000000011</v>
      </c>
      <c r="J274">
        <f>WEEKNUM(martianeum5[[#This Row],[data]],14)</f>
        <v>48</v>
      </c>
      <c r="K274">
        <f>IF(martianeum5[[#This Row],[num_tygodnia]]=J273,K273,K273+1)</f>
        <v>39</v>
      </c>
    </row>
    <row r="275" spans="1:11" x14ac:dyDescent="0.25">
      <c r="A275" s="1">
        <v>48914</v>
      </c>
      <c r="B275">
        <f t="shared" si="4"/>
        <v>89.954100000000011</v>
      </c>
      <c r="C275" t="s">
        <v>11</v>
      </c>
      <c r="D275">
        <v>23.6</v>
      </c>
      <c r="E275">
        <v>19.7</v>
      </c>
      <c r="F275">
        <f>IF(martianeum5[[#This Row],[zawartosc '[%']]]&gt;=1,martianeum5[[#This Row],[masa '[kg']]]*martianeum5[[#This Row],[zawartosc '[%']]]*0.01,0)</f>
        <v>4.6492000000000004</v>
      </c>
      <c r="G275">
        <f>martianeum5[[#This Row],[stan_magazynu '[kg']]]+martianeum5[[#This Row],[ile_kg_materiału_z_ładunku]]</f>
        <v>94.603300000000019</v>
      </c>
      <c r="H275">
        <f>IF(martianeum5[[#This Row],[stan_po_wydobyciu_z_ładunku]]&gt;=100,100,0)</f>
        <v>0</v>
      </c>
      <c r="I275">
        <f>martianeum5[[#This Row],[stan_po_wydobyciu_z_ładunku]]-martianeum5[[#This Row],[ile_zabiera_na_orbite]]</f>
        <v>94.603300000000019</v>
      </c>
      <c r="J275">
        <f>WEEKNUM(martianeum5[[#This Row],[data]],14)</f>
        <v>49</v>
      </c>
      <c r="K275">
        <f>IF(martianeum5[[#This Row],[num_tygodnia]]=J274,K274,K274+1)</f>
        <v>40</v>
      </c>
    </row>
    <row r="276" spans="1:11" x14ac:dyDescent="0.25">
      <c r="A276" s="1">
        <v>48915</v>
      </c>
      <c r="B276">
        <f t="shared" si="4"/>
        <v>94.603300000000019</v>
      </c>
      <c r="C276" t="s">
        <v>19</v>
      </c>
      <c r="D276">
        <v>25.2</v>
      </c>
      <c r="E276">
        <v>37.200000000000003</v>
      </c>
      <c r="F276">
        <f>IF(martianeum5[[#This Row],[zawartosc '[%']]]&gt;=1,martianeum5[[#This Row],[masa '[kg']]]*martianeum5[[#This Row],[zawartosc '[%']]]*0.01,0)</f>
        <v>9.3744000000000014</v>
      </c>
      <c r="G276">
        <f>martianeum5[[#This Row],[stan_magazynu '[kg']]]+martianeum5[[#This Row],[ile_kg_materiału_z_ładunku]]</f>
        <v>103.97770000000003</v>
      </c>
      <c r="H276">
        <f>IF(martianeum5[[#This Row],[stan_po_wydobyciu_z_ładunku]]&gt;=100,100,0)</f>
        <v>100</v>
      </c>
      <c r="I276">
        <f>martianeum5[[#This Row],[stan_po_wydobyciu_z_ładunku]]-martianeum5[[#This Row],[ile_zabiera_na_orbite]]</f>
        <v>3.9777000000000271</v>
      </c>
      <c r="J276">
        <f>WEEKNUM(martianeum5[[#This Row],[data]],14)</f>
        <v>49</v>
      </c>
      <c r="K276">
        <f>IF(martianeum5[[#This Row],[num_tygodnia]]=J275,K275,K275+1)</f>
        <v>40</v>
      </c>
    </row>
    <row r="277" spans="1:11" x14ac:dyDescent="0.25">
      <c r="A277" s="1">
        <v>48916</v>
      </c>
      <c r="B277">
        <f t="shared" si="4"/>
        <v>3.9777000000000271</v>
      </c>
      <c r="C277" t="s">
        <v>13</v>
      </c>
      <c r="D277">
        <v>23</v>
      </c>
      <c r="E277">
        <v>0</v>
      </c>
      <c r="F277">
        <f>IF(martianeum5[[#This Row],[zawartosc '[%']]]&gt;=1,martianeum5[[#This Row],[masa '[kg']]]*martianeum5[[#This Row],[zawartosc '[%']]]*0.01,0)</f>
        <v>0</v>
      </c>
      <c r="G277">
        <f>martianeum5[[#This Row],[stan_magazynu '[kg']]]+martianeum5[[#This Row],[ile_kg_materiału_z_ładunku]]</f>
        <v>3.9777000000000271</v>
      </c>
      <c r="H277">
        <f>IF(martianeum5[[#This Row],[stan_po_wydobyciu_z_ładunku]]&gt;=100,100,0)</f>
        <v>0</v>
      </c>
      <c r="I277">
        <f>martianeum5[[#This Row],[stan_po_wydobyciu_z_ładunku]]-martianeum5[[#This Row],[ile_zabiera_na_orbite]]</f>
        <v>3.9777000000000271</v>
      </c>
      <c r="J277">
        <f>WEEKNUM(martianeum5[[#This Row],[data]],14)</f>
        <v>49</v>
      </c>
      <c r="K277">
        <f>IF(martianeum5[[#This Row],[num_tygodnia]]=J276,K276,K276+1)</f>
        <v>40</v>
      </c>
    </row>
    <row r="278" spans="1:11" x14ac:dyDescent="0.25">
      <c r="A278" s="1">
        <v>48917</v>
      </c>
      <c r="B278">
        <f t="shared" si="4"/>
        <v>3.9777000000000271</v>
      </c>
      <c r="C278" t="s">
        <v>6</v>
      </c>
      <c r="D278">
        <v>29.7</v>
      </c>
      <c r="E278">
        <v>6.8</v>
      </c>
      <c r="F278">
        <f>IF(martianeum5[[#This Row],[zawartosc '[%']]]&gt;=1,martianeum5[[#This Row],[masa '[kg']]]*martianeum5[[#This Row],[zawartosc '[%']]]*0.01,0)</f>
        <v>2.0195999999999996</v>
      </c>
      <c r="G278">
        <f>martianeum5[[#This Row],[stan_magazynu '[kg']]]+martianeum5[[#This Row],[ile_kg_materiału_z_ładunku]]</f>
        <v>5.9973000000000267</v>
      </c>
      <c r="H278">
        <f>IF(martianeum5[[#This Row],[stan_po_wydobyciu_z_ładunku]]&gt;=100,100,0)</f>
        <v>0</v>
      </c>
      <c r="I278">
        <f>martianeum5[[#This Row],[stan_po_wydobyciu_z_ładunku]]-martianeum5[[#This Row],[ile_zabiera_na_orbite]]</f>
        <v>5.9973000000000267</v>
      </c>
      <c r="J278">
        <f>WEEKNUM(martianeum5[[#This Row],[data]],14)</f>
        <v>49</v>
      </c>
      <c r="K278">
        <f>IF(martianeum5[[#This Row],[num_tygodnia]]=J277,K277,K277+1)</f>
        <v>40</v>
      </c>
    </row>
    <row r="279" spans="1:11" x14ac:dyDescent="0.25">
      <c r="A279" s="1">
        <v>48918</v>
      </c>
      <c r="B279">
        <f t="shared" si="4"/>
        <v>5.9973000000000267</v>
      </c>
      <c r="C279" t="s">
        <v>9</v>
      </c>
      <c r="D279">
        <v>17.2</v>
      </c>
      <c r="E279">
        <v>3.5</v>
      </c>
      <c r="F279">
        <f>IF(martianeum5[[#This Row],[zawartosc '[%']]]&gt;=1,martianeum5[[#This Row],[masa '[kg']]]*martianeum5[[#This Row],[zawartosc '[%']]]*0.01,0)</f>
        <v>0.60199999999999998</v>
      </c>
      <c r="G279">
        <f>martianeum5[[#This Row],[stan_magazynu '[kg']]]+martianeum5[[#This Row],[ile_kg_materiału_z_ładunku]]</f>
        <v>6.599300000000027</v>
      </c>
      <c r="H279">
        <f>IF(martianeum5[[#This Row],[stan_po_wydobyciu_z_ładunku]]&gt;=100,100,0)</f>
        <v>0</v>
      </c>
      <c r="I279">
        <f>martianeum5[[#This Row],[stan_po_wydobyciu_z_ładunku]]-martianeum5[[#This Row],[ile_zabiera_na_orbite]]</f>
        <v>6.599300000000027</v>
      </c>
      <c r="J279">
        <f>WEEKNUM(martianeum5[[#This Row],[data]],14)</f>
        <v>49</v>
      </c>
      <c r="K279">
        <f>IF(martianeum5[[#This Row],[num_tygodnia]]=J278,K278,K278+1)</f>
        <v>40</v>
      </c>
    </row>
    <row r="280" spans="1:11" x14ac:dyDescent="0.25">
      <c r="A280" s="1">
        <v>48919</v>
      </c>
      <c r="B280">
        <f t="shared" si="4"/>
        <v>6.599300000000027</v>
      </c>
      <c r="C280" t="s">
        <v>9</v>
      </c>
      <c r="D280">
        <v>21.7</v>
      </c>
      <c r="E280">
        <v>2.5</v>
      </c>
      <c r="F280">
        <f>IF(martianeum5[[#This Row],[zawartosc '[%']]]&gt;=1,martianeum5[[#This Row],[masa '[kg']]]*martianeum5[[#This Row],[zawartosc '[%']]]*0.01,0)</f>
        <v>0.54249999999999998</v>
      </c>
      <c r="G280">
        <f>martianeum5[[#This Row],[stan_magazynu '[kg']]]+martianeum5[[#This Row],[ile_kg_materiału_z_ładunku]]</f>
        <v>7.1418000000000266</v>
      </c>
      <c r="H280">
        <f>IF(martianeum5[[#This Row],[stan_po_wydobyciu_z_ładunku]]&gt;=100,100,0)</f>
        <v>0</v>
      </c>
      <c r="I280">
        <f>martianeum5[[#This Row],[stan_po_wydobyciu_z_ładunku]]-martianeum5[[#This Row],[ile_zabiera_na_orbite]]</f>
        <v>7.1418000000000266</v>
      </c>
      <c r="J280">
        <f>WEEKNUM(martianeum5[[#This Row],[data]],14)</f>
        <v>49</v>
      </c>
      <c r="K280">
        <f>IF(martianeum5[[#This Row],[num_tygodnia]]=J279,K279,K279+1)</f>
        <v>40</v>
      </c>
    </row>
    <row r="281" spans="1:11" x14ac:dyDescent="0.25">
      <c r="A281" s="1">
        <v>48920</v>
      </c>
      <c r="B281">
        <f t="shared" si="4"/>
        <v>7.1418000000000266</v>
      </c>
      <c r="C281" t="s">
        <v>11</v>
      </c>
      <c r="D281">
        <v>25.8</v>
      </c>
      <c r="E281">
        <v>3.8</v>
      </c>
      <c r="F281">
        <f>IF(martianeum5[[#This Row],[zawartosc '[%']]]&gt;=1,martianeum5[[#This Row],[masa '[kg']]]*martianeum5[[#This Row],[zawartosc '[%']]]*0.01,0)</f>
        <v>0.98039999999999994</v>
      </c>
      <c r="G281">
        <f>martianeum5[[#This Row],[stan_magazynu '[kg']]]+martianeum5[[#This Row],[ile_kg_materiału_z_ładunku]]</f>
        <v>8.1222000000000261</v>
      </c>
      <c r="H281">
        <f>IF(martianeum5[[#This Row],[stan_po_wydobyciu_z_ładunku]]&gt;=100,100,0)</f>
        <v>0</v>
      </c>
      <c r="I281">
        <f>martianeum5[[#This Row],[stan_po_wydobyciu_z_ładunku]]-martianeum5[[#This Row],[ile_zabiera_na_orbite]]</f>
        <v>8.1222000000000261</v>
      </c>
      <c r="J281">
        <f>WEEKNUM(martianeum5[[#This Row],[data]],14)</f>
        <v>49</v>
      </c>
      <c r="K281">
        <f>IF(martianeum5[[#This Row],[num_tygodnia]]=J280,K280,K280+1)</f>
        <v>40</v>
      </c>
    </row>
    <row r="282" spans="1:11" x14ac:dyDescent="0.25">
      <c r="A282" s="1">
        <v>48921</v>
      </c>
      <c r="B282">
        <f t="shared" si="4"/>
        <v>8.1222000000000261</v>
      </c>
      <c r="C282" t="s">
        <v>26</v>
      </c>
      <c r="D282">
        <v>12.9</v>
      </c>
      <c r="E282">
        <v>1.6</v>
      </c>
      <c r="F282">
        <f>IF(martianeum5[[#This Row],[zawartosc '[%']]]&gt;=1,martianeum5[[#This Row],[masa '[kg']]]*martianeum5[[#This Row],[zawartosc '[%']]]*0.01,0)</f>
        <v>0.2064</v>
      </c>
      <c r="G282">
        <f>martianeum5[[#This Row],[stan_magazynu '[kg']]]+martianeum5[[#This Row],[ile_kg_materiału_z_ładunku]]</f>
        <v>8.3286000000000264</v>
      </c>
      <c r="H282">
        <f>IF(martianeum5[[#This Row],[stan_po_wydobyciu_z_ładunku]]&gt;=100,100,0)</f>
        <v>0</v>
      </c>
      <c r="I282">
        <f>martianeum5[[#This Row],[stan_po_wydobyciu_z_ładunku]]-martianeum5[[#This Row],[ile_zabiera_na_orbite]]</f>
        <v>8.3286000000000264</v>
      </c>
      <c r="J282">
        <f>WEEKNUM(martianeum5[[#This Row],[data]],14)</f>
        <v>50</v>
      </c>
      <c r="K282">
        <f>IF(martianeum5[[#This Row],[num_tygodnia]]=J281,K281,K281+1)</f>
        <v>41</v>
      </c>
    </row>
    <row r="283" spans="1:11" x14ac:dyDescent="0.25">
      <c r="A283" s="1">
        <v>48922</v>
      </c>
      <c r="B283">
        <f t="shared" si="4"/>
        <v>8.3286000000000264</v>
      </c>
      <c r="C283" t="s">
        <v>16</v>
      </c>
      <c r="D283">
        <v>18.2</v>
      </c>
      <c r="E283">
        <v>0</v>
      </c>
      <c r="F283">
        <f>IF(martianeum5[[#This Row],[zawartosc '[%']]]&gt;=1,martianeum5[[#This Row],[masa '[kg']]]*martianeum5[[#This Row],[zawartosc '[%']]]*0.01,0)</f>
        <v>0</v>
      </c>
      <c r="G283">
        <f>martianeum5[[#This Row],[stan_magazynu '[kg']]]+martianeum5[[#This Row],[ile_kg_materiału_z_ładunku]]</f>
        <v>8.3286000000000264</v>
      </c>
      <c r="H283">
        <f>IF(martianeum5[[#This Row],[stan_po_wydobyciu_z_ładunku]]&gt;=100,100,0)</f>
        <v>0</v>
      </c>
      <c r="I283">
        <f>martianeum5[[#This Row],[stan_po_wydobyciu_z_ładunku]]-martianeum5[[#This Row],[ile_zabiera_na_orbite]]</f>
        <v>8.3286000000000264</v>
      </c>
      <c r="J283">
        <f>WEEKNUM(martianeum5[[#This Row],[data]],14)</f>
        <v>50</v>
      </c>
      <c r="K283">
        <f>IF(martianeum5[[#This Row],[num_tygodnia]]=J282,K282,K282+1)</f>
        <v>41</v>
      </c>
    </row>
    <row r="284" spans="1:11" x14ac:dyDescent="0.25">
      <c r="A284" s="1">
        <v>48923</v>
      </c>
      <c r="B284">
        <f t="shared" si="4"/>
        <v>8.3286000000000264</v>
      </c>
      <c r="C284" t="s">
        <v>10</v>
      </c>
      <c r="D284">
        <v>20</v>
      </c>
      <c r="E284">
        <v>25.7</v>
      </c>
      <c r="F284">
        <f>IF(martianeum5[[#This Row],[zawartosc '[%']]]&gt;=1,martianeum5[[#This Row],[masa '[kg']]]*martianeum5[[#This Row],[zawartosc '[%']]]*0.01,0)</f>
        <v>5.14</v>
      </c>
      <c r="G284">
        <f>martianeum5[[#This Row],[stan_magazynu '[kg']]]+martianeum5[[#This Row],[ile_kg_materiału_z_ładunku]]</f>
        <v>13.468600000000027</v>
      </c>
      <c r="H284">
        <f>IF(martianeum5[[#This Row],[stan_po_wydobyciu_z_ładunku]]&gt;=100,100,0)</f>
        <v>0</v>
      </c>
      <c r="I284">
        <f>martianeum5[[#This Row],[stan_po_wydobyciu_z_ładunku]]-martianeum5[[#This Row],[ile_zabiera_na_orbite]]</f>
        <v>13.468600000000027</v>
      </c>
      <c r="J284">
        <f>WEEKNUM(martianeum5[[#This Row],[data]],14)</f>
        <v>50</v>
      </c>
      <c r="K284">
        <f>IF(martianeum5[[#This Row],[num_tygodnia]]=J283,K283,K283+1)</f>
        <v>41</v>
      </c>
    </row>
    <row r="285" spans="1:11" x14ac:dyDescent="0.25">
      <c r="A285" s="1">
        <v>48924</v>
      </c>
      <c r="B285">
        <f t="shared" si="4"/>
        <v>13.468600000000027</v>
      </c>
      <c r="C285" t="s">
        <v>19</v>
      </c>
      <c r="D285">
        <v>17.100000000000001</v>
      </c>
      <c r="E285">
        <v>33</v>
      </c>
      <c r="F285">
        <f>IF(martianeum5[[#This Row],[zawartosc '[%']]]&gt;=1,martianeum5[[#This Row],[masa '[kg']]]*martianeum5[[#This Row],[zawartosc '[%']]]*0.01,0)</f>
        <v>5.6430000000000007</v>
      </c>
      <c r="G285">
        <f>martianeum5[[#This Row],[stan_magazynu '[kg']]]+martianeum5[[#This Row],[ile_kg_materiału_z_ładunku]]</f>
        <v>19.111600000000028</v>
      </c>
      <c r="H285">
        <f>IF(martianeum5[[#This Row],[stan_po_wydobyciu_z_ładunku]]&gt;=100,100,0)</f>
        <v>0</v>
      </c>
      <c r="I285">
        <f>martianeum5[[#This Row],[stan_po_wydobyciu_z_ładunku]]-martianeum5[[#This Row],[ile_zabiera_na_orbite]]</f>
        <v>19.111600000000028</v>
      </c>
      <c r="J285">
        <f>WEEKNUM(martianeum5[[#This Row],[data]],14)</f>
        <v>50</v>
      </c>
      <c r="K285">
        <f>IF(martianeum5[[#This Row],[num_tygodnia]]=J284,K284,K284+1)</f>
        <v>41</v>
      </c>
    </row>
    <row r="286" spans="1:11" x14ac:dyDescent="0.25">
      <c r="A286" s="1">
        <v>48925</v>
      </c>
      <c r="B286">
        <f t="shared" si="4"/>
        <v>19.111600000000028</v>
      </c>
      <c r="C286" t="s">
        <v>5</v>
      </c>
      <c r="D286">
        <v>23.2</v>
      </c>
      <c r="E286">
        <v>2.2999999999999998</v>
      </c>
      <c r="F286">
        <f>IF(martianeum5[[#This Row],[zawartosc '[%']]]&gt;=1,martianeum5[[#This Row],[masa '[kg']]]*martianeum5[[#This Row],[zawartosc '[%']]]*0.01,0)</f>
        <v>0.53359999999999996</v>
      </c>
      <c r="G286">
        <f>martianeum5[[#This Row],[stan_magazynu '[kg']]]+martianeum5[[#This Row],[ile_kg_materiału_z_ładunku]]</f>
        <v>19.645200000000028</v>
      </c>
      <c r="H286">
        <f>IF(martianeum5[[#This Row],[stan_po_wydobyciu_z_ładunku]]&gt;=100,100,0)</f>
        <v>0</v>
      </c>
      <c r="I286">
        <f>martianeum5[[#This Row],[stan_po_wydobyciu_z_ładunku]]-martianeum5[[#This Row],[ile_zabiera_na_orbite]]</f>
        <v>19.645200000000028</v>
      </c>
      <c r="J286">
        <f>WEEKNUM(martianeum5[[#This Row],[data]],14)</f>
        <v>50</v>
      </c>
      <c r="K286">
        <f>IF(martianeum5[[#This Row],[num_tygodnia]]=J285,K285,K285+1)</f>
        <v>41</v>
      </c>
    </row>
    <row r="287" spans="1:11" x14ac:dyDescent="0.25">
      <c r="A287" s="1">
        <v>48926</v>
      </c>
      <c r="B287">
        <f t="shared" si="4"/>
        <v>19.645200000000028</v>
      </c>
      <c r="C287" t="s">
        <v>15</v>
      </c>
      <c r="D287">
        <v>23.1</v>
      </c>
      <c r="E287">
        <v>2.2000000000000002</v>
      </c>
      <c r="F287">
        <f>IF(martianeum5[[#This Row],[zawartosc '[%']]]&gt;=1,martianeum5[[#This Row],[masa '[kg']]]*martianeum5[[#This Row],[zawartosc '[%']]]*0.01,0)</f>
        <v>0.5082000000000001</v>
      </c>
      <c r="G287">
        <f>martianeum5[[#This Row],[stan_magazynu '[kg']]]+martianeum5[[#This Row],[ile_kg_materiału_z_ładunku]]</f>
        <v>20.153400000000026</v>
      </c>
      <c r="H287">
        <f>IF(martianeum5[[#This Row],[stan_po_wydobyciu_z_ładunku]]&gt;=100,100,0)</f>
        <v>0</v>
      </c>
      <c r="I287">
        <f>martianeum5[[#This Row],[stan_po_wydobyciu_z_ładunku]]-martianeum5[[#This Row],[ile_zabiera_na_orbite]]</f>
        <v>20.153400000000026</v>
      </c>
      <c r="J287">
        <f>WEEKNUM(martianeum5[[#This Row],[data]],14)</f>
        <v>50</v>
      </c>
      <c r="K287">
        <f>IF(martianeum5[[#This Row],[num_tygodnia]]=J286,K286,K286+1)</f>
        <v>41</v>
      </c>
    </row>
    <row r="288" spans="1:11" x14ac:dyDescent="0.25">
      <c r="A288" s="1">
        <v>48927</v>
      </c>
      <c r="B288">
        <f t="shared" si="4"/>
        <v>20.153400000000026</v>
      </c>
      <c r="C288" t="s">
        <v>10</v>
      </c>
      <c r="D288">
        <v>22.4</v>
      </c>
      <c r="E288">
        <v>33.5</v>
      </c>
      <c r="F288">
        <f>IF(martianeum5[[#This Row],[zawartosc '[%']]]&gt;=1,martianeum5[[#This Row],[masa '[kg']]]*martianeum5[[#This Row],[zawartosc '[%']]]*0.01,0)</f>
        <v>7.5039999999999996</v>
      </c>
      <c r="G288">
        <f>martianeum5[[#This Row],[stan_magazynu '[kg']]]+martianeum5[[#This Row],[ile_kg_materiału_z_ładunku]]</f>
        <v>27.657400000000024</v>
      </c>
      <c r="H288">
        <f>IF(martianeum5[[#This Row],[stan_po_wydobyciu_z_ładunku]]&gt;=100,100,0)</f>
        <v>0</v>
      </c>
      <c r="I288">
        <f>martianeum5[[#This Row],[stan_po_wydobyciu_z_ładunku]]-martianeum5[[#This Row],[ile_zabiera_na_orbite]]</f>
        <v>27.657400000000024</v>
      </c>
      <c r="J288">
        <f>WEEKNUM(martianeum5[[#This Row],[data]],14)</f>
        <v>50</v>
      </c>
      <c r="K288">
        <f>IF(martianeum5[[#This Row],[num_tygodnia]]=J287,K287,K287+1)</f>
        <v>41</v>
      </c>
    </row>
    <row r="289" spans="1:11" x14ac:dyDescent="0.25">
      <c r="A289" s="1">
        <v>48928</v>
      </c>
      <c r="B289">
        <f t="shared" si="4"/>
        <v>27.657400000000024</v>
      </c>
      <c r="C289" t="s">
        <v>33</v>
      </c>
      <c r="D289">
        <v>25.4</v>
      </c>
      <c r="E289">
        <v>0.9</v>
      </c>
      <c r="F289">
        <f>IF(martianeum5[[#This Row],[zawartosc '[%']]]&gt;=1,martianeum5[[#This Row],[masa '[kg']]]*martianeum5[[#This Row],[zawartosc '[%']]]*0.01,0)</f>
        <v>0</v>
      </c>
      <c r="G289">
        <f>martianeum5[[#This Row],[stan_magazynu '[kg']]]+martianeum5[[#This Row],[ile_kg_materiału_z_ładunku]]</f>
        <v>27.657400000000024</v>
      </c>
      <c r="H289">
        <f>IF(martianeum5[[#This Row],[stan_po_wydobyciu_z_ładunku]]&gt;=100,100,0)</f>
        <v>0</v>
      </c>
      <c r="I289">
        <f>martianeum5[[#This Row],[stan_po_wydobyciu_z_ładunku]]-martianeum5[[#This Row],[ile_zabiera_na_orbite]]</f>
        <v>27.657400000000024</v>
      </c>
      <c r="J289">
        <f>WEEKNUM(martianeum5[[#This Row],[data]],14)</f>
        <v>51</v>
      </c>
      <c r="K289">
        <f>IF(martianeum5[[#This Row],[num_tygodnia]]=J288,K288,K288+1)</f>
        <v>42</v>
      </c>
    </row>
    <row r="290" spans="1:11" x14ac:dyDescent="0.25">
      <c r="A290" s="1">
        <v>48929</v>
      </c>
      <c r="B290">
        <f t="shared" si="4"/>
        <v>27.657400000000024</v>
      </c>
      <c r="C290" t="s">
        <v>10</v>
      </c>
      <c r="D290">
        <v>15.4</v>
      </c>
      <c r="E290">
        <v>1.6</v>
      </c>
      <c r="F290">
        <f>IF(martianeum5[[#This Row],[zawartosc '[%']]]&gt;=1,martianeum5[[#This Row],[masa '[kg']]]*martianeum5[[#This Row],[zawartosc '[%']]]*0.01,0)</f>
        <v>0.24640000000000001</v>
      </c>
      <c r="G290">
        <f>martianeum5[[#This Row],[stan_magazynu '[kg']]]+martianeum5[[#This Row],[ile_kg_materiału_z_ładunku]]</f>
        <v>27.903800000000025</v>
      </c>
      <c r="H290">
        <f>IF(martianeum5[[#This Row],[stan_po_wydobyciu_z_ładunku]]&gt;=100,100,0)</f>
        <v>0</v>
      </c>
      <c r="I290">
        <f>martianeum5[[#This Row],[stan_po_wydobyciu_z_ładunku]]-martianeum5[[#This Row],[ile_zabiera_na_orbite]]</f>
        <v>27.903800000000025</v>
      </c>
      <c r="J290">
        <f>WEEKNUM(martianeum5[[#This Row],[data]],14)</f>
        <v>51</v>
      </c>
      <c r="K290">
        <f>IF(martianeum5[[#This Row],[num_tygodnia]]=J289,K289,K289+1)</f>
        <v>42</v>
      </c>
    </row>
    <row r="291" spans="1:11" x14ac:dyDescent="0.25">
      <c r="A291" s="1">
        <v>48930</v>
      </c>
      <c r="B291">
        <f t="shared" si="4"/>
        <v>27.903800000000025</v>
      </c>
      <c r="C291" t="s">
        <v>25</v>
      </c>
      <c r="D291">
        <v>23.5</v>
      </c>
      <c r="E291">
        <v>0.6</v>
      </c>
      <c r="F291">
        <f>IF(martianeum5[[#This Row],[zawartosc '[%']]]&gt;=1,martianeum5[[#This Row],[masa '[kg']]]*martianeum5[[#This Row],[zawartosc '[%']]]*0.01,0)</f>
        <v>0</v>
      </c>
      <c r="G291">
        <f>martianeum5[[#This Row],[stan_magazynu '[kg']]]+martianeum5[[#This Row],[ile_kg_materiału_z_ładunku]]</f>
        <v>27.903800000000025</v>
      </c>
      <c r="H291">
        <f>IF(martianeum5[[#This Row],[stan_po_wydobyciu_z_ładunku]]&gt;=100,100,0)</f>
        <v>0</v>
      </c>
      <c r="I291">
        <f>martianeum5[[#This Row],[stan_po_wydobyciu_z_ładunku]]-martianeum5[[#This Row],[ile_zabiera_na_orbite]]</f>
        <v>27.903800000000025</v>
      </c>
      <c r="J291">
        <f>WEEKNUM(martianeum5[[#This Row],[data]],14)</f>
        <v>51</v>
      </c>
      <c r="K291">
        <f>IF(martianeum5[[#This Row],[num_tygodnia]]=J290,K290,K290+1)</f>
        <v>42</v>
      </c>
    </row>
    <row r="292" spans="1:11" x14ac:dyDescent="0.25">
      <c r="A292" s="1">
        <v>48931</v>
      </c>
      <c r="B292">
        <f t="shared" si="4"/>
        <v>27.903800000000025</v>
      </c>
      <c r="C292" t="s">
        <v>15</v>
      </c>
      <c r="D292">
        <v>10.3</v>
      </c>
      <c r="E292">
        <v>15.4</v>
      </c>
      <c r="F292">
        <f>IF(martianeum5[[#This Row],[zawartosc '[%']]]&gt;=1,martianeum5[[#This Row],[masa '[kg']]]*martianeum5[[#This Row],[zawartosc '[%']]]*0.01,0)</f>
        <v>1.5862000000000001</v>
      </c>
      <c r="G292">
        <f>martianeum5[[#This Row],[stan_magazynu '[kg']]]+martianeum5[[#This Row],[ile_kg_materiału_z_ładunku]]</f>
        <v>29.490000000000027</v>
      </c>
      <c r="H292">
        <f>IF(martianeum5[[#This Row],[stan_po_wydobyciu_z_ładunku]]&gt;=100,100,0)</f>
        <v>0</v>
      </c>
      <c r="I292">
        <f>martianeum5[[#This Row],[stan_po_wydobyciu_z_ładunku]]-martianeum5[[#This Row],[ile_zabiera_na_orbite]]</f>
        <v>29.490000000000027</v>
      </c>
      <c r="J292">
        <f>WEEKNUM(martianeum5[[#This Row],[data]],14)</f>
        <v>51</v>
      </c>
      <c r="K292">
        <f>IF(martianeum5[[#This Row],[num_tygodnia]]=J291,K291,K291+1)</f>
        <v>42</v>
      </c>
    </row>
    <row r="293" spans="1:11" x14ac:dyDescent="0.25">
      <c r="A293" s="1">
        <v>48932</v>
      </c>
      <c r="B293">
        <f t="shared" si="4"/>
        <v>29.490000000000027</v>
      </c>
      <c r="C293" t="s">
        <v>10</v>
      </c>
      <c r="D293">
        <v>15.5</v>
      </c>
      <c r="E293">
        <v>20.2</v>
      </c>
      <c r="F293">
        <f>IF(martianeum5[[#This Row],[zawartosc '[%']]]&gt;=1,martianeum5[[#This Row],[masa '[kg']]]*martianeum5[[#This Row],[zawartosc '[%']]]*0.01,0)</f>
        <v>3.1309999999999998</v>
      </c>
      <c r="G293">
        <f>martianeum5[[#This Row],[stan_magazynu '[kg']]]+martianeum5[[#This Row],[ile_kg_materiału_z_ładunku]]</f>
        <v>32.621000000000024</v>
      </c>
      <c r="H293">
        <f>IF(martianeum5[[#This Row],[stan_po_wydobyciu_z_ładunku]]&gt;=100,100,0)</f>
        <v>0</v>
      </c>
      <c r="I293">
        <f>martianeum5[[#This Row],[stan_po_wydobyciu_z_ładunku]]-martianeum5[[#This Row],[ile_zabiera_na_orbite]]</f>
        <v>32.621000000000024</v>
      </c>
      <c r="J293">
        <f>WEEKNUM(martianeum5[[#This Row],[data]],14)</f>
        <v>51</v>
      </c>
      <c r="K293">
        <f>IF(martianeum5[[#This Row],[num_tygodnia]]=J292,K292,K292+1)</f>
        <v>42</v>
      </c>
    </row>
    <row r="294" spans="1:11" x14ac:dyDescent="0.25">
      <c r="A294" s="1">
        <v>48933</v>
      </c>
      <c r="B294">
        <f t="shared" si="4"/>
        <v>32.621000000000024</v>
      </c>
      <c r="C294" t="s">
        <v>24</v>
      </c>
      <c r="D294">
        <v>20.7</v>
      </c>
      <c r="E294">
        <v>3</v>
      </c>
      <c r="F294">
        <f>IF(martianeum5[[#This Row],[zawartosc '[%']]]&gt;=1,martianeum5[[#This Row],[masa '[kg']]]*martianeum5[[#This Row],[zawartosc '[%']]]*0.01,0)</f>
        <v>0.621</v>
      </c>
      <c r="G294">
        <f>martianeum5[[#This Row],[stan_magazynu '[kg']]]+martianeum5[[#This Row],[ile_kg_materiału_z_ładunku]]</f>
        <v>33.242000000000026</v>
      </c>
      <c r="H294">
        <f>IF(martianeum5[[#This Row],[stan_po_wydobyciu_z_ładunku]]&gt;=100,100,0)</f>
        <v>0</v>
      </c>
      <c r="I294">
        <f>martianeum5[[#This Row],[stan_po_wydobyciu_z_ładunku]]-martianeum5[[#This Row],[ile_zabiera_na_orbite]]</f>
        <v>33.242000000000026</v>
      </c>
      <c r="J294">
        <f>WEEKNUM(martianeum5[[#This Row],[data]],14)</f>
        <v>51</v>
      </c>
      <c r="K294">
        <f>IF(martianeum5[[#This Row],[num_tygodnia]]=J293,K293,K293+1)</f>
        <v>42</v>
      </c>
    </row>
    <row r="295" spans="1:11" x14ac:dyDescent="0.25">
      <c r="A295" s="1">
        <v>48934</v>
      </c>
      <c r="B295">
        <f t="shared" si="4"/>
        <v>33.242000000000026</v>
      </c>
      <c r="C295" t="s">
        <v>13</v>
      </c>
      <c r="D295">
        <v>12.7</v>
      </c>
      <c r="E295">
        <v>14.4</v>
      </c>
      <c r="F295">
        <f>IF(martianeum5[[#This Row],[zawartosc '[%']]]&gt;=1,martianeum5[[#This Row],[masa '[kg']]]*martianeum5[[#This Row],[zawartosc '[%']]]*0.01,0)</f>
        <v>1.8288</v>
      </c>
      <c r="G295">
        <f>martianeum5[[#This Row],[stan_magazynu '[kg']]]+martianeum5[[#This Row],[ile_kg_materiału_z_ładunku]]</f>
        <v>35.070800000000027</v>
      </c>
      <c r="H295">
        <f>IF(martianeum5[[#This Row],[stan_po_wydobyciu_z_ładunku]]&gt;=100,100,0)</f>
        <v>0</v>
      </c>
      <c r="I295">
        <f>martianeum5[[#This Row],[stan_po_wydobyciu_z_ładunku]]-martianeum5[[#This Row],[ile_zabiera_na_orbite]]</f>
        <v>35.070800000000027</v>
      </c>
      <c r="J295">
        <f>WEEKNUM(martianeum5[[#This Row],[data]],14)</f>
        <v>51</v>
      </c>
      <c r="K295">
        <f>IF(martianeum5[[#This Row],[num_tygodnia]]=J294,K294,K294+1)</f>
        <v>42</v>
      </c>
    </row>
    <row r="296" spans="1:11" x14ac:dyDescent="0.25">
      <c r="A296" s="1">
        <v>48935</v>
      </c>
      <c r="B296">
        <f t="shared" si="4"/>
        <v>35.070800000000027</v>
      </c>
      <c r="C296" t="s">
        <v>23</v>
      </c>
      <c r="D296">
        <v>22.8</v>
      </c>
      <c r="E296">
        <v>3.3</v>
      </c>
      <c r="F296">
        <f>IF(martianeum5[[#This Row],[zawartosc '[%']]]&gt;=1,martianeum5[[#This Row],[masa '[kg']]]*martianeum5[[#This Row],[zawartosc '[%']]]*0.01,0)</f>
        <v>0.75239999999999996</v>
      </c>
      <c r="G296">
        <f>martianeum5[[#This Row],[stan_magazynu '[kg']]]+martianeum5[[#This Row],[ile_kg_materiału_z_ładunku]]</f>
        <v>35.823200000000028</v>
      </c>
      <c r="H296">
        <f>IF(martianeum5[[#This Row],[stan_po_wydobyciu_z_ładunku]]&gt;=100,100,0)</f>
        <v>0</v>
      </c>
      <c r="I296">
        <f>martianeum5[[#This Row],[stan_po_wydobyciu_z_ładunku]]-martianeum5[[#This Row],[ile_zabiera_na_orbite]]</f>
        <v>35.823200000000028</v>
      </c>
      <c r="J296">
        <f>WEEKNUM(martianeum5[[#This Row],[data]],14)</f>
        <v>52</v>
      </c>
      <c r="K296">
        <f>IF(martianeum5[[#This Row],[num_tygodnia]]=J295,K295,K295+1)</f>
        <v>43</v>
      </c>
    </row>
    <row r="297" spans="1:11" x14ac:dyDescent="0.25">
      <c r="A297" s="1">
        <v>48936</v>
      </c>
      <c r="B297">
        <f t="shared" si="4"/>
        <v>35.823200000000028</v>
      </c>
      <c r="C297" t="s">
        <v>30</v>
      </c>
      <c r="D297">
        <v>20.5</v>
      </c>
      <c r="E297">
        <v>0</v>
      </c>
      <c r="F297">
        <f>IF(martianeum5[[#This Row],[zawartosc '[%']]]&gt;=1,martianeum5[[#This Row],[masa '[kg']]]*martianeum5[[#This Row],[zawartosc '[%']]]*0.01,0)</f>
        <v>0</v>
      </c>
      <c r="G297">
        <f>martianeum5[[#This Row],[stan_magazynu '[kg']]]+martianeum5[[#This Row],[ile_kg_materiału_z_ładunku]]</f>
        <v>35.823200000000028</v>
      </c>
      <c r="H297">
        <f>IF(martianeum5[[#This Row],[stan_po_wydobyciu_z_ładunku]]&gt;=100,100,0)</f>
        <v>0</v>
      </c>
      <c r="I297">
        <f>martianeum5[[#This Row],[stan_po_wydobyciu_z_ładunku]]-martianeum5[[#This Row],[ile_zabiera_na_orbite]]</f>
        <v>35.823200000000028</v>
      </c>
      <c r="J297">
        <f>WEEKNUM(martianeum5[[#This Row],[data]],14)</f>
        <v>52</v>
      </c>
      <c r="K297">
        <f>IF(martianeum5[[#This Row],[num_tygodnia]]=J296,K296,K296+1)</f>
        <v>43</v>
      </c>
    </row>
    <row r="298" spans="1:11" x14ac:dyDescent="0.25">
      <c r="A298" s="1">
        <v>48937</v>
      </c>
      <c r="B298">
        <f t="shared" si="4"/>
        <v>35.823200000000028</v>
      </c>
      <c r="C298" t="s">
        <v>22</v>
      </c>
      <c r="D298">
        <v>13.1</v>
      </c>
      <c r="E298">
        <v>5.9</v>
      </c>
      <c r="F298">
        <f>IF(martianeum5[[#This Row],[zawartosc '[%']]]&gt;=1,martianeum5[[#This Row],[masa '[kg']]]*martianeum5[[#This Row],[zawartosc '[%']]]*0.01,0)</f>
        <v>0.77290000000000003</v>
      </c>
      <c r="G298">
        <f>martianeum5[[#This Row],[stan_magazynu '[kg']]]+martianeum5[[#This Row],[ile_kg_materiału_z_ładunku]]</f>
        <v>36.596100000000028</v>
      </c>
      <c r="H298">
        <f>IF(martianeum5[[#This Row],[stan_po_wydobyciu_z_ładunku]]&gt;=100,100,0)</f>
        <v>0</v>
      </c>
      <c r="I298">
        <f>martianeum5[[#This Row],[stan_po_wydobyciu_z_ładunku]]-martianeum5[[#This Row],[ile_zabiera_na_orbite]]</f>
        <v>36.596100000000028</v>
      </c>
      <c r="J298">
        <f>WEEKNUM(martianeum5[[#This Row],[data]],14)</f>
        <v>52</v>
      </c>
      <c r="K298">
        <f>IF(martianeum5[[#This Row],[num_tygodnia]]=J297,K297,K297+1)</f>
        <v>43</v>
      </c>
    </row>
    <row r="299" spans="1:11" x14ac:dyDescent="0.25">
      <c r="A299" s="1">
        <v>48938</v>
      </c>
      <c r="B299">
        <f t="shared" si="4"/>
        <v>36.596100000000028</v>
      </c>
      <c r="C299" t="s">
        <v>21</v>
      </c>
      <c r="D299">
        <v>29</v>
      </c>
      <c r="E299">
        <v>1</v>
      </c>
      <c r="F299">
        <f>IF(martianeum5[[#This Row],[zawartosc '[%']]]&gt;=1,martianeum5[[#This Row],[masa '[kg']]]*martianeum5[[#This Row],[zawartosc '[%']]]*0.01,0)</f>
        <v>0.28999999999999998</v>
      </c>
      <c r="G299">
        <f>martianeum5[[#This Row],[stan_magazynu '[kg']]]+martianeum5[[#This Row],[ile_kg_materiału_z_ładunku]]</f>
        <v>36.886100000000027</v>
      </c>
      <c r="H299">
        <f>IF(martianeum5[[#This Row],[stan_po_wydobyciu_z_ładunku]]&gt;=100,100,0)</f>
        <v>0</v>
      </c>
      <c r="I299">
        <f>martianeum5[[#This Row],[stan_po_wydobyciu_z_ładunku]]-martianeum5[[#This Row],[ile_zabiera_na_orbite]]</f>
        <v>36.886100000000027</v>
      </c>
      <c r="J299">
        <f>WEEKNUM(martianeum5[[#This Row],[data]],14)</f>
        <v>52</v>
      </c>
      <c r="K299">
        <f>IF(martianeum5[[#This Row],[num_tygodnia]]=J298,K298,K298+1)</f>
        <v>43</v>
      </c>
    </row>
    <row r="300" spans="1:11" x14ac:dyDescent="0.25">
      <c r="A300" s="1">
        <v>48939</v>
      </c>
      <c r="B300">
        <f t="shared" si="4"/>
        <v>36.886100000000027</v>
      </c>
      <c r="C300" t="s">
        <v>19</v>
      </c>
      <c r="D300">
        <v>15.4</v>
      </c>
      <c r="E300">
        <v>0</v>
      </c>
      <c r="F300">
        <f>IF(martianeum5[[#This Row],[zawartosc '[%']]]&gt;=1,martianeum5[[#This Row],[masa '[kg']]]*martianeum5[[#This Row],[zawartosc '[%']]]*0.01,0)</f>
        <v>0</v>
      </c>
      <c r="G300">
        <f>martianeum5[[#This Row],[stan_magazynu '[kg']]]+martianeum5[[#This Row],[ile_kg_materiału_z_ładunku]]</f>
        <v>36.886100000000027</v>
      </c>
      <c r="H300">
        <f>IF(martianeum5[[#This Row],[stan_po_wydobyciu_z_ładunku]]&gt;=100,100,0)</f>
        <v>0</v>
      </c>
      <c r="I300">
        <f>martianeum5[[#This Row],[stan_po_wydobyciu_z_ładunku]]-martianeum5[[#This Row],[ile_zabiera_na_orbite]]</f>
        <v>36.886100000000027</v>
      </c>
      <c r="J300">
        <f>WEEKNUM(martianeum5[[#This Row],[data]],14)</f>
        <v>52</v>
      </c>
      <c r="K300">
        <f>IF(martianeum5[[#This Row],[num_tygodnia]]=J299,K299,K299+1)</f>
        <v>43</v>
      </c>
    </row>
    <row r="301" spans="1:11" x14ac:dyDescent="0.25">
      <c r="A301" s="1">
        <v>48940</v>
      </c>
      <c r="B301">
        <f t="shared" si="4"/>
        <v>36.886100000000027</v>
      </c>
      <c r="C301" t="s">
        <v>10</v>
      </c>
      <c r="D301">
        <v>20.3</v>
      </c>
      <c r="E301">
        <v>10.7</v>
      </c>
      <c r="F301">
        <f>IF(martianeum5[[#This Row],[zawartosc '[%']]]&gt;=1,martianeum5[[#This Row],[masa '[kg']]]*martianeum5[[#This Row],[zawartosc '[%']]]*0.01,0)</f>
        <v>2.1720999999999999</v>
      </c>
      <c r="G301">
        <f>martianeum5[[#This Row],[stan_magazynu '[kg']]]+martianeum5[[#This Row],[ile_kg_materiału_z_ładunku]]</f>
        <v>39.058200000000028</v>
      </c>
      <c r="H301">
        <f>IF(martianeum5[[#This Row],[stan_po_wydobyciu_z_ładunku]]&gt;=100,100,0)</f>
        <v>0</v>
      </c>
      <c r="I301">
        <f>martianeum5[[#This Row],[stan_po_wydobyciu_z_ładunku]]-martianeum5[[#This Row],[ile_zabiera_na_orbite]]</f>
        <v>39.058200000000028</v>
      </c>
      <c r="J301">
        <f>WEEKNUM(martianeum5[[#This Row],[data]],14)</f>
        <v>52</v>
      </c>
      <c r="K301">
        <f>IF(martianeum5[[#This Row],[num_tygodnia]]=J300,K300,K300+1)</f>
        <v>43</v>
      </c>
    </row>
    <row r="302" spans="1:11" x14ac:dyDescent="0.25">
      <c r="A302" s="1">
        <v>48941</v>
      </c>
      <c r="B302">
        <f t="shared" si="4"/>
        <v>39.058200000000028</v>
      </c>
      <c r="C302" t="s">
        <v>10</v>
      </c>
      <c r="D302">
        <v>15</v>
      </c>
      <c r="E302">
        <v>0</v>
      </c>
      <c r="F302">
        <f>IF(martianeum5[[#This Row],[zawartosc '[%']]]&gt;=1,martianeum5[[#This Row],[masa '[kg']]]*martianeum5[[#This Row],[zawartosc '[%']]]*0.01,0)</f>
        <v>0</v>
      </c>
      <c r="G302">
        <f>martianeum5[[#This Row],[stan_magazynu '[kg']]]+martianeum5[[#This Row],[ile_kg_materiału_z_ładunku]]</f>
        <v>39.058200000000028</v>
      </c>
      <c r="H302">
        <f>IF(martianeum5[[#This Row],[stan_po_wydobyciu_z_ładunku]]&gt;=100,100,0)</f>
        <v>0</v>
      </c>
      <c r="I302">
        <f>martianeum5[[#This Row],[stan_po_wydobyciu_z_ładunku]]-martianeum5[[#This Row],[ile_zabiera_na_orbite]]</f>
        <v>39.058200000000028</v>
      </c>
      <c r="J302">
        <f>WEEKNUM(martianeum5[[#This Row],[data]],14)</f>
        <v>52</v>
      </c>
      <c r="K302">
        <f>IF(martianeum5[[#This Row],[num_tygodnia]]=J301,K301,K301+1)</f>
        <v>43</v>
      </c>
    </row>
    <row r="303" spans="1:11" x14ac:dyDescent="0.25">
      <c r="A303" s="1">
        <v>48942</v>
      </c>
      <c r="B303">
        <f t="shared" si="4"/>
        <v>39.058200000000028</v>
      </c>
      <c r="C303" t="s">
        <v>18</v>
      </c>
      <c r="D303">
        <v>16.600000000000001</v>
      </c>
      <c r="E303">
        <v>0</v>
      </c>
      <c r="F303">
        <f>IF(martianeum5[[#This Row],[zawartosc '[%']]]&gt;=1,martianeum5[[#This Row],[masa '[kg']]]*martianeum5[[#This Row],[zawartosc '[%']]]*0.01,0)</f>
        <v>0</v>
      </c>
      <c r="G303">
        <f>martianeum5[[#This Row],[stan_magazynu '[kg']]]+martianeum5[[#This Row],[ile_kg_materiału_z_ładunku]]</f>
        <v>39.058200000000028</v>
      </c>
      <c r="H303">
        <f>IF(martianeum5[[#This Row],[stan_po_wydobyciu_z_ładunku]]&gt;=100,100,0)</f>
        <v>0</v>
      </c>
      <c r="I303">
        <f>martianeum5[[#This Row],[stan_po_wydobyciu_z_ładunku]]-martianeum5[[#This Row],[ile_zabiera_na_orbite]]</f>
        <v>39.058200000000028</v>
      </c>
      <c r="J303">
        <f>WEEKNUM(martianeum5[[#This Row],[data]],14)</f>
        <v>53</v>
      </c>
      <c r="K303">
        <f>IF(martianeum5[[#This Row],[num_tygodnia]]=J302,K302,K302+1)</f>
        <v>44</v>
      </c>
    </row>
    <row r="304" spans="1:11" x14ac:dyDescent="0.25">
      <c r="A304" s="1">
        <v>48943</v>
      </c>
      <c r="B304">
        <f t="shared" si="4"/>
        <v>39.058200000000028</v>
      </c>
      <c r="C304" t="s">
        <v>11</v>
      </c>
      <c r="D304">
        <v>28.6</v>
      </c>
      <c r="E304">
        <v>0</v>
      </c>
      <c r="F304">
        <f>IF(martianeum5[[#This Row],[zawartosc '[%']]]&gt;=1,martianeum5[[#This Row],[masa '[kg']]]*martianeum5[[#This Row],[zawartosc '[%']]]*0.01,0)</f>
        <v>0</v>
      </c>
      <c r="G304">
        <f>martianeum5[[#This Row],[stan_magazynu '[kg']]]+martianeum5[[#This Row],[ile_kg_materiału_z_ładunku]]</f>
        <v>39.058200000000028</v>
      </c>
      <c r="H304">
        <f>IF(martianeum5[[#This Row],[stan_po_wydobyciu_z_ładunku]]&gt;=100,100,0)</f>
        <v>0</v>
      </c>
      <c r="I304">
        <f>martianeum5[[#This Row],[stan_po_wydobyciu_z_ładunku]]-martianeum5[[#This Row],[ile_zabiera_na_orbite]]</f>
        <v>39.058200000000028</v>
      </c>
      <c r="J304">
        <f>WEEKNUM(martianeum5[[#This Row],[data]],14)</f>
        <v>53</v>
      </c>
      <c r="K304">
        <f>IF(martianeum5[[#This Row],[num_tygodnia]]=J303,K303,K303+1)</f>
        <v>44</v>
      </c>
    </row>
    <row r="305" spans="1:11" x14ac:dyDescent="0.25">
      <c r="A305" s="1">
        <v>48944</v>
      </c>
      <c r="B305">
        <f t="shared" si="4"/>
        <v>39.058200000000028</v>
      </c>
      <c r="C305" t="s">
        <v>17</v>
      </c>
      <c r="D305">
        <v>11.4</v>
      </c>
      <c r="E305">
        <v>3.6</v>
      </c>
      <c r="F305">
        <f>IF(martianeum5[[#This Row],[zawartosc '[%']]]&gt;=1,martianeum5[[#This Row],[masa '[kg']]]*martianeum5[[#This Row],[zawartosc '[%']]]*0.01,0)</f>
        <v>0.41039999999999999</v>
      </c>
      <c r="G305">
        <f>martianeum5[[#This Row],[stan_magazynu '[kg']]]+martianeum5[[#This Row],[ile_kg_materiału_z_ładunku]]</f>
        <v>39.468600000000031</v>
      </c>
      <c r="H305">
        <f>IF(martianeum5[[#This Row],[stan_po_wydobyciu_z_ładunku]]&gt;=100,100,0)</f>
        <v>0</v>
      </c>
      <c r="I305">
        <f>martianeum5[[#This Row],[stan_po_wydobyciu_z_ładunku]]-martianeum5[[#This Row],[ile_zabiera_na_orbite]]</f>
        <v>39.468600000000031</v>
      </c>
      <c r="J305">
        <f>WEEKNUM(martianeum5[[#This Row],[data]],14)</f>
        <v>53</v>
      </c>
      <c r="K305">
        <f>IF(martianeum5[[#This Row],[num_tygodnia]]=J304,K304,K304+1)</f>
        <v>44</v>
      </c>
    </row>
    <row r="306" spans="1:11" x14ac:dyDescent="0.25">
      <c r="A306" s="1">
        <v>48945</v>
      </c>
      <c r="B306">
        <f t="shared" si="4"/>
        <v>39.468600000000031</v>
      </c>
      <c r="C306" t="s">
        <v>9</v>
      </c>
      <c r="D306">
        <v>15.5</v>
      </c>
      <c r="E306">
        <v>1</v>
      </c>
      <c r="F306">
        <f>IF(martianeum5[[#This Row],[zawartosc '[%']]]&gt;=1,martianeum5[[#This Row],[masa '[kg']]]*martianeum5[[#This Row],[zawartosc '[%']]]*0.01,0)</f>
        <v>0.155</v>
      </c>
      <c r="G306">
        <f>martianeum5[[#This Row],[stan_magazynu '[kg']]]+martianeum5[[#This Row],[ile_kg_materiału_z_ładunku]]</f>
        <v>39.623600000000032</v>
      </c>
      <c r="H306">
        <f>IF(martianeum5[[#This Row],[stan_po_wydobyciu_z_ładunku]]&gt;=100,100,0)</f>
        <v>0</v>
      </c>
      <c r="I306">
        <f>martianeum5[[#This Row],[stan_po_wydobyciu_z_ładunku]]-martianeum5[[#This Row],[ile_zabiera_na_orbite]]</f>
        <v>39.623600000000032</v>
      </c>
      <c r="J306">
        <f>WEEKNUM(martianeum5[[#This Row],[data]],14)</f>
        <v>1</v>
      </c>
      <c r="K306">
        <f>IF(martianeum5[[#This Row],[num_tygodnia]]=J305,K305,K305+1)</f>
        <v>45</v>
      </c>
    </row>
    <row r="307" spans="1:11" x14ac:dyDescent="0.25">
      <c r="A307" s="1">
        <v>48946</v>
      </c>
      <c r="B307">
        <f t="shared" si="4"/>
        <v>39.623600000000032</v>
      </c>
      <c r="C307" t="s">
        <v>6</v>
      </c>
      <c r="D307">
        <v>18.3</v>
      </c>
      <c r="E307">
        <v>0.7</v>
      </c>
      <c r="F307">
        <f>IF(martianeum5[[#This Row],[zawartosc '[%']]]&gt;=1,martianeum5[[#This Row],[masa '[kg']]]*martianeum5[[#This Row],[zawartosc '[%']]]*0.01,0)</f>
        <v>0</v>
      </c>
      <c r="G307">
        <f>martianeum5[[#This Row],[stan_magazynu '[kg']]]+martianeum5[[#This Row],[ile_kg_materiału_z_ładunku]]</f>
        <v>39.623600000000032</v>
      </c>
      <c r="H307">
        <f>IF(martianeum5[[#This Row],[stan_po_wydobyciu_z_ładunku]]&gt;=100,100,0)</f>
        <v>0</v>
      </c>
      <c r="I307">
        <f>martianeum5[[#This Row],[stan_po_wydobyciu_z_ładunku]]-martianeum5[[#This Row],[ile_zabiera_na_orbite]]</f>
        <v>39.623600000000032</v>
      </c>
      <c r="J307">
        <f>WEEKNUM(martianeum5[[#This Row],[data]],14)</f>
        <v>1</v>
      </c>
      <c r="K307">
        <f>IF(martianeum5[[#This Row],[num_tygodnia]]=J306,K306,K306+1)</f>
        <v>45</v>
      </c>
    </row>
    <row r="308" spans="1:11" x14ac:dyDescent="0.25">
      <c r="A308" s="1">
        <v>48947</v>
      </c>
      <c r="B308">
        <f t="shared" si="4"/>
        <v>39.623600000000032</v>
      </c>
      <c r="C308" t="s">
        <v>19</v>
      </c>
      <c r="D308">
        <v>14.9</v>
      </c>
      <c r="E308">
        <v>6.1</v>
      </c>
      <c r="F308">
        <f>IF(martianeum5[[#This Row],[zawartosc '[%']]]&gt;=1,martianeum5[[#This Row],[masa '[kg']]]*martianeum5[[#This Row],[zawartosc '[%']]]*0.01,0)</f>
        <v>0.90890000000000004</v>
      </c>
      <c r="G308">
        <f>martianeum5[[#This Row],[stan_magazynu '[kg']]]+martianeum5[[#This Row],[ile_kg_materiału_z_ładunku]]</f>
        <v>40.532500000000034</v>
      </c>
      <c r="H308">
        <f>IF(martianeum5[[#This Row],[stan_po_wydobyciu_z_ładunku]]&gt;=100,100,0)</f>
        <v>0</v>
      </c>
      <c r="I308">
        <f>martianeum5[[#This Row],[stan_po_wydobyciu_z_ładunku]]-martianeum5[[#This Row],[ile_zabiera_na_orbite]]</f>
        <v>40.532500000000034</v>
      </c>
      <c r="J308">
        <f>WEEKNUM(martianeum5[[#This Row],[data]],14)</f>
        <v>1</v>
      </c>
      <c r="K308">
        <f>IF(martianeum5[[#This Row],[num_tygodnia]]=J307,K307,K307+1)</f>
        <v>45</v>
      </c>
    </row>
    <row r="309" spans="1:11" x14ac:dyDescent="0.25">
      <c r="A309" s="1">
        <v>48948</v>
      </c>
      <c r="B309">
        <f t="shared" si="4"/>
        <v>40.532500000000034</v>
      </c>
      <c r="C309" t="s">
        <v>11</v>
      </c>
      <c r="D309">
        <v>29.7</v>
      </c>
      <c r="E309">
        <v>13.3</v>
      </c>
      <c r="F309">
        <f>IF(martianeum5[[#This Row],[zawartosc '[%']]]&gt;=1,martianeum5[[#This Row],[masa '[kg']]]*martianeum5[[#This Row],[zawartosc '[%']]]*0.01,0)</f>
        <v>3.9500999999999999</v>
      </c>
      <c r="G309">
        <f>martianeum5[[#This Row],[stan_magazynu '[kg']]]+martianeum5[[#This Row],[ile_kg_materiału_z_ładunku]]</f>
        <v>44.482600000000033</v>
      </c>
      <c r="H309">
        <f>IF(martianeum5[[#This Row],[stan_po_wydobyciu_z_ładunku]]&gt;=100,100,0)</f>
        <v>0</v>
      </c>
      <c r="I309">
        <f>martianeum5[[#This Row],[stan_po_wydobyciu_z_ładunku]]-martianeum5[[#This Row],[ile_zabiera_na_orbite]]</f>
        <v>44.482600000000033</v>
      </c>
      <c r="J309">
        <f>WEEKNUM(martianeum5[[#This Row],[data]],14)</f>
        <v>1</v>
      </c>
      <c r="K309">
        <f>IF(martianeum5[[#This Row],[num_tygodnia]]=J308,K308,K308+1)</f>
        <v>45</v>
      </c>
    </row>
    <row r="310" spans="1:11" x14ac:dyDescent="0.25">
      <c r="A310" s="1">
        <v>48949</v>
      </c>
      <c r="B310">
        <f t="shared" si="4"/>
        <v>44.482600000000033</v>
      </c>
      <c r="C310" t="s">
        <v>7</v>
      </c>
      <c r="D310">
        <v>28.9</v>
      </c>
      <c r="E310">
        <v>13.8</v>
      </c>
      <c r="F310">
        <f>IF(martianeum5[[#This Row],[zawartosc '[%']]]&gt;=1,martianeum5[[#This Row],[masa '[kg']]]*martianeum5[[#This Row],[zawartosc '[%']]]*0.01,0)</f>
        <v>3.9882</v>
      </c>
      <c r="G310">
        <f>martianeum5[[#This Row],[stan_magazynu '[kg']]]+martianeum5[[#This Row],[ile_kg_materiału_z_ładunku]]</f>
        <v>48.470800000000033</v>
      </c>
      <c r="H310">
        <f>IF(martianeum5[[#This Row],[stan_po_wydobyciu_z_ładunku]]&gt;=100,100,0)</f>
        <v>0</v>
      </c>
      <c r="I310">
        <f>martianeum5[[#This Row],[stan_po_wydobyciu_z_ładunku]]-martianeum5[[#This Row],[ile_zabiera_na_orbite]]</f>
        <v>48.470800000000033</v>
      </c>
      <c r="J310">
        <f>WEEKNUM(martianeum5[[#This Row],[data]],14)</f>
        <v>2</v>
      </c>
      <c r="K310">
        <f>IF(martianeum5[[#This Row],[num_tygodnia]]=J309,K309,K309+1)</f>
        <v>46</v>
      </c>
    </row>
    <row r="311" spans="1:11" x14ac:dyDescent="0.25">
      <c r="A311" s="1">
        <v>48950</v>
      </c>
      <c r="B311">
        <f t="shared" si="4"/>
        <v>48.470800000000033</v>
      </c>
      <c r="C311" t="s">
        <v>17</v>
      </c>
      <c r="D311">
        <v>24.3</v>
      </c>
      <c r="E311">
        <v>0</v>
      </c>
      <c r="F311">
        <f>IF(martianeum5[[#This Row],[zawartosc '[%']]]&gt;=1,martianeum5[[#This Row],[masa '[kg']]]*martianeum5[[#This Row],[zawartosc '[%']]]*0.01,0)</f>
        <v>0</v>
      </c>
      <c r="G311">
        <f>martianeum5[[#This Row],[stan_magazynu '[kg']]]+martianeum5[[#This Row],[ile_kg_materiału_z_ładunku]]</f>
        <v>48.470800000000033</v>
      </c>
      <c r="H311">
        <f>IF(martianeum5[[#This Row],[stan_po_wydobyciu_z_ładunku]]&gt;=100,100,0)</f>
        <v>0</v>
      </c>
      <c r="I311">
        <f>martianeum5[[#This Row],[stan_po_wydobyciu_z_ładunku]]-martianeum5[[#This Row],[ile_zabiera_na_orbite]]</f>
        <v>48.470800000000033</v>
      </c>
      <c r="J311">
        <f>WEEKNUM(martianeum5[[#This Row],[data]],14)</f>
        <v>2</v>
      </c>
      <c r="K311">
        <f>IF(martianeum5[[#This Row],[num_tygodnia]]=J310,K310,K310+1)</f>
        <v>46</v>
      </c>
    </row>
    <row r="312" spans="1:11" x14ac:dyDescent="0.25">
      <c r="A312" s="1">
        <v>48951</v>
      </c>
      <c r="B312">
        <f t="shared" si="4"/>
        <v>48.470800000000033</v>
      </c>
      <c r="C312" t="s">
        <v>10</v>
      </c>
      <c r="D312">
        <v>24</v>
      </c>
      <c r="E312">
        <v>19.7</v>
      </c>
      <c r="F312">
        <f>IF(martianeum5[[#This Row],[zawartosc '[%']]]&gt;=1,martianeum5[[#This Row],[masa '[kg']]]*martianeum5[[#This Row],[zawartosc '[%']]]*0.01,0)</f>
        <v>4.7279999999999998</v>
      </c>
      <c r="G312">
        <f>martianeum5[[#This Row],[stan_magazynu '[kg']]]+martianeum5[[#This Row],[ile_kg_materiału_z_ładunku]]</f>
        <v>53.198800000000034</v>
      </c>
      <c r="H312">
        <f>IF(martianeum5[[#This Row],[stan_po_wydobyciu_z_ładunku]]&gt;=100,100,0)</f>
        <v>0</v>
      </c>
      <c r="I312">
        <f>martianeum5[[#This Row],[stan_po_wydobyciu_z_ładunku]]-martianeum5[[#This Row],[ile_zabiera_na_orbite]]</f>
        <v>53.198800000000034</v>
      </c>
      <c r="J312">
        <f>WEEKNUM(martianeum5[[#This Row],[data]],14)</f>
        <v>2</v>
      </c>
      <c r="K312">
        <f>IF(martianeum5[[#This Row],[num_tygodnia]]=J311,K311,K311+1)</f>
        <v>46</v>
      </c>
    </row>
    <row r="313" spans="1:11" x14ac:dyDescent="0.25">
      <c r="A313" s="1">
        <v>48952</v>
      </c>
      <c r="B313">
        <f t="shared" si="4"/>
        <v>53.198800000000034</v>
      </c>
      <c r="C313" t="s">
        <v>15</v>
      </c>
      <c r="D313">
        <v>11.8</v>
      </c>
      <c r="E313">
        <v>13.3</v>
      </c>
      <c r="F313">
        <f>IF(martianeum5[[#This Row],[zawartosc '[%']]]&gt;=1,martianeum5[[#This Row],[masa '[kg']]]*martianeum5[[#This Row],[zawartosc '[%']]]*0.01,0)</f>
        <v>1.5694000000000004</v>
      </c>
      <c r="G313">
        <f>martianeum5[[#This Row],[stan_magazynu '[kg']]]+martianeum5[[#This Row],[ile_kg_materiału_z_ładunku]]</f>
        <v>54.768200000000036</v>
      </c>
      <c r="H313">
        <f>IF(martianeum5[[#This Row],[stan_po_wydobyciu_z_ładunku]]&gt;=100,100,0)</f>
        <v>0</v>
      </c>
      <c r="I313">
        <f>martianeum5[[#This Row],[stan_po_wydobyciu_z_ładunku]]-martianeum5[[#This Row],[ile_zabiera_na_orbite]]</f>
        <v>54.768200000000036</v>
      </c>
      <c r="J313">
        <f>WEEKNUM(martianeum5[[#This Row],[data]],14)</f>
        <v>2</v>
      </c>
      <c r="K313">
        <f>IF(martianeum5[[#This Row],[num_tygodnia]]=J312,K312,K312+1)</f>
        <v>46</v>
      </c>
    </row>
    <row r="314" spans="1:11" x14ac:dyDescent="0.25">
      <c r="A314" s="1">
        <v>48953</v>
      </c>
      <c r="B314">
        <f t="shared" si="4"/>
        <v>54.768200000000036</v>
      </c>
      <c r="C314" t="s">
        <v>10</v>
      </c>
      <c r="D314">
        <v>26.5</v>
      </c>
      <c r="E314">
        <v>19.7</v>
      </c>
      <c r="F314">
        <f>IF(martianeum5[[#This Row],[zawartosc '[%']]]&gt;=1,martianeum5[[#This Row],[masa '[kg']]]*martianeum5[[#This Row],[zawartosc '[%']]]*0.01,0)</f>
        <v>5.2204999999999995</v>
      </c>
      <c r="G314">
        <f>martianeum5[[#This Row],[stan_magazynu '[kg']]]+martianeum5[[#This Row],[ile_kg_materiału_z_ładunku]]</f>
        <v>59.988700000000037</v>
      </c>
      <c r="H314">
        <f>IF(martianeum5[[#This Row],[stan_po_wydobyciu_z_ładunku]]&gt;=100,100,0)</f>
        <v>0</v>
      </c>
      <c r="I314">
        <f>martianeum5[[#This Row],[stan_po_wydobyciu_z_ładunku]]-martianeum5[[#This Row],[ile_zabiera_na_orbite]]</f>
        <v>59.988700000000037</v>
      </c>
      <c r="J314">
        <f>WEEKNUM(martianeum5[[#This Row],[data]],14)</f>
        <v>2</v>
      </c>
      <c r="K314">
        <f>IF(martianeum5[[#This Row],[num_tygodnia]]=J313,K313,K313+1)</f>
        <v>46</v>
      </c>
    </row>
    <row r="315" spans="1:11" x14ac:dyDescent="0.25">
      <c r="A315" s="1">
        <v>48954</v>
      </c>
      <c r="B315">
        <f t="shared" si="4"/>
        <v>59.988700000000037</v>
      </c>
      <c r="C315" t="s">
        <v>26</v>
      </c>
      <c r="D315">
        <v>12.4</v>
      </c>
      <c r="E315">
        <v>5.0999999999999996</v>
      </c>
      <c r="F315">
        <f>IF(martianeum5[[#This Row],[zawartosc '[%']]]&gt;=1,martianeum5[[#This Row],[masa '[kg']]]*martianeum5[[#This Row],[zawartosc '[%']]]*0.01,0)</f>
        <v>0.63239999999999996</v>
      </c>
      <c r="G315">
        <f>martianeum5[[#This Row],[stan_magazynu '[kg']]]+martianeum5[[#This Row],[ile_kg_materiału_z_ładunku]]</f>
        <v>60.621100000000034</v>
      </c>
      <c r="H315">
        <f>IF(martianeum5[[#This Row],[stan_po_wydobyciu_z_ładunku]]&gt;=100,100,0)</f>
        <v>0</v>
      </c>
      <c r="I315">
        <f>martianeum5[[#This Row],[stan_po_wydobyciu_z_ładunku]]-martianeum5[[#This Row],[ile_zabiera_na_orbite]]</f>
        <v>60.621100000000034</v>
      </c>
      <c r="J315">
        <f>WEEKNUM(martianeum5[[#This Row],[data]],14)</f>
        <v>2</v>
      </c>
      <c r="K315">
        <f>IF(martianeum5[[#This Row],[num_tygodnia]]=J314,K314,K314+1)</f>
        <v>46</v>
      </c>
    </row>
    <row r="316" spans="1:11" x14ac:dyDescent="0.25">
      <c r="A316" s="1">
        <v>48955</v>
      </c>
      <c r="B316">
        <f t="shared" si="4"/>
        <v>60.621100000000034</v>
      </c>
      <c r="C316" t="s">
        <v>10</v>
      </c>
      <c r="D316">
        <v>21.9</v>
      </c>
      <c r="E316">
        <v>6.6</v>
      </c>
      <c r="F316">
        <f>IF(martianeum5[[#This Row],[zawartosc '[%']]]&gt;=1,martianeum5[[#This Row],[masa '[kg']]]*martianeum5[[#This Row],[zawartosc '[%']]]*0.01,0)</f>
        <v>1.4454</v>
      </c>
      <c r="G316">
        <f>martianeum5[[#This Row],[stan_magazynu '[kg']]]+martianeum5[[#This Row],[ile_kg_materiału_z_ładunku]]</f>
        <v>62.066500000000033</v>
      </c>
      <c r="H316">
        <f>IF(martianeum5[[#This Row],[stan_po_wydobyciu_z_ładunku]]&gt;=100,100,0)</f>
        <v>0</v>
      </c>
      <c r="I316">
        <f>martianeum5[[#This Row],[stan_po_wydobyciu_z_ładunku]]-martianeum5[[#This Row],[ile_zabiera_na_orbite]]</f>
        <v>62.066500000000033</v>
      </c>
      <c r="J316">
        <f>WEEKNUM(martianeum5[[#This Row],[data]],14)</f>
        <v>2</v>
      </c>
      <c r="K316">
        <f>IF(martianeum5[[#This Row],[num_tygodnia]]=J315,K315,K315+1)</f>
        <v>46</v>
      </c>
    </row>
    <row r="317" spans="1:11" x14ac:dyDescent="0.25">
      <c r="A317" s="1">
        <v>48956</v>
      </c>
      <c r="B317">
        <f t="shared" si="4"/>
        <v>62.066500000000033</v>
      </c>
      <c r="C317" t="s">
        <v>10</v>
      </c>
      <c r="D317">
        <v>20.3</v>
      </c>
      <c r="E317">
        <v>0</v>
      </c>
      <c r="F317">
        <f>IF(martianeum5[[#This Row],[zawartosc '[%']]]&gt;=1,martianeum5[[#This Row],[masa '[kg']]]*martianeum5[[#This Row],[zawartosc '[%']]]*0.01,0)</f>
        <v>0</v>
      </c>
      <c r="G317">
        <f>martianeum5[[#This Row],[stan_magazynu '[kg']]]+martianeum5[[#This Row],[ile_kg_materiału_z_ładunku]]</f>
        <v>62.066500000000033</v>
      </c>
      <c r="H317">
        <f>IF(martianeum5[[#This Row],[stan_po_wydobyciu_z_ładunku]]&gt;=100,100,0)</f>
        <v>0</v>
      </c>
      <c r="I317">
        <f>martianeum5[[#This Row],[stan_po_wydobyciu_z_ładunku]]-martianeum5[[#This Row],[ile_zabiera_na_orbite]]</f>
        <v>62.066500000000033</v>
      </c>
      <c r="J317">
        <f>WEEKNUM(martianeum5[[#This Row],[data]],14)</f>
        <v>3</v>
      </c>
      <c r="K317">
        <f>IF(martianeum5[[#This Row],[num_tygodnia]]=J316,K316,K316+1)</f>
        <v>47</v>
      </c>
    </row>
    <row r="318" spans="1:11" x14ac:dyDescent="0.25">
      <c r="A318" s="1">
        <v>48957</v>
      </c>
      <c r="B318">
        <f t="shared" si="4"/>
        <v>62.066500000000033</v>
      </c>
      <c r="C318" t="s">
        <v>32</v>
      </c>
      <c r="D318">
        <v>27.7</v>
      </c>
      <c r="E318">
        <v>0.3</v>
      </c>
      <c r="F318">
        <f>IF(martianeum5[[#This Row],[zawartosc '[%']]]&gt;=1,martianeum5[[#This Row],[masa '[kg']]]*martianeum5[[#This Row],[zawartosc '[%']]]*0.01,0)</f>
        <v>0</v>
      </c>
      <c r="G318">
        <f>martianeum5[[#This Row],[stan_magazynu '[kg']]]+martianeum5[[#This Row],[ile_kg_materiału_z_ładunku]]</f>
        <v>62.066500000000033</v>
      </c>
      <c r="H318">
        <f>IF(martianeum5[[#This Row],[stan_po_wydobyciu_z_ładunku]]&gt;=100,100,0)</f>
        <v>0</v>
      </c>
      <c r="I318">
        <f>martianeum5[[#This Row],[stan_po_wydobyciu_z_ładunku]]-martianeum5[[#This Row],[ile_zabiera_na_orbite]]</f>
        <v>62.066500000000033</v>
      </c>
      <c r="J318">
        <f>WEEKNUM(martianeum5[[#This Row],[data]],14)</f>
        <v>3</v>
      </c>
      <c r="K318">
        <f>IF(martianeum5[[#This Row],[num_tygodnia]]=J317,K317,K317+1)</f>
        <v>47</v>
      </c>
    </row>
    <row r="319" spans="1:11" x14ac:dyDescent="0.25">
      <c r="A319" s="1">
        <v>48958</v>
      </c>
      <c r="B319">
        <f t="shared" si="4"/>
        <v>62.066500000000033</v>
      </c>
      <c r="C319" t="s">
        <v>19</v>
      </c>
      <c r="D319">
        <v>28.5</v>
      </c>
      <c r="E319">
        <v>30</v>
      </c>
      <c r="F319">
        <f>IF(martianeum5[[#This Row],[zawartosc '[%']]]&gt;=1,martianeum5[[#This Row],[masa '[kg']]]*martianeum5[[#This Row],[zawartosc '[%']]]*0.01,0)</f>
        <v>8.5500000000000007</v>
      </c>
      <c r="G319">
        <f>martianeum5[[#This Row],[stan_magazynu '[kg']]]+martianeum5[[#This Row],[ile_kg_materiału_z_ładunku]]</f>
        <v>70.61650000000003</v>
      </c>
      <c r="H319">
        <f>IF(martianeum5[[#This Row],[stan_po_wydobyciu_z_ładunku]]&gt;=100,100,0)</f>
        <v>0</v>
      </c>
      <c r="I319">
        <f>martianeum5[[#This Row],[stan_po_wydobyciu_z_ładunku]]-martianeum5[[#This Row],[ile_zabiera_na_orbite]]</f>
        <v>70.61650000000003</v>
      </c>
      <c r="J319">
        <f>WEEKNUM(martianeum5[[#This Row],[data]],14)</f>
        <v>3</v>
      </c>
      <c r="K319">
        <f>IF(martianeum5[[#This Row],[num_tygodnia]]=J318,K318,K318+1)</f>
        <v>47</v>
      </c>
    </row>
    <row r="320" spans="1:11" x14ac:dyDescent="0.25">
      <c r="A320" s="1">
        <v>48959</v>
      </c>
      <c r="B320">
        <f t="shared" si="4"/>
        <v>70.61650000000003</v>
      </c>
      <c r="C320" t="s">
        <v>21</v>
      </c>
      <c r="D320">
        <v>28.7</v>
      </c>
      <c r="E320">
        <v>1.9</v>
      </c>
      <c r="F320">
        <f>IF(martianeum5[[#This Row],[zawartosc '[%']]]&gt;=1,martianeum5[[#This Row],[masa '[kg']]]*martianeum5[[#This Row],[zawartosc '[%']]]*0.01,0)</f>
        <v>0.54530000000000001</v>
      </c>
      <c r="G320">
        <f>martianeum5[[#This Row],[stan_magazynu '[kg']]]+martianeum5[[#This Row],[ile_kg_materiału_z_ładunku]]</f>
        <v>71.161800000000028</v>
      </c>
      <c r="H320">
        <f>IF(martianeum5[[#This Row],[stan_po_wydobyciu_z_ładunku]]&gt;=100,100,0)</f>
        <v>0</v>
      </c>
      <c r="I320">
        <f>martianeum5[[#This Row],[stan_po_wydobyciu_z_ładunku]]-martianeum5[[#This Row],[ile_zabiera_na_orbite]]</f>
        <v>71.161800000000028</v>
      </c>
      <c r="J320">
        <f>WEEKNUM(martianeum5[[#This Row],[data]],14)</f>
        <v>3</v>
      </c>
      <c r="K320">
        <f>IF(martianeum5[[#This Row],[num_tygodnia]]=J319,K319,K319+1)</f>
        <v>47</v>
      </c>
    </row>
    <row r="321" spans="1:11" x14ac:dyDescent="0.25">
      <c r="A321" s="1">
        <v>48960</v>
      </c>
      <c r="B321">
        <f t="shared" si="4"/>
        <v>71.161800000000028</v>
      </c>
      <c r="C321" t="s">
        <v>4</v>
      </c>
      <c r="D321">
        <v>10.9</v>
      </c>
      <c r="E321">
        <v>0</v>
      </c>
      <c r="F321">
        <f>IF(martianeum5[[#This Row],[zawartosc '[%']]]&gt;=1,martianeum5[[#This Row],[masa '[kg']]]*martianeum5[[#This Row],[zawartosc '[%']]]*0.01,0)</f>
        <v>0</v>
      </c>
      <c r="G321">
        <f>martianeum5[[#This Row],[stan_magazynu '[kg']]]+martianeum5[[#This Row],[ile_kg_materiału_z_ładunku]]</f>
        <v>71.161800000000028</v>
      </c>
      <c r="H321">
        <f>IF(martianeum5[[#This Row],[stan_po_wydobyciu_z_ładunku]]&gt;=100,100,0)</f>
        <v>0</v>
      </c>
      <c r="I321">
        <f>martianeum5[[#This Row],[stan_po_wydobyciu_z_ładunku]]-martianeum5[[#This Row],[ile_zabiera_na_orbite]]</f>
        <v>71.161800000000028</v>
      </c>
      <c r="J321">
        <f>WEEKNUM(martianeum5[[#This Row],[data]],14)</f>
        <v>3</v>
      </c>
      <c r="K321">
        <f>IF(martianeum5[[#This Row],[num_tygodnia]]=J320,K320,K320+1)</f>
        <v>47</v>
      </c>
    </row>
    <row r="322" spans="1:11" x14ac:dyDescent="0.25">
      <c r="A322" s="1">
        <v>48961</v>
      </c>
      <c r="B322">
        <f t="shared" si="4"/>
        <v>71.161800000000028</v>
      </c>
      <c r="C322" t="s">
        <v>9</v>
      </c>
      <c r="D322">
        <v>13.7</v>
      </c>
      <c r="E322">
        <v>0</v>
      </c>
      <c r="F322">
        <f>IF(martianeum5[[#This Row],[zawartosc '[%']]]&gt;=1,martianeum5[[#This Row],[masa '[kg']]]*martianeum5[[#This Row],[zawartosc '[%']]]*0.01,0)</f>
        <v>0</v>
      </c>
      <c r="G322">
        <f>martianeum5[[#This Row],[stan_magazynu '[kg']]]+martianeum5[[#This Row],[ile_kg_materiału_z_ładunku]]</f>
        <v>71.161800000000028</v>
      </c>
      <c r="H322">
        <f>IF(martianeum5[[#This Row],[stan_po_wydobyciu_z_ładunku]]&gt;=100,100,0)</f>
        <v>0</v>
      </c>
      <c r="I322">
        <f>martianeum5[[#This Row],[stan_po_wydobyciu_z_ładunku]]-martianeum5[[#This Row],[ile_zabiera_na_orbite]]</f>
        <v>71.161800000000028</v>
      </c>
      <c r="J322">
        <f>WEEKNUM(martianeum5[[#This Row],[data]],14)</f>
        <v>3</v>
      </c>
      <c r="K322">
        <f>IF(martianeum5[[#This Row],[num_tygodnia]]=J321,K321,K321+1)</f>
        <v>47</v>
      </c>
    </row>
    <row r="323" spans="1:11" x14ac:dyDescent="0.25">
      <c r="A323" s="1">
        <v>48962</v>
      </c>
      <c r="B323">
        <f t="shared" si="4"/>
        <v>71.161800000000028</v>
      </c>
      <c r="C323" t="s">
        <v>11</v>
      </c>
      <c r="D323">
        <v>28.2</v>
      </c>
      <c r="E323">
        <v>0</v>
      </c>
      <c r="F323">
        <f>IF(martianeum5[[#This Row],[zawartosc '[%']]]&gt;=1,martianeum5[[#This Row],[masa '[kg']]]*martianeum5[[#This Row],[zawartosc '[%']]]*0.01,0)</f>
        <v>0</v>
      </c>
      <c r="G323">
        <f>martianeum5[[#This Row],[stan_magazynu '[kg']]]+martianeum5[[#This Row],[ile_kg_materiału_z_ładunku]]</f>
        <v>71.161800000000028</v>
      </c>
      <c r="H323">
        <f>IF(martianeum5[[#This Row],[stan_po_wydobyciu_z_ładunku]]&gt;=100,100,0)</f>
        <v>0</v>
      </c>
      <c r="I323">
        <f>martianeum5[[#This Row],[stan_po_wydobyciu_z_ładunku]]-martianeum5[[#This Row],[ile_zabiera_na_orbite]]</f>
        <v>71.161800000000028</v>
      </c>
      <c r="J323">
        <f>WEEKNUM(martianeum5[[#This Row],[data]],14)</f>
        <v>3</v>
      </c>
      <c r="K323">
        <f>IF(martianeum5[[#This Row],[num_tygodnia]]=J322,K322,K322+1)</f>
        <v>47</v>
      </c>
    </row>
    <row r="324" spans="1:11" x14ac:dyDescent="0.25">
      <c r="A324" s="1">
        <v>48963</v>
      </c>
      <c r="B324">
        <f t="shared" ref="B324:B387" si="5">I323</f>
        <v>71.161800000000028</v>
      </c>
      <c r="C324" t="s">
        <v>19</v>
      </c>
      <c r="D324">
        <v>20.100000000000001</v>
      </c>
      <c r="E324">
        <v>0</v>
      </c>
      <c r="F324">
        <f>IF(martianeum5[[#This Row],[zawartosc '[%']]]&gt;=1,martianeum5[[#This Row],[masa '[kg']]]*martianeum5[[#This Row],[zawartosc '[%']]]*0.01,0)</f>
        <v>0</v>
      </c>
      <c r="G324">
        <f>martianeum5[[#This Row],[stan_magazynu '[kg']]]+martianeum5[[#This Row],[ile_kg_materiału_z_ładunku]]</f>
        <v>71.161800000000028</v>
      </c>
      <c r="H324">
        <f>IF(martianeum5[[#This Row],[stan_po_wydobyciu_z_ładunku]]&gt;=100,100,0)</f>
        <v>0</v>
      </c>
      <c r="I324">
        <f>martianeum5[[#This Row],[stan_po_wydobyciu_z_ładunku]]-martianeum5[[#This Row],[ile_zabiera_na_orbite]]</f>
        <v>71.161800000000028</v>
      </c>
      <c r="J324">
        <f>WEEKNUM(martianeum5[[#This Row],[data]],14)</f>
        <v>4</v>
      </c>
      <c r="K324">
        <f>IF(martianeum5[[#This Row],[num_tygodnia]]=J323,K323,K323+1)</f>
        <v>48</v>
      </c>
    </row>
    <row r="325" spans="1:11" x14ac:dyDescent="0.25">
      <c r="A325" s="1">
        <v>48964</v>
      </c>
      <c r="B325">
        <f t="shared" si="5"/>
        <v>71.161800000000028</v>
      </c>
      <c r="C325" t="s">
        <v>11</v>
      </c>
      <c r="D325">
        <v>20.6</v>
      </c>
      <c r="E325">
        <v>0</v>
      </c>
      <c r="F325">
        <f>IF(martianeum5[[#This Row],[zawartosc '[%']]]&gt;=1,martianeum5[[#This Row],[masa '[kg']]]*martianeum5[[#This Row],[zawartosc '[%']]]*0.01,0)</f>
        <v>0</v>
      </c>
      <c r="G325">
        <f>martianeum5[[#This Row],[stan_magazynu '[kg']]]+martianeum5[[#This Row],[ile_kg_materiału_z_ładunku]]</f>
        <v>71.161800000000028</v>
      </c>
      <c r="H325">
        <f>IF(martianeum5[[#This Row],[stan_po_wydobyciu_z_ładunku]]&gt;=100,100,0)</f>
        <v>0</v>
      </c>
      <c r="I325">
        <f>martianeum5[[#This Row],[stan_po_wydobyciu_z_ładunku]]-martianeum5[[#This Row],[ile_zabiera_na_orbite]]</f>
        <v>71.161800000000028</v>
      </c>
      <c r="J325">
        <f>WEEKNUM(martianeum5[[#This Row],[data]],14)</f>
        <v>4</v>
      </c>
      <c r="K325">
        <f>IF(martianeum5[[#This Row],[num_tygodnia]]=J324,K324,K324+1)</f>
        <v>48</v>
      </c>
    </row>
    <row r="326" spans="1:11" x14ac:dyDescent="0.25">
      <c r="A326" s="1">
        <v>48965</v>
      </c>
      <c r="B326">
        <f t="shared" si="5"/>
        <v>71.161800000000028</v>
      </c>
      <c r="C326" t="s">
        <v>13</v>
      </c>
      <c r="D326">
        <v>15.5</v>
      </c>
      <c r="E326">
        <v>16.8</v>
      </c>
      <c r="F326">
        <f>IF(martianeum5[[#This Row],[zawartosc '[%']]]&gt;=1,martianeum5[[#This Row],[masa '[kg']]]*martianeum5[[#This Row],[zawartosc '[%']]]*0.01,0)</f>
        <v>2.6040000000000005</v>
      </c>
      <c r="G326">
        <f>martianeum5[[#This Row],[stan_magazynu '[kg']]]+martianeum5[[#This Row],[ile_kg_materiału_z_ładunku]]</f>
        <v>73.765800000000027</v>
      </c>
      <c r="H326">
        <f>IF(martianeum5[[#This Row],[stan_po_wydobyciu_z_ładunku]]&gt;=100,100,0)</f>
        <v>0</v>
      </c>
      <c r="I326">
        <f>martianeum5[[#This Row],[stan_po_wydobyciu_z_ładunku]]-martianeum5[[#This Row],[ile_zabiera_na_orbite]]</f>
        <v>73.765800000000027</v>
      </c>
      <c r="J326">
        <f>WEEKNUM(martianeum5[[#This Row],[data]],14)</f>
        <v>4</v>
      </c>
      <c r="K326">
        <f>IF(martianeum5[[#This Row],[num_tygodnia]]=J325,K325,K325+1)</f>
        <v>48</v>
      </c>
    </row>
    <row r="327" spans="1:11" x14ac:dyDescent="0.25">
      <c r="A327" s="1">
        <v>48966</v>
      </c>
      <c r="B327">
        <f t="shared" si="5"/>
        <v>73.765800000000027</v>
      </c>
      <c r="C327" t="s">
        <v>12</v>
      </c>
      <c r="D327">
        <v>22.2</v>
      </c>
      <c r="E327">
        <v>2.4</v>
      </c>
      <c r="F327">
        <f>IF(martianeum5[[#This Row],[zawartosc '[%']]]&gt;=1,martianeum5[[#This Row],[masa '[kg']]]*martianeum5[[#This Row],[zawartosc '[%']]]*0.01,0)</f>
        <v>0.53279999999999994</v>
      </c>
      <c r="G327">
        <f>martianeum5[[#This Row],[stan_magazynu '[kg']]]+martianeum5[[#This Row],[ile_kg_materiału_z_ładunku]]</f>
        <v>74.298600000000022</v>
      </c>
      <c r="H327">
        <f>IF(martianeum5[[#This Row],[stan_po_wydobyciu_z_ładunku]]&gt;=100,100,0)</f>
        <v>0</v>
      </c>
      <c r="I327">
        <f>martianeum5[[#This Row],[stan_po_wydobyciu_z_ładunku]]-martianeum5[[#This Row],[ile_zabiera_na_orbite]]</f>
        <v>74.298600000000022</v>
      </c>
      <c r="J327">
        <f>WEEKNUM(martianeum5[[#This Row],[data]],14)</f>
        <v>4</v>
      </c>
      <c r="K327">
        <f>IF(martianeum5[[#This Row],[num_tygodnia]]=J326,K326,K326+1)</f>
        <v>48</v>
      </c>
    </row>
    <row r="328" spans="1:11" x14ac:dyDescent="0.25">
      <c r="A328" s="1">
        <v>48967</v>
      </c>
      <c r="B328">
        <f t="shared" si="5"/>
        <v>74.298600000000022</v>
      </c>
      <c r="C328" t="s">
        <v>13</v>
      </c>
      <c r="D328">
        <v>15</v>
      </c>
      <c r="E328">
        <v>4.0999999999999996</v>
      </c>
      <c r="F328">
        <f>IF(martianeum5[[#This Row],[zawartosc '[%']]]&gt;=1,martianeum5[[#This Row],[masa '[kg']]]*martianeum5[[#This Row],[zawartosc '[%']]]*0.01,0)</f>
        <v>0.61499999999999999</v>
      </c>
      <c r="G328">
        <f>martianeum5[[#This Row],[stan_magazynu '[kg']]]+martianeum5[[#This Row],[ile_kg_materiału_z_ładunku]]</f>
        <v>74.913600000000017</v>
      </c>
      <c r="H328">
        <f>IF(martianeum5[[#This Row],[stan_po_wydobyciu_z_ładunku]]&gt;=100,100,0)</f>
        <v>0</v>
      </c>
      <c r="I328">
        <f>martianeum5[[#This Row],[stan_po_wydobyciu_z_ładunku]]-martianeum5[[#This Row],[ile_zabiera_na_orbite]]</f>
        <v>74.913600000000017</v>
      </c>
      <c r="J328">
        <f>WEEKNUM(martianeum5[[#This Row],[data]],14)</f>
        <v>4</v>
      </c>
      <c r="K328">
        <f>IF(martianeum5[[#This Row],[num_tygodnia]]=J327,K327,K327+1)</f>
        <v>48</v>
      </c>
    </row>
    <row r="329" spans="1:11" x14ac:dyDescent="0.25">
      <c r="A329" s="1">
        <v>48968</v>
      </c>
      <c r="B329">
        <f t="shared" si="5"/>
        <v>74.913600000000017</v>
      </c>
      <c r="C329" t="s">
        <v>19</v>
      </c>
      <c r="D329">
        <v>18.399999999999999</v>
      </c>
      <c r="E329">
        <v>30.4</v>
      </c>
      <c r="F329">
        <f>IF(martianeum5[[#This Row],[zawartosc '[%']]]&gt;=1,martianeum5[[#This Row],[masa '[kg']]]*martianeum5[[#This Row],[zawartosc '[%']]]*0.01,0)</f>
        <v>5.5935999999999995</v>
      </c>
      <c r="G329">
        <f>martianeum5[[#This Row],[stan_magazynu '[kg']]]+martianeum5[[#This Row],[ile_kg_materiału_z_ładunku]]</f>
        <v>80.507200000000012</v>
      </c>
      <c r="H329">
        <f>IF(martianeum5[[#This Row],[stan_po_wydobyciu_z_ładunku]]&gt;=100,100,0)</f>
        <v>0</v>
      </c>
      <c r="I329">
        <f>martianeum5[[#This Row],[stan_po_wydobyciu_z_ładunku]]-martianeum5[[#This Row],[ile_zabiera_na_orbite]]</f>
        <v>80.507200000000012</v>
      </c>
      <c r="J329">
        <f>WEEKNUM(martianeum5[[#This Row],[data]],14)</f>
        <v>4</v>
      </c>
      <c r="K329">
        <f>IF(martianeum5[[#This Row],[num_tygodnia]]=J328,K328,K328+1)</f>
        <v>48</v>
      </c>
    </row>
    <row r="330" spans="1:11" x14ac:dyDescent="0.25">
      <c r="A330" s="1">
        <v>48969</v>
      </c>
      <c r="B330">
        <f t="shared" si="5"/>
        <v>80.507200000000012</v>
      </c>
      <c r="C330" t="s">
        <v>32</v>
      </c>
      <c r="D330">
        <v>29.3</v>
      </c>
      <c r="E330">
        <v>0.4</v>
      </c>
      <c r="F330">
        <f>IF(martianeum5[[#This Row],[zawartosc '[%']]]&gt;=1,martianeum5[[#This Row],[masa '[kg']]]*martianeum5[[#This Row],[zawartosc '[%']]]*0.01,0)</f>
        <v>0</v>
      </c>
      <c r="G330">
        <f>martianeum5[[#This Row],[stan_magazynu '[kg']]]+martianeum5[[#This Row],[ile_kg_materiału_z_ładunku]]</f>
        <v>80.507200000000012</v>
      </c>
      <c r="H330">
        <f>IF(martianeum5[[#This Row],[stan_po_wydobyciu_z_ładunku]]&gt;=100,100,0)</f>
        <v>0</v>
      </c>
      <c r="I330">
        <f>martianeum5[[#This Row],[stan_po_wydobyciu_z_ładunku]]-martianeum5[[#This Row],[ile_zabiera_na_orbite]]</f>
        <v>80.507200000000012</v>
      </c>
      <c r="J330">
        <f>WEEKNUM(martianeum5[[#This Row],[data]],14)</f>
        <v>4</v>
      </c>
      <c r="K330">
        <f>IF(martianeum5[[#This Row],[num_tygodnia]]=J329,K329,K329+1)</f>
        <v>48</v>
      </c>
    </row>
    <row r="331" spans="1:11" x14ac:dyDescent="0.25">
      <c r="A331" s="1">
        <v>48970</v>
      </c>
      <c r="B331">
        <f t="shared" si="5"/>
        <v>80.507200000000012</v>
      </c>
      <c r="C331" t="s">
        <v>23</v>
      </c>
      <c r="D331">
        <v>23.9</v>
      </c>
      <c r="E331">
        <v>3.3</v>
      </c>
      <c r="F331">
        <f>IF(martianeum5[[#This Row],[zawartosc '[%']]]&gt;=1,martianeum5[[#This Row],[masa '[kg']]]*martianeum5[[#This Row],[zawartosc '[%']]]*0.01,0)</f>
        <v>0.78869999999999996</v>
      </c>
      <c r="G331">
        <f>martianeum5[[#This Row],[stan_magazynu '[kg']]]+martianeum5[[#This Row],[ile_kg_materiału_z_ładunku]]</f>
        <v>81.295900000000017</v>
      </c>
      <c r="H331">
        <f>IF(martianeum5[[#This Row],[stan_po_wydobyciu_z_ładunku]]&gt;=100,100,0)</f>
        <v>0</v>
      </c>
      <c r="I331">
        <f>martianeum5[[#This Row],[stan_po_wydobyciu_z_ładunku]]-martianeum5[[#This Row],[ile_zabiera_na_orbite]]</f>
        <v>81.295900000000017</v>
      </c>
      <c r="J331">
        <f>WEEKNUM(martianeum5[[#This Row],[data]],14)</f>
        <v>5</v>
      </c>
      <c r="K331">
        <f>IF(martianeum5[[#This Row],[num_tygodnia]]=J330,K330,K330+1)</f>
        <v>49</v>
      </c>
    </row>
    <row r="332" spans="1:11" x14ac:dyDescent="0.25">
      <c r="A332" s="1">
        <v>48971</v>
      </c>
      <c r="B332">
        <f t="shared" si="5"/>
        <v>81.295900000000017</v>
      </c>
      <c r="C332" t="s">
        <v>20</v>
      </c>
      <c r="D332">
        <v>29.8</v>
      </c>
      <c r="E332">
        <v>3.3</v>
      </c>
      <c r="F332">
        <f>IF(martianeum5[[#This Row],[zawartosc '[%']]]&gt;=1,martianeum5[[#This Row],[masa '[kg']]]*martianeum5[[#This Row],[zawartosc '[%']]]*0.01,0)</f>
        <v>0.98340000000000005</v>
      </c>
      <c r="G332">
        <f>martianeum5[[#This Row],[stan_magazynu '[kg']]]+martianeum5[[#This Row],[ile_kg_materiału_z_ładunku]]</f>
        <v>82.279300000000021</v>
      </c>
      <c r="H332">
        <f>IF(martianeum5[[#This Row],[stan_po_wydobyciu_z_ładunku]]&gt;=100,100,0)</f>
        <v>0</v>
      </c>
      <c r="I332">
        <f>martianeum5[[#This Row],[stan_po_wydobyciu_z_ładunku]]-martianeum5[[#This Row],[ile_zabiera_na_orbite]]</f>
        <v>82.279300000000021</v>
      </c>
      <c r="J332">
        <f>WEEKNUM(martianeum5[[#This Row],[data]],14)</f>
        <v>5</v>
      </c>
      <c r="K332">
        <f>IF(martianeum5[[#This Row],[num_tygodnia]]=J331,K331,K331+1)</f>
        <v>49</v>
      </c>
    </row>
    <row r="333" spans="1:11" x14ac:dyDescent="0.25">
      <c r="A333" s="1">
        <v>48972</v>
      </c>
      <c r="B333">
        <f t="shared" si="5"/>
        <v>82.279300000000021</v>
      </c>
      <c r="C333" t="s">
        <v>10</v>
      </c>
      <c r="D333">
        <v>29.1</v>
      </c>
      <c r="E333">
        <v>23</v>
      </c>
      <c r="F333">
        <f>IF(martianeum5[[#This Row],[zawartosc '[%']]]&gt;=1,martianeum5[[#This Row],[masa '[kg']]]*martianeum5[[#This Row],[zawartosc '[%']]]*0.01,0)</f>
        <v>6.6930000000000005</v>
      </c>
      <c r="G333">
        <f>martianeum5[[#This Row],[stan_magazynu '[kg']]]+martianeum5[[#This Row],[ile_kg_materiału_z_ładunku]]</f>
        <v>88.972300000000018</v>
      </c>
      <c r="H333">
        <f>IF(martianeum5[[#This Row],[stan_po_wydobyciu_z_ładunku]]&gt;=100,100,0)</f>
        <v>0</v>
      </c>
      <c r="I333">
        <f>martianeum5[[#This Row],[stan_po_wydobyciu_z_ładunku]]-martianeum5[[#This Row],[ile_zabiera_na_orbite]]</f>
        <v>88.972300000000018</v>
      </c>
      <c r="J333">
        <f>WEEKNUM(martianeum5[[#This Row],[data]],14)</f>
        <v>5</v>
      </c>
      <c r="K333">
        <f>IF(martianeum5[[#This Row],[num_tygodnia]]=J332,K332,K332+1)</f>
        <v>49</v>
      </c>
    </row>
    <row r="334" spans="1:11" x14ac:dyDescent="0.25">
      <c r="A334" s="1">
        <v>48973</v>
      </c>
      <c r="B334">
        <f t="shared" si="5"/>
        <v>88.972300000000018</v>
      </c>
      <c r="C334" t="s">
        <v>11</v>
      </c>
      <c r="D334">
        <v>22.5</v>
      </c>
      <c r="E334">
        <v>17.2</v>
      </c>
      <c r="F334">
        <f>IF(martianeum5[[#This Row],[zawartosc '[%']]]&gt;=1,martianeum5[[#This Row],[masa '[kg']]]*martianeum5[[#This Row],[zawartosc '[%']]]*0.01,0)</f>
        <v>3.87</v>
      </c>
      <c r="G334">
        <f>martianeum5[[#This Row],[stan_magazynu '[kg']]]+martianeum5[[#This Row],[ile_kg_materiału_z_ładunku]]</f>
        <v>92.842300000000023</v>
      </c>
      <c r="H334">
        <f>IF(martianeum5[[#This Row],[stan_po_wydobyciu_z_ładunku]]&gt;=100,100,0)</f>
        <v>0</v>
      </c>
      <c r="I334">
        <f>martianeum5[[#This Row],[stan_po_wydobyciu_z_ładunku]]-martianeum5[[#This Row],[ile_zabiera_na_orbite]]</f>
        <v>92.842300000000023</v>
      </c>
      <c r="J334">
        <f>WEEKNUM(martianeum5[[#This Row],[data]],14)</f>
        <v>5</v>
      </c>
      <c r="K334">
        <f>IF(martianeum5[[#This Row],[num_tygodnia]]=J333,K333,K333+1)</f>
        <v>49</v>
      </c>
    </row>
    <row r="335" spans="1:11" x14ac:dyDescent="0.25">
      <c r="A335" s="1">
        <v>48974</v>
      </c>
      <c r="B335">
        <f t="shared" si="5"/>
        <v>92.842300000000023</v>
      </c>
      <c r="C335" t="s">
        <v>19</v>
      </c>
      <c r="D335">
        <v>15.3</v>
      </c>
      <c r="E335">
        <v>21.5</v>
      </c>
      <c r="F335">
        <f>IF(martianeum5[[#This Row],[zawartosc '[%']]]&gt;=1,martianeum5[[#This Row],[masa '[kg']]]*martianeum5[[#This Row],[zawartosc '[%']]]*0.01,0)</f>
        <v>3.2894999999999999</v>
      </c>
      <c r="G335">
        <f>martianeum5[[#This Row],[stan_magazynu '[kg']]]+martianeum5[[#This Row],[ile_kg_materiału_z_ładunku]]</f>
        <v>96.131800000000027</v>
      </c>
      <c r="H335">
        <f>IF(martianeum5[[#This Row],[stan_po_wydobyciu_z_ładunku]]&gt;=100,100,0)</f>
        <v>0</v>
      </c>
      <c r="I335">
        <f>martianeum5[[#This Row],[stan_po_wydobyciu_z_ładunku]]-martianeum5[[#This Row],[ile_zabiera_na_orbite]]</f>
        <v>96.131800000000027</v>
      </c>
      <c r="J335">
        <f>WEEKNUM(martianeum5[[#This Row],[data]],14)</f>
        <v>5</v>
      </c>
      <c r="K335">
        <f>IF(martianeum5[[#This Row],[num_tygodnia]]=J334,K334,K334+1)</f>
        <v>49</v>
      </c>
    </row>
    <row r="336" spans="1:11" x14ac:dyDescent="0.25">
      <c r="A336" s="1">
        <v>48975</v>
      </c>
      <c r="B336">
        <f t="shared" si="5"/>
        <v>96.131800000000027</v>
      </c>
      <c r="C336" t="s">
        <v>10</v>
      </c>
      <c r="D336">
        <v>13.8</v>
      </c>
      <c r="E336">
        <v>40.4</v>
      </c>
      <c r="F336">
        <f>IF(martianeum5[[#This Row],[zawartosc '[%']]]&gt;=1,martianeum5[[#This Row],[masa '[kg']]]*martianeum5[[#This Row],[zawartosc '[%']]]*0.01,0)</f>
        <v>5.5751999999999997</v>
      </c>
      <c r="G336">
        <f>martianeum5[[#This Row],[stan_magazynu '[kg']]]+martianeum5[[#This Row],[ile_kg_materiału_z_ładunku]]</f>
        <v>101.70700000000002</v>
      </c>
      <c r="H336">
        <f>IF(martianeum5[[#This Row],[stan_po_wydobyciu_z_ładunku]]&gt;=100,100,0)</f>
        <v>100</v>
      </c>
      <c r="I336">
        <f>martianeum5[[#This Row],[stan_po_wydobyciu_z_ładunku]]-martianeum5[[#This Row],[ile_zabiera_na_orbite]]</f>
        <v>1.7070000000000221</v>
      </c>
      <c r="J336">
        <f>WEEKNUM(martianeum5[[#This Row],[data]],14)</f>
        <v>5</v>
      </c>
      <c r="K336">
        <f>IF(martianeum5[[#This Row],[num_tygodnia]]=J335,K335,K335+1)</f>
        <v>49</v>
      </c>
    </row>
    <row r="337" spans="1:11" x14ac:dyDescent="0.25">
      <c r="A337" s="1">
        <v>48976</v>
      </c>
      <c r="B337">
        <f t="shared" si="5"/>
        <v>1.7070000000000221</v>
      </c>
      <c r="C337" t="s">
        <v>7</v>
      </c>
      <c r="D337">
        <v>12.3</v>
      </c>
      <c r="E337">
        <v>0</v>
      </c>
      <c r="F337">
        <f>IF(martianeum5[[#This Row],[zawartosc '[%']]]&gt;=1,martianeum5[[#This Row],[masa '[kg']]]*martianeum5[[#This Row],[zawartosc '[%']]]*0.01,0)</f>
        <v>0</v>
      </c>
      <c r="G337">
        <f>martianeum5[[#This Row],[stan_magazynu '[kg']]]+martianeum5[[#This Row],[ile_kg_materiału_z_ładunku]]</f>
        <v>1.7070000000000221</v>
      </c>
      <c r="H337">
        <f>IF(martianeum5[[#This Row],[stan_po_wydobyciu_z_ładunku]]&gt;=100,100,0)</f>
        <v>0</v>
      </c>
      <c r="I337">
        <f>martianeum5[[#This Row],[stan_po_wydobyciu_z_ładunku]]-martianeum5[[#This Row],[ile_zabiera_na_orbite]]</f>
        <v>1.7070000000000221</v>
      </c>
      <c r="J337">
        <f>WEEKNUM(martianeum5[[#This Row],[data]],14)</f>
        <v>5</v>
      </c>
      <c r="K337">
        <f>IF(martianeum5[[#This Row],[num_tygodnia]]=J336,K336,K336+1)</f>
        <v>49</v>
      </c>
    </row>
    <row r="338" spans="1:11" x14ac:dyDescent="0.25">
      <c r="A338" s="1">
        <v>48977</v>
      </c>
      <c r="B338">
        <f t="shared" si="5"/>
        <v>1.7070000000000221</v>
      </c>
      <c r="C338" t="s">
        <v>5</v>
      </c>
      <c r="D338">
        <v>18.5</v>
      </c>
      <c r="E338">
        <v>4.2</v>
      </c>
      <c r="F338">
        <f>IF(martianeum5[[#This Row],[zawartosc '[%']]]&gt;=1,martianeum5[[#This Row],[masa '[kg']]]*martianeum5[[#This Row],[zawartosc '[%']]]*0.01,0)</f>
        <v>0.77700000000000002</v>
      </c>
      <c r="G338">
        <f>martianeum5[[#This Row],[stan_magazynu '[kg']]]+martianeum5[[#This Row],[ile_kg_materiału_z_ładunku]]</f>
        <v>2.4840000000000222</v>
      </c>
      <c r="H338">
        <f>IF(martianeum5[[#This Row],[stan_po_wydobyciu_z_ładunku]]&gt;=100,100,0)</f>
        <v>0</v>
      </c>
      <c r="I338">
        <f>martianeum5[[#This Row],[stan_po_wydobyciu_z_ładunku]]-martianeum5[[#This Row],[ile_zabiera_na_orbite]]</f>
        <v>2.4840000000000222</v>
      </c>
      <c r="J338">
        <f>WEEKNUM(martianeum5[[#This Row],[data]],14)</f>
        <v>6</v>
      </c>
      <c r="K338">
        <f>IF(martianeum5[[#This Row],[num_tygodnia]]=J337,K337,K337+1)</f>
        <v>50</v>
      </c>
    </row>
    <row r="339" spans="1:11" x14ac:dyDescent="0.25">
      <c r="A339" s="1">
        <v>48978</v>
      </c>
      <c r="B339">
        <f t="shared" si="5"/>
        <v>2.4840000000000222</v>
      </c>
      <c r="C339" t="s">
        <v>20</v>
      </c>
      <c r="D339">
        <v>10.3</v>
      </c>
      <c r="E339">
        <v>3.2</v>
      </c>
      <c r="F339">
        <f>IF(martianeum5[[#This Row],[zawartosc '[%']]]&gt;=1,martianeum5[[#This Row],[masa '[kg']]]*martianeum5[[#This Row],[zawartosc '[%']]]*0.01,0)</f>
        <v>0.3296</v>
      </c>
      <c r="G339">
        <f>martianeum5[[#This Row],[stan_magazynu '[kg']]]+martianeum5[[#This Row],[ile_kg_materiału_z_ładunku]]</f>
        <v>2.8136000000000223</v>
      </c>
      <c r="H339">
        <f>IF(martianeum5[[#This Row],[stan_po_wydobyciu_z_ładunku]]&gt;=100,100,0)</f>
        <v>0</v>
      </c>
      <c r="I339">
        <f>martianeum5[[#This Row],[stan_po_wydobyciu_z_ładunku]]-martianeum5[[#This Row],[ile_zabiera_na_orbite]]</f>
        <v>2.8136000000000223</v>
      </c>
      <c r="J339">
        <f>WEEKNUM(martianeum5[[#This Row],[data]],14)</f>
        <v>6</v>
      </c>
      <c r="K339">
        <f>IF(martianeum5[[#This Row],[num_tygodnia]]=J338,K338,K338+1)</f>
        <v>50</v>
      </c>
    </row>
    <row r="340" spans="1:11" x14ac:dyDescent="0.25">
      <c r="A340" s="1">
        <v>48979</v>
      </c>
      <c r="B340">
        <f t="shared" si="5"/>
        <v>2.8136000000000223</v>
      </c>
      <c r="C340" t="s">
        <v>19</v>
      </c>
      <c r="D340">
        <v>24.9</v>
      </c>
      <c r="E340">
        <v>12.1</v>
      </c>
      <c r="F340">
        <f>IF(martianeum5[[#This Row],[zawartosc '[%']]]&gt;=1,martianeum5[[#This Row],[masa '[kg']]]*martianeum5[[#This Row],[zawartosc '[%']]]*0.01,0)</f>
        <v>3.0128999999999997</v>
      </c>
      <c r="G340">
        <f>martianeum5[[#This Row],[stan_magazynu '[kg']]]+martianeum5[[#This Row],[ile_kg_materiału_z_ładunku]]</f>
        <v>5.8265000000000224</v>
      </c>
      <c r="H340">
        <f>IF(martianeum5[[#This Row],[stan_po_wydobyciu_z_ładunku]]&gt;=100,100,0)</f>
        <v>0</v>
      </c>
      <c r="I340">
        <f>martianeum5[[#This Row],[stan_po_wydobyciu_z_ładunku]]-martianeum5[[#This Row],[ile_zabiera_na_orbite]]</f>
        <v>5.8265000000000224</v>
      </c>
      <c r="J340">
        <f>WEEKNUM(martianeum5[[#This Row],[data]],14)</f>
        <v>6</v>
      </c>
      <c r="K340">
        <f>IF(martianeum5[[#This Row],[num_tygodnia]]=J339,K339,K339+1)</f>
        <v>50</v>
      </c>
    </row>
    <row r="341" spans="1:11" x14ac:dyDescent="0.25">
      <c r="A341" s="1">
        <v>48980</v>
      </c>
      <c r="B341">
        <f t="shared" si="5"/>
        <v>5.8265000000000224</v>
      </c>
      <c r="C341" t="s">
        <v>10</v>
      </c>
      <c r="D341">
        <v>26.4</v>
      </c>
      <c r="E341">
        <v>0</v>
      </c>
      <c r="F341">
        <f>IF(martianeum5[[#This Row],[zawartosc '[%']]]&gt;=1,martianeum5[[#This Row],[masa '[kg']]]*martianeum5[[#This Row],[zawartosc '[%']]]*0.01,0)</f>
        <v>0</v>
      </c>
      <c r="G341">
        <f>martianeum5[[#This Row],[stan_magazynu '[kg']]]+martianeum5[[#This Row],[ile_kg_materiału_z_ładunku]]</f>
        <v>5.8265000000000224</v>
      </c>
      <c r="H341">
        <f>IF(martianeum5[[#This Row],[stan_po_wydobyciu_z_ładunku]]&gt;=100,100,0)</f>
        <v>0</v>
      </c>
      <c r="I341">
        <f>martianeum5[[#This Row],[stan_po_wydobyciu_z_ładunku]]-martianeum5[[#This Row],[ile_zabiera_na_orbite]]</f>
        <v>5.8265000000000224</v>
      </c>
      <c r="J341">
        <f>WEEKNUM(martianeum5[[#This Row],[data]],14)</f>
        <v>6</v>
      </c>
      <c r="K341">
        <f>IF(martianeum5[[#This Row],[num_tygodnia]]=J340,K340,K340+1)</f>
        <v>50</v>
      </c>
    </row>
    <row r="342" spans="1:11" x14ac:dyDescent="0.25">
      <c r="A342" s="1">
        <v>48981</v>
      </c>
      <c r="B342">
        <f t="shared" si="5"/>
        <v>5.8265000000000224</v>
      </c>
      <c r="C342" t="s">
        <v>7</v>
      </c>
      <c r="D342">
        <v>11.8</v>
      </c>
      <c r="E342">
        <v>0</v>
      </c>
      <c r="F342">
        <f>IF(martianeum5[[#This Row],[zawartosc '[%']]]&gt;=1,martianeum5[[#This Row],[masa '[kg']]]*martianeum5[[#This Row],[zawartosc '[%']]]*0.01,0)</f>
        <v>0</v>
      </c>
      <c r="G342">
        <f>martianeum5[[#This Row],[stan_magazynu '[kg']]]+martianeum5[[#This Row],[ile_kg_materiału_z_ładunku]]</f>
        <v>5.8265000000000224</v>
      </c>
      <c r="H342">
        <f>IF(martianeum5[[#This Row],[stan_po_wydobyciu_z_ładunku]]&gt;=100,100,0)</f>
        <v>0</v>
      </c>
      <c r="I342">
        <f>martianeum5[[#This Row],[stan_po_wydobyciu_z_ładunku]]-martianeum5[[#This Row],[ile_zabiera_na_orbite]]</f>
        <v>5.8265000000000224</v>
      </c>
      <c r="J342">
        <f>WEEKNUM(martianeum5[[#This Row],[data]],14)</f>
        <v>6</v>
      </c>
      <c r="K342">
        <f>IF(martianeum5[[#This Row],[num_tygodnia]]=J341,K341,K341+1)</f>
        <v>50</v>
      </c>
    </row>
    <row r="343" spans="1:11" x14ac:dyDescent="0.25">
      <c r="A343" s="1">
        <v>48982</v>
      </c>
      <c r="B343">
        <f t="shared" si="5"/>
        <v>5.8265000000000224</v>
      </c>
      <c r="C343" t="s">
        <v>6</v>
      </c>
      <c r="D343">
        <v>11</v>
      </c>
      <c r="E343">
        <v>7.5</v>
      </c>
      <c r="F343">
        <f>IF(martianeum5[[#This Row],[zawartosc '[%']]]&gt;=1,martianeum5[[#This Row],[masa '[kg']]]*martianeum5[[#This Row],[zawartosc '[%']]]*0.01,0)</f>
        <v>0.82500000000000007</v>
      </c>
      <c r="G343">
        <f>martianeum5[[#This Row],[stan_magazynu '[kg']]]+martianeum5[[#This Row],[ile_kg_materiału_z_ładunku]]</f>
        <v>6.6515000000000226</v>
      </c>
      <c r="H343">
        <f>IF(martianeum5[[#This Row],[stan_po_wydobyciu_z_ładunku]]&gt;=100,100,0)</f>
        <v>0</v>
      </c>
      <c r="I343">
        <f>martianeum5[[#This Row],[stan_po_wydobyciu_z_ładunku]]-martianeum5[[#This Row],[ile_zabiera_na_orbite]]</f>
        <v>6.6515000000000226</v>
      </c>
      <c r="J343">
        <f>WEEKNUM(martianeum5[[#This Row],[data]],14)</f>
        <v>6</v>
      </c>
      <c r="K343">
        <f>IF(martianeum5[[#This Row],[num_tygodnia]]=J342,K342,K342+1)</f>
        <v>50</v>
      </c>
    </row>
    <row r="344" spans="1:11" x14ac:dyDescent="0.25">
      <c r="A344" s="1">
        <v>48983</v>
      </c>
      <c r="B344">
        <f t="shared" si="5"/>
        <v>6.6515000000000226</v>
      </c>
      <c r="C344" t="s">
        <v>10</v>
      </c>
      <c r="D344">
        <v>15.4</v>
      </c>
      <c r="E344">
        <v>5.2</v>
      </c>
      <c r="F344">
        <f>IF(martianeum5[[#This Row],[zawartosc '[%']]]&gt;=1,martianeum5[[#This Row],[masa '[kg']]]*martianeum5[[#This Row],[zawartosc '[%']]]*0.01,0)</f>
        <v>0.80079999999999996</v>
      </c>
      <c r="G344">
        <f>martianeum5[[#This Row],[stan_magazynu '[kg']]]+martianeum5[[#This Row],[ile_kg_materiału_z_ładunku]]</f>
        <v>7.4523000000000224</v>
      </c>
      <c r="H344">
        <f>IF(martianeum5[[#This Row],[stan_po_wydobyciu_z_ładunku]]&gt;=100,100,0)</f>
        <v>0</v>
      </c>
      <c r="I344">
        <f>martianeum5[[#This Row],[stan_po_wydobyciu_z_ładunku]]-martianeum5[[#This Row],[ile_zabiera_na_orbite]]</f>
        <v>7.4523000000000224</v>
      </c>
      <c r="J344">
        <f>WEEKNUM(martianeum5[[#This Row],[data]],14)</f>
        <v>6</v>
      </c>
      <c r="K344">
        <f>IF(martianeum5[[#This Row],[num_tygodnia]]=J343,K343,K343+1)</f>
        <v>50</v>
      </c>
    </row>
    <row r="345" spans="1:11" x14ac:dyDescent="0.25">
      <c r="A345" s="1">
        <v>48984</v>
      </c>
      <c r="B345">
        <f t="shared" si="5"/>
        <v>7.4523000000000224</v>
      </c>
      <c r="C345" t="s">
        <v>27</v>
      </c>
      <c r="D345">
        <v>25.7</v>
      </c>
      <c r="E345">
        <v>5.8</v>
      </c>
      <c r="F345">
        <f>IF(martianeum5[[#This Row],[zawartosc '[%']]]&gt;=1,martianeum5[[#This Row],[masa '[kg']]]*martianeum5[[#This Row],[zawartosc '[%']]]*0.01,0)</f>
        <v>1.4906000000000001</v>
      </c>
      <c r="G345">
        <f>martianeum5[[#This Row],[stan_magazynu '[kg']]]+martianeum5[[#This Row],[ile_kg_materiału_z_ładunku]]</f>
        <v>8.9429000000000229</v>
      </c>
      <c r="H345">
        <f>IF(martianeum5[[#This Row],[stan_po_wydobyciu_z_ładunku]]&gt;=100,100,0)</f>
        <v>0</v>
      </c>
      <c r="I345">
        <f>martianeum5[[#This Row],[stan_po_wydobyciu_z_ładunku]]-martianeum5[[#This Row],[ile_zabiera_na_orbite]]</f>
        <v>8.9429000000000229</v>
      </c>
      <c r="J345">
        <f>WEEKNUM(martianeum5[[#This Row],[data]],14)</f>
        <v>7</v>
      </c>
      <c r="K345">
        <f>IF(martianeum5[[#This Row],[num_tygodnia]]=J344,K344,K344+1)</f>
        <v>51</v>
      </c>
    </row>
    <row r="346" spans="1:11" x14ac:dyDescent="0.25">
      <c r="A346" s="1">
        <v>48985</v>
      </c>
      <c r="B346">
        <f t="shared" si="5"/>
        <v>8.9429000000000229</v>
      </c>
      <c r="C346" t="s">
        <v>13</v>
      </c>
      <c r="D346">
        <v>14.8</v>
      </c>
      <c r="E346">
        <v>0</v>
      </c>
      <c r="F346">
        <f>IF(martianeum5[[#This Row],[zawartosc '[%']]]&gt;=1,martianeum5[[#This Row],[masa '[kg']]]*martianeum5[[#This Row],[zawartosc '[%']]]*0.01,0)</f>
        <v>0</v>
      </c>
      <c r="G346">
        <f>martianeum5[[#This Row],[stan_magazynu '[kg']]]+martianeum5[[#This Row],[ile_kg_materiału_z_ładunku]]</f>
        <v>8.9429000000000229</v>
      </c>
      <c r="H346">
        <f>IF(martianeum5[[#This Row],[stan_po_wydobyciu_z_ładunku]]&gt;=100,100,0)</f>
        <v>0</v>
      </c>
      <c r="I346">
        <f>martianeum5[[#This Row],[stan_po_wydobyciu_z_ładunku]]-martianeum5[[#This Row],[ile_zabiera_na_orbite]]</f>
        <v>8.9429000000000229</v>
      </c>
      <c r="J346">
        <f>WEEKNUM(martianeum5[[#This Row],[data]],14)</f>
        <v>7</v>
      </c>
      <c r="K346">
        <f>IF(martianeum5[[#This Row],[num_tygodnia]]=J345,K345,K345+1)</f>
        <v>51</v>
      </c>
    </row>
    <row r="347" spans="1:11" x14ac:dyDescent="0.25">
      <c r="A347" s="1">
        <v>48986</v>
      </c>
      <c r="B347">
        <f t="shared" si="5"/>
        <v>8.9429000000000229</v>
      </c>
      <c r="C347" t="s">
        <v>31</v>
      </c>
      <c r="D347">
        <v>21.5</v>
      </c>
      <c r="E347">
        <v>0.8</v>
      </c>
      <c r="F347">
        <f>IF(martianeum5[[#This Row],[zawartosc '[%']]]&gt;=1,martianeum5[[#This Row],[masa '[kg']]]*martianeum5[[#This Row],[zawartosc '[%']]]*0.01,0)</f>
        <v>0</v>
      </c>
      <c r="G347">
        <f>martianeum5[[#This Row],[stan_magazynu '[kg']]]+martianeum5[[#This Row],[ile_kg_materiału_z_ładunku]]</f>
        <v>8.9429000000000229</v>
      </c>
      <c r="H347">
        <f>IF(martianeum5[[#This Row],[stan_po_wydobyciu_z_ładunku]]&gt;=100,100,0)</f>
        <v>0</v>
      </c>
      <c r="I347">
        <f>martianeum5[[#This Row],[stan_po_wydobyciu_z_ładunku]]-martianeum5[[#This Row],[ile_zabiera_na_orbite]]</f>
        <v>8.9429000000000229</v>
      </c>
      <c r="J347">
        <f>WEEKNUM(martianeum5[[#This Row],[data]],14)</f>
        <v>7</v>
      </c>
      <c r="K347">
        <f>IF(martianeum5[[#This Row],[num_tygodnia]]=J346,K346,K346+1)</f>
        <v>51</v>
      </c>
    </row>
    <row r="348" spans="1:11" x14ac:dyDescent="0.25">
      <c r="A348" s="1">
        <v>48987</v>
      </c>
      <c r="B348">
        <f t="shared" si="5"/>
        <v>8.9429000000000229</v>
      </c>
      <c r="C348" t="s">
        <v>19</v>
      </c>
      <c r="D348">
        <v>26.2</v>
      </c>
      <c r="E348">
        <v>8.9</v>
      </c>
      <c r="F348">
        <f>IF(martianeum5[[#This Row],[zawartosc '[%']]]&gt;=1,martianeum5[[#This Row],[masa '[kg']]]*martianeum5[[#This Row],[zawartosc '[%']]]*0.01,0)</f>
        <v>2.3318000000000003</v>
      </c>
      <c r="G348">
        <f>martianeum5[[#This Row],[stan_magazynu '[kg']]]+martianeum5[[#This Row],[ile_kg_materiału_z_ładunku]]</f>
        <v>11.274700000000024</v>
      </c>
      <c r="H348">
        <f>IF(martianeum5[[#This Row],[stan_po_wydobyciu_z_ładunku]]&gt;=100,100,0)</f>
        <v>0</v>
      </c>
      <c r="I348">
        <f>martianeum5[[#This Row],[stan_po_wydobyciu_z_ładunku]]-martianeum5[[#This Row],[ile_zabiera_na_orbite]]</f>
        <v>11.274700000000024</v>
      </c>
      <c r="J348">
        <f>WEEKNUM(martianeum5[[#This Row],[data]],14)</f>
        <v>7</v>
      </c>
      <c r="K348">
        <f>IF(martianeum5[[#This Row],[num_tygodnia]]=J347,K347,K347+1)</f>
        <v>51</v>
      </c>
    </row>
    <row r="349" spans="1:11" x14ac:dyDescent="0.25">
      <c r="A349" s="1">
        <v>48988</v>
      </c>
      <c r="B349">
        <f t="shared" si="5"/>
        <v>11.274700000000024</v>
      </c>
      <c r="C349" t="s">
        <v>4</v>
      </c>
      <c r="D349">
        <v>20.6</v>
      </c>
      <c r="E349">
        <v>0.1</v>
      </c>
      <c r="F349">
        <f>IF(martianeum5[[#This Row],[zawartosc '[%']]]&gt;=1,martianeum5[[#This Row],[masa '[kg']]]*martianeum5[[#This Row],[zawartosc '[%']]]*0.01,0)</f>
        <v>0</v>
      </c>
      <c r="G349">
        <f>martianeum5[[#This Row],[stan_magazynu '[kg']]]+martianeum5[[#This Row],[ile_kg_materiału_z_ładunku]]</f>
        <v>11.274700000000024</v>
      </c>
      <c r="H349">
        <f>IF(martianeum5[[#This Row],[stan_po_wydobyciu_z_ładunku]]&gt;=100,100,0)</f>
        <v>0</v>
      </c>
      <c r="I349">
        <f>martianeum5[[#This Row],[stan_po_wydobyciu_z_ładunku]]-martianeum5[[#This Row],[ile_zabiera_na_orbite]]</f>
        <v>11.274700000000024</v>
      </c>
      <c r="J349">
        <f>WEEKNUM(martianeum5[[#This Row],[data]],14)</f>
        <v>7</v>
      </c>
      <c r="K349">
        <f>IF(martianeum5[[#This Row],[num_tygodnia]]=J348,K348,K348+1)</f>
        <v>51</v>
      </c>
    </row>
    <row r="350" spans="1:11" x14ac:dyDescent="0.25">
      <c r="A350" s="1">
        <v>48989</v>
      </c>
      <c r="B350">
        <f t="shared" si="5"/>
        <v>11.274700000000024</v>
      </c>
      <c r="C350" t="s">
        <v>10</v>
      </c>
      <c r="D350">
        <v>14.1</v>
      </c>
      <c r="E350">
        <v>20.9</v>
      </c>
      <c r="F350">
        <f>IF(martianeum5[[#This Row],[zawartosc '[%']]]&gt;=1,martianeum5[[#This Row],[masa '[kg']]]*martianeum5[[#This Row],[zawartosc '[%']]]*0.01,0)</f>
        <v>2.9468999999999999</v>
      </c>
      <c r="G350">
        <f>martianeum5[[#This Row],[stan_magazynu '[kg']]]+martianeum5[[#This Row],[ile_kg_materiału_z_ładunku]]</f>
        <v>14.221600000000024</v>
      </c>
      <c r="H350">
        <f>IF(martianeum5[[#This Row],[stan_po_wydobyciu_z_ładunku]]&gt;=100,100,0)</f>
        <v>0</v>
      </c>
      <c r="I350">
        <f>martianeum5[[#This Row],[stan_po_wydobyciu_z_ładunku]]-martianeum5[[#This Row],[ile_zabiera_na_orbite]]</f>
        <v>14.221600000000024</v>
      </c>
      <c r="J350">
        <f>WEEKNUM(martianeum5[[#This Row],[data]],14)</f>
        <v>7</v>
      </c>
      <c r="K350">
        <f>IF(martianeum5[[#This Row],[num_tygodnia]]=J349,K349,K349+1)</f>
        <v>51</v>
      </c>
    </row>
    <row r="351" spans="1:11" x14ac:dyDescent="0.25">
      <c r="A351" s="1">
        <v>48990</v>
      </c>
      <c r="B351">
        <f t="shared" si="5"/>
        <v>14.221600000000024</v>
      </c>
      <c r="C351" t="s">
        <v>24</v>
      </c>
      <c r="D351">
        <v>20.8</v>
      </c>
      <c r="E351">
        <v>0.7</v>
      </c>
      <c r="F351">
        <f>IF(martianeum5[[#This Row],[zawartosc '[%']]]&gt;=1,martianeum5[[#This Row],[masa '[kg']]]*martianeum5[[#This Row],[zawartosc '[%']]]*0.01,0)</f>
        <v>0</v>
      </c>
      <c r="G351">
        <f>martianeum5[[#This Row],[stan_magazynu '[kg']]]+martianeum5[[#This Row],[ile_kg_materiału_z_ładunku]]</f>
        <v>14.221600000000024</v>
      </c>
      <c r="H351">
        <f>IF(martianeum5[[#This Row],[stan_po_wydobyciu_z_ładunku]]&gt;=100,100,0)</f>
        <v>0</v>
      </c>
      <c r="I351">
        <f>martianeum5[[#This Row],[stan_po_wydobyciu_z_ładunku]]-martianeum5[[#This Row],[ile_zabiera_na_orbite]]</f>
        <v>14.221600000000024</v>
      </c>
      <c r="J351">
        <f>WEEKNUM(martianeum5[[#This Row],[data]],14)</f>
        <v>7</v>
      </c>
      <c r="K351">
        <f>IF(martianeum5[[#This Row],[num_tygodnia]]=J350,K350,K350+1)</f>
        <v>51</v>
      </c>
    </row>
    <row r="352" spans="1:11" x14ac:dyDescent="0.25">
      <c r="A352" s="1">
        <v>48991</v>
      </c>
      <c r="B352">
        <f t="shared" si="5"/>
        <v>14.221600000000024</v>
      </c>
      <c r="C352" t="s">
        <v>18</v>
      </c>
      <c r="D352">
        <v>17.600000000000001</v>
      </c>
      <c r="E352">
        <v>10.5</v>
      </c>
      <c r="F352">
        <f>IF(martianeum5[[#This Row],[zawartosc '[%']]]&gt;=1,martianeum5[[#This Row],[masa '[kg']]]*martianeum5[[#This Row],[zawartosc '[%']]]*0.01,0)</f>
        <v>1.8480000000000001</v>
      </c>
      <c r="G352">
        <f>martianeum5[[#This Row],[stan_magazynu '[kg']]]+martianeum5[[#This Row],[ile_kg_materiału_z_ładunku]]</f>
        <v>16.069600000000023</v>
      </c>
      <c r="H352">
        <f>IF(martianeum5[[#This Row],[stan_po_wydobyciu_z_ładunku]]&gt;=100,100,0)</f>
        <v>0</v>
      </c>
      <c r="I352">
        <f>martianeum5[[#This Row],[stan_po_wydobyciu_z_ładunku]]-martianeum5[[#This Row],[ile_zabiera_na_orbite]]</f>
        <v>16.069600000000023</v>
      </c>
      <c r="J352">
        <f>WEEKNUM(martianeum5[[#This Row],[data]],14)</f>
        <v>8</v>
      </c>
      <c r="K352">
        <f>IF(martianeum5[[#This Row],[num_tygodnia]]=J351,K351,K351+1)</f>
        <v>52</v>
      </c>
    </row>
    <row r="353" spans="1:11" x14ac:dyDescent="0.25">
      <c r="A353" s="1">
        <v>48992</v>
      </c>
      <c r="B353">
        <f t="shared" si="5"/>
        <v>16.069600000000023</v>
      </c>
      <c r="C353" t="s">
        <v>10</v>
      </c>
      <c r="D353">
        <v>16.8</v>
      </c>
      <c r="E353">
        <v>38.9</v>
      </c>
      <c r="F353">
        <f>IF(martianeum5[[#This Row],[zawartosc '[%']]]&gt;=1,martianeum5[[#This Row],[masa '[kg']]]*martianeum5[[#This Row],[zawartosc '[%']]]*0.01,0)</f>
        <v>6.5351999999999997</v>
      </c>
      <c r="G353">
        <f>martianeum5[[#This Row],[stan_magazynu '[kg']]]+martianeum5[[#This Row],[ile_kg_materiału_z_ładunku]]</f>
        <v>22.604800000000022</v>
      </c>
      <c r="H353">
        <f>IF(martianeum5[[#This Row],[stan_po_wydobyciu_z_ładunku]]&gt;=100,100,0)</f>
        <v>0</v>
      </c>
      <c r="I353">
        <f>martianeum5[[#This Row],[stan_po_wydobyciu_z_ładunku]]-martianeum5[[#This Row],[ile_zabiera_na_orbite]]</f>
        <v>22.604800000000022</v>
      </c>
      <c r="J353">
        <f>WEEKNUM(martianeum5[[#This Row],[data]],14)</f>
        <v>8</v>
      </c>
      <c r="K353">
        <f>IF(martianeum5[[#This Row],[num_tygodnia]]=J352,K352,K352+1)</f>
        <v>52</v>
      </c>
    </row>
    <row r="354" spans="1:11" x14ac:dyDescent="0.25">
      <c r="A354" s="1">
        <v>48993</v>
      </c>
      <c r="B354">
        <f t="shared" si="5"/>
        <v>22.604800000000022</v>
      </c>
      <c r="C354" t="s">
        <v>4</v>
      </c>
      <c r="D354">
        <v>23.1</v>
      </c>
      <c r="E354">
        <v>0</v>
      </c>
      <c r="F354">
        <f>IF(martianeum5[[#This Row],[zawartosc '[%']]]&gt;=1,martianeum5[[#This Row],[masa '[kg']]]*martianeum5[[#This Row],[zawartosc '[%']]]*0.01,0)</f>
        <v>0</v>
      </c>
      <c r="G354">
        <f>martianeum5[[#This Row],[stan_magazynu '[kg']]]+martianeum5[[#This Row],[ile_kg_materiału_z_ładunku]]</f>
        <v>22.604800000000022</v>
      </c>
      <c r="H354">
        <f>IF(martianeum5[[#This Row],[stan_po_wydobyciu_z_ładunku]]&gt;=100,100,0)</f>
        <v>0</v>
      </c>
      <c r="I354">
        <f>martianeum5[[#This Row],[stan_po_wydobyciu_z_ładunku]]-martianeum5[[#This Row],[ile_zabiera_na_orbite]]</f>
        <v>22.604800000000022</v>
      </c>
      <c r="J354">
        <f>WEEKNUM(martianeum5[[#This Row],[data]],14)</f>
        <v>8</v>
      </c>
      <c r="K354">
        <f>IF(martianeum5[[#This Row],[num_tygodnia]]=J353,K353,K353+1)</f>
        <v>52</v>
      </c>
    </row>
    <row r="355" spans="1:11" x14ac:dyDescent="0.25">
      <c r="A355" s="1">
        <v>48994</v>
      </c>
      <c r="B355">
        <f t="shared" si="5"/>
        <v>22.604800000000022</v>
      </c>
      <c r="C355" t="s">
        <v>27</v>
      </c>
      <c r="D355">
        <v>16.3</v>
      </c>
      <c r="E355">
        <v>3.4</v>
      </c>
      <c r="F355">
        <f>IF(martianeum5[[#This Row],[zawartosc '[%']]]&gt;=1,martianeum5[[#This Row],[masa '[kg']]]*martianeum5[[#This Row],[zawartosc '[%']]]*0.01,0)</f>
        <v>0.55420000000000003</v>
      </c>
      <c r="G355">
        <f>martianeum5[[#This Row],[stan_magazynu '[kg']]]+martianeum5[[#This Row],[ile_kg_materiału_z_ładunku]]</f>
        <v>23.159000000000024</v>
      </c>
      <c r="H355">
        <f>IF(martianeum5[[#This Row],[stan_po_wydobyciu_z_ładunku]]&gt;=100,100,0)</f>
        <v>0</v>
      </c>
      <c r="I355">
        <f>martianeum5[[#This Row],[stan_po_wydobyciu_z_ładunku]]-martianeum5[[#This Row],[ile_zabiera_na_orbite]]</f>
        <v>23.159000000000024</v>
      </c>
      <c r="J355">
        <f>WEEKNUM(martianeum5[[#This Row],[data]],14)</f>
        <v>8</v>
      </c>
      <c r="K355">
        <f>IF(martianeum5[[#This Row],[num_tygodnia]]=J354,K354,K354+1)</f>
        <v>52</v>
      </c>
    </row>
    <row r="356" spans="1:11" x14ac:dyDescent="0.25">
      <c r="A356" s="1">
        <v>48995</v>
      </c>
      <c r="B356">
        <f t="shared" si="5"/>
        <v>23.159000000000024</v>
      </c>
      <c r="C356" t="s">
        <v>7</v>
      </c>
      <c r="D356">
        <v>15.7</v>
      </c>
      <c r="E356">
        <v>10.9</v>
      </c>
      <c r="F356">
        <f>IF(martianeum5[[#This Row],[zawartosc '[%']]]&gt;=1,martianeum5[[#This Row],[masa '[kg']]]*martianeum5[[#This Row],[zawartosc '[%']]]*0.01,0)</f>
        <v>1.7113</v>
      </c>
      <c r="G356">
        <f>martianeum5[[#This Row],[stan_magazynu '[kg']]]+martianeum5[[#This Row],[ile_kg_materiału_z_ładunku]]</f>
        <v>24.870300000000025</v>
      </c>
      <c r="H356">
        <f>IF(martianeum5[[#This Row],[stan_po_wydobyciu_z_ładunku]]&gt;=100,100,0)</f>
        <v>0</v>
      </c>
      <c r="I356">
        <f>martianeum5[[#This Row],[stan_po_wydobyciu_z_ładunku]]-martianeum5[[#This Row],[ile_zabiera_na_orbite]]</f>
        <v>24.870300000000025</v>
      </c>
      <c r="J356">
        <f>WEEKNUM(martianeum5[[#This Row],[data]],14)</f>
        <v>8</v>
      </c>
      <c r="K356">
        <f>IF(martianeum5[[#This Row],[num_tygodnia]]=J355,K355,K355+1)</f>
        <v>52</v>
      </c>
    </row>
    <row r="357" spans="1:11" x14ac:dyDescent="0.25">
      <c r="A357" s="1">
        <v>48996</v>
      </c>
      <c r="B357">
        <f t="shared" si="5"/>
        <v>24.870300000000025</v>
      </c>
      <c r="C357" t="s">
        <v>18</v>
      </c>
      <c r="D357">
        <v>29.3</v>
      </c>
      <c r="E357">
        <v>2.1</v>
      </c>
      <c r="F357">
        <f>IF(martianeum5[[#This Row],[zawartosc '[%']]]&gt;=1,martianeum5[[#This Row],[masa '[kg']]]*martianeum5[[#This Row],[zawartosc '[%']]]*0.01,0)</f>
        <v>0.61530000000000007</v>
      </c>
      <c r="G357">
        <f>martianeum5[[#This Row],[stan_magazynu '[kg']]]+martianeum5[[#This Row],[ile_kg_materiału_z_ładunku]]</f>
        <v>25.485600000000026</v>
      </c>
      <c r="H357">
        <f>IF(martianeum5[[#This Row],[stan_po_wydobyciu_z_ładunku]]&gt;=100,100,0)</f>
        <v>0</v>
      </c>
      <c r="I357">
        <f>martianeum5[[#This Row],[stan_po_wydobyciu_z_ładunku]]-martianeum5[[#This Row],[ile_zabiera_na_orbite]]</f>
        <v>25.485600000000026</v>
      </c>
      <c r="J357">
        <f>WEEKNUM(martianeum5[[#This Row],[data]],14)</f>
        <v>8</v>
      </c>
      <c r="K357">
        <f>IF(martianeum5[[#This Row],[num_tygodnia]]=J356,K356,K356+1)</f>
        <v>52</v>
      </c>
    </row>
    <row r="358" spans="1:11" x14ac:dyDescent="0.25">
      <c r="A358" s="1">
        <v>48997</v>
      </c>
      <c r="B358">
        <f t="shared" si="5"/>
        <v>25.485600000000026</v>
      </c>
      <c r="C358" t="s">
        <v>22</v>
      </c>
      <c r="D358">
        <v>24</v>
      </c>
      <c r="E358">
        <v>7.3</v>
      </c>
      <c r="F358">
        <f>IF(martianeum5[[#This Row],[zawartosc '[%']]]&gt;=1,martianeum5[[#This Row],[masa '[kg']]]*martianeum5[[#This Row],[zawartosc '[%']]]*0.01,0)</f>
        <v>1.752</v>
      </c>
      <c r="G358">
        <f>martianeum5[[#This Row],[stan_magazynu '[kg']]]+martianeum5[[#This Row],[ile_kg_materiału_z_ładunku]]</f>
        <v>27.237600000000025</v>
      </c>
      <c r="H358">
        <f>IF(martianeum5[[#This Row],[stan_po_wydobyciu_z_ładunku]]&gt;=100,100,0)</f>
        <v>0</v>
      </c>
      <c r="I358">
        <f>martianeum5[[#This Row],[stan_po_wydobyciu_z_ładunku]]-martianeum5[[#This Row],[ile_zabiera_na_orbite]]</f>
        <v>27.237600000000025</v>
      </c>
      <c r="J358">
        <f>WEEKNUM(martianeum5[[#This Row],[data]],14)</f>
        <v>8</v>
      </c>
      <c r="K358">
        <f>IF(martianeum5[[#This Row],[num_tygodnia]]=J357,K357,K357+1)</f>
        <v>52</v>
      </c>
    </row>
    <row r="359" spans="1:11" x14ac:dyDescent="0.25">
      <c r="A359" s="1">
        <v>48998</v>
      </c>
      <c r="B359">
        <f t="shared" si="5"/>
        <v>27.237600000000025</v>
      </c>
      <c r="C359" t="s">
        <v>6</v>
      </c>
      <c r="D359">
        <v>27</v>
      </c>
      <c r="E359">
        <v>0.6</v>
      </c>
      <c r="F359">
        <f>IF(martianeum5[[#This Row],[zawartosc '[%']]]&gt;=1,martianeum5[[#This Row],[masa '[kg']]]*martianeum5[[#This Row],[zawartosc '[%']]]*0.01,0)</f>
        <v>0</v>
      </c>
      <c r="G359">
        <f>martianeum5[[#This Row],[stan_magazynu '[kg']]]+martianeum5[[#This Row],[ile_kg_materiału_z_ładunku]]</f>
        <v>27.237600000000025</v>
      </c>
      <c r="H359">
        <f>IF(martianeum5[[#This Row],[stan_po_wydobyciu_z_ładunku]]&gt;=100,100,0)</f>
        <v>0</v>
      </c>
      <c r="I359">
        <f>martianeum5[[#This Row],[stan_po_wydobyciu_z_ładunku]]-martianeum5[[#This Row],[ile_zabiera_na_orbite]]</f>
        <v>27.237600000000025</v>
      </c>
      <c r="J359">
        <f>WEEKNUM(martianeum5[[#This Row],[data]],14)</f>
        <v>9</v>
      </c>
      <c r="K359">
        <f>IF(martianeum5[[#This Row],[num_tygodnia]]=J358,K358,K358+1)</f>
        <v>53</v>
      </c>
    </row>
    <row r="360" spans="1:11" x14ac:dyDescent="0.25">
      <c r="A360" s="1">
        <v>48999</v>
      </c>
      <c r="B360">
        <f t="shared" si="5"/>
        <v>27.237600000000025</v>
      </c>
      <c r="C360" t="s">
        <v>10</v>
      </c>
      <c r="D360">
        <v>26.3</v>
      </c>
      <c r="E360">
        <v>1.2</v>
      </c>
      <c r="F360">
        <f>IF(martianeum5[[#This Row],[zawartosc '[%']]]&gt;=1,martianeum5[[#This Row],[masa '[kg']]]*martianeum5[[#This Row],[zawartosc '[%']]]*0.01,0)</f>
        <v>0.31559999999999999</v>
      </c>
      <c r="G360">
        <f>martianeum5[[#This Row],[stan_magazynu '[kg']]]+martianeum5[[#This Row],[ile_kg_materiału_z_ładunku]]</f>
        <v>27.553200000000025</v>
      </c>
      <c r="H360">
        <f>IF(martianeum5[[#This Row],[stan_po_wydobyciu_z_ładunku]]&gt;=100,100,0)</f>
        <v>0</v>
      </c>
      <c r="I360">
        <f>martianeum5[[#This Row],[stan_po_wydobyciu_z_ładunku]]-martianeum5[[#This Row],[ile_zabiera_na_orbite]]</f>
        <v>27.553200000000025</v>
      </c>
      <c r="J360">
        <f>WEEKNUM(martianeum5[[#This Row],[data]],14)</f>
        <v>9</v>
      </c>
      <c r="K360">
        <f>IF(martianeum5[[#This Row],[num_tygodnia]]=J359,K359,K359+1)</f>
        <v>53</v>
      </c>
    </row>
    <row r="361" spans="1:11" x14ac:dyDescent="0.25">
      <c r="A361" s="1">
        <v>49000</v>
      </c>
      <c r="B361">
        <f t="shared" si="5"/>
        <v>27.553200000000025</v>
      </c>
      <c r="C361" t="s">
        <v>15</v>
      </c>
      <c r="D361">
        <v>26.3</v>
      </c>
      <c r="E361">
        <v>8.1999999999999993</v>
      </c>
      <c r="F361">
        <f>IF(martianeum5[[#This Row],[zawartosc '[%']]]&gt;=1,martianeum5[[#This Row],[masa '[kg']]]*martianeum5[[#This Row],[zawartosc '[%']]]*0.01,0)</f>
        <v>2.1566000000000001</v>
      </c>
      <c r="G361">
        <f>martianeum5[[#This Row],[stan_magazynu '[kg']]]+martianeum5[[#This Row],[ile_kg_materiału_z_ładunku]]</f>
        <v>29.709800000000026</v>
      </c>
      <c r="H361">
        <f>IF(martianeum5[[#This Row],[stan_po_wydobyciu_z_ładunku]]&gt;=100,100,0)</f>
        <v>0</v>
      </c>
      <c r="I361">
        <f>martianeum5[[#This Row],[stan_po_wydobyciu_z_ładunku]]-martianeum5[[#This Row],[ile_zabiera_na_orbite]]</f>
        <v>29.709800000000026</v>
      </c>
      <c r="J361">
        <f>WEEKNUM(martianeum5[[#This Row],[data]],14)</f>
        <v>9</v>
      </c>
      <c r="K361">
        <f>IF(martianeum5[[#This Row],[num_tygodnia]]=J360,K360,K360+1)</f>
        <v>53</v>
      </c>
    </row>
    <row r="362" spans="1:11" x14ac:dyDescent="0.25">
      <c r="A362" s="1">
        <v>49001</v>
      </c>
      <c r="B362">
        <f t="shared" si="5"/>
        <v>29.709800000000026</v>
      </c>
      <c r="C362" t="s">
        <v>6</v>
      </c>
      <c r="D362">
        <v>25.2</v>
      </c>
      <c r="E362">
        <v>4.7</v>
      </c>
      <c r="F362">
        <f>IF(martianeum5[[#This Row],[zawartosc '[%']]]&gt;=1,martianeum5[[#This Row],[masa '[kg']]]*martianeum5[[#This Row],[zawartosc '[%']]]*0.01,0)</f>
        <v>1.1843999999999999</v>
      </c>
      <c r="G362">
        <f>martianeum5[[#This Row],[stan_magazynu '[kg']]]+martianeum5[[#This Row],[ile_kg_materiału_z_ładunku]]</f>
        <v>30.894200000000026</v>
      </c>
      <c r="H362">
        <f>IF(martianeum5[[#This Row],[stan_po_wydobyciu_z_ładunku]]&gt;=100,100,0)</f>
        <v>0</v>
      </c>
      <c r="I362">
        <f>martianeum5[[#This Row],[stan_po_wydobyciu_z_ładunku]]-martianeum5[[#This Row],[ile_zabiera_na_orbite]]</f>
        <v>30.894200000000026</v>
      </c>
      <c r="J362">
        <f>WEEKNUM(martianeum5[[#This Row],[data]],14)</f>
        <v>9</v>
      </c>
      <c r="K362">
        <f>IF(martianeum5[[#This Row],[num_tygodnia]]=J361,K361,K361+1)</f>
        <v>53</v>
      </c>
    </row>
    <row r="363" spans="1:11" x14ac:dyDescent="0.25">
      <c r="A363" s="1">
        <v>49002</v>
      </c>
      <c r="B363">
        <f t="shared" si="5"/>
        <v>30.894200000000026</v>
      </c>
      <c r="C363" t="s">
        <v>10</v>
      </c>
      <c r="D363">
        <v>22.1</v>
      </c>
      <c r="E363">
        <v>0</v>
      </c>
      <c r="F363">
        <f>IF(martianeum5[[#This Row],[zawartosc '[%']]]&gt;=1,martianeum5[[#This Row],[masa '[kg']]]*martianeum5[[#This Row],[zawartosc '[%']]]*0.01,0)</f>
        <v>0</v>
      </c>
      <c r="G363">
        <f>martianeum5[[#This Row],[stan_magazynu '[kg']]]+martianeum5[[#This Row],[ile_kg_materiału_z_ładunku]]</f>
        <v>30.894200000000026</v>
      </c>
      <c r="H363">
        <f>IF(martianeum5[[#This Row],[stan_po_wydobyciu_z_ładunku]]&gt;=100,100,0)</f>
        <v>0</v>
      </c>
      <c r="I363">
        <f>martianeum5[[#This Row],[stan_po_wydobyciu_z_ładunku]]-martianeum5[[#This Row],[ile_zabiera_na_orbite]]</f>
        <v>30.894200000000026</v>
      </c>
      <c r="J363">
        <f>WEEKNUM(martianeum5[[#This Row],[data]],14)</f>
        <v>9</v>
      </c>
      <c r="K363">
        <f>IF(martianeum5[[#This Row],[num_tygodnia]]=J362,K362,K362+1)</f>
        <v>53</v>
      </c>
    </row>
    <row r="364" spans="1:11" x14ac:dyDescent="0.25">
      <c r="A364" s="1">
        <v>49003</v>
      </c>
      <c r="B364">
        <f t="shared" si="5"/>
        <v>30.894200000000026</v>
      </c>
      <c r="C364" t="s">
        <v>10</v>
      </c>
      <c r="D364">
        <v>11.9</v>
      </c>
      <c r="E364">
        <v>41.6</v>
      </c>
      <c r="F364">
        <f>IF(martianeum5[[#This Row],[zawartosc '[%']]]&gt;=1,martianeum5[[#This Row],[masa '[kg']]]*martianeum5[[#This Row],[zawartosc '[%']]]*0.01,0)</f>
        <v>4.9504000000000001</v>
      </c>
      <c r="G364">
        <f>martianeum5[[#This Row],[stan_magazynu '[kg']]]+martianeum5[[#This Row],[ile_kg_materiału_z_ładunku]]</f>
        <v>35.844600000000028</v>
      </c>
      <c r="H364">
        <f>IF(martianeum5[[#This Row],[stan_po_wydobyciu_z_ładunku]]&gt;=100,100,0)</f>
        <v>0</v>
      </c>
      <c r="I364">
        <f>martianeum5[[#This Row],[stan_po_wydobyciu_z_ładunku]]-martianeum5[[#This Row],[ile_zabiera_na_orbite]]</f>
        <v>35.844600000000028</v>
      </c>
      <c r="J364">
        <f>WEEKNUM(martianeum5[[#This Row],[data]],14)</f>
        <v>9</v>
      </c>
      <c r="K364">
        <f>IF(martianeum5[[#This Row],[num_tygodnia]]=J363,K363,K363+1)</f>
        <v>53</v>
      </c>
    </row>
    <row r="365" spans="1:11" x14ac:dyDescent="0.25">
      <c r="A365" s="1">
        <v>49004</v>
      </c>
      <c r="B365">
        <f t="shared" si="5"/>
        <v>35.844600000000028</v>
      </c>
      <c r="C365" t="s">
        <v>13</v>
      </c>
      <c r="D365">
        <v>19.600000000000001</v>
      </c>
      <c r="E365">
        <v>0</v>
      </c>
      <c r="F365">
        <f>IF(martianeum5[[#This Row],[zawartosc '[%']]]&gt;=1,martianeum5[[#This Row],[masa '[kg']]]*martianeum5[[#This Row],[zawartosc '[%']]]*0.01,0)</f>
        <v>0</v>
      </c>
      <c r="G365">
        <f>martianeum5[[#This Row],[stan_magazynu '[kg']]]+martianeum5[[#This Row],[ile_kg_materiału_z_ładunku]]</f>
        <v>35.844600000000028</v>
      </c>
      <c r="H365">
        <f>IF(martianeum5[[#This Row],[stan_po_wydobyciu_z_ładunku]]&gt;=100,100,0)</f>
        <v>0</v>
      </c>
      <c r="I365">
        <f>martianeum5[[#This Row],[stan_po_wydobyciu_z_ładunku]]-martianeum5[[#This Row],[ile_zabiera_na_orbite]]</f>
        <v>35.844600000000028</v>
      </c>
      <c r="J365">
        <f>WEEKNUM(martianeum5[[#This Row],[data]],14)</f>
        <v>9</v>
      </c>
      <c r="K365">
        <f>IF(martianeum5[[#This Row],[num_tygodnia]]=J364,K364,K364+1)</f>
        <v>53</v>
      </c>
    </row>
    <row r="366" spans="1:11" x14ac:dyDescent="0.25">
      <c r="A366" s="1">
        <v>49005</v>
      </c>
      <c r="B366">
        <f t="shared" si="5"/>
        <v>35.844600000000028</v>
      </c>
      <c r="C366" t="s">
        <v>27</v>
      </c>
      <c r="D366">
        <v>15.9</v>
      </c>
      <c r="E366">
        <v>0</v>
      </c>
      <c r="F366">
        <f>IF(martianeum5[[#This Row],[zawartosc '[%']]]&gt;=1,martianeum5[[#This Row],[masa '[kg']]]*martianeum5[[#This Row],[zawartosc '[%']]]*0.01,0)</f>
        <v>0</v>
      </c>
      <c r="G366">
        <f>martianeum5[[#This Row],[stan_magazynu '[kg']]]+martianeum5[[#This Row],[ile_kg_materiału_z_ładunku]]</f>
        <v>35.844600000000028</v>
      </c>
      <c r="H366">
        <f>IF(martianeum5[[#This Row],[stan_po_wydobyciu_z_ładunku]]&gt;=100,100,0)</f>
        <v>0</v>
      </c>
      <c r="I366">
        <f>martianeum5[[#This Row],[stan_po_wydobyciu_z_ładunku]]-martianeum5[[#This Row],[ile_zabiera_na_orbite]]</f>
        <v>35.844600000000028</v>
      </c>
      <c r="J366">
        <f>WEEKNUM(martianeum5[[#This Row],[data]],14)</f>
        <v>10</v>
      </c>
      <c r="K366">
        <f>IF(martianeum5[[#This Row],[num_tygodnia]]=J365,K365,K365+1)</f>
        <v>54</v>
      </c>
    </row>
    <row r="367" spans="1:11" x14ac:dyDescent="0.25">
      <c r="A367" s="1">
        <v>49006</v>
      </c>
      <c r="B367">
        <f t="shared" si="5"/>
        <v>35.844600000000028</v>
      </c>
      <c r="C367" t="s">
        <v>12</v>
      </c>
      <c r="D367">
        <v>24.3</v>
      </c>
      <c r="E367">
        <v>1.7</v>
      </c>
      <c r="F367">
        <f>IF(martianeum5[[#This Row],[zawartosc '[%']]]&gt;=1,martianeum5[[#This Row],[masa '[kg']]]*martianeum5[[#This Row],[zawartosc '[%']]]*0.01,0)</f>
        <v>0.41310000000000002</v>
      </c>
      <c r="G367">
        <f>martianeum5[[#This Row],[stan_magazynu '[kg']]]+martianeum5[[#This Row],[ile_kg_materiału_z_ładunku]]</f>
        <v>36.257700000000028</v>
      </c>
      <c r="H367">
        <f>IF(martianeum5[[#This Row],[stan_po_wydobyciu_z_ładunku]]&gt;=100,100,0)</f>
        <v>0</v>
      </c>
      <c r="I367">
        <f>martianeum5[[#This Row],[stan_po_wydobyciu_z_ładunku]]-martianeum5[[#This Row],[ile_zabiera_na_orbite]]</f>
        <v>36.257700000000028</v>
      </c>
      <c r="J367">
        <f>WEEKNUM(martianeum5[[#This Row],[data]],14)</f>
        <v>10</v>
      </c>
      <c r="K367">
        <f>IF(martianeum5[[#This Row],[num_tygodnia]]=J366,K366,K366+1)</f>
        <v>54</v>
      </c>
    </row>
    <row r="368" spans="1:11" x14ac:dyDescent="0.25">
      <c r="A368" s="1">
        <v>49007</v>
      </c>
      <c r="B368">
        <f t="shared" si="5"/>
        <v>36.257700000000028</v>
      </c>
      <c r="C368" t="s">
        <v>14</v>
      </c>
      <c r="D368">
        <v>20</v>
      </c>
      <c r="E368">
        <v>0</v>
      </c>
      <c r="F368">
        <f>IF(martianeum5[[#This Row],[zawartosc '[%']]]&gt;=1,martianeum5[[#This Row],[masa '[kg']]]*martianeum5[[#This Row],[zawartosc '[%']]]*0.01,0)</f>
        <v>0</v>
      </c>
      <c r="G368">
        <f>martianeum5[[#This Row],[stan_magazynu '[kg']]]+martianeum5[[#This Row],[ile_kg_materiału_z_ładunku]]</f>
        <v>36.257700000000028</v>
      </c>
      <c r="H368">
        <f>IF(martianeum5[[#This Row],[stan_po_wydobyciu_z_ładunku]]&gt;=100,100,0)</f>
        <v>0</v>
      </c>
      <c r="I368">
        <f>martianeum5[[#This Row],[stan_po_wydobyciu_z_ładunku]]-martianeum5[[#This Row],[ile_zabiera_na_orbite]]</f>
        <v>36.257700000000028</v>
      </c>
      <c r="J368">
        <f>WEEKNUM(martianeum5[[#This Row],[data]],14)</f>
        <v>10</v>
      </c>
      <c r="K368">
        <f>IF(martianeum5[[#This Row],[num_tygodnia]]=J367,K367,K367+1)</f>
        <v>54</v>
      </c>
    </row>
    <row r="369" spans="1:11" x14ac:dyDescent="0.25">
      <c r="A369" s="1">
        <v>49008</v>
      </c>
      <c r="B369">
        <f t="shared" si="5"/>
        <v>36.257700000000028</v>
      </c>
      <c r="C369" t="s">
        <v>10</v>
      </c>
      <c r="D369">
        <v>14.2</v>
      </c>
      <c r="E369">
        <v>32.200000000000003</v>
      </c>
      <c r="F369">
        <f>IF(martianeum5[[#This Row],[zawartosc '[%']]]&gt;=1,martianeum5[[#This Row],[masa '[kg']]]*martianeum5[[#This Row],[zawartosc '[%']]]*0.01,0)</f>
        <v>4.5724</v>
      </c>
      <c r="G369">
        <f>martianeum5[[#This Row],[stan_magazynu '[kg']]]+martianeum5[[#This Row],[ile_kg_materiału_z_ładunku]]</f>
        <v>40.83010000000003</v>
      </c>
      <c r="H369">
        <f>IF(martianeum5[[#This Row],[stan_po_wydobyciu_z_ładunku]]&gt;=100,100,0)</f>
        <v>0</v>
      </c>
      <c r="I369">
        <f>martianeum5[[#This Row],[stan_po_wydobyciu_z_ładunku]]-martianeum5[[#This Row],[ile_zabiera_na_orbite]]</f>
        <v>40.83010000000003</v>
      </c>
      <c r="J369">
        <f>WEEKNUM(martianeum5[[#This Row],[data]],14)</f>
        <v>10</v>
      </c>
      <c r="K369">
        <f>IF(martianeum5[[#This Row],[num_tygodnia]]=J368,K368,K368+1)</f>
        <v>54</v>
      </c>
    </row>
    <row r="370" spans="1:11" x14ac:dyDescent="0.25">
      <c r="A370" s="1">
        <v>49009</v>
      </c>
      <c r="B370">
        <f t="shared" si="5"/>
        <v>40.83010000000003</v>
      </c>
      <c r="C370" t="s">
        <v>7</v>
      </c>
      <c r="D370">
        <v>20.5</v>
      </c>
      <c r="E370">
        <v>18.3</v>
      </c>
      <c r="F370">
        <f>IF(martianeum5[[#This Row],[zawartosc '[%']]]&gt;=1,martianeum5[[#This Row],[masa '[kg']]]*martianeum5[[#This Row],[zawartosc '[%']]]*0.01,0)</f>
        <v>3.7515000000000005</v>
      </c>
      <c r="G370">
        <f>martianeum5[[#This Row],[stan_magazynu '[kg']]]+martianeum5[[#This Row],[ile_kg_materiału_z_ładunku]]</f>
        <v>44.58160000000003</v>
      </c>
      <c r="H370">
        <f>IF(martianeum5[[#This Row],[stan_po_wydobyciu_z_ładunku]]&gt;=100,100,0)</f>
        <v>0</v>
      </c>
      <c r="I370">
        <f>martianeum5[[#This Row],[stan_po_wydobyciu_z_ładunku]]-martianeum5[[#This Row],[ile_zabiera_na_orbite]]</f>
        <v>44.58160000000003</v>
      </c>
      <c r="J370">
        <f>WEEKNUM(martianeum5[[#This Row],[data]],14)</f>
        <v>10</v>
      </c>
      <c r="K370">
        <f>IF(martianeum5[[#This Row],[num_tygodnia]]=J369,K369,K369+1)</f>
        <v>54</v>
      </c>
    </row>
    <row r="371" spans="1:11" x14ac:dyDescent="0.25">
      <c r="A371" s="1">
        <v>49010</v>
      </c>
      <c r="B371">
        <f t="shared" si="5"/>
        <v>44.58160000000003</v>
      </c>
      <c r="C371" t="s">
        <v>10</v>
      </c>
      <c r="D371">
        <v>22.4</v>
      </c>
      <c r="E371">
        <v>0</v>
      </c>
      <c r="F371">
        <f>IF(martianeum5[[#This Row],[zawartosc '[%']]]&gt;=1,martianeum5[[#This Row],[masa '[kg']]]*martianeum5[[#This Row],[zawartosc '[%']]]*0.01,0)</f>
        <v>0</v>
      </c>
      <c r="G371">
        <f>martianeum5[[#This Row],[stan_magazynu '[kg']]]+martianeum5[[#This Row],[ile_kg_materiału_z_ładunku]]</f>
        <v>44.58160000000003</v>
      </c>
      <c r="H371">
        <f>IF(martianeum5[[#This Row],[stan_po_wydobyciu_z_ładunku]]&gt;=100,100,0)</f>
        <v>0</v>
      </c>
      <c r="I371">
        <f>martianeum5[[#This Row],[stan_po_wydobyciu_z_ładunku]]-martianeum5[[#This Row],[ile_zabiera_na_orbite]]</f>
        <v>44.58160000000003</v>
      </c>
      <c r="J371">
        <f>WEEKNUM(martianeum5[[#This Row],[data]],14)</f>
        <v>10</v>
      </c>
      <c r="K371">
        <f>IF(martianeum5[[#This Row],[num_tygodnia]]=J370,K370,K370+1)</f>
        <v>54</v>
      </c>
    </row>
    <row r="372" spans="1:11" x14ac:dyDescent="0.25">
      <c r="A372" s="1">
        <v>49011</v>
      </c>
      <c r="B372">
        <f t="shared" si="5"/>
        <v>44.58160000000003</v>
      </c>
      <c r="C372" t="s">
        <v>22</v>
      </c>
      <c r="D372">
        <v>19.100000000000001</v>
      </c>
      <c r="E372">
        <v>0</v>
      </c>
      <c r="F372">
        <f>IF(martianeum5[[#This Row],[zawartosc '[%']]]&gt;=1,martianeum5[[#This Row],[masa '[kg']]]*martianeum5[[#This Row],[zawartosc '[%']]]*0.01,0)</f>
        <v>0</v>
      </c>
      <c r="G372">
        <f>martianeum5[[#This Row],[stan_magazynu '[kg']]]+martianeum5[[#This Row],[ile_kg_materiału_z_ładunku]]</f>
        <v>44.58160000000003</v>
      </c>
      <c r="H372">
        <f>IF(martianeum5[[#This Row],[stan_po_wydobyciu_z_ładunku]]&gt;=100,100,0)</f>
        <v>0</v>
      </c>
      <c r="I372">
        <f>martianeum5[[#This Row],[stan_po_wydobyciu_z_ładunku]]-martianeum5[[#This Row],[ile_zabiera_na_orbite]]</f>
        <v>44.58160000000003</v>
      </c>
      <c r="J372">
        <f>WEEKNUM(martianeum5[[#This Row],[data]],14)</f>
        <v>10</v>
      </c>
      <c r="K372">
        <f>IF(martianeum5[[#This Row],[num_tygodnia]]=J371,K371,K371+1)</f>
        <v>54</v>
      </c>
    </row>
    <row r="373" spans="1:11" x14ac:dyDescent="0.25">
      <c r="A373" s="1">
        <v>49012</v>
      </c>
      <c r="B373">
        <f t="shared" si="5"/>
        <v>44.58160000000003</v>
      </c>
      <c r="C373" t="s">
        <v>15</v>
      </c>
      <c r="D373">
        <v>20.399999999999999</v>
      </c>
      <c r="E373">
        <v>4.3</v>
      </c>
      <c r="F373">
        <f>IF(martianeum5[[#This Row],[zawartosc '[%']]]&gt;=1,martianeum5[[#This Row],[masa '[kg']]]*martianeum5[[#This Row],[zawartosc '[%']]]*0.01,0)</f>
        <v>0.87719999999999987</v>
      </c>
      <c r="G373">
        <f>martianeum5[[#This Row],[stan_magazynu '[kg']]]+martianeum5[[#This Row],[ile_kg_materiału_z_ładunku]]</f>
        <v>45.458800000000032</v>
      </c>
      <c r="H373">
        <f>IF(martianeum5[[#This Row],[stan_po_wydobyciu_z_ładunku]]&gt;=100,100,0)</f>
        <v>0</v>
      </c>
      <c r="I373">
        <f>martianeum5[[#This Row],[stan_po_wydobyciu_z_ładunku]]-martianeum5[[#This Row],[ile_zabiera_na_orbite]]</f>
        <v>45.458800000000032</v>
      </c>
      <c r="J373">
        <f>WEEKNUM(martianeum5[[#This Row],[data]],14)</f>
        <v>11</v>
      </c>
      <c r="K373">
        <f>IF(martianeum5[[#This Row],[num_tygodnia]]=J372,K372,K372+1)</f>
        <v>55</v>
      </c>
    </row>
    <row r="374" spans="1:11" x14ac:dyDescent="0.25">
      <c r="A374" s="1">
        <v>49013</v>
      </c>
      <c r="B374">
        <f t="shared" si="5"/>
        <v>45.458800000000032</v>
      </c>
      <c r="C374" t="s">
        <v>19</v>
      </c>
      <c r="D374">
        <v>29.8</v>
      </c>
      <c r="E374">
        <v>0</v>
      </c>
      <c r="F374">
        <f>IF(martianeum5[[#This Row],[zawartosc '[%']]]&gt;=1,martianeum5[[#This Row],[masa '[kg']]]*martianeum5[[#This Row],[zawartosc '[%']]]*0.01,0)</f>
        <v>0</v>
      </c>
      <c r="G374">
        <f>martianeum5[[#This Row],[stan_magazynu '[kg']]]+martianeum5[[#This Row],[ile_kg_materiału_z_ładunku]]</f>
        <v>45.458800000000032</v>
      </c>
      <c r="H374">
        <f>IF(martianeum5[[#This Row],[stan_po_wydobyciu_z_ładunku]]&gt;=100,100,0)</f>
        <v>0</v>
      </c>
      <c r="I374">
        <f>martianeum5[[#This Row],[stan_po_wydobyciu_z_ładunku]]-martianeum5[[#This Row],[ile_zabiera_na_orbite]]</f>
        <v>45.458800000000032</v>
      </c>
      <c r="J374">
        <f>WEEKNUM(martianeum5[[#This Row],[data]],14)</f>
        <v>11</v>
      </c>
      <c r="K374">
        <f>IF(martianeum5[[#This Row],[num_tygodnia]]=J373,K373,K373+1)</f>
        <v>55</v>
      </c>
    </row>
    <row r="375" spans="1:11" x14ac:dyDescent="0.25">
      <c r="A375" s="1">
        <v>49014</v>
      </c>
      <c r="B375">
        <f t="shared" si="5"/>
        <v>45.458800000000032</v>
      </c>
      <c r="C375" t="s">
        <v>33</v>
      </c>
      <c r="D375">
        <v>13.7</v>
      </c>
      <c r="E375">
        <v>0.7</v>
      </c>
      <c r="F375">
        <f>IF(martianeum5[[#This Row],[zawartosc '[%']]]&gt;=1,martianeum5[[#This Row],[masa '[kg']]]*martianeum5[[#This Row],[zawartosc '[%']]]*0.01,0)</f>
        <v>0</v>
      </c>
      <c r="G375">
        <f>martianeum5[[#This Row],[stan_magazynu '[kg']]]+martianeum5[[#This Row],[ile_kg_materiału_z_ładunku]]</f>
        <v>45.458800000000032</v>
      </c>
      <c r="H375">
        <f>IF(martianeum5[[#This Row],[stan_po_wydobyciu_z_ładunku]]&gt;=100,100,0)</f>
        <v>0</v>
      </c>
      <c r="I375">
        <f>martianeum5[[#This Row],[stan_po_wydobyciu_z_ładunku]]-martianeum5[[#This Row],[ile_zabiera_na_orbite]]</f>
        <v>45.458800000000032</v>
      </c>
      <c r="J375">
        <f>WEEKNUM(martianeum5[[#This Row],[data]],14)</f>
        <v>11</v>
      </c>
      <c r="K375">
        <f>IF(martianeum5[[#This Row],[num_tygodnia]]=J374,K374,K374+1)</f>
        <v>55</v>
      </c>
    </row>
    <row r="376" spans="1:11" x14ac:dyDescent="0.25">
      <c r="A376" s="1">
        <v>49015</v>
      </c>
      <c r="B376">
        <f t="shared" si="5"/>
        <v>45.458800000000032</v>
      </c>
      <c r="C376" t="s">
        <v>8</v>
      </c>
      <c r="D376">
        <v>20.2</v>
      </c>
      <c r="E376">
        <v>3.7</v>
      </c>
      <c r="F376">
        <f>IF(martianeum5[[#This Row],[zawartosc '[%']]]&gt;=1,martianeum5[[#This Row],[masa '[kg']]]*martianeum5[[#This Row],[zawartosc '[%']]]*0.01,0)</f>
        <v>0.74739999999999995</v>
      </c>
      <c r="G376">
        <f>martianeum5[[#This Row],[stan_magazynu '[kg']]]+martianeum5[[#This Row],[ile_kg_materiału_z_ładunku]]</f>
        <v>46.206200000000031</v>
      </c>
      <c r="H376">
        <f>IF(martianeum5[[#This Row],[stan_po_wydobyciu_z_ładunku]]&gt;=100,100,0)</f>
        <v>0</v>
      </c>
      <c r="I376">
        <f>martianeum5[[#This Row],[stan_po_wydobyciu_z_ładunku]]-martianeum5[[#This Row],[ile_zabiera_na_orbite]]</f>
        <v>46.206200000000031</v>
      </c>
      <c r="J376">
        <f>WEEKNUM(martianeum5[[#This Row],[data]],14)</f>
        <v>11</v>
      </c>
      <c r="K376">
        <f>IF(martianeum5[[#This Row],[num_tygodnia]]=J375,K375,K375+1)</f>
        <v>55</v>
      </c>
    </row>
    <row r="377" spans="1:11" x14ac:dyDescent="0.25">
      <c r="A377" s="1">
        <v>49016</v>
      </c>
      <c r="B377">
        <f t="shared" si="5"/>
        <v>46.206200000000031</v>
      </c>
      <c r="C377" t="s">
        <v>11</v>
      </c>
      <c r="D377">
        <v>18.2</v>
      </c>
      <c r="E377">
        <v>1.6</v>
      </c>
      <c r="F377">
        <f>IF(martianeum5[[#This Row],[zawartosc '[%']]]&gt;=1,martianeum5[[#This Row],[masa '[kg']]]*martianeum5[[#This Row],[zawartosc '[%']]]*0.01,0)</f>
        <v>0.29120000000000001</v>
      </c>
      <c r="G377">
        <f>martianeum5[[#This Row],[stan_magazynu '[kg']]]+martianeum5[[#This Row],[ile_kg_materiału_z_ładunku]]</f>
        <v>46.497400000000034</v>
      </c>
      <c r="H377">
        <f>IF(martianeum5[[#This Row],[stan_po_wydobyciu_z_ładunku]]&gt;=100,100,0)</f>
        <v>0</v>
      </c>
      <c r="I377">
        <f>martianeum5[[#This Row],[stan_po_wydobyciu_z_ładunku]]-martianeum5[[#This Row],[ile_zabiera_na_orbite]]</f>
        <v>46.497400000000034</v>
      </c>
      <c r="J377">
        <f>WEEKNUM(martianeum5[[#This Row],[data]],14)</f>
        <v>11</v>
      </c>
      <c r="K377">
        <f>IF(martianeum5[[#This Row],[num_tygodnia]]=J376,K376,K376+1)</f>
        <v>55</v>
      </c>
    </row>
    <row r="378" spans="1:11" x14ac:dyDescent="0.25">
      <c r="A378" s="1">
        <v>49017</v>
      </c>
      <c r="B378">
        <f t="shared" si="5"/>
        <v>46.497400000000034</v>
      </c>
      <c r="C378" t="s">
        <v>13</v>
      </c>
      <c r="D378">
        <v>14.2</v>
      </c>
      <c r="E378">
        <v>2</v>
      </c>
      <c r="F378">
        <f>IF(martianeum5[[#This Row],[zawartosc '[%']]]&gt;=1,martianeum5[[#This Row],[masa '[kg']]]*martianeum5[[#This Row],[zawartosc '[%']]]*0.01,0)</f>
        <v>0.28399999999999997</v>
      </c>
      <c r="G378">
        <f>martianeum5[[#This Row],[stan_magazynu '[kg']]]+martianeum5[[#This Row],[ile_kg_materiału_z_ładunku]]</f>
        <v>46.781400000000033</v>
      </c>
      <c r="H378">
        <f>IF(martianeum5[[#This Row],[stan_po_wydobyciu_z_ładunku]]&gt;=100,100,0)</f>
        <v>0</v>
      </c>
      <c r="I378">
        <f>martianeum5[[#This Row],[stan_po_wydobyciu_z_ładunku]]-martianeum5[[#This Row],[ile_zabiera_na_orbite]]</f>
        <v>46.781400000000033</v>
      </c>
      <c r="J378">
        <f>WEEKNUM(martianeum5[[#This Row],[data]],14)</f>
        <v>11</v>
      </c>
      <c r="K378">
        <f>IF(martianeum5[[#This Row],[num_tygodnia]]=J377,K377,K377+1)</f>
        <v>55</v>
      </c>
    </row>
    <row r="379" spans="1:11" x14ac:dyDescent="0.25">
      <c r="A379" s="1">
        <v>49018</v>
      </c>
      <c r="B379">
        <f t="shared" si="5"/>
        <v>46.781400000000033</v>
      </c>
      <c r="C379" t="s">
        <v>15</v>
      </c>
      <c r="D379">
        <v>11.2</v>
      </c>
      <c r="E379">
        <v>14.3</v>
      </c>
      <c r="F379">
        <f>IF(martianeum5[[#This Row],[zawartosc '[%']]]&gt;=1,martianeum5[[#This Row],[masa '[kg']]]*martianeum5[[#This Row],[zawartosc '[%']]]*0.01,0)</f>
        <v>1.6015999999999999</v>
      </c>
      <c r="G379">
        <f>martianeum5[[#This Row],[stan_magazynu '[kg']]]+martianeum5[[#This Row],[ile_kg_materiału_z_ładunku]]</f>
        <v>48.383000000000031</v>
      </c>
      <c r="H379">
        <f>IF(martianeum5[[#This Row],[stan_po_wydobyciu_z_ładunku]]&gt;=100,100,0)</f>
        <v>0</v>
      </c>
      <c r="I379">
        <f>martianeum5[[#This Row],[stan_po_wydobyciu_z_ładunku]]-martianeum5[[#This Row],[ile_zabiera_na_orbite]]</f>
        <v>48.383000000000031</v>
      </c>
      <c r="J379">
        <f>WEEKNUM(martianeum5[[#This Row],[data]],14)</f>
        <v>11</v>
      </c>
      <c r="K379">
        <f>IF(martianeum5[[#This Row],[num_tygodnia]]=J378,K378,K378+1)</f>
        <v>55</v>
      </c>
    </row>
    <row r="380" spans="1:11" x14ac:dyDescent="0.25">
      <c r="A380" s="1">
        <v>49019</v>
      </c>
      <c r="B380">
        <f t="shared" si="5"/>
        <v>48.383000000000031</v>
      </c>
      <c r="C380" t="s">
        <v>32</v>
      </c>
      <c r="D380">
        <v>13.9</v>
      </c>
      <c r="E380">
        <v>0.2</v>
      </c>
      <c r="F380">
        <f>IF(martianeum5[[#This Row],[zawartosc '[%']]]&gt;=1,martianeum5[[#This Row],[masa '[kg']]]*martianeum5[[#This Row],[zawartosc '[%']]]*0.01,0)</f>
        <v>0</v>
      </c>
      <c r="G380">
        <f>martianeum5[[#This Row],[stan_magazynu '[kg']]]+martianeum5[[#This Row],[ile_kg_materiału_z_ładunku]]</f>
        <v>48.383000000000031</v>
      </c>
      <c r="H380">
        <f>IF(martianeum5[[#This Row],[stan_po_wydobyciu_z_ładunku]]&gt;=100,100,0)</f>
        <v>0</v>
      </c>
      <c r="I380">
        <f>martianeum5[[#This Row],[stan_po_wydobyciu_z_ładunku]]-martianeum5[[#This Row],[ile_zabiera_na_orbite]]</f>
        <v>48.383000000000031</v>
      </c>
      <c r="J380">
        <f>WEEKNUM(martianeum5[[#This Row],[data]],14)</f>
        <v>12</v>
      </c>
      <c r="K380">
        <f>IF(martianeum5[[#This Row],[num_tygodnia]]=J379,K379,K379+1)</f>
        <v>56</v>
      </c>
    </row>
    <row r="381" spans="1:11" x14ac:dyDescent="0.25">
      <c r="A381" s="1">
        <v>49020</v>
      </c>
      <c r="B381">
        <f t="shared" si="5"/>
        <v>48.383000000000031</v>
      </c>
      <c r="C381" t="s">
        <v>11</v>
      </c>
      <c r="D381">
        <v>22.6</v>
      </c>
      <c r="E381">
        <v>15.1</v>
      </c>
      <c r="F381">
        <f>IF(martianeum5[[#This Row],[zawartosc '[%']]]&gt;=1,martianeum5[[#This Row],[masa '[kg']]]*martianeum5[[#This Row],[zawartosc '[%']]]*0.01,0)</f>
        <v>3.4125999999999999</v>
      </c>
      <c r="G381">
        <f>martianeum5[[#This Row],[stan_magazynu '[kg']]]+martianeum5[[#This Row],[ile_kg_materiału_z_ładunku]]</f>
        <v>51.795600000000029</v>
      </c>
      <c r="H381">
        <f>IF(martianeum5[[#This Row],[stan_po_wydobyciu_z_ładunku]]&gt;=100,100,0)</f>
        <v>0</v>
      </c>
      <c r="I381">
        <f>martianeum5[[#This Row],[stan_po_wydobyciu_z_ładunku]]-martianeum5[[#This Row],[ile_zabiera_na_orbite]]</f>
        <v>51.795600000000029</v>
      </c>
      <c r="J381">
        <f>WEEKNUM(martianeum5[[#This Row],[data]],14)</f>
        <v>12</v>
      </c>
      <c r="K381">
        <f>IF(martianeum5[[#This Row],[num_tygodnia]]=J380,K380,K380+1)</f>
        <v>56</v>
      </c>
    </row>
    <row r="382" spans="1:11" x14ac:dyDescent="0.25">
      <c r="A382" s="1">
        <v>49021</v>
      </c>
      <c r="B382">
        <f t="shared" si="5"/>
        <v>51.795600000000029</v>
      </c>
      <c r="C382" t="s">
        <v>15</v>
      </c>
      <c r="D382">
        <v>29.8</v>
      </c>
      <c r="E382">
        <v>0</v>
      </c>
      <c r="F382">
        <f>IF(martianeum5[[#This Row],[zawartosc '[%']]]&gt;=1,martianeum5[[#This Row],[masa '[kg']]]*martianeum5[[#This Row],[zawartosc '[%']]]*0.01,0)</f>
        <v>0</v>
      </c>
      <c r="G382">
        <f>martianeum5[[#This Row],[stan_magazynu '[kg']]]+martianeum5[[#This Row],[ile_kg_materiału_z_ładunku]]</f>
        <v>51.795600000000029</v>
      </c>
      <c r="H382">
        <f>IF(martianeum5[[#This Row],[stan_po_wydobyciu_z_ładunku]]&gt;=100,100,0)</f>
        <v>0</v>
      </c>
      <c r="I382">
        <f>martianeum5[[#This Row],[stan_po_wydobyciu_z_ładunku]]-martianeum5[[#This Row],[ile_zabiera_na_orbite]]</f>
        <v>51.795600000000029</v>
      </c>
      <c r="J382">
        <f>WEEKNUM(martianeum5[[#This Row],[data]],14)</f>
        <v>12</v>
      </c>
      <c r="K382">
        <f>IF(martianeum5[[#This Row],[num_tygodnia]]=J381,K381,K381+1)</f>
        <v>56</v>
      </c>
    </row>
    <row r="383" spans="1:11" x14ac:dyDescent="0.25">
      <c r="A383" s="1">
        <v>49022</v>
      </c>
      <c r="B383">
        <f t="shared" si="5"/>
        <v>51.795600000000029</v>
      </c>
      <c r="C383" t="s">
        <v>20</v>
      </c>
      <c r="D383">
        <v>12.7</v>
      </c>
      <c r="E383">
        <v>2.6</v>
      </c>
      <c r="F383">
        <f>IF(martianeum5[[#This Row],[zawartosc '[%']]]&gt;=1,martianeum5[[#This Row],[masa '[kg']]]*martianeum5[[#This Row],[zawartosc '[%']]]*0.01,0)</f>
        <v>0.33019999999999999</v>
      </c>
      <c r="G383">
        <f>martianeum5[[#This Row],[stan_magazynu '[kg']]]+martianeum5[[#This Row],[ile_kg_materiału_z_ładunku]]</f>
        <v>52.125800000000027</v>
      </c>
      <c r="H383">
        <f>IF(martianeum5[[#This Row],[stan_po_wydobyciu_z_ładunku]]&gt;=100,100,0)</f>
        <v>0</v>
      </c>
      <c r="I383">
        <f>martianeum5[[#This Row],[stan_po_wydobyciu_z_ładunku]]-martianeum5[[#This Row],[ile_zabiera_na_orbite]]</f>
        <v>52.125800000000027</v>
      </c>
      <c r="J383">
        <f>WEEKNUM(martianeum5[[#This Row],[data]],14)</f>
        <v>12</v>
      </c>
      <c r="K383">
        <f>IF(martianeum5[[#This Row],[num_tygodnia]]=J382,K382,K382+1)</f>
        <v>56</v>
      </c>
    </row>
    <row r="384" spans="1:11" x14ac:dyDescent="0.25">
      <c r="A384" s="1">
        <v>49023</v>
      </c>
      <c r="B384">
        <f t="shared" si="5"/>
        <v>52.125800000000027</v>
      </c>
      <c r="C384" t="s">
        <v>27</v>
      </c>
      <c r="D384">
        <v>14.4</v>
      </c>
      <c r="E384">
        <v>0</v>
      </c>
      <c r="F384">
        <f>IF(martianeum5[[#This Row],[zawartosc '[%']]]&gt;=1,martianeum5[[#This Row],[masa '[kg']]]*martianeum5[[#This Row],[zawartosc '[%']]]*0.01,0)</f>
        <v>0</v>
      </c>
      <c r="G384">
        <f>martianeum5[[#This Row],[stan_magazynu '[kg']]]+martianeum5[[#This Row],[ile_kg_materiału_z_ładunku]]</f>
        <v>52.125800000000027</v>
      </c>
      <c r="H384">
        <f>IF(martianeum5[[#This Row],[stan_po_wydobyciu_z_ładunku]]&gt;=100,100,0)</f>
        <v>0</v>
      </c>
      <c r="I384">
        <f>martianeum5[[#This Row],[stan_po_wydobyciu_z_ładunku]]-martianeum5[[#This Row],[ile_zabiera_na_orbite]]</f>
        <v>52.125800000000027</v>
      </c>
      <c r="J384">
        <f>WEEKNUM(martianeum5[[#This Row],[data]],14)</f>
        <v>12</v>
      </c>
      <c r="K384">
        <f>IF(martianeum5[[#This Row],[num_tygodnia]]=J383,K383,K383+1)</f>
        <v>56</v>
      </c>
    </row>
    <row r="385" spans="1:11" x14ac:dyDescent="0.25">
      <c r="A385" s="1">
        <v>49024</v>
      </c>
      <c r="B385">
        <f t="shared" si="5"/>
        <v>52.125800000000027</v>
      </c>
      <c r="C385" t="s">
        <v>33</v>
      </c>
      <c r="D385">
        <v>18.399999999999999</v>
      </c>
      <c r="E385">
        <v>0.2</v>
      </c>
      <c r="F385">
        <f>IF(martianeum5[[#This Row],[zawartosc '[%']]]&gt;=1,martianeum5[[#This Row],[masa '[kg']]]*martianeum5[[#This Row],[zawartosc '[%']]]*0.01,0)</f>
        <v>0</v>
      </c>
      <c r="G385">
        <f>martianeum5[[#This Row],[stan_magazynu '[kg']]]+martianeum5[[#This Row],[ile_kg_materiału_z_ładunku]]</f>
        <v>52.125800000000027</v>
      </c>
      <c r="H385">
        <f>IF(martianeum5[[#This Row],[stan_po_wydobyciu_z_ładunku]]&gt;=100,100,0)</f>
        <v>0</v>
      </c>
      <c r="I385">
        <f>martianeum5[[#This Row],[stan_po_wydobyciu_z_ładunku]]-martianeum5[[#This Row],[ile_zabiera_na_orbite]]</f>
        <v>52.125800000000027</v>
      </c>
      <c r="J385">
        <f>WEEKNUM(martianeum5[[#This Row],[data]],14)</f>
        <v>12</v>
      </c>
      <c r="K385">
        <f>IF(martianeum5[[#This Row],[num_tygodnia]]=J384,K384,K384+1)</f>
        <v>56</v>
      </c>
    </row>
    <row r="386" spans="1:11" x14ac:dyDescent="0.25">
      <c r="A386" s="1">
        <v>49025</v>
      </c>
      <c r="B386">
        <f t="shared" si="5"/>
        <v>52.125800000000027</v>
      </c>
      <c r="C386" t="s">
        <v>9</v>
      </c>
      <c r="D386">
        <v>27.2</v>
      </c>
      <c r="E386">
        <v>9.6</v>
      </c>
      <c r="F386">
        <f>IF(martianeum5[[#This Row],[zawartosc '[%']]]&gt;=1,martianeum5[[#This Row],[masa '[kg']]]*martianeum5[[#This Row],[zawartosc '[%']]]*0.01,0)</f>
        <v>2.6112000000000002</v>
      </c>
      <c r="G386">
        <f>martianeum5[[#This Row],[stan_magazynu '[kg']]]+martianeum5[[#This Row],[ile_kg_materiału_z_ładunku]]</f>
        <v>54.737000000000023</v>
      </c>
      <c r="H386">
        <f>IF(martianeum5[[#This Row],[stan_po_wydobyciu_z_ładunku]]&gt;=100,100,0)</f>
        <v>0</v>
      </c>
      <c r="I386">
        <f>martianeum5[[#This Row],[stan_po_wydobyciu_z_ładunku]]-martianeum5[[#This Row],[ile_zabiera_na_orbite]]</f>
        <v>54.737000000000023</v>
      </c>
      <c r="J386">
        <f>WEEKNUM(martianeum5[[#This Row],[data]],14)</f>
        <v>12</v>
      </c>
      <c r="K386">
        <f>IF(martianeum5[[#This Row],[num_tygodnia]]=J385,K385,K385+1)</f>
        <v>56</v>
      </c>
    </row>
    <row r="387" spans="1:11" x14ac:dyDescent="0.25">
      <c r="A387" s="1">
        <v>49026</v>
      </c>
      <c r="B387">
        <f t="shared" si="5"/>
        <v>54.737000000000023</v>
      </c>
      <c r="C387" t="s">
        <v>22</v>
      </c>
      <c r="D387">
        <v>12.5</v>
      </c>
      <c r="E387">
        <v>8.8000000000000007</v>
      </c>
      <c r="F387">
        <f>IF(martianeum5[[#This Row],[zawartosc '[%']]]&gt;=1,martianeum5[[#This Row],[masa '[kg']]]*martianeum5[[#This Row],[zawartosc '[%']]]*0.01,0)</f>
        <v>1.1000000000000001</v>
      </c>
      <c r="G387">
        <f>martianeum5[[#This Row],[stan_magazynu '[kg']]]+martianeum5[[#This Row],[ile_kg_materiału_z_ładunku]]</f>
        <v>55.837000000000025</v>
      </c>
      <c r="H387">
        <f>IF(martianeum5[[#This Row],[stan_po_wydobyciu_z_ładunku]]&gt;=100,100,0)</f>
        <v>0</v>
      </c>
      <c r="I387">
        <f>martianeum5[[#This Row],[stan_po_wydobyciu_z_ładunku]]-martianeum5[[#This Row],[ile_zabiera_na_orbite]]</f>
        <v>55.837000000000025</v>
      </c>
      <c r="J387">
        <f>WEEKNUM(martianeum5[[#This Row],[data]],14)</f>
        <v>13</v>
      </c>
      <c r="K387">
        <f>IF(martianeum5[[#This Row],[num_tygodnia]]=J386,K386,K386+1)</f>
        <v>57</v>
      </c>
    </row>
    <row r="388" spans="1:11" x14ac:dyDescent="0.25">
      <c r="A388" s="1">
        <v>49027</v>
      </c>
      <c r="B388">
        <f t="shared" ref="B388:B451" si="6">I387</f>
        <v>55.837000000000025</v>
      </c>
      <c r="C388" t="s">
        <v>26</v>
      </c>
      <c r="D388">
        <v>22.6</v>
      </c>
      <c r="E388">
        <v>3.5</v>
      </c>
      <c r="F388">
        <f>IF(martianeum5[[#This Row],[zawartosc '[%']]]&gt;=1,martianeum5[[#This Row],[masa '[kg']]]*martianeum5[[#This Row],[zawartosc '[%']]]*0.01,0)</f>
        <v>0.79100000000000015</v>
      </c>
      <c r="G388">
        <f>martianeum5[[#This Row],[stan_magazynu '[kg']]]+martianeum5[[#This Row],[ile_kg_materiału_z_ładunku]]</f>
        <v>56.628000000000021</v>
      </c>
      <c r="H388">
        <f>IF(martianeum5[[#This Row],[stan_po_wydobyciu_z_ładunku]]&gt;=100,100,0)</f>
        <v>0</v>
      </c>
      <c r="I388">
        <f>martianeum5[[#This Row],[stan_po_wydobyciu_z_ładunku]]-martianeum5[[#This Row],[ile_zabiera_na_orbite]]</f>
        <v>56.628000000000021</v>
      </c>
      <c r="J388">
        <f>WEEKNUM(martianeum5[[#This Row],[data]],14)</f>
        <v>13</v>
      </c>
      <c r="K388">
        <f>IF(martianeum5[[#This Row],[num_tygodnia]]=J387,K387,K387+1)</f>
        <v>57</v>
      </c>
    </row>
    <row r="389" spans="1:11" x14ac:dyDescent="0.25">
      <c r="A389" s="1">
        <v>49028</v>
      </c>
      <c r="B389">
        <f t="shared" si="6"/>
        <v>56.628000000000021</v>
      </c>
      <c r="C389" t="s">
        <v>7</v>
      </c>
      <c r="D389">
        <v>21.8</v>
      </c>
      <c r="E389">
        <v>6.5</v>
      </c>
      <c r="F389">
        <f>IF(martianeum5[[#This Row],[zawartosc '[%']]]&gt;=1,martianeum5[[#This Row],[masa '[kg']]]*martianeum5[[#This Row],[zawartosc '[%']]]*0.01,0)</f>
        <v>1.4170000000000003</v>
      </c>
      <c r="G389">
        <f>martianeum5[[#This Row],[stan_magazynu '[kg']]]+martianeum5[[#This Row],[ile_kg_materiału_z_ładunku]]</f>
        <v>58.045000000000023</v>
      </c>
      <c r="H389">
        <f>IF(martianeum5[[#This Row],[stan_po_wydobyciu_z_ładunku]]&gt;=100,100,0)</f>
        <v>0</v>
      </c>
      <c r="I389">
        <f>martianeum5[[#This Row],[stan_po_wydobyciu_z_ładunku]]-martianeum5[[#This Row],[ile_zabiera_na_orbite]]</f>
        <v>58.045000000000023</v>
      </c>
      <c r="J389">
        <f>WEEKNUM(martianeum5[[#This Row],[data]],14)</f>
        <v>13</v>
      </c>
      <c r="K389">
        <f>IF(martianeum5[[#This Row],[num_tygodnia]]=J388,K388,K388+1)</f>
        <v>57</v>
      </c>
    </row>
    <row r="390" spans="1:11" x14ac:dyDescent="0.25">
      <c r="A390" s="1">
        <v>49029</v>
      </c>
      <c r="B390">
        <f t="shared" si="6"/>
        <v>58.045000000000023</v>
      </c>
      <c r="C390" t="s">
        <v>23</v>
      </c>
      <c r="D390">
        <v>17.2</v>
      </c>
      <c r="E390">
        <v>0</v>
      </c>
      <c r="F390">
        <f>IF(martianeum5[[#This Row],[zawartosc '[%']]]&gt;=1,martianeum5[[#This Row],[masa '[kg']]]*martianeum5[[#This Row],[zawartosc '[%']]]*0.01,0)</f>
        <v>0</v>
      </c>
      <c r="G390">
        <f>martianeum5[[#This Row],[stan_magazynu '[kg']]]+martianeum5[[#This Row],[ile_kg_materiału_z_ładunku]]</f>
        <v>58.045000000000023</v>
      </c>
      <c r="H390">
        <f>IF(martianeum5[[#This Row],[stan_po_wydobyciu_z_ładunku]]&gt;=100,100,0)</f>
        <v>0</v>
      </c>
      <c r="I390">
        <f>martianeum5[[#This Row],[stan_po_wydobyciu_z_ładunku]]-martianeum5[[#This Row],[ile_zabiera_na_orbite]]</f>
        <v>58.045000000000023</v>
      </c>
      <c r="J390">
        <f>WEEKNUM(martianeum5[[#This Row],[data]],14)</f>
        <v>13</v>
      </c>
      <c r="K390">
        <f>IF(martianeum5[[#This Row],[num_tygodnia]]=J389,K389,K389+1)</f>
        <v>57</v>
      </c>
    </row>
    <row r="391" spans="1:11" x14ac:dyDescent="0.25">
      <c r="A391" s="1">
        <v>49030</v>
      </c>
      <c r="B391">
        <f t="shared" si="6"/>
        <v>58.045000000000023</v>
      </c>
      <c r="C391" t="s">
        <v>13</v>
      </c>
      <c r="D391">
        <v>13.4</v>
      </c>
      <c r="E391">
        <v>14.1</v>
      </c>
      <c r="F391">
        <f>IF(martianeum5[[#This Row],[zawartosc '[%']]]&gt;=1,martianeum5[[#This Row],[masa '[kg']]]*martianeum5[[#This Row],[zawartosc '[%']]]*0.01,0)</f>
        <v>1.8894</v>
      </c>
      <c r="G391">
        <f>martianeum5[[#This Row],[stan_magazynu '[kg']]]+martianeum5[[#This Row],[ile_kg_materiału_z_ładunku]]</f>
        <v>59.934400000000025</v>
      </c>
      <c r="H391">
        <f>IF(martianeum5[[#This Row],[stan_po_wydobyciu_z_ładunku]]&gt;=100,100,0)</f>
        <v>0</v>
      </c>
      <c r="I391">
        <f>martianeum5[[#This Row],[stan_po_wydobyciu_z_ładunku]]-martianeum5[[#This Row],[ile_zabiera_na_orbite]]</f>
        <v>59.934400000000025</v>
      </c>
      <c r="J391">
        <f>WEEKNUM(martianeum5[[#This Row],[data]],14)</f>
        <v>13</v>
      </c>
      <c r="K391">
        <f>IF(martianeum5[[#This Row],[num_tygodnia]]=J390,K390,K390+1)</f>
        <v>57</v>
      </c>
    </row>
    <row r="392" spans="1:11" x14ac:dyDescent="0.25">
      <c r="A392" s="1">
        <v>49031</v>
      </c>
      <c r="B392">
        <f t="shared" si="6"/>
        <v>59.934400000000025</v>
      </c>
      <c r="C392" t="s">
        <v>9</v>
      </c>
      <c r="D392">
        <v>13.8</v>
      </c>
      <c r="E392">
        <v>9.9</v>
      </c>
      <c r="F392">
        <f>IF(martianeum5[[#This Row],[zawartosc '[%']]]&gt;=1,martianeum5[[#This Row],[masa '[kg']]]*martianeum5[[#This Row],[zawartosc '[%']]]*0.01,0)</f>
        <v>1.3662000000000001</v>
      </c>
      <c r="G392">
        <f>martianeum5[[#This Row],[stan_magazynu '[kg']]]+martianeum5[[#This Row],[ile_kg_materiału_z_ładunku]]</f>
        <v>61.300600000000024</v>
      </c>
      <c r="H392">
        <f>IF(martianeum5[[#This Row],[stan_po_wydobyciu_z_ładunku]]&gt;=100,100,0)</f>
        <v>0</v>
      </c>
      <c r="I392">
        <f>martianeum5[[#This Row],[stan_po_wydobyciu_z_ładunku]]-martianeum5[[#This Row],[ile_zabiera_na_orbite]]</f>
        <v>61.300600000000024</v>
      </c>
      <c r="J392">
        <f>WEEKNUM(martianeum5[[#This Row],[data]],14)</f>
        <v>13</v>
      </c>
      <c r="K392">
        <f>IF(martianeum5[[#This Row],[num_tygodnia]]=J391,K391,K391+1)</f>
        <v>57</v>
      </c>
    </row>
    <row r="393" spans="1:11" x14ac:dyDescent="0.25">
      <c r="A393" s="1">
        <v>49032</v>
      </c>
      <c r="B393">
        <f t="shared" si="6"/>
        <v>61.300600000000024</v>
      </c>
      <c r="C393" t="s">
        <v>24</v>
      </c>
      <c r="D393">
        <v>10.6</v>
      </c>
      <c r="E393">
        <v>1.2</v>
      </c>
      <c r="F393">
        <f>IF(martianeum5[[#This Row],[zawartosc '[%']]]&gt;=1,martianeum5[[#This Row],[masa '[kg']]]*martianeum5[[#This Row],[zawartosc '[%']]]*0.01,0)</f>
        <v>0.12719999999999998</v>
      </c>
      <c r="G393">
        <f>martianeum5[[#This Row],[stan_magazynu '[kg']]]+martianeum5[[#This Row],[ile_kg_materiału_z_ładunku]]</f>
        <v>61.427800000000026</v>
      </c>
      <c r="H393">
        <f>IF(martianeum5[[#This Row],[stan_po_wydobyciu_z_ładunku]]&gt;=100,100,0)</f>
        <v>0</v>
      </c>
      <c r="I393">
        <f>martianeum5[[#This Row],[stan_po_wydobyciu_z_ładunku]]-martianeum5[[#This Row],[ile_zabiera_na_orbite]]</f>
        <v>61.427800000000026</v>
      </c>
      <c r="J393">
        <f>WEEKNUM(martianeum5[[#This Row],[data]],14)</f>
        <v>13</v>
      </c>
      <c r="K393">
        <f>IF(martianeum5[[#This Row],[num_tygodnia]]=J392,K392,K392+1)</f>
        <v>57</v>
      </c>
    </row>
    <row r="394" spans="1:11" x14ac:dyDescent="0.25">
      <c r="A394" s="1">
        <v>49033</v>
      </c>
      <c r="B394">
        <f t="shared" si="6"/>
        <v>61.427800000000026</v>
      </c>
      <c r="C394" t="s">
        <v>16</v>
      </c>
      <c r="D394">
        <v>28.8</v>
      </c>
      <c r="E394">
        <v>0.1</v>
      </c>
      <c r="F394">
        <f>IF(martianeum5[[#This Row],[zawartosc '[%']]]&gt;=1,martianeum5[[#This Row],[masa '[kg']]]*martianeum5[[#This Row],[zawartosc '[%']]]*0.01,0)</f>
        <v>0</v>
      </c>
      <c r="G394">
        <f>martianeum5[[#This Row],[stan_magazynu '[kg']]]+martianeum5[[#This Row],[ile_kg_materiału_z_ładunku]]</f>
        <v>61.427800000000026</v>
      </c>
      <c r="H394">
        <f>IF(martianeum5[[#This Row],[stan_po_wydobyciu_z_ładunku]]&gt;=100,100,0)</f>
        <v>0</v>
      </c>
      <c r="I394">
        <f>martianeum5[[#This Row],[stan_po_wydobyciu_z_ładunku]]-martianeum5[[#This Row],[ile_zabiera_na_orbite]]</f>
        <v>61.427800000000026</v>
      </c>
      <c r="J394">
        <f>WEEKNUM(martianeum5[[#This Row],[data]],14)</f>
        <v>14</v>
      </c>
      <c r="K394">
        <f>IF(martianeum5[[#This Row],[num_tygodnia]]=J393,K393,K393+1)</f>
        <v>58</v>
      </c>
    </row>
    <row r="395" spans="1:11" x14ac:dyDescent="0.25">
      <c r="A395" s="1">
        <v>49034</v>
      </c>
      <c r="B395">
        <f t="shared" si="6"/>
        <v>61.427800000000026</v>
      </c>
      <c r="C395" t="s">
        <v>28</v>
      </c>
      <c r="D395">
        <v>16.899999999999999</v>
      </c>
      <c r="E395">
        <v>0.7</v>
      </c>
      <c r="F395">
        <f>IF(martianeum5[[#This Row],[zawartosc '[%']]]&gt;=1,martianeum5[[#This Row],[masa '[kg']]]*martianeum5[[#This Row],[zawartosc '[%']]]*0.01,0)</f>
        <v>0</v>
      </c>
      <c r="G395">
        <f>martianeum5[[#This Row],[stan_magazynu '[kg']]]+martianeum5[[#This Row],[ile_kg_materiału_z_ładunku]]</f>
        <v>61.427800000000026</v>
      </c>
      <c r="H395">
        <f>IF(martianeum5[[#This Row],[stan_po_wydobyciu_z_ładunku]]&gt;=100,100,0)</f>
        <v>0</v>
      </c>
      <c r="I395">
        <f>martianeum5[[#This Row],[stan_po_wydobyciu_z_ładunku]]-martianeum5[[#This Row],[ile_zabiera_na_orbite]]</f>
        <v>61.427800000000026</v>
      </c>
      <c r="J395">
        <f>WEEKNUM(martianeum5[[#This Row],[data]],14)</f>
        <v>14</v>
      </c>
      <c r="K395">
        <f>IF(martianeum5[[#This Row],[num_tygodnia]]=J394,K394,K394+1)</f>
        <v>58</v>
      </c>
    </row>
    <row r="396" spans="1:11" x14ac:dyDescent="0.25">
      <c r="A396" s="1">
        <v>49035</v>
      </c>
      <c r="B396">
        <f t="shared" si="6"/>
        <v>61.427800000000026</v>
      </c>
      <c r="C396" t="s">
        <v>18</v>
      </c>
      <c r="D396">
        <v>11.2</v>
      </c>
      <c r="E396">
        <v>4.8</v>
      </c>
      <c r="F396">
        <f>IF(martianeum5[[#This Row],[zawartosc '[%']]]&gt;=1,martianeum5[[#This Row],[masa '[kg']]]*martianeum5[[#This Row],[zawartosc '[%']]]*0.01,0)</f>
        <v>0.53759999999999997</v>
      </c>
      <c r="G396">
        <f>martianeum5[[#This Row],[stan_magazynu '[kg']]]+martianeum5[[#This Row],[ile_kg_materiału_z_ładunku]]</f>
        <v>61.965400000000024</v>
      </c>
      <c r="H396">
        <f>IF(martianeum5[[#This Row],[stan_po_wydobyciu_z_ładunku]]&gt;=100,100,0)</f>
        <v>0</v>
      </c>
      <c r="I396">
        <f>martianeum5[[#This Row],[stan_po_wydobyciu_z_ładunku]]-martianeum5[[#This Row],[ile_zabiera_na_orbite]]</f>
        <v>61.965400000000024</v>
      </c>
      <c r="J396">
        <f>WEEKNUM(martianeum5[[#This Row],[data]],14)</f>
        <v>14</v>
      </c>
      <c r="K396">
        <f>IF(martianeum5[[#This Row],[num_tygodnia]]=J395,K395,K395+1)</f>
        <v>58</v>
      </c>
    </row>
    <row r="397" spans="1:11" x14ac:dyDescent="0.25">
      <c r="A397" s="1">
        <v>49036</v>
      </c>
      <c r="B397">
        <f t="shared" si="6"/>
        <v>61.965400000000024</v>
      </c>
      <c r="C397" t="s">
        <v>10</v>
      </c>
      <c r="D397">
        <v>13.9</v>
      </c>
      <c r="E397">
        <v>23</v>
      </c>
      <c r="F397">
        <f>IF(martianeum5[[#This Row],[zawartosc '[%']]]&gt;=1,martianeum5[[#This Row],[masa '[kg']]]*martianeum5[[#This Row],[zawartosc '[%']]]*0.01,0)</f>
        <v>3.1970000000000001</v>
      </c>
      <c r="G397">
        <f>martianeum5[[#This Row],[stan_magazynu '[kg']]]+martianeum5[[#This Row],[ile_kg_materiału_z_ładunku]]</f>
        <v>65.162400000000019</v>
      </c>
      <c r="H397">
        <f>IF(martianeum5[[#This Row],[stan_po_wydobyciu_z_ładunku]]&gt;=100,100,0)</f>
        <v>0</v>
      </c>
      <c r="I397">
        <f>martianeum5[[#This Row],[stan_po_wydobyciu_z_ładunku]]-martianeum5[[#This Row],[ile_zabiera_na_orbite]]</f>
        <v>65.162400000000019</v>
      </c>
      <c r="J397">
        <f>WEEKNUM(martianeum5[[#This Row],[data]],14)</f>
        <v>14</v>
      </c>
      <c r="K397">
        <f>IF(martianeum5[[#This Row],[num_tygodnia]]=J396,K396,K396+1)</f>
        <v>58</v>
      </c>
    </row>
    <row r="398" spans="1:11" x14ac:dyDescent="0.25">
      <c r="A398" s="1">
        <v>49037</v>
      </c>
      <c r="B398">
        <f t="shared" si="6"/>
        <v>65.162400000000019</v>
      </c>
      <c r="C398" t="s">
        <v>11</v>
      </c>
      <c r="D398">
        <v>25.3</v>
      </c>
      <c r="E398">
        <v>21.9</v>
      </c>
      <c r="F398">
        <f>IF(martianeum5[[#This Row],[zawartosc '[%']]]&gt;=1,martianeum5[[#This Row],[masa '[kg']]]*martianeum5[[#This Row],[zawartosc '[%']]]*0.01,0)</f>
        <v>5.5406999999999993</v>
      </c>
      <c r="G398">
        <f>martianeum5[[#This Row],[stan_magazynu '[kg']]]+martianeum5[[#This Row],[ile_kg_materiału_z_ładunku]]</f>
        <v>70.70310000000002</v>
      </c>
      <c r="H398">
        <f>IF(martianeum5[[#This Row],[stan_po_wydobyciu_z_ładunku]]&gt;=100,100,0)</f>
        <v>0</v>
      </c>
      <c r="I398">
        <f>martianeum5[[#This Row],[stan_po_wydobyciu_z_ładunku]]-martianeum5[[#This Row],[ile_zabiera_na_orbite]]</f>
        <v>70.70310000000002</v>
      </c>
      <c r="J398">
        <f>WEEKNUM(martianeum5[[#This Row],[data]],14)</f>
        <v>14</v>
      </c>
      <c r="K398">
        <f>IF(martianeum5[[#This Row],[num_tygodnia]]=J397,K397,K397+1)</f>
        <v>58</v>
      </c>
    </row>
    <row r="399" spans="1:11" x14ac:dyDescent="0.25">
      <c r="A399" s="1">
        <v>49038</v>
      </c>
      <c r="B399">
        <f t="shared" si="6"/>
        <v>70.70310000000002</v>
      </c>
      <c r="C399" t="s">
        <v>10</v>
      </c>
      <c r="D399">
        <v>14.7</v>
      </c>
      <c r="E399">
        <v>0</v>
      </c>
      <c r="F399">
        <f>IF(martianeum5[[#This Row],[zawartosc '[%']]]&gt;=1,martianeum5[[#This Row],[masa '[kg']]]*martianeum5[[#This Row],[zawartosc '[%']]]*0.01,0)</f>
        <v>0</v>
      </c>
      <c r="G399">
        <f>martianeum5[[#This Row],[stan_magazynu '[kg']]]+martianeum5[[#This Row],[ile_kg_materiału_z_ładunku]]</f>
        <v>70.70310000000002</v>
      </c>
      <c r="H399">
        <f>IF(martianeum5[[#This Row],[stan_po_wydobyciu_z_ładunku]]&gt;=100,100,0)</f>
        <v>0</v>
      </c>
      <c r="I399">
        <f>martianeum5[[#This Row],[stan_po_wydobyciu_z_ładunku]]-martianeum5[[#This Row],[ile_zabiera_na_orbite]]</f>
        <v>70.70310000000002</v>
      </c>
      <c r="J399">
        <f>WEEKNUM(martianeum5[[#This Row],[data]],14)</f>
        <v>14</v>
      </c>
      <c r="K399">
        <f>IF(martianeum5[[#This Row],[num_tygodnia]]=J398,K398,K398+1)</f>
        <v>58</v>
      </c>
    </row>
    <row r="400" spans="1:11" x14ac:dyDescent="0.25">
      <c r="A400" s="1">
        <v>49039</v>
      </c>
      <c r="B400">
        <f t="shared" si="6"/>
        <v>70.70310000000002</v>
      </c>
      <c r="C400" t="s">
        <v>12</v>
      </c>
      <c r="D400">
        <v>20.3</v>
      </c>
      <c r="E400">
        <v>5.3</v>
      </c>
      <c r="F400">
        <f>IF(martianeum5[[#This Row],[zawartosc '[%']]]&gt;=1,martianeum5[[#This Row],[masa '[kg']]]*martianeum5[[#This Row],[zawartosc '[%']]]*0.01,0)</f>
        <v>1.0759000000000001</v>
      </c>
      <c r="G400">
        <f>martianeum5[[#This Row],[stan_magazynu '[kg']]]+martianeum5[[#This Row],[ile_kg_materiału_z_ładunku]]</f>
        <v>71.779000000000025</v>
      </c>
      <c r="H400">
        <f>IF(martianeum5[[#This Row],[stan_po_wydobyciu_z_ładunku]]&gt;=100,100,0)</f>
        <v>0</v>
      </c>
      <c r="I400">
        <f>martianeum5[[#This Row],[stan_po_wydobyciu_z_ładunku]]-martianeum5[[#This Row],[ile_zabiera_na_orbite]]</f>
        <v>71.779000000000025</v>
      </c>
      <c r="J400">
        <f>WEEKNUM(martianeum5[[#This Row],[data]],14)</f>
        <v>14</v>
      </c>
      <c r="K400">
        <f>IF(martianeum5[[#This Row],[num_tygodnia]]=J399,K399,K399+1)</f>
        <v>58</v>
      </c>
    </row>
    <row r="401" spans="1:11" x14ac:dyDescent="0.25">
      <c r="A401" s="1">
        <v>49040</v>
      </c>
      <c r="B401">
        <f t="shared" si="6"/>
        <v>71.779000000000025</v>
      </c>
      <c r="C401" t="s">
        <v>15</v>
      </c>
      <c r="D401">
        <v>25</v>
      </c>
      <c r="E401">
        <v>3.8</v>
      </c>
      <c r="F401">
        <f>IF(martianeum5[[#This Row],[zawartosc '[%']]]&gt;=1,martianeum5[[#This Row],[masa '[kg']]]*martianeum5[[#This Row],[zawartosc '[%']]]*0.01,0)</f>
        <v>0.95000000000000007</v>
      </c>
      <c r="G401">
        <f>martianeum5[[#This Row],[stan_magazynu '[kg']]]+martianeum5[[#This Row],[ile_kg_materiału_z_ładunku]]</f>
        <v>72.729000000000028</v>
      </c>
      <c r="H401">
        <f>IF(martianeum5[[#This Row],[stan_po_wydobyciu_z_ładunku]]&gt;=100,100,0)</f>
        <v>0</v>
      </c>
      <c r="I401">
        <f>martianeum5[[#This Row],[stan_po_wydobyciu_z_ładunku]]-martianeum5[[#This Row],[ile_zabiera_na_orbite]]</f>
        <v>72.729000000000028</v>
      </c>
      <c r="J401">
        <f>WEEKNUM(martianeum5[[#This Row],[data]],14)</f>
        <v>15</v>
      </c>
      <c r="K401">
        <f>IF(martianeum5[[#This Row],[num_tygodnia]]=J400,K400,K400+1)</f>
        <v>59</v>
      </c>
    </row>
    <row r="402" spans="1:11" x14ac:dyDescent="0.25">
      <c r="A402" s="1">
        <v>49041</v>
      </c>
      <c r="B402">
        <f t="shared" si="6"/>
        <v>72.729000000000028</v>
      </c>
      <c r="C402" t="s">
        <v>18</v>
      </c>
      <c r="D402">
        <v>19.600000000000001</v>
      </c>
      <c r="E402">
        <v>0.6</v>
      </c>
      <c r="F402">
        <f>IF(martianeum5[[#This Row],[zawartosc '[%']]]&gt;=1,martianeum5[[#This Row],[masa '[kg']]]*martianeum5[[#This Row],[zawartosc '[%']]]*0.01,0)</f>
        <v>0</v>
      </c>
      <c r="G402">
        <f>martianeum5[[#This Row],[stan_magazynu '[kg']]]+martianeum5[[#This Row],[ile_kg_materiału_z_ładunku]]</f>
        <v>72.729000000000028</v>
      </c>
      <c r="H402">
        <f>IF(martianeum5[[#This Row],[stan_po_wydobyciu_z_ładunku]]&gt;=100,100,0)</f>
        <v>0</v>
      </c>
      <c r="I402">
        <f>martianeum5[[#This Row],[stan_po_wydobyciu_z_ładunku]]-martianeum5[[#This Row],[ile_zabiera_na_orbite]]</f>
        <v>72.729000000000028</v>
      </c>
      <c r="J402">
        <f>WEEKNUM(martianeum5[[#This Row],[data]],14)</f>
        <v>15</v>
      </c>
      <c r="K402">
        <f>IF(martianeum5[[#This Row],[num_tygodnia]]=J401,K401,K401+1)</f>
        <v>59</v>
      </c>
    </row>
    <row r="403" spans="1:11" x14ac:dyDescent="0.25">
      <c r="A403" s="1">
        <v>49042</v>
      </c>
      <c r="B403">
        <f t="shared" si="6"/>
        <v>72.729000000000028</v>
      </c>
      <c r="C403" t="s">
        <v>12</v>
      </c>
      <c r="D403">
        <v>10.8</v>
      </c>
      <c r="E403">
        <v>0</v>
      </c>
      <c r="F403">
        <f>IF(martianeum5[[#This Row],[zawartosc '[%']]]&gt;=1,martianeum5[[#This Row],[masa '[kg']]]*martianeum5[[#This Row],[zawartosc '[%']]]*0.01,0)</f>
        <v>0</v>
      </c>
      <c r="G403">
        <f>martianeum5[[#This Row],[stan_magazynu '[kg']]]+martianeum5[[#This Row],[ile_kg_materiału_z_ładunku]]</f>
        <v>72.729000000000028</v>
      </c>
      <c r="H403">
        <f>IF(martianeum5[[#This Row],[stan_po_wydobyciu_z_ładunku]]&gt;=100,100,0)</f>
        <v>0</v>
      </c>
      <c r="I403">
        <f>martianeum5[[#This Row],[stan_po_wydobyciu_z_ładunku]]-martianeum5[[#This Row],[ile_zabiera_na_orbite]]</f>
        <v>72.729000000000028</v>
      </c>
      <c r="J403">
        <f>WEEKNUM(martianeum5[[#This Row],[data]],14)</f>
        <v>15</v>
      </c>
      <c r="K403">
        <f>IF(martianeum5[[#This Row],[num_tygodnia]]=J402,K402,K402+1)</f>
        <v>59</v>
      </c>
    </row>
    <row r="404" spans="1:11" x14ac:dyDescent="0.25">
      <c r="A404" s="1">
        <v>49043</v>
      </c>
      <c r="B404">
        <f t="shared" si="6"/>
        <v>72.729000000000028</v>
      </c>
      <c r="C404" t="s">
        <v>21</v>
      </c>
      <c r="D404">
        <v>17.100000000000001</v>
      </c>
      <c r="E404">
        <v>0.7</v>
      </c>
      <c r="F404">
        <f>IF(martianeum5[[#This Row],[zawartosc '[%']]]&gt;=1,martianeum5[[#This Row],[masa '[kg']]]*martianeum5[[#This Row],[zawartosc '[%']]]*0.01,0)</f>
        <v>0</v>
      </c>
      <c r="G404">
        <f>martianeum5[[#This Row],[stan_magazynu '[kg']]]+martianeum5[[#This Row],[ile_kg_materiału_z_ładunku]]</f>
        <v>72.729000000000028</v>
      </c>
      <c r="H404">
        <f>IF(martianeum5[[#This Row],[stan_po_wydobyciu_z_ładunku]]&gt;=100,100,0)</f>
        <v>0</v>
      </c>
      <c r="I404">
        <f>martianeum5[[#This Row],[stan_po_wydobyciu_z_ładunku]]-martianeum5[[#This Row],[ile_zabiera_na_orbite]]</f>
        <v>72.729000000000028</v>
      </c>
      <c r="J404">
        <f>WEEKNUM(martianeum5[[#This Row],[data]],14)</f>
        <v>15</v>
      </c>
      <c r="K404">
        <f>IF(martianeum5[[#This Row],[num_tygodnia]]=J403,K403,K403+1)</f>
        <v>59</v>
      </c>
    </row>
    <row r="405" spans="1:11" x14ac:dyDescent="0.25">
      <c r="A405" s="1">
        <v>49044</v>
      </c>
      <c r="B405">
        <f t="shared" si="6"/>
        <v>72.729000000000028</v>
      </c>
      <c r="C405" t="s">
        <v>14</v>
      </c>
      <c r="D405">
        <v>15.1</v>
      </c>
      <c r="E405">
        <v>0</v>
      </c>
      <c r="F405">
        <f>IF(martianeum5[[#This Row],[zawartosc '[%']]]&gt;=1,martianeum5[[#This Row],[masa '[kg']]]*martianeum5[[#This Row],[zawartosc '[%']]]*0.01,0)</f>
        <v>0</v>
      </c>
      <c r="G405">
        <f>martianeum5[[#This Row],[stan_magazynu '[kg']]]+martianeum5[[#This Row],[ile_kg_materiału_z_ładunku]]</f>
        <v>72.729000000000028</v>
      </c>
      <c r="H405">
        <f>IF(martianeum5[[#This Row],[stan_po_wydobyciu_z_ładunku]]&gt;=100,100,0)</f>
        <v>0</v>
      </c>
      <c r="I405">
        <f>martianeum5[[#This Row],[stan_po_wydobyciu_z_ładunku]]-martianeum5[[#This Row],[ile_zabiera_na_orbite]]</f>
        <v>72.729000000000028</v>
      </c>
      <c r="J405">
        <f>WEEKNUM(martianeum5[[#This Row],[data]],14)</f>
        <v>15</v>
      </c>
      <c r="K405">
        <f>IF(martianeum5[[#This Row],[num_tygodnia]]=J404,K404,K404+1)</f>
        <v>59</v>
      </c>
    </row>
    <row r="406" spans="1:11" x14ac:dyDescent="0.25">
      <c r="A406" s="1">
        <v>49045</v>
      </c>
      <c r="B406">
        <f t="shared" si="6"/>
        <v>72.729000000000028</v>
      </c>
      <c r="C406" t="s">
        <v>18</v>
      </c>
      <c r="D406">
        <v>26.4</v>
      </c>
      <c r="E406">
        <v>1.9</v>
      </c>
      <c r="F406">
        <f>IF(martianeum5[[#This Row],[zawartosc '[%']]]&gt;=1,martianeum5[[#This Row],[masa '[kg']]]*martianeum5[[#This Row],[zawartosc '[%']]]*0.01,0)</f>
        <v>0.50159999999999993</v>
      </c>
      <c r="G406">
        <f>martianeum5[[#This Row],[stan_magazynu '[kg']]]+martianeum5[[#This Row],[ile_kg_materiału_z_ładunku]]</f>
        <v>73.230600000000024</v>
      </c>
      <c r="H406">
        <f>IF(martianeum5[[#This Row],[stan_po_wydobyciu_z_ładunku]]&gt;=100,100,0)</f>
        <v>0</v>
      </c>
      <c r="I406">
        <f>martianeum5[[#This Row],[stan_po_wydobyciu_z_ładunku]]-martianeum5[[#This Row],[ile_zabiera_na_orbite]]</f>
        <v>73.230600000000024</v>
      </c>
      <c r="J406">
        <f>WEEKNUM(martianeum5[[#This Row],[data]],14)</f>
        <v>15</v>
      </c>
      <c r="K406">
        <f>IF(martianeum5[[#This Row],[num_tygodnia]]=J405,K405,K405+1)</f>
        <v>59</v>
      </c>
    </row>
    <row r="407" spans="1:11" x14ac:dyDescent="0.25">
      <c r="A407" s="1">
        <v>49046</v>
      </c>
      <c r="B407">
        <f t="shared" si="6"/>
        <v>73.230600000000024</v>
      </c>
      <c r="C407" t="s">
        <v>10</v>
      </c>
      <c r="D407">
        <v>11.6</v>
      </c>
      <c r="E407">
        <v>14.4</v>
      </c>
      <c r="F407">
        <f>IF(martianeum5[[#This Row],[zawartosc '[%']]]&gt;=1,martianeum5[[#This Row],[masa '[kg']]]*martianeum5[[#This Row],[zawartosc '[%']]]*0.01,0)</f>
        <v>1.6703999999999999</v>
      </c>
      <c r="G407">
        <f>martianeum5[[#This Row],[stan_magazynu '[kg']]]+martianeum5[[#This Row],[ile_kg_materiału_z_ładunku]]</f>
        <v>74.901000000000025</v>
      </c>
      <c r="H407">
        <f>IF(martianeum5[[#This Row],[stan_po_wydobyciu_z_ładunku]]&gt;=100,100,0)</f>
        <v>0</v>
      </c>
      <c r="I407">
        <f>martianeum5[[#This Row],[stan_po_wydobyciu_z_ładunku]]-martianeum5[[#This Row],[ile_zabiera_na_orbite]]</f>
        <v>74.901000000000025</v>
      </c>
      <c r="J407">
        <f>WEEKNUM(martianeum5[[#This Row],[data]],14)</f>
        <v>15</v>
      </c>
      <c r="K407">
        <f>IF(martianeum5[[#This Row],[num_tygodnia]]=J406,K406,K406+1)</f>
        <v>59</v>
      </c>
    </row>
    <row r="408" spans="1:11" x14ac:dyDescent="0.25">
      <c r="A408" s="1">
        <v>49047</v>
      </c>
      <c r="B408">
        <f t="shared" si="6"/>
        <v>74.901000000000025</v>
      </c>
      <c r="C408" t="s">
        <v>10</v>
      </c>
      <c r="D408">
        <v>16.600000000000001</v>
      </c>
      <c r="E408">
        <v>40.6</v>
      </c>
      <c r="F408">
        <f>IF(martianeum5[[#This Row],[zawartosc '[%']]]&gt;=1,martianeum5[[#This Row],[masa '[kg']]]*martianeum5[[#This Row],[zawartosc '[%']]]*0.01,0)</f>
        <v>6.7396000000000003</v>
      </c>
      <c r="G408">
        <f>martianeum5[[#This Row],[stan_magazynu '[kg']]]+martianeum5[[#This Row],[ile_kg_materiału_z_ładunku]]</f>
        <v>81.64060000000002</v>
      </c>
      <c r="H408">
        <f>IF(martianeum5[[#This Row],[stan_po_wydobyciu_z_ładunku]]&gt;=100,100,0)</f>
        <v>0</v>
      </c>
      <c r="I408">
        <f>martianeum5[[#This Row],[stan_po_wydobyciu_z_ładunku]]-martianeum5[[#This Row],[ile_zabiera_na_orbite]]</f>
        <v>81.64060000000002</v>
      </c>
      <c r="J408">
        <f>WEEKNUM(martianeum5[[#This Row],[data]],14)</f>
        <v>16</v>
      </c>
      <c r="K408">
        <f>IF(martianeum5[[#This Row],[num_tygodnia]]=J407,K407,K407+1)</f>
        <v>60</v>
      </c>
    </row>
    <row r="409" spans="1:11" x14ac:dyDescent="0.25">
      <c r="A409" s="1">
        <v>49048</v>
      </c>
      <c r="B409">
        <f t="shared" si="6"/>
        <v>81.64060000000002</v>
      </c>
      <c r="C409" t="s">
        <v>19</v>
      </c>
      <c r="D409">
        <v>19.5</v>
      </c>
      <c r="E409">
        <v>24.9</v>
      </c>
      <c r="F409">
        <f>IF(martianeum5[[#This Row],[zawartosc '[%']]]&gt;=1,martianeum5[[#This Row],[masa '[kg']]]*martianeum5[[#This Row],[zawartosc '[%']]]*0.01,0)</f>
        <v>4.8554999999999993</v>
      </c>
      <c r="G409">
        <f>martianeum5[[#This Row],[stan_magazynu '[kg']]]+martianeum5[[#This Row],[ile_kg_materiału_z_ładunku]]</f>
        <v>86.496100000000013</v>
      </c>
      <c r="H409">
        <f>IF(martianeum5[[#This Row],[stan_po_wydobyciu_z_ładunku]]&gt;=100,100,0)</f>
        <v>0</v>
      </c>
      <c r="I409">
        <f>martianeum5[[#This Row],[stan_po_wydobyciu_z_ładunku]]-martianeum5[[#This Row],[ile_zabiera_na_orbite]]</f>
        <v>86.496100000000013</v>
      </c>
      <c r="J409">
        <f>WEEKNUM(martianeum5[[#This Row],[data]],14)</f>
        <v>16</v>
      </c>
      <c r="K409">
        <f>IF(martianeum5[[#This Row],[num_tygodnia]]=J408,K408,K408+1)</f>
        <v>60</v>
      </c>
    </row>
    <row r="410" spans="1:11" x14ac:dyDescent="0.25">
      <c r="A410" s="1">
        <v>49049</v>
      </c>
      <c r="B410">
        <f t="shared" si="6"/>
        <v>86.496100000000013</v>
      </c>
      <c r="C410" t="s">
        <v>17</v>
      </c>
      <c r="D410">
        <v>24.9</v>
      </c>
      <c r="E410">
        <v>6.5</v>
      </c>
      <c r="F410">
        <f>IF(martianeum5[[#This Row],[zawartosc '[%']]]&gt;=1,martianeum5[[#This Row],[masa '[kg']]]*martianeum5[[#This Row],[zawartosc '[%']]]*0.01,0)</f>
        <v>1.6185</v>
      </c>
      <c r="G410">
        <f>martianeum5[[#This Row],[stan_magazynu '[kg']]]+martianeum5[[#This Row],[ile_kg_materiału_z_ładunku]]</f>
        <v>88.11460000000001</v>
      </c>
      <c r="H410">
        <f>IF(martianeum5[[#This Row],[stan_po_wydobyciu_z_ładunku]]&gt;=100,100,0)</f>
        <v>0</v>
      </c>
      <c r="I410">
        <f>martianeum5[[#This Row],[stan_po_wydobyciu_z_ładunku]]-martianeum5[[#This Row],[ile_zabiera_na_orbite]]</f>
        <v>88.11460000000001</v>
      </c>
      <c r="J410">
        <f>WEEKNUM(martianeum5[[#This Row],[data]],14)</f>
        <v>16</v>
      </c>
      <c r="K410">
        <f>IF(martianeum5[[#This Row],[num_tygodnia]]=J409,K409,K409+1)</f>
        <v>60</v>
      </c>
    </row>
    <row r="411" spans="1:11" x14ac:dyDescent="0.25">
      <c r="A411" s="1">
        <v>49050</v>
      </c>
      <c r="B411">
        <f t="shared" si="6"/>
        <v>88.11460000000001</v>
      </c>
      <c r="C411" t="s">
        <v>23</v>
      </c>
      <c r="D411">
        <v>19.3</v>
      </c>
      <c r="E411">
        <v>0.8</v>
      </c>
      <c r="F411">
        <f>IF(martianeum5[[#This Row],[zawartosc '[%']]]&gt;=1,martianeum5[[#This Row],[masa '[kg']]]*martianeum5[[#This Row],[zawartosc '[%']]]*0.01,0)</f>
        <v>0</v>
      </c>
      <c r="G411">
        <f>martianeum5[[#This Row],[stan_magazynu '[kg']]]+martianeum5[[#This Row],[ile_kg_materiału_z_ładunku]]</f>
        <v>88.11460000000001</v>
      </c>
      <c r="H411">
        <f>IF(martianeum5[[#This Row],[stan_po_wydobyciu_z_ładunku]]&gt;=100,100,0)</f>
        <v>0</v>
      </c>
      <c r="I411">
        <f>martianeum5[[#This Row],[stan_po_wydobyciu_z_ładunku]]-martianeum5[[#This Row],[ile_zabiera_na_orbite]]</f>
        <v>88.11460000000001</v>
      </c>
      <c r="J411">
        <f>WEEKNUM(martianeum5[[#This Row],[data]],14)</f>
        <v>16</v>
      </c>
      <c r="K411">
        <f>IF(martianeum5[[#This Row],[num_tygodnia]]=J410,K410,K410+1)</f>
        <v>60</v>
      </c>
    </row>
    <row r="412" spans="1:11" x14ac:dyDescent="0.25">
      <c r="A412" s="1">
        <v>49051</v>
      </c>
      <c r="B412">
        <f t="shared" si="6"/>
        <v>88.11460000000001</v>
      </c>
      <c r="C412" t="s">
        <v>17</v>
      </c>
      <c r="D412">
        <v>26.2</v>
      </c>
      <c r="E412">
        <v>2.8</v>
      </c>
      <c r="F412">
        <f>IF(martianeum5[[#This Row],[zawartosc '[%']]]&gt;=1,martianeum5[[#This Row],[masa '[kg']]]*martianeum5[[#This Row],[zawartosc '[%']]]*0.01,0)</f>
        <v>0.73360000000000003</v>
      </c>
      <c r="G412">
        <f>martianeum5[[#This Row],[stan_magazynu '[kg']]]+martianeum5[[#This Row],[ile_kg_materiału_z_ładunku]]</f>
        <v>88.848200000000006</v>
      </c>
      <c r="H412">
        <f>IF(martianeum5[[#This Row],[stan_po_wydobyciu_z_ładunku]]&gt;=100,100,0)</f>
        <v>0</v>
      </c>
      <c r="I412">
        <f>martianeum5[[#This Row],[stan_po_wydobyciu_z_ładunku]]-martianeum5[[#This Row],[ile_zabiera_na_orbite]]</f>
        <v>88.848200000000006</v>
      </c>
      <c r="J412">
        <f>WEEKNUM(martianeum5[[#This Row],[data]],14)</f>
        <v>16</v>
      </c>
      <c r="K412">
        <f>IF(martianeum5[[#This Row],[num_tygodnia]]=J411,K411,K411+1)</f>
        <v>60</v>
      </c>
    </row>
    <row r="413" spans="1:11" x14ac:dyDescent="0.25">
      <c r="A413" s="1">
        <v>49052</v>
      </c>
      <c r="B413">
        <f t="shared" si="6"/>
        <v>88.848200000000006</v>
      </c>
      <c r="C413" t="s">
        <v>7</v>
      </c>
      <c r="D413">
        <v>28.1</v>
      </c>
      <c r="E413">
        <v>0.6</v>
      </c>
      <c r="F413">
        <f>IF(martianeum5[[#This Row],[zawartosc '[%']]]&gt;=1,martianeum5[[#This Row],[masa '[kg']]]*martianeum5[[#This Row],[zawartosc '[%']]]*0.01,0)</f>
        <v>0</v>
      </c>
      <c r="G413">
        <f>martianeum5[[#This Row],[stan_magazynu '[kg']]]+martianeum5[[#This Row],[ile_kg_materiału_z_ładunku]]</f>
        <v>88.848200000000006</v>
      </c>
      <c r="H413">
        <f>IF(martianeum5[[#This Row],[stan_po_wydobyciu_z_ładunku]]&gt;=100,100,0)</f>
        <v>0</v>
      </c>
      <c r="I413">
        <f>martianeum5[[#This Row],[stan_po_wydobyciu_z_ładunku]]-martianeum5[[#This Row],[ile_zabiera_na_orbite]]</f>
        <v>88.848200000000006</v>
      </c>
      <c r="J413">
        <f>WEEKNUM(martianeum5[[#This Row],[data]],14)</f>
        <v>16</v>
      </c>
      <c r="K413">
        <f>IF(martianeum5[[#This Row],[num_tygodnia]]=J412,K412,K412+1)</f>
        <v>60</v>
      </c>
    </row>
    <row r="414" spans="1:11" x14ac:dyDescent="0.25">
      <c r="A414" s="1">
        <v>49053</v>
      </c>
      <c r="B414">
        <f t="shared" si="6"/>
        <v>88.848200000000006</v>
      </c>
      <c r="C414" t="s">
        <v>14</v>
      </c>
      <c r="D414">
        <v>17</v>
      </c>
      <c r="E414">
        <v>4.8</v>
      </c>
      <c r="F414">
        <f>IF(martianeum5[[#This Row],[zawartosc '[%']]]&gt;=1,martianeum5[[#This Row],[masa '[kg']]]*martianeum5[[#This Row],[zawartosc '[%']]]*0.01,0)</f>
        <v>0.81599999999999995</v>
      </c>
      <c r="G414">
        <f>martianeum5[[#This Row],[stan_magazynu '[kg']]]+martianeum5[[#This Row],[ile_kg_materiału_z_ładunku]]</f>
        <v>89.664200000000008</v>
      </c>
      <c r="H414">
        <f>IF(martianeum5[[#This Row],[stan_po_wydobyciu_z_ładunku]]&gt;=100,100,0)</f>
        <v>0</v>
      </c>
      <c r="I414">
        <f>martianeum5[[#This Row],[stan_po_wydobyciu_z_ładunku]]-martianeum5[[#This Row],[ile_zabiera_na_orbite]]</f>
        <v>89.664200000000008</v>
      </c>
      <c r="J414">
        <f>WEEKNUM(martianeum5[[#This Row],[data]],14)</f>
        <v>16</v>
      </c>
      <c r="K414">
        <f>IF(martianeum5[[#This Row],[num_tygodnia]]=J413,K413,K413+1)</f>
        <v>60</v>
      </c>
    </row>
    <row r="415" spans="1:11" x14ac:dyDescent="0.25">
      <c r="A415" s="1">
        <v>49054</v>
      </c>
      <c r="B415">
        <f t="shared" si="6"/>
        <v>89.664200000000008</v>
      </c>
      <c r="C415" t="s">
        <v>17</v>
      </c>
      <c r="D415">
        <v>28.5</v>
      </c>
      <c r="E415">
        <v>7.1</v>
      </c>
      <c r="F415">
        <f>IF(martianeum5[[#This Row],[zawartosc '[%']]]&gt;=1,martianeum5[[#This Row],[masa '[kg']]]*martianeum5[[#This Row],[zawartosc '[%']]]*0.01,0)</f>
        <v>2.0234999999999999</v>
      </c>
      <c r="G415">
        <f>martianeum5[[#This Row],[stan_magazynu '[kg']]]+martianeum5[[#This Row],[ile_kg_materiału_z_ładunku]]</f>
        <v>91.687700000000007</v>
      </c>
      <c r="H415">
        <f>IF(martianeum5[[#This Row],[stan_po_wydobyciu_z_ładunku]]&gt;=100,100,0)</f>
        <v>0</v>
      </c>
      <c r="I415">
        <f>martianeum5[[#This Row],[stan_po_wydobyciu_z_ładunku]]-martianeum5[[#This Row],[ile_zabiera_na_orbite]]</f>
        <v>91.687700000000007</v>
      </c>
      <c r="J415">
        <f>WEEKNUM(martianeum5[[#This Row],[data]],14)</f>
        <v>17</v>
      </c>
      <c r="K415">
        <f>IF(martianeum5[[#This Row],[num_tygodnia]]=J414,K414,K414+1)</f>
        <v>61</v>
      </c>
    </row>
    <row r="416" spans="1:11" x14ac:dyDescent="0.25">
      <c r="A416" s="1">
        <v>49055</v>
      </c>
      <c r="B416">
        <f t="shared" si="6"/>
        <v>91.687700000000007</v>
      </c>
      <c r="C416" t="s">
        <v>5</v>
      </c>
      <c r="D416">
        <v>14.2</v>
      </c>
      <c r="E416">
        <v>2.1</v>
      </c>
      <c r="F416">
        <f>IF(martianeum5[[#This Row],[zawartosc '[%']]]&gt;=1,martianeum5[[#This Row],[masa '[kg']]]*martianeum5[[#This Row],[zawartosc '[%']]]*0.01,0)</f>
        <v>0.29820000000000002</v>
      </c>
      <c r="G416">
        <f>martianeum5[[#This Row],[stan_magazynu '[kg']]]+martianeum5[[#This Row],[ile_kg_materiału_z_ładunku]]</f>
        <v>91.985900000000001</v>
      </c>
      <c r="H416">
        <f>IF(martianeum5[[#This Row],[stan_po_wydobyciu_z_ładunku]]&gt;=100,100,0)</f>
        <v>0</v>
      </c>
      <c r="I416">
        <f>martianeum5[[#This Row],[stan_po_wydobyciu_z_ładunku]]-martianeum5[[#This Row],[ile_zabiera_na_orbite]]</f>
        <v>91.985900000000001</v>
      </c>
      <c r="J416">
        <f>WEEKNUM(martianeum5[[#This Row],[data]],14)</f>
        <v>17</v>
      </c>
      <c r="K416">
        <f>IF(martianeum5[[#This Row],[num_tygodnia]]=J415,K415,K415+1)</f>
        <v>61</v>
      </c>
    </row>
    <row r="417" spans="1:11" x14ac:dyDescent="0.25">
      <c r="A417" s="1">
        <v>49056</v>
      </c>
      <c r="B417">
        <f t="shared" si="6"/>
        <v>91.985900000000001</v>
      </c>
      <c r="C417" t="s">
        <v>7</v>
      </c>
      <c r="D417">
        <v>24.9</v>
      </c>
      <c r="E417">
        <v>8.3000000000000007</v>
      </c>
      <c r="F417">
        <f>IF(martianeum5[[#This Row],[zawartosc '[%']]]&gt;=1,martianeum5[[#This Row],[masa '[kg']]]*martianeum5[[#This Row],[zawartosc '[%']]]*0.01,0)</f>
        <v>2.0667</v>
      </c>
      <c r="G417">
        <f>martianeum5[[#This Row],[stan_magazynu '[kg']]]+martianeum5[[#This Row],[ile_kg_materiału_z_ładunku]]</f>
        <v>94.052599999999998</v>
      </c>
      <c r="H417">
        <f>IF(martianeum5[[#This Row],[stan_po_wydobyciu_z_ładunku]]&gt;=100,100,0)</f>
        <v>0</v>
      </c>
      <c r="I417">
        <f>martianeum5[[#This Row],[stan_po_wydobyciu_z_ładunku]]-martianeum5[[#This Row],[ile_zabiera_na_orbite]]</f>
        <v>94.052599999999998</v>
      </c>
      <c r="J417">
        <f>WEEKNUM(martianeum5[[#This Row],[data]],14)</f>
        <v>17</v>
      </c>
      <c r="K417">
        <f>IF(martianeum5[[#This Row],[num_tygodnia]]=J416,K416,K416+1)</f>
        <v>61</v>
      </c>
    </row>
    <row r="418" spans="1:11" x14ac:dyDescent="0.25">
      <c r="A418" s="1">
        <v>49057</v>
      </c>
      <c r="B418">
        <f t="shared" si="6"/>
        <v>94.052599999999998</v>
      </c>
      <c r="C418" t="s">
        <v>17</v>
      </c>
      <c r="D418">
        <v>19.100000000000001</v>
      </c>
      <c r="E418">
        <v>3.4</v>
      </c>
      <c r="F418">
        <f>IF(martianeum5[[#This Row],[zawartosc '[%']]]&gt;=1,martianeum5[[#This Row],[masa '[kg']]]*martianeum5[[#This Row],[zawartosc '[%']]]*0.01,0)</f>
        <v>0.64939999999999998</v>
      </c>
      <c r="G418">
        <f>martianeum5[[#This Row],[stan_magazynu '[kg']]]+martianeum5[[#This Row],[ile_kg_materiału_z_ładunku]]</f>
        <v>94.701999999999998</v>
      </c>
      <c r="H418">
        <f>IF(martianeum5[[#This Row],[stan_po_wydobyciu_z_ładunku]]&gt;=100,100,0)</f>
        <v>0</v>
      </c>
      <c r="I418">
        <f>martianeum5[[#This Row],[stan_po_wydobyciu_z_ładunku]]-martianeum5[[#This Row],[ile_zabiera_na_orbite]]</f>
        <v>94.701999999999998</v>
      </c>
      <c r="J418">
        <f>WEEKNUM(martianeum5[[#This Row],[data]],14)</f>
        <v>17</v>
      </c>
      <c r="K418">
        <f>IF(martianeum5[[#This Row],[num_tygodnia]]=J417,K417,K417+1)</f>
        <v>61</v>
      </c>
    </row>
    <row r="419" spans="1:11" x14ac:dyDescent="0.25">
      <c r="A419" s="1">
        <v>49058</v>
      </c>
      <c r="B419">
        <f t="shared" si="6"/>
        <v>94.701999999999998</v>
      </c>
      <c r="C419" t="s">
        <v>10</v>
      </c>
      <c r="D419">
        <v>14.9</v>
      </c>
      <c r="E419">
        <v>23.1</v>
      </c>
      <c r="F419">
        <f>IF(martianeum5[[#This Row],[zawartosc '[%']]]&gt;=1,martianeum5[[#This Row],[masa '[kg']]]*martianeum5[[#This Row],[zawartosc '[%']]]*0.01,0)</f>
        <v>3.4419000000000004</v>
      </c>
      <c r="G419">
        <f>martianeum5[[#This Row],[stan_magazynu '[kg']]]+martianeum5[[#This Row],[ile_kg_materiału_z_ładunku]]</f>
        <v>98.143900000000002</v>
      </c>
      <c r="H419">
        <f>IF(martianeum5[[#This Row],[stan_po_wydobyciu_z_ładunku]]&gt;=100,100,0)</f>
        <v>0</v>
      </c>
      <c r="I419">
        <f>martianeum5[[#This Row],[stan_po_wydobyciu_z_ładunku]]-martianeum5[[#This Row],[ile_zabiera_na_orbite]]</f>
        <v>98.143900000000002</v>
      </c>
      <c r="J419">
        <f>WEEKNUM(martianeum5[[#This Row],[data]],14)</f>
        <v>17</v>
      </c>
      <c r="K419">
        <f>IF(martianeum5[[#This Row],[num_tygodnia]]=J418,K418,K418+1)</f>
        <v>61</v>
      </c>
    </row>
    <row r="420" spans="1:11" x14ac:dyDescent="0.25">
      <c r="A420" s="1">
        <v>49059</v>
      </c>
      <c r="B420">
        <f t="shared" si="6"/>
        <v>98.143900000000002</v>
      </c>
      <c r="C420" t="s">
        <v>27</v>
      </c>
      <c r="D420">
        <v>16.899999999999999</v>
      </c>
      <c r="E420">
        <v>6.8</v>
      </c>
      <c r="F420">
        <f>IF(martianeum5[[#This Row],[zawartosc '[%']]]&gt;=1,martianeum5[[#This Row],[masa '[kg']]]*martianeum5[[#This Row],[zawartosc '[%']]]*0.01,0)</f>
        <v>1.1492</v>
      </c>
      <c r="G420">
        <f>martianeum5[[#This Row],[stan_magazynu '[kg']]]+martianeum5[[#This Row],[ile_kg_materiału_z_ładunku]]</f>
        <v>99.293099999999995</v>
      </c>
      <c r="H420">
        <f>IF(martianeum5[[#This Row],[stan_po_wydobyciu_z_ładunku]]&gt;=100,100,0)</f>
        <v>0</v>
      </c>
      <c r="I420">
        <f>martianeum5[[#This Row],[stan_po_wydobyciu_z_ładunku]]-martianeum5[[#This Row],[ile_zabiera_na_orbite]]</f>
        <v>99.293099999999995</v>
      </c>
      <c r="J420">
        <f>WEEKNUM(martianeum5[[#This Row],[data]],14)</f>
        <v>17</v>
      </c>
      <c r="K420">
        <f>IF(martianeum5[[#This Row],[num_tygodnia]]=J419,K419,K419+1)</f>
        <v>61</v>
      </c>
    </row>
    <row r="421" spans="1:11" x14ac:dyDescent="0.25">
      <c r="A421" s="1">
        <v>49060</v>
      </c>
      <c r="B421">
        <f t="shared" si="6"/>
        <v>99.293099999999995</v>
      </c>
      <c r="C421" t="s">
        <v>12</v>
      </c>
      <c r="D421">
        <v>15.9</v>
      </c>
      <c r="E421">
        <v>6.8</v>
      </c>
      <c r="F421">
        <f>IF(martianeum5[[#This Row],[zawartosc '[%']]]&gt;=1,martianeum5[[#This Row],[masa '[kg']]]*martianeum5[[#This Row],[zawartosc '[%']]]*0.01,0)</f>
        <v>1.0812000000000002</v>
      </c>
      <c r="G421">
        <f>martianeum5[[#This Row],[stan_magazynu '[kg']]]+martianeum5[[#This Row],[ile_kg_materiału_z_ładunku]]</f>
        <v>100.37429999999999</v>
      </c>
      <c r="H421">
        <f>IF(martianeum5[[#This Row],[stan_po_wydobyciu_z_ładunku]]&gt;=100,100,0)</f>
        <v>100</v>
      </c>
      <c r="I421">
        <f>martianeum5[[#This Row],[stan_po_wydobyciu_z_ładunku]]-martianeum5[[#This Row],[ile_zabiera_na_orbite]]</f>
        <v>0.37429999999999097</v>
      </c>
      <c r="J421">
        <f>WEEKNUM(martianeum5[[#This Row],[data]],14)</f>
        <v>17</v>
      </c>
      <c r="K421">
        <f>IF(martianeum5[[#This Row],[num_tygodnia]]=J420,K420,K420+1)</f>
        <v>61</v>
      </c>
    </row>
    <row r="422" spans="1:11" x14ac:dyDescent="0.25">
      <c r="A422" s="1">
        <v>49061</v>
      </c>
      <c r="B422">
        <f t="shared" si="6"/>
        <v>0.37429999999999097</v>
      </c>
      <c r="C422" t="s">
        <v>29</v>
      </c>
      <c r="D422">
        <v>26.3</v>
      </c>
      <c r="E422">
        <v>0.7</v>
      </c>
      <c r="F422">
        <f>IF(martianeum5[[#This Row],[zawartosc '[%']]]&gt;=1,martianeum5[[#This Row],[masa '[kg']]]*martianeum5[[#This Row],[zawartosc '[%']]]*0.01,0)</f>
        <v>0</v>
      </c>
      <c r="G422">
        <f>martianeum5[[#This Row],[stan_magazynu '[kg']]]+martianeum5[[#This Row],[ile_kg_materiału_z_ładunku]]</f>
        <v>0.37429999999999097</v>
      </c>
      <c r="H422">
        <f>IF(martianeum5[[#This Row],[stan_po_wydobyciu_z_ładunku]]&gt;=100,100,0)</f>
        <v>0</v>
      </c>
      <c r="I422">
        <f>martianeum5[[#This Row],[stan_po_wydobyciu_z_ładunku]]-martianeum5[[#This Row],[ile_zabiera_na_orbite]]</f>
        <v>0.37429999999999097</v>
      </c>
      <c r="J422">
        <f>WEEKNUM(martianeum5[[#This Row],[data]],14)</f>
        <v>18</v>
      </c>
      <c r="K422">
        <f>IF(martianeum5[[#This Row],[num_tygodnia]]=J421,K421,K421+1)</f>
        <v>62</v>
      </c>
    </row>
    <row r="423" spans="1:11" x14ac:dyDescent="0.25">
      <c r="A423" s="1">
        <v>49062</v>
      </c>
      <c r="B423">
        <f t="shared" si="6"/>
        <v>0.37429999999999097</v>
      </c>
      <c r="C423" t="s">
        <v>10</v>
      </c>
      <c r="D423">
        <v>12.2</v>
      </c>
      <c r="E423">
        <v>0</v>
      </c>
      <c r="F423">
        <f>IF(martianeum5[[#This Row],[zawartosc '[%']]]&gt;=1,martianeum5[[#This Row],[masa '[kg']]]*martianeum5[[#This Row],[zawartosc '[%']]]*0.01,0)</f>
        <v>0</v>
      </c>
      <c r="G423">
        <f>martianeum5[[#This Row],[stan_magazynu '[kg']]]+martianeum5[[#This Row],[ile_kg_materiału_z_ładunku]]</f>
        <v>0.37429999999999097</v>
      </c>
      <c r="H423">
        <f>IF(martianeum5[[#This Row],[stan_po_wydobyciu_z_ładunku]]&gt;=100,100,0)</f>
        <v>0</v>
      </c>
      <c r="I423">
        <f>martianeum5[[#This Row],[stan_po_wydobyciu_z_ładunku]]-martianeum5[[#This Row],[ile_zabiera_na_orbite]]</f>
        <v>0.37429999999999097</v>
      </c>
      <c r="J423">
        <f>WEEKNUM(martianeum5[[#This Row],[data]],14)</f>
        <v>18</v>
      </c>
      <c r="K423">
        <f>IF(martianeum5[[#This Row],[num_tygodnia]]=J422,K422,K422+1)</f>
        <v>62</v>
      </c>
    </row>
    <row r="424" spans="1:11" x14ac:dyDescent="0.25">
      <c r="A424" s="1">
        <v>49063</v>
      </c>
      <c r="B424">
        <f t="shared" si="6"/>
        <v>0.37429999999999097</v>
      </c>
      <c r="C424" t="s">
        <v>7</v>
      </c>
      <c r="D424">
        <v>27.5</v>
      </c>
      <c r="E424">
        <v>0</v>
      </c>
      <c r="F424">
        <f>IF(martianeum5[[#This Row],[zawartosc '[%']]]&gt;=1,martianeum5[[#This Row],[masa '[kg']]]*martianeum5[[#This Row],[zawartosc '[%']]]*0.01,0)</f>
        <v>0</v>
      </c>
      <c r="G424">
        <f>martianeum5[[#This Row],[stan_magazynu '[kg']]]+martianeum5[[#This Row],[ile_kg_materiału_z_ładunku]]</f>
        <v>0.37429999999999097</v>
      </c>
      <c r="H424">
        <f>IF(martianeum5[[#This Row],[stan_po_wydobyciu_z_ładunku]]&gt;=100,100,0)</f>
        <v>0</v>
      </c>
      <c r="I424">
        <f>martianeum5[[#This Row],[stan_po_wydobyciu_z_ładunku]]-martianeum5[[#This Row],[ile_zabiera_na_orbite]]</f>
        <v>0.37429999999999097</v>
      </c>
      <c r="J424">
        <f>WEEKNUM(martianeum5[[#This Row],[data]],14)</f>
        <v>18</v>
      </c>
      <c r="K424">
        <f>IF(martianeum5[[#This Row],[num_tygodnia]]=J423,K423,K423+1)</f>
        <v>62</v>
      </c>
    </row>
    <row r="425" spans="1:11" x14ac:dyDescent="0.25">
      <c r="A425" s="1">
        <v>49064</v>
      </c>
      <c r="B425">
        <f t="shared" si="6"/>
        <v>0.37429999999999097</v>
      </c>
      <c r="C425" t="s">
        <v>21</v>
      </c>
      <c r="D425">
        <v>23</v>
      </c>
      <c r="E425">
        <v>0</v>
      </c>
      <c r="F425">
        <f>IF(martianeum5[[#This Row],[zawartosc '[%']]]&gt;=1,martianeum5[[#This Row],[masa '[kg']]]*martianeum5[[#This Row],[zawartosc '[%']]]*0.01,0)</f>
        <v>0</v>
      </c>
      <c r="G425">
        <f>martianeum5[[#This Row],[stan_magazynu '[kg']]]+martianeum5[[#This Row],[ile_kg_materiału_z_ładunku]]</f>
        <v>0.37429999999999097</v>
      </c>
      <c r="H425">
        <f>IF(martianeum5[[#This Row],[stan_po_wydobyciu_z_ładunku]]&gt;=100,100,0)</f>
        <v>0</v>
      </c>
      <c r="I425">
        <f>martianeum5[[#This Row],[stan_po_wydobyciu_z_ładunku]]-martianeum5[[#This Row],[ile_zabiera_na_orbite]]</f>
        <v>0.37429999999999097</v>
      </c>
      <c r="J425">
        <f>WEEKNUM(martianeum5[[#This Row],[data]],14)</f>
        <v>18</v>
      </c>
      <c r="K425">
        <f>IF(martianeum5[[#This Row],[num_tygodnia]]=J424,K424,K424+1)</f>
        <v>62</v>
      </c>
    </row>
    <row r="426" spans="1:11" x14ac:dyDescent="0.25">
      <c r="A426" s="1">
        <v>49065</v>
      </c>
      <c r="B426">
        <f t="shared" si="6"/>
        <v>0.37429999999999097</v>
      </c>
      <c r="C426" t="s">
        <v>19</v>
      </c>
      <c r="D426">
        <v>17.899999999999999</v>
      </c>
      <c r="E426">
        <v>36.799999999999997</v>
      </c>
      <c r="F426">
        <f>IF(martianeum5[[#This Row],[zawartosc '[%']]]&gt;=1,martianeum5[[#This Row],[masa '[kg']]]*martianeum5[[#This Row],[zawartosc '[%']]]*0.01,0)</f>
        <v>6.5871999999999993</v>
      </c>
      <c r="G426">
        <f>martianeum5[[#This Row],[stan_magazynu '[kg']]]+martianeum5[[#This Row],[ile_kg_materiału_z_ładunku]]</f>
        <v>6.9614999999999903</v>
      </c>
      <c r="H426">
        <f>IF(martianeum5[[#This Row],[stan_po_wydobyciu_z_ładunku]]&gt;=100,100,0)</f>
        <v>0</v>
      </c>
      <c r="I426">
        <f>martianeum5[[#This Row],[stan_po_wydobyciu_z_ładunku]]-martianeum5[[#This Row],[ile_zabiera_na_orbite]]</f>
        <v>6.9614999999999903</v>
      </c>
      <c r="J426">
        <f>WEEKNUM(martianeum5[[#This Row],[data]],14)</f>
        <v>18</v>
      </c>
      <c r="K426">
        <f>IF(martianeum5[[#This Row],[num_tygodnia]]=J425,K425,K425+1)</f>
        <v>62</v>
      </c>
    </row>
    <row r="427" spans="1:11" x14ac:dyDescent="0.25">
      <c r="A427" s="1">
        <v>49066</v>
      </c>
      <c r="B427">
        <f t="shared" si="6"/>
        <v>6.9614999999999903</v>
      </c>
      <c r="C427" t="s">
        <v>19</v>
      </c>
      <c r="D427">
        <v>27.3</v>
      </c>
      <c r="E427">
        <v>0</v>
      </c>
      <c r="F427">
        <f>IF(martianeum5[[#This Row],[zawartosc '[%']]]&gt;=1,martianeum5[[#This Row],[masa '[kg']]]*martianeum5[[#This Row],[zawartosc '[%']]]*0.01,0)</f>
        <v>0</v>
      </c>
      <c r="G427">
        <f>martianeum5[[#This Row],[stan_magazynu '[kg']]]+martianeum5[[#This Row],[ile_kg_materiału_z_ładunku]]</f>
        <v>6.9614999999999903</v>
      </c>
      <c r="H427">
        <f>IF(martianeum5[[#This Row],[stan_po_wydobyciu_z_ładunku]]&gt;=100,100,0)</f>
        <v>0</v>
      </c>
      <c r="I427">
        <f>martianeum5[[#This Row],[stan_po_wydobyciu_z_ładunku]]-martianeum5[[#This Row],[ile_zabiera_na_orbite]]</f>
        <v>6.9614999999999903</v>
      </c>
      <c r="J427">
        <f>WEEKNUM(martianeum5[[#This Row],[data]],14)</f>
        <v>18</v>
      </c>
      <c r="K427">
        <f>IF(martianeum5[[#This Row],[num_tygodnia]]=J426,K426,K426+1)</f>
        <v>62</v>
      </c>
    </row>
    <row r="428" spans="1:11" x14ac:dyDescent="0.25">
      <c r="A428" s="1">
        <v>49067</v>
      </c>
      <c r="B428">
        <f t="shared" si="6"/>
        <v>6.9614999999999903</v>
      </c>
      <c r="C428" t="s">
        <v>4</v>
      </c>
      <c r="D428">
        <v>19.3</v>
      </c>
      <c r="E428">
        <v>0.4</v>
      </c>
      <c r="F428">
        <f>IF(martianeum5[[#This Row],[zawartosc '[%']]]&gt;=1,martianeum5[[#This Row],[masa '[kg']]]*martianeum5[[#This Row],[zawartosc '[%']]]*0.01,0)</f>
        <v>0</v>
      </c>
      <c r="G428">
        <f>martianeum5[[#This Row],[stan_magazynu '[kg']]]+martianeum5[[#This Row],[ile_kg_materiału_z_ładunku]]</f>
        <v>6.9614999999999903</v>
      </c>
      <c r="H428">
        <f>IF(martianeum5[[#This Row],[stan_po_wydobyciu_z_ładunku]]&gt;=100,100,0)</f>
        <v>0</v>
      </c>
      <c r="I428">
        <f>martianeum5[[#This Row],[stan_po_wydobyciu_z_ładunku]]-martianeum5[[#This Row],[ile_zabiera_na_orbite]]</f>
        <v>6.9614999999999903</v>
      </c>
      <c r="J428">
        <f>WEEKNUM(martianeum5[[#This Row],[data]],14)</f>
        <v>18</v>
      </c>
      <c r="K428">
        <f>IF(martianeum5[[#This Row],[num_tygodnia]]=J427,K427,K427+1)</f>
        <v>62</v>
      </c>
    </row>
    <row r="429" spans="1:11" x14ac:dyDescent="0.25">
      <c r="A429" s="1">
        <v>49068</v>
      </c>
      <c r="B429">
        <f t="shared" si="6"/>
        <v>6.9614999999999903</v>
      </c>
      <c r="C429" t="s">
        <v>14</v>
      </c>
      <c r="D429">
        <v>25.5</v>
      </c>
      <c r="E429">
        <v>0</v>
      </c>
      <c r="F429">
        <f>IF(martianeum5[[#This Row],[zawartosc '[%']]]&gt;=1,martianeum5[[#This Row],[masa '[kg']]]*martianeum5[[#This Row],[zawartosc '[%']]]*0.01,0)</f>
        <v>0</v>
      </c>
      <c r="G429">
        <f>martianeum5[[#This Row],[stan_magazynu '[kg']]]+martianeum5[[#This Row],[ile_kg_materiału_z_ładunku]]</f>
        <v>6.9614999999999903</v>
      </c>
      <c r="H429">
        <f>IF(martianeum5[[#This Row],[stan_po_wydobyciu_z_ładunku]]&gt;=100,100,0)</f>
        <v>0</v>
      </c>
      <c r="I429">
        <f>martianeum5[[#This Row],[stan_po_wydobyciu_z_ładunku]]-martianeum5[[#This Row],[ile_zabiera_na_orbite]]</f>
        <v>6.9614999999999903</v>
      </c>
      <c r="J429">
        <f>WEEKNUM(martianeum5[[#This Row],[data]],14)</f>
        <v>19</v>
      </c>
      <c r="K429">
        <f>IF(martianeum5[[#This Row],[num_tygodnia]]=J428,K428,K428+1)</f>
        <v>63</v>
      </c>
    </row>
    <row r="430" spans="1:11" x14ac:dyDescent="0.25">
      <c r="A430" s="1">
        <v>49069</v>
      </c>
      <c r="B430">
        <f t="shared" si="6"/>
        <v>6.9614999999999903</v>
      </c>
      <c r="C430" t="s">
        <v>6</v>
      </c>
      <c r="D430">
        <v>13.7</v>
      </c>
      <c r="E430">
        <v>11.7</v>
      </c>
      <c r="F430">
        <f>IF(martianeum5[[#This Row],[zawartosc '[%']]]&gt;=1,martianeum5[[#This Row],[masa '[kg']]]*martianeum5[[#This Row],[zawartosc '[%']]]*0.01,0)</f>
        <v>1.6029</v>
      </c>
      <c r="G430">
        <f>martianeum5[[#This Row],[stan_magazynu '[kg']]]+martianeum5[[#This Row],[ile_kg_materiału_z_ładunku]]</f>
        <v>8.5643999999999902</v>
      </c>
      <c r="H430">
        <f>IF(martianeum5[[#This Row],[stan_po_wydobyciu_z_ładunku]]&gt;=100,100,0)</f>
        <v>0</v>
      </c>
      <c r="I430">
        <f>martianeum5[[#This Row],[stan_po_wydobyciu_z_ładunku]]-martianeum5[[#This Row],[ile_zabiera_na_orbite]]</f>
        <v>8.5643999999999902</v>
      </c>
      <c r="J430">
        <f>WEEKNUM(martianeum5[[#This Row],[data]],14)</f>
        <v>19</v>
      </c>
      <c r="K430">
        <f>IF(martianeum5[[#This Row],[num_tygodnia]]=J429,K429,K429+1)</f>
        <v>63</v>
      </c>
    </row>
    <row r="431" spans="1:11" x14ac:dyDescent="0.25">
      <c r="A431" s="1">
        <v>49070</v>
      </c>
      <c r="B431">
        <f t="shared" si="6"/>
        <v>8.5643999999999902</v>
      </c>
      <c r="C431" t="s">
        <v>19</v>
      </c>
      <c r="D431">
        <v>18.399999999999999</v>
      </c>
      <c r="E431">
        <v>0</v>
      </c>
      <c r="F431">
        <f>IF(martianeum5[[#This Row],[zawartosc '[%']]]&gt;=1,martianeum5[[#This Row],[masa '[kg']]]*martianeum5[[#This Row],[zawartosc '[%']]]*0.01,0)</f>
        <v>0</v>
      </c>
      <c r="G431">
        <f>martianeum5[[#This Row],[stan_magazynu '[kg']]]+martianeum5[[#This Row],[ile_kg_materiału_z_ładunku]]</f>
        <v>8.5643999999999902</v>
      </c>
      <c r="H431">
        <f>IF(martianeum5[[#This Row],[stan_po_wydobyciu_z_ładunku]]&gt;=100,100,0)</f>
        <v>0</v>
      </c>
      <c r="I431">
        <f>martianeum5[[#This Row],[stan_po_wydobyciu_z_ładunku]]-martianeum5[[#This Row],[ile_zabiera_na_orbite]]</f>
        <v>8.5643999999999902</v>
      </c>
      <c r="J431">
        <f>WEEKNUM(martianeum5[[#This Row],[data]],14)</f>
        <v>19</v>
      </c>
      <c r="K431">
        <f>IF(martianeum5[[#This Row],[num_tygodnia]]=J430,K430,K430+1)</f>
        <v>63</v>
      </c>
    </row>
    <row r="432" spans="1:11" x14ac:dyDescent="0.25">
      <c r="A432" s="1">
        <v>49071</v>
      </c>
      <c r="B432">
        <f t="shared" si="6"/>
        <v>8.5643999999999902</v>
      </c>
      <c r="C432" t="s">
        <v>18</v>
      </c>
      <c r="D432">
        <v>11.1</v>
      </c>
      <c r="E432">
        <v>0</v>
      </c>
      <c r="F432">
        <f>IF(martianeum5[[#This Row],[zawartosc '[%']]]&gt;=1,martianeum5[[#This Row],[masa '[kg']]]*martianeum5[[#This Row],[zawartosc '[%']]]*0.01,0)</f>
        <v>0</v>
      </c>
      <c r="G432">
        <f>martianeum5[[#This Row],[stan_magazynu '[kg']]]+martianeum5[[#This Row],[ile_kg_materiału_z_ładunku]]</f>
        <v>8.5643999999999902</v>
      </c>
      <c r="H432">
        <f>IF(martianeum5[[#This Row],[stan_po_wydobyciu_z_ładunku]]&gt;=100,100,0)</f>
        <v>0</v>
      </c>
      <c r="I432">
        <f>martianeum5[[#This Row],[stan_po_wydobyciu_z_ładunku]]-martianeum5[[#This Row],[ile_zabiera_na_orbite]]</f>
        <v>8.5643999999999902</v>
      </c>
      <c r="J432">
        <f>WEEKNUM(martianeum5[[#This Row],[data]],14)</f>
        <v>19</v>
      </c>
      <c r="K432">
        <f>IF(martianeum5[[#This Row],[num_tygodnia]]=J431,K431,K431+1)</f>
        <v>63</v>
      </c>
    </row>
    <row r="433" spans="1:11" x14ac:dyDescent="0.25">
      <c r="A433" s="1">
        <v>49072</v>
      </c>
      <c r="B433">
        <f t="shared" si="6"/>
        <v>8.5643999999999902</v>
      </c>
      <c r="C433" t="s">
        <v>12</v>
      </c>
      <c r="D433">
        <v>28</v>
      </c>
      <c r="E433">
        <v>0</v>
      </c>
      <c r="F433">
        <f>IF(martianeum5[[#This Row],[zawartosc '[%']]]&gt;=1,martianeum5[[#This Row],[masa '[kg']]]*martianeum5[[#This Row],[zawartosc '[%']]]*0.01,0)</f>
        <v>0</v>
      </c>
      <c r="G433">
        <f>martianeum5[[#This Row],[stan_magazynu '[kg']]]+martianeum5[[#This Row],[ile_kg_materiału_z_ładunku]]</f>
        <v>8.5643999999999902</v>
      </c>
      <c r="H433">
        <f>IF(martianeum5[[#This Row],[stan_po_wydobyciu_z_ładunku]]&gt;=100,100,0)</f>
        <v>0</v>
      </c>
      <c r="I433">
        <f>martianeum5[[#This Row],[stan_po_wydobyciu_z_ładunku]]-martianeum5[[#This Row],[ile_zabiera_na_orbite]]</f>
        <v>8.5643999999999902</v>
      </c>
      <c r="J433">
        <f>WEEKNUM(martianeum5[[#This Row],[data]],14)</f>
        <v>19</v>
      </c>
      <c r="K433">
        <f>IF(martianeum5[[#This Row],[num_tygodnia]]=J432,K432,K432+1)</f>
        <v>63</v>
      </c>
    </row>
    <row r="434" spans="1:11" x14ac:dyDescent="0.25">
      <c r="A434" s="1">
        <v>49073</v>
      </c>
      <c r="B434">
        <f t="shared" si="6"/>
        <v>8.5643999999999902</v>
      </c>
      <c r="C434" t="s">
        <v>6</v>
      </c>
      <c r="D434">
        <v>16.2</v>
      </c>
      <c r="E434">
        <v>13.7</v>
      </c>
      <c r="F434">
        <f>IF(martianeum5[[#This Row],[zawartosc '[%']]]&gt;=1,martianeum5[[#This Row],[masa '[kg']]]*martianeum5[[#This Row],[zawartosc '[%']]]*0.01,0)</f>
        <v>2.2193999999999998</v>
      </c>
      <c r="G434">
        <f>martianeum5[[#This Row],[stan_magazynu '[kg']]]+martianeum5[[#This Row],[ile_kg_materiału_z_ładunku]]</f>
        <v>10.783799999999991</v>
      </c>
      <c r="H434">
        <f>IF(martianeum5[[#This Row],[stan_po_wydobyciu_z_ładunku]]&gt;=100,100,0)</f>
        <v>0</v>
      </c>
      <c r="I434">
        <f>martianeum5[[#This Row],[stan_po_wydobyciu_z_ładunku]]-martianeum5[[#This Row],[ile_zabiera_na_orbite]]</f>
        <v>10.783799999999991</v>
      </c>
      <c r="J434">
        <f>WEEKNUM(martianeum5[[#This Row],[data]],14)</f>
        <v>19</v>
      </c>
      <c r="K434">
        <f>IF(martianeum5[[#This Row],[num_tygodnia]]=J433,K433,K433+1)</f>
        <v>63</v>
      </c>
    </row>
    <row r="435" spans="1:11" x14ac:dyDescent="0.25">
      <c r="A435" s="1">
        <v>49074</v>
      </c>
      <c r="B435">
        <f t="shared" si="6"/>
        <v>10.783799999999991</v>
      </c>
      <c r="C435" t="s">
        <v>19</v>
      </c>
      <c r="D435">
        <v>12.1</v>
      </c>
      <c r="E435">
        <v>37.200000000000003</v>
      </c>
      <c r="F435">
        <f>IF(martianeum5[[#This Row],[zawartosc '[%']]]&gt;=1,martianeum5[[#This Row],[masa '[kg']]]*martianeum5[[#This Row],[zawartosc '[%']]]*0.01,0)</f>
        <v>4.5011999999999999</v>
      </c>
      <c r="G435">
        <f>martianeum5[[#This Row],[stan_magazynu '[kg']]]+martianeum5[[#This Row],[ile_kg_materiału_z_ładunku]]</f>
        <v>15.284999999999989</v>
      </c>
      <c r="H435">
        <f>IF(martianeum5[[#This Row],[stan_po_wydobyciu_z_ładunku]]&gt;=100,100,0)</f>
        <v>0</v>
      </c>
      <c r="I435">
        <f>martianeum5[[#This Row],[stan_po_wydobyciu_z_ładunku]]-martianeum5[[#This Row],[ile_zabiera_na_orbite]]</f>
        <v>15.284999999999989</v>
      </c>
      <c r="J435">
        <f>WEEKNUM(martianeum5[[#This Row],[data]],14)</f>
        <v>19</v>
      </c>
      <c r="K435">
        <f>IF(martianeum5[[#This Row],[num_tygodnia]]=J434,K434,K434+1)</f>
        <v>63</v>
      </c>
    </row>
    <row r="436" spans="1:11" x14ac:dyDescent="0.25">
      <c r="A436" s="1">
        <v>49075</v>
      </c>
      <c r="B436">
        <f t="shared" si="6"/>
        <v>15.284999999999989</v>
      </c>
      <c r="C436" t="s">
        <v>20</v>
      </c>
      <c r="D436">
        <v>21.4</v>
      </c>
      <c r="E436">
        <v>3.1</v>
      </c>
      <c r="F436">
        <f>IF(martianeum5[[#This Row],[zawartosc '[%']]]&gt;=1,martianeum5[[#This Row],[masa '[kg']]]*martianeum5[[#This Row],[zawartosc '[%']]]*0.01,0)</f>
        <v>0.6634000000000001</v>
      </c>
      <c r="G436">
        <f>martianeum5[[#This Row],[stan_magazynu '[kg']]]+martianeum5[[#This Row],[ile_kg_materiału_z_ładunku]]</f>
        <v>15.948399999999989</v>
      </c>
      <c r="H436">
        <f>IF(martianeum5[[#This Row],[stan_po_wydobyciu_z_ładunku]]&gt;=100,100,0)</f>
        <v>0</v>
      </c>
      <c r="I436">
        <f>martianeum5[[#This Row],[stan_po_wydobyciu_z_ładunku]]-martianeum5[[#This Row],[ile_zabiera_na_orbite]]</f>
        <v>15.948399999999989</v>
      </c>
      <c r="J436">
        <f>WEEKNUM(martianeum5[[#This Row],[data]],14)</f>
        <v>20</v>
      </c>
      <c r="K436">
        <f>IF(martianeum5[[#This Row],[num_tygodnia]]=J435,K435,K435+1)</f>
        <v>64</v>
      </c>
    </row>
    <row r="437" spans="1:11" x14ac:dyDescent="0.25">
      <c r="A437" s="1">
        <v>49076</v>
      </c>
      <c r="B437">
        <f t="shared" si="6"/>
        <v>15.948399999999989</v>
      </c>
      <c r="C437" t="s">
        <v>10</v>
      </c>
      <c r="D437">
        <v>11.2</v>
      </c>
      <c r="E437">
        <v>0</v>
      </c>
      <c r="F437">
        <f>IF(martianeum5[[#This Row],[zawartosc '[%']]]&gt;=1,martianeum5[[#This Row],[masa '[kg']]]*martianeum5[[#This Row],[zawartosc '[%']]]*0.01,0)</f>
        <v>0</v>
      </c>
      <c r="G437">
        <f>martianeum5[[#This Row],[stan_magazynu '[kg']]]+martianeum5[[#This Row],[ile_kg_materiału_z_ładunku]]</f>
        <v>15.948399999999989</v>
      </c>
      <c r="H437">
        <f>IF(martianeum5[[#This Row],[stan_po_wydobyciu_z_ładunku]]&gt;=100,100,0)</f>
        <v>0</v>
      </c>
      <c r="I437">
        <f>martianeum5[[#This Row],[stan_po_wydobyciu_z_ładunku]]-martianeum5[[#This Row],[ile_zabiera_na_orbite]]</f>
        <v>15.948399999999989</v>
      </c>
      <c r="J437">
        <f>WEEKNUM(martianeum5[[#This Row],[data]],14)</f>
        <v>20</v>
      </c>
      <c r="K437">
        <f>IF(martianeum5[[#This Row],[num_tygodnia]]=J436,K436,K436+1)</f>
        <v>64</v>
      </c>
    </row>
    <row r="438" spans="1:11" x14ac:dyDescent="0.25">
      <c r="A438" s="1">
        <v>49077</v>
      </c>
      <c r="B438">
        <f t="shared" si="6"/>
        <v>15.948399999999989</v>
      </c>
      <c r="C438" t="s">
        <v>28</v>
      </c>
      <c r="D438">
        <v>18.399999999999999</v>
      </c>
      <c r="E438">
        <v>0.2</v>
      </c>
      <c r="F438">
        <f>IF(martianeum5[[#This Row],[zawartosc '[%']]]&gt;=1,martianeum5[[#This Row],[masa '[kg']]]*martianeum5[[#This Row],[zawartosc '[%']]]*0.01,0)</f>
        <v>0</v>
      </c>
      <c r="G438">
        <f>martianeum5[[#This Row],[stan_magazynu '[kg']]]+martianeum5[[#This Row],[ile_kg_materiału_z_ładunku]]</f>
        <v>15.948399999999989</v>
      </c>
      <c r="H438">
        <f>IF(martianeum5[[#This Row],[stan_po_wydobyciu_z_ładunku]]&gt;=100,100,0)</f>
        <v>0</v>
      </c>
      <c r="I438">
        <f>martianeum5[[#This Row],[stan_po_wydobyciu_z_ładunku]]-martianeum5[[#This Row],[ile_zabiera_na_orbite]]</f>
        <v>15.948399999999989</v>
      </c>
      <c r="J438">
        <f>WEEKNUM(martianeum5[[#This Row],[data]],14)</f>
        <v>20</v>
      </c>
      <c r="K438">
        <f>IF(martianeum5[[#This Row],[num_tygodnia]]=J437,K437,K437+1)</f>
        <v>64</v>
      </c>
    </row>
    <row r="439" spans="1:11" x14ac:dyDescent="0.25">
      <c r="A439" s="1">
        <v>49078</v>
      </c>
      <c r="B439">
        <f t="shared" si="6"/>
        <v>15.948399999999989</v>
      </c>
      <c r="C439" t="s">
        <v>12</v>
      </c>
      <c r="D439">
        <v>13.7</v>
      </c>
      <c r="E439">
        <v>0</v>
      </c>
      <c r="F439">
        <f>IF(martianeum5[[#This Row],[zawartosc '[%']]]&gt;=1,martianeum5[[#This Row],[masa '[kg']]]*martianeum5[[#This Row],[zawartosc '[%']]]*0.01,0)</f>
        <v>0</v>
      </c>
      <c r="G439">
        <f>martianeum5[[#This Row],[stan_magazynu '[kg']]]+martianeum5[[#This Row],[ile_kg_materiału_z_ładunku]]</f>
        <v>15.948399999999989</v>
      </c>
      <c r="H439">
        <f>IF(martianeum5[[#This Row],[stan_po_wydobyciu_z_ładunku]]&gt;=100,100,0)</f>
        <v>0</v>
      </c>
      <c r="I439">
        <f>martianeum5[[#This Row],[stan_po_wydobyciu_z_ładunku]]-martianeum5[[#This Row],[ile_zabiera_na_orbite]]</f>
        <v>15.948399999999989</v>
      </c>
      <c r="J439">
        <f>WEEKNUM(martianeum5[[#This Row],[data]],14)</f>
        <v>20</v>
      </c>
      <c r="K439">
        <f>IF(martianeum5[[#This Row],[num_tygodnia]]=J438,K438,K438+1)</f>
        <v>64</v>
      </c>
    </row>
    <row r="440" spans="1:11" x14ac:dyDescent="0.25">
      <c r="A440" s="1">
        <v>49079</v>
      </c>
      <c r="B440">
        <f t="shared" si="6"/>
        <v>15.948399999999989</v>
      </c>
      <c r="C440" t="s">
        <v>19</v>
      </c>
      <c r="D440">
        <v>10.4</v>
      </c>
      <c r="E440">
        <v>15.6</v>
      </c>
      <c r="F440">
        <f>IF(martianeum5[[#This Row],[zawartosc '[%']]]&gt;=1,martianeum5[[#This Row],[masa '[kg']]]*martianeum5[[#This Row],[zawartosc '[%']]]*0.01,0)</f>
        <v>1.6224000000000001</v>
      </c>
      <c r="G440">
        <f>martianeum5[[#This Row],[stan_magazynu '[kg']]]+martianeum5[[#This Row],[ile_kg_materiału_z_ładunku]]</f>
        <v>17.570799999999988</v>
      </c>
      <c r="H440">
        <f>IF(martianeum5[[#This Row],[stan_po_wydobyciu_z_ładunku]]&gt;=100,100,0)</f>
        <v>0</v>
      </c>
      <c r="I440">
        <f>martianeum5[[#This Row],[stan_po_wydobyciu_z_ładunku]]-martianeum5[[#This Row],[ile_zabiera_na_orbite]]</f>
        <v>17.570799999999988</v>
      </c>
      <c r="J440">
        <f>WEEKNUM(martianeum5[[#This Row],[data]],14)</f>
        <v>20</v>
      </c>
      <c r="K440">
        <f>IF(martianeum5[[#This Row],[num_tygodnia]]=J439,K439,K439+1)</f>
        <v>64</v>
      </c>
    </row>
    <row r="441" spans="1:11" x14ac:dyDescent="0.25">
      <c r="A441" s="1">
        <v>49080</v>
      </c>
      <c r="B441">
        <f t="shared" si="6"/>
        <v>17.570799999999988</v>
      </c>
      <c r="C441" t="s">
        <v>31</v>
      </c>
      <c r="D441">
        <v>21.8</v>
      </c>
      <c r="E441">
        <v>0</v>
      </c>
      <c r="F441">
        <f>IF(martianeum5[[#This Row],[zawartosc '[%']]]&gt;=1,martianeum5[[#This Row],[masa '[kg']]]*martianeum5[[#This Row],[zawartosc '[%']]]*0.01,0)</f>
        <v>0</v>
      </c>
      <c r="G441">
        <f>martianeum5[[#This Row],[stan_magazynu '[kg']]]+martianeum5[[#This Row],[ile_kg_materiału_z_ładunku]]</f>
        <v>17.570799999999988</v>
      </c>
      <c r="H441">
        <f>IF(martianeum5[[#This Row],[stan_po_wydobyciu_z_ładunku]]&gt;=100,100,0)</f>
        <v>0</v>
      </c>
      <c r="I441">
        <f>martianeum5[[#This Row],[stan_po_wydobyciu_z_ładunku]]-martianeum5[[#This Row],[ile_zabiera_na_orbite]]</f>
        <v>17.570799999999988</v>
      </c>
      <c r="J441">
        <f>WEEKNUM(martianeum5[[#This Row],[data]],14)</f>
        <v>20</v>
      </c>
      <c r="K441">
        <f>IF(martianeum5[[#This Row],[num_tygodnia]]=J440,K440,K440+1)</f>
        <v>64</v>
      </c>
    </row>
    <row r="442" spans="1:11" x14ac:dyDescent="0.25">
      <c r="A442" s="1">
        <v>49081</v>
      </c>
      <c r="B442">
        <f t="shared" si="6"/>
        <v>17.570799999999988</v>
      </c>
      <c r="C442" t="s">
        <v>7</v>
      </c>
      <c r="D442">
        <v>11</v>
      </c>
      <c r="E442">
        <v>0.4</v>
      </c>
      <c r="F442">
        <f>IF(martianeum5[[#This Row],[zawartosc '[%']]]&gt;=1,martianeum5[[#This Row],[masa '[kg']]]*martianeum5[[#This Row],[zawartosc '[%']]]*0.01,0)</f>
        <v>0</v>
      </c>
      <c r="G442">
        <f>martianeum5[[#This Row],[stan_magazynu '[kg']]]+martianeum5[[#This Row],[ile_kg_materiału_z_ładunku]]</f>
        <v>17.570799999999988</v>
      </c>
      <c r="H442">
        <f>IF(martianeum5[[#This Row],[stan_po_wydobyciu_z_ładunku]]&gt;=100,100,0)</f>
        <v>0</v>
      </c>
      <c r="I442">
        <f>martianeum5[[#This Row],[stan_po_wydobyciu_z_ładunku]]-martianeum5[[#This Row],[ile_zabiera_na_orbite]]</f>
        <v>17.570799999999988</v>
      </c>
      <c r="J442">
        <f>WEEKNUM(martianeum5[[#This Row],[data]],14)</f>
        <v>20</v>
      </c>
      <c r="K442">
        <f>IF(martianeum5[[#This Row],[num_tygodnia]]=J441,K441,K441+1)</f>
        <v>64</v>
      </c>
    </row>
    <row r="443" spans="1:11" x14ac:dyDescent="0.25">
      <c r="A443" s="1">
        <v>49082</v>
      </c>
      <c r="B443">
        <f t="shared" si="6"/>
        <v>17.570799999999988</v>
      </c>
      <c r="C443" t="s">
        <v>10</v>
      </c>
      <c r="D443">
        <v>19</v>
      </c>
      <c r="E443">
        <v>21.9</v>
      </c>
      <c r="F443">
        <f>IF(martianeum5[[#This Row],[zawartosc '[%']]]&gt;=1,martianeum5[[#This Row],[masa '[kg']]]*martianeum5[[#This Row],[zawartosc '[%']]]*0.01,0)</f>
        <v>4.1609999999999996</v>
      </c>
      <c r="G443">
        <f>martianeum5[[#This Row],[stan_magazynu '[kg']]]+martianeum5[[#This Row],[ile_kg_materiału_z_ładunku]]</f>
        <v>21.731799999999986</v>
      </c>
      <c r="H443">
        <f>IF(martianeum5[[#This Row],[stan_po_wydobyciu_z_ładunku]]&gt;=100,100,0)</f>
        <v>0</v>
      </c>
      <c r="I443">
        <f>martianeum5[[#This Row],[stan_po_wydobyciu_z_ładunku]]-martianeum5[[#This Row],[ile_zabiera_na_orbite]]</f>
        <v>21.731799999999986</v>
      </c>
      <c r="J443">
        <f>WEEKNUM(martianeum5[[#This Row],[data]],14)</f>
        <v>21</v>
      </c>
      <c r="K443">
        <f>IF(martianeum5[[#This Row],[num_tygodnia]]=J442,K442,K442+1)</f>
        <v>65</v>
      </c>
    </row>
    <row r="444" spans="1:11" x14ac:dyDescent="0.25">
      <c r="A444" s="1">
        <v>49083</v>
      </c>
      <c r="B444">
        <f t="shared" si="6"/>
        <v>21.731799999999986</v>
      </c>
      <c r="C444" t="s">
        <v>10</v>
      </c>
      <c r="D444">
        <v>12.5</v>
      </c>
      <c r="E444">
        <v>0</v>
      </c>
      <c r="F444">
        <f>IF(martianeum5[[#This Row],[zawartosc '[%']]]&gt;=1,martianeum5[[#This Row],[masa '[kg']]]*martianeum5[[#This Row],[zawartosc '[%']]]*0.01,0)</f>
        <v>0</v>
      </c>
      <c r="G444">
        <f>martianeum5[[#This Row],[stan_magazynu '[kg']]]+martianeum5[[#This Row],[ile_kg_materiału_z_ładunku]]</f>
        <v>21.731799999999986</v>
      </c>
      <c r="H444">
        <f>IF(martianeum5[[#This Row],[stan_po_wydobyciu_z_ładunku]]&gt;=100,100,0)</f>
        <v>0</v>
      </c>
      <c r="I444">
        <f>martianeum5[[#This Row],[stan_po_wydobyciu_z_ładunku]]-martianeum5[[#This Row],[ile_zabiera_na_orbite]]</f>
        <v>21.731799999999986</v>
      </c>
      <c r="J444">
        <f>WEEKNUM(martianeum5[[#This Row],[data]],14)</f>
        <v>21</v>
      </c>
      <c r="K444">
        <f>IF(martianeum5[[#This Row],[num_tygodnia]]=J443,K443,K443+1)</f>
        <v>65</v>
      </c>
    </row>
    <row r="445" spans="1:11" x14ac:dyDescent="0.25">
      <c r="A445" s="1">
        <v>49084</v>
      </c>
      <c r="B445">
        <f t="shared" si="6"/>
        <v>21.731799999999986</v>
      </c>
      <c r="C445" t="s">
        <v>15</v>
      </c>
      <c r="D445">
        <v>13.6</v>
      </c>
      <c r="E445">
        <v>12.6</v>
      </c>
      <c r="F445">
        <f>IF(martianeum5[[#This Row],[zawartosc '[%']]]&gt;=1,martianeum5[[#This Row],[masa '[kg']]]*martianeum5[[#This Row],[zawartosc '[%']]]*0.01,0)</f>
        <v>1.7135999999999998</v>
      </c>
      <c r="G445">
        <f>martianeum5[[#This Row],[stan_magazynu '[kg']]]+martianeum5[[#This Row],[ile_kg_materiału_z_ładunku]]</f>
        <v>23.445399999999985</v>
      </c>
      <c r="H445">
        <f>IF(martianeum5[[#This Row],[stan_po_wydobyciu_z_ładunku]]&gt;=100,100,0)</f>
        <v>0</v>
      </c>
      <c r="I445">
        <f>martianeum5[[#This Row],[stan_po_wydobyciu_z_ładunku]]-martianeum5[[#This Row],[ile_zabiera_na_orbite]]</f>
        <v>23.445399999999985</v>
      </c>
      <c r="J445">
        <f>WEEKNUM(martianeum5[[#This Row],[data]],14)</f>
        <v>21</v>
      </c>
      <c r="K445">
        <f>IF(martianeum5[[#This Row],[num_tygodnia]]=J444,K444,K444+1)</f>
        <v>65</v>
      </c>
    </row>
    <row r="446" spans="1:11" x14ac:dyDescent="0.25">
      <c r="A446" s="1">
        <v>49085</v>
      </c>
      <c r="B446">
        <f t="shared" si="6"/>
        <v>23.445399999999985</v>
      </c>
      <c r="C446" t="s">
        <v>10</v>
      </c>
      <c r="D446">
        <v>20.2</v>
      </c>
      <c r="E446">
        <v>17.899999999999999</v>
      </c>
      <c r="F446">
        <f>IF(martianeum5[[#This Row],[zawartosc '[%']]]&gt;=1,martianeum5[[#This Row],[masa '[kg']]]*martianeum5[[#This Row],[zawartosc '[%']]]*0.01,0)</f>
        <v>3.6158000000000001</v>
      </c>
      <c r="G446">
        <f>martianeum5[[#This Row],[stan_magazynu '[kg']]]+martianeum5[[#This Row],[ile_kg_materiału_z_ładunku]]</f>
        <v>27.061199999999985</v>
      </c>
      <c r="H446">
        <f>IF(martianeum5[[#This Row],[stan_po_wydobyciu_z_ładunku]]&gt;=100,100,0)</f>
        <v>0</v>
      </c>
      <c r="I446">
        <f>martianeum5[[#This Row],[stan_po_wydobyciu_z_ładunku]]-martianeum5[[#This Row],[ile_zabiera_na_orbite]]</f>
        <v>27.061199999999985</v>
      </c>
      <c r="J446">
        <f>WEEKNUM(martianeum5[[#This Row],[data]],14)</f>
        <v>21</v>
      </c>
      <c r="K446">
        <f>IF(martianeum5[[#This Row],[num_tygodnia]]=J445,K445,K445+1)</f>
        <v>65</v>
      </c>
    </row>
    <row r="447" spans="1:11" x14ac:dyDescent="0.25">
      <c r="A447" s="1">
        <v>49086</v>
      </c>
      <c r="B447">
        <f t="shared" si="6"/>
        <v>27.061199999999985</v>
      </c>
      <c r="C447" t="s">
        <v>10</v>
      </c>
      <c r="D447">
        <v>28.7</v>
      </c>
      <c r="E447">
        <v>0</v>
      </c>
      <c r="F447">
        <f>IF(martianeum5[[#This Row],[zawartosc '[%']]]&gt;=1,martianeum5[[#This Row],[masa '[kg']]]*martianeum5[[#This Row],[zawartosc '[%']]]*0.01,0)</f>
        <v>0</v>
      </c>
      <c r="G447">
        <f>martianeum5[[#This Row],[stan_magazynu '[kg']]]+martianeum5[[#This Row],[ile_kg_materiału_z_ładunku]]</f>
        <v>27.061199999999985</v>
      </c>
      <c r="H447">
        <f>IF(martianeum5[[#This Row],[stan_po_wydobyciu_z_ładunku]]&gt;=100,100,0)</f>
        <v>0</v>
      </c>
      <c r="I447">
        <f>martianeum5[[#This Row],[stan_po_wydobyciu_z_ładunku]]-martianeum5[[#This Row],[ile_zabiera_na_orbite]]</f>
        <v>27.061199999999985</v>
      </c>
      <c r="J447">
        <f>WEEKNUM(martianeum5[[#This Row],[data]],14)</f>
        <v>21</v>
      </c>
      <c r="K447">
        <f>IF(martianeum5[[#This Row],[num_tygodnia]]=J446,K446,K446+1)</f>
        <v>65</v>
      </c>
    </row>
    <row r="448" spans="1:11" x14ac:dyDescent="0.25">
      <c r="A448" s="1">
        <v>49087</v>
      </c>
      <c r="B448">
        <f t="shared" si="6"/>
        <v>27.061199999999985</v>
      </c>
      <c r="C448" t="s">
        <v>20</v>
      </c>
      <c r="D448">
        <v>13.4</v>
      </c>
      <c r="E448">
        <v>4.8</v>
      </c>
      <c r="F448">
        <f>IF(martianeum5[[#This Row],[zawartosc '[%']]]&gt;=1,martianeum5[[#This Row],[masa '[kg']]]*martianeum5[[#This Row],[zawartosc '[%']]]*0.01,0)</f>
        <v>0.64319999999999999</v>
      </c>
      <c r="G448">
        <f>martianeum5[[#This Row],[stan_magazynu '[kg']]]+martianeum5[[#This Row],[ile_kg_materiału_z_ładunku]]</f>
        <v>27.704399999999985</v>
      </c>
      <c r="H448">
        <f>IF(martianeum5[[#This Row],[stan_po_wydobyciu_z_ładunku]]&gt;=100,100,0)</f>
        <v>0</v>
      </c>
      <c r="I448">
        <f>martianeum5[[#This Row],[stan_po_wydobyciu_z_ładunku]]-martianeum5[[#This Row],[ile_zabiera_na_orbite]]</f>
        <v>27.704399999999985</v>
      </c>
      <c r="J448">
        <f>WEEKNUM(martianeum5[[#This Row],[data]],14)</f>
        <v>21</v>
      </c>
      <c r="K448">
        <f>IF(martianeum5[[#This Row],[num_tygodnia]]=J447,K447,K447+1)</f>
        <v>65</v>
      </c>
    </row>
    <row r="449" spans="1:11" x14ac:dyDescent="0.25">
      <c r="A449" s="1">
        <v>49088</v>
      </c>
      <c r="B449">
        <f t="shared" si="6"/>
        <v>27.704399999999985</v>
      </c>
      <c r="C449" t="s">
        <v>15</v>
      </c>
      <c r="D449">
        <v>12</v>
      </c>
      <c r="E449">
        <v>8.9</v>
      </c>
      <c r="F449">
        <f>IF(martianeum5[[#This Row],[zawartosc '[%']]]&gt;=1,martianeum5[[#This Row],[masa '[kg']]]*martianeum5[[#This Row],[zawartosc '[%']]]*0.01,0)</f>
        <v>1.0680000000000001</v>
      </c>
      <c r="G449">
        <f>martianeum5[[#This Row],[stan_magazynu '[kg']]]+martianeum5[[#This Row],[ile_kg_materiału_z_ładunku]]</f>
        <v>28.772399999999987</v>
      </c>
      <c r="H449">
        <f>IF(martianeum5[[#This Row],[stan_po_wydobyciu_z_ładunku]]&gt;=100,100,0)</f>
        <v>0</v>
      </c>
      <c r="I449">
        <f>martianeum5[[#This Row],[stan_po_wydobyciu_z_ładunku]]-martianeum5[[#This Row],[ile_zabiera_na_orbite]]</f>
        <v>28.772399999999987</v>
      </c>
      <c r="J449">
        <f>WEEKNUM(martianeum5[[#This Row],[data]],14)</f>
        <v>21</v>
      </c>
      <c r="K449">
        <f>IF(martianeum5[[#This Row],[num_tygodnia]]=J448,K448,K448+1)</f>
        <v>65</v>
      </c>
    </row>
    <row r="450" spans="1:11" x14ac:dyDescent="0.25">
      <c r="A450" s="1">
        <v>49089</v>
      </c>
      <c r="B450">
        <f t="shared" si="6"/>
        <v>28.772399999999987</v>
      </c>
      <c r="C450" t="s">
        <v>11</v>
      </c>
      <c r="D450">
        <v>28.9</v>
      </c>
      <c r="E450">
        <v>13.9</v>
      </c>
      <c r="F450">
        <f>IF(martianeum5[[#This Row],[zawartosc '[%']]]&gt;=1,martianeum5[[#This Row],[masa '[kg']]]*martianeum5[[#This Row],[zawartosc '[%']]]*0.01,0)</f>
        <v>4.0171000000000001</v>
      </c>
      <c r="G450">
        <f>martianeum5[[#This Row],[stan_magazynu '[kg']]]+martianeum5[[#This Row],[ile_kg_materiału_z_ładunku]]</f>
        <v>32.78949999999999</v>
      </c>
      <c r="H450">
        <f>IF(martianeum5[[#This Row],[stan_po_wydobyciu_z_ładunku]]&gt;=100,100,0)</f>
        <v>0</v>
      </c>
      <c r="I450">
        <f>martianeum5[[#This Row],[stan_po_wydobyciu_z_ładunku]]-martianeum5[[#This Row],[ile_zabiera_na_orbite]]</f>
        <v>32.78949999999999</v>
      </c>
      <c r="J450">
        <f>WEEKNUM(martianeum5[[#This Row],[data]],14)</f>
        <v>22</v>
      </c>
      <c r="K450">
        <f>IF(martianeum5[[#This Row],[num_tygodnia]]=J449,K449,K449+1)</f>
        <v>66</v>
      </c>
    </row>
    <row r="451" spans="1:11" x14ac:dyDescent="0.25">
      <c r="A451" s="1">
        <v>49090</v>
      </c>
      <c r="B451">
        <f t="shared" si="6"/>
        <v>32.78949999999999</v>
      </c>
      <c r="C451" t="s">
        <v>22</v>
      </c>
      <c r="D451">
        <v>25.2</v>
      </c>
      <c r="E451">
        <v>0</v>
      </c>
      <c r="F451">
        <f>IF(martianeum5[[#This Row],[zawartosc '[%']]]&gt;=1,martianeum5[[#This Row],[masa '[kg']]]*martianeum5[[#This Row],[zawartosc '[%']]]*0.01,0)</f>
        <v>0</v>
      </c>
      <c r="G451">
        <f>martianeum5[[#This Row],[stan_magazynu '[kg']]]+martianeum5[[#This Row],[ile_kg_materiału_z_ładunku]]</f>
        <v>32.78949999999999</v>
      </c>
      <c r="H451">
        <f>IF(martianeum5[[#This Row],[stan_po_wydobyciu_z_ładunku]]&gt;=100,100,0)</f>
        <v>0</v>
      </c>
      <c r="I451">
        <f>martianeum5[[#This Row],[stan_po_wydobyciu_z_ładunku]]-martianeum5[[#This Row],[ile_zabiera_na_orbite]]</f>
        <v>32.78949999999999</v>
      </c>
      <c r="J451">
        <f>WEEKNUM(martianeum5[[#This Row],[data]],14)</f>
        <v>22</v>
      </c>
      <c r="K451">
        <f>IF(martianeum5[[#This Row],[num_tygodnia]]=J450,K450,K450+1)</f>
        <v>66</v>
      </c>
    </row>
    <row r="452" spans="1:11" x14ac:dyDescent="0.25">
      <c r="A452" s="1">
        <v>49091</v>
      </c>
      <c r="B452">
        <f t="shared" ref="B452:B515" si="7">I451</f>
        <v>32.78949999999999</v>
      </c>
      <c r="C452" t="s">
        <v>11</v>
      </c>
      <c r="D452">
        <v>18.600000000000001</v>
      </c>
      <c r="E452">
        <v>1.8</v>
      </c>
      <c r="F452">
        <f>IF(martianeum5[[#This Row],[zawartosc '[%']]]&gt;=1,martianeum5[[#This Row],[masa '[kg']]]*martianeum5[[#This Row],[zawartosc '[%']]]*0.01,0)</f>
        <v>0.33480000000000004</v>
      </c>
      <c r="G452">
        <f>martianeum5[[#This Row],[stan_magazynu '[kg']]]+martianeum5[[#This Row],[ile_kg_materiału_z_ładunku]]</f>
        <v>33.124299999999991</v>
      </c>
      <c r="H452">
        <f>IF(martianeum5[[#This Row],[stan_po_wydobyciu_z_ładunku]]&gt;=100,100,0)</f>
        <v>0</v>
      </c>
      <c r="I452">
        <f>martianeum5[[#This Row],[stan_po_wydobyciu_z_ładunku]]-martianeum5[[#This Row],[ile_zabiera_na_orbite]]</f>
        <v>33.124299999999991</v>
      </c>
      <c r="J452">
        <f>WEEKNUM(martianeum5[[#This Row],[data]],14)</f>
        <v>22</v>
      </c>
      <c r="K452">
        <f>IF(martianeum5[[#This Row],[num_tygodnia]]=J451,K451,K451+1)</f>
        <v>66</v>
      </c>
    </row>
    <row r="453" spans="1:11" x14ac:dyDescent="0.25">
      <c r="A453" s="1">
        <v>49092</v>
      </c>
      <c r="B453">
        <f t="shared" si="7"/>
        <v>33.124299999999991</v>
      </c>
      <c r="C453" t="s">
        <v>26</v>
      </c>
      <c r="D453">
        <v>20</v>
      </c>
      <c r="E453">
        <v>2.4</v>
      </c>
      <c r="F453">
        <f>IF(martianeum5[[#This Row],[zawartosc '[%']]]&gt;=1,martianeum5[[#This Row],[masa '[kg']]]*martianeum5[[#This Row],[zawartosc '[%']]]*0.01,0)</f>
        <v>0.48</v>
      </c>
      <c r="G453">
        <f>martianeum5[[#This Row],[stan_magazynu '[kg']]]+martianeum5[[#This Row],[ile_kg_materiału_z_ładunku]]</f>
        <v>33.604299999999988</v>
      </c>
      <c r="H453">
        <f>IF(martianeum5[[#This Row],[stan_po_wydobyciu_z_ładunku]]&gt;=100,100,0)</f>
        <v>0</v>
      </c>
      <c r="I453">
        <f>martianeum5[[#This Row],[stan_po_wydobyciu_z_ładunku]]-martianeum5[[#This Row],[ile_zabiera_na_orbite]]</f>
        <v>33.604299999999988</v>
      </c>
      <c r="J453">
        <f>WEEKNUM(martianeum5[[#This Row],[data]],14)</f>
        <v>22</v>
      </c>
      <c r="K453">
        <f>IF(martianeum5[[#This Row],[num_tygodnia]]=J452,K452,K452+1)</f>
        <v>66</v>
      </c>
    </row>
    <row r="454" spans="1:11" x14ac:dyDescent="0.25">
      <c r="A454" s="1">
        <v>49093</v>
      </c>
      <c r="B454">
        <f t="shared" si="7"/>
        <v>33.604299999999988</v>
      </c>
      <c r="C454" t="s">
        <v>9</v>
      </c>
      <c r="D454">
        <v>14.3</v>
      </c>
      <c r="E454">
        <v>3.9</v>
      </c>
      <c r="F454">
        <f>IF(martianeum5[[#This Row],[zawartosc '[%']]]&gt;=1,martianeum5[[#This Row],[masa '[kg']]]*martianeum5[[#This Row],[zawartosc '[%']]]*0.01,0)</f>
        <v>0.55770000000000008</v>
      </c>
      <c r="G454">
        <f>martianeum5[[#This Row],[stan_magazynu '[kg']]]+martianeum5[[#This Row],[ile_kg_materiału_z_ładunku]]</f>
        <v>34.161999999999985</v>
      </c>
      <c r="H454">
        <f>IF(martianeum5[[#This Row],[stan_po_wydobyciu_z_ładunku]]&gt;=100,100,0)</f>
        <v>0</v>
      </c>
      <c r="I454">
        <f>martianeum5[[#This Row],[stan_po_wydobyciu_z_ładunku]]-martianeum5[[#This Row],[ile_zabiera_na_orbite]]</f>
        <v>34.161999999999985</v>
      </c>
      <c r="J454">
        <f>WEEKNUM(martianeum5[[#This Row],[data]],14)</f>
        <v>22</v>
      </c>
      <c r="K454">
        <f>IF(martianeum5[[#This Row],[num_tygodnia]]=J453,K453,K453+1)</f>
        <v>66</v>
      </c>
    </row>
    <row r="455" spans="1:11" x14ac:dyDescent="0.25">
      <c r="A455" s="1">
        <v>49094</v>
      </c>
      <c r="B455">
        <f t="shared" si="7"/>
        <v>34.161999999999985</v>
      </c>
      <c r="C455" t="s">
        <v>10</v>
      </c>
      <c r="D455">
        <v>28.8</v>
      </c>
      <c r="E455">
        <v>25.1</v>
      </c>
      <c r="F455">
        <f>IF(martianeum5[[#This Row],[zawartosc '[%']]]&gt;=1,martianeum5[[#This Row],[masa '[kg']]]*martianeum5[[#This Row],[zawartosc '[%']]]*0.01,0)</f>
        <v>7.2288000000000014</v>
      </c>
      <c r="G455">
        <f>martianeum5[[#This Row],[stan_magazynu '[kg']]]+martianeum5[[#This Row],[ile_kg_materiału_z_ładunku]]</f>
        <v>41.390799999999984</v>
      </c>
      <c r="H455">
        <f>IF(martianeum5[[#This Row],[stan_po_wydobyciu_z_ładunku]]&gt;=100,100,0)</f>
        <v>0</v>
      </c>
      <c r="I455">
        <f>martianeum5[[#This Row],[stan_po_wydobyciu_z_ładunku]]-martianeum5[[#This Row],[ile_zabiera_na_orbite]]</f>
        <v>41.390799999999984</v>
      </c>
      <c r="J455">
        <f>WEEKNUM(martianeum5[[#This Row],[data]],14)</f>
        <v>22</v>
      </c>
      <c r="K455">
        <f>IF(martianeum5[[#This Row],[num_tygodnia]]=J454,K454,K454+1)</f>
        <v>66</v>
      </c>
    </row>
    <row r="456" spans="1:11" x14ac:dyDescent="0.25">
      <c r="A456" s="1">
        <v>49095</v>
      </c>
      <c r="B456">
        <f t="shared" si="7"/>
        <v>41.390799999999984</v>
      </c>
      <c r="C456" t="s">
        <v>19</v>
      </c>
      <c r="D456">
        <v>26.8</v>
      </c>
      <c r="E456">
        <v>10.8</v>
      </c>
      <c r="F456">
        <f>IF(martianeum5[[#This Row],[zawartosc '[%']]]&gt;=1,martianeum5[[#This Row],[masa '[kg']]]*martianeum5[[#This Row],[zawartosc '[%']]]*0.01,0)</f>
        <v>2.8944000000000005</v>
      </c>
      <c r="G456">
        <f>martianeum5[[#This Row],[stan_magazynu '[kg']]]+martianeum5[[#This Row],[ile_kg_materiału_z_ładunku]]</f>
        <v>44.285199999999982</v>
      </c>
      <c r="H456">
        <f>IF(martianeum5[[#This Row],[stan_po_wydobyciu_z_ładunku]]&gt;=100,100,0)</f>
        <v>0</v>
      </c>
      <c r="I456">
        <f>martianeum5[[#This Row],[stan_po_wydobyciu_z_ładunku]]-martianeum5[[#This Row],[ile_zabiera_na_orbite]]</f>
        <v>44.285199999999982</v>
      </c>
      <c r="J456">
        <f>WEEKNUM(martianeum5[[#This Row],[data]],14)</f>
        <v>22</v>
      </c>
      <c r="K456">
        <f>IF(martianeum5[[#This Row],[num_tygodnia]]=J455,K455,K455+1)</f>
        <v>66</v>
      </c>
    </row>
    <row r="457" spans="1:11" x14ac:dyDescent="0.25">
      <c r="A457" s="1">
        <v>49096</v>
      </c>
      <c r="B457">
        <f t="shared" si="7"/>
        <v>44.285199999999982</v>
      </c>
      <c r="C457" t="s">
        <v>19</v>
      </c>
      <c r="D457">
        <v>20.399999999999999</v>
      </c>
      <c r="E457">
        <v>0</v>
      </c>
      <c r="F457">
        <f>IF(martianeum5[[#This Row],[zawartosc '[%']]]&gt;=1,martianeum5[[#This Row],[masa '[kg']]]*martianeum5[[#This Row],[zawartosc '[%']]]*0.01,0)</f>
        <v>0</v>
      </c>
      <c r="G457">
        <f>martianeum5[[#This Row],[stan_magazynu '[kg']]]+martianeum5[[#This Row],[ile_kg_materiału_z_ładunku]]</f>
        <v>44.285199999999982</v>
      </c>
      <c r="H457">
        <f>IF(martianeum5[[#This Row],[stan_po_wydobyciu_z_ładunku]]&gt;=100,100,0)</f>
        <v>0</v>
      </c>
      <c r="I457">
        <f>martianeum5[[#This Row],[stan_po_wydobyciu_z_ładunku]]-martianeum5[[#This Row],[ile_zabiera_na_orbite]]</f>
        <v>44.285199999999982</v>
      </c>
      <c r="J457">
        <f>WEEKNUM(martianeum5[[#This Row],[data]],14)</f>
        <v>23</v>
      </c>
      <c r="K457">
        <f>IF(martianeum5[[#This Row],[num_tygodnia]]=J456,K456,K456+1)</f>
        <v>67</v>
      </c>
    </row>
    <row r="458" spans="1:11" x14ac:dyDescent="0.25">
      <c r="A458" s="1">
        <v>49097</v>
      </c>
      <c r="B458">
        <f t="shared" si="7"/>
        <v>44.285199999999982</v>
      </c>
      <c r="C458" t="s">
        <v>22</v>
      </c>
      <c r="D458">
        <v>14.1</v>
      </c>
      <c r="E458">
        <v>4.5</v>
      </c>
      <c r="F458">
        <f>IF(martianeum5[[#This Row],[zawartosc '[%']]]&gt;=1,martianeum5[[#This Row],[masa '[kg']]]*martianeum5[[#This Row],[zawartosc '[%']]]*0.01,0)</f>
        <v>0.63449999999999995</v>
      </c>
      <c r="G458">
        <f>martianeum5[[#This Row],[stan_magazynu '[kg']]]+martianeum5[[#This Row],[ile_kg_materiału_z_ładunku]]</f>
        <v>44.919699999999985</v>
      </c>
      <c r="H458">
        <f>IF(martianeum5[[#This Row],[stan_po_wydobyciu_z_ładunku]]&gt;=100,100,0)</f>
        <v>0</v>
      </c>
      <c r="I458">
        <f>martianeum5[[#This Row],[stan_po_wydobyciu_z_ładunku]]-martianeum5[[#This Row],[ile_zabiera_na_orbite]]</f>
        <v>44.919699999999985</v>
      </c>
      <c r="J458">
        <f>WEEKNUM(martianeum5[[#This Row],[data]],14)</f>
        <v>23</v>
      </c>
      <c r="K458">
        <f>IF(martianeum5[[#This Row],[num_tygodnia]]=J457,K457,K457+1)</f>
        <v>67</v>
      </c>
    </row>
    <row r="459" spans="1:11" x14ac:dyDescent="0.25">
      <c r="A459" s="1">
        <v>49098</v>
      </c>
      <c r="B459">
        <f t="shared" si="7"/>
        <v>44.919699999999985</v>
      </c>
      <c r="C459" t="s">
        <v>14</v>
      </c>
      <c r="D459">
        <v>28.1</v>
      </c>
      <c r="E459">
        <v>6.3</v>
      </c>
      <c r="F459">
        <f>IF(martianeum5[[#This Row],[zawartosc '[%']]]&gt;=1,martianeum5[[#This Row],[masa '[kg']]]*martianeum5[[#This Row],[zawartosc '[%']]]*0.01,0)</f>
        <v>1.7703</v>
      </c>
      <c r="G459">
        <f>martianeum5[[#This Row],[stan_magazynu '[kg']]]+martianeum5[[#This Row],[ile_kg_materiału_z_ładunku]]</f>
        <v>46.689999999999984</v>
      </c>
      <c r="H459">
        <f>IF(martianeum5[[#This Row],[stan_po_wydobyciu_z_ładunku]]&gt;=100,100,0)</f>
        <v>0</v>
      </c>
      <c r="I459">
        <f>martianeum5[[#This Row],[stan_po_wydobyciu_z_ładunku]]-martianeum5[[#This Row],[ile_zabiera_na_orbite]]</f>
        <v>46.689999999999984</v>
      </c>
      <c r="J459">
        <f>WEEKNUM(martianeum5[[#This Row],[data]],14)</f>
        <v>23</v>
      </c>
      <c r="K459">
        <f>IF(martianeum5[[#This Row],[num_tygodnia]]=J458,K458,K458+1)</f>
        <v>67</v>
      </c>
    </row>
    <row r="460" spans="1:11" x14ac:dyDescent="0.25">
      <c r="A460" s="1">
        <v>49099</v>
      </c>
      <c r="B460">
        <f t="shared" si="7"/>
        <v>46.689999999999984</v>
      </c>
      <c r="C460" t="s">
        <v>13</v>
      </c>
      <c r="D460">
        <v>15.7</v>
      </c>
      <c r="E460">
        <v>11.5</v>
      </c>
      <c r="F460">
        <f>IF(martianeum5[[#This Row],[zawartosc '[%']]]&gt;=1,martianeum5[[#This Row],[masa '[kg']]]*martianeum5[[#This Row],[zawartosc '[%']]]*0.01,0)</f>
        <v>1.8054999999999999</v>
      </c>
      <c r="G460">
        <f>martianeum5[[#This Row],[stan_magazynu '[kg']]]+martianeum5[[#This Row],[ile_kg_materiału_z_ładunku]]</f>
        <v>48.495499999999986</v>
      </c>
      <c r="H460">
        <f>IF(martianeum5[[#This Row],[stan_po_wydobyciu_z_ładunku]]&gt;=100,100,0)</f>
        <v>0</v>
      </c>
      <c r="I460">
        <f>martianeum5[[#This Row],[stan_po_wydobyciu_z_ładunku]]-martianeum5[[#This Row],[ile_zabiera_na_orbite]]</f>
        <v>48.495499999999986</v>
      </c>
      <c r="J460">
        <f>WEEKNUM(martianeum5[[#This Row],[data]],14)</f>
        <v>23</v>
      </c>
      <c r="K460">
        <f>IF(martianeum5[[#This Row],[num_tygodnia]]=J459,K459,K459+1)</f>
        <v>67</v>
      </c>
    </row>
    <row r="461" spans="1:11" x14ac:dyDescent="0.25">
      <c r="A461" s="1">
        <v>49100</v>
      </c>
      <c r="B461">
        <f t="shared" si="7"/>
        <v>48.495499999999986</v>
      </c>
      <c r="C461" t="s">
        <v>29</v>
      </c>
      <c r="D461">
        <v>27.7</v>
      </c>
      <c r="E461">
        <v>0.6</v>
      </c>
      <c r="F461">
        <f>IF(martianeum5[[#This Row],[zawartosc '[%']]]&gt;=1,martianeum5[[#This Row],[masa '[kg']]]*martianeum5[[#This Row],[zawartosc '[%']]]*0.01,0)</f>
        <v>0</v>
      </c>
      <c r="G461">
        <f>martianeum5[[#This Row],[stan_magazynu '[kg']]]+martianeum5[[#This Row],[ile_kg_materiału_z_ładunku]]</f>
        <v>48.495499999999986</v>
      </c>
      <c r="H461">
        <f>IF(martianeum5[[#This Row],[stan_po_wydobyciu_z_ładunku]]&gt;=100,100,0)</f>
        <v>0</v>
      </c>
      <c r="I461">
        <f>martianeum5[[#This Row],[stan_po_wydobyciu_z_ładunku]]-martianeum5[[#This Row],[ile_zabiera_na_orbite]]</f>
        <v>48.495499999999986</v>
      </c>
      <c r="J461">
        <f>WEEKNUM(martianeum5[[#This Row],[data]],14)</f>
        <v>23</v>
      </c>
      <c r="K461">
        <f>IF(martianeum5[[#This Row],[num_tygodnia]]=J460,K460,K460+1)</f>
        <v>67</v>
      </c>
    </row>
    <row r="462" spans="1:11" x14ac:dyDescent="0.25">
      <c r="A462" s="1">
        <v>49101</v>
      </c>
      <c r="B462">
        <f t="shared" si="7"/>
        <v>48.495499999999986</v>
      </c>
      <c r="C462" t="s">
        <v>7</v>
      </c>
      <c r="D462">
        <v>22.9</v>
      </c>
      <c r="E462">
        <v>22.6</v>
      </c>
      <c r="F462">
        <f>IF(martianeum5[[#This Row],[zawartosc '[%']]]&gt;=1,martianeum5[[#This Row],[masa '[kg']]]*martianeum5[[#This Row],[zawartosc '[%']]]*0.01,0)</f>
        <v>5.1753999999999998</v>
      </c>
      <c r="G462">
        <f>martianeum5[[#This Row],[stan_magazynu '[kg']]]+martianeum5[[#This Row],[ile_kg_materiału_z_ładunku]]</f>
        <v>53.670899999999989</v>
      </c>
      <c r="H462">
        <f>IF(martianeum5[[#This Row],[stan_po_wydobyciu_z_ładunku]]&gt;=100,100,0)</f>
        <v>0</v>
      </c>
      <c r="I462">
        <f>martianeum5[[#This Row],[stan_po_wydobyciu_z_ładunku]]-martianeum5[[#This Row],[ile_zabiera_na_orbite]]</f>
        <v>53.670899999999989</v>
      </c>
      <c r="J462">
        <f>WEEKNUM(martianeum5[[#This Row],[data]],14)</f>
        <v>23</v>
      </c>
      <c r="K462">
        <f>IF(martianeum5[[#This Row],[num_tygodnia]]=J461,K461,K461+1)</f>
        <v>67</v>
      </c>
    </row>
    <row r="463" spans="1:11" x14ac:dyDescent="0.25">
      <c r="A463" s="1">
        <v>49102</v>
      </c>
      <c r="B463">
        <f t="shared" si="7"/>
        <v>53.670899999999989</v>
      </c>
      <c r="C463" t="s">
        <v>13</v>
      </c>
      <c r="D463">
        <v>10.3</v>
      </c>
      <c r="E463">
        <v>0</v>
      </c>
      <c r="F463">
        <f>IF(martianeum5[[#This Row],[zawartosc '[%']]]&gt;=1,martianeum5[[#This Row],[masa '[kg']]]*martianeum5[[#This Row],[zawartosc '[%']]]*0.01,0)</f>
        <v>0</v>
      </c>
      <c r="G463">
        <f>martianeum5[[#This Row],[stan_magazynu '[kg']]]+martianeum5[[#This Row],[ile_kg_materiału_z_ładunku]]</f>
        <v>53.670899999999989</v>
      </c>
      <c r="H463">
        <f>IF(martianeum5[[#This Row],[stan_po_wydobyciu_z_ładunku]]&gt;=100,100,0)</f>
        <v>0</v>
      </c>
      <c r="I463">
        <f>martianeum5[[#This Row],[stan_po_wydobyciu_z_ładunku]]-martianeum5[[#This Row],[ile_zabiera_na_orbite]]</f>
        <v>53.670899999999989</v>
      </c>
      <c r="J463">
        <f>WEEKNUM(martianeum5[[#This Row],[data]],14)</f>
        <v>23</v>
      </c>
      <c r="K463">
        <f>IF(martianeum5[[#This Row],[num_tygodnia]]=J462,K462,K462+1)</f>
        <v>67</v>
      </c>
    </row>
    <row r="464" spans="1:11" x14ac:dyDescent="0.25">
      <c r="A464" s="1">
        <v>49103</v>
      </c>
      <c r="B464">
        <f t="shared" si="7"/>
        <v>53.670899999999989</v>
      </c>
      <c r="C464" t="s">
        <v>23</v>
      </c>
      <c r="D464">
        <v>28.4</v>
      </c>
      <c r="E464">
        <v>4</v>
      </c>
      <c r="F464">
        <f>IF(martianeum5[[#This Row],[zawartosc '[%']]]&gt;=1,martianeum5[[#This Row],[masa '[kg']]]*martianeum5[[#This Row],[zawartosc '[%']]]*0.01,0)</f>
        <v>1.1359999999999999</v>
      </c>
      <c r="G464">
        <f>martianeum5[[#This Row],[stan_magazynu '[kg']]]+martianeum5[[#This Row],[ile_kg_materiału_z_ładunku]]</f>
        <v>54.806899999999992</v>
      </c>
      <c r="H464">
        <f>IF(martianeum5[[#This Row],[stan_po_wydobyciu_z_ładunku]]&gt;=100,100,0)</f>
        <v>0</v>
      </c>
      <c r="I464">
        <f>martianeum5[[#This Row],[stan_po_wydobyciu_z_ładunku]]-martianeum5[[#This Row],[ile_zabiera_na_orbite]]</f>
        <v>54.806899999999992</v>
      </c>
      <c r="J464">
        <f>WEEKNUM(martianeum5[[#This Row],[data]],14)</f>
        <v>24</v>
      </c>
      <c r="K464">
        <f>IF(martianeum5[[#This Row],[num_tygodnia]]=J463,K463,K463+1)</f>
        <v>68</v>
      </c>
    </row>
    <row r="465" spans="1:11" x14ac:dyDescent="0.25">
      <c r="A465" s="1">
        <v>49104</v>
      </c>
      <c r="B465">
        <f t="shared" si="7"/>
        <v>54.806899999999992</v>
      </c>
      <c r="C465" t="s">
        <v>18</v>
      </c>
      <c r="D465">
        <v>18.7</v>
      </c>
      <c r="E465">
        <v>15</v>
      </c>
      <c r="F465">
        <f>IF(martianeum5[[#This Row],[zawartosc '[%']]]&gt;=1,martianeum5[[#This Row],[masa '[kg']]]*martianeum5[[#This Row],[zawartosc '[%']]]*0.01,0)</f>
        <v>2.8050000000000002</v>
      </c>
      <c r="G465">
        <f>martianeum5[[#This Row],[stan_magazynu '[kg']]]+martianeum5[[#This Row],[ile_kg_materiału_z_ładunku]]</f>
        <v>57.611899999999991</v>
      </c>
      <c r="H465">
        <f>IF(martianeum5[[#This Row],[stan_po_wydobyciu_z_ładunku]]&gt;=100,100,0)</f>
        <v>0</v>
      </c>
      <c r="I465">
        <f>martianeum5[[#This Row],[stan_po_wydobyciu_z_ładunku]]-martianeum5[[#This Row],[ile_zabiera_na_orbite]]</f>
        <v>57.611899999999991</v>
      </c>
      <c r="J465">
        <f>WEEKNUM(martianeum5[[#This Row],[data]],14)</f>
        <v>24</v>
      </c>
      <c r="K465">
        <f>IF(martianeum5[[#This Row],[num_tygodnia]]=J464,K464,K464+1)</f>
        <v>68</v>
      </c>
    </row>
    <row r="466" spans="1:11" x14ac:dyDescent="0.25">
      <c r="A466" s="1">
        <v>49105</v>
      </c>
      <c r="B466">
        <f t="shared" si="7"/>
        <v>57.611899999999991</v>
      </c>
      <c r="C466" t="s">
        <v>19</v>
      </c>
      <c r="D466">
        <v>13.7</v>
      </c>
      <c r="E466">
        <v>9.4</v>
      </c>
      <c r="F466">
        <f>IF(martianeum5[[#This Row],[zawartosc '[%']]]&gt;=1,martianeum5[[#This Row],[masa '[kg']]]*martianeum5[[#This Row],[zawartosc '[%']]]*0.01,0)</f>
        <v>1.2878000000000001</v>
      </c>
      <c r="G466">
        <f>martianeum5[[#This Row],[stan_magazynu '[kg']]]+martianeum5[[#This Row],[ile_kg_materiału_z_ładunku]]</f>
        <v>58.899699999999989</v>
      </c>
      <c r="H466">
        <f>IF(martianeum5[[#This Row],[stan_po_wydobyciu_z_ładunku]]&gt;=100,100,0)</f>
        <v>0</v>
      </c>
      <c r="I466">
        <f>martianeum5[[#This Row],[stan_po_wydobyciu_z_ładunku]]-martianeum5[[#This Row],[ile_zabiera_na_orbite]]</f>
        <v>58.899699999999989</v>
      </c>
      <c r="J466">
        <f>WEEKNUM(martianeum5[[#This Row],[data]],14)</f>
        <v>24</v>
      </c>
      <c r="K466">
        <f>IF(martianeum5[[#This Row],[num_tygodnia]]=J465,K465,K465+1)</f>
        <v>68</v>
      </c>
    </row>
    <row r="467" spans="1:11" x14ac:dyDescent="0.25">
      <c r="A467" s="1">
        <v>49106</v>
      </c>
      <c r="B467">
        <f t="shared" si="7"/>
        <v>58.899699999999989</v>
      </c>
      <c r="C467" t="s">
        <v>14</v>
      </c>
      <c r="D467">
        <v>16.3</v>
      </c>
      <c r="E467">
        <v>3.6</v>
      </c>
      <c r="F467">
        <f>IF(martianeum5[[#This Row],[zawartosc '[%']]]&gt;=1,martianeum5[[#This Row],[masa '[kg']]]*martianeum5[[#This Row],[zawartosc '[%']]]*0.01,0)</f>
        <v>0.5868000000000001</v>
      </c>
      <c r="G467">
        <f>martianeum5[[#This Row],[stan_magazynu '[kg']]]+martianeum5[[#This Row],[ile_kg_materiału_z_ładunku]]</f>
        <v>59.486499999999985</v>
      </c>
      <c r="H467">
        <f>IF(martianeum5[[#This Row],[stan_po_wydobyciu_z_ładunku]]&gt;=100,100,0)</f>
        <v>0</v>
      </c>
      <c r="I467">
        <f>martianeum5[[#This Row],[stan_po_wydobyciu_z_ładunku]]-martianeum5[[#This Row],[ile_zabiera_na_orbite]]</f>
        <v>59.486499999999985</v>
      </c>
      <c r="J467">
        <f>WEEKNUM(martianeum5[[#This Row],[data]],14)</f>
        <v>24</v>
      </c>
      <c r="K467">
        <f>IF(martianeum5[[#This Row],[num_tygodnia]]=J466,K466,K466+1)</f>
        <v>68</v>
      </c>
    </row>
    <row r="468" spans="1:11" x14ac:dyDescent="0.25">
      <c r="A468" s="1">
        <v>49107</v>
      </c>
      <c r="B468">
        <f t="shared" si="7"/>
        <v>59.486499999999985</v>
      </c>
      <c r="C468" t="s">
        <v>27</v>
      </c>
      <c r="D468">
        <v>14</v>
      </c>
      <c r="E468">
        <v>0</v>
      </c>
      <c r="F468">
        <f>IF(martianeum5[[#This Row],[zawartosc '[%']]]&gt;=1,martianeum5[[#This Row],[masa '[kg']]]*martianeum5[[#This Row],[zawartosc '[%']]]*0.01,0)</f>
        <v>0</v>
      </c>
      <c r="G468">
        <f>martianeum5[[#This Row],[stan_magazynu '[kg']]]+martianeum5[[#This Row],[ile_kg_materiału_z_ładunku]]</f>
        <v>59.486499999999985</v>
      </c>
      <c r="H468">
        <f>IF(martianeum5[[#This Row],[stan_po_wydobyciu_z_ładunku]]&gt;=100,100,0)</f>
        <v>0</v>
      </c>
      <c r="I468">
        <f>martianeum5[[#This Row],[stan_po_wydobyciu_z_ładunku]]-martianeum5[[#This Row],[ile_zabiera_na_orbite]]</f>
        <v>59.486499999999985</v>
      </c>
      <c r="J468">
        <f>WEEKNUM(martianeum5[[#This Row],[data]],14)</f>
        <v>24</v>
      </c>
      <c r="K468">
        <f>IF(martianeum5[[#This Row],[num_tygodnia]]=J467,K467,K467+1)</f>
        <v>68</v>
      </c>
    </row>
    <row r="469" spans="1:11" x14ac:dyDescent="0.25">
      <c r="A469" s="1">
        <v>49108</v>
      </c>
      <c r="B469">
        <f t="shared" si="7"/>
        <v>59.486499999999985</v>
      </c>
      <c r="C469" t="s">
        <v>15</v>
      </c>
      <c r="D469">
        <v>26</v>
      </c>
      <c r="E469">
        <v>5.5</v>
      </c>
      <c r="F469">
        <f>IF(martianeum5[[#This Row],[zawartosc '[%']]]&gt;=1,martianeum5[[#This Row],[masa '[kg']]]*martianeum5[[#This Row],[zawartosc '[%']]]*0.01,0)</f>
        <v>1.43</v>
      </c>
      <c r="G469">
        <f>martianeum5[[#This Row],[stan_magazynu '[kg']]]+martianeum5[[#This Row],[ile_kg_materiału_z_ładunku]]</f>
        <v>60.916499999999985</v>
      </c>
      <c r="H469">
        <f>IF(martianeum5[[#This Row],[stan_po_wydobyciu_z_ładunku]]&gt;=100,100,0)</f>
        <v>0</v>
      </c>
      <c r="I469">
        <f>martianeum5[[#This Row],[stan_po_wydobyciu_z_ładunku]]-martianeum5[[#This Row],[ile_zabiera_na_orbite]]</f>
        <v>60.916499999999985</v>
      </c>
      <c r="J469">
        <f>WEEKNUM(martianeum5[[#This Row],[data]],14)</f>
        <v>24</v>
      </c>
      <c r="K469">
        <f>IF(martianeum5[[#This Row],[num_tygodnia]]=J468,K468,K468+1)</f>
        <v>68</v>
      </c>
    </row>
    <row r="470" spans="1:11" x14ac:dyDescent="0.25">
      <c r="A470" s="1">
        <v>49109</v>
      </c>
      <c r="B470">
        <f t="shared" si="7"/>
        <v>60.916499999999985</v>
      </c>
      <c r="C470" t="s">
        <v>19</v>
      </c>
      <c r="D470">
        <v>27</v>
      </c>
      <c r="E470">
        <v>38.6</v>
      </c>
      <c r="F470">
        <f>IF(martianeum5[[#This Row],[zawartosc '[%']]]&gt;=1,martianeum5[[#This Row],[masa '[kg']]]*martianeum5[[#This Row],[zawartosc '[%']]]*0.01,0)</f>
        <v>10.422000000000001</v>
      </c>
      <c r="G470">
        <f>martianeum5[[#This Row],[stan_magazynu '[kg']]]+martianeum5[[#This Row],[ile_kg_materiału_z_ładunku]]</f>
        <v>71.338499999999982</v>
      </c>
      <c r="H470">
        <f>IF(martianeum5[[#This Row],[stan_po_wydobyciu_z_ładunku]]&gt;=100,100,0)</f>
        <v>0</v>
      </c>
      <c r="I470">
        <f>martianeum5[[#This Row],[stan_po_wydobyciu_z_ładunku]]-martianeum5[[#This Row],[ile_zabiera_na_orbite]]</f>
        <v>71.338499999999982</v>
      </c>
      <c r="J470">
        <f>WEEKNUM(martianeum5[[#This Row],[data]],14)</f>
        <v>24</v>
      </c>
      <c r="K470">
        <f>IF(martianeum5[[#This Row],[num_tygodnia]]=J469,K469,K469+1)</f>
        <v>68</v>
      </c>
    </row>
    <row r="471" spans="1:11" x14ac:dyDescent="0.25">
      <c r="A471" s="1">
        <v>49110</v>
      </c>
      <c r="B471">
        <f t="shared" si="7"/>
        <v>71.338499999999982</v>
      </c>
      <c r="C471" t="s">
        <v>10</v>
      </c>
      <c r="D471">
        <v>26.6</v>
      </c>
      <c r="E471">
        <v>49.7</v>
      </c>
      <c r="F471">
        <f>IF(martianeum5[[#This Row],[zawartosc '[%']]]&gt;=1,martianeum5[[#This Row],[masa '[kg']]]*martianeum5[[#This Row],[zawartosc '[%']]]*0.01,0)</f>
        <v>13.220200000000002</v>
      </c>
      <c r="G471">
        <f>martianeum5[[#This Row],[stan_magazynu '[kg']]]+martianeum5[[#This Row],[ile_kg_materiału_z_ładunku]]</f>
        <v>84.558699999999988</v>
      </c>
      <c r="H471">
        <f>IF(martianeum5[[#This Row],[stan_po_wydobyciu_z_ładunku]]&gt;=100,100,0)</f>
        <v>0</v>
      </c>
      <c r="I471">
        <f>martianeum5[[#This Row],[stan_po_wydobyciu_z_ładunku]]-martianeum5[[#This Row],[ile_zabiera_na_orbite]]</f>
        <v>84.558699999999988</v>
      </c>
      <c r="J471">
        <f>WEEKNUM(martianeum5[[#This Row],[data]],14)</f>
        <v>25</v>
      </c>
      <c r="K471">
        <f>IF(martianeum5[[#This Row],[num_tygodnia]]=J470,K470,K470+1)</f>
        <v>69</v>
      </c>
    </row>
    <row r="472" spans="1:11" x14ac:dyDescent="0.25">
      <c r="A472" s="1">
        <v>49111</v>
      </c>
      <c r="B472">
        <f t="shared" si="7"/>
        <v>84.558699999999988</v>
      </c>
      <c r="C472" t="s">
        <v>19</v>
      </c>
      <c r="D472">
        <v>20.9</v>
      </c>
      <c r="E472">
        <v>30</v>
      </c>
      <c r="F472">
        <f>IF(martianeum5[[#This Row],[zawartosc '[%']]]&gt;=1,martianeum5[[#This Row],[masa '[kg']]]*martianeum5[[#This Row],[zawartosc '[%']]]*0.01,0)</f>
        <v>6.2700000000000005</v>
      </c>
      <c r="G472">
        <f>martianeum5[[#This Row],[stan_magazynu '[kg']]]+martianeum5[[#This Row],[ile_kg_materiału_z_ładunku]]</f>
        <v>90.828699999999984</v>
      </c>
      <c r="H472">
        <f>IF(martianeum5[[#This Row],[stan_po_wydobyciu_z_ładunku]]&gt;=100,100,0)</f>
        <v>0</v>
      </c>
      <c r="I472">
        <f>martianeum5[[#This Row],[stan_po_wydobyciu_z_ładunku]]-martianeum5[[#This Row],[ile_zabiera_na_orbite]]</f>
        <v>90.828699999999984</v>
      </c>
      <c r="J472">
        <f>WEEKNUM(martianeum5[[#This Row],[data]],14)</f>
        <v>25</v>
      </c>
      <c r="K472">
        <f>IF(martianeum5[[#This Row],[num_tygodnia]]=J471,K471,K471+1)</f>
        <v>69</v>
      </c>
    </row>
    <row r="473" spans="1:11" x14ac:dyDescent="0.25">
      <c r="A473" s="1">
        <v>49112</v>
      </c>
      <c r="B473">
        <f t="shared" si="7"/>
        <v>90.828699999999984</v>
      </c>
      <c r="C473" t="s">
        <v>22</v>
      </c>
      <c r="D473">
        <v>28.5</v>
      </c>
      <c r="E473">
        <v>5.3</v>
      </c>
      <c r="F473">
        <f>IF(martianeum5[[#This Row],[zawartosc '[%']]]&gt;=1,martianeum5[[#This Row],[masa '[kg']]]*martianeum5[[#This Row],[zawartosc '[%']]]*0.01,0)</f>
        <v>1.5105</v>
      </c>
      <c r="G473">
        <f>martianeum5[[#This Row],[stan_magazynu '[kg']]]+martianeum5[[#This Row],[ile_kg_materiału_z_ładunku]]</f>
        <v>92.339199999999977</v>
      </c>
      <c r="H473">
        <f>IF(martianeum5[[#This Row],[stan_po_wydobyciu_z_ładunku]]&gt;=100,100,0)</f>
        <v>0</v>
      </c>
      <c r="I473">
        <f>martianeum5[[#This Row],[stan_po_wydobyciu_z_ładunku]]-martianeum5[[#This Row],[ile_zabiera_na_orbite]]</f>
        <v>92.339199999999977</v>
      </c>
      <c r="J473">
        <f>WEEKNUM(martianeum5[[#This Row],[data]],14)</f>
        <v>25</v>
      </c>
      <c r="K473">
        <f>IF(martianeum5[[#This Row],[num_tygodnia]]=J472,K472,K472+1)</f>
        <v>69</v>
      </c>
    </row>
    <row r="474" spans="1:11" x14ac:dyDescent="0.25">
      <c r="A474" s="1">
        <v>49113</v>
      </c>
      <c r="B474">
        <f t="shared" si="7"/>
        <v>92.339199999999977</v>
      </c>
      <c r="C474" t="s">
        <v>5</v>
      </c>
      <c r="D474">
        <v>10.4</v>
      </c>
      <c r="E474">
        <v>0</v>
      </c>
      <c r="F474">
        <f>IF(martianeum5[[#This Row],[zawartosc '[%']]]&gt;=1,martianeum5[[#This Row],[masa '[kg']]]*martianeum5[[#This Row],[zawartosc '[%']]]*0.01,0)</f>
        <v>0</v>
      </c>
      <c r="G474">
        <f>martianeum5[[#This Row],[stan_magazynu '[kg']]]+martianeum5[[#This Row],[ile_kg_materiału_z_ładunku]]</f>
        <v>92.339199999999977</v>
      </c>
      <c r="H474">
        <f>IF(martianeum5[[#This Row],[stan_po_wydobyciu_z_ładunku]]&gt;=100,100,0)</f>
        <v>0</v>
      </c>
      <c r="I474">
        <f>martianeum5[[#This Row],[stan_po_wydobyciu_z_ładunku]]-martianeum5[[#This Row],[ile_zabiera_na_orbite]]</f>
        <v>92.339199999999977</v>
      </c>
      <c r="J474">
        <f>WEEKNUM(martianeum5[[#This Row],[data]],14)</f>
        <v>25</v>
      </c>
      <c r="K474">
        <f>IF(martianeum5[[#This Row],[num_tygodnia]]=J473,K473,K473+1)</f>
        <v>69</v>
      </c>
    </row>
    <row r="475" spans="1:11" x14ac:dyDescent="0.25">
      <c r="A475" s="1">
        <v>49114</v>
      </c>
      <c r="B475">
        <f t="shared" si="7"/>
        <v>92.339199999999977</v>
      </c>
      <c r="C475" t="s">
        <v>18</v>
      </c>
      <c r="D475">
        <v>25.9</v>
      </c>
      <c r="E475">
        <v>9.1999999999999993</v>
      </c>
      <c r="F475">
        <f>IF(martianeum5[[#This Row],[zawartosc '[%']]]&gt;=1,martianeum5[[#This Row],[masa '[kg']]]*martianeum5[[#This Row],[zawartosc '[%']]]*0.01,0)</f>
        <v>2.3827999999999996</v>
      </c>
      <c r="G475">
        <f>martianeum5[[#This Row],[stan_magazynu '[kg']]]+martianeum5[[#This Row],[ile_kg_materiału_z_ładunku]]</f>
        <v>94.72199999999998</v>
      </c>
      <c r="H475">
        <f>IF(martianeum5[[#This Row],[stan_po_wydobyciu_z_ładunku]]&gt;=100,100,0)</f>
        <v>0</v>
      </c>
      <c r="I475">
        <f>martianeum5[[#This Row],[stan_po_wydobyciu_z_ładunku]]-martianeum5[[#This Row],[ile_zabiera_na_orbite]]</f>
        <v>94.72199999999998</v>
      </c>
      <c r="J475">
        <f>WEEKNUM(martianeum5[[#This Row],[data]],14)</f>
        <v>25</v>
      </c>
      <c r="K475">
        <f>IF(martianeum5[[#This Row],[num_tygodnia]]=J474,K474,K474+1)</f>
        <v>69</v>
      </c>
    </row>
    <row r="476" spans="1:11" x14ac:dyDescent="0.25">
      <c r="A476" s="1">
        <v>49115</v>
      </c>
      <c r="B476">
        <f t="shared" si="7"/>
        <v>94.72199999999998</v>
      </c>
      <c r="C476" t="s">
        <v>11</v>
      </c>
      <c r="D476">
        <v>24.6</v>
      </c>
      <c r="E476">
        <v>11</v>
      </c>
      <c r="F476">
        <f>IF(martianeum5[[#This Row],[zawartosc '[%']]]&gt;=1,martianeum5[[#This Row],[masa '[kg']]]*martianeum5[[#This Row],[zawartosc '[%']]]*0.01,0)</f>
        <v>2.7060000000000004</v>
      </c>
      <c r="G476">
        <f>martianeum5[[#This Row],[stan_magazynu '[kg']]]+martianeum5[[#This Row],[ile_kg_materiału_z_ładunku]]</f>
        <v>97.427999999999983</v>
      </c>
      <c r="H476">
        <f>IF(martianeum5[[#This Row],[stan_po_wydobyciu_z_ładunku]]&gt;=100,100,0)</f>
        <v>0</v>
      </c>
      <c r="I476">
        <f>martianeum5[[#This Row],[stan_po_wydobyciu_z_ładunku]]-martianeum5[[#This Row],[ile_zabiera_na_orbite]]</f>
        <v>97.427999999999983</v>
      </c>
      <c r="J476">
        <f>WEEKNUM(martianeum5[[#This Row],[data]],14)</f>
        <v>25</v>
      </c>
      <c r="K476">
        <f>IF(martianeum5[[#This Row],[num_tygodnia]]=J475,K475,K475+1)</f>
        <v>69</v>
      </c>
    </row>
    <row r="477" spans="1:11" x14ac:dyDescent="0.25">
      <c r="A477" s="1">
        <v>49116</v>
      </c>
      <c r="B477">
        <f t="shared" si="7"/>
        <v>97.427999999999983</v>
      </c>
      <c r="C477" t="s">
        <v>16</v>
      </c>
      <c r="D477">
        <v>22</v>
      </c>
      <c r="E477">
        <v>0</v>
      </c>
      <c r="F477">
        <f>IF(martianeum5[[#This Row],[zawartosc '[%']]]&gt;=1,martianeum5[[#This Row],[masa '[kg']]]*martianeum5[[#This Row],[zawartosc '[%']]]*0.01,0)</f>
        <v>0</v>
      </c>
      <c r="G477">
        <f>martianeum5[[#This Row],[stan_magazynu '[kg']]]+martianeum5[[#This Row],[ile_kg_materiału_z_ładunku]]</f>
        <v>97.427999999999983</v>
      </c>
      <c r="H477">
        <f>IF(martianeum5[[#This Row],[stan_po_wydobyciu_z_ładunku]]&gt;=100,100,0)</f>
        <v>0</v>
      </c>
      <c r="I477">
        <f>martianeum5[[#This Row],[stan_po_wydobyciu_z_ładunku]]-martianeum5[[#This Row],[ile_zabiera_na_orbite]]</f>
        <v>97.427999999999983</v>
      </c>
      <c r="J477">
        <f>WEEKNUM(martianeum5[[#This Row],[data]],14)</f>
        <v>25</v>
      </c>
      <c r="K477">
        <f>IF(martianeum5[[#This Row],[num_tygodnia]]=J476,K476,K476+1)</f>
        <v>69</v>
      </c>
    </row>
    <row r="478" spans="1:11" x14ac:dyDescent="0.25">
      <c r="A478" s="1">
        <v>49117</v>
      </c>
      <c r="B478">
        <f t="shared" si="7"/>
        <v>97.427999999999983</v>
      </c>
      <c r="C478" t="s">
        <v>8</v>
      </c>
      <c r="D478">
        <v>16.8</v>
      </c>
      <c r="E478">
        <v>2.4</v>
      </c>
      <c r="F478">
        <f>IF(martianeum5[[#This Row],[zawartosc '[%']]]&gt;=1,martianeum5[[#This Row],[masa '[kg']]]*martianeum5[[#This Row],[zawartosc '[%']]]*0.01,0)</f>
        <v>0.4032</v>
      </c>
      <c r="G478">
        <f>martianeum5[[#This Row],[stan_magazynu '[kg']]]+martianeum5[[#This Row],[ile_kg_materiału_z_ładunku]]</f>
        <v>97.831199999999981</v>
      </c>
      <c r="H478">
        <f>IF(martianeum5[[#This Row],[stan_po_wydobyciu_z_ładunku]]&gt;=100,100,0)</f>
        <v>0</v>
      </c>
      <c r="I478">
        <f>martianeum5[[#This Row],[stan_po_wydobyciu_z_ładunku]]-martianeum5[[#This Row],[ile_zabiera_na_orbite]]</f>
        <v>97.831199999999981</v>
      </c>
      <c r="J478">
        <f>WEEKNUM(martianeum5[[#This Row],[data]],14)</f>
        <v>26</v>
      </c>
      <c r="K478">
        <f>IF(martianeum5[[#This Row],[num_tygodnia]]=J477,K477,K477+1)</f>
        <v>70</v>
      </c>
    </row>
    <row r="479" spans="1:11" x14ac:dyDescent="0.25">
      <c r="A479" s="1">
        <v>49118</v>
      </c>
      <c r="B479">
        <f t="shared" si="7"/>
        <v>97.831199999999981</v>
      </c>
      <c r="C479" t="s">
        <v>10</v>
      </c>
      <c r="D479">
        <v>21.7</v>
      </c>
      <c r="E479">
        <v>44.1</v>
      </c>
      <c r="F479">
        <f>IF(martianeum5[[#This Row],[zawartosc '[%']]]&gt;=1,martianeum5[[#This Row],[masa '[kg']]]*martianeum5[[#This Row],[zawartosc '[%']]]*0.01,0)</f>
        <v>9.569700000000001</v>
      </c>
      <c r="G479">
        <f>martianeum5[[#This Row],[stan_magazynu '[kg']]]+martianeum5[[#This Row],[ile_kg_materiału_z_ładunku]]</f>
        <v>107.40089999999998</v>
      </c>
      <c r="H479">
        <f>IF(martianeum5[[#This Row],[stan_po_wydobyciu_z_ładunku]]&gt;=100,100,0)</f>
        <v>100</v>
      </c>
      <c r="I479">
        <f>martianeum5[[#This Row],[stan_po_wydobyciu_z_ładunku]]-martianeum5[[#This Row],[ile_zabiera_na_orbite]]</f>
        <v>7.4008999999999787</v>
      </c>
      <c r="J479">
        <f>WEEKNUM(martianeum5[[#This Row],[data]],14)</f>
        <v>26</v>
      </c>
      <c r="K479">
        <f>IF(martianeum5[[#This Row],[num_tygodnia]]=J478,K478,K478+1)</f>
        <v>70</v>
      </c>
    </row>
    <row r="480" spans="1:11" x14ac:dyDescent="0.25">
      <c r="A480" s="1">
        <v>49119</v>
      </c>
      <c r="B480">
        <f t="shared" si="7"/>
        <v>7.4008999999999787</v>
      </c>
      <c r="C480" t="s">
        <v>12</v>
      </c>
      <c r="D480">
        <v>28.9</v>
      </c>
      <c r="E480">
        <v>0</v>
      </c>
      <c r="F480">
        <f>IF(martianeum5[[#This Row],[zawartosc '[%']]]&gt;=1,martianeum5[[#This Row],[masa '[kg']]]*martianeum5[[#This Row],[zawartosc '[%']]]*0.01,0)</f>
        <v>0</v>
      </c>
      <c r="G480">
        <f>martianeum5[[#This Row],[stan_magazynu '[kg']]]+martianeum5[[#This Row],[ile_kg_materiału_z_ładunku]]</f>
        <v>7.4008999999999787</v>
      </c>
      <c r="H480">
        <f>IF(martianeum5[[#This Row],[stan_po_wydobyciu_z_ładunku]]&gt;=100,100,0)</f>
        <v>0</v>
      </c>
      <c r="I480">
        <f>martianeum5[[#This Row],[stan_po_wydobyciu_z_ładunku]]-martianeum5[[#This Row],[ile_zabiera_na_orbite]]</f>
        <v>7.4008999999999787</v>
      </c>
      <c r="J480">
        <f>WEEKNUM(martianeum5[[#This Row],[data]],14)</f>
        <v>26</v>
      </c>
      <c r="K480">
        <f>IF(martianeum5[[#This Row],[num_tygodnia]]=J479,K479,K479+1)</f>
        <v>70</v>
      </c>
    </row>
    <row r="481" spans="1:11" x14ac:dyDescent="0.25">
      <c r="A481" s="1">
        <v>49120</v>
      </c>
      <c r="B481">
        <f t="shared" si="7"/>
        <v>7.4008999999999787</v>
      </c>
      <c r="C481" t="s">
        <v>13</v>
      </c>
      <c r="D481">
        <v>26.6</v>
      </c>
      <c r="E481">
        <v>0.4</v>
      </c>
      <c r="F481">
        <f>IF(martianeum5[[#This Row],[zawartosc '[%']]]&gt;=1,martianeum5[[#This Row],[masa '[kg']]]*martianeum5[[#This Row],[zawartosc '[%']]]*0.01,0)</f>
        <v>0</v>
      </c>
      <c r="G481">
        <f>martianeum5[[#This Row],[stan_magazynu '[kg']]]+martianeum5[[#This Row],[ile_kg_materiału_z_ładunku]]</f>
        <v>7.4008999999999787</v>
      </c>
      <c r="H481">
        <f>IF(martianeum5[[#This Row],[stan_po_wydobyciu_z_ładunku]]&gt;=100,100,0)</f>
        <v>0</v>
      </c>
      <c r="I481">
        <f>martianeum5[[#This Row],[stan_po_wydobyciu_z_ładunku]]-martianeum5[[#This Row],[ile_zabiera_na_orbite]]</f>
        <v>7.4008999999999787</v>
      </c>
      <c r="J481">
        <f>WEEKNUM(martianeum5[[#This Row],[data]],14)</f>
        <v>26</v>
      </c>
      <c r="K481">
        <f>IF(martianeum5[[#This Row],[num_tygodnia]]=J480,K480,K480+1)</f>
        <v>70</v>
      </c>
    </row>
    <row r="482" spans="1:11" x14ac:dyDescent="0.25">
      <c r="A482" s="1">
        <v>49121</v>
      </c>
      <c r="B482">
        <f t="shared" si="7"/>
        <v>7.4008999999999787</v>
      </c>
      <c r="C482" t="s">
        <v>15</v>
      </c>
      <c r="D482">
        <v>28</v>
      </c>
      <c r="E482">
        <v>16.7</v>
      </c>
      <c r="F482">
        <f>IF(martianeum5[[#This Row],[zawartosc '[%']]]&gt;=1,martianeum5[[#This Row],[masa '[kg']]]*martianeum5[[#This Row],[zawartosc '[%']]]*0.01,0)</f>
        <v>4.6760000000000002</v>
      </c>
      <c r="G482">
        <f>martianeum5[[#This Row],[stan_magazynu '[kg']]]+martianeum5[[#This Row],[ile_kg_materiału_z_ładunku]]</f>
        <v>12.076899999999979</v>
      </c>
      <c r="H482">
        <f>IF(martianeum5[[#This Row],[stan_po_wydobyciu_z_ładunku]]&gt;=100,100,0)</f>
        <v>0</v>
      </c>
      <c r="I482">
        <f>martianeum5[[#This Row],[stan_po_wydobyciu_z_ładunku]]-martianeum5[[#This Row],[ile_zabiera_na_orbite]]</f>
        <v>12.076899999999979</v>
      </c>
      <c r="J482">
        <f>WEEKNUM(martianeum5[[#This Row],[data]],14)</f>
        <v>26</v>
      </c>
      <c r="K482">
        <f>IF(martianeum5[[#This Row],[num_tygodnia]]=J481,K481,K481+1)</f>
        <v>70</v>
      </c>
    </row>
    <row r="483" spans="1:11" x14ac:dyDescent="0.25">
      <c r="A483" s="1">
        <v>49122</v>
      </c>
      <c r="B483">
        <f t="shared" si="7"/>
        <v>12.076899999999979</v>
      </c>
      <c r="C483" t="s">
        <v>17</v>
      </c>
      <c r="D483">
        <v>27.5</v>
      </c>
      <c r="E483">
        <v>0</v>
      </c>
      <c r="F483">
        <f>IF(martianeum5[[#This Row],[zawartosc '[%']]]&gt;=1,martianeum5[[#This Row],[masa '[kg']]]*martianeum5[[#This Row],[zawartosc '[%']]]*0.01,0)</f>
        <v>0</v>
      </c>
      <c r="G483">
        <f>martianeum5[[#This Row],[stan_magazynu '[kg']]]+martianeum5[[#This Row],[ile_kg_materiału_z_ładunku]]</f>
        <v>12.076899999999979</v>
      </c>
      <c r="H483">
        <f>IF(martianeum5[[#This Row],[stan_po_wydobyciu_z_ładunku]]&gt;=100,100,0)</f>
        <v>0</v>
      </c>
      <c r="I483">
        <f>martianeum5[[#This Row],[stan_po_wydobyciu_z_ładunku]]-martianeum5[[#This Row],[ile_zabiera_na_orbite]]</f>
        <v>12.076899999999979</v>
      </c>
      <c r="J483">
        <f>WEEKNUM(martianeum5[[#This Row],[data]],14)</f>
        <v>26</v>
      </c>
      <c r="K483">
        <f>IF(martianeum5[[#This Row],[num_tygodnia]]=J482,K482,K482+1)</f>
        <v>70</v>
      </c>
    </row>
    <row r="484" spans="1:11" x14ac:dyDescent="0.25">
      <c r="A484" s="1">
        <v>49123</v>
      </c>
      <c r="B484">
        <f t="shared" si="7"/>
        <v>12.076899999999979</v>
      </c>
      <c r="C484" t="s">
        <v>22</v>
      </c>
      <c r="D484">
        <v>18.2</v>
      </c>
      <c r="E484">
        <v>0</v>
      </c>
      <c r="F484">
        <f>IF(martianeum5[[#This Row],[zawartosc '[%']]]&gt;=1,martianeum5[[#This Row],[masa '[kg']]]*martianeum5[[#This Row],[zawartosc '[%']]]*0.01,0)</f>
        <v>0</v>
      </c>
      <c r="G484">
        <f>martianeum5[[#This Row],[stan_magazynu '[kg']]]+martianeum5[[#This Row],[ile_kg_materiału_z_ładunku]]</f>
        <v>12.076899999999979</v>
      </c>
      <c r="H484">
        <f>IF(martianeum5[[#This Row],[stan_po_wydobyciu_z_ładunku]]&gt;=100,100,0)</f>
        <v>0</v>
      </c>
      <c r="I484">
        <f>martianeum5[[#This Row],[stan_po_wydobyciu_z_ładunku]]-martianeum5[[#This Row],[ile_zabiera_na_orbite]]</f>
        <v>12.076899999999979</v>
      </c>
      <c r="J484">
        <f>WEEKNUM(martianeum5[[#This Row],[data]],14)</f>
        <v>26</v>
      </c>
      <c r="K484">
        <f>IF(martianeum5[[#This Row],[num_tygodnia]]=J483,K483,K483+1)</f>
        <v>70</v>
      </c>
    </row>
    <row r="485" spans="1:11" x14ac:dyDescent="0.25">
      <c r="A485" s="1">
        <v>49124</v>
      </c>
      <c r="B485">
        <f t="shared" si="7"/>
        <v>12.076899999999979</v>
      </c>
      <c r="C485" t="s">
        <v>18</v>
      </c>
      <c r="D485">
        <v>25.1</v>
      </c>
      <c r="E485">
        <v>0</v>
      </c>
      <c r="F485">
        <f>IF(martianeum5[[#This Row],[zawartosc '[%']]]&gt;=1,martianeum5[[#This Row],[masa '[kg']]]*martianeum5[[#This Row],[zawartosc '[%']]]*0.01,0)</f>
        <v>0</v>
      </c>
      <c r="G485">
        <f>martianeum5[[#This Row],[stan_magazynu '[kg']]]+martianeum5[[#This Row],[ile_kg_materiału_z_ładunku]]</f>
        <v>12.076899999999979</v>
      </c>
      <c r="H485">
        <f>IF(martianeum5[[#This Row],[stan_po_wydobyciu_z_ładunku]]&gt;=100,100,0)</f>
        <v>0</v>
      </c>
      <c r="I485">
        <f>martianeum5[[#This Row],[stan_po_wydobyciu_z_ładunku]]-martianeum5[[#This Row],[ile_zabiera_na_orbite]]</f>
        <v>12.076899999999979</v>
      </c>
      <c r="J485">
        <f>WEEKNUM(martianeum5[[#This Row],[data]],14)</f>
        <v>27</v>
      </c>
      <c r="K485">
        <f>IF(martianeum5[[#This Row],[num_tygodnia]]=J484,K484,K484+1)</f>
        <v>71</v>
      </c>
    </row>
    <row r="486" spans="1:11" x14ac:dyDescent="0.25">
      <c r="A486" s="1">
        <v>49125</v>
      </c>
      <c r="B486">
        <f t="shared" si="7"/>
        <v>12.076899999999979</v>
      </c>
      <c r="C486" t="s">
        <v>4</v>
      </c>
      <c r="D486">
        <v>10.1</v>
      </c>
      <c r="E486">
        <v>0.2</v>
      </c>
      <c r="F486">
        <f>IF(martianeum5[[#This Row],[zawartosc '[%']]]&gt;=1,martianeum5[[#This Row],[masa '[kg']]]*martianeum5[[#This Row],[zawartosc '[%']]]*0.01,0)</f>
        <v>0</v>
      </c>
      <c r="G486">
        <f>martianeum5[[#This Row],[stan_magazynu '[kg']]]+martianeum5[[#This Row],[ile_kg_materiału_z_ładunku]]</f>
        <v>12.076899999999979</v>
      </c>
      <c r="H486">
        <f>IF(martianeum5[[#This Row],[stan_po_wydobyciu_z_ładunku]]&gt;=100,100,0)</f>
        <v>0</v>
      </c>
      <c r="I486">
        <f>martianeum5[[#This Row],[stan_po_wydobyciu_z_ładunku]]-martianeum5[[#This Row],[ile_zabiera_na_orbite]]</f>
        <v>12.076899999999979</v>
      </c>
      <c r="J486">
        <f>WEEKNUM(martianeum5[[#This Row],[data]],14)</f>
        <v>27</v>
      </c>
      <c r="K486">
        <f>IF(martianeum5[[#This Row],[num_tygodnia]]=J485,K485,K485+1)</f>
        <v>71</v>
      </c>
    </row>
    <row r="487" spans="1:11" x14ac:dyDescent="0.25">
      <c r="A487" s="1">
        <v>49126</v>
      </c>
      <c r="B487">
        <f t="shared" si="7"/>
        <v>12.076899999999979</v>
      </c>
      <c r="C487" t="s">
        <v>15</v>
      </c>
      <c r="D487">
        <v>13.1</v>
      </c>
      <c r="E487">
        <v>7.9</v>
      </c>
      <c r="F487">
        <f>IF(martianeum5[[#This Row],[zawartosc '[%']]]&gt;=1,martianeum5[[#This Row],[masa '[kg']]]*martianeum5[[#This Row],[zawartosc '[%']]]*0.01,0)</f>
        <v>1.0348999999999999</v>
      </c>
      <c r="G487">
        <f>martianeum5[[#This Row],[stan_magazynu '[kg']]]+martianeum5[[#This Row],[ile_kg_materiału_z_ładunku]]</f>
        <v>13.111799999999979</v>
      </c>
      <c r="H487">
        <f>IF(martianeum5[[#This Row],[stan_po_wydobyciu_z_ładunku]]&gt;=100,100,0)</f>
        <v>0</v>
      </c>
      <c r="I487">
        <f>martianeum5[[#This Row],[stan_po_wydobyciu_z_ładunku]]-martianeum5[[#This Row],[ile_zabiera_na_orbite]]</f>
        <v>13.111799999999979</v>
      </c>
      <c r="J487">
        <f>WEEKNUM(martianeum5[[#This Row],[data]],14)</f>
        <v>27</v>
      </c>
      <c r="K487">
        <f>IF(martianeum5[[#This Row],[num_tygodnia]]=J486,K486,K486+1)</f>
        <v>71</v>
      </c>
    </row>
    <row r="488" spans="1:11" x14ac:dyDescent="0.25">
      <c r="A488" s="1">
        <v>49127</v>
      </c>
      <c r="B488">
        <f t="shared" si="7"/>
        <v>13.111799999999979</v>
      </c>
      <c r="C488" t="s">
        <v>9</v>
      </c>
      <c r="D488">
        <v>22.9</v>
      </c>
      <c r="E488">
        <v>0</v>
      </c>
      <c r="F488">
        <f>IF(martianeum5[[#This Row],[zawartosc '[%']]]&gt;=1,martianeum5[[#This Row],[masa '[kg']]]*martianeum5[[#This Row],[zawartosc '[%']]]*0.01,0)</f>
        <v>0</v>
      </c>
      <c r="G488">
        <f>martianeum5[[#This Row],[stan_magazynu '[kg']]]+martianeum5[[#This Row],[ile_kg_materiału_z_ładunku]]</f>
        <v>13.111799999999979</v>
      </c>
      <c r="H488">
        <f>IF(martianeum5[[#This Row],[stan_po_wydobyciu_z_ładunku]]&gt;=100,100,0)</f>
        <v>0</v>
      </c>
      <c r="I488">
        <f>martianeum5[[#This Row],[stan_po_wydobyciu_z_ładunku]]-martianeum5[[#This Row],[ile_zabiera_na_orbite]]</f>
        <v>13.111799999999979</v>
      </c>
      <c r="J488">
        <f>WEEKNUM(martianeum5[[#This Row],[data]],14)</f>
        <v>27</v>
      </c>
      <c r="K488">
        <f>IF(martianeum5[[#This Row],[num_tygodnia]]=J487,K487,K487+1)</f>
        <v>71</v>
      </c>
    </row>
    <row r="489" spans="1:11" x14ac:dyDescent="0.25">
      <c r="A489" s="1">
        <v>49128</v>
      </c>
      <c r="B489">
        <f t="shared" si="7"/>
        <v>13.111799999999979</v>
      </c>
      <c r="C489" t="s">
        <v>9</v>
      </c>
      <c r="D489">
        <v>26.3</v>
      </c>
      <c r="E489">
        <v>4</v>
      </c>
      <c r="F489">
        <f>IF(martianeum5[[#This Row],[zawartosc '[%']]]&gt;=1,martianeum5[[#This Row],[masa '[kg']]]*martianeum5[[#This Row],[zawartosc '[%']]]*0.01,0)</f>
        <v>1.052</v>
      </c>
      <c r="G489">
        <f>martianeum5[[#This Row],[stan_magazynu '[kg']]]+martianeum5[[#This Row],[ile_kg_materiału_z_ładunku]]</f>
        <v>14.163799999999979</v>
      </c>
      <c r="H489">
        <f>IF(martianeum5[[#This Row],[stan_po_wydobyciu_z_ładunku]]&gt;=100,100,0)</f>
        <v>0</v>
      </c>
      <c r="I489">
        <f>martianeum5[[#This Row],[stan_po_wydobyciu_z_ładunku]]-martianeum5[[#This Row],[ile_zabiera_na_orbite]]</f>
        <v>14.163799999999979</v>
      </c>
      <c r="J489">
        <f>WEEKNUM(martianeum5[[#This Row],[data]],14)</f>
        <v>27</v>
      </c>
      <c r="K489">
        <f>IF(martianeum5[[#This Row],[num_tygodnia]]=J488,K488,K488+1)</f>
        <v>71</v>
      </c>
    </row>
    <row r="490" spans="1:11" x14ac:dyDescent="0.25">
      <c r="A490" s="1">
        <v>49129</v>
      </c>
      <c r="B490">
        <f t="shared" si="7"/>
        <v>14.163799999999979</v>
      </c>
      <c r="C490" t="s">
        <v>19</v>
      </c>
      <c r="D490">
        <v>11.3</v>
      </c>
      <c r="E490">
        <v>19.8</v>
      </c>
      <c r="F490">
        <f>IF(martianeum5[[#This Row],[zawartosc '[%']]]&gt;=1,martianeum5[[#This Row],[masa '[kg']]]*martianeum5[[#This Row],[zawartosc '[%']]]*0.01,0)</f>
        <v>2.2374000000000001</v>
      </c>
      <c r="G490">
        <f>martianeum5[[#This Row],[stan_magazynu '[kg']]]+martianeum5[[#This Row],[ile_kg_materiału_z_ładunku]]</f>
        <v>16.401199999999978</v>
      </c>
      <c r="H490">
        <f>IF(martianeum5[[#This Row],[stan_po_wydobyciu_z_ładunku]]&gt;=100,100,0)</f>
        <v>0</v>
      </c>
      <c r="I490">
        <f>martianeum5[[#This Row],[stan_po_wydobyciu_z_ładunku]]-martianeum5[[#This Row],[ile_zabiera_na_orbite]]</f>
        <v>16.401199999999978</v>
      </c>
      <c r="J490">
        <f>WEEKNUM(martianeum5[[#This Row],[data]],14)</f>
        <v>27</v>
      </c>
      <c r="K490">
        <f>IF(martianeum5[[#This Row],[num_tygodnia]]=J489,K489,K489+1)</f>
        <v>71</v>
      </c>
    </row>
    <row r="491" spans="1:11" x14ac:dyDescent="0.25">
      <c r="A491" s="1">
        <v>49130</v>
      </c>
      <c r="B491">
        <f t="shared" si="7"/>
        <v>16.401199999999978</v>
      </c>
      <c r="C491" t="s">
        <v>10</v>
      </c>
      <c r="D491">
        <v>30</v>
      </c>
      <c r="E491">
        <v>0</v>
      </c>
      <c r="F491">
        <f>IF(martianeum5[[#This Row],[zawartosc '[%']]]&gt;=1,martianeum5[[#This Row],[masa '[kg']]]*martianeum5[[#This Row],[zawartosc '[%']]]*0.01,0)</f>
        <v>0</v>
      </c>
      <c r="G491">
        <f>martianeum5[[#This Row],[stan_magazynu '[kg']]]+martianeum5[[#This Row],[ile_kg_materiału_z_ładunku]]</f>
        <v>16.401199999999978</v>
      </c>
      <c r="H491">
        <f>IF(martianeum5[[#This Row],[stan_po_wydobyciu_z_ładunku]]&gt;=100,100,0)</f>
        <v>0</v>
      </c>
      <c r="I491">
        <f>martianeum5[[#This Row],[stan_po_wydobyciu_z_ładunku]]-martianeum5[[#This Row],[ile_zabiera_na_orbite]]</f>
        <v>16.401199999999978</v>
      </c>
      <c r="J491">
        <f>WEEKNUM(martianeum5[[#This Row],[data]],14)</f>
        <v>27</v>
      </c>
      <c r="K491">
        <f>IF(martianeum5[[#This Row],[num_tygodnia]]=J490,K490,K490+1)</f>
        <v>71</v>
      </c>
    </row>
    <row r="492" spans="1:11" x14ac:dyDescent="0.25">
      <c r="A492" s="1">
        <v>49131</v>
      </c>
      <c r="B492">
        <f t="shared" si="7"/>
        <v>16.401199999999978</v>
      </c>
      <c r="C492" t="s">
        <v>22</v>
      </c>
      <c r="D492">
        <v>20.399999999999999</v>
      </c>
      <c r="E492">
        <v>0</v>
      </c>
      <c r="F492">
        <f>IF(martianeum5[[#This Row],[zawartosc '[%']]]&gt;=1,martianeum5[[#This Row],[masa '[kg']]]*martianeum5[[#This Row],[zawartosc '[%']]]*0.01,0)</f>
        <v>0</v>
      </c>
      <c r="G492">
        <f>martianeum5[[#This Row],[stan_magazynu '[kg']]]+martianeum5[[#This Row],[ile_kg_materiału_z_ładunku]]</f>
        <v>16.401199999999978</v>
      </c>
      <c r="H492">
        <f>IF(martianeum5[[#This Row],[stan_po_wydobyciu_z_ładunku]]&gt;=100,100,0)</f>
        <v>0</v>
      </c>
      <c r="I492">
        <f>martianeum5[[#This Row],[stan_po_wydobyciu_z_ładunku]]-martianeum5[[#This Row],[ile_zabiera_na_orbite]]</f>
        <v>16.401199999999978</v>
      </c>
      <c r="J492">
        <f>WEEKNUM(martianeum5[[#This Row],[data]],14)</f>
        <v>28</v>
      </c>
      <c r="K492">
        <f>IF(martianeum5[[#This Row],[num_tygodnia]]=J491,K491,K491+1)</f>
        <v>72</v>
      </c>
    </row>
    <row r="493" spans="1:11" x14ac:dyDescent="0.25">
      <c r="A493" s="1">
        <v>49132</v>
      </c>
      <c r="B493">
        <f t="shared" si="7"/>
        <v>16.401199999999978</v>
      </c>
      <c r="C493" t="s">
        <v>7</v>
      </c>
      <c r="D493">
        <v>24.5</v>
      </c>
      <c r="E493">
        <v>8.6999999999999993</v>
      </c>
      <c r="F493">
        <f>IF(martianeum5[[#This Row],[zawartosc '[%']]]&gt;=1,martianeum5[[#This Row],[masa '[kg']]]*martianeum5[[#This Row],[zawartosc '[%']]]*0.01,0)</f>
        <v>2.1315</v>
      </c>
      <c r="G493">
        <f>martianeum5[[#This Row],[stan_magazynu '[kg']]]+martianeum5[[#This Row],[ile_kg_materiału_z_ładunku]]</f>
        <v>18.532699999999977</v>
      </c>
      <c r="H493">
        <f>IF(martianeum5[[#This Row],[stan_po_wydobyciu_z_ładunku]]&gt;=100,100,0)</f>
        <v>0</v>
      </c>
      <c r="I493">
        <f>martianeum5[[#This Row],[stan_po_wydobyciu_z_ładunku]]-martianeum5[[#This Row],[ile_zabiera_na_orbite]]</f>
        <v>18.532699999999977</v>
      </c>
      <c r="J493">
        <f>WEEKNUM(martianeum5[[#This Row],[data]],14)</f>
        <v>28</v>
      </c>
      <c r="K493">
        <f>IF(martianeum5[[#This Row],[num_tygodnia]]=J492,K492,K492+1)</f>
        <v>72</v>
      </c>
    </row>
    <row r="494" spans="1:11" x14ac:dyDescent="0.25">
      <c r="A494" s="1">
        <v>49133</v>
      </c>
      <c r="B494">
        <f t="shared" si="7"/>
        <v>18.532699999999977</v>
      </c>
      <c r="C494" t="s">
        <v>11</v>
      </c>
      <c r="D494">
        <v>17</v>
      </c>
      <c r="E494">
        <v>2.7</v>
      </c>
      <c r="F494">
        <f>IF(martianeum5[[#This Row],[zawartosc '[%']]]&gt;=1,martianeum5[[#This Row],[masa '[kg']]]*martianeum5[[#This Row],[zawartosc '[%']]]*0.01,0)</f>
        <v>0.45900000000000007</v>
      </c>
      <c r="G494">
        <f>martianeum5[[#This Row],[stan_magazynu '[kg']]]+martianeum5[[#This Row],[ile_kg_materiału_z_ładunku]]</f>
        <v>18.991699999999977</v>
      </c>
      <c r="H494">
        <f>IF(martianeum5[[#This Row],[stan_po_wydobyciu_z_ładunku]]&gt;=100,100,0)</f>
        <v>0</v>
      </c>
      <c r="I494">
        <f>martianeum5[[#This Row],[stan_po_wydobyciu_z_ładunku]]-martianeum5[[#This Row],[ile_zabiera_na_orbite]]</f>
        <v>18.991699999999977</v>
      </c>
      <c r="J494">
        <f>WEEKNUM(martianeum5[[#This Row],[data]],14)</f>
        <v>28</v>
      </c>
      <c r="K494">
        <f>IF(martianeum5[[#This Row],[num_tygodnia]]=J493,K493,K493+1)</f>
        <v>72</v>
      </c>
    </row>
    <row r="495" spans="1:11" x14ac:dyDescent="0.25">
      <c r="A495" s="1">
        <v>49134</v>
      </c>
      <c r="B495">
        <f t="shared" si="7"/>
        <v>18.991699999999977</v>
      </c>
      <c r="C495" t="s">
        <v>19</v>
      </c>
      <c r="D495">
        <v>21</v>
      </c>
      <c r="E495">
        <v>5.6</v>
      </c>
      <c r="F495">
        <f>IF(martianeum5[[#This Row],[zawartosc '[%']]]&gt;=1,martianeum5[[#This Row],[masa '[kg']]]*martianeum5[[#This Row],[zawartosc '[%']]]*0.01,0)</f>
        <v>1.1759999999999999</v>
      </c>
      <c r="G495">
        <f>martianeum5[[#This Row],[stan_magazynu '[kg']]]+martianeum5[[#This Row],[ile_kg_materiału_z_ładunku]]</f>
        <v>20.167699999999975</v>
      </c>
      <c r="H495">
        <f>IF(martianeum5[[#This Row],[stan_po_wydobyciu_z_ładunku]]&gt;=100,100,0)</f>
        <v>0</v>
      </c>
      <c r="I495">
        <f>martianeum5[[#This Row],[stan_po_wydobyciu_z_ładunku]]-martianeum5[[#This Row],[ile_zabiera_na_orbite]]</f>
        <v>20.167699999999975</v>
      </c>
      <c r="J495">
        <f>WEEKNUM(martianeum5[[#This Row],[data]],14)</f>
        <v>28</v>
      </c>
      <c r="K495">
        <f>IF(martianeum5[[#This Row],[num_tygodnia]]=J494,K494,K494+1)</f>
        <v>72</v>
      </c>
    </row>
    <row r="496" spans="1:11" x14ac:dyDescent="0.25">
      <c r="A496" s="1">
        <v>49135</v>
      </c>
      <c r="B496">
        <f t="shared" si="7"/>
        <v>20.167699999999975</v>
      </c>
      <c r="C496" t="s">
        <v>19</v>
      </c>
      <c r="D496">
        <v>20.7</v>
      </c>
      <c r="E496">
        <v>0</v>
      </c>
      <c r="F496">
        <f>IF(martianeum5[[#This Row],[zawartosc '[%']]]&gt;=1,martianeum5[[#This Row],[masa '[kg']]]*martianeum5[[#This Row],[zawartosc '[%']]]*0.01,0)</f>
        <v>0</v>
      </c>
      <c r="G496">
        <f>martianeum5[[#This Row],[stan_magazynu '[kg']]]+martianeum5[[#This Row],[ile_kg_materiału_z_ładunku]]</f>
        <v>20.167699999999975</v>
      </c>
      <c r="H496">
        <f>IF(martianeum5[[#This Row],[stan_po_wydobyciu_z_ładunku]]&gt;=100,100,0)</f>
        <v>0</v>
      </c>
      <c r="I496">
        <f>martianeum5[[#This Row],[stan_po_wydobyciu_z_ładunku]]-martianeum5[[#This Row],[ile_zabiera_na_orbite]]</f>
        <v>20.167699999999975</v>
      </c>
      <c r="J496">
        <f>WEEKNUM(martianeum5[[#This Row],[data]],14)</f>
        <v>28</v>
      </c>
      <c r="K496">
        <f>IF(martianeum5[[#This Row],[num_tygodnia]]=J495,K495,K495+1)</f>
        <v>72</v>
      </c>
    </row>
    <row r="497" spans="1:11" x14ac:dyDescent="0.25">
      <c r="A497" s="1">
        <v>49136</v>
      </c>
      <c r="B497">
        <f t="shared" si="7"/>
        <v>20.167699999999975</v>
      </c>
      <c r="C497" t="s">
        <v>12</v>
      </c>
      <c r="D497">
        <v>26.7</v>
      </c>
      <c r="E497">
        <v>9.8000000000000007</v>
      </c>
      <c r="F497">
        <f>IF(martianeum5[[#This Row],[zawartosc '[%']]]&gt;=1,martianeum5[[#This Row],[masa '[kg']]]*martianeum5[[#This Row],[zawartosc '[%']]]*0.01,0)</f>
        <v>2.6166000000000005</v>
      </c>
      <c r="G497">
        <f>martianeum5[[#This Row],[stan_magazynu '[kg']]]+martianeum5[[#This Row],[ile_kg_materiału_z_ładunku]]</f>
        <v>22.784299999999977</v>
      </c>
      <c r="H497">
        <f>IF(martianeum5[[#This Row],[stan_po_wydobyciu_z_ładunku]]&gt;=100,100,0)</f>
        <v>0</v>
      </c>
      <c r="I497">
        <f>martianeum5[[#This Row],[stan_po_wydobyciu_z_ładunku]]-martianeum5[[#This Row],[ile_zabiera_na_orbite]]</f>
        <v>22.784299999999977</v>
      </c>
      <c r="J497">
        <f>WEEKNUM(martianeum5[[#This Row],[data]],14)</f>
        <v>28</v>
      </c>
      <c r="K497">
        <f>IF(martianeum5[[#This Row],[num_tygodnia]]=J496,K496,K496+1)</f>
        <v>72</v>
      </c>
    </row>
    <row r="498" spans="1:11" x14ac:dyDescent="0.25">
      <c r="A498" s="1">
        <v>49137</v>
      </c>
      <c r="B498">
        <f t="shared" si="7"/>
        <v>22.784299999999977</v>
      </c>
      <c r="C498" t="s">
        <v>30</v>
      </c>
      <c r="D498">
        <v>10.199999999999999</v>
      </c>
      <c r="E498">
        <v>0.1</v>
      </c>
      <c r="F498">
        <f>IF(martianeum5[[#This Row],[zawartosc '[%']]]&gt;=1,martianeum5[[#This Row],[masa '[kg']]]*martianeum5[[#This Row],[zawartosc '[%']]]*0.01,0)</f>
        <v>0</v>
      </c>
      <c r="G498">
        <f>martianeum5[[#This Row],[stan_magazynu '[kg']]]+martianeum5[[#This Row],[ile_kg_materiału_z_ładunku]]</f>
        <v>22.784299999999977</v>
      </c>
      <c r="H498">
        <f>IF(martianeum5[[#This Row],[stan_po_wydobyciu_z_ładunku]]&gt;=100,100,0)</f>
        <v>0</v>
      </c>
      <c r="I498">
        <f>martianeum5[[#This Row],[stan_po_wydobyciu_z_ładunku]]-martianeum5[[#This Row],[ile_zabiera_na_orbite]]</f>
        <v>22.784299999999977</v>
      </c>
      <c r="J498">
        <f>WEEKNUM(martianeum5[[#This Row],[data]],14)</f>
        <v>28</v>
      </c>
      <c r="K498">
        <f>IF(martianeum5[[#This Row],[num_tygodnia]]=J497,K497,K497+1)</f>
        <v>72</v>
      </c>
    </row>
    <row r="499" spans="1:11" x14ac:dyDescent="0.25">
      <c r="A499" s="1">
        <v>49138</v>
      </c>
      <c r="B499">
        <f t="shared" si="7"/>
        <v>22.784299999999977</v>
      </c>
      <c r="C499" t="s">
        <v>10</v>
      </c>
      <c r="D499">
        <v>15.7</v>
      </c>
      <c r="E499">
        <v>5.8</v>
      </c>
      <c r="F499">
        <f>IF(martianeum5[[#This Row],[zawartosc '[%']]]&gt;=1,martianeum5[[#This Row],[masa '[kg']]]*martianeum5[[#This Row],[zawartosc '[%']]]*0.01,0)</f>
        <v>0.91059999999999985</v>
      </c>
      <c r="G499">
        <f>martianeum5[[#This Row],[stan_magazynu '[kg']]]+martianeum5[[#This Row],[ile_kg_materiału_z_ładunku]]</f>
        <v>23.694899999999976</v>
      </c>
      <c r="H499">
        <f>IF(martianeum5[[#This Row],[stan_po_wydobyciu_z_ładunku]]&gt;=100,100,0)</f>
        <v>0</v>
      </c>
      <c r="I499">
        <f>martianeum5[[#This Row],[stan_po_wydobyciu_z_ładunku]]-martianeum5[[#This Row],[ile_zabiera_na_orbite]]</f>
        <v>23.694899999999976</v>
      </c>
      <c r="J499">
        <f>WEEKNUM(martianeum5[[#This Row],[data]],14)</f>
        <v>29</v>
      </c>
      <c r="K499">
        <f>IF(martianeum5[[#This Row],[num_tygodnia]]=J498,K498,K498+1)</f>
        <v>73</v>
      </c>
    </row>
    <row r="500" spans="1:11" x14ac:dyDescent="0.25">
      <c r="A500" s="1">
        <v>49139</v>
      </c>
      <c r="B500">
        <f t="shared" si="7"/>
        <v>23.694899999999976</v>
      </c>
      <c r="C500" t="s">
        <v>33</v>
      </c>
      <c r="D500">
        <v>15.9</v>
      </c>
      <c r="E500">
        <v>2.2000000000000002</v>
      </c>
      <c r="F500">
        <f>IF(martianeum5[[#This Row],[zawartosc '[%']]]&gt;=1,martianeum5[[#This Row],[masa '[kg']]]*martianeum5[[#This Row],[zawartosc '[%']]]*0.01,0)</f>
        <v>0.34980000000000006</v>
      </c>
      <c r="G500">
        <f>martianeum5[[#This Row],[stan_magazynu '[kg']]]+martianeum5[[#This Row],[ile_kg_materiału_z_ładunku]]</f>
        <v>24.044699999999974</v>
      </c>
      <c r="H500">
        <f>IF(martianeum5[[#This Row],[stan_po_wydobyciu_z_ładunku]]&gt;=100,100,0)</f>
        <v>0</v>
      </c>
      <c r="I500">
        <f>martianeum5[[#This Row],[stan_po_wydobyciu_z_ładunku]]-martianeum5[[#This Row],[ile_zabiera_na_orbite]]</f>
        <v>24.044699999999974</v>
      </c>
      <c r="J500">
        <f>WEEKNUM(martianeum5[[#This Row],[data]],14)</f>
        <v>29</v>
      </c>
      <c r="K500">
        <f>IF(martianeum5[[#This Row],[num_tygodnia]]=J499,K499,K499+1)</f>
        <v>73</v>
      </c>
    </row>
    <row r="501" spans="1:11" x14ac:dyDescent="0.25">
      <c r="A501" s="1">
        <v>49140</v>
      </c>
      <c r="B501">
        <f t="shared" si="7"/>
        <v>24.044699999999974</v>
      </c>
      <c r="C501" t="s">
        <v>19</v>
      </c>
      <c r="D501">
        <v>21</v>
      </c>
      <c r="E501">
        <v>13.1</v>
      </c>
      <c r="F501">
        <f>IF(martianeum5[[#This Row],[zawartosc '[%']]]&gt;=1,martianeum5[[#This Row],[masa '[kg']]]*martianeum5[[#This Row],[zawartosc '[%']]]*0.01,0)</f>
        <v>2.7509999999999999</v>
      </c>
      <c r="G501">
        <f>martianeum5[[#This Row],[stan_magazynu '[kg']]]+martianeum5[[#This Row],[ile_kg_materiału_z_ładunku]]</f>
        <v>26.795699999999975</v>
      </c>
      <c r="H501">
        <f>IF(martianeum5[[#This Row],[stan_po_wydobyciu_z_ładunku]]&gt;=100,100,0)</f>
        <v>0</v>
      </c>
      <c r="I501">
        <f>martianeum5[[#This Row],[stan_po_wydobyciu_z_ładunku]]-martianeum5[[#This Row],[ile_zabiera_na_orbite]]</f>
        <v>26.795699999999975</v>
      </c>
      <c r="J501">
        <f>WEEKNUM(martianeum5[[#This Row],[data]],14)</f>
        <v>29</v>
      </c>
      <c r="K501">
        <f>IF(martianeum5[[#This Row],[num_tygodnia]]=J500,K500,K500+1)</f>
        <v>73</v>
      </c>
    </row>
    <row r="502" spans="1:11" x14ac:dyDescent="0.25">
      <c r="A502" s="1">
        <v>49141</v>
      </c>
      <c r="B502">
        <f t="shared" si="7"/>
        <v>26.795699999999975</v>
      </c>
      <c r="C502" t="s">
        <v>9</v>
      </c>
      <c r="D502">
        <v>10.9</v>
      </c>
      <c r="E502">
        <v>8.1</v>
      </c>
      <c r="F502">
        <f>IF(martianeum5[[#This Row],[zawartosc '[%']]]&gt;=1,martianeum5[[#This Row],[masa '[kg']]]*martianeum5[[#This Row],[zawartosc '[%']]]*0.01,0)</f>
        <v>0.88289999999999991</v>
      </c>
      <c r="G502">
        <f>martianeum5[[#This Row],[stan_magazynu '[kg']]]+martianeum5[[#This Row],[ile_kg_materiału_z_ładunku]]</f>
        <v>27.678599999999975</v>
      </c>
      <c r="H502">
        <f>IF(martianeum5[[#This Row],[stan_po_wydobyciu_z_ładunku]]&gt;=100,100,0)</f>
        <v>0</v>
      </c>
      <c r="I502">
        <f>martianeum5[[#This Row],[stan_po_wydobyciu_z_ładunku]]-martianeum5[[#This Row],[ile_zabiera_na_orbite]]</f>
        <v>27.678599999999975</v>
      </c>
      <c r="J502">
        <f>WEEKNUM(martianeum5[[#This Row],[data]],14)</f>
        <v>29</v>
      </c>
      <c r="K502">
        <f>IF(martianeum5[[#This Row],[num_tygodnia]]=J501,K501,K501+1)</f>
        <v>73</v>
      </c>
    </row>
    <row r="503" spans="1:11" x14ac:dyDescent="0.25">
      <c r="A503" s="1">
        <v>49142</v>
      </c>
      <c r="B503">
        <f t="shared" si="7"/>
        <v>27.678599999999975</v>
      </c>
      <c r="C503" t="s">
        <v>22</v>
      </c>
      <c r="D503">
        <v>20.9</v>
      </c>
      <c r="E503">
        <v>5.9</v>
      </c>
      <c r="F503">
        <f>IF(martianeum5[[#This Row],[zawartosc '[%']]]&gt;=1,martianeum5[[#This Row],[masa '[kg']]]*martianeum5[[#This Row],[zawartosc '[%']]]*0.01,0)</f>
        <v>1.2331000000000001</v>
      </c>
      <c r="G503">
        <f>martianeum5[[#This Row],[stan_magazynu '[kg']]]+martianeum5[[#This Row],[ile_kg_materiału_z_ładunku]]</f>
        <v>28.911699999999975</v>
      </c>
      <c r="H503">
        <f>IF(martianeum5[[#This Row],[stan_po_wydobyciu_z_ładunku]]&gt;=100,100,0)</f>
        <v>0</v>
      </c>
      <c r="I503">
        <f>martianeum5[[#This Row],[stan_po_wydobyciu_z_ładunku]]-martianeum5[[#This Row],[ile_zabiera_na_orbite]]</f>
        <v>28.911699999999975</v>
      </c>
      <c r="J503">
        <f>WEEKNUM(martianeum5[[#This Row],[data]],14)</f>
        <v>29</v>
      </c>
      <c r="K503">
        <f>IF(martianeum5[[#This Row],[num_tygodnia]]=J502,K502,K502+1)</f>
        <v>73</v>
      </c>
    </row>
    <row r="504" spans="1:11" x14ac:dyDescent="0.25">
      <c r="A504" s="1">
        <v>49143</v>
      </c>
      <c r="B504">
        <f t="shared" si="7"/>
        <v>28.911699999999975</v>
      </c>
      <c r="C504" t="s">
        <v>19</v>
      </c>
      <c r="D504">
        <v>21.8</v>
      </c>
      <c r="E504">
        <v>15.9</v>
      </c>
      <c r="F504">
        <f>IF(martianeum5[[#This Row],[zawartosc '[%']]]&gt;=1,martianeum5[[#This Row],[masa '[kg']]]*martianeum5[[#This Row],[zawartosc '[%']]]*0.01,0)</f>
        <v>3.4662000000000002</v>
      </c>
      <c r="G504">
        <f>martianeum5[[#This Row],[stan_magazynu '[kg']]]+martianeum5[[#This Row],[ile_kg_materiału_z_ładunku]]</f>
        <v>32.377899999999975</v>
      </c>
      <c r="H504">
        <f>IF(martianeum5[[#This Row],[stan_po_wydobyciu_z_ładunku]]&gt;=100,100,0)</f>
        <v>0</v>
      </c>
      <c r="I504">
        <f>martianeum5[[#This Row],[stan_po_wydobyciu_z_ładunku]]-martianeum5[[#This Row],[ile_zabiera_na_orbite]]</f>
        <v>32.377899999999975</v>
      </c>
      <c r="J504">
        <f>WEEKNUM(martianeum5[[#This Row],[data]],14)</f>
        <v>29</v>
      </c>
      <c r="K504">
        <f>IF(martianeum5[[#This Row],[num_tygodnia]]=J503,K503,K503+1)</f>
        <v>73</v>
      </c>
    </row>
    <row r="505" spans="1:11" x14ac:dyDescent="0.25">
      <c r="A505" s="1">
        <v>49144</v>
      </c>
      <c r="B505">
        <f t="shared" si="7"/>
        <v>32.377899999999975</v>
      </c>
      <c r="C505" t="s">
        <v>15</v>
      </c>
      <c r="D505">
        <v>11.9</v>
      </c>
      <c r="E505">
        <v>18.100000000000001</v>
      </c>
      <c r="F505">
        <f>IF(martianeum5[[#This Row],[zawartosc '[%']]]&gt;=1,martianeum5[[#This Row],[masa '[kg']]]*martianeum5[[#This Row],[zawartosc '[%']]]*0.01,0)</f>
        <v>2.1539000000000001</v>
      </c>
      <c r="G505">
        <f>martianeum5[[#This Row],[stan_magazynu '[kg']]]+martianeum5[[#This Row],[ile_kg_materiału_z_ładunku]]</f>
        <v>34.531799999999976</v>
      </c>
      <c r="H505">
        <f>IF(martianeum5[[#This Row],[stan_po_wydobyciu_z_ładunku]]&gt;=100,100,0)</f>
        <v>0</v>
      </c>
      <c r="I505">
        <f>martianeum5[[#This Row],[stan_po_wydobyciu_z_ładunku]]-martianeum5[[#This Row],[ile_zabiera_na_orbite]]</f>
        <v>34.531799999999976</v>
      </c>
      <c r="J505">
        <f>WEEKNUM(martianeum5[[#This Row],[data]],14)</f>
        <v>29</v>
      </c>
      <c r="K505">
        <f>IF(martianeum5[[#This Row],[num_tygodnia]]=J504,K504,K504+1)</f>
        <v>73</v>
      </c>
    </row>
    <row r="506" spans="1:11" x14ac:dyDescent="0.25">
      <c r="A506" s="1">
        <v>49145</v>
      </c>
      <c r="B506">
        <f t="shared" si="7"/>
        <v>34.531799999999976</v>
      </c>
      <c r="C506" t="s">
        <v>13</v>
      </c>
      <c r="D506">
        <v>12.9</v>
      </c>
      <c r="E506">
        <v>0</v>
      </c>
      <c r="F506">
        <f>IF(martianeum5[[#This Row],[zawartosc '[%']]]&gt;=1,martianeum5[[#This Row],[masa '[kg']]]*martianeum5[[#This Row],[zawartosc '[%']]]*0.01,0)</f>
        <v>0</v>
      </c>
      <c r="G506">
        <f>martianeum5[[#This Row],[stan_magazynu '[kg']]]+martianeum5[[#This Row],[ile_kg_materiału_z_ładunku]]</f>
        <v>34.531799999999976</v>
      </c>
      <c r="H506">
        <f>IF(martianeum5[[#This Row],[stan_po_wydobyciu_z_ładunku]]&gt;=100,100,0)</f>
        <v>0</v>
      </c>
      <c r="I506">
        <f>martianeum5[[#This Row],[stan_po_wydobyciu_z_ładunku]]-martianeum5[[#This Row],[ile_zabiera_na_orbite]]</f>
        <v>34.531799999999976</v>
      </c>
      <c r="J506">
        <f>WEEKNUM(martianeum5[[#This Row],[data]],14)</f>
        <v>30</v>
      </c>
      <c r="K506">
        <f>IF(martianeum5[[#This Row],[num_tygodnia]]=J505,K505,K505+1)</f>
        <v>74</v>
      </c>
    </row>
    <row r="507" spans="1:11" x14ac:dyDescent="0.25">
      <c r="A507" s="1">
        <v>49146</v>
      </c>
      <c r="B507">
        <f t="shared" si="7"/>
        <v>34.531799999999976</v>
      </c>
      <c r="C507" t="s">
        <v>19</v>
      </c>
      <c r="D507">
        <v>14.9</v>
      </c>
      <c r="E507">
        <v>4.8</v>
      </c>
      <c r="F507">
        <f>IF(martianeum5[[#This Row],[zawartosc '[%']]]&gt;=1,martianeum5[[#This Row],[masa '[kg']]]*martianeum5[[#This Row],[zawartosc '[%']]]*0.01,0)</f>
        <v>0.71519999999999995</v>
      </c>
      <c r="G507">
        <f>martianeum5[[#This Row],[stan_magazynu '[kg']]]+martianeum5[[#This Row],[ile_kg_materiału_z_ładunku]]</f>
        <v>35.246999999999979</v>
      </c>
      <c r="H507">
        <f>IF(martianeum5[[#This Row],[stan_po_wydobyciu_z_ładunku]]&gt;=100,100,0)</f>
        <v>0</v>
      </c>
      <c r="I507">
        <f>martianeum5[[#This Row],[stan_po_wydobyciu_z_ładunku]]-martianeum5[[#This Row],[ile_zabiera_na_orbite]]</f>
        <v>35.246999999999979</v>
      </c>
      <c r="J507">
        <f>WEEKNUM(martianeum5[[#This Row],[data]],14)</f>
        <v>30</v>
      </c>
      <c r="K507">
        <f>IF(martianeum5[[#This Row],[num_tygodnia]]=J506,K506,K506+1)</f>
        <v>74</v>
      </c>
    </row>
    <row r="508" spans="1:11" x14ac:dyDescent="0.25">
      <c r="A508" s="1">
        <v>49147</v>
      </c>
      <c r="B508">
        <f t="shared" si="7"/>
        <v>35.246999999999979</v>
      </c>
      <c r="C508" t="s">
        <v>10</v>
      </c>
      <c r="D508">
        <v>29.5</v>
      </c>
      <c r="E508">
        <v>0</v>
      </c>
      <c r="F508">
        <f>IF(martianeum5[[#This Row],[zawartosc '[%']]]&gt;=1,martianeum5[[#This Row],[masa '[kg']]]*martianeum5[[#This Row],[zawartosc '[%']]]*0.01,0)</f>
        <v>0</v>
      </c>
      <c r="G508">
        <f>martianeum5[[#This Row],[stan_magazynu '[kg']]]+martianeum5[[#This Row],[ile_kg_materiału_z_ładunku]]</f>
        <v>35.246999999999979</v>
      </c>
      <c r="H508">
        <f>IF(martianeum5[[#This Row],[stan_po_wydobyciu_z_ładunku]]&gt;=100,100,0)</f>
        <v>0</v>
      </c>
      <c r="I508">
        <f>martianeum5[[#This Row],[stan_po_wydobyciu_z_ładunku]]-martianeum5[[#This Row],[ile_zabiera_na_orbite]]</f>
        <v>35.246999999999979</v>
      </c>
      <c r="J508">
        <f>WEEKNUM(martianeum5[[#This Row],[data]],14)</f>
        <v>30</v>
      </c>
      <c r="K508">
        <f>IF(martianeum5[[#This Row],[num_tygodnia]]=J507,K507,K507+1)</f>
        <v>74</v>
      </c>
    </row>
    <row r="509" spans="1:11" x14ac:dyDescent="0.25">
      <c r="A509" s="1">
        <v>49148</v>
      </c>
      <c r="B509">
        <f t="shared" si="7"/>
        <v>35.246999999999979</v>
      </c>
      <c r="C509" t="s">
        <v>19</v>
      </c>
      <c r="D509">
        <v>18.100000000000001</v>
      </c>
      <c r="E509">
        <v>0</v>
      </c>
      <c r="F509">
        <f>IF(martianeum5[[#This Row],[zawartosc '[%']]]&gt;=1,martianeum5[[#This Row],[masa '[kg']]]*martianeum5[[#This Row],[zawartosc '[%']]]*0.01,0)</f>
        <v>0</v>
      </c>
      <c r="G509">
        <f>martianeum5[[#This Row],[stan_magazynu '[kg']]]+martianeum5[[#This Row],[ile_kg_materiału_z_ładunku]]</f>
        <v>35.246999999999979</v>
      </c>
      <c r="H509">
        <f>IF(martianeum5[[#This Row],[stan_po_wydobyciu_z_ładunku]]&gt;=100,100,0)</f>
        <v>0</v>
      </c>
      <c r="I509">
        <f>martianeum5[[#This Row],[stan_po_wydobyciu_z_ładunku]]-martianeum5[[#This Row],[ile_zabiera_na_orbite]]</f>
        <v>35.246999999999979</v>
      </c>
      <c r="J509">
        <f>WEEKNUM(martianeum5[[#This Row],[data]],14)</f>
        <v>30</v>
      </c>
      <c r="K509">
        <f>IF(martianeum5[[#This Row],[num_tygodnia]]=J508,K508,K508+1)</f>
        <v>74</v>
      </c>
    </row>
    <row r="510" spans="1:11" x14ac:dyDescent="0.25">
      <c r="A510" s="1">
        <v>49149</v>
      </c>
      <c r="B510">
        <f t="shared" si="7"/>
        <v>35.246999999999979</v>
      </c>
      <c r="C510" t="s">
        <v>6</v>
      </c>
      <c r="D510">
        <v>10.8</v>
      </c>
      <c r="E510">
        <v>11.8</v>
      </c>
      <c r="F510">
        <f>IF(martianeum5[[#This Row],[zawartosc '[%']]]&gt;=1,martianeum5[[#This Row],[masa '[kg']]]*martianeum5[[#This Row],[zawartosc '[%']]]*0.01,0)</f>
        <v>1.2744000000000002</v>
      </c>
      <c r="G510">
        <f>martianeum5[[#This Row],[stan_magazynu '[kg']]]+martianeum5[[#This Row],[ile_kg_materiału_z_ładunku]]</f>
        <v>36.521399999999979</v>
      </c>
      <c r="H510">
        <f>IF(martianeum5[[#This Row],[stan_po_wydobyciu_z_ładunku]]&gt;=100,100,0)</f>
        <v>0</v>
      </c>
      <c r="I510">
        <f>martianeum5[[#This Row],[stan_po_wydobyciu_z_ładunku]]-martianeum5[[#This Row],[ile_zabiera_na_orbite]]</f>
        <v>36.521399999999979</v>
      </c>
      <c r="J510">
        <f>WEEKNUM(martianeum5[[#This Row],[data]],14)</f>
        <v>30</v>
      </c>
      <c r="K510">
        <f>IF(martianeum5[[#This Row],[num_tygodnia]]=J509,K509,K509+1)</f>
        <v>74</v>
      </c>
    </row>
    <row r="511" spans="1:11" x14ac:dyDescent="0.25">
      <c r="A511" s="1">
        <v>49150</v>
      </c>
      <c r="B511">
        <f t="shared" si="7"/>
        <v>36.521399999999979</v>
      </c>
      <c r="C511" t="s">
        <v>9</v>
      </c>
      <c r="D511">
        <v>13.5</v>
      </c>
      <c r="E511">
        <v>5.4</v>
      </c>
      <c r="F511">
        <f>IF(martianeum5[[#This Row],[zawartosc '[%']]]&gt;=1,martianeum5[[#This Row],[masa '[kg']]]*martianeum5[[#This Row],[zawartosc '[%']]]*0.01,0)</f>
        <v>0.72900000000000009</v>
      </c>
      <c r="G511">
        <f>martianeum5[[#This Row],[stan_magazynu '[kg']]]+martianeum5[[#This Row],[ile_kg_materiału_z_ładunku]]</f>
        <v>37.250399999999978</v>
      </c>
      <c r="H511">
        <f>IF(martianeum5[[#This Row],[stan_po_wydobyciu_z_ładunku]]&gt;=100,100,0)</f>
        <v>0</v>
      </c>
      <c r="I511">
        <f>martianeum5[[#This Row],[stan_po_wydobyciu_z_ładunku]]-martianeum5[[#This Row],[ile_zabiera_na_orbite]]</f>
        <v>37.250399999999978</v>
      </c>
      <c r="J511">
        <f>WEEKNUM(martianeum5[[#This Row],[data]],14)</f>
        <v>30</v>
      </c>
      <c r="K511">
        <f>IF(martianeum5[[#This Row],[num_tygodnia]]=J510,K510,K510+1)</f>
        <v>74</v>
      </c>
    </row>
    <row r="512" spans="1:11" x14ac:dyDescent="0.25">
      <c r="A512" s="1">
        <v>49151</v>
      </c>
      <c r="B512">
        <f t="shared" si="7"/>
        <v>37.250399999999978</v>
      </c>
      <c r="C512" t="s">
        <v>22</v>
      </c>
      <c r="D512">
        <v>15.9</v>
      </c>
      <c r="E512">
        <v>0</v>
      </c>
      <c r="F512">
        <f>IF(martianeum5[[#This Row],[zawartosc '[%']]]&gt;=1,martianeum5[[#This Row],[masa '[kg']]]*martianeum5[[#This Row],[zawartosc '[%']]]*0.01,0)</f>
        <v>0</v>
      </c>
      <c r="G512">
        <f>martianeum5[[#This Row],[stan_magazynu '[kg']]]+martianeum5[[#This Row],[ile_kg_materiału_z_ładunku]]</f>
        <v>37.250399999999978</v>
      </c>
      <c r="H512">
        <f>IF(martianeum5[[#This Row],[stan_po_wydobyciu_z_ładunku]]&gt;=100,100,0)</f>
        <v>0</v>
      </c>
      <c r="I512">
        <f>martianeum5[[#This Row],[stan_po_wydobyciu_z_ładunku]]-martianeum5[[#This Row],[ile_zabiera_na_orbite]]</f>
        <v>37.250399999999978</v>
      </c>
      <c r="J512">
        <f>WEEKNUM(martianeum5[[#This Row],[data]],14)</f>
        <v>30</v>
      </c>
      <c r="K512">
        <f>IF(martianeum5[[#This Row],[num_tygodnia]]=J511,K511,K511+1)</f>
        <v>74</v>
      </c>
    </row>
    <row r="513" spans="1:11" x14ac:dyDescent="0.25">
      <c r="A513" s="1">
        <v>49152</v>
      </c>
      <c r="B513">
        <f t="shared" si="7"/>
        <v>37.250399999999978</v>
      </c>
      <c r="C513" t="s">
        <v>26</v>
      </c>
      <c r="D513">
        <v>23.1</v>
      </c>
      <c r="E513">
        <v>0</v>
      </c>
      <c r="F513">
        <f>IF(martianeum5[[#This Row],[zawartosc '[%']]]&gt;=1,martianeum5[[#This Row],[masa '[kg']]]*martianeum5[[#This Row],[zawartosc '[%']]]*0.01,0)</f>
        <v>0</v>
      </c>
      <c r="G513">
        <f>martianeum5[[#This Row],[stan_magazynu '[kg']]]+martianeum5[[#This Row],[ile_kg_materiału_z_ładunku]]</f>
        <v>37.250399999999978</v>
      </c>
      <c r="H513">
        <f>IF(martianeum5[[#This Row],[stan_po_wydobyciu_z_ładunku]]&gt;=100,100,0)</f>
        <v>0</v>
      </c>
      <c r="I513">
        <f>martianeum5[[#This Row],[stan_po_wydobyciu_z_ładunku]]-martianeum5[[#This Row],[ile_zabiera_na_orbite]]</f>
        <v>37.250399999999978</v>
      </c>
      <c r="J513">
        <f>WEEKNUM(martianeum5[[#This Row],[data]],14)</f>
        <v>31</v>
      </c>
      <c r="K513">
        <f>IF(martianeum5[[#This Row],[num_tygodnia]]=J512,K512,K512+1)</f>
        <v>75</v>
      </c>
    </row>
    <row r="514" spans="1:11" x14ac:dyDescent="0.25">
      <c r="A514" s="1">
        <v>49153</v>
      </c>
      <c r="B514">
        <f t="shared" si="7"/>
        <v>37.250399999999978</v>
      </c>
      <c r="C514" t="s">
        <v>16</v>
      </c>
      <c r="D514">
        <v>26.7</v>
      </c>
      <c r="E514">
        <v>0</v>
      </c>
      <c r="F514">
        <f>IF(martianeum5[[#This Row],[zawartosc '[%']]]&gt;=1,martianeum5[[#This Row],[masa '[kg']]]*martianeum5[[#This Row],[zawartosc '[%']]]*0.01,0)</f>
        <v>0</v>
      </c>
      <c r="G514">
        <f>martianeum5[[#This Row],[stan_magazynu '[kg']]]+martianeum5[[#This Row],[ile_kg_materiału_z_ładunku]]</f>
        <v>37.250399999999978</v>
      </c>
      <c r="H514">
        <f>IF(martianeum5[[#This Row],[stan_po_wydobyciu_z_ładunku]]&gt;=100,100,0)</f>
        <v>0</v>
      </c>
      <c r="I514">
        <f>martianeum5[[#This Row],[stan_po_wydobyciu_z_ładunku]]-martianeum5[[#This Row],[ile_zabiera_na_orbite]]</f>
        <v>37.250399999999978</v>
      </c>
      <c r="J514">
        <f>WEEKNUM(martianeum5[[#This Row],[data]],14)</f>
        <v>31</v>
      </c>
      <c r="K514">
        <f>IF(martianeum5[[#This Row],[num_tygodnia]]=J513,K513,K513+1)</f>
        <v>75</v>
      </c>
    </row>
    <row r="515" spans="1:11" x14ac:dyDescent="0.25">
      <c r="A515" s="1">
        <v>49154</v>
      </c>
      <c r="B515">
        <f t="shared" si="7"/>
        <v>37.250399999999978</v>
      </c>
      <c r="C515" t="s">
        <v>10</v>
      </c>
      <c r="D515">
        <v>26</v>
      </c>
      <c r="E515">
        <v>29.1</v>
      </c>
      <c r="F515">
        <f>IF(martianeum5[[#This Row],[zawartosc '[%']]]&gt;=1,martianeum5[[#This Row],[masa '[kg']]]*martianeum5[[#This Row],[zawartosc '[%']]]*0.01,0)</f>
        <v>7.5660000000000007</v>
      </c>
      <c r="G515">
        <f>martianeum5[[#This Row],[stan_magazynu '[kg']]]+martianeum5[[#This Row],[ile_kg_materiału_z_ładunku]]</f>
        <v>44.81639999999998</v>
      </c>
      <c r="H515">
        <f>IF(martianeum5[[#This Row],[stan_po_wydobyciu_z_ładunku]]&gt;=100,100,0)</f>
        <v>0</v>
      </c>
      <c r="I515">
        <f>martianeum5[[#This Row],[stan_po_wydobyciu_z_ładunku]]-martianeum5[[#This Row],[ile_zabiera_na_orbite]]</f>
        <v>44.81639999999998</v>
      </c>
      <c r="J515">
        <f>WEEKNUM(martianeum5[[#This Row],[data]],14)</f>
        <v>31</v>
      </c>
      <c r="K515">
        <f>IF(martianeum5[[#This Row],[num_tygodnia]]=J514,K514,K514+1)</f>
        <v>75</v>
      </c>
    </row>
    <row r="516" spans="1:11" x14ac:dyDescent="0.25">
      <c r="A516" s="1">
        <v>49155</v>
      </c>
      <c r="B516">
        <f t="shared" ref="B516:B579" si="8">I515</f>
        <v>44.81639999999998</v>
      </c>
      <c r="C516" t="s">
        <v>18</v>
      </c>
      <c r="D516">
        <v>23.6</v>
      </c>
      <c r="E516">
        <v>9.1</v>
      </c>
      <c r="F516">
        <f>IF(martianeum5[[#This Row],[zawartosc '[%']]]&gt;=1,martianeum5[[#This Row],[masa '[kg']]]*martianeum5[[#This Row],[zawartosc '[%']]]*0.01,0)</f>
        <v>2.1476000000000002</v>
      </c>
      <c r="G516">
        <f>martianeum5[[#This Row],[stan_magazynu '[kg']]]+martianeum5[[#This Row],[ile_kg_materiału_z_ładunku]]</f>
        <v>46.963999999999977</v>
      </c>
      <c r="H516">
        <f>IF(martianeum5[[#This Row],[stan_po_wydobyciu_z_ładunku]]&gt;=100,100,0)</f>
        <v>0</v>
      </c>
      <c r="I516">
        <f>martianeum5[[#This Row],[stan_po_wydobyciu_z_ładunku]]-martianeum5[[#This Row],[ile_zabiera_na_orbite]]</f>
        <v>46.963999999999977</v>
      </c>
      <c r="J516">
        <f>WEEKNUM(martianeum5[[#This Row],[data]],14)</f>
        <v>31</v>
      </c>
      <c r="K516">
        <f>IF(martianeum5[[#This Row],[num_tygodnia]]=J515,K515,K515+1)</f>
        <v>75</v>
      </c>
    </row>
    <row r="517" spans="1:11" x14ac:dyDescent="0.25">
      <c r="A517" s="1">
        <v>49156</v>
      </c>
      <c r="B517">
        <f t="shared" si="8"/>
        <v>46.963999999999977</v>
      </c>
      <c r="C517" t="s">
        <v>26</v>
      </c>
      <c r="D517">
        <v>29.8</v>
      </c>
      <c r="E517">
        <v>5.7</v>
      </c>
      <c r="F517">
        <f>IF(martianeum5[[#This Row],[zawartosc '[%']]]&gt;=1,martianeum5[[#This Row],[masa '[kg']]]*martianeum5[[#This Row],[zawartosc '[%']]]*0.01,0)</f>
        <v>1.6986000000000001</v>
      </c>
      <c r="G517">
        <f>martianeum5[[#This Row],[stan_magazynu '[kg']]]+martianeum5[[#This Row],[ile_kg_materiału_z_ładunku]]</f>
        <v>48.662599999999976</v>
      </c>
      <c r="H517">
        <f>IF(martianeum5[[#This Row],[stan_po_wydobyciu_z_ładunku]]&gt;=100,100,0)</f>
        <v>0</v>
      </c>
      <c r="I517">
        <f>martianeum5[[#This Row],[stan_po_wydobyciu_z_ładunku]]-martianeum5[[#This Row],[ile_zabiera_na_orbite]]</f>
        <v>48.662599999999976</v>
      </c>
      <c r="J517">
        <f>WEEKNUM(martianeum5[[#This Row],[data]],14)</f>
        <v>31</v>
      </c>
      <c r="K517">
        <f>IF(martianeum5[[#This Row],[num_tygodnia]]=J516,K516,K516+1)</f>
        <v>75</v>
      </c>
    </row>
    <row r="518" spans="1:11" x14ac:dyDescent="0.25">
      <c r="A518" s="1">
        <v>49157</v>
      </c>
      <c r="B518">
        <f t="shared" si="8"/>
        <v>48.662599999999976</v>
      </c>
      <c r="C518" t="s">
        <v>19</v>
      </c>
      <c r="D518">
        <v>18.600000000000001</v>
      </c>
      <c r="E518">
        <v>0</v>
      </c>
      <c r="F518">
        <f>IF(martianeum5[[#This Row],[zawartosc '[%']]]&gt;=1,martianeum5[[#This Row],[masa '[kg']]]*martianeum5[[#This Row],[zawartosc '[%']]]*0.01,0)</f>
        <v>0</v>
      </c>
      <c r="G518">
        <f>martianeum5[[#This Row],[stan_magazynu '[kg']]]+martianeum5[[#This Row],[ile_kg_materiału_z_ładunku]]</f>
        <v>48.662599999999976</v>
      </c>
      <c r="H518">
        <f>IF(martianeum5[[#This Row],[stan_po_wydobyciu_z_ładunku]]&gt;=100,100,0)</f>
        <v>0</v>
      </c>
      <c r="I518">
        <f>martianeum5[[#This Row],[stan_po_wydobyciu_z_ładunku]]-martianeum5[[#This Row],[ile_zabiera_na_orbite]]</f>
        <v>48.662599999999976</v>
      </c>
      <c r="J518">
        <f>WEEKNUM(martianeum5[[#This Row],[data]],14)</f>
        <v>31</v>
      </c>
      <c r="K518">
        <f>IF(martianeum5[[#This Row],[num_tygodnia]]=J517,K517,K517+1)</f>
        <v>75</v>
      </c>
    </row>
    <row r="519" spans="1:11" x14ac:dyDescent="0.25">
      <c r="A519" s="1">
        <v>49158</v>
      </c>
      <c r="B519">
        <f t="shared" si="8"/>
        <v>48.662599999999976</v>
      </c>
      <c r="C519" t="s">
        <v>15</v>
      </c>
      <c r="D519">
        <v>17.600000000000001</v>
      </c>
      <c r="E519">
        <v>2.4</v>
      </c>
      <c r="F519">
        <f>IF(martianeum5[[#This Row],[zawartosc '[%']]]&gt;=1,martianeum5[[#This Row],[masa '[kg']]]*martianeum5[[#This Row],[zawartosc '[%']]]*0.01,0)</f>
        <v>0.42240000000000005</v>
      </c>
      <c r="G519">
        <f>martianeum5[[#This Row],[stan_magazynu '[kg']]]+martianeum5[[#This Row],[ile_kg_materiału_z_ładunku]]</f>
        <v>49.08499999999998</v>
      </c>
      <c r="H519">
        <f>IF(martianeum5[[#This Row],[stan_po_wydobyciu_z_ładunku]]&gt;=100,100,0)</f>
        <v>0</v>
      </c>
      <c r="I519">
        <f>martianeum5[[#This Row],[stan_po_wydobyciu_z_ładunku]]-martianeum5[[#This Row],[ile_zabiera_na_orbite]]</f>
        <v>49.08499999999998</v>
      </c>
      <c r="J519">
        <f>WEEKNUM(martianeum5[[#This Row],[data]],14)</f>
        <v>31</v>
      </c>
      <c r="K519">
        <f>IF(martianeum5[[#This Row],[num_tygodnia]]=J518,K518,K518+1)</f>
        <v>75</v>
      </c>
    </row>
    <row r="520" spans="1:11" x14ac:dyDescent="0.25">
      <c r="A520" s="1">
        <v>49159</v>
      </c>
      <c r="B520">
        <f t="shared" si="8"/>
        <v>49.08499999999998</v>
      </c>
      <c r="C520" t="s">
        <v>15</v>
      </c>
      <c r="D520">
        <v>12.6</v>
      </c>
      <c r="E520">
        <v>9.1999999999999993</v>
      </c>
      <c r="F520">
        <f>IF(martianeum5[[#This Row],[zawartosc '[%']]]&gt;=1,martianeum5[[#This Row],[masa '[kg']]]*martianeum5[[#This Row],[zawartosc '[%']]]*0.01,0)</f>
        <v>1.1592</v>
      </c>
      <c r="G520">
        <f>martianeum5[[#This Row],[stan_magazynu '[kg']]]+martianeum5[[#This Row],[ile_kg_materiału_z_ładunku]]</f>
        <v>50.244199999999978</v>
      </c>
      <c r="H520">
        <f>IF(martianeum5[[#This Row],[stan_po_wydobyciu_z_ładunku]]&gt;=100,100,0)</f>
        <v>0</v>
      </c>
      <c r="I520">
        <f>martianeum5[[#This Row],[stan_po_wydobyciu_z_ładunku]]-martianeum5[[#This Row],[ile_zabiera_na_orbite]]</f>
        <v>50.244199999999978</v>
      </c>
      <c r="J520">
        <f>WEEKNUM(martianeum5[[#This Row],[data]],14)</f>
        <v>32</v>
      </c>
      <c r="K520">
        <f>IF(martianeum5[[#This Row],[num_tygodnia]]=J519,K519,K519+1)</f>
        <v>76</v>
      </c>
    </row>
    <row r="521" spans="1:11" x14ac:dyDescent="0.25">
      <c r="A521" s="1">
        <v>49160</v>
      </c>
      <c r="B521">
        <f t="shared" si="8"/>
        <v>50.244199999999978</v>
      </c>
      <c r="C521" t="s">
        <v>17</v>
      </c>
      <c r="D521">
        <v>25.4</v>
      </c>
      <c r="E521">
        <v>5.4</v>
      </c>
      <c r="F521">
        <f>IF(martianeum5[[#This Row],[zawartosc '[%']]]&gt;=1,martianeum5[[#This Row],[masa '[kg']]]*martianeum5[[#This Row],[zawartosc '[%']]]*0.01,0)</f>
        <v>1.3715999999999999</v>
      </c>
      <c r="G521">
        <f>martianeum5[[#This Row],[stan_magazynu '[kg']]]+martianeum5[[#This Row],[ile_kg_materiału_z_ładunku]]</f>
        <v>51.615799999999979</v>
      </c>
      <c r="H521">
        <f>IF(martianeum5[[#This Row],[stan_po_wydobyciu_z_ładunku]]&gt;=100,100,0)</f>
        <v>0</v>
      </c>
      <c r="I521">
        <f>martianeum5[[#This Row],[stan_po_wydobyciu_z_ładunku]]-martianeum5[[#This Row],[ile_zabiera_na_orbite]]</f>
        <v>51.615799999999979</v>
      </c>
      <c r="J521">
        <f>WEEKNUM(martianeum5[[#This Row],[data]],14)</f>
        <v>32</v>
      </c>
      <c r="K521">
        <f>IF(martianeum5[[#This Row],[num_tygodnia]]=J520,K520,K520+1)</f>
        <v>76</v>
      </c>
    </row>
    <row r="522" spans="1:11" x14ac:dyDescent="0.25">
      <c r="A522" s="1">
        <v>49161</v>
      </c>
      <c r="B522">
        <f t="shared" si="8"/>
        <v>51.615799999999979</v>
      </c>
      <c r="C522" t="s">
        <v>20</v>
      </c>
      <c r="D522">
        <v>12.8</v>
      </c>
      <c r="E522">
        <v>3.6</v>
      </c>
      <c r="F522">
        <f>IF(martianeum5[[#This Row],[zawartosc '[%']]]&gt;=1,martianeum5[[#This Row],[masa '[kg']]]*martianeum5[[#This Row],[zawartosc '[%']]]*0.01,0)</f>
        <v>0.46080000000000004</v>
      </c>
      <c r="G522">
        <f>martianeum5[[#This Row],[stan_magazynu '[kg']]]+martianeum5[[#This Row],[ile_kg_materiału_z_ładunku]]</f>
        <v>52.076599999999978</v>
      </c>
      <c r="H522">
        <f>IF(martianeum5[[#This Row],[stan_po_wydobyciu_z_ładunku]]&gt;=100,100,0)</f>
        <v>0</v>
      </c>
      <c r="I522">
        <f>martianeum5[[#This Row],[stan_po_wydobyciu_z_ładunku]]-martianeum5[[#This Row],[ile_zabiera_na_orbite]]</f>
        <v>52.076599999999978</v>
      </c>
      <c r="J522">
        <f>WEEKNUM(martianeum5[[#This Row],[data]],14)</f>
        <v>32</v>
      </c>
      <c r="K522">
        <f>IF(martianeum5[[#This Row],[num_tygodnia]]=J521,K521,K521+1)</f>
        <v>76</v>
      </c>
    </row>
    <row r="523" spans="1:11" x14ac:dyDescent="0.25">
      <c r="A523" s="1">
        <v>49162</v>
      </c>
      <c r="B523">
        <f t="shared" si="8"/>
        <v>52.076599999999978</v>
      </c>
      <c r="C523" t="s">
        <v>11</v>
      </c>
      <c r="D523">
        <v>18.7</v>
      </c>
      <c r="E523">
        <v>0</v>
      </c>
      <c r="F523">
        <f>IF(martianeum5[[#This Row],[zawartosc '[%']]]&gt;=1,martianeum5[[#This Row],[masa '[kg']]]*martianeum5[[#This Row],[zawartosc '[%']]]*0.01,0)</f>
        <v>0</v>
      </c>
      <c r="G523">
        <f>martianeum5[[#This Row],[stan_magazynu '[kg']]]+martianeum5[[#This Row],[ile_kg_materiału_z_ładunku]]</f>
        <v>52.076599999999978</v>
      </c>
      <c r="H523">
        <f>IF(martianeum5[[#This Row],[stan_po_wydobyciu_z_ładunku]]&gt;=100,100,0)</f>
        <v>0</v>
      </c>
      <c r="I523">
        <f>martianeum5[[#This Row],[stan_po_wydobyciu_z_ładunku]]-martianeum5[[#This Row],[ile_zabiera_na_orbite]]</f>
        <v>52.076599999999978</v>
      </c>
      <c r="J523">
        <f>WEEKNUM(martianeum5[[#This Row],[data]],14)</f>
        <v>32</v>
      </c>
      <c r="K523">
        <f>IF(martianeum5[[#This Row],[num_tygodnia]]=J522,K522,K522+1)</f>
        <v>76</v>
      </c>
    </row>
    <row r="524" spans="1:11" x14ac:dyDescent="0.25">
      <c r="A524" s="1">
        <v>49163</v>
      </c>
      <c r="B524">
        <f t="shared" si="8"/>
        <v>52.076599999999978</v>
      </c>
      <c r="C524" t="s">
        <v>33</v>
      </c>
      <c r="D524">
        <v>22.3</v>
      </c>
      <c r="E524">
        <v>0</v>
      </c>
      <c r="F524">
        <f>IF(martianeum5[[#This Row],[zawartosc '[%']]]&gt;=1,martianeum5[[#This Row],[masa '[kg']]]*martianeum5[[#This Row],[zawartosc '[%']]]*0.01,0)</f>
        <v>0</v>
      </c>
      <c r="G524">
        <f>martianeum5[[#This Row],[stan_magazynu '[kg']]]+martianeum5[[#This Row],[ile_kg_materiału_z_ładunku]]</f>
        <v>52.076599999999978</v>
      </c>
      <c r="H524">
        <f>IF(martianeum5[[#This Row],[stan_po_wydobyciu_z_ładunku]]&gt;=100,100,0)</f>
        <v>0</v>
      </c>
      <c r="I524">
        <f>martianeum5[[#This Row],[stan_po_wydobyciu_z_ładunku]]-martianeum5[[#This Row],[ile_zabiera_na_orbite]]</f>
        <v>52.076599999999978</v>
      </c>
      <c r="J524">
        <f>WEEKNUM(martianeum5[[#This Row],[data]],14)</f>
        <v>32</v>
      </c>
      <c r="K524">
        <f>IF(martianeum5[[#This Row],[num_tygodnia]]=J523,K523,K523+1)</f>
        <v>76</v>
      </c>
    </row>
    <row r="525" spans="1:11" x14ac:dyDescent="0.25">
      <c r="A525" s="1">
        <v>49164</v>
      </c>
      <c r="B525">
        <f t="shared" si="8"/>
        <v>52.076599999999978</v>
      </c>
      <c r="C525" t="s">
        <v>18</v>
      </c>
      <c r="D525">
        <v>26.4</v>
      </c>
      <c r="E525">
        <v>0.5</v>
      </c>
      <c r="F525">
        <f>IF(martianeum5[[#This Row],[zawartosc '[%']]]&gt;=1,martianeum5[[#This Row],[masa '[kg']]]*martianeum5[[#This Row],[zawartosc '[%']]]*0.01,0)</f>
        <v>0</v>
      </c>
      <c r="G525">
        <f>martianeum5[[#This Row],[stan_magazynu '[kg']]]+martianeum5[[#This Row],[ile_kg_materiału_z_ładunku]]</f>
        <v>52.076599999999978</v>
      </c>
      <c r="H525">
        <f>IF(martianeum5[[#This Row],[stan_po_wydobyciu_z_ładunku]]&gt;=100,100,0)</f>
        <v>0</v>
      </c>
      <c r="I525">
        <f>martianeum5[[#This Row],[stan_po_wydobyciu_z_ładunku]]-martianeum5[[#This Row],[ile_zabiera_na_orbite]]</f>
        <v>52.076599999999978</v>
      </c>
      <c r="J525">
        <f>WEEKNUM(martianeum5[[#This Row],[data]],14)</f>
        <v>32</v>
      </c>
      <c r="K525">
        <f>IF(martianeum5[[#This Row],[num_tygodnia]]=J524,K524,K524+1)</f>
        <v>76</v>
      </c>
    </row>
    <row r="526" spans="1:11" x14ac:dyDescent="0.25">
      <c r="A526" s="1">
        <v>49165</v>
      </c>
      <c r="B526">
        <f t="shared" si="8"/>
        <v>52.076599999999978</v>
      </c>
      <c r="C526" t="s">
        <v>7</v>
      </c>
      <c r="D526">
        <v>28.5</v>
      </c>
      <c r="E526">
        <v>3.2</v>
      </c>
      <c r="F526">
        <f>IF(martianeum5[[#This Row],[zawartosc '[%']]]&gt;=1,martianeum5[[#This Row],[masa '[kg']]]*martianeum5[[#This Row],[zawartosc '[%']]]*0.01,0)</f>
        <v>0.91200000000000003</v>
      </c>
      <c r="G526">
        <f>martianeum5[[#This Row],[stan_magazynu '[kg']]]+martianeum5[[#This Row],[ile_kg_materiału_z_ładunku]]</f>
        <v>52.988599999999977</v>
      </c>
      <c r="H526">
        <f>IF(martianeum5[[#This Row],[stan_po_wydobyciu_z_ładunku]]&gt;=100,100,0)</f>
        <v>0</v>
      </c>
      <c r="I526">
        <f>martianeum5[[#This Row],[stan_po_wydobyciu_z_ładunku]]-martianeum5[[#This Row],[ile_zabiera_na_orbite]]</f>
        <v>52.988599999999977</v>
      </c>
      <c r="J526">
        <f>WEEKNUM(martianeum5[[#This Row],[data]],14)</f>
        <v>32</v>
      </c>
      <c r="K526">
        <f>IF(martianeum5[[#This Row],[num_tygodnia]]=J525,K525,K525+1)</f>
        <v>76</v>
      </c>
    </row>
    <row r="527" spans="1:11" x14ac:dyDescent="0.25">
      <c r="A527" s="1">
        <v>49166</v>
      </c>
      <c r="B527">
        <f t="shared" si="8"/>
        <v>52.988599999999977</v>
      </c>
      <c r="C527" t="s">
        <v>17</v>
      </c>
      <c r="D527">
        <v>16.8</v>
      </c>
      <c r="E527">
        <v>5.5</v>
      </c>
      <c r="F527">
        <f>IF(martianeum5[[#This Row],[zawartosc '[%']]]&gt;=1,martianeum5[[#This Row],[masa '[kg']]]*martianeum5[[#This Row],[zawartosc '[%']]]*0.01,0)</f>
        <v>0.92400000000000004</v>
      </c>
      <c r="G527">
        <f>martianeum5[[#This Row],[stan_magazynu '[kg']]]+martianeum5[[#This Row],[ile_kg_materiału_z_ładunku]]</f>
        <v>53.912599999999976</v>
      </c>
      <c r="H527">
        <f>IF(martianeum5[[#This Row],[stan_po_wydobyciu_z_ładunku]]&gt;=100,100,0)</f>
        <v>0</v>
      </c>
      <c r="I527">
        <f>martianeum5[[#This Row],[stan_po_wydobyciu_z_ładunku]]-martianeum5[[#This Row],[ile_zabiera_na_orbite]]</f>
        <v>53.912599999999976</v>
      </c>
      <c r="J527">
        <f>WEEKNUM(martianeum5[[#This Row],[data]],14)</f>
        <v>33</v>
      </c>
      <c r="K527">
        <f>IF(martianeum5[[#This Row],[num_tygodnia]]=J526,K526,K526+1)</f>
        <v>77</v>
      </c>
    </row>
    <row r="528" spans="1:11" x14ac:dyDescent="0.25">
      <c r="A528" s="1">
        <v>49167</v>
      </c>
      <c r="B528">
        <f t="shared" si="8"/>
        <v>53.912599999999976</v>
      </c>
      <c r="C528" t="s">
        <v>27</v>
      </c>
      <c r="D528">
        <v>24.7</v>
      </c>
      <c r="E528">
        <v>0.8</v>
      </c>
      <c r="F528">
        <f>IF(martianeum5[[#This Row],[zawartosc '[%']]]&gt;=1,martianeum5[[#This Row],[masa '[kg']]]*martianeum5[[#This Row],[zawartosc '[%']]]*0.01,0)</f>
        <v>0</v>
      </c>
      <c r="G528">
        <f>martianeum5[[#This Row],[stan_magazynu '[kg']]]+martianeum5[[#This Row],[ile_kg_materiału_z_ładunku]]</f>
        <v>53.912599999999976</v>
      </c>
      <c r="H528">
        <f>IF(martianeum5[[#This Row],[stan_po_wydobyciu_z_ładunku]]&gt;=100,100,0)</f>
        <v>0</v>
      </c>
      <c r="I528">
        <f>martianeum5[[#This Row],[stan_po_wydobyciu_z_ładunku]]-martianeum5[[#This Row],[ile_zabiera_na_orbite]]</f>
        <v>53.912599999999976</v>
      </c>
      <c r="J528">
        <f>WEEKNUM(martianeum5[[#This Row],[data]],14)</f>
        <v>33</v>
      </c>
      <c r="K528">
        <f>IF(martianeum5[[#This Row],[num_tygodnia]]=J527,K527,K527+1)</f>
        <v>77</v>
      </c>
    </row>
    <row r="529" spans="1:11" x14ac:dyDescent="0.25">
      <c r="A529" s="1">
        <v>49168</v>
      </c>
      <c r="B529">
        <f t="shared" si="8"/>
        <v>53.912599999999976</v>
      </c>
      <c r="C529" t="s">
        <v>9</v>
      </c>
      <c r="D529">
        <v>29.6</v>
      </c>
      <c r="E529">
        <v>0</v>
      </c>
      <c r="F529">
        <f>IF(martianeum5[[#This Row],[zawartosc '[%']]]&gt;=1,martianeum5[[#This Row],[masa '[kg']]]*martianeum5[[#This Row],[zawartosc '[%']]]*0.01,0)</f>
        <v>0</v>
      </c>
      <c r="G529">
        <f>martianeum5[[#This Row],[stan_magazynu '[kg']]]+martianeum5[[#This Row],[ile_kg_materiału_z_ładunku]]</f>
        <v>53.912599999999976</v>
      </c>
      <c r="H529">
        <f>IF(martianeum5[[#This Row],[stan_po_wydobyciu_z_ładunku]]&gt;=100,100,0)</f>
        <v>0</v>
      </c>
      <c r="I529">
        <f>martianeum5[[#This Row],[stan_po_wydobyciu_z_ładunku]]-martianeum5[[#This Row],[ile_zabiera_na_orbite]]</f>
        <v>53.912599999999976</v>
      </c>
      <c r="J529">
        <f>WEEKNUM(martianeum5[[#This Row],[data]],14)</f>
        <v>33</v>
      </c>
      <c r="K529">
        <f>IF(martianeum5[[#This Row],[num_tygodnia]]=J528,K528,K528+1)</f>
        <v>77</v>
      </c>
    </row>
    <row r="530" spans="1:11" x14ac:dyDescent="0.25">
      <c r="A530" s="1">
        <v>49169</v>
      </c>
      <c r="B530">
        <f t="shared" si="8"/>
        <v>53.912599999999976</v>
      </c>
      <c r="C530" t="s">
        <v>10</v>
      </c>
      <c r="D530">
        <v>23.3</v>
      </c>
      <c r="E530">
        <v>29.4</v>
      </c>
      <c r="F530">
        <f>IF(martianeum5[[#This Row],[zawartosc '[%']]]&gt;=1,martianeum5[[#This Row],[masa '[kg']]]*martianeum5[[#This Row],[zawartosc '[%']]]*0.01,0)</f>
        <v>6.8502000000000001</v>
      </c>
      <c r="G530">
        <f>martianeum5[[#This Row],[stan_magazynu '[kg']]]+martianeum5[[#This Row],[ile_kg_materiału_z_ładunku]]</f>
        <v>60.762799999999977</v>
      </c>
      <c r="H530">
        <f>IF(martianeum5[[#This Row],[stan_po_wydobyciu_z_ładunku]]&gt;=100,100,0)</f>
        <v>0</v>
      </c>
      <c r="I530">
        <f>martianeum5[[#This Row],[stan_po_wydobyciu_z_ładunku]]-martianeum5[[#This Row],[ile_zabiera_na_orbite]]</f>
        <v>60.762799999999977</v>
      </c>
      <c r="J530">
        <f>WEEKNUM(martianeum5[[#This Row],[data]],14)</f>
        <v>33</v>
      </c>
      <c r="K530">
        <f>IF(martianeum5[[#This Row],[num_tygodnia]]=J529,K529,K529+1)</f>
        <v>77</v>
      </c>
    </row>
    <row r="531" spans="1:11" x14ac:dyDescent="0.25">
      <c r="A531" s="1">
        <v>49170</v>
      </c>
      <c r="B531">
        <f t="shared" si="8"/>
        <v>60.762799999999977</v>
      </c>
      <c r="C531" t="s">
        <v>9</v>
      </c>
      <c r="D531">
        <v>28.8</v>
      </c>
      <c r="E531">
        <v>11.5</v>
      </c>
      <c r="F531">
        <f>IF(martianeum5[[#This Row],[zawartosc '[%']]]&gt;=1,martianeum5[[#This Row],[masa '[kg']]]*martianeum5[[#This Row],[zawartosc '[%']]]*0.01,0)</f>
        <v>3.3119999999999998</v>
      </c>
      <c r="G531">
        <f>martianeum5[[#This Row],[stan_magazynu '[kg']]]+martianeum5[[#This Row],[ile_kg_materiału_z_ładunku]]</f>
        <v>64.074799999999982</v>
      </c>
      <c r="H531">
        <f>IF(martianeum5[[#This Row],[stan_po_wydobyciu_z_ładunku]]&gt;=100,100,0)</f>
        <v>0</v>
      </c>
      <c r="I531">
        <f>martianeum5[[#This Row],[stan_po_wydobyciu_z_ładunku]]-martianeum5[[#This Row],[ile_zabiera_na_orbite]]</f>
        <v>64.074799999999982</v>
      </c>
      <c r="J531">
        <f>WEEKNUM(martianeum5[[#This Row],[data]],14)</f>
        <v>33</v>
      </c>
      <c r="K531">
        <f>IF(martianeum5[[#This Row],[num_tygodnia]]=J530,K530,K530+1)</f>
        <v>77</v>
      </c>
    </row>
    <row r="532" spans="1:11" x14ac:dyDescent="0.25">
      <c r="A532" s="1">
        <v>49171</v>
      </c>
      <c r="B532">
        <f t="shared" si="8"/>
        <v>64.074799999999982</v>
      </c>
      <c r="C532" t="s">
        <v>9</v>
      </c>
      <c r="D532">
        <v>26.5</v>
      </c>
      <c r="E532">
        <v>0</v>
      </c>
      <c r="F532">
        <f>IF(martianeum5[[#This Row],[zawartosc '[%']]]&gt;=1,martianeum5[[#This Row],[masa '[kg']]]*martianeum5[[#This Row],[zawartosc '[%']]]*0.01,0)</f>
        <v>0</v>
      </c>
      <c r="G532">
        <f>martianeum5[[#This Row],[stan_magazynu '[kg']]]+martianeum5[[#This Row],[ile_kg_materiału_z_ładunku]]</f>
        <v>64.074799999999982</v>
      </c>
      <c r="H532">
        <f>IF(martianeum5[[#This Row],[stan_po_wydobyciu_z_ładunku]]&gt;=100,100,0)</f>
        <v>0</v>
      </c>
      <c r="I532">
        <f>martianeum5[[#This Row],[stan_po_wydobyciu_z_ładunku]]-martianeum5[[#This Row],[ile_zabiera_na_orbite]]</f>
        <v>64.074799999999982</v>
      </c>
      <c r="J532">
        <f>WEEKNUM(martianeum5[[#This Row],[data]],14)</f>
        <v>33</v>
      </c>
      <c r="K532">
        <f>IF(martianeum5[[#This Row],[num_tygodnia]]=J531,K531,K531+1)</f>
        <v>77</v>
      </c>
    </row>
    <row r="533" spans="1:11" x14ac:dyDescent="0.25">
      <c r="A533" s="1">
        <v>49172</v>
      </c>
      <c r="B533">
        <f t="shared" si="8"/>
        <v>64.074799999999982</v>
      </c>
      <c r="C533" t="s">
        <v>23</v>
      </c>
      <c r="D533">
        <v>17.100000000000001</v>
      </c>
      <c r="E533">
        <v>3.6</v>
      </c>
      <c r="F533">
        <f>IF(martianeum5[[#This Row],[zawartosc '[%']]]&gt;=1,martianeum5[[#This Row],[masa '[kg']]]*martianeum5[[#This Row],[zawartosc '[%']]]*0.01,0)</f>
        <v>0.61560000000000015</v>
      </c>
      <c r="G533">
        <f>martianeum5[[#This Row],[stan_magazynu '[kg']]]+martianeum5[[#This Row],[ile_kg_materiału_z_ładunku]]</f>
        <v>64.690399999999983</v>
      </c>
      <c r="H533">
        <f>IF(martianeum5[[#This Row],[stan_po_wydobyciu_z_ładunku]]&gt;=100,100,0)</f>
        <v>0</v>
      </c>
      <c r="I533">
        <f>martianeum5[[#This Row],[stan_po_wydobyciu_z_ładunku]]-martianeum5[[#This Row],[ile_zabiera_na_orbite]]</f>
        <v>64.690399999999983</v>
      </c>
      <c r="J533">
        <f>WEEKNUM(martianeum5[[#This Row],[data]],14)</f>
        <v>33</v>
      </c>
      <c r="K533">
        <f>IF(martianeum5[[#This Row],[num_tygodnia]]=J532,K532,K532+1)</f>
        <v>77</v>
      </c>
    </row>
    <row r="534" spans="1:11" x14ac:dyDescent="0.25">
      <c r="A534" s="1">
        <v>49173</v>
      </c>
      <c r="B534">
        <f t="shared" si="8"/>
        <v>64.690399999999983</v>
      </c>
      <c r="C534" t="s">
        <v>9</v>
      </c>
      <c r="D534">
        <v>17.8</v>
      </c>
      <c r="E534">
        <v>7</v>
      </c>
      <c r="F534">
        <f>IF(martianeum5[[#This Row],[zawartosc '[%']]]&gt;=1,martianeum5[[#This Row],[masa '[kg']]]*martianeum5[[#This Row],[zawartosc '[%']]]*0.01,0)</f>
        <v>1.2460000000000002</v>
      </c>
      <c r="G534">
        <f>martianeum5[[#This Row],[stan_magazynu '[kg']]]+martianeum5[[#This Row],[ile_kg_materiału_z_ładunku]]</f>
        <v>65.936399999999978</v>
      </c>
      <c r="H534">
        <f>IF(martianeum5[[#This Row],[stan_po_wydobyciu_z_ładunku]]&gt;=100,100,0)</f>
        <v>0</v>
      </c>
      <c r="I534">
        <f>martianeum5[[#This Row],[stan_po_wydobyciu_z_ładunku]]-martianeum5[[#This Row],[ile_zabiera_na_orbite]]</f>
        <v>65.936399999999978</v>
      </c>
      <c r="J534">
        <f>WEEKNUM(martianeum5[[#This Row],[data]],14)</f>
        <v>34</v>
      </c>
      <c r="K534">
        <f>IF(martianeum5[[#This Row],[num_tygodnia]]=J533,K533,K533+1)</f>
        <v>78</v>
      </c>
    </row>
    <row r="535" spans="1:11" x14ac:dyDescent="0.25">
      <c r="A535" s="1">
        <v>49174</v>
      </c>
      <c r="B535">
        <f t="shared" si="8"/>
        <v>65.936399999999978</v>
      </c>
      <c r="C535" t="s">
        <v>27</v>
      </c>
      <c r="D535">
        <v>24.7</v>
      </c>
      <c r="E535">
        <v>1.5</v>
      </c>
      <c r="F535">
        <f>IF(martianeum5[[#This Row],[zawartosc '[%']]]&gt;=1,martianeum5[[#This Row],[masa '[kg']]]*martianeum5[[#This Row],[zawartosc '[%']]]*0.01,0)</f>
        <v>0.3705</v>
      </c>
      <c r="G535">
        <f>martianeum5[[#This Row],[stan_magazynu '[kg']]]+martianeum5[[#This Row],[ile_kg_materiału_z_ładunku]]</f>
        <v>66.306899999999985</v>
      </c>
      <c r="H535">
        <f>IF(martianeum5[[#This Row],[stan_po_wydobyciu_z_ładunku]]&gt;=100,100,0)</f>
        <v>0</v>
      </c>
      <c r="I535">
        <f>martianeum5[[#This Row],[stan_po_wydobyciu_z_ładunku]]-martianeum5[[#This Row],[ile_zabiera_na_orbite]]</f>
        <v>66.306899999999985</v>
      </c>
      <c r="J535">
        <f>WEEKNUM(martianeum5[[#This Row],[data]],14)</f>
        <v>34</v>
      </c>
      <c r="K535">
        <f>IF(martianeum5[[#This Row],[num_tygodnia]]=J534,K534,K534+1)</f>
        <v>78</v>
      </c>
    </row>
    <row r="536" spans="1:11" x14ac:dyDescent="0.25">
      <c r="A536" s="1">
        <v>49175</v>
      </c>
      <c r="B536">
        <f t="shared" si="8"/>
        <v>66.306899999999985</v>
      </c>
      <c r="C536" t="s">
        <v>19</v>
      </c>
      <c r="D536">
        <v>25.1</v>
      </c>
      <c r="E536">
        <v>0</v>
      </c>
      <c r="F536">
        <f>IF(martianeum5[[#This Row],[zawartosc '[%']]]&gt;=1,martianeum5[[#This Row],[masa '[kg']]]*martianeum5[[#This Row],[zawartosc '[%']]]*0.01,0)</f>
        <v>0</v>
      </c>
      <c r="G536">
        <f>martianeum5[[#This Row],[stan_magazynu '[kg']]]+martianeum5[[#This Row],[ile_kg_materiału_z_ładunku]]</f>
        <v>66.306899999999985</v>
      </c>
      <c r="H536">
        <f>IF(martianeum5[[#This Row],[stan_po_wydobyciu_z_ładunku]]&gt;=100,100,0)</f>
        <v>0</v>
      </c>
      <c r="I536">
        <f>martianeum5[[#This Row],[stan_po_wydobyciu_z_ładunku]]-martianeum5[[#This Row],[ile_zabiera_na_orbite]]</f>
        <v>66.306899999999985</v>
      </c>
      <c r="J536">
        <f>WEEKNUM(martianeum5[[#This Row],[data]],14)</f>
        <v>34</v>
      </c>
      <c r="K536">
        <f>IF(martianeum5[[#This Row],[num_tygodnia]]=J535,K535,K535+1)</f>
        <v>78</v>
      </c>
    </row>
    <row r="537" spans="1:11" x14ac:dyDescent="0.25">
      <c r="A537" s="1">
        <v>49176</v>
      </c>
      <c r="B537">
        <f t="shared" si="8"/>
        <v>66.306899999999985</v>
      </c>
      <c r="C537" t="s">
        <v>32</v>
      </c>
      <c r="D537">
        <v>27</v>
      </c>
      <c r="E537">
        <v>0</v>
      </c>
      <c r="F537">
        <f>IF(martianeum5[[#This Row],[zawartosc '[%']]]&gt;=1,martianeum5[[#This Row],[masa '[kg']]]*martianeum5[[#This Row],[zawartosc '[%']]]*0.01,0)</f>
        <v>0</v>
      </c>
      <c r="G537">
        <f>martianeum5[[#This Row],[stan_magazynu '[kg']]]+martianeum5[[#This Row],[ile_kg_materiału_z_ładunku]]</f>
        <v>66.306899999999985</v>
      </c>
      <c r="H537">
        <f>IF(martianeum5[[#This Row],[stan_po_wydobyciu_z_ładunku]]&gt;=100,100,0)</f>
        <v>0</v>
      </c>
      <c r="I537">
        <f>martianeum5[[#This Row],[stan_po_wydobyciu_z_ładunku]]-martianeum5[[#This Row],[ile_zabiera_na_orbite]]</f>
        <v>66.306899999999985</v>
      </c>
      <c r="J537">
        <f>WEEKNUM(martianeum5[[#This Row],[data]],14)</f>
        <v>34</v>
      </c>
      <c r="K537">
        <f>IF(martianeum5[[#This Row],[num_tygodnia]]=J536,K536,K536+1)</f>
        <v>78</v>
      </c>
    </row>
    <row r="538" spans="1:11" x14ac:dyDescent="0.25">
      <c r="A538" s="1">
        <v>49177</v>
      </c>
      <c r="B538">
        <f t="shared" si="8"/>
        <v>66.306899999999985</v>
      </c>
      <c r="C538" t="s">
        <v>18</v>
      </c>
      <c r="D538">
        <v>18.2</v>
      </c>
      <c r="E538">
        <v>13.9</v>
      </c>
      <c r="F538">
        <f>IF(martianeum5[[#This Row],[zawartosc '[%']]]&gt;=1,martianeum5[[#This Row],[masa '[kg']]]*martianeum5[[#This Row],[zawartosc '[%']]]*0.01,0)</f>
        <v>2.5297999999999998</v>
      </c>
      <c r="G538">
        <f>martianeum5[[#This Row],[stan_magazynu '[kg']]]+martianeum5[[#This Row],[ile_kg_materiału_z_ładunku]]</f>
        <v>68.836699999999979</v>
      </c>
      <c r="H538">
        <f>IF(martianeum5[[#This Row],[stan_po_wydobyciu_z_ładunku]]&gt;=100,100,0)</f>
        <v>0</v>
      </c>
      <c r="I538">
        <f>martianeum5[[#This Row],[stan_po_wydobyciu_z_ładunku]]-martianeum5[[#This Row],[ile_zabiera_na_orbite]]</f>
        <v>68.836699999999979</v>
      </c>
      <c r="J538">
        <f>WEEKNUM(martianeum5[[#This Row],[data]],14)</f>
        <v>34</v>
      </c>
      <c r="K538">
        <f>IF(martianeum5[[#This Row],[num_tygodnia]]=J537,K537,K537+1)</f>
        <v>78</v>
      </c>
    </row>
    <row r="539" spans="1:11" x14ac:dyDescent="0.25">
      <c r="A539" s="1">
        <v>49178</v>
      </c>
      <c r="B539">
        <f t="shared" si="8"/>
        <v>68.836699999999979</v>
      </c>
      <c r="C539" t="s">
        <v>15</v>
      </c>
      <c r="D539">
        <v>10.8</v>
      </c>
      <c r="E539">
        <v>7.9</v>
      </c>
      <c r="F539">
        <f>IF(martianeum5[[#This Row],[zawartosc '[%']]]&gt;=1,martianeum5[[#This Row],[masa '[kg']]]*martianeum5[[#This Row],[zawartosc '[%']]]*0.01,0)</f>
        <v>0.85320000000000007</v>
      </c>
      <c r="G539">
        <f>martianeum5[[#This Row],[stan_magazynu '[kg']]]+martianeum5[[#This Row],[ile_kg_materiału_z_ładunku]]</f>
        <v>69.68989999999998</v>
      </c>
      <c r="H539">
        <f>IF(martianeum5[[#This Row],[stan_po_wydobyciu_z_ładunku]]&gt;=100,100,0)</f>
        <v>0</v>
      </c>
      <c r="I539">
        <f>martianeum5[[#This Row],[stan_po_wydobyciu_z_ładunku]]-martianeum5[[#This Row],[ile_zabiera_na_orbite]]</f>
        <v>69.68989999999998</v>
      </c>
      <c r="J539">
        <f>WEEKNUM(martianeum5[[#This Row],[data]],14)</f>
        <v>34</v>
      </c>
      <c r="K539">
        <f>IF(martianeum5[[#This Row],[num_tygodnia]]=J538,K538,K538+1)</f>
        <v>78</v>
      </c>
    </row>
    <row r="540" spans="1:11" x14ac:dyDescent="0.25">
      <c r="A540" s="1">
        <v>49179</v>
      </c>
      <c r="B540">
        <f t="shared" si="8"/>
        <v>69.68989999999998</v>
      </c>
      <c r="C540" t="s">
        <v>7</v>
      </c>
      <c r="D540">
        <v>27.9</v>
      </c>
      <c r="E540">
        <v>9.9</v>
      </c>
      <c r="F540">
        <f>IF(martianeum5[[#This Row],[zawartosc '[%']]]&gt;=1,martianeum5[[#This Row],[masa '[kg']]]*martianeum5[[#This Row],[zawartosc '[%']]]*0.01,0)</f>
        <v>2.7620999999999998</v>
      </c>
      <c r="G540">
        <f>martianeum5[[#This Row],[stan_magazynu '[kg']]]+martianeum5[[#This Row],[ile_kg_materiału_z_ładunku]]</f>
        <v>72.451999999999984</v>
      </c>
      <c r="H540">
        <f>IF(martianeum5[[#This Row],[stan_po_wydobyciu_z_ładunku]]&gt;=100,100,0)</f>
        <v>0</v>
      </c>
      <c r="I540">
        <f>martianeum5[[#This Row],[stan_po_wydobyciu_z_ładunku]]-martianeum5[[#This Row],[ile_zabiera_na_orbite]]</f>
        <v>72.451999999999984</v>
      </c>
      <c r="J540">
        <f>WEEKNUM(martianeum5[[#This Row],[data]],14)</f>
        <v>34</v>
      </c>
      <c r="K540">
        <f>IF(martianeum5[[#This Row],[num_tygodnia]]=J539,K539,K539+1)</f>
        <v>78</v>
      </c>
    </row>
    <row r="541" spans="1:11" x14ac:dyDescent="0.25">
      <c r="A541" s="1">
        <v>49180</v>
      </c>
      <c r="B541">
        <f t="shared" si="8"/>
        <v>72.451999999999984</v>
      </c>
      <c r="C541" t="s">
        <v>24</v>
      </c>
      <c r="D541">
        <v>14.1</v>
      </c>
      <c r="E541">
        <v>0.7</v>
      </c>
      <c r="F541">
        <f>IF(martianeum5[[#This Row],[zawartosc '[%']]]&gt;=1,martianeum5[[#This Row],[masa '[kg']]]*martianeum5[[#This Row],[zawartosc '[%']]]*0.01,0)</f>
        <v>0</v>
      </c>
      <c r="G541">
        <f>martianeum5[[#This Row],[stan_magazynu '[kg']]]+martianeum5[[#This Row],[ile_kg_materiału_z_ładunku]]</f>
        <v>72.451999999999984</v>
      </c>
      <c r="H541">
        <f>IF(martianeum5[[#This Row],[stan_po_wydobyciu_z_ładunku]]&gt;=100,100,0)</f>
        <v>0</v>
      </c>
      <c r="I541">
        <f>martianeum5[[#This Row],[stan_po_wydobyciu_z_ładunku]]-martianeum5[[#This Row],[ile_zabiera_na_orbite]]</f>
        <v>72.451999999999984</v>
      </c>
      <c r="J541">
        <f>WEEKNUM(martianeum5[[#This Row],[data]],14)</f>
        <v>35</v>
      </c>
      <c r="K541">
        <f>IF(martianeum5[[#This Row],[num_tygodnia]]=J540,K540,K540+1)</f>
        <v>79</v>
      </c>
    </row>
    <row r="542" spans="1:11" x14ac:dyDescent="0.25">
      <c r="A542" s="1">
        <v>49181</v>
      </c>
      <c r="B542">
        <f t="shared" si="8"/>
        <v>72.451999999999984</v>
      </c>
      <c r="C542" t="s">
        <v>18</v>
      </c>
      <c r="D542">
        <v>17.5</v>
      </c>
      <c r="E542">
        <v>3.2</v>
      </c>
      <c r="F542">
        <f>IF(martianeum5[[#This Row],[zawartosc '[%']]]&gt;=1,martianeum5[[#This Row],[masa '[kg']]]*martianeum5[[#This Row],[zawartosc '[%']]]*0.01,0)</f>
        <v>0.56000000000000005</v>
      </c>
      <c r="G542">
        <f>martianeum5[[#This Row],[stan_magazynu '[kg']]]+martianeum5[[#This Row],[ile_kg_materiału_z_ładunku]]</f>
        <v>73.011999999999986</v>
      </c>
      <c r="H542">
        <f>IF(martianeum5[[#This Row],[stan_po_wydobyciu_z_ładunku]]&gt;=100,100,0)</f>
        <v>0</v>
      </c>
      <c r="I542">
        <f>martianeum5[[#This Row],[stan_po_wydobyciu_z_ładunku]]-martianeum5[[#This Row],[ile_zabiera_na_orbite]]</f>
        <v>73.011999999999986</v>
      </c>
      <c r="J542">
        <f>WEEKNUM(martianeum5[[#This Row],[data]],14)</f>
        <v>35</v>
      </c>
      <c r="K542">
        <f>IF(martianeum5[[#This Row],[num_tygodnia]]=J541,K541,K541+1)</f>
        <v>79</v>
      </c>
    </row>
    <row r="543" spans="1:11" x14ac:dyDescent="0.25">
      <c r="A543" s="1">
        <v>49182</v>
      </c>
      <c r="B543">
        <f t="shared" si="8"/>
        <v>73.011999999999986</v>
      </c>
      <c r="C543" t="s">
        <v>10</v>
      </c>
      <c r="D543">
        <v>14.3</v>
      </c>
      <c r="E543">
        <v>0</v>
      </c>
      <c r="F543">
        <f>IF(martianeum5[[#This Row],[zawartosc '[%']]]&gt;=1,martianeum5[[#This Row],[masa '[kg']]]*martianeum5[[#This Row],[zawartosc '[%']]]*0.01,0)</f>
        <v>0</v>
      </c>
      <c r="G543">
        <f>martianeum5[[#This Row],[stan_magazynu '[kg']]]+martianeum5[[#This Row],[ile_kg_materiału_z_ładunku]]</f>
        <v>73.011999999999986</v>
      </c>
      <c r="H543">
        <f>IF(martianeum5[[#This Row],[stan_po_wydobyciu_z_ładunku]]&gt;=100,100,0)</f>
        <v>0</v>
      </c>
      <c r="I543">
        <f>martianeum5[[#This Row],[stan_po_wydobyciu_z_ładunku]]-martianeum5[[#This Row],[ile_zabiera_na_orbite]]</f>
        <v>73.011999999999986</v>
      </c>
      <c r="J543">
        <f>WEEKNUM(martianeum5[[#This Row],[data]],14)</f>
        <v>35</v>
      </c>
      <c r="K543">
        <f>IF(martianeum5[[#This Row],[num_tygodnia]]=J542,K542,K542+1)</f>
        <v>79</v>
      </c>
    </row>
    <row r="544" spans="1:11" x14ac:dyDescent="0.25">
      <c r="A544" s="1">
        <v>49183</v>
      </c>
      <c r="B544">
        <f t="shared" si="8"/>
        <v>73.011999999999986</v>
      </c>
      <c r="C544" t="s">
        <v>20</v>
      </c>
      <c r="D544">
        <v>15.4</v>
      </c>
      <c r="E544">
        <v>0</v>
      </c>
      <c r="F544">
        <f>IF(martianeum5[[#This Row],[zawartosc '[%']]]&gt;=1,martianeum5[[#This Row],[masa '[kg']]]*martianeum5[[#This Row],[zawartosc '[%']]]*0.01,0)</f>
        <v>0</v>
      </c>
      <c r="G544">
        <f>martianeum5[[#This Row],[stan_magazynu '[kg']]]+martianeum5[[#This Row],[ile_kg_materiału_z_ładunku]]</f>
        <v>73.011999999999986</v>
      </c>
      <c r="H544">
        <f>IF(martianeum5[[#This Row],[stan_po_wydobyciu_z_ładunku]]&gt;=100,100,0)</f>
        <v>0</v>
      </c>
      <c r="I544">
        <f>martianeum5[[#This Row],[stan_po_wydobyciu_z_ładunku]]-martianeum5[[#This Row],[ile_zabiera_na_orbite]]</f>
        <v>73.011999999999986</v>
      </c>
      <c r="J544">
        <f>WEEKNUM(martianeum5[[#This Row],[data]],14)</f>
        <v>35</v>
      </c>
      <c r="K544">
        <f>IF(martianeum5[[#This Row],[num_tygodnia]]=J543,K543,K543+1)</f>
        <v>79</v>
      </c>
    </row>
    <row r="545" spans="1:11" x14ac:dyDescent="0.25">
      <c r="A545" s="1">
        <v>49184</v>
      </c>
      <c r="B545">
        <f t="shared" si="8"/>
        <v>73.011999999999986</v>
      </c>
      <c r="C545" t="s">
        <v>19</v>
      </c>
      <c r="D545">
        <v>17.5</v>
      </c>
      <c r="E545">
        <v>0</v>
      </c>
      <c r="F545">
        <f>IF(martianeum5[[#This Row],[zawartosc '[%']]]&gt;=1,martianeum5[[#This Row],[masa '[kg']]]*martianeum5[[#This Row],[zawartosc '[%']]]*0.01,0)</f>
        <v>0</v>
      </c>
      <c r="G545">
        <f>martianeum5[[#This Row],[stan_magazynu '[kg']]]+martianeum5[[#This Row],[ile_kg_materiału_z_ładunku]]</f>
        <v>73.011999999999986</v>
      </c>
      <c r="H545">
        <f>IF(martianeum5[[#This Row],[stan_po_wydobyciu_z_ładunku]]&gt;=100,100,0)</f>
        <v>0</v>
      </c>
      <c r="I545">
        <f>martianeum5[[#This Row],[stan_po_wydobyciu_z_ładunku]]-martianeum5[[#This Row],[ile_zabiera_na_orbite]]</f>
        <v>73.011999999999986</v>
      </c>
      <c r="J545">
        <f>WEEKNUM(martianeum5[[#This Row],[data]],14)</f>
        <v>35</v>
      </c>
      <c r="K545">
        <f>IF(martianeum5[[#This Row],[num_tygodnia]]=J544,K544,K544+1)</f>
        <v>79</v>
      </c>
    </row>
    <row r="546" spans="1:11" x14ac:dyDescent="0.25">
      <c r="A546" s="1">
        <v>49185</v>
      </c>
      <c r="B546">
        <f t="shared" si="8"/>
        <v>73.011999999999986</v>
      </c>
      <c r="C546" t="s">
        <v>13</v>
      </c>
      <c r="D546">
        <v>11.6</v>
      </c>
      <c r="E546">
        <v>4.0999999999999996</v>
      </c>
      <c r="F546">
        <f>IF(martianeum5[[#This Row],[zawartosc '[%']]]&gt;=1,martianeum5[[#This Row],[masa '[kg']]]*martianeum5[[#This Row],[zawartosc '[%']]]*0.01,0)</f>
        <v>0.47559999999999997</v>
      </c>
      <c r="G546">
        <f>martianeum5[[#This Row],[stan_magazynu '[kg']]]+martianeum5[[#This Row],[ile_kg_materiału_z_ładunku]]</f>
        <v>73.487599999999986</v>
      </c>
      <c r="H546">
        <f>IF(martianeum5[[#This Row],[stan_po_wydobyciu_z_ładunku]]&gt;=100,100,0)</f>
        <v>0</v>
      </c>
      <c r="I546">
        <f>martianeum5[[#This Row],[stan_po_wydobyciu_z_ładunku]]-martianeum5[[#This Row],[ile_zabiera_na_orbite]]</f>
        <v>73.487599999999986</v>
      </c>
      <c r="J546">
        <f>WEEKNUM(martianeum5[[#This Row],[data]],14)</f>
        <v>35</v>
      </c>
      <c r="K546">
        <f>IF(martianeum5[[#This Row],[num_tygodnia]]=J545,K545,K545+1)</f>
        <v>79</v>
      </c>
    </row>
    <row r="547" spans="1:11" x14ac:dyDescent="0.25">
      <c r="A547" s="1">
        <v>49186</v>
      </c>
      <c r="B547">
        <f t="shared" si="8"/>
        <v>73.487599999999986</v>
      </c>
      <c r="C547" t="s">
        <v>9</v>
      </c>
      <c r="D547">
        <v>27.9</v>
      </c>
      <c r="E547">
        <v>10.3</v>
      </c>
      <c r="F547">
        <f>IF(martianeum5[[#This Row],[zawartosc '[%']]]&gt;=1,martianeum5[[#This Row],[masa '[kg']]]*martianeum5[[#This Row],[zawartosc '[%']]]*0.01,0)</f>
        <v>2.8736999999999999</v>
      </c>
      <c r="G547">
        <f>martianeum5[[#This Row],[stan_magazynu '[kg']]]+martianeum5[[#This Row],[ile_kg_materiału_z_ładunku]]</f>
        <v>76.361299999999986</v>
      </c>
      <c r="H547">
        <f>IF(martianeum5[[#This Row],[stan_po_wydobyciu_z_ładunku]]&gt;=100,100,0)</f>
        <v>0</v>
      </c>
      <c r="I547">
        <f>martianeum5[[#This Row],[stan_po_wydobyciu_z_ładunku]]-martianeum5[[#This Row],[ile_zabiera_na_orbite]]</f>
        <v>76.361299999999986</v>
      </c>
      <c r="J547">
        <f>WEEKNUM(martianeum5[[#This Row],[data]],14)</f>
        <v>35</v>
      </c>
      <c r="K547">
        <f>IF(martianeum5[[#This Row],[num_tygodnia]]=J546,K546,K546+1)</f>
        <v>79</v>
      </c>
    </row>
    <row r="548" spans="1:11" x14ac:dyDescent="0.25">
      <c r="A548" s="1">
        <v>49187</v>
      </c>
      <c r="B548">
        <f t="shared" si="8"/>
        <v>76.361299999999986</v>
      </c>
      <c r="C548" t="s">
        <v>19</v>
      </c>
      <c r="D548">
        <v>11.8</v>
      </c>
      <c r="E548">
        <v>20.2</v>
      </c>
      <c r="F548">
        <f>IF(martianeum5[[#This Row],[zawartosc '[%']]]&gt;=1,martianeum5[[#This Row],[masa '[kg']]]*martianeum5[[#This Row],[zawartosc '[%']]]*0.01,0)</f>
        <v>2.3836000000000004</v>
      </c>
      <c r="G548">
        <f>martianeum5[[#This Row],[stan_magazynu '[kg']]]+martianeum5[[#This Row],[ile_kg_materiału_z_ładunku]]</f>
        <v>78.744899999999987</v>
      </c>
      <c r="H548">
        <f>IF(martianeum5[[#This Row],[stan_po_wydobyciu_z_ładunku]]&gt;=100,100,0)</f>
        <v>0</v>
      </c>
      <c r="I548">
        <f>martianeum5[[#This Row],[stan_po_wydobyciu_z_ładunku]]-martianeum5[[#This Row],[ile_zabiera_na_orbite]]</f>
        <v>78.744899999999987</v>
      </c>
      <c r="J548">
        <f>WEEKNUM(martianeum5[[#This Row],[data]],14)</f>
        <v>36</v>
      </c>
      <c r="K548">
        <f>IF(martianeum5[[#This Row],[num_tygodnia]]=J547,K547,K547+1)</f>
        <v>80</v>
      </c>
    </row>
    <row r="549" spans="1:11" x14ac:dyDescent="0.25">
      <c r="A549" s="1">
        <v>49188</v>
      </c>
      <c r="B549">
        <f t="shared" si="8"/>
        <v>78.744899999999987</v>
      </c>
      <c r="C549" t="s">
        <v>7</v>
      </c>
      <c r="D549">
        <v>12</v>
      </c>
      <c r="E549">
        <v>8.5</v>
      </c>
      <c r="F549">
        <f>IF(martianeum5[[#This Row],[zawartosc '[%']]]&gt;=1,martianeum5[[#This Row],[masa '[kg']]]*martianeum5[[#This Row],[zawartosc '[%']]]*0.01,0)</f>
        <v>1.02</v>
      </c>
      <c r="G549">
        <f>martianeum5[[#This Row],[stan_magazynu '[kg']]]+martianeum5[[#This Row],[ile_kg_materiału_z_ładunku]]</f>
        <v>79.764899999999983</v>
      </c>
      <c r="H549">
        <f>IF(martianeum5[[#This Row],[stan_po_wydobyciu_z_ładunku]]&gt;=100,100,0)</f>
        <v>0</v>
      </c>
      <c r="I549">
        <f>martianeum5[[#This Row],[stan_po_wydobyciu_z_ładunku]]-martianeum5[[#This Row],[ile_zabiera_na_orbite]]</f>
        <v>79.764899999999983</v>
      </c>
      <c r="J549">
        <f>WEEKNUM(martianeum5[[#This Row],[data]],14)</f>
        <v>36</v>
      </c>
      <c r="K549">
        <f>IF(martianeum5[[#This Row],[num_tygodnia]]=J548,K548,K548+1)</f>
        <v>80</v>
      </c>
    </row>
    <row r="550" spans="1:11" x14ac:dyDescent="0.25">
      <c r="A550" s="1">
        <v>49189</v>
      </c>
      <c r="B550">
        <f t="shared" si="8"/>
        <v>79.764899999999983</v>
      </c>
      <c r="C550" t="s">
        <v>10</v>
      </c>
      <c r="D550">
        <v>11.8</v>
      </c>
      <c r="E550">
        <v>7.8</v>
      </c>
      <c r="F550">
        <f>IF(martianeum5[[#This Row],[zawartosc '[%']]]&gt;=1,martianeum5[[#This Row],[masa '[kg']]]*martianeum5[[#This Row],[zawartosc '[%']]]*0.01,0)</f>
        <v>0.92040000000000011</v>
      </c>
      <c r="G550">
        <f>martianeum5[[#This Row],[stan_magazynu '[kg']]]+martianeum5[[#This Row],[ile_kg_materiału_z_ładunku]]</f>
        <v>80.685299999999984</v>
      </c>
      <c r="H550">
        <f>IF(martianeum5[[#This Row],[stan_po_wydobyciu_z_ładunku]]&gt;=100,100,0)</f>
        <v>0</v>
      </c>
      <c r="I550">
        <f>martianeum5[[#This Row],[stan_po_wydobyciu_z_ładunku]]-martianeum5[[#This Row],[ile_zabiera_na_orbite]]</f>
        <v>80.685299999999984</v>
      </c>
      <c r="J550">
        <f>WEEKNUM(martianeum5[[#This Row],[data]],14)</f>
        <v>36</v>
      </c>
      <c r="K550">
        <f>IF(martianeum5[[#This Row],[num_tygodnia]]=J549,K549,K549+1)</f>
        <v>80</v>
      </c>
    </row>
    <row r="551" spans="1:11" x14ac:dyDescent="0.25">
      <c r="A551" s="1">
        <v>49190</v>
      </c>
      <c r="B551">
        <f t="shared" si="8"/>
        <v>80.685299999999984</v>
      </c>
      <c r="C551" t="s">
        <v>17</v>
      </c>
      <c r="D551">
        <v>22.2</v>
      </c>
      <c r="E551">
        <v>0</v>
      </c>
      <c r="F551">
        <f>IF(martianeum5[[#This Row],[zawartosc '[%']]]&gt;=1,martianeum5[[#This Row],[masa '[kg']]]*martianeum5[[#This Row],[zawartosc '[%']]]*0.01,0)</f>
        <v>0</v>
      </c>
      <c r="G551">
        <f>martianeum5[[#This Row],[stan_magazynu '[kg']]]+martianeum5[[#This Row],[ile_kg_materiału_z_ładunku]]</f>
        <v>80.685299999999984</v>
      </c>
      <c r="H551">
        <f>IF(martianeum5[[#This Row],[stan_po_wydobyciu_z_ładunku]]&gt;=100,100,0)</f>
        <v>0</v>
      </c>
      <c r="I551">
        <f>martianeum5[[#This Row],[stan_po_wydobyciu_z_ładunku]]-martianeum5[[#This Row],[ile_zabiera_na_orbite]]</f>
        <v>80.685299999999984</v>
      </c>
      <c r="J551">
        <f>WEEKNUM(martianeum5[[#This Row],[data]],14)</f>
        <v>36</v>
      </c>
      <c r="K551">
        <f>IF(martianeum5[[#This Row],[num_tygodnia]]=J550,K550,K550+1)</f>
        <v>80</v>
      </c>
    </row>
    <row r="552" spans="1:11" x14ac:dyDescent="0.25">
      <c r="A552" s="1">
        <v>49191</v>
      </c>
      <c r="B552">
        <f t="shared" si="8"/>
        <v>80.685299999999984</v>
      </c>
      <c r="C552" t="s">
        <v>7</v>
      </c>
      <c r="D552">
        <v>13.3</v>
      </c>
      <c r="E552">
        <v>3.8</v>
      </c>
      <c r="F552">
        <f>IF(martianeum5[[#This Row],[zawartosc '[%']]]&gt;=1,martianeum5[[#This Row],[masa '[kg']]]*martianeum5[[#This Row],[zawartosc '[%']]]*0.01,0)</f>
        <v>0.50539999999999996</v>
      </c>
      <c r="G552">
        <f>martianeum5[[#This Row],[stan_magazynu '[kg']]]+martianeum5[[#This Row],[ile_kg_materiału_z_ładunku]]</f>
        <v>81.190699999999978</v>
      </c>
      <c r="H552">
        <f>IF(martianeum5[[#This Row],[stan_po_wydobyciu_z_ładunku]]&gt;=100,100,0)</f>
        <v>0</v>
      </c>
      <c r="I552">
        <f>martianeum5[[#This Row],[stan_po_wydobyciu_z_ładunku]]-martianeum5[[#This Row],[ile_zabiera_na_orbite]]</f>
        <v>81.190699999999978</v>
      </c>
      <c r="J552">
        <f>WEEKNUM(martianeum5[[#This Row],[data]],14)</f>
        <v>36</v>
      </c>
      <c r="K552">
        <f>IF(martianeum5[[#This Row],[num_tygodnia]]=J551,K551,K551+1)</f>
        <v>80</v>
      </c>
    </row>
    <row r="553" spans="1:11" x14ac:dyDescent="0.25">
      <c r="A553" s="1">
        <v>49192</v>
      </c>
      <c r="B553">
        <f t="shared" si="8"/>
        <v>81.190699999999978</v>
      </c>
      <c r="C553" t="s">
        <v>13</v>
      </c>
      <c r="D553">
        <v>24.6</v>
      </c>
      <c r="E553">
        <v>2.1</v>
      </c>
      <c r="F553">
        <f>IF(martianeum5[[#This Row],[zawartosc '[%']]]&gt;=1,martianeum5[[#This Row],[masa '[kg']]]*martianeum5[[#This Row],[zawartosc '[%']]]*0.01,0)</f>
        <v>0.51660000000000006</v>
      </c>
      <c r="G553">
        <f>martianeum5[[#This Row],[stan_magazynu '[kg']]]+martianeum5[[#This Row],[ile_kg_materiału_z_ładunku]]</f>
        <v>81.707299999999975</v>
      </c>
      <c r="H553">
        <f>IF(martianeum5[[#This Row],[stan_po_wydobyciu_z_ładunku]]&gt;=100,100,0)</f>
        <v>0</v>
      </c>
      <c r="I553">
        <f>martianeum5[[#This Row],[stan_po_wydobyciu_z_ładunku]]-martianeum5[[#This Row],[ile_zabiera_na_orbite]]</f>
        <v>81.707299999999975</v>
      </c>
      <c r="J553">
        <f>WEEKNUM(martianeum5[[#This Row],[data]],14)</f>
        <v>36</v>
      </c>
      <c r="K553">
        <f>IF(martianeum5[[#This Row],[num_tygodnia]]=J552,K552,K552+1)</f>
        <v>80</v>
      </c>
    </row>
    <row r="554" spans="1:11" x14ac:dyDescent="0.25">
      <c r="A554" s="1">
        <v>49193</v>
      </c>
      <c r="B554">
        <f t="shared" si="8"/>
        <v>81.707299999999975</v>
      </c>
      <c r="C554" t="s">
        <v>19</v>
      </c>
      <c r="D554">
        <v>15.7</v>
      </c>
      <c r="E554">
        <v>0</v>
      </c>
      <c r="F554">
        <f>IF(martianeum5[[#This Row],[zawartosc '[%']]]&gt;=1,martianeum5[[#This Row],[masa '[kg']]]*martianeum5[[#This Row],[zawartosc '[%']]]*0.01,0)</f>
        <v>0</v>
      </c>
      <c r="G554">
        <f>martianeum5[[#This Row],[stan_magazynu '[kg']]]+martianeum5[[#This Row],[ile_kg_materiału_z_ładunku]]</f>
        <v>81.707299999999975</v>
      </c>
      <c r="H554">
        <f>IF(martianeum5[[#This Row],[stan_po_wydobyciu_z_ładunku]]&gt;=100,100,0)</f>
        <v>0</v>
      </c>
      <c r="I554">
        <f>martianeum5[[#This Row],[stan_po_wydobyciu_z_ładunku]]-martianeum5[[#This Row],[ile_zabiera_na_orbite]]</f>
        <v>81.707299999999975</v>
      </c>
      <c r="J554">
        <f>WEEKNUM(martianeum5[[#This Row],[data]],14)</f>
        <v>36</v>
      </c>
      <c r="K554">
        <f>IF(martianeum5[[#This Row],[num_tygodnia]]=J553,K553,K553+1)</f>
        <v>80</v>
      </c>
    </row>
    <row r="555" spans="1:11" x14ac:dyDescent="0.25">
      <c r="A555" s="1">
        <v>49194</v>
      </c>
      <c r="B555">
        <f t="shared" si="8"/>
        <v>81.707299999999975</v>
      </c>
      <c r="C555" t="s">
        <v>18</v>
      </c>
      <c r="D555">
        <v>26.7</v>
      </c>
      <c r="E555">
        <v>16.2</v>
      </c>
      <c r="F555">
        <f>IF(martianeum5[[#This Row],[zawartosc '[%']]]&gt;=1,martianeum5[[#This Row],[masa '[kg']]]*martianeum5[[#This Row],[zawartosc '[%']]]*0.01,0)</f>
        <v>4.3254000000000001</v>
      </c>
      <c r="G555">
        <f>martianeum5[[#This Row],[stan_magazynu '[kg']]]+martianeum5[[#This Row],[ile_kg_materiału_z_ładunku]]</f>
        <v>86.032699999999977</v>
      </c>
      <c r="H555">
        <f>IF(martianeum5[[#This Row],[stan_po_wydobyciu_z_ładunku]]&gt;=100,100,0)</f>
        <v>0</v>
      </c>
      <c r="I555">
        <f>martianeum5[[#This Row],[stan_po_wydobyciu_z_ładunku]]-martianeum5[[#This Row],[ile_zabiera_na_orbite]]</f>
        <v>86.032699999999977</v>
      </c>
      <c r="J555">
        <f>WEEKNUM(martianeum5[[#This Row],[data]],14)</f>
        <v>37</v>
      </c>
      <c r="K555">
        <f>IF(martianeum5[[#This Row],[num_tygodnia]]=J554,K554,K554+1)</f>
        <v>81</v>
      </c>
    </row>
    <row r="556" spans="1:11" x14ac:dyDescent="0.25">
      <c r="A556" s="1">
        <v>49195</v>
      </c>
      <c r="B556">
        <f t="shared" si="8"/>
        <v>86.032699999999977</v>
      </c>
      <c r="C556" t="s">
        <v>15</v>
      </c>
      <c r="D556">
        <v>28.1</v>
      </c>
      <c r="E556">
        <v>1.1000000000000001</v>
      </c>
      <c r="F556">
        <f>IF(martianeum5[[#This Row],[zawartosc '[%']]]&gt;=1,martianeum5[[#This Row],[masa '[kg']]]*martianeum5[[#This Row],[zawartosc '[%']]]*0.01,0)</f>
        <v>0.30910000000000004</v>
      </c>
      <c r="G556">
        <f>martianeum5[[#This Row],[stan_magazynu '[kg']]]+martianeum5[[#This Row],[ile_kg_materiału_z_ładunku]]</f>
        <v>86.341799999999978</v>
      </c>
      <c r="H556">
        <f>IF(martianeum5[[#This Row],[stan_po_wydobyciu_z_ładunku]]&gt;=100,100,0)</f>
        <v>0</v>
      </c>
      <c r="I556">
        <f>martianeum5[[#This Row],[stan_po_wydobyciu_z_ładunku]]-martianeum5[[#This Row],[ile_zabiera_na_orbite]]</f>
        <v>86.341799999999978</v>
      </c>
      <c r="J556">
        <f>WEEKNUM(martianeum5[[#This Row],[data]],14)</f>
        <v>37</v>
      </c>
      <c r="K556">
        <f>IF(martianeum5[[#This Row],[num_tygodnia]]=J555,K555,K555+1)</f>
        <v>81</v>
      </c>
    </row>
    <row r="557" spans="1:11" x14ac:dyDescent="0.25">
      <c r="A557" s="1">
        <v>49196</v>
      </c>
      <c r="B557">
        <f t="shared" si="8"/>
        <v>86.341799999999978</v>
      </c>
      <c r="C557" t="s">
        <v>10</v>
      </c>
      <c r="D557">
        <v>29.1</v>
      </c>
      <c r="E557">
        <v>3</v>
      </c>
      <c r="F557">
        <f>IF(martianeum5[[#This Row],[zawartosc '[%']]]&gt;=1,martianeum5[[#This Row],[masa '[kg']]]*martianeum5[[#This Row],[zawartosc '[%']]]*0.01,0)</f>
        <v>0.87300000000000011</v>
      </c>
      <c r="G557">
        <f>martianeum5[[#This Row],[stan_magazynu '[kg']]]+martianeum5[[#This Row],[ile_kg_materiału_z_ładunku]]</f>
        <v>87.214799999999983</v>
      </c>
      <c r="H557">
        <f>IF(martianeum5[[#This Row],[stan_po_wydobyciu_z_ładunku]]&gt;=100,100,0)</f>
        <v>0</v>
      </c>
      <c r="I557">
        <f>martianeum5[[#This Row],[stan_po_wydobyciu_z_ładunku]]-martianeum5[[#This Row],[ile_zabiera_na_orbite]]</f>
        <v>87.214799999999983</v>
      </c>
      <c r="J557">
        <f>WEEKNUM(martianeum5[[#This Row],[data]],14)</f>
        <v>37</v>
      </c>
      <c r="K557">
        <f>IF(martianeum5[[#This Row],[num_tygodnia]]=J556,K556,K556+1)</f>
        <v>81</v>
      </c>
    </row>
    <row r="558" spans="1:11" x14ac:dyDescent="0.25">
      <c r="A558" s="1">
        <v>49197</v>
      </c>
      <c r="B558">
        <f t="shared" si="8"/>
        <v>87.214799999999983</v>
      </c>
      <c r="C558" t="s">
        <v>7</v>
      </c>
      <c r="D558">
        <v>26.2</v>
      </c>
      <c r="E558">
        <v>0</v>
      </c>
      <c r="F558">
        <f>IF(martianeum5[[#This Row],[zawartosc '[%']]]&gt;=1,martianeum5[[#This Row],[masa '[kg']]]*martianeum5[[#This Row],[zawartosc '[%']]]*0.01,0)</f>
        <v>0</v>
      </c>
      <c r="G558">
        <f>martianeum5[[#This Row],[stan_magazynu '[kg']]]+martianeum5[[#This Row],[ile_kg_materiału_z_ładunku]]</f>
        <v>87.214799999999983</v>
      </c>
      <c r="H558">
        <f>IF(martianeum5[[#This Row],[stan_po_wydobyciu_z_ładunku]]&gt;=100,100,0)</f>
        <v>0</v>
      </c>
      <c r="I558">
        <f>martianeum5[[#This Row],[stan_po_wydobyciu_z_ładunku]]-martianeum5[[#This Row],[ile_zabiera_na_orbite]]</f>
        <v>87.214799999999983</v>
      </c>
      <c r="J558">
        <f>WEEKNUM(martianeum5[[#This Row],[data]],14)</f>
        <v>37</v>
      </c>
      <c r="K558">
        <f>IF(martianeum5[[#This Row],[num_tygodnia]]=J557,K557,K557+1)</f>
        <v>81</v>
      </c>
    </row>
    <row r="559" spans="1:11" x14ac:dyDescent="0.25">
      <c r="A559" s="1">
        <v>49198</v>
      </c>
      <c r="B559">
        <f t="shared" si="8"/>
        <v>87.214799999999983</v>
      </c>
      <c r="C559" t="s">
        <v>31</v>
      </c>
      <c r="D559">
        <v>23.3</v>
      </c>
      <c r="E559">
        <v>0</v>
      </c>
      <c r="F559">
        <f>IF(martianeum5[[#This Row],[zawartosc '[%']]]&gt;=1,martianeum5[[#This Row],[masa '[kg']]]*martianeum5[[#This Row],[zawartosc '[%']]]*0.01,0)</f>
        <v>0</v>
      </c>
      <c r="G559">
        <f>martianeum5[[#This Row],[stan_magazynu '[kg']]]+martianeum5[[#This Row],[ile_kg_materiału_z_ładunku]]</f>
        <v>87.214799999999983</v>
      </c>
      <c r="H559">
        <f>IF(martianeum5[[#This Row],[stan_po_wydobyciu_z_ładunku]]&gt;=100,100,0)</f>
        <v>0</v>
      </c>
      <c r="I559">
        <f>martianeum5[[#This Row],[stan_po_wydobyciu_z_ładunku]]-martianeum5[[#This Row],[ile_zabiera_na_orbite]]</f>
        <v>87.214799999999983</v>
      </c>
      <c r="J559">
        <f>WEEKNUM(martianeum5[[#This Row],[data]],14)</f>
        <v>37</v>
      </c>
      <c r="K559">
        <f>IF(martianeum5[[#This Row],[num_tygodnia]]=J558,K558,K558+1)</f>
        <v>81</v>
      </c>
    </row>
    <row r="560" spans="1:11" x14ac:dyDescent="0.25">
      <c r="A560" s="1">
        <v>49199</v>
      </c>
      <c r="B560">
        <f t="shared" si="8"/>
        <v>87.214799999999983</v>
      </c>
      <c r="C560" t="s">
        <v>19</v>
      </c>
      <c r="D560">
        <v>21.7</v>
      </c>
      <c r="E560">
        <v>10.4</v>
      </c>
      <c r="F560">
        <f>IF(martianeum5[[#This Row],[zawartosc '[%']]]&gt;=1,martianeum5[[#This Row],[masa '[kg']]]*martianeum5[[#This Row],[zawartosc '[%']]]*0.01,0)</f>
        <v>2.2568000000000001</v>
      </c>
      <c r="G560">
        <f>martianeum5[[#This Row],[stan_magazynu '[kg']]]+martianeum5[[#This Row],[ile_kg_materiału_z_ładunku]]</f>
        <v>89.471599999999981</v>
      </c>
      <c r="H560">
        <f>IF(martianeum5[[#This Row],[stan_po_wydobyciu_z_ładunku]]&gt;=100,100,0)</f>
        <v>0</v>
      </c>
      <c r="I560">
        <f>martianeum5[[#This Row],[stan_po_wydobyciu_z_ładunku]]-martianeum5[[#This Row],[ile_zabiera_na_orbite]]</f>
        <v>89.471599999999981</v>
      </c>
      <c r="J560">
        <f>WEEKNUM(martianeum5[[#This Row],[data]],14)</f>
        <v>37</v>
      </c>
      <c r="K560">
        <f>IF(martianeum5[[#This Row],[num_tygodnia]]=J559,K559,K559+1)</f>
        <v>81</v>
      </c>
    </row>
    <row r="561" spans="1:11" x14ac:dyDescent="0.25">
      <c r="A561" s="1">
        <v>49200</v>
      </c>
      <c r="B561">
        <f t="shared" si="8"/>
        <v>89.471599999999981</v>
      </c>
      <c r="C561" t="s">
        <v>18</v>
      </c>
      <c r="D561">
        <v>18.8</v>
      </c>
      <c r="E561">
        <v>15.6</v>
      </c>
      <c r="F561">
        <f>IF(martianeum5[[#This Row],[zawartosc '[%']]]&gt;=1,martianeum5[[#This Row],[masa '[kg']]]*martianeum5[[#This Row],[zawartosc '[%']]]*0.01,0)</f>
        <v>2.9328000000000003</v>
      </c>
      <c r="G561">
        <f>martianeum5[[#This Row],[stan_magazynu '[kg']]]+martianeum5[[#This Row],[ile_kg_materiału_z_ładunku]]</f>
        <v>92.404399999999981</v>
      </c>
      <c r="H561">
        <f>IF(martianeum5[[#This Row],[stan_po_wydobyciu_z_ładunku]]&gt;=100,100,0)</f>
        <v>0</v>
      </c>
      <c r="I561">
        <f>martianeum5[[#This Row],[stan_po_wydobyciu_z_ładunku]]-martianeum5[[#This Row],[ile_zabiera_na_orbite]]</f>
        <v>92.404399999999981</v>
      </c>
      <c r="J561">
        <f>WEEKNUM(martianeum5[[#This Row],[data]],14)</f>
        <v>37</v>
      </c>
      <c r="K561">
        <f>IF(martianeum5[[#This Row],[num_tygodnia]]=J560,K560,K560+1)</f>
        <v>81</v>
      </c>
    </row>
    <row r="562" spans="1:11" x14ac:dyDescent="0.25">
      <c r="A562" s="1">
        <v>49201</v>
      </c>
      <c r="B562">
        <f t="shared" si="8"/>
        <v>92.404399999999981</v>
      </c>
      <c r="C562" t="s">
        <v>15</v>
      </c>
      <c r="D562">
        <v>25.4</v>
      </c>
      <c r="E562">
        <v>7.4</v>
      </c>
      <c r="F562">
        <f>IF(martianeum5[[#This Row],[zawartosc '[%']]]&gt;=1,martianeum5[[#This Row],[masa '[kg']]]*martianeum5[[#This Row],[zawartosc '[%']]]*0.01,0)</f>
        <v>1.8796000000000002</v>
      </c>
      <c r="G562">
        <f>martianeum5[[#This Row],[stan_magazynu '[kg']]]+martianeum5[[#This Row],[ile_kg_materiału_z_ładunku]]</f>
        <v>94.283999999999978</v>
      </c>
      <c r="H562">
        <f>IF(martianeum5[[#This Row],[stan_po_wydobyciu_z_ładunku]]&gt;=100,100,0)</f>
        <v>0</v>
      </c>
      <c r="I562">
        <f>martianeum5[[#This Row],[stan_po_wydobyciu_z_ładunku]]-martianeum5[[#This Row],[ile_zabiera_na_orbite]]</f>
        <v>94.283999999999978</v>
      </c>
      <c r="J562">
        <f>WEEKNUM(martianeum5[[#This Row],[data]],14)</f>
        <v>38</v>
      </c>
      <c r="K562">
        <f>IF(martianeum5[[#This Row],[num_tygodnia]]=J561,K561,K561+1)</f>
        <v>82</v>
      </c>
    </row>
    <row r="563" spans="1:11" x14ac:dyDescent="0.25">
      <c r="A563" s="1">
        <v>49202</v>
      </c>
      <c r="B563">
        <f t="shared" si="8"/>
        <v>94.283999999999978</v>
      </c>
      <c r="C563" t="s">
        <v>11</v>
      </c>
      <c r="D563">
        <v>21.1</v>
      </c>
      <c r="E563">
        <v>1</v>
      </c>
      <c r="F563">
        <f>IF(martianeum5[[#This Row],[zawartosc '[%']]]&gt;=1,martianeum5[[#This Row],[masa '[kg']]]*martianeum5[[#This Row],[zawartosc '[%']]]*0.01,0)</f>
        <v>0.21100000000000002</v>
      </c>
      <c r="G563">
        <f>martianeum5[[#This Row],[stan_magazynu '[kg']]]+martianeum5[[#This Row],[ile_kg_materiału_z_ładunku]]</f>
        <v>94.494999999999976</v>
      </c>
      <c r="H563">
        <f>IF(martianeum5[[#This Row],[stan_po_wydobyciu_z_ładunku]]&gt;=100,100,0)</f>
        <v>0</v>
      </c>
      <c r="I563">
        <f>martianeum5[[#This Row],[stan_po_wydobyciu_z_ładunku]]-martianeum5[[#This Row],[ile_zabiera_na_orbite]]</f>
        <v>94.494999999999976</v>
      </c>
      <c r="J563">
        <f>WEEKNUM(martianeum5[[#This Row],[data]],14)</f>
        <v>38</v>
      </c>
      <c r="K563">
        <f>IF(martianeum5[[#This Row],[num_tygodnia]]=J562,K562,K562+1)</f>
        <v>82</v>
      </c>
    </row>
    <row r="564" spans="1:11" x14ac:dyDescent="0.25">
      <c r="A564" s="1">
        <v>49203</v>
      </c>
      <c r="B564">
        <f t="shared" si="8"/>
        <v>94.494999999999976</v>
      </c>
      <c r="C564" t="s">
        <v>11</v>
      </c>
      <c r="D564">
        <v>25.1</v>
      </c>
      <c r="E564">
        <v>20</v>
      </c>
      <c r="F564">
        <f>IF(martianeum5[[#This Row],[zawartosc '[%']]]&gt;=1,martianeum5[[#This Row],[masa '[kg']]]*martianeum5[[#This Row],[zawartosc '[%']]]*0.01,0)</f>
        <v>5.0200000000000005</v>
      </c>
      <c r="G564">
        <f>martianeum5[[#This Row],[stan_magazynu '[kg']]]+martianeum5[[#This Row],[ile_kg_materiału_z_ładunku]]</f>
        <v>99.514999999999972</v>
      </c>
      <c r="H564">
        <f>IF(martianeum5[[#This Row],[stan_po_wydobyciu_z_ładunku]]&gt;=100,100,0)</f>
        <v>0</v>
      </c>
      <c r="I564">
        <f>martianeum5[[#This Row],[stan_po_wydobyciu_z_ładunku]]-martianeum5[[#This Row],[ile_zabiera_na_orbite]]</f>
        <v>99.514999999999972</v>
      </c>
      <c r="J564">
        <f>WEEKNUM(martianeum5[[#This Row],[data]],14)</f>
        <v>38</v>
      </c>
      <c r="K564">
        <f>IF(martianeum5[[#This Row],[num_tygodnia]]=J563,K563,K563+1)</f>
        <v>82</v>
      </c>
    </row>
    <row r="565" spans="1:11" x14ac:dyDescent="0.25">
      <c r="A565" s="1">
        <v>49204</v>
      </c>
      <c r="B565">
        <f t="shared" si="8"/>
        <v>99.514999999999972</v>
      </c>
      <c r="C565" t="s">
        <v>7</v>
      </c>
      <c r="D565">
        <v>17.600000000000001</v>
      </c>
      <c r="E565">
        <v>0</v>
      </c>
      <c r="F565">
        <f>IF(martianeum5[[#This Row],[zawartosc '[%']]]&gt;=1,martianeum5[[#This Row],[masa '[kg']]]*martianeum5[[#This Row],[zawartosc '[%']]]*0.01,0)</f>
        <v>0</v>
      </c>
      <c r="G565">
        <f>martianeum5[[#This Row],[stan_magazynu '[kg']]]+martianeum5[[#This Row],[ile_kg_materiału_z_ładunku]]</f>
        <v>99.514999999999972</v>
      </c>
      <c r="H565">
        <f>IF(martianeum5[[#This Row],[stan_po_wydobyciu_z_ładunku]]&gt;=100,100,0)</f>
        <v>0</v>
      </c>
      <c r="I565">
        <f>martianeum5[[#This Row],[stan_po_wydobyciu_z_ładunku]]-martianeum5[[#This Row],[ile_zabiera_na_orbite]]</f>
        <v>99.514999999999972</v>
      </c>
      <c r="J565">
        <f>WEEKNUM(martianeum5[[#This Row],[data]],14)</f>
        <v>38</v>
      </c>
      <c r="K565">
        <f>IF(martianeum5[[#This Row],[num_tygodnia]]=J564,K564,K564+1)</f>
        <v>82</v>
      </c>
    </row>
    <row r="566" spans="1:11" x14ac:dyDescent="0.25">
      <c r="A566" s="1">
        <v>49205</v>
      </c>
      <c r="B566">
        <f t="shared" si="8"/>
        <v>99.514999999999972</v>
      </c>
      <c r="C566" t="s">
        <v>15</v>
      </c>
      <c r="D566">
        <v>21.2</v>
      </c>
      <c r="E566">
        <v>3.4</v>
      </c>
      <c r="F566">
        <f>IF(martianeum5[[#This Row],[zawartosc '[%']]]&gt;=1,martianeum5[[#This Row],[masa '[kg']]]*martianeum5[[#This Row],[zawartosc '[%']]]*0.01,0)</f>
        <v>0.7208</v>
      </c>
      <c r="G566">
        <f>martianeum5[[#This Row],[stan_magazynu '[kg']]]+martianeum5[[#This Row],[ile_kg_materiału_z_ładunku]]</f>
        <v>100.23579999999997</v>
      </c>
      <c r="H566">
        <f>IF(martianeum5[[#This Row],[stan_po_wydobyciu_z_ładunku]]&gt;=100,100,0)</f>
        <v>100</v>
      </c>
      <c r="I566">
        <f>martianeum5[[#This Row],[stan_po_wydobyciu_z_ładunku]]-martianeum5[[#This Row],[ile_zabiera_na_orbite]]</f>
        <v>0.23579999999996915</v>
      </c>
      <c r="J566">
        <f>WEEKNUM(martianeum5[[#This Row],[data]],14)</f>
        <v>38</v>
      </c>
      <c r="K566">
        <f>IF(martianeum5[[#This Row],[num_tygodnia]]=J565,K565,K565+1)</f>
        <v>82</v>
      </c>
    </row>
    <row r="567" spans="1:11" x14ac:dyDescent="0.25">
      <c r="A567" s="1">
        <v>49206</v>
      </c>
      <c r="B567">
        <f t="shared" si="8"/>
        <v>0.23579999999996915</v>
      </c>
      <c r="C567" t="s">
        <v>7</v>
      </c>
      <c r="D567">
        <v>26.4</v>
      </c>
      <c r="E567">
        <v>14.7</v>
      </c>
      <c r="F567">
        <f>IF(martianeum5[[#This Row],[zawartosc '[%']]]&gt;=1,martianeum5[[#This Row],[masa '[kg']]]*martianeum5[[#This Row],[zawartosc '[%']]]*0.01,0)</f>
        <v>3.8807999999999998</v>
      </c>
      <c r="G567">
        <f>martianeum5[[#This Row],[stan_magazynu '[kg']]]+martianeum5[[#This Row],[ile_kg_materiału_z_ładunku]]</f>
        <v>4.116599999999969</v>
      </c>
      <c r="H567">
        <f>IF(martianeum5[[#This Row],[stan_po_wydobyciu_z_ładunku]]&gt;=100,100,0)</f>
        <v>0</v>
      </c>
      <c r="I567">
        <f>martianeum5[[#This Row],[stan_po_wydobyciu_z_ładunku]]-martianeum5[[#This Row],[ile_zabiera_na_orbite]]</f>
        <v>4.116599999999969</v>
      </c>
      <c r="J567">
        <f>WEEKNUM(martianeum5[[#This Row],[data]],14)</f>
        <v>38</v>
      </c>
      <c r="K567">
        <f>IF(martianeum5[[#This Row],[num_tygodnia]]=J566,K566,K566+1)</f>
        <v>82</v>
      </c>
    </row>
    <row r="568" spans="1:11" x14ac:dyDescent="0.25">
      <c r="A568" s="1">
        <v>49207</v>
      </c>
      <c r="B568">
        <f t="shared" si="8"/>
        <v>4.116599999999969</v>
      </c>
      <c r="C568" t="s">
        <v>5</v>
      </c>
      <c r="D568">
        <v>13.5</v>
      </c>
      <c r="E568">
        <v>0</v>
      </c>
      <c r="F568">
        <f>IF(martianeum5[[#This Row],[zawartosc '[%']]]&gt;=1,martianeum5[[#This Row],[masa '[kg']]]*martianeum5[[#This Row],[zawartosc '[%']]]*0.01,0)</f>
        <v>0</v>
      </c>
      <c r="G568">
        <f>martianeum5[[#This Row],[stan_magazynu '[kg']]]+martianeum5[[#This Row],[ile_kg_materiału_z_ładunku]]</f>
        <v>4.116599999999969</v>
      </c>
      <c r="H568">
        <f>IF(martianeum5[[#This Row],[stan_po_wydobyciu_z_ładunku]]&gt;=100,100,0)</f>
        <v>0</v>
      </c>
      <c r="I568">
        <f>martianeum5[[#This Row],[stan_po_wydobyciu_z_ładunku]]-martianeum5[[#This Row],[ile_zabiera_na_orbite]]</f>
        <v>4.116599999999969</v>
      </c>
      <c r="J568">
        <f>WEEKNUM(martianeum5[[#This Row],[data]],14)</f>
        <v>38</v>
      </c>
      <c r="K568">
        <f>IF(martianeum5[[#This Row],[num_tygodnia]]=J567,K567,K567+1)</f>
        <v>82</v>
      </c>
    </row>
    <row r="569" spans="1:11" x14ac:dyDescent="0.25">
      <c r="A569" s="1">
        <v>49208</v>
      </c>
      <c r="B569">
        <f t="shared" si="8"/>
        <v>4.116599999999969</v>
      </c>
      <c r="C569" t="s">
        <v>22</v>
      </c>
      <c r="D569">
        <v>25.1</v>
      </c>
      <c r="E569">
        <v>0</v>
      </c>
      <c r="F569">
        <f>IF(martianeum5[[#This Row],[zawartosc '[%']]]&gt;=1,martianeum5[[#This Row],[masa '[kg']]]*martianeum5[[#This Row],[zawartosc '[%']]]*0.01,0)</f>
        <v>0</v>
      </c>
      <c r="G569">
        <f>martianeum5[[#This Row],[stan_magazynu '[kg']]]+martianeum5[[#This Row],[ile_kg_materiału_z_ładunku]]</f>
        <v>4.116599999999969</v>
      </c>
      <c r="H569">
        <f>IF(martianeum5[[#This Row],[stan_po_wydobyciu_z_ładunku]]&gt;=100,100,0)</f>
        <v>0</v>
      </c>
      <c r="I569">
        <f>martianeum5[[#This Row],[stan_po_wydobyciu_z_ładunku]]-martianeum5[[#This Row],[ile_zabiera_na_orbite]]</f>
        <v>4.116599999999969</v>
      </c>
      <c r="J569">
        <f>WEEKNUM(martianeum5[[#This Row],[data]],14)</f>
        <v>39</v>
      </c>
      <c r="K569">
        <f>IF(martianeum5[[#This Row],[num_tygodnia]]=J568,K568,K568+1)</f>
        <v>83</v>
      </c>
    </row>
    <row r="570" spans="1:11" x14ac:dyDescent="0.25">
      <c r="A570" s="1">
        <v>49209</v>
      </c>
      <c r="B570">
        <f t="shared" si="8"/>
        <v>4.116599999999969</v>
      </c>
      <c r="C570" t="s">
        <v>11</v>
      </c>
      <c r="D570">
        <v>10.4</v>
      </c>
      <c r="E570">
        <v>11</v>
      </c>
      <c r="F570">
        <f>IF(martianeum5[[#This Row],[zawartosc '[%']]]&gt;=1,martianeum5[[#This Row],[masa '[kg']]]*martianeum5[[#This Row],[zawartosc '[%']]]*0.01,0)</f>
        <v>1.1440000000000001</v>
      </c>
      <c r="G570">
        <f>martianeum5[[#This Row],[stan_magazynu '[kg']]]+martianeum5[[#This Row],[ile_kg_materiału_z_ładunku]]</f>
        <v>5.2605999999999691</v>
      </c>
      <c r="H570">
        <f>IF(martianeum5[[#This Row],[stan_po_wydobyciu_z_ładunku]]&gt;=100,100,0)</f>
        <v>0</v>
      </c>
      <c r="I570">
        <f>martianeum5[[#This Row],[stan_po_wydobyciu_z_ładunku]]-martianeum5[[#This Row],[ile_zabiera_na_orbite]]</f>
        <v>5.2605999999999691</v>
      </c>
      <c r="J570">
        <f>WEEKNUM(martianeum5[[#This Row],[data]],14)</f>
        <v>39</v>
      </c>
      <c r="K570">
        <f>IF(martianeum5[[#This Row],[num_tygodnia]]=J569,K569,K569+1)</f>
        <v>83</v>
      </c>
    </row>
    <row r="571" spans="1:11" x14ac:dyDescent="0.25">
      <c r="A571" s="1">
        <v>49210</v>
      </c>
      <c r="B571">
        <f t="shared" si="8"/>
        <v>5.2605999999999691</v>
      </c>
      <c r="C571" t="s">
        <v>15</v>
      </c>
      <c r="D571">
        <v>24.3</v>
      </c>
      <c r="E571">
        <v>4.9000000000000004</v>
      </c>
      <c r="F571">
        <f>IF(martianeum5[[#This Row],[zawartosc '[%']]]&gt;=1,martianeum5[[#This Row],[masa '[kg']]]*martianeum5[[#This Row],[zawartosc '[%']]]*0.01,0)</f>
        <v>1.1907000000000001</v>
      </c>
      <c r="G571">
        <f>martianeum5[[#This Row],[stan_magazynu '[kg']]]+martianeum5[[#This Row],[ile_kg_materiału_z_ładunku]]</f>
        <v>6.4512999999999696</v>
      </c>
      <c r="H571">
        <f>IF(martianeum5[[#This Row],[stan_po_wydobyciu_z_ładunku]]&gt;=100,100,0)</f>
        <v>0</v>
      </c>
      <c r="I571">
        <f>martianeum5[[#This Row],[stan_po_wydobyciu_z_ładunku]]-martianeum5[[#This Row],[ile_zabiera_na_orbite]]</f>
        <v>6.4512999999999696</v>
      </c>
      <c r="J571">
        <f>WEEKNUM(martianeum5[[#This Row],[data]],14)</f>
        <v>39</v>
      </c>
      <c r="K571">
        <f>IF(martianeum5[[#This Row],[num_tygodnia]]=J570,K570,K570+1)</f>
        <v>83</v>
      </c>
    </row>
    <row r="572" spans="1:11" x14ac:dyDescent="0.25">
      <c r="A572" s="1">
        <v>49211</v>
      </c>
      <c r="B572">
        <f t="shared" si="8"/>
        <v>6.4512999999999696</v>
      </c>
      <c r="C572" t="s">
        <v>12</v>
      </c>
      <c r="D572">
        <v>18.7</v>
      </c>
      <c r="E572">
        <v>6.2</v>
      </c>
      <c r="F572">
        <f>IF(martianeum5[[#This Row],[zawartosc '[%']]]&gt;=1,martianeum5[[#This Row],[masa '[kg']]]*martianeum5[[#This Row],[zawartosc '[%']]]*0.01,0)</f>
        <v>1.1594</v>
      </c>
      <c r="G572">
        <f>martianeum5[[#This Row],[stan_magazynu '[kg']]]+martianeum5[[#This Row],[ile_kg_materiału_z_ładunku]]</f>
        <v>7.6106999999999694</v>
      </c>
      <c r="H572">
        <f>IF(martianeum5[[#This Row],[stan_po_wydobyciu_z_ładunku]]&gt;=100,100,0)</f>
        <v>0</v>
      </c>
      <c r="I572">
        <f>martianeum5[[#This Row],[stan_po_wydobyciu_z_ładunku]]-martianeum5[[#This Row],[ile_zabiera_na_orbite]]</f>
        <v>7.6106999999999694</v>
      </c>
      <c r="J572">
        <f>WEEKNUM(martianeum5[[#This Row],[data]],14)</f>
        <v>39</v>
      </c>
      <c r="K572">
        <f>IF(martianeum5[[#This Row],[num_tygodnia]]=J571,K571,K571+1)</f>
        <v>83</v>
      </c>
    </row>
    <row r="573" spans="1:11" x14ac:dyDescent="0.25">
      <c r="A573" s="1">
        <v>49212</v>
      </c>
      <c r="B573">
        <f t="shared" si="8"/>
        <v>7.6106999999999694</v>
      </c>
      <c r="C573" t="s">
        <v>33</v>
      </c>
      <c r="D573">
        <v>14.1</v>
      </c>
      <c r="E573">
        <v>0</v>
      </c>
      <c r="F573">
        <f>IF(martianeum5[[#This Row],[zawartosc '[%']]]&gt;=1,martianeum5[[#This Row],[masa '[kg']]]*martianeum5[[#This Row],[zawartosc '[%']]]*0.01,0)</f>
        <v>0</v>
      </c>
      <c r="G573">
        <f>martianeum5[[#This Row],[stan_magazynu '[kg']]]+martianeum5[[#This Row],[ile_kg_materiału_z_ładunku]]</f>
        <v>7.6106999999999694</v>
      </c>
      <c r="H573">
        <f>IF(martianeum5[[#This Row],[stan_po_wydobyciu_z_ładunku]]&gt;=100,100,0)</f>
        <v>0</v>
      </c>
      <c r="I573">
        <f>martianeum5[[#This Row],[stan_po_wydobyciu_z_ładunku]]-martianeum5[[#This Row],[ile_zabiera_na_orbite]]</f>
        <v>7.6106999999999694</v>
      </c>
      <c r="J573">
        <f>WEEKNUM(martianeum5[[#This Row],[data]],14)</f>
        <v>39</v>
      </c>
      <c r="K573">
        <f>IF(martianeum5[[#This Row],[num_tygodnia]]=J572,K572,K572+1)</f>
        <v>83</v>
      </c>
    </row>
    <row r="574" spans="1:11" x14ac:dyDescent="0.25">
      <c r="A574" s="1">
        <v>49213</v>
      </c>
      <c r="B574">
        <f t="shared" si="8"/>
        <v>7.6106999999999694</v>
      </c>
      <c r="C574" t="s">
        <v>23</v>
      </c>
      <c r="D574">
        <v>24.2</v>
      </c>
      <c r="E574">
        <v>0</v>
      </c>
      <c r="F574">
        <f>IF(martianeum5[[#This Row],[zawartosc '[%']]]&gt;=1,martianeum5[[#This Row],[masa '[kg']]]*martianeum5[[#This Row],[zawartosc '[%']]]*0.01,0)</f>
        <v>0</v>
      </c>
      <c r="G574">
        <f>martianeum5[[#This Row],[stan_magazynu '[kg']]]+martianeum5[[#This Row],[ile_kg_materiału_z_ładunku]]</f>
        <v>7.6106999999999694</v>
      </c>
      <c r="H574">
        <f>IF(martianeum5[[#This Row],[stan_po_wydobyciu_z_ładunku]]&gt;=100,100,0)</f>
        <v>0</v>
      </c>
      <c r="I574">
        <f>martianeum5[[#This Row],[stan_po_wydobyciu_z_ładunku]]-martianeum5[[#This Row],[ile_zabiera_na_orbite]]</f>
        <v>7.6106999999999694</v>
      </c>
      <c r="J574">
        <f>WEEKNUM(martianeum5[[#This Row],[data]],14)</f>
        <v>39</v>
      </c>
      <c r="K574">
        <f>IF(martianeum5[[#This Row],[num_tygodnia]]=J573,K573,K573+1)</f>
        <v>83</v>
      </c>
    </row>
    <row r="575" spans="1:11" x14ac:dyDescent="0.25">
      <c r="A575" s="1">
        <v>49214</v>
      </c>
      <c r="B575">
        <f t="shared" si="8"/>
        <v>7.6106999999999694</v>
      </c>
      <c r="C575" t="s">
        <v>22</v>
      </c>
      <c r="D575">
        <v>26.4</v>
      </c>
      <c r="E575">
        <v>0</v>
      </c>
      <c r="F575">
        <f>IF(martianeum5[[#This Row],[zawartosc '[%']]]&gt;=1,martianeum5[[#This Row],[masa '[kg']]]*martianeum5[[#This Row],[zawartosc '[%']]]*0.01,0)</f>
        <v>0</v>
      </c>
      <c r="G575">
        <f>martianeum5[[#This Row],[stan_magazynu '[kg']]]+martianeum5[[#This Row],[ile_kg_materiału_z_ładunku]]</f>
        <v>7.6106999999999694</v>
      </c>
      <c r="H575">
        <f>IF(martianeum5[[#This Row],[stan_po_wydobyciu_z_ładunku]]&gt;=100,100,0)</f>
        <v>0</v>
      </c>
      <c r="I575">
        <f>martianeum5[[#This Row],[stan_po_wydobyciu_z_ładunku]]-martianeum5[[#This Row],[ile_zabiera_na_orbite]]</f>
        <v>7.6106999999999694</v>
      </c>
      <c r="J575">
        <f>WEEKNUM(martianeum5[[#This Row],[data]],14)</f>
        <v>39</v>
      </c>
      <c r="K575">
        <f>IF(martianeum5[[#This Row],[num_tygodnia]]=J574,K574,K574+1)</f>
        <v>83</v>
      </c>
    </row>
    <row r="576" spans="1:11" x14ac:dyDescent="0.25">
      <c r="A576" s="1">
        <v>49215</v>
      </c>
      <c r="B576">
        <f t="shared" si="8"/>
        <v>7.6106999999999694</v>
      </c>
      <c r="C576" t="s">
        <v>10</v>
      </c>
      <c r="D576">
        <v>24.5</v>
      </c>
      <c r="E576">
        <v>4</v>
      </c>
      <c r="F576">
        <f>IF(martianeum5[[#This Row],[zawartosc '[%']]]&gt;=1,martianeum5[[#This Row],[masa '[kg']]]*martianeum5[[#This Row],[zawartosc '[%']]]*0.01,0)</f>
        <v>0.98</v>
      </c>
      <c r="G576">
        <f>martianeum5[[#This Row],[stan_magazynu '[kg']]]+martianeum5[[#This Row],[ile_kg_materiału_z_ładunku]]</f>
        <v>8.5906999999999698</v>
      </c>
      <c r="H576">
        <f>IF(martianeum5[[#This Row],[stan_po_wydobyciu_z_ładunku]]&gt;=100,100,0)</f>
        <v>0</v>
      </c>
      <c r="I576">
        <f>martianeum5[[#This Row],[stan_po_wydobyciu_z_ładunku]]-martianeum5[[#This Row],[ile_zabiera_na_orbite]]</f>
        <v>8.5906999999999698</v>
      </c>
      <c r="J576">
        <f>WEEKNUM(martianeum5[[#This Row],[data]],14)</f>
        <v>40</v>
      </c>
      <c r="K576">
        <f>IF(martianeum5[[#This Row],[num_tygodnia]]=J575,K575,K575+1)</f>
        <v>84</v>
      </c>
    </row>
    <row r="577" spans="1:11" x14ac:dyDescent="0.25">
      <c r="A577" s="1">
        <v>49216</v>
      </c>
      <c r="B577">
        <f t="shared" si="8"/>
        <v>8.5906999999999698</v>
      </c>
      <c r="C577" t="s">
        <v>14</v>
      </c>
      <c r="D577">
        <v>25.5</v>
      </c>
      <c r="E577">
        <v>2.9</v>
      </c>
      <c r="F577">
        <f>IF(martianeum5[[#This Row],[zawartosc '[%']]]&gt;=1,martianeum5[[#This Row],[masa '[kg']]]*martianeum5[[#This Row],[zawartosc '[%']]]*0.01,0)</f>
        <v>0.73950000000000005</v>
      </c>
      <c r="G577">
        <f>martianeum5[[#This Row],[stan_magazynu '[kg']]]+martianeum5[[#This Row],[ile_kg_materiału_z_ładunku]]</f>
        <v>9.3301999999999694</v>
      </c>
      <c r="H577">
        <f>IF(martianeum5[[#This Row],[stan_po_wydobyciu_z_ładunku]]&gt;=100,100,0)</f>
        <v>0</v>
      </c>
      <c r="I577">
        <f>martianeum5[[#This Row],[stan_po_wydobyciu_z_ładunku]]-martianeum5[[#This Row],[ile_zabiera_na_orbite]]</f>
        <v>9.3301999999999694</v>
      </c>
      <c r="J577">
        <f>WEEKNUM(martianeum5[[#This Row],[data]],14)</f>
        <v>40</v>
      </c>
      <c r="K577">
        <f>IF(martianeum5[[#This Row],[num_tygodnia]]=J576,K576,K576+1)</f>
        <v>84</v>
      </c>
    </row>
    <row r="578" spans="1:11" x14ac:dyDescent="0.25">
      <c r="A578" s="1">
        <v>49217</v>
      </c>
      <c r="B578">
        <f t="shared" si="8"/>
        <v>9.3301999999999694</v>
      </c>
      <c r="C578" t="s">
        <v>11</v>
      </c>
      <c r="D578">
        <v>11.8</v>
      </c>
      <c r="E578">
        <v>13.5</v>
      </c>
      <c r="F578">
        <f>IF(martianeum5[[#This Row],[zawartosc '[%']]]&gt;=1,martianeum5[[#This Row],[masa '[kg']]]*martianeum5[[#This Row],[zawartosc '[%']]]*0.01,0)</f>
        <v>1.5930000000000002</v>
      </c>
      <c r="G578">
        <f>martianeum5[[#This Row],[stan_magazynu '[kg']]]+martianeum5[[#This Row],[ile_kg_materiału_z_ładunku]]</f>
        <v>10.923199999999969</v>
      </c>
      <c r="H578">
        <f>IF(martianeum5[[#This Row],[stan_po_wydobyciu_z_ładunku]]&gt;=100,100,0)</f>
        <v>0</v>
      </c>
      <c r="I578">
        <f>martianeum5[[#This Row],[stan_po_wydobyciu_z_ładunku]]-martianeum5[[#This Row],[ile_zabiera_na_orbite]]</f>
        <v>10.923199999999969</v>
      </c>
      <c r="J578">
        <f>WEEKNUM(martianeum5[[#This Row],[data]],14)</f>
        <v>40</v>
      </c>
      <c r="K578">
        <f>IF(martianeum5[[#This Row],[num_tygodnia]]=J577,K577,K577+1)</f>
        <v>84</v>
      </c>
    </row>
    <row r="579" spans="1:11" x14ac:dyDescent="0.25">
      <c r="A579" s="1">
        <v>49218</v>
      </c>
      <c r="B579">
        <f t="shared" si="8"/>
        <v>10.923199999999969</v>
      </c>
      <c r="C579" t="s">
        <v>22</v>
      </c>
      <c r="D579">
        <v>14.3</v>
      </c>
      <c r="E579">
        <v>5.4</v>
      </c>
      <c r="F579">
        <f>IF(martianeum5[[#This Row],[zawartosc '[%']]]&gt;=1,martianeum5[[#This Row],[masa '[kg']]]*martianeum5[[#This Row],[zawartosc '[%']]]*0.01,0)</f>
        <v>0.77220000000000011</v>
      </c>
      <c r="G579">
        <f>martianeum5[[#This Row],[stan_magazynu '[kg']]]+martianeum5[[#This Row],[ile_kg_materiału_z_ładunku]]</f>
        <v>11.695399999999969</v>
      </c>
      <c r="H579">
        <f>IF(martianeum5[[#This Row],[stan_po_wydobyciu_z_ładunku]]&gt;=100,100,0)</f>
        <v>0</v>
      </c>
      <c r="I579">
        <f>martianeum5[[#This Row],[stan_po_wydobyciu_z_ładunku]]-martianeum5[[#This Row],[ile_zabiera_na_orbite]]</f>
        <v>11.695399999999969</v>
      </c>
      <c r="J579">
        <f>WEEKNUM(martianeum5[[#This Row],[data]],14)</f>
        <v>40</v>
      </c>
      <c r="K579">
        <f>IF(martianeum5[[#This Row],[num_tygodnia]]=J578,K578,K578+1)</f>
        <v>84</v>
      </c>
    </row>
    <row r="580" spans="1:11" x14ac:dyDescent="0.25">
      <c r="A580" s="1">
        <v>49219</v>
      </c>
      <c r="B580">
        <f t="shared" ref="B580:B643" si="9">I579</f>
        <v>11.695399999999969</v>
      </c>
      <c r="C580" t="s">
        <v>9</v>
      </c>
      <c r="D580">
        <v>12.4</v>
      </c>
      <c r="E580">
        <v>1.2</v>
      </c>
      <c r="F580">
        <f>IF(martianeum5[[#This Row],[zawartosc '[%']]]&gt;=1,martianeum5[[#This Row],[masa '[kg']]]*martianeum5[[#This Row],[zawartosc '[%']]]*0.01,0)</f>
        <v>0.14879999999999999</v>
      </c>
      <c r="G580">
        <f>martianeum5[[#This Row],[stan_magazynu '[kg']]]+martianeum5[[#This Row],[ile_kg_materiału_z_ładunku]]</f>
        <v>11.844199999999969</v>
      </c>
      <c r="H580">
        <f>IF(martianeum5[[#This Row],[stan_po_wydobyciu_z_ładunku]]&gt;=100,100,0)</f>
        <v>0</v>
      </c>
      <c r="I580">
        <f>martianeum5[[#This Row],[stan_po_wydobyciu_z_ładunku]]-martianeum5[[#This Row],[ile_zabiera_na_orbite]]</f>
        <v>11.844199999999969</v>
      </c>
      <c r="J580">
        <f>WEEKNUM(martianeum5[[#This Row],[data]],14)</f>
        <v>40</v>
      </c>
      <c r="K580">
        <f>IF(martianeum5[[#This Row],[num_tygodnia]]=J579,K579,K579+1)</f>
        <v>84</v>
      </c>
    </row>
    <row r="581" spans="1:11" x14ac:dyDescent="0.25">
      <c r="A581" s="1">
        <v>49220</v>
      </c>
      <c r="B581">
        <f t="shared" si="9"/>
        <v>11.844199999999969</v>
      </c>
      <c r="C581" t="s">
        <v>19</v>
      </c>
      <c r="D581">
        <v>29.3</v>
      </c>
      <c r="E581">
        <v>19.8</v>
      </c>
      <c r="F581">
        <f>IF(martianeum5[[#This Row],[zawartosc '[%']]]&gt;=1,martianeum5[[#This Row],[masa '[kg']]]*martianeum5[[#This Row],[zawartosc '[%']]]*0.01,0)</f>
        <v>5.8014000000000001</v>
      </c>
      <c r="G581">
        <f>martianeum5[[#This Row],[stan_magazynu '[kg']]]+martianeum5[[#This Row],[ile_kg_materiału_z_ładunku]]</f>
        <v>17.64559999999997</v>
      </c>
      <c r="H581">
        <f>IF(martianeum5[[#This Row],[stan_po_wydobyciu_z_ładunku]]&gt;=100,100,0)</f>
        <v>0</v>
      </c>
      <c r="I581">
        <f>martianeum5[[#This Row],[stan_po_wydobyciu_z_ładunku]]-martianeum5[[#This Row],[ile_zabiera_na_orbite]]</f>
        <v>17.64559999999997</v>
      </c>
      <c r="J581">
        <f>WEEKNUM(martianeum5[[#This Row],[data]],14)</f>
        <v>40</v>
      </c>
      <c r="K581">
        <f>IF(martianeum5[[#This Row],[num_tygodnia]]=J580,K580,K580+1)</f>
        <v>84</v>
      </c>
    </row>
    <row r="582" spans="1:11" x14ac:dyDescent="0.25">
      <c r="A582" s="1">
        <v>49221</v>
      </c>
      <c r="B582">
        <f t="shared" si="9"/>
        <v>17.64559999999997</v>
      </c>
      <c r="C582" t="s">
        <v>7</v>
      </c>
      <c r="D582">
        <v>29.4</v>
      </c>
      <c r="E582">
        <v>0</v>
      </c>
      <c r="F582">
        <f>IF(martianeum5[[#This Row],[zawartosc '[%']]]&gt;=1,martianeum5[[#This Row],[masa '[kg']]]*martianeum5[[#This Row],[zawartosc '[%']]]*0.01,0)</f>
        <v>0</v>
      </c>
      <c r="G582">
        <f>martianeum5[[#This Row],[stan_magazynu '[kg']]]+martianeum5[[#This Row],[ile_kg_materiału_z_ładunku]]</f>
        <v>17.64559999999997</v>
      </c>
      <c r="H582">
        <f>IF(martianeum5[[#This Row],[stan_po_wydobyciu_z_ładunku]]&gt;=100,100,0)</f>
        <v>0</v>
      </c>
      <c r="I582">
        <f>martianeum5[[#This Row],[stan_po_wydobyciu_z_ładunku]]-martianeum5[[#This Row],[ile_zabiera_na_orbite]]</f>
        <v>17.64559999999997</v>
      </c>
      <c r="J582">
        <f>WEEKNUM(martianeum5[[#This Row],[data]],14)</f>
        <v>40</v>
      </c>
      <c r="K582">
        <f>IF(martianeum5[[#This Row],[num_tygodnia]]=J581,K581,K581+1)</f>
        <v>84</v>
      </c>
    </row>
    <row r="583" spans="1:11" x14ac:dyDescent="0.25">
      <c r="A583" s="1">
        <v>49222</v>
      </c>
      <c r="B583">
        <f t="shared" si="9"/>
        <v>17.64559999999997</v>
      </c>
      <c r="C583" t="s">
        <v>13</v>
      </c>
      <c r="D583">
        <v>29.8</v>
      </c>
      <c r="E583">
        <v>16</v>
      </c>
      <c r="F583">
        <f>IF(martianeum5[[#This Row],[zawartosc '[%']]]&gt;=1,martianeum5[[#This Row],[masa '[kg']]]*martianeum5[[#This Row],[zawartosc '[%']]]*0.01,0)</f>
        <v>4.7679999999999998</v>
      </c>
      <c r="G583">
        <f>martianeum5[[#This Row],[stan_magazynu '[kg']]]+martianeum5[[#This Row],[ile_kg_materiału_z_ładunku]]</f>
        <v>22.41359999999997</v>
      </c>
      <c r="H583">
        <f>IF(martianeum5[[#This Row],[stan_po_wydobyciu_z_ładunku]]&gt;=100,100,0)</f>
        <v>0</v>
      </c>
      <c r="I583">
        <f>martianeum5[[#This Row],[stan_po_wydobyciu_z_ładunku]]-martianeum5[[#This Row],[ile_zabiera_na_orbite]]</f>
        <v>22.41359999999997</v>
      </c>
      <c r="J583">
        <f>WEEKNUM(martianeum5[[#This Row],[data]],14)</f>
        <v>41</v>
      </c>
      <c r="K583">
        <f>IF(martianeum5[[#This Row],[num_tygodnia]]=J582,K582,K582+1)</f>
        <v>85</v>
      </c>
    </row>
    <row r="584" spans="1:11" x14ac:dyDescent="0.25">
      <c r="A584" s="1">
        <v>49223</v>
      </c>
      <c r="B584">
        <f t="shared" si="9"/>
        <v>22.41359999999997</v>
      </c>
      <c r="C584" t="s">
        <v>19</v>
      </c>
      <c r="D584">
        <v>29.9</v>
      </c>
      <c r="E584">
        <v>13.3</v>
      </c>
      <c r="F584">
        <f>IF(martianeum5[[#This Row],[zawartosc '[%']]]&gt;=1,martianeum5[[#This Row],[masa '[kg']]]*martianeum5[[#This Row],[zawartosc '[%']]]*0.01,0)</f>
        <v>3.9767000000000001</v>
      </c>
      <c r="G584">
        <f>martianeum5[[#This Row],[stan_magazynu '[kg']]]+martianeum5[[#This Row],[ile_kg_materiału_z_ładunku]]</f>
        <v>26.390299999999971</v>
      </c>
      <c r="H584">
        <f>IF(martianeum5[[#This Row],[stan_po_wydobyciu_z_ładunku]]&gt;=100,100,0)</f>
        <v>0</v>
      </c>
      <c r="I584">
        <f>martianeum5[[#This Row],[stan_po_wydobyciu_z_ładunku]]-martianeum5[[#This Row],[ile_zabiera_na_orbite]]</f>
        <v>26.390299999999971</v>
      </c>
      <c r="J584">
        <f>WEEKNUM(martianeum5[[#This Row],[data]],14)</f>
        <v>41</v>
      </c>
      <c r="K584">
        <f>IF(martianeum5[[#This Row],[num_tygodnia]]=J583,K583,K583+1)</f>
        <v>85</v>
      </c>
    </row>
    <row r="585" spans="1:11" x14ac:dyDescent="0.25">
      <c r="A585" s="1">
        <v>49224</v>
      </c>
      <c r="B585">
        <f t="shared" si="9"/>
        <v>26.390299999999971</v>
      </c>
      <c r="C585" t="s">
        <v>9</v>
      </c>
      <c r="D585">
        <v>11.6</v>
      </c>
      <c r="E585">
        <v>9.6999999999999993</v>
      </c>
      <c r="F585">
        <f>IF(martianeum5[[#This Row],[zawartosc '[%']]]&gt;=1,martianeum5[[#This Row],[masa '[kg']]]*martianeum5[[#This Row],[zawartosc '[%']]]*0.01,0)</f>
        <v>1.1251999999999998</v>
      </c>
      <c r="G585">
        <f>martianeum5[[#This Row],[stan_magazynu '[kg']]]+martianeum5[[#This Row],[ile_kg_materiału_z_ładunku]]</f>
        <v>27.515499999999971</v>
      </c>
      <c r="H585">
        <f>IF(martianeum5[[#This Row],[stan_po_wydobyciu_z_ładunku]]&gt;=100,100,0)</f>
        <v>0</v>
      </c>
      <c r="I585">
        <f>martianeum5[[#This Row],[stan_po_wydobyciu_z_ładunku]]-martianeum5[[#This Row],[ile_zabiera_na_orbite]]</f>
        <v>27.515499999999971</v>
      </c>
      <c r="J585">
        <f>WEEKNUM(martianeum5[[#This Row],[data]],14)</f>
        <v>41</v>
      </c>
      <c r="K585">
        <f>IF(martianeum5[[#This Row],[num_tygodnia]]=J584,K584,K584+1)</f>
        <v>85</v>
      </c>
    </row>
    <row r="586" spans="1:11" x14ac:dyDescent="0.25">
      <c r="A586" s="1">
        <v>49225</v>
      </c>
      <c r="B586">
        <f t="shared" si="9"/>
        <v>27.515499999999971</v>
      </c>
      <c r="C586" t="s">
        <v>11</v>
      </c>
      <c r="D586">
        <v>10.199999999999999</v>
      </c>
      <c r="E586">
        <v>0</v>
      </c>
      <c r="F586">
        <f>IF(martianeum5[[#This Row],[zawartosc '[%']]]&gt;=1,martianeum5[[#This Row],[masa '[kg']]]*martianeum5[[#This Row],[zawartosc '[%']]]*0.01,0)</f>
        <v>0</v>
      </c>
      <c r="G586">
        <f>martianeum5[[#This Row],[stan_magazynu '[kg']]]+martianeum5[[#This Row],[ile_kg_materiału_z_ładunku]]</f>
        <v>27.515499999999971</v>
      </c>
      <c r="H586">
        <f>IF(martianeum5[[#This Row],[stan_po_wydobyciu_z_ładunku]]&gt;=100,100,0)</f>
        <v>0</v>
      </c>
      <c r="I586">
        <f>martianeum5[[#This Row],[stan_po_wydobyciu_z_ładunku]]-martianeum5[[#This Row],[ile_zabiera_na_orbite]]</f>
        <v>27.515499999999971</v>
      </c>
      <c r="J586">
        <f>WEEKNUM(martianeum5[[#This Row],[data]],14)</f>
        <v>41</v>
      </c>
      <c r="K586">
        <f>IF(martianeum5[[#This Row],[num_tygodnia]]=J585,K585,K585+1)</f>
        <v>85</v>
      </c>
    </row>
    <row r="587" spans="1:11" x14ac:dyDescent="0.25">
      <c r="A587" s="1">
        <v>49226</v>
      </c>
      <c r="B587">
        <f t="shared" si="9"/>
        <v>27.515499999999971</v>
      </c>
      <c r="C587" t="s">
        <v>9</v>
      </c>
      <c r="D587">
        <v>10.7</v>
      </c>
      <c r="E587">
        <v>11.9</v>
      </c>
      <c r="F587">
        <f>IF(martianeum5[[#This Row],[zawartosc '[%']]]&gt;=1,martianeum5[[#This Row],[masa '[kg']]]*martianeum5[[#This Row],[zawartosc '[%']]]*0.01,0)</f>
        <v>1.2733000000000001</v>
      </c>
      <c r="G587">
        <f>martianeum5[[#This Row],[stan_magazynu '[kg']]]+martianeum5[[#This Row],[ile_kg_materiału_z_ładunku]]</f>
        <v>28.78879999999997</v>
      </c>
      <c r="H587">
        <f>IF(martianeum5[[#This Row],[stan_po_wydobyciu_z_ładunku]]&gt;=100,100,0)</f>
        <v>0</v>
      </c>
      <c r="I587">
        <f>martianeum5[[#This Row],[stan_po_wydobyciu_z_ładunku]]-martianeum5[[#This Row],[ile_zabiera_na_orbite]]</f>
        <v>28.78879999999997</v>
      </c>
      <c r="J587">
        <f>WEEKNUM(martianeum5[[#This Row],[data]],14)</f>
        <v>41</v>
      </c>
      <c r="K587">
        <f>IF(martianeum5[[#This Row],[num_tygodnia]]=J586,K586,K586+1)</f>
        <v>85</v>
      </c>
    </row>
    <row r="588" spans="1:11" x14ac:dyDescent="0.25">
      <c r="A588" s="1">
        <v>49227</v>
      </c>
      <c r="B588">
        <f t="shared" si="9"/>
        <v>28.78879999999997</v>
      </c>
      <c r="C588" t="s">
        <v>30</v>
      </c>
      <c r="D588">
        <v>11.7</v>
      </c>
      <c r="E588">
        <v>0.1</v>
      </c>
      <c r="F588">
        <f>IF(martianeum5[[#This Row],[zawartosc '[%']]]&gt;=1,martianeum5[[#This Row],[masa '[kg']]]*martianeum5[[#This Row],[zawartosc '[%']]]*0.01,0)</f>
        <v>0</v>
      </c>
      <c r="G588">
        <f>martianeum5[[#This Row],[stan_magazynu '[kg']]]+martianeum5[[#This Row],[ile_kg_materiału_z_ładunku]]</f>
        <v>28.78879999999997</v>
      </c>
      <c r="H588">
        <f>IF(martianeum5[[#This Row],[stan_po_wydobyciu_z_ładunku]]&gt;=100,100,0)</f>
        <v>0</v>
      </c>
      <c r="I588">
        <f>martianeum5[[#This Row],[stan_po_wydobyciu_z_ładunku]]-martianeum5[[#This Row],[ile_zabiera_na_orbite]]</f>
        <v>28.78879999999997</v>
      </c>
      <c r="J588">
        <f>WEEKNUM(martianeum5[[#This Row],[data]],14)</f>
        <v>41</v>
      </c>
      <c r="K588">
        <f>IF(martianeum5[[#This Row],[num_tygodnia]]=J587,K587,K587+1)</f>
        <v>85</v>
      </c>
    </row>
    <row r="589" spans="1:11" x14ac:dyDescent="0.25">
      <c r="A589" s="1">
        <v>49228</v>
      </c>
      <c r="B589">
        <f t="shared" si="9"/>
        <v>28.78879999999997</v>
      </c>
      <c r="C589" t="s">
        <v>18</v>
      </c>
      <c r="D589">
        <v>29.4</v>
      </c>
      <c r="E589">
        <v>9.6</v>
      </c>
      <c r="F589">
        <f>IF(martianeum5[[#This Row],[zawartosc '[%']]]&gt;=1,martianeum5[[#This Row],[masa '[kg']]]*martianeum5[[#This Row],[zawartosc '[%']]]*0.01,0)</f>
        <v>2.8223999999999996</v>
      </c>
      <c r="G589">
        <f>martianeum5[[#This Row],[stan_magazynu '[kg']]]+martianeum5[[#This Row],[ile_kg_materiału_z_ładunku]]</f>
        <v>31.611199999999968</v>
      </c>
      <c r="H589">
        <f>IF(martianeum5[[#This Row],[stan_po_wydobyciu_z_ładunku]]&gt;=100,100,0)</f>
        <v>0</v>
      </c>
      <c r="I589">
        <f>martianeum5[[#This Row],[stan_po_wydobyciu_z_ładunku]]-martianeum5[[#This Row],[ile_zabiera_na_orbite]]</f>
        <v>31.611199999999968</v>
      </c>
      <c r="J589">
        <f>WEEKNUM(martianeum5[[#This Row],[data]],14)</f>
        <v>41</v>
      </c>
      <c r="K589">
        <f>IF(martianeum5[[#This Row],[num_tygodnia]]=J588,K588,K588+1)</f>
        <v>85</v>
      </c>
    </row>
    <row r="590" spans="1:11" x14ac:dyDescent="0.25">
      <c r="A590" s="1">
        <v>49229</v>
      </c>
      <c r="B590">
        <f t="shared" si="9"/>
        <v>31.611199999999968</v>
      </c>
      <c r="C590" t="s">
        <v>20</v>
      </c>
      <c r="D590">
        <v>29.1</v>
      </c>
      <c r="E590">
        <v>2.6</v>
      </c>
      <c r="F590">
        <f>IF(martianeum5[[#This Row],[zawartosc '[%']]]&gt;=1,martianeum5[[#This Row],[masa '[kg']]]*martianeum5[[#This Row],[zawartosc '[%']]]*0.01,0)</f>
        <v>0.75660000000000016</v>
      </c>
      <c r="G590">
        <f>martianeum5[[#This Row],[stan_magazynu '[kg']]]+martianeum5[[#This Row],[ile_kg_materiału_z_ładunku]]</f>
        <v>32.367799999999967</v>
      </c>
      <c r="H590">
        <f>IF(martianeum5[[#This Row],[stan_po_wydobyciu_z_ładunku]]&gt;=100,100,0)</f>
        <v>0</v>
      </c>
      <c r="I590">
        <f>martianeum5[[#This Row],[stan_po_wydobyciu_z_ładunku]]-martianeum5[[#This Row],[ile_zabiera_na_orbite]]</f>
        <v>32.367799999999967</v>
      </c>
      <c r="J590">
        <f>WEEKNUM(martianeum5[[#This Row],[data]],14)</f>
        <v>42</v>
      </c>
      <c r="K590">
        <f>IF(martianeum5[[#This Row],[num_tygodnia]]=J589,K589,K589+1)</f>
        <v>86</v>
      </c>
    </row>
    <row r="591" spans="1:11" x14ac:dyDescent="0.25">
      <c r="A591" s="1">
        <v>49230</v>
      </c>
      <c r="B591">
        <f t="shared" si="9"/>
        <v>32.367799999999967</v>
      </c>
      <c r="C591" t="s">
        <v>10</v>
      </c>
      <c r="D591">
        <v>20.5</v>
      </c>
      <c r="E591">
        <v>30.1</v>
      </c>
      <c r="F591">
        <f>IF(martianeum5[[#This Row],[zawartosc '[%']]]&gt;=1,martianeum5[[#This Row],[masa '[kg']]]*martianeum5[[#This Row],[zawartosc '[%']]]*0.01,0)</f>
        <v>6.1705000000000005</v>
      </c>
      <c r="G591">
        <f>martianeum5[[#This Row],[stan_magazynu '[kg']]]+martianeum5[[#This Row],[ile_kg_materiału_z_ładunku]]</f>
        <v>38.538299999999964</v>
      </c>
      <c r="H591">
        <f>IF(martianeum5[[#This Row],[stan_po_wydobyciu_z_ładunku]]&gt;=100,100,0)</f>
        <v>0</v>
      </c>
      <c r="I591">
        <f>martianeum5[[#This Row],[stan_po_wydobyciu_z_ładunku]]-martianeum5[[#This Row],[ile_zabiera_na_orbite]]</f>
        <v>38.538299999999964</v>
      </c>
      <c r="J591">
        <f>WEEKNUM(martianeum5[[#This Row],[data]],14)</f>
        <v>42</v>
      </c>
      <c r="K591">
        <f>IF(martianeum5[[#This Row],[num_tygodnia]]=J590,K590,K590+1)</f>
        <v>86</v>
      </c>
    </row>
    <row r="592" spans="1:11" x14ac:dyDescent="0.25">
      <c r="A592" s="1">
        <v>49231</v>
      </c>
      <c r="B592">
        <f t="shared" si="9"/>
        <v>38.538299999999964</v>
      </c>
      <c r="C592" t="s">
        <v>7</v>
      </c>
      <c r="D592">
        <v>26.2</v>
      </c>
      <c r="E592">
        <v>19</v>
      </c>
      <c r="F592">
        <f>IF(martianeum5[[#This Row],[zawartosc '[%']]]&gt;=1,martianeum5[[#This Row],[masa '[kg']]]*martianeum5[[#This Row],[zawartosc '[%']]]*0.01,0)</f>
        <v>4.9780000000000006</v>
      </c>
      <c r="G592">
        <f>martianeum5[[#This Row],[stan_magazynu '[kg']]]+martianeum5[[#This Row],[ile_kg_materiału_z_ładunku]]</f>
        <v>43.516299999999966</v>
      </c>
      <c r="H592">
        <f>IF(martianeum5[[#This Row],[stan_po_wydobyciu_z_ładunku]]&gt;=100,100,0)</f>
        <v>0</v>
      </c>
      <c r="I592">
        <f>martianeum5[[#This Row],[stan_po_wydobyciu_z_ładunku]]-martianeum5[[#This Row],[ile_zabiera_na_orbite]]</f>
        <v>43.516299999999966</v>
      </c>
      <c r="J592">
        <f>WEEKNUM(martianeum5[[#This Row],[data]],14)</f>
        <v>42</v>
      </c>
      <c r="K592">
        <f>IF(martianeum5[[#This Row],[num_tygodnia]]=J591,K591,K591+1)</f>
        <v>86</v>
      </c>
    </row>
    <row r="593" spans="1:11" x14ac:dyDescent="0.25">
      <c r="A593" s="1">
        <v>49232</v>
      </c>
      <c r="B593">
        <f t="shared" si="9"/>
        <v>43.516299999999966</v>
      </c>
      <c r="C593" t="s">
        <v>15</v>
      </c>
      <c r="D593">
        <v>22.6</v>
      </c>
      <c r="E593">
        <v>0</v>
      </c>
      <c r="F593">
        <f>IF(martianeum5[[#This Row],[zawartosc '[%']]]&gt;=1,martianeum5[[#This Row],[masa '[kg']]]*martianeum5[[#This Row],[zawartosc '[%']]]*0.01,0)</f>
        <v>0</v>
      </c>
      <c r="G593">
        <f>martianeum5[[#This Row],[stan_magazynu '[kg']]]+martianeum5[[#This Row],[ile_kg_materiału_z_ładunku]]</f>
        <v>43.516299999999966</v>
      </c>
      <c r="H593">
        <f>IF(martianeum5[[#This Row],[stan_po_wydobyciu_z_ładunku]]&gt;=100,100,0)</f>
        <v>0</v>
      </c>
      <c r="I593">
        <f>martianeum5[[#This Row],[stan_po_wydobyciu_z_ładunku]]-martianeum5[[#This Row],[ile_zabiera_na_orbite]]</f>
        <v>43.516299999999966</v>
      </c>
      <c r="J593">
        <f>WEEKNUM(martianeum5[[#This Row],[data]],14)</f>
        <v>42</v>
      </c>
      <c r="K593">
        <f>IF(martianeum5[[#This Row],[num_tygodnia]]=J592,K592,K592+1)</f>
        <v>86</v>
      </c>
    </row>
    <row r="594" spans="1:11" x14ac:dyDescent="0.25">
      <c r="A594" s="1">
        <v>49233</v>
      </c>
      <c r="B594">
        <f t="shared" si="9"/>
        <v>43.516299999999966</v>
      </c>
      <c r="C594" t="s">
        <v>14</v>
      </c>
      <c r="D594">
        <v>17.7</v>
      </c>
      <c r="E594">
        <v>0</v>
      </c>
      <c r="F594">
        <f>IF(martianeum5[[#This Row],[zawartosc '[%']]]&gt;=1,martianeum5[[#This Row],[masa '[kg']]]*martianeum5[[#This Row],[zawartosc '[%']]]*0.01,0)</f>
        <v>0</v>
      </c>
      <c r="G594">
        <f>martianeum5[[#This Row],[stan_magazynu '[kg']]]+martianeum5[[#This Row],[ile_kg_materiału_z_ładunku]]</f>
        <v>43.516299999999966</v>
      </c>
      <c r="H594">
        <f>IF(martianeum5[[#This Row],[stan_po_wydobyciu_z_ładunku]]&gt;=100,100,0)</f>
        <v>0</v>
      </c>
      <c r="I594">
        <f>martianeum5[[#This Row],[stan_po_wydobyciu_z_ładunku]]-martianeum5[[#This Row],[ile_zabiera_na_orbite]]</f>
        <v>43.516299999999966</v>
      </c>
      <c r="J594">
        <f>WEEKNUM(martianeum5[[#This Row],[data]],14)</f>
        <v>42</v>
      </c>
      <c r="K594">
        <f>IF(martianeum5[[#This Row],[num_tygodnia]]=J593,K593,K593+1)</f>
        <v>86</v>
      </c>
    </row>
    <row r="595" spans="1:11" x14ac:dyDescent="0.25">
      <c r="A595" s="1">
        <v>49234</v>
      </c>
      <c r="B595">
        <f t="shared" si="9"/>
        <v>43.516299999999966</v>
      </c>
      <c r="C595" t="s">
        <v>19</v>
      </c>
      <c r="D595">
        <v>21.2</v>
      </c>
      <c r="E595">
        <v>0</v>
      </c>
      <c r="F595">
        <f>IF(martianeum5[[#This Row],[zawartosc '[%']]]&gt;=1,martianeum5[[#This Row],[masa '[kg']]]*martianeum5[[#This Row],[zawartosc '[%']]]*0.01,0)</f>
        <v>0</v>
      </c>
      <c r="G595">
        <f>martianeum5[[#This Row],[stan_magazynu '[kg']]]+martianeum5[[#This Row],[ile_kg_materiału_z_ładunku]]</f>
        <v>43.516299999999966</v>
      </c>
      <c r="H595">
        <f>IF(martianeum5[[#This Row],[stan_po_wydobyciu_z_ładunku]]&gt;=100,100,0)</f>
        <v>0</v>
      </c>
      <c r="I595">
        <f>martianeum5[[#This Row],[stan_po_wydobyciu_z_ładunku]]-martianeum5[[#This Row],[ile_zabiera_na_orbite]]</f>
        <v>43.516299999999966</v>
      </c>
      <c r="J595">
        <f>WEEKNUM(martianeum5[[#This Row],[data]],14)</f>
        <v>42</v>
      </c>
      <c r="K595">
        <f>IF(martianeum5[[#This Row],[num_tygodnia]]=J594,K594,K594+1)</f>
        <v>86</v>
      </c>
    </row>
    <row r="596" spans="1:11" x14ac:dyDescent="0.25">
      <c r="A596" s="1">
        <v>49235</v>
      </c>
      <c r="B596">
        <f t="shared" si="9"/>
        <v>43.516299999999966</v>
      </c>
      <c r="C596" t="s">
        <v>33</v>
      </c>
      <c r="D596">
        <v>10.3</v>
      </c>
      <c r="E596">
        <v>0.2</v>
      </c>
      <c r="F596">
        <f>IF(martianeum5[[#This Row],[zawartosc '[%']]]&gt;=1,martianeum5[[#This Row],[masa '[kg']]]*martianeum5[[#This Row],[zawartosc '[%']]]*0.01,0)</f>
        <v>0</v>
      </c>
      <c r="G596">
        <f>martianeum5[[#This Row],[stan_magazynu '[kg']]]+martianeum5[[#This Row],[ile_kg_materiału_z_ładunku]]</f>
        <v>43.516299999999966</v>
      </c>
      <c r="H596">
        <f>IF(martianeum5[[#This Row],[stan_po_wydobyciu_z_ładunku]]&gt;=100,100,0)</f>
        <v>0</v>
      </c>
      <c r="I596">
        <f>martianeum5[[#This Row],[stan_po_wydobyciu_z_ładunku]]-martianeum5[[#This Row],[ile_zabiera_na_orbite]]</f>
        <v>43.516299999999966</v>
      </c>
      <c r="J596">
        <f>WEEKNUM(martianeum5[[#This Row],[data]],14)</f>
        <v>42</v>
      </c>
      <c r="K596">
        <f>IF(martianeum5[[#This Row],[num_tygodnia]]=J595,K595,K595+1)</f>
        <v>86</v>
      </c>
    </row>
    <row r="597" spans="1:11" x14ac:dyDescent="0.25">
      <c r="A597" s="1">
        <v>49236</v>
      </c>
      <c r="B597">
        <f t="shared" si="9"/>
        <v>43.516299999999966</v>
      </c>
      <c r="C597" t="s">
        <v>25</v>
      </c>
      <c r="D597">
        <v>10.1</v>
      </c>
      <c r="E597">
        <v>2.1</v>
      </c>
      <c r="F597">
        <f>IF(martianeum5[[#This Row],[zawartosc '[%']]]&gt;=1,martianeum5[[#This Row],[masa '[kg']]]*martianeum5[[#This Row],[zawartosc '[%']]]*0.01,0)</f>
        <v>0.21210000000000001</v>
      </c>
      <c r="G597">
        <f>martianeum5[[#This Row],[stan_magazynu '[kg']]]+martianeum5[[#This Row],[ile_kg_materiału_z_ładunku]]</f>
        <v>43.728399999999965</v>
      </c>
      <c r="H597">
        <f>IF(martianeum5[[#This Row],[stan_po_wydobyciu_z_ładunku]]&gt;=100,100,0)</f>
        <v>0</v>
      </c>
      <c r="I597">
        <f>martianeum5[[#This Row],[stan_po_wydobyciu_z_ładunku]]-martianeum5[[#This Row],[ile_zabiera_na_orbite]]</f>
        <v>43.728399999999965</v>
      </c>
      <c r="J597">
        <f>WEEKNUM(martianeum5[[#This Row],[data]],14)</f>
        <v>43</v>
      </c>
      <c r="K597">
        <f>IF(martianeum5[[#This Row],[num_tygodnia]]=J596,K596,K596+1)</f>
        <v>87</v>
      </c>
    </row>
    <row r="598" spans="1:11" x14ac:dyDescent="0.25">
      <c r="A598" s="1">
        <v>49237</v>
      </c>
      <c r="B598">
        <f t="shared" si="9"/>
        <v>43.728399999999965</v>
      </c>
      <c r="C598" t="s">
        <v>8</v>
      </c>
      <c r="D598">
        <v>23.4</v>
      </c>
      <c r="E598">
        <v>3.9</v>
      </c>
      <c r="F598">
        <f>IF(martianeum5[[#This Row],[zawartosc '[%']]]&gt;=1,martianeum5[[#This Row],[masa '[kg']]]*martianeum5[[#This Row],[zawartosc '[%']]]*0.01,0)</f>
        <v>0.91259999999999997</v>
      </c>
      <c r="G598">
        <f>martianeum5[[#This Row],[stan_magazynu '[kg']]]+martianeum5[[#This Row],[ile_kg_materiału_z_ładunku]]</f>
        <v>44.640999999999963</v>
      </c>
      <c r="H598">
        <f>IF(martianeum5[[#This Row],[stan_po_wydobyciu_z_ładunku]]&gt;=100,100,0)</f>
        <v>0</v>
      </c>
      <c r="I598">
        <f>martianeum5[[#This Row],[stan_po_wydobyciu_z_ładunku]]-martianeum5[[#This Row],[ile_zabiera_na_orbite]]</f>
        <v>44.640999999999963</v>
      </c>
      <c r="J598">
        <f>WEEKNUM(martianeum5[[#This Row],[data]],14)</f>
        <v>43</v>
      </c>
      <c r="K598">
        <f>IF(martianeum5[[#This Row],[num_tygodnia]]=J597,K597,K597+1)</f>
        <v>87</v>
      </c>
    </row>
    <row r="599" spans="1:11" x14ac:dyDescent="0.25">
      <c r="A599" s="1">
        <v>49238</v>
      </c>
      <c r="B599">
        <f t="shared" si="9"/>
        <v>44.640999999999963</v>
      </c>
      <c r="C599" t="s">
        <v>31</v>
      </c>
      <c r="D599">
        <v>11.7</v>
      </c>
      <c r="E599">
        <v>0</v>
      </c>
      <c r="F599">
        <f>IF(martianeum5[[#This Row],[zawartosc '[%']]]&gt;=1,martianeum5[[#This Row],[masa '[kg']]]*martianeum5[[#This Row],[zawartosc '[%']]]*0.01,0)</f>
        <v>0</v>
      </c>
      <c r="G599">
        <f>martianeum5[[#This Row],[stan_magazynu '[kg']]]+martianeum5[[#This Row],[ile_kg_materiału_z_ładunku]]</f>
        <v>44.640999999999963</v>
      </c>
      <c r="H599">
        <f>IF(martianeum5[[#This Row],[stan_po_wydobyciu_z_ładunku]]&gt;=100,100,0)</f>
        <v>0</v>
      </c>
      <c r="I599">
        <f>martianeum5[[#This Row],[stan_po_wydobyciu_z_ładunku]]-martianeum5[[#This Row],[ile_zabiera_na_orbite]]</f>
        <v>44.640999999999963</v>
      </c>
      <c r="J599">
        <f>WEEKNUM(martianeum5[[#This Row],[data]],14)</f>
        <v>43</v>
      </c>
      <c r="K599">
        <f>IF(martianeum5[[#This Row],[num_tygodnia]]=J598,K598,K598+1)</f>
        <v>87</v>
      </c>
    </row>
    <row r="600" spans="1:11" x14ac:dyDescent="0.25">
      <c r="A600" s="1">
        <v>49239</v>
      </c>
      <c r="B600">
        <f t="shared" si="9"/>
        <v>44.640999999999963</v>
      </c>
      <c r="C600" t="s">
        <v>5</v>
      </c>
      <c r="D600">
        <v>26</v>
      </c>
      <c r="E600">
        <v>2.1</v>
      </c>
      <c r="F600">
        <f>IF(martianeum5[[#This Row],[zawartosc '[%']]]&gt;=1,martianeum5[[#This Row],[masa '[kg']]]*martianeum5[[#This Row],[zawartosc '[%']]]*0.01,0)</f>
        <v>0.54600000000000004</v>
      </c>
      <c r="G600">
        <f>martianeum5[[#This Row],[stan_magazynu '[kg']]]+martianeum5[[#This Row],[ile_kg_materiału_z_ładunku]]</f>
        <v>45.186999999999962</v>
      </c>
      <c r="H600">
        <f>IF(martianeum5[[#This Row],[stan_po_wydobyciu_z_ładunku]]&gt;=100,100,0)</f>
        <v>0</v>
      </c>
      <c r="I600">
        <f>martianeum5[[#This Row],[stan_po_wydobyciu_z_ładunku]]-martianeum5[[#This Row],[ile_zabiera_na_orbite]]</f>
        <v>45.186999999999962</v>
      </c>
      <c r="J600">
        <f>WEEKNUM(martianeum5[[#This Row],[data]],14)</f>
        <v>43</v>
      </c>
      <c r="K600">
        <f>IF(martianeum5[[#This Row],[num_tygodnia]]=J599,K599,K599+1)</f>
        <v>87</v>
      </c>
    </row>
    <row r="601" spans="1:11" x14ac:dyDescent="0.25">
      <c r="A601" s="1">
        <v>49240</v>
      </c>
      <c r="B601">
        <f t="shared" si="9"/>
        <v>45.186999999999962</v>
      </c>
      <c r="C601" t="s">
        <v>30</v>
      </c>
      <c r="D601">
        <v>29.5</v>
      </c>
      <c r="E601">
        <v>0.4</v>
      </c>
      <c r="F601">
        <f>IF(martianeum5[[#This Row],[zawartosc '[%']]]&gt;=1,martianeum5[[#This Row],[masa '[kg']]]*martianeum5[[#This Row],[zawartosc '[%']]]*0.01,0)</f>
        <v>0</v>
      </c>
      <c r="G601">
        <f>martianeum5[[#This Row],[stan_magazynu '[kg']]]+martianeum5[[#This Row],[ile_kg_materiału_z_ładunku]]</f>
        <v>45.186999999999962</v>
      </c>
      <c r="H601">
        <f>IF(martianeum5[[#This Row],[stan_po_wydobyciu_z_ładunku]]&gt;=100,100,0)</f>
        <v>0</v>
      </c>
      <c r="I601">
        <f>martianeum5[[#This Row],[stan_po_wydobyciu_z_ładunku]]-martianeum5[[#This Row],[ile_zabiera_na_orbite]]</f>
        <v>45.186999999999962</v>
      </c>
      <c r="J601">
        <f>WEEKNUM(martianeum5[[#This Row],[data]],14)</f>
        <v>43</v>
      </c>
      <c r="K601">
        <f>IF(martianeum5[[#This Row],[num_tygodnia]]=J600,K600,K600+1)</f>
        <v>87</v>
      </c>
    </row>
    <row r="602" spans="1:11" x14ac:dyDescent="0.25">
      <c r="A602" s="1">
        <v>49241</v>
      </c>
      <c r="B602">
        <f t="shared" si="9"/>
        <v>45.186999999999962</v>
      </c>
      <c r="C602" t="s">
        <v>14</v>
      </c>
      <c r="D602">
        <v>13</v>
      </c>
      <c r="E602">
        <v>4.4000000000000004</v>
      </c>
      <c r="F602">
        <f>IF(martianeum5[[#This Row],[zawartosc '[%']]]&gt;=1,martianeum5[[#This Row],[masa '[kg']]]*martianeum5[[#This Row],[zawartosc '[%']]]*0.01,0)</f>
        <v>0.57200000000000006</v>
      </c>
      <c r="G602">
        <f>martianeum5[[#This Row],[stan_magazynu '[kg']]]+martianeum5[[#This Row],[ile_kg_materiału_z_ładunku]]</f>
        <v>45.758999999999965</v>
      </c>
      <c r="H602">
        <f>IF(martianeum5[[#This Row],[stan_po_wydobyciu_z_ładunku]]&gt;=100,100,0)</f>
        <v>0</v>
      </c>
      <c r="I602">
        <f>martianeum5[[#This Row],[stan_po_wydobyciu_z_ładunku]]-martianeum5[[#This Row],[ile_zabiera_na_orbite]]</f>
        <v>45.758999999999965</v>
      </c>
      <c r="J602">
        <f>WEEKNUM(martianeum5[[#This Row],[data]],14)</f>
        <v>43</v>
      </c>
      <c r="K602">
        <f>IF(martianeum5[[#This Row],[num_tygodnia]]=J601,K601,K601+1)</f>
        <v>87</v>
      </c>
    </row>
    <row r="603" spans="1:11" x14ac:dyDescent="0.25">
      <c r="A603" s="1">
        <v>49242</v>
      </c>
      <c r="B603">
        <f t="shared" si="9"/>
        <v>45.758999999999965</v>
      </c>
      <c r="C603" t="s">
        <v>9</v>
      </c>
      <c r="D603">
        <v>17.100000000000001</v>
      </c>
      <c r="E603">
        <v>3.8</v>
      </c>
      <c r="F603">
        <f>IF(martianeum5[[#This Row],[zawartosc '[%']]]&gt;=1,martianeum5[[#This Row],[masa '[kg']]]*martianeum5[[#This Row],[zawartosc '[%']]]*0.01,0)</f>
        <v>0.64980000000000004</v>
      </c>
      <c r="G603">
        <f>martianeum5[[#This Row],[stan_magazynu '[kg']]]+martianeum5[[#This Row],[ile_kg_materiału_z_ładunku]]</f>
        <v>46.408799999999964</v>
      </c>
      <c r="H603">
        <f>IF(martianeum5[[#This Row],[stan_po_wydobyciu_z_ładunku]]&gt;=100,100,0)</f>
        <v>0</v>
      </c>
      <c r="I603">
        <f>martianeum5[[#This Row],[stan_po_wydobyciu_z_ładunku]]-martianeum5[[#This Row],[ile_zabiera_na_orbite]]</f>
        <v>46.408799999999964</v>
      </c>
      <c r="J603">
        <f>WEEKNUM(martianeum5[[#This Row],[data]],14)</f>
        <v>43</v>
      </c>
      <c r="K603">
        <f>IF(martianeum5[[#This Row],[num_tygodnia]]=J602,K602,K602+1)</f>
        <v>87</v>
      </c>
    </row>
    <row r="604" spans="1:11" x14ac:dyDescent="0.25">
      <c r="A604" s="1">
        <v>49243</v>
      </c>
      <c r="B604">
        <f t="shared" si="9"/>
        <v>46.408799999999964</v>
      </c>
      <c r="C604" t="s">
        <v>27</v>
      </c>
      <c r="D604">
        <v>12.6</v>
      </c>
      <c r="E604">
        <v>0.2</v>
      </c>
      <c r="F604">
        <f>IF(martianeum5[[#This Row],[zawartosc '[%']]]&gt;=1,martianeum5[[#This Row],[masa '[kg']]]*martianeum5[[#This Row],[zawartosc '[%']]]*0.01,0)</f>
        <v>0</v>
      </c>
      <c r="G604">
        <f>martianeum5[[#This Row],[stan_magazynu '[kg']]]+martianeum5[[#This Row],[ile_kg_materiału_z_ładunku]]</f>
        <v>46.408799999999964</v>
      </c>
      <c r="H604">
        <f>IF(martianeum5[[#This Row],[stan_po_wydobyciu_z_ładunku]]&gt;=100,100,0)</f>
        <v>0</v>
      </c>
      <c r="I604">
        <f>martianeum5[[#This Row],[stan_po_wydobyciu_z_ładunku]]-martianeum5[[#This Row],[ile_zabiera_na_orbite]]</f>
        <v>46.408799999999964</v>
      </c>
      <c r="J604">
        <f>WEEKNUM(martianeum5[[#This Row],[data]],14)</f>
        <v>44</v>
      </c>
      <c r="K604">
        <f>IF(martianeum5[[#This Row],[num_tygodnia]]=J603,K603,K603+1)</f>
        <v>88</v>
      </c>
    </row>
    <row r="605" spans="1:11" x14ac:dyDescent="0.25">
      <c r="A605" s="1">
        <v>49244</v>
      </c>
      <c r="B605">
        <f t="shared" si="9"/>
        <v>46.408799999999964</v>
      </c>
      <c r="C605" t="s">
        <v>10</v>
      </c>
      <c r="D605">
        <v>23.6</v>
      </c>
      <c r="E605">
        <v>24.1</v>
      </c>
      <c r="F605">
        <f>IF(martianeum5[[#This Row],[zawartosc '[%']]]&gt;=1,martianeum5[[#This Row],[masa '[kg']]]*martianeum5[[#This Row],[zawartosc '[%']]]*0.01,0)</f>
        <v>5.6876000000000015</v>
      </c>
      <c r="G605">
        <f>martianeum5[[#This Row],[stan_magazynu '[kg']]]+martianeum5[[#This Row],[ile_kg_materiału_z_ładunku]]</f>
        <v>52.096399999999967</v>
      </c>
      <c r="H605">
        <f>IF(martianeum5[[#This Row],[stan_po_wydobyciu_z_ładunku]]&gt;=100,100,0)</f>
        <v>0</v>
      </c>
      <c r="I605">
        <f>martianeum5[[#This Row],[stan_po_wydobyciu_z_ładunku]]-martianeum5[[#This Row],[ile_zabiera_na_orbite]]</f>
        <v>52.096399999999967</v>
      </c>
      <c r="J605">
        <f>WEEKNUM(martianeum5[[#This Row],[data]],14)</f>
        <v>44</v>
      </c>
      <c r="K605">
        <f>IF(martianeum5[[#This Row],[num_tygodnia]]=J604,K604,K604+1)</f>
        <v>88</v>
      </c>
    </row>
    <row r="606" spans="1:11" x14ac:dyDescent="0.25">
      <c r="A606" s="1">
        <v>49245</v>
      </c>
      <c r="B606">
        <f t="shared" si="9"/>
        <v>52.096399999999967</v>
      </c>
      <c r="C606" t="s">
        <v>11</v>
      </c>
      <c r="D606">
        <v>14.9</v>
      </c>
      <c r="E606">
        <v>14.2</v>
      </c>
      <c r="F606">
        <f>IF(martianeum5[[#This Row],[zawartosc '[%']]]&gt;=1,martianeum5[[#This Row],[masa '[kg']]]*martianeum5[[#This Row],[zawartosc '[%']]]*0.01,0)</f>
        <v>2.1157999999999997</v>
      </c>
      <c r="G606">
        <f>martianeum5[[#This Row],[stan_magazynu '[kg']]]+martianeum5[[#This Row],[ile_kg_materiału_z_ładunku]]</f>
        <v>54.212199999999967</v>
      </c>
      <c r="H606">
        <f>IF(martianeum5[[#This Row],[stan_po_wydobyciu_z_ładunku]]&gt;=100,100,0)</f>
        <v>0</v>
      </c>
      <c r="I606">
        <f>martianeum5[[#This Row],[stan_po_wydobyciu_z_ładunku]]-martianeum5[[#This Row],[ile_zabiera_na_orbite]]</f>
        <v>54.212199999999967</v>
      </c>
      <c r="J606">
        <f>WEEKNUM(martianeum5[[#This Row],[data]],14)</f>
        <v>44</v>
      </c>
      <c r="K606">
        <f>IF(martianeum5[[#This Row],[num_tygodnia]]=J605,K605,K605+1)</f>
        <v>88</v>
      </c>
    </row>
    <row r="607" spans="1:11" x14ac:dyDescent="0.25">
      <c r="A607" s="1">
        <v>49246</v>
      </c>
      <c r="B607">
        <f t="shared" si="9"/>
        <v>54.212199999999967</v>
      </c>
      <c r="C607" t="s">
        <v>12</v>
      </c>
      <c r="D607">
        <v>17</v>
      </c>
      <c r="E607">
        <v>0</v>
      </c>
      <c r="F607">
        <f>IF(martianeum5[[#This Row],[zawartosc '[%']]]&gt;=1,martianeum5[[#This Row],[masa '[kg']]]*martianeum5[[#This Row],[zawartosc '[%']]]*0.01,0)</f>
        <v>0</v>
      </c>
      <c r="G607">
        <f>martianeum5[[#This Row],[stan_magazynu '[kg']]]+martianeum5[[#This Row],[ile_kg_materiału_z_ładunku]]</f>
        <v>54.212199999999967</v>
      </c>
      <c r="H607">
        <f>IF(martianeum5[[#This Row],[stan_po_wydobyciu_z_ładunku]]&gt;=100,100,0)</f>
        <v>0</v>
      </c>
      <c r="I607">
        <f>martianeum5[[#This Row],[stan_po_wydobyciu_z_ładunku]]-martianeum5[[#This Row],[ile_zabiera_na_orbite]]</f>
        <v>54.212199999999967</v>
      </c>
      <c r="J607">
        <f>WEEKNUM(martianeum5[[#This Row],[data]],14)</f>
        <v>44</v>
      </c>
      <c r="K607">
        <f>IF(martianeum5[[#This Row],[num_tygodnia]]=J606,K606,K606+1)</f>
        <v>88</v>
      </c>
    </row>
    <row r="608" spans="1:11" x14ac:dyDescent="0.25">
      <c r="A608" s="1">
        <v>49247</v>
      </c>
      <c r="B608">
        <f t="shared" si="9"/>
        <v>54.212199999999967</v>
      </c>
      <c r="C608" t="s">
        <v>11</v>
      </c>
      <c r="D608">
        <v>12.8</v>
      </c>
      <c r="E608">
        <v>0</v>
      </c>
      <c r="F608">
        <f>IF(martianeum5[[#This Row],[zawartosc '[%']]]&gt;=1,martianeum5[[#This Row],[masa '[kg']]]*martianeum5[[#This Row],[zawartosc '[%']]]*0.01,0)</f>
        <v>0</v>
      </c>
      <c r="G608">
        <f>martianeum5[[#This Row],[stan_magazynu '[kg']]]+martianeum5[[#This Row],[ile_kg_materiału_z_ładunku]]</f>
        <v>54.212199999999967</v>
      </c>
      <c r="H608">
        <f>IF(martianeum5[[#This Row],[stan_po_wydobyciu_z_ładunku]]&gt;=100,100,0)</f>
        <v>0</v>
      </c>
      <c r="I608">
        <f>martianeum5[[#This Row],[stan_po_wydobyciu_z_ładunku]]-martianeum5[[#This Row],[ile_zabiera_na_orbite]]</f>
        <v>54.212199999999967</v>
      </c>
      <c r="J608">
        <f>WEEKNUM(martianeum5[[#This Row],[data]],14)</f>
        <v>44</v>
      </c>
      <c r="K608">
        <f>IF(martianeum5[[#This Row],[num_tygodnia]]=J607,K607,K607+1)</f>
        <v>88</v>
      </c>
    </row>
    <row r="609" spans="1:11" x14ac:dyDescent="0.25">
      <c r="A609" s="1">
        <v>49248</v>
      </c>
      <c r="B609">
        <f t="shared" si="9"/>
        <v>54.212199999999967</v>
      </c>
      <c r="C609" t="s">
        <v>13</v>
      </c>
      <c r="D609">
        <v>17.5</v>
      </c>
      <c r="E609">
        <v>0</v>
      </c>
      <c r="F609">
        <f>IF(martianeum5[[#This Row],[zawartosc '[%']]]&gt;=1,martianeum5[[#This Row],[masa '[kg']]]*martianeum5[[#This Row],[zawartosc '[%']]]*0.01,0)</f>
        <v>0</v>
      </c>
      <c r="G609">
        <f>martianeum5[[#This Row],[stan_magazynu '[kg']]]+martianeum5[[#This Row],[ile_kg_materiału_z_ładunku]]</f>
        <v>54.212199999999967</v>
      </c>
      <c r="H609">
        <f>IF(martianeum5[[#This Row],[stan_po_wydobyciu_z_ładunku]]&gt;=100,100,0)</f>
        <v>0</v>
      </c>
      <c r="I609">
        <f>martianeum5[[#This Row],[stan_po_wydobyciu_z_ładunku]]-martianeum5[[#This Row],[ile_zabiera_na_orbite]]</f>
        <v>54.212199999999967</v>
      </c>
      <c r="J609">
        <f>WEEKNUM(martianeum5[[#This Row],[data]],14)</f>
        <v>44</v>
      </c>
      <c r="K609">
        <f>IF(martianeum5[[#This Row],[num_tygodnia]]=J608,K608,K608+1)</f>
        <v>88</v>
      </c>
    </row>
    <row r="610" spans="1:11" x14ac:dyDescent="0.25">
      <c r="A610" s="1">
        <v>49249</v>
      </c>
      <c r="B610">
        <f t="shared" si="9"/>
        <v>54.212199999999967</v>
      </c>
      <c r="C610" t="s">
        <v>10</v>
      </c>
      <c r="D610">
        <v>13.9</v>
      </c>
      <c r="E610">
        <v>15.3</v>
      </c>
      <c r="F610">
        <f>IF(martianeum5[[#This Row],[zawartosc '[%']]]&gt;=1,martianeum5[[#This Row],[masa '[kg']]]*martianeum5[[#This Row],[zawartosc '[%']]]*0.01,0)</f>
        <v>2.1267</v>
      </c>
      <c r="G610">
        <f>martianeum5[[#This Row],[stan_magazynu '[kg']]]+martianeum5[[#This Row],[ile_kg_materiału_z_ładunku]]</f>
        <v>56.338899999999967</v>
      </c>
      <c r="H610">
        <f>IF(martianeum5[[#This Row],[stan_po_wydobyciu_z_ładunku]]&gt;=100,100,0)</f>
        <v>0</v>
      </c>
      <c r="I610">
        <f>martianeum5[[#This Row],[stan_po_wydobyciu_z_ładunku]]-martianeum5[[#This Row],[ile_zabiera_na_orbite]]</f>
        <v>56.338899999999967</v>
      </c>
      <c r="J610">
        <f>WEEKNUM(martianeum5[[#This Row],[data]],14)</f>
        <v>44</v>
      </c>
      <c r="K610">
        <f>IF(martianeum5[[#This Row],[num_tygodnia]]=J609,K609,K609+1)</f>
        <v>88</v>
      </c>
    </row>
    <row r="611" spans="1:11" x14ac:dyDescent="0.25">
      <c r="A611" s="1">
        <v>49250</v>
      </c>
      <c r="B611">
        <f t="shared" si="9"/>
        <v>56.338899999999967</v>
      </c>
      <c r="C611" t="s">
        <v>19</v>
      </c>
      <c r="D611">
        <v>25.9</v>
      </c>
      <c r="E611">
        <v>14.5</v>
      </c>
      <c r="F611">
        <f>IF(martianeum5[[#This Row],[zawartosc '[%']]]&gt;=1,martianeum5[[#This Row],[masa '[kg']]]*martianeum5[[#This Row],[zawartosc '[%']]]*0.01,0)</f>
        <v>3.7554999999999996</v>
      </c>
      <c r="G611">
        <f>martianeum5[[#This Row],[stan_magazynu '[kg']]]+martianeum5[[#This Row],[ile_kg_materiału_z_ładunku]]</f>
        <v>60.094399999999965</v>
      </c>
      <c r="H611">
        <f>IF(martianeum5[[#This Row],[stan_po_wydobyciu_z_ładunku]]&gt;=100,100,0)</f>
        <v>0</v>
      </c>
      <c r="I611">
        <f>martianeum5[[#This Row],[stan_po_wydobyciu_z_ładunku]]-martianeum5[[#This Row],[ile_zabiera_na_orbite]]</f>
        <v>60.094399999999965</v>
      </c>
      <c r="J611">
        <f>WEEKNUM(martianeum5[[#This Row],[data]],14)</f>
        <v>45</v>
      </c>
      <c r="K611">
        <f>IF(martianeum5[[#This Row],[num_tygodnia]]=J610,K610,K610+1)</f>
        <v>89</v>
      </c>
    </row>
    <row r="612" spans="1:11" x14ac:dyDescent="0.25">
      <c r="A612" s="1">
        <v>49251</v>
      </c>
      <c r="B612">
        <f t="shared" si="9"/>
        <v>60.094399999999965</v>
      </c>
      <c r="C612" t="s">
        <v>17</v>
      </c>
      <c r="D612">
        <v>12.1</v>
      </c>
      <c r="E612">
        <v>0</v>
      </c>
      <c r="F612">
        <f>IF(martianeum5[[#This Row],[zawartosc '[%']]]&gt;=1,martianeum5[[#This Row],[masa '[kg']]]*martianeum5[[#This Row],[zawartosc '[%']]]*0.01,0)</f>
        <v>0</v>
      </c>
      <c r="G612">
        <f>martianeum5[[#This Row],[stan_magazynu '[kg']]]+martianeum5[[#This Row],[ile_kg_materiału_z_ładunku]]</f>
        <v>60.094399999999965</v>
      </c>
      <c r="H612">
        <f>IF(martianeum5[[#This Row],[stan_po_wydobyciu_z_ładunku]]&gt;=100,100,0)</f>
        <v>0</v>
      </c>
      <c r="I612">
        <f>martianeum5[[#This Row],[stan_po_wydobyciu_z_ładunku]]-martianeum5[[#This Row],[ile_zabiera_na_orbite]]</f>
        <v>60.094399999999965</v>
      </c>
      <c r="J612">
        <f>WEEKNUM(martianeum5[[#This Row],[data]],14)</f>
        <v>45</v>
      </c>
      <c r="K612">
        <f>IF(martianeum5[[#This Row],[num_tygodnia]]=J611,K611,K611+1)</f>
        <v>89</v>
      </c>
    </row>
    <row r="613" spans="1:11" x14ac:dyDescent="0.25">
      <c r="A613" s="1">
        <v>49252</v>
      </c>
      <c r="B613">
        <f t="shared" si="9"/>
        <v>60.094399999999965</v>
      </c>
      <c r="C613" t="s">
        <v>7</v>
      </c>
      <c r="D613">
        <v>25.8</v>
      </c>
      <c r="E613">
        <v>12.3</v>
      </c>
      <c r="F613">
        <f>IF(martianeum5[[#This Row],[zawartosc '[%']]]&gt;=1,martianeum5[[#This Row],[masa '[kg']]]*martianeum5[[#This Row],[zawartosc '[%']]]*0.01,0)</f>
        <v>3.1734000000000004</v>
      </c>
      <c r="G613">
        <f>martianeum5[[#This Row],[stan_magazynu '[kg']]]+martianeum5[[#This Row],[ile_kg_materiału_z_ładunku]]</f>
        <v>63.267799999999966</v>
      </c>
      <c r="H613">
        <f>IF(martianeum5[[#This Row],[stan_po_wydobyciu_z_ładunku]]&gt;=100,100,0)</f>
        <v>0</v>
      </c>
      <c r="I613">
        <f>martianeum5[[#This Row],[stan_po_wydobyciu_z_ładunku]]-martianeum5[[#This Row],[ile_zabiera_na_orbite]]</f>
        <v>63.267799999999966</v>
      </c>
      <c r="J613">
        <f>WEEKNUM(martianeum5[[#This Row],[data]],14)</f>
        <v>45</v>
      </c>
      <c r="K613">
        <f>IF(martianeum5[[#This Row],[num_tygodnia]]=J612,K612,K612+1)</f>
        <v>89</v>
      </c>
    </row>
    <row r="614" spans="1:11" x14ac:dyDescent="0.25">
      <c r="A614" s="1">
        <v>49253</v>
      </c>
      <c r="B614">
        <f t="shared" si="9"/>
        <v>63.267799999999966</v>
      </c>
      <c r="C614" t="s">
        <v>9</v>
      </c>
      <c r="D614">
        <v>29.1</v>
      </c>
      <c r="E614">
        <v>0</v>
      </c>
      <c r="F614">
        <f>IF(martianeum5[[#This Row],[zawartosc '[%']]]&gt;=1,martianeum5[[#This Row],[masa '[kg']]]*martianeum5[[#This Row],[zawartosc '[%']]]*0.01,0)</f>
        <v>0</v>
      </c>
      <c r="G614">
        <f>martianeum5[[#This Row],[stan_magazynu '[kg']]]+martianeum5[[#This Row],[ile_kg_materiału_z_ładunku]]</f>
        <v>63.267799999999966</v>
      </c>
      <c r="H614">
        <f>IF(martianeum5[[#This Row],[stan_po_wydobyciu_z_ładunku]]&gt;=100,100,0)</f>
        <v>0</v>
      </c>
      <c r="I614">
        <f>martianeum5[[#This Row],[stan_po_wydobyciu_z_ładunku]]-martianeum5[[#This Row],[ile_zabiera_na_orbite]]</f>
        <v>63.267799999999966</v>
      </c>
      <c r="J614">
        <f>WEEKNUM(martianeum5[[#This Row],[data]],14)</f>
        <v>45</v>
      </c>
      <c r="K614">
        <f>IF(martianeum5[[#This Row],[num_tygodnia]]=J613,K613,K613+1)</f>
        <v>89</v>
      </c>
    </row>
    <row r="615" spans="1:11" x14ac:dyDescent="0.25">
      <c r="A615" s="1">
        <v>49254</v>
      </c>
      <c r="B615">
        <f t="shared" si="9"/>
        <v>63.267799999999966</v>
      </c>
      <c r="C615" t="s">
        <v>10</v>
      </c>
      <c r="D615">
        <v>13.2</v>
      </c>
      <c r="E615">
        <v>0</v>
      </c>
      <c r="F615">
        <f>IF(martianeum5[[#This Row],[zawartosc '[%']]]&gt;=1,martianeum5[[#This Row],[masa '[kg']]]*martianeum5[[#This Row],[zawartosc '[%']]]*0.01,0)</f>
        <v>0</v>
      </c>
      <c r="G615">
        <f>martianeum5[[#This Row],[stan_magazynu '[kg']]]+martianeum5[[#This Row],[ile_kg_materiału_z_ładunku]]</f>
        <v>63.267799999999966</v>
      </c>
      <c r="H615">
        <f>IF(martianeum5[[#This Row],[stan_po_wydobyciu_z_ładunku]]&gt;=100,100,0)</f>
        <v>0</v>
      </c>
      <c r="I615">
        <f>martianeum5[[#This Row],[stan_po_wydobyciu_z_ładunku]]-martianeum5[[#This Row],[ile_zabiera_na_orbite]]</f>
        <v>63.267799999999966</v>
      </c>
      <c r="J615">
        <f>WEEKNUM(martianeum5[[#This Row],[data]],14)</f>
        <v>45</v>
      </c>
      <c r="K615">
        <f>IF(martianeum5[[#This Row],[num_tygodnia]]=J614,K614,K614+1)</f>
        <v>89</v>
      </c>
    </row>
    <row r="616" spans="1:11" x14ac:dyDescent="0.25">
      <c r="A616" s="1">
        <v>49255</v>
      </c>
      <c r="B616">
        <f t="shared" si="9"/>
        <v>63.267799999999966</v>
      </c>
      <c r="C616" t="s">
        <v>7</v>
      </c>
      <c r="D616">
        <v>29.4</v>
      </c>
      <c r="E616">
        <v>12.8</v>
      </c>
      <c r="F616">
        <f>IF(martianeum5[[#This Row],[zawartosc '[%']]]&gt;=1,martianeum5[[#This Row],[masa '[kg']]]*martianeum5[[#This Row],[zawartosc '[%']]]*0.01,0)</f>
        <v>3.7631999999999999</v>
      </c>
      <c r="G616">
        <f>martianeum5[[#This Row],[stan_magazynu '[kg']]]+martianeum5[[#This Row],[ile_kg_materiału_z_ładunku]]</f>
        <v>67.030999999999963</v>
      </c>
      <c r="H616">
        <f>IF(martianeum5[[#This Row],[stan_po_wydobyciu_z_ładunku]]&gt;=100,100,0)</f>
        <v>0</v>
      </c>
      <c r="I616">
        <f>martianeum5[[#This Row],[stan_po_wydobyciu_z_ładunku]]-martianeum5[[#This Row],[ile_zabiera_na_orbite]]</f>
        <v>67.030999999999963</v>
      </c>
      <c r="J616">
        <f>WEEKNUM(martianeum5[[#This Row],[data]],14)</f>
        <v>45</v>
      </c>
      <c r="K616">
        <f>IF(martianeum5[[#This Row],[num_tygodnia]]=J615,K615,K615+1)</f>
        <v>89</v>
      </c>
    </row>
    <row r="617" spans="1:11" x14ac:dyDescent="0.25">
      <c r="A617" s="1">
        <v>49256</v>
      </c>
      <c r="B617">
        <f t="shared" si="9"/>
        <v>67.030999999999963</v>
      </c>
      <c r="C617" t="s">
        <v>15</v>
      </c>
      <c r="D617">
        <v>21</v>
      </c>
      <c r="E617">
        <v>0</v>
      </c>
      <c r="F617">
        <f>IF(martianeum5[[#This Row],[zawartosc '[%']]]&gt;=1,martianeum5[[#This Row],[masa '[kg']]]*martianeum5[[#This Row],[zawartosc '[%']]]*0.01,0)</f>
        <v>0</v>
      </c>
      <c r="G617">
        <f>martianeum5[[#This Row],[stan_magazynu '[kg']]]+martianeum5[[#This Row],[ile_kg_materiału_z_ładunku]]</f>
        <v>67.030999999999963</v>
      </c>
      <c r="H617">
        <f>IF(martianeum5[[#This Row],[stan_po_wydobyciu_z_ładunku]]&gt;=100,100,0)</f>
        <v>0</v>
      </c>
      <c r="I617">
        <f>martianeum5[[#This Row],[stan_po_wydobyciu_z_ładunku]]-martianeum5[[#This Row],[ile_zabiera_na_orbite]]</f>
        <v>67.030999999999963</v>
      </c>
      <c r="J617">
        <f>WEEKNUM(martianeum5[[#This Row],[data]],14)</f>
        <v>45</v>
      </c>
      <c r="K617">
        <f>IF(martianeum5[[#This Row],[num_tygodnia]]=J616,K616,K616+1)</f>
        <v>89</v>
      </c>
    </row>
    <row r="618" spans="1:11" x14ac:dyDescent="0.25">
      <c r="A618" s="1">
        <v>49257</v>
      </c>
      <c r="B618">
        <f t="shared" si="9"/>
        <v>67.030999999999963</v>
      </c>
      <c r="C618" t="s">
        <v>6</v>
      </c>
      <c r="D618">
        <v>22.7</v>
      </c>
      <c r="E618">
        <v>12.4</v>
      </c>
      <c r="F618">
        <f>IF(martianeum5[[#This Row],[zawartosc '[%']]]&gt;=1,martianeum5[[#This Row],[masa '[kg']]]*martianeum5[[#This Row],[zawartosc '[%']]]*0.01,0)</f>
        <v>2.8148000000000004</v>
      </c>
      <c r="G618">
        <f>martianeum5[[#This Row],[stan_magazynu '[kg']]]+martianeum5[[#This Row],[ile_kg_materiału_z_ładunku]]</f>
        <v>69.845799999999969</v>
      </c>
      <c r="H618">
        <f>IF(martianeum5[[#This Row],[stan_po_wydobyciu_z_ładunku]]&gt;=100,100,0)</f>
        <v>0</v>
      </c>
      <c r="I618">
        <f>martianeum5[[#This Row],[stan_po_wydobyciu_z_ładunku]]-martianeum5[[#This Row],[ile_zabiera_na_orbite]]</f>
        <v>69.845799999999969</v>
      </c>
      <c r="J618">
        <f>WEEKNUM(martianeum5[[#This Row],[data]],14)</f>
        <v>46</v>
      </c>
      <c r="K618">
        <f>IF(martianeum5[[#This Row],[num_tygodnia]]=J617,K617,K617+1)</f>
        <v>90</v>
      </c>
    </row>
    <row r="619" spans="1:11" x14ac:dyDescent="0.25">
      <c r="A619" s="1">
        <v>49258</v>
      </c>
      <c r="B619">
        <f t="shared" si="9"/>
        <v>69.845799999999969</v>
      </c>
      <c r="C619" t="s">
        <v>10</v>
      </c>
      <c r="D619">
        <v>25.1</v>
      </c>
      <c r="E619">
        <v>43.4</v>
      </c>
      <c r="F619">
        <f>IF(martianeum5[[#This Row],[zawartosc '[%']]]&gt;=1,martianeum5[[#This Row],[masa '[kg']]]*martianeum5[[#This Row],[zawartosc '[%']]]*0.01,0)</f>
        <v>10.8934</v>
      </c>
      <c r="G619">
        <f>martianeum5[[#This Row],[stan_magazynu '[kg']]]+martianeum5[[#This Row],[ile_kg_materiału_z_ładunku]]</f>
        <v>80.739199999999968</v>
      </c>
      <c r="H619">
        <f>IF(martianeum5[[#This Row],[stan_po_wydobyciu_z_ładunku]]&gt;=100,100,0)</f>
        <v>0</v>
      </c>
      <c r="I619">
        <f>martianeum5[[#This Row],[stan_po_wydobyciu_z_ładunku]]-martianeum5[[#This Row],[ile_zabiera_na_orbite]]</f>
        <v>80.739199999999968</v>
      </c>
      <c r="J619">
        <f>WEEKNUM(martianeum5[[#This Row],[data]],14)</f>
        <v>46</v>
      </c>
      <c r="K619">
        <f>IF(martianeum5[[#This Row],[num_tygodnia]]=J618,K618,K618+1)</f>
        <v>90</v>
      </c>
    </row>
    <row r="620" spans="1:11" x14ac:dyDescent="0.25">
      <c r="A620" s="1">
        <v>49259</v>
      </c>
      <c r="B620">
        <f t="shared" si="9"/>
        <v>80.739199999999968</v>
      </c>
      <c r="C620" t="s">
        <v>10</v>
      </c>
      <c r="D620">
        <v>26.8</v>
      </c>
      <c r="E620">
        <v>26.9</v>
      </c>
      <c r="F620">
        <f>IF(martianeum5[[#This Row],[zawartosc '[%']]]&gt;=1,martianeum5[[#This Row],[masa '[kg']]]*martianeum5[[#This Row],[zawartosc '[%']]]*0.01,0)</f>
        <v>7.2092000000000001</v>
      </c>
      <c r="G620">
        <f>martianeum5[[#This Row],[stan_magazynu '[kg']]]+martianeum5[[#This Row],[ile_kg_materiału_z_ładunku]]</f>
        <v>87.948399999999964</v>
      </c>
      <c r="H620">
        <f>IF(martianeum5[[#This Row],[stan_po_wydobyciu_z_ładunku]]&gt;=100,100,0)</f>
        <v>0</v>
      </c>
      <c r="I620">
        <f>martianeum5[[#This Row],[stan_po_wydobyciu_z_ładunku]]-martianeum5[[#This Row],[ile_zabiera_na_orbite]]</f>
        <v>87.948399999999964</v>
      </c>
      <c r="J620">
        <f>WEEKNUM(martianeum5[[#This Row],[data]],14)</f>
        <v>46</v>
      </c>
      <c r="K620">
        <f>IF(martianeum5[[#This Row],[num_tygodnia]]=J619,K619,K619+1)</f>
        <v>90</v>
      </c>
    </row>
    <row r="621" spans="1:11" x14ac:dyDescent="0.25">
      <c r="A621" s="1">
        <v>49260</v>
      </c>
      <c r="B621">
        <f t="shared" si="9"/>
        <v>87.948399999999964</v>
      </c>
      <c r="C621" t="s">
        <v>29</v>
      </c>
      <c r="D621">
        <v>15.9</v>
      </c>
      <c r="E621">
        <v>0.5</v>
      </c>
      <c r="F621">
        <f>IF(martianeum5[[#This Row],[zawartosc '[%']]]&gt;=1,martianeum5[[#This Row],[masa '[kg']]]*martianeum5[[#This Row],[zawartosc '[%']]]*0.01,0)</f>
        <v>0</v>
      </c>
      <c r="G621">
        <f>martianeum5[[#This Row],[stan_magazynu '[kg']]]+martianeum5[[#This Row],[ile_kg_materiału_z_ładunku]]</f>
        <v>87.948399999999964</v>
      </c>
      <c r="H621">
        <f>IF(martianeum5[[#This Row],[stan_po_wydobyciu_z_ładunku]]&gt;=100,100,0)</f>
        <v>0</v>
      </c>
      <c r="I621">
        <f>martianeum5[[#This Row],[stan_po_wydobyciu_z_ładunku]]-martianeum5[[#This Row],[ile_zabiera_na_orbite]]</f>
        <v>87.948399999999964</v>
      </c>
      <c r="J621">
        <f>WEEKNUM(martianeum5[[#This Row],[data]],14)</f>
        <v>46</v>
      </c>
      <c r="K621">
        <f>IF(martianeum5[[#This Row],[num_tygodnia]]=J620,K620,K620+1)</f>
        <v>90</v>
      </c>
    </row>
    <row r="622" spans="1:11" x14ac:dyDescent="0.25">
      <c r="A622" s="1">
        <v>49261</v>
      </c>
      <c r="B622">
        <f t="shared" si="9"/>
        <v>87.948399999999964</v>
      </c>
      <c r="C622" t="s">
        <v>18</v>
      </c>
      <c r="D622">
        <v>27.6</v>
      </c>
      <c r="E622">
        <v>0</v>
      </c>
      <c r="F622">
        <f>IF(martianeum5[[#This Row],[zawartosc '[%']]]&gt;=1,martianeum5[[#This Row],[masa '[kg']]]*martianeum5[[#This Row],[zawartosc '[%']]]*0.01,0)</f>
        <v>0</v>
      </c>
      <c r="G622">
        <f>martianeum5[[#This Row],[stan_magazynu '[kg']]]+martianeum5[[#This Row],[ile_kg_materiału_z_ładunku]]</f>
        <v>87.948399999999964</v>
      </c>
      <c r="H622">
        <f>IF(martianeum5[[#This Row],[stan_po_wydobyciu_z_ładunku]]&gt;=100,100,0)</f>
        <v>0</v>
      </c>
      <c r="I622">
        <f>martianeum5[[#This Row],[stan_po_wydobyciu_z_ładunku]]-martianeum5[[#This Row],[ile_zabiera_na_orbite]]</f>
        <v>87.948399999999964</v>
      </c>
      <c r="J622">
        <f>WEEKNUM(martianeum5[[#This Row],[data]],14)</f>
        <v>46</v>
      </c>
      <c r="K622">
        <f>IF(martianeum5[[#This Row],[num_tygodnia]]=J621,K621,K621+1)</f>
        <v>90</v>
      </c>
    </row>
    <row r="623" spans="1:11" x14ac:dyDescent="0.25">
      <c r="A623" s="1">
        <v>49262</v>
      </c>
      <c r="B623">
        <f t="shared" si="9"/>
        <v>87.948399999999964</v>
      </c>
      <c r="C623" t="s">
        <v>25</v>
      </c>
      <c r="D623">
        <v>20.8</v>
      </c>
      <c r="E623">
        <v>0</v>
      </c>
      <c r="F623">
        <f>IF(martianeum5[[#This Row],[zawartosc '[%']]]&gt;=1,martianeum5[[#This Row],[masa '[kg']]]*martianeum5[[#This Row],[zawartosc '[%']]]*0.01,0)</f>
        <v>0</v>
      </c>
      <c r="G623">
        <f>martianeum5[[#This Row],[stan_magazynu '[kg']]]+martianeum5[[#This Row],[ile_kg_materiału_z_ładunku]]</f>
        <v>87.948399999999964</v>
      </c>
      <c r="H623">
        <f>IF(martianeum5[[#This Row],[stan_po_wydobyciu_z_ładunku]]&gt;=100,100,0)</f>
        <v>0</v>
      </c>
      <c r="I623">
        <f>martianeum5[[#This Row],[stan_po_wydobyciu_z_ładunku]]-martianeum5[[#This Row],[ile_zabiera_na_orbite]]</f>
        <v>87.948399999999964</v>
      </c>
      <c r="J623">
        <f>WEEKNUM(martianeum5[[#This Row],[data]],14)</f>
        <v>46</v>
      </c>
      <c r="K623">
        <f>IF(martianeum5[[#This Row],[num_tygodnia]]=J622,K622,K622+1)</f>
        <v>90</v>
      </c>
    </row>
    <row r="624" spans="1:11" x14ac:dyDescent="0.25">
      <c r="A624" s="1">
        <v>49263</v>
      </c>
      <c r="B624">
        <f t="shared" si="9"/>
        <v>87.948399999999964</v>
      </c>
      <c r="C624" t="s">
        <v>6</v>
      </c>
      <c r="D624">
        <v>23.9</v>
      </c>
      <c r="E624">
        <v>9.9</v>
      </c>
      <c r="F624">
        <f>IF(martianeum5[[#This Row],[zawartosc '[%']]]&gt;=1,martianeum5[[#This Row],[masa '[kg']]]*martianeum5[[#This Row],[zawartosc '[%']]]*0.01,0)</f>
        <v>2.3660999999999999</v>
      </c>
      <c r="G624">
        <f>martianeum5[[#This Row],[stan_magazynu '[kg']]]+martianeum5[[#This Row],[ile_kg_materiału_z_ładunku]]</f>
        <v>90.314499999999967</v>
      </c>
      <c r="H624">
        <f>IF(martianeum5[[#This Row],[stan_po_wydobyciu_z_ładunku]]&gt;=100,100,0)</f>
        <v>0</v>
      </c>
      <c r="I624">
        <f>martianeum5[[#This Row],[stan_po_wydobyciu_z_ładunku]]-martianeum5[[#This Row],[ile_zabiera_na_orbite]]</f>
        <v>90.314499999999967</v>
      </c>
      <c r="J624">
        <f>WEEKNUM(martianeum5[[#This Row],[data]],14)</f>
        <v>46</v>
      </c>
      <c r="K624">
        <f>IF(martianeum5[[#This Row],[num_tygodnia]]=J623,K623,K623+1)</f>
        <v>90</v>
      </c>
    </row>
    <row r="625" spans="1:11" x14ac:dyDescent="0.25">
      <c r="A625" s="1">
        <v>49264</v>
      </c>
      <c r="B625">
        <f t="shared" si="9"/>
        <v>90.314499999999967</v>
      </c>
      <c r="C625" t="s">
        <v>27</v>
      </c>
      <c r="D625">
        <v>24.8</v>
      </c>
      <c r="E625">
        <v>4.7</v>
      </c>
      <c r="F625">
        <f>IF(martianeum5[[#This Row],[zawartosc '[%']]]&gt;=1,martianeum5[[#This Row],[masa '[kg']]]*martianeum5[[#This Row],[zawartosc '[%']]]*0.01,0)</f>
        <v>1.1656</v>
      </c>
      <c r="G625">
        <f>martianeum5[[#This Row],[stan_magazynu '[kg']]]+martianeum5[[#This Row],[ile_kg_materiału_z_ładunku]]</f>
        <v>91.480099999999965</v>
      </c>
      <c r="H625">
        <f>IF(martianeum5[[#This Row],[stan_po_wydobyciu_z_ładunku]]&gt;=100,100,0)</f>
        <v>0</v>
      </c>
      <c r="I625">
        <f>martianeum5[[#This Row],[stan_po_wydobyciu_z_ładunku]]-martianeum5[[#This Row],[ile_zabiera_na_orbite]]</f>
        <v>91.480099999999965</v>
      </c>
      <c r="J625">
        <f>WEEKNUM(martianeum5[[#This Row],[data]],14)</f>
        <v>47</v>
      </c>
      <c r="K625">
        <f>IF(martianeum5[[#This Row],[num_tygodnia]]=J624,K624,K624+1)</f>
        <v>91</v>
      </c>
    </row>
    <row r="626" spans="1:11" x14ac:dyDescent="0.25">
      <c r="A626" s="1">
        <v>49265</v>
      </c>
      <c r="B626">
        <f t="shared" si="9"/>
        <v>91.480099999999965</v>
      </c>
      <c r="C626" t="s">
        <v>19</v>
      </c>
      <c r="D626">
        <v>16.3</v>
      </c>
      <c r="E626">
        <v>0</v>
      </c>
      <c r="F626">
        <f>IF(martianeum5[[#This Row],[zawartosc '[%']]]&gt;=1,martianeum5[[#This Row],[masa '[kg']]]*martianeum5[[#This Row],[zawartosc '[%']]]*0.01,0)</f>
        <v>0</v>
      </c>
      <c r="G626">
        <f>martianeum5[[#This Row],[stan_magazynu '[kg']]]+martianeum5[[#This Row],[ile_kg_materiału_z_ładunku]]</f>
        <v>91.480099999999965</v>
      </c>
      <c r="H626">
        <f>IF(martianeum5[[#This Row],[stan_po_wydobyciu_z_ładunku]]&gt;=100,100,0)</f>
        <v>0</v>
      </c>
      <c r="I626">
        <f>martianeum5[[#This Row],[stan_po_wydobyciu_z_ładunku]]-martianeum5[[#This Row],[ile_zabiera_na_orbite]]</f>
        <v>91.480099999999965</v>
      </c>
      <c r="J626">
        <f>WEEKNUM(martianeum5[[#This Row],[data]],14)</f>
        <v>47</v>
      </c>
      <c r="K626">
        <f>IF(martianeum5[[#This Row],[num_tygodnia]]=J625,K625,K625+1)</f>
        <v>91</v>
      </c>
    </row>
    <row r="627" spans="1:11" x14ac:dyDescent="0.25">
      <c r="A627" s="1">
        <v>49266</v>
      </c>
      <c r="B627">
        <f t="shared" si="9"/>
        <v>91.480099999999965</v>
      </c>
      <c r="C627" t="s">
        <v>18</v>
      </c>
      <c r="D627">
        <v>20.100000000000001</v>
      </c>
      <c r="E627">
        <v>0</v>
      </c>
      <c r="F627">
        <f>IF(martianeum5[[#This Row],[zawartosc '[%']]]&gt;=1,martianeum5[[#This Row],[masa '[kg']]]*martianeum5[[#This Row],[zawartosc '[%']]]*0.01,0)</f>
        <v>0</v>
      </c>
      <c r="G627">
        <f>martianeum5[[#This Row],[stan_magazynu '[kg']]]+martianeum5[[#This Row],[ile_kg_materiału_z_ładunku]]</f>
        <v>91.480099999999965</v>
      </c>
      <c r="H627">
        <f>IF(martianeum5[[#This Row],[stan_po_wydobyciu_z_ładunku]]&gt;=100,100,0)</f>
        <v>0</v>
      </c>
      <c r="I627">
        <f>martianeum5[[#This Row],[stan_po_wydobyciu_z_ładunku]]-martianeum5[[#This Row],[ile_zabiera_na_orbite]]</f>
        <v>91.480099999999965</v>
      </c>
      <c r="J627">
        <f>WEEKNUM(martianeum5[[#This Row],[data]],14)</f>
        <v>47</v>
      </c>
      <c r="K627">
        <f>IF(martianeum5[[#This Row],[num_tygodnia]]=J626,K626,K626+1)</f>
        <v>91</v>
      </c>
    </row>
    <row r="628" spans="1:11" x14ac:dyDescent="0.25">
      <c r="A628" s="1">
        <v>49267</v>
      </c>
      <c r="B628">
        <f t="shared" si="9"/>
        <v>91.480099999999965</v>
      </c>
      <c r="C628" t="s">
        <v>22</v>
      </c>
      <c r="D628">
        <v>25.9</v>
      </c>
      <c r="E628">
        <v>8.9</v>
      </c>
      <c r="F628">
        <f>IF(martianeum5[[#This Row],[zawartosc '[%']]]&gt;=1,martianeum5[[#This Row],[masa '[kg']]]*martianeum5[[#This Row],[zawartosc '[%']]]*0.01,0)</f>
        <v>2.3050999999999999</v>
      </c>
      <c r="G628">
        <f>martianeum5[[#This Row],[stan_magazynu '[kg']]]+martianeum5[[#This Row],[ile_kg_materiału_z_ładunku]]</f>
        <v>93.785199999999961</v>
      </c>
      <c r="H628">
        <f>IF(martianeum5[[#This Row],[stan_po_wydobyciu_z_ładunku]]&gt;=100,100,0)</f>
        <v>0</v>
      </c>
      <c r="I628">
        <f>martianeum5[[#This Row],[stan_po_wydobyciu_z_ładunku]]-martianeum5[[#This Row],[ile_zabiera_na_orbite]]</f>
        <v>93.785199999999961</v>
      </c>
      <c r="J628">
        <f>WEEKNUM(martianeum5[[#This Row],[data]],14)</f>
        <v>47</v>
      </c>
      <c r="K628">
        <f>IF(martianeum5[[#This Row],[num_tygodnia]]=J627,K627,K627+1)</f>
        <v>91</v>
      </c>
    </row>
    <row r="629" spans="1:11" x14ac:dyDescent="0.25">
      <c r="A629" s="1">
        <v>49268</v>
      </c>
      <c r="B629">
        <f t="shared" si="9"/>
        <v>93.785199999999961</v>
      </c>
      <c r="C629" t="s">
        <v>19</v>
      </c>
      <c r="D629">
        <v>27.3</v>
      </c>
      <c r="E629">
        <v>15.8</v>
      </c>
      <c r="F629">
        <f>IF(martianeum5[[#This Row],[zawartosc '[%']]]&gt;=1,martianeum5[[#This Row],[masa '[kg']]]*martianeum5[[#This Row],[zawartosc '[%']]]*0.01,0)</f>
        <v>4.3134000000000006</v>
      </c>
      <c r="G629">
        <f>martianeum5[[#This Row],[stan_magazynu '[kg']]]+martianeum5[[#This Row],[ile_kg_materiału_z_ładunku]]</f>
        <v>98.098599999999962</v>
      </c>
      <c r="H629">
        <f>IF(martianeum5[[#This Row],[stan_po_wydobyciu_z_ładunku]]&gt;=100,100,0)</f>
        <v>0</v>
      </c>
      <c r="I629">
        <f>martianeum5[[#This Row],[stan_po_wydobyciu_z_ładunku]]-martianeum5[[#This Row],[ile_zabiera_na_orbite]]</f>
        <v>98.098599999999962</v>
      </c>
      <c r="J629">
        <f>WEEKNUM(martianeum5[[#This Row],[data]],14)</f>
        <v>47</v>
      </c>
      <c r="K629">
        <f>IF(martianeum5[[#This Row],[num_tygodnia]]=J628,K628,K628+1)</f>
        <v>91</v>
      </c>
    </row>
    <row r="630" spans="1:11" x14ac:dyDescent="0.25">
      <c r="A630" s="1">
        <v>49269</v>
      </c>
      <c r="B630">
        <f t="shared" si="9"/>
        <v>98.098599999999962</v>
      </c>
      <c r="C630" t="s">
        <v>6</v>
      </c>
      <c r="D630">
        <v>19.100000000000001</v>
      </c>
      <c r="E630">
        <v>6.3</v>
      </c>
      <c r="F630">
        <f>IF(martianeum5[[#This Row],[zawartosc '[%']]]&gt;=1,martianeum5[[#This Row],[masa '[kg']]]*martianeum5[[#This Row],[zawartosc '[%']]]*0.01,0)</f>
        <v>1.2033000000000003</v>
      </c>
      <c r="G630">
        <f>martianeum5[[#This Row],[stan_magazynu '[kg']]]+martianeum5[[#This Row],[ile_kg_materiału_z_ładunku]]</f>
        <v>99.301899999999961</v>
      </c>
      <c r="H630">
        <f>IF(martianeum5[[#This Row],[stan_po_wydobyciu_z_ładunku]]&gt;=100,100,0)</f>
        <v>0</v>
      </c>
      <c r="I630">
        <f>martianeum5[[#This Row],[stan_po_wydobyciu_z_ładunku]]-martianeum5[[#This Row],[ile_zabiera_na_orbite]]</f>
        <v>99.301899999999961</v>
      </c>
      <c r="J630">
        <f>WEEKNUM(martianeum5[[#This Row],[data]],14)</f>
        <v>47</v>
      </c>
      <c r="K630">
        <f>IF(martianeum5[[#This Row],[num_tygodnia]]=J629,K629,K629+1)</f>
        <v>91</v>
      </c>
    </row>
    <row r="631" spans="1:11" x14ac:dyDescent="0.25">
      <c r="A631" s="1">
        <v>49270</v>
      </c>
      <c r="B631">
        <f t="shared" si="9"/>
        <v>99.301899999999961</v>
      </c>
      <c r="C631" t="s">
        <v>10</v>
      </c>
      <c r="D631">
        <v>16.899999999999999</v>
      </c>
      <c r="E631">
        <v>0</v>
      </c>
      <c r="F631">
        <f>IF(martianeum5[[#This Row],[zawartosc '[%']]]&gt;=1,martianeum5[[#This Row],[masa '[kg']]]*martianeum5[[#This Row],[zawartosc '[%']]]*0.01,0)</f>
        <v>0</v>
      </c>
      <c r="G631">
        <f>martianeum5[[#This Row],[stan_magazynu '[kg']]]+martianeum5[[#This Row],[ile_kg_materiału_z_ładunku]]</f>
        <v>99.301899999999961</v>
      </c>
      <c r="H631">
        <f>IF(martianeum5[[#This Row],[stan_po_wydobyciu_z_ładunku]]&gt;=100,100,0)</f>
        <v>0</v>
      </c>
      <c r="I631">
        <f>martianeum5[[#This Row],[stan_po_wydobyciu_z_ładunku]]-martianeum5[[#This Row],[ile_zabiera_na_orbite]]</f>
        <v>99.301899999999961</v>
      </c>
      <c r="J631">
        <f>WEEKNUM(martianeum5[[#This Row],[data]],14)</f>
        <v>47</v>
      </c>
      <c r="K631">
        <f>IF(martianeum5[[#This Row],[num_tygodnia]]=J630,K630,K630+1)</f>
        <v>91</v>
      </c>
    </row>
    <row r="632" spans="1:11" x14ac:dyDescent="0.25">
      <c r="A632" s="1">
        <v>49271</v>
      </c>
      <c r="B632">
        <f t="shared" si="9"/>
        <v>99.301899999999961</v>
      </c>
      <c r="C632" t="s">
        <v>7</v>
      </c>
      <c r="D632">
        <v>13.4</v>
      </c>
      <c r="E632">
        <v>20.100000000000001</v>
      </c>
      <c r="F632">
        <f>IF(martianeum5[[#This Row],[zawartosc '[%']]]&gt;=1,martianeum5[[#This Row],[masa '[kg']]]*martianeum5[[#This Row],[zawartosc '[%']]]*0.01,0)</f>
        <v>2.6934000000000005</v>
      </c>
      <c r="G632">
        <f>martianeum5[[#This Row],[stan_magazynu '[kg']]]+martianeum5[[#This Row],[ile_kg_materiału_z_ładunku]]</f>
        <v>101.99529999999996</v>
      </c>
      <c r="H632">
        <f>IF(martianeum5[[#This Row],[stan_po_wydobyciu_z_ładunku]]&gt;=100,100,0)</f>
        <v>100</v>
      </c>
      <c r="I632">
        <f>martianeum5[[#This Row],[stan_po_wydobyciu_z_ładunku]]-martianeum5[[#This Row],[ile_zabiera_na_orbite]]</f>
        <v>1.9952999999999577</v>
      </c>
      <c r="J632">
        <f>WEEKNUM(martianeum5[[#This Row],[data]],14)</f>
        <v>48</v>
      </c>
      <c r="K632">
        <f>IF(martianeum5[[#This Row],[num_tygodnia]]=J631,K631,K631+1)</f>
        <v>92</v>
      </c>
    </row>
    <row r="633" spans="1:11" x14ac:dyDescent="0.25">
      <c r="A633" s="1">
        <v>49272</v>
      </c>
      <c r="B633">
        <f t="shared" si="9"/>
        <v>1.9952999999999577</v>
      </c>
      <c r="C633" t="s">
        <v>24</v>
      </c>
      <c r="D633">
        <v>24.8</v>
      </c>
      <c r="E633">
        <v>0.4</v>
      </c>
      <c r="F633">
        <f>IF(martianeum5[[#This Row],[zawartosc '[%']]]&gt;=1,martianeum5[[#This Row],[masa '[kg']]]*martianeum5[[#This Row],[zawartosc '[%']]]*0.01,0)</f>
        <v>0</v>
      </c>
      <c r="G633">
        <f>martianeum5[[#This Row],[stan_magazynu '[kg']]]+martianeum5[[#This Row],[ile_kg_materiału_z_ładunku]]</f>
        <v>1.9952999999999577</v>
      </c>
      <c r="H633">
        <f>IF(martianeum5[[#This Row],[stan_po_wydobyciu_z_ładunku]]&gt;=100,100,0)</f>
        <v>0</v>
      </c>
      <c r="I633">
        <f>martianeum5[[#This Row],[stan_po_wydobyciu_z_ładunku]]-martianeum5[[#This Row],[ile_zabiera_na_orbite]]</f>
        <v>1.9952999999999577</v>
      </c>
      <c r="J633">
        <f>WEEKNUM(martianeum5[[#This Row],[data]],14)</f>
        <v>48</v>
      </c>
      <c r="K633">
        <f>IF(martianeum5[[#This Row],[num_tygodnia]]=J632,K632,K632+1)</f>
        <v>92</v>
      </c>
    </row>
    <row r="634" spans="1:11" x14ac:dyDescent="0.25">
      <c r="A634" s="1">
        <v>49273</v>
      </c>
      <c r="B634">
        <f t="shared" si="9"/>
        <v>1.9952999999999577</v>
      </c>
      <c r="C634" t="s">
        <v>17</v>
      </c>
      <c r="D634">
        <v>28.4</v>
      </c>
      <c r="E634">
        <v>1.6</v>
      </c>
      <c r="F634">
        <f>IF(martianeum5[[#This Row],[zawartosc '[%']]]&gt;=1,martianeum5[[#This Row],[masa '[kg']]]*martianeum5[[#This Row],[zawartosc '[%']]]*0.01,0)</f>
        <v>0.45439999999999997</v>
      </c>
      <c r="G634">
        <f>martianeum5[[#This Row],[stan_magazynu '[kg']]]+martianeum5[[#This Row],[ile_kg_materiału_z_ładunku]]</f>
        <v>2.4496999999999578</v>
      </c>
      <c r="H634">
        <f>IF(martianeum5[[#This Row],[stan_po_wydobyciu_z_ładunku]]&gt;=100,100,0)</f>
        <v>0</v>
      </c>
      <c r="I634">
        <f>martianeum5[[#This Row],[stan_po_wydobyciu_z_ładunku]]-martianeum5[[#This Row],[ile_zabiera_na_orbite]]</f>
        <v>2.4496999999999578</v>
      </c>
      <c r="J634">
        <f>WEEKNUM(martianeum5[[#This Row],[data]],14)</f>
        <v>48</v>
      </c>
      <c r="K634">
        <f>IF(martianeum5[[#This Row],[num_tygodnia]]=J633,K633,K633+1)</f>
        <v>92</v>
      </c>
    </row>
    <row r="635" spans="1:11" x14ac:dyDescent="0.25">
      <c r="A635" s="1">
        <v>49274</v>
      </c>
      <c r="B635">
        <f t="shared" si="9"/>
        <v>2.4496999999999578</v>
      </c>
      <c r="C635" t="s">
        <v>23</v>
      </c>
      <c r="D635">
        <v>25.3</v>
      </c>
      <c r="E635">
        <v>1.8</v>
      </c>
      <c r="F635">
        <f>IF(martianeum5[[#This Row],[zawartosc '[%']]]&gt;=1,martianeum5[[#This Row],[masa '[kg']]]*martianeum5[[#This Row],[zawartosc '[%']]]*0.01,0)</f>
        <v>0.45540000000000003</v>
      </c>
      <c r="G635">
        <f>martianeum5[[#This Row],[stan_magazynu '[kg']]]+martianeum5[[#This Row],[ile_kg_materiału_z_ładunku]]</f>
        <v>2.9050999999999578</v>
      </c>
      <c r="H635">
        <f>IF(martianeum5[[#This Row],[stan_po_wydobyciu_z_ładunku]]&gt;=100,100,0)</f>
        <v>0</v>
      </c>
      <c r="I635">
        <f>martianeum5[[#This Row],[stan_po_wydobyciu_z_ładunku]]-martianeum5[[#This Row],[ile_zabiera_na_orbite]]</f>
        <v>2.9050999999999578</v>
      </c>
      <c r="J635">
        <f>WEEKNUM(martianeum5[[#This Row],[data]],14)</f>
        <v>48</v>
      </c>
      <c r="K635">
        <f>IF(martianeum5[[#This Row],[num_tygodnia]]=J634,K634,K634+1)</f>
        <v>92</v>
      </c>
    </row>
    <row r="636" spans="1:11" x14ac:dyDescent="0.25">
      <c r="A636" s="1">
        <v>49275</v>
      </c>
      <c r="B636">
        <f t="shared" si="9"/>
        <v>2.9050999999999578</v>
      </c>
      <c r="C636" t="s">
        <v>18</v>
      </c>
      <c r="D636">
        <v>25.9</v>
      </c>
      <c r="E636">
        <v>1.6</v>
      </c>
      <c r="F636">
        <f>IF(martianeum5[[#This Row],[zawartosc '[%']]]&gt;=1,martianeum5[[#This Row],[masa '[kg']]]*martianeum5[[#This Row],[zawartosc '[%']]]*0.01,0)</f>
        <v>0.41439999999999999</v>
      </c>
      <c r="G636">
        <f>martianeum5[[#This Row],[stan_magazynu '[kg']]]+martianeum5[[#This Row],[ile_kg_materiału_z_ładunku]]</f>
        <v>3.3194999999999579</v>
      </c>
      <c r="H636">
        <f>IF(martianeum5[[#This Row],[stan_po_wydobyciu_z_ładunku]]&gt;=100,100,0)</f>
        <v>0</v>
      </c>
      <c r="I636">
        <f>martianeum5[[#This Row],[stan_po_wydobyciu_z_ładunku]]-martianeum5[[#This Row],[ile_zabiera_na_orbite]]</f>
        <v>3.3194999999999579</v>
      </c>
      <c r="J636">
        <f>WEEKNUM(martianeum5[[#This Row],[data]],14)</f>
        <v>48</v>
      </c>
      <c r="K636">
        <f>IF(martianeum5[[#This Row],[num_tygodnia]]=J635,K635,K635+1)</f>
        <v>92</v>
      </c>
    </row>
    <row r="637" spans="1:11" x14ac:dyDescent="0.25">
      <c r="A637" s="1">
        <v>49276</v>
      </c>
      <c r="B637">
        <f t="shared" si="9"/>
        <v>3.3194999999999579</v>
      </c>
      <c r="C637" t="s">
        <v>6</v>
      </c>
      <c r="D637">
        <v>12.2</v>
      </c>
      <c r="E637">
        <v>0.8</v>
      </c>
      <c r="F637">
        <f>IF(martianeum5[[#This Row],[zawartosc '[%']]]&gt;=1,martianeum5[[#This Row],[masa '[kg']]]*martianeum5[[#This Row],[zawartosc '[%']]]*0.01,0)</f>
        <v>0</v>
      </c>
      <c r="G637">
        <f>martianeum5[[#This Row],[stan_magazynu '[kg']]]+martianeum5[[#This Row],[ile_kg_materiału_z_ładunku]]</f>
        <v>3.3194999999999579</v>
      </c>
      <c r="H637">
        <f>IF(martianeum5[[#This Row],[stan_po_wydobyciu_z_ładunku]]&gt;=100,100,0)</f>
        <v>0</v>
      </c>
      <c r="I637">
        <f>martianeum5[[#This Row],[stan_po_wydobyciu_z_ładunku]]-martianeum5[[#This Row],[ile_zabiera_na_orbite]]</f>
        <v>3.3194999999999579</v>
      </c>
      <c r="J637">
        <f>WEEKNUM(martianeum5[[#This Row],[data]],14)</f>
        <v>48</v>
      </c>
      <c r="K637">
        <f>IF(martianeum5[[#This Row],[num_tygodnia]]=J636,K636,K636+1)</f>
        <v>92</v>
      </c>
    </row>
    <row r="638" spans="1:11" x14ac:dyDescent="0.25">
      <c r="A638" s="1">
        <v>49277</v>
      </c>
      <c r="B638">
        <f t="shared" si="9"/>
        <v>3.3194999999999579</v>
      </c>
      <c r="C638" t="s">
        <v>33</v>
      </c>
      <c r="D638">
        <v>22.8</v>
      </c>
      <c r="E638">
        <v>2.2999999999999998</v>
      </c>
      <c r="F638">
        <f>IF(martianeum5[[#This Row],[zawartosc '[%']]]&gt;=1,martianeum5[[#This Row],[masa '[kg']]]*martianeum5[[#This Row],[zawartosc '[%']]]*0.01,0)</f>
        <v>0.52439999999999998</v>
      </c>
      <c r="G638">
        <f>martianeum5[[#This Row],[stan_magazynu '[kg']]]+martianeum5[[#This Row],[ile_kg_materiału_z_ładunku]]</f>
        <v>3.8438999999999579</v>
      </c>
      <c r="H638">
        <f>IF(martianeum5[[#This Row],[stan_po_wydobyciu_z_ładunku]]&gt;=100,100,0)</f>
        <v>0</v>
      </c>
      <c r="I638">
        <f>martianeum5[[#This Row],[stan_po_wydobyciu_z_ładunku]]-martianeum5[[#This Row],[ile_zabiera_na_orbite]]</f>
        <v>3.8438999999999579</v>
      </c>
      <c r="J638">
        <f>WEEKNUM(martianeum5[[#This Row],[data]],14)</f>
        <v>48</v>
      </c>
      <c r="K638">
        <f>IF(martianeum5[[#This Row],[num_tygodnia]]=J637,K637,K637+1)</f>
        <v>92</v>
      </c>
    </row>
    <row r="639" spans="1:11" x14ac:dyDescent="0.25">
      <c r="A639" s="1">
        <v>49278</v>
      </c>
      <c r="B639">
        <f t="shared" si="9"/>
        <v>3.8438999999999579</v>
      </c>
      <c r="C639" t="s">
        <v>19</v>
      </c>
      <c r="D639">
        <v>12.7</v>
      </c>
      <c r="E639">
        <v>0</v>
      </c>
      <c r="F639">
        <f>IF(martianeum5[[#This Row],[zawartosc '[%']]]&gt;=1,martianeum5[[#This Row],[masa '[kg']]]*martianeum5[[#This Row],[zawartosc '[%']]]*0.01,0)</f>
        <v>0</v>
      </c>
      <c r="G639">
        <f>martianeum5[[#This Row],[stan_magazynu '[kg']]]+martianeum5[[#This Row],[ile_kg_materiału_z_ładunku]]</f>
        <v>3.8438999999999579</v>
      </c>
      <c r="H639">
        <f>IF(martianeum5[[#This Row],[stan_po_wydobyciu_z_ładunku]]&gt;=100,100,0)</f>
        <v>0</v>
      </c>
      <c r="I639">
        <f>martianeum5[[#This Row],[stan_po_wydobyciu_z_ładunku]]-martianeum5[[#This Row],[ile_zabiera_na_orbite]]</f>
        <v>3.8438999999999579</v>
      </c>
      <c r="J639">
        <f>WEEKNUM(martianeum5[[#This Row],[data]],14)</f>
        <v>49</v>
      </c>
      <c r="K639">
        <f>IF(martianeum5[[#This Row],[num_tygodnia]]=J638,K638,K638+1)</f>
        <v>93</v>
      </c>
    </row>
    <row r="640" spans="1:11" x14ac:dyDescent="0.25">
      <c r="A640" s="1">
        <v>49279</v>
      </c>
      <c r="B640">
        <f t="shared" si="9"/>
        <v>3.8438999999999579</v>
      </c>
      <c r="C640" t="s">
        <v>26</v>
      </c>
      <c r="D640">
        <v>13</v>
      </c>
      <c r="E640">
        <v>5.0999999999999996</v>
      </c>
      <c r="F640">
        <f>IF(martianeum5[[#This Row],[zawartosc '[%']]]&gt;=1,martianeum5[[#This Row],[masa '[kg']]]*martianeum5[[#This Row],[zawartosc '[%']]]*0.01,0)</f>
        <v>0.66300000000000003</v>
      </c>
      <c r="G640">
        <f>martianeum5[[#This Row],[stan_magazynu '[kg']]]+martianeum5[[#This Row],[ile_kg_materiału_z_ładunku]]</f>
        <v>4.5068999999999582</v>
      </c>
      <c r="H640">
        <f>IF(martianeum5[[#This Row],[stan_po_wydobyciu_z_ładunku]]&gt;=100,100,0)</f>
        <v>0</v>
      </c>
      <c r="I640">
        <f>martianeum5[[#This Row],[stan_po_wydobyciu_z_ładunku]]-martianeum5[[#This Row],[ile_zabiera_na_orbite]]</f>
        <v>4.5068999999999582</v>
      </c>
      <c r="J640">
        <f>WEEKNUM(martianeum5[[#This Row],[data]],14)</f>
        <v>49</v>
      </c>
      <c r="K640">
        <f>IF(martianeum5[[#This Row],[num_tygodnia]]=J639,K639,K639+1)</f>
        <v>93</v>
      </c>
    </row>
    <row r="641" spans="1:11" x14ac:dyDescent="0.25">
      <c r="A641" s="1">
        <v>49280</v>
      </c>
      <c r="B641">
        <f t="shared" si="9"/>
        <v>4.5068999999999582</v>
      </c>
      <c r="C641" t="s">
        <v>10</v>
      </c>
      <c r="D641">
        <v>13.5</v>
      </c>
      <c r="E641">
        <v>4.9000000000000004</v>
      </c>
      <c r="F641">
        <f>IF(martianeum5[[#This Row],[zawartosc '[%']]]&gt;=1,martianeum5[[#This Row],[masa '[kg']]]*martianeum5[[#This Row],[zawartosc '[%']]]*0.01,0)</f>
        <v>0.66150000000000009</v>
      </c>
      <c r="G641">
        <f>martianeum5[[#This Row],[stan_magazynu '[kg']]]+martianeum5[[#This Row],[ile_kg_materiału_z_ładunku]]</f>
        <v>5.1683999999999584</v>
      </c>
      <c r="H641">
        <f>IF(martianeum5[[#This Row],[stan_po_wydobyciu_z_ładunku]]&gt;=100,100,0)</f>
        <v>0</v>
      </c>
      <c r="I641">
        <f>martianeum5[[#This Row],[stan_po_wydobyciu_z_ładunku]]-martianeum5[[#This Row],[ile_zabiera_na_orbite]]</f>
        <v>5.1683999999999584</v>
      </c>
      <c r="J641">
        <f>WEEKNUM(martianeum5[[#This Row],[data]],14)</f>
        <v>49</v>
      </c>
      <c r="K641">
        <f>IF(martianeum5[[#This Row],[num_tygodnia]]=J640,K640,K640+1)</f>
        <v>93</v>
      </c>
    </row>
    <row r="642" spans="1:11" x14ac:dyDescent="0.25">
      <c r="A642" s="1">
        <v>49281</v>
      </c>
      <c r="B642">
        <f t="shared" si="9"/>
        <v>5.1683999999999584</v>
      </c>
      <c r="C642" t="s">
        <v>13</v>
      </c>
      <c r="D642">
        <v>17.8</v>
      </c>
      <c r="E642">
        <v>5</v>
      </c>
      <c r="F642">
        <f>IF(martianeum5[[#This Row],[zawartosc '[%']]]&gt;=1,martianeum5[[#This Row],[masa '[kg']]]*martianeum5[[#This Row],[zawartosc '[%']]]*0.01,0)</f>
        <v>0.89</v>
      </c>
      <c r="G642">
        <f>martianeum5[[#This Row],[stan_magazynu '[kg']]]+martianeum5[[#This Row],[ile_kg_materiału_z_ładunku]]</f>
        <v>6.058399999999958</v>
      </c>
      <c r="H642">
        <f>IF(martianeum5[[#This Row],[stan_po_wydobyciu_z_ładunku]]&gt;=100,100,0)</f>
        <v>0</v>
      </c>
      <c r="I642">
        <f>martianeum5[[#This Row],[stan_po_wydobyciu_z_ładunku]]-martianeum5[[#This Row],[ile_zabiera_na_orbite]]</f>
        <v>6.058399999999958</v>
      </c>
      <c r="J642">
        <f>WEEKNUM(martianeum5[[#This Row],[data]],14)</f>
        <v>49</v>
      </c>
      <c r="K642">
        <f>IF(martianeum5[[#This Row],[num_tygodnia]]=J641,K641,K641+1)</f>
        <v>93</v>
      </c>
    </row>
    <row r="643" spans="1:11" x14ac:dyDescent="0.25">
      <c r="A643" s="1">
        <v>49282</v>
      </c>
      <c r="B643">
        <f t="shared" si="9"/>
        <v>6.058399999999958</v>
      </c>
      <c r="C643" t="s">
        <v>10</v>
      </c>
      <c r="D643">
        <v>21.5</v>
      </c>
      <c r="E643">
        <v>47.1</v>
      </c>
      <c r="F643">
        <f>IF(martianeum5[[#This Row],[zawartosc '[%']]]&gt;=1,martianeum5[[#This Row],[masa '[kg']]]*martianeum5[[#This Row],[zawartosc '[%']]]*0.01,0)</f>
        <v>10.1265</v>
      </c>
      <c r="G643">
        <f>martianeum5[[#This Row],[stan_magazynu '[kg']]]+martianeum5[[#This Row],[ile_kg_materiału_z_ładunku]]</f>
        <v>16.184899999999956</v>
      </c>
      <c r="H643">
        <f>IF(martianeum5[[#This Row],[stan_po_wydobyciu_z_ładunku]]&gt;=100,100,0)</f>
        <v>0</v>
      </c>
      <c r="I643">
        <f>martianeum5[[#This Row],[stan_po_wydobyciu_z_ładunku]]-martianeum5[[#This Row],[ile_zabiera_na_orbite]]</f>
        <v>16.184899999999956</v>
      </c>
      <c r="J643">
        <f>WEEKNUM(martianeum5[[#This Row],[data]],14)</f>
        <v>49</v>
      </c>
      <c r="K643">
        <f>IF(martianeum5[[#This Row],[num_tygodnia]]=J642,K642,K642+1)</f>
        <v>93</v>
      </c>
    </row>
    <row r="644" spans="1:11" x14ac:dyDescent="0.25">
      <c r="A644" s="1">
        <v>49283</v>
      </c>
      <c r="B644">
        <f t="shared" ref="B644:B707" si="10">I643</f>
        <v>16.184899999999956</v>
      </c>
      <c r="C644" t="s">
        <v>8</v>
      </c>
      <c r="D644">
        <v>20.5</v>
      </c>
      <c r="E644">
        <v>0.1</v>
      </c>
      <c r="F644">
        <f>IF(martianeum5[[#This Row],[zawartosc '[%']]]&gt;=1,martianeum5[[#This Row],[masa '[kg']]]*martianeum5[[#This Row],[zawartosc '[%']]]*0.01,0)</f>
        <v>0</v>
      </c>
      <c r="G644">
        <f>martianeum5[[#This Row],[stan_magazynu '[kg']]]+martianeum5[[#This Row],[ile_kg_materiału_z_ładunku]]</f>
        <v>16.184899999999956</v>
      </c>
      <c r="H644">
        <f>IF(martianeum5[[#This Row],[stan_po_wydobyciu_z_ładunku]]&gt;=100,100,0)</f>
        <v>0</v>
      </c>
      <c r="I644">
        <f>martianeum5[[#This Row],[stan_po_wydobyciu_z_ładunku]]-martianeum5[[#This Row],[ile_zabiera_na_orbite]]</f>
        <v>16.184899999999956</v>
      </c>
      <c r="J644">
        <f>WEEKNUM(martianeum5[[#This Row],[data]],14)</f>
        <v>49</v>
      </c>
      <c r="K644">
        <f>IF(martianeum5[[#This Row],[num_tygodnia]]=J643,K643,K643+1)</f>
        <v>93</v>
      </c>
    </row>
    <row r="645" spans="1:11" x14ac:dyDescent="0.25">
      <c r="A645" s="1">
        <v>49284</v>
      </c>
      <c r="B645">
        <f t="shared" si="10"/>
        <v>16.184899999999956</v>
      </c>
      <c r="C645" t="s">
        <v>13</v>
      </c>
      <c r="D645">
        <v>14.4</v>
      </c>
      <c r="E645">
        <v>0</v>
      </c>
      <c r="F645">
        <f>IF(martianeum5[[#This Row],[zawartosc '[%']]]&gt;=1,martianeum5[[#This Row],[masa '[kg']]]*martianeum5[[#This Row],[zawartosc '[%']]]*0.01,0)</f>
        <v>0</v>
      </c>
      <c r="G645">
        <f>martianeum5[[#This Row],[stan_magazynu '[kg']]]+martianeum5[[#This Row],[ile_kg_materiału_z_ładunku]]</f>
        <v>16.184899999999956</v>
      </c>
      <c r="H645">
        <f>IF(martianeum5[[#This Row],[stan_po_wydobyciu_z_ładunku]]&gt;=100,100,0)</f>
        <v>0</v>
      </c>
      <c r="I645">
        <f>martianeum5[[#This Row],[stan_po_wydobyciu_z_ładunku]]-martianeum5[[#This Row],[ile_zabiera_na_orbite]]</f>
        <v>16.184899999999956</v>
      </c>
      <c r="J645">
        <f>WEEKNUM(martianeum5[[#This Row],[data]],14)</f>
        <v>49</v>
      </c>
      <c r="K645">
        <f>IF(martianeum5[[#This Row],[num_tygodnia]]=J644,K644,K644+1)</f>
        <v>93</v>
      </c>
    </row>
    <row r="646" spans="1:11" x14ac:dyDescent="0.25">
      <c r="A646" s="1">
        <v>49285</v>
      </c>
      <c r="B646">
        <f t="shared" si="10"/>
        <v>16.184899999999956</v>
      </c>
      <c r="C646" t="s">
        <v>15</v>
      </c>
      <c r="D646">
        <v>12.3</v>
      </c>
      <c r="E646">
        <v>0</v>
      </c>
      <c r="F646">
        <f>IF(martianeum5[[#This Row],[zawartosc '[%']]]&gt;=1,martianeum5[[#This Row],[masa '[kg']]]*martianeum5[[#This Row],[zawartosc '[%']]]*0.01,0)</f>
        <v>0</v>
      </c>
      <c r="G646">
        <f>martianeum5[[#This Row],[stan_magazynu '[kg']]]+martianeum5[[#This Row],[ile_kg_materiału_z_ładunku]]</f>
        <v>16.184899999999956</v>
      </c>
      <c r="H646">
        <f>IF(martianeum5[[#This Row],[stan_po_wydobyciu_z_ładunku]]&gt;=100,100,0)</f>
        <v>0</v>
      </c>
      <c r="I646">
        <f>martianeum5[[#This Row],[stan_po_wydobyciu_z_ładunku]]-martianeum5[[#This Row],[ile_zabiera_na_orbite]]</f>
        <v>16.184899999999956</v>
      </c>
      <c r="J646">
        <f>WEEKNUM(martianeum5[[#This Row],[data]],14)</f>
        <v>50</v>
      </c>
      <c r="K646">
        <f>IF(martianeum5[[#This Row],[num_tygodnia]]=J645,K645,K645+1)</f>
        <v>94</v>
      </c>
    </row>
    <row r="647" spans="1:11" x14ac:dyDescent="0.25">
      <c r="A647" s="1">
        <v>49286</v>
      </c>
      <c r="B647">
        <f t="shared" si="10"/>
        <v>16.184899999999956</v>
      </c>
      <c r="C647" t="s">
        <v>13</v>
      </c>
      <c r="D647">
        <v>26.5</v>
      </c>
      <c r="E647">
        <v>14</v>
      </c>
      <c r="F647">
        <f>IF(martianeum5[[#This Row],[zawartosc '[%']]]&gt;=1,martianeum5[[#This Row],[masa '[kg']]]*martianeum5[[#This Row],[zawartosc '[%']]]*0.01,0)</f>
        <v>3.71</v>
      </c>
      <c r="G647">
        <f>martianeum5[[#This Row],[stan_magazynu '[kg']]]+martianeum5[[#This Row],[ile_kg_materiału_z_ładunku]]</f>
        <v>19.894899999999957</v>
      </c>
      <c r="H647">
        <f>IF(martianeum5[[#This Row],[stan_po_wydobyciu_z_ładunku]]&gt;=100,100,0)</f>
        <v>0</v>
      </c>
      <c r="I647">
        <f>martianeum5[[#This Row],[stan_po_wydobyciu_z_ładunku]]-martianeum5[[#This Row],[ile_zabiera_na_orbite]]</f>
        <v>19.894899999999957</v>
      </c>
      <c r="J647">
        <f>WEEKNUM(martianeum5[[#This Row],[data]],14)</f>
        <v>50</v>
      </c>
      <c r="K647">
        <f>IF(martianeum5[[#This Row],[num_tygodnia]]=J646,K646,K646+1)</f>
        <v>94</v>
      </c>
    </row>
    <row r="648" spans="1:11" x14ac:dyDescent="0.25">
      <c r="A648" s="1">
        <v>49287</v>
      </c>
      <c r="B648">
        <f t="shared" si="10"/>
        <v>19.894899999999957</v>
      </c>
      <c r="C648" t="s">
        <v>13</v>
      </c>
      <c r="D648">
        <v>17.7</v>
      </c>
      <c r="E648">
        <v>0</v>
      </c>
      <c r="F648">
        <f>IF(martianeum5[[#This Row],[zawartosc '[%']]]&gt;=1,martianeum5[[#This Row],[masa '[kg']]]*martianeum5[[#This Row],[zawartosc '[%']]]*0.01,0)</f>
        <v>0</v>
      </c>
      <c r="G648">
        <f>martianeum5[[#This Row],[stan_magazynu '[kg']]]+martianeum5[[#This Row],[ile_kg_materiału_z_ładunku]]</f>
        <v>19.894899999999957</v>
      </c>
      <c r="H648">
        <f>IF(martianeum5[[#This Row],[stan_po_wydobyciu_z_ładunku]]&gt;=100,100,0)</f>
        <v>0</v>
      </c>
      <c r="I648">
        <f>martianeum5[[#This Row],[stan_po_wydobyciu_z_ładunku]]-martianeum5[[#This Row],[ile_zabiera_na_orbite]]</f>
        <v>19.894899999999957</v>
      </c>
      <c r="J648">
        <f>WEEKNUM(martianeum5[[#This Row],[data]],14)</f>
        <v>50</v>
      </c>
      <c r="K648">
        <f>IF(martianeum5[[#This Row],[num_tygodnia]]=J647,K647,K647+1)</f>
        <v>94</v>
      </c>
    </row>
    <row r="649" spans="1:11" x14ac:dyDescent="0.25">
      <c r="A649" s="1">
        <v>49288</v>
      </c>
      <c r="B649">
        <f t="shared" si="10"/>
        <v>19.894899999999957</v>
      </c>
      <c r="C649" t="s">
        <v>26</v>
      </c>
      <c r="D649">
        <v>15.7</v>
      </c>
      <c r="E649">
        <v>1</v>
      </c>
      <c r="F649">
        <f>IF(martianeum5[[#This Row],[zawartosc '[%']]]&gt;=1,martianeum5[[#This Row],[masa '[kg']]]*martianeum5[[#This Row],[zawartosc '[%']]]*0.01,0)</f>
        <v>0.157</v>
      </c>
      <c r="G649">
        <f>martianeum5[[#This Row],[stan_magazynu '[kg']]]+martianeum5[[#This Row],[ile_kg_materiału_z_ładunku]]</f>
        <v>20.051899999999957</v>
      </c>
      <c r="H649">
        <f>IF(martianeum5[[#This Row],[stan_po_wydobyciu_z_ładunku]]&gt;=100,100,0)</f>
        <v>0</v>
      </c>
      <c r="I649">
        <f>martianeum5[[#This Row],[stan_po_wydobyciu_z_ładunku]]-martianeum5[[#This Row],[ile_zabiera_na_orbite]]</f>
        <v>20.051899999999957</v>
      </c>
      <c r="J649">
        <f>WEEKNUM(martianeum5[[#This Row],[data]],14)</f>
        <v>50</v>
      </c>
      <c r="K649">
        <f>IF(martianeum5[[#This Row],[num_tygodnia]]=J648,K648,K648+1)</f>
        <v>94</v>
      </c>
    </row>
    <row r="650" spans="1:11" x14ac:dyDescent="0.25">
      <c r="A650" s="1">
        <v>49289</v>
      </c>
      <c r="B650">
        <f t="shared" si="10"/>
        <v>20.051899999999957</v>
      </c>
      <c r="C650" t="s">
        <v>20</v>
      </c>
      <c r="D650">
        <v>16.2</v>
      </c>
      <c r="E650">
        <v>0</v>
      </c>
      <c r="F650">
        <f>IF(martianeum5[[#This Row],[zawartosc '[%']]]&gt;=1,martianeum5[[#This Row],[masa '[kg']]]*martianeum5[[#This Row],[zawartosc '[%']]]*0.01,0)</f>
        <v>0</v>
      </c>
      <c r="G650">
        <f>martianeum5[[#This Row],[stan_magazynu '[kg']]]+martianeum5[[#This Row],[ile_kg_materiału_z_ładunku]]</f>
        <v>20.051899999999957</v>
      </c>
      <c r="H650">
        <f>IF(martianeum5[[#This Row],[stan_po_wydobyciu_z_ładunku]]&gt;=100,100,0)</f>
        <v>0</v>
      </c>
      <c r="I650">
        <f>martianeum5[[#This Row],[stan_po_wydobyciu_z_ładunku]]-martianeum5[[#This Row],[ile_zabiera_na_orbite]]</f>
        <v>20.051899999999957</v>
      </c>
      <c r="J650">
        <f>WEEKNUM(martianeum5[[#This Row],[data]],14)</f>
        <v>50</v>
      </c>
      <c r="K650">
        <f>IF(martianeum5[[#This Row],[num_tygodnia]]=J649,K649,K649+1)</f>
        <v>94</v>
      </c>
    </row>
    <row r="651" spans="1:11" x14ac:dyDescent="0.25">
      <c r="A651" s="1">
        <v>49290</v>
      </c>
      <c r="B651">
        <f t="shared" si="10"/>
        <v>20.051899999999957</v>
      </c>
      <c r="C651" t="s">
        <v>21</v>
      </c>
      <c r="D651">
        <v>18.600000000000001</v>
      </c>
      <c r="E651">
        <v>1.4</v>
      </c>
      <c r="F651">
        <f>IF(martianeum5[[#This Row],[zawartosc '[%']]]&gt;=1,martianeum5[[#This Row],[masa '[kg']]]*martianeum5[[#This Row],[zawartosc '[%']]]*0.01,0)</f>
        <v>0.26040000000000002</v>
      </c>
      <c r="G651">
        <f>martianeum5[[#This Row],[stan_magazynu '[kg']]]+martianeum5[[#This Row],[ile_kg_materiału_z_ładunku]]</f>
        <v>20.312299999999958</v>
      </c>
      <c r="H651">
        <f>IF(martianeum5[[#This Row],[stan_po_wydobyciu_z_ładunku]]&gt;=100,100,0)</f>
        <v>0</v>
      </c>
      <c r="I651">
        <f>martianeum5[[#This Row],[stan_po_wydobyciu_z_ładunku]]-martianeum5[[#This Row],[ile_zabiera_na_orbite]]</f>
        <v>20.312299999999958</v>
      </c>
      <c r="J651">
        <f>WEEKNUM(martianeum5[[#This Row],[data]],14)</f>
        <v>50</v>
      </c>
      <c r="K651">
        <f>IF(martianeum5[[#This Row],[num_tygodnia]]=J650,K650,K650+1)</f>
        <v>94</v>
      </c>
    </row>
    <row r="652" spans="1:11" x14ac:dyDescent="0.25">
      <c r="A652" s="1">
        <v>49291</v>
      </c>
      <c r="B652">
        <f t="shared" si="10"/>
        <v>20.312299999999958</v>
      </c>
      <c r="C652" t="s">
        <v>18</v>
      </c>
      <c r="D652">
        <v>23.9</v>
      </c>
      <c r="E652">
        <v>4</v>
      </c>
      <c r="F652">
        <f>IF(martianeum5[[#This Row],[zawartosc '[%']]]&gt;=1,martianeum5[[#This Row],[masa '[kg']]]*martianeum5[[#This Row],[zawartosc '[%']]]*0.01,0)</f>
        <v>0.95599999999999996</v>
      </c>
      <c r="G652">
        <f>martianeum5[[#This Row],[stan_magazynu '[kg']]]+martianeum5[[#This Row],[ile_kg_materiału_z_ładunku]]</f>
        <v>21.268299999999957</v>
      </c>
      <c r="H652">
        <f>IF(martianeum5[[#This Row],[stan_po_wydobyciu_z_ładunku]]&gt;=100,100,0)</f>
        <v>0</v>
      </c>
      <c r="I652">
        <f>martianeum5[[#This Row],[stan_po_wydobyciu_z_ładunku]]-martianeum5[[#This Row],[ile_zabiera_na_orbite]]</f>
        <v>21.268299999999957</v>
      </c>
      <c r="J652">
        <f>WEEKNUM(martianeum5[[#This Row],[data]],14)</f>
        <v>50</v>
      </c>
      <c r="K652">
        <f>IF(martianeum5[[#This Row],[num_tygodnia]]=J651,K651,K651+1)</f>
        <v>94</v>
      </c>
    </row>
    <row r="653" spans="1:11" x14ac:dyDescent="0.25">
      <c r="A653" s="1">
        <v>49292</v>
      </c>
      <c r="B653">
        <f t="shared" si="10"/>
        <v>21.268299999999957</v>
      </c>
      <c r="C653" t="s">
        <v>10</v>
      </c>
      <c r="D653">
        <v>15.8</v>
      </c>
      <c r="E653">
        <v>50.3</v>
      </c>
      <c r="F653">
        <f>IF(martianeum5[[#This Row],[zawartosc '[%']]]&gt;=1,martianeum5[[#This Row],[masa '[kg']]]*martianeum5[[#This Row],[zawartosc '[%']]]*0.01,0)</f>
        <v>7.9474</v>
      </c>
      <c r="G653">
        <f>martianeum5[[#This Row],[stan_magazynu '[kg']]]+martianeum5[[#This Row],[ile_kg_materiału_z_ładunku]]</f>
        <v>29.215699999999956</v>
      </c>
      <c r="H653">
        <f>IF(martianeum5[[#This Row],[stan_po_wydobyciu_z_ładunku]]&gt;=100,100,0)</f>
        <v>0</v>
      </c>
      <c r="I653">
        <f>martianeum5[[#This Row],[stan_po_wydobyciu_z_ładunku]]-martianeum5[[#This Row],[ile_zabiera_na_orbite]]</f>
        <v>29.215699999999956</v>
      </c>
      <c r="J653">
        <f>WEEKNUM(martianeum5[[#This Row],[data]],14)</f>
        <v>51</v>
      </c>
      <c r="K653">
        <f>IF(martianeum5[[#This Row],[num_tygodnia]]=J652,K652,K652+1)</f>
        <v>95</v>
      </c>
    </row>
    <row r="654" spans="1:11" x14ac:dyDescent="0.25">
      <c r="A654" s="1">
        <v>49293</v>
      </c>
      <c r="B654">
        <f t="shared" si="10"/>
        <v>29.215699999999956</v>
      </c>
      <c r="C654" t="s">
        <v>12</v>
      </c>
      <c r="D654">
        <v>26.2</v>
      </c>
      <c r="E654">
        <v>8.5</v>
      </c>
      <c r="F654">
        <f>IF(martianeum5[[#This Row],[zawartosc '[%']]]&gt;=1,martianeum5[[#This Row],[masa '[kg']]]*martianeum5[[#This Row],[zawartosc '[%']]]*0.01,0)</f>
        <v>2.2269999999999999</v>
      </c>
      <c r="G654">
        <f>martianeum5[[#This Row],[stan_magazynu '[kg']]]+martianeum5[[#This Row],[ile_kg_materiału_z_ładunku]]</f>
        <v>31.442699999999956</v>
      </c>
      <c r="H654">
        <f>IF(martianeum5[[#This Row],[stan_po_wydobyciu_z_ładunku]]&gt;=100,100,0)</f>
        <v>0</v>
      </c>
      <c r="I654">
        <f>martianeum5[[#This Row],[stan_po_wydobyciu_z_ładunku]]-martianeum5[[#This Row],[ile_zabiera_na_orbite]]</f>
        <v>31.442699999999956</v>
      </c>
      <c r="J654">
        <f>WEEKNUM(martianeum5[[#This Row],[data]],14)</f>
        <v>51</v>
      </c>
      <c r="K654">
        <f>IF(martianeum5[[#This Row],[num_tygodnia]]=J653,K653,K653+1)</f>
        <v>95</v>
      </c>
    </row>
    <row r="655" spans="1:11" x14ac:dyDescent="0.25">
      <c r="A655" s="1">
        <v>49294</v>
      </c>
      <c r="B655">
        <f t="shared" si="10"/>
        <v>31.442699999999956</v>
      </c>
      <c r="C655" t="s">
        <v>10</v>
      </c>
      <c r="D655">
        <v>23.1</v>
      </c>
      <c r="E655">
        <v>0</v>
      </c>
      <c r="F655">
        <f>IF(martianeum5[[#This Row],[zawartosc '[%']]]&gt;=1,martianeum5[[#This Row],[masa '[kg']]]*martianeum5[[#This Row],[zawartosc '[%']]]*0.01,0)</f>
        <v>0</v>
      </c>
      <c r="G655">
        <f>martianeum5[[#This Row],[stan_magazynu '[kg']]]+martianeum5[[#This Row],[ile_kg_materiału_z_ładunku]]</f>
        <v>31.442699999999956</v>
      </c>
      <c r="H655">
        <f>IF(martianeum5[[#This Row],[stan_po_wydobyciu_z_ładunku]]&gt;=100,100,0)</f>
        <v>0</v>
      </c>
      <c r="I655">
        <f>martianeum5[[#This Row],[stan_po_wydobyciu_z_ładunku]]-martianeum5[[#This Row],[ile_zabiera_na_orbite]]</f>
        <v>31.442699999999956</v>
      </c>
      <c r="J655">
        <f>WEEKNUM(martianeum5[[#This Row],[data]],14)</f>
        <v>51</v>
      </c>
      <c r="K655">
        <f>IF(martianeum5[[#This Row],[num_tygodnia]]=J654,K654,K654+1)</f>
        <v>95</v>
      </c>
    </row>
    <row r="656" spans="1:11" x14ac:dyDescent="0.25">
      <c r="A656" s="1">
        <v>49295</v>
      </c>
      <c r="B656">
        <f t="shared" si="10"/>
        <v>31.442699999999956</v>
      </c>
      <c r="C656" t="s">
        <v>21</v>
      </c>
      <c r="D656">
        <v>10.8</v>
      </c>
      <c r="E656">
        <v>0</v>
      </c>
      <c r="F656">
        <f>IF(martianeum5[[#This Row],[zawartosc '[%']]]&gt;=1,martianeum5[[#This Row],[masa '[kg']]]*martianeum5[[#This Row],[zawartosc '[%']]]*0.01,0)</f>
        <v>0</v>
      </c>
      <c r="G656">
        <f>martianeum5[[#This Row],[stan_magazynu '[kg']]]+martianeum5[[#This Row],[ile_kg_materiału_z_ładunku]]</f>
        <v>31.442699999999956</v>
      </c>
      <c r="H656">
        <f>IF(martianeum5[[#This Row],[stan_po_wydobyciu_z_ładunku]]&gt;=100,100,0)</f>
        <v>0</v>
      </c>
      <c r="I656">
        <f>martianeum5[[#This Row],[stan_po_wydobyciu_z_ładunku]]-martianeum5[[#This Row],[ile_zabiera_na_orbite]]</f>
        <v>31.442699999999956</v>
      </c>
      <c r="J656">
        <f>WEEKNUM(martianeum5[[#This Row],[data]],14)</f>
        <v>51</v>
      </c>
      <c r="K656">
        <f>IF(martianeum5[[#This Row],[num_tygodnia]]=J655,K655,K655+1)</f>
        <v>95</v>
      </c>
    </row>
    <row r="657" spans="1:11" x14ac:dyDescent="0.25">
      <c r="A657" s="1">
        <v>49296</v>
      </c>
      <c r="B657">
        <f t="shared" si="10"/>
        <v>31.442699999999956</v>
      </c>
      <c r="C657" t="s">
        <v>18</v>
      </c>
      <c r="D657">
        <v>21.2</v>
      </c>
      <c r="E657">
        <v>16.100000000000001</v>
      </c>
      <c r="F657">
        <f>IF(martianeum5[[#This Row],[zawartosc '[%']]]&gt;=1,martianeum5[[#This Row],[masa '[kg']]]*martianeum5[[#This Row],[zawartosc '[%']]]*0.01,0)</f>
        <v>3.4131999999999998</v>
      </c>
      <c r="G657">
        <f>martianeum5[[#This Row],[stan_magazynu '[kg']]]+martianeum5[[#This Row],[ile_kg_materiału_z_ładunku]]</f>
        <v>34.855899999999956</v>
      </c>
      <c r="H657">
        <f>IF(martianeum5[[#This Row],[stan_po_wydobyciu_z_ładunku]]&gt;=100,100,0)</f>
        <v>0</v>
      </c>
      <c r="I657">
        <f>martianeum5[[#This Row],[stan_po_wydobyciu_z_ładunku]]-martianeum5[[#This Row],[ile_zabiera_na_orbite]]</f>
        <v>34.855899999999956</v>
      </c>
      <c r="J657">
        <f>WEEKNUM(martianeum5[[#This Row],[data]],14)</f>
        <v>51</v>
      </c>
      <c r="K657">
        <f>IF(martianeum5[[#This Row],[num_tygodnia]]=J656,K656,K656+1)</f>
        <v>95</v>
      </c>
    </row>
    <row r="658" spans="1:11" x14ac:dyDescent="0.25">
      <c r="A658" s="1">
        <v>49297</v>
      </c>
      <c r="B658">
        <f t="shared" si="10"/>
        <v>34.855899999999956</v>
      </c>
      <c r="C658" t="s">
        <v>7</v>
      </c>
      <c r="D658">
        <v>26.3</v>
      </c>
      <c r="E658">
        <v>21.1</v>
      </c>
      <c r="F658">
        <f>IF(martianeum5[[#This Row],[zawartosc '[%']]]&gt;=1,martianeum5[[#This Row],[masa '[kg']]]*martianeum5[[#This Row],[zawartosc '[%']]]*0.01,0)</f>
        <v>5.5493000000000006</v>
      </c>
      <c r="G658">
        <f>martianeum5[[#This Row],[stan_magazynu '[kg']]]+martianeum5[[#This Row],[ile_kg_materiału_z_ładunku]]</f>
        <v>40.405199999999958</v>
      </c>
      <c r="H658">
        <f>IF(martianeum5[[#This Row],[stan_po_wydobyciu_z_ładunku]]&gt;=100,100,0)</f>
        <v>0</v>
      </c>
      <c r="I658">
        <f>martianeum5[[#This Row],[stan_po_wydobyciu_z_ładunku]]-martianeum5[[#This Row],[ile_zabiera_na_orbite]]</f>
        <v>40.405199999999958</v>
      </c>
      <c r="J658">
        <f>WEEKNUM(martianeum5[[#This Row],[data]],14)</f>
        <v>51</v>
      </c>
      <c r="K658">
        <f>IF(martianeum5[[#This Row],[num_tygodnia]]=J657,K657,K657+1)</f>
        <v>95</v>
      </c>
    </row>
    <row r="659" spans="1:11" x14ac:dyDescent="0.25">
      <c r="A659" s="1">
        <v>49298</v>
      </c>
      <c r="B659">
        <f t="shared" si="10"/>
        <v>40.405199999999958</v>
      </c>
      <c r="C659" t="s">
        <v>7</v>
      </c>
      <c r="D659">
        <v>22.8</v>
      </c>
      <c r="E659">
        <v>22.7</v>
      </c>
      <c r="F659">
        <f>IF(martianeum5[[#This Row],[zawartosc '[%']]]&gt;=1,martianeum5[[#This Row],[masa '[kg']]]*martianeum5[[#This Row],[zawartosc '[%']]]*0.01,0)</f>
        <v>5.1755999999999993</v>
      </c>
      <c r="G659">
        <f>martianeum5[[#This Row],[stan_magazynu '[kg']]]+martianeum5[[#This Row],[ile_kg_materiału_z_ładunku]]</f>
        <v>45.580799999999954</v>
      </c>
      <c r="H659">
        <f>IF(martianeum5[[#This Row],[stan_po_wydobyciu_z_ładunku]]&gt;=100,100,0)</f>
        <v>0</v>
      </c>
      <c r="I659">
        <f>martianeum5[[#This Row],[stan_po_wydobyciu_z_ładunku]]-martianeum5[[#This Row],[ile_zabiera_na_orbite]]</f>
        <v>45.580799999999954</v>
      </c>
      <c r="J659">
        <f>WEEKNUM(martianeum5[[#This Row],[data]],14)</f>
        <v>51</v>
      </c>
      <c r="K659">
        <f>IF(martianeum5[[#This Row],[num_tygodnia]]=J658,K658,K658+1)</f>
        <v>95</v>
      </c>
    </row>
    <row r="660" spans="1:11" x14ac:dyDescent="0.25">
      <c r="A660" s="1">
        <v>49299</v>
      </c>
      <c r="B660">
        <f t="shared" si="10"/>
        <v>45.580799999999954</v>
      </c>
      <c r="C660" t="s">
        <v>18</v>
      </c>
      <c r="D660">
        <v>24</v>
      </c>
      <c r="E660">
        <v>11.5</v>
      </c>
      <c r="F660">
        <f>IF(martianeum5[[#This Row],[zawartosc '[%']]]&gt;=1,martianeum5[[#This Row],[masa '[kg']]]*martianeum5[[#This Row],[zawartosc '[%']]]*0.01,0)</f>
        <v>2.7600000000000002</v>
      </c>
      <c r="G660">
        <f>martianeum5[[#This Row],[stan_magazynu '[kg']]]+martianeum5[[#This Row],[ile_kg_materiału_z_ładunku]]</f>
        <v>48.340799999999952</v>
      </c>
      <c r="H660">
        <f>IF(martianeum5[[#This Row],[stan_po_wydobyciu_z_ładunku]]&gt;=100,100,0)</f>
        <v>0</v>
      </c>
      <c r="I660">
        <f>martianeum5[[#This Row],[stan_po_wydobyciu_z_ładunku]]-martianeum5[[#This Row],[ile_zabiera_na_orbite]]</f>
        <v>48.340799999999952</v>
      </c>
      <c r="J660">
        <f>WEEKNUM(martianeum5[[#This Row],[data]],14)</f>
        <v>52</v>
      </c>
      <c r="K660">
        <f>IF(martianeum5[[#This Row],[num_tygodnia]]=J659,K659,K659+1)</f>
        <v>96</v>
      </c>
    </row>
    <row r="661" spans="1:11" x14ac:dyDescent="0.25">
      <c r="A661" s="1">
        <v>49300</v>
      </c>
      <c r="B661">
        <f t="shared" si="10"/>
        <v>48.340799999999952</v>
      </c>
      <c r="C661" t="s">
        <v>14</v>
      </c>
      <c r="D661">
        <v>16.8</v>
      </c>
      <c r="E661">
        <v>2</v>
      </c>
      <c r="F661">
        <f>IF(martianeum5[[#This Row],[zawartosc '[%']]]&gt;=1,martianeum5[[#This Row],[masa '[kg']]]*martianeum5[[#This Row],[zawartosc '[%']]]*0.01,0)</f>
        <v>0.33600000000000002</v>
      </c>
      <c r="G661">
        <f>martianeum5[[#This Row],[stan_magazynu '[kg']]]+martianeum5[[#This Row],[ile_kg_materiału_z_ładunku]]</f>
        <v>48.67679999999995</v>
      </c>
      <c r="H661">
        <f>IF(martianeum5[[#This Row],[stan_po_wydobyciu_z_ładunku]]&gt;=100,100,0)</f>
        <v>0</v>
      </c>
      <c r="I661">
        <f>martianeum5[[#This Row],[stan_po_wydobyciu_z_ładunku]]-martianeum5[[#This Row],[ile_zabiera_na_orbite]]</f>
        <v>48.67679999999995</v>
      </c>
      <c r="J661">
        <f>WEEKNUM(martianeum5[[#This Row],[data]],14)</f>
        <v>52</v>
      </c>
      <c r="K661">
        <f>IF(martianeum5[[#This Row],[num_tygodnia]]=J660,K660,K660+1)</f>
        <v>96</v>
      </c>
    </row>
    <row r="662" spans="1:11" x14ac:dyDescent="0.25">
      <c r="A662" s="1">
        <v>49301</v>
      </c>
      <c r="B662">
        <f t="shared" si="10"/>
        <v>48.67679999999995</v>
      </c>
      <c r="C662" t="s">
        <v>13</v>
      </c>
      <c r="D662">
        <v>12.5</v>
      </c>
      <c r="E662">
        <v>4.7</v>
      </c>
      <c r="F662">
        <f>IF(martianeum5[[#This Row],[zawartosc '[%']]]&gt;=1,martianeum5[[#This Row],[masa '[kg']]]*martianeum5[[#This Row],[zawartosc '[%']]]*0.01,0)</f>
        <v>0.58750000000000002</v>
      </c>
      <c r="G662">
        <f>martianeum5[[#This Row],[stan_magazynu '[kg']]]+martianeum5[[#This Row],[ile_kg_materiału_z_ładunku]]</f>
        <v>49.264299999999949</v>
      </c>
      <c r="H662">
        <f>IF(martianeum5[[#This Row],[stan_po_wydobyciu_z_ładunku]]&gt;=100,100,0)</f>
        <v>0</v>
      </c>
      <c r="I662">
        <f>martianeum5[[#This Row],[stan_po_wydobyciu_z_ładunku]]-martianeum5[[#This Row],[ile_zabiera_na_orbite]]</f>
        <v>49.264299999999949</v>
      </c>
      <c r="J662">
        <f>WEEKNUM(martianeum5[[#This Row],[data]],14)</f>
        <v>52</v>
      </c>
      <c r="K662">
        <f>IF(martianeum5[[#This Row],[num_tygodnia]]=J661,K661,K661+1)</f>
        <v>96</v>
      </c>
    </row>
    <row r="663" spans="1:11" x14ac:dyDescent="0.25">
      <c r="A663" s="1">
        <v>49302</v>
      </c>
      <c r="B663">
        <f t="shared" si="10"/>
        <v>49.264299999999949</v>
      </c>
      <c r="C663" t="s">
        <v>10</v>
      </c>
      <c r="D663">
        <v>15</v>
      </c>
      <c r="E663">
        <v>1.7</v>
      </c>
      <c r="F663">
        <f>IF(martianeum5[[#This Row],[zawartosc '[%']]]&gt;=1,martianeum5[[#This Row],[masa '[kg']]]*martianeum5[[#This Row],[zawartosc '[%']]]*0.01,0)</f>
        <v>0.255</v>
      </c>
      <c r="G663">
        <f>martianeum5[[#This Row],[stan_magazynu '[kg']]]+martianeum5[[#This Row],[ile_kg_materiału_z_ładunku]]</f>
        <v>49.519299999999951</v>
      </c>
      <c r="H663">
        <f>IF(martianeum5[[#This Row],[stan_po_wydobyciu_z_ładunku]]&gt;=100,100,0)</f>
        <v>0</v>
      </c>
      <c r="I663">
        <f>martianeum5[[#This Row],[stan_po_wydobyciu_z_ładunku]]-martianeum5[[#This Row],[ile_zabiera_na_orbite]]</f>
        <v>49.519299999999951</v>
      </c>
      <c r="J663">
        <f>WEEKNUM(martianeum5[[#This Row],[data]],14)</f>
        <v>52</v>
      </c>
      <c r="K663">
        <f>IF(martianeum5[[#This Row],[num_tygodnia]]=J662,K662,K662+1)</f>
        <v>96</v>
      </c>
    </row>
    <row r="664" spans="1:11" x14ac:dyDescent="0.25">
      <c r="A664" s="1">
        <v>49303</v>
      </c>
      <c r="B664">
        <f t="shared" si="10"/>
        <v>49.519299999999951</v>
      </c>
      <c r="C664" t="s">
        <v>18</v>
      </c>
      <c r="D664">
        <v>16.2</v>
      </c>
      <c r="E664">
        <v>0</v>
      </c>
      <c r="F664">
        <f>IF(martianeum5[[#This Row],[zawartosc '[%']]]&gt;=1,martianeum5[[#This Row],[masa '[kg']]]*martianeum5[[#This Row],[zawartosc '[%']]]*0.01,0)</f>
        <v>0</v>
      </c>
      <c r="G664">
        <f>martianeum5[[#This Row],[stan_magazynu '[kg']]]+martianeum5[[#This Row],[ile_kg_materiału_z_ładunku]]</f>
        <v>49.519299999999951</v>
      </c>
      <c r="H664">
        <f>IF(martianeum5[[#This Row],[stan_po_wydobyciu_z_ładunku]]&gt;=100,100,0)</f>
        <v>0</v>
      </c>
      <c r="I664">
        <f>martianeum5[[#This Row],[stan_po_wydobyciu_z_ładunku]]-martianeum5[[#This Row],[ile_zabiera_na_orbite]]</f>
        <v>49.519299999999951</v>
      </c>
      <c r="J664">
        <f>WEEKNUM(martianeum5[[#This Row],[data]],14)</f>
        <v>52</v>
      </c>
      <c r="K664">
        <f>IF(martianeum5[[#This Row],[num_tygodnia]]=J663,K663,K663+1)</f>
        <v>96</v>
      </c>
    </row>
    <row r="665" spans="1:11" x14ac:dyDescent="0.25">
      <c r="A665" s="1">
        <v>49304</v>
      </c>
      <c r="B665">
        <f t="shared" si="10"/>
        <v>49.519299999999951</v>
      </c>
      <c r="C665" t="s">
        <v>7</v>
      </c>
      <c r="D665">
        <v>29.3</v>
      </c>
      <c r="E665">
        <v>0</v>
      </c>
      <c r="F665">
        <f>IF(martianeum5[[#This Row],[zawartosc '[%']]]&gt;=1,martianeum5[[#This Row],[masa '[kg']]]*martianeum5[[#This Row],[zawartosc '[%']]]*0.01,0)</f>
        <v>0</v>
      </c>
      <c r="G665">
        <f>martianeum5[[#This Row],[stan_magazynu '[kg']]]+martianeum5[[#This Row],[ile_kg_materiału_z_ładunku]]</f>
        <v>49.519299999999951</v>
      </c>
      <c r="H665">
        <f>IF(martianeum5[[#This Row],[stan_po_wydobyciu_z_ładunku]]&gt;=100,100,0)</f>
        <v>0</v>
      </c>
      <c r="I665">
        <f>martianeum5[[#This Row],[stan_po_wydobyciu_z_ładunku]]-martianeum5[[#This Row],[ile_zabiera_na_orbite]]</f>
        <v>49.519299999999951</v>
      </c>
      <c r="J665">
        <f>WEEKNUM(martianeum5[[#This Row],[data]],14)</f>
        <v>52</v>
      </c>
      <c r="K665">
        <f>IF(martianeum5[[#This Row],[num_tygodnia]]=J664,K664,K664+1)</f>
        <v>96</v>
      </c>
    </row>
    <row r="666" spans="1:11" x14ac:dyDescent="0.25">
      <c r="A666" s="1">
        <v>49305</v>
      </c>
      <c r="B666">
        <f t="shared" si="10"/>
        <v>49.519299999999951</v>
      </c>
      <c r="C666" t="s">
        <v>32</v>
      </c>
      <c r="D666">
        <v>26.4</v>
      </c>
      <c r="E666">
        <v>0.2</v>
      </c>
      <c r="F666">
        <f>IF(martianeum5[[#This Row],[zawartosc '[%']]]&gt;=1,martianeum5[[#This Row],[masa '[kg']]]*martianeum5[[#This Row],[zawartosc '[%']]]*0.01,0)</f>
        <v>0</v>
      </c>
      <c r="G666">
        <f>martianeum5[[#This Row],[stan_magazynu '[kg']]]+martianeum5[[#This Row],[ile_kg_materiału_z_ładunku]]</f>
        <v>49.519299999999951</v>
      </c>
      <c r="H666">
        <f>IF(martianeum5[[#This Row],[stan_po_wydobyciu_z_ładunku]]&gt;=100,100,0)</f>
        <v>0</v>
      </c>
      <c r="I666">
        <f>martianeum5[[#This Row],[stan_po_wydobyciu_z_ładunku]]-martianeum5[[#This Row],[ile_zabiera_na_orbite]]</f>
        <v>49.519299999999951</v>
      </c>
      <c r="J666">
        <f>WEEKNUM(martianeum5[[#This Row],[data]],14)</f>
        <v>52</v>
      </c>
      <c r="K666">
        <f>IF(martianeum5[[#This Row],[num_tygodnia]]=J665,K665,K665+1)</f>
        <v>96</v>
      </c>
    </row>
    <row r="667" spans="1:11" x14ac:dyDescent="0.25">
      <c r="A667" s="1">
        <v>49306</v>
      </c>
      <c r="B667">
        <f t="shared" si="10"/>
        <v>49.519299999999951</v>
      </c>
      <c r="C667" t="s">
        <v>18</v>
      </c>
      <c r="D667">
        <v>23</v>
      </c>
      <c r="E667">
        <v>0</v>
      </c>
      <c r="F667">
        <f>IF(martianeum5[[#This Row],[zawartosc '[%']]]&gt;=1,martianeum5[[#This Row],[masa '[kg']]]*martianeum5[[#This Row],[zawartosc '[%']]]*0.01,0)</f>
        <v>0</v>
      </c>
      <c r="G667">
        <f>martianeum5[[#This Row],[stan_magazynu '[kg']]]+martianeum5[[#This Row],[ile_kg_materiału_z_ładunku]]</f>
        <v>49.519299999999951</v>
      </c>
      <c r="H667">
        <f>IF(martianeum5[[#This Row],[stan_po_wydobyciu_z_ładunku]]&gt;=100,100,0)</f>
        <v>0</v>
      </c>
      <c r="I667">
        <f>martianeum5[[#This Row],[stan_po_wydobyciu_z_ładunku]]-martianeum5[[#This Row],[ile_zabiera_na_orbite]]</f>
        <v>49.519299999999951</v>
      </c>
      <c r="J667">
        <f>WEEKNUM(martianeum5[[#This Row],[data]],14)</f>
        <v>53</v>
      </c>
      <c r="K667">
        <f>IF(martianeum5[[#This Row],[num_tygodnia]]=J666,K666,K666+1)</f>
        <v>97</v>
      </c>
    </row>
    <row r="668" spans="1:11" x14ac:dyDescent="0.25">
      <c r="A668" s="1">
        <v>49307</v>
      </c>
      <c r="B668">
        <f t="shared" si="10"/>
        <v>49.519299999999951</v>
      </c>
      <c r="C668" t="s">
        <v>11</v>
      </c>
      <c r="D668">
        <v>25.4</v>
      </c>
      <c r="E668">
        <v>1.2</v>
      </c>
      <c r="F668">
        <f>IF(martianeum5[[#This Row],[zawartosc '[%']]]&gt;=1,martianeum5[[#This Row],[masa '[kg']]]*martianeum5[[#This Row],[zawartosc '[%']]]*0.01,0)</f>
        <v>0.30479999999999996</v>
      </c>
      <c r="G668">
        <f>martianeum5[[#This Row],[stan_magazynu '[kg']]]+martianeum5[[#This Row],[ile_kg_materiału_z_ładunku]]</f>
        <v>49.824099999999952</v>
      </c>
      <c r="H668">
        <f>IF(martianeum5[[#This Row],[stan_po_wydobyciu_z_ładunku]]&gt;=100,100,0)</f>
        <v>0</v>
      </c>
      <c r="I668">
        <f>martianeum5[[#This Row],[stan_po_wydobyciu_z_ładunku]]-martianeum5[[#This Row],[ile_zabiera_na_orbite]]</f>
        <v>49.824099999999952</v>
      </c>
      <c r="J668">
        <f>WEEKNUM(martianeum5[[#This Row],[data]],14)</f>
        <v>53</v>
      </c>
      <c r="K668">
        <f>IF(martianeum5[[#This Row],[num_tygodnia]]=J667,K667,K667+1)</f>
        <v>97</v>
      </c>
    </row>
    <row r="669" spans="1:11" x14ac:dyDescent="0.25">
      <c r="A669" s="1">
        <v>49308</v>
      </c>
      <c r="B669">
        <f t="shared" si="10"/>
        <v>49.824099999999952</v>
      </c>
      <c r="C669" t="s">
        <v>10</v>
      </c>
      <c r="D669">
        <v>24.5</v>
      </c>
      <c r="E669">
        <v>22.5</v>
      </c>
      <c r="F669">
        <f>IF(martianeum5[[#This Row],[zawartosc '[%']]]&gt;=1,martianeum5[[#This Row],[masa '[kg']]]*martianeum5[[#This Row],[zawartosc '[%']]]*0.01,0)</f>
        <v>5.5125000000000002</v>
      </c>
      <c r="G669">
        <f>martianeum5[[#This Row],[stan_magazynu '[kg']]]+martianeum5[[#This Row],[ile_kg_materiału_z_ładunku]]</f>
        <v>55.336599999999954</v>
      </c>
      <c r="H669">
        <f>IF(martianeum5[[#This Row],[stan_po_wydobyciu_z_ładunku]]&gt;=100,100,0)</f>
        <v>0</v>
      </c>
      <c r="I669">
        <f>martianeum5[[#This Row],[stan_po_wydobyciu_z_ładunku]]-martianeum5[[#This Row],[ile_zabiera_na_orbite]]</f>
        <v>55.336599999999954</v>
      </c>
      <c r="J669">
        <f>WEEKNUM(martianeum5[[#This Row],[data]],14)</f>
        <v>53</v>
      </c>
      <c r="K669">
        <f>IF(martianeum5[[#This Row],[num_tygodnia]]=J668,K668,K668+1)</f>
        <v>97</v>
      </c>
    </row>
    <row r="670" spans="1:11" x14ac:dyDescent="0.25">
      <c r="A670" s="1">
        <v>49309</v>
      </c>
      <c r="B670">
        <f t="shared" si="10"/>
        <v>55.336599999999954</v>
      </c>
      <c r="C670" t="s">
        <v>19</v>
      </c>
      <c r="D670">
        <v>19</v>
      </c>
      <c r="E670">
        <v>18.899999999999999</v>
      </c>
      <c r="F670">
        <f>IF(martianeum5[[#This Row],[zawartosc '[%']]]&gt;=1,martianeum5[[#This Row],[masa '[kg']]]*martianeum5[[#This Row],[zawartosc '[%']]]*0.01,0)</f>
        <v>3.5909999999999997</v>
      </c>
      <c r="G670">
        <f>martianeum5[[#This Row],[stan_magazynu '[kg']]]+martianeum5[[#This Row],[ile_kg_materiału_z_ładunku]]</f>
        <v>58.927599999999956</v>
      </c>
      <c r="H670">
        <f>IF(martianeum5[[#This Row],[stan_po_wydobyciu_z_ładunku]]&gt;=100,100,0)</f>
        <v>0</v>
      </c>
      <c r="I670">
        <f>martianeum5[[#This Row],[stan_po_wydobyciu_z_ładunku]]-martianeum5[[#This Row],[ile_zabiera_na_orbite]]</f>
        <v>58.927599999999956</v>
      </c>
      <c r="J670">
        <f>WEEKNUM(martianeum5[[#This Row],[data]],14)</f>
        <v>53</v>
      </c>
      <c r="K670">
        <f>IF(martianeum5[[#This Row],[num_tygodnia]]=J669,K669,K669+1)</f>
        <v>97</v>
      </c>
    </row>
    <row r="671" spans="1:11" x14ac:dyDescent="0.25">
      <c r="A671" s="1">
        <v>49310</v>
      </c>
      <c r="B671">
        <f t="shared" si="10"/>
        <v>58.927599999999956</v>
      </c>
      <c r="C671" t="s">
        <v>19</v>
      </c>
      <c r="D671">
        <v>10</v>
      </c>
      <c r="E671">
        <v>7.6</v>
      </c>
      <c r="F671">
        <f>IF(martianeum5[[#This Row],[zawartosc '[%']]]&gt;=1,martianeum5[[#This Row],[masa '[kg']]]*martianeum5[[#This Row],[zawartosc '[%']]]*0.01,0)</f>
        <v>0.76</v>
      </c>
      <c r="G671">
        <f>martianeum5[[#This Row],[stan_magazynu '[kg']]]+martianeum5[[#This Row],[ile_kg_materiału_z_ładunku]]</f>
        <v>59.687599999999954</v>
      </c>
      <c r="H671">
        <f>IF(martianeum5[[#This Row],[stan_po_wydobyciu_z_ładunku]]&gt;=100,100,0)</f>
        <v>0</v>
      </c>
      <c r="I671">
        <f>martianeum5[[#This Row],[stan_po_wydobyciu_z_ładunku]]-martianeum5[[#This Row],[ile_zabiera_na_orbite]]</f>
        <v>59.687599999999954</v>
      </c>
      <c r="J671">
        <f>WEEKNUM(martianeum5[[#This Row],[data]],14)</f>
        <v>1</v>
      </c>
      <c r="K671">
        <f>IF(martianeum5[[#This Row],[num_tygodnia]]=J670,K670,K670+1)</f>
        <v>98</v>
      </c>
    </row>
    <row r="672" spans="1:11" x14ac:dyDescent="0.25">
      <c r="A672" s="1">
        <v>49311</v>
      </c>
      <c r="B672">
        <f t="shared" si="10"/>
        <v>59.687599999999954</v>
      </c>
      <c r="C672" t="s">
        <v>10</v>
      </c>
      <c r="D672">
        <v>10.4</v>
      </c>
      <c r="E672">
        <v>20.6</v>
      </c>
      <c r="F672">
        <f>IF(martianeum5[[#This Row],[zawartosc '[%']]]&gt;=1,martianeum5[[#This Row],[masa '[kg']]]*martianeum5[[#This Row],[zawartosc '[%']]]*0.01,0)</f>
        <v>2.1424000000000003</v>
      </c>
      <c r="G672">
        <f>martianeum5[[#This Row],[stan_magazynu '[kg']]]+martianeum5[[#This Row],[ile_kg_materiału_z_ładunku]]</f>
        <v>61.829999999999956</v>
      </c>
      <c r="H672">
        <f>IF(martianeum5[[#This Row],[stan_po_wydobyciu_z_ładunku]]&gt;=100,100,0)</f>
        <v>0</v>
      </c>
      <c r="I672">
        <f>martianeum5[[#This Row],[stan_po_wydobyciu_z_ładunku]]-martianeum5[[#This Row],[ile_zabiera_na_orbite]]</f>
        <v>61.829999999999956</v>
      </c>
      <c r="J672">
        <f>WEEKNUM(martianeum5[[#This Row],[data]],14)</f>
        <v>1</v>
      </c>
      <c r="K672">
        <f>IF(martianeum5[[#This Row],[num_tygodnia]]=J671,K671,K671+1)</f>
        <v>98</v>
      </c>
    </row>
    <row r="673" spans="1:11" x14ac:dyDescent="0.25">
      <c r="A673" s="1">
        <v>49312</v>
      </c>
      <c r="B673">
        <f t="shared" si="10"/>
        <v>61.829999999999956</v>
      </c>
      <c r="C673" t="s">
        <v>21</v>
      </c>
      <c r="D673">
        <v>10.5</v>
      </c>
      <c r="E673">
        <v>0</v>
      </c>
      <c r="F673">
        <f>IF(martianeum5[[#This Row],[zawartosc '[%']]]&gt;=1,martianeum5[[#This Row],[masa '[kg']]]*martianeum5[[#This Row],[zawartosc '[%']]]*0.01,0)</f>
        <v>0</v>
      </c>
      <c r="G673">
        <f>martianeum5[[#This Row],[stan_magazynu '[kg']]]+martianeum5[[#This Row],[ile_kg_materiału_z_ładunku]]</f>
        <v>61.829999999999956</v>
      </c>
      <c r="H673">
        <f>IF(martianeum5[[#This Row],[stan_po_wydobyciu_z_ładunku]]&gt;=100,100,0)</f>
        <v>0</v>
      </c>
      <c r="I673">
        <f>martianeum5[[#This Row],[stan_po_wydobyciu_z_ładunku]]-martianeum5[[#This Row],[ile_zabiera_na_orbite]]</f>
        <v>61.829999999999956</v>
      </c>
      <c r="J673">
        <f>WEEKNUM(martianeum5[[#This Row],[data]],14)</f>
        <v>1</v>
      </c>
      <c r="K673">
        <f>IF(martianeum5[[#This Row],[num_tygodnia]]=J672,K672,K672+1)</f>
        <v>98</v>
      </c>
    </row>
    <row r="674" spans="1:11" x14ac:dyDescent="0.25">
      <c r="A674" s="1">
        <v>49313</v>
      </c>
      <c r="B674">
        <f t="shared" si="10"/>
        <v>61.829999999999956</v>
      </c>
      <c r="C674" t="s">
        <v>6</v>
      </c>
      <c r="D674">
        <v>12.1</v>
      </c>
      <c r="E674">
        <v>8.8000000000000007</v>
      </c>
      <c r="F674">
        <f>IF(martianeum5[[#This Row],[zawartosc '[%']]]&gt;=1,martianeum5[[#This Row],[masa '[kg']]]*martianeum5[[#This Row],[zawartosc '[%']]]*0.01,0)</f>
        <v>1.0648</v>
      </c>
      <c r="G674">
        <f>martianeum5[[#This Row],[stan_magazynu '[kg']]]+martianeum5[[#This Row],[ile_kg_materiału_z_ładunku]]</f>
        <v>62.894799999999954</v>
      </c>
      <c r="H674">
        <f>IF(martianeum5[[#This Row],[stan_po_wydobyciu_z_ładunku]]&gt;=100,100,0)</f>
        <v>0</v>
      </c>
      <c r="I674">
        <f>martianeum5[[#This Row],[stan_po_wydobyciu_z_ładunku]]-martianeum5[[#This Row],[ile_zabiera_na_orbite]]</f>
        <v>62.894799999999954</v>
      </c>
      <c r="J674">
        <f>WEEKNUM(martianeum5[[#This Row],[data]],14)</f>
        <v>2</v>
      </c>
      <c r="K674">
        <f>IF(martianeum5[[#This Row],[num_tygodnia]]=J673,K673,K673+1)</f>
        <v>99</v>
      </c>
    </row>
    <row r="675" spans="1:11" x14ac:dyDescent="0.25">
      <c r="A675" s="1">
        <v>49314</v>
      </c>
      <c r="B675">
        <f t="shared" si="10"/>
        <v>62.894799999999954</v>
      </c>
      <c r="C675" t="s">
        <v>10</v>
      </c>
      <c r="D675">
        <v>20.5</v>
      </c>
      <c r="E675">
        <v>0</v>
      </c>
      <c r="F675">
        <f>IF(martianeum5[[#This Row],[zawartosc '[%']]]&gt;=1,martianeum5[[#This Row],[masa '[kg']]]*martianeum5[[#This Row],[zawartosc '[%']]]*0.01,0)</f>
        <v>0</v>
      </c>
      <c r="G675">
        <f>martianeum5[[#This Row],[stan_magazynu '[kg']]]+martianeum5[[#This Row],[ile_kg_materiału_z_ładunku]]</f>
        <v>62.894799999999954</v>
      </c>
      <c r="H675">
        <f>IF(martianeum5[[#This Row],[stan_po_wydobyciu_z_ładunku]]&gt;=100,100,0)</f>
        <v>0</v>
      </c>
      <c r="I675">
        <f>martianeum5[[#This Row],[stan_po_wydobyciu_z_ładunku]]-martianeum5[[#This Row],[ile_zabiera_na_orbite]]</f>
        <v>62.894799999999954</v>
      </c>
      <c r="J675">
        <f>WEEKNUM(martianeum5[[#This Row],[data]],14)</f>
        <v>2</v>
      </c>
      <c r="K675">
        <f>IF(martianeum5[[#This Row],[num_tygodnia]]=J674,K674,K674+1)</f>
        <v>99</v>
      </c>
    </row>
    <row r="676" spans="1:11" x14ac:dyDescent="0.25">
      <c r="A676" s="1">
        <v>49315</v>
      </c>
      <c r="B676">
        <f t="shared" si="10"/>
        <v>62.894799999999954</v>
      </c>
      <c r="C676" t="s">
        <v>13</v>
      </c>
      <c r="D676">
        <v>13.1</v>
      </c>
      <c r="E676">
        <v>0</v>
      </c>
      <c r="F676">
        <f>IF(martianeum5[[#This Row],[zawartosc '[%']]]&gt;=1,martianeum5[[#This Row],[masa '[kg']]]*martianeum5[[#This Row],[zawartosc '[%']]]*0.01,0)</f>
        <v>0</v>
      </c>
      <c r="G676">
        <f>martianeum5[[#This Row],[stan_magazynu '[kg']]]+martianeum5[[#This Row],[ile_kg_materiału_z_ładunku]]</f>
        <v>62.894799999999954</v>
      </c>
      <c r="H676">
        <f>IF(martianeum5[[#This Row],[stan_po_wydobyciu_z_ładunku]]&gt;=100,100,0)</f>
        <v>0</v>
      </c>
      <c r="I676">
        <f>martianeum5[[#This Row],[stan_po_wydobyciu_z_ładunku]]-martianeum5[[#This Row],[ile_zabiera_na_orbite]]</f>
        <v>62.894799999999954</v>
      </c>
      <c r="J676">
        <f>WEEKNUM(martianeum5[[#This Row],[data]],14)</f>
        <v>2</v>
      </c>
      <c r="K676">
        <f>IF(martianeum5[[#This Row],[num_tygodnia]]=J675,K675,K675+1)</f>
        <v>99</v>
      </c>
    </row>
    <row r="677" spans="1:11" x14ac:dyDescent="0.25">
      <c r="A677" s="1">
        <v>49316</v>
      </c>
      <c r="B677">
        <f t="shared" si="10"/>
        <v>62.894799999999954</v>
      </c>
      <c r="C677" t="s">
        <v>26</v>
      </c>
      <c r="D677">
        <v>29.8</v>
      </c>
      <c r="E677">
        <v>1.1000000000000001</v>
      </c>
      <c r="F677">
        <f>IF(martianeum5[[#This Row],[zawartosc '[%']]]&gt;=1,martianeum5[[#This Row],[masa '[kg']]]*martianeum5[[#This Row],[zawartosc '[%']]]*0.01,0)</f>
        <v>0.32780000000000004</v>
      </c>
      <c r="G677">
        <f>martianeum5[[#This Row],[stan_magazynu '[kg']]]+martianeum5[[#This Row],[ile_kg_materiału_z_ładunku]]</f>
        <v>63.222599999999957</v>
      </c>
      <c r="H677">
        <f>IF(martianeum5[[#This Row],[stan_po_wydobyciu_z_ładunku]]&gt;=100,100,0)</f>
        <v>0</v>
      </c>
      <c r="I677">
        <f>martianeum5[[#This Row],[stan_po_wydobyciu_z_ładunku]]-martianeum5[[#This Row],[ile_zabiera_na_orbite]]</f>
        <v>63.222599999999957</v>
      </c>
      <c r="J677">
        <f>WEEKNUM(martianeum5[[#This Row],[data]],14)</f>
        <v>2</v>
      </c>
      <c r="K677">
        <f>IF(martianeum5[[#This Row],[num_tygodnia]]=J676,K676,K676+1)</f>
        <v>99</v>
      </c>
    </row>
    <row r="678" spans="1:11" x14ac:dyDescent="0.25">
      <c r="A678" s="1">
        <v>49317</v>
      </c>
      <c r="B678">
        <f t="shared" si="10"/>
        <v>63.222599999999957</v>
      </c>
      <c r="C678" t="s">
        <v>15</v>
      </c>
      <c r="D678">
        <v>17.100000000000001</v>
      </c>
      <c r="E678">
        <v>5.5</v>
      </c>
      <c r="F678">
        <f>IF(martianeum5[[#This Row],[zawartosc '[%']]]&gt;=1,martianeum5[[#This Row],[masa '[kg']]]*martianeum5[[#This Row],[zawartosc '[%']]]*0.01,0)</f>
        <v>0.94050000000000011</v>
      </c>
      <c r="G678">
        <f>martianeum5[[#This Row],[stan_magazynu '[kg']]]+martianeum5[[#This Row],[ile_kg_materiału_z_ładunku]]</f>
        <v>64.163099999999957</v>
      </c>
      <c r="H678">
        <f>IF(martianeum5[[#This Row],[stan_po_wydobyciu_z_ładunku]]&gt;=100,100,0)</f>
        <v>0</v>
      </c>
      <c r="I678">
        <f>martianeum5[[#This Row],[stan_po_wydobyciu_z_ładunku]]-martianeum5[[#This Row],[ile_zabiera_na_orbite]]</f>
        <v>64.163099999999957</v>
      </c>
      <c r="J678">
        <f>WEEKNUM(martianeum5[[#This Row],[data]],14)</f>
        <v>2</v>
      </c>
      <c r="K678">
        <f>IF(martianeum5[[#This Row],[num_tygodnia]]=J677,K677,K677+1)</f>
        <v>99</v>
      </c>
    </row>
    <row r="679" spans="1:11" x14ac:dyDescent="0.25">
      <c r="A679" s="1">
        <v>49318</v>
      </c>
      <c r="B679">
        <f t="shared" si="10"/>
        <v>64.163099999999957</v>
      </c>
      <c r="C679" t="s">
        <v>14</v>
      </c>
      <c r="D679">
        <v>29.1</v>
      </c>
      <c r="E679">
        <v>0.4</v>
      </c>
      <c r="F679">
        <f>IF(martianeum5[[#This Row],[zawartosc '[%']]]&gt;=1,martianeum5[[#This Row],[masa '[kg']]]*martianeum5[[#This Row],[zawartosc '[%']]]*0.01,0)</f>
        <v>0</v>
      </c>
      <c r="G679">
        <f>martianeum5[[#This Row],[stan_magazynu '[kg']]]+martianeum5[[#This Row],[ile_kg_materiału_z_ładunku]]</f>
        <v>64.163099999999957</v>
      </c>
      <c r="H679">
        <f>IF(martianeum5[[#This Row],[stan_po_wydobyciu_z_ładunku]]&gt;=100,100,0)</f>
        <v>0</v>
      </c>
      <c r="I679">
        <f>martianeum5[[#This Row],[stan_po_wydobyciu_z_ładunku]]-martianeum5[[#This Row],[ile_zabiera_na_orbite]]</f>
        <v>64.163099999999957</v>
      </c>
      <c r="J679">
        <f>WEEKNUM(martianeum5[[#This Row],[data]],14)</f>
        <v>2</v>
      </c>
      <c r="K679">
        <f>IF(martianeum5[[#This Row],[num_tygodnia]]=J678,K678,K678+1)</f>
        <v>99</v>
      </c>
    </row>
    <row r="680" spans="1:11" x14ac:dyDescent="0.25">
      <c r="A680" s="1">
        <v>49319</v>
      </c>
      <c r="B680">
        <f t="shared" si="10"/>
        <v>64.163099999999957</v>
      </c>
      <c r="C680" t="s">
        <v>18</v>
      </c>
      <c r="D680">
        <v>10.9</v>
      </c>
      <c r="E680">
        <v>0</v>
      </c>
      <c r="F680">
        <f>IF(martianeum5[[#This Row],[zawartosc '[%']]]&gt;=1,martianeum5[[#This Row],[masa '[kg']]]*martianeum5[[#This Row],[zawartosc '[%']]]*0.01,0)</f>
        <v>0</v>
      </c>
      <c r="G680">
        <f>martianeum5[[#This Row],[stan_magazynu '[kg']]]+martianeum5[[#This Row],[ile_kg_materiału_z_ładunku]]</f>
        <v>64.163099999999957</v>
      </c>
      <c r="H680">
        <f>IF(martianeum5[[#This Row],[stan_po_wydobyciu_z_ładunku]]&gt;=100,100,0)</f>
        <v>0</v>
      </c>
      <c r="I680">
        <f>martianeum5[[#This Row],[stan_po_wydobyciu_z_ładunku]]-martianeum5[[#This Row],[ile_zabiera_na_orbite]]</f>
        <v>64.163099999999957</v>
      </c>
      <c r="J680">
        <f>WEEKNUM(martianeum5[[#This Row],[data]],14)</f>
        <v>2</v>
      </c>
      <c r="K680">
        <f>IF(martianeum5[[#This Row],[num_tygodnia]]=J679,K679,K679+1)</f>
        <v>99</v>
      </c>
    </row>
    <row r="681" spans="1:11" x14ac:dyDescent="0.25">
      <c r="A681" s="1">
        <v>49320</v>
      </c>
      <c r="B681">
        <f t="shared" si="10"/>
        <v>64.163099999999957</v>
      </c>
      <c r="C681" t="s">
        <v>32</v>
      </c>
      <c r="D681">
        <v>27.4</v>
      </c>
      <c r="E681">
        <v>0.3</v>
      </c>
      <c r="F681">
        <f>IF(martianeum5[[#This Row],[zawartosc '[%']]]&gt;=1,martianeum5[[#This Row],[masa '[kg']]]*martianeum5[[#This Row],[zawartosc '[%']]]*0.01,0)</f>
        <v>0</v>
      </c>
      <c r="G681">
        <f>martianeum5[[#This Row],[stan_magazynu '[kg']]]+martianeum5[[#This Row],[ile_kg_materiału_z_ładunku]]</f>
        <v>64.163099999999957</v>
      </c>
      <c r="H681">
        <f>IF(martianeum5[[#This Row],[stan_po_wydobyciu_z_ładunku]]&gt;=100,100,0)</f>
        <v>0</v>
      </c>
      <c r="I681">
        <f>martianeum5[[#This Row],[stan_po_wydobyciu_z_ładunku]]-martianeum5[[#This Row],[ile_zabiera_na_orbite]]</f>
        <v>64.163099999999957</v>
      </c>
      <c r="J681">
        <f>WEEKNUM(martianeum5[[#This Row],[data]],14)</f>
        <v>3</v>
      </c>
      <c r="K681">
        <f>IF(martianeum5[[#This Row],[num_tygodnia]]=J680,K680,K680+1)</f>
        <v>100</v>
      </c>
    </row>
    <row r="682" spans="1:11" x14ac:dyDescent="0.25">
      <c r="A682" s="1">
        <v>49321</v>
      </c>
      <c r="B682">
        <f t="shared" si="10"/>
        <v>64.163099999999957</v>
      </c>
      <c r="C682" t="s">
        <v>19</v>
      </c>
      <c r="D682">
        <v>16.3</v>
      </c>
      <c r="E682">
        <v>9.8000000000000007</v>
      </c>
      <c r="F682">
        <f>IF(martianeum5[[#This Row],[zawartosc '[%']]]&gt;=1,martianeum5[[#This Row],[masa '[kg']]]*martianeum5[[#This Row],[zawartosc '[%']]]*0.01,0)</f>
        <v>1.5974000000000002</v>
      </c>
      <c r="G682">
        <f>martianeum5[[#This Row],[stan_magazynu '[kg']]]+martianeum5[[#This Row],[ile_kg_materiału_z_ładunku]]</f>
        <v>65.760499999999951</v>
      </c>
      <c r="H682">
        <f>IF(martianeum5[[#This Row],[stan_po_wydobyciu_z_ładunku]]&gt;=100,100,0)</f>
        <v>0</v>
      </c>
      <c r="I682">
        <f>martianeum5[[#This Row],[stan_po_wydobyciu_z_ładunku]]-martianeum5[[#This Row],[ile_zabiera_na_orbite]]</f>
        <v>65.760499999999951</v>
      </c>
      <c r="J682">
        <f>WEEKNUM(martianeum5[[#This Row],[data]],14)</f>
        <v>3</v>
      </c>
      <c r="K682">
        <f>IF(martianeum5[[#This Row],[num_tygodnia]]=J681,K681,K681+1)</f>
        <v>100</v>
      </c>
    </row>
    <row r="683" spans="1:11" x14ac:dyDescent="0.25">
      <c r="A683" s="1">
        <v>49322</v>
      </c>
      <c r="B683">
        <f t="shared" si="10"/>
        <v>65.760499999999951</v>
      </c>
      <c r="C683" t="s">
        <v>7</v>
      </c>
      <c r="D683">
        <v>14.7</v>
      </c>
      <c r="E683">
        <v>0</v>
      </c>
      <c r="F683">
        <f>IF(martianeum5[[#This Row],[zawartosc '[%']]]&gt;=1,martianeum5[[#This Row],[masa '[kg']]]*martianeum5[[#This Row],[zawartosc '[%']]]*0.01,0)</f>
        <v>0</v>
      </c>
      <c r="G683">
        <f>martianeum5[[#This Row],[stan_magazynu '[kg']]]+martianeum5[[#This Row],[ile_kg_materiału_z_ładunku]]</f>
        <v>65.760499999999951</v>
      </c>
      <c r="H683">
        <f>IF(martianeum5[[#This Row],[stan_po_wydobyciu_z_ładunku]]&gt;=100,100,0)</f>
        <v>0</v>
      </c>
      <c r="I683">
        <f>martianeum5[[#This Row],[stan_po_wydobyciu_z_ładunku]]-martianeum5[[#This Row],[ile_zabiera_na_orbite]]</f>
        <v>65.760499999999951</v>
      </c>
      <c r="J683">
        <f>WEEKNUM(martianeum5[[#This Row],[data]],14)</f>
        <v>3</v>
      </c>
      <c r="K683">
        <f>IF(martianeum5[[#This Row],[num_tygodnia]]=J682,K682,K682+1)</f>
        <v>100</v>
      </c>
    </row>
    <row r="684" spans="1:11" x14ac:dyDescent="0.25">
      <c r="A684" s="1">
        <v>49323</v>
      </c>
      <c r="B684">
        <f t="shared" si="10"/>
        <v>65.760499999999951</v>
      </c>
      <c r="C684" t="s">
        <v>12</v>
      </c>
      <c r="D684">
        <v>17.2</v>
      </c>
      <c r="E684">
        <v>2</v>
      </c>
      <c r="F684">
        <f>IF(martianeum5[[#This Row],[zawartosc '[%']]]&gt;=1,martianeum5[[#This Row],[masa '[kg']]]*martianeum5[[#This Row],[zawartosc '[%']]]*0.01,0)</f>
        <v>0.34399999999999997</v>
      </c>
      <c r="G684">
        <f>martianeum5[[#This Row],[stan_magazynu '[kg']]]+martianeum5[[#This Row],[ile_kg_materiału_z_ładunku]]</f>
        <v>66.104499999999945</v>
      </c>
      <c r="H684">
        <f>IF(martianeum5[[#This Row],[stan_po_wydobyciu_z_ładunku]]&gt;=100,100,0)</f>
        <v>0</v>
      </c>
      <c r="I684">
        <f>martianeum5[[#This Row],[stan_po_wydobyciu_z_ładunku]]-martianeum5[[#This Row],[ile_zabiera_na_orbite]]</f>
        <v>66.104499999999945</v>
      </c>
      <c r="J684">
        <f>WEEKNUM(martianeum5[[#This Row],[data]],14)</f>
        <v>3</v>
      </c>
      <c r="K684">
        <f>IF(martianeum5[[#This Row],[num_tygodnia]]=J683,K683,K683+1)</f>
        <v>100</v>
      </c>
    </row>
    <row r="685" spans="1:11" x14ac:dyDescent="0.25">
      <c r="A685" s="1">
        <v>49324</v>
      </c>
      <c r="B685">
        <f t="shared" si="10"/>
        <v>66.104499999999945</v>
      </c>
      <c r="C685" t="s">
        <v>15</v>
      </c>
      <c r="D685">
        <v>24.2</v>
      </c>
      <c r="E685">
        <v>9.9</v>
      </c>
      <c r="F685">
        <f>IF(martianeum5[[#This Row],[zawartosc '[%']]]&gt;=1,martianeum5[[#This Row],[masa '[kg']]]*martianeum5[[#This Row],[zawartosc '[%']]]*0.01,0)</f>
        <v>2.3958000000000004</v>
      </c>
      <c r="G685">
        <f>martianeum5[[#This Row],[stan_magazynu '[kg']]]+martianeum5[[#This Row],[ile_kg_materiału_z_ładunku]]</f>
        <v>68.500299999999939</v>
      </c>
      <c r="H685">
        <f>IF(martianeum5[[#This Row],[stan_po_wydobyciu_z_ładunku]]&gt;=100,100,0)</f>
        <v>0</v>
      </c>
      <c r="I685">
        <f>martianeum5[[#This Row],[stan_po_wydobyciu_z_ładunku]]-martianeum5[[#This Row],[ile_zabiera_na_orbite]]</f>
        <v>68.500299999999939</v>
      </c>
      <c r="J685">
        <f>WEEKNUM(martianeum5[[#This Row],[data]],14)</f>
        <v>3</v>
      </c>
      <c r="K685">
        <f>IF(martianeum5[[#This Row],[num_tygodnia]]=J684,K684,K684+1)</f>
        <v>100</v>
      </c>
    </row>
    <row r="686" spans="1:11" x14ac:dyDescent="0.25">
      <c r="A686" s="1">
        <v>49325</v>
      </c>
      <c r="B686">
        <f t="shared" si="10"/>
        <v>68.500299999999939</v>
      </c>
      <c r="C686" t="s">
        <v>13</v>
      </c>
      <c r="D686">
        <v>22.3</v>
      </c>
      <c r="E686">
        <v>0</v>
      </c>
      <c r="F686">
        <f>IF(martianeum5[[#This Row],[zawartosc '[%']]]&gt;=1,martianeum5[[#This Row],[masa '[kg']]]*martianeum5[[#This Row],[zawartosc '[%']]]*0.01,0)</f>
        <v>0</v>
      </c>
      <c r="G686">
        <f>martianeum5[[#This Row],[stan_magazynu '[kg']]]+martianeum5[[#This Row],[ile_kg_materiału_z_ładunku]]</f>
        <v>68.500299999999939</v>
      </c>
      <c r="H686">
        <f>IF(martianeum5[[#This Row],[stan_po_wydobyciu_z_ładunku]]&gt;=100,100,0)</f>
        <v>0</v>
      </c>
      <c r="I686">
        <f>martianeum5[[#This Row],[stan_po_wydobyciu_z_ładunku]]-martianeum5[[#This Row],[ile_zabiera_na_orbite]]</f>
        <v>68.500299999999939</v>
      </c>
      <c r="J686">
        <f>WEEKNUM(martianeum5[[#This Row],[data]],14)</f>
        <v>3</v>
      </c>
      <c r="K686">
        <f>IF(martianeum5[[#This Row],[num_tygodnia]]=J685,K685,K685+1)</f>
        <v>100</v>
      </c>
    </row>
    <row r="687" spans="1:11" x14ac:dyDescent="0.25">
      <c r="A687" s="1">
        <v>49326</v>
      </c>
      <c r="B687">
        <f t="shared" si="10"/>
        <v>68.500299999999939</v>
      </c>
      <c r="C687" t="s">
        <v>29</v>
      </c>
      <c r="D687">
        <v>26.7</v>
      </c>
      <c r="E687">
        <v>0.6</v>
      </c>
      <c r="F687">
        <f>IF(martianeum5[[#This Row],[zawartosc '[%']]]&gt;=1,martianeum5[[#This Row],[masa '[kg']]]*martianeum5[[#This Row],[zawartosc '[%']]]*0.01,0)</f>
        <v>0</v>
      </c>
      <c r="G687">
        <f>martianeum5[[#This Row],[stan_magazynu '[kg']]]+martianeum5[[#This Row],[ile_kg_materiału_z_ładunku]]</f>
        <v>68.500299999999939</v>
      </c>
      <c r="H687">
        <f>IF(martianeum5[[#This Row],[stan_po_wydobyciu_z_ładunku]]&gt;=100,100,0)</f>
        <v>0</v>
      </c>
      <c r="I687">
        <f>martianeum5[[#This Row],[stan_po_wydobyciu_z_ładunku]]-martianeum5[[#This Row],[ile_zabiera_na_orbite]]</f>
        <v>68.500299999999939</v>
      </c>
      <c r="J687">
        <f>WEEKNUM(martianeum5[[#This Row],[data]],14)</f>
        <v>3</v>
      </c>
      <c r="K687">
        <f>IF(martianeum5[[#This Row],[num_tygodnia]]=J686,K686,K686+1)</f>
        <v>100</v>
      </c>
    </row>
    <row r="688" spans="1:11" x14ac:dyDescent="0.25">
      <c r="A688" s="1">
        <v>49327</v>
      </c>
      <c r="B688">
        <f t="shared" si="10"/>
        <v>68.500299999999939</v>
      </c>
      <c r="C688" t="s">
        <v>12</v>
      </c>
      <c r="D688">
        <v>10.9</v>
      </c>
      <c r="E688">
        <v>3.8</v>
      </c>
      <c r="F688">
        <f>IF(martianeum5[[#This Row],[zawartosc '[%']]]&gt;=1,martianeum5[[#This Row],[masa '[kg']]]*martianeum5[[#This Row],[zawartosc '[%']]]*0.01,0)</f>
        <v>0.41420000000000001</v>
      </c>
      <c r="G688">
        <f>martianeum5[[#This Row],[stan_magazynu '[kg']]]+martianeum5[[#This Row],[ile_kg_materiału_z_ładunku]]</f>
        <v>68.914499999999933</v>
      </c>
      <c r="H688">
        <f>IF(martianeum5[[#This Row],[stan_po_wydobyciu_z_ładunku]]&gt;=100,100,0)</f>
        <v>0</v>
      </c>
      <c r="I688">
        <f>martianeum5[[#This Row],[stan_po_wydobyciu_z_ładunku]]-martianeum5[[#This Row],[ile_zabiera_na_orbite]]</f>
        <v>68.914499999999933</v>
      </c>
      <c r="J688">
        <f>WEEKNUM(martianeum5[[#This Row],[data]],14)</f>
        <v>4</v>
      </c>
      <c r="K688">
        <f>IF(martianeum5[[#This Row],[num_tygodnia]]=J687,K687,K687+1)</f>
        <v>101</v>
      </c>
    </row>
    <row r="689" spans="1:11" x14ac:dyDescent="0.25">
      <c r="A689" s="1">
        <v>49328</v>
      </c>
      <c r="B689">
        <f t="shared" si="10"/>
        <v>68.914499999999933</v>
      </c>
      <c r="C689" t="s">
        <v>21</v>
      </c>
      <c r="D689">
        <v>23.7</v>
      </c>
      <c r="E689">
        <v>0</v>
      </c>
      <c r="F689">
        <f>IF(martianeum5[[#This Row],[zawartosc '[%']]]&gt;=1,martianeum5[[#This Row],[masa '[kg']]]*martianeum5[[#This Row],[zawartosc '[%']]]*0.01,0)</f>
        <v>0</v>
      </c>
      <c r="G689">
        <f>martianeum5[[#This Row],[stan_magazynu '[kg']]]+martianeum5[[#This Row],[ile_kg_materiału_z_ładunku]]</f>
        <v>68.914499999999933</v>
      </c>
      <c r="H689">
        <f>IF(martianeum5[[#This Row],[stan_po_wydobyciu_z_ładunku]]&gt;=100,100,0)</f>
        <v>0</v>
      </c>
      <c r="I689">
        <f>martianeum5[[#This Row],[stan_po_wydobyciu_z_ładunku]]-martianeum5[[#This Row],[ile_zabiera_na_orbite]]</f>
        <v>68.914499999999933</v>
      </c>
      <c r="J689">
        <f>WEEKNUM(martianeum5[[#This Row],[data]],14)</f>
        <v>4</v>
      </c>
      <c r="K689">
        <f>IF(martianeum5[[#This Row],[num_tygodnia]]=J688,K688,K688+1)</f>
        <v>101</v>
      </c>
    </row>
    <row r="690" spans="1:11" x14ac:dyDescent="0.25">
      <c r="A690" s="1">
        <v>49329</v>
      </c>
      <c r="B690">
        <f t="shared" si="10"/>
        <v>68.914499999999933</v>
      </c>
      <c r="C690" t="s">
        <v>10</v>
      </c>
      <c r="D690">
        <v>16</v>
      </c>
      <c r="E690">
        <v>22.3</v>
      </c>
      <c r="F690">
        <f>IF(martianeum5[[#This Row],[zawartosc '[%']]]&gt;=1,martianeum5[[#This Row],[masa '[kg']]]*martianeum5[[#This Row],[zawartosc '[%']]]*0.01,0)</f>
        <v>3.5680000000000001</v>
      </c>
      <c r="G690">
        <f>martianeum5[[#This Row],[stan_magazynu '[kg']]]+martianeum5[[#This Row],[ile_kg_materiału_z_ładunku]]</f>
        <v>72.482499999999931</v>
      </c>
      <c r="H690">
        <f>IF(martianeum5[[#This Row],[stan_po_wydobyciu_z_ładunku]]&gt;=100,100,0)</f>
        <v>0</v>
      </c>
      <c r="I690">
        <f>martianeum5[[#This Row],[stan_po_wydobyciu_z_ładunku]]-martianeum5[[#This Row],[ile_zabiera_na_orbite]]</f>
        <v>72.482499999999931</v>
      </c>
      <c r="J690">
        <f>WEEKNUM(martianeum5[[#This Row],[data]],14)</f>
        <v>4</v>
      </c>
      <c r="K690">
        <f>IF(martianeum5[[#This Row],[num_tygodnia]]=J689,K689,K689+1)</f>
        <v>101</v>
      </c>
    </row>
    <row r="691" spans="1:11" x14ac:dyDescent="0.25">
      <c r="A691" s="1">
        <v>49330</v>
      </c>
      <c r="B691">
        <f t="shared" si="10"/>
        <v>72.482499999999931</v>
      </c>
      <c r="C691" t="s">
        <v>10</v>
      </c>
      <c r="D691">
        <v>19.399999999999999</v>
      </c>
      <c r="E691">
        <v>41.6</v>
      </c>
      <c r="F691">
        <f>IF(martianeum5[[#This Row],[zawartosc '[%']]]&gt;=1,martianeum5[[#This Row],[masa '[kg']]]*martianeum5[[#This Row],[zawartosc '[%']]]*0.01,0)</f>
        <v>8.0703999999999994</v>
      </c>
      <c r="G691">
        <f>martianeum5[[#This Row],[stan_magazynu '[kg']]]+martianeum5[[#This Row],[ile_kg_materiału_z_ładunku]]</f>
        <v>80.552899999999937</v>
      </c>
      <c r="H691">
        <f>IF(martianeum5[[#This Row],[stan_po_wydobyciu_z_ładunku]]&gt;=100,100,0)</f>
        <v>0</v>
      </c>
      <c r="I691">
        <f>martianeum5[[#This Row],[stan_po_wydobyciu_z_ładunku]]-martianeum5[[#This Row],[ile_zabiera_na_orbite]]</f>
        <v>80.552899999999937</v>
      </c>
      <c r="J691">
        <f>WEEKNUM(martianeum5[[#This Row],[data]],14)</f>
        <v>4</v>
      </c>
      <c r="K691">
        <f>IF(martianeum5[[#This Row],[num_tygodnia]]=J690,K690,K690+1)</f>
        <v>101</v>
      </c>
    </row>
    <row r="692" spans="1:11" x14ac:dyDescent="0.25">
      <c r="A692" s="1">
        <v>49331</v>
      </c>
      <c r="B692">
        <f t="shared" si="10"/>
        <v>80.552899999999937</v>
      </c>
      <c r="C692" t="s">
        <v>11</v>
      </c>
      <c r="D692">
        <v>26.7</v>
      </c>
      <c r="E692">
        <v>10</v>
      </c>
      <c r="F692">
        <f>IF(martianeum5[[#This Row],[zawartosc '[%']]]&gt;=1,martianeum5[[#This Row],[masa '[kg']]]*martianeum5[[#This Row],[zawartosc '[%']]]*0.01,0)</f>
        <v>2.67</v>
      </c>
      <c r="G692">
        <f>martianeum5[[#This Row],[stan_magazynu '[kg']]]+martianeum5[[#This Row],[ile_kg_materiału_z_ładunku]]</f>
        <v>83.222899999999939</v>
      </c>
      <c r="H692">
        <f>IF(martianeum5[[#This Row],[stan_po_wydobyciu_z_ładunku]]&gt;=100,100,0)</f>
        <v>0</v>
      </c>
      <c r="I692">
        <f>martianeum5[[#This Row],[stan_po_wydobyciu_z_ładunku]]-martianeum5[[#This Row],[ile_zabiera_na_orbite]]</f>
        <v>83.222899999999939</v>
      </c>
      <c r="J692">
        <f>WEEKNUM(martianeum5[[#This Row],[data]],14)</f>
        <v>4</v>
      </c>
      <c r="K692">
        <f>IF(martianeum5[[#This Row],[num_tygodnia]]=J691,K691,K691+1)</f>
        <v>101</v>
      </c>
    </row>
    <row r="693" spans="1:11" x14ac:dyDescent="0.25">
      <c r="A693" s="1">
        <v>49332</v>
      </c>
      <c r="B693">
        <f t="shared" si="10"/>
        <v>83.222899999999939</v>
      </c>
      <c r="C693" t="s">
        <v>19</v>
      </c>
      <c r="D693">
        <v>20.8</v>
      </c>
      <c r="E693">
        <v>0</v>
      </c>
      <c r="F693">
        <f>IF(martianeum5[[#This Row],[zawartosc '[%']]]&gt;=1,martianeum5[[#This Row],[masa '[kg']]]*martianeum5[[#This Row],[zawartosc '[%']]]*0.01,0)</f>
        <v>0</v>
      </c>
      <c r="G693">
        <f>martianeum5[[#This Row],[stan_magazynu '[kg']]]+martianeum5[[#This Row],[ile_kg_materiału_z_ładunku]]</f>
        <v>83.222899999999939</v>
      </c>
      <c r="H693">
        <f>IF(martianeum5[[#This Row],[stan_po_wydobyciu_z_ładunku]]&gt;=100,100,0)</f>
        <v>0</v>
      </c>
      <c r="I693">
        <f>martianeum5[[#This Row],[stan_po_wydobyciu_z_ładunku]]-martianeum5[[#This Row],[ile_zabiera_na_orbite]]</f>
        <v>83.222899999999939</v>
      </c>
      <c r="J693">
        <f>WEEKNUM(martianeum5[[#This Row],[data]],14)</f>
        <v>4</v>
      </c>
      <c r="K693">
        <f>IF(martianeum5[[#This Row],[num_tygodnia]]=J692,K692,K692+1)</f>
        <v>101</v>
      </c>
    </row>
    <row r="694" spans="1:11" x14ac:dyDescent="0.25">
      <c r="A694" s="1">
        <v>49333</v>
      </c>
      <c r="B694">
        <f t="shared" si="10"/>
        <v>83.222899999999939</v>
      </c>
      <c r="C694" t="s">
        <v>10</v>
      </c>
      <c r="D694">
        <v>25.6</v>
      </c>
      <c r="E694">
        <v>0</v>
      </c>
      <c r="F694">
        <f>IF(martianeum5[[#This Row],[zawartosc '[%']]]&gt;=1,martianeum5[[#This Row],[masa '[kg']]]*martianeum5[[#This Row],[zawartosc '[%']]]*0.01,0)</f>
        <v>0</v>
      </c>
      <c r="G694">
        <f>martianeum5[[#This Row],[stan_magazynu '[kg']]]+martianeum5[[#This Row],[ile_kg_materiału_z_ładunku]]</f>
        <v>83.222899999999939</v>
      </c>
      <c r="H694">
        <f>IF(martianeum5[[#This Row],[stan_po_wydobyciu_z_ładunku]]&gt;=100,100,0)</f>
        <v>0</v>
      </c>
      <c r="I694">
        <f>martianeum5[[#This Row],[stan_po_wydobyciu_z_ładunku]]-martianeum5[[#This Row],[ile_zabiera_na_orbite]]</f>
        <v>83.222899999999939</v>
      </c>
      <c r="J694">
        <f>WEEKNUM(martianeum5[[#This Row],[data]],14)</f>
        <v>4</v>
      </c>
      <c r="K694">
        <f>IF(martianeum5[[#This Row],[num_tygodnia]]=J693,K693,K693+1)</f>
        <v>101</v>
      </c>
    </row>
    <row r="695" spans="1:11" x14ac:dyDescent="0.25">
      <c r="A695" s="1">
        <v>49334</v>
      </c>
      <c r="B695">
        <f t="shared" si="10"/>
        <v>83.222899999999939</v>
      </c>
      <c r="C695" t="s">
        <v>18</v>
      </c>
      <c r="D695">
        <v>18.3</v>
      </c>
      <c r="E695">
        <v>0.5</v>
      </c>
      <c r="F695">
        <f>IF(martianeum5[[#This Row],[zawartosc '[%']]]&gt;=1,martianeum5[[#This Row],[masa '[kg']]]*martianeum5[[#This Row],[zawartosc '[%']]]*0.01,0)</f>
        <v>0</v>
      </c>
      <c r="G695">
        <f>martianeum5[[#This Row],[stan_magazynu '[kg']]]+martianeum5[[#This Row],[ile_kg_materiału_z_ładunku]]</f>
        <v>83.222899999999939</v>
      </c>
      <c r="H695">
        <f>IF(martianeum5[[#This Row],[stan_po_wydobyciu_z_ładunku]]&gt;=100,100,0)</f>
        <v>0</v>
      </c>
      <c r="I695">
        <f>martianeum5[[#This Row],[stan_po_wydobyciu_z_ładunku]]-martianeum5[[#This Row],[ile_zabiera_na_orbite]]</f>
        <v>83.222899999999939</v>
      </c>
      <c r="J695">
        <f>WEEKNUM(martianeum5[[#This Row],[data]],14)</f>
        <v>5</v>
      </c>
      <c r="K695">
        <f>IF(martianeum5[[#This Row],[num_tygodnia]]=J694,K694,K694+1)</f>
        <v>102</v>
      </c>
    </row>
    <row r="696" spans="1:11" x14ac:dyDescent="0.25">
      <c r="A696" s="1">
        <v>49335</v>
      </c>
      <c r="B696">
        <f t="shared" si="10"/>
        <v>83.222899999999939</v>
      </c>
      <c r="C696" t="s">
        <v>9</v>
      </c>
      <c r="D696">
        <v>27.4</v>
      </c>
      <c r="E696">
        <v>4.2</v>
      </c>
      <c r="F696">
        <f>IF(martianeum5[[#This Row],[zawartosc '[%']]]&gt;=1,martianeum5[[#This Row],[masa '[kg']]]*martianeum5[[#This Row],[zawartosc '[%']]]*0.01,0)</f>
        <v>1.1508</v>
      </c>
      <c r="G696">
        <f>martianeum5[[#This Row],[stan_magazynu '[kg']]]+martianeum5[[#This Row],[ile_kg_materiału_z_ładunku]]</f>
        <v>84.373699999999943</v>
      </c>
      <c r="H696">
        <f>IF(martianeum5[[#This Row],[stan_po_wydobyciu_z_ładunku]]&gt;=100,100,0)</f>
        <v>0</v>
      </c>
      <c r="I696">
        <f>martianeum5[[#This Row],[stan_po_wydobyciu_z_ładunku]]-martianeum5[[#This Row],[ile_zabiera_na_orbite]]</f>
        <v>84.373699999999943</v>
      </c>
      <c r="J696">
        <f>WEEKNUM(martianeum5[[#This Row],[data]],14)</f>
        <v>5</v>
      </c>
      <c r="K696">
        <f>IF(martianeum5[[#This Row],[num_tygodnia]]=J695,K695,K695+1)</f>
        <v>102</v>
      </c>
    </row>
    <row r="697" spans="1:11" x14ac:dyDescent="0.25">
      <c r="A697" s="1">
        <v>49336</v>
      </c>
      <c r="B697">
        <f t="shared" si="10"/>
        <v>84.373699999999943</v>
      </c>
      <c r="C697" t="s">
        <v>23</v>
      </c>
      <c r="D697">
        <v>16.100000000000001</v>
      </c>
      <c r="E697">
        <v>3.4</v>
      </c>
      <c r="F697">
        <f>IF(martianeum5[[#This Row],[zawartosc '[%']]]&gt;=1,martianeum5[[#This Row],[masa '[kg']]]*martianeum5[[#This Row],[zawartosc '[%']]]*0.01,0)</f>
        <v>0.5474</v>
      </c>
      <c r="G697">
        <f>martianeum5[[#This Row],[stan_magazynu '[kg']]]+martianeum5[[#This Row],[ile_kg_materiału_z_ładunku]]</f>
        <v>84.921099999999939</v>
      </c>
      <c r="H697">
        <f>IF(martianeum5[[#This Row],[stan_po_wydobyciu_z_ładunku]]&gt;=100,100,0)</f>
        <v>0</v>
      </c>
      <c r="I697">
        <f>martianeum5[[#This Row],[stan_po_wydobyciu_z_ładunku]]-martianeum5[[#This Row],[ile_zabiera_na_orbite]]</f>
        <v>84.921099999999939</v>
      </c>
      <c r="J697">
        <f>WEEKNUM(martianeum5[[#This Row],[data]],14)</f>
        <v>5</v>
      </c>
      <c r="K697">
        <f>IF(martianeum5[[#This Row],[num_tygodnia]]=J696,K696,K696+1)</f>
        <v>102</v>
      </c>
    </row>
    <row r="698" spans="1:11" x14ac:dyDescent="0.25">
      <c r="A698" s="1">
        <v>49337</v>
      </c>
      <c r="B698">
        <f t="shared" si="10"/>
        <v>84.921099999999939</v>
      </c>
      <c r="C698" t="s">
        <v>14</v>
      </c>
      <c r="D698">
        <v>27.5</v>
      </c>
      <c r="E698">
        <v>8</v>
      </c>
      <c r="F698">
        <f>IF(martianeum5[[#This Row],[zawartosc '[%']]]&gt;=1,martianeum5[[#This Row],[masa '[kg']]]*martianeum5[[#This Row],[zawartosc '[%']]]*0.01,0)</f>
        <v>2.2000000000000002</v>
      </c>
      <c r="G698">
        <f>martianeum5[[#This Row],[stan_magazynu '[kg']]]+martianeum5[[#This Row],[ile_kg_materiału_z_ładunku]]</f>
        <v>87.121099999999942</v>
      </c>
      <c r="H698">
        <f>IF(martianeum5[[#This Row],[stan_po_wydobyciu_z_ładunku]]&gt;=100,100,0)</f>
        <v>0</v>
      </c>
      <c r="I698">
        <f>martianeum5[[#This Row],[stan_po_wydobyciu_z_ładunku]]-martianeum5[[#This Row],[ile_zabiera_na_orbite]]</f>
        <v>87.121099999999942</v>
      </c>
      <c r="J698">
        <f>WEEKNUM(martianeum5[[#This Row],[data]],14)</f>
        <v>5</v>
      </c>
      <c r="K698">
        <f>IF(martianeum5[[#This Row],[num_tygodnia]]=J697,K697,K697+1)</f>
        <v>102</v>
      </c>
    </row>
    <row r="699" spans="1:11" x14ac:dyDescent="0.25">
      <c r="A699" s="1">
        <v>49338</v>
      </c>
      <c r="B699">
        <f t="shared" si="10"/>
        <v>87.121099999999942</v>
      </c>
      <c r="C699" t="s">
        <v>9</v>
      </c>
      <c r="D699">
        <v>28.4</v>
      </c>
      <c r="E699">
        <v>10.199999999999999</v>
      </c>
      <c r="F699">
        <f>IF(martianeum5[[#This Row],[zawartosc '[%']]]&gt;=1,martianeum5[[#This Row],[masa '[kg']]]*martianeum5[[#This Row],[zawartosc '[%']]]*0.01,0)</f>
        <v>2.8967999999999994</v>
      </c>
      <c r="G699">
        <f>martianeum5[[#This Row],[stan_magazynu '[kg']]]+martianeum5[[#This Row],[ile_kg_materiału_z_ładunku]]</f>
        <v>90.017899999999941</v>
      </c>
      <c r="H699">
        <f>IF(martianeum5[[#This Row],[stan_po_wydobyciu_z_ładunku]]&gt;=100,100,0)</f>
        <v>0</v>
      </c>
      <c r="I699">
        <f>martianeum5[[#This Row],[stan_po_wydobyciu_z_ładunku]]-martianeum5[[#This Row],[ile_zabiera_na_orbite]]</f>
        <v>90.017899999999941</v>
      </c>
      <c r="J699">
        <f>WEEKNUM(martianeum5[[#This Row],[data]],14)</f>
        <v>5</v>
      </c>
      <c r="K699">
        <f>IF(martianeum5[[#This Row],[num_tygodnia]]=J698,K698,K698+1)</f>
        <v>102</v>
      </c>
    </row>
    <row r="700" spans="1:11" x14ac:dyDescent="0.25">
      <c r="A700" s="1">
        <v>49339</v>
      </c>
      <c r="B700">
        <f t="shared" si="10"/>
        <v>90.017899999999941</v>
      </c>
      <c r="C700" t="s">
        <v>13</v>
      </c>
      <c r="D700">
        <v>16.100000000000001</v>
      </c>
      <c r="E700">
        <v>4</v>
      </c>
      <c r="F700">
        <f>IF(martianeum5[[#This Row],[zawartosc '[%']]]&gt;=1,martianeum5[[#This Row],[masa '[kg']]]*martianeum5[[#This Row],[zawartosc '[%']]]*0.01,0)</f>
        <v>0.64400000000000002</v>
      </c>
      <c r="G700">
        <f>martianeum5[[#This Row],[stan_magazynu '[kg']]]+martianeum5[[#This Row],[ile_kg_materiału_z_ładunku]]</f>
        <v>90.661899999999946</v>
      </c>
      <c r="H700">
        <f>IF(martianeum5[[#This Row],[stan_po_wydobyciu_z_ładunku]]&gt;=100,100,0)</f>
        <v>0</v>
      </c>
      <c r="I700">
        <f>martianeum5[[#This Row],[stan_po_wydobyciu_z_ładunku]]-martianeum5[[#This Row],[ile_zabiera_na_orbite]]</f>
        <v>90.661899999999946</v>
      </c>
      <c r="J700">
        <f>WEEKNUM(martianeum5[[#This Row],[data]],14)</f>
        <v>5</v>
      </c>
      <c r="K700">
        <f>IF(martianeum5[[#This Row],[num_tygodnia]]=J699,K699,K699+1)</f>
        <v>102</v>
      </c>
    </row>
    <row r="701" spans="1:11" x14ac:dyDescent="0.25">
      <c r="A701" s="1">
        <v>49340</v>
      </c>
      <c r="B701">
        <f t="shared" si="10"/>
        <v>90.661899999999946</v>
      </c>
      <c r="C701" t="s">
        <v>23</v>
      </c>
      <c r="D701">
        <v>28.4</v>
      </c>
      <c r="E701">
        <v>2.6</v>
      </c>
      <c r="F701">
        <f>IF(martianeum5[[#This Row],[zawartosc '[%']]]&gt;=1,martianeum5[[#This Row],[masa '[kg']]]*martianeum5[[#This Row],[zawartosc '[%']]]*0.01,0)</f>
        <v>0.73840000000000006</v>
      </c>
      <c r="G701">
        <f>martianeum5[[#This Row],[stan_magazynu '[kg']]]+martianeum5[[#This Row],[ile_kg_materiału_z_ładunku]]</f>
        <v>91.400299999999945</v>
      </c>
      <c r="H701">
        <f>IF(martianeum5[[#This Row],[stan_po_wydobyciu_z_ładunku]]&gt;=100,100,0)</f>
        <v>0</v>
      </c>
      <c r="I701">
        <f>martianeum5[[#This Row],[stan_po_wydobyciu_z_ładunku]]-martianeum5[[#This Row],[ile_zabiera_na_orbite]]</f>
        <v>91.400299999999945</v>
      </c>
      <c r="J701">
        <f>WEEKNUM(martianeum5[[#This Row],[data]],14)</f>
        <v>5</v>
      </c>
      <c r="K701">
        <f>IF(martianeum5[[#This Row],[num_tygodnia]]=J700,K700,K700+1)</f>
        <v>102</v>
      </c>
    </row>
    <row r="702" spans="1:11" x14ac:dyDescent="0.25">
      <c r="A702" s="1">
        <v>49341</v>
      </c>
      <c r="B702">
        <f t="shared" si="10"/>
        <v>91.400299999999945</v>
      </c>
      <c r="C702" t="s">
        <v>14</v>
      </c>
      <c r="D702">
        <v>29.3</v>
      </c>
      <c r="E702">
        <v>0</v>
      </c>
      <c r="F702">
        <f>IF(martianeum5[[#This Row],[zawartosc '[%']]]&gt;=1,martianeum5[[#This Row],[masa '[kg']]]*martianeum5[[#This Row],[zawartosc '[%']]]*0.01,0)</f>
        <v>0</v>
      </c>
      <c r="G702">
        <f>martianeum5[[#This Row],[stan_magazynu '[kg']]]+martianeum5[[#This Row],[ile_kg_materiału_z_ładunku]]</f>
        <v>91.400299999999945</v>
      </c>
      <c r="H702">
        <f>IF(martianeum5[[#This Row],[stan_po_wydobyciu_z_ładunku]]&gt;=100,100,0)</f>
        <v>0</v>
      </c>
      <c r="I702">
        <f>martianeum5[[#This Row],[stan_po_wydobyciu_z_ładunku]]-martianeum5[[#This Row],[ile_zabiera_na_orbite]]</f>
        <v>91.400299999999945</v>
      </c>
      <c r="J702">
        <f>WEEKNUM(martianeum5[[#This Row],[data]],14)</f>
        <v>6</v>
      </c>
      <c r="K702">
        <f>IF(martianeum5[[#This Row],[num_tygodnia]]=J701,K701,K701+1)</f>
        <v>103</v>
      </c>
    </row>
    <row r="703" spans="1:11" x14ac:dyDescent="0.25">
      <c r="A703" s="1">
        <v>49342</v>
      </c>
      <c r="B703">
        <f t="shared" si="10"/>
        <v>91.400299999999945</v>
      </c>
      <c r="C703" t="s">
        <v>13</v>
      </c>
      <c r="D703">
        <v>19.7</v>
      </c>
      <c r="E703">
        <v>16.2</v>
      </c>
      <c r="F703">
        <f>IF(martianeum5[[#This Row],[zawartosc '[%']]]&gt;=1,martianeum5[[#This Row],[masa '[kg']]]*martianeum5[[#This Row],[zawartosc '[%']]]*0.01,0)</f>
        <v>3.1913999999999998</v>
      </c>
      <c r="G703">
        <f>martianeum5[[#This Row],[stan_magazynu '[kg']]]+martianeum5[[#This Row],[ile_kg_materiału_z_ładunku]]</f>
        <v>94.591699999999946</v>
      </c>
      <c r="H703">
        <f>IF(martianeum5[[#This Row],[stan_po_wydobyciu_z_ładunku]]&gt;=100,100,0)</f>
        <v>0</v>
      </c>
      <c r="I703">
        <f>martianeum5[[#This Row],[stan_po_wydobyciu_z_ładunku]]-martianeum5[[#This Row],[ile_zabiera_na_orbite]]</f>
        <v>94.591699999999946</v>
      </c>
      <c r="J703">
        <f>WEEKNUM(martianeum5[[#This Row],[data]],14)</f>
        <v>6</v>
      </c>
      <c r="K703">
        <f>IF(martianeum5[[#This Row],[num_tygodnia]]=J702,K702,K702+1)</f>
        <v>103</v>
      </c>
    </row>
    <row r="704" spans="1:11" x14ac:dyDescent="0.25">
      <c r="A704" s="1">
        <v>49343</v>
      </c>
      <c r="B704">
        <f t="shared" si="10"/>
        <v>94.591699999999946</v>
      </c>
      <c r="C704" t="s">
        <v>31</v>
      </c>
      <c r="D704">
        <v>11.5</v>
      </c>
      <c r="E704">
        <v>0.3</v>
      </c>
      <c r="F704">
        <f>IF(martianeum5[[#This Row],[zawartosc '[%']]]&gt;=1,martianeum5[[#This Row],[masa '[kg']]]*martianeum5[[#This Row],[zawartosc '[%']]]*0.01,0)</f>
        <v>0</v>
      </c>
      <c r="G704">
        <f>martianeum5[[#This Row],[stan_magazynu '[kg']]]+martianeum5[[#This Row],[ile_kg_materiału_z_ładunku]]</f>
        <v>94.591699999999946</v>
      </c>
      <c r="H704">
        <f>IF(martianeum5[[#This Row],[stan_po_wydobyciu_z_ładunku]]&gt;=100,100,0)</f>
        <v>0</v>
      </c>
      <c r="I704">
        <f>martianeum5[[#This Row],[stan_po_wydobyciu_z_ładunku]]-martianeum5[[#This Row],[ile_zabiera_na_orbite]]</f>
        <v>94.591699999999946</v>
      </c>
      <c r="J704">
        <f>WEEKNUM(martianeum5[[#This Row],[data]],14)</f>
        <v>6</v>
      </c>
      <c r="K704">
        <f>IF(martianeum5[[#This Row],[num_tygodnia]]=J703,K703,K703+1)</f>
        <v>103</v>
      </c>
    </row>
    <row r="705" spans="1:11" x14ac:dyDescent="0.25">
      <c r="A705" s="1">
        <v>49344</v>
      </c>
      <c r="B705">
        <f t="shared" si="10"/>
        <v>94.591699999999946</v>
      </c>
      <c r="C705" t="s">
        <v>19</v>
      </c>
      <c r="D705">
        <v>19.5</v>
      </c>
      <c r="E705">
        <v>0</v>
      </c>
      <c r="F705">
        <f>IF(martianeum5[[#This Row],[zawartosc '[%']]]&gt;=1,martianeum5[[#This Row],[masa '[kg']]]*martianeum5[[#This Row],[zawartosc '[%']]]*0.01,0)</f>
        <v>0</v>
      </c>
      <c r="G705">
        <f>martianeum5[[#This Row],[stan_magazynu '[kg']]]+martianeum5[[#This Row],[ile_kg_materiału_z_ładunku]]</f>
        <v>94.591699999999946</v>
      </c>
      <c r="H705">
        <f>IF(martianeum5[[#This Row],[stan_po_wydobyciu_z_ładunku]]&gt;=100,100,0)</f>
        <v>0</v>
      </c>
      <c r="I705">
        <f>martianeum5[[#This Row],[stan_po_wydobyciu_z_ładunku]]-martianeum5[[#This Row],[ile_zabiera_na_orbite]]</f>
        <v>94.591699999999946</v>
      </c>
      <c r="J705">
        <f>WEEKNUM(martianeum5[[#This Row],[data]],14)</f>
        <v>6</v>
      </c>
      <c r="K705">
        <f>IF(martianeum5[[#This Row],[num_tygodnia]]=J704,K704,K704+1)</f>
        <v>103</v>
      </c>
    </row>
    <row r="706" spans="1:11" x14ac:dyDescent="0.25">
      <c r="A706" s="1">
        <v>49345</v>
      </c>
      <c r="B706">
        <f t="shared" si="10"/>
        <v>94.591699999999946</v>
      </c>
      <c r="C706" t="s">
        <v>20</v>
      </c>
      <c r="D706">
        <v>22.7</v>
      </c>
      <c r="E706">
        <v>0.7</v>
      </c>
      <c r="F706">
        <f>IF(martianeum5[[#This Row],[zawartosc '[%']]]&gt;=1,martianeum5[[#This Row],[masa '[kg']]]*martianeum5[[#This Row],[zawartosc '[%']]]*0.01,0)</f>
        <v>0</v>
      </c>
      <c r="G706">
        <f>martianeum5[[#This Row],[stan_magazynu '[kg']]]+martianeum5[[#This Row],[ile_kg_materiału_z_ładunku]]</f>
        <v>94.591699999999946</v>
      </c>
      <c r="H706">
        <f>IF(martianeum5[[#This Row],[stan_po_wydobyciu_z_ładunku]]&gt;=100,100,0)</f>
        <v>0</v>
      </c>
      <c r="I706">
        <f>martianeum5[[#This Row],[stan_po_wydobyciu_z_ładunku]]-martianeum5[[#This Row],[ile_zabiera_na_orbite]]</f>
        <v>94.591699999999946</v>
      </c>
      <c r="J706">
        <f>WEEKNUM(martianeum5[[#This Row],[data]],14)</f>
        <v>6</v>
      </c>
      <c r="K706">
        <f>IF(martianeum5[[#This Row],[num_tygodnia]]=J705,K705,K705+1)</f>
        <v>103</v>
      </c>
    </row>
    <row r="707" spans="1:11" x14ac:dyDescent="0.25">
      <c r="A707" s="1">
        <v>49346</v>
      </c>
      <c r="B707">
        <f t="shared" si="10"/>
        <v>94.591699999999946</v>
      </c>
      <c r="C707" t="s">
        <v>7</v>
      </c>
      <c r="D707">
        <v>19.7</v>
      </c>
      <c r="E707">
        <v>7.3</v>
      </c>
      <c r="F707">
        <f>IF(martianeum5[[#This Row],[zawartosc '[%']]]&gt;=1,martianeum5[[#This Row],[masa '[kg']]]*martianeum5[[#This Row],[zawartosc '[%']]]*0.01,0)</f>
        <v>1.4381000000000002</v>
      </c>
      <c r="G707">
        <f>martianeum5[[#This Row],[stan_magazynu '[kg']]]+martianeum5[[#This Row],[ile_kg_materiału_z_ładunku]]</f>
        <v>96.029799999999952</v>
      </c>
      <c r="H707">
        <f>IF(martianeum5[[#This Row],[stan_po_wydobyciu_z_ładunku]]&gt;=100,100,0)</f>
        <v>0</v>
      </c>
      <c r="I707">
        <f>martianeum5[[#This Row],[stan_po_wydobyciu_z_ładunku]]-martianeum5[[#This Row],[ile_zabiera_na_orbite]]</f>
        <v>96.029799999999952</v>
      </c>
      <c r="J707">
        <f>WEEKNUM(martianeum5[[#This Row],[data]],14)</f>
        <v>6</v>
      </c>
      <c r="K707">
        <f>IF(martianeum5[[#This Row],[num_tygodnia]]=J706,K706,K706+1)</f>
        <v>103</v>
      </c>
    </row>
    <row r="708" spans="1:11" x14ac:dyDescent="0.25">
      <c r="A708" s="1">
        <v>49347</v>
      </c>
      <c r="B708">
        <f t="shared" ref="B708:B771" si="11">I707</f>
        <v>96.029799999999952</v>
      </c>
      <c r="C708" t="s">
        <v>26</v>
      </c>
      <c r="D708">
        <v>19.399999999999999</v>
      </c>
      <c r="E708">
        <v>0.4</v>
      </c>
      <c r="F708">
        <f>IF(martianeum5[[#This Row],[zawartosc '[%']]]&gt;=1,martianeum5[[#This Row],[masa '[kg']]]*martianeum5[[#This Row],[zawartosc '[%']]]*0.01,0)</f>
        <v>0</v>
      </c>
      <c r="G708">
        <f>martianeum5[[#This Row],[stan_magazynu '[kg']]]+martianeum5[[#This Row],[ile_kg_materiału_z_ładunku]]</f>
        <v>96.029799999999952</v>
      </c>
      <c r="H708">
        <f>IF(martianeum5[[#This Row],[stan_po_wydobyciu_z_ładunku]]&gt;=100,100,0)</f>
        <v>0</v>
      </c>
      <c r="I708">
        <f>martianeum5[[#This Row],[stan_po_wydobyciu_z_ładunku]]-martianeum5[[#This Row],[ile_zabiera_na_orbite]]</f>
        <v>96.029799999999952</v>
      </c>
      <c r="J708">
        <f>WEEKNUM(martianeum5[[#This Row],[data]],14)</f>
        <v>6</v>
      </c>
      <c r="K708">
        <f>IF(martianeum5[[#This Row],[num_tygodnia]]=J707,K707,K707+1)</f>
        <v>103</v>
      </c>
    </row>
    <row r="709" spans="1:11" x14ac:dyDescent="0.25">
      <c r="A709" s="1">
        <v>49348</v>
      </c>
      <c r="B709">
        <f t="shared" si="11"/>
        <v>96.029799999999952</v>
      </c>
      <c r="C709" t="s">
        <v>23</v>
      </c>
      <c r="D709">
        <v>13.8</v>
      </c>
      <c r="E709">
        <v>1.1000000000000001</v>
      </c>
      <c r="F709">
        <f>IF(martianeum5[[#This Row],[zawartosc '[%']]]&gt;=1,martianeum5[[#This Row],[masa '[kg']]]*martianeum5[[#This Row],[zawartosc '[%']]]*0.01,0)</f>
        <v>0.15180000000000002</v>
      </c>
      <c r="G709">
        <f>martianeum5[[#This Row],[stan_magazynu '[kg']]]+martianeum5[[#This Row],[ile_kg_materiału_z_ładunku]]</f>
        <v>96.181599999999946</v>
      </c>
      <c r="H709">
        <f>IF(martianeum5[[#This Row],[stan_po_wydobyciu_z_ładunku]]&gt;=100,100,0)</f>
        <v>0</v>
      </c>
      <c r="I709">
        <f>martianeum5[[#This Row],[stan_po_wydobyciu_z_ładunku]]-martianeum5[[#This Row],[ile_zabiera_na_orbite]]</f>
        <v>96.181599999999946</v>
      </c>
      <c r="J709">
        <f>WEEKNUM(martianeum5[[#This Row],[data]],14)</f>
        <v>7</v>
      </c>
      <c r="K709">
        <f>IF(martianeum5[[#This Row],[num_tygodnia]]=J708,K708,K708+1)</f>
        <v>104</v>
      </c>
    </row>
    <row r="710" spans="1:11" x14ac:dyDescent="0.25">
      <c r="A710" s="1">
        <v>49349</v>
      </c>
      <c r="B710">
        <f t="shared" si="11"/>
        <v>96.181599999999946</v>
      </c>
      <c r="C710" t="s">
        <v>13</v>
      </c>
      <c r="D710">
        <v>19.600000000000001</v>
      </c>
      <c r="E710">
        <v>2.2999999999999998</v>
      </c>
      <c r="F710">
        <f>IF(martianeum5[[#This Row],[zawartosc '[%']]]&gt;=1,martianeum5[[#This Row],[masa '[kg']]]*martianeum5[[#This Row],[zawartosc '[%']]]*0.01,0)</f>
        <v>0.45079999999999998</v>
      </c>
      <c r="G710">
        <f>martianeum5[[#This Row],[stan_magazynu '[kg']]]+martianeum5[[#This Row],[ile_kg_materiału_z_ładunku]]</f>
        <v>96.632399999999947</v>
      </c>
      <c r="H710">
        <f>IF(martianeum5[[#This Row],[stan_po_wydobyciu_z_ładunku]]&gt;=100,100,0)</f>
        <v>0</v>
      </c>
      <c r="I710">
        <f>martianeum5[[#This Row],[stan_po_wydobyciu_z_ładunku]]-martianeum5[[#This Row],[ile_zabiera_na_orbite]]</f>
        <v>96.632399999999947</v>
      </c>
      <c r="J710">
        <f>WEEKNUM(martianeum5[[#This Row],[data]],14)</f>
        <v>7</v>
      </c>
      <c r="K710">
        <f>IF(martianeum5[[#This Row],[num_tygodnia]]=J709,K709,K709+1)</f>
        <v>104</v>
      </c>
    </row>
    <row r="711" spans="1:11" x14ac:dyDescent="0.25">
      <c r="A711" s="1">
        <v>49350</v>
      </c>
      <c r="B711">
        <f t="shared" si="11"/>
        <v>96.632399999999947</v>
      </c>
      <c r="C711" t="s">
        <v>19</v>
      </c>
      <c r="D711">
        <v>22.6</v>
      </c>
      <c r="E711">
        <v>13.3</v>
      </c>
      <c r="F711">
        <f>IF(martianeum5[[#This Row],[zawartosc '[%']]]&gt;=1,martianeum5[[#This Row],[masa '[kg']]]*martianeum5[[#This Row],[zawartosc '[%']]]*0.01,0)</f>
        <v>3.0058000000000007</v>
      </c>
      <c r="G711">
        <f>martianeum5[[#This Row],[stan_magazynu '[kg']]]+martianeum5[[#This Row],[ile_kg_materiału_z_ładunku]]</f>
        <v>99.638199999999955</v>
      </c>
      <c r="H711">
        <f>IF(martianeum5[[#This Row],[stan_po_wydobyciu_z_ładunku]]&gt;=100,100,0)</f>
        <v>0</v>
      </c>
      <c r="I711">
        <f>martianeum5[[#This Row],[stan_po_wydobyciu_z_ładunku]]-martianeum5[[#This Row],[ile_zabiera_na_orbite]]</f>
        <v>99.638199999999955</v>
      </c>
      <c r="J711">
        <f>WEEKNUM(martianeum5[[#This Row],[data]],14)</f>
        <v>7</v>
      </c>
      <c r="K711">
        <f>IF(martianeum5[[#This Row],[num_tygodnia]]=J710,K710,K710+1)</f>
        <v>104</v>
      </c>
    </row>
    <row r="712" spans="1:11" x14ac:dyDescent="0.25">
      <c r="A712" s="1">
        <v>49351</v>
      </c>
      <c r="B712">
        <f t="shared" si="11"/>
        <v>99.638199999999955</v>
      </c>
      <c r="C712" t="s">
        <v>6</v>
      </c>
      <c r="D712">
        <v>18.2</v>
      </c>
      <c r="E712">
        <v>7.6</v>
      </c>
      <c r="F712">
        <f>IF(martianeum5[[#This Row],[zawartosc '[%']]]&gt;=1,martianeum5[[#This Row],[masa '[kg']]]*martianeum5[[#This Row],[zawartosc '[%']]]*0.01,0)</f>
        <v>1.3832</v>
      </c>
      <c r="G712">
        <f>martianeum5[[#This Row],[stan_magazynu '[kg']]]+martianeum5[[#This Row],[ile_kg_materiału_z_ładunku]]</f>
        <v>101.02139999999996</v>
      </c>
      <c r="H712">
        <f>IF(martianeum5[[#This Row],[stan_po_wydobyciu_z_ładunku]]&gt;=100,100,0)</f>
        <v>100</v>
      </c>
      <c r="I712">
        <f>martianeum5[[#This Row],[stan_po_wydobyciu_z_ładunku]]-martianeum5[[#This Row],[ile_zabiera_na_orbite]]</f>
        <v>1.0213999999999572</v>
      </c>
      <c r="J712">
        <f>WEEKNUM(martianeum5[[#This Row],[data]],14)</f>
        <v>7</v>
      </c>
      <c r="K712">
        <f>IF(martianeum5[[#This Row],[num_tygodnia]]=J711,K711,K711+1)</f>
        <v>104</v>
      </c>
    </row>
    <row r="713" spans="1:11" x14ac:dyDescent="0.25">
      <c r="A713" s="1">
        <v>49352</v>
      </c>
      <c r="B713">
        <f t="shared" si="11"/>
        <v>1.0213999999999572</v>
      </c>
      <c r="C713" t="s">
        <v>19</v>
      </c>
      <c r="D713">
        <v>27.3</v>
      </c>
      <c r="E713">
        <v>38.4</v>
      </c>
      <c r="F713">
        <f>IF(martianeum5[[#This Row],[zawartosc '[%']]]&gt;=1,martianeum5[[#This Row],[masa '[kg']]]*martianeum5[[#This Row],[zawartosc '[%']]]*0.01,0)</f>
        <v>10.4832</v>
      </c>
      <c r="G713">
        <f>martianeum5[[#This Row],[stan_magazynu '[kg']]]+martianeum5[[#This Row],[ile_kg_materiału_z_ładunku]]</f>
        <v>11.504599999999957</v>
      </c>
      <c r="H713">
        <f>IF(martianeum5[[#This Row],[stan_po_wydobyciu_z_ładunku]]&gt;=100,100,0)</f>
        <v>0</v>
      </c>
      <c r="I713">
        <f>martianeum5[[#This Row],[stan_po_wydobyciu_z_ładunku]]-martianeum5[[#This Row],[ile_zabiera_na_orbite]]</f>
        <v>11.504599999999957</v>
      </c>
      <c r="J713">
        <f>WEEKNUM(martianeum5[[#This Row],[data]],14)</f>
        <v>7</v>
      </c>
      <c r="K713">
        <f>IF(martianeum5[[#This Row],[num_tygodnia]]=J712,K712,K712+1)</f>
        <v>104</v>
      </c>
    </row>
    <row r="714" spans="1:11" x14ac:dyDescent="0.25">
      <c r="A714" s="1">
        <v>49353</v>
      </c>
      <c r="B714">
        <f t="shared" si="11"/>
        <v>11.504599999999957</v>
      </c>
      <c r="C714" t="s">
        <v>19</v>
      </c>
      <c r="D714">
        <v>14.7</v>
      </c>
      <c r="E714">
        <v>31.8</v>
      </c>
      <c r="F714">
        <f>IF(martianeum5[[#This Row],[zawartosc '[%']]]&gt;=1,martianeum5[[#This Row],[masa '[kg']]]*martianeum5[[#This Row],[zawartosc '[%']]]*0.01,0)</f>
        <v>4.6745999999999999</v>
      </c>
      <c r="G714">
        <f>martianeum5[[#This Row],[stan_magazynu '[kg']]]+martianeum5[[#This Row],[ile_kg_materiału_z_ładunku]]</f>
        <v>16.179199999999959</v>
      </c>
      <c r="H714">
        <f>IF(martianeum5[[#This Row],[stan_po_wydobyciu_z_ładunku]]&gt;=100,100,0)</f>
        <v>0</v>
      </c>
      <c r="I714">
        <f>martianeum5[[#This Row],[stan_po_wydobyciu_z_ładunku]]-martianeum5[[#This Row],[ile_zabiera_na_orbite]]</f>
        <v>16.179199999999959</v>
      </c>
      <c r="J714">
        <f>WEEKNUM(martianeum5[[#This Row],[data]],14)</f>
        <v>7</v>
      </c>
      <c r="K714">
        <f>IF(martianeum5[[#This Row],[num_tygodnia]]=J713,K713,K713+1)</f>
        <v>104</v>
      </c>
    </row>
    <row r="715" spans="1:11" x14ac:dyDescent="0.25">
      <c r="A715" s="1">
        <v>49354</v>
      </c>
      <c r="B715">
        <f t="shared" si="11"/>
        <v>16.179199999999959</v>
      </c>
      <c r="C715" t="s">
        <v>22</v>
      </c>
      <c r="D715">
        <v>20.6</v>
      </c>
      <c r="E715">
        <v>5.9</v>
      </c>
      <c r="F715">
        <f>IF(martianeum5[[#This Row],[zawartosc '[%']]]&gt;=1,martianeum5[[#This Row],[masa '[kg']]]*martianeum5[[#This Row],[zawartosc '[%']]]*0.01,0)</f>
        <v>1.2154000000000003</v>
      </c>
      <c r="G715">
        <f>martianeum5[[#This Row],[stan_magazynu '[kg']]]+martianeum5[[#This Row],[ile_kg_materiału_z_ładunku]]</f>
        <v>17.394599999999958</v>
      </c>
      <c r="H715">
        <f>IF(martianeum5[[#This Row],[stan_po_wydobyciu_z_ładunku]]&gt;=100,100,0)</f>
        <v>0</v>
      </c>
      <c r="I715">
        <f>martianeum5[[#This Row],[stan_po_wydobyciu_z_ładunku]]-martianeum5[[#This Row],[ile_zabiera_na_orbite]]</f>
        <v>17.394599999999958</v>
      </c>
      <c r="J715">
        <f>WEEKNUM(martianeum5[[#This Row],[data]],14)</f>
        <v>7</v>
      </c>
      <c r="K715">
        <f>IF(martianeum5[[#This Row],[num_tygodnia]]=J714,K714,K714+1)</f>
        <v>104</v>
      </c>
    </row>
    <row r="716" spans="1:11" x14ac:dyDescent="0.25">
      <c r="A716" s="1">
        <v>49355</v>
      </c>
      <c r="B716">
        <f t="shared" si="11"/>
        <v>17.394599999999958</v>
      </c>
      <c r="C716" t="s">
        <v>10</v>
      </c>
      <c r="D716">
        <v>12.6</v>
      </c>
      <c r="E716">
        <v>14.4</v>
      </c>
      <c r="F716">
        <f>IF(martianeum5[[#This Row],[zawartosc '[%']]]&gt;=1,martianeum5[[#This Row],[masa '[kg']]]*martianeum5[[#This Row],[zawartosc '[%']]]*0.01,0)</f>
        <v>1.8144</v>
      </c>
      <c r="G716">
        <f>martianeum5[[#This Row],[stan_magazynu '[kg']]]+martianeum5[[#This Row],[ile_kg_materiału_z_ładunku]]</f>
        <v>19.208999999999957</v>
      </c>
      <c r="H716">
        <f>IF(martianeum5[[#This Row],[stan_po_wydobyciu_z_ładunku]]&gt;=100,100,0)</f>
        <v>0</v>
      </c>
      <c r="I716">
        <f>martianeum5[[#This Row],[stan_po_wydobyciu_z_ładunku]]-martianeum5[[#This Row],[ile_zabiera_na_orbite]]</f>
        <v>19.208999999999957</v>
      </c>
      <c r="J716">
        <f>WEEKNUM(martianeum5[[#This Row],[data]],14)</f>
        <v>8</v>
      </c>
      <c r="K716">
        <f>IF(martianeum5[[#This Row],[num_tygodnia]]=J715,K715,K715+1)</f>
        <v>105</v>
      </c>
    </row>
    <row r="717" spans="1:11" x14ac:dyDescent="0.25">
      <c r="A717" s="1">
        <v>49356</v>
      </c>
      <c r="B717">
        <f t="shared" si="11"/>
        <v>19.208999999999957</v>
      </c>
      <c r="C717" t="s">
        <v>11</v>
      </c>
      <c r="D717">
        <v>14.5</v>
      </c>
      <c r="E717">
        <v>0</v>
      </c>
      <c r="F717">
        <f>IF(martianeum5[[#This Row],[zawartosc '[%']]]&gt;=1,martianeum5[[#This Row],[masa '[kg']]]*martianeum5[[#This Row],[zawartosc '[%']]]*0.01,0)</f>
        <v>0</v>
      </c>
      <c r="G717">
        <f>martianeum5[[#This Row],[stan_magazynu '[kg']]]+martianeum5[[#This Row],[ile_kg_materiału_z_ładunku]]</f>
        <v>19.208999999999957</v>
      </c>
      <c r="H717">
        <f>IF(martianeum5[[#This Row],[stan_po_wydobyciu_z_ładunku]]&gt;=100,100,0)</f>
        <v>0</v>
      </c>
      <c r="I717">
        <f>martianeum5[[#This Row],[stan_po_wydobyciu_z_ładunku]]-martianeum5[[#This Row],[ile_zabiera_na_orbite]]</f>
        <v>19.208999999999957</v>
      </c>
      <c r="J717">
        <f>WEEKNUM(martianeum5[[#This Row],[data]],14)</f>
        <v>8</v>
      </c>
      <c r="K717">
        <f>IF(martianeum5[[#This Row],[num_tygodnia]]=J716,K716,K716+1)</f>
        <v>105</v>
      </c>
    </row>
    <row r="718" spans="1:11" x14ac:dyDescent="0.25">
      <c r="A718" s="1">
        <v>49357</v>
      </c>
      <c r="B718">
        <f t="shared" si="11"/>
        <v>19.208999999999957</v>
      </c>
      <c r="C718" t="s">
        <v>10</v>
      </c>
      <c r="D718">
        <v>24.7</v>
      </c>
      <c r="E718">
        <v>36</v>
      </c>
      <c r="F718">
        <f>IF(martianeum5[[#This Row],[zawartosc '[%']]]&gt;=1,martianeum5[[#This Row],[masa '[kg']]]*martianeum5[[#This Row],[zawartosc '[%']]]*0.01,0)</f>
        <v>8.8919999999999995</v>
      </c>
      <c r="G718">
        <f>martianeum5[[#This Row],[stan_magazynu '[kg']]]+martianeum5[[#This Row],[ile_kg_materiału_z_ładunku]]</f>
        <v>28.100999999999956</v>
      </c>
      <c r="H718">
        <f>IF(martianeum5[[#This Row],[stan_po_wydobyciu_z_ładunku]]&gt;=100,100,0)</f>
        <v>0</v>
      </c>
      <c r="I718">
        <f>martianeum5[[#This Row],[stan_po_wydobyciu_z_ładunku]]-martianeum5[[#This Row],[ile_zabiera_na_orbite]]</f>
        <v>28.100999999999956</v>
      </c>
      <c r="J718">
        <f>WEEKNUM(martianeum5[[#This Row],[data]],14)</f>
        <v>8</v>
      </c>
      <c r="K718">
        <f>IF(martianeum5[[#This Row],[num_tygodnia]]=J717,K717,K717+1)</f>
        <v>105</v>
      </c>
    </row>
    <row r="719" spans="1:11" x14ac:dyDescent="0.25">
      <c r="A719" s="1">
        <v>49358</v>
      </c>
      <c r="B719">
        <f t="shared" si="11"/>
        <v>28.100999999999956</v>
      </c>
      <c r="C719" t="s">
        <v>19</v>
      </c>
      <c r="D719">
        <v>17.899999999999999</v>
      </c>
      <c r="E719">
        <v>24.9</v>
      </c>
      <c r="F719">
        <f>IF(martianeum5[[#This Row],[zawartosc '[%']]]&gt;=1,martianeum5[[#This Row],[masa '[kg']]]*martianeum5[[#This Row],[zawartosc '[%']]]*0.01,0)</f>
        <v>4.4570999999999996</v>
      </c>
      <c r="G719">
        <f>martianeum5[[#This Row],[stan_magazynu '[kg']]]+martianeum5[[#This Row],[ile_kg_materiału_z_ładunku]]</f>
        <v>32.558099999999953</v>
      </c>
      <c r="H719">
        <f>IF(martianeum5[[#This Row],[stan_po_wydobyciu_z_ładunku]]&gt;=100,100,0)</f>
        <v>0</v>
      </c>
      <c r="I719">
        <f>martianeum5[[#This Row],[stan_po_wydobyciu_z_ładunku]]-martianeum5[[#This Row],[ile_zabiera_na_orbite]]</f>
        <v>32.558099999999953</v>
      </c>
      <c r="J719">
        <f>WEEKNUM(martianeum5[[#This Row],[data]],14)</f>
        <v>8</v>
      </c>
      <c r="K719">
        <f>IF(martianeum5[[#This Row],[num_tygodnia]]=J718,K718,K718+1)</f>
        <v>105</v>
      </c>
    </row>
    <row r="720" spans="1:11" x14ac:dyDescent="0.25">
      <c r="A720" s="1">
        <v>49359</v>
      </c>
      <c r="B720">
        <f t="shared" si="11"/>
        <v>32.558099999999953</v>
      </c>
      <c r="C720" t="s">
        <v>14</v>
      </c>
      <c r="D720">
        <v>20.2</v>
      </c>
      <c r="E720">
        <v>2.9</v>
      </c>
      <c r="F720">
        <f>IF(martianeum5[[#This Row],[zawartosc '[%']]]&gt;=1,martianeum5[[#This Row],[masa '[kg']]]*martianeum5[[#This Row],[zawartosc '[%']]]*0.01,0)</f>
        <v>0.58579999999999999</v>
      </c>
      <c r="G720">
        <f>martianeum5[[#This Row],[stan_magazynu '[kg']]]+martianeum5[[#This Row],[ile_kg_materiału_z_ładunku]]</f>
        <v>33.143899999999952</v>
      </c>
      <c r="H720">
        <f>IF(martianeum5[[#This Row],[stan_po_wydobyciu_z_ładunku]]&gt;=100,100,0)</f>
        <v>0</v>
      </c>
      <c r="I720">
        <f>martianeum5[[#This Row],[stan_po_wydobyciu_z_ładunku]]-martianeum5[[#This Row],[ile_zabiera_na_orbite]]</f>
        <v>33.143899999999952</v>
      </c>
      <c r="J720">
        <f>WEEKNUM(martianeum5[[#This Row],[data]],14)</f>
        <v>8</v>
      </c>
      <c r="K720">
        <f>IF(martianeum5[[#This Row],[num_tygodnia]]=J719,K719,K719+1)</f>
        <v>105</v>
      </c>
    </row>
    <row r="721" spans="1:11" x14ac:dyDescent="0.25">
      <c r="A721" s="1">
        <v>49360</v>
      </c>
      <c r="B721">
        <f t="shared" si="11"/>
        <v>33.143899999999952</v>
      </c>
      <c r="C721" t="s">
        <v>8</v>
      </c>
      <c r="D721">
        <v>13.4</v>
      </c>
      <c r="E721">
        <v>1.7</v>
      </c>
      <c r="F721">
        <f>IF(martianeum5[[#This Row],[zawartosc '[%']]]&gt;=1,martianeum5[[#This Row],[masa '[kg']]]*martianeum5[[#This Row],[zawartosc '[%']]]*0.01,0)</f>
        <v>0.2278</v>
      </c>
      <c r="G721">
        <f>martianeum5[[#This Row],[stan_magazynu '[kg']]]+martianeum5[[#This Row],[ile_kg_materiału_z_ładunku]]</f>
        <v>33.371699999999954</v>
      </c>
      <c r="H721">
        <f>IF(martianeum5[[#This Row],[stan_po_wydobyciu_z_ładunku]]&gt;=100,100,0)</f>
        <v>0</v>
      </c>
      <c r="I721">
        <f>martianeum5[[#This Row],[stan_po_wydobyciu_z_ładunku]]-martianeum5[[#This Row],[ile_zabiera_na_orbite]]</f>
        <v>33.371699999999954</v>
      </c>
      <c r="J721">
        <f>WEEKNUM(martianeum5[[#This Row],[data]],14)</f>
        <v>8</v>
      </c>
      <c r="K721">
        <f>IF(martianeum5[[#This Row],[num_tygodnia]]=J720,K720,K720+1)</f>
        <v>105</v>
      </c>
    </row>
    <row r="722" spans="1:11" x14ac:dyDescent="0.25">
      <c r="A722" s="1">
        <v>49361</v>
      </c>
      <c r="B722">
        <f t="shared" si="11"/>
        <v>33.371699999999954</v>
      </c>
      <c r="C722" t="s">
        <v>17</v>
      </c>
      <c r="D722">
        <v>12.2</v>
      </c>
      <c r="E722">
        <v>6</v>
      </c>
      <c r="F722">
        <f>IF(martianeum5[[#This Row],[zawartosc '[%']]]&gt;=1,martianeum5[[#This Row],[masa '[kg']]]*martianeum5[[#This Row],[zawartosc '[%']]]*0.01,0)</f>
        <v>0.73199999999999987</v>
      </c>
      <c r="G722">
        <f>martianeum5[[#This Row],[stan_magazynu '[kg']]]+martianeum5[[#This Row],[ile_kg_materiału_z_ładunku]]</f>
        <v>34.103699999999954</v>
      </c>
      <c r="H722">
        <f>IF(martianeum5[[#This Row],[stan_po_wydobyciu_z_ładunku]]&gt;=100,100,0)</f>
        <v>0</v>
      </c>
      <c r="I722">
        <f>martianeum5[[#This Row],[stan_po_wydobyciu_z_ładunku]]-martianeum5[[#This Row],[ile_zabiera_na_orbite]]</f>
        <v>34.103699999999954</v>
      </c>
      <c r="J722">
        <f>WEEKNUM(martianeum5[[#This Row],[data]],14)</f>
        <v>8</v>
      </c>
      <c r="K722">
        <f>IF(martianeum5[[#This Row],[num_tygodnia]]=J721,K721,K721+1)</f>
        <v>105</v>
      </c>
    </row>
    <row r="723" spans="1:11" x14ac:dyDescent="0.25">
      <c r="A723" s="1">
        <v>49362</v>
      </c>
      <c r="B723">
        <f t="shared" si="11"/>
        <v>34.103699999999954</v>
      </c>
      <c r="C723" t="s">
        <v>30</v>
      </c>
      <c r="D723">
        <v>29.8</v>
      </c>
      <c r="E723">
        <v>0.4</v>
      </c>
      <c r="F723">
        <f>IF(martianeum5[[#This Row],[zawartosc '[%']]]&gt;=1,martianeum5[[#This Row],[masa '[kg']]]*martianeum5[[#This Row],[zawartosc '[%']]]*0.01,0)</f>
        <v>0</v>
      </c>
      <c r="G723">
        <f>martianeum5[[#This Row],[stan_magazynu '[kg']]]+martianeum5[[#This Row],[ile_kg_materiału_z_ładunku]]</f>
        <v>34.103699999999954</v>
      </c>
      <c r="H723">
        <f>IF(martianeum5[[#This Row],[stan_po_wydobyciu_z_ładunku]]&gt;=100,100,0)</f>
        <v>0</v>
      </c>
      <c r="I723">
        <f>martianeum5[[#This Row],[stan_po_wydobyciu_z_ładunku]]-martianeum5[[#This Row],[ile_zabiera_na_orbite]]</f>
        <v>34.103699999999954</v>
      </c>
      <c r="J723">
        <f>WEEKNUM(martianeum5[[#This Row],[data]],14)</f>
        <v>9</v>
      </c>
      <c r="K723">
        <f>IF(martianeum5[[#This Row],[num_tygodnia]]=J722,K722,K722+1)</f>
        <v>106</v>
      </c>
    </row>
    <row r="724" spans="1:11" x14ac:dyDescent="0.25">
      <c r="A724" s="1">
        <v>49363</v>
      </c>
      <c r="B724">
        <f t="shared" si="11"/>
        <v>34.103699999999954</v>
      </c>
      <c r="C724" t="s">
        <v>19</v>
      </c>
      <c r="D724">
        <v>16.100000000000001</v>
      </c>
      <c r="E724">
        <v>28.7</v>
      </c>
      <c r="F724">
        <f>IF(martianeum5[[#This Row],[zawartosc '[%']]]&gt;=1,martianeum5[[#This Row],[masa '[kg']]]*martianeum5[[#This Row],[zawartosc '[%']]]*0.01,0)</f>
        <v>4.6207000000000003</v>
      </c>
      <c r="G724">
        <f>martianeum5[[#This Row],[stan_magazynu '[kg']]]+martianeum5[[#This Row],[ile_kg_materiału_z_ładunku]]</f>
        <v>38.724399999999953</v>
      </c>
      <c r="H724">
        <f>IF(martianeum5[[#This Row],[stan_po_wydobyciu_z_ładunku]]&gt;=100,100,0)</f>
        <v>0</v>
      </c>
      <c r="I724">
        <f>martianeum5[[#This Row],[stan_po_wydobyciu_z_ładunku]]-martianeum5[[#This Row],[ile_zabiera_na_orbite]]</f>
        <v>38.724399999999953</v>
      </c>
      <c r="J724">
        <f>WEEKNUM(martianeum5[[#This Row],[data]],14)</f>
        <v>9</v>
      </c>
      <c r="K724">
        <f>IF(martianeum5[[#This Row],[num_tygodnia]]=J723,K723,K723+1)</f>
        <v>106</v>
      </c>
    </row>
    <row r="725" spans="1:11" x14ac:dyDescent="0.25">
      <c r="A725" s="1">
        <v>49364</v>
      </c>
      <c r="B725">
        <f t="shared" si="11"/>
        <v>38.724399999999953</v>
      </c>
      <c r="C725" t="s">
        <v>10</v>
      </c>
      <c r="D725">
        <v>18.8</v>
      </c>
      <c r="E725">
        <v>0</v>
      </c>
      <c r="F725">
        <f>IF(martianeum5[[#This Row],[zawartosc '[%']]]&gt;=1,martianeum5[[#This Row],[masa '[kg']]]*martianeum5[[#This Row],[zawartosc '[%']]]*0.01,0)</f>
        <v>0</v>
      </c>
      <c r="G725">
        <f>martianeum5[[#This Row],[stan_magazynu '[kg']]]+martianeum5[[#This Row],[ile_kg_materiału_z_ładunku]]</f>
        <v>38.724399999999953</v>
      </c>
      <c r="H725">
        <f>IF(martianeum5[[#This Row],[stan_po_wydobyciu_z_ładunku]]&gt;=100,100,0)</f>
        <v>0</v>
      </c>
      <c r="I725">
        <f>martianeum5[[#This Row],[stan_po_wydobyciu_z_ładunku]]-martianeum5[[#This Row],[ile_zabiera_na_orbite]]</f>
        <v>38.724399999999953</v>
      </c>
      <c r="J725">
        <f>WEEKNUM(martianeum5[[#This Row],[data]],14)</f>
        <v>9</v>
      </c>
      <c r="K725">
        <f>IF(martianeum5[[#This Row],[num_tygodnia]]=J724,K724,K724+1)</f>
        <v>106</v>
      </c>
    </row>
    <row r="726" spans="1:11" x14ac:dyDescent="0.25">
      <c r="A726" s="1">
        <v>49365</v>
      </c>
      <c r="B726">
        <f t="shared" si="11"/>
        <v>38.724399999999953</v>
      </c>
      <c r="C726" t="s">
        <v>15</v>
      </c>
      <c r="D726">
        <v>17.100000000000001</v>
      </c>
      <c r="E726">
        <v>0</v>
      </c>
      <c r="F726">
        <f>IF(martianeum5[[#This Row],[zawartosc '[%']]]&gt;=1,martianeum5[[#This Row],[masa '[kg']]]*martianeum5[[#This Row],[zawartosc '[%']]]*0.01,0)</f>
        <v>0</v>
      </c>
      <c r="G726">
        <f>martianeum5[[#This Row],[stan_magazynu '[kg']]]+martianeum5[[#This Row],[ile_kg_materiału_z_ładunku]]</f>
        <v>38.724399999999953</v>
      </c>
      <c r="H726">
        <f>IF(martianeum5[[#This Row],[stan_po_wydobyciu_z_ładunku]]&gt;=100,100,0)</f>
        <v>0</v>
      </c>
      <c r="I726">
        <f>martianeum5[[#This Row],[stan_po_wydobyciu_z_ładunku]]-martianeum5[[#This Row],[ile_zabiera_na_orbite]]</f>
        <v>38.724399999999953</v>
      </c>
      <c r="J726">
        <f>WEEKNUM(martianeum5[[#This Row],[data]],14)</f>
        <v>9</v>
      </c>
      <c r="K726">
        <f>IF(martianeum5[[#This Row],[num_tygodnia]]=J725,K725,K725+1)</f>
        <v>106</v>
      </c>
    </row>
    <row r="727" spans="1:11" x14ac:dyDescent="0.25">
      <c r="A727" s="1">
        <v>49366</v>
      </c>
      <c r="B727">
        <f t="shared" si="11"/>
        <v>38.724399999999953</v>
      </c>
      <c r="C727" t="s">
        <v>9</v>
      </c>
      <c r="D727">
        <v>11.7</v>
      </c>
      <c r="E727">
        <v>7.7</v>
      </c>
      <c r="F727">
        <f>IF(martianeum5[[#This Row],[zawartosc '[%']]]&gt;=1,martianeum5[[#This Row],[masa '[kg']]]*martianeum5[[#This Row],[zawartosc '[%']]]*0.01,0)</f>
        <v>0.90090000000000003</v>
      </c>
      <c r="G727">
        <f>martianeum5[[#This Row],[stan_magazynu '[kg']]]+martianeum5[[#This Row],[ile_kg_materiału_z_ładunku]]</f>
        <v>39.625299999999953</v>
      </c>
      <c r="H727">
        <f>IF(martianeum5[[#This Row],[stan_po_wydobyciu_z_ładunku]]&gt;=100,100,0)</f>
        <v>0</v>
      </c>
      <c r="I727">
        <f>martianeum5[[#This Row],[stan_po_wydobyciu_z_ładunku]]-martianeum5[[#This Row],[ile_zabiera_na_orbite]]</f>
        <v>39.625299999999953</v>
      </c>
      <c r="J727">
        <f>WEEKNUM(martianeum5[[#This Row],[data]],14)</f>
        <v>9</v>
      </c>
      <c r="K727">
        <f>IF(martianeum5[[#This Row],[num_tygodnia]]=J726,K726,K726+1)</f>
        <v>106</v>
      </c>
    </row>
    <row r="728" spans="1:11" x14ac:dyDescent="0.25">
      <c r="A728" s="1">
        <v>49367</v>
      </c>
      <c r="B728">
        <f t="shared" si="11"/>
        <v>39.625299999999953</v>
      </c>
      <c r="C728" t="s">
        <v>18</v>
      </c>
      <c r="D728">
        <v>25.4</v>
      </c>
      <c r="E728">
        <v>14.2</v>
      </c>
      <c r="F728">
        <f>IF(martianeum5[[#This Row],[zawartosc '[%']]]&gt;=1,martianeum5[[#This Row],[masa '[kg']]]*martianeum5[[#This Row],[zawartosc '[%']]]*0.01,0)</f>
        <v>3.6067999999999998</v>
      </c>
      <c r="G728">
        <f>martianeum5[[#This Row],[stan_magazynu '[kg']]]+martianeum5[[#This Row],[ile_kg_materiału_z_ładunku]]</f>
        <v>43.232099999999953</v>
      </c>
      <c r="H728">
        <f>IF(martianeum5[[#This Row],[stan_po_wydobyciu_z_ładunku]]&gt;=100,100,0)</f>
        <v>0</v>
      </c>
      <c r="I728">
        <f>martianeum5[[#This Row],[stan_po_wydobyciu_z_ładunku]]-martianeum5[[#This Row],[ile_zabiera_na_orbite]]</f>
        <v>43.232099999999953</v>
      </c>
      <c r="J728">
        <f>WEEKNUM(martianeum5[[#This Row],[data]],14)</f>
        <v>9</v>
      </c>
      <c r="K728">
        <f>IF(martianeum5[[#This Row],[num_tygodnia]]=J727,K727,K727+1)</f>
        <v>106</v>
      </c>
    </row>
    <row r="729" spans="1:11" x14ac:dyDescent="0.25">
      <c r="A729" s="1">
        <v>49368</v>
      </c>
      <c r="B729">
        <f t="shared" si="11"/>
        <v>43.232099999999953</v>
      </c>
      <c r="C729" t="s">
        <v>22</v>
      </c>
      <c r="D729">
        <v>12.6</v>
      </c>
      <c r="E729">
        <v>9</v>
      </c>
      <c r="F729">
        <f>IF(martianeum5[[#This Row],[zawartosc '[%']]]&gt;=1,martianeum5[[#This Row],[masa '[kg']]]*martianeum5[[#This Row],[zawartosc '[%']]]*0.01,0)</f>
        <v>1.1339999999999999</v>
      </c>
      <c r="G729">
        <f>martianeum5[[#This Row],[stan_magazynu '[kg']]]+martianeum5[[#This Row],[ile_kg_materiału_z_ładunku]]</f>
        <v>44.366099999999953</v>
      </c>
      <c r="H729">
        <f>IF(martianeum5[[#This Row],[stan_po_wydobyciu_z_ładunku]]&gt;=100,100,0)</f>
        <v>0</v>
      </c>
      <c r="I729">
        <f>martianeum5[[#This Row],[stan_po_wydobyciu_z_ładunku]]-martianeum5[[#This Row],[ile_zabiera_na_orbite]]</f>
        <v>44.366099999999953</v>
      </c>
      <c r="J729">
        <f>WEEKNUM(martianeum5[[#This Row],[data]],14)</f>
        <v>9</v>
      </c>
      <c r="K729">
        <f>IF(martianeum5[[#This Row],[num_tygodnia]]=J728,K728,K728+1)</f>
        <v>106</v>
      </c>
    </row>
    <row r="730" spans="1:11" x14ac:dyDescent="0.25">
      <c r="A730" s="1">
        <v>49369</v>
      </c>
      <c r="B730">
        <f t="shared" si="11"/>
        <v>44.366099999999953</v>
      </c>
      <c r="C730" t="s">
        <v>10</v>
      </c>
      <c r="D730">
        <v>15.8</v>
      </c>
      <c r="E730">
        <v>0</v>
      </c>
      <c r="F730">
        <f>IF(martianeum5[[#This Row],[zawartosc '[%']]]&gt;=1,martianeum5[[#This Row],[masa '[kg']]]*martianeum5[[#This Row],[zawartosc '[%']]]*0.01,0)</f>
        <v>0</v>
      </c>
      <c r="G730">
        <f>martianeum5[[#This Row],[stan_magazynu '[kg']]]+martianeum5[[#This Row],[ile_kg_materiału_z_ładunku]]</f>
        <v>44.366099999999953</v>
      </c>
      <c r="H730">
        <f>IF(martianeum5[[#This Row],[stan_po_wydobyciu_z_ładunku]]&gt;=100,100,0)</f>
        <v>0</v>
      </c>
      <c r="I730">
        <f>martianeum5[[#This Row],[stan_po_wydobyciu_z_ładunku]]-martianeum5[[#This Row],[ile_zabiera_na_orbite]]</f>
        <v>44.366099999999953</v>
      </c>
      <c r="J730">
        <f>WEEKNUM(martianeum5[[#This Row],[data]],14)</f>
        <v>10</v>
      </c>
      <c r="K730">
        <f>IF(martianeum5[[#This Row],[num_tygodnia]]=J729,K729,K729+1)</f>
        <v>107</v>
      </c>
    </row>
    <row r="731" spans="1:11" x14ac:dyDescent="0.25">
      <c r="A731" s="1">
        <v>49370</v>
      </c>
      <c r="B731">
        <f t="shared" si="11"/>
        <v>44.366099999999953</v>
      </c>
      <c r="C731" t="s">
        <v>18</v>
      </c>
      <c r="D731">
        <v>24.7</v>
      </c>
      <c r="E731">
        <v>13.9</v>
      </c>
      <c r="F731">
        <f>IF(martianeum5[[#This Row],[zawartosc '[%']]]&gt;=1,martianeum5[[#This Row],[masa '[kg']]]*martianeum5[[#This Row],[zawartosc '[%']]]*0.01,0)</f>
        <v>3.4333</v>
      </c>
      <c r="G731">
        <f>martianeum5[[#This Row],[stan_magazynu '[kg']]]+martianeum5[[#This Row],[ile_kg_materiału_z_ładunku]]</f>
        <v>47.799399999999956</v>
      </c>
      <c r="H731">
        <f>IF(martianeum5[[#This Row],[stan_po_wydobyciu_z_ładunku]]&gt;=100,100,0)</f>
        <v>0</v>
      </c>
      <c r="I731">
        <f>martianeum5[[#This Row],[stan_po_wydobyciu_z_ładunku]]-martianeum5[[#This Row],[ile_zabiera_na_orbite]]</f>
        <v>47.799399999999956</v>
      </c>
      <c r="J731">
        <f>WEEKNUM(martianeum5[[#This Row],[data]],14)</f>
        <v>10</v>
      </c>
      <c r="K731">
        <f>IF(martianeum5[[#This Row],[num_tygodnia]]=J730,K730,K730+1)</f>
        <v>107</v>
      </c>
    </row>
    <row r="732" spans="1:11" x14ac:dyDescent="0.25">
      <c r="A732" s="1">
        <v>49371</v>
      </c>
      <c r="B732">
        <f t="shared" si="11"/>
        <v>47.799399999999956</v>
      </c>
      <c r="C732" t="s">
        <v>27</v>
      </c>
      <c r="D732">
        <v>26.7</v>
      </c>
      <c r="E732">
        <v>0</v>
      </c>
      <c r="F732">
        <f>IF(martianeum5[[#This Row],[zawartosc '[%']]]&gt;=1,martianeum5[[#This Row],[masa '[kg']]]*martianeum5[[#This Row],[zawartosc '[%']]]*0.01,0)</f>
        <v>0</v>
      </c>
      <c r="G732">
        <f>martianeum5[[#This Row],[stan_magazynu '[kg']]]+martianeum5[[#This Row],[ile_kg_materiału_z_ładunku]]</f>
        <v>47.799399999999956</v>
      </c>
      <c r="H732">
        <f>IF(martianeum5[[#This Row],[stan_po_wydobyciu_z_ładunku]]&gt;=100,100,0)</f>
        <v>0</v>
      </c>
      <c r="I732">
        <f>martianeum5[[#This Row],[stan_po_wydobyciu_z_ładunku]]-martianeum5[[#This Row],[ile_zabiera_na_orbite]]</f>
        <v>47.799399999999956</v>
      </c>
      <c r="J732">
        <f>WEEKNUM(martianeum5[[#This Row],[data]],14)</f>
        <v>10</v>
      </c>
      <c r="K732">
        <f>IF(martianeum5[[#This Row],[num_tygodnia]]=J731,K731,K731+1)</f>
        <v>107</v>
      </c>
    </row>
    <row r="733" spans="1:11" x14ac:dyDescent="0.25">
      <c r="A733" s="1">
        <v>49372</v>
      </c>
      <c r="B733">
        <f t="shared" si="11"/>
        <v>47.799399999999956</v>
      </c>
      <c r="C733" t="s">
        <v>19</v>
      </c>
      <c r="D733">
        <v>21.2</v>
      </c>
      <c r="E733">
        <v>5.3</v>
      </c>
      <c r="F733">
        <f>IF(martianeum5[[#This Row],[zawartosc '[%']]]&gt;=1,martianeum5[[#This Row],[masa '[kg']]]*martianeum5[[#This Row],[zawartosc '[%']]]*0.01,0)</f>
        <v>1.1235999999999999</v>
      </c>
      <c r="G733">
        <f>martianeum5[[#This Row],[stan_magazynu '[kg']]]+martianeum5[[#This Row],[ile_kg_materiału_z_ładunku]]</f>
        <v>48.922999999999959</v>
      </c>
      <c r="H733">
        <f>IF(martianeum5[[#This Row],[stan_po_wydobyciu_z_ładunku]]&gt;=100,100,0)</f>
        <v>0</v>
      </c>
      <c r="I733">
        <f>martianeum5[[#This Row],[stan_po_wydobyciu_z_ładunku]]-martianeum5[[#This Row],[ile_zabiera_na_orbite]]</f>
        <v>48.922999999999959</v>
      </c>
      <c r="J733">
        <f>WEEKNUM(martianeum5[[#This Row],[data]],14)</f>
        <v>10</v>
      </c>
      <c r="K733">
        <f>IF(martianeum5[[#This Row],[num_tygodnia]]=J732,K732,K732+1)</f>
        <v>107</v>
      </c>
    </row>
    <row r="734" spans="1:11" x14ac:dyDescent="0.25">
      <c r="A734" s="1">
        <v>49373</v>
      </c>
      <c r="B734">
        <f t="shared" si="11"/>
        <v>48.922999999999959</v>
      </c>
      <c r="C734" t="s">
        <v>6</v>
      </c>
      <c r="D734">
        <v>10.4</v>
      </c>
      <c r="E734">
        <v>8.6</v>
      </c>
      <c r="F734">
        <f>IF(martianeum5[[#This Row],[zawartosc '[%']]]&gt;=1,martianeum5[[#This Row],[masa '[kg']]]*martianeum5[[#This Row],[zawartosc '[%']]]*0.01,0)</f>
        <v>0.89439999999999997</v>
      </c>
      <c r="G734">
        <f>martianeum5[[#This Row],[stan_magazynu '[kg']]]+martianeum5[[#This Row],[ile_kg_materiału_z_ładunku]]</f>
        <v>49.817399999999957</v>
      </c>
      <c r="H734">
        <f>IF(martianeum5[[#This Row],[stan_po_wydobyciu_z_ładunku]]&gt;=100,100,0)</f>
        <v>0</v>
      </c>
      <c r="I734">
        <f>martianeum5[[#This Row],[stan_po_wydobyciu_z_ładunku]]-martianeum5[[#This Row],[ile_zabiera_na_orbite]]</f>
        <v>49.817399999999957</v>
      </c>
      <c r="J734">
        <f>WEEKNUM(martianeum5[[#This Row],[data]],14)</f>
        <v>10</v>
      </c>
      <c r="K734">
        <f>IF(martianeum5[[#This Row],[num_tygodnia]]=J733,K733,K733+1)</f>
        <v>107</v>
      </c>
    </row>
    <row r="735" spans="1:11" x14ac:dyDescent="0.25">
      <c r="A735" s="1">
        <v>49374</v>
      </c>
      <c r="B735">
        <f t="shared" si="11"/>
        <v>49.817399999999957</v>
      </c>
      <c r="C735" t="s">
        <v>26</v>
      </c>
      <c r="D735">
        <v>25.1</v>
      </c>
      <c r="E735">
        <v>3.3</v>
      </c>
      <c r="F735">
        <f>IF(martianeum5[[#This Row],[zawartosc '[%']]]&gt;=1,martianeum5[[#This Row],[masa '[kg']]]*martianeum5[[#This Row],[zawartosc '[%']]]*0.01,0)</f>
        <v>0.82830000000000004</v>
      </c>
      <c r="G735">
        <f>martianeum5[[#This Row],[stan_magazynu '[kg']]]+martianeum5[[#This Row],[ile_kg_materiału_z_ładunku]]</f>
        <v>50.645699999999955</v>
      </c>
      <c r="H735">
        <f>IF(martianeum5[[#This Row],[stan_po_wydobyciu_z_ładunku]]&gt;=100,100,0)</f>
        <v>0</v>
      </c>
      <c r="I735">
        <f>martianeum5[[#This Row],[stan_po_wydobyciu_z_ładunku]]-martianeum5[[#This Row],[ile_zabiera_na_orbite]]</f>
        <v>50.645699999999955</v>
      </c>
      <c r="J735">
        <f>WEEKNUM(martianeum5[[#This Row],[data]],14)</f>
        <v>10</v>
      </c>
      <c r="K735">
        <f>IF(martianeum5[[#This Row],[num_tygodnia]]=J734,K734,K734+1)</f>
        <v>107</v>
      </c>
    </row>
    <row r="736" spans="1:11" x14ac:dyDescent="0.25">
      <c r="A736" s="1">
        <v>49375</v>
      </c>
      <c r="B736">
        <f t="shared" si="11"/>
        <v>50.645699999999955</v>
      </c>
      <c r="C736" t="s">
        <v>19</v>
      </c>
      <c r="D736">
        <v>27.8</v>
      </c>
      <c r="E736">
        <v>20.9</v>
      </c>
      <c r="F736">
        <f>IF(martianeum5[[#This Row],[zawartosc '[%']]]&gt;=1,martianeum5[[#This Row],[masa '[kg']]]*martianeum5[[#This Row],[zawartosc '[%']]]*0.01,0)</f>
        <v>5.8102</v>
      </c>
      <c r="G736">
        <f>martianeum5[[#This Row],[stan_magazynu '[kg']]]+martianeum5[[#This Row],[ile_kg_materiału_z_ładunku]]</f>
        <v>56.455899999999957</v>
      </c>
      <c r="H736">
        <f>IF(martianeum5[[#This Row],[stan_po_wydobyciu_z_ładunku]]&gt;=100,100,0)</f>
        <v>0</v>
      </c>
      <c r="I736">
        <f>martianeum5[[#This Row],[stan_po_wydobyciu_z_ładunku]]-martianeum5[[#This Row],[ile_zabiera_na_orbite]]</f>
        <v>56.455899999999957</v>
      </c>
      <c r="J736">
        <f>WEEKNUM(martianeum5[[#This Row],[data]],14)</f>
        <v>10</v>
      </c>
      <c r="K736">
        <f>IF(martianeum5[[#This Row],[num_tygodnia]]=J735,K735,K735+1)</f>
        <v>107</v>
      </c>
    </row>
    <row r="737" spans="1:11" x14ac:dyDescent="0.25">
      <c r="A737" s="1">
        <v>49376</v>
      </c>
      <c r="B737">
        <f t="shared" si="11"/>
        <v>56.455899999999957</v>
      </c>
      <c r="C737" t="s">
        <v>11</v>
      </c>
      <c r="D737">
        <v>26.1</v>
      </c>
      <c r="E737">
        <v>0</v>
      </c>
      <c r="F737">
        <f>IF(martianeum5[[#This Row],[zawartosc '[%']]]&gt;=1,martianeum5[[#This Row],[masa '[kg']]]*martianeum5[[#This Row],[zawartosc '[%']]]*0.01,0)</f>
        <v>0</v>
      </c>
      <c r="G737">
        <f>martianeum5[[#This Row],[stan_magazynu '[kg']]]+martianeum5[[#This Row],[ile_kg_materiału_z_ładunku]]</f>
        <v>56.455899999999957</v>
      </c>
      <c r="H737">
        <f>IF(martianeum5[[#This Row],[stan_po_wydobyciu_z_ładunku]]&gt;=100,100,0)</f>
        <v>0</v>
      </c>
      <c r="I737">
        <f>martianeum5[[#This Row],[stan_po_wydobyciu_z_ładunku]]-martianeum5[[#This Row],[ile_zabiera_na_orbite]]</f>
        <v>56.455899999999957</v>
      </c>
      <c r="J737">
        <f>WEEKNUM(martianeum5[[#This Row],[data]],14)</f>
        <v>11</v>
      </c>
      <c r="K737">
        <f>IF(martianeum5[[#This Row],[num_tygodnia]]=J736,K736,K736+1)</f>
        <v>108</v>
      </c>
    </row>
    <row r="738" spans="1:11" x14ac:dyDescent="0.25">
      <c r="A738" s="1">
        <v>49377</v>
      </c>
      <c r="B738">
        <f t="shared" si="11"/>
        <v>56.455899999999957</v>
      </c>
      <c r="C738" t="s">
        <v>13</v>
      </c>
      <c r="D738">
        <v>18.3</v>
      </c>
      <c r="E738">
        <v>7.8</v>
      </c>
      <c r="F738">
        <f>IF(martianeum5[[#This Row],[zawartosc '[%']]]&gt;=1,martianeum5[[#This Row],[masa '[kg']]]*martianeum5[[#This Row],[zawartosc '[%']]]*0.01,0)</f>
        <v>1.4274000000000002</v>
      </c>
      <c r="G738">
        <f>martianeum5[[#This Row],[stan_magazynu '[kg']]]+martianeum5[[#This Row],[ile_kg_materiału_z_ładunku]]</f>
        <v>57.883299999999956</v>
      </c>
      <c r="H738">
        <f>IF(martianeum5[[#This Row],[stan_po_wydobyciu_z_ładunku]]&gt;=100,100,0)</f>
        <v>0</v>
      </c>
      <c r="I738">
        <f>martianeum5[[#This Row],[stan_po_wydobyciu_z_ładunku]]-martianeum5[[#This Row],[ile_zabiera_na_orbite]]</f>
        <v>57.883299999999956</v>
      </c>
      <c r="J738">
        <f>WEEKNUM(martianeum5[[#This Row],[data]],14)</f>
        <v>11</v>
      </c>
      <c r="K738">
        <f>IF(martianeum5[[#This Row],[num_tygodnia]]=J737,K737,K737+1)</f>
        <v>108</v>
      </c>
    </row>
    <row r="739" spans="1:11" x14ac:dyDescent="0.25">
      <c r="A739" s="1">
        <v>49378</v>
      </c>
      <c r="B739">
        <f t="shared" si="11"/>
        <v>57.883299999999956</v>
      </c>
      <c r="C739" t="s">
        <v>11</v>
      </c>
      <c r="D739">
        <v>16.3</v>
      </c>
      <c r="E739">
        <v>0</v>
      </c>
      <c r="F739">
        <f>IF(martianeum5[[#This Row],[zawartosc '[%']]]&gt;=1,martianeum5[[#This Row],[masa '[kg']]]*martianeum5[[#This Row],[zawartosc '[%']]]*0.01,0)</f>
        <v>0</v>
      </c>
      <c r="G739">
        <f>martianeum5[[#This Row],[stan_magazynu '[kg']]]+martianeum5[[#This Row],[ile_kg_materiału_z_ładunku]]</f>
        <v>57.883299999999956</v>
      </c>
      <c r="H739">
        <f>IF(martianeum5[[#This Row],[stan_po_wydobyciu_z_ładunku]]&gt;=100,100,0)</f>
        <v>0</v>
      </c>
      <c r="I739">
        <f>martianeum5[[#This Row],[stan_po_wydobyciu_z_ładunku]]-martianeum5[[#This Row],[ile_zabiera_na_orbite]]</f>
        <v>57.883299999999956</v>
      </c>
      <c r="J739">
        <f>WEEKNUM(martianeum5[[#This Row],[data]],14)</f>
        <v>11</v>
      </c>
      <c r="K739">
        <f>IF(martianeum5[[#This Row],[num_tygodnia]]=J738,K738,K738+1)</f>
        <v>108</v>
      </c>
    </row>
    <row r="740" spans="1:11" x14ac:dyDescent="0.25">
      <c r="A740" s="1">
        <v>49379</v>
      </c>
      <c r="B740">
        <f t="shared" si="11"/>
        <v>57.883299999999956</v>
      </c>
      <c r="C740" t="s">
        <v>11</v>
      </c>
      <c r="D740">
        <v>17.2</v>
      </c>
      <c r="E740">
        <v>12.5</v>
      </c>
      <c r="F740">
        <f>IF(martianeum5[[#This Row],[zawartosc '[%']]]&gt;=1,martianeum5[[#This Row],[masa '[kg']]]*martianeum5[[#This Row],[zawartosc '[%']]]*0.01,0)</f>
        <v>2.15</v>
      </c>
      <c r="G740">
        <f>martianeum5[[#This Row],[stan_magazynu '[kg']]]+martianeum5[[#This Row],[ile_kg_materiału_z_ładunku]]</f>
        <v>60.033299999999954</v>
      </c>
      <c r="H740">
        <f>IF(martianeum5[[#This Row],[stan_po_wydobyciu_z_ładunku]]&gt;=100,100,0)</f>
        <v>0</v>
      </c>
      <c r="I740">
        <f>martianeum5[[#This Row],[stan_po_wydobyciu_z_ładunku]]-martianeum5[[#This Row],[ile_zabiera_na_orbite]]</f>
        <v>60.033299999999954</v>
      </c>
      <c r="J740">
        <f>WEEKNUM(martianeum5[[#This Row],[data]],14)</f>
        <v>11</v>
      </c>
      <c r="K740">
        <f>IF(martianeum5[[#This Row],[num_tygodnia]]=J739,K739,K739+1)</f>
        <v>108</v>
      </c>
    </row>
    <row r="741" spans="1:11" x14ac:dyDescent="0.25">
      <c r="A741" s="1">
        <v>49380</v>
      </c>
      <c r="B741">
        <f t="shared" si="11"/>
        <v>60.033299999999954</v>
      </c>
      <c r="C741" t="s">
        <v>24</v>
      </c>
      <c r="D741">
        <v>22.1</v>
      </c>
      <c r="E741">
        <v>3.7</v>
      </c>
      <c r="F741">
        <f>IF(martianeum5[[#This Row],[zawartosc '[%']]]&gt;=1,martianeum5[[#This Row],[masa '[kg']]]*martianeum5[[#This Row],[zawartosc '[%']]]*0.01,0)</f>
        <v>0.81770000000000009</v>
      </c>
      <c r="G741">
        <f>martianeum5[[#This Row],[stan_magazynu '[kg']]]+martianeum5[[#This Row],[ile_kg_materiału_z_ładunku]]</f>
        <v>60.850999999999956</v>
      </c>
      <c r="H741">
        <f>IF(martianeum5[[#This Row],[stan_po_wydobyciu_z_ładunku]]&gt;=100,100,0)</f>
        <v>0</v>
      </c>
      <c r="I741">
        <f>martianeum5[[#This Row],[stan_po_wydobyciu_z_ładunku]]-martianeum5[[#This Row],[ile_zabiera_na_orbite]]</f>
        <v>60.850999999999956</v>
      </c>
      <c r="J741">
        <f>WEEKNUM(martianeum5[[#This Row],[data]],14)</f>
        <v>11</v>
      </c>
      <c r="K741">
        <f>IF(martianeum5[[#This Row],[num_tygodnia]]=J740,K740,K740+1)</f>
        <v>108</v>
      </c>
    </row>
    <row r="742" spans="1:11" x14ac:dyDescent="0.25">
      <c r="A742" s="1">
        <v>49381</v>
      </c>
      <c r="B742">
        <f t="shared" si="11"/>
        <v>60.850999999999956</v>
      </c>
      <c r="C742" t="s">
        <v>23</v>
      </c>
      <c r="D742">
        <v>18.8</v>
      </c>
      <c r="E742">
        <v>0</v>
      </c>
      <c r="F742">
        <f>IF(martianeum5[[#This Row],[zawartosc '[%']]]&gt;=1,martianeum5[[#This Row],[masa '[kg']]]*martianeum5[[#This Row],[zawartosc '[%']]]*0.01,0)</f>
        <v>0</v>
      </c>
      <c r="G742">
        <f>martianeum5[[#This Row],[stan_magazynu '[kg']]]+martianeum5[[#This Row],[ile_kg_materiału_z_ładunku]]</f>
        <v>60.850999999999956</v>
      </c>
      <c r="H742">
        <f>IF(martianeum5[[#This Row],[stan_po_wydobyciu_z_ładunku]]&gt;=100,100,0)</f>
        <v>0</v>
      </c>
      <c r="I742">
        <f>martianeum5[[#This Row],[stan_po_wydobyciu_z_ładunku]]-martianeum5[[#This Row],[ile_zabiera_na_orbite]]</f>
        <v>60.850999999999956</v>
      </c>
      <c r="J742">
        <f>WEEKNUM(martianeum5[[#This Row],[data]],14)</f>
        <v>11</v>
      </c>
      <c r="K742">
        <f>IF(martianeum5[[#This Row],[num_tygodnia]]=J741,K741,K741+1)</f>
        <v>108</v>
      </c>
    </row>
    <row r="743" spans="1:11" x14ac:dyDescent="0.25">
      <c r="A743" s="1">
        <v>49382</v>
      </c>
      <c r="B743">
        <f t="shared" si="11"/>
        <v>60.850999999999956</v>
      </c>
      <c r="C743" t="s">
        <v>18</v>
      </c>
      <c r="D743">
        <v>12.3</v>
      </c>
      <c r="E743">
        <v>7.1</v>
      </c>
      <c r="F743">
        <f>IF(martianeum5[[#This Row],[zawartosc '[%']]]&gt;=1,martianeum5[[#This Row],[masa '[kg']]]*martianeum5[[#This Row],[zawartosc '[%']]]*0.01,0)</f>
        <v>0.87329999999999997</v>
      </c>
      <c r="G743">
        <f>martianeum5[[#This Row],[stan_magazynu '[kg']]]+martianeum5[[#This Row],[ile_kg_materiału_z_ładunku]]</f>
        <v>61.724299999999957</v>
      </c>
      <c r="H743">
        <f>IF(martianeum5[[#This Row],[stan_po_wydobyciu_z_ładunku]]&gt;=100,100,0)</f>
        <v>0</v>
      </c>
      <c r="I743">
        <f>martianeum5[[#This Row],[stan_po_wydobyciu_z_ładunku]]-martianeum5[[#This Row],[ile_zabiera_na_orbite]]</f>
        <v>61.724299999999957</v>
      </c>
      <c r="J743">
        <f>WEEKNUM(martianeum5[[#This Row],[data]],14)</f>
        <v>11</v>
      </c>
      <c r="K743">
        <f>IF(martianeum5[[#This Row],[num_tygodnia]]=J742,K742,K742+1)</f>
        <v>108</v>
      </c>
    </row>
    <row r="744" spans="1:11" x14ac:dyDescent="0.25">
      <c r="A744" s="1">
        <v>49383</v>
      </c>
      <c r="B744">
        <f t="shared" si="11"/>
        <v>61.724299999999957</v>
      </c>
      <c r="C744" t="s">
        <v>10</v>
      </c>
      <c r="D744">
        <v>27.5</v>
      </c>
      <c r="E744">
        <v>34.299999999999997</v>
      </c>
      <c r="F744">
        <f>IF(martianeum5[[#This Row],[zawartosc '[%']]]&gt;=1,martianeum5[[#This Row],[masa '[kg']]]*martianeum5[[#This Row],[zawartosc '[%']]]*0.01,0)</f>
        <v>9.4324999999999992</v>
      </c>
      <c r="G744">
        <f>martianeum5[[#This Row],[stan_magazynu '[kg']]]+martianeum5[[#This Row],[ile_kg_materiału_z_ładunku]]</f>
        <v>71.156799999999961</v>
      </c>
      <c r="H744">
        <f>IF(martianeum5[[#This Row],[stan_po_wydobyciu_z_ładunku]]&gt;=100,100,0)</f>
        <v>0</v>
      </c>
      <c r="I744">
        <f>martianeum5[[#This Row],[stan_po_wydobyciu_z_ładunku]]-martianeum5[[#This Row],[ile_zabiera_na_orbite]]</f>
        <v>71.156799999999961</v>
      </c>
      <c r="J744">
        <f>WEEKNUM(martianeum5[[#This Row],[data]],14)</f>
        <v>12</v>
      </c>
      <c r="K744">
        <f>IF(martianeum5[[#This Row],[num_tygodnia]]=J743,K743,K743+1)</f>
        <v>109</v>
      </c>
    </row>
    <row r="745" spans="1:11" x14ac:dyDescent="0.25">
      <c r="A745" s="1">
        <v>49384</v>
      </c>
      <c r="B745">
        <f t="shared" si="11"/>
        <v>71.156799999999961</v>
      </c>
      <c r="C745" t="s">
        <v>18</v>
      </c>
      <c r="D745">
        <v>23.1</v>
      </c>
      <c r="E745">
        <v>0</v>
      </c>
      <c r="F745">
        <f>IF(martianeum5[[#This Row],[zawartosc '[%']]]&gt;=1,martianeum5[[#This Row],[masa '[kg']]]*martianeum5[[#This Row],[zawartosc '[%']]]*0.01,0)</f>
        <v>0</v>
      </c>
      <c r="G745">
        <f>martianeum5[[#This Row],[stan_magazynu '[kg']]]+martianeum5[[#This Row],[ile_kg_materiału_z_ładunku]]</f>
        <v>71.156799999999961</v>
      </c>
      <c r="H745">
        <f>IF(martianeum5[[#This Row],[stan_po_wydobyciu_z_ładunku]]&gt;=100,100,0)</f>
        <v>0</v>
      </c>
      <c r="I745">
        <f>martianeum5[[#This Row],[stan_po_wydobyciu_z_ładunku]]-martianeum5[[#This Row],[ile_zabiera_na_orbite]]</f>
        <v>71.156799999999961</v>
      </c>
      <c r="J745">
        <f>WEEKNUM(martianeum5[[#This Row],[data]],14)</f>
        <v>12</v>
      </c>
      <c r="K745">
        <f>IF(martianeum5[[#This Row],[num_tygodnia]]=J744,K744,K744+1)</f>
        <v>109</v>
      </c>
    </row>
    <row r="746" spans="1:11" x14ac:dyDescent="0.25">
      <c r="A746" s="1">
        <v>49385</v>
      </c>
      <c r="B746">
        <f t="shared" si="11"/>
        <v>71.156799999999961</v>
      </c>
      <c r="C746" t="s">
        <v>11</v>
      </c>
      <c r="D746">
        <v>21.3</v>
      </c>
      <c r="E746">
        <v>0</v>
      </c>
      <c r="F746">
        <f>IF(martianeum5[[#This Row],[zawartosc '[%']]]&gt;=1,martianeum5[[#This Row],[masa '[kg']]]*martianeum5[[#This Row],[zawartosc '[%']]]*0.01,0)</f>
        <v>0</v>
      </c>
      <c r="G746">
        <f>martianeum5[[#This Row],[stan_magazynu '[kg']]]+martianeum5[[#This Row],[ile_kg_materiału_z_ładunku]]</f>
        <v>71.156799999999961</v>
      </c>
      <c r="H746">
        <f>IF(martianeum5[[#This Row],[stan_po_wydobyciu_z_ładunku]]&gt;=100,100,0)</f>
        <v>0</v>
      </c>
      <c r="I746">
        <f>martianeum5[[#This Row],[stan_po_wydobyciu_z_ładunku]]-martianeum5[[#This Row],[ile_zabiera_na_orbite]]</f>
        <v>71.156799999999961</v>
      </c>
      <c r="J746">
        <f>WEEKNUM(martianeum5[[#This Row],[data]],14)</f>
        <v>12</v>
      </c>
      <c r="K746">
        <f>IF(martianeum5[[#This Row],[num_tygodnia]]=J745,K745,K745+1)</f>
        <v>109</v>
      </c>
    </row>
    <row r="747" spans="1:11" x14ac:dyDescent="0.25">
      <c r="A747" s="1">
        <v>49386</v>
      </c>
      <c r="B747">
        <f t="shared" si="11"/>
        <v>71.156799999999961</v>
      </c>
      <c r="C747" t="s">
        <v>26</v>
      </c>
      <c r="D747">
        <v>13.8</v>
      </c>
      <c r="E747">
        <v>5.9</v>
      </c>
      <c r="F747">
        <f>IF(martianeum5[[#This Row],[zawartosc '[%']]]&gt;=1,martianeum5[[#This Row],[masa '[kg']]]*martianeum5[[#This Row],[zawartosc '[%']]]*0.01,0)</f>
        <v>0.81420000000000015</v>
      </c>
      <c r="G747">
        <f>martianeum5[[#This Row],[stan_magazynu '[kg']]]+martianeum5[[#This Row],[ile_kg_materiału_z_ładunku]]</f>
        <v>71.970999999999961</v>
      </c>
      <c r="H747">
        <f>IF(martianeum5[[#This Row],[stan_po_wydobyciu_z_ładunku]]&gt;=100,100,0)</f>
        <v>0</v>
      </c>
      <c r="I747">
        <f>martianeum5[[#This Row],[stan_po_wydobyciu_z_ładunku]]-martianeum5[[#This Row],[ile_zabiera_na_orbite]]</f>
        <v>71.970999999999961</v>
      </c>
      <c r="J747">
        <f>WEEKNUM(martianeum5[[#This Row],[data]],14)</f>
        <v>12</v>
      </c>
      <c r="K747">
        <f>IF(martianeum5[[#This Row],[num_tygodnia]]=J746,K746,K746+1)</f>
        <v>109</v>
      </c>
    </row>
    <row r="748" spans="1:11" x14ac:dyDescent="0.25">
      <c r="A748" s="1">
        <v>49387</v>
      </c>
      <c r="B748">
        <f t="shared" si="11"/>
        <v>71.970999999999961</v>
      </c>
      <c r="C748" t="s">
        <v>13</v>
      </c>
      <c r="D748">
        <v>20</v>
      </c>
      <c r="E748">
        <v>16</v>
      </c>
      <c r="F748">
        <f>IF(martianeum5[[#This Row],[zawartosc '[%']]]&gt;=1,martianeum5[[#This Row],[masa '[kg']]]*martianeum5[[#This Row],[zawartosc '[%']]]*0.01,0)</f>
        <v>3.2</v>
      </c>
      <c r="G748">
        <f>martianeum5[[#This Row],[stan_magazynu '[kg']]]+martianeum5[[#This Row],[ile_kg_materiału_z_ładunku]]</f>
        <v>75.170999999999964</v>
      </c>
      <c r="H748">
        <f>IF(martianeum5[[#This Row],[stan_po_wydobyciu_z_ładunku]]&gt;=100,100,0)</f>
        <v>0</v>
      </c>
      <c r="I748">
        <f>martianeum5[[#This Row],[stan_po_wydobyciu_z_ładunku]]-martianeum5[[#This Row],[ile_zabiera_na_orbite]]</f>
        <v>75.170999999999964</v>
      </c>
      <c r="J748">
        <f>WEEKNUM(martianeum5[[#This Row],[data]],14)</f>
        <v>12</v>
      </c>
      <c r="K748">
        <f>IF(martianeum5[[#This Row],[num_tygodnia]]=J747,K747,K747+1)</f>
        <v>109</v>
      </c>
    </row>
    <row r="749" spans="1:11" x14ac:dyDescent="0.25">
      <c r="A749" s="1">
        <v>49388</v>
      </c>
      <c r="B749">
        <f t="shared" si="11"/>
        <v>75.170999999999964</v>
      </c>
      <c r="C749" t="s">
        <v>12</v>
      </c>
      <c r="D749">
        <v>23.9</v>
      </c>
      <c r="E749">
        <v>0</v>
      </c>
      <c r="F749">
        <f>IF(martianeum5[[#This Row],[zawartosc '[%']]]&gt;=1,martianeum5[[#This Row],[masa '[kg']]]*martianeum5[[#This Row],[zawartosc '[%']]]*0.01,0)</f>
        <v>0</v>
      </c>
      <c r="G749">
        <f>martianeum5[[#This Row],[stan_magazynu '[kg']]]+martianeum5[[#This Row],[ile_kg_materiału_z_ładunku]]</f>
        <v>75.170999999999964</v>
      </c>
      <c r="H749">
        <f>IF(martianeum5[[#This Row],[stan_po_wydobyciu_z_ładunku]]&gt;=100,100,0)</f>
        <v>0</v>
      </c>
      <c r="I749">
        <f>martianeum5[[#This Row],[stan_po_wydobyciu_z_ładunku]]-martianeum5[[#This Row],[ile_zabiera_na_orbite]]</f>
        <v>75.170999999999964</v>
      </c>
      <c r="J749">
        <f>WEEKNUM(martianeum5[[#This Row],[data]],14)</f>
        <v>12</v>
      </c>
      <c r="K749">
        <f>IF(martianeum5[[#This Row],[num_tygodnia]]=J748,K748,K748+1)</f>
        <v>109</v>
      </c>
    </row>
    <row r="750" spans="1:11" x14ac:dyDescent="0.25">
      <c r="A750" s="1">
        <v>49389</v>
      </c>
      <c r="B750">
        <f t="shared" si="11"/>
        <v>75.170999999999964</v>
      </c>
      <c r="C750" t="s">
        <v>29</v>
      </c>
      <c r="D750">
        <v>15.3</v>
      </c>
      <c r="E750">
        <v>0.1</v>
      </c>
      <c r="F750">
        <f>IF(martianeum5[[#This Row],[zawartosc '[%']]]&gt;=1,martianeum5[[#This Row],[masa '[kg']]]*martianeum5[[#This Row],[zawartosc '[%']]]*0.01,0)</f>
        <v>0</v>
      </c>
      <c r="G750">
        <f>martianeum5[[#This Row],[stan_magazynu '[kg']]]+martianeum5[[#This Row],[ile_kg_materiału_z_ładunku]]</f>
        <v>75.170999999999964</v>
      </c>
      <c r="H750">
        <f>IF(martianeum5[[#This Row],[stan_po_wydobyciu_z_ładunku]]&gt;=100,100,0)</f>
        <v>0</v>
      </c>
      <c r="I750">
        <f>martianeum5[[#This Row],[stan_po_wydobyciu_z_ładunku]]-martianeum5[[#This Row],[ile_zabiera_na_orbite]]</f>
        <v>75.170999999999964</v>
      </c>
      <c r="J750">
        <f>WEEKNUM(martianeum5[[#This Row],[data]],14)</f>
        <v>12</v>
      </c>
      <c r="K750">
        <f>IF(martianeum5[[#This Row],[num_tygodnia]]=J749,K749,K749+1)</f>
        <v>109</v>
      </c>
    </row>
    <row r="751" spans="1:11" x14ac:dyDescent="0.25">
      <c r="A751" s="1">
        <v>49390</v>
      </c>
      <c r="B751">
        <f t="shared" si="11"/>
        <v>75.170999999999964</v>
      </c>
      <c r="C751" t="s">
        <v>14</v>
      </c>
      <c r="D751">
        <v>16.600000000000001</v>
      </c>
      <c r="E751">
        <v>0</v>
      </c>
      <c r="F751">
        <f>IF(martianeum5[[#This Row],[zawartosc '[%']]]&gt;=1,martianeum5[[#This Row],[masa '[kg']]]*martianeum5[[#This Row],[zawartosc '[%']]]*0.01,0)</f>
        <v>0</v>
      </c>
      <c r="G751">
        <f>martianeum5[[#This Row],[stan_magazynu '[kg']]]+martianeum5[[#This Row],[ile_kg_materiału_z_ładunku]]</f>
        <v>75.170999999999964</v>
      </c>
      <c r="H751">
        <f>IF(martianeum5[[#This Row],[stan_po_wydobyciu_z_ładunku]]&gt;=100,100,0)</f>
        <v>0</v>
      </c>
      <c r="I751">
        <f>martianeum5[[#This Row],[stan_po_wydobyciu_z_ładunku]]-martianeum5[[#This Row],[ile_zabiera_na_orbite]]</f>
        <v>75.170999999999964</v>
      </c>
      <c r="J751">
        <f>WEEKNUM(martianeum5[[#This Row],[data]],14)</f>
        <v>13</v>
      </c>
      <c r="K751">
        <f>IF(martianeum5[[#This Row],[num_tygodnia]]=J750,K750,K750+1)</f>
        <v>110</v>
      </c>
    </row>
    <row r="752" spans="1:11" x14ac:dyDescent="0.25">
      <c r="A752" s="1">
        <v>49391</v>
      </c>
      <c r="B752">
        <f t="shared" si="11"/>
        <v>75.170999999999964</v>
      </c>
      <c r="C752" t="s">
        <v>27</v>
      </c>
      <c r="D752">
        <v>20.8</v>
      </c>
      <c r="E752">
        <v>2</v>
      </c>
      <c r="F752">
        <f>IF(martianeum5[[#This Row],[zawartosc '[%']]]&gt;=1,martianeum5[[#This Row],[masa '[kg']]]*martianeum5[[#This Row],[zawartosc '[%']]]*0.01,0)</f>
        <v>0.41600000000000004</v>
      </c>
      <c r="G752">
        <f>martianeum5[[#This Row],[stan_magazynu '[kg']]]+martianeum5[[#This Row],[ile_kg_materiału_z_ładunku]]</f>
        <v>75.586999999999961</v>
      </c>
      <c r="H752">
        <f>IF(martianeum5[[#This Row],[stan_po_wydobyciu_z_ładunku]]&gt;=100,100,0)</f>
        <v>0</v>
      </c>
      <c r="I752">
        <f>martianeum5[[#This Row],[stan_po_wydobyciu_z_ładunku]]-martianeum5[[#This Row],[ile_zabiera_na_orbite]]</f>
        <v>75.586999999999961</v>
      </c>
      <c r="J752">
        <f>WEEKNUM(martianeum5[[#This Row],[data]],14)</f>
        <v>13</v>
      </c>
      <c r="K752">
        <f>IF(martianeum5[[#This Row],[num_tygodnia]]=J751,K751,K751+1)</f>
        <v>110</v>
      </c>
    </row>
    <row r="753" spans="1:11" x14ac:dyDescent="0.25">
      <c r="A753" s="1">
        <v>49392</v>
      </c>
      <c r="B753">
        <f t="shared" si="11"/>
        <v>75.586999999999961</v>
      </c>
      <c r="C753" t="s">
        <v>11</v>
      </c>
      <c r="D753">
        <v>10.8</v>
      </c>
      <c r="E753">
        <v>12.3</v>
      </c>
      <c r="F753">
        <f>IF(martianeum5[[#This Row],[zawartosc '[%']]]&gt;=1,martianeum5[[#This Row],[masa '[kg']]]*martianeum5[[#This Row],[zawartosc '[%']]]*0.01,0)</f>
        <v>1.3284</v>
      </c>
      <c r="G753">
        <f>martianeum5[[#This Row],[stan_magazynu '[kg']]]+martianeum5[[#This Row],[ile_kg_materiału_z_ładunku]]</f>
        <v>76.915399999999963</v>
      </c>
      <c r="H753">
        <f>IF(martianeum5[[#This Row],[stan_po_wydobyciu_z_ładunku]]&gt;=100,100,0)</f>
        <v>0</v>
      </c>
      <c r="I753">
        <f>martianeum5[[#This Row],[stan_po_wydobyciu_z_ładunku]]-martianeum5[[#This Row],[ile_zabiera_na_orbite]]</f>
        <v>76.915399999999963</v>
      </c>
      <c r="J753">
        <f>WEEKNUM(martianeum5[[#This Row],[data]],14)</f>
        <v>13</v>
      </c>
      <c r="K753">
        <f>IF(martianeum5[[#This Row],[num_tygodnia]]=J752,K752,K752+1)</f>
        <v>110</v>
      </c>
    </row>
    <row r="754" spans="1:11" x14ac:dyDescent="0.25">
      <c r="A754" s="1">
        <v>49393</v>
      </c>
      <c r="B754">
        <f t="shared" si="11"/>
        <v>76.915399999999963</v>
      </c>
      <c r="C754" t="s">
        <v>11</v>
      </c>
      <c r="D754">
        <v>12.5</v>
      </c>
      <c r="E754">
        <v>18.399999999999999</v>
      </c>
      <c r="F754">
        <f>IF(martianeum5[[#This Row],[zawartosc '[%']]]&gt;=1,martianeum5[[#This Row],[masa '[kg']]]*martianeum5[[#This Row],[zawartosc '[%']]]*0.01,0)</f>
        <v>2.2999999999999998</v>
      </c>
      <c r="G754">
        <f>martianeum5[[#This Row],[stan_magazynu '[kg']]]+martianeum5[[#This Row],[ile_kg_materiału_z_ładunku]]</f>
        <v>79.21539999999996</v>
      </c>
      <c r="H754">
        <f>IF(martianeum5[[#This Row],[stan_po_wydobyciu_z_ładunku]]&gt;=100,100,0)</f>
        <v>0</v>
      </c>
      <c r="I754">
        <f>martianeum5[[#This Row],[stan_po_wydobyciu_z_ładunku]]-martianeum5[[#This Row],[ile_zabiera_na_orbite]]</f>
        <v>79.21539999999996</v>
      </c>
      <c r="J754">
        <f>WEEKNUM(martianeum5[[#This Row],[data]],14)</f>
        <v>13</v>
      </c>
      <c r="K754">
        <f>IF(martianeum5[[#This Row],[num_tygodnia]]=J753,K753,K753+1)</f>
        <v>110</v>
      </c>
    </row>
    <row r="755" spans="1:11" x14ac:dyDescent="0.25">
      <c r="A755" s="1">
        <v>49394</v>
      </c>
      <c r="B755">
        <f t="shared" si="11"/>
        <v>79.21539999999996</v>
      </c>
      <c r="C755" t="s">
        <v>9</v>
      </c>
      <c r="D755">
        <v>24</v>
      </c>
      <c r="E755">
        <v>4.9000000000000004</v>
      </c>
      <c r="F755">
        <f>IF(martianeum5[[#This Row],[zawartosc '[%']]]&gt;=1,martianeum5[[#This Row],[masa '[kg']]]*martianeum5[[#This Row],[zawartosc '[%']]]*0.01,0)</f>
        <v>1.1760000000000002</v>
      </c>
      <c r="G755">
        <f>martianeum5[[#This Row],[stan_magazynu '[kg']]]+martianeum5[[#This Row],[ile_kg_materiału_z_ładunku]]</f>
        <v>80.391399999999962</v>
      </c>
      <c r="H755">
        <f>IF(martianeum5[[#This Row],[stan_po_wydobyciu_z_ładunku]]&gt;=100,100,0)</f>
        <v>0</v>
      </c>
      <c r="I755">
        <f>martianeum5[[#This Row],[stan_po_wydobyciu_z_ładunku]]-martianeum5[[#This Row],[ile_zabiera_na_orbite]]</f>
        <v>80.391399999999962</v>
      </c>
      <c r="J755">
        <f>WEEKNUM(martianeum5[[#This Row],[data]],14)</f>
        <v>13</v>
      </c>
      <c r="K755">
        <f>IF(martianeum5[[#This Row],[num_tygodnia]]=J754,K754,K754+1)</f>
        <v>110</v>
      </c>
    </row>
    <row r="756" spans="1:11" x14ac:dyDescent="0.25">
      <c r="A756" s="1">
        <v>49395</v>
      </c>
      <c r="B756">
        <f t="shared" si="11"/>
        <v>80.391399999999962</v>
      </c>
      <c r="C756" t="s">
        <v>10</v>
      </c>
      <c r="D756">
        <v>21.4</v>
      </c>
      <c r="E756">
        <v>11.1</v>
      </c>
      <c r="F756">
        <f>IF(martianeum5[[#This Row],[zawartosc '[%']]]&gt;=1,martianeum5[[#This Row],[masa '[kg']]]*martianeum5[[#This Row],[zawartosc '[%']]]*0.01,0)</f>
        <v>2.3753999999999995</v>
      </c>
      <c r="G756">
        <f>martianeum5[[#This Row],[stan_magazynu '[kg']]]+martianeum5[[#This Row],[ile_kg_materiału_z_ładunku]]</f>
        <v>82.766799999999961</v>
      </c>
      <c r="H756">
        <f>IF(martianeum5[[#This Row],[stan_po_wydobyciu_z_ładunku]]&gt;=100,100,0)</f>
        <v>0</v>
      </c>
      <c r="I756">
        <f>martianeum5[[#This Row],[stan_po_wydobyciu_z_ładunku]]-martianeum5[[#This Row],[ile_zabiera_na_orbite]]</f>
        <v>82.766799999999961</v>
      </c>
      <c r="J756">
        <f>WEEKNUM(martianeum5[[#This Row],[data]],14)</f>
        <v>13</v>
      </c>
      <c r="K756">
        <f>IF(martianeum5[[#This Row],[num_tygodnia]]=J755,K755,K755+1)</f>
        <v>110</v>
      </c>
    </row>
    <row r="757" spans="1:11" x14ac:dyDescent="0.25">
      <c r="A757" s="1">
        <v>49396</v>
      </c>
      <c r="B757">
        <f t="shared" si="11"/>
        <v>82.766799999999961</v>
      </c>
      <c r="C757" t="s">
        <v>22</v>
      </c>
      <c r="D757">
        <v>18.3</v>
      </c>
      <c r="E757">
        <v>0</v>
      </c>
      <c r="F757">
        <f>IF(martianeum5[[#This Row],[zawartosc '[%']]]&gt;=1,martianeum5[[#This Row],[masa '[kg']]]*martianeum5[[#This Row],[zawartosc '[%']]]*0.01,0)</f>
        <v>0</v>
      </c>
      <c r="G757">
        <f>martianeum5[[#This Row],[stan_magazynu '[kg']]]+martianeum5[[#This Row],[ile_kg_materiału_z_ładunku]]</f>
        <v>82.766799999999961</v>
      </c>
      <c r="H757">
        <f>IF(martianeum5[[#This Row],[stan_po_wydobyciu_z_ładunku]]&gt;=100,100,0)</f>
        <v>0</v>
      </c>
      <c r="I757">
        <f>martianeum5[[#This Row],[stan_po_wydobyciu_z_ładunku]]-martianeum5[[#This Row],[ile_zabiera_na_orbite]]</f>
        <v>82.766799999999961</v>
      </c>
      <c r="J757">
        <f>WEEKNUM(martianeum5[[#This Row],[data]],14)</f>
        <v>13</v>
      </c>
      <c r="K757">
        <f>IF(martianeum5[[#This Row],[num_tygodnia]]=J756,K756,K756+1)</f>
        <v>110</v>
      </c>
    </row>
    <row r="758" spans="1:11" x14ac:dyDescent="0.25">
      <c r="A758" s="1">
        <v>49397</v>
      </c>
      <c r="B758">
        <f t="shared" si="11"/>
        <v>82.766799999999961</v>
      </c>
      <c r="C758" t="s">
        <v>15</v>
      </c>
      <c r="D758">
        <v>10.5</v>
      </c>
      <c r="E758">
        <v>3.9</v>
      </c>
      <c r="F758">
        <f>IF(martianeum5[[#This Row],[zawartosc '[%']]]&gt;=1,martianeum5[[#This Row],[masa '[kg']]]*martianeum5[[#This Row],[zawartosc '[%']]]*0.01,0)</f>
        <v>0.40949999999999998</v>
      </c>
      <c r="G758">
        <f>martianeum5[[#This Row],[stan_magazynu '[kg']]]+martianeum5[[#This Row],[ile_kg_materiału_z_ładunku]]</f>
        <v>83.176299999999955</v>
      </c>
      <c r="H758">
        <f>IF(martianeum5[[#This Row],[stan_po_wydobyciu_z_ładunku]]&gt;=100,100,0)</f>
        <v>0</v>
      </c>
      <c r="I758">
        <f>martianeum5[[#This Row],[stan_po_wydobyciu_z_ładunku]]-martianeum5[[#This Row],[ile_zabiera_na_orbite]]</f>
        <v>83.176299999999955</v>
      </c>
      <c r="J758">
        <f>WEEKNUM(martianeum5[[#This Row],[data]],14)</f>
        <v>14</v>
      </c>
      <c r="K758">
        <f>IF(martianeum5[[#This Row],[num_tygodnia]]=J757,K757,K757+1)</f>
        <v>111</v>
      </c>
    </row>
    <row r="759" spans="1:11" x14ac:dyDescent="0.25">
      <c r="A759" s="1">
        <v>49398</v>
      </c>
      <c r="B759">
        <f t="shared" si="11"/>
        <v>83.176299999999955</v>
      </c>
      <c r="C759" t="s">
        <v>10</v>
      </c>
      <c r="D759">
        <v>11.7</v>
      </c>
      <c r="E759">
        <v>0</v>
      </c>
      <c r="F759">
        <f>IF(martianeum5[[#This Row],[zawartosc '[%']]]&gt;=1,martianeum5[[#This Row],[masa '[kg']]]*martianeum5[[#This Row],[zawartosc '[%']]]*0.01,0)</f>
        <v>0</v>
      </c>
      <c r="G759">
        <f>martianeum5[[#This Row],[stan_magazynu '[kg']]]+martianeum5[[#This Row],[ile_kg_materiału_z_ładunku]]</f>
        <v>83.176299999999955</v>
      </c>
      <c r="H759">
        <f>IF(martianeum5[[#This Row],[stan_po_wydobyciu_z_ładunku]]&gt;=100,100,0)</f>
        <v>0</v>
      </c>
      <c r="I759">
        <f>martianeum5[[#This Row],[stan_po_wydobyciu_z_ładunku]]-martianeum5[[#This Row],[ile_zabiera_na_orbite]]</f>
        <v>83.176299999999955</v>
      </c>
      <c r="J759">
        <f>WEEKNUM(martianeum5[[#This Row],[data]],14)</f>
        <v>14</v>
      </c>
      <c r="K759">
        <f>IF(martianeum5[[#This Row],[num_tygodnia]]=J758,K758,K758+1)</f>
        <v>111</v>
      </c>
    </row>
    <row r="760" spans="1:11" x14ac:dyDescent="0.25">
      <c r="A760" s="1">
        <v>49399</v>
      </c>
      <c r="B760">
        <f t="shared" si="11"/>
        <v>83.176299999999955</v>
      </c>
      <c r="C760" t="s">
        <v>7</v>
      </c>
      <c r="D760">
        <v>26.8</v>
      </c>
      <c r="E760">
        <v>0</v>
      </c>
      <c r="F760">
        <f>IF(martianeum5[[#This Row],[zawartosc '[%']]]&gt;=1,martianeum5[[#This Row],[masa '[kg']]]*martianeum5[[#This Row],[zawartosc '[%']]]*0.01,0)</f>
        <v>0</v>
      </c>
      <c r="G760">
        <f>martianeum5[[#This Row],[stan_magazynu '[kg']]]+martianeum5[[#This Row],[ile_kg_materiału_z_ładunku]]</f>
        <v>83.176299999999955</v>
      </c>
      <c r="H760">
        <f>IF(martianeum5[[#This Row],[stan_po_wydobyciu_z_ładunku]]&gt;=100,100,0)</f>
        <v>0</v>
      </c>
      <c r="I760">
        <f>martianeum5[[#This Row],[stan_po_wydobyciu_z_ładunku]]-martianeum5[[#This Row],[ile_zabiera_na_orbite]]</f>
        <v>83.176299999999955</v>
      </c>
      <c r="J760">
        <f>WEEKNUM(martianeum5[[#This Row],[data]],14)</f>
        <v>14</v>
      </c>
      <c r="K760">
        <f>IF(martianeum5[[#This Row],[num_tygodnia]]=J759,K759,K759+1)</f>
        <v>111</v>
      </c>
    </row>
    <row r="761" spans="1:11" x14ac:dyDescent="0.25">
      <c r="A761" s="1">
        <v>49400</v>
      </c>
      <c r="B761">
        <f t="shared" si="11"/>
        <v>83.176299999999955</v>
      </c>
      <c r="C761" t="s">
        <v>10</v>
      </c>
      <c r="D761">
        <v>22.1</v>
      </c>
      <c r="E761">
        <v>33.799999999999997</v>
      </c>
      <c r="F761">
        <f>IF(martianeum5[[#This Row],[zawartosc '[%']]]&gt;=1,martianeum5[[#This Row],[masa '[kg']]]*martianeum5[[#This Row],[zawartosc '[%']]]*0.01,0)</f>
        <v>7.4698000000000002</v>
      </c>
      <c r="G761">
        <f>martianeum5[[#This Row],[stan_magazynu '[kg']]]+martianeum5[[#This Row],[ile_kg_materiału_z_ładunku]]</f>
        <v>90.646099999999961</v>
      </c>
      <c r="H761">
        <f>IF(martianeum5[[#This Row],[stan_po_wydobyciu_z_ładunku]]&gt;=100,100,0)</f>
        <v>0</v>
      </c>
      <c r="I761">
        <f>martianeum5[[#This Row],[stan_po_wydobyciu_z_ładunku]]-martianeum5[[#This Row],[ile_zabiera_na_orbite]]</f>
        <v>90.646099999999961</v>
      </c>
      <c r="J761">
        <f>WEEKNUM(martianeum5[[#This Row],[data]],14)</f>
        <v>14</v>
      </c>
      <c r="K761">
        <f>IF(martianeum5[[#This Row],[num_tygodnia]]=J760,K760,K760+1)</f>
        <v>111</v>
      </c>
    </row>
    <row r="762" spans="1:11" x14ac:dyDescent="0.25">
      <c r="A762" s="1">
        <v>49401</v>
      </c>
      <c r="B762">
        <f t="shared" si="11"/>
        <v>90.646099999999961</v>
      </c>
      <c r="C762" t="s">
        <v>32</v>
      </c>
      <c r="D762">
        <v>17.100000000000001</v>
      </c>
      <c r="E762">
        <v>0</v>
      </c>
      <c r="F762">
        <f>IF(martianeum5[[#This Row],[zawartosc '[%']]]&gt;=1,martianeum5[[#This Row],[masa '[kg']]]*martianeum5[[#This Row],[zawartosc '[%']]]*0.01,0)</f>
        <v>0</v>
      </c>
      <c r="G762">
        <f>martianeum5[[#This Row],[stan_magazynu '[kg']]]+martianeum5[[#This Row],[ile_kg_materiału_z_ładunku]]</f>
        <v>90.646099999999961</v>
      </c>
      <c r="H762">
        <f>IF(martianeum5[[#This Row],[stan_po_wydobyciu_z_ładunku]]&gt;=100,100,0)</f>
        <v>0</v>
      </c>
      <c r="I762">
        <f>martianeum5[[#This Row],[stan_po_wydobyciu_z_ładunku]]-martianeum5[[#This Row],[ile_zabiera_na_orbite]]</f>
        <v>90.646099999999961</v>
      </c>
      <c r="J762">
        <f>WEEKNUM(martianeum5[[#This Row],[data]],14)</f>
        <v>14</v>
      </c>
      <c r="K762">
        <f>IF(martianeum5[[#This Row],[num_tygodnia]]=J761,K761,K761+1)</f>
        <v>111</v>
      </c>
    </row>
    <row r="763" spans="1:11" x14ac:dyDescent="0.25">
      <c r="A763" s="1">
        <v>49402</v>
      </c>
      <c r="B763">
        <f t="shared" si="11"/>
        <v>90.646099999999961</v>
      </c>
      <c r="C763" t="s">
        <v>13</v>
      </c>
      <c r="D763">
        <v>12.1</v>
      </c>
      <c r="E763">
        <v>14.4</v>
      </c>
      <c r="F763">
        <f>IF(martianeum5[[#This Row],[zawartosc '[%']]]&gt;=1,martianeum5[[#This Row],[masa '[kg']]]*martianeum5[[#This Row],[zawartosc '[%']]]*0.01,0)</f>
        <v>1.7424000000000002</v>
      </c>
      <c r="G763">
        <f>martianeum5[[#This Row],[stan_magazynu '[kg']]]+martianeum5[[#This Row],[ile_kg_materiału_z_ładunku]]</f>
        <v>92.388499999999965</v>
      </c>
      <c r="H763">
        <f>IF(martianeum5[[#This Row],[stan_po_wydobyciu_z_ładunku]]&gt;=100,100,0)</f>
        <v>0</v>
      </c>
      <c r="I763">
        <f>martianeum5[[#This Row],[stan_po_wydobyciu_z_ładunku]]-martianeum5[[#This Row],[ile_zabiera_na_orbite]]</f>
        <v>92.388499999999965</v>
      </c>
      <c r="J763">
        <f>WEEKNUM(martianeum5[[#This Row],[data]],14)</f>
        <v>14</v>
      </c>
      <c r="K763">
        <f>IF(martianeum5[[#This Row],[num_tygodnia]]=J762,K762,K762+1)</f>
        <v>111</v>
      </c>
    </row>
    <row r="764" spans="1:11" x14ac:dyDescent="0.25">
      <c r="A764" s="1">
        <v>49403</v>
      </c>
      <c r="B764">
        <f t="shared" si="11"/>
        <v>92.388499999999965</v>
      </c>
      <c r="C764" t="s">
        <v>19</v>
      </c>
      <c r="D764">
        <v>28.6</v>
      </c>
      <c r="E764">
        <v>23.2</v>
      </c>
      <c r="F764">
        <f>IF(martianeum5[[#This Row],[zawartosc '[%']]]&gt;=1,martianeum5[[#This Row],[masa '[kg']]]*martianeum5[[#This Row],[zawartosc '[%']]]*0.01,0)</f>
        <v>6.6352000000000002</v>
      </c>
      <c r="G764">
        <f>martianeum5[[#This Row],[stan_magazynu '[kg']]]+martianeum5[[#This Row],[ile_kg_materiału_z_ładunku]]</f>
        <v>99.023699999999963</v>
      </c>
      <c r="H764">
        <f>IF(martianeum5[[#This Row],[stan_po_wydobyciu_z_ładunku]]&gt;=100,100,0)</f>
        <v>0</v>
      </c>
      <c r="I764">
        <f>martianeum5[[#This Row],[stan_po_wydobyciu_z_ładunku]]-martianeum5[[#This Row],[ile_zabiera_na_orbite]]</f>
        <v>99.023699999999963</v>
      </c>
      <c r="J764">
        <f>WEEKNUM(martianeum5[[#This Row],[data]],14)</f>
        <v>14</v>
      </c>
      <c r="K764">
        <f>IF(martianeum5[[#This Row],[num_tygodnia]]=J763,K763,K763+1)</f>
        <v>111</v>
      </c>
    </row>
    <row r="765" spans="1:11" x14ac:dyDescent="0.25">
      <c r="A765" s="1">
        <v>49404</v>
      </c>
      <c r="B765">
        <f t="shared" si="11"/>
        <v>99.023699999999963</v>
      </c>
      <c r="C765" t="s">
        <v>6</v>
      </c>
      <c r="D765">
        <v>21.2</v>
      </c>
      <c r="E765">
        <v>1.5</v>
      </c>
      <c r="F765">
        <f>IF(martianeum5[[#This Row],[zawartosc '[%']]]&gt;=1,martianeum5[[#This Row],[masa '[kg']]]*martianeum5[[#This Row],[zawartosc '[%']]]*0.01,0)</f>
        <v>0.318</v>
      </c>
      <c r="G765">
        <f>martianeum5[[#This Row],[stan_magazynu '[kg']]]+martianeum5[[#This Row],[ile_kg_materiału_z_ładunku]]</f>
        <v>99.34169999999996</v>
      </c>
      <c r="H765">
        <f>IF(martianeum5[[#This Row],[stan_po_wydobyciu_z_ładunku]]&gt;=100,100,0)</f>
        <v>0</v>
      </c>
      <c r="I765">
        <f>martianeum5[[#This Row],[stan_po_wydobyciu_z_ładunku]]-martianeum5[[#This Row],[ile_zabiera_na_orbite]]</f>
        <v>99.34169999999996</v>
      </c>
      <c r="J765">
        <f>WEEKNUM(martianeum5[[#This Row],[data]],14)</f>
        <v>15</v>
      </c>
      <c r="K765">
        <f>IF(martianeum5[[#This Row],[num_tygodnia]]=J764,K764,K764+1)</f>
        <v>112</v>
      </c>
    </row>
    <row r="766" spans="1:11" x14ac:dyDescent="0.25">
      <c r="A766" s="1">
        <v>49405</v>
      </c>
      <c r="B766">
        <f t="shared" si="11"/>
        <v>99.34169999999996</v>
      </c>
      <c r="C766" t="s">
        <v>9</v>
      </c>
      <c r="D766">
        <v>17.2</v>
      </c>
      <c r="E766">
        <v>2.4</v>
      </c>
      <c r="F766">
        <f>IF(martianeum5[[#This Row],[zawartosc '[%']]]&gt;=1,martianeum5[[#This Row],[masa '[kg']]]*martianeum5[[#This Row],[zawartosc '[%']]]*0.01,0)</f>
        <v>0.41279999999999994</v>
      </c>
      <c r="G766">
        <f>martianeum5[[#This Row],[stan_magazynu '[kg']]]+martianeum5[[#This Row],[ile_kg_materiału_z_ładunku]]</f>
        <v>99.754499999999965</v>
      </c>
      <c r="H766">
        <f>IF(martianeum5[[#This Row],[stan_po_wydobyciu_z_ładunku]]&gt;=100,100,0)</f>
        <v>0</v>
      </c>
      <c r="I766">
        <f>martianeum5[[#This Row],[stan_po_wydobyciu_z_ładunku]]-martianeum5[[#This Row],[ile_zabiera_na_orbite]]</f>
        <v>99.754499999999965</v>
      </c>
      <c r="J766">
        <f>WEEKNUM(martianeum5[[#This Row],[data]],14)</f>
        <v>15</v>
      </c>
      <c r="K766">
        <f>IF(martianeum5[[#This Row],[num_tygodnia]]=J765,K765,K765+1)</f>
        <v>112</v>
      </c>
    </row>
    <row r="767" spans="1:11" x14ac:dyDescent="0.25">
      <c r="A767" s="1">
        <v>49406</v>
      </c>
      <c r="B767">
        <f t="shared" si="11"/>
        <v>99.754499999999965</v>
      </c>
      <c r="C767" t="s">
        <v>10</v>
      </c>
      <c r="D767">
        <v>22.3</v>
      </c>
      <c r="E767">
        <v>0</v>
      </c>
      <c r="F767">
        <f>IF(martianeum5[[#This Row],[zawartosc '[%']]]&gt;=1,martianeum5[[#This Row],[masa '[kg']]]*martianeum5[[#This Row],[zawartosc '[%']]]*0.01,0)</f>
        <v>0</v>
      </c>
      <c r="G767">
        <f>martianeum5[[#This Row],[stan_magazynu '[kg']]]+martianeum5[[#This Row],[ile_kg_materiału_z_ładunku]]</f>
        <v>99.754499999999965</v>
      </c>
      <c r="H767">
        <f>IF(martianeum5[[#This Row],[stan_po_wydobyciu_z_ładunku]]&gt;=100,100,0)</f>
        <v>0</v>
      </c>
      <c r="I767">
        <f>martianeum5[[#This Row],[stan_po_wydobyciu_z_ładunku]]-martianeum5[[#This Row],[ile_zabiera_na_orbite]]</f>
        <v>99.754499999999965</v>
      </c>
      <c r="J767">
        <f>WEEKNUM(martianeum5[[#This Row],[data]],14)</f>
        <v>15</v>
      </c>
      <c r="K767">
        <f>IF(martianeum5[[#This Row],[num_tygodnia]]=J766,K766,K766+1)</f>
        <v>112</v>
      </c>
    </row>
    <row r="768" spans="1:11" x14ac:dyDescent="0.25">
      <c r="A768" s="1">
        <v>49407</v>
      </c>
      <c r="B768">
        <f t="shared" si="11"/>
        <v>99.754499999999965</v>
      </c>
      <c r="C768" t="s">
        <v>15</v>
      </c>
      <c r="D768">
        <v>13.2</v>
      </c>
      <c r="E768">
        <v>3.6</v>
      </c>
      <c r="F768">
        <f>IF(martianeum5[[#This Row],[zawartosc '[%']]]&gt;=1,martianeum5[[#This Row],[masa '[kg']]]*martianeum5[[#This Row],[zawartosc '[%']]]*0.01,0)</f>
        <v>0.47519999999999996</v>
      </c>
      <c r="G768">
        <f>martianeum5[[#This Row],[stan_magazynu '[kg']]]+martianeum5[[#This Row],[ile_kg_materiału_z_ładunku]]</f>
        <v>100.22969999999997</v>
      </c>
      <c r="H768">
        <f>IF(martianeum5[[#This Row],[stan_po_wydobyciu_z_ładunku]]&gt;=100,100,0)</f>
        <v>100</v>
      </c>
      <c r="I768">
        <f>martianeum5[[#This Row],[stan_po_wydobyciu_z_ładunku]]-martianeum5[[#This Row],[ile_zabiera_na_orbite]]</f>
        <v>0.2296999999999656</v>
      </c>
      <c r="J768">
        <f>WEEKNUM(martianeum5[[#This Row],[data]],14)</f>
        <v>15</v>
      </c>
      <c r="K768">
        <f>IF(martianeum5[[#This Row],[num_tygodnia]]=J767,K767,K767+1)</f>
        <v>112</v>
      </c>
    </row>
    <row r="769" spans="1:11" x14ac:dyDescent="0.25">
      <c r="A769" s="1">
        <v>49408</v>
      </c>
      <c r="B769">
        <f t="shared" si="11"/>
        <v>0.2296999999999656</v>
      </c>
      <c r="C769" t="s">
        <v>18</v>
      </c>
      <c r="D769">
        <v>13.6</v>
      </c>
      <c r="E769">
        <v>13.4</v>
      </c>
      <c r="F769">
        <f>IF(martianeum5[[#This Row],[zawartosc '[%']]]&gt;=1,martianeum5[[#This Row],[masa '[kg']]]*martianeum5[[#This Row],[zawartosc '[%']]]*0.01,0)</f>
        <v>1.8224</v>
      </c>
      <c r="G769">
        <f>martianeum5[[#This Row],[stan_magazynu '[kg']]]+martianeum5[[#This Row],[ile_kg_materiału_z_ładunku]]</f>
        <v>2.0520999999999656</v>
      </c>
      <c r="H769">
        <f>IF(martianeum5[[#This Row],[stan_po_wydobyciu_z_ładunku]]&gt;=100,100,0)</f>
        <v>0</v>
      </c>
      <c r="I769">
        <f>martianeum5[[#This Row],[stan_po_wydobyciu_z_ładunku]]-martianeum5[[#This Row],[ile_zabiera_na_orbite]]</f>
        <v>2.0520999999999656</v>
      </c>
      <c r="J769">
        <f>WEEKNUM(martianeum5[[#This Row],[data]],14)</f>
        <v>15</v>
      </c>
      <c r="K769">
        <f>IF(martianeum5[[#This Row],[num_tygodnia]]=J768,K768,K768+1)</f>
        <v>112</v>
      </c>
    </row>
    <row r="770" spans="1:11" x14ac:dyDescent="0.25">
      <c r="A770" s="1">
        <v>49409</v>
      </c>
      <c r="B770">
        <f t="shared" si="11"/>
        <v>2.0520999999999656</v>
      </c>
      <c r="C770" t="s">
        <v>12</v>
      </c>
      <c r="D770">
        <v>15.7</v>
      </c>
      <c r="E770">
        <v>0</v>
      </c>
      <c r="F770">
        <f>IF(martianeum5[[#This Row],[zawartosc '[%']]]&gt;=1,martianeum5[[#This Row],[masa '[kg']]]*martianeum5[[#This Row],[zawartosc '[%']]]*0.01,0)</f>
        <v>0</v>
      </c>
      <c r="G770">
        <f>martianeum5[[#This Row],[stan_magazynu '[kg']]]+martianeum5[[#This Row],[ile_kg_materiału_z_ładunku]]</f>
        <v>2.0520999999999656</v>
      </c>
      <c r="H770">
        <f>IF(martianeum5[[#This Row],[stan_po_wydobyciu_z_ładunku]]&gt;=100,100,0)</f>
        <v>0</v>
      </c>
      <c r="I770">
        <f>martianeum5[[#This Row],[stan_po_wydobyciu_z_ładunku]]-martianeum5[[#This Row],[ile_zabiera_na_orbite]]</f>
        <v>2.0520999999999656</v>
      </c>
      <c r="J770">
        <f>WEEKNUM(martianeum5[[#This Row],[data]],14)</f>
        <v>15</v>
      </c>
      <c r="K770">
        <f>IF(martianeum5[[#This Row],[num_tygodnia]]=J769,K769,K769+1)</f>
        <v>112</v>
      </c>
    </row>
    <row r="771" spans="1:11" x14ac:dyDescent="0.25">
      <c r="A771" s="1">
        <v>49410</v>
      </c>
      <c r="B771">
        <f t="shared" si="11"/>
        <v>2.0520999999999656</v>
      </c>
      <c r="C771" t="s">
        <v>9</v>
      </c>
      <c r="D771">
        <v>24.8</v>
      </c>
      <c r="E771">
        <v>0</v>
      </c>
      <c r="F771">
        <f>IF(martianeum5[[#This Row],[zawartosc '[%']]]&gt;=1,martianeum5[[#This Row],[masa '[kg']]]*martianeum5[[#This Row],[zawartosc '[%']]]*0.01,0)</f>
        <v>0</v>
      </c>
      <c r="G771">
        <f>martianeum5[[#This Row],[stan_magazynu '[kg']]]+martianeum5[[#This Row],[ile_kg_materiału_z_ładunku]]</f>
        <v>2.0520999999999656</v>
      </c>
      <c r="H771">
        <f>IF(martianeum5[[#This Row],[stan_po_wydobyciu_z_ładunku]]&gt;=100,100,0)</f>
        <v>0</v>
      </c>
      <c r="I771">
        <f>martianeum5[[#This Row],[stan_po_wydobyciu_z_ładunku]]-martianeum5[[#This Row],[ile_zabiera_na_orbite]]</f>
        <v>2.0520999999999656</v>
      </c>
      <c r="J771">
        <f>WEEKNUM(martianeum5[[#This Row],[data]],14)</f>
        <v>15</v>
      </c>
      <c r="K771">
        <f>IF(martianeum5[[#This Row],[num_tygodnia]]=J770,K770,K770+1)</f>
        <v>112</v>
      </c>
    </row>
    <row r="772" spans="1:11" x14ac:dyDescent="0.25">
      <c r="A772" s="1">
        <v>49411</v>
      </c>
      <c r="B772">
        <f t="shared" ref="B772:B835" si="12">I771</f>
        <v>2.0520999999999656</v>
      </c>
      <c r="C772" t="s">
        <v>10</v>
      </c>
      <c r="D772">
        <v>25.1</v>
      </c>
      <c r="E772">
        <v>5.0999999999999996</v>
      </c>
      <c r="F772">
        <f>IF(martianeum5[[#This Row],[zawartosc '[%']]]&gt;=1,martianeum5[[#This Row],[masa '[kg']]]*martianeum5[[#This Row],[zawartosc '[%']]]*0.01,0)</f>
        <v>1.2801</v>
      </c>
      <c r="G772">
        <f>martianeum5[[#This Row],[stan_magazynu '[kg']]]+martianeum5[[#This Row],[ile_kg_materiału_z_ładunku]]</f>
        <v>3.3321999999999656</v>
      </c>
      <c r="H772">
        <f>IF(martianeum5[[#This Row],[stan_po_wydobyciu_z_ładunku]]&gt;=100,100,0)</f>
        <v>0</v>
      </c>
      <c r="I772">
        <f>martianeum5[[#This Row],[stan_po_wydobyciu_z_ładunku]]-martianeum5[[#This Row],[ile_zabiera_na_orbite]]</f>
        <v>3.3321999999999656</v>
      </c>
      <c r="J772">
        <f>WEEKNUM(martianeum5[[#This Row],[data]],14)</f>
        <v>16</v>
      </c>
      <c r="K772">
        <f>IF(martianeum5[[#This Row],[num_tygodnia]]=J771,K771,K771+1)</f>
        <v>113</v>
      </c>
    </row>
    <row r="773" spans="1:11" x14ac:dyDescent="0.25">
      <c r="A773" s="1">
        <v>49412</v>
      </c>
      <c r="B773">
        <f t="shared" si="12"/>
        <v>3.3321999999999656</v>
      </c>
      <c r="C773" t="s">
        <v>19</v>
      </c>
      <c r="D773">
        <v>14.2</v>
      </c>
      <c r="E773">
        <v>23.5</v>
      </c>
      <c r="F773">
        <f>IF(martianeum5[[#This Row],[zawartosc '[%']]]&gt;=1,martianeum5[[#This Row],[masa '[kg']]]*martianeum5[[#This Row],[zawartosc '[%']]]*0.01,0)</f>
        <v>3.3369999999999997</v>
      </c>
      <c r="G773">
        <f>martianeum5[[#This Row],[stan_magazynu '[kg']]]+martianeum5[[#This Row],[ile_kg_materiału_z_ładunku]]</f>
        <v>6.6691999999999654</v>
      </c>
      <c r="H773">
        <f>IF(martianeum5[[#This Row],[stan_po_wydobyciu_z_ładunku]]&gt;=100,100,0)</f>
        <v>0</v>
      </c>
      <c r="I773">
        <f>martianeum5[[#This Row],[stan_po_wydobyciu_z_ładunku]]-martianeum5[[#This Row],[ile_zabiera_na_orbite]]</f>
        <v>6.6691999999999654</v>
      </c>
      <c r="J773">
        <f>WEEKNUM(martianeum5[[#This Row],[data]],14)</f>
        <v>16</v>
      </c>
      <c r="K773">
        <f>IF(martianeum5[[#This Row],[num_tygodnia]]=J772,K772,K772+1)</f>
        <v>113</v>
      </c>
    </row>
    <row r="774" spans="1:11" x14ac:dyDescent="0.25">
      <c r="A774" s="1">
        <v>49413</v>
      </c>
      <c r="B774">
        <f t="shared" si="12"/>
        <v>6.6691999999999654</v>
      </c>
      <c r="C774" t="s">
        <v>14</v>
      </c>
      <c r="D774">
        <v>21.1</v>
      </c>
      <c r="E774">
        <v>1.4</v>
      </c>
      <c r="F774">
        <f>IF(martianeum5[[#This Row],[zawartosc '[%']]]&gt;=1,martianeum5[[#This Row],[masa '[kg']]]*martianeum5[[#This Row],[zawartosc '[%']]]*0.01,0)</f>
        <v>0.2954</v>
      </c>
      <c r="G774">
        <f>martianeum5[[#This Row],[stan_magazynu '[kg']]]+martianeum5[[#This Row],[ile_kg_materiału_z_ładunku]]</f>
        <v>6.9645999999999653</v>
      </c>
      <c r="H774">
        <f>IF(martianeum5[[#This Row],[stan_po_wydobyciu_z_ładunku]]&gt;=100,100,0)</f>
        <v>0</v>
      </c>
      <c r="I774">
        <f>martianeum5[[#This Row],[stan_po_wydobyciu_z_ładunku]]-martianeum5[[#This Row],[ile_zabiera_na_orbite]]</f>
        <v>6.9645999999999653</v>
      </c>
      <c r="J774">
        <f>WEEKNUM(martianeum5[[#This Row],[data]],14)</f>
        <v>16</v>
      </c>
      <c r="K774">
        <f>IF(martianeum5[[#This Row],[num_tygodnia]]=J773,K773,K773+1)</f>
        <v>113</v>
      </c>
    </row>
    <row r="775" spans="1:11" x14ac:dyDescent="0.25">
      <c r="A775" s="1">
        <v>49414</v>
      </c>
      <c r="B775">
        <f t="shared" si="12"/>
        <v>6.9645999999999653</v>
      </c>
      <c r="C775" t="s">
        <v>10</v>
      </c>
      <c r="D775">
        <v>25.4</v>
      </c>
      <c r="E775">
        <v>28</v>
      </c>
      <c r="F775">
        <f>IF(martianeum5[[#This Row],[zawartosc '[%']]]&gt;=1,martianeum5[[#This Row],[masa '[kg']]]*martianeum5[[#This Row],[zawartosc '[%']]]*0.01,0)</f>
        <v>7.1119999999999992</v>
      </c>
      <c r="G775">
        <f>martianeum5[[#This Row],[stan_magazynu '[kg']]]+martianeum5[[#This Row],[ile_kg_materiału_z_ładunku]]</f>
        <v>14.076599999999964</v>
      </c>
      <c r="H775">
        <f>IF(martianeum5[[#This Row],[stan_po_wydobyciu_z_ładunku]]&gt;=100,100,0)</f>
        <v>0</v>
      </c>
      <c r="I775">
        <f>martianeum5[[#This Row],[stan_po_wydobyciu_z_ładunku]]-martianeum5[[#This Row],[ile_zabiera_na_orbite]]</f>
        <v>14.076599999999964</v>
      </c>
      <c r="J775">
        <f>WEEKNUM(martianeum5[[#This Row],[data]],14)</f>
        <v>16</v>
      </c>
      <c r="K775">
        <f>IF(martianeum5[[#This Row],[num_tygodnia]]=J774,K774,K774+1)</f>
        <v>113</v>
      </c>
    </row>
    <row r="776" spans="1:11" x14ac:dyDescent="0.25">
      <c r="A776" s="1">
        <v>49415</v>
      </c>
      <c r="B776">
        <f t="shared" si="12"/>
        <v>14.076599999999964</v>
      </c>
      <c r="C776" t="s">
        <v>10</v>
      </c>
      <c r="D776">
        <v>24.7</v>
      </c>
      <c r="E776">
        <v>5.7</v>
      </c>
      <c r="F776">
        <f>IF(martianeum5[[#This Row],[zawartosc '[%']]]&gt;=1,martianeum5[[#This Row],[masa '[kg']]]*martianeum5[[#This Row],[zawartosc '[%']]]*0.01,0)</f>
        <v>1.4078999999999999</v>
      </c>
      <c r="G776">
        <f>martianeum5[[#This Row],[stan_magazynu '[kg']]]+martianeum5[[#This Row],[ile_kg_materiału_z_ładunku]]</f>
        <v>15.484499999999963</v>
      </c>
      <c r="H776">
        <f>IF(martianeum5[[#This Row],[stan_po_wydobyciu_z_ładunku]]&gt;=100,100,0)</f>
        <v>0</v>
      </c>
      <c r="I776">
        <f>martianeum5[[#This Row],[stan_po_wydobyciu_z_ładunku]]-martianeum5[[#This Row],[ile_zabiera_na_orbite]]</f>
        <v>15.484499999999963</v>
      </c>
      <c r="J776">
        <f>WEEKNUM(martianeum5[[#This Row],[data]],14)</f>
        <v>16</v>
      </c>
      <c r="K776">
        <f>IF(martianeum5[[#This Row],[num_tygodnia]]=J775,K775,K775+1)</f>
        <v>113</v>
      </c>
    </row>
    <row r="777" spans="1:11" x14ac:dyDescent="0.25">
      <c r="A777" s="1">
        <v>49416</v>
      </c>
      <c r="B777">
        <f t="shared" si="12"/>
        <v>15.484499999999963</v>
      </c>
      <c r="C777" t="s">
        <v>13</v>
      </c>
      <c r="D777">
        <v>19.8</v>
      </c>
      <c r="E777">
        <v>0</v>
      </c>
      <c r="F777">
        <f>IF(martianeum5[[#This Row],[zawartosc '[%']]]&gt;=1,martianeum5[[#This Row],[masa '[kg']]]*martianeum5[[#This Row],[zawartosc '[%']]]*0.01,0)</f>
        <v>0</v>
      </c>
      <c r="G777">
        <f>martianeum5[[#This Row],[stan_magazynu '[kg']]]+martianeum5[[#This Row],[ile_kg_materiału_z_ładunku]]</f>
        <v>15.484499999999963</v>
      </c>
      <c r="H777">
        <f>IF(martianeum5[[#This Row],[stan_po_wydobyciu_z_ładunku]]&gt;=100,100,0)</f>
        <v>0</v>
      </c>
      <c r="I777">
        <f>martianeum5[[#This Row],[stan_po_wydobyciu_z_ładunku]]-martianeum5[[#This Row],[ile_zabiera_na_orbite]]</f>
        <v>15.484499999999963</v>
      </c>
      <c r="J777">
        <f>WEEKNUM(martianeum5[[#This Row],[data]],14)</f>
        <v>16</v>
      </c>
      <c r="K777">
        <f>IF(martianeum5[[#This Row],[num_tygodnia]]=J776,K776,K776+1)</f>
        <v>113</v>
      </c>
    </row>
    <row r="778" spans="1:11" x14ac:dyDescent="0.25">
      <c r="A778" s="1">
        <v>49417</v>
      </c>
      <c r="B778">
        <f t="shared" si="12"/>
        <v>15.484499999999963</v>
      </c>
      <c r="C778" t="s">
        <v>27</v>
      </c>
      <c r="D778">
        <v>28.4</v>
      </c>
      <c r="E778">
        <v>2.9</v>
      </c>
      <c r="F778">
        <f>IF(martianeum5[[#This Row],[zawartosc '[%']]]&gt;=1,martianeum5[[#This Row],[masa '[kg']]]*martianeum5[[#This Row],[zawartosc '[%']]]*0.01,0)</f>
        <v>0.8236</v>
      </c>
      <c r="G778">
        <f>martianeum5[[#This Row],[stan_magazynu '[kg']]]+martianeum5[[#This Row],[ile_kg_materiału_z_ładunku]]</f>
        <v>16.308099999999964</v>
      </c>
      <c r="H778">
        <f>IF(martianeum5[[#This Row],[stan_po_wydobyciu_z_ładunku]]&gt;=100,100,0)</f>
        <v>0</v>
      </c>
      <c r="I778">
        <f>martianeum5[[#This Row],[stan_po_wydobyciu_z_ładunku]]-martianeum5[[#This Row],[ile_zabiera_na_orbite]]</f>
        <v>16.308099999999964</v>
      </c>
      <c r="J778">
        <f>WEEKNUM(martianeum5[[#This Row],[data]],14)</f>
        <v>16</v>
      </c>
      <c r="K778">
        <f>IF(martianeum5[[#This Row],[num_tygodnia]]=J777,K777,K777+1)</f>
        <v>113</v>
      </c>
    </row>
    <row r="779" spans="1:11" x14ac:dyDescent="0.25">
      <c r="A779" s="1">
        <v>49418</v>
      </c>
      <c r="B779">
        <f t="shared" si="12"/>
        <v>16.308099999999964</v>
      </c>
      <c r="C779" t="s">
        <v>11</v>
      </c>
      <c r="D779">
        <v>26.5</v>
      </c>
      <c r="E779">
        <v>0</v>
      </c>
      <c r="F779">
        <f>IF(martianeum5[[#This Row],[zawartosc '[%']]]&gt;=1,martianeum5[[#This Row],[masa '[kg']]]*martianeum5[[#This Row],[zawartosc '[%']]]*0.01,0)</f>
        <v>0</v>
      </c>
      <c r="G779">
        <f>martianeum5[[#This Row],[stan_magazynu '[kg']]]+martianeum5[[#This Row],[ile_kg_materiału_z_ładunku]]</f>
        <v>16.308099999999964</v>
      </c>
      <c r="H779">
        <f>IF(martianeum5[[#This Row],[stan_po_wydobyciu_z_ładunku]]&gt;=100,100,0)</f>
        <v>0</v>
      </c>
      <c r="I779">
        <f>martianeum5[[#This Row],[stan_po_wydobyciu_z_ładunku]]-martianeum5[[#This Row],[ile_zabiera_na_orbite]]</f>
        <v>16.308099999999964</v>
      </c>
      <c r="J779">
        <f>WEEKNUM(martianeum5[[#This Row],[data]],14)</f>
        <v>17</v>
      </c>
      <c r="K779">
        <f>IF(martianeum5[[#This Row],[num_tygodnia]]=J778,K778,K778+1)</f>
        <v>114</v>
      </c>
    </row>
    <row r="780" spans="1:11" x14ac:dyDescent="0.25">
      <c r="A780" s="1">
        <v>49419</v>
      </c>
      <c r="B780">
        <f t="shared" si="12"/>
        <v>16.308099999999964</v>
      </c>
      <c r="C780" t="s">
        <v>10</v>
      </c>
      <c r="D780">
        <v>14.1</v>
      </c>
      <c r="E780">
        <v>13.1</v>
      </c>
      <c r="F780">
        <f>IF(martianeum5[[#This Row],[zawartosc '[%']]]&gt;=1,martianeum5[[#This Row],[masa '[kg']]]*martianeum5[[#This Row],[zawartosc '[%']]]*0.01,0)</f>
        <v>1.8470999999999997</v>
      </c>
      <c r="G780">
        <f>martianeum5[[#This Row],[stan_magazynu '[kg']]]+martianeum5[[#This Row],[ile_kg_materiału_z_ładunku]]</f>
        <v>18.155199999999965</v>
      </c>
      <c r="H780">
        <f>IF(martianeum5[[#This Row],[stan_po_wydobyciu_z_ładunku]]&gt;=100,100,0)</f>
        <v>0</v>
      </c>
      <c r="I780">
        <f>martianeum5[[#This Row],[stan_po_wydobyciu_z_ładunku]]-martianeum5[[#This Row],[ile_zabiera_na_orbite]]</f>
        <v>18.155199999999965</v>
      </c>
      <c r="J780">
        <f>WEEKNUM(martianeum5[[#This Row],[data]],14)</f>
        <v>17</v>
      </c>
      <c r="K780">
        <f>IF(martianeum5[[#This Row],[num_tygodnia]]=J779,K779,K779+1)</f>
        <v>114</v>
      </c>
    </row>
    <row r="781" spans="1:11" x14ac:dyDescent="0.25">
      <c r="A781" s="1">
        <v>49420</v>
      </c>
      <c r="B781">
        <f t="shared" si="12"/>
        <v>18.155199999999965</v>
      </c>
      <c r="C781" t="s">
        <v>28</v>
      </c>
      <c r="D781">
        <v>15.9</v>
      </c>
      <c r="E781">
        <v>0.5</v>
      </c>
      <c r="F781">
        <f>IF(martianeum5[[#This Row],[zawartosc '[%']]]&gt;=1,martianeum5[[#This Row],[masa '[kg']]]*martianeum5[[#This Row],[zawartosc '[%']]]*0.01,0)</f>
        <v>0</v>
      </c>
      <c r="G781">
        <f>martianeum5[[#This Row],[stan_magazynu '[kg']]]+martianeum5[[#This Row],[ile_kg_materiału_z_ładunku]]</f>
        <v>18.155199999999965</v>
      </c>
      <c r="H781">
        <f>IF(martianeum5[[#This Row],[stan_po_wydobyciu_z_ładunku]]&gt;=100,100,0)</f>
        <v>0</v>
      </c>
      <c r="I781">
        <f>martianeum5[[#This Row],[stan_po_wydobyciu_z_ładunku]]-martianeum5[[#This Row],[ile_zabiera_na_orbite]]</f>
        <v>18.155199999999965</v>
      </c>
      <c r="J781">
        <f>WEEKNUM(martianeum5[[#This Row],[data]],14)</f>
        <v>17</v>
      </c>
      <c r="K781">
        <f>IF(martianeum5[[#This Row],[num_tygodnia]]=J780,K780,K780+1)</f>
        <v>114</v>
      </c>
    </row>
    <row r="782" spans="1:11" x14ac:dyDescent="0.25">
      <c r="A782" s="1">
        <v>49421</v>
      </c>
      <c r="B782">
        <f t="shared" si="12"/>
        <v>18.155199999999965</v>
      </c>
      <c r="C782" t="s">
        <v>19</v>
      </c>
      <c r="D782">
        <v>28.2</v>
      </c>
      <c r="E782">
        <v>26.9</v>
      </c>
      <c r="F782">
        <f>IF(martianeum5[[#This Row],[zawartosc '[%']]]&gt;=1,martianeum5[[#This Row],[masa '[kg']]]*martianeum5[[#This Row],[zawartosc '[%']]]*0.01,0)</f>
        <v>7.585799999999999</v>
      </c>
      <c r="G782">
        <f>martianeum5[[#This Row],[stan_magazynu '[kg']]]+martianeum5[[#This Row],[ile_kg_materiału_z_ładunku]]</f>
        <v>25.740999999999964</v>
      </c>
      <c r="H782">
        <f>IF(martianeum5[[#This Row],[stan_po_wydobyciu_z_ładunku]]&gt;=100,100,0)</f>
        <v>0</v>
      </c>
      <c r="I782">
        <f>martianeum5[[#This Row],[stan_po_wydobyciu_z_ładunku]]-martianeum5[[#This Row],[ile_zabiera_na_orbite]]</f>
        <v>25.740999999999964</v>
      </c>
      <c r="J782">
        <f>WEEKNUM(martianeum5[[#This Row],[data]],14)</f>
        <v>17</v>
      </c>
      <c r="K782">
        <f>IF(martianeum5[[#This Row],[num_tygodnia]]=J781,K781,K781+1)</f>
        <v>114</v>
      </c>
    </row>
    <row r="783" spans="1:11" x14ac:dyDescent="0.25">
      <c r="A783" s="1">
        <v>49422</v>
      </c>
      <c r="B783">
        <f t="shared" si="12"/>
        <v>25.740999999999964</v>
      </c>
      <c r="C783" t="s">
        <v>28</v>
      </c>
      <c r="D783">
        <v>17.100000000000001</v>
      </c>
      <c r="E783">
        <v>0.5</v>
      </c>
      <c r="F783">
        <f>IF(martianeum5[[#This Row],[zawartosc '[%']]]&gt;=1,martianeum5[[#This Row],[masa '[kg']]]*martianeum5[[#This Row],[zawartosc '[%']]]*0.01,0)</f>
        <v>0</v>
      </c>
      <c r="G783">
        <f>martianeum5[[#This Row],[stan_magazynu '[kg']]]+martianeum5[[#This Row],[ile_kg_materiału_z_ładunku]]</f>
        <v>25.740999999999964</v>
      </c>
      <c r="H783">
        <f>IF(martianeum5[[#This Row],[stan_po_wydobyciu_z_ładunku]]&gt;=100,100,0)</f>
        <v>0</v>
      </c>
      <c r="I783">
        <f>martianeum5[[#This Row],[stan_po_wydobyciu_z_ładunku]]-martianeum5[[#This Row],[ile_zabiera_na_orbite]]</f>
        <v>25.740999999999964</v>
      </c>
      <c r="J783">
        <f>WEEKNUM(martianeum5[[#This Row],[data]],14)</f>
        <v>17</v>
      </c>
      <c r="K783">
        <f>IF(martianeum5[[#This Row],[num_tygodnia]]=J782,K782,K782+1)</f>
        <v>114</v>
      </c>
    </row>
    <row r="784" spans="1:11" x14ac:dyDescent="0.25">
      <c r="A784" s="1">
        <v>49423</v>
      </c>
      <c r="B784">
        <f t="shared" si="12"/>
        <v>25.740999999999964</v>
      </c>
      <c r="C784" t="s">
        <v>19</v>
      </c>
      <c r="D784">
        <v>27</v>
      </c>
      <c r="E784">
        <v>0</v>
      </c>
      <c r="F784">
        <f>IF(martianeum5[[#This Row],[zawartosc '[%']]]&gt;=1,martianeum5[[#This Row],[masa '[kg']]]*martianeum5[[#This Row],[zawartosc '[%']]]*0.01,0)</f>
        <v>0</v>
      </c>
      <c r="G784">
        <f>martianeum5[[#This Row],[stan_magazynu '[kg']]]+martianeum5[[#This Row],[ile_kg_materiału_z_ładunku]]</f>
        <v>25.740999999999964</v>
      </c>
      <c r="H784">
        <f>IF(martianeum5[[#This Row],[stan_po_wydobyciu_z_ładunku]]&gt;=100,100,0)</f>
        <v>0</v>
      </c>
      <c r="I784">
        <f>martianeum5[[#This Row],[stan_po_wydobyciu_z_ładunku]]-martianeum5[[#This Row],[ile_zabiera_na_orbite]]</f>
        <v>25.740999999999964</v>
      </c>
      <c r="J784">
        <f>WEEKNUM(martianeum5[[#This Row],[data]],14)</f>
        <v>17</v>
      </c>
      <c r="K784">
        <f>IF(martianeum5[[#This Row],[num_tygodnia]]=J783,K783,K783+1)</f>
        <v>114</v>
      </c>
    </row>
    <row r="785" spans="1:11" x14ac:dyDescent="0.25">
      <c r="A785" s="1">
        <v>49424</v>
      </c>
      <c r="B785">
        <f t="shared" si="12"/>
        <v>25.740999999999964</v>
      </c>
      <c r="C785" t="s">
        <v>18</v>
      </c>
      <c r="D785">
        <v>24.1</v>
      </c>
      <c r="E785">
        <v>0</v>
      </c>
      <c r="F785">
        <f>IF(martianeum5[[#This Row],[zawartosc '[%']]]&gt;=1,martianeum5[[#This Row],[masa '[kg']]]*martianeum5[[#This Row],[zawartosc '[%']]]*0.01,0)</f>
        <v>0</v>
      </c>
      <c r="G785">
        <f>martianeum5[[#This Row],[stan_magazynu '[kg']]]+martianeum5[[#This Row],[ile_kg_materiału_z_ładunku]]</f>
        <v>25.740999999999964</v>
      </c>
      <c r="H785">
        <f>IF(martianeum5[[#This Row],[stan_po_wydobyciu_z_ładunku]]&gt;=100,100,0)</f>
        <v>0</v>
      </c>
      <c r="I785">
        <f>martianeum5[[#This Row],[stan_po_wydobyciu_z_ładunku]]-martianeum5[[#This Row],[ile_zabiera_na_orbite]]</f>
        <v>25.740999999999964</v>
      </c>
      <c r="J785">
        <f>WEEKNUM(martianeum5[[#This Row],[data]],14)</f>
        <v>17</v>
      </c>
      <c r="K785">
        <f>IF(martianeum5[[#This Row],[num_tygodnia]]=J784,K784,K784+1)</f>
        <v>114</v>
      </c>
    </row>
    <row r="786" spans="1:11" x14ac:dyDescent="0.25">
      <c r="A786" s="1">
        <v>49425</v>
      </c>
      <c r="B786">
        <f t="shared" si="12"/>
        <v>25.740999999999964</v>
      </c>
      <c r="C786" t="s">
        <v>12</v>
      </c>
      <c r="D786">
        <v>10.4</v>
      </c>
      <c r="E786">
        <v>7.2</v>
      </c>
      <c r="F786">
        <f>IF(martianeum5[[#This Row],[zawartosc '[%']]]&gt;=1,martianeum5[[#This Row],[masa '[kg']]]*martianeum5[[#This Row],[zawartosc '[%']]]*0.01,0)</f>
        <v>0.74880000000000013</v>
      </c>
      <c r="G786">
        <f>martianeum5[[#This Row],[stan_magazynu '[kg']]]+martianeum5[[#This Row],[ile_kg_materiału_z_ładunku]]</f>
        <v>26.489799999999963</v>
      </c>
      <c r="H786">
        <f>IF(martianeum5[[#This Row],[stan_po_wydobyciu_z_ładunku]]&gt;=100,100,0)</f>
        <v>0</v>
      </c>
      <c r="I786">
        <f>martianeum5[[#This Row],[stan_po_wydobyciu_z_ładunku]]-martianeum5[[#This Row],[ile_zabiera_na_orbite]]</f>
        <v>26.489799999999963</v>
      </c>
      <c r="J786">
        <f>WEEKNUM(martianeum5[[#This Row],[data]],14)</f>
        <v>18</v>
      </c>
      <c r="K786">
        <f>IF(martianeum5[[#This Row],[num_tygodnia]]=J785,K785,K785+1)</f>
        <v>115</v>
      </c>
    </row>
    <row r="787" spans="1:11" x14ac:dyDescent="0.25">
      <c r="A787" s="1">
        <v>49426</v>
      </c>
      <c r="B787">
        <f t="shared" si="12"/>
        <v>26.489799999999963</v>
      </c>
      <c r="C787" t="s">
        <v>13</v>
      </c>
      <c r="D787">
        <v>27.2</v>
      </c>
      <c r="E787">
        <v>15.1</v>
      </c>
      <c r="F787">
        <f>IF(martianeum5[[#This Row],[zawartosc '[%']]]&gt;=1,martianeum5[[#This Row],[masa '[kg']]]*martianeum5[[#This Row],[zawartosc '[%']]]*0.01,0)</f>
        <v>4.1071999999999997</v>
      </c>
      <c r="G787">
        <f>martianeum5[[#This Row],[stan_magazynu '[kg']]]+martianeum5[[#This Row],[ile_kg_materiału_z_ładunku]]</f>
        <v>30.596999999999962</v>
      </c>
      <c r="H787">
        <f>IF(martianeum5[[#This Row],[stan_po_wydobyciu_z_ładunku]]&gt;=100,100,0)</f>
        <v>0</v>
      </c>
      <c r="I787">
        <f>martianeum5[[#This Row],[stan_po_wydobyciu_z_ładunku]]-martianeum5[[#This Row],[ile_zabiera_na_orbite]]</f>
        <v>30.596999999999962</v>
      </c>
      <c r="J787">
        <f>WEEKNUM(martianeum5[[#This Row],[data]],14)</f>
        <v>18</v>
      </c>
      <c r="K787">
        <f>IF(martianeum5[[#This Row],[num_tygodnia]]=J786,K786,K786+1)</f>
        <v>115</v>
      </c>
    </row>
    <row r="788" spans="1:11" x14ac:dyDescent="0.25">
      <c r="A788" s="1">
        <v>49427</v>
      </c>
      <c r="B788">
        <f t="shared" si="12"/>
        <v>30.596999999999962</v>
      </c>
      <c r="C788" t="s">
        <v>22</v>
      </c>
      <c r="D788">
        <v>22.1</v>
      </c>
      <c r="E788">
        <v>0</v>
      </c>
      <c r="F788">
        <f>IF(martianeum5[[#This Row],[zawartosc '[%']]]&gt;=1,martianeum5[[#This Row],[masa '[kg']]]*martianeum5[[#This Row],[zawartosc '[%']]]*0.01,0)</f>
        <v>0</v>
      </c>
      <c r="G788">
        <f>martianeum5[[#This Row],[stan_magazynu '[kg']]]+martianeum5[[#This Row],[ile_kg_materiału_z_ładunku]]</f>
        <v>30.596999999999962</v>
      </c>
      <c r="H788">
        <f>IF(martianeum5[[#This Row],[stan_po_wydobyciu_z_ładunku]]&gt;=100,100,0)</f>
        <v>0</v>
      </c>
      <c r="I788">
        <f>martianeum5[[#This Row],[stan_po_wydobyciu_z_ładunku]]-martianeum5[[#This Row],[ile_zabiera_na_orbite]]</f>
        <v>30.596999999999962</v>
      </c>
      <c r="J788">
        <f>WEEKNUM(martianeum5[[#This Row],[data]],14)</f>
        <v>18</v>
      </c>
      <c r="K788">
        <f>IF(martianeum5[[#This Row],[num_tygodnia]]=J787,K787,K787+1)</f>
        <v>115</v>
      </c>
    </row>
    <row r="789" spans="1:11" x14ac:dyDescent="0.25">
      <c r="A789" s="1">
        <v>49428</v>
      </c>
      <c r="B789">
        <f t="shared" si="12"/>
        <v>30.596999999999962</v>
      </c>
      <c r="C789" t="s">
        <v>14</v>
      </c>
      <c r="D789">
        <v>13.3</v>
      </c>
      <c r="E789">
        <v>8.5</v>
      </c>
      <c r="F789">
        <f>IF(martianeum5[[#This Row],[zawartosc '[%']]]&gt;=1,martianeum5[[#This Row],[masa '[kg']]]*martianeum5[[#This Row],[zawartosc '[%']]]*0.01,0)</f>
        <v>1.1305000000000001</v>
      </c>
      <c r="G789">
        <f>martianeum5[[#This Row],[stan_magazynu '[kg']]]+martianeum5[[#This Row],[ile_kg_materiału_z_ładunku]]</f>
        <v>31.727499999999964</v>
      </c>
      <c r="H789">
        <f>IF(martianeum5[[#This Row],[stan_po_wydobyciu_z_ładunku]]&gt;=100,100,0)</f>
        <v>0</v>
      </c>
      <c r="I789">
        <f>martianeum5[[#This Row],[stan_po_wydobyciu_z_ładunku]]-martianeum5[[#This Row],[ile_zabiera_na_orbite]]</f>
        <v>31.727499999999964</v>
      </c>
      <c r="J789">
        <f>WEEKNUM(martianeum5[[#This Row],[data]],14)</f>
        <v>18</v>
      </c>
      <c r="K789">
        <f>IF(martianeum5[[#This Row],[num_tygodnia]]=J788,K788,K788+1)</f>
        <v>115</v>
      </c>
    </row>
    <row r="790" spans="1:11" x14ac:dyDescent="0.25">
      <c r="A790" s="1">
        <v>49429</v>
      </c>
      <c r="B790">
        <f t="shared" si="12"/>
        <v>31.727499999999964</v>
      </c>
      <c r="C790" t="s">
        <v>12</v>
      </c>
      <c r="D790">
        <v>26.4</v>
      </c>
      <c r="E790">
        <v>0</v>
      </c>
      <c r="F790">
        <f>IF(martianeum5[[#This Row],[zawartosc '[%']]]&gt;=1,martianeum5[[#This Row],[masa '[kg']]]*martianeum5[[#This Row],[zawartosc '[%']]]*0.01,0)</f>
        <v>0</v>
      </c>
      <c r="G790">
        <f>martianeum5[[#This Row],[stan_magazynu '[kg']]]+martianeum5[[#This Row],[ile_kg_materiału_z_ładunku]]</f>
        <v>31.727499999999964</v>
      </c>
      <c r="H790">
        <f>IF(martianeum5[[#This Row],[stan_po_wydobyciu_z_ładunku]]&gt;=100,100,0)</f>
        <v>0</v>
      </c>
      <c r="I790">
        <f>martianeum5[[#This Row],[stan_po_wydobyciu_z_ładunku]]-martianeum5[[#This Row],[ile_zabiera_na_orbite]]</f>
        <v>31.727499999999964</v>
      </c>
      <c r="J790">
        <f>WEEKNUM(martianeum5[[#This Row],[data]],14)</f>
        <v>18</v>
      </c>
      <c r="K790">
        <f>IF(martianeum5[[#This Row],[num_tygodnia]]=J789,K789,K789+1)</f>
        <v>115</v>
      </c>
    </row>
    <row r="791" spans="1:11" x14ac:dyDescent="0.25">
      <c r="A791" s="1">
        <v>49430</v>
      </c>
      <c r="B791">
        <f t="shared" si="12"/>
        <v>31.727499999999964</v>
      </c>
      <c r="C791" t="s">
        <v>25</v>
      </c>
      <c r="D791">
        <v>25.8</v>
      </c>
      <c r="E791">
        <v>2.9</v>
      </c>
      <c r="F791">
        <f>IF(martianeum5[[#This Row],[zawartosc '[%']]]&gt;=1,martianeum5[[#This Row],[masa '[kg']]]*martianeum5[[#This Row],[zawartosc '[%']]]*0.01,0)</f>
        <v>0.74819999999999998</v>
      </c>
      <c r="G791">
        <f>martianeum5[[#This Row],[stan_magazynu '[kg']]]+martianeum5[[#This Row],[ile_kg_materiału_z_ładunku]]</f>
        <v>32.475699999999961</v>
      </c>
      <c r="H791">
        <f>IF(martianeum5[[#This Row],[stan_po_wydobyciu_z_ładunku]]&gt;=100,100,0)</f>
        <v>0</v>
      </c>
      <c r="I791">
        <f>martianeum5[[#This Row],[stan_po_wydobyciu_z_ładunku]]-martianeum5[[#This Row],[ile_zabiera_na_orbite]]</f>
        <v>32.475699999999961</v>
      </c>
      <c r="J791">
        <f>WEEKNUM(martianeum5[[#This Row],[data]],14)</f>
        <v>18</v>
      </c>
      <c r="K791">
        <f>IF(martianeum5[[#This Row],[num_tygodnia]]=J790,K790,K790+1)</f>
        <v>115</v>
      </c>
    </row>
    <row r="792" spans="1:11" x14ac:dyDescent="0.25">
      <c r="A792" s="1">
        <v>49431</v>
      </c>
      <c r="B792">
        <f t="shared" si="12"/>
        <v>32.475699999999961</v>
      </c>
      <c r="C792" t="s">
        <v>15</v>
      </c>
      <c r="D792">
        <v>23</v>
      </c>
      <c r="E792">
        <v>3.8</v>
      </c>
      <c r="F792">
        <f>IF(martianeum5[[#This Row],[zawartosc '[%']]]&gt;=1,martianeum5[[#This Row],[masa '[kg']]]*martianeum5[[#This Row],[zawartosc '[%']]]*0.01,0)</f>
        <v>0.87399999999999989</v>
      </c>
      <c r="G792">
        <f>martianeum5[[#This Row],[stan_magazynu '[kg']]]+martianeum5[[#This Row],[ile_kg_materiału_z_ładunku]]</f>
        <v>33.349699999999963</v>
      </c>
      <c r="H792">
        <f>IF(martianeum5[[#This Row],[stan_po_wydobyciu_z_ładunku]]&gt;=100,100,0)</f>
        <v>0</v>
      </c>
      <c r="I792">
        <f>martianeum5[[#This Row],[stan_po_wydobyciu_z_ładunku]]-martianeum5[[#This Row],[ile_zabiera_na_orbite]]</f>
        <v>33.349699999999963</v>
      </c>
      <c r="J792">
        <f>WEEKNUM(martianeum5[[#This Row],[data]],14)</f>
        <v>18</v>
      </c>
      <c r="K792">
        <f>IF(martianeum5[[#This Row],[num_tygodnia]]=J791,K791,K791+1)</f>
        <v>115</v>
      </c>
    </row>
    <row r="793" spans="1:11" x14ac:dyDescent="0.25">
      <c r="A793" s="1">
        <v>49432</v>
      </c>
      <c r="B793">
        <f t="shared" si="12"/>
        <v>33.349699999999963</v>
      </c>
      <c r="C793" t="s">
        <v>13</v>
      </c>
      <c r="D793">
        <v>22.7</v>
      </c>
      <c r="E793">
        <v>0</v>
      </c>
      <c r="F793">
        <f>IF(martianeum5[[#This Row],[zawartosc '[%']]]&gt;=1,martianeum5[[#This Row],[masa '[kg']]]*martianeum5[[#This Row],[zawartosc '[%']]]*0.01,0)</f>
        <v>0</v>
      </c>
      <c r="G793">
        <f>martianeum5[[#This Row],[stan_magazynu '[kg']]]+martianeum5[[#This Row],[ile_kg_materiału_z_ładunku]]</f>
        <v>33.349699999999963</v>
      </c>
      <c r="H793">
        <f>IF(martianeum5[[#This Row],[stan_po_wydobyciu_z_ładunku]]&gt;=100,100,0)</f>
        <v>0</v>
      </c>
      <c r="I793">
        <f>martianeum5[[#This Row],[stan_po_wydobyciu_z_ładunku]]-martianeum5[[#This Row],[ile_zabiera_na_orbite]]</f>
        <v>33.349699999999963</v>
      </c>
      <c r="J793">
        <f>WEEKNUM(martianeum5[[#This Row],[data]],14)</f>
        <v>19</v>
      </c>
      <c r="K793">
        <f>IF(martianeum5[[#This Row],[num_tygodnia]]=J792,K792,K792+1)</f>
        <v>116</v>
      </c>
    </row>
    <row r="794" spans="1:11" x14ac:dyDescent="0.25">
      <c r="A794" s="1">
        <v>49433</v>
      </c>
      <c r="B794">
        <f t="shared" si="12"/>
        <v>33.349699999999963</v>
      </c>
      <c r="C794" t="s">
        <v>26</v>
      </c>
      <c r="D794">
        <v>26.2</v>
      </c>
      <c r="E794">
        <v>5.0999999999999996</v>
      </c>
      <c r="F794">
        <f>IF(martianeum5[[#This Row],[zawartosc '[%']]]&gt;=1,martianeum5[[#This Row],[masa '[kg']]]*martianeum5[[#This Row],[zawartosc '[%']]]*0.01,0)</f>
        <v>1.3361999999999998</v>
      </c>
      <c r="G794">
        <f>martianeum5[[#This Row],[stan_magazynu '[kg']]]+martianeum5[[#This Row],[ile_kg_materiału_z_ładunku]]</f>
        <v>34.685899999999961</v>
      </c>
      <c r="H794">
        <f>IF(martianeum5[[#This Row],[stan_po_wydobyciu_z_ładunku]]&gt;=100,100,0)</f>
        <v>0</v>
      </c>
      <c r="I794">
        <f>martianeum5[[#This Row],[stan_po_wydobyciu_z_ładunku]]-martianeum5[[#This Row],[ile_zabiera_na_orbite]]</f>
        <v>34.685899999999961</v>
      </c>
      <c r="J794">
        <f>WEEKNUM(martianeum5[[#This Row],[data]],14)</f>
        <v>19</v>
      </c>
      <c r="K794">
        <f>IF(martianeum5[[#This Row],[num_tygodnia]]=J793,K793,K793+1)</f>
        <v>116</v>
      </c>
    </row>
    <row r="795" spans="1:11" x14ac:dyDescent="0.25">
      <c r="A795" s="1">
        <v>49434</v>
      </c>
      <c r="B795">
        <f t="shared" si="12"/>
        <v>34.685899999999961</v>
      </c>
      <c r="C795" t="s">
        <v>14</v>
      </c>
      <c r="D795">
        <v>16.600000000000001</v>
      </c>
      <c r="E795">
        <v>0</v>
      </c>
      <c r="F795">
        <f>IF(martianeum5[[#This Row],[zawartosc '[%']]]&gt;=1,martianeum5[[#This Row],[masa '[kg']]]*martianeum5[[#This Row],[zawartosc '[%']]]*0.01,0)</f>
        <v>0</v>
      </c>
      <c r="G795">
        <f>martianeum5[[#This Row],[stan_magazynu '[kg']]]+martianeum5[[#This Row],[ile_kg_materiału_z_ładunku]]</f>
        <v>34.685899999999961</v>
      </c>
      <c r="H795">
        <f>IF(martianeum5[[#This Row],[stan_po_wydobyciu_z_ładunku]]&gt;=100,100,0)</f>
        <v>0</v>
      </c>
      <c r="I795">
        <f>martianeum5[[#This Row],[stan_po_wydobyciu_z_ładunku]]-martianeum5[[#This Row],[ile_zabiera_na_orbite]]</f>
        <v>34.685899999999961</v>
      </c>
      <c r="J795">
        <f>WEEKNUM(martianeum5[[#This Row],[data]],14)</f>
        <v>19</v>
      </c>
      <c r="K795">
        <f>IF(martianeum5[[#This Row],[num_tygodnia]]=J794,K794,K794+1)</f>
        <v>116</v>
      </c>
    </row>
    <row r="796" spans="1:11" x14ac:dyDescent="0.25">
      <c r="A796" s="1">
        <v>49435</v>
      </c>
      <c r="B796">
        <f t="shared" si="12"/>
        <v>34.685899999999961</v>
      </c>
      <c r="C796" t="s">
        <v>23</v>
      </c>
      <c r="D796">
        <v>23.9</v>
      </c>
      <c r="E796">
        <v>0</v>
      </c>
      <c r="F796">
        <f>IF(martianeum5[[#This Row],[zawartosc '[%']]]&gt;=1,martianeum5[[#This Row],[masa '[kg']]]*martianeum5[[#This Row],[zawartosc '[%']]]*0.01,0)</f>
        <v>0</v>
      </c>
      <c r="G796">
        <f>martianeum5[[#This Row],[stan_magazynu '[kg']]]+martianeum5[[#This Row],[ile_kg_materiału_z_ładunku]]</f>
        <v>34.685899999999961</v>
      </c>
      <c r="H796">
        <f>IF(martianeum5[[#This Row],[stan_po_wydobyciu_z_ładunku]]&gt;=100,100,0)</f>
        <v>0</v>
      </c>
      <c r="I796">
        <f>martianeum5[[#This Row],[stan_po_wydobyciu_z_ładunku]]-martianeum5[[#This Row],[ile_zabiera_na_orbite]]</f>
        <v>34.685899999999961</v>
      </c>
      <c r="J796">
        <f>WEEKNUM(martianeum5[[#This Row],[data]],14)</f>
        <v>19</v>
      </c>
      <c r="K796">
        <f>IF(martianeum5[[#This Row],[num_tygodnia]]=J795,K795,K795+1)</f>
        <v>116</v>
      </c>
    </row>
    <row r="797" spans="1:11" x14ac:dyDescent="0.25">
      <c r="A797" s="1">
        <v>49436</v>
      </c>
      <c r="B797">
        <f t="shared" si="12"/>
        <v>34.685899999999961</v>
      </c>
      <c r="C797" t="s">
        <v>7</v>
      </c>
      <c r="D797">
        <v>10.6</v>
      </c>
      <c r="E797">
        <v>21.3</v>
      </c>
      <c r="F797">
        <f>IF(martianeum5[[#This Row],[zawartosc '[%']]]&gt;=1,martianeum5[[#This Row],[masa '[kg']]]*martianeum5[[#This Row],[zawartosc '[%']]]*0.01,0)</f>
        <v>2.2578</v>
      </c>
      <c r="G797">
        <f>martianeum5[[#This Row],[stan_magazynu '[kg']]]+martianeum5[[#This Row],[ile_kg_materiału_z_ładunku]]</f>
        <v>36.943699999999964</v>
      </c>
      <c r="H797">
        <f>IF(martianeum5[[#This Row],[stan_po_wydobyciu_z_ładunku]]&gt;=100,100,0)</f>
        <v>0</v>
      </c>
      <c r="I797">
        <f>martianeum5[[#This Row],[stan_po_wydobyciu_z_ładunku]]-martianeum5[[#This Row],[ile_zabiera_na_orbite]]</f>
        <v>36.943699999999964</v>
      </c>
      <c r="J797">
        <f>WEEKNUM(martianeum5[[#This Row],[data]],14)</f>
        <v>19</v>
      </c>
      <c r="K797">
        <f>IF(martianeum5[[#This Row],[num_tygodnia]]=J796,K796,K796+1)</f>
        <v>116</v>
      </c>
    </row>
    <row r="798" spans="1:11" x14ac:dyDescent="0.25">
      <c r="A798" s="1">
        <v>49437</v>
      </c>
      <c r="B798">
        <f t="shared" si="12"/>
        <v>36.943699999999964</v>
      </c>
      <c r="C798" t="s">
        <v>10</v>
      </c>
      <c r="D798">
        <v>22.8</v>
      </c>
      <c r="E798">
        <v>24.6</v>
      </c>
      <c r="F798">
        <f>IF(martianeum5[[#This Row],[zawartosc '[%']]]&gt;=1,martianeum5[[#This Row],[masa '[kg']]]*martianeum5[[#This Row],[zawartosc '[%']]]*0.01,0)</f>
        <v>5.6088000000000005</v>
      </c>
      <c r="G798">
        <f>martianeum5[[#This Row],[stan_magazynu '[kg']]]+martianeum5[[#This Row],[ile_kg_materiału_z_ładunku]]</f>
        <v>42.552499999999966</v>
      </c>
      <c r="H798">
        <f>IF(martianeum5[[#This Row],[stan_po_wydobyciu_z_ładunku]]&gt;=100,100,0)</f>
        <v>0</v>
      </c>
      <c r="I798">
        <f>martianeum5[[#This Row],[stan_po_wydobyciu_z_ładunku]]-martianeum5[[#This Row],[ile_zabiera_na_orbite]]</f>
        <v>42.552499999999966</v>
      </c>
      <c r="J798">
        <f>WEEKNUM(martianeum5[[#This Row],[data]],14)</f>
        <v>19</v>
      </c>
      <c r="K798">
        <f>IF(martianeum5[[#This Row],[num_tygodnia]]=J797,K797,K797+1)</f>
        <v>116</v>
      </c>
    </row>
    <row r="799" spans="1:11" x14ac:dyDescent="0.25">
      <c r="A799" s="1">
        <v>49438</v>
      </c>
      <c r="B799">
        <f t="shared" si="12"/>
        <v>42.552499999999966</v>
      </c>
      <c r="C799" t="s">
        <v>5</v>
      </c>
      <c r="D799">
        <v>26.8</v>
      </c>
      <c r="E799">
        <v>7.5</v>
      </c>
      <c r="F799">
        <f>IF(martianeum5[[#This Row],[zawartosc '[%']]]&gt;=1,martianeum5[[#This Row],[masa '[kg']]]*martianeum5[[#This Row],[zawartosc '[%']]]*0.01,0)</f>
        <v>2.0100000000000002</v>
      </c>
      <c r="G799">
        <f>martianeum5[[#This Row],[stan_magazynu '[kg']]]+martianeum5[[#This Row],[ile_kg_materiału_z_ładunku]]</f>
        <v>44.562499999999964</v>
      </c>
      <c r="H799">
        <f>IF(martianeum5[[#This Row],[stan_po_wydobyciu_z_ładunku]]&gt;=100,100,0)</f>
        <v>0</v>
      </c>
      <c r="I799">
        <f>martianeum5[[#This Row],[stan_po_wydobyciu_z_ładunku]]-martianeum5[[#This Row],[ile_zabiera_na_orbite]]</f>
        <v>44.562499999999964</v>
      </c>
      <c r="J799">
        <f>WEEKNUM(martianeum5[[#This Row],[data]],14)</f>
        <v>19</v>
      </c>
      <c r="K799">
        <f>IF(martianeum5[[#This Row],[num_tygodnia]]=J798,K798,K798+1)</f>
        <v>116</v>
      </c>
    </row>
    <row r="800" spans="1:11" x14ac:dyDescent="0.25">
      <c r="A800" s="1">
        <v>49439</v>
      </c>
      <c r="B800">
        <f t="shared" si="12"/>
        <v>44.562499999999964</v>
      </c>
      <c r="C800" t="s">
        <v>19</v>
      </c>
      <c r="D800">
        <v>21.3</v>
      </c>
      <c r="E800">
        <v>37.700000000000003</v>
      </c>
      <c r="F800">
        <f>IF(martianeum5[[#This Row],[zawartosc '[%']]]&gt;=1,martianeum5[[#This Row],[masa '[kg']]]*martianeum5[[#This Row],[zawartosc '[%']]]*0.01,0)</f>
        <v>8.0301000000000009</v>
      </c>
      <c r="G800">
        <f>martianeum5[[#This Row],[stan_magazynu '[kg']]]+martianeum5[[#This Row],[ile_kg_materiału_z_ładunku]]</f>
        <v>52.592599999999962</v>
      </c>
      <c r="H800">
        <f>IF(martianeum5[[#This Row],[stan_po_wydobyciu_z_ładunku]]&gt;=100,100,0)</f>
        <v>0</v>
      </c>
      <c r="I800">
        <f>martianeum5[[#This Row],[stan_po_wydobyciu_z_ładunku]]-martianeum5[[#This Row],[ile_zabiera_na_orbite]]</f>
        <v>52.592599999999962</v>
      </c>
      <c r="J800">
        <f>WEEKNUM(martianeum5[[#This Row],[data]],14)</f>
        <v>20</v>
      </c>
      <c r="K800">
        <f>IF(martianeum5[[#This Row],[num_tygodnia]]=J799,K799,K799+1)</f>
        <v>117</v>
      </c>
    </row>
    <row r="801" spans="1:11" x14ac:dyDescent="0.25">
      <c r="A801" s="1">
        <v>49440</v>
      </c>
      <c r="B801">
        <f t="shared" si="12"/>
        <v>52.592599999999962</v>
      </c>
      <c r="C801" t="s">
        <v>12</v>
      </c>
      <c r="D801">
        <v>20.3</v>
      </c>
      <c r="E801">
        <v>11</v>
      </c>
      <c r="F801">
        <f>IF(martianeum5[[#This Row],[zawartosc '[%']]]&gt;=1,martianeum5[[#This Row],[masa '[kg']]]*martianeum5[[#This Row],[zawartosc '[%']]]*0.01,0)</f>
        <v>2.2330000000000001</v>
      </c>
      <c r="G801">
        <f>martianeum5[[#This Row],[stan_magazynu '[kg']]]+martianeum5[[#This Row],[ile_kg_materiału_z_ładunku]]</f>
        <v>54.825599999999959</v>
      </c>
      <c r="H801">
        <f>IF(martianeum5[[#This Row],[stan_po_wydobyciu_z_ładunku]]&gt;=100,100,0)</f>
        <v>0</v>
      </c>
      <c r="I801">
        <f>martianeum5[[#This Row],[stan_po_wydobyciu_z_ładunku]]-martianeum5[[#This Row],[ile_zabiera_na_orbite]]</f>
        <v>54.825599999999959</v>
      </c>
      <c r="J801">
        <f>WEEKNUM(martianeum5[[#This Row],[data]],14)</f>
        <v>20</v>
      </c>
      <c r="K801">
        <f>IF(martianeum5[[#This Row],[num_tygodnia]]=J800,K800,K800+1)</f>
        <v>117</v>
      </c>
    </row>
    <row r="802" spans="1:11" x14ac:dyDescent="0.25">
      <c r="A802" s="1">
        <v>49441</v>
      </c>
      <c r="B802">
        <f t="shared" si="12"/>
        <v>54.825599999999959</v>
      </c>
      <c r="C802" t="s">
        <v>19</v>
      </c>
      <c r="D802">
        <v>25.6</v>
      </c>
      <c r="E802">
        <v>20.100000000000001</v>
      </c>
      <c r="F802">
        <f>IF(martianeum5[[#This Row],[zawartosc '[%']]]&gt;=1,martianeum5[[#This Row],[masa '[kg']]]*martianeum5[[#This Row],[zawartosc '[%']]]*0.01,0)</f>
        <v>5.1456000000000008</v>
      </c>
      <c r="G802">
        <f>martianeum5[[#This Row],[stan_magazynu '[kg']]]+martianeum5[[#This Row],[ile_kg_materiału_z_ładunku]]</f>
        <v>59.971199999999961</v>
      </c>
      <c r="H802">
        <f>IF(martianeum5[[#This Row],[stan_po_wydobyciu_z_ładunku]]&gt;=100,100,0)</f>
        <v>0</v>
      </c>
      <c r="I802">
        <f>martianeum5[[#This Row],[stan_po_wydobyciu_z_ładunku]]-martianeum5[[#This Row],[ile_zabiera_na_orbite]]</f>
        <v>59.971199999999961</v>
      </c>
      <c r="J802">
        <f>WEEKNUM(martianeum5[[#This Row],[data]],14)</f>
        <v>20</v>
      </c>
      <c r="K802">
        <f>IF(martianeum5[[#This Row],[num_tygodnia]]=J801,K801,K801+1)</f>
        <v>117</v>
      </c>
    </row>
    <row r="803" spans="1:11" x14ac:dyDescent="0.25">
      <c r="A803" s="1">
        <v>49442</v>
      </c>
      <c r="B803">
        <f t="shared" si="12"/>
        <v>59.971199999999961</v>
      </c>
      <c r="C803" t="s">
        <v>13</v>
      </c>
      <c r="D803">
        <v>25.1</v>
      </c>
      <c r="E803">
        <v>14.7</v>
      </c>
      <c r="F803">
        <f>IF(martianeum5[[#This Row],[zawartosc '[%']]]&gt;=1,martianeum5[[#This Row],[masa '[kg']]]*martianeum5[[#This Row],[zawartosc '[%']]]*0.01,0)</f>
        <v>3.6897000000000002</v>
      </c>
      <c r="G803">
        <f>martianeum5[[#This Row],[stan_magazynu '[kg']]]+martianeum5[[#This Row],[ile_kg_materiału_z_ładunku]]</f>
        <v>63.660899999999963</v>
      </c>
      <c r="H803">
        <f>IF(martianeum5[[#This Row],[stan_po_wydobyciu_z_ładunku]]&gt;=100,100,0)</f>
        <v>0</v>
      </c>
      <c r="I803">
        <f>martianeum5[[#This Row],[stan_po_wydobyciu_z_ładunku]]-martianeum5[[#This Row],[ile_zabiera_na_orbite]]</f>
        <v>63.660899999999963</v>
      </c>
      <c r="J803">
        <f>WEEKNUM(martianeum5[[#This Row],[data]],14)</f>
        <v>20</v>
      </c>
      <c r="K803">
        <f>IF(martianeum5[[#This Row],[num_tygodnia]]=J802,K802,K802+1)</f>
        <v>117</v>
      </c>
    </row>
    <row r="804" spans="1:11" x14ac:dyDescent="0.25">
      <c r="A804" s="1">
        <v>49443</v>
      </c>
      <c r="B804">
        <f t="shared" si="12"/>
        <v>63.660899999999963</v>
      </c>
      <c r="C804" t="s">
        <v>7</v>
      </c>
      <c r="D804">
        <v>24.3</v>
      </c>
      <c r="E804">
        <v>24.3</v>
      </c>
      <c r="F804">
        <f>IF(martianeum5[[#This Row],[zawartosc '[%']]]&gt;=1,martianeum5[[#This Row],[masa '[kg']]]*martianeum5[[#This Row],[zawartosc '[%']]]*0.01,0)</f>
        <v>5.9049000000000005</v>
      </c>
      <c r="G804">
        <f>martianeum5[[#This Row],[stan_magazynu '[kg']]]+martianeum5[[#This Row],[ile_kg_materiału_z_ładunku]]</f>
        <v>69.565799999999967</v>
      </c>
      <c r="H804">
        <f>IF(martianeum5[[#This Row],[stan_po_wydobyciu_z_ładunku]]&gt;=100,100,0)</f>
        <v>0</v>
      </c>
      <c r="I804">
        <f>martianeum5[[#This Row],[stan_po_wydobyciu_z_ładunku]]-martianeum5[[#This Row],[ile_zabiera_na_orbite]]</f>
        <v>69.565799999999967</v>
      </c>
      <c r="J804">
        <f>WEEKNUM(martianeum5[[#This Row],[data]],14)</f>
        <v>20</v>
      </c>
      <c r="K804">
        <f>IF(martianeum5[[#This Row],[num_tygodnia]]=J803,K803,K803+1)</f>
        <v>117</v>
      </c>
    </row>
    <row r="805" spans="1:11" x14ac:dyDescent="0.25">
      <c r="A805" s="1">
        <v>49444</v>
      </c>
      <c r="B805">
        <f t="shared" si="12"/>
        <v>69.565799999999967</v>
      </c>
      <c r="C805" t="s">
        <v>14</v>
      </c>
      <c r="D805">
        <v>12.9</v>
      </c>
      <c r="E805">
        <v>2.7</v>
      </c>
      <c r="F805">
        <f>IF(martianeum5[[#This Row],[zawartosc '[%']]]&gt;=1,martianeum5[[#This Row],[masa '[kg']]]*martianeum5[[#This Row],[zawartosc '[%']]]*0.01,0)</f>
        <v>0.34830000000000005</v>
      </c>
      <c r="G805">
        <f>martianeum5[[#This Row],[stan_magazynu '[kg']]]+martianeum5[[#This Row],[ile_kg_materiału_z_ładunku]]</f>
        <v>69.914099999999962</v>
      </c>
      <c r="H805">
        <f>IF(martianeum5[[#This Row],[stan_po_wydobyciu_z_ładunku]]&gt;=100,100,0)</f>
        <v>0</v>
      </c>
      <c r="I805">
        <f>martianeum5[[#This Row],[stan_po_wydobyciu_z_ładunku]]-martianeum5[[#This Row],[ile_zabiera_na_orbite]]</f>
        <v>69.914099999999962</v>
      </c>
      <c r="J805">
        <f>WEEKNUM(martianeum5[[#This Row],[data]],14)</f>
        <v>20</v>
      </c>
      <c r="K805">
        <f>IF(martianeum5[[#This Row],[num_tygodnia]]=J804,K804,K804+1)</f>
        <v>117</v>
      </c>
    </row>
    <row r="806" spans="1:11" x14ac:dyDescent="0.25">
      <c r="A806" s="1">
        <v>49445</v>
      </c>
      <c r="B806">
        <f t="shared" si="12"/>
        <v>69.914099999999962</v>
      </c>
      <c r="C806" t="s">
        <v>19</v>
      </c>
      <c r="D806">
        <v>16.7</v>
      </c>
      <c r="E806">
        <v>27.7</v>
      </c>
      <c r="F806">
        <f>IF(martianeum5[[#This Row],[zawartosc '[%']]]&gt;=1,martianeum5[[#This Row],[masa '[kg']]]*martianeum5[[#This Row],[zawartosc '[%']]]*0.01,0)</f>
        <v>4.6258999999999997</v>
      </c>
      <c r="G806">
        <f>martianeum5[[#This Row],[stan_magazynu '[kg']]]+martianeum5[[#This Row],[ile_kg_materiału_z_ładunku]]</f>
        <v>74.539999999999964</v>
      </c>
      <c r="H806">
        <f>IF(martianeum5[[#This Row],[stan_po_wydobyciu_z_ładunku]]&gt;=100,100,0)</f>
        <v>0</v>
      </c>
      <c r="I806">
        <f>martianeum5[[#This Row],[stan_po_wydobyciu_z_ładunku]]-martianeum5[[#This Row],[ile_zabiera_na_orbite]]</f>
        <v>74.539999999999964</v>
      </c>
      <c r="J806">
        <f>WEEKNUM(martianeum5[[#This Row],[data]],14)</f>
        <v>20</v>
      </c>
      <c r="K806">
        <f>IF(martianeum5[[#This Row],[num_tygodnia]]=J805,K805,K805+1)</f>
        <v>117</v>
      </c>
    </row>
    <row r="807" spans="1:11" x14ac:dyDescent="0.25">
      <c r="A807" s="1">
        <v>49446</v>
      </c>
      <c r="B807">
        <f t="shared" si="12"/>
        <v>74.539999999999964</v>
      </c>
      <c r="C807" t="s">
        <v>10</v>
      </c>
      <c r="D807">
        <v>16.2</v>
      </c>
      <c r="E807">
        <v>20.5</v>
      </c>
      <c r="F807">
        <f>IF(martianeum5[[#This Row],[zawartosc '[%']]]&gt;=1,martianeum5[[#This Row],[masa '[kg']]]*martianeum5[[#This Row],[zawartosc '[%']]]*0.01,0)</f>
        <v>3.3209999999999997</v>
      </c>
      <c r="G807">
        <f>martianeum5[[#This Row],[stan_magazynu '[kg']]]+martianeum5[[#This Row],[ile_kg_materiału_z_ładunku]]</f>
        <v>77.860999999999962</v>
      </c>
      <c r="H807">
        <f>IF(martianeum5[[#This Row],[stan_po_wydobyciu_z_ładunku]]&gt;=100,100,0)</f>
        <v>0</v>
      </c>
      <c r="I807">
        <f>martianeum5[[#This Row],[stan_po_wydobyciu_z_ładunku]]-martianeum5[[#This Row],[ile_zabiera_na_orbite]]</f>
        <v>77.860999999999962</v>
      </c>
      <c r="J807">
        <f>WEEKNUM(martianeum5[[#This Row],[data]],14)</f>
        <v>21</v>
      </c>
      <c r="K807">
        <f>IF(martianeum5[[#This Row],[num_tygodnia]]=J806,K806,K806+1)</f>
        <v>118</v>
      </c>
    </row>
    <row r="808" spans="1:11" x14ac:dyDescent="0.25">
      <c r="A808" s="1">
        <v>49447</v>
      </c>
      <c r="B808">
        <f t="shared" si="12"/>
        <v>77.860999999999962</v>
      </c>
      <c r="C808" t="s">
        <v>12</v>
      </c>
      <c r="D808">
        <v>19.5</v>
      </c>
      <c r="E808">
        <v>5.0999999999999996</v>
      </c>
      <c r="F808">
        <f>IF(martianeum5[[#This Row],[zawartosc '[%']]]&gt;=1,martianeum5[[#This Row],[masa '[kg']]]*martianeum5[[#This Row],[zawartosc '[%']]]*0.01,0)</f>
        <v>0.99449999999999994</v>
      </c>
      <c r="G808">
        <f>martianeum5[[#This Row],[stan_magazynu '[kg']]]+martianeum5[[#This Row],[ile_kg_materiału_z_ładunku]]</f>
        <v>78.855499999999964</v>
      </c>
      <c r="H808">
        <f>IF(martianeum5[[#This Row],[stan_po_wydobyciu_z_ładunku]]&gt;=100,100,0)</f>
        <v>0</v>
      </c>
      <c r="I808">
        <f>martianeum5[[#This Row],[stan_po_wydobyciu_z_ładunku]]-martianeum5[[#This Row],[ile_zabiera_na_orbite]]</f>
        <v>78.855499999999964</v>
      </c>
      <c r="J808">
        <f>WEEKNUM(martianeum5[[#This Row],[data]],14)</f>
        <v>21</v>
      </c>
      <c r="K808">
        <f>IF(martianeum5[[#This Row],[num_tygodnia]]=J807,K807,K807+1)</f>
        <v>118</v>
      </c>
    </row>
    <row r="809" spans="1:11" x14ac:dyDescent="0.25">
      <c r="A809" s="1">
        <v>49448</v>
      </c>
      <c r="B809">
        <f t="shared" si="12"/>
        <v>78.855499999999964</v>
      </c>
      <c r="C809" t="s">
        <v>10</v>
      </c>
      <c r="D809">
        <v>22.9</v>
      </c>
      <c r="E809">
        <v>6.6</v>
      </c>
      <c r="F809">
        <f>IF(martianeum5[[#This Row],[zawartosc '[%']]]&gt;=1,martianeum5[[#This Row],[masa '[kg']]]*martianeum5[[#This Row],[zawartosc '[%']]]*0.01,0)</f>
        <v>1.5113999999999999</v>
      </c>
      <c r="G809">
        <f>martianeum5[[#This Row],[stan_magazynu '[kg']]]+martianeum5[[#This Row],[ile_kg_materiału_z_ładunku]]</f>
        <v>80.366899999999958</v>
      </c>
      <c r="H809">
        <f>IF(martianeum5[[#This Row],[stan_po_wydobyciu_z_ładunku]]&gt;=100,100,0)</f>
        <v>0</v>
      </c>
      <c r="I809">
        <f>martianeum5[[#This Row],[stan_po_wydobyciu_z_ładunku]]-martianeum5[[#This Row],[ile_zabiera_na_orbite]]</f>
        <v>80.366899999999958</v>
      </c>
      <c r="J809">
        <f>WEEKNUM(martianeum5[[#This Row],[data]],14)</f>
        <v>21</v>
      </c>
      <c r="K809">
        <f>IF(martianeum5[[#This Row],[num_tygodnia]]=J808,K808,K808+1)</f>
        <v>118</v>
      </c>
    </row>
    <row r="810" spans="1:11" x14ac:dyDescent="0.25">
      <c r="A810" s="1">
        <v>49449</v>
      </c>
      <c r="B810">
        <f t="shared" si="12"/>
        <v>80.366899999999958</v>
      </c>
      <c r="C810" t="s">
        <v>19</v>
      </c>
      <c r="D810">
        <v>25.9</v>
      </c>
      <c r="E810">
        <v>4.4000000000000004</v>
      </c>
      <c r="F810">
        <f>IF(martianeum5[[#This Row],[zawartosc '[%']]]&gt;=1,martianeum5[[#This Row],[masa '[kg']]]*martianeum5[[#This Row],[zawartosc '[%']]]*0.01,0)</f>
        <v>1.1396000000000002</v>
      </c>
      <c r="G810">
        <f>martianeum5[[#This Row],[stan_magazynu '[kg']]]+martianeum5[[#This Row],[ile_kg_materiału_z_ładunku]]</f>
        <v>81.50649999999996</v>
      </c>
      <c r="H810">
        <f>IF(martianeum5[[#This Row],[stan_po_wydobyciu_z_ładunku]]&gt;=100,100,0)</f>
        <v>0</v>
      </c>
      <c r="I810">
        <f>martianeum5[[#This Row],[stan_po_wydobyciu_z_ładunku]]-martianeum5[[#This Row],[ile_zabiera_na_orbite]]</f>
        <v>81.50649999999996</v>
      </c>
      <c r="J810">
        <f>WEEKNUM(martianeum5[[#This Row],[data]],14)</f>
        <v>21</v>
      </c>
      <c r="K810">
        <f>IF(martianeum5[[#This Row],[num_tygodnia]]=J809,K809,K809+1)</f>
        <v>118</v>
      </c>
    </row>
    <row r="811" spans="1:11" x14ac:dyDescent="0.25">
      <c r="A811" s="1">
        <v>49450</v>
      </c>
      <c r="B811">
        <f t="shared" si="12"/>
        <v>81.50649999999996</v>
      </c>
      <c r="C811" t="s">
        <v>18</v>
      </c>
      <c r="D811">
        <v>20.3</v>
      </c>
      <c r="E811">
        <v>4.5999999999999996</v>
      </c>
      <c r="F811">
        <f>IF(martianeum5[[#This Row],[zawartosc '[%']]]&gt;=1,martianeum5[[#This Row],[masa '[kg']]]*martianeum5[[#This Row],[zawartosc '[%']]]*0.01,0)</f>
        <v>0.93379999999999996</v>
      </c>
      <c r="G811">
        <f>martianeum5[[#This Row],[stan_magazynu '[kg']]]+martianeum5[[#This Row],[ile_kg_materiału_z_ładunku]]</f>
        <v>82.440299999999965</v>
      </c>
      <c r="H811">
        <f>IF(martianeum5[[#This Row],[stan_po_wydobyciu_z_ładunku]]&gt;=100,100,0)</f>
        <v>0</v>
      </c>
      <c r="I811">
        <f>martianeum5[[#This Row],[stan_po_wydobyciu_z_ładunku]]-martianeum5[[#This Row],[ile_zabiera_na_orbite]]</f>
        <v>82.440299999999965</v>
      </c>
      <c r="J811">
        <f>WEEKNUM(martianeum5[[#This Row],[data]],14)</f>
        <v>21</v>
      </c>
      <c r="K811">
        <f>IF(martianeum5[[#This Row],[num_tygodnia]]=J810,K810,K810+1)</f>
        <v>118</v>
      </c>
    </row>
    <row r="812" spans="1:11" x14ac:dyDescent="0.25">
      <c r="A812" s="1">
        <v>49451</v>
      </c>
      <c r="B812">
        <f t="shared" si="12"/>
        <v>82.440299999999965</v>
      </c>
      <c r="C812" t="s">
        <v>28</v>
      </c>
      <c r="D812">
        <v>11.3</v>
      </c>
      <c r="E812">
        <v>0.3</v>
      </c>
      <c r="F812">
        <f>IF(martianeum5[[#This Row],[zawartosc '[%']]]&gt;=1,martianeum5[[#This Row],[masa '[kg']]]*martianeum5[[#This Row],[zawartosc '[%']]]*0.01,0)</f>
        <v>0</v>
      </c>
      <c r="G812">
        <f>martianeum5[[#This Row],[stan_magazynu '[kg']]]+martianeum5[[#This Row],[ile_kg_materiału_z_ładunku]]</f>
        <v>82.440299999999965</v>
      </c>
      <c r="H812">
        <f>IF(martianeum5[[#This Row],[stan_po_wydobyciu_z_ładunku]]&gt;=100,100,0)</f>
        <v>0</v>
      </c>
      <c r="I812">
        <f>martianeum5[[#This Row],[stan_po_wydobyciu_z_ładunku]]-martianeum5[[#This Row],[ile_zabiera_na_orbite]]</f>
        <v>82.440299999999965</v>
      </c>
      <c r="J812">
        <f>WEEKNUM(martianeum5[[#This Row],[data]],14)</f>
        <v>21</v>
      </c>
      <c r="K812">
        <f>IF(martianeum5[[#This Row],[num_tygodnia]]=J811,K811,K811+1)</f>
        <v>118</v>
      </c>
    </row>
    <row r="813" spans="1:11" x14ac:dyDescent="0.25">
      <c r="A813" s="1">
        <v>49452</v>
      </c>
      <c r="B813">
        <f t="shared" si="12"/>
        <v>82.440299999999965</v>
      </c>
      <c r="C813" t="s">
        <v>10</v>
      </c>
      <c r="D813">
        <v>27.4</v>
      </c>
      <c r="E813">
        <v>29.9</v>
      </c>
      <c r="F813">
        <f>IF(martianeum5[[#This Row],[zawartosc '[%']]]&gt;=1,martianeum5[[#This Row],[masa '[kg']]]*martianeum5[[#This Row],[zawartosc '[%']]]*0.01,0)</f>
        <v>8.1925999999999988</v>
      </c>
      <c r="G813">
        <f>martianeum5[[#This Row],[stan_magazynu '[kg']]]+martianeum5[[#This Row],[ile_kg_materiału_z_ładunku]]</f>
        <v>90.632899999999964</v>
      </c>
      <c r="H813">
        <f>IF(martianeum5[[#This Row],[stan_po_wydobyciu_z_ładunku]]&gt;=100,100,0)</f>
        <v>0</v>
      </c>
      <c r="I813">
        <f>martianeum5[[#This Row],[stan_po_wydobyciu_z_ładunku]]-martianeum5[[#This Row],[ile_zabiera_na_orbite]]</f>
        <v>90.632899999999964</v>
      </c>
      <c r="J813">
        <f>WEEKNUM(martianeum5[[#This Row],[data]],14)</f>
        <v>21</v>
      </c>
      <c r="K813">
        <f>IF(martianeum5[[#This Row],[num_tygodnia]]=J812,K812,K812+1)</f>
        <v>118</v>
      </c>
    </row>
    <row r="814" spans="1:11" x14ac:dyDescent="0.25">
      <c r="A814" s="1">
        <v>49453</v>
      </c>
      <c r="B814">
        <f t="shared" si="12"/>
        <v>90.632899999999964</v>
      </c>
      <c r="C814" t="s">
        <v>19</v>
      </c>
      <c r="D814">
        <v>29.2</v>
      </c>
      <c r="E814">
        <v>0</v>
      </c>
      <c r="F814">
        <f>IF(martianeum5[[#This Row],[zawartosc '[%']]]&gt;=1,martianeum5[[#This Row],[masa '[kg']]]*martianeum5[[#This Row],[zawartosc '[%']]]*0.01,0)</f>
        <v>0</v>
      </c>
      <c r="G814">
        <f>martianeum5[[#This Row],[stan_magazynu '[kg']]]+martianeum5[[#This Row],[ile_kg_materiału_z_ładunku]]</f>
        <v>90.632899999999964</v>
      </c>
      <c r="H814">
        <f>IF(martianeum5[[#This Row],[stan_po_wydobyciu_z_ładunku]]&gt;=100,100,0)</f>
        <v>0</v>
      </c>
      <c r="I814">
        <f>martianeum5[[#This Row],[stan_po_wydobyciu_z_ładunku]]-martianeum5[[#This Row],[ile_zabiera_na_orbite]]</f>
        <v>90.632899999999964</v>
      </c>
      <c r="J814">
        <f>WEEKNUM(martianeum5[[#This Row],[data]],14)</f>
        <v>22</v>
      </c>
      <c r="K814">
        <f>IF(martianeum5[[#This Row],[num_tygodnia]]=J813,K813,K813+1)</f>
        <v>119</v>
      </c>
    </row>
    <row r="815" spans="1:11" x14ac:dyDescent="0.25">
      <c r="A815" s="1">
        <v>49454</v>
      </c>
      <c r="B815">
        <f t="shared" si="12"/>
        <v>90.632899999999964</v>
      </c>
      <c r="C815" t="s">
        <v>4</v>
      </c>
      <c r="D815">
        <v>27.4</v>
      </c>
      <c r="E815">
        <v>0</v>
      </c>
      <c r="F815">
        <f>IF(martianeum5[[#This Row],[zawartosc '[%']]]&gt;=1,martianeum5[[#This Row],[masa '[kg']]]*martianeum5[[#This Row],[zawartosc '[%']]]*0.01,0)</f>
        <v>0</v>
      </c>
      <c r="G815">
        <f>martianeum5[[#This Row],[stan_magazynu '[kg']]]+martianeum5[[#This Row],[ile_kg_materiału_z_ładunku]]</f>
        <v>90.632899999999964</v>
      </c>
      <c r="H815">
        <f>IF(martianeum5[[#This Row],[stan_po_wydobyciu_z_ładunku]]&gt;=100,100,0)</f>
        <v>0</v>
      </c>
      <c r="I815">
        <f>martianeum5[[#This Row],[stan_po_wydobyciu_z_ładunku]]-martianeum5[[#This Row],[ile_zabiera_na_orbite]]</f>
        <v>90.632899999999964</v>
      </c>
      <c r="J815">
        <f>WEEKNUM(martianeum5[[#This Row],[data]],14)</f>
        <v>22</v>
      </c>
      <c r="K815">
        <f>IF(martianeum5[[#This Row],[num_tygodnia]]=J814,K814,K814+1)</f>
        <v>119</v>
      </c>
    </row>
    <row r="816" spans="1:11" x14ac:dyDescent="0.25">
      <c r="A816" s="1">
        <v>49455</v>
      </c>
      <c r="B816">
        <f t="shared" si="12"/>
        <v>90.632899999999964</v>
      </c>
      <c r="C816" t="s">
        <v>19</v>
      </c>
      <c r="D816">
        <v>10.1</v>
      </c>
      <c r="E816">
        <v>8.1</v>
      </c>
      <c r="F816">
        <f>IF(martianeum5[[#This Row],[zawartosc '[%']]]&gt;=1,martianeum5[[#This Row],[masa '[kg']]]*martianeum5[[#This Row],[zawartosc '[%']]]*0.01,0)</f>
        <v>0.81809999999999994</v>
      </c>
      <c r="G816">
        <f>martianeum5[[#This Row],[stan_magazynu '[kg']]]+martianeum5[[#This Row],[ile_kg_materiału_z_ładunku]]</f>
        <v>91.450999999999965</v>
      </c>
      <c r="H816">
        <f>IF(martianeum5[[#This Row],[stan_po_wydobyciu_z_ładunku]]&gt;=100,100,0)</f>
        <v>0</v>
      </c>
      <c r="I816">
        <f>martianeum5[[#This Row],[stan_po_wydobyciu_z_ładunku]]-martianeum5[[#This Row],[ile_zabiera_na_orbite]]</f>
        <v>91.450999999999965</v>
      </c>
      <c r="J816">
        <f>WEEKNUM(martianeum5[[#This Row],[data]],14)</f>
        <v>22</v>
      </c>
      <c r="K816">
        <f>IF(martianeum5[[#This Row],[num_tygodnia]]=J815,K815,K815+1)</f>
        <v>119</v>
      </c>
    </row>
    <row r="817" spans="1:11" x14ac:dyDescent="0.25">
      <c r="A817" s="1">
        <v>49456</v>
      </c>
      <c r="B817">
        <f t="shared" si="12"/>
        <v>91.450999999999965</v>
      </c>
      <c r="C817" t="s">
        <v>5</v>
      </c>
      <c r="D817">
        <v>12.9</v>
      </c>
      <c r="E817">
        <v>5.9</v>
      </c>
      <c r="F817">
        <f>IF(martianeum5[[#This Row],[zawartosc '[%']]]&gt;=1,martianeum5[[#This Row],[masa '[kg']]]*martianeum5[[#This Row],[zawartosc '[%']]]*0.01,0)</f>
        <v>0.76110000000000011</v>
      </c>
      <c r="G817">
        <f>martianeum5[[#This Row],[stan_magazynu '[kg']]]+martianeum5[[#This Row],[ile_kg_materiału_z_ładunku]]</f>
        <v>92.212099999999964</v>
      </c>
      <c r="H817">
        <f>IF(martianeum5[[#This Row],[stan_po_wydobyciu_z_ładunku]]&gt;=100,100,0)</f>
        <v>0</v>
      </c>
      <c r="I817">
        <f>martianeum5[[#This Row],[stan_po_wydobyciu_z_ładunku]]-martianeum5[[#This Row],[ile_zabiera_na_orbite]]</f>
        <v>92.212099999999964</v>
      </c>
      <c r="J817">
        <f>WEEKNUM(martianeum5[[#This Row],[data]],14)</f>
        <v>22</v>
      </c>
      <c r="K817">
        <f>IF(martianeum5[[#This Row],[num_tygodnia]]=J816,K816,K816+1)</f>
        <v>119</v>
      </c>
    </row>
    <row r="818" spans="1:11" x14ac:dyDescent="0.25">
      <c r="A818" s="1">
        <v>49457</v>
      </c>
      <c r="B818">
        <f t="shared" si="12"/>
        <v>92.212099999999964</v>
      </c>
      <c r="C818" t="s">
        <v>14</v>
      </c>
      <c r="D818">
        <v>18.7</v>
      </c>
      <c r="E818">
        <v>0</v>
      </c>
      <c r="F818">
        <f>IF(martianeum5[[#This Row],[zawartosc '[%']]]&gt;=1,martianeum5[[#This Row],[masa '[kg']]]*martianeum5[[#This Row],[zawartosc '[%']]]*0.01,0)</f>
        <v>0</v>
      </c>
      <c r="G818">
        <f>martianeum5[[#This Row],[stan_magazynu '[kg']]]+martianeum5[[#This Row],[ile_kg_materiału_z_ładunku]]</f>
        <v>92.212099999999964</v>
      </c>
      <c r="H818">
        <f>IF(martianeum5[[#This Row],[stan_po_wydobyciu_z_ładunku]]&gt;=100,100,0)</f>
        <v>0</v>
      </c>
      <c r="I818">
        <f>martianeum5[[#This Row],[stan_po_wydobyciu_z_ładunku]]-martianeum5[[#This Row],[ile_zabiera_na_orbite]]</f>
        <v>92.212099999999964</v>
      </c>
      <c r="J818">
        <f>WEEKNUM(martianeum5[[#This Row],[data]],14)</f>
        <v>22</v>
      </c>
      <c r="K818">
        <f>IF(martianeum5[[#This Row],[num_tygodnia]]=J817,K817,K817+1)</f>
        <v>119</v>
      </c>
    </row>
    <row r="819" spans="1:11" x14ac:dyDescent="0.25">
      <c r="A819" s="1">
        <v>49458</v>
      </c>
      <c r="B819">
        <f t="shared" si="12"/>
        <v>92.212099999999964</v>
      </c>
      <c r="C819" t="s">
        <v>32</v>
      </c>
      <c r="D819">
        <v>17.8</v>
      </c>
      <c r="E819">
        <v>0.3</v>
      </c>
      <c r="F819">
        <f>IF(martianeum5[[#This Row],[zawartosc '[%']]]&gt;=1,martianeum5[[#This Row],[masa '[kg']]]*martianeum5[[#This Row],[zawartosc '[%']]]*0.01,0)</f>
        <v>0</v>
      </c>
      <c r="G819">
        <f>martianeum5[[#This Row],[stan_magazynu '[kg']]]+martianeum5[[#This Row],[ile_kg_materiału_z_ładunku]]</f>
        <v>92.212099999999964</v>
      </c>
      <c r="H819">
        <f>IF(martianeum5[[#This Row],[stan_po_wydobyciu_z_ładunku]]&gt;=100,100,0)</f>
        <v>0</v>
      </c>
      <c r="I819">
        <f>martianeum5[[#This Row],[stan_po_wydobyciu_z_ładunku]]-martianeum5[[#This Row],[ile_zabiera_na_orbite]]</f>
        <v>92.212099999999964</v>
      </c>
      <c r="J819">
        <f>WEEKNUM(martianeum5[[#This Row],[data]],14)</f>
        <v>22</v>
      </c>
      <c r="K819">
        <f>IF(martianeum5[[#This Row],[num_tygodnia]]=J818,K818,K818+1)</f>
        <v>119</v>
      </c>
    </row>
    <row r="820" spans="1:11" x14ac:dyDescent="0.25">
      <c r="A820" s="1">
        <v>49459</v>
      </c>
      <c r="B820">
        <f t="shared" si="12"/>
        <v>92.212099999999964</v>
      </c>
      <c r="C820" t="s">
        <v>10</v>
      </c>
      <c r="D820">
        <v>24.7</v>
      </c>
      <c r="E820">
        <v>42.9</v>
      </c>
      <c r="F820">
        <f>IF(martianeum5[[#This Row],[zawartosc '[%']]]&gt;=1,martianeum5[[#This Row],[masa '[kg']]]*martianeum5[[#This Row],[zawartosc '[%']]]*0.01,0)</f>
        <v>10.596299999999999</v>
      </c>
      <c r="G820">
        <f>martianeum5[[#This Row],[stan_magazynu '[kg']]]+martianeum5[[#This Row],[ile_kg_materiału_z_ładunku]]</f>
        <v>102.80839999999996</v>
      </c>
      <c r="H820">
        <f>IF(martianeum5[[#This Row],[stan_po_wydobyciu_z_ładunku]]&gt;=100,100,0)</f>
        <v>100</v>
      </c>
      <c r="I820">
        <f>martianeum5[[#This Row],[stan_po_wydobyciu_z_ładunku]]-martianeum5[[#This Row],[ile_zabiera_na_orbite]]</f>
        <v>2.8083999999999634</v>
      </c>
      <c r="J820">
        <f>WEEKNUM(martianeum5[[#This Row],[data]],14)</f>
        <v>22</v>
      </c>
      <c r="K820">
        <f>IF(martianeum5[[#This Row],[num_tygodnia]]=J819,K819,K819+1)</f>
        <v>119</v>
      </c>
    </row>
    <row r="821" spans="1:11" x14ac:dyDescent="0.25">
      <c r="A821" s="1">
        <v>49460</v>
      </c>
      <c r="B821">
        <f t="shared" si="12"/>
        <v>2.8083999999999634</v>
      </c>
      <c r="C821" t="s">
        <v>10</v>
      </c>
      <c r="D821">
        <v>28.7</v>
      </c>
      <c r="E821">
        <v>33.799999999999997</v>
      </c>
      <c r="F821">
        <f>IF(martianeum5[[#This Row],[zawartosc '[%']]]&gt;=1,martianeum5[[#This Row],[masa '[kg']]]*martianeum5[[#This Row],[zawartosc '[%']]]*0.01,0)</f>
        <v>9.7005999999999997</v>
      </c>
      <c r="G821">
        <f>martianeum5[[#This Row],[stan_magazynu '[kg']]]+martianeum5[[#This Row],[ile_kg_materiału_z_ładunku]]</f>
        <v>12.508999999999963</v>
      </c>
      <c r="H821">
        <f>IF(martianeum5[[#This Row],[stan_po_wydobyciu_z_ładunku]]&gt;=100,100,0)</f>
        <v>0</v>
      </c>
      <c r="I821">
        <f>martianeum5[[#This Row],[stan_po_wydobyciu_z_ładunku]]-martianeum5[[#This Row],[ile_zabiera_na_orbite]]</f>
        <v>12.508999999999963</v>
      </c>
      <c r="J821">
        <f>WEEKNUM(martianeum5[[#This Row],[data]],14)</f>
        <v>23</v>
      </c>
      <c r="K821">
        <f>IF(martianeum5[[#This Row],[num_tygodnia]]=J820,K820,K820+1)</f>
        <v>120</v>
      </c>
    </row>
    <row r="822" spans="1:11" x14ac:dyDescent="0.25">
      <c r="A822" s="1">
        <v>49461</v>
      </c>
      <c r="B822">
        <f t="shared" si="12"/>
        <v>12.508999999999963</v>
      </c>
      <c r="C822" t="s">
        <v>18</v>
      </c>
      <c r="D822">
        <v>12.3</v>
      </c>
      <c r="E822">
        <v>1.7</v>
      </c>
      <c r="F822">
        <f>IF(martianeum5[[#This Row],[zawartosc '[%']]]&gt;=1,martianeum5[[#This Row],[masa '[kg']]]*martianeum5[[#This Row],[zawartosc '[%']]]*0.01,0)</f>
        <v>0.20910000000000001</v>
      </c>
      <c r="G822">
        <f>martianeum5[[#This Row],[stan_magazynu '[kg']]]+martianeum5[[#This Row],[ile_kg_materiału_z_ładunku]]</f>
        <v>12.718099999999962</v>
      </c>
      <c r="H822">
        <f>IF(martianeum5[[#This Row],[stan_po_wydobyciu_z_ładunku]]&gt;=100,100,0)</f>
        <v>0</v>
      </c>
      <c r="I822">
        <f>martianeum5[[#This Row],[stan_po_wydobyciu_z_ładunku]]-martianeum5[[#This Row],[ile_zabiera_na_orbite]]</f>
        <v>12.718099999999962</v>
      </c>
      <c r="J822">
        <f>WEEKNUM(martianeum5[[#This Row],[data]],14)</f>
        <v>23</v>
      </c>
      <c r="K822">
        <f>IF(martianeum5[[#This Row],[num_tygodnia]]=J821,K821,K821+1)</f>
        <v>120</v>
      </c>
    </row>
    <row r="823" spans="1:11" x14ac:dyDescent="0.25">
      <c r="A823" s="1">
        <v>49462</v>
      </c>
      <c r="B823">
        <f t="shared" si="12"/>
        <v>12.718099999999962</v>
      </c>
      <c r="C823" t="s">
        <v>19</v>
      </c>
      <c r="D823">
        <v>22.9</v>
      </c>
      <c r="E823">
        <v>0</v>
      </c>
      <c r="F823">
        <f>IF(martianeum5[[#This Row],[zawartosc '[%']]]&gt;=1,martianeum5[[#This Row],[masa '[kg']]]*martianeum5[[#This Row],[zawartosc '[%']]]*0.01,0)</f>
        <v>0</v>
      </c>
      <c r="G823">
        <f>martianeum5[[#This Row],[stan_magazynu '[kg']]]+martianeum5[[#This Row],[ile_kg_materiału_z_ładunku]]</f>
        <v>12.718099999999962</v>
      </c>
      <c r="H823">
        <f>IF(martianeum5[[#This Row],[stan_po_wydobyciu_z_ładunku]]&gt;=100,100,0)</f>
        <v>0</v>
      </c>
      <c r="I823">
        <f>martianeum5[[#This Row],[stan_po_wydobyciu_z_ładunku]]-martianeum5[[#This Row],[ile_zabiera_na_orbite]]</f>
        <v>12.718099999999962</v>
      </c>
      <c r="J823">
        <f>WEEKNUM(martianeum5[[#This Row],[data]],14)</f>
        <v>23</v>
      </c>
      <c r="K823">
        <f>IF(martianeum5[[#This Row],[num_tygodnia]]=J822,K822,K822+1)</f>
        <v>120</v>
      </c>
    </row>
    <row r="824" spans="1:11" x14ac:dyDescent="0.25">
      <c r="A824" s="1">
        <v>49463</v>
      </c>
      <c r="B824">
        <f t="shared" si="12"/>
        <v>12.718099999999962</v>
      </c>
      <c r="C824" t="s">
        <v>17</v>
      </c>
      <c r="D824">
        <v>20</v>
      </c>
      <c r="E824">
        <v>3</v>
      </c>
      <c r="F824">
        <f>IF(martianeum5[[#This Row],[zawartosc '[%']]]&gt;=1,martianeum5[[#This Row],[masa '[kg']]]*martianeum5[[#This Row],[zawartosc '[%']]]*0.01,0)</f>
        <v>0.6</v>
      </c>
      <c r="G824">
        <f>martianeum5[[#This Row],[stan_magazynu '[kg']]]+martianeum5[[#This Row],[ile_kg_materiału_z_ładunku]]</f>
        <v>13.318099999999962</v>
      </c>
      <c r="H824">
        <f>IF(martianeum5[[#This Row],[stan_po_wydobyciu_z_ładunku]]&gt;=100,100,0)</f>
        <v>0</v>
      </c>
      <c r="I824">
        <f>martianeum5[[#This Row],[stan_po_wydobyciu_z_ładunku]]-martianeum5[[#This Row],[ile_zabiera_na_orbite]]</f>
        <v>13.318099999999962</v>
      </c>
      <c r="J824">
        <f>WEEKNUM(martianeum5[[#This Row],[data]],14)</f>
        <v>23</v>
      </c>
      <c r="K824">
        <f>IF(martianeum5[[#This Row],[num_tygodnia]]=J823,K823,K823+1)</f>
        <v>120</v>
      </c>
    </row>
    <row r="825" spans="1:11" x14ac:dyDescent="0.25">
      <c r="A825" s="1">
        <v>49464</v>
      </c>
      <c r="B825">
        <f t="shared" si="12"/>
        <v>13.318099999999962</v>
      </c>
      <c r="C825" t="s">
        <v>10</v>
      </c>
      <c r="D825">
        <v>27.3</v>
      </c>
      <c r="E825">
        <v>0</v>
      </c>
      <c r="F825">
        <f>IF(martianeum5[[#This Row],[zawartosc '[%']]]&gt;=1,martianeum5[[#This Row],[masa '[kg']]]*martianeum5[[#This Row],[zawartosc '[%']]]*0.01,0)</f>
        <v>0</v>
      </c>
      <c r="G825">
        <f>martianeum5[[#This Row],[stan_magazynu '[kg']]]+martianeum5[[#This Row],[ile_kg_materiału_z_ładunku]]</f>
        <v>13.318099999999962</v>
      </c>
      <c r="H825">
        <f>IF(martianeum5[[#This Row],[stan_po_wydobyciu_z_ładunku]]&gt;=100,100,0)</f>
        <v>0</v>
      </c>
      <c r="I825">
        <f>martianeum5[[#This Row],[stan_po_wydobyciu_z_ładunku]]-martianeum5[[#This Row],[ile_zabiera_na_orbite]]</f>
        <v>13.318099999999962</v>
      </c>
      <c r="J825">
        <f>WEEKNUM(martianeum5[[#This Row],[data]],14)</f>
        <v>23</v>
      </c>
      <c r="K825">
        <f>IF(martianeum5[[#This Row],[num_tygodnia]]=J824,K824,K824+1)</f>
        <v>120</v>
      </c>
    </row>
    <row r="826" spans="1:11" x14ac:dyDescent="0.25">
      <c r="A826" s="1">
        <v>49465</v>
      </c>
      <c r="B826">
        <f t="shared" si="12"/>
        <v>13.318099999999962</v>
      </c>
      <c r="C826" t="s">
        <v>13</v>
      </c>
      <c r="D826">
        <v>29.9</v>
      </c>
      <c r="E826">
        <v>7.7</v>
      </c>
      <c r="F826">
        <f>IF(martianeum5[[#This Row],[zawartosc '[%']]]&gt;=1,martianeum5[[#This Row],[masa '[kg']]]*martianeum5[[#This Row],[zawartosc '[%']]]*0.01,0)</f>
        <v>2.3022999999999998</v>
      </c>
      <c r="G826">
        <f>martianeum5[[#This Row],[stan_magazynu '[kg']]]+martianeum5[[#This Row],[ile_kg_materiału_z_ładunku]]</f>
        <v>15.620399999999961</v>
      </c>
      <c r="H826">
        <f>IF(martianeum5[[#This Row],[stan_po_wydobyciu_z_ładunku]]&gt;=100,100,0)</f>
        <v>0</v>
      </c>
      <c r="I826">
        <f>martianeum5[[#This Row],[stan_po_wydobyciu_z_ładunku]]-martianeum5[[#This Row],[ile_zabiera_na_orbite]]</f>
        <v>15.620399999999961</v>
      </c>
      <c r="J826">
        <f>WEEKNUM(martianeum5[[#This Row],[data]],14)</f>
        <v>23</v>
      </c>
      <c r="K826">
        <f>IF(martianeum5[[#This Row],[num_tygodnia]]=J825,K825,K825+1)</f>
        <v>120</v>
      </c>
    </row>
    <row r="827" spans="1:11" x14ac:dyDescent="0.25">
      <c r="A827" s="1">
        <v>49466</v>
      </c>
      <c r="B827">
        <f t="shared" si="12"/>
        <v>15.620399999999961</v>
      </c>
      <c r="C827" t="s">
        <v>12</v>
      </c>
      <c r="D827">
        <v>27.5</v>
      </c>
      <c r="E827">
        <v>2.7</v>
      </c>
      <c r="F827">
        <f>IF(martianeum5[[#This Row],[zawartosc '[%']]]&gt;=1,martianeum5[[#This Row],[masa '[kg']]]*martianeum5[[#This Row],[zawartosc '[%']]]*0.01,0)</f>
        <v>0.74250000000000005</v>
      </c>
      <c r="G827">
        <f>martianeum5[[#This Row],[stan_magazynu '[kg']]]+martianeum5[[#This Row],[ile_kg_materiału_z_ładunku]]</f>
        <v>16.362899999999961</v>
      </c>
      <c r="H827">
        <f>IF(martianeum5[[#This Row],[stan_po_wydobyciu_z_ładunku]]&gt;=100,100,0)</f>
        <v>0</v>
      </c>
      <c r="I827">
        <f>martianeum5[[#This Row],[stan_po_wydobyciu_z_ładunku]]-martianeum5[[#This Row],[ile_zabiera_na_orbite]]</f>
        <v>16.362899999999961</v>
      </c>
      <c r="J827">
        <f>WEEKNUM(martianeum5[[#This Row],[data]],14)</f>
        <v>23</v>
      </c>
      <c r="K827">
        <f>IF(martianeum5[[#This Row],[num_tygodnia]]=J826,K826,K826+1)</f>
        <v>120</v>
      </c>
    </row>
    <row r="828" spans="1:11" x14ac:dyDescent="0.25">
      <c r="A828" s="1">
        <v>49467</v>
      </c>
      <c r="B828">
        <f t="shared" si="12"/>
        <v>16.362899999999961</v>
      </c>
      <c r="C828" t="s">
        <v>18</v>
      </c>
      <c r="D828">
        <v>16.5</v>
      </c>
      <c r="E828">
        <v>13.3</v>
      </c>
      <c r="F828">
        <f>IF(martianeum5[[#This Row],[zawartosc '[%']]]&gt;=1,martianeum5[[#This Row],[masa '[kg']]]*martianeum5[[#This Row],[zawartosc '[%']]]*0.01,0)</f>
        <v>2.1945000000000001</v>
      </c>
      <c r="G828">
        <f>martianeum5[[#This Row],[stan_magazynu '[kg']]]+martianeum5[[#This Row],[ile_kg_materiału_z_ładunku]]</f>
        <v>18.557399999999962</v>
      </c>
      <c r="H828">
        <f>IF(martianeum5[[#This Row],[stan_po_wydobyciu_z_ładunku]]&gt;=100,100,0)</f>
        <v>0</v>
      </c>
      <c r="I828">
        <f>martianeum5[[#This Row],[stan_po_wydobyciu_z_ładunku]]-martianeum5[[#This Row],[ile_zabiera_na_orbite]]</f>
        <v>18.557399999999962</v>
      </c>
      <c r="J828">
        <f>WEEKNUM(martianeum5[[#This Row],[data]],14)</f>
        <v>24</v>
      </c>
      <c r="K828">
        <f>IF(martianeum5[[#This Row],[num_tygodnia]]=J827,K827,K827+1)</f>
        <v>121</v>
      </c>
    </row>
    <row r="829" spans="1:11" x14ac:dyDescent="0.25">
      <c r="A829" s="1">
        <v>49468</v>
      </c>
      <c r="B829">
        <f t="shared" si="12"/>
        <v>18.557399999999962</v>
      </c>
      <c r="C829" t="s">
        <v>5</v>
      </c>
      <c r="D829">
        <v>23.5</v>
      </c>
      <c r="E829">
        <v>5.9</v>
      </c>
      <c r="F829">
        <f>IF(martianeum5[[#This Row],[zawartosc '[%']]]&gt;=1,martianeum5[[#This Row],[masa '[kg']]]*martianeum5[[#This Row],[zawartosc '[%']]]*0.01,0)</f>
        <v>1.3865000000000001</v>
      </c>
      <c r="G829">
        <f>martianeum5[[#This Row],[stan_magazynu '[kg']]]+martianeum5[[#This Row],[ile_kg_materiału_z_ładunku]]</f>
        <v>19.943899999999964</v>
      </c>
      <c r="H829">
        <f>IF(martianeum5[[#This Row],[stan_po_wydobyciu_z_ładunku]]&gt;=100,100,0)</f>
        <v>0</v>
      </c>
      <c r="I829">
        <f>martianeum5[[#This Row],[stan_po_wydobyciu_z_ładunku]]-martianeum5[[#This Row],[ile_zabiera_na_orbite]]</f>
        <v>19.943899999999964</v>
      </c>
      <c r="J829">
        <f>WEEKNUM(martianeum5[[#This Row],[data]],14)</f>
        <v>24</v>
      </c>
      <c r="K829">
        <f>IF(martianeum5[[#This Row],[num_tygodnia]]=J828,K828,K828+1)</f>
        <v>121</v>
      </c>
    </row>
    <row r="830" spans="1:11" x14ac:dyDescent="0.25">
      <c r="A830" s="1">
        <v>49469</v>
      </c>
      <c r="B830">
        <f t="shared" si="12"/>
        <v>19.943899999999964</v>
      </c>
      <c r="C830" t="s">
        <v>5</v>
      </c>
      <c r="D830">
        <v>21.5</v>
      </c>
      <c r="E830">
        <v>4.0999999999999996</v>
      </c>
      <c r="F830">
        <f>IF(martianeum5[[#This Row],[zawartosc '[%']]]&gt;=1,martianeum5[[#This Row],[masa '[kg']]]*martianeum5[[#This Row],[zawartosc '[%']]]*0.01,0)</f>
        <v>0.88149999999999995</v>
      </c>
      <c r="G830">
        <f>martianeum5[[#This Row],[stan_magazynu '[kg']]]+martianeum5[[#This Row],[ile_kg_materiału_z_ładunku]]</f>
        <v>20.825399999999963</v>
      </c>
      <c r="H830">
        <f>IF(martianeum5[[#This Row],[stan_po_wydobyciu_z_ładunku]]&gt;=100,100,0)</f>
        <v>0</v>
      </c>
      <c r="I830">
        <f>martianeum5[[#This Row],[stan_po_wydobyciu_z_ładunku]]-martianeum5[[#This Row],[ile_zabiera_na_orbite]]</f>
        <v>20.825399999999963</v>
      </c>
      <c r="J830">
        <f>WEEKNUM(martianeum5[[#This Row],[data]],14)</f>
        <v>24</v>
      </c>
      <c r="K830">
        <f>IF(martianeum5[[#This Row],[num_tygodnia]]=J829,K829,K829+1)</f>
        <v>121</v>
      </c>
    </row>
    <row r="831" spans="1:11" x14ac:dyDescent="0.25">
      <c r="A831" s="1">
        <v>49470</v>
      </c>
      <c r="B831">
        <f t="shared" si="12"/>
        <v>20.825399999999963</v>
      </c>
      <c r="C831" t="s">
        <v>15</v>
      </c>
      <c r="D831">
        <v>10.3</v>
      </c>
      <c r="E831">
        <v>15.6</v>
      </c>
      <c r="F831">
        <f>IF(martianeum5[[#This Row],[zawartosc '[%']]]&gt;=1,martianeum5[[#This Row],[masa '[kg']]]*martianeum5[[#This Row],[zawartosc '[%']]]*0.01,0)</f>
        <v>1.6068</v>
      </c>
      <c r="G831">
        <f>martianeum5[[#This Row],[stan_magazynu '[kg']]]+martianeum5[[#This Row],[ile_kg_materiału_z_ładunku]]</f>
        <v>22.432199999999963</v>
      </c>
      <c r="H831">
        <f>IF(martianeum5[[#This Row],[stan_po_wydobyciu_z_ładunku]]&gt;=100,100,0)</f>
        <v>0</v>
      </c>
      <c r="I831">
        <f>martianeum5[[#This Row],[stan_po_wydobyciu_z_ładunku]]-martianeum5[[#This Row],[ile_zabiera_na_orbite]]</f>
        <v>22.432199999999963</v>
      </c>
      <c r="J831">
        <f>WEEKNUM(martianeum5[[#This Row],[data]],14)</f>
        <v>24</v>
      </c>
      <c r="K831">
        <f>IF(martianeum5[[#This Row],[num_tygodnia]]=J830,K830,K830+1)</f>
        <v>121</v>
      </c>
    </row>
    <row r="832" spans="1:11" x14ac:dyDescent="0.25">
      <c r="A832" s="1">
        <v>49471</v>
      </c>
      <c r="B832">
        <f t="shared" si="12"/>
        <v>22.432199999999963</v>
      </c>
      <c r="C832" t="s">
        <v>10</v>
      </c>
      <c r="D832">
        <v>15</v>
      </c>
      <c r="E832">
        <v>0</v>
      </c>
      <c r="F832">
        <f>IF(martianeum5[[#This Row],[zawartosc '[%']]]&gt;=1,martianeum5[[#This Row],[masa '[kg']]]*martianeum5[[#This Row],[zawartosc '[%']]]*0.01,0)</f>
        <v>0</v>
      </c>
      <c r="G832">
        <f>martianeum5[[#This Row],[stan_magazynu '[kg']]]+martianeum5[[#This Row],[ile_kg_materiału_z_ładunku]]</f>
        <v>22.432199999999963</v>
      </c>
      <c r="H832">
        <f>IF(martianeum5[[#This Row],[stan_po_wydobyciu_z_ładunku]]&gt;=100,100,0)</f>
        <v>0</v>
      </c>
      <c r="I832">
        <f>martianeum5[[#This Row],[stan_po_wydobyciu_z_ładunku]]-martianeum5[[#This Row],[ile_zabiera_na_orbite]]</f>
        <v>22.432199999999963</v>
      </c>
      <c r="J832">
        <f>WEEKNUM(martianeum5[[#This Row],[data]],14)</f>
        <v>24</v>
      </c>
      <c r="K832">
        <f>IF(martianeum5[[#This Row],[num_tygodnia]]=J831,K831,K831+1)</f>
        <v>121</v>
      </c>
    </row>
    <row r="833" spans="1:11" x14ac:dyDescent="0.25">
      <c r="A833" s="1">
        <v>49472</v>
      </c>
      <c r="B833">
        <f t="shared" si="12"/>
        <v>22.432199999999963</v>
      </c>
      <c r="C833" t="s">
        <v>6</v>
      </c>
      <c r="D833">
        <v>23.3</v>
      </c>
      <c r="E833">
        <v>5.3</v>
      </c>
      <c r="F833">
        <f>IF(martianeum5[[#This Row],[zawartosc '[%']]]&gt;=1,martianeum5[[#This Row],[masa '[kg']]]*martianeum5[[#This Row],[zawartosc '[%']]]*0.01,0)</f>
        <v>1.2348999999999999</v>
      </c>
      <c r="G833">
        <f>martianeum5[[#This Row],[stan_magazynu '[kg']]]+martianeum5[[#This Row],[ile_kg_materiału_z_ładunku]]</f>
        <v>23.667099999999962</v>
      </c>
      <c r="H833">
        <f>IF(martianeum5[[#This Row],[stan_po_wydobyciu_z_ładunku]]&gt;=100,100,0)</f>
        <v>0</v>
      </c>
      <c r="I833">
        <f>martianeum5[[#This Row],[stan_po_wydobyciu_z_ładunku]]-martianeum5[[#This Row],[ile_zabiera_na_orbite]]</f>
        <v>23.667099999999962</v>
      </c>
      <c r="J833">
        <f>WEEKNUM(martianeum5[[#This Row],[data]],14)</f>
        <v>24</v>
      </c>
      <c r="K833">
        <f>IF(martianeum5[[#This Row],[num_tygodnia]]=J832,K832,K832+1)</f>
        <v>121</v>
      </c>
    </row>
    <row r="834" spans="1:11" x14ac:dyDescent="0.25">
      <c r="A834" s="1">
        <v>49473</v>
      </c>
      <c r="B834">
        <f t="shared" si="12"/>
        <v>23.667099999999962</v>
      </c>
      <c r="C834" t="s">
        <v>15</v>
      </c>
      <c r="D834">
        <v>10.5</v>
      </c>
      <c r="E834">
        <v>14.4</v>
      </c>
      <c r="F834">
        <f>IF(martianeum5[[#This Row],[zawartosc '[%']]]&gt;=1,martianeum5[[#This Row],[masa '[kg']]]*martianeum5[[#This Row],[zawartosc '[%']]]*0.01,0)</f>
        <v>1.5120000000000002</v>
      </c>
      <c r="G834">
        <f>martianeum5[[#This Row],[stan_magazynu '[kg']]]+martianeum5[[#This Row],[ile_kg_materiału_z_ładunku]]</f>
        <v>25.179099999999963</v>
      </c>
      <c r="H834">
        <f>IF(martianeum5[[#This Row],[stan_po_wydobyciu_z_ładunku]]&gt;=100,100,0)</f>
        <v>0</v>
      </c>
      <c r="I834">
        <f>martianeum5[[#This Row],[stan_po_wydobyciu_z_ładunku]]-martianeum5[[#This Row],[ile_zabiera_na_orbite]]</f>
        <v>25.179099999999963</v>
      </c>
      <c r="J834">
        <f>WEEKNUM(martianeum5[[#This Row],[data]],14)</f>
        <v>24</v>
      </c>
      <c r="K834">
        <f>IF(martianeum5[[#This Row],[num_tygodnia]]=J833,K833,K833+1)</f>
        <v>121</v>
      </c>
    </row>
    <row r="835" spans="1:11" x14ac:dyDescent="0.25">
      <c r="A835" s="1">
        <v>49474</v>
      </c>
      <c r="B835">
        <f t="shared" si="12"/>
        <v>25.179099999999963</v>
      </c>
      <c r="C835" t="s">
        <v>10</v>
      </c>
      <c r="D835">
        <v>18.5</v>
      </c>
      <c r="E835">
        <v>0</v>
      </c>
      <c r="F835">
        <f>IF(martianeum5[[#This Row],[zawartosc '[%']]]&gt;=1,martianeum5[[#This Row],[masa '[kg']]]*martianeum5[[#This Row],[zawartosc '[%']]]*0.01,0)</f>
        <v>0</v>
      </c>
      <c r="G835">
        <f>martianeum5[[#This Row],[stan_magazynu '[kg']]]+martianeum5[[#This Row],[ile_kg_materiału_z_ładunku]]</f>
        <v>25.179099999999963</v>
      </c>
      <c r="H835">
        <f>IF(martianeum5[[#This Row],[stan_po_wydobyciu_z_ładunku]]&gt;=100,100,0)</f>
        <v>0</v>
      </c>
      <c r="I835">
        <f>martianeum5[[#This Row],[stan_po_wydobyciu_z_ładunku]]-martianeum5[[#This Row],[ile_zabiera_na_orbite]]</f>
        <v>25.179099999999963</v>
      </c>
      <c r="J835">
        <f>WEEKNUM(martianeum5[[#This Row],[data]],14)</f>
        <v>25</v>
      </c>
      <c r="K835">
        <f>IF(martianeum5[[#This Row],[num_tygodnia]]=J834,K834,K834+1)</f>
        <v>122</v>
      </c>
    </row>
    <row r="836" spans="1:11" x14ac:dyDescent="0.25">
      <c r="A836" s="1">
        <v>49475</v>
      </c>
      <c r="B836">
        <f t="shared" ref="B836:B899" si="13">I835</f>
        <v>25.179099999999963</v>
      </c>
      <c r="C836" t="s">
        <v>14</v>
      </c>
      <c r="D836">
        <v>20.2</v>
      </c>
      <c r="E836">
        <v>5.4</v>
      </c>
      <c r="F836">
        <f>IF(martianeum5[[#This Row],[zawartosc '[%']]]&gt;=1,martianeum5[[#This Row],[masa '[kg']]]*martianeum5[[#This Row],[zawartosc '[%']]]*0.01,0)</f>
        <v>1.0908</v>
      </c>
      <c r="G836">
        <f>martianeum5[[#This Row],[stan_magazynu '[kg']]]+martianeum5[[#This Row],[ile_kg_materiału_z_ładunku]]</f>
        <v>26.269899999999964</v>
      </c>
      <c r="H836">
        <f>IF(martianeum5[[#This Row],[stan_po_wydobyciu_z_ładunku]]&gt;=100,100,0)</f>
        <v>0</v>
      </c>
      <c r="I836">
        <f>martianeum5[[#This Row],[stan_po_wydobyciu_z_ładunku]]-martianeum5[[#This Row],[ile_zabiera_na_orbite]]</f>
        <v>26.269899999999964</v>
      </c>
      <c r="J836">
        <f>WEEKNUM(martianeum5[[#This Row],[data]],14)</f>
        <v>25</v>
      </c>
      <c r="K836">
        <f>IF(martianeum5[[#This Row],[num_tygodnia]]=J835,K835,K835+1)</f>
        <v>122</v>
      </c>
    </row>
    <row r="837" spans="1:11" x14ac:dyDescent="0.25">
      <c r="A837" s="1">
        <v>49476</v>
      </c>
      <c r="B837">
        <f t="shared" si="13"/>
        <v>26.269899999999964</v>
      </c>
      <c r="C837" t="s">
        <v>23</v>
      </c>
      <c r="D837">
        <v>29</v>
      </c>
      <c r="E837">
        <v>4.2</v>
      </c>
      <c r="F837">
        <f>IF(martianeum5[[#This Row],[zawartosc '[%']]]&gt;=1,martianeum5[[#This Row],[masa '[kg']]]*martianeum5[[#This Row],[zawartosc '[%']]]*0.01,0)</f>
        <v>1.2180000000000002</v>
      </c>
      <c r="G837">
        <f>martianeum5[[#This Row],[stan_magazynu '[kg']]]+martianeum5[[#This Row],[ile_kg_materiału_z_ładunku]]</f>
        <v>27.487899999999964</v>
      </c>
      <c r="H837">
        <f>IF(martianeum5[[#This Row],[stan_po_wydobyciu_z_ładunku]]&gt;=100,100,0)</f>
        <v>0</v>
      </c>
      <c r="I837">
        <f>martianeum5[[#This Row],[stan_po_wydobyciu_z_ładunku]]-martianeum5[[#This Row],[ile_zabiera_na_orbite]]</f>
        <v>27.487899999999964</v>
      </c>
      <c r="J837">
        <f>WEEKNUM(martianeum5[[#This Row],[data]],14)</f>
        <v>25</v>
      </c>
      <c r="K837">
        <f>IF(martianeum5[[#This Row],[num_tygodnia]]=J836,K836,K836+1)</f>
        <v>122</v>
      </c>
    </row>
    <row r="838" spans="1:11" x14ac:dyDescent="0.25">
      <c r="A838" s="1">
        <v>49477</v>
      </c>
      <c r="B838">
        <f t="shared" si="13"/>
        <v>27.487899999999964</v>
      </c>
      <c r="C838" t="s">
        <v>15</v>
      </c>
      <c r="D838">
        <v>12.1</v>
      </c>
      <c r="E838">
        <v>18.100000000000001</v>
      </c>
      <c r="F838">
        <f>IF(martianeum5[[#This Row],[zawartosc '[%']]]&gt;=1,martianeum5[[#This Row],[masa '[kg']]]*martianeum5[[#This Row],[zawartosc '[%']]]*0.01,0)</f>
        <v>2.1901000000000002</v>
      </c>
      <c r="G838">
        <f>martianeum5[[#This Row],[stan_magazynu '[kg']]]+martianeum5[[#This Row],[ile_kg_materiału_z_ładunku]]</f>
        <v>29.677999999999965</v>
      </c>
      <c r="H838">
        <f>IF(martianeum5[[#This Row],[stan_po_wydobyciu_z_ładunku]]&gt;=100,100,0)</f>
        <v>0</v>
      </c>
      <c r="I838">
        <f>martianeum5[[#This Row],[stan_po_wydobyciu_z_ładunku]]-martianeum5[[#This Row],[ile_zabiera_na_orbite]]</f>
        <v>29.677999999999965</v>
      </c>
      <c r="J838">
        <f>WEEKNUM(martianeum5[[#This Row],[data]],14)</f>
        <v>25</v>
      </c>
      <c r="K838">
        <f>IF(martianeum5[[#This Row],[num_tygodnia]]=J837,K837,K837+1)</f>
        <v>122</v>
      </c>
    </row>
    <row r="839" spans="1:11" x14ac:dyDescent="0.25">
      <c r="A839" s="1">
        <v>49478</v>
      </c>
      <c r="B839">
        <f t="shared" si="13"/>
        <v>29.677999999999965</v>
      </c>
      <c r="C839" t="s">
        <v>13</v>
      </c>
      <c r="D839">
        <v>14.1</v>
      </c>
      <c r="E839">
        <v>5.6</v>
      </c>
      <c r="F839">
        <f>IF(martianeum5[[#This Row],[zawartosc '[%']]]&gt;=1,martianeum5[[#This Row],[masa '[kg']]]*martianeum5[[#This Row],[zawartosc '[%']]]*0.01,0)</f>
        <v>0.78959999999999997</v>
      </c>
      <c r="G839">
        <f>martianeum5[[#This Row],[stan_magazynu '[kg']]]+martianeum5[[#This Row],[ile_kg_materiału_z_ładunku]]</f>
        <v>30.467599999999965</v>
      </c>
      <c r="H839">
        <f>IF(martianeum5[[#This Row],[stan_po_wydobyciu_z_ładunku]]&gt;=100,100,0)</f>
        <v>0</v>
      </c>
      <c r="I839">
        <f>martianeum5[[#This Row],[stan_po_wydobyciu_z_ładunku]]-martianeum5[[#This Row],[ile_zabiera_na_orbite]]</f>
        <v>30.467599999999965</v>
      </c>
      <c r="J839">
        <f>WEEKNUM(martianeum5[[#This Row],[data]],14)</f>
        <v>25</v>
      </c>
      <c r="K839">
        <f>IF(martianeum5[[#This Row],[num_tygodnia]]=J838,K838,K838+1)</f>
        <v>122</v>
      </c>
    </row>
    <row r="840" spans="1:11" x14ac:dyDescent="0.25">
      <c r="A840" s="1">
        <v>49479</v>
      </c>
      <c r="B840">
        <f t="shared" si="13"/>
        <v>30.467599999999965</v>
      </c>
      <c r="C840" t="s">
        <v>10</v>
      </c>
      <c r="D840">
        <v>19.5</v>
      </c>
      <c r="E840">
        <v>2.7</v>
      </c>
      <c r="F840">
        <f>IF(martianeum5[[#This Row],[zawartosc '[%']]]&gt;=1,martianeum5[[#This Row],[masa '[kg']]]*martianeum5[[#This Row],[zawartosc '[%']]]*0.01,0)</f>
        <v>0.52650000000000008</v>
      </c>
      <c r="G840">
        <f>martianeum5[[#This Row],[stan_magazynu '[kg']]]+martianeum5[[#This Row],[ile_kg_materiału_z_ładunku]]</f>
        <v>30.994099999999964</v>
      </c>
      <c r="H840">
        <f>IF(martianeum5[[#This Row],[stan_po_wydobyciu_z_ładunku]]&gt;=100,100,0)</f>
        <v>0</v>
      </c>
      <c r="I840">
        <f>martianeum5[[#This Row],[stan_po_wydobyciu_z_ładunku]]-martianeum5[[#This Row],[ile_zabiera_na_orbite]]</f>
        <v>30.994099999999964</v>
      </c>
      <c r="J840">
        <f>WEEKNUM(martianeum5[[#This Row],[data]],14)</f>
        <v>25</v>
      </c>
      <c r="K840">
        <f>IF(martianeum5[[#This Row],[num_tygodnia]]=J839,K839,K839+1)</f>
        <v>122</v>
      </c>
    </row>
    <row r="841" spans="1:11" x14ac:dyDescent="0.25">
      <c r="A841" s="1">
        <v>49480</v>
      </c>
      <c r="B841">
        <f t="shared" si="13"/>
        <v>30.994099999999964</v>
      </c>
      <c r="C841" t="s">
        <v>27</v>
      </c>
      <c r="D841">
        <v>28.7</v>
      </c>
      <c r="E841">
        <v>0.3</v>
      </c>
      <c r="F841">
        <f>IF(martianeum5[[#This Row],[zawartosc '[%']]]&gt;=1,martianeum5[[#This Row],[masa '[kg']]]*martianeum5[[#This Row],[zawartosc '[%']]]*0.01,0)</f>
        <v>0</v>
      </c>
      <c r="G841">
        <f>martianeum5[[#This Row],[stan_magazynu '[kg']]]+martianeum5[[#This Row],[ile_kg_materiału_z_ładunku]]</f>
        <v>30.994099999999964</v>
      </c>
      <c r="H841">
        <f>IF(martianeum5[[#This Row],[stan_po_wydobyciu_z_ładunku]]&gt;=100,100,0)</f>
        <v>0</v>
      </c>
      <c r="I841">
        <f>martianeum5[[#This Row],[stan_po_wydobyciu_z_ładunku]]-martianeum5[[#This Row],[ile_zabiera_na_orbite]]</f>
        <v>30.994099999999964</v>
      </c>
      <c r="J841">
        <f>WEEKNUM(martianeum5[[#This Row],[data]],14)</f>
        <v>25</v>
      </c>
      <c r="K841">
        <f>IF(martianeum5[[#This Row],[num_tygodnia]]=J840,K840,K840+1)</f>
        <v>122</v>
      </c>
    </row>
    <row r="842" spans="1:11" x14ac:dyDescent="0.25">
      <c r="A842" s="1">
        <v>49481</v>
      </c>
      <c r="B842">
        <f t="shared" si="13"/>
        <v>30.994099999999964</v>
      </c>
      <c r="C842" t="s">
        <v>19</v>
      </c>
      <c r="D842">
        <v>20.3</v>
      </c>
      <c r="E842">
        <v>15</v>
      </c>
      <c r="F842">
        <f>IF(martianeum5[[#This Row],[zawartosc '[%']]]&gt;=1,martianeum5[[#This Row],[masa '[kg']]]*martianeum5[[#This Row],[zawartosc '[%']]]*0.01,0)</f>
        <v>3.0449999999999999</v>
      </c>
      <c r="G842">
        <f>martianeum5[[#This Row],[stan_magazynu '[kg']]]+martianeum5[[#This Row],[ile_kg_materiału_z_ładunku]]</f>
        <v>34.039099999999962</v>
      </c>
      <c r="H842">
        <f>IF(martianeum5[[#This Row],[stan_po_wydobyciu_z_ładunku]]&gt;=100,100,0)</f>
        <v>0</v>
      </c>
      <c r="I842">
        <f>martianeum5[[#This Row],[stan_po_wydobyciu_z_ładunku]]-martianeum5[[#This Row],[ile_zabiera_na_orbite]]</f>
        <v>34.039099999999962</v>
      </c>
      <c r="J842">
        <f>WEEKNUM(martianeum5[[#This Row],[data]],14)</f>
        <v>26</v>
      </c>
      <c r="K842">
        <f>IF(martianeum5[[#This Row],[num_tygodnia]]=J841,K841,K841+1)</f>
        <v>123</v>
      </c>
    </row>
    <row r="843" spans="1:11" x14ac:dyDescent="0.25">
      <c r="A843" s="1">
        <v>49482</v>
      </c>
      <c r="B843">
        <f t="shared" si="13"/>
        <v>34.039099999999962</v>
      </c>
      <c r="C843" t="s">
        <v>7</v>
      </c>
      <c r="D843">
        <v>25.9</v>
      </c>
      <c r="E843">
        <v>4.7</v>
      </c>
      <c r="F843">
        <f>IF(martianeum5[[#This Row],[zawartosc '[%']]]&gt;=1,martianeum5[[#This Row],[masa '[kg']]]*martianeum5[[#This Row],[zawartosc '[%']]]*0.01,0)</f>
        <v>1.2173</v>
      </c>
      <c r="G843">
        <f>martianeum5[[#This Row],[stan_magazynu '[kg']]]+martianeum5[[#This Row],[ile_kg_materiału_z_ładunku]]</f>
        <v>35.256399999999964</v>
      </c>
      <c r="H843">
        <f>IF(martianeum5[[#This Row],[stan_po_wydobyciu_z_ładunku]]&gt;=100,100,0)</f>
        <v>0</v>
      </c>
      <c r="I843">
        <f>martianeum5[[#This Row],[stan_po_wydobyciu_z_ładunku]]-martianeum5[[#This Row],[ile_zabiera_na_orbite]]</f>
        <v>35.256399999999964</v>
      </c>
      <c r="J843">
        <f>WEEKNUM(martianeum5[[#This Row],[data]],14)</f>
        <v>26</v>
      </c>
      <c r="K843">
        <f>IF(martianeum5[[#This Row],[num_tygodnia]]=J842,K842,K842+1)</f>
        <v>123</v>
      </c>
    </row>
    <row r="844" spans="1:11" x14ac:dyDescent="0.25">
      <c r="A844" s="1">
        <v>49483</v>
      </c>
      <c r="B844">
        <f t="shared" si="13"/>
        <v>35.256399999999964</v>
      </c>
      <c r="C844" t="s">
        <v>7</v>
      </c>
      <c r="D844">
        <v>25.3</v>
      </c>
      <c r="E844">
        <v>0</v>
      </c>
      <c r="F844">
        <f>IF(martianeum5[[#This Row],[zawartosc '[%']]]&gt;=1,martianeum5[[#This Row],[masa '[kg']]]*martianeum5[[#This Row],[zawartosc '[%']]]*0.01,0)</f>
        <v>0</v>
      </c>
      <c r="G844">
        <f>martianeum5[[#This Row],[stan_magazynu '[kg']]]+martianeum5[[#This Row],[ile_kg_materiału_z_ładunku]]</f>
        <v>35.256399999999964</v>
      </c>
      <c r="H844">
        <f>IF(martianeum5[[#This Row],[stan_po_wydobyciu_z_ładunku]]&gt;=100,100,0)</f>
        <v>0</v>
      </c>
      <c r="I844">
        <f>martianeum5[[#This Row],[stan_po_wydobyciu_z_ładunku]]-martianeum5[[#This Row],[ile_zabiera_na_orbite]]</f>
        <v>35.256399999999964</v>
      </c>
      <c r="J844">
        <f>WEEKNUM(martianeum5[[#This Row],[data]],14)</f>
        <v>26</v>
      </c>
      <c r="K844">
        <f>IF(martianeum5[[#This Row],[num_tygodnia]]=J843,K843,K843+1)</f>
        <v>123</v>
      </c>
    </row>
    <row r="845" spans="1:11" x14ac:dyDescent="0.25">
      <c r="A845" s="1">
        <v>49484</v>
      </c>
      <c r="B845">
        <f t="shared" si="13"/>
        <v>35.256399999999964</v>
      </c>
      <c r="C845" t="s">
        <v>20</v>
      </c>
      <c r="D845">
        <v>22.8</v>
      </c>
      <c r="E845">
        <v>0.6</v>
      </c>
      <c r="F845">
        <f>IF(martianeum5[[#This Row],[zawartosc '[%']]]&gt;=1,martianeum5[[#This Row],[masa '[kg']]]*martianeum5[[#This Row],[zawartosc '[%']]]*0.01,0)</f>
        <v>0</v>
      </c>
      <c r="G845">
        <f>martianeum5[[#This Row],[stan_magazynu '[kg']]]+martianeum5[[#This Row],[ile_kg_materiału_z_ładunku]]</f>
        <v>35.256399999999964</v>
      </c>
      <c r="H845">
        <f>IF(martianeum5[[#This Row],[stan_po_wydobyciu_z_ładunku]]&gt;=100,100,0)</f>
        <v>0</v>
      </c>
      <c r="I845">
        <f>martianeum5[[#This Row],[stan_po_wydobyciu_z_ładunku]]-martianeum5[[#This Row],[ile_zabiera_na_orbite]]</f>
        <v>35.256399999999964</v>
      </c>
      <c r="J845">
        <f>WEEKNUM(martianeum5[[#This Row],[data]],14)</f>
        <v>26</v>
      </c>
      <c r="K845">
        <f>IF(martianeum5[[#This Row],[num_tygodnia]]=J844,K844,K844+1)</f>
        <v>123</v>
      </c>
    </row>
    <row r="846" spans="1:11" x14ac:dyDescent="0.25">
      <c r="A846" s="1">
        <v>49485</v>
      </c>
      <c r="B846">
        <f t="shared" si="13"/>
        <v>35.256399999999964</v>
      </c>
      <c r="C846" t="s">
        <v>22</v>
      </c>
      <c r="D846">
        <v>28.4</v>
      </c>
      <c r="E846">
        <v>2.2999999999999998</v>
      </c>
      <c r="F846">
        <f>IF(martianeum5[[#This Row],[zawartosc '[%']]]&gt;=1,martianeum5[[#This Row],[masa '[kg']]]*martianeum5[[#This Row],[zawartosc '[%']]]*0.01,0)</f>
        <v>0.65319999999999989</v>
      </c>
      <c r="G846">
        <f>martianeum5[[#This Row],[stan_magazynu '[kg']]]+martianeum5[[#This Row],[ile_kg_materiału_z_ładunku]]</f>
        <v>35.909599999999962</v>
      </c>
      <c r="H846">
        <f>IF(martianeum5[[#This Row],[stan_po_wydobyciu_z_ładunku]]&gt;=100,100,0)</f>
        <v>0</v>
      </c>
      <c r="I846">
        <f>martianeum5[[#This Row],[stan_po_wydobyciu_z_ładunku]]-martianeum5[[#This Row],[ile_zabiera_na_orbite]]</f>
        <v>35.909599999999962</v>
      </c>
      <c r="J846">
        <f>WEEKNUM(martianeum5[[#This Row],[data]],14)</f>
        <v>26</v>
      </c>
      <c r="K846">
        <f>IF(martianeum5[[#This Row],[num_tygodnia]]=J845,K845,K845+1)</f>
        <v>123</v>
      </c>
    </row>
    <row r="847" spans="1:11" x14ac:dyDescent="0.25">
      <c r="A847" s="1">
        <v>49486</v>
      </c>
      <c r="B847">
        <f t="shared" si="13"/>
        <v>35.909599999999962</v>
      </c>
      <c r="C847" t="s">
        <v>22</v>
      </c>
      <c r="D847">
        <v>29.7</v>
      </c>
      <c r="E847">
        <v>0</v>
      </c>
      <c r="F847">
        <f>IF(martianeum5[[#This Row],[zawartosc '[%']]]&gt;=1,martianeum5[[#This Row],[masa '[kg']]]*martianeum5[[#This Row],[zawartosc '[%']]]*0.01,0)</f>
        <v>0</v>
      </c>
      <c r="G847">
        <f>martianeum5[[#This Row],[stan_magazynu '[kg']]]+martianeum5[[#This Row],[ile_kg_materiału_z_ładunku]]</f>
        <v>35.909599999999962</v>
      </c>
      <c r="H847">
        <f>IF(martianeum5[[#This Row],[stan_po_wydobyciu_z_ładunku]]&gt;=100,100,0)</f>
        <v>0</v>
      </c>
      <c r="I847">
        <f>martianeum5[[#This Row],[stan_po_wydobyciu_z_ładunku]]-martianeum5[[#This Row],[ile_zabiera_na_orbite]]</f>
        <v>35.909599999999962</v>
      </c>
      <c r="J847">
        <f>WEEKNUM(martianeum5[[#This Row],[data]],14)</f>
        <v>26</v>
      </c>
      <c r="K847">
        <f>IF(martianeum5[[#This Row],[num_tygodnia]]=J846,K846,K846+1)</f>
        <v>123</v>
      </c>
    </row>
    <row r="848" spans="1:11" x14ac:dyDescent="0.25">
      <c r="A848" s="1">
        <v>49487</v>
      </c>
      <c r="B848">
        <f t="shared" si="13"/>
        <v>35.909599999999962</v>
      </c>
      <c r="C848" t="s">
        <v>15</v>
      </c>
      <c r="D848">
        <v>11.7</v>
      </c>
      <c r="E848">
        <v>6.4</v>
      </c>
      <c r="F848">
        <f>IF(martianeum5[[#This Row],[zawartosc '[%']]]&gt;=1,martianeum5[[#This Row],[masa '[kg']]]*martianeum5[[#This Row],[zawartosc '[%']]]*0.01,0)</f>
        <v>0.74880000000000002</v>
      </c>
      <c r="G848">
        <f>martianeum5[[#This Row],[stan_magazynu '[kg']]]+martianeum5[[#This Row],[ile_kg_materiału_z_ładunku]]</f>
        <v>36.658399999999965</v>
      </c>
      <c r="H848">
        <f>IF(martianeum5[[#This Row],[stan_po_wydobyciu_z_ładunku]]&gt;=100,100,0)</f>
        <v>0</v>
      </c>
      <c r="I848">
        <f>martianeum5[[#This Row],[stan_po_wydobyciu_z_ładunku]]-martianeum5[[#This Row],[ile_zabiera_na_orbite]]</f>
        <v>36.658399999999965</v>
      </c>
      <c r="J848">
        <f>WEEKNUM(martianeum5[[#This Row],[data]],14)</f>
        <v>26</v>
      </c>
      <c r="K848">
        <f>IF(martianeum5[[#This Row],[num_tygodnia]]=J847,K847,K847+1)</f>
        <v>123</v>
      </c>
    </row>
    <row r="849" spans="1:11" x14ac:dyDescent="0.25">
      <c r="A849" s="1">
        <v>49488</v>
      </c>
      <c r="B849">
        <f t="shared" si="13"/>
        <v>36.658399999999965</v>
      </c>
      <c r="C849" t="s">
        <v>22</v>
      </c>
      <c r="D849">
        <v>12.8</v>
      </c>
      <c r="E849">
        <v>6.9</v>
      </c>
      <c r="F849">
        <f>IF(martianeum5[[#This Row],[zawartosc '[%']]]&gt;=1,martianeum5[[#This Row],[masa '[kg']]]*martianeum5[[#This Row],[zawartosc '[%']]]*0.01,0)</f>
        <v>0.8832000000000001</v>
      </c>
      <c r="G849">
        <f>martianeum5[[#This Row],[stan_magazynu '[kg']]]+martianeum5[[#This Row],[ile_kg_materiału_z_ładunku]]</f>
        <v>37.541599999999967</v>
      </c>
      <c r="H849">
        <f>IF(martianeum5[[#This Row],[stan_po_wydobyciu_z_ładunku]]&gt;=100,100,0)</f>
        <v>0</v>
      </c>
      <c r="I849">
        <f>martianeum5[[#This Row],[stan_po_wydobyciu_z_ładunku]]-martianeum5[[#This Row],[ile_zabiera_na_orbite]]</f>
        <v>37.541599999999967</v>
      </c>
      <c r="J849">
        <f>WEEKNUM(martianeum5[[#This Row],[data]],14)</f>
        <v>27</v>
      </c>
      <c r="K849">
        <f>IF(martianeum5[[#This Row],[num_tygodnia]]=J848,K848,K848+1)</f>
        <v>124</v>
      </c>
    </row>
    <row r="850" spans="1:11" x14ac:dyDescent="0.25">
      <c r="A850" s="1">
        <v>49489</v>
      </c>
      <c r="B850">
        <f t="shared" si="13"/>
        <v>37.541599999999967</v>
      </c>
      <c r="C850" t="s">
        <v>10</v>
      </c>
      <c r="D850">
        <v>11</v>
      </c>
      <c r="E850">
        <v>0</v>
      </c>
      <c r="F850">
        <f>IF(martianeum5[[#This Row],[zawartosc '[%']]]&gt;=1,martianeum5[[#This Row],[masa '[kg']]]*martianeum5[[#This Row],[zawartosc '[%']]]*0.01,0)</f>
        <v>0</v>
      </c>
      <c r="G850">
        <f>martianeum5[[#This Row],[stan_magazynu '[kg']]]+martianeum5[[#This Row],[ile_kg_materiału_z_ładunku]]</f>
        <v>37.541599999999967</v>
      </c>
      <c r="H850">
        <f>IF(martianeum5[[#This Row],[stan_po_wydobyciu_z_ładunku]]&gt;=100,100,0)</f>
        <v>0</v>
      </c>
      <c r="I850">
        <f>martianeum5[[#This Row],[stan_po_wydobyciu_z_ładunku]]-martianeum5[[#This Row],[ile_zabiera_na_orbite]]</f>
        <v>37.541599999999967</v>
      </c>
      <c r="J850">
        <f>WEEKNUM(martianeum5[[#This Row],[data]],14)</f>
        <v>27</v>
      </c>
      <c r="K850">
        <f>IF(martianeum5[[#This Row],[num_tygodnia]]=J849,K849,K849+1)</f>
        <v>124</v>
      </c>
    </row>
    <row r="851" spans="1:11" x14ac:dyDescent="0.25">
      <c r="A851" s="1">
        <v>49490</v>
      </c>
      <c r="B851">
        <f t="shared" si="13"/>
        <v>37.541599999999967</v>
      </c>
      <c r="C851" t="s">
        <v>33</v>
      </c>
      <c r="D851">
        <v>14.7</v>
      </c>
      <c r="E851">
        <v>0.5</v>
      </c>
      <c r="F851">
        <f>IF(martianeum5[[#This Row],[zawartosc '[%']]]&gt;=1,martianeum5[[#This Row],[masa '[kg']]]*martianeum5[[#This Row],[zawartosc '[%']]]*0.01,0)</f>
        <v>0</v>
      </c>
      <c r="G851">
        <f>martianeum5[[#This Row],[stan_magazynu '[kg']]]+martianeum5[[#This Row],[ile_kg_materiału_z_ładunku]]</f>
        <v>37.541599999999967</v>
      </c>
      <c r="H851">
        <f>IF(martianeum5[[#This Row],[stan_po_wydobyciu_z_ładunku]]&gt;=100,100,0)</f>
        <v>0</v>
      </c>
      <c r="I851">
        <f>martianeum5[[#This Row],[stan_po_wydobyciu_z_ładunku]]-martianeum5[[#This Row],[ile_zabiera_na_orbite]]</f>
        <v>37.541599999999967</v>
      </c>
      <c r="J851">
        <f>WEEKNUM(martianeum5[[#This Row],[data]],14)</f>
        <v>27</v>
      </c>
      <c r="K851">
        <f>IF(martianeum5[[#This Row],[num_tygodnia]]=J850,K850,K850+1)</f>
        <v>124</v>
      </c>
    </row>
    <row r="852" spans="1:11" x14ac:dyDescent="0.25">
      <c r="A852" s="1">
        <v>49491</v>
      </c>
      <c r="B852">
        <f t="shared" si="13"/>
        <v>37.541599999999967</v>
      </c>
      <c r="C852" t="s">
        <v>26</v>
      </c>
      <c r="D852">
        <v>13.2</v>
      </c>
      <c r="E852">
        <v>2.5</v>
      </c>
      <c r="F852">
        <f>IF(martianeum5[[#This Row],[zawartosc '[%']]]&gt;=1,martianeum5[[#This Row],[masa '[kg']]]*martianeum5[[#This Row],[zawartosc '[%']]]*0.01,0)</f>
        <v>0.33</v>
      </c>
      <c r="G852">
        <f>martianeum5[[#This Row],[stan_magazynu '[kg']]]+martianeum5[[#This Row],[ile_kg_materiału_z_ładunku]]</f>
        <v>37.871599999999965</v>
      </c>
      <c r="H852">
        <f>IF(martianeum5[[#This Row],[stan_po_wydobyciu_z_ładunku]]&gt;=100,100,0)</f>
        <v>0</v>
      </c>
      <c r="I852">
        <f>martianeum5[[#This Row],[stan_po_wydobyciu_z_ładunku]]-martianeum5[[#This Row],[ile_zabiera_na_orbite]]</f>
        <v>37.871599999999965</v>
      </c>
      <c r="J852">
        <f>WEEKNUM(martianeum5[[#This Row],[data]],14)</f>
        <v>27</v>
      </c>
      <c r="K852">
        <f>IF(martianeum5[[#This Row],[num_tygodnia]]=J851,K851,K851+1)</f>
        <v>124</v>
      </c>
    </row>
    <row r="853" spans="1:11" x14ac:dyDescent="0.25">
      <c r="A853" s="1">
        <v>49492</v>
      </c>
      <c r="B853">
        <f t="shared" si="13"/>
        <v>37.871599999999965</v>
      </c>
      <c r="C853" t="s">
        <v>26</v>
      </c>
      <c r="D853">
        <v>28</v>
      </c>
      <c r="E853">
        <v>3.8</v>
      </c>
      <c r="F853">
        <f>IF(martianeum5[[#This Row],[zawartosc '[%']]]&gt;=1,martianeum5[[#This Row],[masa '[kg']]]*martianeum5[[#This Row],[zawartosc '[%']]]*0.01,0)</f>
        <v>1.0639999999999998</v>
      </c>
      <c r="G853">
        <f>martianeum5[[#This Row],[stan_magazynu '[kg']]]+martianeum5[[#This Row],[ile_kg_materiału_z_ładunku]]</f>
        <v>38.935599999999965</v>
      </c>
      <c r="H853">
        <f>IF(martianeum5[[#This Row],[stan_po_wydobyciu_z_ładunku]]&gt;=100,100,0)</f>
        <v>0</v>
      </c>
      <c r="I853">
        <f>martianeum5[[#This Row],[stan_po_wydobyciu_z_ładunku]]-martianeum5[[#This Row],[ile_zabiera_na_orbite]]</f>
        <v>38.935599999999965</v>
      </c>
      <c r="J853">
        <f>WEEKNUM(martianeum5[[#This Row],[data]],14)</f>
        <v>27</v>
      </c>
      <c r="K853">
        <f>IF(martianeum5[[#This Row],[num_tygodnia]]=J852,K852,K852+1)</f>
        <v>124</v>
      </c>
    </row>
    <row r="854" spans="1:11" x14ac:dyDescent="0.25">
      <c r="A854" s="1">
        <v>49493</v>
      </c>
      <c r="B854">
        <f t="shared" si="13"/>
        <v>38.935599999999965</v>
      </c>
      <c r="C854" t="s">
        <v>11</v>
      </c>
      <c r="D854">
        <v>27.5</v>
      </c>
      <c r="E854">
        <v>10.3</v>
      </c>
      <c r="F854">
        <f>IF(martianeum5[[#This Row],[zawartosc '[%']]]&gt;=1,martianeum5[[#This Row],[masa '[kg']]]*martianeum5[[#This Row],[zawartosc '[%']]]*0.01,0)</f>
        <v>2.8325</v>
      </c>
      <c r="G854">
        <f>martianeum5[[#This Row],[stan_magazynu '[kg']]]+martianeum5[[#This Row],[ile_kg_materiału_z_ładunku]]</f>
        <v>41.768099999999968</v>
      </c>
      <c r="H854">
        <f>IF(martianeum5[[#This Row],[stan_po_wydobyciu_z_ładunku]]&gt;=100,100,0)</f>
        <v>0</v>
      </c>
      <c r="I854">
        <f>martianeum5[[#This Row],[stan_po_wydobyciu_z_ładunku]]-martianeum5[[#This Row],[ile_zabiera_na_orbite]]</f>
        <v>41.768099999999968</v>
      </c>
      <c r="J854">
        <f>WEEKNUM(martianeum5[[#This Row],[data]],14)</f>
        <v>27</v>
      </c>
      <c r="K854">
        <f>IF(martianeum5[[#This Row],[num_tygodnia]]=J853,K853,K853+1)</f>
        <v>124</v>
      </c>
    </row>
    <row r="855" spans="1:11" x14ac:dyDescent="0.25">
      <c r="A855" s="1">
        <v>49494</v>
      </c>
      <c r="B855">
        <f t="shared" si="13"/>
        <v>41.768099999999968</v>
      </c>
      <c r="C855" t="s">
        <v>26</v>
      </c>
      <c r="D855">
        <v>12.1</v>
      </c>
      <c r="E855">
        <v>4.7</v>
      </c>
      <c r="F855">
        <f>IF(martianeum5[[#This Row],[zawartosc '[%']]]&gt;=1,martianeum5[[#This Row],[masa '[kg']]]*martianeum5[[#This Row],[zawartosc '[%']]]*0.01,0)</f>
        <v>0.56869999999999998</v>
      </c>
      <c r="G855">
        <f>martianeum5[[#This Row],[stan_magazynu '[kg']]]+martianeum5[[#This Row],[ile_kg_materiału_z_ładunku]]</f>
        <v>42.336799999999968</v>
      </c>
      <c r="H855">
        <f>IF(martianeum5[[#This Row],[stan_po_wydobyciu_z_ładunku]]&gt;=100,100,0)</f>
        <v>0</v>
      </c>
      <c r="I855">
        <f>martianeum5[[#This Row],[stan_po_wydobyciu_z_ładunku]]-martianeum5[[#This Row],[ile_zabiera_na_orbite]]</f>
        <v>42.336799999999968</v>
      </c>
      <c r="J855">
        <f>WEEKNUM(martianeum5[[#This Row],[data]],14)</f>
        <v>27</v>
      </c>
      <c r="K855">
        <f>IF(martianeum5[[#This Row],[num_tygodnia]]=J854,K854,K854+1)</f>
        <v>124</v>
      </c>
    </row>
    <row r="856" spans="1:11" x14ac:dyDescent="0.25">
      <c r="A856" s="1">
        <v>49495</v>
      </c>
      <c r="B856">
        <f t="shared" si="13"/>
        <v>42.336799999999968</v>
      </c>
      <c r="C856" t="s">
        <v>15</v>
      </c>
      <c r="D856">
        <v>24.7</v>
      </c>
      <c r="E856">
        <v>7.2</v>
      </c>
      <c r="F856">
        <f>IF(martianeum5[[#This Row],[zawartosc '[%']]]&gt;=1,martianeum5[[#This Row],[masa '[kg']]]*martianeum5[[#This Row],[zawartosc '[%']]]*0.01,0)</f>
        <v>1.7784</v>
      </c>
      <c r="G856">
        <f>martianeum5[[#This Row],[stan_magazynu '[kg']]]+martianeum5[[#This Row],[ile_kg_materiału_z_ładunku]]</f>
        <v>44.115199999999966</v>
      </c>
      <c r="H856">
        <f>IF(martianeum5[[#This Row],[stan_po_wydobyciu_z_ładunku]]&gt;=100,100,0)</f>
        <v>0</v>
      </c>
      <c r="I856">
        <f>martianeum5[[#This Row],[stan_po_wydobyciu_z_ładunku]]-martianeum5[[#This Row],[ile_zabiera_na_orbite]]</f>
        <v>44.115199999999966</v>
      </c>
      <c r="J856">
        <f>WEEKNUM(martianeum5[[#This Row],[data]],14)</f>
        <v>28</v>
      </c>
      <c r="K856">
        <f>IF(martianeum5[[#This Row],[num_tygodnia]]=J855,K855,K855+1)</f>
        <v>125</v>
      </c>
    </row>
    <row r="857" spans="1:11" x14ac:dyDescent="0.25">
      <c r="A857" s="1">
        <v>49496</v>
      </c>
      <c r="B857">
        <f t="shared" si="13"/>
        <v>44.115199999999966</v>
      </c>
      <c r="C857" t="s">
        <v>25</v>
      </c>
      <c r="D857">
        <v>27.1</v>
      </c>
      <c r="E857">
        <v>2.6</v>
      </c>
      <c r="F857">
        <f>IF(martianeum5[[#This Row],[zawartosc '[%']]]&gt;=1,martianeum5[[#This Row],[masa '[kg']]]*martianeum5[[#This Row],[zawartosc '[%']]]*0.01,0)</f>
        <v>0.70460000000000012</v>
      </c>
      <c r="G857">
        <f>martianeum5[[#This Row],[stan_magazynu '[kg']]]+martianeum5[[#This Row],[ile_kg_materiału_z_ładunku]]</f>
        <v>44.819799999999965</v>
      </c>
      <c r="H857">
        <f>IF(martianeum5[[#This Row],[stan_po_wydobyciu_z_ładunku]]&gt;=100,100,0)</f>
        <v>0</v>
      </c>
      <c r="I857">
        <f>martianeum5[[#This Row],[stan_po_wydobyciu_z_ładunku]]-martianeum5[[#This Row],[ile_zabiera_na_orbite]]</f>
        <v>44.819799999999965</v>
      </c>
      <c r="J857">
        <f>WEEKNUM(martianeum5[[#This Row],[data]],14)</f>
        <v>28</v>
      </c>
      <c r="K857">
        <f>IF(martianeum5[[#This Row],[num_tygodnia]]=J856,K856,K856+1)</f>
        <v>125</v>
      </c>
    </row>
    <row r="858" spans="1:11" x14ac:dyDescent="0.25">
      <c r="A858" s="1">
        <v>49497</v>
      </c>
      <c r="B858">
        <f t="shared" si="13"/>
        <v>44.819799999999965</v>
      </c>
      <c r="C858" t="s">
        <v>7</v>
      </c>
      <c r="D858">
        <v>28.7</v>
      </c>
      <c r="E858">
        <v>3</v>
      </c>
      <c r="F858">
        <f>IF(martianeum5[[#This Row],[zawartosc '[%']]]&gt;=1,martianeum5[[#This Row],[masa '[kg']]]*martianeum5[[#This Row],[zawartosc '[%']]]*0.01,0)</f>
        <v>0.86099999999999999</v>
      </c>
      <c r="G858">
        <f>martianeum5[[#This Row],[stan_magazynu '[kg']]]+martianeum5[[#This Row],[ile_kg_materiału_z_ładunku]]</f>
        <v>45.680799999999962</v>
      </c>
      <c r="H858">
        <f>IF(martianeum5[[#This Row],[stan_po_wydobyciu_z_ładunku]]&gt;=100,100,0)</f>
        <v>0</v>
      </c>
      <c r="I858">
        <f>martianeum5[[#This Row],[stan_po_wydobyciu_z_ładunku]]-martianeum5[[#This Row],[ile_zabiera_na_orbite]]</f>
        <v>45.680799999999962</v>
      </c>
      <c r="J858">
        <f>WEEKNUM(martianeum5[[#This Row],[data]],14)</f>
        <v>28</v>
      </c>
      <c r="K858">
        <f>IF(martianeum5[[#This Row],[num_tygodnia]]=J857,K857,K857+1)</f>
        <v>125</v>
      </c>
    </row>
    <row r="859" spans="1:11" x14ac:dyDescent="0.25">
      <c r="A859" s="1">
        <v>49498</v>
      </c>
      <c r="B859">
        <f t="shared" si="13"/>
        <v>45.680799999999962</v>
      </c>
      <c r="C859" t="s">
        <v>10</v>
      </c>
      <c r="D859">
        <v>15</v>
      </c>
      <c r="E859">
        <v>21.4</v>
      </c>
      <c r="F859">
        <f>IF(martianeum5[[#This Row],[zawartosc '[%']]]&gt;=1,martianeum5[[#This Row],[masa '[kg']]]*martianeum5[[#This Row],[zawartosc '[%']]]*0.01,0)</f>
        <v>3.21</v>
      </c>
      <c r="G859">
        <f>martianeum5[[#This Row],[stan_magazynu '[kg']]]+martianeum5[[#This Row],[ile_kg_materiału_z_ładunku]]</f>
        <v>48.890799999999963</v>
      </c>
      <c r="H859">
        <f>IF(martianeum5[[#This Row],[stan_po_wydobyciu_z_ładunku]]&gt;=100,100,0)</f>
        <v>0</v>
      </c>
      <c r="I859">
        <f>martianeum5[[#This Row],[stan_po_wydobyciu_z_ładunku]]-martianeum5[[#This Row],[ile_zabiera_na_orbite]]</f>
        <v>48.890799999999963</v>
      </c>
      <c r="J859">
        <f>WEEKNUM(martianeum5[[#This Row],[data]],14)</f>
        <v>28</v>
      </c>
      <c r="K859">
        <f>IF(martianeum5[[#This Row],[num_tygodnia]]=J858,K858,K858+1)</f>
        <v>125</v>
      </c>
    </row>
    <row r="860" spans="1:11" x14ac:dyDescent="0.25">
      <c r="A860" s="1">
        <v>49499</v>
      </c>
      <c r="B860">
        <f t="shared" si="13"/>
        <v>48.890799999999963</v>
      </c>
      <c r="C860" t="s">
        <v>11</v>
      </c>
      <c r="D860">
        <v>11.6</v>
      </c>
      <c r="E860">
        <v>3.7</v>
      </c>
      <c r="F860">
        <f>IF(martianeum5[[#This Row],[zawartosc '[%']]]&gt;=1,martianeum5[[#This Row],[masa '[kg']]]*martianeum5[[#This Row],[zawartosc '[%']]]*0.01,0)</f>
        <v>0.42920000000000003</v>
      </c>
      <c r="G860">
        <f>martianeum5[[#This Row],[stan_magazynu '[kg']]]+martianeum5[[#This Row],[ile_kg_materiału_z_ładunku]]</f>
        <v>49.319999999999965</v>
      </c>
      <c r="H860">
        <f>IF(martianeum5[[#This Row],[stan_po_wydobyciu_z_ładunku]]&gt;=100,100,0)</f>
        <v>0</v>
      </c>
      <c r="I860">
        <f>martianeum5[[#This Row],[stan_po_wydobyciu_z_ładunku]]-martianeum5[[#This Row],[ile_zabiera_na_orbite]]</f>
        <v>49.319999999999965</v>
      </c>
      <c r="J860">
        <f>WEEKNUM(martianeum5[[#This Row],[data]],14)</f>
        <v>28</v>
      </c>
      <c r="K860">
        <f>IF(martianeum5[[#This Row],[num_tygodnia]]=J859,K859,K859+1)</f>
        <v>125</v>
      </c>
    </row>
    <row r="861" spans="1:11" x14ac:dyDescent="0.25">
      <c r="A861" s="1">
        <v>49500</v>
      </c>
      <c r="B861">
        <f t="shared" si="13"/>
        <v>49.319999999999965</v>
      </c>
      <c r="C861" t="s">
        <v>10</v>
      </c>
      <c r="D861">
        <v>13.1</v>
      </c>
      <c r="E861">
        <v>0</v>
      </c>
      <c r="F861">
        <f>IF(martianeum5[[#This Row],[zawartosc '[%']]]&gt;=1,martianeum5[[#This Row],[masa '[kg']]]*martianeum5[[#This Row],[zawartosc '[%']]]*0.01,0)</f>
        <v>0</v>
      </c>
      <c r="G861">
        <f>martianeum5[[#This Row],[stan_magazynu '[kg']]]+martianeum5[[#This Row],[ile_kg_materiału_z_ładunku]]</f>
        <v>49.319999999999965</v>
      </c>
      <c r="H861">
        <f>IF(martianeum5[[#This Row],[stan_po_wydobyciu_z_ładunku]]&gt;=100,100,0)</f>
        <v>0</v>
      </c>
      <c r="I861">
        <f>martianeum5[[#This Row],[stan_po_wydobyciu_z_ładunku]]-martianeum5[[#This Row],[ile_zabiera_na_orbite]]</f>
        <v>49.319999999999965</v>
      </c>
      <c r="J861">
        <f>WEEKNUM(martianeum5[[#This Row],[data]],14)</f>
        <v>28</v>
      </c>
      <c r="K861">
        <f>IF(martianeum5[[#This Row],[num_tygodnia]]=J860,K860,K860+1)</f>
        <v>125</v>
      </c>
    </row>
    <row r="862" spans="1:11" x14ac:dyDescent="0.25">
      <c r="A862" s="1">
        <v>49501</v>
      </c>
      <c r="B862">
        <f t="shared" si="13"/>
        <v>49.319999999999965</v>
      </c>
      <c r="C862" t="s">
        <v>26</v>
      </c>
      <c r="D862">
        <v>25.5</v>
      </c>
      <c r="E862">
        <v>0</v>
      </c>
      <c r="F862">
        <f>IF(martianeum5[[#This Row],[zawartosc '[%']]]&gt;=1,martianeum5[[#This Row],[masa '[kg']]]*martianeum5[[#This Row],[zawartosc '[%']]]*0.01,0)</f>
        <v>0</v>
      </c>
      <c r="G862">
        <f>martianeum5[[#This Row],[stan_magazynu '[kg']]]+martianeum5[[#This Row],[ile_kg_materiału_z_ładunku]]</f>
        <v>49.319999999999965</v>
      </c>
      <c r="H862">
        <f>IF(martianeum5[[#This Row],[stan_po_wydobyciu_z_ładunku]]&gt;=100,100,0)</f>
        <v>0</v>
      </c>
      <c r="I862">
        <f>martianeum5[[#This Row],[stan_po_wydobyciu_z_ładunku]]-martianeum5[[#This Row],[ile_zabiera_na_orbite]]</f>
        <v>49.319999999999965</v>
      </c>
      <c r="J862">
        <f>WEEKNUM(martianeum5[[#This Row],[data]],14)</f>
        <v>28</v>
      </c>
      <c r="K862">
        <f>IF(martianeum5[[#This Row],[num_tygodnia]]=J861,K861,K861+1)</f>
        <v>125</v>
      </c>
    </row>
    <row r="863" spans="1:11" x14ac:dyDescent="0.25">
      <c r="A863" s="1">
        <v>49502</v>
      </c>
      <c r="B863">
        <f t="shared" si="13"/>
        <v>49.319999999999965</v>
      </c>
      <c r="C863" t="s">
        <v>28</v>
      </c>
      <c r="D863">
        <v>19.399999999999999</v>
      </c>
      <c r="E863">
        <v>0.7</v>
      </c>
      <c r="F863">
        <f>IF(martianeum5[[#This Row],[zawartosc '[%']]]&gt;=1,martianeum5[[#This Row],[masa '[kg']]]*martianeum5[[#This Row],[zawartosc '[%']]]*0.01,0)</f>
        <v>0</v>
      </c>
      <c r="G863">
        <f>martianeum5[[#This Row],[stan_magazynu '[kg']]]+martianeum5[[#This Row],[ile_kg_materiału_z_ładunku]]</f>
        <v>49.319999999999965</v>
      </c>
      <c r="H863">
        <f>IF(martianeum5[[#This Row],[stan_po_wydobyciu_z_ładunku]]&gt;=100,100,0)</f>
        <v>0</v>
      </c>
      <c r="I863">
        <f>martianeum5[[#This Row],[stan_po_wydobyciu_z_ładunku]]-martianeum5[[#This Row],[ile_zabiera_na_orbite]]</f>
        <v>49.319999999999965</v>
      </c>
      <c r="J863">
        <f>WEEKNUM(martianeum5[[#This Row],[data]],14)</f>
        <v>29</v>
      </c>
      <c r="K863">
        <f>IF(martianeum5[[#This Row],[num_tygodnia]]=J862,K862,K862+1)</f>
        <v>126</v>
      </c>
    </row>
    <row r="864" spans="1:11" x14ac:dyDescent="0.25">
      <c r="A864" s="1">
        <v>49503</v>
      </c>
      <c r="B864">
        <f t="shared" si="13"/>
        <v>49.319999999999965</v>
      </c>
      <c r="C864" t="s">
        <v>7</v>
      </c>
      <c r="D864">
        <v>27.3</v>
      </c>
      <c r="E864">
        <v>2.6</v>
      </c>
      <c r="F864">
        <f>IF(martianeum5[[#This Row],[zawartosc '[%']]]&gt;=1,martianeum5[[#This Row],[masa '[kg']]]*martianeum5[[#This Row],[zawartosc '[%']]]*0.01,0)</f>
        <v>0.7098000000000001</v>
      </c>
      <c r="G864">
        <f>martianeum5[[#This Row],[stan_magazynu '[kg']]]+martianeum5[[#This Row],[ile_kg_materiału_z_ładunku]]</f>
        <v>50.029799999999966</v>
      </c>
      <c r="H864">
        <f>IF(martianeum5[[#This Row],[stan_po_wydobyciu_z_ładunku]]&gt;=100,100,0)</f>
        <v>0</v>
      </c>
      <c r="I864">
        <f>martianeum5[[#This Row],[stan_po_wydobyciu_z_ładunku]]-martianeum5[[#This Row],[ile_zabiera_na_orbite]]</f>
        <v>50.029799999999966</v>
      </c>
      <c r="J864">
        <f>WEEKNUM(martianeum5[[#This Row],[data]],14)</f>
        <v>29</v>
      </c>
      <c r="K864">
        <f>IF(martianeum5[[#This Row],[num_tygodnia]]=J863,K863,K863+1)</f>
        <v>126</v>
      </c>
    </row>
    <row r="865" spans="1:11" x14ac:dyDescent="0.25">
      <c r="A865" s="1">
        <v>49504</v>
      </c>
      <c r="B865">
        <f t="shared" si="13"/>
        <v>50.029799999999966</v>
      </c>
      <c r="C865" t="s">
        <v>10</v>
      </c>
      <c r="D865">
        <v>21</v>
      </c>
      <c r="E865">
        <v>27.8</v>
      </c>
      <c r="F865">
        <f>IF(martianeum5[[#This Row],[zawartosc '[%']]]&gt;=1,martianeum5[[#This Row],[masa '[kg']]]*martianeum5[[#This Row],[zawartosc '[%']]]*0.01,0)</f>
        <v>5.838000000000001</v>
      </c>
      <c r="G865">
        <f>martianeum5[[#This Row],[stan_magazynu '[kg']]]+martianeum5[[#This Row],[ile_kg_materiału_z_ładunku]]</f>
        <v>55.867799999999967</v>
      </c>
      <c r="H865">
        <f>IF(martianeum5[[#This Row],[stan_po_wydobyciu_z_ładunku]]&gt;=100,100,0)</f>
        <v>0</v>
      </c>
      <c r="I865">
        <f>martianeum5[[#This Row],[stan_po_wydobyciu_z_ładunku]]-martianeum5[[#This Row],[ile_zabiera_na_orbite]]</f>
        <v>55.867799999999967</v>
      </c>
      <c r="J865">
        <f>WEEKNUM(martianeum5[[#This Row],[data]],14)</f>
        <v>29</v>
      </c>
      <c r="K865">
        <f>IF(martianeum5[[#This Row],[num_tygodnia]]=J864,K864,K864+1)</f>
        <v>126</v>
      </c>
    </row>
    <row r="866" spans="1:11" x14ac:dyDescent="0.25">
      <c r="A866" s="1">
        <v>49505</v>
      </c>
      <c r="B866">
        <f t="shared" si="13"/>
        <v>55.867799999999967</v>
      </c>
      <c r="C866" t="s">
        <v>14</v>
      </c>
      <c r="D866">
        <v>11.5</v>
      </c>
      <c r="E866">
        <v>0</v>
      </c>
      <c r="F866">
        <f>IF(martianeum5[[#This Row],[zawartosc '[%']]]&gt;=1,martianeum5[[#This Row],[masa '[kg']]]*martianeum5[[#This Row],[zawartosc '[%']]]*0.01,0)</f>
        <v>0</v>
      </c>
      <c r="G866">
        <f>martianeum5[[#This Row],[stan_magazynu '[kg']]]+martianeum5[[#This Row],[ile_kg_materiału_z_ładunku]]</f>
        <v>55.867799999999967</v>
      </c>
      <c r="H866">
        <f>IF(martianeum5[[#This Row],[stan_po_wydobyciu_z_ładunku]]&gt;=100,100,0)</f>
        <v>0</v>
      </c>
      <c r="I866">
        <f>martianeum5[[#This Row],[stan_po_wydobyciu_z_ładunku]]-martianeum5[[#This Row],[ile_zabiera_na_orbite]]</f>
        <v>55.867799999999967</v>
      </c>
      <c r="J866">
        <f>WEEKNUM(martianeum5[[#This Row],[data]],14)</f>
        <v>29</v>
      </c>
      <c r="K866">
        <f>IF(martianeum5[[#This Row],[num_tygodnia]]=J865,K865,K865+1)</f>
        <v>126</v>
      </c>
    </row>
    <row r="867" spans="1:11" x14ac:dyDescent="0.25">
      <c r="A867" s="1">
        <v>49506</v>
      </c>
      <c r="B867">
        <f t="shared" si="13"/>
        <v>55.867799999999967</v>
      </c>
      <c r="C867" t="s">
        <v>21</v>
      </c>
      <c r="D867">
        <v>13.6</v>
      </c>
      <c r="E867">
        <v>2.7</v>
      </c>
      <c r="F867">
        <f>IF(martianeum5[[#This Row],[zawartosc '[%']]]&gt;=1,martianeum5[[#This Row],[masa '[kg']]]*martianeum5[[#This Row],[zawartosc '[%']]]*0.01,0)</f>
        <v>0.36719999999999997</v>
      </c>
      <c r="G867">
        <f>martianeum5[[#This Row],[stan_magazynu '[kg']]]+martianeum5[[#This Row],[ile_kg_materiału_z_ładunku]]</f>
        <v>56.234999999999964</v>
      </c>
      <c r="H867">
        <f>IF(martianeum5[[#This Row],[stan_po_wydobyciu_z_ładunku]]&gt;=100,100,0)</f>
        <v>0</v>
      </c>
      <c r="I867">
        <f>martianeum5[[#This Row],[stan_po_wydobyciu_z_ładunku]]-martianeum5[[#This Row],[ile_zabiera_na_orbite]]</f>
        <v>56.234999999999964</v>
      </c>
      <c r="J867">
        <f>WEEKNUM(martianeum5[[#This Row],[data]],14)</f>
        <v>29</v>
      </c>
      <c r="K867">
        <f>IF(martianeum5[[#This Row],[num_tygodnia]]=J866,K866,K866+1)</f>
        <v>126</v>
      </c>
    </row>
    <row r="868" spans="1:11" x14ac:dyDescent="0.25">
      <c r="A868" s="1">
        <v>49507</v>
      </c>
      <c r="B868">
        <f t="shared" si="13"/>
        <v>56.234999999999964</v>
      </c>
      <c r="C868" t="s">
        <v>8</v>
      </c>
      <c r="D868">
        <v>17.8</v>
      </c>
      <c r="E868">
        <v>0.3</v>
      </c>
      <c r="F868">
        <f>IF(martianeum5[[#This Row],[zawartosc '[%']]]&gt;=1,martianeum5[[#This Row],[masa '[kg']]]*martianeum5[[#This Row],[zawartosc '[%']]]*0.01,0)</f>
        <v>0</v>
      </c>
      <c r="G868">
        <f>martianeum5[[#This Row],[stan_magazynu '[kg']]]+martianeum5[[#This Row],[ile_kg_materiału_z_ładunku]]</f>
        <v>56.234999999999964</v>
      </c>
      <c r="H868">
        <f>IF(martianeum5[[#This Row],[stan_po_wydobyciu_z_ładunku]]&gt;=100,100,0)</f>
        <v>0</v>
      </c>
      <c r="I868">
        <f>martianeum5[[#This Row],[stan_po_wydobyciu_z_ładunku]]-martianeum5[[#This Row],[ile_zabiera_na_orbite]]</f>
        <v>56.234999999999964</v>
      </c>
      <c r="J868">
        <f>WEEKNUM(martianeum5[[#This Row],[data]],14)</f>
        <v>29</v>
      </c>
      <c r="K868">
        <f>IF(martianeum5[[#This Row],[num_tygodnia]]=J867,K867,K867+1)</f>
        <v>126</v>
      </c>
    </row>
    <row r="869" spans="1:11" x14ac:dyDescent="0.25">
      <c r="A869" s="1">
        <v>49508</v>
      </c>
      <c r="B869">
        <f t="shared" si="13"/>
        <v>56.234999999999964</v>
      </c>
      <c r="C869" t="s">
        <v>8</v>
      </c>
      <c r="D869">
        <v>10.8</v>
      </c>
      <c r="E869">
        <v>0</v>
      </c>
      <c r="F869">
        <f>IF(martianeum5[[#This Row],[zawartosc '[%']]]&gt;=1,martianeum5[[#This Row],[masa '[kg']]]*martianeum5[[#This Row],[zawartosc '[%']]]*0.01,0)</f>
        <v>0</v>
      </c>
      <c r="G869">
        <f>martianeum5[[#This Row],[stan_magazynu '[kg']]]+martianeum5[[#This Row],[ile_kg_materiału_z_ładunku]]</f>
        <v>56.234999999999964</v>
      </c>
      <c r="H869">
        <f>IF(martianeum5[[#This Row],[stan_po_wydobyciu_z_ładunku]]&gt;=100,100,0)</f>
        <v>0</v>
      </c>
      <c r="I869">
        <f>martianeum5[[#This Row],[stan_po_wydobyciu_z_ładunku]]-martianeum5[[#This Row],[ile_zabiera_na_orbite]]</f>
        <v>56.234999999999964</v>
      </c>
      <c r="J869">
        <f>WEEKNUM(martianeum5[[#This Row],[data]],14)</f>
        <v>29</v>
      </c>
      <c r="K869">
        <f>IF(martianeum5[[#This Row],[num_tygodnia]]=J868,K868,K868+1)</f>
        <v>126</v>
      </c>
    </row>
    <row r="870" spans="1:11" x14ac:dyDescent="0.25">
      <c r="A870" s="1">
        <v>49509</v>
      </c>
      <c r="B870">
        <f t="shared" si="13"/>
        <v>56.234999999999964</v>
      </c>
      <c r="C870" t="s">
        <v>10</v>
      </c>
      <c r="D870">
        <v>23</v>
      </c>
      <c r="E870">
        <v>3.3</v>
      </c>
      <c r="F870">
        <f>IF(martianeum5[[#This Row],[zawartosc '[%']]]&gt;=1,martianeum5[[#This Row],[masa '[kg']]]*martianeum5[[#This Row],[zawartosc '[%']]]*0.01,0)</f>
        <v>0.7589999999999999</v>
      </c>
      <c r="G870">
        <f>martianeum5[[#This Row],[stan_magazynu '[kg']]]+martianeum5[[#This Row],[ile_kg_materiału_z_ładunku]]</f>
        <v>56.993999999999964</v>
      </c>
      <c r="H870">
        <f>IF(martianeum5[[#This Row],[stan_po_wydobyciu_z_ładunku]]&gt;=100,100,0)</f>
        <v>0</v>
      </c>
      <c r="I870">
        <f>martianeum5[[#This Row],[stan_po_wydobyciu_z_ładunku]]-martianeum5[[#This Row],[ile_zabiera_na_orbite]]</f>
        <v>56.993999999999964</v>
      </c>
      <c r="J870">
        <f>WEEKNUM(martianeum5[[#This Row],[data]],14)</f>
        <v>30</v>
      </c>
      <c r="K870">
        <f>IF(martianeum5[[#This Row],[num_tygodnia]]=J869,K869,K869+1)</f>
        <v>127</v>
      </c>
    </row>
    <row r="871" spans="1:11" x14ac:dyDescent="0.25">
      <c r="A871" s="1">
        <v>49510</v>
      </c>
      <c r="B871">
        <f t="shared" si="13"/>
        <v>56.993999999999964</v>
      </c>
      <c r="C871" t="s">
        <v>11</v>
      </c>
      <c r="D871">
        <v>14</v>
      </c>
      <c r="E871">
        <v>18.100000000000001</v>
      </c>
      <c r="F871">
        <f>IF(martianeum5[[#This Row],[zawartosc '[%']]]&gt;=1,martianeum5[[#This Row],[masa '[kg']]]*martianeum5[[#This Row],[zawartosc '[%']]]*0.01,0)</f>
        <v>2.5340000000000003</v>
      </c>
      <c r="G871">
        <f>martianeum5[[#This Row],[stan_magazynu '[kg']]]+martianeum5[[#This Row],[ile_kg_materiału_z_ładunku]]</f>
        <v>59.527999999999963</v>
      </c>
      <c r="H871">
        <f>IF(martianeum5[[#This Row],[stan_po_wydobyciu_z_ładunku]]&gt;=100,100,0)</f>
        <v>0</v>
      </c>
      <c r="I871">
        <f>martianeum5[[#This Row],[stan_po_wydobyciu_z_ładunku]]-martianeum5[[#This Row],[ile_zabiera_na_orbite]]</f>
        <v>59.527999999999963</v>
      </c>
      <c r="J871">
        <f>WEEKNUM(martianeum5[[#This Row],[data]],14)</f>
        <v>30</v>
      </c>
      <c r="K871">
        <f>IF(martianeum5[[#This Row],[num_tygodnia]]=J870,K870,K870+1)</f>
        <v>127</v>
      </c>
    </row>
    <row r="872" spans="1:11" x14ac:dyDescent="0.25">
      <c r="A872" s="1">
        <v>49511</v>
      </c>
      <c r="B872">
        <f t="shared" si="13"/>
        <v>59.527999999999963</v>
      </c>
      <c r="C872" t="s">
        <v>26</v>
      </c>
      <c r="D872">
        <v>10.7</v>
      </c>
      <c r="E872">
        <v>0.4</v>
      </c>
      <c r="F872">
        <f>IF(martianeum5[[#This Row],[zawartosc '[%']]]&gt;=1,martianeum5[[#This Row],[masa '[kg']]]*martianeum5[[#This Row],[zawartosc '[%']]]*0.01,0)</f>
        <v>0</v>
      </c>
      <c r="G872">
        <f>martianeum5[[#This Row],[stan_magazynu '[kg']]]+martianeum5[[#This Row],[ile_kg_materiału_z_ładunku]]</f>
        <v>59.527999999999963</v>
      </c>
      <c r="H872">
        <f>IF(martianeum5[[#This Row],[stan_po_wydobyciu_z_ładunku]]&gt;=100,100,0)</f>
        <v>0</v>
      </c>
      <c r="I872">
        <f>martianeum5[[#This Row],[stan_po_wydobyciu_z_ładunku]]-martianeum5[[#This Row],[ile_zabiera_na_orbite]]</f>
        <v>59.527999999999963</v>
      </c>
      <c r="J872">
        <f>WEEKNUM(martianeum5[[#This Row],[data]],14)</f>
        <v>30</v>
      </c>
      <c r="K872">
        <f>IF(martianeum5[[#This Row],[num_tygodnia]]=J871,K871,K871+1)</f>
        <v>127</v>
      </c>
    </row>
    <row r="873" spans="1:11" x14ac:dyDescent="0.25">
      <c r="A873" s="1">
        <v>49512</v>
      </c>
      <c r="B873">
        <f t="shared" si="13"/>
        <v>59.527999999999963</v>
      </c>
      <c r="C873" t="s">
        <v>13</v>
      </c>
      <c r="D873">
        <v>24.7</v>
      </c>
      <c r="E873">
        <v>9.1</v>
      </c>
      <c r="F873">
        <f>IF(martianeum5[[#This Row],[zawartosc '[%']]]&gt;=1,martianeum5[[#This Row],[masa '[kg']]]*martianeum5[[#This Row],[zawartosc '[%']]]*0.01,0)</f>
        <v>2.2477</v>
      </c>
      <c r="G873">
        <f>martianeum5[[#This Row],[stan_magazynu '[kg']]]+martianeum5[[#This Row],[ile_kg_materiału_z_ładunku]]</f>
        <v>61.775699999999965</v>
      </c>
      <c r="H873">
        <f>IF(martianeum5[[#This Row],[stan_po_wydobyciu_z_ładunku]]&gt;=100,100,0)</f>
        <v>0</v>
      </c>
      <c r="I873">
        <f>martianeum5[[#This Row],[stan_po_wydobyciu_z_ładunku]]-martianeum5[[#This Row],[ile_zabiera_na_orbite]]</f>
        <v>61.775699999999965</v>
      </c>
      <c r="J873">
        <f>WEEKNUM(martianeum5[[#This Row],[data]],14)</f>
        <v>30</v>
      </c>
      <c r="K873">
        <f>IF(martianeum5[[#This Row],[num_tygodnia]]=J872,K872,K872+1)</f>
        <v>127</v>
      </c>
    </row>
    <row r="874" spans="1:11" x14ac:dyDescent="0.25">
      <c r="A874" s="1">
        <v>49513</v>
      </c>
      <c r="B874">
        <f t="shared" si="13"/>
        <v>61.775699999999965</v>
      </c>
      <c r="C874" t="s">
        <v>19</v>
      </c>
      <c r="D874">
        <v>12.2</v>
      </c>
      <c r="E874">
        <v>18.600000000000001</v>
      </c>
      <c r="F874">
        <f>IF(martianeum5[[#This Row],[zawartosc '[%']]]&gt;=1,martianeum5[[#This Row],[masa '[kg']]]*martianeum5[[#This Row],[zawartosc '[%']]]*0.01,0)</f>
        <v>2.2692000000000001</v>
      </c>
      <c r="G874">
        <f>martianeum5[[#This Row],[stan_magazynu '[kg']]]+martianeum5[[#This Row],[ile_kg_materiału_z_ładunku]]</f>
        <v>64.04489999999997</v>
      </c>
      <c r="H874">
        <f>IF(martianeum5[[#This Row],[stan_po_wydobyciu_z_ładunku]]&gt;=100,100,0)</f>
        <v>0</v>
      </c>
      <c r="I874">
        <f>martianeum5[[#This Row],[stan_po_wydobyciu_z_ładunku]]-martianeum5[[#This Row],[ile_zabiera_na_orbite]]</f>
        <v>64.04489999999997</v>
      </c>
      <c r="J874">
        <f>WEEKNUM(martianeum5[[#This Row],[data]],14)</f>
        <v>30</v>
      </c>
      <c r="K874">
        <f>IF(martianeum5[[#This Row],[num_tygodnia]]=J873,K873,K873+1)</f>
        <v>127</v>
      </c>
    </row>
    <row r="875" spans="1:11" x14ac:dyDescent="0.25">
      <c r="A875" s="1">
        <v>49514</v>
      </c>
      <c r="B875">
        <f t="shared" si="13"/>
        <v>64.04489999999997</v>
      </c>
      <c r="C875" t="s">
        <v>6</v>
      </c>
      <c r="D875">
        <v>23.8</v>
      </c>
      <c r="E875">
        <v>7.7</v>
      </c>
      <c r="F875">
        <f>IF(martianeum5[[#This Row],[zawartosc '[%']]]&gt;=1,martianeum5[[#This Row],[masa '[kg']]]*martianeum5[[#This Row],[zawartosc '[%']]]*0.01,0)</f>
        <v>1.8326000000000002</v>
      </c>
      <c r="G875">
        <f>martianeum5[[#This Row],[stan_magazynu '[kg']]]+martianeum5[[#This Row],[ile_kg_materiału_z_ładunku]]</f>
        <v>65.877499999999969</v>
      </c>
      <c r="H875">
        <f>IF(martianeum5[[#This Row],[stan_po_wydobyciu_z_ładunku]]&gt;=100,100,0)</f>
        <v>0</v>
      </c>
      <c r="I875">
        <f>martianeum5[[#This Row],[stan_po_wydobyciu_z_ładunku]]-martianeum5[[#This Row],[ile_zabiera_na_orbite]]</f>
        <v>65.877499999999969</v>
      </c>
      <c r="J875">
        <f>WEEKNUM(martianeum5[[#This Row],[data]],14)</f>
        <v>30</v>
      </c>
      <c r="K875">
        <f>IF(martianeum5[[#This Row],[num_tygodnia]]=J874,K874,K874+1)</f>
        <v>127</v>
      </c>
    </row>
    <row r="876" spans="1:11" x14ac:dyDescent="0.25">
      <c r="A876" s="1">
        <v>49515</v>
      </c>
      <c r="B876">
        <f t="shared" si="13"/>
        <v>65.877499999999969</v>
      </c>
      <c r="C876" t="s">
        <v>12</v>
      </c>
      <c r="D876">
        <v>18.5</v>
      </c>
      <c r="E876">
        <v>0</v>
      </c>
      <c r="F876">
        <f>IF(martianeum5[[#This Row],[zawartosc '[%']]]&gt;=1,martianeum5[[#This Row],[masa '[kg']]]*martianeum5[[#This Row],[zawartosc '[%']]]*0.01,0)</f>
        <v>0</v>
      </c>
      <c r="G876">
        <f>martianeum5[[#This Row],[stan_magazynu '[kg']]]+martianeum5[[#This Row],[ile_kg_materiału_z_ładunku]]</f>
        <v>65.877499999999969</v>
      </c>
      <c r="H876">
        <f>IF(martianeum5[[#This Row],[stan_po_wydobyciu_z_ładunku]]&gt;=100,100,0)</f>
        <v>0</v>
      </c>
      <c r="I876">
        <f>martianeum5[[#This Row],[stan_po_wydobyciu_z_ładunku]]-martianeum5[[#This Row],[ile_zabiera_na_orbite]]</f>
        <v>65.877499999999969</v>
      </c>
      <c r="J876">
        <f>WEEKNUM(martianeum5[[#This Row],[data]],14)</f>
        <v>30</v>
      </c>
      <c r="K876">
        <f>IF(martianeum5[[#This Row],[num_tygodnia]]=J875,K875,K875+1)</f>
        <v>127</v>
      </c>
    </row>
    <row r="877" spans="1:11" x14ac:dyDescent="0.25">
      <c r="A877" s="1">
        <v>49516</v>
      </c>
      <c r="B877">
        <f t="shared" si="13"/>
        <v>65.877499999999969</v>
      </c>
      <c r="C877" t="s">
        <v>17</v>
      </c>
      <c r="D877">
        <v>24.6</v>
      </c>
      <c r="E877">
        <v>0.4</v>
      </c>
      <c r="F877">
        <f>IF(martianeum5[[#This Row],[zawartosc '[%']]]&gt;=1,martianeum5[[#This Row],[masa '[kg']]]*martianeum5[[#This Row],[zawartosc '[%']]]*0.01,0)</f>
        <v>0</v>
      </c>
      <c r="G877">
        <f>martianeum5[[#This Row],[stan_magazynu '[kg']]]+martianeum5[[#This Row],[ile_kg_materiału_z_ładunku]]</f>
        <v>65.877499999999969</v>
      </c>
      <c r="H877">
        <f>IF(martianeum5[[#This Row],[stan_po_wydobyciu_z_ładunku]]&gt;=100,100,0)</f>
        <v>0</v>
      </c>
      <c r="I877">
        <f>martianeum5[[#This Row],[stan_po_wydobyciu_z_ładunku]]-martianeum5[[#This Row],[ile_zabiera_na_orbite]]</f>
        <v>65.877499999999969</v>
      </c>
      <c r="J877">
        <f>WEEKNUM(martianeum5[[#This Row],[data]],14)</f>
        <v>31</v>
      </c>
      <c r="K877">
        <f>IF(martianeum5[[#This Row],[num_tygodnia]]=J876,K876,K876+1)</f>
        <v>128</v>
      </c>
    </row>
    <row r="878" spans="1:11" x14ac:dyDescent="0.25">
      <c r="A878" s="1">
        <v>49517</v>
      </c>
      <c r="B878">
        <f t="shared" si="13"/>
        <v>65.877499999999969</v>
      </c>
      <c r="C878" t="s">
        <v>19</v>
      </c>
      <c r="D878">
        <v>24.6</v>
      </c>
      <c r="E878">
        <v>10.4</v>
      </c>
      <c r="F878">
        <f>IF(martianeum5[[#This Row],[zawartosc '[%']]]&gt;=1,martianeum5[[#This Row],[masa '[kg']]]*martianeum5[[#This Row],[zawartosc '[%']]]*0.01,0)</f>
        <v>2.5584000000000002</v>
      </c>
      <c r="G878">
        <f>martianeum5[[#This Row],[stan_magazynu '[kg']]]+martianeum5[[#This Row],[ile_kg_materiału_z_ładunku]]</f>
        <v>68.435899999999975</v>
      </c>
      <c r="H878">
        <f>IF(martianeum5[[#This Row],[stan_po_wydobyciu_z_ładunku]]&gt;=100,100,0)</f>
        <v>0</v>
      </c>
      <c r="I878">
        <f>martianeum5[[#This Row],[stan_po_wydobyciu_z_ładunku]]-martianeum5[[#This Row],[ile_zabiera_na_orbite]]</f>
        <v>68.435899999999975</v>
      </c>
      <c r="J878">
        <f>WEEKNUM(martianeum5[[#This Row],[data]],14)</f>
        <v>31</v>
      </c>
      <c r="K878">
        <f>IF(martianeum5[[#This Row],[num_tygodnia]]=J877,K877,K877+1)</f>
        <v>128</v>
      </c>
    </row>
    <row r="879" spans="1:11" x14ac:dyDescent="0.25">
      <c r="A879" s="1">
        <v>49518</v>
      </c>
      <c r="B879">
        <f t="shared" si="13"/>
        <v>68.435899999999975</v>
      </c>
      <c r="C879" t="s">
        <v>12</v>
      </c>
      <c r="D879">
        <v>25.4</v>
      </c>
      <c r="E879">
        <v>11.2</v>
      </c>
      <c r="F879">
        <f>IF(martianeum5[[#This Row],[zawartosc '[%']]]&gt;=1,martianeum5[[#This Row],[masa '[kg']]]*martianeum5[[#This Row],[zawartosc '[%']]]*0.01,0)</f>
        <v>2.8447999999999998</v>
      </c>
      <c r="G879">
        <f>martianeum5[[#This Row],[stan_magazynu '[kg']]]+martianeum5[[#This Row],[ile_kg_materiału_z_ładunku]]</f>
        <v>71.280699999999982</v>
      </c>
      <c r="H879">
        <f>IF(martianeum5[[#This Row],[stan_po_wydobyciu_z_ładunku]]&gt;=100,100,0)</f>
        <v>0</v>
      </c>
      <c r="I879">
        <f>martianeum5[[#This Row],[stan_po_wydobyciu_z_ładunku]]-martianeum5[[#This Row],[ile_zabiera_na_orbite]]</f>
        <v>71.280699999999982</v>
      </c>
      <c r="J879">
        <f>WEEKNUM(martianeum5[[#This Row],[data]],14)</f>
        <v>31</v>
      </c>
      <c r="K879">
        <f>IF(martianeum5[[#This Row],[num_tygodnia]]=J878,K878,K878+1)</f>
        <v>128</v>
      </c>
    </row>
    <row r="880" spans="1:11" x14ac:dyDescent="0.25">
      <c r="A880" s="1">
        <v>49519</v>
      </c>
      <c r="B880">
        <f t="shared" si="13"/>
        <v>71.280699999999982</v>
      </c>
      <c r="C880" t="s">
        <v>11</v>
      </c>
      <c r="D880">
        <v>13.1</v>
      </c>
      <c r="E880">
        <v>22.2</v>
      </c>
      <c r="F880">
        <f>IF(martianeum5[[#This Row],[zawartosc '[%']]]&gt;=1,martianeum5[[#This Row],[masa '[kg']]]*martianeum5[[#This Row],[zawartosc '[%']]]*0.01,0)</f>
        <v>2.9081999999999999</v>
      </c>
      <c r="G880">
        <f>martianeum5[[#This Row],[stan_magazynu '[kg']]]+martianeum5[[#This Row],[ile_kg_materiału_z_ładunku]]</f>
        <v>74.188899999999975</v>
      </c>
      <c r="H880">
        <f>IF(martianeum5[[#This Row],[stan_po_wydobyciu_z_ładunku]]&gt;=100,100,0)</f>
        <v>0</v>
      </c>
      <c r="I880">
        <f>martianeum5[[#This Row],[stan_po_wydobyciu_z_ładunku]]-martianeum5[[#This Row],[ile_zabiera_na_orbite]]</f>
        <v>74.188899999999975</v>
      </c>
      <c r="J880">
        <f>WEEKNUM(martianeum5[[#This Row],[data]],14)</f>
        <v>31</v>
      </c>
      <c r="K880">
        <f>IF(martianeum5[[#This Row],[num_tygodnia]]=J879,K879,K879+1)</f>
        <v>128</v>
      </c>
    </row>
    <row r="881" spans="1:11" x14ac:dyDescent="0.25">
      <c r="A881" s="1">
        <v>49520</v>
      </c>
      <c r="B881">
        <f t="shared" si="13"/>
        <v>74.188899999999975</v>
      </c>
      <c r="C881" t="s">
        <v>10</v>
      </c>
      <c r="D881">
        <v>10.1</v>
      </c>
      <c r="E881">
        <v>11.6</v>
      </c>
      <c r="F881">
        <f>IF(martianeum5[[#This Row],[zawartosc '[%']]]&gt;=1,martianeum5[[#This Row],[masa '[kg']]]*martianeum5[[#This Row],[zawartosc '[%']]]*0.01,0)</f>
        <v>1.1716</v>
      </c>
      <c r="G881">
        <f>martianeum5[[#This Row],[stan_magazynu '[kg']]]+martianeum5[[#This Row],[ile_kg_materiału_z_ładunku]]</f>
        <v>75.360499999999973</v>
      </c>
      <c r="H881">
        <f>IF(martianeum5[[#This Row],[stan_po_wydobyciu_z_ładunku]]&gt;=100,100,0)</f>
        <v>0</v>
      </c>
      <c r="I881">
        <f>martianeum5[[#This Row],[stan_po_wydobyciu_z_ładunku]]-martianeum5[[#This Row],[ile_zabiera_na_orbite]]</f>
        <v>75.360499999999973</v>
      </c>
      <c r="J881">
        <f>WEEKNUM(martianeum5[[#This Row],[data]],14)</f>
        <v>31</v>
      </c>
      <c r="K881">
        <f>IF(martianeum5[[#This Row],[num_tygodnia]]=J880,K880,K880+1)</f>
        <v>128</v>
      </c>
    </row>
    <row r="882" spans="1:11" x14ac:dyDescent="0.25">
      <c r="A882" s="1">
        <v>49521</v>
      </c>
      <c r="B882">
        <f t="shared" si="13"/>
        <v>75.360499999999973</v>
      </c>
      <c r="C882" t="s">
        <v>15</v>
      </c>
      <c r="D882">
        <v>25</v>
      </c>
      <c r="E882">
        <v>0</v>
      </c>
      <c r="F882">
        <f>IF(martianeum5[[#This Row],[zawartosc '[%']]]&gt;=1,martianeum5[[#This Row],[masa '[kg']]]*martianeum5[[#This Row],[zawartosc '[%']]]*0.01,0)</f>
        <v>0</v>
      </c>
      <c r="G882">
        <f>martianeum5[[#This Row],[stan_magazynu '[kg']]]+martianeum5[[#This Row],[ile_kg_materiału_z_ładunku]]</f>
        <v>75.360499999999973</v>
      </c>
      <c r="H882">
        <f>IF(martianeum5[[#This Row],[stan_po_wydobyciu_z_ładunku]]&gt;=100,100,0)</f>
        <v>0</v>
      </c>
      <c r="I882">
        <f>martianeum5[[#This Row],[stan_po_wydobyciu_z_ładunku]]-martianeum5[[#This Row],[ile_zabiera_na_orbite]]</f>
        <v>75.360499999999973</v>
      </c>
      <c r="J882">
        <f>WEEKNUM(martianeum5[[#This Row],[data]],14)</f>
        <v>31</v>
      </c>
      <c r="K882">
        <f>IF(martianeum5[[#This Row],[num_tygodnia]]=J881,K881,K881+1)</f>
        <v>128</v>
      </c>
    </row>
    <row r="883" spans="1:11" x14ac:dyDescent="0.25">
      <c r="A883" s="1">
        <v>49522</v>
      </c>
      <c r="B883">
        <f t="shared" si="13"/>
        <v>75.360499999999973</v>
      </c>
      <c r="C883" t="s">
        <v>18</v>
      </c>
      <c r="D883">
        <v>20.9</v>
      </c>
      <c r="E883">
        <v>11.4</v>
      </c>
      <c r="F883">
        <f>IF(martianeum5[[#This Row],[zawartosc '[%']]]&gt;=1,martianeum5[[#This Row],[masa '[kg']]]*martianeum5[[#This Row],[zawartosc '[%']]]*0.01,0)</f>
        <v>2.3826000000000001</v>
      </c>
      <c r="G883">
        <f>martianeum5[[#This Row],[stan_magazynu '[kg']]]+martianeum5[[#This Row],[ile_kg_materiału_z_ładunku]]</f>
        <v>77.74309999999997</v>
      </c>
      <c r="H883">
        <f>IF(martianeum5[[#This Row],[stan_po_wydobyciu_z_ładunku]]&gt;=100,100,0)</f>
        <v>0</v>
      </c>
      <c r="I883">
        <f>martianeum5[[#This Row],[stan_po_wydobyciu_z_ładunku]]-martianeum5[[#This Row],[ile_zabiera_na_orbite]]</f>
        <v>77.74309999999997</v>
      </c>
      <c r="J883">
        <f>WEEKNUM(martianeum5[[#This Row],[data]],14)</f>
        <v>31</v>
      </c>
      <c r="K883">
        <f>IF(martianeum5[[#This Row],[num_tygodnia]]=J882,K882,K882+1)</f>
        <v>128</v>
      </c>
    </row>
    <row r="884" spans="1:11" x14ac:dyDescent="0.25">
      <c r="A884" s="1">
        <v>49523</v>
      </c>
      <c r="B884">
        <f t="shared" si="13"/>
        <v>77.74309999999997</v>
      </c>
      <c r="C884" t="s">
        <v>14</v>
      </c>
      <c r="D884">
        <v>27.6</v>
      </c>
      <c r="E884">
        <v>2.5</v>
      </c>
      <c r="F884">
        <f>IF(martianeum5[[#This Row],[zawartosc '[%']]]&gt;=1,martianeum5[[#This Row],[masa '[kg']]]*martianeum5[[#This Row],[zawartosc '[%']]]*0.01,0)</f>
        <v>0.69000000000000006</v>
      </c>
      <c r="G884">
        <f>martianeum5[[#This Row],[stan_magazynu '[kg']]]+martianeum5[[#This Row],[ile_kg_materiału_z_ładunku]]</f>
        <v>78.433099999999968</v>
      </c>
      <c r="H884">
        <f>IF(martianeum5[[#This Row],[stan_po_wydobyciu_z_ładunku]]&gt;=100,100,0)</f>
        <v>0</v>
      </c>
      <c r="I884">
        <f>martianeum5[[#This Row],[stan_po_wydobyciu_z_ładunku]]-martianeum5[[#This Row],[ile_zabiera_na_orbite]]</f>
        <v>78.433099999999968</v>
      </c>
      <c r="J884">
        <f>WEEKNUM(martianeum5[[#This Row],[data]],14)</f>
        <v>32</v>
      </c>
      <c r="K884">
        <f>IF(martianeum5[[#This Row],[num_tygodnia]]=J883,K883,K883+1)</f>
        <v>129</v>
      </c>
    </row>
    <row r="885" spans="1:11" x14ac:dyDescent="0.25">
      <c r="A885" s="1">
        <v>49524</v>
      </c>
      <c r="B885">
        <f t="shared" si="13"/>
        <v>78.433099999999968</v>
      </c>
      <c r="C885" t="s">
        <v>10</v>
      </c>
      <c r="D885">
        <v>22.8</v>
      </c>
      <c r="E885">
        <v>0</v>
      </c>
      <c r="F885">
        <f>IF(martianeum5[[#This Row],[zawartosc '[%']]]&gt;=1,martianeum5[[#This Row],[masa '[kg']]]*martianeum5[[#This Row],[zawartosc '[%']]]*0.01,0)</f>
        <v>0</v>
      </c>
      <c r="G885">
        <f>martianeum5[[#This Row],[stan_magazynu '[kg']]]+martianeum5[[#This Row],[ile_kg_materiału_z_ładunku]]</f>
        <v>78.433099999999968</v>
      </c>
      <c r="H885">
        <f>IF(martianeum5[[#This Row],[stan_po_wydobyciu_z_ładunku]]&gt;=100,100,0)</f>
        <v>0</v>
      </c>
      <c r="I885">
        <f>martianeum5[[#This Row],[stan_po_wydobyciu_z_ładunku]]-martianeum5[[#This Row],[ile_zabiera_na_orbite]]</f>
        <v>78.433099999999968</v>
      </c>
      <c r="J885">
        <f>WEEKNUM(martianeum5[[#This Row],[data]],14)</f>
        <v>32</v>
      </c>
      <c r="K885">
        <f>IF(martianeum5[[#This Row],[num_tygodnia]]=J884,K884,K884+1)</f>
        <v>129</v>
      </c>
    </row>
    <row r="886" spans="1:11" x14ac:dyDescent="0.25">
      <c r="A886" s="1">
        <v>49525</v>
      </c>
      <c r="B886">
        <f t="shared" si="13"/>
        <v>78.433099999999968</v>
      </c>
      <c r="C886" t="s">
        <v>9</v>
      </c>
      <c r="D886">
        <v>12</v>
      </c>
      <c r="E886">
        <v>0</v>
      </c>
      <c r="F886">
        <f>IF(martianeum5[[#This Row],[zawartosc '[%']]]&gt;=1,martianeum5[[#This Row],[masa '[kg']]]*martianeum5[[#This Row],[zawartosc '[%']]]*0.01,0)</f>
        <v>0</v>
      </c>
      <c r="G886">
        <f>martianeum5[[#This Row],[stan_magazynu '[kg']]]+martianeum5[[#This Row],[ile_kg_materiału_z_ładunku]]</f>
        <v>78.433099999999968</v>
      </c>
      <c r="H886">
        <f>IF(martianeum5[[#This Row],[stan_po_wydobyciu_z_ładunku]]&gt;=100,100,0)</f>
        <v>0</v>
      </c>
      <c r="I886">
        <f>martianeum5[[#This Row],[stan_po_wydobyciu_z_ładunku]]-martianeum5[[#This Row],[ile_zabiera_na_orbite]]</f>
        <v>78.433099999999968</v>
      </c>
      <c r="J886">
        <f>WEEKNUM(martianeum5[[#This Row],[data]],14)</f>
        <v>32</v>
      </c>
      <c r="K886">
        <f>IF(martianeum5[[#This Row],[num_tygodnia]]=J885,K885,K885+1)</f>
        <v>129</v>
      </c>
    </row>
    <row r="887" spans="1:11" x14ac:dyDescent="0.25">
      <c r="A887" s="1">
        <v>49526</v>
      </c>
      <c r="B887">
        <f t="shared" si="13"/>
        <v>78.433099999999968</v>
      </c>
      <c r="C887" t="s">
        <v>23</v>
      </c>
      <c r="D887">
        <v>16.8</v>
      </c>
      <c r="E887">
        <v>4.9000000000000004</v>
      </c>
      <c r="F887">
        <f>IF(martianeum5[[#This Row],[zawartosc '[%']]]&gt;=1,martianeum5[[#This Row],[masa '[kg']]]*martianeum5[[#This Row],[zawartosc '[%']]]*0.01,0)</f>
        <v>0.82320000000000004</v>
      </c>
      <c r="G887">
        <f>martianeum5[[#This Row],[stan_magazynu '[kg']]]+martianeum5[[#This Row],[ile_kg_materiału_z_ładunku]]</f>
        <v>79.256299999999968</v>
      </c>
      <c r="H887">
        <f>IF(martianeum5[[#This Row],[stan_po_wydobyciu_z_ładunku]]&gt;=100,100,0)</f>
        <v>0</v>
      </c>
      <c r="I887">
        <f>martianeum5[[#This Row],[stan_po_wydobyciu_z_ładunku]]-martianeum5[[#This Row],[ile_zabiera_na_orbite]]</f>
        <v>79.256299999999968</v>
      </c>
      <c r="J887">
        <f>WEEKNUM(martianeum5[[#This Row],[data]],14)</f>
        <v>32</v>
      </c>
      <c r="K887">
        <f>IF(martianeum5[[#This Row],[num_tygodnia]]=J886,K886,K886+1)</f>
        <v>129</v>
      </c>
    </row>
    <row r="888" spans="1:11" x14ac:dyDescent="0.25">
      <c r="A888" s="1">
        <v>49527</v>
      </c>
      <c r="B888">
        <f t="shared" si="13"/>
        <v>79.256299999999968</v>
      </c>
      <c r="C888" t="s">
        <v>20</v>
      </c>
      <c r="D888">
        <v>12.9</v>
      </c>
      <c r="E888">
        <v>3</v>
      </c>
      <c r="F888">
        <f>IF(martianeum5[[#This Row],[zawartosc '[%']]]&gt;=1,martianeum5[[#This Row],[masa '[kg']]]*martianeum5[[#This Row],[zawartosc '[%']]]*0.01,0)</f>
        <v>0.38700000000000001</v>
      </c>
      <c r="G888">
        <f>martianeum5[[#This Row],[stan_magazynu '[kg']]]+martianeum5[[#This Row],[ile_kg_materiału_z_ładunku]]</f>
        <v>79.643299999999968</v>
      </c>
      <c r="H888">
        <f>IF(martianeum5[[#This Row],[stan_po_wydobyciu_z_ładunku]]&gt;=100,100,0)</f>
        <v>0</v>
      </c>
      <c r="I888">
        <f>martianeum5[[#This Row],[stan_po_wydobyciu_z_ładunku]]-martianeum5[[#This Row],[ile_zabiera_na_orbite]]</f>
        <v>79.643299999999968</v>
      </c>
      <c r="J888">
        <f>WEEKNUM(martianeum5[[#This Row],[data]],14)</f>
        <v>32</v>
      </c>
      <c r="K888">
        <f>IF(martianeum5[[#This Row],[num_tygodnia]]=J887,K887,K887+1)</f>
        <v>129</v>
      </c>
    </row>
    <row r="889" spans="1:11" x14ac:dyDescent="0.25">
      <c r="A889" s="1">
        <v>49528</v>
      </c>
      <c r="B889">
        <f t="shared" si="13"/>
        <v>79.643299999999968</v>
      </c>
      <c r="C889" t="s">
        <v>10</v>
      </c>
      <c r="D889">
        <v>18</v>
      </c>
      <c r="E889">
        <v>13.6</v>
      </c>
      <c r="F889">
        <f>IF(martianeum5[[#This Row],[zawartosc '[%']]]&gt;=1,martianeum5[[#This Row],[masa '[kg']]]*martianeum5[[#This Row],[zawartosc '[%']]]*0.01,0)</f>
        <v>2.448</v>
      </c>
      <c r="G889">
        <f>martianeum5[[#This Row],[stan_magazynu '[kg']]]+martianeum5[[#This Row],[ile_kg_materiału_z_ładunku]]</f>
        <v>82.091299999999961</v>
      </c>
      <c r="H889">
        <f>IF(martianeum5[[#This Row],[stan_po_wydobyciu_z_ładunku]]&gt;=100,100,0)</f>
        <v>0</v>
      </c>
      <c r="I889">
        <f>martianeum5[[#This Row],[stan_po_wydobyciu_z_ładunku]]-martianeum5[[#This Row],[ile_zabiera_na_orbite]]</f>
        <v>82.091299999999961</v>
      </c>
      <c r="J889">
        <f>WEEKNUM(martianeum5[[#This Row],[data]],14)</f>
        <v>32</v>
      </c>
      <c r="K889">
        <f>IF(martianeum5[[#This Row],[num_tygodnia]]=J888,K888,K888+1)</f>
        <v>129</v>
      </c>
    </row>
    <row r="890" spans="1:11" x14ac:dyDescent="0.25">
      <c r="A890" s="1">
        <v>49529</v>
      </c>
      <c r="B890">
        <f t="shared" si="13"/>
        <v>82.091299999999961</v>
      </c>
      <c r="C890" t="s">
        <v>19</v>
      </c>
      <c r="D890">
        <v>26</v>
      </c>
      <c r="E890">
        <v>30.4</v>
      </c>
      <c r="F890">
        <f>IF(martianeum5[[#This Row],[zawartosc '[%']]]&gt;=1,martianeum5[[#This Row],[masa '[kg']]]*martianeum5[[#This Row],[zawartosc '[%']]]*0.01,0)</f>
        <v>7.9039999999999999</v>
      </c>
      <c r="G890">
        <f>martianeum5[[#This Row],[stan_magazynu '[kg']]]+martianeum5[[#This Row],[ile_kg_materiału_z_ładunku]]</f>
        <v>89.995299999999958</v>
      </c>
      <c r="H890">
        <f>IF(martianeum5[[#This Row],[stan_po_wydobyciu_z_ładunku]]&gt;=100,100,0)</f>
        <v>0</v>
      </c>
      <c r="I890">
        <f>martianeum5[[#This Row],[stan_po_wydobyciu_z_ładunku]]-martianeum5[[#This Row],[ile_zabiera_na_orbite]]</f>
        <v>89.995299999999958</v>
      </c>
      <c r="J890">
        <f>WEEKNUM(martianeum5[[#This Row],[data]],14)</f>
        <v>32</v>
      </c>
      <c r="K890">
        <f>IF(martianeum5[[#This Row],[num_tygodnia]]=J889,K889,K889+1)</f>
        <v>129</v>
      </c>
    </row>
    <row r="891" spans="1:11" x14ac:dyDescent="0.25">
      <c r="A891" s="1">
        <v>49530</v>
      </c>
      <c r="B891">
        <f t="shared" si="13"/>
        <v>89.995299999999958</v>
      </c>
      <c r="C891" t="s">
        <v>15</v>
      </c>
      <c r="D891">
        <v>21.3</v>
      </c>
      <c r="E891">
        <v>0</v>
      </c>
      <c r="F891">
        <f>IF(martianeum5[[#This Row],[zawartosc '[%']]]&gt;=1,martianeum5[[#This Row],[masa '[kg']]]*martianeum5[[#This Row],[zawartosc '[%']]]*0.01,0)</f>
        <v>0</v>
      </c>
      <c r="G891">
        <f>martianeum5[[#This Row],[stan_magazynu '[kg']]]+martianeum5[[#This Row],[ile_kg_materiału_z_ładunku]]</f>
        <v>89.995299999999958</v>
      </c>
      <c r="H891">
        <f>IF(martianeum5[[#This Row],[stan_po_wydobyciu_z_ładunku]]&gt;=100,100,0)</f>
        <v>0</v>
      </c>
      <c r="I891">
        <f>martianeum5[[#This Row],[stan_po_wydobyciu_z_ładunku]]-martianeum5[[#This Row],[ile_zabiera_na_orbite]]</f>
        <v>89.995299999999958</v>
      </c>
      <c r="J891">
        <f>WEEKNUM(martianeum5[[#This Row],[data]],14)</f>
        <v>33</v>
      </c>
      <c r="K891">
        <f>IF(martianeum5[[#This Row],[num_tygodnia]]=J890,K890,K890+1)</f>
        <v>130</v>
      </c>
    </row>
    <row r="892" spans="1:11" x14ac:dyDescent="0.25">
      <c r="A892" s="1">
        <v>49531</v>
      </c>
      <c r="B892">
        <f t="shared" si="13"/>
        <v>89.995299999999958</v>
      </c>
      <c r="C892" t="s">
        <v>11</v>
      </c>
      <c r="D892">
        <v>15.7</v>
      </c>
      <c r="E892">
        <v>5.9</v>
      </c>
      <c r="F892">
        <f>IF(martianeum5[[#This Row],[zawartosc '[%']]]&gt;=1,martianeum5[[#This Row],[masa '[kg']]]*martianeum5[[#This Row],[zawartosc '[%']]]*0.01,0)</f>
        <v>0.92630000000000001</v>
      </c>
      <c r="G892">
        <f>martianeum5[[#This Row],[stan_magazynu '[kg']]]+martianeum5[[#This Row],[ile_kg_materiału_z_ładunku]]</f>
        <v>90.921599999999955</v>
      </c>
      <c r="H892">
        <f>IF(martianeum5[[#This Row],[stan_po_wydobyciu_z_ładunku]]&gt;=100,100,0)</f>
        <v>0</v>
      </c>
      <c r="I892">
        <f>martianeum5[[#This Row],[stan_po_wydobyciu_z_ładunku]]-martianeum5[[#This Row],[ile_zabiera_na_orbite]]</f>
        <v>90.921599999999955</v>
      </c>
      <c r="J892">
        <f>WEEKNUM(martianeum5[[#This Row],[data]],14)</f>
        <v>33</v>
      </c>
      <c r="K892">
        <f>IF(martianeum5[[#This Row],[num_tygodnia]]=J891,K891,K891+1)</f>
        <v>130</v>
      </c>
    </row>
    <row r="893" spans="1:11" x14ac:dyDescent="0.25">
      <c r="A893" s="1">
        <v>49532</v>
      </c>
      <c r="B893">
        <f t="shared" si="13"/>
        <v>90.921599999999955</v>
      </c>
      <c r="C893" t="s">
        <v>10</v>
      </c>
      <c r="D893">
        <v>19.100000000000001</v>
      </c>
      <c r="E893">
        <v>0</v>
      </c>
      <c r="F893">
        <f>IF(martianeum5[[#This Row],[zawartosc '[%']]]&gt;=1,martianeum5[[#This Row],[masa '[kg']]]*martianeum5[[#This Row],[zawartosc '[%']]]*0.01,0)</f>
        <v>0</v>
      </c>
      <c r="G893">
        <f>martianeum5[[#This Row],[stan_magazynu '[kg']]]+martianeum5[[#This Row],[ile_kg_materiału_z_ładunku]]</f>
        <v>90.921599999999955</v>
      </c>
      <c r="H893">
        <f>IF(martianeum5[[#This Row],[stan_po_wydobyciu_z_ładunku]]&gt;=100,100,0)</f>
        <v>0</v>
      </c>
      <c r="I893">
        <f>martianeum5[[#This Row],[stan_po_wydobyciu_z_ładunku]]-martianeum5[[#This Row],[ile_zabiera_na_orbite]]</f>
        <v>90.921599999999955</v>
      </c>
      <c r="J893">
        <f>WEEKNUM(martianeum5[[#This Row],[data]],14)</f>
        <v>33</v>
      </c>
      <c r="K893">
        <f>IF(martianeum5[[#This Row],[num_tygodnia]]=J892,K892,K892+1)</f>
        <v>130</v>
      </c>
    </row>
    <row r="894" spans="1:11" x14ac:dyDescent="0.25">
      <c r="A894" s="1">
        <v>49533</v>
      </c>
      <c r="B894">
        <f t="shared" si="13"/>
        <v>90.921599999999955</v>
      </c>
      <c r="C894" t="s">
        <v>19</v>
      </c>
      <c r="D894">
        <v>24.6</v>
      </c>
      <c r="E894">
        <v>12.3</v>
      </c>
      <c r="F894">
        <f>IF(martianeum5[[#This Row],[zawartosc '[%']]]&gt;=1,martianeum5[[#This Row],[masa '[kg']]]*martianeum5[[#This Row],[zawartosc '[%']]]*0.01,0)</f>
        <v>3.0258000000000003</v>
      </c>
      <c r="G894">
        <f>martianeum5[[#This Row],[stan_magazynu '[kg']]]+martianeum5[[#This Row],[ile_kg_materiału_z_ładunku]]</f>
        <v>93.947399999999959</v>
      </c>
      <c r="H894">
        <f>IF(martianeum5[[#This Row],[stan_po_wydobyciu_z_ładunku]]&gt;=100,100,0)</f>
        <v>0</v>
      </c>
      <c r="I894">
        <f>martianeum5[[#This Row],[stan_po_wydobyciu_z_ładunku]]-martianeum5[[#This Row],[ile_zabiera_na_orbite]]</f>
        <v>93.947399999999959</v>
      </c>
      <c r="J894">
        <f>WEEKNUM(martianeum5[[#This Row],[data]],14)</f>
        <v>33</v>
      </c>
      <c r="K894">
        <f>IF(martianeum5[[#This Row],[num_tygodnia]]=J893,K893,K893+1)</f>
        <v>130</v>
      </c>
    </row>
    <row r="895" spans="1:11" x14ac:dyDescent="0.25">
      <c r="A895" s="1">
        <v>49534</v>
      </c>
      <c r="B895">
        <f t="shared" si="13"/>
        <v>93.947399999999959</v>
      </c>
      <c r="C895" t="s">
        <v>10</v>
      </c>
      <c r="D895">
        <v>18.7</v>
      </c>
      <c r="E895">
        <v>17.8</v>
      </c>
      <c r="F895">
        <f>IF(martianeum5[[#This Row],[zawartosc '[%']]]&gt;=1,martianeum5[[#This Row],[masa '[kg']]]*martianeum5[[#This Row],[zawartosc '[%']]]*0.01,0)</f>
        <v>3.3286000000000002</v>
      </c>
      <c r="G895">
        <f>martianeum5[[#This Row],[stan_magazynu '[kg']]]+martianeum5[[#This Row],[ile_kg_materiału_z_ładunku]]</f>
        <v>97.275999999999954</v>
      </c>
      <c r="H895">
        <f>IF(martianeum5[[#This Row],[stan_po_wydobyciu_z_ładunku]]&gt;=100,100,0)</f>
        <v>0</v>
      </c>
      <c r="I895">
        <f>martianeum5[[#This Row],[stan_po_wydobyciu_z_ładunku]]-martianeum5[[#This Row],[ile_zabiera_na_orbite]]</f>
        <v>97.275999999999954</v>
      </c>
      <c r="J895">
        <f>WEEKNUM(martianeum5[[#This Row],[data]],14)</f>
        <v>33</v>
      </c>
      <c r="K895">
        <f>IF(martianeum5[[#This Row],[num_tygodnia]]=J894,K894,K894+1)</f>
        <v>130</v>
      </c>
    </row>
    <row r="896" spans="1:11" x14ac:dyDescent="0.25">
      <c r="A896" s="1">
        <v>49535</v>
      </c>
      <c r="B896">
        <f t="shared" si="13"/>
        <v>97.275999999999954</v>
      </c>
      <c r="C896" t="s">
        <v>9</v>
      </c>
      <c r="D896">
        <v>13.2</v>
      </c>
      <c r="E896">
        <v>3.2</v>
      </c>
      <c r="F896">
        <f>IF(martianeum5[[#This Row],[zawartosc '[%']]]&gt;=1,martianeum5[[#This Row],[masa '[kg']]]*martianeum5[[#This Row],[zawartosc '[%']]]*0.01,0)</f>
        <v>0.42240000000000005</v>
      </c>
      <c r="G896">
        <f>martianeum5[[#This Row],[stan_magazynu '[kg']]]+martianeum5[[#This Row],[ile_kg_materiału_z_ładunku]]</f>
        <v>97.69839999999995</v>
      </c>
      <c r="H896">
        <f>IF(martianeum5[[#This Row],[stan_po_wydobyciu_z_ładunku]]&gt;=100,100,0)</f>
        <v>0</v>
      </c>
      <c r="I896">
        <f>martianeum5[[#This Row],[stan_po_wydobyciu_z_ładunku]]-martianeum5[[#This Row],[ile_zabiera_na_orbite]]</f>
        <v>97.69839999999995</v>
      </c>
      <c r="J896">
        <f>WEEKNUM(martianeum5[[#This Row],[data]],14)</f>
        <v>33</v>
      </c>
      <c r="K896">
        <f>IF(martianeum5[[#This Row],[num_tygodnia]]=J895,K895,K895+1)</f>
        <v>130</v>
      </c>
    </row>
    <row r="897" spans="1:11" x14ac:dyDescent="0.25">
      <c r="A897" s="1">
        <v>49536</v>
      </c>
      <c r="B897">
        <f t="shared" si="13"/>
        <v>97.69839999999995</v>
      </c>
      <c r="C897" t="s">
        <v>12</v>
      </c>
      <c r="D897">
        <v>24.8</v>
      </c>
      <c r="E897">
        <v>2.2999999999999998</v>
      </c>
      <c r="F897">
        <f>IF(martianeum5[[#This Row],[zawartosc '[%']]]&gt;=1,martianeum5[[#This Row],[masa '[kg']]]*martianeum5[[#This Row],[zawartosc '[%']]]*0.01,0)</f>
        <v>0.57040000000000002</v>
      </c>
      <c r="G897">
        <f>martianeum5[[#This Row],[stan_magazynu '[kg']]]+martianeum5[[#This Row],[ile_kg_materiału_z_ładunku]]</f>
        <v>98.268799999999956</v>
      </c>
      <c r="H897">
        <f>IF(martianeum5[[#This Row],[stan_po_wydobyciu_z_ładunku]]&gt;=100,100,0)</f>
        <v>0</v>
      </c>
      <c r="I897">
        <f>martianeum5[[#This Row],[stan_po_wydobyciu_z_ładunku]]-martianeum5[[#This Row],[ile_zabiera_na_orbite]]</f>
        <v>98.268799999999956</v>
      </c>
      <c r="J897">
        <f>WEEKNUM(martianeum5[[#This Row],[data]],14)</f>
        <v>33</v>
      </c>
      <c r="K897">
        <f>IF(martianeum5[[#This Row],[num_tygodnia]]=J896,K896,K896+1)</f>
        <v>130</v>
      </c>
    </row>
    <row r="898" spans="1:11" x14ac:dyDescent="0.25">
      <c r="A898" s="1">
        <v>49537</v>
      </c>
      <c r="B898">
        <f t="shared" si="13"/>
        <v>98.268799999999956</v>
      </c>
      <c r="C898" t="s">
        <v>15</v>
      </c>
      <c r="D898">
        <v>19.3</v>
      </c>
      <c r="E898">
        <v>1.8</v>
      </c>
      <c r="F898">
        <f>IF(martianeum5[[#This Row],[zawartosc '[%']]]&gt;=1,martianeum5[[#This Row],[masa '[kg']]]*martianeum5[[#This Row],[zawartosc '[%']]]*0.01,0)</f>
        <v>0.34740000000000004</v>
      </c>
      <c r="G898">
        <f>martianeum5[[#This Row],[stan_magazynu '[kg']]]+martianeum5[[#This Row],[ile_kg_materiału_z_ładunku]]</f>
        <v>98.616199999999949</v>
      </c>
      <c r="H898">
        <f>IF(martianeum5[[#This Row],[stan_po_wydobyciu_z_ładunku]]&gt;=100,100,0)</f>
        <v>0</v>
      </c>
      <c r="I898">
        <f>martianeum5[[#This Row],[stan_po_wydobyciu_z_ładunku]]-martianeum5[[#This Row],[ile_zabiera_na_orbite]]</f>
        <v>98.616199999999949</v>
      </c>
      <c r="J898">
        <f>WEEKNUM(martianeum5[[#This Row],[data]],14)</f>
        <v>34</v>
      </c>
      <c r="K898">
        <f>IF(martianeum5[[#This Row],[num_tygodnia]]=J897,K897,K897+1)</f>
        <v>131</v>
      </c>
    </row>
    <row r="899" spans="1:11" x14ac:dyDescent="0.25">
      <c r="A899" s="1">
        <v>49538</v>
      </c>
      <c r="B899">
        <f t="shared" si="13"/>
        <v>98.616199999999949</v>
      </c>
      <c r="C899" t="s">
        <v>18</v>
      </c>
      <c r="D899">
        <v>22.7</v>
      </c>
      <c r="E899">
        <v>0</v>
      </c>
      <c r="F899">
        <f>IF(martianeum5[[#This Row],[zawartosc '[%']]]&gt;=1,martianeum5[[#This Row],[masa '[kg']]]*martianeum5[[#This Row],[zawartosc '[%']]]*0.01,0)</f>
        <v>0</v>
      </c>
      <c r="G899">
        <f>martianeum5[[#This Row],[stan_magazynu '[kg']]]+martianeum5[[#This Row],[ile_kg_materiału_z_ładunku]]</f>
        <v>98.616199999999949</v>
      </c>
      <c r="H899">
        <f>IF(martianeum5[[#This Row],[stan_po_wydobyciu_z_ładunku]]&gt;=100,100,0)</f>
        <v>0</v>
      </c>
      <c r="I899">
        <f>martianeum5[[#This Row],[stan_po_wydobyciu_z_ładunku]]-martianeum5[[#This Row],[ile_zabiera_na_orbite]]</f>
        <v>98.616199999999949</v>
      </c>
      <c r="J899">
        <f>WEEKNUM(martianeum5[[#This Row],[data]],14)</f>
        <v>34</v>
      </c>
      <c r="K899">
        <f>IF(martianeum5[[#This Row],[num_tygodnia]]=J898,K898,K898+1)</f>
        <v>131</v>
      </c>
    </row>
    <row r="900" spans="1:11" x14ac:dyDescent="0.25">
      <c r="A900" s="1">
        <v>49539</v>
      </c>
      <c r="B900">
        <f t="shared" ref="B900:B963" si="14">I899</f>
        <v>98.616199999999949</v>
      </c>
      <c r="C900" t="s">
        <v>11</v>
      </c>
      <c r="D900">
        <v>15.2</v>
      </c>
      <c r="E900">
        <v>0</v>
      </c>
      <c r="F900">
        <f>IF(martianeum5[[#This Row],[zawartosc '[%']]]&gt;=1,martianeum5[[#This Row],[masa '[kg']]]*martianeum5[[#This Row],[zawartosc '[%']]]*0.01,0)</f>
        <v>0</v>
      </c>
      <c r="G900">
        <f>martianeum5[[#This Row],[stan_magazynu '[kg']]]+martianeum5[[#This Row],[ile_kg_materiału_z_ładunku]]</f>
        <v>98.616199999999949</v>
      </c>
      <c r="H900">
        <f>IF(martianeum5[[#This Row],[stan_po_wydobyciu_z_ładunku]]&gt;=100,100,0)</f>
        <v>0</v>
      </c>
      <c r="I900">
        <f>martianeum5[[#This Row],[stan_po_wydobyciu_z_ładunku]]-martianeum5[[#This Row],[ile_zabiera_na_orbite]]</f>
        <v>98.616199999999949</v>
      </c>
      <c r="J900">
        <f>WEEKNUM(martianeum5[[#This Row],[data]],14)</f>
        <v>34</v>
      </c>
      <c r="K900">
        <f>IF(martianeum5[[#This Row],[num_tygodnia]]=J899,K899,K899+1)</f>
        <v>131</v>
      </c>
    </row>
    <row r="901" spans="1:11" x14ac:dyDescent="0.25">
      <c r="A901" s="1">
        <v>49540</v>
      </c>
      <c r="B901">
        <f t="shared" si="14"/>
        <v>98.616199999999949</v>
      </c>
      <c r="C901" t="s">
        <v>23</v>
      </c>
      <c r="D901">
        <v>28.6</v>
      </c>
      <c r="E901">
        <v>0.2</v>
      </c>
      <c r="F901">
        <f>IF(martianeum5[[#This Row],[zawartosc '[%']]]&gt;=1,martianeum5[[#This Row],[masa '[kg']]]*martianeum5[[#This Row],[zawartosc '[%']]]*0.01,0)</f>
        <v>0</v>
      </c>
      <c r="G901">
        <f>martianeum5[[#This Row],[stan_magazynu '[kg']]]+martianeum5[[#This Row],[ile_kg_materiału_z_ładunku]]</f>
        <v>98.616199999999949</v>
      </c>
      <c r="H901">
        <f>IF(martianeum5[[#This Row],[stan_po_wydobyciu_z_ładunku]]&gt;=100,100,0)</f>
        <v>0</v>
      </c>
      <c r="I901">
        <f>martianeum5[[#This Row],[stan_po_wydobyciu_z_ładunku]]-martianeum5[[#This Row],[ile_zabiera_na_orbite]]</f>
        <v>98.616199999999949</v>
      </c>
      <c r="J901">
        <f>WEEKNUM(martianeum5[[#This Row],[data]],14)</f>
        <v>34</v>
      </c>
      <c r="K901">
        <f>IF(martianeum5[[#This Row],[num_tygodnia]]=J900,K900,K900+1)</f>
        <v>131</v>
      </c>
    </row>
    <row r="902" spans="1:11" x14ac:dyDescent="0.25">
      <c r="A902" s="1">
        <v>49541</v>
      </c>
      <c r="B902">
        <f t="shared" si="14"/>
        <v>98.616199999999949</v>
      </c>
      <c r="C902" t="s">
        <v>7</v>
      </c>
      <c r="D902">
        <v>17.899999999999999</v>
      </c>
      <c r="E902">
        <v>18.600000000000001</v>
      </c>
      <c r="F902">
        <f>IF(martianeum5[[#This Row],[zawartosc '[%']]]&gt;=1,martianeum5[[#This Row],[masa '[kg']]]*martianeum5[[#This Row],[zawartosc '[%']]]*0.01,0)</f>
        <v>3.3294000000000001</v>
      </c>
      <c r="G902">
        <f>martianeum5[[#This Row],[stan_magazynu '[kg']]]+martianeum5[[#This Row],[ile_kg_materiału_z_ładunku]]</f>
        <v>101.94559999999996</v>
      </c>
      <c r="H902">
        <f>IF(martianeum5[[#This Row],[stan_po_wydobyciu_z_ładunku]]&gt;=100,100,0)</f>
        <v>100</v>
      </c>
      <c r="I902">
        <f>martianeum5[[#This Row],[stan_po_wydobyciu_z_ładunku]]-martianeum5[[#This Row],[ile_zabiera_na_orbite]]</f>
        <v>1.9455999999999563</v>
      </c>
      <c r="J902">
        <f>WEEKNUM(martianeum5[[#This Row],[data]],14)</f>
        <v>34</v>
      </c>
      <c r="K902">
        <f>IF(martianeum5[[#This Row],[num_tygodnia]]=J901,K901,K901+1)</f>
        <v>131</v>
      </c>
    </row>
    <row r="903" spans="1:11" x14ac:dyDescent="0.25">
      <c r="A903" s="1">
        <v>49542</v>
      </c>
      <c r="B903">
        <f t="shared" si="14"/>
        <v>1.9455999999999563</v>
      </c>
      <c r="C903" t="s">
        <v>31</v>
      </c>
      <c r="D903">
        <v>11.6</v>
      </c>
      <c r="E903">
        <v>0</v>
      </c>
      <c r="F903">
        <f>IF(martianeum5[[#This Row],[zawartosc '[%']]]&gt;=1,martianeum5[[#This Row],[masa '[kg']]]*martianeum5[[#This Row],[zawartosc '[%']]]*0.01,0)</f>
        <v>0</v>
      </c>
      <c r="G903">
        <f>martianeum5[[#This Row],[stan_magazynu '[kg']]]+martianeum5[[#This Row],[ile_kg_materiału_z_ładunku]]</f>
        <v>1.9455999999999563</v>
      </c>
      <c r="H903">
        <f>IF(martianeum5[[#This Row],[stan_po_wydobyciu_z_ładunku]]&gt;=100,100,0)</f>
        <v>0</v>
      </c>
      <c r="I903">
        <f>martianeum5[[#This Row],[stan_po_wydobyciu_z_ładunku]]-martianeum5[[#This Row],[ile_zabiera_na_orbite]]</f>
        <v>1.9455999999999563</v>
      </c>
      <c r="J903">
        <f>WEEKNUM(martianeum5[[#This Row],[data]],14)</f>
        <v>34</v>
      </c>
      <c r="K903">
        <f>IF(martianeum5[[#This Row],[num_tygodnia]]=J902,K902,K902+1)</f>
        <v>131</v>
      </c>
    </row>
    <row r="904" spans="1:11" x14ac:dyDescent="0.25">
      <c r="A904" s="1">
        <v>49543</v>
      </c>
      <c r="B904">
        <f t="shared" si="14"/>
        <v>1.9455999999999563</v>
      </c>
      <c r="C904" t="s">
        <v>21</v>
      </c>
      <c r="D904">
        <v>19</v>
      </c>
      <c r="E904">
        <v>2.2000000000000002</v>
      </c>
      <c r="F904">
        <f>IF(martianeum5[[#This Row],[zawartosc '[%']]]&gt;=1,martianeum5[[#This Row],[masa '[kg']]]*martianeum5[[#This Row],[zawartosc '[%']]]*0.01,0)</f>
        <v>0.41800000000000004</v>
      </c>
      <c r="G904">
        <f>martianeum5[[#This Row],[stan_magazynu '[kg']]]+martianeum5[[#This Row],[ile_kg_materiału_z_ładunku]]</f>
        <v>2.3635999999999564</v>
      </c>
      <c r="H904">
        <f>IF(martianeum5[[#This Row],[stan_po_wydobyciu_z_ładunku]]&gt;=100,100,0)</f>
        <v>0</v>
      </c>
      <c r="I904">
        <f>martianeum5[[#This Row],[stan_po_wydobyciu_z_ładunku]]-martianeum5[[#This Row],[ile_zabiera_na_orbite]]</f>
        <v>2.3635999999999564</v>
      </c>
      <c r="J904">
        <f>WEEKNUM(martianeum5[[#This Row],[data]],14)</f>
        <v>34</v>
      </c>
      <c r="K904">
        <f>IF(martianeum5[[#This Row],[num_tygodnia]]=J903,K903,K903+1)</f>
        <v>131</v>
      </c>
    </row>
    <row r="905" spans="1:11" x14ac:dyDescent="0.25">
      <c r="A905" s="1">
        <v>49544</v>
      </c>
      <c r="B905">
        <f t="shared" si="14"/>
        <v>2.3635999999999564</v>
      </c>
      <c r="C905" t="s">
        <v>12</v>
      </c>
      <c r="D905">
        <v>17.600000000000001</v>
      </c>
      <c r="E905">
        <v>7.2</v>
      </c>
      <c r="F905">
        <f>IF(martianeum5[[#This Row],[zawartosc '[%']]]&gt;=1,martianeum5[[#This Row],[masa '[kg']]]*martianeum5[[#This Row],[zawartosc '[%']]]*0.01,0)</f>
        <v>1.2672000000000001</v>
      </c>
      <c r="G905">
        <f>martianeum5[[#This Row],[stan_magazynu '[kg']]]+martianeum5[[#This Row],[ile_kg_materiału_z_ładunku]]</f>
        <v>3.6307999999999563</v>
      </c>
      <c r="H905">
        <f>IF(martianeum5[[#This Row],[stan_po_wydobyciu_z_ładunku]]&gt;=100,100,0)</f>
        <v>0</v>
      </c>
      <c r="I905">
        <f>martianeum5[[#This Row],[stan_po_wydobyciu_z_ładunku]]-martianeum5[[#This Row],[ile_zabiera_na_orbite]]</f>
        <v>3.6307999999999563</v>
      </c>
      <c r="J905">
        <f>WEEKNUM(martianeum5[[#This Row],[data]],14)</f>
        <v>35</v>
      </c>
      <c r="K905">
        <f>IF(martianeum5[[#This Row],[num_tygodnia]]=J904,K904,K904+1)</f>
        <v>132</v>
      </c>
    </row>
    <row r="906" spans="1:11" x14ac:dyDescent="0.25">
      <c r="A906" s="1">
        <v>49545</v>
      </c>
      <c r="B906">
        <f t="shared" si="14"/>
        <v>3.6307999999999563</v>
      </c>
      <c r="C906" t="s">
        <v>7</v>
      </c>
      <c r="D906">
        <v>12.1</v>
      </c>
      <c r="E906">
        <v>7.2</v>
      </c>
      <c r="F906">
        <f>IF(martianeum5[[#This Row],[zawartosc '[%']]]&gt;=1,martianeum5[[#This Row],[masa '[kg']]]*martianeum5[[#This Row],[zawartosc '[%']]]*0.01,0)</f>
        <v>0.87120000000000009</v>
      </c>
      <c r="G906">
        <f>martianeum5[[#This Row],[stan_magazynu '[kg']]]+martianeum5[[#This Row],[ile_kg_materiału_z_ładunku]]</f>
        <v>4.5019999999999563</v>
      </c>
      <c r="H906">
        <f>IF(martianeum5[[#This Row],[stan_po_wydobyciu_z_ładunku]]&gt;=100,100,0)</f>
        <v>0</v>
      </c>
      <c r="I906">
        <f>martianeum5[[#This Row],[stan_po_wydobyciu_z_ładunku]]-martianeum5[[#This Row],[ile_zabiera_na_orbite]]</f>
        <v>4.5019999999999563</v>
      </c>
      <c r="J906">
        <f>WEEKNUM(martianeum5[[#This Row],[data]],14)</f>
        <v>35</v>
      </c>
      <c r="K906">
        <f>IF(martianeum5[[#This Row],[num_tygodnia]]=J905,K905,K905+1)</f>
        <v>132</v>
      </c>
    </row>
    <row r="907" spans="1:11" x14ac:dyDescent="0.25">
      <c r="A907" s="1">
        <v>49546</v>
      </c>
      <c r="B907">
        <f t="shared" si="14"/>
        <v>4.5019999999999563</v>
      </c>
      <c r="C907" t="s">
        <v>13</v>
      </c>
      <c r="D907">
        <v>28.3</v>
      </c>
      <c r="E907">
        <v>1.8</v>
      </c>
      <c r="F907">
        <f>IF(martianeum5[[#This Row],[zawartosc '[%']]]&gt;=1,martianeum5[[#This Row],[masa '[kg']]]*martianeum5[[#This Row],[zawartosc '[%']]]*0.01,0)</f>
        <v>0.50940000000000007</v>
      </c>
      <c r="G907">
        <f>martianeum5[[#This Row],[stan_magazynu '[kg']]]+martianeum5[[#This Row],[ile_kg_materiału_z_ładunku]]</f>
        <v>5.0113999999999566</v>
      </c>
      <c r="H907">
        <f>IF(martianeum5[[#This Row],[stan_po_wydobyciu_z_ładunku]]&gt;=100,100,0)</f>
        <v>0</v>
      </c>
      <c r="I907">
        <f>martianeum5[[#This Row],[stan_po_wydobyciu_z_ładunku]]-martianeum5[[#This Row],[ile_zabiera_na_orbite]]</f>
        <v>5.0113999999999566</v>
      </c>
      <c r="J907">
        <f>WEEKNUM(martianeum5[[#This Row],[data]],14)</f>
        <v>35</v>
      </c>
      <c r="K907">
        <f>IF(martianeum5[[#This Row],[num_tygodnia]]=J906,K906,K906+1)</f>
        <v>132</v>
      </c>
    </row>
    <row r="908" spans="1:11" x14ac:dyDescent="0.25">
      <c r="A908" s="1">
        <v>49547</v>
      </c>
      <c r="B908">
        <f t="shared" si="14"/>
        <v>5.0113999999999566</v>
      </c>
      <c r="C908" t="s">
        <v>18</v>
      </c>
      <c r="D908">
        <v>13.3</v>
      </c>
      <c r="E908">
        <v>0</v>
      </c>
      <c r="F908">
        <f>IF(martianeum5[[#This Row],[zawartosc '[%']]]&gt;=1,martianeum5[[#This Row],[masa '[kg']]]*martianeum5[[#This Row],[zawartosc '[%']]]*0.01,0)</f>
        <v>0</v>
      </c>
      <c r="G908">
        <f>martianeum5[[#This Row],[stan_magazynu '[kg']]]+martianeum5[[#This Row],[ile_kg_materiału_z_ładunku]]</f>
        <v>5.0113999999999566</v>
      </c>
      <c r="H908">
        <f>IF(martianeum5[[#This Row],[stan_po_wydobyciu_z_ładunku]]&gt;=100,100,0)</f>
        <v>0</v>
      </c>
      <c r="I908">
        <f>martianeum5[[#This Row],[stan_po_wydobyciu_z_ładunku]]-martianeum5[[#This Row],[ile_zabiera_na_orbite]]</f>
        <v>5.0113999999999566</v>
      </c>
      <c r="J908">
        <f>WEEKNUM(martianeum5[[#This Row],[data]],14)</f>
        <v>35</v>
      </c>
      <c r="K908">
        <f>IF(martianeum5[[#This Row],[num_tygodnia]]=J907,K907,K907+1)</f>
        <v>132</v>
      </c>
    </row>
    <row r="909" spans="1:11" x14ac:dyDescent="0.25">
      <c r="A909" s="1">
        <v>49548</v>
      </c>
      <c r="B909">
        <f t="shared" si="14"/>
        <v>5.0113999999999566</v>
      </c>
      <c r="C909" t="s">
        <v>11</v>
      </c>
      <c r="D909">
        <v>21</v>
      </c>
      <c r="E909">
        <v>4.2</v>
      </c>
      <c r="F909">
        <f>IF(martianeum5[[#This Row],[zawartosc '[%']]]&gt;=1,martianeum5[[#This Row],[masa '[kg']]]*martianeum5[[#This Row],[zawartosc '[%']]]*0.01,0)</f>
        <v>0.88200000000000001</v>
      </c>
      <c r="G909">
        <f>martianeum5[[#This Row],[stan_magazynu '[kg']]]+martianeum5[[#This Row],[ile_kg_materiału_z_ładunku]]</f>
        <v>5.8933999999999562</v>
      </c>
      <c r="H909">
        <f>IF(martianeum5[[#This Row],[stan_po_wydobyciu_z_ładunku]]&gt;=100,100,0)</f>
        <v>0</v>
      </c>
      <c r="I909">
        <f>martianeum5[[#This Row],[stan_po_wydobyciu_z_ładunku]]-martianeum5[[#This Row],[ile_zabiera_na_orbite]]</f>
        <v>5.8933999999999562</v>
      </c>
      <c r="J909">
        <f>WEEKNUM(martianeum5[[#This Row],[data]],14)</f>
        <v>35</v>
      </c>
      <c r="K909">
        <f>IF(martianeum5[[#This Row],[num_tygodnia]]=J908,K908,K908+1)</f>
        <v>132</v>
      </c>
    </row>
    <row r="910" spans="1:11" x14ac:dyDescent="0.25">
      <c r="A910" s="1">
        <v>49549</v>
      </c>
      <c r="B910">
        <f t="shared" si="14"/>
        <v>5.8933999999999562</v>
      </c>
      <c r="C910" t="s">
        <v>10</v>
      </c>
      <c r="D910">
        <v>12</v>
      </c>
      <c r="E910">
        <v>2.2000000000000002</v>
      </c>
      <c r="F910">
        <f>IF(martianeum5[[#This Row],[zawartosc '[%']]]&gt;=1,martianeum5[[#This Row],[masa '[kg']]]*martianeum5[[#This Row],[zawartosc '[%']]]*0.01,0)</f>
        <v>0.26400000000000001</v>
      </c>
      <c r="G910">
        <f>martianeum5[[#This Row],[stan_magazynu '[kg']]]+martianeum5[[#This Row],[ile_kg_materiału_z_ładunku]]</f>
        <v>6.1573999999999565</v>
      </c>
      <c r="H910">
        <f>IF(martianeum5[[#This Row],[stan_po_wydobyciu_z_ładunku]]&gt;=100,100,0)</f>
        <v>0</v>
      </c>
      <c r="I910">
        <f>martianeum5[[#This Row],[stan_po_wydobyciu_z_ładunku]]-martianeum5[[#This Row],[ile_zabiera_na_orbite]]</f>
        <v>6.1573999999999565</v>
      </c>
      <c r="J910">
        <f>WEEKNUM(martianeum5[[#This Row],[data]],14)</f>
        <v>35</v>
      </c>
      <c r="K910">
        <f>IF(martianeum5[[#This Row],[num_tygodnia]]=J909,K909,K909+1)</f>
        <v>132</v>
      </c>
    </row>
    <row r="911" spans="1:11" x14ac:dyDescent="0.25">
      <c r="A911" s="1">
        <v>49550</v>
      </c>
      <c r="B911">
        <f t="shared" si="14"/>
        <v>6.1573999999999565</v>
      </c>
      <c r="C911" t="s">
        <v>19</v>
      </c>
      <c r="D911">
        <v>12.1</v>
      </c>
      <c r="E911">
        <v>0</v>
      </c>
      <c r="F911">
        <f>IF(martianeum5[[#This Row],[zawartosc '[%']]]&gt;=1,martianeum5[[#This Row],[masa '[kg']]]*martianeum5[[#This Row],[zawartosc '[%']]]*0.01,0)</f>
        <v>0</v>
      </c>
      <c r="G911">
        <f>martianeum5[[#This Row],[stan_magazynu '[kg']]]+martianeum5[[#This Row],[ile_kg_materiału_z_ładunku]]</f>
        <v>6.1573999999999565</v>
      </c>
      <c r="H911">
        <f>IF(martianeum5[[#This Row],[stan_po_wydobyciu_z_ładunku]]&gt;=100,100,0)</f>
        <v>0</v>
      </c>
      <c r="I911">
        <f>martianeum5[[#This Row],[stan_po_wydobyciu_z_ładunku]]-martianeum5[[#This Row],[ile_zabiera_na_orbite]]</f>
        <v>6.1573999999999565</v>
      </c>
      <c r="J911">
        <f>WEEKNUM(martianeum5[[#This Row],[data]],14)</f>
        <v>35</v>
      </c>
      <c r="K911">
        <f>IF(martianeum5[[#This Row],[num_tygodnia]]=J910,K910,K910+1)</f>
        <v>132</v>
      </c>
    </row>
    <row r="912" spans="1:11" x14ac:dyDescent="0.25">
      <c r="A912" s="1">
        <v>49551</v>
      </c>
      <c r="B912">
        <f t="shared" si="14"/>
        <v>6.1573999999999565</v>
      </c>
      <c r="C912" t="s">
        <v>11</v>
      </c>
      <c r="D912">
        <v>15.8</v>
      </c>
      <c r="E912">
        <v>17.2</v>
      </c>
      <c r="F912">
        <f>IF(martianeum5[[#This Row],[zawartosc '[%']]]&gt;=1,martianeum5[[#This Row],[masa '[kg']]]*martianeum5[[#This Row],[zawartosc '[%']]]*0.01,0)</f>
        <v>2.7176</v>
      </c>
      <c r="G912">
        <f>martianeum5[[#This Row],[stan_magazynu '[kg']]]+martianeum5[[#This Row],[ile_kg_materiału_z_ładunku]]</f>
        <v>8.8749999999999574</v>
      </c>
      <c r="H912">
        <f>IF(martianeum5[[#This Row],[stan_po_wydobyciu_z_ładunku]]&gt;=100,100,0)</f>
        <v>0</v>
      </c>
      <c r="I912">
        <f>martianeum5[[#This Row],[stan_po_wydobyciu_z_ładunku]]-martianeum5[[#This Row],[ile_zabiera_na_orbite]]</f>
        <v>8.8749999999999574</v>
      </c>
      <c r="J912">
        <f>WEEKNUM(martianeum5[[#This Row],[data]],14)</f>
        <v>36</v>
      </c>
      <c r="K912">
        <f>IF(martianeum5[[#This Row],[num_tygodnia]]=J911,K911,K911+1)</f>
        <v>133</v>
      </c>
    </row>
    <row r="913" spans="1:11" x14ac:dyDescent="0.25">
      <c r="A913" s="1">
        <v>49552</v>
      </c>
      <c r="B913">
        <f t="shared" si="14"/>
        <v>8.8749999999999574</v>
      </c>
      <c r="C913" t="s">
        <v>12</v>
      </c>
      <c r="D913">
        <v>25.7</v>
      </c>
      <c r="E913">
        <v>5.9</v>
      </c>
      <c r="F913">
        <f>IF(martianeum5[[#This Row],[zawartosc '[%']]]&gt;=1,martianeum5[[#This Row],[masa '[kg']]]*martianeum5[[#This Row],[zawartosc '[%']]]*0.01,0)</f>
        <v>1.5163</v>
      </c>
      <c r="G913">
        <f>martianeum5[[#This Row],[stan_magazynu '[kg']]]+martianeum5[[#This Row],[ile_kg_materiału_z_ładunku]]</f>
        <v>10.391299999999957</v>
      </c>
      <c r="H913">
        <f>IF(martianeum5[[#This Row],[stan_po_wydobyciu_z_ładunku]]&gt;=100,100,0)</f>
        <v>0</v>
      </c>
      <c r="I913">
        <f>martianeum5[[#This Row],[stan_po_wydobyciu_z_ładunku]]-martianeum5[[#This Row],[ile_zabiera_na_orbite]]</f>
        <v>10.391299999999957</v>
      </c>
      <c r="J913">
        <f>WEEKNUM(martianeum5[[#This Row],[data]],14)</f>
        <v>36</v>
      </c>
      <c r="K913">
        <f>IF(martianeum5[[#This Row],[num_tygodnia]]=J912,K912,K912+1)</f>
        <v>133</v>
      </c>
    </row>
    <row r="914" spans="1:11" x14ac:dyDescent="0.25">
      <c r="A914" s="1">
        <v>49553</v>
      </c>
      <c r="B914">
        <f t="shared" si="14"/>
        <v>10.391299999999957</v>
      </c>
      <c r="C914" t="s">
        <v>10</v>
      </c>
      <c r="D914">
        <v>20.5</v>
      </c>
      <c r="E914">
        <v>26</v>
      </c>
      <c r="F914">
        <f>IF(martianeum5[[#This Row],[zawartosc '[%']]]&gt;=1,martianeum5[[#This Row],[masa '[kg']]]*martianeum5[[#This Row],[zawartosc '[%']]]*0.01,0)</f>
        <v>5.33</v>
      </c>
      <c r="G914">
        <f>martianeum5[[#This Row],[stan_magazynu '[kg']]]+martianeum5[[#This Row],[ile_kg_materiału_z_ładunku]]</f>
        <v>15.721299999999957</v>
      </c>
      <c r="H914">
        <f>IF(martianeum5[[#This Row],[stan_po_wydobyciu_z_ładunku]]&gt;=100,100,0)</f>
        <v>0</v>
      </c>
      <c r="I914">
        <f>martianeum5[[#This Row],[stan_po_wydobyciu_z_ładunku]]-martianeum5[[#This Row],[ile_zabiera_na_orbite]]</f>
        <v>15.721299999999957</v>
      </c>
      <c r="J914">
        <f>WEEKNUM(martianeum5[[#This Row],[data]],14)</f>
        <v>36</v>
      </c>
      <c r="K914">
        <f>IF(martianeum5[[#This Row],[num_tygodnia]]=J913,K913,K913+1)</f>
        <v>133</v>
      </c>
    </row>
    <row r="915" spans="1:11" x14ac:dyDescent="0.25">
      <c r="A915" s="1">
        <v>49554</v>
      </c>
      <c r="B915">
        <f t="shared" si="14"/>
        <v>15.721299999999957</v>
      </c>
      <c r="C915" t="s">
        <v>13</v>
      </c>
      <c r="D915">
        <v>23.5</v>
      </c>
      <c r="E915">
        <v>15.3</v>
      </c>
      <c r="F915">
        <f>IF(martianeum5[[#This Row],[zawartosc '[%']]]&gt;=1,martianeum5[[#This Row],[masa '[kg']]]*martianeum5[[#This Row],[zawartosc '[%']]]*0.01,0)</f>
        <v>3.5955000000000004</v>
      </c>
      <c r="G915">
        <f>martianeum5[[#This Row],[stan_magazynu '[kg']]]+martianeum5[[#This Row],[ile_kg_materiału_z_ładunku]]</f>
        <v>19.316799999999958</v>
      </c>
      <c r="H915">
        <f>IF(martianeum5[[#This Row],[stan_po_wydobyciu_z_ładunku]]&gt;=100,100,0)</f>
        <v>0</v>
      </c>
      <c r="I915">
        <f>martianeum5[[#This Row],[stan_po_wydobyciu_z_ładunku]]-martianeum5[[#This Row],[ile_zabiera_na_orbite]]</f>
        <v>19.316799999999958</v>
      </c>
      <c r="J915">
        <f>WEEKNUM(martianeum5[[#This Row],[data]],14)</f>
        <v>36</v>
      </c>
      <c r="K915">
        <f>IF(martianeum5[[#This Row],[num_tygodnia]]=J914,K914,K914+1)</f>
        <v>133</v>
      </c>
    </row>
    <row r="916" spans="1:11" x14ac:dyDescent="0.25">
      <c r="A916" s="1">
        <v>49555</v>
      </c>
      <c r="B916">
        <f t="shared" si="14"/>
        <v>19.316799999999958</v>
      </c>
      <c r="C916" t="s">
        <v>12</v>
      </c>
      <c r="D916">
        <v>21.7</v>
      </c>
      <c r="E916">
        <v>1.2</v>
      </c>
      <c r="F916">
        <f>IF(martianeum5[[#This Row],[zawartosc '[%']]]&gt;=1,martianeum5[[#This Row],[masa '[kg']]]*martianeum5[[#This Row],[zawartosc '[%']]]*0.01,0)</f>
        <v>0.26040000000000002</v>
      </c>
      <c r="G916">
        <f>martianeum5[[#This Row],[stan_magazynu '[kg']]]+martianeum5[[#This Row],[ile_kg_materiału_z_ładunku]]</f>
        <v>19.577199999999959</v>
      </c>
      <c r="H916">
        <f>IF(martianeum5[[#This Row],[stan_po_wydobyciu_z_ładunku]]&gt;=100,100,0)</f>
        <v>0</v>
      </c>
      <c r="I916">
        <f>martianeum5[[#This Row],[stan_po_wydobyciu_z_ładunku]]-martianeum5[[#This Row],[ile_zabiera_na_orbite]]</f>
        <v>19.577199999999959</v>
      </c>
      <c r="J916">
        <f>WEEKNUM(martianeum5[[#This Row],[data]],14)</f>
        <v>36</v>
      </c>
      <c r="K916">
        <f>IF(martianeum5[[#This Row],[num_tygodnia]]=J915,K915,K915+1)</f>
        <v>133</v>
      </c>
    </row>
    <row r="917" spans="1:11" x14ac:dyDescent="0.25">
      <c r="A917" s="1">
        <v>49556</v>
      </c>
      <c r="B917">
        <f t="shared" si="14"/>
        <v>19.577199999999959</v>
      </c>
      <c r="C917" t="s">
        <v>10</v>
      </c>
      <c r="D917">
        <v>29.8</v>
      </c>
      <c r="E917">
        <v>0</v>
      </c>
      <c r="F917">
        <f>IF(martianeum5[[#This Row],[zawartosc '[%']]]&gt;=1,martianeum5[[#This Row],[masa '[kg']]]*martianeum5[[#This Row],[zawartosc '[%']]]*0.01,0)</f>
        <v>0</v>
      </c>
      <c r="G917">
        <f>martianeum5[[#This Row],[stan_magazynu '[kg']]]+martianeum5[[#This Row],[ile_kg_materiału_z_ładunku]]</f>
        <v>19.577199999999959</v>
      </c>
      <c r="H917">
        <f>IF(martianeum5[[#This Row],[stan_po_wydobyciu_z_ładunku]]&gt;=100,100,0)</f>
        <v>0</v>
      </c>
      <c r="I917">
        <f>martianeum5[[#This Row],[stan_po_wydobyciu_z_ładunku]]-martianeum5[[#This Row],[ile_zabiera_na_orbite]]</f>
        <v>19.577199999999959</v>
      </c>
      <c r="J917">
        <f>WEEKNUM(martianeum5[[#This Row],[data]],14)</f>
        <v>36</v>
      </c>
      <c r="K917">
        <f>IF(martianeum5[[#This Row],[num_tygodnia]]=J916,K916,K916+1)</f>
        <v>133</v>
      </c>
    </row>
    <row r="918" spans="1:11" x14ac:dyDescent="0.25">
      <c r="A918" s="1">
        <v>49557</v>
      </c>
      <c r="B918">
        <f t="shared" si="14"/>
        <v>19.577199999999959</v>
      </c>
      <c r="C918" t="s">
        <v>7</v>
      </c>
      <c r="D918">
        <v>27.1</v>
      </c>
      <c r="E918">
        <v>0</v>
      </c>
      <c r="F918">
        <f>IF(martianeum5[[#This Row],[zawartosc '[%']]]&gt;=1,martianeum5[[#This Row],[masa '[kg']]]*martianeum5[[#This Row],[zawartosc '[%']]]*0.01,0)</f>
        <v>0</v>
      </c>
      <c r="G918">
        <f>martianeum5[[#This Row],[stan_magazynu '[kg']]]+martianeum5[[#This Row],[ile_kg_materiału_z_ładunku]]</f>
        <v>19.577199999999959</v>
      </c>
      <c r="H918">
        <f>IF(martianeum5[[#This Row],[stan_po_wydobyciu_z_ładunku]]&gt;=100,100,0)</f>
        <v>0</v>
      </c>
      <c r="I918">
        <f>martianeum5[[#This Row],[stan_po_wydobyciu_z_ładunku]]-martianeum5[[#This Row],[ile_zabiera_na_orbite]]</f>
        <v>19.577199999999959</v>
      </c>
      <c r="J918">
        <f>WEEKNUM(martianeum5[[#This Row],[data]],14)</f>
        <v>36</v>
      </c>
      <c r="K918">
        <f>IF(martianeum5[[#This Row],[num_tygodnia]]=J917,K917,K917+1)</f>
        <v>133</v>
      </c>
    </row>
    <row r="919" spans="1:11" x14ac:dyDescent="0.25">
      <c r="A919" s="1">
        <v>49558</v>
      </c>
      <c r="B919">
        <f t="shared" si="14"/>
        <v>19.577199999999959</v>
      </c>
      <c r="C919" t="s">
        <v>12</v>
      </c>
      <c r="D919">
        <v>27.3</v>
      </c>
      <c r="E919">
        <v>0</v>
      </c>
      <c r="F919">
        <f>IF(martianeum5[[#This Row],[zawartosc '[%']]]&gt;=1,martianeum5[[#This Row],[masa '[kg']]]*martianeum5[[#This Row],[zawartosc '[%']]]*0.01,0)</f>
        <v>0</v>
      </c>
      <c r="G919">
        <f>martianeum5[[#This Row],[stan_magazynu '[kg']]]+martianeum5[[#This Row],[ile_kg_materiału_z_ładunku]]</f>
        <v>19.577199999999959</v>
      </c>
      <c r="H919">
        <f>IF(martianeum5[[#This Row],[stan_po_wydobyciu_z_ładunku]]&gt;=100,100,0)</f>
        <v>0</v>
      </c>
      <c r="I919">
        <f>martianeum5[[#This Row],[stan_po_wydobyciu_z_ładunku]]-martianeum5[[#This Row],[ile_zabiera_na_orbite]]</f>
        <v>19.577199999999959</v>
      </c>
      <c r="J919">
        <f>WEEKNUM(martianeum5[[#This Row],[data]],14)</f>
        <v>37</v>
      </c>
      <c r="K919">
        <f>IF(martianeum5[[#This Row],[num_tygodnia]]=J918,K918,K918+1)</f>
        <v>134</v>
      </c>
    </row>
    <row r="920" spans="1:11" x14ac:dyDescent="0.25">
      <c r="A920" s="1">
        <v>49559</v>
      </c>
      <c r="B920">
        <f t="shared" si="14"/>
        <v>19.577199999999959</v>
      </c>
      <c r="C920" t="s">
        <v>19</v>
      </c>
      <c r="D920">
        <v>15.5</v>
      </c>
      <c r="E920">
        <v>27.6</v>
      </c>
      <c r="F920">
        <f>IF(martianeum5[[#This Row],[zawartosc '[%']]]&gt;=1,martianeum5[[#This Row],[masa '[kg']]]*martianeum5[[#This Row],[zawartosc '[%']]]*0.01,0)</f>
        <v>4.2780000000000005</v>
      </c>
      <c r="G920">
        <f>martianeum5[[#This Row],[stan_magazynu '[kg']]]+martianeum5[[#This Row],[ile_kg_materiału_z_ładunku]]</f>
        <v>23.855199999999961</v>
      </c>
      <c r="H920">
        <f>IF(martianeum5[[#This Row],[stan_po_wydobyciu_z_ładunku]]&gt;=100,100,0)</f>
        <v>0</v>
      </c>
      <c r="I920">
        <f>martianeum5[[#This Row],[stan_po_wydobyciu_z_ładunku]]-martianeum5[[#This Row],[ile_zabiera_na_orbite]]</f>
        <v>23.855199999999961</v>
      </c>
      <c r="J920">
        <f>WEEKNUM(martianeum5[[#This Row],[data]],14)</f>
        <v>37</v>
      </c>
      <c r="K920">
        <f>IF(martianeum5[[#This Row],[num_tygodnia]]=J919,K919,K919+1)</f>
        <v>134</v>
      </c>
    </row>
    <row r="921" spans="1:11" x14ac:dyDescent="0.25">
      <c r="A921" s="1">
        <v>49560</v>
      </c>
      <c r="B921">
        <f t="shared" si="14"/>
        <v>23.855199999999961</v>
      </c>
      <c r="C921" t="s">
        <v>13</v>
      </c>
      <c r="D921">
        <v>27.9</v>
      </c>
      <c r="E921">
        <v>5.0999999999999996</v>
      </c>
      <c r="F921">
        <f>IF(martianeum5[[#This Row],[zawartosc '[%']]]&gt;=1,martianeum5[[#This Row],[masa '[kg']]]*martianeum5[[#This Row],[zawartosc '[%']]]*0.01,0)</f>
        <v>1.4229000000000001</v>
      </c>
      <c r="G921">
        <f>martianeum5[[#This Row],[stan_magazynu '[kg']]]+martianeum5[[#This Row],[ile_kg_materiału_z_ładunku]]</f>
        <v>25.278099999999959</v>
      </c>
      <c r="H921">
        <f>IF(martianeum5[[#This Row],[stan_po_wydobyciu_z_ładunku]]&gt;=100,100,0)</f>
        <v>0</v>
      </c>
      <c r="I921">
        <f>martianeum5[[#This Row],[stan_po_wydobyciu_z_ładunku]]-martianeum5[[#This Row],[ile_zabiera_na_orbite]]</f>
        <v>25.278099999999959</v>
      </c>
      <c r="J921">
        <f>WEEKNUM(martianeum5[[#This Row],[data]],14)</f>
        <v>37</v>
      </c>
      <c r="K921">
        <f>IF(martianeum5[[#This Row],[num_tygodnia]]=J920,K920,K920+1)</f>
        <v>134</v>
      </c>
    </row>
    <row r="922" spans="1:11" x14ac:dyDescent="0.25">
      <c r="A922" s="1">
        <v>49561</v>
      </c>
      <c r="B922">
        <f t="shared" si="14"/>
        <v>25.278099999999959</v>
      </c>
      <c r="C922" t="s">
        <v>10</v>
      </c>
      <c r="D922">
        <v>19.7</v>
      </c>
      <c r="E922">
        <v>21.4</v>
      </c>
      <c r="F922">
        <f>IF(martianeum5[[#This Row],[zawartosc '[%']]]&gt;=1,martianeum5[[#This Row],[masa '[kg']]]*martianeum5[[#This Row],[zawartosc '[%']]]*0.01,0)</f>
        <v>4.2157999999999998</v>
      </c>
      <c r="G922">
        <f>martianeum5[[#This Row],[stan_magazynu '[kg']]]+martianeum5[[#This Row],[ile_kg_materiału_z_ładunku]]</f>
        <v>29.493899999999961</v>
      </c>
      <c r="H922">
        <f>IF(martianeum5[[#This Row],[stan_po_wydobyciu_z_ładunku]]&gt;=100,100,0)</f>
        <v>0</v>
      </c>
      <c r="I922">
        <f>martianeum5[[#This Row],[stan_po_wydobyciu_z_ładunku]]-martianeum5[[#This Row],[ile_zabiera_na_orbite]]</f>
        <v>29.493899999999961</v>
      </c>
      <c r="J922">
        <f>WEEKNUM(martianeum5[[#This Row],[data]],14)</f>
        <v>37</v>
      </c>
      <c r="K922">
        <f>IF(martianeum5[[#This Row],[num_tygodnia]]=J921,K921,K921+1)</f>
        <v>134</v>
      </c>
    </row>
    <row r="923" spans="1:11" x14ac:dyDescent="0.25">
      <c r="A923" s="1">
        <v>49562</v>
      </c>
      <c r="B923">
        <f t="shared" si="14"/>
        <v>29.493899999999961</v>
      </c>
      <c r="C923" t="s">
        <v>10</v>
      </c>
      <c r="D923">
        <v>27.8</v>
      </c>
      <c r="E923">
        <v>27.6</v>
      </c>
      <c r="F923">
        <f>IF(martianeum5[[#This Row],[zawartosc '[%']]]&gt;=1,martianeum5[[#This Row],[masa '[kg']]]*martianeum5[[#This Row],[zawartosc '[%']]]*0.01,0)</f>
        <v>7.6728000000000014</v>
      </c>
      <c r="G923">
        <f>martianeum5[[#This Row],[stan_magazynu '[kg']]]+martianeum5[[#This Row],[ile_kg_materiału_z_ładunku]]</f>
        <v>37.166699999999963</v>
      </c>
      <c r="H923">
        <f>IF(martianeum5[[#This Row],[stan_po_wydobyciu_z_ładunku]]&gt;=100,100,0)</f>
        <v>0</v>
      </c>
      <c r="I923">
        <f>martianeum5[[#This Row],[stan_po_wydobyciu_z_ładunku]]-martianeum5[[#This Row],[ile_zabiera_na_orbite]]</f>
        <v>37.166699999999963</v>
      </c>
      <c r="J923">
        <f>WEEKNUM(martianeum5[[#This Row],[data]],14)</f>
        <v>37</v>
      </c>
      <c r="K923">
        <f>IF(martianeum5[[#This Row],[num_tygodnia]]=J922,K922,K922+1)</f>
        <v>134</v>
      </c>
    </row>
    <row r="924" spans="1:11" x14ac:dyDescent="0.25">
      <c r="A924" s="1">
        <v>49563</v>
      </c>
      <c r="B924">
        <f t="shared" si="14"/>
        <v>37.166699999999963</v>
      </c>
      <c r="C924" t="s">
        <v>22</v>
      </c>
      <c r="D924">
        <v>12.3</v>
      </c>
      <c r="E924">
        <v>2.9</v>
      </c>
      <c r="F924">
        <f>IF(martianeum5[[#This Row],[zawartosc '[%']]]&gt;=1,martianeum5[[#This Row],[masa '[kg']]]*martianeum5[[#This Row],[zawartosc '[%']]]*0.01,0)</f>
        <v>0.35670000000000002</v>
      </c>
      <c r="G924">
        <f>martianeum5[[#This Row],[stan_magazynu '[kg']]]+martianeum5[[#This Row],[ile_kg_materiału_z_ładunku]]</f>
        <v>37.523399999999967</v>
      </c>
      <c r="H924">
        <f>IF(martianeum5[[#This Row],[stan_po_wydobyciu_z_ładunku]]&gt;=100,100,0)</f>
        <v>0</v>
      </c>
      <c r="I924">
        <f>martianeum5[[#This Row],[stan_po_wydobyciu_z_ładunku]]-martianeum5[[#This Row],[ile_zabiera_na_orbite]]</f>
        <v>37.523399999999967</v>
      </c>
      <c r="J924">
        <f>WEEKNUM(martianeum5[[#This Row],[data]],14)</f>
        <v>37</v>
      </c>
      <c r="K924">
        <f>IF(martianeum5[[#This Row],[num_tygodnia]]=J923,K923,K923+1)</f>
        <v>134</v>
      </c>
    </row>
    <row r="925" spans="1:11" x14ac:dyDescent="0.25">
      <c r="A925" s="1">
        <v>49564</v>
      </c>
      <c r="B925">
        <f t="shared" si="14"/>
        <v>37.523399999999967</v>
      </c>
      <c r="C925" t="s">
        <v>18</v>
      </c>
      <c r="D925">
        <v>12.8</v>
      </c>
      <c r="E925">
        <v>8.8000000000000007</v>
      </c>
      <c r="F925">
        <f>IF(martianeum5[[#This Row],[zawartosc '[%']]]&gt;=1,martianeum5[[#This Row],[masa '[kg']]]*martianeum5[[#This Row],[zawartosc '[%']]]*0.01,0)</f>
        <v>1.1264000000000001</v>
      </c>
      <c r="G925">
        <f>martianeum5[[#This Row],[stan_magazynu '[kg']]]+martianeum5[[#This Row],[ile_kg_materiału_z_ładunku]]</f>
        <v>38.649799999999964</v>
      </c>
      <c r="H925">
        <f>IF(martianeum5[[#This Row],[stan_po_wydobyciu_z_ładunku]]&gt;=100,100,0)</f>
        <v>0</v>
      </c>
      <c r="I925">
        <f>martianeum5[[#This Row],[stan_po_wydobyciu_z_ładunku]]-martianeum5[[#This Row],[ile_zabiera_na_orbite]]</f>
        <v>38.649799999999964</v>
      </c>
      <c r="J925">
        <f>WEEKNUM(martianeum5[[#This Row],[data]],14)</f>
        <v>37</v>
      </c>
      <c r="K925">
        <f>IF(martianeum5[[#This Row],[num_tygodnia]]=J924,K924,K924+1)</f>
        <v>134</v>
      </c>
    </row>
    <row r="926" spans="1:11" x14ac:dyDescent="0.25">
      <c r="A926" s="1">
        <v>49565</v>
      </c>
      <c r="B926">
        <f t="shared" si="14"/>
        <v>38.649799999999964</v>
      </c>
      <c r="C926" t="s">
        <v>10</v>
      </c>
      <c r="D926">
        <v>15</v>
      </c>
      <c r="E926">
        <v>0</v>
      </c>
      <c r="F926">
        <f>IF(martianeum5[[#This Row],[zawartosc '[%']]]&gt;=1,martianeum5[[#This Row],[masa '[kg']]]*martianeum5[[#This Row],[zawartosc '[%']]]*0.01,0)</f>
        <v>0</v>
      </c>
      <c r="G926">
        <f>martianeum5[[#This Row],[stan_magazynu '[kg']]]+martianeum5[[#This Row],[ile_kg_materiału_z_ładunku]]</f>
        <v>38.649799999999964</v>
      </c>
      <c r="H926">
        <f>IF(martianeum5[[#This Row],[stan_po_wydobyciu_z_ładunku]]&gt;=100,100,0)</f>
        <v>0</v>
      </c>
      <c r="I926">
        <f>martianeum5[[#This Row],[stan_po_wydobyciu_z_ładunku]]-martianeum5[[#This Row],[ile_zabiera_na_orbite]]</f>
        <v>38.649799999999964</v>
      </c>
      <c r="J926">
        <f>WEEKNUM(martianeum5[[#This Row],[data]],14)</f>
        <v>38</v>
      </c>
      <c r="K926">
        <f>IF(martianeum5[[#This Row],[num_tygodnia]]=J925,K925,K925+1)</f>
        <v>135</v>
      </c>
    </row>
    <row r="927" spans="1:11" x14ac:dyDescent="0.25">
      <c r="A927" s="1">
        <v>49566</v>
      </c>
      <c r="B927">
        <f t="shared" si="14"/>
        <v>38.649799999999964</v>
      </c>
      <c r="C927" t="s">
        <v>23</v>
      </c>
      <c r="D927">
        <v>27.6</v>
      </c>
      <c r="E927">
        <v>4.7</v>
      </c>
      <c r="F927">
        <f>IF(martianeum5[[#This Row],[zawartosc '[%']]]&gt;=1,martianeum5[[#This Row],[masa '[kg']]]*martianeum5[[#This Row],[zawartosc '[%']]]*0.01,0)</f>
        <v>1.2971999999999999</v>
      </c>
      <c r="G927">
        <f>martianeum5[[#This Row],[stan_magazynu '[kg']]]+martianeum5[[#This Row],[ile_kg_materiału_z_ładunku]]</f>
        <v>39.94699999999996</v>
      </c>
      <c r="H927">
        <f>IF(martianeum5[[#This Row],[stan_po_wydobyciu_z_ładunku]]&gt;=100,100,0)</f>
        <v>0</v>
      </c>
      <c r="I927">
        <f>martianeum5[[#This Row],[stan_po_wydobyciu_z_ładunku]]-martianeum5[[#This Row],[ile_zabiera_na_orbite]]</f>
        <v>39.94699999999996</v>
      </c>
      <c r="J927">
        <f>WEEKNUM(martianeum5[[#This Row],[data]],14)</f>
        <v>38</v>
      </c>
      <c r="K927">
        <f>IF(martianeum5[[#This Row],[num_tygodnia]]=J926,K926,K926+1)</f>
        <v>135</v>
      </c>
    </row>
    <row r="928" spans="1:11" x14ac:dyDescent="0.25">
      <c r="A928" s="1">
        <v>49567</v>
      </c>
      <c r="B928">
        <f t="shared" si="14"/>
        <v>39.94699999999996</v>
      </c>
      <c r="C928" t="s">
        <v>10</v>
      </c>
      <c r="D928">
        <v>19.600000000000001</v>
      </c>
      <c r="E928">
        <v>0</v>
      </c>
      <c r="F928">
        <f>IF(martianeum5[[#This Row],[zawartosc '[%']]]&gt;=1,martianeum5[[#This Row],[masa '[kg']]]*martianeum5[[#This Row],[zawartosc '[%']]]*0.01,0)</f>
        <v>0</v>
      </c>
      <c r="G928">
        <f>martianeum5[[#This Row],[stan_magazynu '[kg']]]+martianeum5[[#This Row],[ile_kg_materiału_z_ładunku]]</f>
        <v>39.94699999999996</v>
      </c>
      <c r="H928">
        <f>IF(martianeum5[[#This Row],[stan_po_wydobyciu_z_ładunku]]&gt;=100,100,0)</f>
        <v>0</v>
      </c>
      <c r="I928">
        <f>martianeum5[[#This Row],[stan_po_wydobyciu_z_ładunku]]-martianeum5[[#This Row],[ile_zabiera_na_orbite]]</f>
        <v>39.94699999999996</v>
      </c>
      <c r="J928">
        <f>WEEKNUM(martianeum5[[#This Row],[data]],14)</f>
        <v>38</v>
      </c>
      <c r="K928">
        <f>IF(martianeum5[[#This Row],[num_tygodnia]]=J927,K927,K927+1)</f>
        <v>135</v>
      </c>
    </row>
    <row r="929" spans="1:11" x14ac:dyDescent="0.25">
      <c r="A929" s="1">
        <v>49568</v>
      </c>
      <c r="B929">
        <f t="shared" si="14"/>
        <v>39.94699999999996</v>
      </c>
      <c r="C929" t="s">
        <v>30</v>
      </c>
      <c r="D929">
        <v>16</v>
      </c>
      <c r="E929">
        <v>0.4</v>
      </c>
      <c r="F929">
        <f>IF(martianeum5[[#This Row],[zawartosc '[%']]]&gt;=1,martianeum5[[#This Row],[masa '[kg']]]*martianeum5[[#This Row],[zawartosc '[%']]]*0.01,0)</f>
        <v>0</v>
      </c>
      <c r="G929">
        <f>martianeum5[[#This Row],[stan_magazynu '[kg']]]+martianeum5[[#This Row],[ile_kg_materiału_z_ładunku]]</f>
        <v>39.94699999999996</v>
      </c>
      <c r="H929">
        <f>IF(martianeum5[[#This Row],[stan_po_wydobyciu_z_ładunku]]&gt;=100,100,0)</f>
        <v>0</v>
      </c>
      <c r="I929">
        <f>martianeum5[[#This Row],[stan_po_wydobyciu_z_ładunku]]-martianeum5[[#This Row],[ile_zabiera_na_orbite]]</f>
        <v>39.94699999999996</v>
      </c>
      <c r="J929">
        <f>WEEKNUM(martianeum5[[#This Row],[data]],14)</f>
        <v>38</v>
      </c>
      <c r="K929">
        <f>IF(martianeum5[[#This Row],[num_tygodnia]]=J928,K928,K928+1)</f>
        <v>135</v>
      </c>
    </row>
    <row r="930" spans="1:11" x14ac:dyDescent="0.25">
      <c r="A930" s="1">
        <v>49569</v>
      </c>
      <c r="B930">
        <f t="shared" si="14"/>
        <v>39.94699999999996</v>
      </c>
      <c r="C930" t="s">
        <v>10</v>
      </c>
      <c r="D930">
        <v>10.3</v>
      </c>
      <c r="E930">
        <v>0</v>
      </c>
      <c r="F930">
        <f>IF(martianeum5[[#This Row],[zawartosc '[%']]]&gt;=1,martianeum5[[#This Row],[masa '[kg']]]*martianeum5[[#This Row],[zawartosc '[%']]]*0.01,0)</f>
        <v>0</v>
      </c>
      <c r="G930">
        <f>martianeum5[[#This Row],[stan_magazynu '[kg']]]+martianeum5[[#This Row],[ile_kg_materiału_z_ładunku]]</f>
        <v>39.94699999999996</v>
      </c>
      <c r="H930">
        <f>IF(martianeum5[[#This Row],[stan_po_wydobyciu_z_ładunku]]&gt;=100,100,0)</f>
        <v>0</v>
      </c>
      <c r="I930">
        <f>martianeum5[[#This Row],[stan_po_wydobyciu_z_ładunku]]-martianeum5[[#This Row],[ile_zabiera_na_orbite]]</f>
        <v>39.94699999999996</v>
      </c>
      <c r="J930">
        <f>WEEKNUM(martianeum5[[#This Row],[data]],14)</f>
        <v>38</v>
      </c>
      <c r="K930">
        <f>IF(martianeum5[[#This Row],[num_tygodnia]]=J929,K929,K929+1)</f>
        <v>135</v>
      </c>
    </row>
    <row r="931" spans="1:11" x14ac:dyDescent="0.25">
      <c r="A931" s="1">
        <v>49570</v>
      </c>
      <c r="B931">
        <f t="shared" si="14"/>
        <v>39.94699999999996</v>
      </c>
      <c r="C931" t="s">
        <v>18</v>
      </c>
      <c r="D931">
        <v>20.2</v>
      </c>
      <c r="E931">
        <v>13.9</v>
      </c>
      <c r="F931">
        <f>IF(martianeum5[[#This Row],[zawartosc '[%']]]&gt;=1,martianeum5[[#This Row],[masa '[kg']]]*martianeum5[[#This Row],[zawartosc '[%']]]*0.01,0)</f>
        <v>2.8077999999999999</v>
      </c>
      <c r="G931">
        <f>martianeum5[[#This Row],[stan_magazynu '[kg']]]+martianeum5[[#This Row],[ile_kg_materiału_z_ładunku]]</f>
        <v>42.75479999999996</v>
      </c>
      <c r="H931">
        <f>IF(martianeum5[[#This Row],[stan_po_wydobyciu_z_ładunku]]&gt;=100,100,0)</f>
        <v>0</v>
      </c>
      <c r="I931">
        <f>martianeum5[[#This Row],[stan_po_wydobyciu_z_ładunku]]-martianeum5[[#This Row],[ile_zabiera_na_orbite]]</f>
        <v>42.75479999999996</v>
      </c>
      <c r="J931">
        <f>WEEKNUM(martianeum5[[#This Row],[data]],14)</f>
        <v>38</v>
      </c>
      <c r="K931">
        <f>IF(martianeum5[[#This Row],[num_tygodnia]]=J930,K930,K930+1)</f>
        <v>135</v>
      </c>
    </row>
    <row r="932" spans="1:11" x14ac:dyDescent="0.25">
      <c r="A932" s="1">
        <v>49571</v>
      </c>
      <c r="B932">
        <f t="shared" si="14"/>
        <v>42.75479999999996</v>
      </c>
      <c r="C932" t="s">
        <v>26</v>
      </c>
      <c r="D932">
        <v>26.4</v>
      </c>
      <c r="E932">
        <v>6.8</v>
      </c>
      <c r="F932">
        <f>IF(martianeum5[[#This Row],[zawartosc '[%']]]&gt;=1,martianeum5[[#This Row],[masa '[kg']]]*martianeum5[[#This Row],[zawartosc '[%']]]*0.01,0)</f>
        <v>1.7951999999999999</v>
      </c>
      <c r="G932">
        <f>martianeum5[[#This Row],[stan_magazynu '[kg']]]+martianeum5[[#This Row],[ile_kg_materiału_z_ładunku]]</f>
        <v>44.549999999999962</v>
      </c>
      <c r="H932">
        <f>IF(martianeum5[[#This Row],[stan_po_wydobyciu_z_ładunku]]&gt;=100,100,0)</f>
        <v>0</v>
      </c>
      <c r="I932">
        <f>martianeum5[[#This Row],[stan_po_wydobyciu_z_ładunku]]-martianeum5[[#This Row],[ile_zabiera_na_orbite]]</f>
        <v>44.549999999999962</v>
      </c>
      <c r="J932">
        <f>WEEKNUM(martianeum5[[#This Row],[data]],14)</f>
        <v>38</v>
      </c>
      <c r="K932">
        <f>IF(martianeum5[[#This Row],[num_tygodnia]]=J931,K931,K931+1)</f>
        <v>135</v>
      </c>
    </row>
    <row r="933" spans="1:11" x14ac:dyDescent="0.25">
      <c r="A933" s="1">
        <v>49572</v>
      </c>
      <c r="B933">
        <f t="shared" si="14"/>
        <v>44.549999999999962</v>
      </c>
      <c r="C933" t="s">
        <v>17</v>
      </c>
      <c r="D933">
        <v>20.6</v>
      </c>
      <c r="E933">
        <v>0</v>
      </c>
      <c r="F933">
        <f>IF(martianeum5[[#This Row],[zawartosc '[%']]]&gt;=1,martianeum5[[#This Row],[masa '[kg']]]*martianeum5[[#This Row],[zawartosc '[%']]]*0.01,0)</f>
        <v>0</v>
      </c>
      <c r="G933">
        <f>martianeum5[[#This Row],[stan_magazynu '[kg']]]+martianeum5[[#This Row],[ile_kg_materiału_z_ładunku]]</f>
        <v>44.549999999999962</v>
      </c>
      <c r="H933">
        <f>IF(martianeum5[[#This Row],[stan_po_wydobyciu_z_ładunku]]&gt;=100,100,0)</f>
        <v>0</v>
      </c>
      <c r="I933">
        <f>martianeum5[[#This Row],[stan_po_wydobyciu_z_ładunku]]-martianeum5[[#This Row],[ile_zabiera_na_orbite]]</f>
        <v>44.549999999999962</v>
      </c>
      <c r="J933">
        <f>WEEKNUM(martianeum5[[#This Row],[data]],14)</f>
        <v>39</v>
      </c>
      <c r="K933">
        <f>IF(martianeum5[[#This Row],[num_tygodnia]]=J932,K932,K932+1)</f>
        <v>136</v>
      </c>
    </row>
    <row r="934" spans="1:11" x14ac:dyDescent="0.25">
      <c r="A934" s="1">
        <v>49573</v>
      </c>
      <c r="B934">
        <f t="shared" si="14"/>
        <v>44.549999999999962</v>
      </c>
      <c r="C934" t="s">
        <v>19</v>
      </c>
      <c r="D934">
        <v>12.3</v>
      </c>
      <c r="E934">
        <v>0.2</v>
      </c>
      <c r="F934">
        <f>IF(martianeum5[[#This Row],[zawartosc '[%']]]&gt;=1,martianeum5[[#This Row],[masa '[kg']]]*martianeum5[[#This Row],[zawartosc '[%']]]*0.01,0)</f>
        <v>0</v>
      </c>
      <c r="G934">
        <f>martianeum5[[#This Row],[stan_magazynu '[kg']]]+martianeum5[[#This Row],[ile_kg_materiału_z_ładunku]]</f>
        <v>44.549999999999962</v>
      </c>
      <c r="H934">
        <f>IF(martianeum5[[#This Row],[stan_po_wydobyciu_z_ładunku]]&gt;=100,100,0)</f>
        <v>0</v>
      </c>
      <c r="I934">
        <f>martianeum5[[#This Row],[stan_po_wydobyciu_z_ładunku]]-martianeum5[[#This Row],[ile_zabiera_na_orbite]]</f>
        <v>44.549999999999962</v>
      </c>
      <c r="J934">
        <f>WEEKNUM(martianeum5[[#This Row],[data]],14)</f>
        <v>39</v>
      </c>
      <c r="K934">
        <f>IF(martianeum5[[#This Row],[num_tygodnia]]=J933,K933,K933+1)</f>
        <v>136</v>
      </c>
    </row>
    <row r="935" spans="1:11" x14ac:dyDescent="0.25">
      <c r="A935" s="1">
        <v>49574</v>
      </c>
      <c r="B935">
        <f t="shared" si="14"/>
        <v>44.549999999999962</v>
      </c>
      <c r="C935" t="s">
        <v>19</v>
      </c>
      <c r="D935">
        <v>11.2</v>
      </c>
      <c r="E935">
        <v>36.200000000000003</v>
      </c>
      <c r="F935">
        <f>IF(martianeum5[[#This Row],[zawartosc '[%']]]&gt;=1,martianeum5[[#This Row],[masa '[kg']]]*martianeum5[[#This Row],[zawartosc '[%']]]*0.01,0)</f>
        <v>4.0544000000000002</v>
      </c>
      <c r="G935">
        <f>martianeum5[[#This Row],[stan_magazynu '[kg']]]+martianeum5[[#This Row],[ile_kg_materiału_z_ładunku]]</f>
        <v>48.604399999999963</v>
      </c>
      <c r="H935">
        <f>IF(martianeum5[[#This Row],[stan_po_wydobyciu_z_ładunku]]&gt;=100,100,0)</f>
        <v>0</v>
      </c>
      <c r="I935">
        <f>martianeum5[[#This Row],[stan_po_wydobyciu_z_ładunku]]-martianeum5[[#This Row],[ile_zabiera_na_orbite]]</f>
        <v>48.604399999999963</v>
      </c>
      <c r="J935">
        <f>WEEKNUM(martianeum5[[#This Row],[data]],14)</f>
        <v>39</v>
      </c>
      <c r="K935">
        <f>IF(martianeum5[[#This Row],[num_tygodnia]]=J934,K934,K934+1)</f>
        <v>136</v>
      </c>
    </row>
    <row r="936" spans="1:11" x14ac:dyDescent="0.25">
      <c r="A936" s="1">
        <v>49575</v>
      </c>
      <c r="B936">
        <f t="shared" si="14"/>
        <v>48.604399999999963</v>
      </c>
      <c r="C936" t="s">
        <v>8</v>
      </c>
      <c r="D936">
        <v>22.6</v>
      </c>
      <c r="E936">
        <v>2.4</v>
      </c>
      <c r="F936">
        <f>IF(martianeum5[[#This Row],[zawartosc '[%']]]&gt;=1,martianeum5[[#This Row],[masa '[kg']]]*martianeum5[[#This Row],[zawartosc '[%']]]*0.01,0)</f>
        <v>0.54239999999999999</v>
      </c>
      <c r="G936">
        <f>martianeum5[[#This Row],[stan_magazynu '[kg']]]+martianeum5[[#This Row],[ile_kg_materiału_z_ładunku]]</f>
        <v>49.146799999999963</v>
      </c>
      <c r="H936">
        <f>IF(martianeum5[[#This Row],[stan_po_wydobyciu_z_ładunku]]&gt;=100,100,0)</f>
        <v>0</v>
      </c>
      <c r="I936">
        <f>martianeum5[[#This Row],[stan_po_wydobyciu_z_ładunku]]-martianeum5[[#This Row],[ile_zabiera_na_orbite]]</f>
        <v>49.146799999999963</v>
      </c>
      <c r="J936">
        <f>WEEKNUM(martianeum5[[#This Row],[data]],14)</f>
        <v>39</v>
      </c>
      <c r="K936">
        <f>IF(martianeum5[[#This Row],[num_tygodnia]]=J935,K935,K935+1)</f>
        <v>136</v>
      </c>
    </row>
    <row r="937" spans="1:11" x14ac:dyDescent="0.25">
      <c r="A937" s="1">
        <v>49576</v>
      </c>
      <c r="B937">
        <f t="shared" si="14"/>
        <v>49.146799999999963</v>
      </c>
      <c r="C937" t="s">
        <v>25</v>
      </c>
      <c r="D937">
        <v>16.399999999999999</v>
      </c>
      <c r="E937">
        <v>0.1</v>
      </c>
      <c r="F937">
        <f>IF(martianeum5[[#This Row],[zawartosc '[%']]]&gt;=1,martianeum5[[#This Row],[masa '[kg']]]*martianeum5[[#This Row],[zawartosc '[%']]]*0.01,0)</f>
        <v>0</v>
      </c>
      <c r="G937">
        <f>martianeum5[[#This Row],[stan_magazynu '[kg']]]+martianeum5[[#This Row],[ile_kg_materiału_z_ładunku]]</f>
        <v>49.146799999999963</v>
      </c>
      <c r="H937">
        <f>IF(martianeum5[[#This Row],[stan_po_wydobyciu_z_ładunku]]&gt;=100,100,0)</f>
        <v>0</v>
      </c>
      <c r="I937">
        <f>martianeum5[[#This Row],[stan_po_wydobyciu_z_ładunku]]-martianeum5[[#This Row],[ile_zabiera_na_orbite]]</f>
        <v>49.146799999999963</v>
      </c>
      <c r="J937">
        <f>WEEKNUM(martianeum5[[#This Row],[data]],14)</f>
        <v>39</v>
      </c>
      <c r="K937">
        <f>IF(martianeum5[[#This Row],[num_tygodnia]]=J936,K936,K936+1)</f>
        <v>136</v>
      </c>
    </row>
    <row r="938" spans="1:11" x14ac:dyDescent="0.25">
      <c r="A938" s="1">
        <v>49577</v>
      </c>
      <c r="B938">
        <f t="shared" si="14"/>
        <v>49.146799999999963</v>
      </c>
      <c r="C938" t="s">
        <v>27</v>
      </c>
      <c r="D938">
        <v>23.4</v>
      </c>
      <c r="E938">
        <v>0</v>
      </c>
      <c r="F938">
        <f>IF(martianeum5[[#This Row],[zawartosc '[%']]]&gt;=1,martianeum5[[#This Row],[masa '[kg']]]*martianeum5[[#This Row],[zawartosc '[%']]]*0.01,0)</f>
        <v>0</v>
      </c>
      <c r="G938">
        <f>martianeum5[[#This Row],[stan_magazynu '[kg']]]+martianeum5[[#This Row],[ile_kg_materiału_z_ładunku]]</f>
        <v>49.146799999999963</v>
      </c>
      <c r="H938">
        <f>IF(martianeum5[[#This Row],[stan_po_wydobyciu_z_ładunku]]&gt;=100,100,0)</f>
        <v>0</v>
      </c>
      <c r="I938">
        <f>martianeum5[[#This Row],[stan_po_wydobyciu_z_ładunku]]-martianeum5[[#This Row],[ile_zabiera_na_orbite]]</f>
        <v>49.146799999999963</v>
      </c>
      <c r="J938">
        <f>WEEKNUM(martianeum5[[#This Row],[data]],14)</f>
        <v>39</v>
      </c>
      <c r="K938">
        <f>IF(martianeum5[[#This Row],[num_tygodnia]]=J937,K937,K937+1)</f>
        <v>136</v>
      </c>
    </row>
    <row r="939" spans="1:11" x14ac:dyDescent="0.25">
      <c r="A939" s="1">
        <v>49578</v>
      </c>
      <c r="B939">
        <f t="shared" si="14"/>
        <v>49.146799999999963</v>
      </c>
      <c r="C939" t="s">
        <v>23</v>
      </c>
      <c r="D939">
        <v>20.2</v>
      </c>
      <c r="E939">
        <v>0.3</v>
      </c>
      <c r="F939">
        <f>IF(martianeum5[[#This Row],[zawartosc '[%']]]&gt;=1,martianeum5[[#This Row],[masa '[kg']]]*martianeum5[[#This Row],[zawartosc '[%']]]*0.01,0)</f>
        <v>0</v>
      </c>
      <c r="G939">
        <f>martianeum5[[#This Row],[stan_magazynu '[kg']]]+martianeum5[[#This Row],[ile_kg_materiału_z_ładunku]]</f>
        <v>49.146799999999963</v>
      </c>
      <c r="H939">
        <f>IF(martianeum5[[#This Row],[stan_po_wydobyciu_z_ładunku]]&gt;=100,100,0)</f>
        <v>0</v>
      </c>
      <c r="I939">
        <f>martianeum5[[#This Row],[stan_po_wydobyciu_z_ładunku]]-martianeum5[[#This Row],[ile_zabiera_na_orbite]]</f>
        <v>49.146799999999963</v>
      </c>
      <c r="J939">
        <f>WEEKNUM(martianeum5[[#This Row],[data]],14)</f>
        <v>39</v>
      </c>
      <c r="K939">
        <f>IF(martianeum5[[#This Row],[num_tygodnia]]=J938,K938,K938+1)</f>
        <v>136</v>
      </c>
    </row>
    <row r="940" spans="1:11" x14ac:dyDescent="0.25">
      <c r="A940" s="1">
        <v>49579</v>
      </c>
      <c r="B940">
        <f t="shared" si="14"/>
        <v>49.146799999999963</v>
      </c>
      <c r="C940" t="s">
        <v>11</v>
      </c>
      <c r="D940">
        <v>17.600000000000001</v>
      </c>
      <c r="E940">
        <v>15</v>
      </c>
      <c r="F940">
        <f>IF(martianeum5[[#This Row],[zawartosc '[%']]]&gt;=1,martianeum5[[#This Row],[masa '[kg']]]*martianeum5[[#This Row],[zawartosc '[%']]]*0.01,0)</f>
        <v>2.64</v>
      </c>
      <c r="G940">
        <f>martianeum5[[#This Row],[stan_magazynu '[kg']]]+martianeum5[[#This Row],[ile_kg_materiału_z_ładunku]]</f>
        <v>51.786799999999964</v>
      </c>
      <c r="H940">
        <f>IF(martianeum5[[#This Row],[stan_po_wydobyciu_z_ładunku]]&gt;=100,100,0)</f>
        <v>0</v>
      </c>
      <c r="I940">
        <f>martianeum5[[#This Row],[stan_po_wydobyciu_z_ładunku]]-martianeum5[[#This Row],[ile_zabiera_na_orbite]]</f>
        <v>51.786799999999964</v>
      </c>
      <c r="J940">
        <f>WEEKNUM(martianeum5[[#This Row],[data]],14)</f>
        <v>40</v>
      </c>
      <c r="K940">
        <f>IF(martianeum5[[#This Row],[num_tygodnia]]=J939,K939,K939+1)</f>
        <v>137</v>
      </c>
    </row>
    <row r="941" spans="1:11" x14ac:dyDescent="0.25">
      <c r="A941" s="1">
        <v>49580</v>
      </c>
      <c r="B941">
        <f t="shared" si="14"/>
        <v>51.786799999999964</v>
      </c>
      <c r="C941" t="s">
        <v>10</v>
      </c>
      <c r="D941">
        <v>21.7</v>
      </c>
      <c r="E941">
        <v>33.299999999999997</v>
      </c>
      <c r="F941">
        <f>IF(martianeum5[[#This Row],[zawartosc '[%']]]&gt;=1,martianeum5[[#This Row],[masa '[kg']]]*martianeum5[[#This Row],[zawartosc '[%']]]*0.01,0)</f>
        <v>7.2260999999999989</v>
      </c>
      <c r="G941">
        <f>martianeum5[[#This Row],[stan_magazynu '[kg']]]+martianeum5[[#This Row],[ile_kg_materiału_z_ładunku]]</f>
        <v>59.012899999999959</v>
      </c>
      <c r="H941">
        <f>IF(martianeum5[[#This Row],[stan_po_wydobyciu_z_ładunku]]&gt;=100,100,0)</f>
        <v>0</v>
      </c>
      <c r="I941">
        <f>martianeum5[[#This Row],[stan_po_wydobyciu_z_ładunku]]-martianeum5[[#This Row],[ile_zabiera_na_orbite]]</f>
        <v>59.012899999999959</v>
      </c>
      <c r="J941">
        <f>WEEKNUM(martianeum5[[#This Row],[data]],14)</f>
        <v>40</v>
      </c>
      <c r="K941">
        <f>IF(martianeum5[[#This Row],[num_tygodnia]]=J940,K940,K940+1)</f>
        <v>137</v>
      </c>
    </row>
    <row r="942" spans="1:11" x14ac:dyDescent="0.25">
      <c r="A942" s="1">
        <v>49581</v>
      </c>
      <c r="B942">
        <f t="shared" si="14"/>
        <v>59.012899999999959</v>
      </c>
      <c r="C942" t="s">
        <v>10</v>
      </c>
      <c r="D942">
        <v>18.399999999999999</v>
      </c>
      <c r="E942">
        <v>19.3</v>
      </c>
      <c r="F942">
        <f>IF(martianeum5[[#This Row],[zawartosc '[%']]]&gt;=1,martianeum5[[#This Row],[masa '[kg']]]*martianeum5[[#This Row],[zawartosc '[%']]]*0.01,0)</f>
        <v>3.5512000000000001</v>
      </c>
      <c r="G942">
        <f>martianeum5[[#This Row],[stan_magazynu '[kg']]]+martianeum5[[#This Row],[ile_kg_materiału_z_ładunku]]</f>
        <v>62.564099999999961</v>
      </c>
      <c r="H942">
        <f>IF(martianeum5[[#This Row],[stan_po_wydobyciu_z_ładunku]]&gt;=100,100,0)</f>
        <v>0</v>
      </c>
      <c r="I942">
        <f>martianeum5[[#This Row],[stan_po_wydobyciu_z_ładunku]]-martianeum5[[#This Row],[ile_zabiera_na_orbite]]</f>
        <v>62.564099999999961</v>
      </c>
      <c r="J942">
        <f>WEEKNUM(martianeum5[[#This Row],[data]],14)</f>
        <v>40</v>
      </c>
      <c r="K942">
        <f>IF(martianeum5[[#This Row],[num_tygodnia]]=J941,K941,K941+1)</f>
        <v>137</v>
      </c>
    </row>
    <row r="943" spans="1:11" x14ac:dyDescent="0.25">
      <c r="A943" s="1">
        <v>49582</v>
      </c>
      <c r="B943">
        <f t="shared" si="14"/>
        <v>62.564099999999961</v>
      </c>
      <c r="C943" t="s">
        <v>7</v>
      </c>
      <c r="D943">
        <v>20.100000000000001</v>
      </c>
      <c r="E943">
        <v>15.4</v>
      </c>
      <c r="F943">
        <f>IF(martianeum5[[#This Row],[zawartosc '[%']]]&gt;=1,martianeum5[[#This Row],[masa '[kg']]]*martianeum5[[#This Row],[zawartosc '[%']]]*0.01,0)</f>
        <v>3.0954000000000002</v>
      </c>
      <c r="G943">
        <f>martianeum5[[#This Row],[stan_magazynu '[kg']]]+martianeum5[[#This Row],[ile_kg_materiału_z_ładunku]]</f>
        <v>65.659499999999966</v>
      </c>
      <c r="H943">
        <f>IF(martianeum5[[#This Row],[stan_po_wydobyciu_z_ładunku]]&gt;=100,100,0)</f>
        <v>0</v>
      </c>
      <c r="I943">
        <f>martianeum5[[#This Row],[stan_po_wydobyciu_z_ładunku]]-martianeum5[[#This Row],[ile_zabiera_na_orbite]]</f>
        <v>65.659499999999966</v>
      </c>
      <c r="J943">
        <f>WEEKNUM(martianeum5[[#This Row],[data]],14)</f>
        <v>40</v>
      </c>
      <c r="K943">
        <f>IF(martianeum5[[#This Row],[num_tygodnia]]=J942,K942,K942+1)</f>
        <v>137</v>
      </c>
    </row>
    <row r="944" spans="1:11" x14ac:dyDescent="0.25">
      <c r="A944" s="1">
        <v>49583</v>
      </c>
      <c r="B944">
        <f t="shared" si="14"/>
        <v>65.659499999999966</v>
      </c>
      <c r="C944" t="s">
        <v>18</v>
      </c>
      <c r="D944">
        <v>16.5</v>
      </c>
      <c r="E944">
        <v>14.7</v>
      </c>
      <c r="F944">
        <f>IF(martianeum5[[#This Row],[zawartosc '[%']]]&gt;=1,martianeum5[[#This Row],[masa '[kg']]]*martianeum5[[#This Row],[zawartosc '[%']]]*0.01,0)</f>
        <v>2.4255</v>
      </c>
      <c r="G944">
        <f>martianeum5[[#This Row],[stan_magazynu '[kg']]]+martianeum5[[#This Row],[ile_kg_materiału_z_ładunku]]</f>
        <v>68.084999999999965</v>
      </c>
      <c r="H944">
        <f>IF(martianeum5[[#This Row],[stan_po_wydobyciu_z_ładunku]]&gt;=100,100,0)</f>
        <v>0</v>
      </c>
      <c r="I944">
        <f>martianeum5[[#This Row],[stan_po_wydobyciu_z_ładunku]]-martianeum5[[#This Row],[ile_zabiera_na_orbite]]</f>
        <v>68.084999999999965</v>
      </c>
      <c r="J944">
        <f>WEEKNUM(martianeum5[[#This Row],[data]],14)</f>
        <v>40</v>
      </c>
      <c r="K944">
        <f>IF(martianeum5[[#This Row],[num_tygodnia]]=J943,K943,K943+1)</f>
        <v>137</v>
      </c>
    </row>
    <row r="945" spans="1:11" x14ac:dyDescent="0.25">
      <c r="A945" s="1">
        <v>49584</v>
      </c>
      <c r="B945">
        <f t="shared" si="14"/>
        <v>68.084999999999965</v>
      </c>
      <c r="C945" t="s">
        <v>10</v>
      </c>
      <c r="D945">
        <v>12.3</v>
      </c>
      <c r="E945">
        <v>30.2</v>
      </c>
      <c r="F945">
        <f>IF(martianeum5[[#This Row],[zawartosc '[%']]]&gt;=1,martianeum5[[#This Row],[masa '[kg']]]*martianeum5[[#This Row],[zawartosc '[%']]]*0.01,0)</f>
        <v>3.7146000000000003</v>
      </c>
      <c r="G945">
        <f>martianeum5[[#This Row],[stan_magazynu '[kg']]]+martianeum5[[#This Row],[ile_kg_materiału_z_ładunku]]</f>
        <v>71.79959999999997</v>
      </c>
      <c r="H945">
        <f>IF(martianeum5[[#This Row],[stan_po_wydobyciu_z_ładunku]]&gt;=100,100,0)</f>
        <v>0</v>
      </c>
      <c r="I945">
        <f>martianeum5[[#This Row],[stan_po_wydobyciu_z_ładunku]]-martianeum5[[#This Row],[ile_zabiera_na_orbite]]</f>
        <v>71.79959999999997</v>
      </c>
      <c r="J945">
        <f>WEEKNUM(martianeum5[[#This Row],[data]],14)</f>
        <v>40</v>
      </c>
      <c r="K945">
        <f>IF(martianeum5[[#This Row],[num_tygodnia]]=J944,K944,K944+1)</f>
        <v>137</v>
      </c>
    </row>
    <row r="946" spans="1:11" x14ac:dyDescent="0.25">
      <c r="A946" s="1">
        <v>49585</v>
      </c>
      <c r="B946">
        <f t="shared" si="14"/>
        <v>71.79959999999997</v>
      </c>
      <c r="C946" t="s">
        <v>10</v>
      </c>
      <c r="D946">
        <v>29.6</v>
      </c>
      <c r="E946">
        <v>42.8</v>
      </c>
      <c r="F946">
        <f>IF(martianeum5[[#This Row],[zawartosc '[%']]]&gt;=1,martianeum5[[#This Row],[masa '[kg']]]*martianeum5[[#This Row],[zawartosc '[%']]]*0.01,0)</f>
        <v>12.668799999999999</v>
      </c>
      <c r="G946">
        <f>martianeum5[[#This Row],[stan_magazynu '[kg']]]+martianeum5[[#This Row],[ile_kg_materiału_z_ładunku]]</f>
        <v>84.468399999999974</v>
      </c>
      <c r="H946">
        <f>IF(martianeum5[[#This Row],[stan_po_wydobyciu_z_ładunku]]&gt;=100,100,0)</f>
        <v>0</v>
      </c>
      <c r="I946">
        <f>martianeum5[[#This Row],[stan_po_wydobyciu_z_ładunku]]-martianeum5[[#This Row],[ile_zabiera_na_orbite]]</f>
        <v>84.468399999999974</v>
      </c>
      <c r="J946">
        <f>WEEKNUM(martianeum5[[#This Row],[data]],14)</f>
        <v>40</v>
      </c>
      <c r="K946">
        <f>IF(martianeum5[[#This Row],[num_tygodnia]]=J945,K945,K945+1)</f>
        <v>137</v>
      </c>
    </row>
    <row r="947" spans="1:11" x14ac:dyDescent="0.25">
      <c r="A947" s="1">
        <v>49586</v>
      </c>
      <c r="B947">
        <f t="shared" si="14"/>
        <v>84.468399999999974</v>
      </c>
      <c r="C947" t="s">
        <v>12</v>
      </c>
      <c r="D947">
        <v>26.6</v>
      </c>
      <c r="E947">
        <v>9.1999999999999993</v>
      </c>
      <c r="F947">
        <f>IF(martianeum5[[#This Row],[zawartosc '[%']]]&gt;=1,martianeum5[[#This Row],[masa '[kg']]]*martianeum5[[#This Row],[zawartosc '[%']]]*0.01,0)</f>
        <v>2.4472</v>
      </c>
      <c r="G947">
        <f>martianeum5[[#This Row],[stan_magazynu '[kg']]]+martianeum5[[#This Row],[ile_kg_materiału_z_ładunku]]</f>
        <v>86.915599999999969</v>
      </c>
      <c r="H947">
        <f>IF(martianeum5[[#This Row],[stan_po_wydobyciu_z_ładunku]]&gt;=100,100,0)</f>
        <v>0</v>
      </c>
      <c r="I947">
        <f>martianeum5[[#This Row],[stan_po_wydobyciu_z_ładunku]]-martianeum5[[#This Row],[ile_zabiera_na_orbite]]</f>
        <v>86.915599999999969</v>
      </c>
      <c r="J947">
        <f>WEEKNUM(martianeum5[[#This Row],[data]],14)</f>
        <v>41</v>
      </c>
      <c r="K947">
        <f>IF(martianeum5[[#This Row],[num_tygodnia]]=J946,K946,K946+1)</f>
        <v>138</v>
      </c>
    </row>
    <row r="948" spans="1:11" x14ac:dyDescent="0.25">
      <c r="A948" s="1">
        <v>49587</v>
      </c>
      <c r="B948">
        <f t="shared" si="14"/>
        <v>86.915599999999969</v>
      </c>
      <c r="C948" t="s">
        <v>18</v>
      </c>
      <c r="D948">
        <v>26.7</v>
      </c>
      <c r="E948">
        <v>4</v>
      </c>
      <c r="F948">
        <f>IF(martianeum5[[#This Row],[zawartosc '[%']]]&gt;=1,martianeum5[[#This Row],[masa '[kg']]]*martianeum5[[#This Row],[zawartosc '[%']]]*0.01,0)</f>
        <v>1.0680000000000001</v>
      </c>
      <c r="G948">
        <f>martianeum5[[#This Row],[stan_magazynu '[kg']]]+martianeum5[[#This Row],[ile_kg_materiału_z_ładunku]]</f>
        <v>87.983599999999967</v>
      </c>
      <c r="H948">
        <f>IF(martianeum5[[#This Row],[stan_po_wydobyciu_z_ładunku]]&gt;=100,100,0)</f>
        <v>0</v>
      </c>
      <c r="I948">
        <f>martianeum5[[#This Row],[stan_po_wydobyciu_z_ładunku]]-martianeum5[[#This Row],[ile_zabiera_na_orbite]]</f>
        <v>87.983599999999967</v>
      </c>
      <c r="J948">
        <f>WEEKNUM(martianeum5[[#This Row],[data]],14)</f>
        <v>41</v>
      </c>
      <c r="K948">
        <f>IF(martianeum5[[#This Row],[num_tygodnia]]=J947,K947,K947+1)</f>
        <v>138</v>
      </c>
    </row>
    <row r="949" spans="1:11" x14ac:dyDescent="0.25">
      <c r="A949" s="1">
        <v>49588</v>
      </c>
      <c r="B949">
        <f t="shared" si="14"/>
        <v>87.983599999999967</v>
      </c>
      <c r="C949" t="s">
        <v>15</v>
      </c>
      <c r="D949">
        <v>23.6</v>
      </c>
      <c r="E949">
        <v>0</v>
      </c>
      <c r="F949">
        <f>IF(martianeum5[[#This Row],[zawartosc '[%']]]&gt;=1,martianeum5[[#This Row],[masa '[kg']]]*martianeum5[[#This Row],[zawartosc '[%']]]*0.01,0)</f>
        <v>0</v>
      </c>
      <c r="G949">
        <f>martianeum5[[#This Row],[stan_magazynu '[kg']]]+martianeum5[[#This Row],[ile_kg_materiału_z_ładunku]]</f>
        <v>87.983599999999967</v>
      </c>
      <c r="H949">
        <f>IF(martianeum5[[#This Row],[stan_po_wydobyciu_z_ładunku]]&gt;=100,100,0)</f>
        <v>0</v>
      </c>
      <c r="I949">
        <f>martianeum5[[#This Row],[stan_po_wydobyciu_z_ładunku]]-martianeum5[[#This Row],[ile_zabiera_na_orbite]]</f>
        <v>87.983599999999967</v>
      </c>
      <c r="J949">
        <f>WEEKNUM(martianeum5[[#This Row],[data]],14)</f>
        <v>41</v>
      </c>
      <c r="K949">
        <f>IF(martianeum5[[#This Row],[num_tygodnia]]=J948,K948,K948+1)</f>
        <v>138</v>
      </c>
    </row>
    <row r="950" spans="1:11" x14ac:dyDescent="0.25">
      <c r="A950" s="1">
        <v>49589</v>
      </c>
      <c r="B950">
        <f t="shared" si="14"/>
        <v>87.983599999999967</v>
      </c>
      <c r="C950" t="s">
        <v>25</v>
      </c>
      <c r="D950">
        <v>13.6</v>
      </c>
      <c r="E950">
        <v>2.8</v>
      </c>
      <c r="F950">
        <f>IF(martianeum5[[#This Row],[zawartosc '[%']]]&gt;=1,martianeum5[[#This Row],[masa '[kg']]]*martianeum5[[#This Row],[zawartosc '[%']]]*0.01,0)</f>
        <v>0.38079999999999997</v>
      </c>
      <c r="G950">
        <f>martianeum5[[#This Row],[stan_magazynu '[kg']]]+martianeum5[[#This Row],[ile_kg_materiału_z_ładunku]]</f>
        <v>88.364399999999961</v>
      </c>
      <c r="H950">
        <f>IF(martianeum5[[#This Row],[stan_po_wydobyciu_z_ładunku]]&gt;=100,100,0)</f>
        <v>0</v>
      </c>
      <c r="I950">
        <f>martianeum5[[#This Row],[stan_po_wydobyciu_z_ładunku]]-martianeum5[[#This Row],[ile_zabiera_na_orbite]]</f>
        <v>88.364399999999961</v>
      </c>
      <c r="J950">
        <f>WEEKNUM(martianeum5[[#This Row],[data]],14)</f>
        <v>41</v>
      </c>
      <c r="K950">
        <f>IF(martianeum5[[#This Row],[num_tygodnia]]=J949,K949,K949+1)</f>
        <v>138</v>
      </c>
    </row>
    <row r="951" spans="1:11" x14ac:dyDescent="0.25">
      <c r="A951" s="1">
        <v>49590</v>
      </c>
      <c r="B951">
        <f t="shared" si="14"/>
        <v>88.364399999999961</v>
      </c>
      <c r="C951" t="s">
        <v>5</v>
      </c>
      <c r="D951">
        <v>13.8</v>
      </c>
      <c r="E951">
        <v>6.5</v>
      </c>
      <c r="F951">
        <f>IF(martianeum5[[#This Row],[zawartosc '[%']]]&gt;=1,martianeum5[[#This Row],[masa '[kg']]]*martianeum5[[#This Row],[zawartosc '[%']]]*0.01,0)</f>
        <v>0.89700000000000002</v>
      </c>
      <c r="G951">
        <f>martianeum5[[#This Row],[stan_magazynu '[kg']]]+martianeum5[[#This Row],[ile_kg_materiału_z_ładunku]]</f>
        <v>89.261399999999966</v>
      </c>
      <c r="H951">
        <f>IF(martianeum5[[#This Row],[stan_po_wydobyciu_z_ładunku]]&gt;=100,100,0)</f>
        <v>0</v>
      </c>
      <c r="I951">
        <f>martianeum5[[#This Row],[stan_po_wydobyciu_z_ładunku]]-martianeum5[[#This Row],[ile_zabiera_na_orbite]]</f>
        <v>89.261399999999966</v>
      </c>
      <c r="J951">
        <f>WEEKNUM(martianeum5[[#This Row],[data]],14)</f>
        <v>41</v>
      </c>
      <c r="K951">
        <f>IF(martianeum5[[#This Row],[num_tygodnia]]=J950,K950,K950+1)</f>
        <v>138</v>
      </c>
    </row>
    <row r="952" spans="1:11" x14ac:dyDescent="0.25">
      <c r="A952" s="1">
        <v>49591</v>
      </c>
      <c r="B952">
        <f t="shared" si="14"/>
        <v>89.261399999999966</v>
      </c>
      <c r="C952" t="s">
        <v>6</v>
      </c>
      <c r="D952">
        <v>12.3</v>
      </c>
      <c r="E952">
        <v>0</v>
      </c>
      <c r="F952">
        <f>IF(martianeum5[[#This Row],[zawartosc '[%']]]&gt;=1,martianeum5[[#This Row],[masa '[kg']]]*martianeum5[[#This Row],[zawartosc '[%']]]*0.01,0)</f>
        <v>0</v>
      </c>
      <c r="G952">
        <f>martianeum5[[#This Row],[stan_magazynu '[kg']]]+martianeum5[[#This Row],[ile_kg_materiału_z_ładunku]]</f>
        <v>89.261399999999966</v>
      </c>
      <c r="H952">
        <f>IF(martianeum5[[#This Row],[stan_po_wydobyciu_z_ładunku]]&gt;=100,100,0)</f>
        <v>0</v>
      </c>
      <c r="I952">
        <f>martianeum5[[#This Row],[stan_po_wydobyciu_z_ładunku]]-martianeum5[[#This Row],[ile_zabiera_na_orbite]]</f>
        <v>89.261399999999966</v>
      </c>
      <c r="J952">
        <f>WEEKNUM(martianeum5[[#This Row],[data]],14)</f>
        <v>41</v>
      </c>
      <c r="K952">
        <f>IF(martianeum5[[#This Row],[num_tygodnia]]=J951,K951,K951+1)</f>
        <v>138</v>
      </c>
    </row>
    <row r="953" spans="1:11" x14ac:dyDescent="0.25">
      <c r="A953" s="1">
        <v>49592</v>
      </c>
      <c r="B953">
        <f t="shared" si="14"/>
        <v>89.261399999999966</v>
      </c>
      <c r="C953" t="s">
        <v>7</v>
      </c>
      <c r="D953">
        <v>12.3</v>
      </c>
      <c r="E953">
        <v>0</v>
      </c>
      <c r="F953">
        <f>IF(martianeum5[[#This Row],[zawartosc '[%']]]&gt;=1,martianeum5[[#This Row],[masa '[kg']]]*martianeum5[[#This Row],[zawartosc '[%']]]*0.01,0)</f>
        <v>0</v>
      </c>
      <c r="G953">
        <f>martianeum5[[#This Row],[stan_magazynu '[kg']]]+martianeum5[[#This Row],[ile_kg_materiału_z_ładunku]]</f>
        <v>89.261399999999966</v>
      </c>
      <c r="H953">
        <f>IF(martianeum5[[#This Row],[stan_po_wydobyciu_z_ładunku]]&gt;=100,100,0)</f>
        <v>0</v>
      </c>
      <c r="I953">
        <f>martianeum5[[#This Row],[stan_po_wydobyciu_z_ładunku]]-martianeum5[[#This Row],[ile_zabiera_na_orbite]]</f>
        <v>89.261399999999966</v>
      </c>
      <c r="J953">
        <f>WEEKNUM(martianeum5[[#This Row],[data]],14)</f>
        <v>41</v>
      </c>
      <c r="K953">
        <f>IF(martianeum5[[#This Row],[num_tygodnia]]=J952,K952,K952+1)</f>
        <v>138</v>
      </c>
    </row>
    <row r="954" spans="1:11" x14ac:dyDescent="0.25">
      <c r="A954" s="1">
        <v>49593</v>
      </c>
      <c r="B954">
        <f t="shared" si="14"/>
        <v>89.261399999999966</v>
      </c>
      <c r="C954" t="s">
        <v>18</v>
      </c>
      <c r="D954">
        <v>22.7</v>
      </c>
      <c r="E954">
        <v>10.3</v>
      </c>
      <c r="F954">
        <f>IF(martianeum5[[#This Row],[zawartosc '[%']]]&gt;=1,martianeum5[[#This Row],[masa '[kg']]]*martianeum5[[#This Row],[zawartosc '[%']]]*0.01,0)</f>
        <v>2.3381000000000003</v>
      </c>
      <c r="G954">
        <f>martianeum5[[#This Row],[stan_magazynu '[kg']]]+martianeum5[[#This Row],[ile_kg_materiału_z_ładunku]]</f>
        <v>91.599499999999964</v>
      </c>
      <c r="H954">
        <f>IF(martianeum5[[#This Row],[stan_po_wydobyciu_z_ładunku]]&gt;=100,100,0)</f>
        <v>0</v>
      </c>
      <c r="I954">
        <f>martianeum5[[#This Row],[stan_po_wydobyciu_z_ładunku]]-martianeum5[[#This Row],[ile_zabiera_na_orbite]]</f>
        <v>91.599499999999964</v>
      </c>
      <c r="J954">
        <f>WEEKNUM(martianeum5[[#This Row],[data]],14)</f>
        <v>42</v>
      </c>
      <c r="K954">
        <f>IF(martianeum5[[#This Row],[num_tygodnia]]=J953,K953,K953+1)</f>
        <v>139</v>
      </c>
    </row>
    <row r="955" spans="1:11" x14ac:dyDescent="0.25">
      <c r="A955" s="1">
        <v>49594</v>
      </c>
      <c r="B955">
        <f t="shared" si="14"/>
        <v>91.599499999999964</v>
      </c>
      <c r="C955" t="s">
        <v>10</v>
      </c>
      <c r="D955">
        <v>19</v>
      </c>
      <c r="E955">
        <v>0</v>
      </c>
      <c r="F955">
        <f>IF(martianeum5[[#This Row],[zawartosc '[%']]]&gt;=1,martianeum5[[#This Row],[masa '[kg']]]*martianeum5[[#This Row],[zawartosc '[%']]]*0.01,0)</f>
        <v>0</v>
      </c>
      <c r="G955">
        <f>martianeum5[[#This Row],[stan_magazynu '[kg']]]+martianeum5[[#This Row],[ile_kg_materiału_z_ładunku]]</f>
        <v>91.599499999999964</v>
      </c>
      <c r="H955">
        <f>IF(martianeum5[[#This Row],[stan_po_wydobyciu_z_ładunku]]&gt;=100,100,0)</f>
        <v>0</v>
      </c>
      <c r="I955">
        <f>martianeum5[[#This Row],[stan_po_wydobyciu_z_ładunku]]-martianeum5[[#This Row],[ile_zabiera_na_orbite]]</f>
        <v>91.599499999999964</v>
      </c>
      <c r="J955">
        <f>WEEKNUM(martianeum5[[#This Row],[data]],14)</f>
        <v>42</v>
      </c>
      <c r="K955">
        <f>IF(martianeum5[[#This Row],[num_tygodnia]]=J954,K954,K954+1)</f>
        <v>139</v>
      </c>
    </row>
    <row r="956" spans="1:11" x14ac:dyDescent="0.25">
      <c r="A956" s="1">
        <v>49595</v>
      </c>
      <c r="B956">
        <f t="shared" si="14"/>
        <v>91.599499999999964</v>
      </c>
      <c r="C956" t="s">
        <v>8</v>
      </c>
      <c r="D956">
        <v>23.4</v>
      </c>
      <c r="E956">
        <v>0</v>
      </c>
      <c r="F956">
        <f>IF(martianeum5[[#This Row],[zawartosc '[%']]]&gt;=1,martianeum5[[#This Row],[masa '[kg']]]*martianeum5[[#This Row],[zawartosc '[%']]]*0.01,0)</f>
        <v>0</v>
      </c>
      <c r="G956">
        <f>martianeum5[[#This Row],[stan_magazynu '[kg']]]+martianeum5[[#This Row],[ile_kg_materiału_z_ładunku]]</f>
        <v>91.599499999999964</v>
      </c>
      <c r="H956">
        <f>IF(martianeum5[[#This Row],[stan_po_wydobyciu_z_ładunku]]&gt;=100,100,0)</f>
        <v>0</v>
      </c>
      <c r="I956">
        <f>martianeum5[[#This Row],[stan_po_wydobyciu_z_ładunku]]-martianeum5[[#This Row],[ile_zabiera_na_orbite]]</f>
        <v>91.599499999999964</v>
      </c>
      <c r="J956">
        <f>WEEKNUM(martianeum5[[#This Row],[data]],14)</f>
        <v>42</v>
      </c>
      <c r="K956">
        <f>IF(martianeum5[[#This Row],[num_tygodnia]]=J955,K955,K955+1)</f>
        <v>139</v>
      </c>
    </row>
    <row r="957" spans="1:11" x14ac:dyDescent="0.25">
      <c r="A957" s="1">
        <v>49596</v>
      </c>
      <c r="B957">
        <f t="shared" si="14"/>
        <v>91.599499999999964</v>
      </c>
      <c r="C957" t="s">
        <v>15</v>
      </c>
      <c r="D957">
        <v>28.2</v>
      </c>
      <c r="E957">
        <v>0</v>
      </c>
      <c r="F957">
        <f>IF(martianeum5[[#This Row],[zawartosc '[%']]]&gt;=1,martianeum5[[#This Row],[masa '[kg']]]*martianeum5[[#This Row],[zawartosc '[%']]]*0.01,0)</f>
        <v>0</v>
      </c>
      <c r="G957">
        <f>martianeum5[[#This Row],[stan_magazynu '[kg']]]+martianeum5[[#This Row],[ile_kg_materiału_z_ładunku]]</f>
        <v>91.599499999999964</v>
      </c>
      <c r="H957">
        <f>IF(martianeum5[[#This Row],[stan_po_wydobyciu_z_ładunku]]&gt;=100,100,0)</f>
        <v>0</v>
      </c>
      <c r="I957">
        <f>martianeum5[[#This Row],[stan_po_wydobyciu_z_ładunku]]-martianeum5[[#This Row],[ile_zabiera_na_orbite]]</f>
        <v>91.599499999999964</v>
      </c>
      <c r="J957">
        <f>WEEKNUM(martianeum5[[#This Row],[data]],14)</f>
        <v>42</v>
      </c>
      <c r="K957">
        <f>IF(martianeum5[[#This Row],[num_tygodnia]]=J956,K956,K956+1)</f>
        <v>139</v>
      </c>
    </row>
    <row r="958" spans="1:11" x14ac:dyDescent="0.25">
      <c r="A958" s="1">
        <v>49597</v>
      </c>
      <c r="B958">
        <f t="shared" si="14"/>
        <v>91.599499999999964</v>
      </c>
      <c r="C958" t="s">
        <v>15</v>
      </c>
      <c r="D958">
        <v>20.100000000000001</v>
      </c>
      <c r="E958">
        <v>9.6999999999999993</v>
      </c>
      <c r="F958">
        <f>IF(martianeum5[[#This Row],[zawartosc '[%']]]&gt;=1,martianeum5[[#This Row],[masa '[kg']]]*martianeum5[[#This Row],[zawartosc '[%']]]*0.01,0)</f>
        <v>1.9497</v>
      </c>
      <c r="G958">
        <f>martianeum5[[#This Row],[stan_magazynu '[kg']]]+martianeum5[[#This Row],[ile_kg_materiału_z_ładunku]]</f>
        <v>93.549199999999956</v>
      </c>
      <c r="H958">
        <f>IF(martianeum5[[#This Row],[stan_po_wydobyciu_z_ładunku]]&gt;=100,100,0)</f>
        <v>0</v>
      </c>
      <c r="I958">
        <f>martianeum5[[#This Row],[stan_po_wydobyciu_z_ładunku]]-martianeum5[[#This Row],[ile_zabiera_na_orbite]]</f>
        <v>93.549199999999956</v>
      </c>
      <c r="J958">
        <f>WEEKNUM(martianeum5[[#This Row],[data]],14)</f>
        <v>42</v>
      </c>
      <c r="K958">
        <f>IF(martianeum5[[#This Row],[num_tygodnia]]=J957,K957,K957+1)</f>
        <v>139</v>
      </c>
    </row>
    <row r="959" spans="1:11" x14ac:dyDescent="0.25">
      <c r="A959" s="1">
        <v>49598</v>
      </c>
      <c r="B959">
        <f t="shared" si="14"/>
        <v>93.549199999999956</v>
      </c>
      <c r="C959" t="s">
        <v>17</v>
      </c>
      <c r="D959">
        <v>29.6</v>
      </c>
      <c r="E959">
        <v>0</v>
      </c>
      <c r="F959">
        <f>IF(martianeum5[[#This Row],[zawartosc '[%']]]&gt;=1,martianeum5[[#This Row],[masa '[kg']]]*martianeum5[[#This Row],[zawartosc '[%']]]*0.01,0)</f>
        <v>0</v>
      </c>
      <c r="G959">
        <f>martianeum5[[#This Row],[stan_magazynu '[kg']]]+martianeum5[[#This Row],[ile_kg_materiału_z_ładunku]]</f>
        <v>93.549199999999956</v>
      </c>
      <c r="H959">
        <f>IF(martianeum5[[#This Row],[stan_po_wydobyciu_z_ładunku]]&gt;=100,100,0)</f>
        <v>0</v>
      </c>
      <c r="I959">
        <f>martianeum5[[#This Row],[stan_po_wydobyciu_z_ładunku]]-martianeum5[[#This Row],[ile_zabiera_na_orbite]]</f>
        <v>93.549199999999956</v>
      </c>
      <c r="J959">
        <f>WEEKNUM(martianeum5[[#This Row],[data]],14)</f>
        <v>42</v>
      </c>
      <c r="K959">
        <f>IF(martianeum5[[#This Row],[num_tygodnia]]=J958,K958,K958+1)</f>
        <v>139</v>
      </c>
    </row>
    <row r="960" spans="1:11" x14ac:dyDescent="0.25">
      <c r="A960" s="1">
        <v>49599</v>
      </c>
      <c r="B960">
        <f t="shared" si="14"/>
        <v>93.549199999999956</v>
      </c>
      <c r="C960" t="s">
        <v>7</v>
      </c>
      <c r="D960">
        <v>25.8</v>
      </c>
      <c r="E960">
        <v>0</v>
      </c>
      <c r="F960">
        <f>IF(martianeum5[[#This Row],[zawartosc '[%']]]&gt;=1,martianeum5[[#This Row],[masa '[kg']]]*martianeum5[[#This Row],[zawartosc '[%']]]*0.01,0)</f>
        <v>0</v>
      </c>
      <c r="G960">
        <f>martianeum5[[#This Row],[stan_magazynu '[kg']]]+martianeum5[[#This Row],[ile_kg_materiału_z_ładunku]]</f>
        <v>93.549199999999956</v>
      </c>
      <c r="H960">
        <f>IF(martianeum5[[#This Row],[stan_po_wydobyciu_z_ładunku]]&gt;=100,100,0)</f>
        <v>0</v>
      </c>
      <c r="I960">
        <f>martianeum5[[#This Row],[stan_po_wydobyciu_z_ładunku]]-martianeum5[[#This Row],[ile_zabiera_na_orbite]]</f>
        <v>93.549199999999956</v>
      </c>
      <c r="J960">
        <f>WEEKNUM(martianeum5[[#This Row],[data]],14)</f>
        <v>42</v>
      </c>
      <c r="K960">
        <f>IF(martianeum5[[#This Row],[num_tygodnia]]=J959,K959,K959+1)</f>
        <v>139</v>
      </c>
    </row>
    <row r="961" spans="1:11" x14ac:dyDescent="0.25">
      <c r="A961" s="1">
        <v>49600</v>
      </c>
      <c r="B961">
        <f t="shared" si="14"/>
        <v>93.549199999999956</v>
      </c>
      <c r="C961" t="s">
        <v>10</v>
      </c>
      <c r="D961">
        <v>19.600000000000001</v>
      </c>
      <c r="E961">
        <v>18.5</v>
      </c>
      <c r="F961">
        <f>IF(martianeum5[[#This Row],[zawartosc '[%']]]&gt;=1,martianeum5[[#This Row],[masa '[kg']]]*martianeum5[[#This Row],[zawartosc '[%']]]*0.01,0)</f>
        <v>3.6260000000000003</v>
      </c>
      <c r="G961">
        <f>martianeum5[[#This Row],[stan_magazynu '[kg']]]+martianeum5[[#This Row],[ile_kg_materiału_z_ładunku]]</f>
        <v>97.175199999999961</v>
      </c>
      <c r="H961">
        <f>IF(martianeum5[[#This Row],[stan_po_wydobyciu_z_ładunku]]&gt;=100,100,0)</f>
        <v>0</v>
      </c>
      <c r="I961">
        <f>martianeum5[[#This Row],[stan_po_wydobyciu_z_ładunku]]-martianeum5[[#This Row],[ile_zabiera_na_orbite]]</f>
        <v>97.175199999999961</v>
      </c>
      <c r="J961">
        <f>WEEKNUM(martianeum5[[#This Row],[data]],14)</f>
        <v>43</v>
      </c>
      <c r="K961">
        <f>IF(martianeum5[[#This Row],[num_tygodnia]]=J960,K960,K960+1)</f>
        <v>140</v>
      </c>
    </row>
    <row r="962" spans="1:11" x14ac:dyDescent="0.25">
      <c r="A962" s="1">
        <v>49601</v>
      </c>
      <c r="B962">
        <f t="shared" si="14"/>
        <v>97.175199999999961</v>
      </c>
      <c r="C962" t="s">
        <v>19</v>
      </c>
      <c r="D962">
        <v>21.5</v>
      </c>
      <c r="E962">
        <v>3</v>
      </c>
      <c r="F962">
        <f>IF(martianeum5[[#This Row],[zawartosc '[%']]]&gt;=1,martianeum5[[#This Row],[masa '[kg']]]*martianeum5[[#This Row],[zawartosc '[%']]]*0.01,0)</f>
        <v>0.64500000000000002</v>
      </c>
      <c r="G962">
        <f>martianeum5[[#This Row],[stan_magazynu '[kg']]]+martianeum5[[#This Row],[ile_kg_materiału_z_ładunku]]</f>
        <v>97.820199999999957</v>
      </c>
      <c r="H962">
        <f>IF(martianeum5[[#This Row],[stan_po_wydobyciu_z_ładunku]]&gt;=100,100,0)</f>
        <v>0</v>
      </c>
      <c r="I962">
        <f>martianeum5[[#This Row],[stan_po_wydobyciu_z_ładunku]]-martianeum5[[#This Row],[ile_zabiera_na_orbite]]</f>
        <v>97.820199999999957</v>
      </c>
      <c r="J962">
        <f>WEEKNUM(martianeum5[[#This Row],[data]],14)</f>
        <v>43</v>
      </c>
      <c r="K962">
        <f>IF(martianeum5[[#This Row],[num_tygodnia]]=J961,K961,K961+1)</f>
        <v>140</v>
      </c>
    </row>
    <row r="963" spans="1:11" x14ac:dyDescent="0.25">
      <c r="A963" s="1">
        <v>49602</v>
      </c>
      <c r="B963">
        <f t="shared" si="14"/>
        <v>97.820199999999957</v>
      </c>
      <c r="C963" t="s">
        <v>15</v>
      </c>
      <c r="D963">
        <v>24.2</v>
      </c>
      <c r="E963">
        <v>17.399999999999999</v>
      </c>
      <c r="F963">
        <f>IF(martianeum5[[#This Row],[zawartosc '[%']]]&gt;=1,martianeum5[[#This Row],[masa '[kg']]]*martianeum5[[#This Row],[zawartosc '[%']]]*0.01,0)</f>
        <v>4.210799999999999</v>
      </c>
      <c r="G963">
        <f>martianeum5[[#This Row],[stan_magazynu '[kg']]]+martianeum5[[#This Row],[ile_kg_materiału_z_ładunku]]</f>
        <v>102.03099999999995</v>
      </c>
      <c r="H963">
        <f>IF(martianeum5[[#This Row],[stan_po_wydobyciu_z_ładunku]]&gt;=100,100,0)</f>
        <v>100</v>
      </c>
      <c r="I963">
        <f>martianeum5[[#This Row],[stan_po_wydobyciu_z_ładunku]]-martianeum5[[#This Row],[ile_zabiera_na_orbite]]</f>
        <v>2.0309999999999491</v>
      </c>
      <c r="J963">
        <f>WEEKNUM(martianeum5[[#This Row],[data]],14)</f>
        <v>43</v>
      </c>
      <c r="K963">
        <f>IF(martianeum5[[#This Row],[num_tygodnia]]=J962,K962,K962+1)</f>
        <v>140</v>
      </c>
    </row>
    <row r="964" spans="1:11" x14ac:dyDescent="0.25">
      <c r="A964" s="1">
        <v>49603</v>
      </c>
      <c r="B964">
        <f t="shared" ref="B964:B1027" si="15">I963</f>
        <v>2.0309999999999491</v>
      </c>
      <c r="C964" t="s">
        <v>27</v>
      </c>
      <c r="D964">
        <v>12</v>
      </c>
      <c r="E964">
        <v>0</v>
      </c>
      <c r="F964">
        <f>IF(martianeum5[[#This Row],[zawartosc '[%']]]&gt;=1,martianeum5[[#This Row],[masa '[kg']]]*martianeum5[[#This Row],[zawartosc '[%']]]*0.01,0)</f>
        <v>0</v>
      </c>
      <c r="G964">
        <f>martianeum5[[#This Row],[stan_magazynu '[kg']]]+martianeum5[[#This Row],[ile_kg_materiału_z_ładunku]]</f>
        <v>2.0309999999999491</v>
      </c>
      <c r="H964">
        <f>IF(martianeum5[[#This Row],[stan_po_wydobyciu_z_ładunku]]&gt;=100,100,0)</f>
        <v>0</v>
      </c>
      <c r="I964">
        <f>martianeum5[[#This Row],[stan_po_wydobyciu_z_ładunku]]-martianeum5[[#This Row],[ile_zabiera_na_orbite]]</f>
        <v>2.0309999999999491</v>
      </c>
      <c r="J964">
        <f>WEEKNUM(martianeum5[[#This Row],[data]],14)</f>
        <v>43</v>
      </c>
      <c r="K964">
        <f>IF(martianeum5[[#This Row],[num_tygodnia]]=J963,K963,K963+1)</f>
        <v>140</v>
      </c>
    </row>
    <row r="965" spans="1:11" x14ac:dyDescent="0.25">
      <c r="A965" s="1">
        <v>49604</v>
      </c>
      <c r="B965">
        <f t="shared" si="15"/>
        <v>2.0309999999999491</v>
      </c>
      <c r="C965" t="s">
        <v>33</v>
      </c>
      <c r="D965">
        <v>23</v>
      </c>
      <c r="E965">
        <v>0</v>
      </c>
      <c r="F965">
        <f>IF(martianeum5[[#This Row],[zawartosc '[%']]]&gt;=1,martianeum5[[#This Row],[masa '[kg']]]*martianeum5[[#This Row],[zawartosc '[%']]]*0.01,0)</f>
        <v>0</v>
      </c>
      <c r="G965">
        <f>martianeum5[[#This Row],[stan_magazynu '[kg']]]+martianeum5[[#This Row],[ile_kg_materiału_z_ładunku]]</f>
        <v>2.0309999999999491</v>
      </c>
      <c r="H965">
        <f>IF(martianeum5[[#This Row],[stan_po_wydobyciu_z_ładunku]]&gt;=100,100,0)</f>
        <v>0</v>
      </c>
      <c r="I965">
        <f>martianeum5[[#This Row],[stan_po_wydobyciu_z_ładunku]]-martianeum5[[#This Row],[ile_zabiera_na_orbite]]</f>
        <v>2.0309999999999491</v>
      </c>
      <c r="J965">
        <f>WEEKNUM(martianeum5[[#This Row],[data]],14)</f>
        <v>43</v>
      </c>
      <c r="K965">
        <f>IF(martianeum5[[#This Row],[num_tygodnia]]=J964,K964,K964+1)</f>
        <v>140</v>
      </c>
    </row>
    <row r="966" spans="1:11" x14ac:dyDescent="0.25">
      <c r="A966" s="1">
        <v>49605</v>
      </c>
      <c r="B966">
        <f t="shared" si="15"/>
        <v>2.0309999999999491</v>
      </c>
      <c r="C966" t="s">
        <v>19</v>
      </c>
      <c r="D966">
        <v>19.8</v>
      </c>
      <c r="E966">
        <v>29.2</v>
      </c>
      <c r="F966">
        <f>IF(martianeum5[[#This Row],[zawartosc '[%']]]&gt;=1,martianeum5[[#This Row],[masa '[kg']]]*martianeum5[[#This Row],[zawartosc '[%']]]*0.01,0)</f>
        <v>5.7816000000000001</v>
      </c>
      <c r="G966">
        <f>martianeum5[[#This Row],[stan_magazynu '[kg']]]+martianeum5[[#This Row],[ile_kg_materiału_z_ładunku]]</f>
        <v>7.8125999999999491</v>
      </c>
      <c r="H966">
        <f>IF(martianeum5[[#This Row],[stan_po_wydobyciu_z_ładunku]]&gt;=100,100,0)</f>
        <v>0</v>
      </c>
      <c r="I966">
        <f>martianeum5[[#This Row],[stan_po_wydobyciu_z_ładunku]]-martianeum5[[#This Row],[ile_zabiera_na_orbite]]</f>
        <v>7.8125999999999491</v>
      </c>
      <c r="J966">
        <f>WEEKNUM(martianeum5[[#This Row],[data]],14)</f>
        <v>43</v>
      </c>
      <c r="K966">
        <f>IF(martianeum5[[#This Row],[num_tygodnia]]=J965,K965,K965+1)</f>
        <v>140</v>
      </c>
    </row>
    <row r="967" spans="1:11" x14ac:dyDescent="0.25">
      <c r="A967" s="1">
        <v>49606</v>
      </c>
      <c r="B967">
        <f t="shared" si="15"/>
        <v>7.8125999999999491</v>
      </c>
      <c r="C967" t="s">
        <v>5</v>
      </c>
      <c r="D967">
        <v>14.9</v>
      </c>
      <c r="E967">
        <v>0.8</v>
      </c>
      <c r="F967">
        <f>IF(martianeum5[[#This Row],[zawartosc '[%']]]&gt;=1,martianeum5[[#This Row],[masa '[kg']]]*martianeum5[[#This Row],[zawartosc '[%']]]*0.01,0)</f>
        <v>0</v>
      </c>
      <c r="G967">
        <f>martianeum5[[#This Row],[stan_magazynu '[kg']]]+martianeum5[[#This Row],[ile_kg_materiału_z_ładunku]]</f>
        <v>7.8125999999999491</v>
      </c>
      <c r="H967">
        <f>IF(martianeum5[[#This Row],[stan_po_wydobyciu_z_ładunku]]&gt;=100,100,0)</f>
        <v>0</v>
      </c>
      <c r="I967">
        <f>martianeum5[[#This Row],[stan_po_wydobyciu_z_ładunku]]-martianeum5[[#This Row],[ile_zabiera_na_orbite]]</f>
        <v>7.8125999999999491</v>
      </c>
      <c r="J967">
        <f>WEEKNUM(martianeum5[[#This Row],[data]],14)</f>
        <v>43</v>
      </c>
      <c r="K967">
        <f>IF(martianeum5[[#This Row],[num_tygodnia]]=J966,K966,K966+1)</f>
        <v>140</v>
      </c>
    </row>
    <row r="968" spans="1:11" x14ac:dyDescent="0.25">
      <c r="A968" s="1">
        <v>49607</v>
      </c>
      <c r="B968">
        <f t="shared" si="15"/>
        <v>7.8125999999999491</v>
      </c>
      <c r="C968" t="s">
        <v>15</v>
      </c>
      <c r="D968">
        <v>17.899999999999999</v>
      </c>
      <c r="E968">
        <v>10.3</v>
      </c>
      <c r="F968">
        <f>IF(martianeum5[[#This Row],[zawartosc '[%']]]&gt;=1,martianeum5[[#This Row],[masa '[kg']]]*martianeum5[[#This Row],[zawartosc '[%']]]*0.01,0)</f>
        <v>1.8437000000000001</v>
      </c>
      <c r="G968">
        <f>martianeum5[[#This Row],[stan_magazynu '[kg']]]+martianeum5[[#This Row],[ile_kg_materiału_z_ładunku]]</f>
        <v>9.6562999999999484</v>
      </c>
      <c r="H968">
        <f>IF(martianeum5[[#This Row],[stan_po_wydobyciu_z_ładunku]]&gt;=100,100,0)</f>
        <v>0</v>
      </c>
      <c r="I968">
        <f>martianeum5[[#This Row],[stan_po_wydobyciu_z_ładunku]]-martianeum5[[#This Row],[ile_zabiera_na_orbite]]</f>
        <v>9.6562999999999484</v>
      </c>
      <c r="J968">
        <f>WEEKNUM(martianeum5[[#This Row],[data]],14)</f>
        <v>44</v>
      </c>
      <c r="K968">
        <f>IF(martianeum5[[#This Row],[num_tygodnia]]=J967,K967,K967+1)</f>
        <v>141</v>
      </c>
    </row>
    <row r="969" spans="1:11" x14ac:dyDescent="0.25">
      <c r="A969" s="1">
        <v>49608</v>
      </c>
      <c r="B969">
        <f t="shared" si="15"/>
        <v>9.6562999999999484</v>
      </c>
      <c r="C969" t="s">
        <v>7</v>
      </c>
      <c r="D969">
        <v>26</v>
      </c>
      <c r="E969">
        <v>0</v>
      </c>
      <c r="F969">
        <f>IF(martianeum5[[#This Row],[zawartosc '[%']]]&gt;=1,martianeum5[[#This Row],[masa '[kg']]]*martianeum5[[#This Row],[zawartosc '[%']]]*0.01,0)</f>
        <v>0</v>
      </c>
      <c r="G969">
        <f>martianeum5[[#This Row],[stan_magazynu '[kg']]]+martianeum5[[#This Row],[ile_kg_materiału_z_ładunku]]</f>
        <v>9.6562999999999484</v>
      </c>
      <c r="H969">
        <f>IF(martianeum5[[#This Row],[stan_po_wydobyciu_z_ładunku]]&gt;=100,100,0)</f>
        <v>0</v>
      </c>
      <c r="I969">
        <f>martianeum5[[#This Row],[stan_po_wydobyciu_z_ładunku]]-martianeum5[[#This Row],[ile_zabiera_na_orbite]]</f>
        <v>9.6562999999999484</v>
      </c>
      <c r="J969">
        <f>WEEKNUM(martianeum5[[#This Row],[data]],14)</f>
        <v>44</v>
      </c>
      <c r="K969">
        <f>IF(martianeum5[[#This Row],[num_tygodnia]]=J968,K968,K968+1)</f>
        <v>141</v>
      </c>
    </row>
    <row r="970" spans="1:11" x14ac:dyDescent="0.25">
      <c r="A970" s="1">
        <v>49609</v>
      </c>
      <c r="B970">
        <f t="shared" si="15"/>
        <v>9.6562999999999484</v>
      </c>
      <c r="C970" t="s">
        <v>12</v>
      </c>
      <c r="D970">
        <v>21.5</v>
      </c>
      <c r="E970">
        <v>9.3000000000000007</v>
      </c>
      <c r="F970">
        <f>IF(martianeum5[[#This Row],[zawartosc '[%']]]&gt;=1,martianeum5[[#This Row],[masa '[kg']]]*martianeum5[[#This Row],[zawartosc '[%']]]*0.01,0)</f>
        <v>1.9995000000000003</v>
      </c>
      <c r="G970">
        <f>martianeum5[[#This Row],[stan_magazynu '[kg']]]+martianeum5[[#This Row],[ile_kg_materiału_z_ładunku]]</f>
        <v>11.65579999999995</v>
      </c>
      <c r="H970">
        <f>IF(martianeum5[[#This Row],[stan_po_wydobyciu_z_ładunku]]&gt;=100,100,0)</f>
        <v>0</v>
      </c>
      <c r="I970">
        <f>martianeum5[[#This Row],[stan_po_wydobyciu_z_ładunku]]-martianeum5[[#This Row],[ile_zabiera_na_orbite]]</f>
        <v>11.65579999999995</v>
      </c>
      <c r="J970">
        <f>WEEKNUM(martianeum5[[#This Row],[data]],14)</f>
        <v>44</v>
      </c>
      <c r="K970">
        <f>IF(martianeum5[[#This Row],[num_tygodnia]]=J969,K969,K969+1)</f>
        <v>141</v>
      </c>
    </row>
    <row r="971" spans="1:11" x14ac:dyDescent="0.25">
      <c r="A971" s="1">
        <v>49610</v>
      </c>
      <c r="B971">
        <f t="shared" si="15"/>
        <v>11.65579999999995</v>
      </c>
      <c r="C971" t="s">
        <v>19</v>
      </c>
      <c r="D971">
        <v>29.9</v>
      </c>
      <c r="E971">
        <v>2.4</v>
      </c>
      <c r="F971">
        <f>IF(martianeum5[[#This Row],[zawartosc '[%']]]&gt;=1,martianeum5[[#This Row],[masa '[kg']]]*martianeum5[[#This Row],[zawartosc '[%']]]*0.01,0)</f>
        <v>0.7175999999999999</v>
      </c>
      <c r="G971">
        <f>martianeum5[[#This Row],[stan_magazynu '[kg']]]+martianeum5[[#This Row],[ile_kg_materiału_z_ładunku]]</f>
        <v>12.373399999999949</v>
      </c>
      <c r="H971">
        <f>IF(martianeum5[[#This Row],[stan_po_wydobyciu_z_ładunku]]&gt;=100,100,0)</f>
        <v>0</v>
      </c>
      <c r="I971">
        <f>martianeum5[[#This Row],[stan_po_wydobyciu_z_ładunku]]-martianeum5[[#This Row],[ile_zabiera_na_orbite]]</f>
        <v>12.373399999999949</v>
      </c>
      <c r="J971">
        <f>WEEKNUM(martianeum5[[#This Row],[data]],14)</f>
        <v>44</v>
      </c>
      <c r="K971">
        <f>IF(martianeum5[[#This Row],[num_tygodnia]]=J970,K970,K970+1)</f>
        <v>141</v>
      </c>
    </row>
    <row r="972" spans="1:11" x14ac:dyDescent="0.25">
      <c r="A972" s="1">
        <v>49611</v>
      </c>
      <c r="B972">
        <f t="shared" si="15"/>
        <v>12.373399999999949</v>
      </c>
      <c r="C972" t="s">
        <v>10</v>
      </c>
      <c r="D972">
        <v>12.3</v>
      </c>
      <c r="E972">
        <v>35.1</v>
      </c>
      <c r="F972">
        <f>IF(martianeum5[[#This Row],[zawartosc '[%']]]&gt;=1,martianeum5[[#This Row],[masa '[kg']]]*martianeum5[[#This Row],[zawartosc '[%']]]*0.01,0)</f>
        <v>4.3173000000000004</v>
      </c>
      <c r="G972">
        <f>martianeum5[[#This Row],[stan_magazynu '[kg']]]+martianeum5[[#This Row],[ile_kg_materiału_z_ładunku]]</f>
        <v>16.69069999999995</v>
      </c>
      <c r="H972">
        <f>IF(martianeum5[[#This Row],[stan_po_wydobyciu_z_ładunku]]&gt;=100,100,0)</f>
        <v>0</v>
      </c>
      <c r="I972">
        <f>martianeum5[[#This Row],[stan_po_wydobyciu_z_ładunku]]-martianeum5[[#This Row],[ile_zabiera_na_orbite]]</f>
        <v>16.69069999999995</v>
      </c>
      <c r="J972">
        <f>WEEKNUM(martianeum5[[#This Row],[data]],14)</f>
        <v>44</v>
      </c>
      <c r="K972">
        <f>IF(martianeum5[[#This Row],[num_tygodnia]]=J971,K971,K971+1)</f>
        <v>141</v>
      </c>
    </row>
    <row r="973" spans="1:11" x14ac:dyDescent="0.25">
      <c r="A973" s="1">
        <v>49612</v>
      </c>
      <c r="B973">
        <f t="shared" si="15"/>
        <v>16.69069999999995</v>
      </c>
      <c r="C973" t="s">
        <v>17</v>
      </c>
      <c r="D973">
        <v>21.7</v>
      </c>
      <c r="E973">
        <v>3.9</v>
      </c>
      <c r="F973">
        <f>IF(martianeum5[[#This Row],[zawartosc '[%']]]&gt;=1,martianeum5[[#This Row],[masa '[kg']]]*martianeum5[[#This Row],[zawartosc '[%']]]*0.01,0)</f>
        <v>0.84629999999999994</v>
      </c>
      <c r="G973">
        <f>martianeum5[[#This Row],[stan_magazynu '[kg']]]+martianeum5[[#This Row],[ile_kg_materiału_z_ładunku]]</f>
        <v>17.536999999999949</v>
      </c>
      <c r="H973">
        <f>IF(martianeum5[[#This Row],[stan_po_wydobyciu_z_ładunku]]&gt;=100,100,0)</f>
        <v>0</v>
      </c>
      <c r="I973">
        <f>martianeum5[[#This Row],[stan_po_wydobyciu_z_ładunku]]-martianeum5[[#This Row],[ile_zabiera_na_orbite]]</f>
        <v>17.536999999999949</v>
      </c>
      <c r="J973">
        <f>WEEKNUM(martianeum5[[#This Row],[data]],14)</f>
        <v>44</v>
      </c>
      <c r="K973">
        <f>IF(martianeum5[[#This Row],[num_tygodnia]]=J972,K972,K972+1)</f>
        <v>141</v>
      </c>
    </row>
    <row r="974" spans="1:11" x14ac:dyDescent="0.25">
      <c r="A974" s="1">
        <v>49613</v>
      </c>
      <c r="B974">
        <f t="shared" si="15"/>
        <v>17.536999999999949</v>
      </c>
      <c r="C974" t="s">
        <v>10</v>
      </c>
      <c r="D974">
        <v>10.7</v>
      </c>
      <c r="E974">
        <v>0</v>
      </c>
      <c r="F974">
        <f>IF(martianeum5[[#This Row],[zawartosc '[%']]]&gt;=1,martianeum5[[#This Row],[masa '[kg']]]*martianeum5[[#This Row],[zawartosc '[%']]]*0.01,0)</f>
        <v>0</v>
      </c>
      <c r="G974">
        <f>martianeum5[[#This Row],[stan_magazynu '[kg']]]+martianeum5[[#This Row],[ile_kg_materiału_z_ładunku]]</f>
        <v>17.536999999999949</v>
      </c>
      <c r="H974">
        <f>IF(martianeum5[[#This Row],[stan_po_wydobyciu_z_ładunku]]&gt;=100,100,0)</f>
        <v>0</v>
      </c>
      <c r="I974">
        <f>martianeum5[[#This Row],[stan_po_wydobyciu_z_ładunku]]-martianeum5[[#This Row],[ile_zabiera_na_orbite]]</f>
        <v>17.536999999999949</v>
      </c>
      <c r="J974">
        <f>WEEKNUM(martianeum5[[#This Row],[data]],14)</f>
        <v>44</v>
      </c>
      <c r="K974">
        <f>IF(martianeum5[[#This Row],[num_tygodnia]]=J973,K973,K973+1)</f>
        <v>141</v>
      </c>
    </row>
    <row r="975" spans="1:11" x14ac:dyDescent="0.25">
      <c r="A975" s="1">
        <v>49614</v>
      </c>
      <c r="B975">
        <f t="shared" si="15"/>
        <v>17.536999999999949</v>
      </c>
      <c r="C975" t="s">
        <v>5</v>
      </c>
      <c r="D975">
        <v>21.5</v>
      </c>
      <c r="E975">
        <v>0</v>
      </c>
      <c r="F975">
        <f>IF(martianeum5[[#This Row],[zawartosc '[%']]]&gt;=1,martianeum5[[#This Row],[masa '[kg']]]*martianeum5[[#This Row],[zawartosc '[%']]]*0.01,0)</f>
        <v>0</v>
      </c>
      <c r="G975">
        <f>martianeum5[[#This Row],[stan_magazynu '[kg']]]+martianeum5[[#This Row],[ile_kg_materiału_z_ładunku]]</f>
        <v>17.536999999999949</v>
      </c>
      <c r="H975">
        <f>IF(martianeum5[[#This Row],[stan_po_wydobyciu_z_ładunku]]&gt;=100,100,0)</f>
        <v>0</v>
      </c>
      <c r="I975">
        <f>martianeum5[[#This Row],[stan_po_wydobyciu_z_ładunku]]-martianeum5[[#This Row],[ile_zabiera_na_orbite]]</f>
        <v>17.536999999999949</v>
      </c>
      <c r="J975">
        <f>WEEKNUM(martianeum5[[#This Row],[data]],14)</f>
        <v>45</v>
      </c>
      <c r="K975">
        <f>IF(martianeum5[[#This Row],[num_tygodnia]]=J974,K974,K974+1)</f>
        <v>142</v>
      </c>
    </row>
    <row r="976" spans="1:11" x14ac:dyDescent="0.25">
      <c r="A976" s="1">
        <v>49615</v>
      </c>
      <c r="B976">
        <f t="shared" si="15"/>
        <v>17.536999999999949</v>
      </c>
      <c r="C976" t="s">
        <v>10</v>
      </c>
      <c r="D976">
        <v>26</v>
      </c>
      <c r="E976">
        <v>33.799999999999997</v>
      </c>
      <c r="F976">
        <f>IF(martianeum5[[#This Row],[zawartosc '[%']]]&gt;=1,martianeum5[[#This Row],[masa '[kg']]]*martianeum5[[#This Row],[zawartosc '[%']]]*0.01,0)</f>
        <v>8.7880000000000003</v>
      </c>
      <c r="G976">
        <f>martianeum5[[#This Row],[stan_magazynu '[kg']]]+martianeum5[[#This Row],[ile_kg_materiału_z_ładunku]]</f>
        <v>26.32499999999995</v>
      </c>
      <c r="H976">
        <f>IF(martianeum5[[#This Row],[stan_po_wydobyciu_z_ładunku]]&gt;=100,100,0)</f>
        <v>0</v>
      </c>
      <c r="I976">
        <f>martianeum5[[#This Row],[stan_po_wydobyciu_z_ładunku]]-martianeum5[[#This Row],[ile_zabiera_na_orbite]]</f>
        <v>26.32499999999995</v>
      </c>
      <c r="J976">
        <f>WEEKNUM(martianeum5[[#This Row],[data]],14)</f>
        <v>45</v>
      </c>
      <c r="K976">
        <f>IF(martianeum5[[#This Row],[num_tygodnia]]=J975,K975,K975+1)</f>
        <v>142</v>
      </c>
    </row>
    <row r="977" spans="1:11" x14ac:dyDescent="0.25">
      <c r="A977" s="1">
        <v>49616</v>
      </c>
      <c r="B977">
        <f t="shared" si="15"/>
        <v>26.32499999999995</v>
      </c>
      <c r="C977" t="s">
        <v>15</v>
      </c>
      <c r="D977">
        <v>24.4</v>
      </c>
      <c r="E977">
        <v>15.4</v>
      </c>
      <c r="F977">
        <f>IF(martianeum5[[#This Row],[zawartosc '[%']]]&gt;=1,martianeum5[[#This Row],[masa '[kg']]]*martianeum5[[#This Row],[zawartosc '[%']]]*0.01,0)</f>
        <v>3.7576000000000001</v>
      </c>
      <c r="G977">
        <f>martianeum5[[#This Row],[stan_magazynu '[kg']]]+martianeum5[[#This Row],[ile_kg_materiału_z_ładunku]]</f>
        <v>30.08259999999995</v>
      </c>
      <c r="H977">
        <f>IF(martianeum5[[#This Row],[stan_po_wydobyciu_z_ładunku]]&gt;=100,100,0)</f>
        <v>0</v>
      </c>
      <c r="I977">
        <f>martianeum5[[#This Row],[stan_po_wydobyciu_z_ładunku]]-martianeum5[[#This Row],[ile_zabiera_na_orbite]]</f>
        <v>30.08259999999995</v>
      </c>
      <c r="J977">
        <f>WEEKNUM(martianeum5[[#This Row],[data]],14)</f>
        <v>45</v>
      </c>
      <c r="K977">
        <f>IF(martianeum5[[#This Row],[num_tygodnia]]=J976,K976,K976+1)</f>
        <v>142</v>
      </c>
    </row>
    <row r="978" spans="1:11" x14ac:dyDescent="0.25">
      <c r="A978" s="1">
        <v>49617</v>
      </c>
      <c r="B978">
        <f t="shared" si="15"/>
        <v>30.08259999999995</v>
      </c>
      <c r="C978" t="s">
        <v>5</v>
      </c>
      <c r="D978">
        <v>20.8</v>
      </c>
      <c r="E978">
        <v>0</v>
      </c>
      <c r="F978">
        <f>IF(martianeum5[[#This Row],[zawartosc '[%']]]&gt;=1,martianeum5[[#This Row],[masa '[kg']]]*martianeum5[[#This Row],[zawartosc '[%']]]*0.01,0)</f>
        <v>0</v>
      </c>
      <c r="G978">
        <f>martianeum5[[#This Row],[stan_magazynu '[kg']]]+martianeum5[[#This Row],[ile_kg_materiału_z_ładunku]]</f>
        <v>30.08259999999995</v>
      </c>
      <c r="H978">
        <f>IF(martianeum5[[#This Row],[stan_po_wydobyciu_z_ładunku]]&gt;=100,100,0)</f>
        <v>0</v>
      </c>
      <c r="I978">
        <f>martianeum5[[#This Row],[stan_po_wydobyciu_z_ładunku]]-martianeum5[[#This Row],[ile_zabiera_na_orbite]]</f>
        <v>30.08259999999995</v>
      </c>
      <c r="J978">
        <f>WEEKNUM(martianeum5[[#This Row],[data]],14)</f>
        <v>45</v>
      </c>
      <c r="K978">
        <f>IF(martianeum5[[#This Row],[num_tygodnia]]=J977,K977,K977+1)</f>
        <v>142</v>
      </c>
    </row>
    <row r="979" spans="1:11" x14ac:dyDescent="0.25">
      <c r="A979" s="1">
        <v>49618</v>
      </c>
      <c r="B979">
        <f t="shared" si="15"/>
        <v>30.08259999999995</v>
      </c>
      <c r="C979" t="s">
        <v>13</v>
      </c>
      <c r="D979">
        <v>18.2</v>
      </c>
      <c r="E979">
        <v>15.7</v>
      </c>
      <c r="F979">
        <f>IF(martianeum5[[#This Row],[zawartosc '[%']]]&gt;=1,martianeum5[[#This Row],[masa '[kg']]]*martianeum5[[#This Row],[zawartosc '[%']]]*0.01,0)</f>
        <v>2.8573999999999997</v>
      </c>
      <c r="G979">
        <f>martianeum5[[#This Row],[stan_magazynu '[kg']]]+martianeum5[[#This Row],[ile_kg_materiału_z_ładunku]]</f>
        <v>32.939999999999948</v>
      </c>
      <c r="H979">
        <f>IF(martianeum5[[#This Row],[stan_po_wydobyciu_z_ładunku]]&gt;=100,100,0)</f>
        <v>0</v>
      </c>
      <c r="I979">
        <f>martianeum5[[#This Row],[stan_po_wydobyciu_z_ładunku]]-martianeum5[[#This Row],[ile_zabiera_na_orbite]]</f>
        <v>32.939999999999948</v>
      </c>
      <c r="J979">
        <f>WEEKNUM(martianeum5[[#This Row],[data]],14)</f>
        <v>45</v>
      </c>
      <c r="K979">
        <f>IF(martianeum5[[#This Row],[num_tygodnia]]=J978,K978,K978+1)</f>
        <v>142</v>
      </c>
    </row>
    <row r="980" spans="1:11" x14ac:dyDescent="0.25">
      <c r="A980" s="1">
        <v>49619</v>
      </c>
      <c r="B980">
        <f t="shared" si="15"/>
        <v>32.939999999999948</v>
      </c>
      <c r="C980" t="s">
        <v>17</v>
      </c>
      <c r="D980">
        <v>25.6</v>
      </c>
      <c r="E980">
        <v>7</v>
      </c>
      <c r="F980">
        <f>IF(martianeum5[[#This Row],[zawartosc '[%']]]&gt;=1,martianeum5[[#This Row],[masa '[kg']]]*martianeum5[[#This Row],[zawartosc '[%']]]*0.01,0)</f>
        <v>1.7920000000000003</v>
      </c>
      <c r="G980">
        <f>martianeum5[[#This Row],[stan_magazynu '[kg']]]+martianeum5[[#This Row],[ile_kg_materiału_z_ładunku]]</f>
        <v>34.73199999999995</v>
      </c>
      <c r="H980">
        <f>IF(martianeum5[[#This Row],[stan_po_wydobyciu_z_ładunku]]&gt;=100,100,0)</f>
        <v>0</v>
      </c>
      <c r="I980">
        <f>martianeum5[[#This Row],[stan_po_wydobyciu_z_ładunku]]-martianeum5[[#This Row],[ile_zabiera_na_orbite]]</f>
        <v>34.73199999999995</v>
      </c>
      <c r="J980">
        <f>WEEKNUM(martianeum5[[#This Row],[data]],14)</f>
        <v>45</v>
      </c>
      <c r="K980">
        <f>IF(martianeum5[[#This Row],[num_tygodnia]]=J979,K979,K979+1)</f>
        <v>142</v>
      </c>
    </row>
    <row r="981" spans="1:11" x14ac:dyDescent="0.25">
      <c r="A981" s="1">
        <v>49620</v>
      </c>
      <c r="B981">
        <f t="shared" si="15"/>
        <v>34.73199999999995</v>
      </c>
      <c r="C981" t="s">
        <v>11</v>
      </c>
      <c r="D981">
        <v>25.2</v>
      </c>
      <c r="E981">
        <v>0</v>
      </c>
      <c r="F981">
        <f>IF(martianeum5[[#This Row],[zawartosc '[%']]]&gt;=1,martianeum5[[#This Row],[masa '[kg']]]*martianeum5[[#This Row],[zawartosc '[%']]]*0.01,0)</f>
        <v>0</v>
      </c>
      <c r="G981">
        <f>martianeum5[[#This Row],[stan_magazynu '[kg']]]+martianeum5[[#This Row],[ile_kg_materiału_z_ładunku]]</f>
        <v>34.73199999999995</v>
      </c>
      <c r="H981">
        <f>IF(martianeum5[[#This Row],[stan_po_wydobyciu_z_ładunku]]&gt;=100,100,0)</f>
        <v>0</v>
      </c>
      <c r="I981">
        <f>martianeum5[[#This Row],[stan_po_wydobyciu_z_ładunku]]-martianeum5[[#This Row],[ile_zabiera_na_orbite]]</f>
        <v>34.73199999999995</v>
      </c>
      <c r="J981">
        <f>WEEKNUM(martianeum5[[#This Row],[data]],14)</f>
        <v>45</v>
      </c>
      <c r="K981">
        <f>IF(martianeum5[[#This Row],[num_tygodnia]]=J980,K980,K980+1)</f>
        <v>142</v>
      </c>
    </row>
    <row r="982" spans="1:11" x14ac:dyDescent="0.25">
      <c r="A982" s="1">
        <v>49621</v>
      </c>
      <c r="B982">
        <f t="shared" si="15"/>
        <v>34.73199999999995</v>
      </c>
      <c r="C982" t="s">
        <v>12</v>
      </c>
      <c r="D982">
        <v>19.5</v>
      </c>
      <c r="E982">
        <v>5.3</v>
      </c>
      <c r="F982">
        <f>IF(martianeum5[[#This Row],[zawartosc '[%']]]&gt;=1,martianeum5[[#This Row],[masa '[kg']]]*martianeum5[[#This Row],[zawartosc '[%']]]*0.01,0)</f>
        <v>1.0334999999999999</v>
      </c>
      <c r="G982">
        <f>martianeum5[[#This Row],[stan_magazynu '[kg']]]+martianeum5[[#This Row],[ile_kg_materiału_z_ładunku]]</f>
        <v>35.765499999999946</v>
      </c>
      <c r="H982">
        <f>IF(martianeum5[[#This Row],[stan_po_wydobyciu_z_ładunku]]&gt;=100,100,0)</f>
        <v>0</v>
      </c>
      <c r="I982">
        <f>martianeum5[[#This Row],[stan_po_wydobyciu_z_ładunku]]-martianeum5[[#This Row],[ile_zabiera_na_orbite]]</f>
        <v>35.765499999999946</v>
      </c>
      <c r="J982">
        <f>WEEKNUM(martianeum5[[#This Row],[data]],14)</f>
        <v>46</v>
      </c>
      <c r="K982">
        <f>IF(martianeum5[[#This Row],[num_tygodnia]]=J981,K981,K981+1)</f>
        <v>143</v>
      </c>
    </row>
    <row r="983" spans="1:11" x14ac:dyDescent="0.25">
      <c r="A983" s="1">
        <v>49622</v>
      </c>
      <c r="B983">
        <f t="shared" si="15"/>
        <v>35.765499999999946</v>
      </c>
      <c r="C983" t="s">
        <v>24</v>
      </c>
      <c r="D983">
        <v>15.2</v>
      </c>
      <c r="E983">
        <v>2.1</v>
      </c>
      <c r="F983">
        <f>IF(martianeum5[[#This Row],[zawartosc '[%']]]&gt;=1,martianeum5[[#This Row],[masa '[kg']]]*martianeum5[[#This Row],[zawartosc '[%']]]*0.01,0)</f>
        <v>0.31919999999999998</v>
      </c>
      <c r="G983">
        <f>martianeum5[[#This Row],[stan_magazynu '[kg']]]+martianeum5[[#This Row],[ile_kg_materiału_z_ładunku]]</f>
        <v>36.084699999999948</v>
      </c>
      <c r="H983">
        <f>IF(martianeum5[[#This Row],[stan_po_wydobyciu_z_ładunku]]&gt;=100,100,0)</f>
        <v>0</v>
      </c>
      <c r="I983">
        <f>martianeum5[[#This Row],[stan_po_wydobyciu_z_ładunku]]-martianeum5[[#This Row],[ile_zabiera_na_orbite]]</f>
        <v>36.084699999999948</v>
      </c>
      <c r="J983">
        <f>WEEKNUM(martianeum5[[#This Row],[data]],14)</f>
        <v>46</v>
      </c>
      <c r="K983">
        <f>IF(martianeum5[[#This Row],[num_tygodnia]]=J982,K982,K982+1)</f>
        <v>143</v>
      </c>
    </row>
    <row r="984" spans="1:11" x14ac:dyDescent="0.25">
      <c r="A984" s="1">
        <v>49623</v>
      </c>
      <c r="B984">
        <f t="shared" si="15"/>
        <v>36.084699999999948</v>
      </c>
      <c r="C984" t="s">
        <v>15</v>
      </c>
      <c r="D984">
        <v>21.3</v>
      </c>
      <c r="E984">
        <v>11.4</v>
      </c>
      <c r="F984">
        <f>IF(martianeum5[[#This Row],[zawartosc '[%']]]&gt;=1,martianeum5[[#This Row],[masa '[kg']]]*martianeum5[[#This Row],[zawartosc '[%']]]*0.01,0)</f>
        <v>2.4282000000000004</v>
      </c>
      <c r="G984">
        <f>martianeum5[[#This Row],[stan_magazynu '[kg']]]+martianeum5[[#This Row],[ile_kg_materiału_z_ładunku]]</f>
        <v>38.512899999999945</v>
      </c>
      <c r="H984">
        <f>IF(martianeum5[[#This Row],[stan_po_wydobyciu_z_ładunku]]&gt;=100,100,0)</f>
        <v>0</v>
      </c>
      <c r="I984">
        <f>martianeum5[[#This Row],[stan_po_wydobyciu_z_ładunku]]-martianeum5[[#This Row],[ile_zabiera_na_orbite]]</f>
        <v>38.512899999999945</v>
      </c>
      <c r="J984">
        <f>WEEKNUM(martianeum5[[#This Row],[data]],14)</f>
        <v>46</v>
      </c>
      <c r="K984">
        <f>IF(martianeum5[[#This Row],[num_tygodnia]]=J983,K983,K983+1)</f>
        <v>143</v>
      </c>
    </row>
    <row r="985" spans="1:11" x14ac:dyDescent="0.25">
      <c r="A985" s="1">
        <v>49624</v>
      </c>
      <c r="B985">
        <f t="shared" si="15"/>
        <v>38.512899999999945</v>
      </c>
      <c r="C985" t="s">
        <v>15</v>
      </c>
      <c r="D985">
        <v>21.8</v>
      </c>
      <c r="E985">
        <v>17.399999999999999</v>
      </c>
      <c r="F985">
        <f>IF(martianeum5[[#This Row],[zawartosc '[%']]]&gt;=1,martianeum5[[#This Row],[masa '[kg']]]*martianeum5[[#This Row],[zawartosc '[%']]]*0.01,0)</f>
        <v>3.7932000000000001</v>
      </c>
      <c r="G985">
        <f>martianeum5[[#This Row],[stan_magazynu '[kg']]]+martianeum5[[#This Row],[ile_kg_materiału_z_ładunku]]</f>
        <v>42.306099999999944</v>
      </c>
      <c r="H985">
        <f>IF(martianeum5[[#This Row],[stan_po_wydobyciu_z_ładunku]]&gt;=100,100,0)</f>
        <v>0</v>
      </c>
      <c r="I985">
        <f>martianeum5[[#This Row],[stan_po_wydobyciu_z_ładunku]]-martianeum5[[#This Row],[ile_zabiera_na_orbite]]</f>
        <v>42.306099999999944</v>
      </c>
      <c r="J985">
        <f>WEEKNUM(martianeum5[[#This Row],[data]],14)</f>
        <v>46</v>
      </c>
      <c r="K985">
        <f>IF(martianeum5[[#This Row],[num_tygodnia]]=J984,K984,K984+1)</f>
        <v>143</v>
      </c>
    </row>
    <row r="986" spans="1:11" x14ac:dyDescent="0.25">
      <c r="A986" s="1">
        <v>49625</v>
      </c>
      <c r="B986">
        <f t="shared" si="15"/>
        <v>42.306099999999944</v>
      </c>
      <c r="C986" t="s">
        <v>16</v>
      </c>
      <c r="D986">
        <v>27.7</v>
      </c>
      <c r="E986">
        <v>0.5</v>
      </c>
      <c r="F986">
        <f>IF(martianeum5[[#This Row],[zawartosc '[%']]]&gt;=1,martianeum5[[#This Row],[masa '[kg']]]*martianeum5[[#This Row],[zawartosc '[%']]]*0.01,0)</f>
        <v>0</v>
      </c>
      <c r="G986">
        <f>martianeum5[[#This Row],[stan_magazynu '[kg']]]+martianeum5[[#This Row],[ile_kg_materiału_z_ładunku]]</f>
        <v>42.306099999999944</v>
      </c>
      <c r="H986">
        <f>IF(martianeum5[[#This Row],[stan_po_wydobyciu_z_ładunku]]&gt;=100,100,0)</f>
        <v>0</v>
      </c>
      <c r="I986">
        <f>martianeum5[[#This Row],[stan_po_wydobyciu_z_ładunku]]-martianeum5[[#This Row],[ile_zabiera_na_orbite]]</f>
        <v>42.306099999999944</v>
      </c>
      <c r="J986">
        <f>WEEKNUM(martianeum5[[#This Row],[data]],14)</f>
        <v>46</v>
      </c>
      <c r="K986">
        <f>IF(martianeum5[[#This Row],[num_tygodnia]]=J985,K985,K985+1)</f>
        <v>143</v>
      </c>
    </row>
    <row r="987" spans="1:11" x14ac:dyDescent="0.25">
      <c r="A987" s="1">
        <v>49626</v>
      </c>
      <c r="B987">
        <f t="shared" si="15"/>
        <v>42.306099999999944</v>
      </c>
      <c r="C987" t="s">
        <v>10</v>
      </c>
      <c r="D987">
        <v>28.5</v>
      </c>
      <c r="E987">
        <v>46</v>
      </c>
      <c r="F987">
        <f>IF(martianeum5[[#This Row],[zawartosc '[%']]]&gt;=1,martianeum5[[#This Row],[masa '[kg']]]*martianeum5[[#This Row],[zawartosc '[%']]]*0.01,0)</f>
        <v>13.11</v>
      </c>
      <c r="G987">
        <f>martianeum5[[#This Row],[stan_magazynu '[kg']]]+martianeum5[[#This Row],[ile_kg_materiału_z_ładunku]]</f>
        <v>55.416099999999943</v>
      </c>
      <c r="H987">
        <f>IF(martianeum5[[#This Row],[stan_po_wydobyciu_z_ładunku]]&gt;=100,100,0)</f>
        <v>0</v>
      </c>
      <c r="I987">
        <f>martianeum5[[#This Row],[stan_po_wydobyciu_z_ładunku]]-martianeum5[[#This Row],[ile_zabiera_na_orbite]]</f>
        <v>55.416099999999943</v>
      </c>
      <c r="J987">
        <f>WEEKNUM(martianeum5[[#This Row],[data]],14)</f>
        <v>46</v>
      </c>
      <c r="K987">
        <f>IF(martianeum5[[#This Row],[num_tygodnia]]=J986,K986,K986+1)</f>
        <v>143</v>
      </c>
    </row>
    <row r="988" spans="1:11" x14ac:dyDescent="0.25">
      <c r="A988" s="1">
        <v>49627</v>
      </c>
      <c r="B988">
        <f t="shared" si="15"/>
        <v>55.416099999999943</v>
      </c>
      <c r="C988" t="s">
        <v>27</v>
      </c>
      <c r="D988">
        <v>25.7</v>
      </c>
      <c r="E988">
        <v>0</v>
      </c>
      <c r="F988">
        <f>IF(martianeum5[[#This Row],[zawartosc '[%']]]&gt;=1,martianeum5[[#This Row],[masa '[kg']]]*martianeum5[[#This Row],[zawartosc '[%']]]*0.01,0)</f>
        <v>0</v>
      </c>
      <c r="G988">
        <f>martianeum5[[#This Row],[stan_magazynu '[kg']]]+martianeum5[[#This Row],[ile_kg_materiału_z_ładunku]]</f>
        <v>55.416099999999943</v>
      </c>
      <c r="H988">
        <f>IF(martianeum5[[#This Row],[stan_po_wydobyciu_z_ładunku]]&gt;=100,100,0)</f>
        <v>0</v>
      </c>
      <c r="I988">
        <f>martianeum5[[#This Row],[stan_po_wydobyciu_z_ładunku]]-martianeum5[[#This Row],[ile_zabiera_na_orbite]]</f>
        <v>55.416099999999943</v>
      </c>
      <c r="J988">
        <f>WEEKNUM(martianeum5[[#This Row],[data]],14)</f>
        <v>46</v>
      </c>
      <c r="K988">
        <f>IF(martianeum5[[#This Row],[num_tygodnia]]=J987,K987,K987+1)</f>
        <v>143</v>
      </c>
    </row>
    <row r="989" spans="1:11" x14ac:dyDescent="0.25">
      <c r="A989" s="1">
        <v>49628</v>
      </c>
      <c r="B989">
        <f t="shared" si="15"/>
        <v>55.416099999999943</v>
      </c>
      <c r="C989" t="s">
        <v>10</v>
      </c>
      <c r="D989">
        <v>18</v>
      </c>
      <c r="E989">
        <v>0.5</v>
      </c>
      <c r="F989">
        <f>IF(martianeum5[[#This Row],[zawartosc '[%']]]&gt;=1,martianeum5[[#This Row],[masa '[kg']]]*martianeum5[[#This Row],[zawartosc '[%']]]*0.01,0)</f>
        <v>0</v>
      </c>
      <c r="G989">
        <f>martianeum5[[#This Row],[stan_magazynu '[kg']]]+martianeum5[[#This Row],[ile_kg_materiału_z_ładunku]]</f>
        <v>55.416099999999943</v>
      </c>
      <c r="H989">
        <f>IF(martianeum5[[#This Row],[stan_po_wydobyciu_z_ładunku]]&gt;=100,100,0)</f>
        <v>0</v>
      </c>
      <c r="I989">
        <f>martianeum5[[#This Row],[stan_po_wydobyciu_z_ładunku]]-martianeum5[[#This Row],[ile_zabiera_na_orbite]]</f>
        <v>55.416099999999943</v>
      </c>
      <c r="J989">
        <f>WEEKNUM(martianeum5[[#This Row],[data]],14)</f>
        <v>47</v>
      </c>
      <c r="K989">
        <f>IF(martianeum5[[#This Row],[num_tygodnia]]=J988,K988,K988+1)</f>
        <v>144</v>
      </c>
    </row>
    <row r="990" spans="1:11" x14ac:dyDescent="0.25">
      <c r="A990" s="1">
        <v>49629</v>
      </c>
      <c r="B990">
        <f t="shared" si="15"/>
        <v>55.416099999999943</v>
      </c>
      <c r="C990" t="s">
        <v>6</v>
      </c>
      <c r="D990">
        <v>29.5</v>
      </c>
      <c r="E990">
        <v>0</v>
      </c>
      <c r="F990">
        <f>IF(martianeum5[[#This Row],[zawartosc '[%']]]&gt;=1,martianeum5[[#This Row],[masa '[kg']]]*martianeum5[[#This Row],[zawartosc '[%']]]*0.01,0)</f>
        <v>0</v>
      </c>
      <c r="G990">
        <f>martianeum5[[#This Row],[stan_magazynu '[kg']]]+martianeum5[[#This Row],[ile_kg_materiału_z_ładunku]]</f>
        <v>55.416099999999943</v>
      </c>
      <c r="H990">
        <f>IF(martianeum5[[#This Row],[stan_po_wydobyciu_z_ładunku]]&gt;=100,100,0)</f>
        <v>0</v>
      </c>
      <c r="I990">
        <f>martianeum5[[#This Row],[stan_po_wydobyciu_z_ładunku]]-martianeum5[[#This Row],[ile_zabiera_na_orbite]]</f>
        <v>55.416099999999943</v>
      </c>
      <c r="J990">
        <f>WEEKNUM(martianeum5[[#This Row],[data]],14)</f>
        <v>47</v>
      </c>
      <c r="K990">
        <f>IF(martianeum5[[#This Row],[num_tygodnia]]=J989,K989,K989+1)</f>
        <v>144</v>
      </c>
    </row>
    <row r="991" spans="1:11" x14ac:dyDescent="0.25">
      <c r="A991" s="1">
        <v>49630</v>
      </c>
      <c r="B991">
        <f t="shared" si="15"/>
        <v>55.416099999999943</v>
      </c>
      <c r="C991" t="s">
        <v>18</v>
      </c>
      <c r="D991">
        <v>21</v>
      </c>
      <c r="E991">
        <v>10.3</v>
      </c>
      <c r="F991">
        <f>IF(martianeum5[[#This Row],[zawartosc '[%']]]&gt;=1,martianeum5[[#This Row],[masa '[kg']]]*martianeum5[[#This Row],[zawartosc '[%']]]*0.01,0)</f>
        <v>2.1630000000000003</v>
      </c>
      <c r="G991">
        <f>martianeum5[[#This Row],[stan_magazynu '[kg']]]+martianeum5[[#This Row],[ile_kg_materiału_z_ładunku]]</f>
        <v>57.57909999999994</v>
      </c>
      <c r="H991">
        <f>IF(martianeum5[[#This Row],[stan_po_wydobyciu_z_ładunku]]&gt;=100,100,0)</f>
        <v>0</v>
      </c>
      <c r="I991">
        <f>martianeum5[[#This Row],[stan_po_wydobyciu_z_ładunku]]-martianeum5[[#This Row],[ile_zabiera_na_orbite]]</f>
        <v>57.57909999999994</v>
      </c>
      <c r="J991">
        <f>WEEKNUM(martianeum5[[#This Row],[data]],14)</f>
        <v>47</v>
      </c>
      <c r="K991">
        <f>IF(martianeum5[[#This Row],[num_tygodnia]]=J990,K990,K990+1)</f>
        <v>144</v>
      </c>
    </row>
    <row r="992" spans="1:11" x14ac:dyDescent="0.25">
      <c r="A992" s="1">
        <v>49631</v>
      </c>
      <c r="B992">
        <f t="shared" si="15"/>
        <v>57.57909999999994</v>
      </c>
      <c r="C992" t="s">
        <v>20</v>
      </c>
      <c r="D992">
        <v>11.4</v>
      </c>
      <c r="E992">
        <v>3.2</v>
      </c>
      <c r="F992">
        <f>IF(martianeum5[[#This Row],[zawartosc '[%']]]&gt;=1,martianeum5[[#This Row],[masa '[kg']]]*martianeum5[[#This Row],[zawartosc '[%']]]*0.01,0)</f>
        <v>0.36480000000000007</v>
      </c>
      <c r="G992">
        <f>martianeum5[[#This Row],[stan_magazynu '[kg']]]+martianeum5[[#This Row],[ile_kg_materiału_z_ładunku]]</f>
        <v>57.943899999999942</v>
      </c>
      <c r="H992">
        <f>IF(martianeum5[[#This Row],[stan_po_wydobyciu_z_ładunku]]&gt;=100,100,0)</f>
        <v>0</v>
      </c>
      <c r="I992">
        <f>martianeum5[[#This Row],[stan_po_wydobyciu_z_ładunku]]-martianeum5[[#This Row],[ile_zabiera_na_orbite]]</f>
        <v>57.943899999999942</v>
      </c>
      <c r="J992">
        <f>WEEKNUM(martianeum5[[#This Row],[data]],14)</f>
        <v>47</v>
      </c>
      <c r="K992">
        <f>IF(martianeum5[[#This Row],[num_tygodnia]]=J991,K991,K991+1)</f>
        <v>144</v>
      </c>
    </row>
    <row r="993" spans="1:11" x14ac:dyDescent="0.25">
      <c r="A993" s="1">
        <v>49632</v>
      </c>
      <c r="B993">
        <f t="shared" si="15"/>
        <v>57.943899999999942</v>
      </c>
      <c r="C993" t="s">
        <v>10</v>
      </c>
      <c r="D993">
        <v>12.7</v>
      </c>
      <c r="E993">
        <v>0</v>
      </c>
      <c r="F993">
        <f>IF(martianeum5[[#This Row],[zawartosc '[%']]]&gt;=1,martianeum5[[#This Row],[masa '[kg']]]*martianeum5[[#This Row],[zawartosc '[%']]]*0.01,0)</f>
        <v>0</v>
      </c>
      <c r="G993">
        <f>martianeum5[[#This Row],[stan_magazynu '[kg']]]+martianeum5[[#This Row],[ile_kg_materiału_z_ładunku]]</f>
        <v>57.943899999999942</v>
      </c>
      <c r="H993">
        <f>IF(martianeum5[[#This Row],[stan_po_wydobyciu_z_ładunku]]&gt;=100,100,0)</f>
        <v>0</v>
      </c>
      <c r="I993">
        <f>martianeum5[[#This Row],[stan_po_wydobyciu_z_ładunku]]-martianeum5[[#This Row],[ile_zabiera_na_orbite]]</f>
        <v>57.943899999999942</v>
      </c>
      <c r="J993">
        <f>WEEKNUM(martianeum5[[#This Row],[data]],14)</f>
        <v>47</v>
      </c>
      <c r="K993">
        <f>IF(martianeum5[[#This Row],[num_tygodnia]]=J992,K992,K992+1)</f>
        <v>144</v>
      </c>
    </row>
    <row r="994" spans="1:11" x14ac:dyDescent="0.25">
      <c r="A994" s="1">
        <v>49633</v>
      </c>
      <c r="B994">
        <f t="shared" si="15"/>
        <v>57.943899999999942</v>
      </c>
      <c r="C994" t="s">
        <v>5</v>
      </c>
      <c r="D994">
        <v>14.1</v>
      </c>
      <c r="E994">
        <v>6.2</v>
      </c>
      <c r="F994">
        <f>IF(martianeum5[[#This Row],[zawartosc '[%']]]&gt;=1,martianeum5[[#This Row],[masa '[kg']]]*martianeum5[[#This Row],[zawartosc '[%']]]*0.01,0)</f>
        <v>0.87420000000000009</v>
      </c>
      <c r="G994">
        <f>martianeum5[[#This Row],[stan_magazynu '[kg']]]+martianeum5[[#This Row],[ile_kg_materiału_z_ładunku]]</f>
        <v>58.818099999999944</v>
      </c>
      <c r="H994">
        <f>IF(martianeum5[[#This Row],[stan_po_wydobyciu_z_ładunku]]&gt;=100,100,0)</f>
        <v>0</v>
      </c>
      <c r="I994">
        <f>martianeum5[[#This Row],[stan_po_wydobyciu_z_ładunku]]-martianeum5[[#This Row],[ile_zabiera_na_orbite]]</f>
        <v>58.818099999999944</v>
      </c>
      <c r="J994">
        <f>WEEKNUM(martianeum5[[#This Row],[data]],14)</f>
        <v>47</v>
      </c>
      <c r="K994">
        <f>IF(martianeum5[[#This Row],[num_tygodnia]]=J993,K993,K993+1)</f>
        <v>144</v>
      </c>
    </row>
    <row r="995" spans="1:11" x14ac:dyDescent="0.25">
      <c r="A995" s="1">
        <v>49634</v>
      </c>
      <c r="B995">
        <f t="shared" si="15"/>
        <v>58.818099999999944</v>
      </c>
      <c r="C995" t="s">
        <v>10</v>
      </c>
      <c r="D995">
        <v>29.5</v>
      </c>
      <c r="E995">
        <v>29.9</v>
      </c>
      <c r="F995">
        <f>IF(martianeum5[[#This Row],[zawartosc '[%']]]&gt;=1,martianeum5[[#This Row],[masa '[kg']]]*martianeum5[[#This Row],[zawartosc '[%']]]*0.01,0)</f>
        <v>8.8204999999999991</v>
      </c>
      <c r="G995">
        <f>martianeum5[[#This Row],[stan_magazynu '[kg']]]+martianeum5[[#This Row],[ile_kg_materiału_z_ładunku]]</f>
        <v>67.63859999999994</v>
      </c>
      <c r="H995">
        <f>IF(martianeum5[[#This Row],[stan_po_wydobyciu_z_ładunku]]&gt;=100,100,0)</f>
        <v>0</v>
      </c>
      <c r="I995">
        <f>martianeum5[[#This Row],[stan_po_wydobyciu_z_ładunku]]-martianeum5[[#This Row],[ile_zabiera_na_orbite]]</f>
        <v>67.63859999999994</v>
      </c>
      <c r="J995">
        <f>WEEKNUM(martianeum5[[#This Row],[data]],14)</f>
        <v>47</v>
      </c>
      <c r="K995">
        <f>IF(martianeum5[[#This Row],[num_tygodnia]]=J994,K994,K994+1)</f>
        <v>144</v>
      </c>
    </row>
    <row r="996" spans="1:11" x14ac:dyDescent="0.25">
      <c r="A996" s="1">
        <v>49635</v>
      </c>
      <c r="B996">
        <f t="shared" si="15"/>
        <v>67.63859999999994</v>
      </c>
      <c r="C996" t="s">
        <v>22</v>
      </c>
      <c r="D996">
        <v>18.399999999999999</v>
      </c>
      <c r="E996">
        <v>0</v>
      </c>
      <c r="F996">
        <f>IF(martianeum5[[#This Row],[zawartosc '[%']]]&gt;=1,martianeum5[[#This Row],[masa '[kg']]]*martianeum5[[#This Row],[zawartosc '[%']]]*0.01,0)</f>
        <v>0</v>
      </c>
      <c r="G996">
        <f>martianeum5[[#This Row],[stan_magazynu '[kg']]]+martianeum5[[#This Row],[ile_kg_materiału_z_ładunku]]</f>
        <v>67.63859999999994</v>
      </c>
      <c r="H996">
        <f>IF(martianeum5[[#This Row],[stan_po_wydobyciu_z_ładunku]]&gt;=100,100,0)</f>
        <v>0</v>
      </c>
      <c r="I996">
        <f>martianeum5[[#This Row],[stan_po_wydobyciu_z_ładunku]]-martianeum5[[#This Row],[ile_zabiera_na_orbite]]</f>
        <v>67.63859999999994</v>
      </c>
      <c r="J996">
        <f>WEEKNUM(martianeum5[[#This Row],[data]],14)</f>
        <v>48</v>
      </c>
      <c r="K996">
        <f>IF(martianeum5[[#This Row],[num_tygodnia]]=J995,K995,K995+1)</f>
        <v>145</v>
      </c>
    </row>
    <row r="997" spans="1:11" x14ac:dyDescent="0.25">
      <c r="A997" s="1">
        <v>49636</v>
      </c>
      <c r="B997">
        <f t="shared" si="15"/>
        <v>67.63859999999994</v>
      </c>
      <c r="C997" t="s">
        <v>10</v>
      </c>
      <c r="D997">
        <v>29.6</v>
      </c>
      <c r="E997">
        <v>43.9</v>
      </c>
      <c r="F997">
        <f>IF(martianeum5[[#This Row],[zawartosc '[%']]]&gt;=1,martianeum5[[#This Row],[masa '[kg']]]*martianeum5[[#This Row],[zawartosc '[%']]]*0.01,0)</f>
        <v>12.994400000000001</v>
      </c>
      <c r="G997">
        <f>martianeum5[[#This Row],[stan_magazynu '[kg']]]+martianeum5[[#This Row],[ile_kg_materiału_z_ładunku]]</f>
        <v>80.632999999999939</v>
      </c>
      <c r="H997">
        <f>IF(martianeum5[[#This Row],[stan_po_wydobyciu_z_ładunku]]&gt;=100,100,0)</f>
        <v>0</v>
      </c>
      <c r="I997">
        <f>martianeum5[[#This Row],[stan_po_wydobyciu_z_ładunku]]-martianeum5[[#This Row],[ile_zabiera_na_orbite]]</f>
        <v>80.632999999999939</v>
      </c>
      <c r="J997">
        <f>WEEKNUM(martianeum5[[#This Row],[data]],14)</f>
        <v>48</v>
      </c>
      <c r="K997">
        <f>IF(martianeum5[[#This Row],[num_tygodnia]]=J996,K996,K996+1)</f>
        <v>145</v>
      </c>
    </row>
    <row r="998" spans="1:11" x14ac:dyDescent="0.25">
      <c r="A998" s="1">
        <v>49637</v>
      </c>
      <c r="B998">
        <f t="shared" si="15"/>
        <v>80.632999999999939</v>
      </c>
      <c r="C998" t="s">
        <v>15</v>
      </c>
      <c r="D998">
        <v>22.6</v>
      </c>
      <c r="E998">
        <v>14.6</v>
      </c>
      <c r="F998">
        <f>IF(martianeum5[[#This Row],[zawartosc '[%']]]&gt;=1,martianeum5[[#This Row],[masa '[kg']]]*martianeum5[[#This Row],[zawartosc '[%']]]*0.01,0)</f>
        <v>3.2996000000000003</v>
      </c>
      <c r="G998">
        <f>martianeum5[[#This Row],[stan_magazynu '[kg']]]+martianeum5[[#This Row],[ile_kg_materiału_z_ładunku]]</f>
        <v>83.932599999999937</v>
      </c>
      <c r="H998">
        <f>IF(martianeum5[[#This Row],[stan_po_wydobyciu_z_ładunku]]&gt;=100,100,0)</f>
        <v>0</v>
      </c>
      <c r="I998">
        <f>martianeum5[[#This Row],[stan_po_wydobyciu_z_ładunku]]-martianeum5[[#This Row],[ile_zabiera_na_orbite]]</f>
        <v>83.932599999999937</v>
      </c>
      <c r="J998">
        <f>WEEKNUM(martianeum5[[#This Row],[data]],14)</f>
        <v>48</v>
      </c>
      <c r="K998">
        <f>IF(martianeum5[[#This Row],[num_tygodnia]]=J997,K997,K997+1)</f>
        <v>145</v>
      </c>
    </row>
    <row r="999" spans="1:11" x14ac:dyDescent="0.25">
      <c r="A999" s="1">
        <v>49638</v>
      </c>
      <c r="B999">
        <f t="shared" si="15"/>
        <v>83.932599999999937</v>
      </c>
      <c r="C999" t="s">
        <v>14</v>
      </c>
      <c r="D999">
        <v>13.2</v>
      </c>
      <c r="E999">
        <v>6.7</v>
      </c>
      <c r="F999">
        <f>IF(martianeum5[[#This Row],[zawartosc '[%']]]&gt;=1,martianeum5[[#This Row],[masa '[kg']]]*martianeum5[[#This Row],[zawartosc '[%']]]*0.01,0)</f>
        <v>0.88439999999999996</v>
      </c>
      <c r="G999">
        <f>martianeum5[[#This Row],[stan_magazynu '[kg']]]+martianeum5[[#This Row],[ile_kg_materiału_z_ładunku]]</f>
        <v>84.816999999999936</v>
      </c>
      <c r="H999">
        <f>IF(martianeum5[[#This Row],[stan_po_wydobyciu_z_ładunku]]&gt;=100,100,0)</f>
        <v>0</v>
      </c>
      <c r="I999">
        <f>martianeum5[[#This Row],[stan_po_wydobyciu_z_ładunku]]-martianeum5[[#This Row],[ile_zabiera_na_orbite]]</f>
        <v>84.816999999999936</v>
      </c>
      <c r="J999">
        <f>WEEKNUM(martianeum5[[#This Row],[data]],14)</f>
        <v>48</v>
      </c>
      <c r="K999">
        <f>IF(martianeum5[[#This Row],[num_tygodnia]]=J998,K998,K998+1)</f>
        <v>145</v>
      </c>
    </row>
    <row r="1000" spans="1:11" x14ac:dyDescent="0.25">
      <c r="A1000" s="1">
        <v>49639</v>
      </c>
      <c r="B1000">
        <f t="shared" si="15"/>
        <v>84.816999999999936</v>
      </c>
      <c r="C1000" t="s">
        <v>6</v>
      </c>
      <c r="D1000">
        <v>10.4</v>
      </c>
      <c r="E1000">
        <v>8.5</v>
      </c>
      <c r="F1000">
        <f>IF(martianeum5[[#This Row],[zawartosc '[%']]]&gt;=1,martianeum5[[#This Row],[masa '[kg']]]*martianeum5[[#This Row],[zawartosc '[%']]]*0.01,0)</f>
        <v>0.88400000000000012</v>
      </c>
      <c r="G1000">
        <f>martianeum5[[#This Row],[stan_magazynu '[kg']]]+martianeum5[[#This Row],[ile_kg_materiału_z_ładunku]]</f>
        <v>85.700999999999937</v>
      </c>
      <c r="H1000">
        <f>IF(martianeum5[[#This Row],[stan_po_wydobyciu_z_ładunku]]&gt;=100,100,0)</f>
        <v>0</v>
      </c>
      <c r="I1000">
        <f>martianeum5[[#This Row],[stan_po_wydobyciu_z_ładunku]]-martianeum5[[#This Row],[ile_zabiera_na_orbite]]</f>
        <v>85.700999999999937</v>
      </c>
      <c r="J1000">
        <f>WEEKNUM(martianeum5[[#This Row],[data]],14)</f>
        <v>48</v>
      </c>
      <c r="K1000">
        <f>IF(martianeum5[[#This Row],[num_tygodnia]]=J999,K999,K999+1)</f>
        <v>145</v>
      </c>
    </row>
    <row r="1001" spans="1:11" x14ac:dyDescent="0.25">
      <c r="A1001" s="1">
        <v>49640</v>
      </c>
      <c r="B1001">
        <f t="shared" si="15"/>
        <v>85.700999999999937</v>
      </c>
      <c r="C1001" t="s">
        <v>13</v>
      </c>
      <c r="D1001">
        <v>16.899999999999999</v>
      </c>
      <c r="E1001">
        <v>16.399999999999999</v>
      </c>
      <c r="F1001">
        <f>IF(martianeum5[[#This Row],[zawartosc '[%']]]&gt;=1,martianeum5[[#This Row],[masa '[kg']]]*martianeum5[[#This Row],[zawartosc '[%']]]*0.01,0)</f>
        <v>2.7715999999999998</v>
      </c>
      <c r="G1001">
        <f>martianeum5[[#This Row],[stan_magazynu '[kg']]]+martianeum5[[#This Row],[ile_kg_materiału_z_ładunku]]</f>
        <v>88.472599999999943</v>
      </c>
      <c r="H1001">
        <f>IF(martianeum5[[#This Row],[stan_po_wydobyciu_z_ładunku]]&gt;=100,100,0)</f>
        <v>0</v>
      </c>
      <c r="I1001">
        <f>martianeum5[[#This Row],[stan_po_wydobyciu_z_ładunku]]-martianeum5[[#This Row],[ile_zabiera_na_orbite]]</f>
        <v>88.472599999999943</v>
      </c>
      <c r="J1001">
        <f>WEEKNUM(martianeum5[[#This Row],[data]],14)</f>
        <v>48</v>
      </c>
      <c r="K1001">
        <f>IF(martianeum5[[#This Row],[num_tygodnia]]=J1000,K1000,K1000+1)</f>
        <v>145</v>
      </c>
    </row>
    <row r="1002" spans="1:11" x14ac:dyDescent="0.25">
      <c r="A1002" s="1">
        <v>49641</v>
      </c>
      <c r="B1002">
        <f t="shared" si="15"/>
        <v>88.472599999999943</v>
      </c>
      <c r="C1002" t="s">
        <v>15</v>
      </c>
      <c r="D1002">
        <v>19.399999999999999</v>
      </c>
      <c r="E1002">
        <v>0</v>
      </c>
      <c r="F1002">
        <f>IF(martianeum5[[#This Row],[zawartosc '[%']]]&gt;=1,martianeum5[[#This Row],[masa '[kg']]]*martianeum5[[#This Row],[zawartosc '[%']]]*0.01,0)</f>
        <v>0</v>
      </c>
      <c r="G1002">
        <f>martianeum5[[#This Row],[stan_magazynu '[kg']]]+martianeum5[[#This Row],[ile_kg_materiału_z_ładunku]]</f>
        <v>88.472599999999943</v>
      </c>
      <c r="H1002">
        <f>IF(martianeum5[[#This Row],[stan_po_wydobyciu_z_ładunku]]&gt;=100,100,0)</f>
        <v>0</v>
      </c>
      <c r="I1002">
        <f>martianeum5[[#This Row],[stan_po_wydobyciu_z_ładunku]]-martianeum5[[#This Row],[ile_zabiera_na_orbite]]</f>
        <v>88.472599999999943</v>
      </c>
      <c r="J1002">
        <f>WEEKNUM(martianeum5[[#This Row],[data]],14)</f>
        <v>48</v>
      </c>
      <c r="K1002">
        <f>IF(martianeum5[[#This Row],[num_tygodnia]]=J1001,K1001,K1001+1)</f>
        <v>145</v>
      </c>
    </row>
    <row r="1003" spans="1:11" x14ac:dyDescent="0.25">
      <c r="A1003" s="1">
        <v>49642</v>
      </c>
      <c r="B1003">
        <f t="shared" si="15"/>
        <v>88.472599999999943</v>
      </c>
      <c r="C1003" t="s">
        <v>24</v>
      </c>
      <c r="D1003">
        <v>16.899999999999999</v>
      </c>
      <c r="E1003">
        <v>1</v>
      </c>
      <c r="F1003">
        <f>IF(martianeum5[[#This Row],[zawartosc '[%']]]&gt;=1,martianeum5[[#This Row],[masa '[kg']]]*martianeum5[[#This Row],[zawartosc '[%']]]*0.01,0)</f>
        <v>0.16899999999999998</v>
      </c>
      <c r="G1003">
        <f>martianeum5[[#This Row],[stan_magazynu '[kg']]]+martianeum5[[#This Row],[ile_kg_materiału_z_ładunku]]</f>
        <v>88.64159999999994</v>
      </c>
      <c r="H1003">
        <f>IF(martianeum5[[#This Row],[stan_po_wydobyciu_z_ładunku]]&gt;=100,100,0)</f>
        <v>0</v>
      </c>
      <c r="I1003">
        <f>martianeum5[[#This Row],[stan_po_wydobyciu_z_ładunku]]-martianeum5[[#This Row],[ile_zabiera_na_orbite]]</f>
        <v>88.64159999999994</v>
      </c>
      <c r="J1003">
        <f>WEEKNUM(martianeum5[[#This Row],[data]],14)</f>
        <v>49</v>
      </c>
      <c r="K1003">
        <f>IF(martianeum5[[#This Row],[num_tygodnia]]=J1002,K1002,K1002+1)</f>
        <v>146</v>
      </c>
    </row>
    <row r="1004" spans="1:11" x14ac:dyDescent="0.25">
      <c r="A1004" s="1">
        <v>49643</v>
      </c>
      <c r="B1004">
        <f t="shared" si="15"/>
        <v>88.64159999999994</v>
      </c>
      <c r="C1004" t="s">
        <v>10</v>
      </c>
      <c r="D1004">
        <v>18.399999999999999</v>
      </c>
      <c r="E1004">
        <v>0</v>
      </c>
      <c r="F1004">
        <f>IF(martianeum5[[#This Row],[zawartosc '[%']]]&gt;=1,martianeum5[[#This Row],[masa '[kg']]]*martianeum5[[#This Row],[zawartosc '[%']]]*0.01,0)</f>
        <v>0</v>
      </c>
      <c r="G1004">
        <f>martianeum5[[#This Row],[stan_magazynu '[kg']]]+martianeum5[[#This Row],[ile_kg_materiału_z_ładunku]]</f>
        <v>88.64159999999994</v>
      </c>
      <c r="H1004">
        <f>IF(martianeum5[[#This Row],[stan_po_wydobyciu_z_ładunku]]&gt;=100,100,0)</f>
        <v>0</v>
      </c>
      <c r="I1004">
        <f>martianeum5[[#This Row],[stan_po_wydobyciu_z_ładunku]]-martianeum5[[#This Row],[ile_zabiera_na_orbite]]</f>
        <v>88.64159999999994</v>
      </c>
      <c r="J1004">
        <f>WEEKNUM(martianeum5[[#This Row],[data]],14)</f>
        <v>49</v>
      </c>
      <c r="K1004">
        <f>IF(martianeum5[[#This Row],[num_tygodnia]]=J1003,K1003,K1003+1)</f>
        <v>146</v>
      </c>
    </row>
    <row r="1005" spans="1:11" x14ac:dyDescent="0.25">
      <c r="A1005" s="1">
        <v>49644</v>
      </c>
      <c r="B1005">
        <f t="shared" si="15"/>
        <v>88.64159999999994</v>
      </c>
      <c r="C1005" t="s">
        <v>15</v>
      </c>
      <c r="D1005">
        <v>13.4</v>
      </c>
      <c r="E1005">
        <v>12.8</v>
      </c>
      <c r="F1005">
        <f>IF(martianeum5[[#This Row],[zawartosc '[%']]]&gt;=1,martianeum5[[#This Row],[masa '[kg']]]*martianeum5[[#This Row],[zawartosc '[%']]]*0.01,0)</f>
        <v>1.7152000000000001</v>
      </c>
      <c r="G1005">
        <f>martianeum5[[#This Row],[stan_magazynu '[kg']]]+martianeum5[[#This Row],[ile_kg_materiału_z_ładunku]]</f>
        <v>90.356799999999936</v>
      </c>
      <c r="H1005">
        <f>IF(martianeum5[[#This Row],[stan_po_wydobyciu_z_ładunku]]&gt;=100,100,0)</f>
        <v>0</v>
      </c>
      <c r="I1005">
        <f>martianeum5[[#This Row],[stan_po_wydobyciu_z_ładunku]]-martianeum5[[#This Row],[ile_zabiera_na_orbite]]</f>
        <v>90.356799999999936</v>
      </c>
      <c r="J1005">
        <f>WEEKNUM(martianeum5[[#This Row],[data]],14)</f>
        <v>49</v>
      </c>
      <c r="K1005">
        <f>IF(martianeum5[[#This Row],[num_tygodnia]]=J1004,K1004,K1004+1)</f>
        <v>146</v>
      </c>
    </row>
    <row r="1006" spans="1:11" x14ac:dyDescent="0.25">
      <c r="A1006" s="1">
        <v>49645</v>
      </c>
      <c r="B1006">
        <f t="shared" si="15"/>
        <v>90.356799999999936</v>
      </c>
      <c r="C1006" t="s">
        <v>7</v>
      </c>
      <c r="D1006">
        <v>28.8</v>
      </c>
      <c r="E1006">
        <v>0</v>
      </c>
      <c r="F1006">
        <f>IF(martianeum5[[#This Row],[zawartosc '[%']]]&gt;=1,martianeum5[[#This Row],[masa '[kg']]]*martianeum5[[#This Row],[zawartosc '[%']]]*0.01,0)</f>
        <v>0</v>
      </c>
      <c r="G1006">
        <f>martianeum5[[#This Row],[stan_magazynu '[kg']]]+martianeum5[[#This Row],[ile_kg_materiału_z_ładunku]]</f>
        <v>90.356799999999936</v>
      </c>
      <c r="H1006">
        <f>IF(martianeum5[[#This Row],[stan_po_wydobyciu_z_ładunku]]&gt;=100,100,0)</f>
        <v>0</v>
      </c>
      <c r="I1006">
        <f>martianeum5[[#This Row],[stan_po_wydobyciu_z_ładunku]]-martianeum5[[#This Row],[ile_zabiera_na_orbite]]</f>
        <v>90.356799999999936</v>
      </c>
      <c r="J1006">
        <f>WEEKNUM(martianeum5[[#This Row],[data]],14)</f>
        <v>49</v>
      </c>
      <c r="K1006">
        <f>IF(martianeum5[[#This Row],[num_tygodnia]]=J1005,K1005,K1005+1)</f>
        <v>146</v>
      </c>
    </row>
    <row r="1007" spans="1:11" x14ac:dyDescent="0.25">
      <c r="A1007" s="1">
        <v>49646</v>
      </c>
      <c r="B1007">
        <f t="shared" si="15"/>
        <v>90.356799999999936</v>
      </c>
      <c r="C1007" t="s">
        <v>13</v>
      </c>
      <c r="D1007">
        <v>19.5</v>
      </c>
      <c r="E1007">
        <v>1.3</v>
      </c>
      <c r="F1007">
        <f>IF(martianeum5[[#This Row],[zawartosc '[%']]]&gt;=1,martianeum5[[#This Row],[masa '[kg']]]*martianeum5[[#This Row],[zawartosc '[%']]]*0.01,0)</f>
        <v>0.2535</v>
      </c>
      <c r="G1007">
        <f>martianeum5[[#This Row],[stan_magazynu '[kg']]]+martianeum5[[#This Row],[ile_kg_materiału_z_ładunku]]</f>
        <v>90.610299999999938</v>
      </c>
      <c r="H1007">
        <f>IF(martianeum5[[#This Row],[stan_po_wydobyciu_z_ładunku]]&gt;=100,100,0)</f>
        <v>0</v>
      </c>
      <c r="I1007">
        <f>martianeum5[[#This Row],[stan_po_wydobyciu_z_ładunku]]-martianeum5[[#This Row],[ile_zabiera_na_orbite]]</f>
        <v>90.610299999999938</v>
      </c>
      <c r="J1007">
        <f>WEEKNUM(martianeum5[[#This Row],[data]],14)</f>
        <v>49</v>
      </c>
      <c r="K1007">
        <f>IF(martianeum5[[#This Row],[num_tygodnia]]=J1006,K1006,K1006+1)</f>
        <v>146</v>
      </c>
    </row>
    <row r="1008" spans="1:11" x14ac:dyDescent="0.25">
      <c r="A1008" s="1">
        <v>49647</v>
      </c>
      <c r="B1008">
        <f t="shared" si="15"/>
        <v>90.610299999999938</v>
      </c>
      <c r="C1008" t="s">
        <v>11</v>
      </c>
      <c r="D1008">
        <v>29</v>
      </c>
      <c r="E1008">
        <v>14</v>
      </c>
      <c r="F1008">
        <f>IF(martianeum5[[#This Row],[zawartosc '[%']]]&gt;=1,martianeum5[[#This Row],[masa '[kg']]]*martianeum5[[#This Row],[zawartosc '[%']]]*0.01,0)</f>
        <v>4.0600000000000005</v>
      </c>
      <c r="G1008">
        <f>martianeum5[[#This Row],[stan_magazynu '[kg']]]+martianeum5[[#This Row],[ile_kg_materiału_z_ładunku]]</f>
        <v>94.670299999999941</v>
      </c>
      <c r="H1008">
        <f>IF(martianeum5[[#This Row],[stan_po_wydobyciu_z_ładunku]]&gt;=100,100,0)</f>
        <v>0</v>
      </c>
      <c r="I1008">
        <f>martianeum5[[#This Row],[stan_po_wydobyciu_z_ładunku]]-martianeum5[[#This Row],[ile_zabiera_na_orbite]]</f>
        <v>94.670299999999941</v>
      </c>
      <c r="J1008">
        <f>WEEKNUM(martianeum5[[#This Row],[data]],14)</f>
        <v>49</v>
      </c>
      <c r="K1008">
        <f>IF(martianeum5[[#This Row],[num_tygodnia]]=J1007,K1007,K1007+1)</f>
        <v>146</v>
      </c>
    </row>
    <row r="1009" spans="1:11" x14ac:dyDescent="0.25">
      <c r="A1009" s="1">
        <v>49648</v>
      </c>
      <c r="B1009">
        <f t="shared" si="15"/>
        <v>94.670299999999941</v>
      </c>
      <c r="C1009" t="s">
        <v>10</v>
      </c>
      <c r="D1009">
        <v>29.6</v>
      </c>
      <c r="E1009">
        <v>28.7</v>
      </c>
      <c r="F1009">
        <f>IF(martianeum5[[#This Row],[zawartosc '[%']]]&gt;=1,martianeum5[[#This Row],[masa '[kg']]]*martianeum5[[#This Row],[zawartosc '[%']]]*0.01,0)</f>
        <v>8.4952000000000005</v>
      </c>
      <c r="G1009">
        <f>martianeum5[[#This Row],[stan_magazynu '[kg']]]+martianeum5[[#This Row],[ile_kg_materiału_z_ładunku]]</f>
        <v>103.16549999999994</v>
      </c>
      <c r="H1009">
        <f>IF(martianeum5[[#This Row],[stan_po_wydobyciu_z_ładunku]]&gt;=100,100,0)</f>
        <v>100</v>
      </c>
      <c r="I1009">
        <f>martianeum5[[#This Row],[stan_po_wydobyciu_z_ładunku]]-martianeum5[[#This Row],[ile_zabiera_na_orbite]]</f>
        <v>3.1654999999999376</v>
      </c>
      <c r="J1009">
        <f>WEEKNUM(martianeum5[[#This Row],[data]],14)</f>
        <v>49</v>
      </c>
      <c r="K1009">
        <f>IF(martianeum5[[#This Row],[num_tygodnia]]=J1008,K1008,K1008+1)</f>
        <v>146</v>
      </c>
    </row>
    <row r="1010" spans="1:11" x14ac:dyDescent="0.25">
      <c r="A1010" s="1">
        <v>49649</v>
      </c>
      <c r="B1010">
        <f t="shared" si="15"/>
        <v>3.1654999999999376</v>
      </c>
      <c r="C1010" t="s">
        <v>6</v>
      </c>
      <c r="D1010">
        <v>26.5</v>
      </c>
      <c r="E1010">
        <v>0</v>
      </c>
      <c r="F1010">
        <f>IF(martianeum5[[#This Row],[zawartosc '[%']]]&gt;=1,martianeum5[[#This Row],[masa '[kg']]]*martianeum5[[#This Row],[zawartosc '[%']]]*0.01,0)</f>
        <v>0</v>
      </c>
      <c r="G1010">
        <f>martianeum5[[#This Row],[stan_magazynu '[kg']]]+martianeum5[[#This Row],[ile_kg_materiału_z_ładunku]]</f>
        <v>3.1654999999999376</v>
      </c>
      <c r="H1010">
        <f>IF(martianeum5[[#This Row],[stan_po_wydobyciu_z_ładunku]]&gt;=100,100,0)</f>
        <v>0</v>
      </c>
      <c r="I1010">
        <f>martianeum5[[#This Row],[stan_po_wydobyciu_z_ładunku]]-martianeum5[[#This Row],[ile_zabiera_na_orbite]]</f>
        <v>3.1654999999999376</v>
      </c>
      <c r="J1010">
        <f>WEEKNUM(martianeum5[[#This Row],[data]],14)</f>
        <v>50</v>
      </c>
      <c r="K1010">
        <f>IF(martianeum5[[#This Row],[num_tygodnia]]=J1009,K1009,K1009+1)</f>
        <v>147</v>
      </c>
    </row>
    <row r="1011" spans="1:11" x14ac:dyDescent="0.25">
      <c r="A1011" s="1">
        <v>49650</v>
      </c>
      <c r="B1011">
        <f t="shared" si="15"/>
        <v>3.1654999999999376</v>
      </c>
      <c r="C1011" t="s">
        <v>18</v>
      </c>
      <c r="D1011">
        <v>24.8</v>
      </c>
      <c r="E1011">
        <v>12.1</v>
      </c>
      <c r="F1011">
        <f>IF(martianeum5[[#This Row],[zawartosc '[%']]]&gt;=1,martianeum5[[#This Row],[masa '[kg']]]*martianeum5[[#This Row],[zawartosc '[%']]]*0.01,0)</f>
        <v>3.0007999999999999</v>
      </c>
      <c r="G1011">
        <f>martianeum5[[#This Row],[stan_magazynu '[kg']]]+martianeum5[[#This Row],[ile_kg_materiału_z_ładunku]]</f>
        <v>6.1662999999999375</v>
      </c>
      <c r="H1011">
        <f>IF(martianeum5[[#This Row],[stan_po_wydobyciu_z_ładunku]]&gt;=100,100,0)</f>
        <v>0</v>
      </c>
      <c r="I1011">
        <f>martianeum5[[#This Row],[stan_po_wydobyciu_z_ładunku]]-martianeum5[[#This Row],[ile_zabiera_na_orbite]]</f>
        <v>6.1662999999999375</v>
      </c>
      <c r="J1011">
        <f>WEEKNUM(martianeum5[[#This Row],[data]],14)</f>
        <v>50</v>
      </c>
      <c r="K1011">
        <f>IF(martianeum5[[#This Row],[num_tygodnia]]=J1010,K1010,K1010+1)</f>
        <v>147</v>
      </c>
    </row>
    <row r="1012" spans="1:11" x14ac:dyDescent="0.25">
      <c r="A1012" s="1">
        <v>49651</v>
      </c>
      <c r="B1012">
        <f t="shared" si="15"/>
        <v>6.1662999999999375</v>
      </c>
      <c r="C1012" t="s">
        <v>10</v>
      </c>
      <c r="D1012">
        <v>20</v>
      </c>
      <c r="E1012">
        <v>14.7</v>
      </c>
      <c r="F1012">
        <f>IF(martianeum5[[#This Row],[zawartosc '[%']]]&gt;=1,martianeum5[[#This Row],[masa '[kg']]]*martianeum5[[#This Row],[zawartosc '[%']]]*0.01,0)</f>
        <v>2.94</v>
      </c>
      <c r="G1012">
        <f>martianeum5[[#This Row],[stan_magazynu '[kg']]]+martianeum5[[#This Row],[ile_kg_materiału_z_ładunku]]</f>
        <v>9.106299999999937</v>
      </c>
      <c r="H1012">
        <f>IF(martianeum5[[#This Row],[stan_po_wydobyciu_z_ładunku]]&gt;=100,100,0)</f>
        <v>0</v>
      </c>
      <c r="I1012">
        <f>martianeum5[[#This Row],[stan_po_wydobyciu_z_ładunku]]-martianeum5[[#This Row],[ile_zabiera_na_orbite]]</f>
        <v>9.106299999999937</v>
      </c>
      <c r="J1012">
        <f>WEEKNUM(martianeum5[[#This Row],[data]],14)</f>
        <v>50</v>
      </c>
      <c r="K1012">
        <f>IF(martianeum5[[#This Row],[num_tygodnia]]=J1011,K1011,K1011+1)</f>
        <v>147</v>
      </c>
    </row>
    <row r="1013" spans="1:11" x14ac:dyDescent="0.25">
      <c r="A1013" s="1">
        <v>49652</v>
      </c>
      <c r="B1013">
        <f t="shared" si="15"/>
        <v>9.106299999999937</v>
      </c>
      <c r="C1013" t="s">
        <v>19</v>
      </c>
      <c r="D1013">
        <v>16.899999999999999</v>
      </c>
      <c r="E1013">
        <v>38.299999999999997</v>
      </c>
      <c r="F1013">
        <f>IF(martianeum5[[#This Row],[zawartosc '[%']]]&gt;=1,martianeum5[[#This Row],[masa '[kg']]]*martianeum5[[#This Row],[zawartosc '[%']]]*0.01,0)</f>
        <v>6.4726999999999988</v>
      </c>
      <c r="G1013">
        <f>martianeum5[[#This Row],[stan_magazynu '[kg']]]+martianeum5[[#This Row],[ile_kg_materiału_z_ładunku]]</f>
        <v>15.578999999999937</v>
      </c>
      <c r="H1013">
        <f>IF(martianeum5[[#This Row],[stan_po_wydobyciu_z_ładunku]]&gt;=100,100,0)</f>
        <v>0</v>
      </c>
      <c r="I1013">
        <f>martianeum5[[#This Row],[stan_po_wydobyciu_z_ładunku]]-martianeum5[[#This Row],[ile_zabiera_na_orbite]]</f>
        <v>15.578999999999937</v>
      </c>
      <c r="J1013">
        <f>WEEKNUM(martianeum5[[#This Row],[data]],14)</f>
        <v>50</v>
      </c>
      <c r="K1013">
        <f>IF(martianeum5[[#This Row],[num_tygodnia]]=J1012,K1012,K1012+1)</f>
        <v>147</v>
      </c>
    </row>
    <row r="1014" spans="1:11" x14ac:dyDescent="0.25">
      <c r="A1014" s="1">
        <v>49653</v>
      </c>
      <c r="B1014">
        <f t="shared" si="15"/>
        <v>15.578999999999937</v>
      </c>
      <c r="C1014" t="s">
        <v>10</v>
      </c>
      <c r="D1014">
        <v>11.5</v>
      </c>
      <c r="E1014">
        <v>24.7</v>
      </c>
      <c r="F1014">
        <f>IF(martianeum5[[#This Row],[zawartosc '[%']]]&gt;=1,martianeum5[[#This Row],[masa '[kg']]]*martianeum5[[#This Row],[zawartosc '[%']]]*0.01,0)</f>
        <v>2.8405</v>
      </c>
      <c r="G1014">
        <f>martianeum5[[#This Row],[stan_magazynu '[kg']]]+martianeum5[[#This Row],[ile_kg_materiału_z_ładunku]]</f>
        <v>18.419499999999935</v>
      </c>
      <c r="H1014">
        <f>IF(martianeum5[[#This Row],[stan_po_wydobyciu_z_ładunku]]&gt;=100,100,0)</f>
        <v>0</v>
      </c>
      <c r="I1014">
        <f>martianeum5[[#This Row],[stan_po_wydobyciu_z_ładunku]]-martianeum5[[#This Row],[ile_zabiera_na_orbite]]</f>
        <v>18.419499999999935</v>
      </c>
      <c r="J1014">
        <f>WEEKNUM(martianeum5[[#This Row],[data]],14)</f>
        <v>50</v>
      </c>
      <c r="K1014">
        <f>IF(martianeum5[[#This Row],[num_tygodnia]]=J1013,K1013,K1013+1)</f>
        <v>147</v>
      </c>
    </row>
    <row r="1015" spans="1:11" x14ac:dyDescent="0.25">
      <c r="A1015" s="1">
        <v>49654</v>
      </c>
      <c r="B1015">
        <f t="shared" si="15"/>
        <v>18.419499999999935</v>
      </c>
      <c r="C1015" t="s">
        <v>13</v>
      </c>
      <c r="D1015">
        <v>11.4</v>
      </c>
      <c r="E1015">
        <v>0</v>
      </c>
      <c r="F1015">
        <f>IF(martianeum5[[#This Row],[zawartosc '[%']]]&gt;=1,martianeum5[[#This Row],[masa '[kg']]]*martianeum5[[#This Row],[zawartosc '[%']]]*0.01,0)</f>
        <v>0</v>
      </c>
      <c r="G1015">
        <f>martianeum5[[#This Row],[stan_magazynu '[kg']]]+martianeum5[[#This Row],[ile_kg_materiału_z_ładunku]]</f>
        <v>18.419499999999935</v>
      </c>
      <c r="H1015">
        <f>IF(martianeum5[[#This Row],[stan_po_wydobyciu_z_ładunku]]&gt;=100,100,0)</f>
        <v>0</v>
      </c>
      <c r="I1015">
        <f>martianeum5[[#This Row],[stan_po_wydobyciu_z_ładunku]]-martianeum5[[#This Row],[ile_zabiera_na_orbite]]</f>
        <v>18.419499999999935</v>
      </c>
      <c r="J1015">
        <f>WEEKNUM(martianeum5[[#This Row],[data]],14)</f>
        <v>50</v>
      </c>
      <c r="K1015">
        <f>IF(martianeum5[[#This Row],[num_tygodnia]]=J1014,K1014,K1014+1)</f>
        <v>147</v>
      </c>
    </row>
    <row r="1016" spans="1:11" x14ac:dyDescent="0.25">
      <c r="A1016" s="1">
        <v>49655</v>
      </c>
      <c r="B1016">
        <f t="shared" si="15"/>
        <v>18.419499999999935</v>
      </c>
      <c r="C1016" t="s">
        <v>6</v>
      </c>
      <c r="D1016">
        <v>28.5</v>
      </c>
      <c r="E1016">
        <v>0</v>
      </c>
      <c r="F1016">
        <f>IF(martianeum5[[#This Row],[zawartosc '[%']]]&gt;=1,martianeum5[[#This Row],[masa '[kg']]]*martianeum5[[#This Row],[zawartosc '[%']]]*0.01,0)</f>
        <v>0</v>
      </c>
      <c r="G1016">
        <f>martianeum5[[#This Row],[stan_magazynu '[kg']]]+martianeum5[[#This Row],[ile_kg_materiału_z_ładunku]]</f>
        <v>18.419499999999935</v>
      </c>
      <c r="H1016">
        <f>IF(martianeum5[[#This Row],[stan_po_wydobyciu_z_ładunku]]&gt;=100,100,0)</f>
        <v>0</v>
      </c>
      <c r="I1016">
        <f>martianeum5[[#This Row],[stan_po_wydobyciu_z_ładunku]]-martianeum5[[#This Row],[ile_zabiera_na_orbite]]</f>
        <v>18.419499999999935</v>
      </c>
      <c r="J1016">
        <f>WEEKNUM(martianeum5[[#This Row],[data]],14)</f>
        <v>50</v>
      </c>
      <c r="K1016">
        <f>IF(martianeum5[[#This Row],[num_tygodnia]]=J1015,K1015,K1015+1)</f>
        <v>147</v>
      </c>
    </row>
    <row r="1017" spans="1:11" x14ac:dyDescent="0.25">
      <c r="A1017" s="1">
        <v>49656</v>
      </c>
      <c r="B1017">
        <f t="shared" si="15"/>
        <v>18.419499999999935</v>
      </c>
      <c r="C1017" t="s">
        <v>22</v>
      </c>
      <c r="D1017">
        <v>27.9</v>
      </c>
      <c r="E1017">
        <v>0.7</v>
      </c>
      <c r="F1017">
        <f>IF(martianeum5[[#This Row],[zawartosc '[%']]]&gt;=1,martianeum5[[#This Row],[masa '[kg']]]*martianeum5[[#This Row],[zawartosc '[%']]]*0.01,0)</f>
        <v>0</v>
      </c>
      <c r="G1017">
        <f>martianeum5[[#This Row],[stan_magazynu '[kg']]]+martianeum5[[#This Row],[ile_kg_materiału_z_ładunku]]</f>
        <v>18.419499999999935</v>
      </c>
      <c r="H1017">
        <f>IF(martianeum5[[#This Row],[stan_po_wydobyciu_z_ładunku]]&gt;=100,100,0)</f>
        <v>0</v>
      </c>
      <c r="I1017">
        <f>martianeum5[[#This Row],[stan_po_wydobyciu_z_ładunku]]-martianeum5[[#This Row],[ile_zabiera_na_orbite]]</f>
        <v>18.419499999999935</v>
      </c>
      <c r="J1017">
        <f>WEEKNUM(martianeum5[[#This Row],[data]],14)</f>
        <v>51</v>
      </c>
      <c r="K1017">
        <f>IF(martianeum5[[#This Row],[num_tygodnia]]=J1016,K1016,K1016+1)</f>
        <v>148</v>
      </c>
    </row>
    <row r="1018" spans="1:11" x14ac:dyDescent="0.25">
      <c r="A1018" s="1">
        <v>49657</v>
      </c>
      <c r="B1018">
        <f t="shared" si="15"/>
        <v>18.419499999999935</v>
      </c>
      <c r="C1018" t="s">
        <v>7</v>
      </c>
      <c r="D1018">
        <v>26.7</v>
      </c>
      <c r="E1018">
        <v>15.5</v>
      </c>
      <c r="F1018">
        <f>IF(martianeum5[[#This Row],[zawartosc '[%']]]&gt;=1,martianeum5[[#This Row],[masa '[kg']]]*martianeum5[[#This Row],[zawartosc '[%']]]*0.01,0)</f>
        <v>4.1384999999999996</v>
      </c>
      <c r="G1018">
        <f>martianeum5[[#This Row],[stan_magazynu '[kg']]]+martianeum5[[#This Row],[ile_kg_materiału_z_ładunku]]</f>
        <v>22.557999999999936</v>
      </c>
      <c r="H1018">
        <f>IF(martianeum5[[#This Row],[stan_po_wydobyciu_z_ładunku]]&gt;=100,100,0)</f>
        <v>0</v>
      </c>
      <c r="I1018">
        <f>martianeum5[[#This Row],[stan_po_wydobyciu_z_ładunku]]-martianeum5[[#This Row],[ile_zabiera_na_orbite]]</f>
        <v>22.557999999999936</v>
      </c>
      <c r="J1018">
        <f>WEEKNUM(martianeum5[[#This Row],[data]],14)</f>
        <v>51</v>
      </c>
      <c r="K1018">
        <f>IF(martianeum5[[#This Row],[num_tygodnia]]=J1017,K1017,K1017+1)</f>
        <v>148</v>
      </c>
    </row>
    <row r="1019" spans="1:11" x14ac:dyDescent="0.25">
      <c r="A1019" s="1">
        <v>49658</v>
      </c>
      <c r="B1019">
        <f t="shared" si="15"/>
        <v>22.557999999999936</v>
      </c>
      <c r="C1019" t="s">
        <v>18</v>
      </c>
      <c r="D1019">
        <v>28.3</v>
      </c>
      <c r="E1019">
        <v>6.8</v>
      </c>
      <c r="F1019">
        <f>IF(martianeum5[[#This Row],[zawartosc '[%']]]&gt;=1,martianeum5[[#This Row],[masa '[kg']]]*martianeum5[[#This Row],[zawartosc '[%']]]*0.01,0)</f>
        <v>1.9244000000000001</v>
      </c>
      <c r="G1019">
        <f>martianeum5[[#This Row],[stan_magazynu '[kg']]]+martianeum5[[#This Row],[ile_kg_materiału_z_ładunku]]</f>
        <v>24.482399999999934</v>
      </c>
      <c r="H1019">
        <f>IF(martianeum5[[#This Row],[stan_po_wydobyciu_z_ładunku]]&gt;=100,100,0)</f>
        <v>0</v>
      </c>
      <c r="I1019">
        <f>martianeum5[[#This Row],[stan_po_wydobyciu_z_ładunku]]-martianeum5[[#This Row],[ile_zabiera_na_orbite]]</f>
        <v>24.482399999999934</v>
      </c>
      <c r="J1019">
        <f>WEEKNUM(martianeum5[[#This Row],[data]],14)</f>
        <v>51</v>
      </c>
      <c r="K1019">
        <f>IF(martianeum5[[#This Row],[num_tygodnia]]=J1018,K1018,K1018+1)</f>
        <v>148</v>
      </c>
    </row>
    <row r="1020" spans="1:11" x14ac:dyDescent="0.25">
      <c r="A1020" s="1">
        <v>49659</v>
      </c>
      <c r="B1020">
        <f t="shared" si="15"/>
        <v>24.482399999999934</v>
      </c>
      <c r="C1020" t="s">
        <v>10</v>
      </c>
      <c r="D1020">
        <v>28.9</v>
      </c>
      <c r="E1020">
        <v>0</v>
      </c>
      <c r="F1020">
        <f>IF(martianeum5[[#This Row],[zawartosc '[%']]]&gt;=1,martianeum5[[#This Row],[masa '[kg']]]*martianeum5[[#This Row],[zawartosc '[%']]]*0.01,0)</f>
        <v>0</v>
      </c>
      <c r="G1020">
        <f>martianeum5[[#This Row],[stan_magazynu '[kg']]]+martianeum5[[#This Row],[ile_kg_materiału_z_ładunku]]</f>
        <v>24.482399999999934</v>
      </c>
      <c r="H1020">
        <f>IF(martianeum5[[#This Row],[stan_po_wydobyciu_z_ładunku]]&gt;=100,100,0)</f>
        <v>0</v>
      </c>
      <c r="I1020">
        <f>martianeum5[[#This Row],[stan_po_wydobyciu_z_ładunku]]-martianeum5[[#This Row],[ile_zabiera_na_orbite]]</f>
        <v>24.482399999999934</v>
      </c>
      <c r="J1020">
        <f>WEEKNUM(martianeum5[[#This Row],[data]],14)</f>
        <v>51</v>
      </c>
      <c r="K1020">
        <f>IF(martianeum5[[#This Row],[num_tygodnia]]=J1019,K1019,K1019+1)</f>
        <v>148</v>
      </c>
    </row>
    <row r="1021" spans="1:11" x14ac:dyDescent="0.25">
      <c r="A1021" s="1">
        <v>49660</v>
      </c>
      <c r="B1021">
        <f t="shared" si="15"/>
        <v>24.482399999999934</v>
      </c>
      <c r="C1021" t="s">
        <v>20</v>
      </c>
      <c r="D1021">
        <v>21.6</v>
      </c>
      <c r="E1021">
        <v>4</v>
      </c>
      <c r="F1021">
        <f>IF(martianeum5[[#This Row],[zawartosc '[%']]]&gt;=1,martianeum5[[#This Row],[masa '[kg']]]*martianeum5[[#This Row],[zawartosc '[%']]]*0.01,0)</f>
        <v>0.8640000000000001</v>
      </c>
      <c r="G1021">
        <f>martianeum5[[#This Row],[stan_magazynu '[kg']]]+martianeum5[[#This Row],[ile_kg_materiału_z_ładunku]]</f>
        <v>25.346399999999935</v>
      </c>
      <c r="H1021">
        <f>IF(martianeum5[[#This Row],[stan_po_wydobyciu_z_ładunku]]&gt;=100,100,0)</f>
        <v>0</v>
      </c>
      <c r="I1021">
        <f>martianeum5[[#This Row],[stan_po_wydobyciu_z_ładunku]]-martianeum5[[#This Row],[ile_zabiera_na_orbite]]</f>
        <v>25.346399999999935</v>
      </c>
      <c r="J1021">
        <f>WEEKNUM(martianeum5[[#This Row],[data]],14)</f>
        <v>51</v>
      </c>
      <c r="K1021">
        <f>IF(martianeum5[[#This Row],[num_tygodnia]]=J1020,K1020,K1020+1)</f>
        <v>148</v>
      </c>
    </row>
    <row r="1022" spans="1:11" x14ac:dyDescent="0.25">
      <c r="A1022" s="1">
        <v>49661</v>
      </c>
      <c r="B1022">
        <f t="shared" si="15"/>
        <v>25.346399999999935</v>
      </c>
      <c r="C1022" t="s">
        <v>23</v>
      </c>
      <c r="D1022">
        <v>16.5</v>
      </c>
      <c r="E1022">
        <v>4.2</v>
      </c>
      <c r="F1022">
        <f>IF(martianeum5[[#This Row],[zawartosc '[%']]]&gt;=1,martianeum5[[#This Row],[masa '[kg']]]*martianeum5[[#This Row],[zawartosc '[%']]]*0.01,0)</f>
        <v>0.69299999999999995</v>
      </c>
      <c r="G1022">
        <f>martianeum5[[#This Row],[stan_magazynu '[kg']]]+martianeum5[[#This Row],[ile_kg_materiału_z_ładunku]]</f>
        <v>26.039399999999937</v>
      </c>
      <c r="H1022">
        <f>IF(martianeum5[[#This Row],[stan_po_wydobyciu_z_ładunku]]&gt;=100,100,0)</f>
        <v>0</v>
      </c>
      <c r="I1022">
        <f>martianeum5[[#This Row],[stan_po_wydobyciu_z_ładunku]]-martianeum5[[#This Row],[ile_zabiera_na_orbite]]</f>
        <v>26.039399999999937</v>
      </c>
      <c r="J1022">
        <f>WEEKNUM(martianeum5[[#This Row],[data]],14)</f>
        <v>51</v>
      </c>
      <c r="K1022">
        <f>IF(martianeum5[[#This Row],[num_tygodnia]]=J1021,K1021,K1021+1)</f>
        <v>148</v>
      </c>
    </row>
    <row r="1023" spans="1:11" x14ac:dyDescent="0.25">
      <c r="A1023" s="1">
        <v>49662</v>
      </c>
      <c r="B1023">
        <f t="shared" si="15"/>
        <v>26.039399999999937</v>
      </c>
      <c r="C1023" t="s">
        <v>13</v>
      </c>
      <c r="D1023">
        <v>24.6</v>
      </c>
      <c r="E1023">
        <v>10.6</v>
      </c>
      <c r="F1023">
        <f>IF(martianeum5[[#This Row],[zawartosc '[%']]]&gt;=1,martianeum5[[#This Row],[masa '[kg']]]*martianeum5[[#This Row],[zawartosc '[%']]]*0.01,0)</f>
        <v>2.6076000000000001</v>
      </c>
      <c r="G1023">
        <f>martianeum5[[#This Row],[stan_magazynu '[kg']]]+martianeum5[[#This Row],[ile_kg_materiału_z_ładunku]]</f>
        <v>28.646999999999938</v>
      </c>
      <c r="H1023">
        <f>IF(martianeum5[[#This Row],[stan_po_wydobyciu_z_ładunku]]&gt;=100,100,0)</f>
        <v>0</v>
      </c>
      <c r="I1023">
        <f>martianeum5[[#This Row],[stan_po_wydobyciu_z_ładunku]]-martianeum5[[#This Row],[ile_zabiera_na_orbite]]</f>
        <v>28.646999999999938</v>
      </c>
      <c r="J1023">
        <f>WEEKNUM(martianeum5[[#This Row],[data]],14)</f>
        <v>51</v>
      </c>
      <c r="K1023">
        <f>IF(martianeum5[[#This Row],[num_tygodnia]]=J1022,K1022,K1022+1)</f>
        <v>148</v>
      </c>
    </row>
    <row r="1024" spans="1:11" x14ac:dyDescent="0.25">
      <c r="A1024" s="1">
        <v>49663</v>
      </c>
      <c r="B1024">
        <f t="shared" si="15"/>
        <v>28.646999999999938</v>
      </c>
      <c r="C1024" t="s">
        <v>10</v>
      </c>
      <c r="D1024">
        <v>28.9</v>
      </c>
      <c r="E1024">
        <v>40.799999999999997</v>
      </c>
      <c r="F1024">
        <f>IF(martianeum5[[#This Row],[zawartosc '[%']]]&gt;=1,martianeum5[[#This Row],[masa '[kg']]]*martianeum5[[#This Row],[zawartosc '[%']]]*0.01,0)</f>
        <v>11.7912</v>
      </c>
      <c r="G1024">
        <f>martianeum5[[#This Row],[stan_magazynu '[kg']]]+martianeum5[[#This Row],[ile_kg_materiału_z_ładunku]]</f>
        <v>40.438199999999938</v>
      </c>
      <c r="H1024">
        <f>IF(martianeum5[[#This Row],[stan_po_wydobyciu_z_ładunku]]&gt;=100,100,0)</f>
        <v>0</v>
      </c>
      <c r="I1024">
        <f>martianeum5[[#This Row],[stan_po_wydobyciu_z_ładunku]]-martianeum5[[#This Row],[ile_zabiera_na_orbite]]</f>
        <v>40.438199999999938</v>
      </c>
      <c r="J1024">
        <f>WEEKNUM(martianeum5[[#This Row],[data]],14)</f>
        <v>52</v>
      </c>
      <c r="K1024">
        <f>IF(martianeum5[[#This Row],[num_tygodnia]]=J1023,K1023,K1023+1)</f>
        <v>149</v>
      </c>
    </row>
    <row r="1025" spans="1:11" x14ac:dyDescent="0.25">
      <c r="A1025" s="1">
        <v>49664</v>
      </c>
      <c r="B1025">
        <f t="shared" si="15"/>
        <v>40.438199999999938</v>
      </c>
      <c r="C1025" t="s">
        <v>10</v>
      </c>
      <c r="D1025">
        <v>22.1</v>
      </c>
      <c r="E1025">
        <v>10</v>
      </c>
      <c r="F1025">
        <f>IF(martianeum5[[#This Row],[zawartosc '[%']]]&gt;=1,martianeum5[[#This Row],[masa '[kg']]]*martianeum5[[#This Row],[zawartosc '[%']]]*0.01,0)</f>
        <v>2.21</v>
      </c>
      <c r="G1025">
        <f>martianeum5[[#This Row],[stan_magazynu '[kg']]]+martianeum5[[#This Row],[ile_kg_materiału_z_ładunku]]</f>
        <v>42.648199999999939</v>
      </c>
      <c r="H1025">
        <f>IF(martianeum5[[#This Row],[stan_po_wydobyciu_z_ładunku]]&gt;=100,100,0)</f>
        <v>0</v>
      </c>
      <c r="I1025">
        <f>martianeum5[[#This Row],[stan_po_wydobyciu_z_ładunku]]-martianeum5[[#This Row],[ile_zabiera_na_orbite]]</f>
        <v>42.648199999999939</v>
      </c>
      <c r="J1025">
        <f>WEEKNUM(martianeum5[[#This Row],[data]],14)</f>
        <v>52</v>
      </c>
      <c r="K1025">
        <f>IF(martianeum5[[#This Row],[num_tygodnia]]=J1024,K1024,K1024+1)</f>
        <v>149</v>
      </c>
    </row>
    <row r="1026" spans="1:11" x14ac:dyDescent="0.25">
      <c r="A1026" s="1">
        <v>49665</v>
      </c>
      <c r="B1026">
        <f t="shared" si="15"/>
        <v>42.648199999999939</v>
      </c>
      <c r="C1026" t="s">
        <v>21</v>
      </c>
      <c r="D1026">
        <v>29.3</v>
      </c>
      <c r="E1026">
        <v>0</v>
      </c>
      <c r="F1026">
        <f>IF(martianeum5[[#This Row],[zawartosc '[%']]]&gt;=1,martianeum5[[#This Row],[masa '[kg']]]*martianeum5[[#This Row],[zawartosc '[%']]]*0.01,0)</f>
        <v>0</v>
      </c>
      <c r="G1026">
        <f>martianeum5[[#This Row],[stan_magazynu '[kg']]]+martianeum5[[#This Row],[ile_kg_materiału_z_ładunku]]</f>
        <v>42.648199999999939</v>
      </c>
      <c r="H1026">
        <f>IF(martianeum5[[#This Row],[stan_po_wydobyciu_z_ładunku]]&gt;=100,100,0)</f>
        <v>0</v>
      </c>
      <c r="I1026">
        <f>martianeum5[[#This Row],[stan_po_wydobyciu_z_ładunku]]-martianeum5[[#This Row],[ile_zabiera_na_orbite]]</f>
        <v>42.648199999999939</v>
      </c>
      <c r="J1026">
        <f>WEEKNUM(martianeum5[[#This Row],[data]],14)</f>
        <v>52</v>
      </c>
      <c r="K1026">
        <f>IF(martianeum5[[#This Row],[num_tygodnia]]=J1025,K1025,K1025+1)</f>
        <v>149</v>
      </c>
    </row>
    <row r="1027" spans="1:11" x14ac:dyDescent="0.25">
      <c r="A1027" s="1">
        <v>49666</v>
      </c>
      <c r="B1027">
        <f t="shared" si="15"/>
        <v>42.648199999999939</v>
      </c>
      <c r="C1027" t="s">
        <v>18</v>
      </c>
      <c r="D1027">
        <v>18.8</v>
      </c>
      <c r="E1027">
        <v>4.7</v>
      </c>
      <c r="F1027">
        <f>IF(martianeum5[[#This Row],[zawartosc '[%']]]&gt;=1,martianeum5[[#This Row],[masa '[kg']]]*martianeum5[[#This Row],[zawartosc '[%']]]*0.01,0)</f>
        <v>0.88360000000000016</v>
      </c>
      <c r="G1027">
        <f>martianeum5[[#This Row],[stan_magazynu '[kg']]]+martianeum5[[#This Row],[ile_kg_materiału_z_ładunku]]</f>
        <v>43.53179999999994</v>
      </c>
      <c r="H1027">
        <f>IF(martianeum5[[#This Row],[stan_po_wydobyciu_z_ładunku]]&gt;=100,100,0)</f>
        <v>0</v>
      </c>
      <c r="I1027">
        <f>martianeum5[[#This Row],[stan_po_wydobyciu_z_ładunku]]-martianeum5[[#This Row],[ile_zabiera_na_orbite]]</f>
        <v>43.53179999999994</v>
      </c>
      <c r="J1027">
        <f>WEEKNUM(martianeum5[[#This Row],[data]],14)</f>
        <v>52</v>
      </c>
      <c r="K1027">
        <f>IF(martianeum5[[#This Row],[num_tygodnia]]=J1026,K1026,K1026+1)</f>
        <v>149</v>
      </c>
    </row>
    <row r="1028" spans="1:11" x14ac:dyDescent="0.25">
      <c r="A1028" s="1">
        <v>49667</v>
      </c>
      <c r="B1028">
        <f t="shared" ref="B1028:B1091" si="16">I1027</f>
        <v>43.53179999999994</v>
      </c>
      <c r="C1028" t="s">
        <v>19</v>
      </c>
      <c r="D1028">
        <v>26.5</v>
      </c>
      <c r="E1028">
        <v>7.3</v>
      </c>
      <c r="F1028">
        <f>IF(martianeum5[[#This Row],[zawartosc '[%']]]&gt;=1,martianeum5[[#This Row],[masa '[kg']]]*martianeum5[[#This Row],[zawartosc '[%']]]*0.01,0)</f>
        <v>1.9344999999999999</v>
      </c>
      <c r="G1028">
        <f>martianeum5[[#This Row],[stan_magazynu '[kg']]]+martianeum5[[#This Row],[ile_kg_materiału_z_ładunku]]</f>
        <v>45.46629999999994</v>
      </c>
      <c r="H1028">
        <f>IF(martianeum5[[#This Row],[stan_po_wydobyciu_z_ładunku]]&gt;=100,100,0)</f>
        <v>0</v>
      </c>
      <c r="I1028">
        <f>martianeum5[[#This Row],[stan_po_wydobyciu_z_ładunku]]-martianeum5[[#This Row],[ile_zabiera_na_orbite]]</f>
        <v>45.46629999999994</v>
      </c>
      <c r="J1028">
        <f>WEEKNUM(martianeum5[[#This Row],[data]],14)</f>
        <v>52</v>
      </c>
      <c r="K1028">
        <f>IF(martianeum5[[#This Row],[num_tygodnia]]=J1027,K1027,K1027+1)</f>
        <v>149</v>
      </c>
    </row>
    <row r="1029" spans="1:11" x14ac:dyDescent="0.25">
      <c r="A1029" s="1">
        <v>49668</v>
      </c>
      <c r="B1029">
        <f t="shared" si="16"/>
        <v>45.46629999999994</v>
      </c>
      <c r="C1029" t="s">
        <v>11</v>
      </c>
      <c r="D1029">
        <v>24</v>
      </c>
      <c r="E1029">
        <v>0</v>
      </c>
      <c r="F1029">
        <f>IF(martianeum5[[#This Row],[zawartosc '[%']]]&gt;=1,martianeum5[[#This Row],[masa '[kg']]]*martianeum5[[#This Row],[zawartosc '[%']]]*0.01,0)</f>
        <v>0</v>
      </c>
      <c r="G1029">
        <f>martianeum5[[#This Row],[stan_magazynu '[kg']]]+martianeum5[[#This Row],[ile_kg_materiału_z_ładunku]]</f>
        <v>45.46629999999994</v>
      </c>
      <c r="H1029">
        <f>IF(martianeum5[[#This Row],[stan_po_wydobyciu_z_ładunku]]&gt;=100,100,0)</f>
        <v>0</v>
      </c>
      <c r="I1029">
        <f>martianeum5[[#This Row],[stan_po_wydobyciu_z_ładunku]]-martianeum5[[#This Row],[ile_zabiera_na_orbite]]</f>
        <v>45.46629999999994</v>
      </c>
      <c r="J1029">
        <f>WEEKNUM(martianeum5[[#This Row],[data]],14)</f>
        <v>52</v>
      </c>
      <c r="K1029">
        <f>IF(martianeum5[[#This Row],[num_tygodnia]]=J1028,K1028,K1028+1)</f>
        <v>149</v>
      </c>
    </row>
    <row r="1030" spans="1:11" x14ac:dyDescent="0.25">
      <c r="A1030" s="1">
        <v>49669</v>
      </c>
      <c r="B1030">
        <f t="shared" si="16"/>
        <v>45.46629999999994</v>
      </c>
      <c r="C1030" t="s">
        <v>19</v>
      </c>
      <c r="D1030">
        <v>21</v>
      </c>
      <c r="E1030">
        <v>12.2</v>
      </c>
      <c r="F1030">
        <f>IF(martianeum5[[#This Row],[zawartosc '[%']]]&gt;=1,martianeum5[[#This Row],[masa '[kg']]]*martianeum5[[#This Row],[zawartosc '[%']]]*0.01,0)</f>
        <v>2.5619999999999998</v>
      </c>
      <c r="G1030">
        <f>martianeum5[[#This Row],[stan_magazynu '[kg']]]+martianeum5[[#This Row],[ile_kg_materiału_z_ładunku]]</f>
        <v>48.028299999999938</v>
      </c>
      <c r="H1030">
        <f>IF(martianeum5[[#This Row],[stan_po_wydobyciu_z_ładunku]]&gt;=100,100,0)</f>
        <v>0</v>
      </c>
      <c r="I1030">
        <f>martianeum5[[#This Row],[stan_po_wydobyciu_z_ładunku]]-martianeum5[[#This Row],[ile_zabiera_na_orbite]]</f>
        <v>48.028299999999938</v>
      </c>
      <c r="J1030">
        <f>WEEKNUM(martianeum5[[#This Row],[data]],14)</f>
        <v>52</v>
      </c>
      <c r="K1030">
        <f>IF(martianeum5[[#This Row],[num_tygodnia]]=J1029,K1029,K1029+1)</f>
        <v>149</v>
      </c>
    </row>
    <row r="1031" spans="1:11" x14ac:dyDescent="0.25">
      <c r="A1031" s="1">
        <v>49670</v>
      </c>
      <c r="B1031">
        <f t="shared" si="16"/>
        <v>48.028299999999938</v>
      </c>
      <c r="C1031" t="s">
        <v>17</v>
      </c>
      <c r="D1031">
        <v>28.1</v>
      </c>
      <c r="E1031">
        <v>6.7</v>
      </c>
      <c r="F1031">
        <f>IF(martianeum5[[#This Row],[zawartosc '[%']]]&gt;=1,martianeum5[[#This Row],[masa '[kg']]]*martianeum5[[#This Row],[zawartosc '[%']]]*0.01,0)</f>
        <v>1.8827</v>
      </c>
      <c r="G1031">
        <f>martianeum5[[#This Row],[stan_magazynu '[kg']]]+martianeum5[[#This Row],[ile_kg_materiału_z_ładunku]]</f>
        <v>49.910999999999937</v>
      </c>
      <c r="H1031">
        <f>IF(martianeum5[[#This Row],[stan_po_wydobyciu_z_ładunku]]&gt;=100,100,0)</f>
        <v>0</v>
      </c>
      <c r="I1031">
        <f>martianeum5[[#This Row],[stan_po_wydobyciu_z_ładunku]]-martianeum5[[#This Row],[ile_zabiera_na_orbite]]</f>
        <v>49.910999999999937</v>
      </c>
      <c r="J1031">
        <f>WEEKNUM(martianeum5[[#This Row],[data]],14)</f>
        <v>53</v>
      </c>
      <c r="K1031">
        <f>IF(martianeum5[[#This Row],[num_tygodnia]]=J1030,K1030,K1030+1)</f>
        <v>150</v>
      </c>
    </row>
    <row r="1032" spans="1:11" x14ac:dyDescent="0.25">
      <c r="A1032" s="1">
        <v>49671</v>
      </c>
      <c r="B1032">
        <f t="shared" si="16"/>
        <v>49.910999999999937</v>
      </c>
      <c r="C1032" t="s">
        <v>14</v>
      </c>
      <c r="D1032">
        <v>23.3</v>
      </c>
      <c r="E1032">
        <v>4.8</v>
      </c>
      <c r="F1032">
        <f>IF(martianeum5[[#This Row],[zawartosc '[%']]]&gt;=1,martianeum5[[#This Row],[masa '[kg']]]*martianeum5[[#This Row],[zawartosc '[%']]]*0.01,0)</f>
        <v>1.1184000000000001</v>
      </c>
      <c r="G1032">
        <f>martianeum5[[#This Row],[stan_magazynu '[kg']]]+martianeum5[[#This Row],[ile_kg_materiału_z_ładunku]]</f>
        <v>51.029399999999939</v>
      </c>
      <c r="H1032">
        <f>IF(martianeum5[[#This Row],[stan_po_wydobyciu_z_ładunku]]&gt;=100,100,0)</f>
        <v>0</v>
      </c>
      <c r="I1032">
        <f>martianeum5[[#This Row],[stan_po_wydobyciu_z_ładunku]]-martianeum5[[#This Row],[ile_zabiera_na_orbite]]</f>
        <v>51.029399999999939</v>
      </c>
      <c r="J1032">
        <f>WEEKNUM(martianeum5[[#This Row],[data]],14)</f>
        <v>53</v>
      </c>
      <c r="K1032">
        <f>IF(martianeum5[[#This Row],[num_tygodnia]]=J1031,K1031,K1031+1)</f>
        <v>150</v>
      </c>
    </row>
    <row r="1033" spans="1:11" x14ac:dyDescent="0.25">
      <c r="A1033" s="1">
        <v>49672</v>
      </c>
      <c r="B1033">
        <f t="shared" si="16"/>
        <v>51.029399999999939</v>
      </c>
      <c r="C1033" t="s">
        <v>17</v>
      </c>
      <c r="D1033">
        <v>14.3</v>
      </c>
      <c r="E1033">
        <v>1.5</v>
      </c>
      <c r="F1033">
        <f>IF(martianeum5[[#This Row],[zawartosc '[%']]]&gt;=1,martianeum5[[#This Row],[masa '[kg']]]*martianeum5[[#This Row],[zawartosc '[%']]]*0.01,0)</f>
        <v>0.21450000000000002</v>
      </c>
      <c r="G1033">
        <f>martianeum5[[#This Row],[stan_magazynu '[kg']]]+martianeum5[[#This Row],[ile_kg_materiału_z_ładunku]]</f>
        <v>51.24389999999994</v>
      </c>
      <c r="H1033">
        <f>IF(martianeum5[[#This Row],[stan_po_wydobyciu_z_ładunku]]&gt;=100,100,0)</f>
        <v>0</v>
      </c>
      <c r="I1033">
        <f>martianeum5[[#This Row],[stan_po_wydobyciu_z_ładunku]]-martianeum5[[#This Row],[ile_zabiera_na_orbite]]</f>
        <v>51.24389999999994</v>
      </c>
      <c r="J1033">
        <f>WEEKNUM(martianeum5[[#This Row],[data]],14)</f>
        <v>53</v>
      </c>
      <c r="K1033">
        <f>IF(martianeum5[[#This Row],[num_tygodnia]]=J1032,K1032,K1032+1)</f>
        <v>150</v>
      </c>
    </row>
    <row r="1034" spans="1:11" x14ac:dyDescent="0.25">
      <c r="A1034" s="1">
        <v>49673</v>
      </c>
      <c r="B1034">
        <f t="shared" si="16"/>
        <v>51.24389999999994</v>
      </c>
      <c r="C1034" t="s">
        <v>25</v>
      </c>
      <c r="D1034">
        <v>12.6</v>
      </c>
      <c r="E1034">
        <v>1.1000000000000001</v>
      </c>
      <c r="F1034">
        <f>IF(martianeum5[[#This Row],[zawartosc '[%']]]&gt;=1,martianeum5[[#This Row],[masa '[kg']]]*martianeum5[[#This Row],[zawartosc '[%']]]*0.01,0)</f>
        <v>0.13860000000000003</v>
      </c>
      <c r="G1034">
        <f>martianeum5[[#This Row],[stan_magazynu '[kg']]]+martianeum5[[#This Row],[ile_kg_materiału_z_ładunku]]</f>
        <v>51.382499999999936</v>
      </c>
      <c r="H1034">
        <f>IF(martianeum5[[#This Row],[stan_po_wydobyciu_z_ładunku]]&gt;=100,100,0)</f>
        <v>0</v>
      </c>
      <c r="I1034">
        <f>martianeum5[[#This Row],[stan_po_wydobyciu_z_ładunku]]-martianeum5[[#This Row],[ile_zabiera_na_orbite]]</f>
        <v>51.382499999999936</v>
      </c>
      <c r="J1034">
        <f>WEEKNUM(martianeum5[[#This Row],[data]],14)</f>
        <v>53</v>
      </c>
      <c r="K1034">
        <f>IF(martianeum5[[#This Row],[num_tygodnia]]=J1033,K1033,K1033+1)</f>
        <v>150</v>
      </c>
    </row>
    <row r="1035" spans="1:11" x14ac:dyDescent="0.25">
      <c r="A1035" s="1">
        <v>49674</v>
      </c>
      <c r="B1035">
        <f t="shared" si="16"/>
        <v>51.382499999999936</v>
      </c>
      <c r="C1035" t="s">
        <v>19</v>
      </c>
      <c r="D1035">
        <v>18.100000000000001</v>
      </c>
      <c r="E1035">
        <v>0</v>
      </c>
      <c r="F1035">
        <f>IF(martianeum5[[#This Row],[zawartosc '[%']]]&gt;=1,martianeum5[[#This Row],[masa '[kg']]]*martianeum5[[#This Row],[zawartosc '[%']]]*0.01,0)</f>
        <v>0</v>
      </c>
      <c r="G1035">
        <f>martianeum5[[#This Row],[stan_magazynu '[kg']]]+martianeum5[[#This Row],[ile_kg_materiału_z_ładunku]]</f>
        <v>51.382499999999936</v>
      </c>
      <c r="H1035">
        <f>IF(martianeum5[[#This Row],[stan_po_wydobyciu_z_ładunku]]&gt;=100,100,0)</f>
        <v>0</v>
      </c>
      <c r="I1035">
        <f>martianeum5[[#This Row],[stan_po_wydobyciu_z_ładunku]]-martianeum5[[#This Row],[ile_zabiera_na_orbite]]</f>
        <v>51.382499999999936</v>
      </c>
      <c r="J1035">
        <f>WEEKNUM(martianeum5[[#This Row],[data]],14)</f>
        <v>53</v>
      </c>
      <c r="K1035">
        <f>IF(martianeum5[[#This Row],[num_tygodnia]]=J1034,K1034,K1034+1)</f>
        <v>150</v>
      </c>
    </row>
    <row r="1036" spans="1:11" x14ac:dyDescent="0.25">
      <c r="A1036" s="1">
        <v>49675</v>
      </c>
      <c r="B1036">
        <f t="shared" si="16"/>
        <v>51.382499999999936</v>
      </c>
      <c r="C1036" t="s">
        <v>15</v>
      </c>
      <c r="D1036">
        <v>19</v>
      </c>
      <c r="E1036">
        <v>11</v>
      </c>
      <c r="F1036">
        <f>IF(martianeum5[[#This Row],[zawartosc '[%']]]&gt;=1,martianeum5[[#This Row],[masa '[kg']]]*martianeum5[[#This Row],[zawartosc '[%']]]*0.01,0)</f>
        <v>2.09</v>
      </c>
      <c r="G1036">
        <f>martianeum5[[#This Row],[stan_magazynu '[kg']]]+martianeum5[[#This Row],[ile_kg_materiału_z_ładunku]]</f>
        <v>53.47249999999994</v>
      </c>
      <c r="H1036">
        <f>IF(martianeum5[[#This Row],[stan_po_wydobyciu_z_ładunku]]&gt;=100,100,0)</f>
        <v>0</v>
      </c>
      <c r="I1036">
        <f>martianeum5[[#This Row],[stan_po_wydobyciu_z_ładunku]]-martianeum5[[#This Row],[ile_zabiera_na_orbite]]</f>
        <v>53.47249999999994</v>
      </c>
      <c r="J1036">
        <f>WEEKNUM(martianeum5[[#This Row],[data]],14)</f>
        <v>1</v>
      </c>
      <c r="K1036">
        <f>IF(martianeum5[[#This Row],[num_tygodnia]]=J1035,K1035,K1035+1)</f>
        <v>151</v>
      </c>
    </row>
    <row r="1037" spans="1:11" x14ac:dyDescent="0.25">
      <c r="A1037" s="1">
        <v>49676</v>
      </c>
      <c r="B1037">
        <f t="shared" si="16"/>
        <v>53.47249999999994</v>
      </c>
      <c r="C1037" t="s">
        <v>14</v>
      </c>
      <c r="D1037">
        <v>13.1</v>
      </c>
      <c r="E1037">
        <v>0</v>
      </c>
      <c r="F1037">
        <f>IF(martianeum5[[#This Row],[zawartosc '[%']]]&gt;=1,martianeum5[[#This Row],[masa '[kg']]]*martianeum5[[#This Row],[zawartosc '[%']]]*0.01,0)</f>
        <v>0</v>
      </c>
      <c r="G1037">
        <f>martianeum5[[#This Row],[stan_magazynu '[kg']]]+martianeum5[[#This Row],[ile_kg_materiału_z_ładunku]]</f>
        <v>53.47249999999994</v>
      </c>
      <c r="H1037">
        <f>IF(martianeum5[[#This Row],[stan_po_wydobyciu_z_ładunku]]&gt;=100,100,0)</f>
        <v>0</v>
      </c>
      <c r="I1037">
        <f>martianeum5[[#This Row],[stan_po_wydobyciu_z_ładunku]]-martianeum5[[#This Row],[ile_zabiera_na_orbite]]</f>
        <v>53.47249999999994</v>
      </c>
      <c r="J1037">
        <f>WEEKNUM(martianeum5[[#This Row],[data]],14)</f>
        <v>1</v>
      </c>
      <c r="K1037">
        <f>IF(martianeum5[[#This Row],[num_tygodnia]]=J1036,K1036,K1036+1)</f>
        <v>151</v>
      </c>
    </row>
    <row r="1038" spans="1:11" x14ac:dyDescent="0.25">
      <c r="A1038" s="1">
        <v>49677</v>
      </c>
      <c r="B1038">
        <f t="shared" si="16"/>
        <v>53.47249999999994</v>
      </c>
      <c r="C1038" t="s">
        <v>13</v>
      </c>
      <c r="D1038">
        <v>17.3</v>
      </c>
      <c r="E1038">
        <v>1.1000000000000001</v>
      </c>
      <c r="F1038">
        <f>IF(martianeum5[[#This Row],[zawartosc '[%']]]&gt;=1,martianeum5[[#This Row],[masa '[kg']]]*martianeum5[[#This Row],[zawartosc '[%']]]*0.01,0)</f>
        <v>0.19030000000000002</v>
      </c>
      <c r="G1038">
        <f>martianeum5[[#This Row],[stan_magazynu '[kg']]]+martianeum5[[#This Row],[ile_kg_materiału_z_ładunku]]</f>
        <v>53.66279999999994</v>
      </c>
      <c r="H1038">
        <f>IF(martianeum5[[#This Row],[stan_po_wydobyciu_z_ładunku]]&gt;=100,100,0)</f>
        <v>0</v>
      </c>
      <c r="I1038">
        <f>martianeum5[[#This Row],[stan_po_wydobyciu_z_ładunku]]-martianeum5[[#This Row],[ile_zabiera_na_orbite]]</f>
        <v>53.66279999999994</v>
      </c>
      <c r="J1038">
        <f>WEEKNUM(martianeum5[[#This Row],[data]],14)</f>
        <v>2</v>
      </c>
      <c r="K1038">
        <f>IF(martianeum5[[#This Row],[num_tygodnia]]=J1037,K1037,K1037+1)</f>
        <v>152</v>
      </c>
    </row>
    <row r="1039" spans="1:11" x14ac:dyDescent="0.25">
      <c r="A1039" s="1">
        <v>49678</v>
      </c>
      <c r="B1039">
        <f t="shared" si="16"/>
        <v>53.66279999999994</v>
      </c>
      <c r="C1039" t="s">
        <v>17</v>
      </c>
      <c r="D1039">
        <v>23.7</v>
      </c>
      <c r="E1039">
        <v>5.9</v>
      </c>
      <c r="F1039">
        <f>IF(martianeum5[[#This Row],[zawartosc '[%']]]&gt;=1,martianeum5[[#This Row],[masa '[kg']]]*martianeum5[[#This Row],[zawartosc '[%']]]*0.01,0)</f>
        <v>1.3983000000000001</v>
      </c>
      <c r="G1039">
        <f>martianeum5[[#This Row],[stan_magazynu '[kg']]]+martianeum5[[#This Row],[ile_kg_materiału_z_ładunku]]</f>
        <v>55.061099999999939</v>
      </c>
      <c r="H1039">
        <f>IF(martianeum5[[#This Row],[stan_po_wydobyciu_z_ładunku]]&gt;=100,100,0)</f>
        <v>0</v>
      </c>
      <c r="I1039">
        <f>martianeum5[[#This Row],[stan_po_wydobyciu_z_ładunku]]-martianeum5[[#This Row],[ile_zabiera_na_orbite]]</f>
        <v>55.061099999999939</v>
      </c>
      <c r="J1039">
        <f>WEEKNUM(martianeum5[[#This Row],[data]],14)</f>
        <v>2</v>
      </c>
      <c r="K1039">
        <f>IF(martianeum5[[#This Row],[num_tygodnia]]=J1038,K1038,K1038+1)</f>
        <v>152</v>
      </c>
    </row>
    <row r="1040" spans="1:11" x14ac:dyDescent="0.25">
      <c r="A1040" s="1">
        <v>49679</v>
      </c>
      <c r="B1040">
        <f t="shared" si="16"/>
        <v>55.061099999999939</v>
      </c>
      <c r="C1040" t="s">
        <v>33</v>
      </c>
      <c r="D1040">
        <v>26.3</v>
      </c>
      <c r="E1040">
        <v>0</v>
      </c>
      <c r="F1040">
        <f>IF(martianeum5[[#This Row],[zawartosc '[%']]]&gt;=1,martianeum5[[#This Row],[masa '[kg']]]*martianeum5[[#This Row],[zawartosc '[%']]]*0.01,0)</f>
        <v>0</v>
      </c>
      <c r="G1040">
        <f>martianeum5[[#This Row],[stan_magazynu '[kg']]]+martianeum5[[#This Row],[ile_kg_materiału_z_ładunku]]</f>
        <v>55.061099999999939</v>
      </c>
      <c r="H1040">
        <f>IF(martianeum5[[#This Row],[stan_po_wydobyciu_z_ładunku]]&gt;=100,100,0)</f>
        <v>0</v>
      </c>
      <c r="I1040">
        <f>martianeum5[[#This Row],[stan_po_wydobyciu_z_ładunku]]-martianeum5[[#This Row],[ile_zabiera_na_orbite]]</f>
        <v>55.061099999999939</v>
      </c>
      <c r="J1040">
        <f>WEEKNUM(martianeum5[[#This Row],[data]],14)</f>
        <v>2</v>
      </c>
      <c r="K1040">
        <f>IF(martianeum5[[#This Row],[num_tygodnia]]=J1039,K1039,K1039+1)</f>
        <v>152</v>
      </c>
    </row>
    <row r="1041" spans="1:11" x14ac:dyDescent="0.25">
      <c r="A1041" s="1">
        <v>49680</v>
      </c>
      <c r="B1041">
        <f t="shared" si="16"/>
        <v>55.061099999999939</v>
      </c>
      <c r="C1041" t="s">
        <v>15</v>
      </c>
      <c r="D1041">
        <v>16.399999999999999</v>
      </c>
      <c r="E1041">
        <v>0</v>
      </c>
      <c r="F1041">
        <f>IF(martianeum5[[#This Row],[zawartosc '[%']]]&gt;=1,martianeum5[[#This Row],[masa '[kg']]]*martianeum5[[#This Row],[zawartosc '[%']]]*0.01,0)</f>
        <v>0</v>
      </c>
      <c r="G1041">
        <f>martianeum5[[#This Row],[stan_magazynu '[kg']]]+martianeum5[[#This Row],[ile_kg_materiału_z_ładunku]]</f>
        <v>55.061099999999939</v>
      </c>
      <c r="H1041">
        <f>IF(martianeum5[[#This Row],[stan_po_wydobyciu_z_ładunku]]&gt;=100,100,0)</f>
        <v>0</v>
      </c>
      <c r="I1041">
        <f>martianeum5[[#This Row],[stan_po_wydobyciu_z_ładunku]]-martianeum5[[#This Row],[ile_zabiera_na_orbite]]</f>
        <v>55.061099999999939</v>
      </c>
      <c r="J1041">
        <f>WEEKNUM(martianeum5[[#This Row],[data]],14)</f>
        <v>2</v>
      </c>
      <c r="K1041">
        <f>IF(martianeum5[[#This Row],[num_tygodnia]]=J1040,K1040,K1040+1)</f>
        <v>152</v>
      </c>
    </row>
    <row r="1042" spans="1:11" x14ac:dyDescent="0.25">
      <c r="A1042" s="1">
        <v>49681</v>
      </c>
      <c r="B1042">
        <f t="shared" si="16"/>
        <v>55.061099999999939</v>
      </c>
      <c r="C1042" t="s">
        <v>9</v>
      </c>
      <c r="D1042">
        <v>13</v>
      </c>
      <c r="E1042">
        <v>0</v>
      </c>
      <c r="F1042">
        <f>IF(martianeum5[[#This Row],[zawartosc '[%']]]&gt;=1,martianeum5[[#This Row],[masa '[kg']]]*martianeum5[[#This Row],[zawartosc '[%']]]*0.01,0)</f>
        <v>0</v>
      </c>
      <c r="G1042">
        <f>martianeum5[[#This Row],[stan_magazynu '[kg']]]+martianeum5[[#This Row],[ile_kg_materiału_z_ładunku]]</f>
        <v>55.061099999999939</v>
      </c>
      <c r="H1042">
        <f>IF(martianeum5[[#This Row],[stan_po_wydobyciu_z_ładunku]]&gt;=100,100,0)</f>
        <v>0</v>
      </c>
      <c r="I1042">
        <f>martianeum5[[#This Row],[stan_po_wydobyciu_z_ładunku]]-martianeum5[[#This Row],[ile_zabiera_na_orbite]]</f>
        <v>55.061099999999939</v>
      </c>
      <c r="J1042">
        <f>WEEKNUM(martianeum5[[#This Row],[data]],14)</f>
        <v>2</v>
      </c>
      <c r="K1042">
        <f>IF(martianeum5[[#This Row],[num_tygodnia]]=J1041,K1041,K1041+1)</f>
        <v>152</v>
      </c>
    </row>
    <row r="1043" spans="1:11" x14ac:dyDescent="0.25">
      <c r="A1043" s="1">
        <v>49682</v>
      </c>
      <c r="B1043">
        <f t="shared" si="16"/>
        <v>55.061099999999939</v>
      </c>
      <c r="C1043" t="s">
        <v>11</v>
      </c>
      <c r="D1043">
        <v>28.6</v>
      </c>
      <c r="E1043">
        <v>1</v>
      </c>
      <c r="F1043">
        <f>IF(martianeum5[[#This Row],[zawartosc '[%']]]&gt;=1,martianeum5[[#This Row],[masa '[kg']]]*martianeum5[[#This Row],[zawartosc '[%']]]*0.01,0)</f>
        <v>0.28600000000000003</v>
      </c>
      <c r="G1043">
        <f>martianeum5[[#This Row],[stan_magazynu '[kg']]]+martianeum5[[#This Row],[ile_kg_materiału_z_ładunku]]</f>
        <v>55.347099999999941</v>
      </c>
      <c r="H1043">
        <f>IF(martianeum5[[#This Row],[stan_po_wydobyciu_z_ładunku]]&gt;=100,100,0)</f>
        <v>0</v>
      </c>
      <c r="I1043">
        <f>martianeum5[[#This Row],[stan_po_wydobyciu_z_ładunku]]-martianeum5[[#This Row],[ile_zabiera_na_orbite]]</f>
        <v>55.347099999999941</v>
      </c>
      <c r="J1043">
        <f>WEEKNUM(martianeum5[[#This Row],[data]],14)</f>
        <v>2</v>
      </c>
      <c r="K1043">
        <f>IF(martianeum5[[#This Row],[num_tygodnia]]=J1042,K1042,K1042+1)</f>
        <v>152</v>
      </c>
    </row>
    <row r="1044" spans="1:11" x14ac:dyDescent="0.25">
      <c r="A1044" s="1">
        <v>49683</v>
      </c>
      <c r="B1044">
        <f t="shared" si="16"/>
        <v>55.347099999999941</v>
      </c>
      <c r="C1044" t="s">
        <v>10</v>
      </c>
      <c r="D1044">
        <v>11.1</v>
      </c>
      <c r="E1044">
        <v>2.4</v>
      </c>
      <c r="F1044">
        <f>IF(martianeum5[[#This Row],[zawartosc '[%']]]&gt;=1,martianeum5[[#This Row],[masa '[kg']]]*martianeum5[[#This Row],[zawartosc '[%']]]*0.01,0)</f>
        <v>0.26639999999999997</v>
      </c>
      <c r="G1044">
        <f>martianeum5[[#This Row],[stan_magazynu '[kg']]]+martianeum5[[#This Row],[ile_kg_materiału_z_ładunku]]</f>
        <v>55.613499999999938</v>
      </c>
      <c r="H1044">
        <f>IF(martianeum5[[#This Row],[stan_po_wydobyciu_z_ładunku]]&gt;=100,100,0)</f>
        <v>0</v>
      </c>
      <c r="I1044">
        <f>martianeum5[[#This Row],[stan_po_wydobyciu_z_ładunku]]-martianeum5[[#This Row],[ile_zabiera_na_orbite]]</f>
        <v>55.613499999999938</v>
      </c>
      <c r="J1044">
        <f>WEEKNUM(martianeum5[[#This Row],[data]],14)</f>
        <v>2</v>
      </c>
      <c r="K1044">
        <f>IF(martianeum5[[#This Row],[num_tygodnia]]=J1043,K1043,K1043+1)</f>
        <v>152</v>
      </c>
    </row>
    <row r="1045" spans="1:11" x14ac:dyDescent="0.25">
      <c r="A1045" s="1">
        <v>49684</v>
      </c>
      <c r="B1045">
        <f t="shared" si="16"/>
        <v>55.613499999999938</v>
      </c>
      <c r="C1045" t="s">
        <v>24</v>
      </c>
      <c r="D1045">
        <v>12.9</v>
      </c>
      <c r="E1045">
        <v>2.9</v>
      </c>
      <c r="F1045">
        <f>IF(martianeum5[[#This Row],[zawartosc '[%']]]&gt;=1,martianeum5[[#This Row],[masa '[kg']]]*martianeum5[[#This Row],[zawartosc '[%']]]*0.01,0)</f>
        <v>0.37409999999999999</v>
      </c>
      <c r="G1045">
        <f>martianeum5[[#This Row],[stan_magazynu '[kg']]]+martianeum5[[#This Row],[ile_kg_materiału_z_ładunku]]</f>
        <v>55.987599999999937</v>
      </c>
      <c r="H1045">
        <f>IF(martianeum5[[#This Row],[stan_po_wydobyciu_z_ładunku]]&gt;=100,100,0)</f>
        <v>0</v>
      </c>
      <c r="I1045">
        <f>martianeum5[[#This Row],[stan_po_wydobyciu_z_ładunku]]-martianeum5[[#This Row],[ile_zabiera_na_orbite]]</f>
        <v>55.987599999999937</v>
      </c>
      <c r="J1045">
        <f>WEEKNUM(martianeum5[[#This Row],[data]],14)</f>
        <v>3</v>
      </c>
      <c r="K1045">
        <f>IF(martianeum5[[#This Row],[num_tygodnia]]=J1044,K1044,K1044+1)</f>
        <v>153</v>
      </c>
    </row>
    <row r="1046" spans="1:11" x14ac:dyDescent="0.25">
      <c r="A1046" s="1">
        <v>49685</v>
      </c>
      <c r="B1046">
        <f t="shared" si="16"/>
        <v>55.987599999999937</v>
      </c>
      <c r="C1046" t="s">
        <v>30</v>
      </c>
      <c r="D1046">
        <v>28.4</v>
      </c>
      <c r="E1046">
        <v>0.9</v>
      </c>
      <c r="F1046">
        <f>IF(martianeum5[[#This Row],[zawartosc '[%']]]&gt;=1,martianeum5[[#This Row],[masa '[kg']]]*martianeum5[[#This Row],[zawartosc '[%']]]*0.01,0)</f>
        <v>0</v>
      </c>
      <c r="G1046">
        <f>martianeum5[[#This Row],[stan_magazynu '[kg']]]+martianeum5[[#This Row],[ile_kg_materiału_z_ładunku]]</f>
        <v>55.987599999999937</v>
      </c>
      <c r="H1046">
        <f>IF(martianeum5[[#This Row],[stan_po_wydobyciu_z_ładunku]]&gt;=100,100,0)</f>
        <v>0</v>
      </c>
      <c r="I1046">
        <f>martianeum5[[#This Row],[stan_po_wydobyciu_z_ładunku]]-martianeum5[[#This Row],[ile_zabiera_na_orbite]]</f>
        <v>55.987599999999937</v>
      </c>
      <c r="J1046">
        <f>WEEKNUM(martianeum5[[#This Row],[data]],14)</f>
        <v>3</v>
      </c>
      <c r="K1046">
        <f>IF(martianeum5[[#This Row],[num_tygodnia]]=J1045,K1045,K1045+1)</f>
        <v>153</v>
      </c>
    </row>
    <row r="1047" spans="1:11" x14ac:dyDescent="0.25">
      <c r="A1047" s="1">
        <v>49686</v>
      </c>
      <c r="B1047">
        <f t="shared" si="16"/>
        <v>55.987599999999937</v>
      </c>
      <c r="C1047" t="s">
        <v>19</v>
      </c>
      <c r="D1047">
        <v>21.8</v>
      </c>
      <c r="E1047">
        <v>3.4</v>
      </c>
      <c r="F1047">
        <f>IF(martianeum5[[#This Row],[zawartosc '[%']]]&gt;=1,martianeum5[[#This Row],[masa '[kg']]]*martianeum5[[#This Row],[zawartosc '[%']]]*0.01,0)</f>
        <v>0.74120000000000008</v>
      </c>
      <c r="G1047">
        <f>martianeum5[[#This Row],[stan_magazynu '[kg']]]+martianeum5[[#This Row],[ile_kg_materiału_z_ładunku]]</f>
        <v>56.728799999999936</v>
      </c>
      <c r="H1047">
        <f>IF(martianeum5[[#This Row],[stan_po_wydobyciu_z_ładunku]]&gt;=100,100,0)</f>
        <v>0</v>
      </c>
      <c r="I1047">
        <f>martianeum5[[#This Row],[stan_po_wydobyciu_z_ładunku]]-martianeum5[[#This Row],[ile_zabiera_na_orbite]]</f>
        <v>56.728799999999936</v>
      </c>
      <c r="J1047">
        <f>WEEKNUM(martianeum5[[#This Row],[data]],14)</f>
        <v>3</v>
      </c>
      <c r="K1047">
        <f>IF(martianeum5[[#This Row],[num_tygodnia]]=J1046,K1046,K1046+1)</f>
        <v>153</v>
      </c>
    </row>
    <row r="1048" spans="1:11" x14ac:dyDescent="0.25">
      <c r="A1048" s="1">
        <v>49687</v>
      </c>
      <c r="B1048">
        <f t="shared" si="16"/>
        <v>56.728799999999936</v>
      </c>
      <c r="C1048" t="s">
        <v>6</v>
      </c>
      <c r="D1048">
        <v>20.8</v>
      </c>
      <c r="E1048">
        <v>11.8</v>
      </c>
      <c r="F1048">
        <f>IF(martianeum5[[#This Row],[zawartosc '[%']]]&gt;=1,martianeum5[[#This Row],[masa '[kg']]]*martianeum5[[#This Row],[zawartosc '[%']]]*0.01,0)</f>
        <v>2.4544000000000001</v>
      </c>
      <c r="G1048">
        <f>martianeum5[[#This Row],[stan_magazynu '[kg']]]+martianeum5[[#This Row],[ile_kg_materiału_z_ładunku]]</f>
        <v>59.183199999999935</v>
      </c>
      <c r="H1048">
        <f>IF(martianeum5[[#This Row],[stan_po_wydobyciu_z_ładunku]]&gt;=100,100,0)</f>
        <v>0</v>
      </c>
      <c r="I1048">
        <f>martianeum5[[#This Row],[stan_po_wydobyciu_z_ładunku]]-martianeum5[[#This Row],[ile_zabiera_na_orbite]]</f>
        <v>59.183199999999935</v>
      </c>
      <c r="J1048">
        <f>WEEKNUM(martianeum5[[#This Row],[data]],14)</f>
        <v>3</v>
      </c>
      <c r="K1048">
        <f>IF(martianeum5[[#This Row],[num_tygodnia]]=J1047,K1047,K1047+1)</f>
        <v>153</v>
      </c>
    </row>
    <row r="1049" spans="1:11" x14ac:dyDescent="0.25">
      <c r="A1049" s="1">
        <v>49688</v>
      </c>
      <c r="B1049">
        <f t="shared" si="16"/>
        <v>59.183199999999935</v>
      </c>
      <c r="C1049" t="s">
        <v>13</v>
      </c>
      <c r="D1049">
        <v>17.399999999999999</v>
      </c>
      <c r="E1049">
        <v>0</v>
      </c>
      <c r="F1049">
        <f>IF(martianeum5[[#This Row],[zawartosc '[%']]]&gt;=1,martianeum5[[#This Row],[masa '[kg']]]*martianeum5[[#This Row],[zawartosc '[%']]]*0.01,0)</f>
        <v>0</v>
      </c>
      <c r="G1049">
        <f>martianeum5[[#This Row],[stan_magazynu '[kg']]]+martianeum5[[#This Row],[ile_kg_materiału_z_ładunku]]</f>
        <v>59.183199999999935</v>
      </c>
      <c r="H1049">
        <f>IF(martianeum5[[#This Row],[stan_po_wydobyciu_z_ładunku]]&gt;=100,100,0)</f>
        <v>0</v>
      </c>
      <c r="I1049">
        <f>martianeum5[[#This Row],[stan_po_wydobyciu_z_ładunku]]-martianeum5[[#This Row],[ile_zabiera_na_orbite]]</f>
        <v>59.183199999999935</v>
      </c>
      <c r="J1049">
        <f>WEEKNUM(martianeum5[[#This Row],[data]],14)</f>
        <v>3</v>
      </c>
      <c r="K1049">
        <f>IF(martianeum5[[#This Row],[num_tygodnia]]=J1048,K1048,K1048+1)</f>
        <v>153</v>
      </c>
    </row>
    <row r="1050" spans="1:11" x14ac:dyDescent="0.25">
      <c r="A1050" s="1">
        <v>49689</v>
      </c>
      <c r="B1050">
        <f t="shared" si="16"/>
        <v>59.183199999999935</v>
      </c>
      <c r="C1050" t="s">
        <v>6</v>
      </c>
      <c r="D1050">
        <v>24.8</v>
      </c>
      <c r="E1050">
        <v>0</v>
      </c>
      <c r="F1050">
        <f>IF(martianeum5[[#This Row],[zawartosc '[%']]]&gt;=1,martianeum5[[#This Row],[masa '[kg']]]*martianeum5[[#This Row],[zawartosc '[%']]]*0.01,0)</f>
        <v>0</v>
      </c>
      <c r="G1050">
        <f>martianeum5[[#This Row],[stan_magazynu '[kg']]]+martianeum5[[#This Row],[ile_kg_materiału_z_ładunku]]</f>
        <v>59.183199999999935</v>
      </c>
      <c r="H1050">
        <f>IF(martianeum5[[#This Row],[stan_po_wydobyciu_z_ładunku]]&gt;=100,100,0)</f>
        <v>0</v>
      </c>
      <c r="I1050">
        <f>martianeum5[[#This Row],[stan_po_wydobyciu_z_ładunku]]-martianeum5[[#This Row],[ile_zabiera_na_orbite]]</f>
        <v>59.183199999999935</v>
      </c>
      <c r="J1050">
        <f>WEEKNUM(martianeum5[[#This Row],[data]],14)</f>
        <v>3</v>
      </c>
      <c r="K1050">
        <f>IF(martianeum5[[#This Row],[num_tygodnia]]=J1049,K1049,K1049+1)</f>
        <v>153</v>
      </c>
    </row>
    <row r="1051" spans="1:11" x14ac:dyDescent="0.25">
      <c r="A1051" s="1">
        <v>49690</v>
      </c>
      <c r="B1051">
        <f t="shared" si="16"/>
        <v>59.183199999999935</v>
      </c>
      <c r="C1051" t="s">
        <v>9</v>
      </c>
      <c r="D1051">
        <v>12.9</v>
      </c>
      <c r="E1051">
        <v>0</v>
      </c>
      <c r="F1051">
        <f>IF(martianeum5[[#This Row],[zawartosc '[%']]]&gt;=1,martianeum5[[#This Row],[masa '[kg']]]*martianeum5[[#This Row],[zawartosc '[%']]]*0.01,0)</f>
        <v>0</v>
      </c>
      <c r="G1051">
        <f>martianeum5[[#This Row],[stan_magazynu '[kg']]]+martianeum5[[#This Row],[ile_kg_materiału_z_ładunku]]</f>
        <v>59.183199999999935</v>
      </c>
      <c r="H1051">
        <f>IF(martianeum5[[#This Row],[stan_po_wydobyciu_z_ładunku]]&gt;=100,100,0)</f>
        <v>0</v>
      </c>
      <c r="I1051">
        <f>martianeum5[[#This Row],[stan_po_wydobyciu_z_ładunku]]-martianeum5[[#This Row],[ile_zabiera_na_orbite]]</f>
        <v>59.183199999999935</v>
      </c>
      <c r="J1051">
        <f>WEEKNUM(martianeum5[[#This Row],[data]],14)</f>
        <v>3</v>
      </c>
      <c r="K1051">
        <f>IF(martianeum5[[#This Row],[num_tygodnia]]=J1050,K1050,K1050+1)</f>
        <v>153</v>
      </c>
    </row>
    <row r="1052" spans="1:11" x14ac:dyDescent="0.25">
      <c r="A1052" s="1">
        <v>49691</v>
      </c>
      <c r="B1052">
        <f t="shared" si="16"/>
        <v>59.183199999999935</v>
      </c>
      <c r="C1052" t="s">
        <v>17</v>
      </c>
      <c r="D1052">
        <v>25.9</v>
      </c>
      <c r="E1052">
        <v>0</v>
      </c>
      <c r="F1052">
        <f>IF(martianeum5[[#This Row],[zawartosc '[%']]]&gt;=1,martianeum5[[#This Row],[masa '[kg']]]*martianeum5[[#This Row],[zawartosc '[%']]]*0.01,0)</f>
        <v>0</v>
      </c>
      <c r="G1052">
        <f>martianeum5[[#This Row],[stan_magazynu '[kg']]]+martianeum5[[#This Row],[ile_kg_materiału_z_ładunku]]</f>
        <v>59.183199999999935</v>
      </c>
      <c r="H1052">
        <f>IF(martianeum5[[#This Row],[stan_po_wydobyciu_z_ładunku]]&gt;=100,100,0)</f>
        <v>0</v>
      </c>
      <c r="I1052">
        <f>martianeum5[[#This Row],[stan_po_wydobyciu_z_ładunku]]-martianeum5[[#This Row],[ile_zabiera_na_orbite]]</f>
        <v>59.183199999999935</v>
      </c>
      <c r="J1052">
        <f>WEEKNUM(martianeum5[[#This Row],[data]],14)</f>
        <v>4</v>
      </c>
      <c r="K1052">
        <f>IF(martianeum5[[#This Row],[num_tygodnia]]=J1051,K1051,K1051+1)</f>
        <v>154</v>
      </c>
    </row>
    <row r="1053" spans="1:11" x14ac:dyDescent="0.25">
      <c r="A1053" s="1">
        <v>49692</v>
      </c>
      <c r="B1053">
        <f t="shared" si="16"/>
        <v>59.183199999999935</v>
      </c>
      <c r="C1053" t="s">
        <v>10</v>
      </c>
      <c r="D1053">
        <v>11.5</v>
      </c>
      <c r="E1053">
        <v>23.2</v>
      </c>
      <c r="F1053">
        <f>IF(martianeum5[[#This Row],[zawartosc '[%']]]&gt;=1,martianeum5[[#This Row],[masa '[kg']]]*martianeum5[[#This Row],[zawartosc '[%']]]*0.01,0)</f>
        <v>2.6680000000000001</v>
      </c>
      <c r="G1053">
        <f>martianeum5[[#This Row],[stan_magazynu '[kg']]]+martianeum5[[#This Row],[ile_kg_materiału_z_ładunku]]</f>
        <v>61.851199999999935</v>
      </c>
      <c r="H1053">
        <f>IF(martianeum5[[#This Row],[stan_po_wydobyciu_z_ładunku]]&gt;=100,100,0)</f>
        <v>0</v>
      </c>
      <c r="I1053">
        <f>martianeum5[[#This Row],[stan_po_wydobyciu_z_ładunku]]-martianeum5[[#This Row],[ile_zabiera_na_orbite]]</f>
        <v>61.851199999999935</v>
      </c>
      <c r="J1053">
        <f>WEEKNUM(martianeum5[[#This Row],[data]],14)</f>
        <v>4</v>
      </c>
      <c r="K1053">
        <f>IF(martianeum5[[#This Row],[num_tygodnia]]=J1052,K1052,K1052+1)</f>
        <v>154</v>
      </c>
    </row>
    <row r="1054" spans="1:11" x14ac:dyDescent="0.25">
      <c r="A1054" s="1">
        <v>49693</v>
      </c>
      <c r="B1054">
        <f t="shared" si="16"/>
        <v>61.851199999999935</v>
      </c>
      <c r="C1054" t="s">
        <v>20</v>
      </c>
      <c r="D1054">
        <v>25.5</v>
      </c>
      <c r="E1054">
        <v>0</v>
      </c>
      <c r="F1054">
        <f>IF(martianeum5[[#This Row],[zawartosc '[%']]]&gt;=1,martianeum5[[#This Row],[masa '[kg']]]*martianeum5[[#This Row],[zawartosc '[%']]]*0.01,0)</f>
        <v>0</v>
      </c>
      <c r="G1054">
        <f>martianeum5[[#This Row],[stan_magazynu '[kg']]]+martianeum5[[#This Row],[ile_kg_materiału_z_ładunku]]</f>
        <v>61.851199999999935</v>
      </c>
      <c r="H1054">
        <f>IF(martianeum5[[#This Row],[stan_po_wydobyciu_z_ładunku]]&gt;=100,100,0)</f>
        <v>0</v>
      </c>
      <c r="I1054">
        <f>martianeum5[[#This Row],[stan_po_wydobyciu_z_ładunku]]-martianeum5[[#This Row],[ile_zabiera_na_orbite]]</f>
        <v>61.851199999999935</v>
      </c>
      <c r="J1054">
        <f>WEEKNUM(martianeum5[[#This Row],[data]],14)</f>
        <v>4</v>
      </c>
      <c r="K1054">
        <f>IF(martianeum5[[#This Row],[num_tygodnia]]=J1053,K1053,K1053+1)</f>
        <v>154</v>
      </c>
    </row>
    <row r="1055" spans="1:11" x14ac:dyDescent="0.25">
      <c r="A1055" s="1">
        <v>49694</v>
      </c>
      <c r="B1055">
        <f t="shared" si="16"/>
        <v>61.851199999999935</v>
      </c>
      <c r="C1055" t="s">
        <v>33</v>
      </c>
      <c r="D1055">
        <v>22.6</v>
      </c>
      <c r="E1055">
        <v>2.2000000000000002</v>
      </c>
      <c r="F1055">
        <f>IF(martianeum5[[#This Row],[zawartosc '[%']]]&gt;=1,martianeum5[[#This Row],[masa '[kg']]]*martianeum5[[#This Row],[zawartosc '[%']]]*0.01,0)</f>
        <v>0.49720000000000009</v>
      </c>
      <c r="G1055">
        <f>martianeum5[[#This Row],[stan_magazynu '[kg']]]+martianeum5[[#This Row],[ile_kg_materiału_z_ładunku]]</f>
        <v>62.348399999999934</v>
      </c>
      <c r="H1055">
        <f>IF(martianeum5[[#This Row],[stan_po_wydobyciu_z_ładunku]]&gt;=100,100,0)</f>
        <v>0</v>
      </c>
      <c r="I1055">
        <f>martianeum5[[#This Row],[stan_po_wydobyciu_z_ładunku]]-martianeum5[[#This Row],[ile_zabiera_na_orbite]]</f>
        <v>62.348399999999934</v>
      </c>
      <c r="J1055">
        <f>WEEKNUM(martianeum5[[#This Row],[data]],14)</f>
        <v>4</v>
      </c>
      <c r="K1055">
        <f>IF(martianeum5[[#This Row],[num_tygodnia]]=J1054,K1054,K1054+1)</f>
        <v>154</v>
      </c>
    </row>
    <row r="1056" spans="1:11" x14ac:dyDescent="0.25">
      <c r="A1056" s="1">
        <v>49695</v>
      </c>
      <c r="B1056">
        <f t="shared" si="16"/>
        <v>62.348399999999934</v>
      </c>
      <c r="C1056" t="s">
        <v>10</v>
      </c>
      <c r="D1056">
        <v>14.2</v>
      </c>
      <c r="E1056">
        <v>0</v>
      </c>
      <c r="F1056">
        <f>IF(martianeum5[[#This Row],[zawartosc '[%']]]&gt;=1,martianeum5[[#This Row],[masa '[kg']]]*martianeum5[[#This Row],[zawartosc '[%']]]*0.01,0)</f>
        <v>0</v>
      </c>
      <c r="G1056">
        <f>martianeum5[[#This Row],[stan_magazynu '[kg']]]+martianeum5[[#This Row],[ile_kg_materiału_z_ładunku]]</f>
        <v>62.348399999999934</v>
      </c>
      <c r="H1056">
        <f>IF(martianeum5[[#This Row],[stan_po_wydobyciu_z_ładunku]]&gt;=100,100,0)</f>
        <v>0</v>
      </c>
      <c r="I1056">
        <f>martianeum5[[#This Row],[stan_po_wydobyciu_z_ładunku]]-martianeum5[[#This Row],[ile_zabiera_na_orbite]]</f>
        <v>62.348399999999934</v>
      </c>
      <c r="J1056">
        <f>WEEKNUM(martianeum5[[#This Row],[data]],14)</f>
        <v>4</v>
      </c>
      <c r="K1056">
        <f>IF(martianeum5[[#This Row],[num_tygodnia]]=J1055,K1055,K1055+1)</f>
        <v>154</v>
      </c>
    </row>
    <row r="1057" spans="1:11" x14ac:dyDescent="0.25">
      <c r="A1057" s="1">
        <v>49696</v>
      </c>
      <c r="B1057">
        <f t="shared" si="16"/>
        <v>62.348399999999934</v>
      </c>
      <c r="C1057" t="s">
        <v>13</v>
      </c>
      <c r="D1057">
        <v>26.9</v>
      </c>
      <c r="E1057">
        <v>9.1999999999999993</v>
      </c>
      <c r="F1057">
        <f>IF(martianeum5[[#This Row],[zawartosc '[%']]]&gt;=1,martianeum5[[#This Row],[masa '[kg']]]*martianeum5[[#This Row],[zawartosc '[%']]]*0.01,0)</f>
        <v>2.4747999999999997</v>
      </c>
      <c r="G1057">
        <f>martianeum5[[#This Row],[stan_magazynu '[kg']]]+martianeum5[[#This Row],[ile_kg_materiału_z_ładunku]]</f>
        <v>64.823199999999929</v>
      </c>
      <c r="H1057">
        <f>IF(martianeum5[[#This Row],[stan_po_wydobyciu_z_ładunku]]&gt;=100,100,0)</f>
        <v>0</v>
      </c>
      <c r="I1057">
        <f>martianeum5[[#This Row],[stan_po_wydobyciu_z_ładunku]]-martianeum5[[#This Row],[ile_zabiera_na_orbite]]</f>
        <v>64.823199999999929</v>
      </c>
      <c r="J1057">
        <f>WEEKNUM(martianeum5[[#This Row],[data]],14)</f>
        <v>4</v>
      </c>
      <c r="K1057">
        <f>IF(martianeum5[[#This Row],[num_tygodnia]]=J1056,K1056,K1056+1)</f>
        <v>154</v>
      </c>
    </row>
    <row r="1058" spans="1:11" x14ac:dyDescent="0.25">
      <c r="A1058" s="1">
        <v>49697</v>
      </c>
      <c r="B1058">
        <f t="shared" si="16"/>
        <v>64.823199999999929</v>
      </c>
      <c r="C1058" t="s">
        <v>19</v>
      </c>
      <c r="D1058">
        <v>30</v>
      </c>
      <c r="E1058">
        <v>32.299999999999997</v>
      </c>
      <c r="F1058">
        <f>IF(martianeum5[[#This Row],[zawartosc '[%']]]&gt;=1,martianeum5[[#This Row],[masa '[kg']]]*martianeum5[[#This Row],[zawartosc '[%']]]*0.01,0)</f>
        <v>9.69</v>
      </c>
      <c r="G1058">
        <f>martianeum5[[#This Row],[stan_magazynu '[kg']]]+martianeum5[[#This Row],[ile_kg_materiału_z_ładunku]]</f>
        <v>74.513199999999927</v>
      </c>
      <c r="H1058">
        <f>IF(martianeum5[[#This Row],[stan_po_wydobyciu_z_ładunku]]&gt;=100,100,0)</f>
        <v>0</v>
      </c>
      <c r="I1058">
        <f>martianeum5[[#This Row],[stan_po_wydobyciu_z_ładunku]]-martianeum5[[#This Row],[ile_zabiera_na_orbite]]</f>
        <v>74.513199999999927</v>
      </c>
      <c r="J1058">
        <f>WEEKNUM(martianeum5[[#This Row],[data]],14)</f>
        <v>4</v>
      </c>
      <c r="K1058">
        <f>IF(martianeum5[[#This Row],[num_tygodnia]]=J1057,K1057,K1057+1)</f>
        <v>154</v>
      </c>
    </row>
    <row r="1059" spans="1:11" x14ac:dyDescent="0.25">
      <c r="A1059" s="1">
        <v>49698</v>
      </c>
      <c r="B1059">
        <f t="shared" si="16"/>
        <v>74.513199999999927</v>
      </c>
      <c r="C1059" t="s">
        <v>27</v>
      </c>
      <c r="D1059">
        <v>16.2</v>
      </c>
      <c r="E1059">
        <v>5.2</v>
      </c>
      <c r="F1059">
        <f>IF(martianeum5[[#This Row],[zawartosc '[%']]]&gt;=1,martianeum5[[#This Row],[masa '[kg']]]*martianeum5[[#This Row],[zawartosc '[%']]]*0.01,0)</f>
        <v>0.84239999999999993</v>
      </c>
      <c r="G1059">
        <f>martianeum5[[#This Row],[stan_magazynu '[kg']]]+martianeum5[[#This Row],[ile_kg_materiału_z_ładunku]]</f>
        <v>75.355599999999924</v>
      </c>
      <c r="H1059">
        <f>IF(martianeum5[[#This Row],[stan_po_wydobyciu_z_ładunku]]&gt;=100,100,0)</f>
        <v>0</v>
      </c>
      <c r="I1059">
        <f>martianeum5[[#This Row],[stan_po_wydobyciu_z_ładunku]]-martianeum5[[#This Row],[ile_zabiera_na_orbite]]</f>
        <v>75.355599999999924</v>
      </c>
      <c r="J1059">
        <f>WEEKNUM(martianeum5[[#This Row],[data]],14)</f>
        <v>5</v>
      </c>
      <c r="K1059">
        <f>IF(martianeum5[[#This Row],[num_tygodnia]]=J1058,K1058,K1058+1)</f>
        <v>155</v>
      </c>
    </row>
    <row r="1060" spans="1:11" x14ac:dyDescent="0.25">
      <c r="A1060" s="1">
        <v>49699</v>
      </c>
      <c r="B1060">
        <f t="shared" si="16"/>
        <v>75.355599999999924</v>
      </c>
      <c r="C1060" t="s">
        <v>11</v>
      </c>
      <c r="D1060">
        <v>12.2</v>
      </c>
      <c r="E1060">
        <v>0</v>
      </c>
      <c r="F1060">
        <f>IF(martianeum5[[#This Row],[zawartosc '[%']]]&gt;=1,martianeum5[[#This Row],[masa '[kg']]]*martianeum5[[#This Row],[zawartosc '[%']]]*0.01,0)</f>
        <v>0</v>
      </c>
      <c r="G1060">
        <f>martianeum5[[#This Row],[stan_magazynu '[kg']]]+martianeum5[[#This Row],[ile_kg_materiału_z_ładunku]]</f>
        <v>75.355599999999924</v>
      </c>
      <c r="H1060">
        <f>IF(martianeum5[[#This Row],[stan_po_wydobyciu_z_ładunku]]&gt;=100,100,0)</f>
        <v>0</v>
      </c>
      <c r="I1060">
        <f>martianeum5[[#This Row],[stan_po_wydobyciu_z_ładunku]]-martianeum5[[#This Row],[ile_zabiera_na_orbite]]</f>
        <v>75.355599999999924</v>
      </c>
      <c r="J1060">
        <f>WEEKNUM(martianeum5[[#This Row],[data]],14)</f>
        <v>5</v>
      </c>
      <c r="K1060">
        <f>IF(martianeum5[[#This Row],[num_tygodnia]]=J1059,K1059,K1059+1)</f>
        <v>155</v>
      </c>
    </row>
    <row r="1061" spans="1:11" x14ac:dyDescent="0.25">
      <c r="A1061" s="1">
        <v>49700</v>
      </c>
      <c r="B1061">
        <f t="shared" si="16"/>
        <v>75.355599999999924</v>
      </c>
      <c r="C1061" t="s">
        <v>15</v>
      </c>
      <c r="D1061">
        <v>28.7</v>
      </c>
      <c r="E1061">
        <v>0.5</v>
      </c>
      <c r="F1061">
        <f>IF(martianeum5[[#This Row],[zawartosc '[%']]]&gt;=1,martianeum5[[#This Row],[masa '[kg']]]*martianeum5[[#This Row],[zawartosc '[%']]]*0.01,0)</f>
        <v>0</v>
      </c>
      <c r="G1061">
        <f>martianeum5[[#This Row],[stan_magazynu '[kg']]]+martianeum5[[#This Row],[ile_kg_materiału_z_ładunku]]</f>
        <v>75.355599999999924</v>
      </c>
      <c r="H1061">
        <f>IF(martianeum5[[#This Row],[stan_po_wydobyciu_z_ładunku]]&gt;=100,100,0)</f>
        <v>0</v>
      </c>
      <c r="I1061">
        <f>martianeum5[[#This Row],[stan_po_wydobyciu_z_ładunku]]-martianeum5[[#This Row],[ile_zabiera_na_orbite]]</f>
        <v>75.355599999999924</v>
      </c>
      <c r="J1061">
        <f>WEEKNUM(martianeum5[[#This Row],[data]],14)</f>
        <v>5</v>
      </c>
      <c r="K1061">
        <f>IF(martianeum5[[#This Row],[num_tygodnia]]=J1060,K1060,K1060+1)</f>
        <v>155</v>
      </c>
    </row>
    <row r="1062" spans="1:11" x14ac:dyDescent="0.25">
      <c r="A1062" s="1">
        <v>49701</v>
      </c>
      <c r="B1062">
        <f t="shared" si="16"/>
        <v>75.355599999999924</v>
      </c>
      <c r="C1062" t="s">
        <v>6</v>
      </c>
      <c r="D1062">
        <v>23.3</v>
      </c>
      <c r="E1062">
        <v>11.1</v>
      </c>
      <c r="F1062">
        <f>IF(martianeum5[[#This Row],[zawartosc '[%']]]&gt;=1,martianeum5[[#This Row],[masa '[kg']]]*martianeum5[[#This Row],[zawartosc '[%']]]*0.01,0)</f>
        <v>2.5863</v>
      </c>
      <c r="G1062">
        <f>martianeum5[[#This Row],[stan_magazynu '[kg']]]+martianeum5[[#This Row],[ile_kg_materiału_z_ładunku]]</f>
        <v>77.941899999999919</v>
      </c>
      <c r="H1062">
        <f>IF(martianeum5[[#This Row],[stan_po_wydobyciu_z_ładunku]]&gt;=100,100,0)</f>
        <v>0</v>
      </c>
      <c r="I1062">
        <f>martianeum5[[#This Row],[stan_po_wydobyciu_z_ładunku]]-martianeum5[[#This Row],[ile_zabiera_na_orbite]]</f>
        <v>77.941899999999919</v>
      </c>
      <c r="J1062">
        <f>WEEKNUM(martianeum5[[#This Row],[data]],14)</f>
        <v>5</v>
      </c>
      <c r="K1062">
        <f>IF(martianeum5[[#This Row],[num_tygodnia]]=J1061,K1061,K1061+1)</f>
        <v>155</v>
      </c>
    </row>
    <row r="1063" spans="1:11" x14ac:dyDescent="0.25">
      <c r="A1063" s="1">
        <v>49702</v>
      </c>
      <c r="B1063">
        <f t="shared" si="16"/>
        <v>77.941899999999919</v>
      </c>
      <c r="C1063" t="s">
        <v>15</v>
      </c>
      <c r="D1063">
        <v>30</v>
      </c>
      <c r="E1063">
        <v>16.100000000000001</v>
      </c>
      <c r="F1063">
        <f>IF(martianeum5[[#This Row],[zawartosc '[%']]]&gt;=1,martianeum5[[#This Row],[masa '[kg']]]*martianeum5[[#This Row],[zawartosc '[%']]]*0.01,0)</f>
        <v>4.830000000000001</v>
      </c>
      <c r="G1063">
        <f>martianeum5[[#This Row],[stan_magazynu '[kg']]]+martianeum5[[#This Row],[ile_kg_materiału_z_ładunku]]</f>
        <v>82.771899999999917</v>
      </c>
      <c r="H1063">
        <f>IF(martianeum5[[#This Row],[stan_po_wydobyciu_z_ładunku]]&gt;=100,100,0)</f>
        <v>0</v>
      </c>
      <c r="I1063">
        <f>martianeum5[[#This Row],[stan_po_wydobyciu_z_ładunku]]-martianeum5[[#This Row],[ile_zabiera_na_orbite]]</f>
        <v>82.771899999999917</v>
      </c>
      <c r="J1063">
        <f>WEEKNUM(martianeum5[[#This Row],[data]],14)</f>
        <v>5</v>
      </c>
      <c r="K1063">
        <f>IF(martianeum5[[#This Row],[num_tygodnia]]=J1062,K1062,K1062+1)</f>
        <v>155</v>
      </c>
    </row>
    <row r="1064" spans="1:11" x14ac:dyDescent="0.25">
      <c r="A1064" s="1">
        <v>49703</v>
      </c>
      <c r="B1064">
        <f t="shared" si="16"/>
        <v>82.771899999999917</v>
      </c>
      <c r="C1064" t="s">
        <v>18</v>
      </c>
      <c r="D1064">
        <v>16</v>
      </c>
      <c r="E1064">
        <v>9.8000000000000007</v>
      </c>
      <c r="F1064">
        <f>IF(martianeum5[[#This Row],[zawartosc '[%']]]&gt;=1,martianeum5[[#This Row],[masa '[kg']]]*martianeum5[[#This Row],[zawartosc '[%']]]*0.01,0)</f>
        <v>1.5680000000000001</v>
      </c>
      <c r="G1064">
        <f>martianeum5[[#This Row],[stan_magazynu '[kg']]]+martianeum5[[#This Row],[ile_kg_materiału_z_ładunku]]</f>
        <v>84.339899999999915</v>
      </c>
      <c r="H1064">
        <f>IF(martianeum5[[#This Row],[stan_po_wydobyciu_z_ładunku]]&gt;=100,100,0)</f>
        <v>0</v>
      </c>
      <c r="I1064">
        <f>martianeum5[[#This Row],[stan_po_wydobyciu_z_ładunku]]-martianeum5[[#This Row],[ile_zabiera_na_orbite]]</f>
        <v>84.339899999999915</v>
      </c>
      <c r="J1064">
        <f>WEEKNUM(martianeum5[[#This Row],[data]],14)</f>
        <v>5</v>
      </c>
      <c r="K1064">
        <f>IF(martianeum5[[#This Row],[num_tygodnia]]=J1063,K1063,K1063+1)</f>
        <v>155</v>
      </c>
    </row>
    <row r="1065" spans="1:11" x14ac:dyDescent="0.25">
      <c r="A1065" s="1">
        <v>49704</v>
      </c>
      <c r="B1065">
        <f t="shared" si="16"/>
        <v>84.339899999999915</v>
      </c>
      <c r="C1065" t="s">
        <v>20</v>
      </c>
      <c r="D1065">
        <v>21.6</v>
      </c>
      <c r="E1065">
        <v>3.4</v>
      </c>
      <c r="F1065">
        <f>IF(martianeum5[[#This Row],[zawartosc '[%']]]&gt;=1,martianeum5[[#This Row],[masa '[kg']]]*martianeum5[[#This Row],[zawartosc '[%']]]*0.01,0)</f>
        <v>0.73439999999999994</v>
      </c>
      <c r="G1065">
        <f>martianeum5[[#This Row],[stan_magazynu '[kg']]]+martianeum5[[#This Row],[ile_kg_materiału_z_ładunku]]</f>
        <v>85.074299999999909</v>
      </c>
      <c r="H1065">
        <f>IF(martianeum5[[#This Row],[stan_po_wydobyciu_z_ładunku]]&gt;=100,100,0)</f>
        <v>0</v>
      </c>
      <c r="I1065">
        <f>martianeum5[[#This Row],[stan_po_wydobyciu_z_ładunku]]-martianeum5[[#This Row],[ile_zabiera_na_orbite]]</f>
        <v>85.074299999999909</v>
      </c>
      <c r="J1065">
        <f>WEEKNUM(martianeum5[[#This Row],[data]],14)</f>
        <v>5</v>
      </c>
      <c r="K1065">
        <f>IF(martianeum5[[#This Row],[num_tygodnia]]=J1064,K1064,K1064+1)</f>
        <v>155</v>
      </c>
    </row>
    <row r="1066" spans="1:11" x14ac:dyDescent="0.25">
      <c r="A1066" s="1">
        <v>49705</v>
      </c>
      <c r="B1066">
        <f t="shared" si="16"/>
        <v>85.074299999999909</v>
      </c>
      <c r="C1066" t="s">
        <v>19</v>
      </c>
      <c r="D1066">
        <v>27.9</v>
      </c>
      <c r="E1066">
        <v>4.8</v>
      </c>
      <c r="F1066">
        <f>IF(martianeum5[[#This Row],[zawartosc '[%']]]&gt;=1,martianeum5[[#This Row],[masa '[kg']]]*martianeum5[[#This Row],[zawartosc '[%']]]*0.01,0)</f>
        <v>1.3391999999999999</v>
      </c>
      <c r="G1066">
        <f>martianeum5[[#This Row],[stan_magazynu '[kg']]]+martianeum5[[#This Row],[ile_kg_materiału_z_ładunku]]</f>
        <v>86.413499999999914</v>
      </c>
      <c r="H1066">
        <f>IF(martianeum5[[#This Row],[stan_po_wydobyciu_z_ładunku]]&gt;=100,100,0)</f>
        <v>0</v>
      </c>
      <c r="I1066">
        <f>martianeum5[[#This Row],[stan_po_wydobyciu_z_ładunku]]-martianeum5[[#This Row],[ile_zabiera_na_orbite]]</f>
        <v>86.413499999999914</v>
      </c>
      <c r="J1066">
        <f>WEEKNUM(martianeum5[[#This Row],[data]],14)</f>
        <v>6</v>
      </c>
      <c r="K1066">
        <f>IF(martianeum5[[#This Row],[num_tygodnia]]=J1065,K1065,K1065+1)</f>
        <v>156</v>
      </c>
    </row>
    <row r="1067" spans="1:11" x14ac:dyDescent="0.25">
      <c r="A1067" s="1">
        <v>49706</v>
      </c>
      <c r="B1067">
        <f t="shared" si="16"/>
        <v>86.413499999999914</v>
      </c>
      <c r="C1067" t="s">
        <v>13</v>
      </c>
      <c r="D1067">
        <v>17.5</v>
      </c>
      <c r="E1067">
        <v>14.7</v>
      </c>
      <c r="F1067">
        <f>IF(martianeum5[[#This Row],[zawartosc '[%']]]&gt;=1,martianeum5[[#This Row],[masa '[kg']]]*martianeum5[[#This Row],[zawartosc '[%']]]*0.01,0)</f>
        <v>2.5725000000000002</v>
      </c>
      <c r="G1067">
        <f>martianeum5[[#This Row],[stan_magazynu '[kg']]]+martianeum5[[#This Row],[ile_kg_materiału_z_ładunku]]</f>
        <v>88.985999999999919</v>
      </c>
      <c r="H1067">
        <f>IF(martianeum5[[#This Row],[stan_po_wydobyciu_z_ładunku]]&gt;=100,100,0)</f>
        <v>0</v>
      </c>
      <c r="I1067">
        <f>martianeum5[[#This Row],[stan_po_wydobyciu_z_ładunku]]-martianeum5[[#This Row],[ile_zabiera_na_orbite]]</f>
        <v>88.985999999999919</v>
      </c>
      <c r="J1067">
        <f>WEEKNUM(martianeum5[[#This Row],[data]],14)</f>
        <v>6</v>
      </c>
      <c r="K1067">
        <f>IF(martianeum5[[#This Row],[num_tygodnia]]=J1066,K1066,K1066+1)</f>
        <v>156</v>
      </c>
    </row>
    <row r="1068" spans="1:11" x14ac:dyDescent="0.25">
      <c r="A1068" s="1">
        <v>49707</v>
      </c>
      <c r="B1068">
        <f t="shared" si="16"/>
        <v>88.985999999999919</v>
      </c>
      <c r="C1068" t="s">
        <v>7</v>
      </c>
      <c r="D1068">
        <v>20.7</v>
      </c>
      <c r="E1068">
        <v>0</v>
      </c>
      <c r="F1068">
        <f>IF(martianeum5[[#This Row],[zawartosc '[%']]]&gt;=1,martianeum5[[#This Row],[masa '[kg']]]*martianeum5[[#This Row],[zawartosc '[%']]]*0.01,0)</f>
        <v>0</v>
      </c>
      <c r="G1068">
        <f>martianeum5[[#This Row],[stan_magazynu '[kg']]]+martianeum5[[#This Row],[ile_kg_materiału_z_ładunku]]</f>
        <v>88.985999999999919</v>
      </c>
      <c r="H1068">
        <f>IF(martianeum5[[#This Row],[stan_po_wydobyciu_z_ładunku]]&gt;=100,100,0)</f>
        <v>0</v>
      </c>
      <c r="I1068">
        <f>martianeum5[[#This Row],[stan_po_wydobyciu_z_ładunku]]-martianeum5[[#This Row],[ile_zabiera_na_orbite]]</f>
        <v>88.985999999999919</v>
      </c>
      <c r="J1068">
        <f>WEEKNUM(martianeum5[[#This Row],[data]],14)</f>
        <v>6</v>
      </c>
      <c r="K1068">
        <f>IF(martianeum5[[#This Row],[num_tygodnia]]=J1067,K1067,K1067+1)</f>
        <v>156</v>
      </c>
    </row>
    <row r="1069" spans="1:11" x14ac:dyDescent="0.25">
      <c r="A1069" s="1">
        <v>49708</v>
      </c>
      <c r="B1069">
        <f t="shared" si="16"/>
        <v>88.985999999999919</v>
      </c>
      <c r="C1069" t="s">
        <v>10</v>
      </c>
      <c r="D1069">
        <v>10.8</v>
      </c>
      <c r="E1069">
        <v>36.4</v>
      </c>
      <c r="F1069">
        <f>IF(martianeum5[[#This Row],[zawartosc '[%']]]&gt;=1,martianeum5[[#This Row],[masa '[kg']]]*martianeum5[[#This Row],[zawartosc '[%']]]*0.01,0)</f>
        <v>3.9312</v>
      </c>
      <c r="G1069">
        <f>martianeum5[[#This Row],[stan_magazynu '[kg']]]+martianeum5[[#This Row],[ile_kg_materiału_z_ładunku]]</f>
        <v>92.917199999999923</v>
      </c>
      <c r="H1069">
        <f>IF(martianeum5[[#This Row],[stan_po_wydobyciu_z_ładunku]]&gt;=100,100,0)</f>
        <v>0</v>
      </c>
      <c r="I1069">
        <f>martianeum5[[#This Row],[stan_po_wydobyciu_z_ładunku]]-martianeum5[[#This Row],[ile_zabiera_na_orbite]]</f>
        <v>92.917199999999923</v>
      </c>
      <c r="J1069">
        <f>WEEKNUM(martianeum5[[#This Row],[data]],14)</f>
        <v>6</v>
      </c>
      <c r="K1069">
        <f>IF(martianeum5[[#This Row],[num_tygodnia]]=J1068,K1068,K1068+1)</f>
        <v>156</v>
      </c>
    </row>
    <row r="1070" spans="1:11" x14ac:dyDescent="0.25">
      <c r="A1070" s="1">
        <v>49709</v>
      </c>
      <c r="B1070">
        <f t="shared" si="16"/>
        <v>92.917199999999923</v>
      </c>
      <c r="C1070" t="s">
        <v>19</v>
      </c>
      <c r="D1070">
        <v>27.6</v>
      </c>
      <c r="E1070">
        <v>32.799999999999997</v>
      </c>
      <c r="F1070">
        <f>IF(martianeum5[[#This Row],[zawartosc '[%']]]&gt;=1,martianeum5[[#This Row],[masa '[kg']]]*martianeum5[[#This Row],[zawartosc '[%']]]*0.01,0)</f>
        <v>9.0527999999999995</v>
      </c>
      <c r="G1070">
        <f>martianeum5[[#This Row],[stan_magazynu '[kg']]]+martianeum5[[#This Row],[ile_kg_materiału_z_ładunku]]</f>
        <v>101.96999999999993</v>
      </c>
      <c r="H1070">
        <f>IF(martianeum5[[#This Row],[stan_po_wydobyciu_z_ładunku]]&gt;=100,100,0)</f>
        <v>100</v>
      </c>
      <c r="I1070">
        <f>martianeum5[[#This Row],[stan_po_wydobyciu_z_ładunku]]-martianeum5[[#This Row],[ile_zabiera_na_orbite]]</f>
        <v>1.9699999999999278</v>
      </c>
      <c r="J1070">
        <f>WEEKNUM(martianeum5[[#This Row],[data]],14)</f>
        <v>6</v>
      </c>
      <c r="K1070">
        <f>IF(martianeum5[[#This Row],[num_tygodnia]]=J1069,K1069,K1069+1)</f>
        <v>156</v>
      </c>
    </row>
    <row r="1071" spans="1:11" x14ac:dyDescent="0.25">
      <c r="A1071" s="1">
        <v>49710</v>
      </c>
      <c r="B1071">
        <f t="shared" si="16"/>
        <v>1.9699999999999278</v>
      </c>
      <c r="C1071" t="s">
        <v>11</v>
      </c>
      <c r="D1071">
        <v>10.8</v>
      </c>
      <c r="E1071">
        <v>11.6</v>
      </c>
      <c r="F1071">
        <f>IF(martianeum5[[#This Row],[zawartosc '[%']]]&gt;=1,martianeum5[[#This Row],[masa '[kg']]]*martianeum5[[#This Row],[zawartosc '[%']]]*0.01,0)</f>
        <v>1.2528000000000001</v>
      </c>
      <c r="G1071">
        <f>martianeum5[[#This Row],[stan_magazynu '[kg']]]+martianeum5[[#This Row],[ile_kg_materiału_z_ładunku]]</f>
        <v>3.2227999999999279</v>
      </c>
      <c r="H1071">
        <f>IF(martianeum5[[#This Row],[stan_po_wydobyciu_z_ładunku]]&gt;=100,100,0)</f>
        <v>0</v>
      </c>
      <c r="I1071">
        <f>martianeum5[[#This Row],[stan_po_wydobyciu_z_ładunku]]-martianeum5[[#This Row],[ile_zabiera_na_orbite]]</f>
        <v>3.2227999999999279</v>
      </c>
      <c r="J1071">
        <f>WEEKNUM(martianeum5[[#This Row],[data]],14)</f>
        <v>6</v>
      </c>
      <c r="K1071">
        <f>IF(martianeum5[[#This Row],[num_tygodnia]]=J1070,K1070,K1070+1)</f>
        <v>156</v>
      </c>
    </row>
    <row r="1072" spans="1:11" x14ac:dyDescent="0.25">
      <c r="A1072" s="1">
        <v>49711</v>
      </c>
      <c r="B1072">
        <f t="shared" si="16"/>
        <v>3.2227999999999279</v>
      </c>
      <c r="C1072" t="s">
        <v>17</v>
      </c>
      <c r="D1072">
        <v>13.7</v>
      </c>
      <c r="E1072">
        <v>0</v>
      </c>
      <c r="F1072">
        <f>IF(martianeum5[[#This Row],[zawartosc '[%']]]&gt;=1,martianeum5[[#This Row],[masa '[kg']]]*martianeum5[[#This Row],[zawartosc '[%']]]*0.01,0)</f>
        <v>0</v>
      </c>
      <c r="G1072">
        <f>martianeum5[[#This Row],[stan_magazynu '[kg']]]+martianeum5[[#This Row],[ile_kg_materiału_z_ładunku]]</f>
        <v>3.2227999999999279</v>
      </c>
      <c r="H1072">
        <f>IF(martianeum5[[#This Row],[stan_po_wydobyciu_z_ładunku]]&gt;=100,100,0)</f>
        <v>0</v>
      </c>
      <c r="I1072">
        <f>martianeum5[[#This Row],[stan_po_wydobyciu_z_ładunku]]-martianeum5[[#This Row],[ile_zabiera_na_orbite]]</f>
        <v>3.2227999999999279</v>
      </c>
      <c r="J1072">
        <f>WEEKNUM(martianeum5[[#This Row],[data]],14)</f>
        <v>6</v>
      </c>
      <c r="K1072">
        <f>IF(martianeum5[[#This Row],[num_tygodnia]]=J1071,K1071,K1071+1)</f>
        <v>156</v>
      </c>
    </row>
    <row r="1073" spans="1:11" x14ac:dyDescent="0.25">
      <c r="A1073" s="1">
        <v>49712</v>
      </c>
      <c r="B1073">
        <f t="shared" si="16"/>
        <v>3.2227999999999279</v>
      </c>
      <c r="C1073" t="s">
        <v>18</v>
      </c>
      <c r="D1073">
        <v>19.5</v>
      </c>
      <c r="E1073">
        <v>0</v>
      </c>
      <c r="F1073">
        <f>IF(martianeum5[[#This Row],[zawartosc '[%']]]&gt;=1,martianeum5[[#This Row],[masa '[kg']]]*martianeum5[[#This Row],[zawartosc '[%']]]*0.01,0)</f>
        <v>0</v>
      </c>
      <c r="G1073">
        <f>martianeum5[[#This Row],[stan_magazynu '[kg']]]+martianeum5[[#This Row],[ile_kg_materiału_z_ładunku]]</f>
        <v>3.2227999999999279</v>
      </c>
      <c r="H1073">
        <f>IF(martianeum5[[#This Row],[stan_po_wydobyciu_z_ładunku]]&gt;=100,100,0)</f>
        <v>0</v>
      </c>
      <c r="I1073">
        <f>martianeum5[[#This Row],[stan_po_wydobyciu_z_ładunku]]-martianeum5[[#This Row],[ile_zabiera_na_orbite]]</f>
        <v>3.2227999999999279</v>
      </c>
      <c r="J1073">
        <f>WEEKNUM(martianeum5[[#This Row],[data]],14)</f>
        <v>7</v>
      </c>
      <c r="K1073">
        <f>IF(martianeum5[[#This Row],[num_tygodnia]]=J1072,K1072,K1072+1)</f>
        <v>157</v>
      </c>
    </row>
    <row r="1074" spans="1:11" x14ac:dyDescent="0.25">
      <c r="A1074" s="1">
        <v>49713</v>
      </c>
      <c r="B1074">
        <f t="shared" si="16"/>
        <v>3.2227999999999279</v>
      </c>
      <c r="C1074" t="s">
        <v>9</v>
      </c>
      <c r="D1074">
        <v>21.6</v>
      </c>
      <c r="E1074">
        <v>11.6</v>
      </c>
      <c r="F1074">
        <f>IF(martianeum5[[#This Row],[zawartosc '[%']]]&gt;=1,martianeum5[[#This Row],[masa '[kg']]]*martianeum5[[#This Row],[zawartosc '[%']]]*0.01,0)</f>
        <v>2.5056000000000003</v>
      </c>
      <c r="G1074">
        <f>martianeum5[[#This Row],[stan_magazynu '[kg']]]+martianeum5[[#This Row],[ile_kg_materiału_z_ładunku]]</f>
        <v>5.7283999999999278</v>
      </c>
      <c r="H1074">
        <f>IF(martianeum5[[#This Row],[stan_po_wydobyciu_z_ładunku]]&gt;=100,100,0)</f>
        <v>0</v>
      </c>
      <c r="I1074">
        <f>martianeum5[[#This Row],[stan_po_wydobyciu_z_ładunku]]-martianeum5[[#This Row],[ile_zabiera_na_orbite]]</f>
        <v>5.7283999999999278</v>
      </c>
      <c r="J1074">
        <f>WEEKNUM(martianeum5[[#This Row],[data]],14)</f>
        <v>7</v>
      </c>
      <c r="K1074">
        <f>IF(martianeum5[[#This Row],[num_tygodnia]]=J1073,K1073,K1073+1)</f>
        <v>157</v>
      </c>
    </row>
    <row r="1075" spans="1:11" x14ac:dyDescent="0.25">
      <c r="A1075" s="1">
        <v>49714</v>
      </c>
      <c r="B1075">
        <f t="shared" si="16"/>
        <v>5.7283999999999278</v>
      </c>
      <c r="C1075" t="s">
        <v>17</v>
      </c>
      <c r="D1075">
        <v>21.6</v>
      </c>
      <c r="E1075">
        <v>2.7</v>
      </c>
      <c r="F1075">
        <f>IF(martianeum5[[#This Row],[zawartosc '[%']]]&gt;=1,martianeum5[[#This Row],[masa '[kg']]]*martianeum5[[#This Row],[zawartosc '[%']]]*0.01,0)</f>
        <v>0.58320000000000005</v>
      </c>
      <c r="G1075">
        <f>martianeum5[[#This Row],[stan_magazynu '[kg']]]+martianeum5[[#This Row],[ile_kg_materiału_z_ładunku]]</f>
        <v>6.3115999999999275</v>
      </c>
      <c r="H1075">
        <f>IF(martianeum5[[#This Row],[stan_po_wydobyciu_z_ładunku]]&gt;=100,100,0)</f>
        <v>0</v>
      </c>
      <c r="I1075">
        <f>martianeum5[[#This Row],[stan_po_wydobyciu_z_ładunku]]-martianeum5[[#This Row],[ile_zabiera_na_orbite]]</f>
        <v>6.3115999999999275</v>
      </c>
      <c r="J1075">
        <f>WEEKNUM(martianeum5[[#This Row],[data]],14)</f>
        <v>7</v>
      </c>
      <c r="K1075">
        <f>IF(martianeum5[[#This Row],[num_tygodnia]]=J1074,K1074,K1074+1)</f>
        <v>157</v>
      </c>
    </row>
    <row r="1076" spans="1:11" x14ac:dyDescent="0.25">
      <c r="A1076" s="1">
        <v>49715</v>
      </c>
      <c r="B1076">
        <f t="shared" si="16"/>
        <v>6.3115999999999275</v>
      </c>
      <c r="C1076" t="s">
        <v>24</v>
      </c>
      <c r="D1076">
        <v>16.100000000000001</v>
      </c>
      <c r="E1076">
        <v>0</v>
      </c>
      <c r="F1076">
        <f>IF(martianeum5[[#This Row],[zawartosc '[%']]]&gt;=1,martianeum5[[#This Row],[masa '[kg']]]*martianeum5[[#This Row],[zawartosc '[%']]]*0.01,0)</f>
        <v>0</v>
      </c>
      <c r="G1076">
        <f>martianeum5[[#This Row],[stan_magazynu '[kg']]]+martianeum5[[#This Row],[ile_kg_materiału_z_ładunku]]</f>
        <v>6.3115999999999275</v>
      </c>
      <c r="H1076">
        <f>IF(martianeum5[[#This Row],[stan_po_wydobyciu_z_ładunku]]&gt;=100,100,0)</f>
        <v>0</v>
      </c>
      <c r="I1076">
        <f>martianeum5[[#This Row],[stan_po_wydobyciu_z_ładunku]]-martianeum5[[#This Row],[ile_zabiera_na_orbite]]</f>
        <v>6.3115999999999275</v>
      </c>
      <c r="J1076">
        <f>WEEKNUM(martianeum5[[#This Row],[data]],14)</f>
        <v>7</v>
      </c>
      <c r="K1076">
        <f>IF(martianeum5[[#This Row],[num_tygodnia]]=J1075,K1075,K1075+1)</f>
        <v>157</v>
      </c>
    </row>
    <row r="1077" spans="1:11" x14ac:dyDescent="0.25">
      <c r="A1077" s="1">
        <v>49716</v>
      </c>
      <c r="B1077">
        <f t="shared" si="16"/>
        <v>6.3115999999999275</v>
      </c>
      <c r="C1077" t="s">
        <v>6</v>
      </c>
      <c r="D1077">
        <v>29.4</v>
      </c>
      <c r="E1077">
        <v>12.5</v>
      </c>
      <c r="F1077">
        <f>IF(martianeum5[[#This Row],[zawartosc '[%']]]&gt;=1,martianeum5[[#This Row],[masa '[kg']]]*martianeum5[[#This Row],[zawartosc '[%']]]*0.01,0)</f>
        <v>3.6750000000000003</v>
      </c>
      <c r="G1077">
        <f>martianeum5[[#This Row],[stan_magazynu '[kg']]]+martianeum5[[#This Row],[ile_kg_materiału_z_ładunku]]</f>
        <v>9.9865999999999282</v>
      </c>
      <c r="H1077">
        <f>IF(martianeum5[[#This Row],[stan_po_wydobyciu_z_ładunku]]&gt;=100,100,0)</f>
        <v>0</v>
      </c>
      <c r="I1077">
        <f>martianeum5[[#This Row],[stan_po_wydobyciu_z_ładunku]]-martianeum5[[#This Row],[ile_zabiera_na_orbite]]</f>
        <v>9.9865999999999282</v>
      </c>
      <c r="J1077">
        <f>WEEKNUM(martianeum5[[#This Row],[data]],14)</f>
        <v>7</v>
      </c>
      <c r="K1077">
        <f>IF(martianeum5[[#This Row],[num_tygodnia]]=J1076,K1076,K1076+1)</f>
        <v>157</v>
      </c>
    </row>
    <row r="1078" spans="1:11" x14ac:dyDescent="0.25">
      <c r="A1078" s="1">
        <v>49717</v>
      </c>
      <c r="B1078">
        <f t="shared" si="16"/>
        <v>9.9865999999999282</v>
      </c>
      <c r="C1078" t="s">
        <v>26</v>
      </c>
      <c r="D1078">
        <v>17.8</v>
      </c>
      <c r="E1078">
        <v>5.9</v>
      </c>
      <c r="F1078">
        <f>IF(martianeum5[[#This Row],[zawartosc '[%']]]&gt;=1,martianeum5[[#This Row],[masa '[kg']]]*martianeum5[[#This Row],[zawartosc '[%']]]*0.01,0)</f>
        <v>1.0502</v>
      </c>
      <c r="G1078">
        <f>martianeum5[[#This Row],[stan_magazynu '[kg']]]+martianeum5[[#This Row],[ile_kg_materiału_z_ładunku]]</f>
        <v>11.036799999999928</v>
      </c>
      <c r="H1078">
        <f>IF(martianeum5[[#This Row],[stan_po_wydobyciu_z_ładunku]]&gt;=100,100,0)</f>
        <v>0</v>
      </c>
      <c r="I1078">
        <f>martianeum5[[#This Row],[stan_po_wydobyciu_z_ładunku]]-martianeum5[[#This Row],[ile_zabiera_na_orbite]]</f>
        <v>11.036799999999928</v>
      </c>
      <c r="J1078">
        <f>WEEKNUM(martianeum5[[#This Row],[data]],14)</f>
        <v>7</v>
      </c>
      <c r="K1078">
        <f>IF(martianeum5[[#This Row],[num_tygodnia]]=J1077,K1077,K1077+1)</f>
        <v>157</v>
      </c>
    </row>
    <row r="1079" spans="1:11" x14ac:dyDescent="0.25">
      <c r="A1079" s="1">
        <v>49718</v>
      </c>
      <c r="B1079">
        <f t="shared" si="16"/>
        <v>11.036799999999928</v>
      </c>
      <c r="C1079" t="s">
        <v>19</v>
      </c>
      <c r="D1079">
        <v>26.1</v>
      </c>
      <c r="E1079">
        <v>14.8</v>
      </c>
      <c r="F1079">
        <f>IF(martianeum5[[#This Row],[zawartosc '[%']]]&gt;=1,martianeum5[[#This Row],[masa '[kg']]]*martianeum5[[#This Row],[zawartosc '[%']]]*0.01,0)</f>
        <v>3.8628000000000005</v>
      </c>
      <c r="G1079">
        <f>martianeum5[[#This Row],[stan_magazynu '[kg']]]+martianeum5[[#This Row],[ile_kg_materiału_z_ładunku]]</f>
        <v>14.899599999999928</v>
      </c>
      <c r="H1079">
        <f>IF(martianeum5[[#This Row],[stan_po_wydobyciu_z_ładunku]]&gt;=100,100,0)</f>
        <v>0</v>
      </c>
      <c r="I1079">
        <f>martianeum5[[#This Row],[stan_po_wydobyciu_z_ładunku]]-martianeum5[[#This Row],[ile_zabiera_na_orbite]]</f>
        <v>14.899599999999928</v>
      </c>
      <c r="J1079">
        <f>WEEKNUM(martianeum5[[#This Row],[data]],14)</f>
        <v>7</v>
      </c>
      <c r="K1079">
        <f>IF(martianeum5[[#This Row],[num_tygodnia]]=J1078,K1078,K1078+1)</f>
        <v>157</v>
      </c>
    </row>
    <row r="1080" spans="1:11" x14ac:dyDescent="0.25">
      <c r="A1080" s="1">
        <v>49719</v>
      </c>
      <c r="B1080">
        <f t="shared" si="16"/>
        <v>14.899599999999928</v>
      </c>
      <c r="C1080" t="s">
        <v>10</v>
      </c>
      <c r="D1080">
        <v>13.8</v>
      </c>
      <c r="E1080">
        <v>0</v>
      </c>
      <c r="F1080">
        <f>IF(martianeum5[[#This Row],[zawartosc '[%']]]&gt;=1,martianeum5[[#This Row],[masa '[kg']]]*martianeum5[[#This Row],[zawartosc '[%']]]*0.01,0)</f>
        <v>0</v>
      </c>
      <c r="G1080">
        <f>martianeum5[[#This Row],[stan_magazynu '[kg']]]+martianeum5[[#This Row],[ile_kg_materiału_z_ładunku]]</f>
        <v>14.899599999999928</v>
      </c>
      <c r="H1080">
        <f>IF(martianeum5[[#This Row],[stan_po_wydobyciu_z_ładunku]]&gt;=100,100,0)</f>
        <v>0</v>
      </c>
      <c r="I1080">
        <f>martianeum5[[#This Row],[stan_po_wydobyciu_z_ładunku]]-martianeum5[[#This Row],[ile_zabiera_na_orbite]]</f>
        <v>14.899599999999928</v>
      </c>
      <c r="J1080">
        <f>WEEKNUM(martianeum5[[#This Row],[data]],14)</f>
        <v>8</v>
      </c>
      <c r="K1080">
        <f>IF(martianeum5[[#This Row],[num_tygodnia]]=J1079,K1079,K1079+1)</f>
        <v>158</v>
      </c>
    </row>
    <row r="1081" spans="1:11" x14ac:dyDescent="0.25">
      <c r="A1081" s="1">
        <v>49720</v>
      </c>
      <c r="B1081">
        <f t="shared" si="16"/>
        <v>14.899599999999928</v>
      </c>
      <c r="C1081" t="s">
        <v>12</v>
      </c>
      <c r="D1081">
        <v>16.100000000000001</v>
      </c>
      <c r="E1081">
        <v>6.2</v>
      </c>
      <c r="F1081">
        <f>IF(martianeum5[[#This Row],[zawartosc '[%']]]&gt;=1,martianeum5[[#This Row],[masa '[kg']]]*martianeum5[[#This Row],[zawartosc '[%']]]*0.01,0)</f>
        <v>0.99820000000000009</v>
      </c>
      <c r="G1081">
        <f>martianeum5[[#This Row],[stan_magazynu '[kg']]]+martianeum5[[#This Row],[ile_kg_materiału_z_ładunku]]</f>
        <v>15.897799999999929</v>
      </c>
      <c r="H1081">
        <f>IF(martianeum5[[#This Row],[stan_po_wydobyciu_z_ładunku]]&gt;=100,100,0)</f>
        <v>0</v>
      </c>
      <c r="I1081">
        <f>martianeum5[[#This Row],[stan_po_wydobyciu_z_ładunku]]-martianeum5[[#This Row],[ile_zabiera_na_orbite]]</f>
        <v>15.897799999999929</v>
      </c>
      <c r="J1081">
        <f>WEEKNUM(martianeum5[[#This Row],[data]],14)</f>
        <v>8</v>
      </c>
      <c r="K1081">
        <f>IF(martianeum5[[#This Row],[num_tygodnia]]=J1080,K1080,K1080+1)</f>
        <v>158</v>
      </c>
    </row>
    <row r="1082" spans="1:11" x14ac:dyDescent="0.25">
      <c r="A1082" s="1">
        <v>49721</v>
      </c>
      <c r="B1082">
        <f t="shared" si="16"/>
        <v>15.897799999999929</v>
      </c>
      <c r="C1082" t="s">
        <v>10</v>
      </c>
      <c r="D1082">
        <v>23.2</v>
      </c>
      <c r="E1082">
        <v>45.8</v>
      </c>
      <c r="F1082">
        <f>IF(martianeum5[[#This Row],[zawartosc '[%']]]&gt;=1,martianeum5[[#This Row],[masa '[kg']]]*martianeum5[[#This Row],[zawartosc '[%']]]*0.01,0)</f>
        <v>10.6256</v>
      </c>
      <c r="G1082">
        <f>martianeum5[[#This Row],[stan_magazynu '[kg']]]+martianeum5[[#This Row],[ile_kg_materiału_z_ładunku]]</f>
        <v>26.523399999999931</v>
      </c>
      <c r="H1082">
        <f>IF(martianeum5[[#This Row],[stan_po_wydobyciu_z_ładunku]]&gt;=100,100,0)</f>
        <v>0</v>
      </c>
      <c r="I1082">
        <f>martianeum5[[#This Row],[stan_po_wydobyciu_z_ładunku]]-martianeum5[[#This Row],[ile_zabiera_na_orbite]]</f>
        <v>26.523399999999931</v>
      </c>
      <c r="J1082">
        <f>WEEKNUM(martianeum5[[#This Row],[data]],14)</f>
        <v>8</v>
      </c>
      <c r="K1082">
        <f>IF(martianeum5[[#This Row],[num_tygodnia]]=J1081,K1081,K1081+1)</f>
        <v>158</v>
      </c>
    </row>
    <row r="1083" spans="1:11" x14ac:dyDescent="0.25">
      <c r="A1083" s="1">
        <v>49722</v>
      </c>
      <c r="B1083">
        <f t="shared" si="16"/>
        <v>26.523399999999931</v>
      </c>
      <c r="C1083" t="s">
        <v>12</v>
      </c>
      <c r="D1083">
        <v>18.899999999999999</v>
      </c>
      <c r="E1083">
        <v>0</v>
      </c>
      <c r="F1083">
        <f>IF(martianeum5[[#This Row],[zawartosc '[%']]]&gt;=1,martianeum5[[#This Row],[masa '[kg']]]*martianeum5[[#This Row],[zawartosc '[%']]]*0.01,0)</f>
        <v>0</v>
      </c>
      <c r="G1083">
        <f>martianeum5[[#This Row],[stan_magazynu '[kg']]]+martianeum5[[#This Row],[ile_kg_materiału_z_ładunku]]</f>
        <v>26.523399999999931</v>
      </c>
      <c r="H1083">
        <f>IF(martianeum5[[#This Row],[stan_po_wydobyciu_z_ładunku]]&gt;=100,100,0)</f>
        <v>0</v>
      </c>
      <c r="I1083">
        <f>martianeum5[[#This Row],[stan_po_wydobyciu_z_ładunku]]-martianeum5[[#This Row],[ile_zabiera_na_orbite]]</f>
        <v>26.523399999999931</v>
      </c>
      <c r="J1083">
        <f>WEEKNUM(martianeum5[[#This Row],[data]],14)</f>
        <v>8</v>
      </c>
      <c r="K1083">
        <f>IF(martianeum5[[#This Row],[num_tygodnia]]=J1082,K1082,K1082+1)</f>
        <v>158</v>
      </c>
    </row>
    <row r="1084" spans="1:11" x14ac:dyDescent="0.25">
      <c r="A1084" s="1">
        <v>49723</v>
      </c>
      <c r="B1084">
        <f t="shared" si="16"/>
        <v>26.523399999999931</v>
      </c>
      <c r="C1084" t="s">
        <v>19</v>
      </c>
      <c r="D1084">
        <v>28.9</v>
      </c>
      <c r="E1084">
        <v>34.1</v>
      </c>
      <c r="F1084">
        <f>IF(martianeum5[[#This Row],[zawartosc '[%']]]&gt;=1,martianeum5[[#This Row],[masa '[kg']]]*martianeum5[[#This Row],[zawartosc '[%']]]*0.01,0)</f>
        <v>9.8549000000000007</v>
      </c>
      <c r="G1084">
        <f>martianeum5[[#This Row],[stan_magazynu '[kg']]]+martianeum5[[#This Row],[ile_kg_materiału_z_ładunku]]</f>
        <v>36.378299999999932</v>
      </c>
      <c r="H1084">
        <f>IF(martianeum5[[#This Row],[stan_po_wydobyciu_z_ładunku]]&gt;=100,100,0)</f>
        <v>0</v>
      </c>
      <c r="I1084">
        <f>martianeum5[[#This Row],[stan_po_wydobyciu_z_ładunku]]-martianeum5[[#This Row],[ile_zabiera_na_orbite]]</f>
        <v>36.378299999999932</v>
      </c>
      <c r="J1084">
        <f>WEEKNUM(martianeum5[[#This Row],[data]],14)</f>
        <v>8</v>
      </c>
      <c r="K1084">
        <f>IF(martianeum5[[#This Row],[num_tygodnia]]=J1083,K1083,K1083+1)</f>
        <v>158</v>
      </c>
    </row>
    <row r="1085" spans="1:11" x14ac:dyDescent="0.25">
      <c r="A1085" s="1">
        <v>49724</v>
      </c>
      <c r="B1085">
        <f t="shared" si="16"/>
        <v>36.378299999999932</v>
      </c>
      <c r="C1085" t="s">
        <v>10</v>
      </c>
      <c r="D1085">
        <v>19.3</v>
      </c>
      <c r="E1085">
        <v>49.6</v>
      </c>
      <c r="F1085">
        <f>IF(martianeum5[[#This Row],[zawartosc '[%']]]&gt;=1,martianeum5[[#This Row],[masa '[kg']]]*martianeum5[[#This Row],[zawartosc '[%']]]*0.01,0)</f>
        <v>9.5728000000000009</v>
      </c>
      <c r="G1085">
        <f>martianeum5[[#This Row],[stan_magazynu '[kg']]]+martianeum5[[#This Row],[ile_kg_materiału_z_ładunku]]</f>
        <v>45.951099999999933</v>
      </c>
      <c r="H1085">
        <f>IF(martianeum5[[#This Row],[stan_po_wydobyciu_z_ładunku]]&gt;=100,100,0)</f>
        <v>0</v>
      </c>
      <c r="I1085">
        <f>martianeum5[[#This Row],[stan_po_wydobyciu_z_ładunku]]-martianeum5[[#This Row],[ile_zabiera_na_orbite]]</f>
        <v>45.951099999999933</v>
      </c>
      <c r="J1085">
        <f>WEEKNUM(martianeum5[[#This Row],[data]],14)</f>
        <v>8</v>
      </c>
      <c r="K1085">
        <f>IF(martianeum5[[#This Row],[num_tygodnia]]=J1084,K1084,K1084+1)</f>
        <v>158</v>
      </c>
    </row>
    <row r="1086" spans="1:11" x14ac:dyDescent="0.25">
      <c r="A1086" s="1">
        <v>49725</v>
      </c>
      <c r="B1086">
        <f t="shared" si="16"/>
        <v>45.951099999999933</v>
      </c>
      <c r="C1086" t="s">
        <v>18</v>
      </c>
      <c r="D1086">
        <v>23.9</v>
      </c>
      <c r="E1086">
        <v>11.7</v>
      </c>
      <c r="F1086">
        <f>IF(martianeum5[[#This Row],[zawartosc '[%']]]&gt;=1,martianeum5[[#This Row],[masa '[kg']]]*martianeum5[[#This Row],[zawartosc '[%']]]*0.01,0)</f>
        <v>2.7962999999999996</v>
      </c>
      <c r="G1086">
        <f>martianeum5[[#This Row],[stan_magazynu '[kg']]]+martianeum5[[#This Row],[ile_kg_materiału_z_ładunku]]</f>
        <v>48.747399999999935</v>
      </c>
      <c r="H1086">
        <f>IF(martianeum5[[#This Row],[stan_po_wydobyciu_z_ładunku]]&gt;=100,100,0)</f>
        <v>0</v>
      </c>
      <c r="I1086">
        <f>martianeum5[[#This Row],[stan_po_wydobyciu_z_ładunku]]-martianeum5[[#This Row],[ile_zabiera_na_orbite]]</f>
        <v>48.747399999999935</v>
      </c>
      <c r="J1086">
        <f>WEEKNUM(martianeum5[[#This Row],[data]],14)</f>
        <v>8</v>
      </c>
      <c r="K1086">
        <f>IF(martianeum5[[#This Row],[num_tygodnia]]=J1085,K1085,K1085+1)</f>
        <v>158</v>
      </c>
    </row>
    <row r="1087" spans="1:11" x14ac:dyDescent="0.25">
      <c r="A1087" s="1">
        <v>49726</v>
      </c>
      <c r="B1087">
        <f t="shared" si="16"/>
        <v>48.747399999999935</v>
      </c>
      <c r="C1087" t="s">
        <v>13</v>
      </c>
      <c r="D1087">
        <v>28.6</v>
      </c>
      <c r="E1087">
        <v>11.5</v>
      </c>
      <c r="F1087">
        <f>IF(martianeum5[[#This Row],[zawartosc '[%']]]&gt;=1,martianeum5[[#This Row],[masa '[kg']]]*martianeum5[[#This Row],[zawartosc '[%']]]*0.01,0)</f>
        <v>3.2890000000000006</v>
      </c>
      <c r="G1087">
        <f>martianeum5[[#This Row],[stan_magazynu '[kg']]]+martianeum5[[#This Row],[ile_kg_materiału_z_ładunku]]</f>
        <v>52.036399999999936</v>
      </c>
      <c r="H1087">
        <f>IF(martianeum5[[#This Row],[stan_po_wydobyciu_z_ładunku]]&gt;=100,100,0)</f>
        <v>0</v>
      </c>
      <c r="I1087">
        <f>martianeum5[[#This Row],[stan_po_wydobyciu_z_ładunku]]-martianeum5[[#This Row],[ile_zabiera_na_orbite]]</f>
        <v>52.036399999999936</v>
      </c>
      <c r="J1087">
        <f>WEEKNUM(martianeum5[[#This Row],[data]],14)</f>
        <v>9</v>
      </c>
      <c r="K1087">
        <f>IF(martianeum5[[#This Row],[num_tygodnia]]=J1086,K1086,K1086+1)</f>
        <v>159</v>
      </c>
    </row>
    <row r="1088" spans="1:11" x14ac:dyDescent="0.25">
      <c r="A1088" s="1">
        <v>49727</v>
      </c>
      <c r="B1088">
        <f t="shared" si="16"/>
        <v>52.036399999999936</v>
      </c>
      <c r="C1088" t="s">
        <v>26</v>
      </c>
      <c r="D1088">
        <v>14.5</v>
      </c>
      <c r="E1088">
        <v>0.3</v>
      </c>
      <c r="F1088">
        <f>IF(martianeum5[[#This Row],[zawartosc '[%']]]&gt;=1,martianeum5[[#This Row],[masa '[kg']]]*martianeum5[[#This Row],[zawartosc '[%']]]*0.01,0)</f>
        <v>0</v>
      </c>
      <c r="G1088">
        <f>martianeum5[[#This Row],[stan_magazynu '[kg']]]+martianeum5[[#This Row],[ile_kg_materiału_z_ładunku]]</f>
        <v>52.036399999999936</v>
      </c>
      <c r="H1088">
        <f>IF(martianeum5[[#This Row],[stan_po_wydobyciu_z_ładunku]]&gt;=100,100,0)</f>
        <v>0</v>
      </c>
      <c r="I1088">
        <f>martianeum5[[#This Row],[stan_po_wydobyciu_z_ładunku]]-martianeum5[[#This Row],[ile_zabiera_na_orbite]]</f>
        <v>52.036399999999936</v>
      </c>
      <c r="J1088">
        <f>WEEKNUM(martianeum5[[#This Row],[data]],14)</f>
        <v>9</v>
      </c>
      <c r="K1088">
        <f>IF(martianeum5[[#This Row],[num_tygodnia]]=J1087,K1087,K1087+1)</f>
        <v>159</v>
      </c>
    </row>
    <row r="1089" spans="1:11" x14ac:dyDescent="0.25">
      <c r="A1089" s="1">
        <v>49728</v>
      </c>
      <c r="B1089">
        <f t="shared" si="16"/>
        <v>52.036399999999936</v>
      </c>
      <c r="C1089" t="s">
        <v>10</v>
      </c>
      <c r="D1089">
        <v>13</v>
      </c>
      <c r="E1089">
        <v>0</v>
      </c>
      <c r="F1089">
        <f>IF(martianeum5[[#This Row],[zawartosc '[%']]]&gt;=1,martianeum5[[#This Row],[masa '[kg']]]*martianeum5[[#This Row],[zawartosc '[%']]]*0.01,0)</f>
        <v>0</v>
      </c>
      <c r="G1089">
        <f>martianeum5[[#This Row],[stan_magazynu '[kg']]]+martianeum5[[#This Row],[ile_kg_materiału_z_ładunku]]</f>
        <v>52.036399999999936</v>
      </c>
      <c r="H1089">
        <f>IF(martianeum5[[#This Row],[stan_po_wydobyciu_z_ładunku]]&gt;=100,100,0)</f>
        <v>0</v>
      </c>
      <c r="I1089">
        <f>martianeum5[[#This Row],[stan_po_wydobyciu_z_ładunku]]-martianeum5[[#This Row],[ile_zabiera_na_orbite]]</f>
        <v>52.036399999999936</v>
      </c>
      <c r="J1089">
        <f>WEEKNUM(martianeum5[[#This Row],[data]],14)</f>
        <v>9</v>
      </c>
      <c r="K1089">
        <f>IF(martianeum5[[#This Row],[num_tygodnia]]=J1088,K1088,K1088+1)</f>
        <v>159</v>
      </c>
    </row>
    <row r="1090" spans="1:11" x14ac:dyDescent="0.25">
      <c r="A1090" s="1">
        <v>49729</v>
      </c>
      <c r="B1090">
        <f t="shared" si="16"/>
        <v>52.036399999999936</v>
      </c>
      <c r="C1090" t="s">
        <v>19</v>
      </c>
      <c r="D1090">
        <v>16.2</v>
      </c>
      <c r="E1090">
        <v>9.1999999999999993</v>
      </c>
      <c r="F1090">
        <f>IF(martianeum5[[#This Row],[zawartosc '[%']]]&gt;=1,martianeum5[[#This Row],[masa '[kg']]]*martianeum5[[#This Row],[zawartosc '[%']]]*0.01,0)</f>
        <v>1.4903999999999999</v>
      </c>
      <c r="G1090">
        <f>martianeum5[[#This Row],[stan_magazynu '[kg']]]+martianeum5[[#This Row],[ile_kg_materiału_z_ładunku]]</f>
        <v>53.526799999999938</v>
      </c>
      <c r="H1090">
        <f>IF(martianeum5[[#This Row],[stan_po_wydobyciu_z_ładunku]]&gt;=100,100,0)</f>
        <v>0</v>
      </c>
      <c r="I1090">
        <f>martianeum5[[#This Row],[stan_po_wydobyciu_z_ładunku]]-martianeum5[[#This Row],[ile_zabiera_na_orbite]]</f>
        <v>53.526799999999938</v>
      </c>
      <c r="J1090">
        <f>WEEKNUM(martianeum5[[#This Row],[data]],14)</f>
        <v>9</v>
      </c>
      <c r="K1090">
        <f>IF(martianeum5[[#This Row],[num_tygodnia]]=J1089,K1089,K1089+1)</f>
        <v>159</v>
      </c>
    </row>
    <row r="1091" spans="1:11" x14ac:dyDescent="0.25">
      <c r="A1091" s="1">
        <v>49730</v>
      </c>
      <c r="B1091">
        <f t="shared" si="16"/>
        <v>53.526799999999938</v>
      </c>
      <c r="C1091" t="s">
        <v>15</v>
      </c>
      <c r="D1091">
        <v>27.1</v>
      </c>
      <c r="E1091">
        <v>6.3</v>
      </c>
      <c r="F1091">
        <f>IF(martianeum5[[#This Row],[zawartosc '[%']]]&gt;=1,martianeum5[[#This Row],[masa '[kg']]]*martianeum5[[#This Row],[zawartosc '[%']]]*0.01,0)</f>
        <v>1.7073000000000003</v>
      </c>
      <c r="G1091">
        <f>martianeum5[[#This Row],[stan_magazynu '[kg']]]+martianeum5[[#This Row],[ile_kg_materiału_z_ładunku]]</f>
        <v>55.234099999999941</v>
      </c>
      <c r="H1091">
        <f>IF(martianeum5[[#This Row],[stan_po_wydobyciu_z_ładunku]]&gt;=100,100,0)</f>
        <v>0</v>
      </c>
      <c r="I1091">
        <f>martianeum5[[#This Row],[stan_po_wydobyciu_z_ładunku]]-martianeum5[[#This Row],[ile_zabiera_na_orbite]]</f>
        <v>55.234099999999941</v>
      </c>
      <c r="J1091">
        <f>WEEKNUM(martianeum5[[#This Row],[data]],14)</f>
        <v>9</v>
      </c>
      <c r="K1091">
        <f>IF(martianeum5[[#This Row],[num_tygodnia]]=J1090,K1090,K1090+1)</f>
        <v>159</v>
      </c>
    </row>
    <row r="1092" spans="1:11" x14ac:dyDescent="0.25">
      <c r="A1092" s="1">
        <v>49731</v>
      </c>
      <c r="B1092">
        <f t="shared" ref="B1092:B1155" si="17">I1091</f>
        <v>55.234099999999941</v>
      </c>
      <c r="C1092" t="s">
        <v>10</v>
      </c>
      <c r="D1092">
        <v>15.6</v>
      </c>
      <c r="E1092">
        <v>28</v>
      </c>
      <c r="F1092">
        <f>IF(martianeum5[[#This Row],[zawartosc '[%']]]&gt;=1,martianeum5[[#This Row],[masa '[kg']]]*martianeum5[[#This Row],[zawartosc '[%']]]*0.01,0)</f>
        <v>4.3680000000000003</v>
      </c>
      <c r="G1092">
        <f>martianeum5[[#This Row],[stan_magazynu '[kg']]]+martianeum5[[#This Row],[ile_kg_materiału_z_ładunku]]</f>
        <v>59.602099999999943</v>
      </c>
      <c r="H1092">
        <f>IF(martianeum5[[#This Row],[stan_po_wydobyciu_z_ładunku]]&gt;=100,100,0)</f>
        <v>0</v>
      </c>
      <c r="I1092">
        <f>martianeum5[[#This Row],[stan_po_wydobyciu_z_ładunku]]-martianeum5[[#This Row],[ile_zabiera_na_orbite]]</f>
        <v>59.602099999999943</v>
      </c>
      <c r="J1092">
        <f>WEEKNUM(martianeum5[[#This Row],[data]],14)</f>
        <v>9</v>
      </c>
      <c r="K1092">
        <f>IF(martianeum5[[#This Row],[num_tygodnia]]=J1091,K1091,K1091+1)</f>
        <v>159</v>
      </c>
    </row>
    <row r="1093" spans="1:11" x14ac:dyDescent="0.25">
      <c r="A1093" s="1">
        <v>49732</v>
      </c>
      <c r="B1093">
        <f t="shared" si="17"/>
        <v>59.602099999999943</v>
      </c>
      <c r="C1093" t="s">
        <v>26</v>
      </c>
      <c r="D1093">
        <v>28.9</v>
      </c>
      <c r="E1093">
        <v>6.8</v>
      </c>
      <c r="F1093">
        <f>IF(martianeum5[[#This Row],[zawartosc '[%']]]&gt;=1,martianeum5[[#This Row],[masa '[kg']]]*martianeum5[[#This Row],[zawartosc '[%']]]*0.01,0)</f>
        <v>1.9651999999999998</v>
      </c>
      <c r="G1093">
        <f>martianeum5[[#This Row],[stan_magazynu '[kg']]]+martianeum5[[#This Row],[ile_kg_materiału_z_ładunku]]</f>
        <v>61.567299999999946</v>
      </c>
      <c r="H1093">
        <f>IF(martianeum5[[#This Row],[stan_po_wydobyciu_z_ładunku]]&gt;=100,100,0)</f>
        <v>0</v>
      </c>
      <c r="I1093">
        <f>martianeum5[[#This Row],[stan_po_wydobyciu_z_ładunku]]-martianeum5[[#This Row],[ile_zabiera_na_orbite]]</f>
        <v>61.567299999999946</v>
      </c>
      <c r="J1093">
        <f>WEEKNUM(martianeum5[[#This Row],[data]],14)</f>
        <v>9</v>
      </c>
      <c r="K1093">
        <f>IF(martianeum5[[#This Row],[num_tygodnia]]=J1092,K1092,K1092+1)</f>
        <v>159</v>
      </c>
    </row>
    <row r="1094" spans="1:11" x14ac:dyDescent="0.25">
      <c r="A1094" s="1">
        <v>49733</v>
      </c>
      <c r="B1094">
        <f t="shared" si="17"/>
        <v>61.567299999999946</v>
      </c>
      <c r="C1094" t="s">
        <v>6</v>
      </c>
      <c r="D1094">
        <v>13.8</v>
      </c>
      <c r="E1094">
        <v>11.9</v>
      </c>
      <c r="F1094">
        <f>IF(martianeum5[[#This Row],[zawartosc '[%']]]&gt;=1,martianeum5[[#This Row],[masa '[kg']]]*martianeum5[[#This Row],[zawartosc '[%']]]*0.01,0)</f>
        <v>1.6422000000000003</v>
      </c>
      <c r="G1094">
        <f>martianeum5[[#This Row],[stan_magazynu '[kg']]]+martianeum5[[#This Row],[ile_kg_materiału_z_ładunku]]</f>
        <v>63.209499999999949</v>
      </c>
      <c r="H1094">
        <f>IF(martianeum5[[#This Row],[stan_po_wydobyciu_z_ładunku]]&gt;=100,100,0)</f>
        <v>0</v>
      </c>
      <c r="I1094">
        <f>martianeum5[[#This Row],[stan_po_wydobyciu_z_ładunku]]-martianeum5[[#This Row],[ile_zabiera_na_orbite]]</f>
        <v>63.209499999999949</v>
      </c>
      <c r="J1094">
        <f>WEEKNUM(martianeum5[[#This Row],[data]],14)</f>
        <v>10</v>
      </c>
      <c r="K1094">
        <f>IF(martianeum5[[#This Row],[num_tygodnia]]=J1093,K1093,K1093+1)</f>
        <v>160</v>
      </c>
    </row>
    <row r="1095" spans="1:11" x14ac:dyDescent="0.25">
      <c r="A1095" s="1">
        <v>49734</v>
      </c>
      <c r="B1095">
        <f t="shared" si="17"/>
        <v>63.209499999999949</v>
      </c>
      <c r="C1095" t="s">
        <v>6</v>
      </c>
      <c r="D1095">
        <v>17.8</v>
      </c>
      <c r="E1095">
        <v>1.5</v>
      </c>
      <c r="F1095">
        <f>IF(martianeum5[[#This Row],[zawartosc '[%']]]&gt;=1,martianeum5[[#This Row],[masa '[kg']]]*martianeum5[[#This Row],[zawartosc '[%']]]*0.01,0)</f>
        <v>0.26700000000000002</v>
      </c>
      <c r="G1095">
        <f>martianeum5[[#This Row],[stan_magazynu '[kg']]]+martianeum5[[#This Row],[ile_kg_materiału_z_ładunku]]</f>
        <v>63.476499999999952</v>
      </c>
      <c r="H1095">
        <f>IF(martianeum5[[#This Row],[stan_po_wydobyciu_z_ładunku]]&gt;=100,100,0)</f>
        <v>0</v>
      </c>
      <c r="I1095">
        <f>martianeum5[[#This Row],[stan_po_wydobyciu_z_ładunku]]-martianeum5[[#This Row],[ile_zabiera_na_orbite]]</f>
        <v>63.476499999999952</v>
      </c>
      <c r="J1095">
        <f>WEEKNUM(martianeum5[[#This Row],[data]],14)</f>
        <v>10</v>
      </c>
      <c r="K1095">
        <f>IF(martianeum5[[#This Row],[num_tygodnia]]=J1094,K1094,K1094+1)</f>
        <v>160</v>
      </c>
    </row>
    <row r="1096" spans="1:11" x14ac:dyDescent="0.25">
      <c r="A1096" s="1">
        <v>49735</v>
      </c>
      <c r="B1096">
        <f t="shared" si="17"/>
        <v>63.476499999999952</v>
      </c>
      <c r="C1096" t="s">
        <v>22</v>
      </c>
      <c r="D1096">
        <v>25.1</v>
      </c>
      <c r="E1096">
        <v>0</v>
      </c>
      <c r="F1096">
        <f>IF(martianeum5[[#This Row],[zawartosc '[%']]]&gt;=1,martianeum5[[#This Row],[masa '[kg']]]*martianeum5[[#This Row],[zawartosc '[%']]]*0.01,0)</f>
        <v>0</v>
      </c>
      <c r="G1096">
        <f>martianeum5[[#This Row],[stan_magazynu '[kg']]]+martianeum5[[#This Row],[ile_kg_materiału_z_ładunku]]</f>
        <v>63.476499999999952</v>
      </c>
      <c r="H1096">
        <f>IF(martianeum5[[#This Row],[stan_po_wydobyciu_z_ładunku]]&gt;=100,100,0)</f>
        <v>0</v>
      </c>
      <c r="I1096">
        <f>martianeum5[[#This Row],[stan_po_wydobyciu_z_ładunku]]-martianeum5[[#This Row],[ile_zabiera_na_orbite]]</f>
        <v>63.476499999999952</v>
      </c>
      <c r="J1096">
        <f>WEEKNUM(martianeum5[[#This Row],[data]],14)</f>
        <v>10</v>
      </c>
      <c r="K1096">
        <f>IF(martianeum5[[#This Row],[num_tygodnia]]=J1095,K1095,K1095+1)</f>
        <v>160</v>
      </c>
    </row>
    <row r="1097" spans="1:11" x14ac:dyDescent="0.25">
      <c r="A1097" s="1">
        <v>49736</v>
      </c>
      <c r="B1097">
        <f t="shared" si="17"/>
        <v>63.476499999999952</v>
      </c>
      <c r="C1097" t="s">
        <v>22</v>
      </c>
      <c r="D1097">
        <v>29.5</v>
      </c>
      <c r="E1097">
        <v>0</v>
      </c>
      <c r="F1097">
        <f>IF(martianeum5[[#This Row],[zawartosc '[%']]]&gt;=1,martianeum5[[#This Row],[masa '[kg']]]*martianeum5[[#This Row],[zawartosc '[%']]]*0.01,0)</f>
        <v>0</v>
      </c>
      <c r="G1097">
        <f>martianeum5[[#This Row],[stan_magazynu '[kg']]]+martianeum5[[#This Row],[ile_kg_materiału_z_ładunku]]</f>
        <v>63.476499999999952</v>
      </c>
      <c r="H1097">
        <f>IF(martianeum5[[#This Row],[stan_po_wydobyciu_z_ładunku]]&gt;=100,100,0)</f>
        <v>0</v>
      </c>
      <c r="I1097">
        <f>martianeum5[[#This Row],[stan_po_wydobyciu_z_ładunku]]-martianeum5[[#This Row],[ile_zabiera_na_orbite]]</f>
        <v>63.476499999999952</v>
      </c>
      <c r="J1097">
        <f>WEEKNUM(martianeum5[[#This Row],[data]],14)</f>
        <v>10</v>
      </c>
      <c r="K1097">
        <f>IF(martianeum5[[#This Row],[num_tygodnia]]=J1096,K1096,K1096+1)</f>
        <v>160</v>
      </c>
    </row>
    <row r="1098" spans="1:11" x14ac:dyDescent="0.25">
      <c r="A1098" s="1">
        <v>49737</v>
      </c>
      <c r="B1098">
        <f t="shared" si="17"/>
        <v>63.476499999999952</v>
      </c>
      <c r="C1098" t="s">
        <v>26</v>
      </c>
      <c r="D1098">
        <v>16.100000000000001</v>
      </c>
      <c r="E1098">
        <v>7.1</v>
      </c>
      <c r="F1098">
        <f>IF(martianeum5[[#This Row],[zawartosc '[%']]]&gt;=1,martianeum5[[#This Row],[masa '[kg']]]*martianeum5[[#This Row],[zawartosc '[%']]]*0.01,0)</f>
        <v>1.1431</v>
      </c>
      <c r="G1098">
        <f>martianeum5[[#This Row],[stan_magazynu '[kg']]]+martianeum5[[#This Row],[ile_kg_materiału_z_ładunku]]</f>
        <v>64.619599999999949</v>
      </c>
      <c r="H1098">
        <f>IF(martianeum5[[#This Row],[stan_po_wydobyciu_z_ładunku]]&gt;=100,100,0)</f>
        <v>0</v>
      </c>
      <c r="I1098">
        <f>martianeum5[[#This Row],[stan_po_wydobyciu_z_ładunku]]-martianeum5[[#This Row],[ile_zabiera_na_orbite]]</f>
        <v>64.619599999999949</v>
      </c>
      <c r="J1098">
        <f>WEEKNUM(martianeum5[[#This Row],[data]],14)</f>
        <v>10</v>
      </c>
      <c r="K1098">
        <f>IF(martianeum5[[#This Row],[num_tygodnia]]=J1097,K1097,K1097+1)</f>
        <v>160</v>
      </c>
    </row>
    <row r="1099" spans="1:11" x14ac:dyDescent="0.25">
      <c r="A1099" s="1">
        <v>49738</v>
      </c>
      <c r="B1099">
        <f t="shared" si="17"/>
        <v>64.619599999999949</v>
      </c>
      <c r="C1099" t="s">
        <v>9</v>
      </c>
      <c r="D1099">
        <v>18</v>
      </c>
      <c r="E1099">
        <v>12</v>
      </c>
      <c r="F1099">
        <f>IF(martianeum5[[#This Row],[zawartosc '[%']]]&gt;=1,martianeum5[[#This Row],[masa '[kg']]]*martianeum5[[#This Row],[zawartosc '[%']]]*0.01,0)</f>
        <v>2.16</v>
      </c>
      <c r="G1099">
        <f>martianeum5[[#This Row],[stan_magazynu '[kg']]]+martianeum5[[#This Row],[ile_kg_materiału_z_ładunku]]</f>
        <v>66.779599999999945</v>
      </c>
      <c r="H1099">
        <f>IF(martianeum5[[#This Row],[stan_po_wydobyciu_z_ładunku]]&gt;=100,100,0)</f>
        <v>0</v>
      </c>
      <c r="I1099">
        <f>martianeum5[[#This Row],[stan_po_wydobyciu_z_ładunku]]-martianeum5[[#This Row],[ile_zabiera_na_orbite]]</f>
        <v>66.779599999999945</v>
      </c>
      <c r="J1099">
        <f>WEEKNUM(martianeum5[[#This Row],[data]],14)</f>
        <v>10</v>
      </c>
      <c r="K1099">
        <f>IF(martianeum5[[#This Row],[num_tygodnia]]=J1098,K1098,K1098+1)</f>
        <v>160</v>
      </c>
    </row>
    <row r="1100" spans="1:11" x14ac:dyDescent="0.25">
      <c r="A1100" s="1">
        <v>49739</v>
      </c>
      <c r="B1100">
        <f t="shared" si="17"/>
        <v>66.779599999999945</v>
      </c>
      <c r="C1100" t="s">
        <v>10</v>
      </c>
      <c r="D1100">
        <v>12.2</v>
      </c>
      <c r="E1100">
        <v>26.8</v>
      </c>
      <c r="F1100">
        <f>IF(martianeum5[[#This Row],[zawartosc '[%']]]&gt;=1,martianeum5[[#This Row],[masa '[kg']]]*martianeum5[[#This Row],[zawartosc '[%']]]*0.01,0)</f>
        <v>3.2696000000000001</v>
      </c>
      <c r="G1100">
        <f>martianeum5[[#This Row],[stan_magazynu '[kg']]]+martianeum5[[#This Row],[ile_kg_materiału_z_ładunku]]</f>
        <v>70.049199999999942</v>
      </c>
      <c r="H1100">
        <f>IF(martianeum5[[#This Row],[stan_po_wydobyciu_z_ładunku]]&gt;=100,100,0)</f>
        <v>0</v>
      </c>
      <c r="I1100">
        <f>martianeum5[[#This Row],[stan_po_wydobyciu_z_ładunku]]-martianeum5[[#This Row],[ile_zabiera_na_orbite]]</f>
        <v>70.049199999999942</v>
      </c>
      <c r="J1100">
        <f>WEEKNUM(martianeum5[[#This Row],[data]],14)</f>
        <v>10</v>
      </c>
      <c r="K1100">
        <f>IF(martianeum5[[#This Row],[num_tygodnia]]=J1099,K1099,K1099+1)</f>
        <v>160</v>
      </c>
    </row>
    <row r="1101" spans="1:11" x14ac:dyDescent="0.25">
      <c r="A1101" s="1">
        <v>49740</v>
      </c>
      <c r="B1101">
        <f t="shared" si="17"/>
        <v>70.049199999999942</v>
      </c>
      <c r="C1101" t="s">
        <v>14</v>
      </c>
      <c r="D1101">
        <v>20.7</v>
      </c>
      <c r="E1101">
        <v>4.7</v>
      </c>
      <c r="F1101">
        <f>IF(martianeum5[[#This Row],[zawartosc '[%']]]&gt;=1,martianeum5[[#This Row],[masa '[kg']]]*martianeum5[[#This Row],[zawartosc '[%']]]*0.01,0)</f>
        <v>0.9729000000000001</v>
      </c>
      <c r="G1101">
        <f>martianeum5[[#This Row],[stan_magazynu '[kg']]]+martianeum5[[#This Row],[ile_kg_materiału_z_ładunku]]</f>
        <v>71.022099999999938</v>
      </c>
      <c r="H1101">
        <f>IF(martianeum5[[#This Row],[stan_po_wydobyciu_z_ładunku]]&gt;=100,100,0)</f>
        <v>0</v>
      </c>
      <c r="I1101">
        <f>martianeum5[[#This Row],[stan_po_wydobyciu_z_ładunku]]-martianeum5[[#This Row],[ile_zabiera_na_orbite]]</f>
        <v>71.022099999999938</v>
      </c>
      <c r="J1101">
        <f>WEEKNUM(martianeum5[[#This Row],[data]],14)</f>
        <v>11</v>
      </c>
      <c r="K1101">
        <f>IF(martianeum5[[#This Row],[num_tygodnia]]=J1100,K1100,K1100+1)</f>
        <v>161</v>
      </c>
    </row>
    <row r="1102" spans="1:11" x14ac:dyDescent="0.25">
      <c r="A1102" s="1">
        <v>49741</v>
      </c>
      <c r="B1102">
        <f t="shared" si="17"/>
        <v>71.022099999999938</v>
      </c>
      <c r="C1102" t="s">
        <v>10</v>
      </c>
      <c r="D1102">
        <v>20.100000000000001</v>
      </c>
      <c r="E1102">
        <v>47.4</v>
      </c>
      <c r="F1102">
        <f>IF(martianeum5[[#This Row],[zawartosc '[%']]]&gt;=1,martianeum5[[#This Row],[masa '[kg']]]*martianeum5[[#This Row],[zawartosc '[%']]]*0.01,0)</f>
        <v>9.5274000000000001</v>
      </c>
      <c r="G1102">
        <f>martianeum5[[#This Row],[stan_magazynu '[kg']]]+martianeum5[[#This Row],[ile_kg_materiału_z_ładunku]]</f>
        <v>80.549499999999938</v>
      </c>
      <c r="H1102">
        <f>IF(martianeum5[[#This Row],[stan_po_wydobyciu_z_ładunku]]&gt;=100,100,0)</f>
        <v>0</v>
      </c>
      <c r="I1102">
        <f>martianeum5[[#This Row],[stan_po_wydobyciu_z_ładunku]]-martianeum5[[#This Row],[ile_zabiera_na_orbite]]</f>
        <v>80.549499999999938</v>
      </c>
      <c r="J1102">
        <f>WEEKNUM(martianeum5[[#This Row],[data]],14)</f>
        <v>11</v>
      </c>
      <c r="K1102">
        <f>IF(martianeum5[[#This Row],[num_tygodnia]]=J1101,K1101,K1101+1)</f>
        <v>161</v>
      </c>
    </row>
    <row r="1103" spans="1:11" x14ac:dyDescent="0.25">
      <c r="A1103" s="1">
        <v>49742</v>
      </c>
      <c r="B1103">
        <f t="shared" si="17"/>
        <v>80.549499999999938</v>
      </c>
      <c r="C1103" t="s">
        <v>10</v>
      </c>
      <c r="D1103">
        <v>14.9</v>
      </c>
      <c r="E1103">
        <v>43.8</v>
      </c>
      <c r="F1103">
        <f>IF(martianeum5[[#This Row],[zawartosc '[%']]]&gt;=1,martianeum5[[#This Row],[masa '[kg']]]*martianeum5[[#This Row],[zawartosc '[%']]]*0.01,0)</f>
        <v>6.5262000000000002</v>
      </c>
      <c r="G1103">
        <f>martianeum5[[#This Row],[stan_magazynu '[kg']]]+martianeum5[[#This Row],[ile_kg_materiału_z_ładunku]]</f>
        <v>87.075699999999941</v>
      </c>
      <c r="H1103">
        <f>IF(martianeum5[[#This Row],[stan_po_wydobyciu_z_ładunku]]&gt;=100,100,0)</f>
        <v>0</v>
      </c>
      <c r="I1103">
        <f>martianeum5[[#This Row],[stan_po_wydobyciu_z_ładunku]]-martianeum5[[#This Row],[ile_zabiera_na_orbite]]</f>
        <v>87.075699999999941</v>
      </c>
      <c r="J1103">
        <f>WEEKNUM(martianeum5[[#This Row],[data]],14)</f>
        <v>11</v>
      </c>
      <c r="K1103">
        <f>IF(martianeum5[[#This Row],[num_tygodnia]]=J1102,K1102,K1102+1)</f>
        <v>161</v>
      </c>
    </row>
    <row r="1104" spans="1:11" x14ac:dyDescent="0.25">
      <c r="A1104" s="1">
        <v>49743</v>
      </c>
      <c r="B1104">
        <f t="shared" si="17"/>
        <v>87.075699999999941</v>
      </c>
      <c r="C1104" t="s">
        <v>10</v>
      </c>
      <c r="D1104">
        <v>19</v>
      </c>
      <c r="E1104">
        <v>0</v>
      </c>
      <c r="F1104">
        <f>IF(martianeum5[[#This Row],[zawartosc '[%']]]&gt;=1,martianeum5[[#This Row],[masa '[kg']]]*martianeum5[[#This Row],[zawartosc '[%']]]*0.01,0)</f>
        <v>0</v>
      </c>
      <c r="G1104">
        <f>martianeum5[[#This Row],[stan_magazynu '[kg']]]+martianeum5[[#This Row],[ile_kg_materiału_z_ładunku]]</f>
        <v>87.075699999999941</v>
      </c>
      <c r="H1104">
        <f>IF(martianeum5[[#This Row],[stan_po_wydobyciu_z_ładunku]]&gt;=100,100,0)</f>
        <v>0</v>
      </c>
      <c r="I1104">
        <f>martianeum5[[#This Row],[stan_po_wydobyciu_z_ładunku]]-martianeum5[[#This Row],[ile_zabiera_na_orbite]]</f>
        <v>87.075699999999941</v>
      </c>
      <c r="J1104">
        <f>WEEKNUM(martianeum5[[#This Row],[data]],14)</f>
        <v>11</v>
      </c>
      <c r="K1104">
        <f>IF(martianeum5[[#This Row],[num_tygodnia]]=J1103,K1103,K1103+1)</f>
        <v>161</v>
      </c>
    </row>
    <row r="1105" spans="1:11" x14ac:dyDescent="0.25">
      <c r="A1105" s="1">
        <v>49744</v>
      </c>
      <c r="B1105">
        <f t="shared" si="17"/>
        <v>87.075699999999941</v>
      </c>
      <c r="C1105" t="s">
        <v>6</v>
      </c>
      <c r="D1105">
        <v>12.5</v>
      </c>
      <c r="E1105">
        <v>0</v>
      </c>
      <c r="F1105">
        <f>IF(martianeum5[[#This Row],[zawartosc '[%']]]&gt;=1,martianeum5[[#This Row],[masa '[kg']]]*martianeum5[[#This Row],[zawartosc '[%']]]*0.01,0)</f>
        <v>0</v>
      </c>
      <c r="G1105">
        <f>martianeum5[[#This Row],[stan_magazynu '[kg']]]+martianeum5[[#This Row],[ile_kg_materiału_z_ładunku]]</f>
        <v>87.075699999999941</v>
      </c>
      <c r="H1105">
        <f>IF(martianeum5[[#This Row],[stan_po_wydobyciu_z_ładunku]]&gt;=100,100,0)</f>
        <v>0</v>
      </c>
      <c r="I1105">
        <f>martianeum5[[#This Row],[stan_po_wydobyciu_z_ładunku]]-martianeum5[[#This Row],[ile_zabiera_na_orbite]]</f>
        <v>87.075699999999941</v>
      </c>
      <c r="J1105">
        <f>WEEKNUM(martianeum5[[#This Row],[data]],14)</f>
        <v>11</v>
      </c>
      <c r="K1105">
        <f>IF(martianeum5[[#This Row],[num_tygodnia]]=J1104,K1104,K1104+1)</f>
        <v>161</v>
      </c>
    </row>
    <row r="1106" spans="1:11" x14ac:dyDescent="0.25">
      <c r="A1106" s="1">
        <v>49745</v>
      </c>
      <c r="B1106">
        <f t="shared" si="17"/>
        <v>87.075699999999941</v>
      </c>
      <c r="C1106" t="s">
        <v>13</v>
      </c>
      <c r="D1106">
        <v>15.2</v>
      </c>
      <c r="E1106">
        <v>13.9</v>
      </c>
      <c r="F1106">
        <f>IF(martianeum5[[#This Row],[zawartosc '[%']]]&gt;=1,martianeum5[[#This Row],[masa '[kg']]]*martianeum5[[#This Row],[zawartosc '[%']]]*0.01,0)</f>
        <v>2.1128</v>
      </c>
      <c r="G1106">
        <f>martianeum5[[#This Row],[stan_magazynu '[kg']]]+martianeum5[[#This Row],[ile_kg_materiału_z_ładunku]]</f>
        <v>89.188499999999948</v>
      </c>
      <c r="H1106">
        <f>IF(martianeum5[[#This Row],[stan_po_wydobyciu_z_ładunku]]&gt;=100,100,0)</f>
        <v>0</v>
      </c>
      <c r="I1106">
        <f>martianeum5[[#This Row],[stan_po_wydobyciu_z_ładunku]]-martianeum5[[#This Row],[ile_zabiera_na_orbite]]</f>
        <v>89.188499999999948</v>
      </c>
      <c r="J1106">
        <f>WEEKNUM(martianeum5[[#This Row],[data]],14)</f>
        <v>11</v>
      </c>
      <c r="K1106">
        <f>IF(martianeum5[[#This Row],[num_tygodnia]]=J1105,K1105,K1105+1)</f>
        <v>161</v>
      </c>
    </row>
    <row r="1107" spans="1:11" x14ac:dyDescent="0.25">
      <c r="A1107" s="1">
        <v>49746</v>
      </c>
      <c r="B1107">
        <f t="shared" si="17"/>
        <v>89.188499999999948</v>
      </c>
      <c r="C1107" t="s">
        <v>19</v>
      </c>
      <c r="D1107">
        <v>29.2</v>
      </c>
      <c r="E1107">
        <v>26.8</v>
      </c>
      <c r="F1107">
        <f>IF(martianeum5[[#This Row],[zawartosc '[%']]]&gt;=1,martianeum5[[#This Row],[masa '[kg']]]*martianeum5[[#This Row],[zawartosc '[%']]]*0.01,0)</f>
        <v>7.8255999999999997</v>
      </c>
      <c r="G1107">
        <f>martianeum5[[#This Row],[stan_magazynu '[kg']]]+martianeum5[[#This Row],[ile_kg_materiału_z_ładunku]]</f>
        <v>97.014099999999942</v>
      </c>
      <c r="H1107">
        <f>IF(martianeum5[[#This Row],[stan_po_wydobyciu_z_ładunku]]&gt;=100,100,0)</f>
        <v>0</v>
      </c>
      <c r="I1107">
        <f>martianeum5[[#This Row],[stan_po_wydobyciu_z_ładunku]]-martianeum5[[#This Row],[ile_zabiera_na_orbite]]</f>
        <v>97.014099999999942</v>
      </c>
      <c r="J1107">
        <f>WEEKNUM(martianeum5[[#This Row],[data]],14)</f>
        <v>11</v>
      </c>
      <c r="K1107">
        <f>IF(martianeum5[[#This Row],[num_tygodnia]]=J1106,K1106,K1106+1)</f>
        <v>161</v>
      </c>
    </row>
    <row r="1108" spans="1:11" x14ac:dyDescent="0.25">
      <c r="A1108" s="1">
        <v>49747</v>
      </c>
      <c r="B1108">
        <f t="shared" si="17"/>
        <v>97.014099999999942</v>
      </c>
      <c r="C1108" t="s">
        <v>6</v>
      </c>
      <c r="D1108">
        <v>13.9</v>
      </c>
      <c r="E1108">
        <v>1.1000000000000001</v>
      </c>
      <c r="F1108">
        <f>IF(martianeum5[[#This Row],[zawartosc '[%']]]&gt;=1,martianeum5[[#This Row],[masa '[kg']]]*martianeum5[[#This Row],[zawartosc '[%']]]*0.01,0)</f>
        <v>0.15290000000000001</v>
      </c>
      <c r="G1108">
        <f>martianeum5[[#This Row],[stan_magazynu '[kg']]]+martianeum5[[#This Row],[ile_kg_materiału_z_ładunku]]</f>
        <v>97.166999999999945</v>
      </c>
      <c r="H1108">
        <f>IF(martianeum5[[#This Row],[stan_po_wydobyciu_z_ładunku]]&gt;=100,100,0)</f>
        <v>0</v>
      </c>
      <c r="I1108">
        <f>martianeum5[[#This Row],[stan_po_wydobyciu_z_ładunku]]-martianeum5[[#This Row],[ile_zabiera_na_orbite]]</f>
        <v>97.166999999999945</v>
      </c>
      <c r="J1108">
        <f>WEEKNUM(martianeum5[[#This Row],[data]],14)</f>
        <v>12</v>
      </c>
      <c r="K1108">
        <f>IF(martianeum5[[#This Row],[num_tygodnia]]=J1107,K1107,K1107+1)</f>
        <v>162</v>
      </c>
    </row>
    <row r="1109" spans="1:11" x14ac:dyDescent="0.25">
      <c r="A1109" s="1">
        <v>49748</v>
      </c>
      <c r="B1109">
        <f t="shared" si="17"/>
        <v>97.166999999999945</v>
      </c>
      <c r="C1109" t="s">
        <v>15</v>
      </c>
      <c r="D1109">
        <v>11.4</v>
      </c>
      <c r="E1109">
        <v>0</v>
      </c>
      <c r="F1109">
        <f>IF(martianeum5[[#This Row],[zawartosc '[%']]]&gt;=1,martianeum5[[#This Row],[masa '[kg']]]*martianeum5[[#This Row],[zawartosc '[%']]]*0.01,0)</f>
        <v>0</v>
      </c>
      <c r="G1109">
        <f>martianeum5[[#This Row],[stan_magazynu '[kg']]]+martianeum5[[#This Row],[ile_kg_materiału_z_ładunku]]</f>
        <v>97.166999999999945</v>
      </c>
      <c r="H1109">
        <f>IF(martianeum5[[#This Row],[stan_po_wydobyciu_z_ładunku]]&gt;=100,100,0)</f>
        <v>0</v>
      </c>
      <c r="I1109">
        <f>martianeum5[[#This Row],[stan_po_wydobyciu_z_ładunku]]-martianeum5[[#This Row],[ile_zabiera_na_orbite]]</f>
        <v>97.166999999999945</v>
      </c>
      <c r="J1109">
        <f>WEEKNUM(martianeum5[[#This Row],[data]],14)</f>
        <v>12</v>
      </c>
      <c r="K1109">
        <f>IF(martianeum5[[#This Row],[num_tygodnia]]=J1108,K1108,K1108+1)</f>
        <v>162</v>
      </c>
    </row>
    <row r="1110" spans="1:11" x14ac:dyDescent="0.25">
      <c r="A1110" s="1">
        <v>49749</v>
      </c>
      <c r="B1110">
        <f t="shared" si="17"/>
        <v>97.166999999999945</v>
      </c>
      <c r="C1110" t="s">
        <v>9</v>
      </c>
      <c r="D1110">
        <v>15.8</v>
      </c>
      <c r="E1110">
        <v>7</v>
      </c>
      <c r="F1110">
        <f>IF(martianeum5[[#This Row],[zawartosc '[%']]]&gt;=1,martianeum5[[#This Row],[masa '[kg']]]*martianeum5[[#This Row],[zawartosc '[%']]]*0.01,0)</f>
        <v>1.1060000000000001</v>
      </c>
      <c r="G1110">
        <f>martianeum5[[#This Row],[stan_magazynu '[kg']]]+martianeum5[[#This Row],[ile_kg_materiału_z_ładunku]]</f>
        <v>98.272999999999939</v>
      </c>
      <c r="H1110">
        <f>IF(martianeum5[[#This Row],[stan_po_wydobyciu_z_ładunku]]&gt;=100,100,0)</f>
        <v>0</v>
      </c>
      <c r="I1110">
        <f>martianeum5[[#This Row],[stan_po_wydobyciu_z_ładunku]]-martianeum5[[#This Row],[ile_zabiera_na_orbite]]</f>
        <v>98.272999999999939</v>
      </c>
      <c r="J1110">
        <f>WEEKNUM(martianeum5[[#This Row],[data]],14)</f>
        <v>12</v>
      </c>
      <c r="K1110">
        <f>IF(martianeum5[[#This Row],[num_tygodnia]]=J1109,K1109,K1109+1)</f>
        <v>162</v>
      </c>
    </row>
    <row r="1111" spans="1:11" x14ac:dyDescent="0.25">
      <c r="A1111" s="1">
        <v>49750</v>
      </c>
      <c r="B1111">
        <f t="shared" si="17"/>
        <v>98.272999999999939</v>
      </c>
      <c r="C1111" t="s">
        <v>10</v>
      </c>
      <c r="D1111">
        <v>10.199999999999999</v>
      </c>
      <c r="E1111">
        <v>43.3</v>
      </c>
      <c r="F1111">
        <f>IF(martianeum5[[#This Row],[zawartosc '[%']]]&gt;=1,martianeum5[[#This Row],[masa '[kg']]]*martianeum5[[#This Row],[zawartosc '[%']]]*0.01,0)</f>
        <v>4.4165999999999999</v>
      </c>
      <c r="G1111">
        <f>martianeum5[[#This Row],[stan_magazynu '[kg']]]+martianeum5[[#This Row],[ile_kg_materiału_z_ładunku]]</f>
        <v>102.68959999999994</v>
      </c>
      <c r="H1111">
        <f>IF(martianeum5[[#This Row],[stan_po_wydobyciu_z_ładunku]]&gt;=100,100,0)</f>
        <v>100</v>
      </c>
      <c r="I1111">
        <f>martianeum5[[#This Row],[stan_po_wydobyciu_z_ładunku]]-martianeum5[[#This Row],[ile_zabiera_na_orbite]]</f>
        <v>2.6895999999999418</v>
      </c>
      <c r="J1111">
        <f>WEEKNUM(martianeum5[[#This Row],[data]],14)</f>
        <v>12</v>
      </c>
      <c r="K1111">
        <f>IF(martianeum5[[#This Row],[num_tygodnia]]=J1110,K1110,K1110+1)</f>
        <v>162</v>
      </c>
    </row>
    <row r="1112" spans="1:11" x14ac:dyDescent="0.25">
      <c r="A1112" s="1">
        <v>49751</v>
      </c>
      <c r="B1112">
        <f t="shared" si="17"/>
        <v>2.6895999999999418</v>
      </c>
      <c r="C1112" t="s">
        <v>13</v>
      </c>
      <c r="D1112">
        <v>19.600000000000001</v>
      </c>
      <c r="E1112">
        <v>8.9</v>
      </c>
      <c r="F1112">
        <f>IF(martianeum5[[#This Row],[zawartosc '[%']]]&gt;=1,martianeum5[[#This Row],[masa '[kg']]]*martianeum5[[#This Row],[zawartosc '[%']]]*0.01,0)</f>
        <v>1.7444000000000004</v>
      </c>
      <c r="G1112">
        <f>martianeum5[[#This Row],[stan_magazynu '[kg']]]+martianeum5[[#This Row],[ile_kg_materiału_z_ładunku]]</f>
        <v>4.4339999999999424</v>
      </c>
      <c r="H1112">
        <f>IF(martianeum5[[#This Row],[stan_po_wydobyciu_z_ładunku]]&gt;=100,100,0)</f>
        <v>0</v>
      </c>
      <c r="I1112">
        <f>martianeum5[[#This Row],[stan_po_wydobyciu_z_ładunku]]-martianeum5[[#This Row],[ile_zabiera_na_orbite]]</f>
        <v>4.4339999999999424</v>
      </c>
      <c r="J1112">
        <f>WEEKNUM(martianeum5[[#This Row],[data]],14)</f>
        <v>12</v>
      </c>
      <c r="K1112">
        <f>IF(martianeum5[[#This Row],[num_tygodnia]]=J1111,K1111,K1111+1)</f>
        <v>162</v>
      </c>
    </row>
    <row r="1113" spans="1:11" x14ac:dyDescent="0.25">
      <c r="A1113" s="1">
        <v>49752</v>
      </c>
      <c r="B1113">
        <f t="shared" si="17"/>
        <v>4.4339999999999424</v>
      </c>
      <c r="C1113" t="s">
        <v>6</v>
      </c>
      <c r="D1113">
        <v>15.5</v>
      </c>
      <c r="E1113">
        <v>10.1</v>
      </c>
      <c r="F1113">
        <f>IF(martianeum5[[#This Row],[zawartosc '[%']]]&gt;=1,martianeum5[[#This Row],[masa '[kg']]]*martianeum5[[#This Row],[zawartosc '[%']]]*0.01,0)</f>
        <v>1.5654999999999999</v>
      </c>
      <c r="G1113">
        <f>martianeum5[[#This Row],[stan_magazynu '[kg']]]+martianeum5[[#This Row],[ile_kg_materiału_z_ładunku]]</f>
        <v>5.9994999999999425</v>
      </c>
      <c r="H1113">
        <f>IF(martianeum5[[#This Row],[stan_po_wydobyciu_z_ładunku]]&gt;=100,100,0)</f>
        <v>0</v>
      </c>
      <c r="I1113">
        <f>martianeum5[[#This Row],[stan_po_wydobyciu_z_ładunku]]-martianeum5[[#This Row],[ile_zabiera_na_orbite]]</f>
        <v>5.9994999999999425</v>
      </c>
      <c r="J1113">
        <f>WEEKNUM(martianeum5[[#This Row],[data]],14)</f>
        <v>12</v>
      </c>
      <c r="K1113">
        <f>IF(martianeum5[[#This Row],[num_tygodnia]]=J1112,K1112,K1112+1)</f>
        <v>162</v>
      </c>
    </row>
    <row r="1114" spans="1:11" x14ac:dyDescent="0.25">
      <c r="A1114" s="1">
        <v>49753</v>
      </c>
      <c r="B1114">
        <f t="shared" si="17"/>
        <v>5.9994999999999425</v>
      </c>
      <c r="C1114" t="s">
        <v>15</v>
      </c>
      <c r="D1114">
        <v>19.899999999999999</v>
      </c>
      <c r="E1114">
        <v>16.2</v>
      </c>
      <c r="F1114">
        <f>IF(martianeum5[[#This Row],[zawartosc '[%']]]&gt;=1,martianeum5[[#This Row],[masa '[kg']]]*martianeum5[[#This Row],[zawartosc '[%']]]*0.01,0)</f>
        <v>3.2237999999999993</v>
      </c>
      <c r="G1114">
        <f>martianeum5[[#This Row],[stan_magazynu '[kg']]]+martianeum5[[#This Row],[ile_kg_materiału_z_ładunku]]</f>
        <v>9.2232999999999414</v>
      </c>
      <c r="H1114">
        <f>IF(martianeum5[[#This Row],[stan_po_wydobyciu_z_ładunku]]&gt;=100,100,0)</f>
        <v>0</v>
      </c>
      <c r="I1114">
        <f>martianeum5[[#This Row],[stan_po_wydobyciu_z_ładunku]]-martianeum5[[#This Row],[ile_zabiera_na_orbite]]</f>
        <v>9.2232999999999414</v>
      </c>
      <c r="J1114">
        <f>WEEKNUM(martianeum5[[#This Row],[data]],14)</f>
        <v>12</v>
      </c>
      <c r="K1114">
        <f>IF(martianeum5[[#This Row],[num_tygodnia]]=J1113,K1113,K1113+1)</f>
        <v>162</v>
      </c>
    </row>
    <row r="1115" spans="1:11" x14ac:dyDescent="0.25">
      <c r="A1115" s="1">
        <v>49754</v>
      </c>
      <c r="B1115">
        <f t="shared" si="17"/>
        <v>9.2232999999999414</v>
      </c>
      <c r="C1115" t="s">
        <v>18</v>
      </c>
      <c r="D1115">
        <v>10.7</v>
      </c>
      <c r="E1115">
        <v>2.8</v>
      </c>
      <c r="F1115">
        <f>IF(martianeum5[[#This Row],[zawartosc '[%']]]&gt;=1,martianeum5[[#This Row],[masa '[kg']]]*martianeum5[[#This Row],[zawartosc '[%']]]*0.01,0)</f>
        <v>0.29959999999999998</v>
      </c>
      <c r="G1115">
        <f>martianeum5[[#This Row],[stan_magazynu '[kg']]]+martianeum5[[#This Row],[ile_kg_materiału_z_ładunku]]</f>
        <v>9.5228999999999413</v>
      </c>
      <c r="H1115">
        <f>IF(martianeum5[[#This Row],[stan_po_wydobyciu_z_ładunku]]&gt;=100,100,0)</f>
        <v>0</v>
      </c>
      <c r="I1115">
        <f>martianeum5[[#This Row],[stan_po_wydobyciu_z_ładunku]]-martianeum5[[#This Row],[ile_zabiera_na_orbite]]</f>
        <v>9.5228999999999413</v>
      </c>
      <c r="J1115">
        <f>WEEKNUM(martianeum5[[#This Row],[data]],14)</f>
        <v>13</v>
      </c>
      <c r="K1115">
        <f>IF(martianeum5[[#This Row],[num_tygodnia]]=J1114,K1114,K1114+1)</f>
        <v>163</v>
      </c>
    </row>
    <row r="1116" spans="1:11" x14ac:dyDescent="0.25">
      <c r="A1116" s="1">
        <v>49755</v>
      </c>
      <c r="B1116">
        <f t="shared" si="17"/>
        <v>9.5228999999999413</v>
      </c>
      <c r="C1116" t="s">
        <v>26</v>
      </c>
      <c r="D1116">
        <v>11.5</v>
      </c>
      <c r="E1116">
        <v>5.9</v>
      </c>
      <c r="F1116">
        <f>IF(martianeum5[[#This Row],[zawartosc '[%']]]&gt;=1,martianeum5[[#This Row],[masa '[kg']]]*martianeum5[[#This Row],[zawartosc '[%']]]*0.01,0)</f>
        <v>0.6785000000000001</v>
      </c>
      <c r="G1116">
        <f>martianeum5[[#This Row],[stan_magazynu '[kg']]]+martianeum5[[#This Row],[ile_kg_materiału_z_ładunku]]</f>
        <v>10.201399999999941</v>
      </c>
      <c r="H1116">
        <f>IF(martianeum5[[#This Row],[stan_po_wydobyciu_z_ładunku]]&gt;=100,100,0)</f>
        <v>0</v>
      </c>
      <c r="I1116">
        <f>martianeum5[[#This Row],[stan_po_wydobyciu_z_ładunku]]-martianeum5[[#This Row],[ile_zabiera_na_orbite]]</f>
        <v>10.201399999999941</v>
      </c>
      <c r="J1116">
        <f>WEEKNUM(martianeum5[[#This Row],[data]],14)</f>
        <v>13</v>
      </c>
      <c r="K1116">
        <f>IF(martianeum5[[#This Row],[num_tygodnia]]=J1115,K1115,K1115+1)</f>
        <v>163</v>
      </c>
    </row>
    <row r="1117" spans="1:11" x14ac:dyDescent="0.25">
      <c r="A1117" s="1">
        <v>49756</v>
      </c>
      <c r="B1117">
        <f t="shared" si="17"/>
        <v>10.201399999999941</v>
      </c>
      <c r="C1117" t="s">
        <v>14</v>
      </c>
      <c r="D1117">
        <v>28.4</v>
      </c>
      <c r="E1117">
        <v>1</v>
      </c>
      <c r="F1117">
        <f>IF(martianeum5[[#This Row],[zawartosc '[%']]]&gt;=1,martianeum5[[#This Row],[masa '[kg']]]*martianeum5[[#This Row],[zawartosc '[%']]]*0.01,0)</f>
        <v>0.28399999999999997</v>
      </c>
      <c r="G1117">
        <f>martianeum5[[#This Row],[stan_magazynu '[kg']]]+martianeum5[[#This Row],[ile_kg_materiału_z_ładunku]]</f>
        <v>10.485399999999942</v>
      </c>
      <c r="H1117">
        <f>IF(martianeum5[[#This Row],[stan_po_wydobyciu_z_ładunku]]&gt;=100,100,0)</f>
        <v>0</v>
      </c>
      <c r="I1117">
        <f>martianeum5[[#This Row],[stan_po_wydobyciu_z_ładunku]]-martianeum5[[#This Row],[ile_zabiera_na_orbite]]</f>
        <v>10.485399999999942</v>
      </c>
      <c r="J1117">
        <f>WEEKNUM(martianeum5[[#This Row],[data]],14)</f>
        <v>13</v>
      </c>
      <c r="K1117">
        <f>IF(martianeum5[[#This Row],[num_tygodnia]]=J1116,K1116,K1116+1)</f>
        <v>163</v>
      </c>
    </row>
    <row r="1118" spans="1:11" x14ac:dyDescent="0.25">
      <c r="A1118" s="1">
        <v>49757</v>
      </c>
      <c r="B1118">
        <f t="shared" si="17"/>
        <v>10.485399999999942</v>
      </c>
      <c r="C1118" t="s">
        <v>19</v>
      </c>
      <c r="D1118">
        <v>22.3</v>
      </c>
      <c r="E1118">
        <v>5.0999999999999996</v>
      </c>
      <c r="F1118">
        <f>IF(martianeum5[[#This Row],[zawartosc '[%']]]&gt;=1,martianeum5[[#This Row],[masa '[kg']]]*martianeum5[[#This Row],[zawartosc '[%']]]*0.01,0)</f>
        <v>1.1373</v>
      </c>
      <c r="G1118">
        <f>martianeum5[[#This Row],[stan_magazynu '[kg']]]+martianeum5[[#This Row],[ile_kg_materiału_z_ładunku]]</f>
        <v>11.622699999999941</v>
      </c>
      <c r="H1118">
        <f>IF(martianeum5[[#This Row],[stan_po_wydobyciu_z_ładunku]]&gt;=100,100,0)</f>
        <v>0</v>
      </c>
      <c r="I1118">
        <f>martianeum5[[#This Row],[stan_po_wydobyciu_z_ładunku]]-martianeum5[[#This Row],[ile_zabiera_na_orbite]]</f>
        <v>11.622699999999941</v>
      </c>
      <c r="J1118">
        <f>WEEKNUM(martianeum5[[#This Row],[data]],14)</f>
        <v>13</v>
      </c>
      <c r="K1118">
        <f>IF(martianeum5[[#This Row],[num_tygodnia]]=J1117,K1117,K1117+1)</f>
        <v>163</v>
      </c>
    </row>
    <row r="1119" spans="1:11" x14ac:dyDescent="0.25">
      <c r="A1119" s="1">
        <v>49758</v>
      </c>
      <c r="B1119">
        <f t="shared" si="17"/>
        <v>11.622699999999941</v>
      </c>
      <c r="C1119" t="s">
        <v>13</v>
      </c>
      <c r="D1119">
        <v>28.7</v>
      </c>
      <c r="E1119">
        <v>11.5</v>
      </c>
      <c r="F1119">
        <f>IF(martianeum5[[#This Row],[zawartosc '[%']]]&gt;=1,martianeum5[[#This Row],[masa '[kg']]]*martianeum5[[#This Row],[zawartosc '[%']]]*0.01,0)</f>
        <v>3.3005</v>
      </c>
      <c r="G1119">
        <f>martianeum5[[#This Row],[stan_magazynu '[kg']]]+martianeum5[[#This Row],[ile_kg_materiału_z_ładunku]]</f>
        <v>14.923199999999941</v>
      </c>
      <c r="H1119">
        <f>IF(martianeum5[[#This Row],[stan_po_wydobyciu_z_ładunku]]&gt;=100,100,0)</f>
        <v>0</v>
      </c>
      <c r="I1119">
        <f>martianeum5[[#This Row],[stan_po_wydobyciu_z_ładunku]]-martianeum5[[#This Row],[ile_zabiera_na_orbite]]</f>
        <v>14.923199999999941</v>
      </c>
      <c r="J1119">
        <f>WEEKNUM(martianeum5[[#This Row],[data]],14)</f>
        <v>13</v>
      </c>
      <c r="K1119">
        <f>IF(martianeum5[[#This Row],[num_tygodnia]]=J1118,K1118,K1118+1)</f>
        <v>163</v>
      </c>
    </row>
    <row r="1120" spans="1:11" x14ac:dyDescent="0.25">
      <c r="A1120" s="1">
        <v>49759</v>
      </c>
      <c r="B1120">
        <f t="shared" si="17"/>
        <v>14.923199999999941</v>
      </c>
      <c r="C1120" t="s">
        <v>6</v>
      </c>
      <c r="D1120">
        <v>19.100000000000001</v>
      </c>
      <c r="E1120">
        <v>0</v>
      </c>
      <c r="F1120">
        <f>IF(martianeum5[[#This Row],[zawartosc '[%']]]&gt;=1,martianeum5[[#This Row],[masa '[kg']]]*martianeum5[[#This Row],[zawartosc '[%']]]*0.01,0)</f>
        <v>0</v>
      </c>
      <c r="G1120">
        <f>martianeum5[[#This Row],[stan_magazynu '[kg']]]+martianeum5[[#This Row],[ile_kg_materiału_z_ładunku]]</f>
        <v>14.923199999999941</v>
      </c>
      <c r="H1120">
        <f>IF(martianeum5[[#This Row],[stan_po_wydobyciu_z_ładunku]]&gt;=100,100,0)</f>
        <v>0</v>
      </c>
      <c r="I1120">
        <f>martianeum5[[#This Row],[stan_po_wydobyciu_z_ładunku]]-martianeum5[[#This Row],[ile_zabiera_na_orbite]]</f>
        <v>14.923199999999941</v>
      </c>
      <c r="J1120">
        <f>WEEKNUM(martianeum5[[#This Row],[data]],14)</f>
        <v>13</v>
      </c>
      <c r="K1120">
        <f>IF(martianeum5[[#This Row],[num_tygodnia]]=J1119,K1119,K1119+1)</f>
        <v>163</v>
      </c>
    </row>
    <row r="1121" spans="1:11" x14ac:dyDescent="0.25">
      <c r="A1121" s="1">
        <v>49760</v>
      </c>
      <c r="B1121">
        <f t="shared" si="17"/>
        <v>14.923199999999941</v>
      </c>
      <c r="C1121" t="s">
        <v>10</v>
      </c>
      <c r="D1121">
        <v>10.199999999999999</v>
      </c>
      <c r="E1121">
        <v>7.6</v>
      </c>
      <c r="F1121">
        <f>IF(martianeum5[[#This Row],[zawartosc '[%']]]&gt;=1,martianeum5[[#This Row],[masa '[kg']]]*martianeum5[[#This Row],[zawartosc '[%']]]*0.01,0)</f>
        <v>0.7752</v>
      </c>
      <c r="G1121">
        <f>martianeum5[[#This Row],[stan_magazynu '[kg']]]+martianeum5[[#This Row],[ile_kg_materiału_z_ładunku]]</f>
        <v>15.698399999999941</v>
      </c>
      <c r="H1121">
        <f>IF(martianeum5[[#This Row],[stan_po_wydobyciu_z_ładunku]]&gt;=100,100,0)</f>
        <v>0</v>
      </c>
      <c r="I1121">
        <f>martianeum5[[#This Row],[stan_po_wydobyciu_z_ładunku]]-martianeum5[[#This Row],[ile_zabiera_na_orbite]]</f>
        <v>15.698399999999941</v>
      </c>
      <c r="J1121">
        <f>WEEKNUM(martianeum5[[#This Row],[data]],14)</f>
        <v>13</v>
      </c>
      <c r="K1121">
        <f>IF(martianeum5[[#This Row],[num_tygodnia]]=J1120,K1120,K1120+1)</f>
        <v>163</v>
      </c>
    </row>
    <row r="1122" spans="1:11" x14ac:dyDescent="0.25">
      <c r="A1122" s="1">
        <v>49761</v>
      </c>
      <c r="B1122">
        <f t="shared" si="17"/>
        <v>15.698399999999941</v>
      </c>
      <c r="C1122" t="s">
        <v>10</v>
      </c>
      <c r="D1122">
        <v>18.399999999999999</v>
      </c>
      <c r="E1122">
        <v>0</v>
      </c>
      <c r="F1122">
        <f>IF(martianeum5[[#This Row],[zawartosc '[%']]]&gt;=1,martianeum5[[#This Row],[masa '[kg']]]*martianeum5[[#This Row],[zawartosc '[%']]]*0.01,0)</f>
        <v>0</v>
      </c>
      <c r="G1122">
        <f>martianeum5[[#This Row],[stan_magazynu '[kg']]]+martianeum5[[#This Row],[ile_kg_materiału_z_ładunku]]</f>
        <v>15.698399999999941</v>
      </c>
      <c r="H1122">
        <f>IF(martianeum5[[#This Row],[stan_po_wydobyciu_z_ładunku]]&gt;=100,100,0)</f>
        <v>0</v>
      </c>
      <c r="I1122">
        <f>martianeum5[[#This Row],[stan_po_wydobyciu_z_ładunku]]-martianeum5[[#This Row],[ile_zabiera_na_orbite]]</f>
        <v>15.698399999999941</v>
      </c>
      <c r="J1122">
        <f>WEEKNUM(martianeum5[[#This Row],[data]],14)</f>
        <v>14</v>
      </c>
      <c r="K1122">
        <f>IF(martianeum5[[#This Row],[num_tygodnia]]=J1121,K1121,K1121+1)</f>
        <v>164</v>
      </c>
    </row>
    <row r="1123" spans="1:11" x14ac:dyDescent="0.25">
      <c r="A1123" s="1">
        <v>49762</v>
      </c>
      <c r="B1123">
        <f t="shared" si="17"/>
        <v>15.698399999999941</v>
      </c>
      <c r="C1123" t="s">
        <v>19</v>
      </c>
      <c r="D1123">
        <v>29.3</v>
      </c>
      <c r="E1123">
        <v>0</v>
      </c>
      <c r="F1123">
        <f>IF(martianeum5[[#This Row],[zawartosc '[%']]]&gt;=1,martianeum5[[#This Row],[masa '[kg']]]*martianeum5[[#This Row],[zawartosc '[%']]]*0.01,0)</f>
        <v>0</v>
      </c>
      <c r="G1123">
        <f>martianeum5[[#This Row],[stan_magazynu '[kg']]]+martianeum5[[#This Row],[ile_kg_materiału_z_ładunku]]</f>
        <v>15.698399999999941</v>
      </c>
      <c r="H1123">
        <f>IF(martianeum5[[#This Row],[stan_po_wydobyciu_z_ładunku]]&gt;=100,100,0)</f>
        <v>0</v>
      </c>
      <c r="I1123">
        <f>martianeum5[[#This Row],[stan_po_wydobyciu_z_ładunku]]-martianeum5[[#This Row],[ile_zabiera_na_orbite]]</f>
        <v>15.698399999999941</v>
      </c>
      <c r="J1123">
        <f>WEEKNUM(martianeum5[[#This Row],[data]],14)</f>
        <v>14</v>
      </c>
      <c r="K1123">
        <f>IF(martianeum5[[#This Row],[num_tygodnia]]=J1122,K1122,K1122+1)</f>
        <v>164</v>
      </c>
    </row>
    <row r="1124" spans="1:11" x14ac:dyDescent="0.25">
      <c r="A1124" s="1">
        <v>49763</v>
      </c>
      <c r="B1124">
        <f t="shared" si="17"/>
        <v>15.698399999999941</v>
      </c>
      <c r="C1124" t="s">
        <v>17</v>
      </c>
      <c r="D1124">
        <v>26.7</v>
      </c>
      <c r="E1124">
        <v>5.7</v>
      </c>
      <c r="F1124">
        <f>IF(martianeum5[[#This Row],[zawartosc '[%']]]&gt;=1,martianeum5[[#This Row],[masa '[kg']]]*martianeum5[[#This Row],[zawartosc '[%']]]*0.01,0)</f>
        <v>1.5219</v>
      </c>
      <c r="G1124">
        <f>martianeum5[[#This Row],[stan_magazynu '[kg']]]+martianeum5[[#This Row],[ile_kg_materiału_z_ładunku]]</f>
        <v>17.220299999999941</v>
      </c>
      <c r="H1124">
        <f>IF(martianeum5[[#This Row],[stan_po_wydobyciu_z_ładunku]]&gt;=100,100,0)</f>
        <v>0</v>
      </c>
      <c r="I1124">
        <f>martianeum5[[#This Row],[stan_po_wydobyciu_z_ładunku]]-martianeum5[[#This Row],[ile_zabiera_na_orbite]]</f>
        <v>17.220299999999941</v>
      </c>
      <c r="J1124">
        <f>WEEKNUM(martianeum5[[#This Row],[data]],14)</f>
        <v>14</v>
      </c>
      <c r="K1124">
        <f>IF(martianeum5[[#This Row],[num_tygodnia]]=J1123,K1123,K1123+1)</f>
        <v>164</v>
      </c>
    </row>
    <row r="1125" spans="1:11" x14ac:dyDescent="0.25">
      <c r="A1125" s="1">
        <v>49764</v>
      </c>
      <c r="B1125">
        <f t="shared" si="17"/>
        <v>17.220299999999941</v>
      </c>
      <c r="C1125" t="s">
        <v>8</v>
      </c>
      <c r="D1125">
        <v>22.2</v>
      </c>
      <c r="E1125">
        <v>0.9</v>
      </c>
      <c r="F1125">
        <f>IF(martianeum5[[#This Row],[zawartosc '[%']]]&gt;=1,martianeum5[[#This Row],[masa '[kg']]]*martianeum5[[#This Row],[zawartosc '[%']]]*0.01,0)</f>
        <v>0</v>
      </c>
      <c r="G1125">
        <f>martianeum5[[#This Row],[stan_magazynu '[kg']]]+martianeum5[[#This Row],[ile_kg_materiału_z_ładunku]]</f>
        <v>17.220299999999941</v>
      </c>
      <c r="H1125">
        <f>IF(martianeum5[[#This Row],[stan_po_wydobyciu_z_ładunku]]&gt;=100,100,0)</f>
        <v>0</v>
      </c>
      <c r="I1125">
        <f>martianeum5[[#This Row],[stan_po_wydobyciu_z_ładunku]]-martianeum5[[#This Row],[ile_zabiera_na_orbite]]</f>
        <v>17.220299999999941</v>
      </c>
      <c r="J1125">
        <f>WEEKNUM(martianeum5[[#This Row],[data]],14)</f>
        <v>14</v>
      </c>
      <c r="K1125">
        <f>IF(martianeum5[[#This Row],[num_tygodnia]]=J1124,K1124,K1124+1)</f>
        <v>164</v>
      </c>
    </row>
    <row r="1126" spans="1:11" x14ac:dyDescent="0.25">
      <c r="A1126" s="1">
        <v>49765</v>
      </c>
      <c r="B1126">
        <f t="shared" si="17"/>
        <v>17.220299999999941</v>
      </c>
      <c r="C1126" t="s">
        <v>13</v>
      </c>
      <c r="D1126">
        <v>25.5</v>
      </c>
      <c r="E1126">
        <v>5.8</v>
      </c>
      <c r="F1126">
        <f>IF(martianeum5[[#This Row],[zawartosc '[%']]]&gt;=1,martianeum5[[#This Row],[masa '[kg']]]*martianeum5[[#This Row],[zawartosc '[%']]]*0.01,0)</f>
        <v>1.4790000000000001</v>
      </c>
      <c r="G1126">
        <f>martianeum5[[#This Row],[stan_magazynu '[kg']]]+martianeum5[[#This Row],[ile_kg_materiału_z_ładunku]]</f>
        <v>18.699299999999941</v>
      </c>
      <c r="H1126">
        <f>IF(martianeum5[[#This Row],[stan_po_wydobyciu_z_ładunku]]&gt;=100,100,0)</f>
        <v>0</v>
      </c>
      <c r="I1126">
        <f>martianeum5[[#This Row],[stan_po_wydobyciu_z_ładunku]]-martianeum5[[#This Row],[ile_zabiera_na_orbite]]</f>
        <v>18.699299999999941</v>
      </c>
      <c r="J1126">
        <f>WEEKNUM(martianeum5[[#This Row],[data]],14)</f>
        <v>14</v>
      </c>
      <c r="K1126">
        <f>IF(martianeum5[[#This Row],[num_tygodnia]]=J1125,K1125,K1125+1)</f>
        <v>164</v>
      </c>
    </row>
    <row r="1127" spans="1:11" x14ac:dyDescent="0.25">
      <c r="A1127" s="1">
        <v>49766</v>
      </c>
      <c r="B1127">
        <f t="shared" si="17"/>
        <v>18.699299999999941</v>
      </c>
      <c r="C1127" t="s">
        <v>19</v>
      </c>
      <c r="D1127">
        <v>23.5</v>
      </c>
      <c r="E1127">
        <v>32</v>
      </c>
      <c r="F1127">
        <f>IF(martianeum5[[#This Row],[zawartosc '[%']]]&gt;=1,martianeum5[[#This Row],[masa '[kg']]]*martianeum5[[#This Row],[zawartosc '[%']]]*0.01,0)</f>
        <v>7.5200000000000005</v>
      </c>
      <c r="G1127">
        <f>martianeum5[[#This Row],[stan_magazynu '[kg']]]+martianeum5[[#This Row],[ile_kg_materiału_z_ładunku]]</f>
        <v>26.21929999999994</v>
      </c>
      <c r="H1127">
        <f>IF(martianeum5[[#This Row],[stan_po_wydobyciu_z_ładunku]]&gt;=100,100,0)</f>
        <v>0</v>
      </c>
      <c r="I1127">
        <f>martianeum5[[#This Row],[stan_po_wydobyciu_z_ładunku]]-martianeum5[[#This Row],[ile_zabiera_na_orbite]]</f>
        <v>26.21929999999994</v>
      </c>
      <c r="J1127">
        <f>WEEKNUM(martianeum5[[#This Row],[data]],14)</f>
        <v>14</v>
      </c>
      <c r="K1127">
        <f>IF(martianeum5[[#This Row],[num_tygodnia]]=J1126,K1126,K1126+1)</f>
        <v>164</v>
      </c>
    </row>
    <row r="1128" spans="1:11" x14ac:dyDescent="0.25">
      <c r="A1128" s="1">
        <v>49767</v>
      </c>
      <c r="B1128">
        <f t="shared" si="17"/>
        <v>26.21929999999994</v>
      </c>
      <c r="C1128" t="s">
        <v>5</v>
      </c>
      <c r="D1128">
        <v>28.4</v>
      </c>
      <c r="E1128">
        <v>5.7</v>
      </c>
      <c r="F1128">
        <f>IF(martianeum5[[#This Row],[zawartosc '[%']]]&gt;=1,martianeum5[[#This Row],[masa '[kg']]]*martianeum5[[#This Row],[zawartosc '[%']]]*0.01,0)</f>
        <v>1.6188</v>
      </c>
      <c r="G1128">
        <f>martianeum5[[#This Row],[stan_magazynu '[kg']]]+martianeum5[[#This Row],[ile_kg_materiału_z_ładunku]]</f>
        <v>27.83809999999994</v>
      </c>
      <c r="H1128">
        <f>IF(martianeum5[[#This Row],[stan_po_wydobyciu_z_ładunku]]&gt;=100,100,0)</f>
        <v>0</v>
      </c>
      <c r="I1128">
        <f>martianeum5[[#This Row],[stan_po_wydobyciu_z_ładunku]]-martianeum5[[#This Row],[ile_zabiera_na_orbite]]</f>
        <v>27.83809999999994</v>
      </c>
      <c r="J1128">
        <f>WEEKNUM(martianeum5[[#This Row],[data]],14)</f>
        <v>14</v>
      </c>
      <c r="K1128">
        <f>IF(martianeum5[[#This Row],[num_tygodnia]]=J1127,K1127,K1127+1)</f>
        <v>164</v>
      </c>
    </row>
    <row r="1129" spans="1:11" x14ac:dyDescent="0.25">
      <c r="A1129" s="1">
        <v>49768</v>
      </c>
      <c r="B1129">
        <f t="shared" si="17"/>
        <v>27.83809999999994</v>
      </c>
      <c r="C1129" t="s">
        <v>22</v>
      </c>
      <c r="D1129">
        <v>13.7</v>
      </c>
      <c r="E1129">
        <v>6</v>
      </c>
      <c r="F1129">
        <f>IF(martianeum5[[#This Row],[zawartosc '[%']]]&gt;=1,martianeum5[[#This Row],[masa '[kg']]]*martianeum5[[#This Row],[zawartosc '[%']]]*0.01,0)</f>
        <v>0.82199999999999995</v>
      </c>
      <c r="G1129">
        <f>martianeum5[[#This Row],[stan_magazynu '[kg']]]+martianeum5[[#This Row],[ile_kg_materiału_z_ładunku]]</f>
        <v>28.66009999999994</v>
      </c>
      <c r="H1129">
        <f>IF(martianeum5[[#This Row],[stan_po_wydobyciu_z_ładunku]]&gt;=100,100,0)</f>
        <v>0</v>
      </c>
      <c r="I1129">
        <f>martianeum5[[#This Row],[stan_po_wydobyciu_z_ładunku]]-martianeum5[[#This Row],[ile_zabiera_na_orbite]]</f>
        <v>28.66009999999994</v>
      </c>
      <c r="J1129">
        <f>WEEKNUM(martianeum5[[#This Row],[data]],14)</f>
        <v>15</v>
      </c>
      <c r="K1129">
        <f>IF(martianeum5[[#This Row],[num_tygodnia]]=J1128,K1128,K1128+1)</f>
        <v>165</v>
      </c>
    </row>
    <row r="1130" spans="1:11" x14ac:dyDescent="0.25">
      <c r="A1130" s="1">
        <v>49769</v>
      </c>
      <c r="B1130">
        <f t="shared" si="17"/>
        <v>28.66009999999994</v>
      </c>
      <c r="C1130" t="s">
        <v>9</v>
      </c>
      <c r="D1130">
        <v>22.1</v>
      </c>
      <c r="E1130">
        <v>11.7</v>
      </c>
      <c r="F1130">
        <f>IF(martianeum5[[#This Row],[zawartosc '[%']]]&gt;=1,martianeum5[[#This Row],[masa '[kg']]]*martianeum5[[#This Row],[zawartosc '[%']]]*0.01,0)</f>
        <v>2.5857000000000001</v>
      </c>
      <c r="G1130">
        <f>martianeum5[[#This Row],[stan_magazynu '[kg']]]+martianeum5[[#This Row],[ile_kg_materiału_z_ładunku]]</f>
        <v>31.245799999999939</v>
      </c>
      <c r="H1130">
        <f>IF(martianeum5[[#This Row],[stan_po_wydobyciu_z_ładunku]]&gt;=100,100,0)</f>
        <v>0</v>
      </c>
      <c r="I1130">
        <f>martianeum5[[#This Row],[stan_po_wydobyciu_z_ładunku]]-martianeum5[[#This Row],[ile_zabiera_na_orbite]]</f>
        <v>31.245799999999939</v>
      </c>
      <c r="J1130">
        <f>WEEKNUM(martianeum5[[#This Row],[data]],14)</f>
        <v>15</v>
      </c>
      <c r="K1130">
        <f>IF(martianeum5[[#This Row],[num_tygodnia]]=J1129,K1129,K1129+1)</f>
        <v>165</v>
      </c>
    </row>
    <row r="1131" spans="1:11" x14ac:dyDescent="0.25">
      <c r="A1131" s="1">
        <v>49770</v>
      </c>
      <c r="B1131">
        <f t="shared" si="17"/>
        <v>31.245799999999939</v>
      </c>
      <c r="C1131" t="s">
        <v>11</v>
      </c>
      <c r="D1131">
        <v>16.899999999999999</v>
      </c>
      <c r="E1131">
        <v>18.2</v>
      </c>
      <c r="F1131">
        <f>IF(martianeum5[[#This Row],[zawartosc '[%']]]&gt;=1,martianeum5[[#This Row],[masa '[kg']]]*martianeum5[[#This Row],[zawartosc '[%']]]*0.01,0)</f>
        <v>3.0758000000000001</v>
      </c>
      <c r="G1131">
        <f>martianeum5[[#This Row],[stan_magazynu '[kg']]]+martianeum5[[#This Row],[ile_kg_materiału_z_ładunku]]</f>
        <v>34.32159999999994</v>
      </c>
      <c r="H1131">
        <f>IF(martianeum5[[#This Row],[stan_po_wydobyciu_z_ładunku]]&gt;=100,100,0)</f>
        <v>0</v>
      </c>
      <c r="I1131">
        <f>martianeum5[[#This Row],[stan_po_wydobyciu_z_ładunku]]-martianeum5[[#This Row],[ile_zabiera_na_orbite]]</f>
        <v>34.32159999999994</v>
      </c>
      <c r="J1131">
        <f>WEEKNUM(martianeum5[[#This Row],[data]],14)</f>
        <v>15</v>
      </c>
      <c r="K1131">
        <f>IF(martianeum5[[#This Row],[num_tygodnia]]=J1130,K1130,K1130+1)</f>
        <v>165</v>
      </c>
    </row>
    <row r="1132" spans="1:11" x14ac:dyDescent="0.25">
      <c r="A1132" s="1">
        <v>49771</v>
      </c>
      <c r="B1132">
        <f t="shared" si="17"/>
        <v>34.32159999999994</v>
      </c>
      <c r="C1132" t="s">
        <v>22</v>
      </c>
      <c r="D1132">
        <v>28</v>
      </c>
      <c r="E1132">
        <v>0</v>
      </c>
      <c r="F1132">
        <f>IF(martianeum5[[#This Row],[zawartosc '[%']]]&gt;=1,martianeum5[[#This Row],[masa '[kg']]]*martianeum5[[#This Row],[zawartosc '[%']]]*0.01,0)</f>
        <v>0</v>
      </c>
      <c r="G1132">
        <f>martianeum5[[#This Row],[stan_magazynu '[kg']]]+martianeum5[[#This Row],[ile_kg_materiału_z_ładunku]]</f>
        <v>34.32159999999994</v>
      </c>
      <c r="H1132">
        <f>IF(martianeum5[[#This Row],[stan_po_wydobyciu_z_ładunku]]&gt;=100,100,0)</f>
        <v>0</v>
      </c>
      <c r="I1132">
        <f>martianeum5[[#This Row],[stan_po_wydobyciu_z_ładunku]]-martianeum5[[#This Row],[ile_zabiera_na_orbite]]</f>
        <v>34.32159999999994</v>
      </c>
      <c r="J1132">
        <f>WEEKNUM(martianeum5[[#This Row],[data]],14)</f>
        <v>15</v>
      </c>
      <c r="K1132">
        <f>IF(martianeum5[[#This Row],[num_tygodnia]]=J1131,K1131,K1131+1)</f>
        <v>165</v>
      </c>
    </row>
    <row r="1133" spans="1:11" x14ac:dyDescent="0.25">
      <c r="A1133" s="1">
        <v>49772</v>
      </c>
      <c r="B1133">
        <f t="shared" si="17"/>
        <v>34.32159999999994</v>
      </c>
      <c r="C1133" t="s">
        <v>10</v>
      </c>
      <c r="D1133">
        <v>13.5</v>
      </c>
      <c r="E1133">
        <v>3.7</v>
      </c>
      <c r="F1133">
        <f>IF(martianeum5[[#This Row],[zawartosc '[%']]]&gt;=1,martianeum5[[#This Row],[masa '[kg']]]*martianeum5[[#This Row],[zawartosc '[%']]]*0.01,0)</f>
        <v>0.49950000000000006</v>
      </c>
      <c r="G1133">
        <f>martianeum5[[#This Row],[stan_magazynu '[kg']]]+martianeum5[[#This Row],[ile_kg_materiału_z_ładunku]]</f>
        <v>34.821099999999937</v>
      </c>
      <c r="H1133">
        <f>IF(martianeum5[[#This Row],[stan_po_wydobyciu_z_ładunku]]&gt;=100,100,0)</f>
        <v>0</v>
      </c>
      <c r="I1133">
        <f>martianeum5[[#This Row],[stan_po_wydobyciu_z_ładunku]]-martianeum5[[#This Row],[ile_zabiera_na_orbite]]</f>
        <v>34.821099999999937</v>
      </c>
      <c r="J1133">
        <f>WEEKNUM(martianeum5[[#This Row],[data]],14)</f>
        <v>15</v>
      </c>
      <c r="K1133">
        <f>IF(martianeum5[[#This Row],[num_tygodnia]]=J1132,K1132,K1132+1)</f>
        <v>165</v>
      </c>
    </row>
    <row r="1134" spans="1:11" x14ac:dyDescent="0.25">
      <c r="A1134" s="1">
        <v>49773</v>
      </c>
      <c r="B1134">
        <f t="shared" si="17"/>
        <v>34.821099999999937</v>
      </c>
      <c r="C1134" t="s">
        <v>19</v>
      </c>
      <c r="D1134">
        <v>13.4</v>
      </c>
      <c r="E1134">
        <v>22.5</v>
      </c>
      <c r="F1134">
        <f>IF(martianeum5[[#This Row],[zawartosc '[%']]]&gt;=1,martianeum5[[#This Row],[masa '[kg']]]*martianeum5[[#This Row],[zawartosc '[%']]]*0.01,0)</f>
        <v>3.0150000000000001</v>
      </c>
      <c r="G1134">
        <f>martianeum5[[#This Row],[stan_magazynu '[kg']]]+martianeum5[[#This Row],[ile_kg_materiału_z_ładunku]]</f>
        <v>37.836099999999938</v>
      </c>
      <c r="H1134">
        <f>IF(martianeum5[[#This Row],[stan_po_wydobyciu_z_ładunku]]&gt;=100,100,0)</f>
        <v>0</v>
      </c>
      <c r="I1134">
        <f>martianeum5[[#This Row],[stan_po_wydobyciu_z_ładunku]]-martianeum5[[#This Row],[ile_zabiera_na_orbite]]</f>
        <v>37.836099999999938</v>
      </c>
      <c r="J1134">
        <f>WEEKNUM(martianeum5[[#This Row],[data]],14)</f>
        <v>15</v>
      </c>
      <c r="K1134">
        <f>IF(martianeum5[[#This Row],[num_tygodnia]]=J1133,K1133,K1133+1)</f>
        <v>165</v>
      </c>
    </row>
    <row r="1135" spans="1:11" x14ac:dyDescent="0.25">
      <c r="A1135" s="1">
        <v>49774</v>
      </c>
      <c r="B1135">
        <f t="shared" si="17"/>
        <v>37.836099999999938</v>
      </c>
      <c r="C1135" t="s">
        <v>6</v>
      </c>
      <c r="D1135">
        <v>19.899999999999999</v>
      </c>
      <c r="E1135">
        <v>11.6</v>
      </c>
      <c r="F1135">
        <f>IF(martianeum5[[#This Row],[zawartosc '[%']]]&gt;=1,martianeum5[[#This Row],[masa '[kg']]]*martianeum5[[#This Row],[zawartosc '[%']]]*0.01,0)</f>
        <v>2.3083999999999998</v>
      </c>
      <c r="G1135">
        <f>martianeum5[[#This Row],[stan_magazynu '[kg']]]+martianeum5[[#This Row],[ile_kg_materiału_z_ładunku]]</f>
        <v>40.144499999999937</v>
      </c>
      <c r="H1135">
        <f>IF(martianeum5[[#This Row],[stan_po_wydobyciu_z_ładunku]]&gt;=100,100,0)</f>
        <v>0</v>
      </c>
      <c r="I1135">
        <f>martianeum5[[#This Row],[stan_po_wydobyciu_z_ładunku]]-martianeum5[[#This Row],[ile_zabiera_na_orbite]]</f>
        <v>40.144499999999937</v>
      </c>
      <c r="J1135">
        <f>WEEKNUM(martianeum5[[#This Row],[data]],14)</f>
        <v>15</v>
      </c>
      <c r="K1135">
        <f>IF(martianeum5[[#This Row],[num_tygodnia]]=J1134,K1134,K1134+1)</f>
        <v>165</v>
      </c>
    </row>
    <row r="1136" spans="1:11" x14ac:dyDescent="0.25">
      <c r="A1136" s="1">
        <v>49775</v>
      </c>
      <c r="B1136">
        <f t="shared" si="17"/>
        <v>40.144499999999937</v>
      </c>
      <c r="C1136" t="s">
        <v>7</v>
      </c>
      <c r="D1136">
        <v>24.2</v>
      </c>
      <c r="E1136">
        <v>11</v>
      </c>
      <c r="F1136">
        <f>IF(martianeum5[[#This Row],[zawartosc '[%']]]&gt;=1,martianeum5[[#This Row],[masa '[kg']]]*martianeum5[[#This Row],[zawartosc '[%']]]*0.01,0)</f>
        <v>2.6619999999999999</v>
      </c>
      <c r="G1136">
        <f>martianeum5[[#This Row],[stan_magazynu '[kg']]]+martianeum5[[#This Row],[ile_kg_materiału_z_ładunku]]</f>
        <v>42.806499999999936</v>
      </c>
      <c r="H1136">
        <f>IF(martianeum5[[#This Row],[stan_po_wydobyciu_z_ładunku]]&gt;=100,100,0)</f>
        <v>0</v>
      </c>
      <c r="I1136">
        <f>martianeum5[[#This Row],[stan_po_wydobyciu_z_ładunku]]-martianeum5[[#This Row],[ile_zabiera_na_orbite]]</f>
        <v>42.806499999999936</v>
      </c>
      <c r="J1136">
        <f>WEEKNUM(martianeum5[[#This Row],[data]],14)</f>
        <v>16</v>
      </c>
      <c r="K1136">
        <f>IF(martianeum5[[#This Row],[num_tygodnia]]=J1135,K1135,K1135+1)</f>
        <v>166</v>
      </c>
    </row>
    <row r="1137" spans="1:11" x14ac:dyDescent="0.25">
      <c r="A1137" s="1">
        <v>49776</v>
      </c>
      <c r="B1137">
        <f t="shared" si="17"/>
        <v>42.806499999999936</v>
      </c>
      <c r="C1137" t="s">
        <v>27</v>
      </c>
      <c r="D1137">
        <v>20.399999999999999</v>
      </c>
      <c r="E1137">
        <v>0</v>
      </c>
      <c r="F1137">
        <f>IF(martianeum5[[#This Row],[zawartosc '[%']]]&gt;=1,martianeum5[[#This Row],[masa '[kg']]]*martianeum5[[#This Row],[zawartosc '[%']]]*0.01,0)</f>
        <v>0</v>
      </c>
      <c r="G1137">
        <f>martianeum5[[#This Row],[stan_magazynu '[kg']]]+martianeum5[[#This Row],[ile_kg_materiału_z_ładunku]]</f>
        <v>42.806499999999936</v>
      </c>
      <c r="H1137">
        <f>IF(martianeum5[[#This Row],[stan_po_wydobyciu_z_ładunku]]&gt;=100,100,0)</f>
        <v>0</v>
      </c>
      <c r="I1137">
        <f>martianeum5[[#This Row],[stan_po_wydobyciu_z_ładunku]]-martianeum5[[#This Row],[ile_zabiera_na_orbite]]</f>
        <v>42.806499999999936</v>
      </c>
      <c r="J1137">
        <f>WEEKNUM(martianeum5[[#This Row],[data]],14)</f>
        <v>16</v>
      </c>
      <c r="K1137">
        <f>IF(martianeum5[[#This Row],[num_tygodnia]]=J1136,K1136,K1136+1)</f>
        <v>166</v>
      </c>
    </row>
    <row r="1138" spans="1:11" x14ac:dyDescent="0.25">
      <c r="A1138" s="1">
        <v>49777</v>
      </c>
      <c r="B1138">
        <f t="shared" si="17"/>
        <v>42.806499999999936</v>
      </c>
      <c r="C1138" t="s">
        <v>27</v>
      </c>
      <c r="D1138">
        <v>16.600000000000001</v>
      </c>
      <c r="E1138">
        <v>3.9</v>
      </c>
      <c r="F1138">
        <f>IF(martianeum5[[#This Row],[zawartosc '[%']]]&gt;=1,martianeum5[[#This Row],[masa '[kg']]]*martianeum5[[#This Row],[zawartosc '[%']]]*0.01,0)</f>
        <v>0.64740000000000009</v>
      </c>
      <c r="G1138">
        <f>martianeum5[[#This Row],[stan_magazynu '[kg']]]+martianeum5[[#This Row],[ile_kg_materiału_z_ładunku]]</f>
        <v>43.453899999999933</v>
      </c>
      <c r="H1138">
        <f>IF(martianeum5[[#This Row],[stan_po_wydobyciu_z_ładunku]]&gt;=100,100,0)</f>
        <v>0</v>
      </c>
      <c r="I1138">
        <f>martianeum5[[#This Row],[stan_po_wydobyciu_z_ładunku]]-martianeum5[[#This Row],[ile_zabiera_na_orbite]]</f>
        <v>43.453899999999933</v>
      </c>
      <c r="J1138">
        <f>WEEKNUM(martianeum5[[#This Row],[data]],14)</f>
        <v>16</v>
      </c>
      <c r="K1138">
        <f>IF(martianeum5[[#This Row],[num_tygodnia]]=J1137,K1137,K1137+1)</f>
        <v>166</v>
      </c>
    </row>
    <row r="1139" spans="1:11" x14ac:dyDescent="0.25">
      <c r="A1139" s="1">
        <v>49778</v>
      </c>
      <c r="B1139">
        <f t="shared" si="17"/>
        <v>43.453899999999933</v>
      </c>
      <c r="C1139" t="s">
        <v>33</v>
      </c>
      <c r="D1139">
        <v>14.3</v>
      </c>
      <c r="E1139">
        <v>0</v>
      </c>
      <c r="F1139">
        <f>IF(martianeum5[[#This Row],[zawartosc '[%']]]&gt;=1,martianeum5[[#This Row],[masa '[kg']]]*martianeum5[[#This Row],[zawartosc '[%']]]*0.01,0)</f>
        <v>0</v>
      </c>
      <c r="G1139">
        <f>martianeum5[[#This Row],[stan_magazynu '[kg']]]+martianeum5[[#This Row],[ile_kg_materiału_z_ładunku]]</f>
        <v>43.453899999999933</v>
      </c>
      <c r="H1139">
        <f>IF(martianeum5[[#This Row],[stan_po_wydobyciu_z_ładunku]]&gt;=100,100,0)</f>
        <v>0</v>
      </c>
      <c r="I1139">
        <f>martianeum5[[#This Row],[stan_po_wydobyciu_z_ładunku]]-martianeum5[[#This Row],[ile_zabiera_na_orbite]]</f>
        <v>43.453899999999933</v>
      </c>
      <c r="J1139">
        <f>WEEKNUM(martianeum5[[#This Row],[data]],14)</f>
        <v>16</v>
      </c>
      <c r="K1139">
        <f>IF(martianeum5[[#This Row],[num_tygodnia]]=J1138,K1138,K1138+1)</f>
        <v>166</v>
      </c>
    </row>
    <row r="1140" spans="1:11" x14ac:dyDescent="0.25">
      <c r="A1140" s="1">
        <v>49779</v>
      </c>
      <c r="B1140">
        <f t="shared" si="17"/>
        <v>43.453899999999933</v>
      </c>
      <c r="C1140" t="s">
        <v>26</v>
      </c>
      <c r="D1140">
        <v>24.4</v>
      </c>
      <c r="E1140">
        <v>4.4000000000000004</v>
      </c>
      <c r="F1140">
        <f>IF(martianeum5[[#This Row],[zawartosc '[%']]]&gt;=1,martianeum5[[#This Row],[masa '[kg']]]*martianeum5[[#This Row],[zawartosc '[%']]]*0.01,0)</f>
        <v>1.0736000000000001</v>
      </c>
      <c r="G1140">
        <f>martianeum5[[#This Row],[stan_magazynu '[kg']]]+martianeum5[[#This Row],[ile_kg_materiału_z_ładunku]]</f>
        <v>44.527499999999932</v>
      </c>
      <c r="H1140">
        <f>IF(martianeum5[[#This Row],[stan_po_wydobyciu_z_ładunku]]&gt;=100,100,0)</f>
        <v>0</v>
      </c>
      <c r="I1140">
        <f>martianeum5[[#This Row],[stan_po_wydobyciu_z_ładunku]]-martianeum5[[#This Row],[ile_zabiera_na_orbite]]</f>
        <v>44.527499999999932</v>
      </c>
      <c r="J1140">
        <f>WEEKNUM(martianeum5[[#This Row],[data]],14)</f>
        <v>16</v>
      </c>
      <c r="K1140">
        <f>IF(martianeum5[[#This Row],[num_tygodnia]]=J1139,K1139,K1139+1)</f>
        <v>166</v>
      </c>
    </row>
    <row r="1141" spans="1:11" x14ac:dyDescent="0.25">
      <c r="A1141" s="1">
        <v>49780</v>
      </c>
      <c r="B1141">
        <f t="shared" si="17"/>
        <v>44.527499999999932</v>
      </c>
      <c r="C1141" t="s">
        <v>10</v>
      </c>
      <c r="D1141">
        <v>26.7</v>
      </c>
      <c r="E1141">
        <v>30.4</v>
      </c>
      <c r="F1141">
        <f>IF(martianeum5[[#This Row],[zawartosc '[%']]]&gt;=1,martianeum5[[#This Row],[masa '[kg']]]*martianeum5[[#This Row],[zawartosc '[%']]]*0.01,0)</f>
        <v>8.1167999999999996</v>
      </c>
      <c r="G1141">
        <f>martianeum5[[#This Row],[stan_magazynu '[kg']]]+martianeum5[[#This Row],[ile_kg_materiału_z_ładunku]]</f>
        <v>52.64429999999993</v>
      </c>
      <c r="H1141">
        <f>IF(martianeum5[[#This Row],[stan_po_wydobyciu_z_ładunku]]&gt;=100,100,0)</f>
        <v>0</v>
      </c>
      <c r="I1141">
        <f>martianeum5[[#This Row],[stan_po_wydobyciu_z_ładunku]]-martianeum5[[#This Row],[ile_zabiera_na_orbite]]</f>
        <v>52.64429999999993</v>
      </c>
      <c r="J1141">
        <f>WEEKNUM(martianeum5[[#This Row],[data]],14)</f>
        <v>16</v>
      </c>
      <c r="K1141">
        <f>IF(martianeum5[[#This Row],[num_tygodnia]]=J1140,K1140,K1140+1)</f>
        <v>166</v>
      </c>
    </row>
    <row r="1142" spans="1:11" x14ac:dyDescent="0.25">
      <c r="A1142" s="1">
        <v>49781</v>
      </c>
      <c r="B1142">
        <f t="shared" si="17"/>
        <v>52.64429999999993</v>
      </c>
      <c r="C1142" t="s">
        <v>13</v>
      </c>
      <c r="D1142">
        <v>20.100000000000001</v>
      </c>
      <c r="E1142">
        <v>3.1</v>
      </c>
      <c r="F1142">
        <f>IF(martianeum5[[#This Row],[zawartosc '[%']]]&gt;=1,martianeum5[[#This Row],[masa '[kg']]]*martianeum5[[#This Row],[zawartosc '[%']]]*0.01,0)</f>
        <v>0.6231000000000001</v>
      </c>
      <c r="G1142">
        <f>martianeum5[[#This Row],[stan_magazynu '[kg']]]+martianeum5[[#This Row],[ile_kg_materiału_z_ładunku]]</f>
        <v>53.267399999999931</v>
      </c>
      <c r="H1142">
        <f>IF(martianeum5[[#This Row],[stan_po_wydobyciu_z_ładunku]]&gt;=100,100,0)</f>
        <v>0</v>
      </c>
      <c r="I1142">
        <f>martianeum5[[#This Row],[stan_po_wydobyciu_z_ładunku]]-martianeum5[[#This Row],[ile_zabiera_na_orbite]]</f>
        <v>53.267399999999931</v>
      </c>
      <c r="J1142">
        <f>WEEKNUM(martianeum5[[#This Row],[data]],14)</f>
        <v>16</v>
      </c>
      <c r="K1142">
        <f>IF(martianeum5[[#This Row],[num_tygodnia]]=J1141,K1141,K1141+1)</f>
        <v>166</v>
      </c>
    </row>
    <row r="1143" spans="1:11" x14ac:dyDescent="0.25">
      <c r="A1143" s="1">
        <v>49782</v>
      </c>
      <c r="B1143">
        <f t="shared" si="17"/>
        <v>53.267399999999931</v>
      </c>
      <c r="C1143" t="s">
        <v>6</v>
      </c>
      <c r="D1143">
        <v>13.5</v>
      </c>
      <c r="E1143">
        <v>6.9</v>
      </c>
      <c r="F1143">
        <f>IF(martianeum5[[#This Row],[zawartosc '[%']]]&gt;=1,martianeum5[[#This Row],[masa '[kg']]]*martianeum5[[#This Row],[zawartosc '[%']]]*0.01,0)</f>
        <v>0.93150000000000011</v>
      </c>
      <c r="G1143">
        <f>martianeum5[[#This Row],[stan_magazynu '[kg']]]+martianeum5[[#This Row],[ile_kg_materiału_z_ładunku]]</f>
        <v>54.198899999999931</v>
      </c>
      <c r="H1143">
        <f>IF(martianeum5[[#This Row],[stan_po_wydobyciu_z_ładunku]]&gt;=100,100,0)</f>
        <v>0</v>
      </c>
      <c r="I1143">
        <f>martianeum5[[#This Row],[stan_po_wydobyciu_z_ładunku]]-martianeum5[[#This Row],[ile_zabiera_na_orbite]]</f>
        <v>54.198899999999931</v>
      </c>
      <c r="J1143">
        <f>WEEKNUM(martianeum5[[#This Row],[data]],14)</f>
        <v>17</v>
      </c>
      <c r="K1143">
        <f>IF(martianeum5[[#This Row],[num_tygodnia]]=J1142,K1142,K1142+1)</f>
        <v>167</v>
      </c>
    </row>
    <row r="1144" spans="1:11" x14ac:dyDescent="0.25">
      <c r="A1144" s="1">
        <v>49783</v>
      </c>
      <c r="B1144">
        <f t="shared" si="17"/>
        <v>54.198899999999931</v>
      </c>
      <c r="C1144" t="s">
        <v>7</v>
      </c>
      <c r="D1144">
        <v>18.8</v>
      </c>
      <c r="E1144">
        <v>21.5</v>
      </c>
      <c r="F1144">
        <f>IF(martianeum5[[#This Row],[zawartosc '[%']]]&gt;=1,martianeum5[[#This Row],[masa '[kg']]]*martianeum5[[#This Row],[zawartosc '[%']]]*0.01,0)</f>
        <v>4.0419999999999998</v>
      </c>
      <c r="G1144">
        <f>martianeum5[[#This Row],[stan_magazynu '[kg']]]+martianeum5[[#This Row],[ile_kg_materiału_z_ładunku]]</f>
        <v>58.240899999999932</v>
      </c>
      <c r="H1144">
        <f>IF(martianeum5[[#This Row],[stan_po_wydobyciu_z_ładunku]]&gt;=100,100,0)</f>
        <v>0</v>
      </c>
      <c r="I1144">
        <f>martianeum5[[#This Row],[stan_po_wydobyciu_z_ładunku]]-martianeum5[[#This Row],[ile_zabiera_na_orbite]]</f>
        <v>58.240899999999932</v>
      </c>
      <c r="J1144">
        <f>WEEKNUM(martianeum5[[#This Row],[data]],14)</f>
        <v>17</v>
      </c>
      <c r="K1144">
        <f>IF(martianeum5[[#This Row],[num_tygodnia]]=J1143,K1143,K1143+1)</f>
        <v>167</v>
      </c>
    </row>
    <row r="1145" spans="1:11" x14ac:dyDescent="0.25">
      <c r="A1145" s="1">
        <v>49784</v>
      </c>
      <c r="B1145">
        <f t="shared" si="17"/>
        <v>58.240899999999932</v>
      </c>
      <c r="C1145" t="s">
        <v>19</v>
      </c>
      <c r="D1145">
        <v>18</v>
      </c>
      <c r="E1145">
        <v>13.9</v>
      </c>
      <c r="F1145">
        <f>IF(martianeum5[[#This Row],[zawartosc '[%']]]&gt;=1,martianeum5[[#This Row],[masa '[kg']]]*martianeum5[[#This Row],[zawartosc '[%']]]*0.01,0)</f>
        <v>2.5020000000000002</v>
      </c>
      <c r="G1145">
        <f>martianeum5[[#This Row],[stan_magazynu '[kg']]]+martianeum5[[#This Row],[ile_kg_materiału_z_ładunku]]</f>
        <v>60.742899999999935</v>
      </c>
      <c r="H1145">
        <f>IF(martianeum5[[#This Row],[stan_po_wydobyciu_z_ładunku]]&gt;=100,100,0)</f>
        <v>0</v>
      </c>
      <c r="I1145">
        <f>martianeum5[[#This Row],[stan_po_wydobyciu_z_ładunku]]-martianeum5[[#This Row],[ile_zabiera_na_orbite]]</f>
        <v>60.742899999999935</v>
      </c>
      <c r="J1145">
        <f>WEEKNUM(martianeum5[[#This Row],[data]],14)</f>
        <v>17</v>
      </c>
      <c r="K1145">
        <f>IF(martianeum5[[#This Row],[num_tygodnia]]=J1144,K1144,K1144+1)</f>
        <v>167</v>
      </c>
    </row>
    <row r="1146" spans="1:11" x14ac:dyDescent="0.25">
      <c r="A1146" s="1">
        <v>49785</v>
      </c>
      <c r="B1146">
        <f t="shared" si="17"/>
        <v>60.742899999999935</v>
      </c>
      <c r="C1146" t="s">
        <v>27</v>
      </c>
      <c r="D1146">
        <v>16.899999999999999</v>
      </c>
      <c r="E1146">
        <v>1.8</v>
      </c>
      <c r="F1146">
        <f>IF(martianeum5[[#This Row],[zawartosc '[%']]]&gt;=1,martianeum5[[#This Row],[masa '[kg']]]*martianeum5[[#This Row],[zawartosc '[%']]]*0.01,0)</f>
        <v>0.30419999999999997</v>
      </c>
      <c r="G1146">
        <f>martianeum5[[#This Row],[stan_magazynu '[kg']]]+martianeum5[[#This Row],[ile_kg_materiału_z_ładunku]]</f>
        <v>61.047099999999936</v>
      </c>
      <c r="H1146">
        <f>IF(martianeum5[[#This Row],[stan_po_wydobyciu_z_ładunku]]&gt;=100,100,0)</f>
        <v>0</v>
      </c>
      <c r="I1146">
        <f>martianeum5[[#This Row],[stan_po_wydobyciu_z_ładunku]]-martianeum5[[#This Row],[ile_zabiera_na_orbite]]</f>
        <v>61.047099999999936</v>
      </c>
      <c r="J1146">
        <f>WEEKNUM(martianeum5[[#This Row],[data]],14)</f>
        <v>17</v>
      </c>
      <c r="K1146">
        <f>IF(martianeum5[[#This Row],[num_tygodnia]]=J1145,K1145,K1145+1)</f>
        <v>167</v>
      </c>
    </row>
    <row r="1147" spans="1:11" x14ac:dyDescent="0.25">
      <c r="A1147" s="1">
        <v>49786</v>
      </c>
      <c r="B1147">
        <f t="shared" si="17"/>
        <v>61.047099999999936</v>
      </c>
      <c r="C1147" t="s">
        <v>6</v>
      </c>
      <c r="D1147">
        <v>23.7</v>
      </c>
      <c r="E1147">
        <v>13</v>
      </c>
      <c r="F1147">
        <f>IF(martianeum5[[#This Row],[zawartosc '[%']]]&gt;=1,martianeum5[[#This Row],[masa '[kg']]]*martianeum5[[#This Row],[zawartosc '[%']]]*0.01,0)</f>
        <v>3.0809999999999995</v>
      </c>
      <c r="G1147">
        <f>martianeum5[[#This Row],[stan_magazynu '[kg']]]+martianeum5[[#This Row],[ile_kg_materiału_z_ładunku]]</f>
        <v>64.128099999999932</v>
      </c>
      <c r="H1147">
        <f>IF(martianeum5[[#This Row],[stan_po_wydobyciu_z_ładunku]]&gt;=100,100,0)</f>
        <v>0</v>
      </c>
      <c r="I1147">
        <f>martianeum5[[#This Row],[stan_po_wydobyciu_z_ładunku]]-martianeum5[[#This Row],[ile_zabiera_na_orbite]]</f>
        <v>64.128099999999932</v>
      </c>
      <c r="J1147">
        <f>WEEKNUM(martianeum5[[#This Row],[data]],14)</f>
        <v>17</v>
      </c>
      <c r="K1147">
        <f>IF(martianeum5[[#This Row],[num_tygodnia]]=J1146,K1146,K1146+1)</f>
        <v>167</v>
      </c>
    </row>
    <row r="1148" spans="1:11" x14ac:dyDescent="0.25">
      <c r="A1148" s="1">
        <v>49787</v>
      </c>
      <c r="B1148">
        <f t="shared" si="17"/>
        <v>64.128099999999932</v>
      </c>
      <c r="C1148" t="s">
        <v>32</v>
      </c>
      <c r="D1148">
        <v>17.600000000000001</v>
      </c>
      <c r="E1148">
        <v>0.6</v>
      </c>
      <c r="F1148">
        <f>IF(martianeum5[[#This Row],[zawartosc '[%']]]&gt;=1,martianeum5[[#This Row],[masa '[kg']]]*martianeum5[[#This Row],[zawartosc '[%']]]*0.01,0)</f>
        <v>0</v>
      </c>
      <c r="G1148">
        <f>martianeum5[[#This Row],[stan_magazynu '[kg']]]+martianeum5[[#This Row],[ile_kg_materiału_z_ładunku]]</f>
        <v>64.128099999999932</v>
      </c>
      <c r="H1148">
        <f>IF(martianeum5[[#This Row],[stan_po_wydobyciu_z_ładunku]]&gt;=100,100,0)</f>
        <v>0</v>
      </c>
      <c r="I1148">
        <f>martianeum5[[#This Row],[stan_po_wydobyciu_z_ładunku]]-martianeum5[[#This Row],[ile_zabiera_na_orbite]]</f>
        <v>64.128099999999932</v>
      </c>
      <c r="J1148">
        <f>WEEKNUM(martianeum5[[#This Row],[data]],14)</f>
        <v>17</v>
      </c>
      <c r="K1148">
        <f>IF(martianeum5[[#This Row],[num_tygodnia]]=J1147,K1147,K1147+1)</f>
        <v>167</v>
      </c>
    </row>
    <row r="1149" spans="1:11" x14ac:dyDescent="0.25">
      <c r="A1149" s="1">
        <v>49788</v>
      </c>
      <c r="B1149">
        <f t="shared" si="17"/>
        <v>64.128099999999932</v>
      </c>
      <c r="C1149" t="s">
        <v>7</v>
      </c>
      <c r="D1149">
        <v>29.1</v>
      </c>
      <c r="E1149">
        <v>8.3000000000000007</v>
      </c>
      <c r="F1149">
        <f>IF(martianeum5[[#This Row],[zawartosc '[%']]]&gt;=1,martianeum5[[#This Row],[masa '[kg']]]*martianeum5[[#This Row],[zawartosc '[%']]]*0.01,0)</f>
        <v>2.4153000000000002</v>
      </c>
      <c r="G1149">
        <f>martianeum5[[#This Row],[stan_magazynu '[kg']]]+martianeum5[[#This Row],[ile_kg_materiału_z_ładunku]]</f>
        <v>66.543399999999934</v>
      </c>
      <c r="H1149">
        <f>IF(martianeum5[[#This Row],[stan_po_wydobyciu_z_ładunku]]&gt;=100,100,0)</f>
        <v>0</v>
      </c>
      <c r="I1149">
        <f>martianeum5[[#This Row],[stan_po_wydobyciu_z_ładunku]]-martianeum5[[#This Row],[ile_zabiera_na_orbite]]</f>
        <v>66.543399999999934</v>
      </c>
      <c r="J1149">
        <f>WEEKNUM(martianeum5[[#This Row],[data]],14)</f>
        <v>17</v>
      </c>
      <c r="K1149">
        <f>IF(martianeum5[[#This Row],[num_tygodnia]]=J1148,K1148,K1148+1)</f>
        <v>167</v>
      </c>
    </row>
    <row r="1150" spans="1:11" x14ac:dyDescent="0.25">
      <c r="A1150" s="1">
        <v>49789</v>
      </c>
      <c r="B1150">
        <f t="shared" si="17"/>
        <v>66.543399999999934</v>
      </c>
      <c r="C1150" t="s">
        <v>9</v>
      </c>
      <c r="D1150">
        <v>26.8</v>
      </c>
      <c r="E1150">
        <v>11.2</v>
      </c>
      <c r="F1150">
        <f>IF(martianeum5[[#This Row],[zawartosc '[%']]]&gt;=1,martianeum5[[#This Row],[masa '[kg']]]*martianeum5[[#This Row],[zawartosc '[%']]]*0.01,0)</f>
        <v>3.0015999999999998</v>
      </c>
      <c r="G1150">
        <f>martianeum5[[#This Row],[stan_magazynu '[kg']]]+martianeum5[[#This Row],[ile_kg_materiału_z_ładunku]]</f>
        <v>69.544999999999931</v>
      </c>
      <c r="H1150">
        <f>IF(martianeum5[[#This Row],[stan_po_wydobyciu_z_ładunku]]&gt;=100,100,0)</f>
        <v>0</v>
      </c>
      <c r="I1150">
        <f>martianeum5[[#This Row],[stan_po_wydobyciu_z_ładunku]]-martianeum5[[#This Row],[ile_zabiera_na_orbite]]</f>
        <v>69.544999999999931</v>
      </c>
      <c r="J1150">
        <f>WEEKNUM(martianeum5[[#This Row],[data]],14)</f>
        <v>18</v>
      </c>
      <c r="K1150">
        <f>IF(martianeum5[[#This Row],[num_tygodnia]]=J1149,K1149,K1149+1)</f>
        <v>168</v>
      </c>
    </row>
    <row r="1151" spans="1:11" x14ac:dyDescent="0.25">
      <c r="A1151" s="1">
        <v>49790</v>
      </c>
      <c r="B1151">
        <f t="shared" si="17"/>
        <v>69.544999999999931</v>
      </c>
      <c r="C1151" t="s">
        <v>18</v>
      </c>
      <c r="D1151">
        <v>10.5</v>
      </c>
      <c r="E1151">
        <v>0</v>
      </c>
      <c r="F1151">
        <f>IF(martianeum5[[#This Row],[zawartosc '[%']]]&gt;=1,martianeum5[[#This Row],[masa '[kg']]]*martianeum5[[#This Row],[zawartosc '[%']]]*0.01,0)</f>
        <v>0</v>
      </c>
      <c r="G1151">
        <f>martianeum5[[#This Row],[stan_magazynu '[kg']]]+martianeum5[[#This Row],[ile_kg_materiału_z_ładunku]]</f>
        <v>69.544999999999931</v>
      </c>
      <c r="H1151">
        <f>IF(martianeum5[[#This Row],[stan_po_wydobyciu_z_ładunku]]&gt;=100,100,0)</f>
        <v>0</v>
      </c>
      <c r="I1151">
        <f>martianeum5[[#This Row],[stan_po_wydobyciu_z_ładunku]]-martianeum5[[#This Row],[ile_zabiera_na_orbite]]</f>
        <v>69.544999999999931</v>
      </c>
      <c r="J1151">
        <f>WEEKNUM(martianeum5[[#This Row],[data]],14)</f>
        <v>18</v>
      </c>
      <c r="K1151">
        <f>IF(martianeum5[[#This Row],[num_tygodnia]]=J1150,K1150,K1150+1)</f>
        <v>168</v>
      </c>
    </row>
    <row r="1152" spans="1:11" x14ac:dyDescent="0.25">
      <c r="A1152" s="1">
        <v>49791</v>
      </c>
      <c r="B1152">
        <f t="shared" si="17"/>
        <v>69.544999999999931</v>
      </c>
      <c r="C1152" t="s">
        <v>11</v>
      </c>
      <c r="D1152">
        <v>13.5</v>
      </c>
      <c r="E1152">
        <v>0</v>
      </c>
      <c r="F1152">
        <f>IF(martianeum5[[#This Row],[zawartosc '[%']]]&gt;=1,martianeum5[[#This Row],[masa '[kg']]]*martianeum5[[#This Row],[zawartosc '[%']]]*0.01,0)</f>
        <v>0</v>
      </c>
      <c r="G1152">
        <f>martianeum5[[#This Row],[stan_magazynu '[kg']]]+martianeum5[[#This Row],[ile_kg_materiału_z_ładunku]]</f>
        <v>69.544999999999931</v>
      </c>
      <c r="H1152">
        <f>IF(martianeum5[[#This Row],[stan_po_wydobyciu_z_ładunku]]&gt;=100,100,0)</f>
        <v>0</v>
      </c>
      <c r="I1152">
        <f>martianeum5[[#This Row],[stan_po_wydobyciu_z_ładunku]]-martianeum5[[#This Row],[ile_zabiera_na_orbite]]</f>
        <v>69.544999999999931</v>
      </c>
      <c r="J1152">
        <f>WEEKNUM(martianeum5[[#This Row],[data]],14)</f>
        <v>18</v>
      </c>
      <c r="K1152">
        <f>IF(martianeum5[[#This Row],[num_tygodnia]]=J1151,K1151,K1151+1)</f>
        <v>168</v>
      </c>
    </row>
    <row r="1153" spans="1:11" x14ac:dyDescent="0.25">
      <c r="A1153" s="1">
        <v>49792</v>
      </c>
      <c r="B1153">
        <f t="shared" si="17"/>
        <v>69.544999999999931</v>
      </c>
      <c r="C1153" t="s">
        <v>10</v>
      </c>
      <c r="D1153">
        <v>14</v>
      </c>
      <c r="E1153">
        <v>22</v>
      </c>
      <c r="F1153">
        <f>IF(martianeum5[[#This Row],[zawartosc '[%']]]&gt;=1,martianeum5[[#This Row],[masa '[kg']]]*martianeum5[[#This Row],[zawartosc '[%']]]*0.01,0)</f>
        <v>3.08</v>
      </c>
      <c r="G1153">
        <f>martianeum5[[#This Row],[stan_magazynu '[kg']]]+martianeum5[[#This Row],[ile_kg_materiału_z_ładunku]]</f>
        <v>72.624999999999929</v>
      </c>
      <c r="H1153">
        <f>IF(martianeum5[[#This Row],[stan_po_wydobyciu_z_ładunku]]&gt;=100,100,0)</f>
        <v>0</v>
      </c>
      <c r="I1153">
        <f>martianeum5[[#This Row],[stan_po_wydobyciu_z_ładunku]]-martianeum5[[#This Row],[ile_zabiera_na_orbite]]</f>
        <v>72.624999999999929</v>
      </c>
      <c r="J1153">
        <f>WEEKNUM(martianeum5[[#This Row],[data]],14)</f>
        <v>18</v>
      </c>
      <c r="K1153">
        <f>IF(martianeum5[[#This Row],[num_tygodnia]]=J1152,K1152,K1152+1)</f>
        <v>168</v>
      </c>
    </row>
    <row r="1154" spans="1:11" x14ac:dyDescent="0.25">
      <c r="A1154" s="1">
        <v>49793</v>
      </c>
      <c r="B1154">
        <f t="shared" si="17"/>
        <v>72.624999999999929</v>
      </c>
      <c r="C1154" t="s">
        <v>11</v>
      </c>
      <c r="D1154">
        <v>26.7</v>
      </c>
      <c r="E1154">
        <v>8</v>
      </c>
      <c r="F1154">
        <f>IF(martianeum5[[#This Row],[zawartosc '[%']]]&gt;=1,martianeum5[[#This Row],[masa '[kg']]]*martianeum5[[#This Row],[zawartosc '[%']]]*0.01,0)</f>
        <v>2.1360000000000001</v>
      </c>
      <c r="G1154">
        <f>martianeum5[[#This Row],[stan_magazynu '[kg']]]+martianeum5[[#This Row],[ile_kg_materiału_z_ładunku]]</f>
        <v>74.760999999999925</v>
      </c>
      <c r="H1154">
        <f>IF(martianeum5[[#This Row],[stan_po_wydobyciu_z_ładunku]]&gt;=100,100,0)</f>
        <v>0</v>
      </c>
      <c r="I1154">
        <f>martianeum5[[#This Row],[stan_po_wydobyciu_z_ładunku]]-martianeum5[[#This Row],[ile_zabiera_na_orbite]]</f>
        <v>74.760999999999925</v>
      </c>
      <c r="J1154">
        <f>WEEKNUM(martianeum5[[#This Row],[data]],14)</f>
        <v>18</v>
      </c>
      <c r="K1154">
        <f>IF(martianeum5[[#This Row],[num_tygodnia]]=J1153,K1153,K1153+1)</f>
        <v>168</v>
      </c>
    </row>
    <row r="1155" spans="1:11" x14ac:dyDescent="0.25">
      <c r="A1155" s="1">
        <v>49794</v>
      </c>
      <c r="B1155">
        <f t="shared" si="17"/>
        <v>74.760999999999925</v>
      </c>
      <c r="C1155" t="s">
        <v>26</v>
      </c>
      <c r="D1155">
        <v>11.2</v>
      </c>
      <c r="E1155">
        <v>6.1</v>
      </c>
      <c r="F1155">
        <f>IF(martianeum5[[#This Row],[zawartosc '[%']]]&gt;=1,martianeum5[[#This Row],[masa '[kg']]]*martianeum5[[#This Row],[zawartosc '[%']]]*0.01,0)</f>
        <v>0.68319999999999992</v>
      </c>
      <c r="G1155">
        <f>martianeum5[[#This Row],[stan_magazynu '[kg']]]+martianeum5[[#This Row],[ile_kg_materiału_z_ładunku]]</f>
        <v>75.444199999999924</v>
      </c>
      <c r="H1155">
        <f>IF(martianeum5[[#This Row],[stan_po_wydobyciu_z_ładunku]]&gt;=100,100,0)</f>
        <v>0</v>
      </c>
      <c r="I1155">
        <f>martianeum5[[#This Row],[stan_po_wydobyciu_z_ładunku]]-martianeum5[[#This Row],[ile_zabiera_na_orbite]]</f>
        <v>75.444199999999924</v>
      </c>
      <c r="J1155">
        <f>WEEKNUM(martianeum5[[#This Row],[data]],14)</f>
        <v>18</v>
      </c>
      <c r="K1155">
        <f>IF(martianeum5[[#This Row],[num_tygodnia]]=J1154,K1154,K1154+1)</f>
        <v>168</v>
      </c>
    </row>
    <row r="1156" spans="1:11" x14ac:dyDescent="0.25">
      <c r="A1156" s="1">
        <v>49795</v>
      </c>
      <c r="B1156">
        <f t="shared" ref="B1156:B1219" si="18">I1155</f>
        <v>75.444199999999924</v>
      </c>
      <c r="C1156" t="s">
        <v>27</v>
      </c>
      <c r="D1156">
        <v>24.7</v>
      </c>
      <c r="E1156">
        <v>0</v>
      </c>
      <c r="F1156">
        <f>IF(martianeum5[[#This Row],[zawartosc '[%']]]&gt;=1,martianeum5[[#This Row],[masa '[kg']]]*martianeum5[[#This Row],[zawartosc '[%']]]*0.01,0)</f>
        <v>0</v>
      </c>
      <c r="G1156">
        <f>martianeum5[[#This Row],[stan_magazynu '[kg']]]+martianeum5[[#This Row],[ile_kg_materiału_z_ładunku]]</f>
        <v>75.444199999999924</v>
      </c>
      <c r="H1156">
        <f>IF(martianeum5[[#This Row],[stan_po_wydobyciu_z_ładunku]]&gt;=100,100,0)</f>
        <v>0</v>
      </c>
      <c r="I1156">
        <f>martianeum5[[#This Row],[stan_po_wydobyciu_z_ładunku]]-martianeum5[[#This Row],[ile_zabiera_na_orbite]]</f>
        <v>75.444199999999924</v>
      </c>
      <c r="J1156">
        <f>WEEKNUM(martianeum5[[#This Row],[data]],14)</f>
        <v>18</v>
      </c>
      <c r="K1156">
        <f>IF(martianeum5[[#This Row],[num_tygodnia]]=J1155,K1155,K1155+1)</f>
        <v>168</v>
      </c>
    </row>
    <row r="1157" spans="1:11" x14ac:dyDescent="0.25">
      <c r="A1157" s="1">
        <v>49796</v>
      </c>
      <c r="B1157">
        <f t="shared" si="18"/>
        <v>75.444199999999924</v>
      </c>
      <c r="C1157" t="s">
        <v>29</v>
      </c>
      <c r="D1157">
        <v>27.2</v>
      </c>
      <c r="E1157">
        <v>0.3</v>
      </c>
      <c r="F1157">
        <f>IF(martianeum5[[#This Row],[zawartosc '[%']]]&gt;=1,martianeum5[[#This Row],[masa '[kg']]]*martianeum5[[#This Row],[zawartosc '[%']]]*0.01,0)</f>
        <v>0</v>
      </c>
      <c r="G1157">
        <f>martianeum5[[#This Row],[stan_magazynu '[kg']]]+martianeum5[[#This Row],[ile_kg_materiału_z_ładunku]]</f>
        <v>75.444199999999924</v>
      </c>
      <c r="H1157">
        <f>IF(martianeum5[[#This Row],[stan_po_wydobyciu_z_ładunku]]&gt;=100,100,0)</f>
        <v>0</v>
      </c>
      <c r="I1157">
        <f>martianeum5[[#This Row],[stan_po_wydobyciu_z_ładunku]]-martianeum5[[#This Row],[ile_zabiera_na_orbite]]</f>
        <v>75.444199999999924</v>
      </c>
      <c r="J1157">
        <f>WEEKNUM(martianeum5[[#This Row],[data]],14)</f>
        <v>19</v>
      </c>
      <c r="K1157">
        <f>IF(martianeum5[[#This Row],[num_tygodnia]]=J1156,K1156,K1156+1)</f>
        <v>169</v>
      </c>
    </row>
    <row r="1158" spans="1:11" x14ac:dyDescent="0.25">
      <c r="A1158" s="1">
        <v>49797</v>
      </c>
      <c r="B1158">
        <f t="shared" si="18"/>
        <v>75.444199999999924</v>
      </c>
      <c r="C1158" t="s">
        <v>30</v>
      </c>
      <c r="D1158">
        <v>11</v>
      </c>
      <c r="E1158">
        <v>0</v>
      </c>
      <c r="F1158">
        <f>IF(martianeum5[[#This Row],[zawartosc '[%']]]&gt;=1,martianeum5[[#This Row],[masa '[kg']]]*martianeum5[[#This Row],[zawartosc '[%']]]*0.01,0)</f>
        <v>0</v>
      </c>
      <c r="G1158">
        <f>martianeum5[[#This Row],[stan_magazynu '[kg']]]+martianeum5[[#This Row],[ile_kg_materiału_z_ładunku]]</f>
        <v>75.444199999999924</v>
      </c>
      <c r="H1158">
        <f>IF(martianeum5[[#This Row],[stan_po_wydobyciu_z_ładunku]]&gt;=100,100,0)</f>
        <v>0</v>
      </c>
      <c r="I1158">
        <f>martianeum5[[#This Row],[stan_po_wydobyciu_z_ładunku]]-martianeum5[[#This Row],[ile_zabiera_na_orbite]]</f>
        <v>75.444199999999924</v>
      </c>
      <c r="J1158">
        <f>WEEKNUM(martianeum5[[#This Row],[data]],14)</f>
        <v>19</v>
      </c>
      <c r="K1158">
        <f>IF(martianeum5[[#This Row],[num_tygodnia]]=J1157,K1157,K1157+1)</f>
        <v>169</v>
      </c>
    </row>
    <row r="1159" spans="1:11" x14ac:dyDescent="0.25">
      <c r="A1159" s="1">
        <v>49798</v>
      </c>
      <c r="B1159">
        <f t="shared" si="18"/>
        <v>75.444199999999924</v>
      </c>
      <c r="C1159" t="s">
        <v>12</v>
      </c>
      <c r="D1159">
        <v>10.9</v>
      </c>
      <c r="E1159">
        <v>4.4000000000000004</v>
      </c>
      <c r="F1159">
        <f>IF(martianeum5[[#This Row],[zawartosc '[%']]]&gt;=1,martianeum5[[#This Row],[masa '[kg']]]*martianeum5[[#This Row],[zawartosc '[%']]]*0.01,0)</f>
        <v>0.47960000000000008</v>
      </c>
      <c r="G1159">
        <f>martianeum5[[#This Row],[stan_magazynu '[kg']]]+martianeum5[[#This Row],[ile_kg_materiału_z_ładunku]]</f>
        <v>75.923799999999929</v>
      </c>
      <c r="H1159">
        <f>IF(martianeum5[[#This Row],[stan_po_wydobyciu_z_ładunku]]&gt;=100,100,0)</f>
        <v>0</v>
      </c>
      <c r="I1159">
        <f>martianeum5[[#This Row],[stan_po_wydobyciu_z_ładunku]]-martianeum5[[#This Row],[ile_zabiera_na_orbite]]</f>
        <v>75.923799999999929</v>
      </c>
      <c r="J1159">
        <f>WEEKNUM(martianeum5[[#This Row],[data]],14)</f>
        <v>19</v>
      </c>
      <c r="K1159">
        <f>IF(martianeum5[[#This Row],[num_tygodnia]]=J1158,K1158,K1158+1)</f>
        <v>169</v>
      </c>
    </row>
    <row r="1160" spans="1:11" x14ac:dyDescent="0.25">
      <c r="A1160" s="1">
        <v>49799</v>
      </c>
      <c r="B1160">
        <f t="shared" si="18"/>
        <v>75.923799999999929</v>
      </c>
      <c r="C1160" t="s">
        <v>7</v>
      </c>
      <c r="D1160">
        <v>27.4</v>
      </c>
      <c r="E1160">
        <v>6</v>
      </c>
      <c r="F1160">
        <f>IF(martianeum5[[#This Row],[zawartosc '[%']]]&gt;=1,martianeum5[[#This Row],[masa '[kg']]]*martianeum5[[#This Row],[zawartosc '[%']]]*0.01,0)</f>
        <v>1.6439999999999999</v>
      </c>
      <c r="G1160">
        <f>martianeum5[[#This Row],[stan_magazynu '[kg']]]+martianeum5[[#This Row],[ile_kg_materiału_z_ładunku]]</f>
        <v>77.567799999999934</v>
      </c>
      <c r="H1160">
        <f>IF(martianeum5[[#This Row],[stan_po_wydobyciu_z_ładunku]]&gt;=100,100,0)</f>
        <v>0</v>
      </c>
      <c r="I1160">
        <f>martianeum5[[#This Row],[stan_po_wydobyciu_z_ładunku]]-martianeum5[[#This Row],[ile_zabiera_na_orbite]]</f>
        <v>77.567799999999934</v>
      </c>
      <c r="J1160">
        <f>WEEKNUM(martianeum5[[#This Row],[data]],14)</f>
        <v>19</v>
      </c>
      <c r="K1160">
        <f>IF(martianeum5[[#This Row],[num_tygodnia]]=J1159,K1159,K1159+1)</f>
        <v>169</v>
      </c>
    </row>
    <row r="1161" spans="1:11" x14ac:dyDescent="0.25">
      <c r="A1161" s="1">
        <v>49800</v>
      </c>
      <c r="B1161">
        <f t="shared" si="18"/>
        <v>77.567799999999934</v>
      </c>
      <c r="C1161" t="s">
        <v>6</v>
      </c>
      <c r="D1161">
        <v>20</v>
      </c>
      <c r="E1161">
        <v>7.6</v>
      </c>
      <c r="F1161">
        <f>IF(martianeum5[[#This Row],[zawartosc '[%']]]&gt;=1,martianeum5[[#This Row],[masa '[kg']]]*martianeum5[[#This Row],[zawartosc '[%']]]*0.01,0)</f>
        <v>1.52</v>
      </c>
      <c r="G1161">
        <f>martianeum5[[#This Row],[stan_magazynu '[kg']]]+martianeum5[[#This Row],[ile_kg_materiału_z_ładunku]]</f>
        <v>79.08779999999993</v>
      </c>
      <c r="H1161">
        <f>IF(martianeum5[[#This Row],[stan_po_wydobyciu_z_ładunku]]&gt;=100,100,0)</f>
        <v>0</v>
      </c>
      <c r="I1161">
        <f>martianeum5[[#This Row],[stan_po_wydobyciu_z_ładunku]]-martianeum5[[#This Row],[ile_zabiera_na_orbite]]</f>
        <v>79.08779999999993</v>
      </c>
      <c r="J1161">
        <f>WEEKNUM(martianeum5[[#This Row],[data]],14)</f>
        <v>19</v>
      </c>
      <c r="K1161">
        <f>IF(martianeum5[[#This Row],[num_tygodnia]]=J1160,K1160,K1160+1)</f>
        <v>169</v>
      </c>
    </row>
    <row r="1162" spans="1:11" x14ac:dyDescent="0.25">
      <c r="A1162" s="1">
        <v>49801</v>
      </c>
      <c r="B1162">
        <f t="shared" si="18"/>
        <v>79.08779999999993</v>
      </c>
      <c r="C1162" t="s">
        <v>18</v>
      </c>
      <c r="D1162">
        <v>23.5</v>
      </c>
      <c r="E1162">
        <v>2.5</v>
      </c>
      <c r="F1162">
        <f>IF(martianeum5[[#This Row],[zawartosc '[%']]]&gt;=1,martianeum5[[#This Row],[masa '[kg']]]*martianeum5[[#This Row],[zawartosc '[%']]]*0.01,0)</f>
        <v>0.58750000000000002</v>
      </c>
      <c r="G1162">
        <f>martianeum5[[#This Row],[stan_magazynu '[kg']]]+martianeum5[[#This Row],[ile_kg_materiału_z_ładunku]]</f>
        <v>79.675299999999936</v>
      </c>
      <c r="H1162">
        <f>IF(martianeum5[[#This Row],[stan_po_wydobyciu_z_ładunku]]&gt;=100,100,0)</f>
        <v>0</v>
      </c>
      <c r="I1162">
        <f>martianeum5[[#This Row],[stan_po_wydobyciu_z_ładunku]]-martianeum5[[#This Row],[ile_zabiera_na_orbite]]</f>
        <v>79.675299999999936</v>
      </c>
      <c r="J1162">
        <f>WEEKNUM(martianeum5[[#This Row],[data]],14)</f>
        <v>19</v>
      </c>
      <c r="K1162">
        <f>IF(martianeum5[[#This Row],[num_tygodnia]]=J1161,K1161,K1161+1)</f>
        <v>169</v>
      </c>
    </row>
    <row r="1163" spans="1:11" x14ac:dyDescent="0.25">
      <c r="A1163" s="1">
        <v>49802</v>
      </c>
      <c r="B1163">
        <f t="shared" si="18"/>
        <v>79.675299999999936</v>
      </c>
      <c r="C1163" t="s">
        <v>11</v>
      </c>
      <c r="D1163">
        <v>28.5</v>
      </c>
      <c r="E1163">
        <v>0</v>
      </c>
      <c r="F1163">
        <f>IF(martianeum5[[#This Row],[zawartosc '[%']]]&gt;=1,martianeum5[[#This Row],[masa '[kg']]]*martianeum5[[#This Row],[zawartosc '[%']]]*0.01,0)</f>
        <v>0</v>
      </c>
      <c r="G1163">
        <f>martianeum5[[#This Row],[stan_magazynu '[kg']]]+martianeum5[[#This Row],[ile_kg_materiału_z_ładunku]]</f>
        <v>79.675299999999936</v>
      </c>
      <c r="H1163">
        <f>IF(martianeum5[[#This Row],[stan_po_wydobyciu_z_ładunku]]&gt;=100,100,0)</f>
        <v>0</v>
      </c>
      <c r="I1163">
        <f>martianeum5[[#This Row],[stan_po_wydobyciu_z_ładunku]]-martianeum5[[#This Row],[ile_zabiera_na_orbite]]</f>
        <v>79.675299999999936</v>
      </c>
      <c r="J1163">
        <f>WEEKNUM(martianeum5[[#This Row],[data]],14)</f>
        <v>19</v>
      </c>
      <c r="K1163">
        <f>IF(martianeum5[[#This Row],[num_tygodnia]]=J1162,K1162,K1162+1)</f>
        <v>169</v>
      </c>
    </row>
    <row r="1164" spans="1:11" x14ac:dyDescent="0.25">
      <c r="A1164" s="1">
        <v>49803</v>
      </c>
      <c r="B1164">
        <f t="shared" si="18"/>
        <v>79.675299999999936</v>
      </c>
      <c r="C1164" t="s">
        <v>27</v>
      </c>
      <c r="D1164">
        <v>10.8</v>
      </c>
      <c r="E1164">
        <v>5.8</v>
      </c>
      <c r="F1164">
        <f>IF(martianeum5[[#This Row],[zawartosc '[%']]]&gt;=1,martianeum5[[#This Row],[masa '[kg']]]*martianeum5[[#This Row],[zawartosc '[%']]]*0.01,0)</f>
        <v>0.62640000000000007</v>
      </c>
      <c r="G1164">
        <f>martianeum5[[#This Row],[stan_magazynu '[kg']]]+martianeum5[[#This Row],[ile_kg_materiału_z_ładunku]]</f>
        <v>80.30169999999994</v>
      </c>
      <c r="H1164">
        <f>IF(martianeum5[[#This Row],[stan_po_wydobyciu_z_ładunku]]&gt;=100,100,0)</f>
        <v>0</v>
      </c>
      <c r="I1164">
        <f>martianeum5[[#This Row],[stan_po_wydobyciu_z_ładunku]]-martianeum5[[#This Row],[ile_zabiera_na_orbite]]</f>
        <v>80.30169999999994</v>
      </c>
      <c r="J1164">
        <f>WEEKNUM(martianeum5[[#This Row],[data]],14)</f>
        <v>20</v>
      </c>
      <c r="K1164">
        <f>IF(martianeum5[[#This Row],[num_tygodnia]]=J1163,K1163,K1163+1)</f>
        <v>170</v>
      </c>
    </row>
    <row r="1165" spans="1:11" x14ac:dyDescent="0.25">
      <c r="A1165" s="1">
        <v>49804</v>
      </c>
      <c r="B1165">
        <f t="shared" si="18"/>
        <v>80.30169999999994</v>
      </c>
      <c r="C1165" t="s">
        <v>15</v>
      </c>
      <c r="D1165">
        <v>18.899999999999999</v>
      </c>
      <c r="E1165">
        <v>9.5</v>
      </c>
      <c r="F1165">
        <f>IF(martianeum5[[#This Row],[zawartosc '[%']]]&gt;=1,martianeum5[[#This Row],[masa '[kg']]]*martianeum5[[#This Row],[zawartosc '[%']]]*0.01,0)</f>
        <v>1.7954999999999999</v>
      </c>
      <c r="G1165">
        <f>martianeum5[[#This Row],[stan_magazynu '[kg']]]+martianeum5[[#This Row],[ile_kg_materiału_z_ładunku]]</f>
        <v>82.097199999999944</v>
      </c>
      <c r="H1165">
        <f>IF(martianeum5[[#This Row],[stan_po_wydobyciu_z_ładunku]]&gt;=100,100,0)</f>
        <v>0</v>
      </c>
      <c r="I1165">
        <f>martianeum5[[#This Row],[stan_po_wydobyciu_z_ładunku]]-martianeum5[[#This Row],[ile_zabiera_na_orbite]]</f>
        <v>82.097199999999944</v>
      </c>
      <c r="J1165">
        <f>WEEKNUM(martianeum5[[#This Row],[data]],14)</f>
        <v>20</v>
      </c>
      <c r="K1165">
        <f>IF(martianeum5[[#This Row],[num_tygodnia]]=J1164,K1164,K1164+1)</f>
        <v>170</v>
      </c>
    </row>
    <row r="1166" spans="1:11" x14ac:dyDescent="0.25">
      <c r="A1166" s="1">
        <v>49805</v>
      </c>
      <c r="B1166">
        <f t="shared" si="18"/>
        <v>82.097199999999944</v>
      </c>
      <c r="C1166" t="s">
        <v>13</v>
      </c>
      <c r="D1166">
        <v>24</v>
      </c>
      <c r="E1166">
        <v>4</v>
      </c>
      <c r="F1166">
        <f>IF(martianeum5[[#This Row],[zawartosc '[%']]]&gt;=1,martianeum5[[#This Row],[masa '[kg']]]*martianeum5[[#This Row],[zawartosc '[%']]]*0.01,0)</f>
        <v>0.96</v>
      </c>
      <c r="G1166">
        <f>martianeum5[[#This Row],[stan_magazynu '[kg']]]+martianeum5[[#This Row],[ile_kg_materiału_z_ładunku]]</f>
        <v>83.057199999999938</v>
      </c>
      <c r="H1166">
        <f>IF(martianeum5[[#This Row],[stan_po_wydobyciu_z_ładunku]]&gt;=100,100,0)</f>
        <v>0</v>
      </c>
      <c r="I1166">
        <f>martianeum5[[#This Row],[stan_po_wydobyciu_z_ładunku]]-martianeum5[[#This Row],[ile_zabiera_na_orbite]]</f>
        <v>83.057199999999938</v>
      </c>
      <c r="J1166">
        <f>WEEKNUM(martianeum5[[#This Row],[data]],14)</f>
        <v>20</v>
      </c>
      <c r="K1166">
        <f>IF(martianeum5[[#This Row],[num_tygodnia]]=J1165,K1165,K1165+1)</f>
        <v>170</v>
      </c>
    </row>
    <row r="1167" spans="1:11" x14ac:dyDescent="0.25">
      <c r="A1167" s="1">
        <v>49806</v>
      </c>
      <c r="B1167">
        <f t="shared" si="18"/>
        <v>83.057199999999938</v>
      </c>
      <c r="C1167" t="s">
        <v>12</v>
      </c>
      <c r="D1167">
        <v>12.7</v>
      </c>
      <c r="E1167">
        <v>3</v>
      </c>
      <c r="F1167">
        <f>IF(martianeum5[[#This Row],[zawartosc '[%']]]&gt;=1,martianeum5[[#This Row],[masa '[kg']]]*martianeum5[[#This Row],[zawartosc '[%']]]*0.01,0)</f>
        <v>0.38099999999999995</v>
      </c>
      <c r="G1167">
        <f>martianeum5[[#This Row],[stan_magazynu '[kg']]]+martianeum5[[#This Row],[ile_kg_materiału_z_ładunku]]</f>
        <v>83.438199999999938</v>
      </c>
      <c r="H1167">
        <f>IF(martianeum5[[#This Row],[stan_po_wydobyciu_z_ładunku]]&gt;=100,100,0)</f>
        <v>0</v>
      </c>
      <c r="I1167">
        <f>martianeum5[[#This Row],[stan_po_wydobyciu_z_ładunku]]-martianeum5[[#This Row],[ile_zabiera_na_orbite]]</f>
        <v>83.438199999999938</v>
      </c>
      <c r="J1167">
        <f>WEEKNUM(martianeum5[[#This Row],[data]],14)</f>
        <v>20</v>
      </c>
      <c r="K1167">
        <f>IF(martianeum5[[#This Row],[num_tygodnia]]=J1166,K1166,K1166+1)</f>
        <v>170</v>
      </c>
    </row>
    <row r="1168" spans="1:11" x14ac:dyDescent="0.25">
      <c r="A1168" s="1">
        <v>49807</v>
      </c>
      <c r="B1168">
        <f t="shared" si="18"/>
        <v>83.438199999999938</v>
      </c>
      <c r="C1168" t="s">
        <v>7</v>
      </c>
      <c r="D1168">
        <v>13.4</v>
      </c>
      <c r="E1168">
        <v>6.2</v>
      </c>
      <c r="F1168">
        <f>IF(martianeum5[[#This Row],[zawartosc '[%']]]&gt;=1,martianeum5[[#This Row],[masa '[kg']]]*martianeum5[[#This Row],[zawartosc '[%']]]*0.01,0)</f>
        <v>0.83079999999999998</v>
      </c>
      <c r="G1168">
        <f>martianeum5[[#This Row],[stan_magazynu '[kg']]]+martianeum5[[#This Row],[ile_kg_materiału_z_ładunku]]</f>
        <v>84.268999999999934</v>
      </c>
      <c r="H1168">
        <f>IF(martianeum5[[#This Row],[stan_po_wydobyciu_z_ładunku]]&gt;=100,100,0)</f>
        <v>0</v>
      </c>
      <c r="I1168">
        <f>martianeum5[[#This Row],[stan_po_wydobyciu_z_ładunku]]-martianeum5[[#This Row],[ile_zabiera_na_orbite]]</f>
        <v>84.268999999999934</v>
      </c>
      <c r="J1168">
        <f>WEEKNUM(martianeum5[[#This Row],[data]],14)</f>
        <v>20</v>
      </c>
      <c r="K1168">
        <f>IF(martianeum5[[#This Row],[num_tygodnia]]=J1167,K1167,K1167+1)</f>
        <v>170</v>
      </c>
    </row>
    <row r="1169" spans="1:11" x14ac:dyDescent="0.25">
      <c r="A1169" s="1">
        <v>49808</v>
      </c>
      <c r="B1169">
        <f t="shared" si="18"/>
        <v>84.268999999999934</v>
      </c>
      <c r="C1169" t="s">
        <v>10</v>
      </c>
      <c r="D1169">
        <v>15.9</v>
      </c>
      <c r="E1169">
        <v>0</v>
      </c>
      <c r="F1169">
        <f>IF(martianeum5[[#This Row],[zawartosc '[%']]]&gt;=1,martianeum5[[#This Row],[masa '[kg']]]*martianeum5[[#This Row],[zawartosc '[%']]]*0.01,0)</f>
        <v>0</v>
      </c>
      <c r="G1169">
        <f>martianeum5[[#This Row],[stan_magazynu '[kg']]]+martianeum5[[#This Row],[ile_kg_materiału_z_ładunku]]</f>
        <v>84.268999999999934</v>
      </c>
      <c r="H1169">
        <f>IF(martianeum5[[#This Row],[stan_po_wydobyciu_z_ładunku]]&gt;=100,100,0)</f>
        <v>0</v>
      </c>
      <c r="I1169">
        <f>martianeum5[[#This Row],[stan_po_wydobyciu_z_ładunku]]-martianeum5[[#This Row],[ile_zabiera_na_orbite]]</f>
        <v>84.268999999999934</v>
      </c>
      <c r="J1169">
        <f>WEEKNUM(martianeum5[[#This Row],[data]],14)</f>
        <v>20</v>
      </c>
      <c r="K1169">
        <f>IF(martianeum5[[#This Row],[num_tygodnia]]=J1168,K1168,K1168+1)</f>
        <v>170</v>
      </c>
    </row>
    <row r="1170" spans="1:11" x14ac:dyDescent="0.25">
      <c r="A1170" s="1">
        <v>49809</v>
      </c>
      <c r="B1170">
        <f t="shared" si="18"/>
        <v>84.268999999999934</v>
      </c>
      <c r="C1170" t="s">
        <v>11</v>
      </c>
      <c r="D1170">
        <v>19.399999999999999</v>
      </c>
      <c r="E1170">
        <v>21.2</v>
      </c>
      <c r="F1170">
        <f>IF(martianeum5[[#This Row],[zawartosc '[%']]]&gt;=1,martianeum5[[#This Row],[masa '[kg']]]*martianeum5[[#This Row],[zawartosc '[%']]]*0.01,0)</f>
        <v>4.1128</v>
      </c>
      <c r="G1170">
        <f>martianeum5[[#This Row],[stan_magazynu '[kg']]]+martianeum5[[#This Row],[ile_kg_materiału_z_ładunku]]</f>
        <v>88.381799999999942</v>
      </c>
      <c r="H1170">
        <f>IF(martianeum5[[#This Row],[stan_po_wydobyciu_z_ładunku]]&gt;=100,100,0)</f>
        <v>0</v>
      </c>
      <c r="I1170">
        <f>martianeum5[[#This Row],[stan_po_wydobyciu_z_ładunku]]-martianeum5[[#This Row],[ile_zabiera_na_orbite]]</f>
        <v>88.381799999999942</v>
      </c>
      <c r="J1170">
        <f>WEEKNUM(martianeum5[[#This Row],[data]],14)</f>
        <v>20</v>
      </c>
      <c r="K1170">
        <f>IF(martianeum5[[#This Row],[num_tygodnia]]=J1169,K1169,K1169+1)</f>
        <v>170</v>
      </c>
    </row>
    <row r="1171" spans="1:11" x14ac:dyDescent="0.25">
      <c r="A1171" s="1">
        <v>49810</v>
      </c>
      <c r="B1171">
        <f t="shared" si="18"/>
        <v>88.381799999999942</v>
      </c>
      <c r="C1171" t="s">
        <v>15</v>
      </c>
      <c r="D1171">
        <v>16.3</v>
      </c>
      <c r="E1171">
        <v>17.600000000000001</v>
      </c>
      <c r="F1171">
        <f>IF(martianeum5[[#This Row],[zawartosc '[%']]]&gt;=1,martianeum5[[#This Row],[masa '[kg']]]*martianeum5[[#This Row],[zawartosc '[%']]]*0.01,0)</f>
        <v>2.8688000000000007</v>
      </c>
      <c r="G1171">
        <f>martianeum5[[#This Row],[stan_magazynu '[kg']]]+martianeum5[[#This Row],[ile_kg_materiału_z_ładunku]]</f>
        <v>91.250599999999949</v>
      </c>
      <c r="H1171">
        <f>IF(martianeum5[[#This Row],[stan_po_wydobyciu_z_ładunku]]&gt;=100,100,0)</f>
        <v>0</v>
      </c>
      <c r="I1171">
        <f>martianeum5[[#This Row],[stan_po_wydobyciu_z_ładunku]]-martianeum5[[#This Row],[ile_zabiera_na_orbite]]</f>
        <v>91.250599999999949</v>
      </c>
      <c r="J1171">
        <f>WEEKNUM(martianeum5[[#This Row],[data]],14)</f>
        <v>21</v>
      </c>
      <c r="K1171">
        <f>IF(martianeum5[[#This Row],[num_tygodnia]]=J1170,K1170,K1170+1)</f>
        <v>171</v>
      </c>
    </row>
    <row r="1172" spans="1:11" x14ac:dyDescent="0.25">
      <c r="A1172" s="1">
        <v>49811</v>
      </c>
      <c r="B1172">
        <f t="shared" si="18"/>
        <v>91.250599999999949</v>
      </c>
      <c r="C1172" t="s">
        <v>11</v>
      </c>
      <c r="D1172">
        <v>28</v>
      </c>
      <c r="E1172">
        <v>20.399999999999999</v>
      </c>
      <c r="F1172">
        <f>IF(martianeum5[[#This Row],[zawartosc '[%']]]&gt;=1,martianeum5[[#This Row],[masa '[kg']]]*martianeum5[[#This Row],[zawartosc '[%']]]*0.01,0)</f>
        <v>5.7119999999999997</v>
      </c>
      <c r="G1172">
        <f>martianeum5[[#This Row],[stan_magazynu '[kg']]]+martianeum5[[#This Row],[ile_kg_materiału_z_ładunku]]</f>
        <v>96.962599999999952</v>
      </c>
      <c r="H1172">
        <f>IF(martianeum5[[#This Row],[stan_po_wydobyciu_z_ładunku]]&gt;=100,100,0)</f>
        <v>0</v>
      </c>
      <c r="I1172">
        <f>martianeum5[[#This Row],[stan_po_wydobyciu_z_ładunku]]-martianeum5[[#This Row],[ile_zabiera_na_orbite]]</f>
        <v>96.962599999999952</v>
      </c>
      <c r="J1172">
        <f>WEEKNUM(martianeum5[[#This Row],[data]],14)</f>
        <v>21</v>
      </c>
      <c r="K1172">
        <f>IF(martianeum5[[#This Row],[num_tygodnia]]=J1171,K1171,K1171+1)</f>
        <v>171</v>
      </c>
    </row>
    <row r="1173" spans="1:11" x14ac:dyDescent="0.25">
      <c r="A1173" s="1">
        <v>49812</v>
      </c>
      <c r="B1173">
        <f t="shared" si="18"/>
        <v>96.962599999999952</v>
      </c>
      <c r="C1173" t="s">
        <v>12</v>
      </c>
      <c r="D1173">
        <v>19</v>
      </c>
      <c r="E1173">
        <v>5.2</v>
      </c>
      <c r="F1173">
        <f>IF(martianeum5[[#This Row],[zawartosc '[%']]]&gt;=1,martianeum5[[#This Row],[masa '[kg']]]*martianeum5[[#This Row],[zawartosc '[%']]]*0.01,0)</f>
        <v>0.98799999999999999</v>
      </c>
      <c r="G1173">
        <f>martianeum5[[#This Row],[stan_magazynu '[kg']]]+martianeum5[[#This Row],[ile_kg_materiału_z_ładunku]]</f>
        <v>97.950599999999952</v>
      </c>
      <c r="H1173">
        <f>IF(martianeum5[[#This Row],[stan_po_wydobyciu_z_ładunku]]&gt;=100,100,0)</f>
        <v>0</v>
      </c>
      <c r="I1173">
        <f>martianeum5[[#This Row],[stan_po_wydobyciu_z_ładunku]]-martianeum5[[#This Row],[ile_zabiera_na_orbite]]</f>
        <v>97.950599999999952</v>
      </c>
      <c r="J1173">
        <f>WEEKNUM(martianeum5[[#This Row],[data]],14)</f>
        <v>21</v>
      </c>
      <c r="K1173">
        <f>IF(martianeum5[[#This Row],[num_tygodnia]]=J1172,K1172,K1172+1)</f>
        <v>171</v>
      </c>
    </row>
    <row r="1174" spans="1:11" x14ac:dyDescent="0.25">
      <c r="A1174" s="1">
        <v>49813</v>
      </c>
      <c r="B1174">
        <f t="shared" si="18"/>
        <v>97.950599999999952</v>
      </c>
      <c r="C1174" t="s">
        <v>27</v>
      </c>
      <c r="D1174">
        <v>24.1</v>
      </c>
      <c r="E1174">
        <v>4.8</v>
      </c>
      <c r="F1174">
        <f>IF(martianeum5[[#This Row],[zawartosc '[%']]]&gt;=1,martianeum5[[#This Row],[masa '[kg']]]*martianeum5[[#This Row],[zawartosc '[%']]]*0.01,0)</f>
        <v>1.1568000000000001</v>
      </c>
      <c r="G1174">
        <f>martianeum5[[#This Row],[stan_magazynu '[kg']]]+martianeum5[[#This Row],[ile_kg_materiału_z_ładunku]]</f>
        <v>99.107399999999956</v>
      </c>
      <c r="H1174">
        <f>IF(martianeum5[[#This Row],[stan_po_wydobyciu_z_ładunku]]&gt;=100,100,0)</f>
        <v>0</v>
      </c>
      <c r="I1174">
        <f>martianeum5[[#This Row],[stan_po_wydobyciu_z_ładunku]]-martianeum5[[#This Row],[ile_zabiera_na_orbite]]</f>
        <v>99.107399999999956</v>
      </c>
      <c r="J1174">
        <f>WEEKNUM(martianeum5[[#This Row],[data]],14)</f>
        <v>21</v>
      </c>
      <c r="K1174">
        <f>IF(martianeum5[[#This Row],[num_tygodnia]]=J1173,K1173,K1173+1)</f>
        <v>171</v>
      </c>
    </row>
    <row r="1175" spans="1:11" x14ac:dyDescent="0.25">
      <c r="A1175" s="1">
        <v>49814</v>
      </c>
      <c r="B1175">
        <f t="shared" si="18"/>
        <v>99.107399999999956</v>
      </c>
      <c r="C1175" t="s">
        <v>10</v>
      </c>
      <c r="D1175">
        <v>15.2</v>
      </c>
      <c r="E1175">
        <v>25.7</v>
      </c>
      <c r="F1175">
        <f>IF(martianeum5[[#This Row],[zawartosc '[%']]]&gt;=1,martianeum5[[#This Row],[masa '[kg']]]*martianeum5[[#This Row],[zawartosc '[%']]]*0.01,0)</f>
        <v>3.9064000000000001</v>
      </c>
      <c r="G1175">
        <f>martianeum5[[#This Row],[stan_magazynu '[kg']]]+martianeum5[[#This Row],[ile_kg_materiału_z_ładunku]]</f>
        <v>103.01379999999996</v>
      </c>
      <c r="H1175">
        <f>IF(martianeum5[[#This Row],[stan_po_wydobyciu_z_ładunku]]&gt;=100,100,0)</f>
        <v>100</v>
      </c>
      <c r="I1175">
        <f>martianeum5[[#This Row],[stan_po_wydobyciu_z_ładunku]]-martianeum5[[#This Row],[ile_zabiera_na_orbite]]</f>
        <v>3.0137999999999607</v>
      </c>
      <c r="J1175">
        <f>WEEKNUM(martianeum5[[#This Row],[data]],14)</f>
        <v>21</v>
      </c>
      <c r="K1175">
        <f>IF(martianeum5[[#This Row],[num_tygodnia]]=J1174,K1174,K1174+1)</f>
        <v>171</v>
      </c>
    </row>
    <row r="1176" spans="1:11" x14ac:dyDescent="0.25">
      <c r="A1176" s="1">
        <v>49815</v>
      </c>
      <c r="B1176">
        <f t="shared" si="18"/>
        <v>3.0137999999999607</v>
      </c>
      <c r="C1176" t="s">
        <v>11</v>
      </c>
      <c r="D1176">
        <v>16.3</v>
      </c>
      <c r="E1176">
        <v>21</v>
      </c>
      <c r="F1176">
        <f>IF(martianeum5[[#This Row],[zawartosc '[%']]]&gt;=1,martianeum5[[#This Row],[masa '[kg']]]*martianeum5[[#This Row],[zawartosc '[%']]]*0.01,0)</f>
        <v>3.423</v>
      </c>
      <c r="G1176">
        <f>martianeum5[[#This Row],[stan_magazynu '[kg']]]+martianeum5[[#This Row],[ile_kg_materiału_z_ładunku]]</f>
        <v>6.4367999999999608</v>
      </c>
      <c r="H1176">
        <f>IF(martianeum5[[#This Row],[stan_po_wydobyciu_z_ładunku]]&gt;=100,100,0)</f>
        <v>0</v>
      </c>
      <c r="I1176">
        <f>martianeum5[[#This Row],[stan_po_wydobyciu_z_ładunku]]-martianeum5[[#This Row],[ile_zabiera_na_orbite]]</f>
        <v>6.4367999999999608</v>
      </c>
      <c r="J1176">
        <f>WEEKNUM(martianeum5[[#This Row],[data]],14)</f>
        <v>21</v>
      </c>
      <c r="K1176">
        <f>IF(martianeum5[[#This Row],[num_tygodnia]]=J1175,K1175,K1175+1)</f>
        <v>171</v>
      </c>
    </row>
    <row r="1177" spans="1:11" x14ac:dyDescent="0.25">
      <c r="A1177" s="1">
        <v>49816</v>
      </c>
      <c r="B1177">
        <f t="shared" si="18"/>
        <v>6.4367999999999608</v>
      </c>
      <c r="C1177" t="s">
        <v>7</v>
      </c>
      <c r="D1177">
        <v>26.9</v>
      </c>
      <c r="E1177">
        <v>0</v>
      </c>
      <c r="F1177">
        <f>IF(martianeum5[[#This Row],[zawartosc '[%']]]&gt;=1,martianeum5[[#This Row],[masa '[kg']]]*martianeum5[[#This Row],[zawartosc '[%']]]*0.01,0)</f>
        <v>0</v>
      </c>
      <c r="G1177">
        <f>martianeum5[[#This Row],[stan_magazynu '[kg']]]+martianeum5[[#This Row],[ile_kg_materiału_z_ładunku]]</f>
        <v>6.4367999999999608</v>
      </c>
      <c r="H1177">
        <f>IF(martianeum5[[#This Row],[stan_po_wydobyciu_z_ładunku]]&gt;=100,100,0)</f>
        <v>0</v>
      </c>
      <c r="I1177">
        <f>martianeum5[[#This Row],[stan_po_wydobyciu_z_ładunku]]-martianeum5[[#This Row],[ile_zabiera_na_orbite]]</f>
        <v>6.4367999999999608</v>
      </c>
      <c r="J1177">
        <f>WEEKNUM(martianeum5[[#This Row],[data]],14)</f>
        <v>21</v>
      </c>
      <c r="K1177">
        <f>IF(martianeum5[[#This Row],[num_tygodnia]]=J1176,K1176,K1176+1)</f>
        <v>171</v>
      </c>
    </row>
    <row r="1178" spans="1:11" x14ac:dyDescent="0.25">
      <c r="A1178" s="1">
        <v>49817</v>
      </c>
      <c r="B1178">
        <f t="shared" si="18"/>
        <v>6.4367999999999608</v>
      </c>
      <c r="C1178" t="s">
        <v>9</v>
      </c>
      <c r="D1178">
        <v>25</v>
      </c>
      <c r="E1178">
        <v>0.5</v>
      </c>
      <c r="F1178">
        <f>IF(martianeum5[[#This Row],[zawartosc '[%']]]&gt;=1,martianeum5[[#This Row],[masa '[kg']]]*martianeum5[[#This Row],[zawartosc '[%']]]*0.01,0)</f>
        <v>0</v>
      </c>
      <c r="G1178">
        <f>martianeum5[[#This Row],[stan_magazynu '[kg']]]+martianeum5[[#This Row],[ile_kg_materiału_z_ładunku]]</f>
        <v>6.4367999999999608</v>
      </c>
      <c r="H1178">
        <f>IF(martianeum5[[#This Row],[stan_po_wydobyciu_z_ładunku]]&gt;=100,100,0)</f>
        <v>0</v>
      </c>
      <c r="I1178">
        <f>martianeum5[[#This Row],[stan_po_wydobyciu_z_ładunku]]-martianeum5[[#This Row],[ile_zabiera_na_orbite]]</f>
        <v>6.4367999999999608</v>
      </c>
      <c r="J1178">
        <f>WEEKNUM(martianeum5[[#This Row],[data]],14)</f>
        <v>22</v>
      </c>
      <c r="K1178">
        <f>IF(martianeum5[[#This Row],[num_tygodnia]]=J1177,K1177,K1177+1)</f>
        <v>172</v>
      </c>
    </row>
    <row r="1179" spans="1:11" x14ac:dyDescent="0.25">
      <c r="A1179" s="1">
        <v>49818</v>
      </c>
      <c r="B1179">
        <f t="shared" si="18"/>
        <v>6.4367999999999608</v>
      </c>
      <c r="C1179" t="s">
        <v>17</v>
      </c>
      <c r="D1179">
        <v>25.1</v>
      </c>
      <c r="E1179">
        <v>5.2</v>
      </c>
      <c r="F1179">
        <f>IF(martianeum5[[#This Row],[zawartosc '[%']]]&gt;=1,martianeum5[[#This Row],[masa '[kg']]]*martianeum5[[#This Row],[zawartosc '[%']]]*0.01,0)</f>
        <v>1.3052000000000001</v>
      </c>
      <c r="G1179">
        <f>martianeum5[[#This Row],[stan_magazynu '[kg']]]+martianeum5[[#This Row],[ile_kg_materiału_z_ładunku]]</f>
        <v>7.7419999999999609</v>
      </c>
      <c r="H1179">
        <f>IF(martianeum5[[#This Row],[stan_po_wydobyciu_z_ładunku]]&gt;=100,100,0)</f>
        <v>0</v>
      </c>
      <c r="I1179">
        <f>martianeum5[[#This Row],[stan_po_wydobyciu_z_ładunku]]-martianeum5[[#This Row],[ile_zabiera_na_orbite]]</f>
        <v>7.7419999999999609</v>
      </c>
      <c r="J1179">
        <f>WEEKNUM(martianeum5[[#This Row],[data]],14)</f>
        <v>22</v>
      </c>
      <c r="K1179">
        <f>IF(martianeum5[[#This Row],[num_tygodnia]]=J1178,K1178,K1178+1)</f>
        <v>172</v>
      </c>
    </row>
    <row r="1180" spans="1:11" x14ac:dyDescent="0.25">
      <c r="A1180" s="1">
        <v>49819</v>
      </c>
      <c r="B1180">
        <f t="shared" si="18"/>
        <v>7.7419999999999609</v>
      </c>
      <c r="C1180" t="s">
        <v>12</v>
      </c>
      <c r="D1180">
        <v>29.2</v>
      </c>
      <c r="E1180">
        <v>7.1</v>
      </c>
      <c r="F1180">
        <f>IF(martianeum5[[#This Row],[zawartosc '[%']]]&gt;=1,martianeum5[[#This Row],[masa '[kg']]]*martianeum5[[#This Row],[zawartosc '[%']]]*0.01,0)</f>
        <v>2.0731999999999999</v>
      </c>
      <c r="G1180">
        <f>martianeum5[[#This Row],[stan_magazynu '[kg']]]+martianeum5[[#This Row],[ile_kg_materiału_z_ładunku]]</f>
        <v>9.8151999999999617</v>
      </c>
      <c r="H1180">
        <f>IF(martianeum5[[#This Row],[stan_po_wydobyciu_z_ładunku]]&gt;=100,100,0)</f>
        <v>0</v>
      </c>
      <c r="I1180">
        <f>martianeum5[[#This Row],[stan_po_wydobyciu_z_ładunku]]-martianeum5[[#This Row],[ile_zabiera_na_orbite]]</f>
        <v>9.8151999999999617</v>
      </c>
      <c r="J1180">
        <f>WEEKNUM(martianeum5[[#This Row],[data]],14)</f>
        <v>22</v>
      </c>
      <c r="K1180">
        <f>IF(martianeum5[[#This Row],[num_tygodnia]]=J1179,K1179,K1179+1)</f>
        <v>172</v>
      </c>
    </row>
    <row r="1181" spans="1:11" x14ac:dyDescent="0.25">
      <c r="A1181" s="1">
        <v>49820</v>
      </c>
      <c r="B1181">
        <f t="shared" si="18"/>
        <v>9.8151999999999617</v>
      </c>
      <c r="C1181" t="s">
        <v>13</v>
      </c>
      <c r="D1181">
        <v>18.100000000000001</v>
      </c>
      <c r="E1181">
        <v>5.0999999999999996</v>
      </c>
      <c r="F1181">
        <f>IF(martianeum5[[#This Row],[zawartosc '[%']]]&gt;=1,martianeum5[[#This Row],[masa '[kg']]]*martianeum5[[#This Row],[zawartosc '[%']]]*0.01,0)</f>
        <v>0.92310000000000003</v>
      </c>
      <c r="G1181">
        <f>martianeum5[[#This Row],[stan_magazynu '[kg']]]+martianeum5[[#This Row],[ile_kg_materiału_z_ładunku]]</f>
        <v>10.738299999999962</v>
      </c>
      <c r="H1181">
        <f>IF(martianeum5[[#This Row],[stan_po_wydobyciu_z_ładunku]]&gt;=100,100,0)</f>
        <v>0</v>
      </c>
      <c r="I1181">
        <f>martianeum5[[#This Row],[stan_po_wydobyciu_z_ładunku]]-martianeum5[[#This Row],[ile_zabiera_na_orbite]]</f>
        <v>10.738299999999962</v>
      </c>
      <c r="J1181">
        <f>WEEKNUM(martianeum5[[#This Row],[data]],14)</f>
        <v>22</v>
      </c>
      <c r="K1181">
        <f>IF(martianeum5[[#This Row],[num_tygodnia]]=J1180,K1180,K1180+1)</f>
        <v>172</v>
      </c>
    </row>
    <row r="1182" spans="1:11" x14ac:dyDescent="0.25">
      <c r="A1182" s="1">
        <v>49821</v>
      </c>
      <c r="B1182">
        <f t="shared" si="18"/>
        <v>10.738299999999962</v>
      </c>
      <c r="C1182" t="s">
        <v>11</v>
      </c>
      <c r="D1182">
        <v>12.5</v>
      </c>
      <c r="E1182">
        <v>0</v>
      </c>
      <c r="F1182">
        <f>IF(martianeum5[[#This Row],[zawartosc '[%']]]&gt;=1,martianeum5[[#This Row],[masa '[kg']]]*martianeum5[[#This Row],[zawartosc '[%']]]*0.01,0)</f>
        <v>0</v>
      </c>
      <c r="G1182">
        <f>martianeum5[[#This Row],[stan_magazynu '[kg']]]+martianeum5[[#This Row],[ile_kg_materiału_z_ładunku]]</f>
        <v>10.738299999999962</v>
      </c>
      <c r="H1182">
        <f>IF(martianeum5[[#This Row],[stan_po_wydobyciu_z_ładunku]]&gt;=100,100,0)</f>
        <v>0</v>
      </c>
      <c r="I1182">
        <f>martianeum5[[#This Row],[stan_po_wydobyciu_z_ładunku]]-martianeum5[[#This Row],[ile_zabiera_na_orbite]]</f>
        <v>10.738299999999962</v>
      </c>
      <c r="J1182">
        <f>WEEKNUM(martianeum5[[#This Row],[data]],14)</f>
        <v>22</v>
      </c>
      <c r="K1182">
        <f>IF(martianeum5[[#This Row],[num_tygodnia]]=J1181,K1181,K1181+1)</f>
        <v>172</v>
      </c>
    </row>
    <row r="1183" spans="1:11" x14ac:dyDescent="0.25">
      <c r="A1183" s="1">
        <v>49822</v>
      </c>
      <c r="B1183">
        <f t="shared" si="18"/>
        <v>10.738299999999962</v>
      </c>
      <c r="C1183" t="s">
        <v>11</v>
      </c>
      <c r="D1183">
        <v>19.100000000000001</v>
      </c>
      <c r="E1183">
        <v>0.3</v>
      </c>
      <c r="F1183">
        <f>IF(martianeum5[[#This Row],[zawartosc '[%']]]&gt;=1,martianeum5[[#This Row],[masa '[kg']]]*martianeum5[[#This Row],[zawartosc '[%']]]*0.01,0)</f>
        <v>0</v>
      </c>
      <c r="G1183">
        <f>martianeum5[[#This Row],[stan_magazynu '[kg']]]+martianeum5[[#This Row],[ile_kg_materiału_z_ładunku]]</f>
        <v>10.738299999999962</v>
      </c>
      <c r="H1183">
        <f>IF(martianeum5[[#This Row],[stan_po_wydobyciu_z_ładunku]]&gt;=100,100,0)</f>
        <v>0</v>
      </c>
      <c r="I1183">
        <f>martianeum5[[#This Row],[stan_po_wydobyciu_z_ładunku]]-martianeum5[[#This Row],[ile_zabiera_na_orbite]]</f>
        <v>10.738299999999962</v>
      </c>
      <c r="J1183">
        <f>WEEKNUM(martianeum5[[#This Row],[data]],14)</f>
        <v>22</v>
      </c>
      <c r="K1183">
        <f>IF(martianeum5[[#This Row],[num_tygodnia]]=J1182,K1182,K1182+1)</f>
        <v>172</v>
      </c>
    </row>
    <row r="1184" spans="1:11" x14ac:dyDescent="0.25">
      <c r="A1184" s="1">
        <v>49823</v>
      </c>
      <c r="B1184">
        <f t="shared" si="18"/>
        <v>10.738299999999962</v>
      </c>
      <c r="C1184" t="s">
        <v>19</v>
      </c>
      <c r="D1184">
        <v>27.4</v>
      </c>
      <c r="E1184">
        <v>0</v>
      </c>
      <c r="F1184">
        <f>IF(martianeum5[[#This Row],[zawartosc '[%']]]&gt;=1,martianeum5[[#This Row],[masa '[kg']]]*martianeum5[[#This Row],[zawartosc '[%']]]*0.01,0)</f>
        <v>0</v>
      </c>
      <c r="G1184">
        <f>martianeum5[[#This Row],[stan_magazynu '[kg']]]+martianeum5[[#This Row],[ile_kg_materiału_z_ładunku]]</f>
        <v>10.738299999999962</v>
      </c>
      <c r="H1184">
        <f>IF(martianeum5[[#This Row],[stan_po_wydobyciu_z_ładunku]]&gt;=100,100,0)</f>
        <v>0</v>
      </c>
      <c r="I1184">
        <f>martianeum5[[#This Row],[stan_po_wydobyciu_z_ładunku]]-martianeum5[[#This Row],[ile_zabiera_na_orbite]]</f>
        <v>10.738299999999962</v>
      </c>
      <c r="J1184">
        <f>WEEKNUM(martianeum5[[#This Row],[data]],14)</f>
        <v>22</v>
      </c>
      <c r="K1184">
        <f>IF(martianeum5[[#This Row],[num_tygodnia]]=J1183,K1183,K1183+1)</f>
        <v>172</v>
      </c>
    </row>
    <row r="1185" spans="1:11" x14ac:dyDescent="0.25">
      <c r="A1185" s="1">
        <v>49824</v>
      </c>
      <c r="B1185">
        <f t="shared" si="18"/>
        <v>10.738299999999962</v>
      </c>
      <c r="C1185" t="s">
        <v>7</v>
      </c>
      <c r="D1185">
        <v>21.1</v>
      </c>
      <c r="E1185">
        <v>10.4</v>
      </c>
      <c r="F1185">
        <f>IF(martianeum5[[#This Row],[zawartosc '[%']]]&gt;=1,martianeum5[[#This Row],[masa '[kg']]]*martianeum5[[#This Row],[zawartosc '[%']]]*0.01,0)</f>
        <v>2.1944000000000004</v>
      </c>
      <c r="G1185">
        <f>martianeum5[[#This Row],[stan_magazynu '[kg']]]+martianeum5[[#This Row],[ile_kg_materiału_z_ładunku]]</f>
        <v>12.932699999999961</v>
      </c>
      <c r="H1185">
        <f>IF(martianeum5[[#This Row],[stan_po_wydobyciu_z_ładunku]]&gt;=100,100,0)</f>
        <v>0</v>
      </c>
      <c r="I1185">
        <f>martianeum5[[#This Row],[stan_po_wydobyciu_z_ładunku]]-martianeum5[[#This Row],[ile_zabiera_na_orbite]]</f>
        <v>12.932699999999961</v>
      </c>
      <c r="J1185">
        <f>WEEKNUM(martianeum5[[#This Row],[data]],14)</f>
        <v>23</v>
      </c>
      <c r="K1185">
        <f>IF(martianeum5[[#This Row],[num_tygodnia]]=J1184,K1184,K1184+1)</f>
        <v>173</v>
      </c>
    </row>
    <row r="1186" spans="1:11" x14ac:dyDescent="0.25">
      <c r="A1186" s="1">
        <v>49825</v>
      </c>
      <c r="B1186">
        <f t="shared" si="18"/>
        <v>12.932699999999961</v>
      </c>
      <c r="C1186" t="s">
        <v>27</v>
      </c>
      <c r="D1186">
        <v>13.4</v>
      </c>
      <c r="E1186">
        <v>0</v>
      </c>
      <c r="F1186">
        <f>IF(martianeum5[[#This Row],[zawartosc '[%']]]&gt;=1,martianeum5[[#This Row],[masa '[kg']]]*martianeum5[[#This Row],[zawartosc '[%']]]*0.01,0)</f>
        <v>0</v>
      </c>
      <c r="G1186">
        <f>martianeum5[[#This Row],[stan_magazynu '[kg']]]+martianeum5[[#This Row],[ile_kg_materiału_z_ładunku]]</f>
        <v>12.932699999999961</v>
      </c>
      <c r="H1186">
        <f>IF(martianeum5[[#This Row],[stan_po_wydobyciu_z_ładunku]]&gt;=100,100,0)</f>
        <v>0</v>
      </c>
      <c r="I1186">
        <f>martianeum5[[#This Row],[stan_po_wydobyciu_z_ładunku]]-martianeum5[[#This Row],[ile_zabiera_na_orbite]]</f>
        <v>12.932699999999961</v>
      </c>
      <c r="J1186">
        <f>WEEKNUM(martianeum5[[#This Row],[data]],14)</f>
        <v>23</v>
      </c>
      <c r="K1186">
        <f>IF(martianeum5[[#This Row],[num_tygodnia]]=J1185,K1185,K1185+1)</f>
        <v>173</v>
      </c>
    </row>
    <row r="1187" spans="1:11" x14ac:dyDescent="0.25">
      <c r="A1187" s="1">
        <v>49826</v>
      </c>
      <c r="B1187">
        <f t="shared" si="18"/>
        <v>12.932699999999961</v>
      </c>
      <c r="C1187" t="s">
        <v>5</v>
      </c>
      <c r="D1187">
        <v>11.9</v>
      </c>
      <c r="E1187">
        <v>7.3</v>
      </c>
      <c r="F1187">
        <f>IF(martianeum5[[#This Row],[zawartosc '[%']]]&gt;=1,martianeum5[[#This Row],[masa '[kg']]]*martianeum5[[#This Row],[zawartosc '[%']]]*0.01,0)</f>
        <v>0.86870000000000003</v>
      </c>
      <c r="G1187">
        <f>martianeum5[[#This Row],[stan_magazynu '[kg']]]+martianeum5[[#This Row],[ile_kg_materiału_z_ładunku]]</f>
        <v>13.801399999999962</v>
      </c>
      <c r="H1187">
        <f>IF(martianeum5[[#This Row],[stan_po_wydobyciu_z_ładunku]]&gt;=100,100,0)</f>
        <v>0</v>
      </c>
      <c r="I1187">
        <f>martianeum5[[#This Row],[stan_po_wydobyciu_z_ładunku]]-martianeum5[[#This Row],[ile_zabiera_na_orbite]]</f>
        <v>13.801399999999962</v>
      </c>
      <c r="J1187">
        <f>WEEKNUM(martianeum5[[#This Row],[data]],14)</f>
        <v>23</v>
      </c>
      <c r="K1187">
        <f>IF(martianeum5[[#This Row],[num_tygodnia]]=J1186,K1186,K1186+1)</f>
        <v>173</v>
      </c>
    </row>
    <row r="1188" spans="1:11" x14ac:dyDescent="0.25">
      <c r="A1188" s="1">
        <v>49827</v>
      </c>
      <c r="B1188">
        <f t="shared" si="18"/>
        <v>13.801399999999962</v>
      </c>
      <c r="C1188" t="s">
        <v>13</v>
      </c>
      <c r="D1188">
        <v>20.399999999999999</v>
      </c>
      <c r="E1188">
        <v>4.3</v>
      </c>
      <c r="F1188">
        <f>IF(martianeum5[[#This Row],[zawartosc '[%']]]&gt;=1,martianeum5[[#This Row],[masa '[kg']]]*martianeum5[[#This Row],[zawartosc '[%']]]*0.01,0)</f>
        <v>0.87719999999999987</v>
      </c>
      <c r="G1188">
        <f>martianeum5[[#This Row],[stan_magazynu '[kg']]]+martianeum5[[#This Row],[ile_kg_materiału_z_ładunku]]</f>
        <v>14.678599999999962</v>
      </c>
      <c r="H1188">
        <f>IF(martianeum5[[#This Row],[stan_po_wydobyciu_z_ładunku]]&gt;=100,100,0)</f>
        <v>0</v>
      </c>
      <c r="I1188">
        <f>martianeum5[[#This Row],[stan_po_wydobyciu_z_ładunku]]-martianeum5[[#This Row],[ile_zabiera_na_orbite]]</f>
        <v>14.678599999999962</v>
      </c>
      <c r="J1188">
        <f>WEEKNUM(martianeum5[[#This Row],[data]],14)</f>
        <v>23</v>
      </c>
      <c r="K1188">
        <f>IF(martianeum5[[#This Row],[num_tygodnia]]=J1187,K1187,K1187+1)</f>
        <v>173</v>
      </c>
    </row>
    <row r="1189" spans="1:11" x14ac:dyDescent="0.25">
      <c r="A1189" s="1">
        <v>49828</v>
      </c>
      <c r="B1189">
        <f t="shared" si="18"/>
        <v>14.678599999999962</v>
      </c>
      <c r="C1189" t="s">
        <v>7</v>
      </c>
      <c r="D1189">
        <v>29.5</v>
      </c>
      <c r="E1189">
        <v>18.600000000000001</v>
      </c>
      <c r="F1189">
        <f>IF(martianeum5[[#This Row],[zawartosc '[%']]]&gt;=1,martianeum5[[#This Row],[masa '[kg']]]*martianeum5[[#This Row],[zawartosc '[%']]]*0.01,0)</f>
        <v>5.487000000000001</v>
      </c>
      <c r="G1189">
        <f>martianeum5[[#This Row],[stan_magazynu '[kg']]]+martianeum5[[#This Row],[ile_kg_materiału_z_ładunku]]</f>
        <v>20.165599999999962</v>
      </c>
      <c r="H1189">
        <f>IF(martianeum5[[#This Row],[stan_po_wydobyciu_z_ładunku]]&gt;=100,100,0)</f>
        <v>0</v>
      </c>
      <c r="I1189">
        <f>martianeum5[[#This Row],[stan_po_wydobyciu_z_ładunku]]-martianeum5[[#This Row],[ile_zabiera_na_orbite]]</f>
        <v>20.165599999999962</v>
      </c>
      <c r="J1189">
        <f>WEEKNUM(martianeum5[[#This Row],[data]],14)</f>
        <v>23</v>
      </c>
      <c r="K1189">
        <f>IF(martianeum5[[#This Row],[num_tygodnia]]=J1188,K1188,K1188+1)</f>
        <v>173</v>
      </c>
    </row>
    <row r="1190" spans="1:11" x14ac:dyDescent="0.25">
      <c r="A1190" s="1">
        <v>49829</v>
      </c>
      <c r="B1190">
        <f t="shared" si="18"/>
        <v>20.165599999999962</v>
      </c>
      <c r="C1190" t="s">
        <v>12</v>
      </c>
      <c r="D1190">
        <v>24.1</v>
      </c>
      <c r="E1190">
        <v>5</v>
      </c>
      <c r="F1190">
        <f>IF(martianeum5[[#This Row],[zawartosc '[%']]]&gt;=1,martianeum5[[#This Row],[masa '[kg']]]*martianeum5[[#This Row],[zawartosc '[%']]]*0.01,0)</f>
        <v>1.2050000000000001</v>
      </c>
      <c r="G1190">
        <f>martianeum5[[#This Row],[stan_magazynu '[kg']]]+martianeum5[[#This Row],[ile_kg_materiału_z_ładunku]]</f>
        <v>21.370599999999961</v>
      </c>
      <c r="H1190">
        <f>IF(martianeum5[[#This Row],[stan_po_wydobyciu_z_ładunku]]&gt;=100,100,0)</f>
        <v>0</v>
      </c>
      <c r="I1190">
        <f>martianeum5[[#This Row],[stan_po_wydobyciu_z_ładunku]]-martianeum5[[#This Row],[ile_zabiera_na_orbite]]</f>
        <v>21.370599999999961</v>
      </c>
      <c r="J1190">
        <f>WEEKNUM(martianeum5[[#This Row],[data]],14)</f>
        <v>23</v>
      </c>
      <c r="K1190">
        <f>IF(martianeum5[[#This Row],[num_tygodnia]]=J1189,K1189,K1189+1)</f>
        <v>173</v>
      </c>
    </row>
    <row r="1191" spans="1:11" x14ac:dyDescent="0.25">
      <c r="A1191" s="1">
        <v>49830</v>
      </c>
      <c r="B1191">
        <f t="shared" si="18"/>
        <v>21.370599999999961</v>
      </c>
      <c r="C1191" t="s">
        <v>14</v>
      </c>
      <c r="D1191">
        <v>11.5</v>
      </c>
      <c r="E1191">
        <v>3.6</v>
      </c>
      <c r="F1191">
        <f>IF(martianeum5[[#This Row],[zawartosc '[%']]]&gt;=1,martianeum5[[#This Row],[masa '[kg']]]*martianeum5[[#This Row],[zawartosc '[%']]]*0.01,0)</f>
        <v>0.41399999999999998</v>
      </c>
      <c r="G1191">
        <f>martianeum5[[#This Row],[stan_magazynu '[kg']]]+martianeum5[[#This Row],[ile_kg_materiału_z_ładunku]]</f>
        <v>21.784599999999962</v>
      </c>
      <c r="H1191">
        <f>IF(martianeum5[[#This Row],[stan_po_wydobyciu_z_ładunku]]&gt;=100,100,0)</f>
        <v>0</v>
      </c>
      <c r="I1191">
        <f>martianeum5[[#This Row],[stan_po_wydobyciu_z_ładunku]]-martianeum5[[#This Row],[ile_zabiera_na_orbite]]</f>
        <v>21.784599999999962</v>
      </c>
      <c r="J1191">
        <f>WEEKNUM(martianeum5[[#This Row],[data]],14)</f>
        <v>23</v>
      </c>
      <c r="K1191">
        <f>IF(martianeum5[[#This Row],[num_tygodnia]]=J1190,K1190,K1190+1)</f>
        <v>173</v>
      </c>
    </row>
    <row r="1192" spans="1:11" x14ac:dyDescent="0.25">
      <c r="A1192" s="1">
        <v>49831</v>
      </c>
      <c r="B1192">
        <f t="shared" si="18"/>
        <v>21.784599999999962</v>
      </c>
      <c r="C1192" t="s">
        <v>25</v>
      </c>
      <c r="D1192">
        <v>21.2</v>
      </c>
      <c r="E1192">
        <v>1.8</v>
      </c>
      <c r="F1192">
        <f>IF(martianeum5[[#This Row],[zawartosc '[%']]]&gt;=1,martianeum5[[#This Row],[masa '[kg']]]*martianeum5[[#This Row],[zawartosc '[%']]]*0.01,0)</f>
        <v>0.38159999999999999</v>
      </c>
      <c r="G1192">
        <f>martianeum5[[#This Row],[stan_magazynu '[kg']]]+martianeum5[[#This Row],[ile_kg_materiału_z_ładunku]]</f>
        <v>22.166199999999961</v>
      </c>
      <c r="H1192">
        <f>IF(martianeum5[[#This Row],[stan_po_wydobyciu_z_ładunku]]&gt;=100,100,0)</f>
        <v>0</v>
      </c>
      <c r="I1192">
        <f>martianeum5[[#This Row],[stan_po_wydobyciu_z_ładunku]]-martianeum5[[#This Row],[ile_zabiera_na_orbite]]</f>
        <v>22.166199999999961</v>
      </c>
      <c r="J1192">
        <f>WEEKNUM(martianeum5[[#This Row],[data]],14)</f>
        <v>24</v>
      </c>
      <c r="K1192">
        <f>IF(martianeum5[[#This Row],[num_tygodnia]]=J1191,K1191,K1191+1)</f>
        <v>174</v>
      </c>
    </row>
    <row r="1193" spans="1:11" x14ac:dyDescent="0.25">
      <c r="A1193" s="1">
        <v>49832</v>
      </c>
      <c r="B1193">
        <f t="shared" si="18"/>
        <v>22.166199999999961</v>
      </c>
      <c r="C1193" t="s">
        <v>10</v>
      </c>
      <c r="D1193">
        <v>22.2</v>
      </c>
      <c r="E1193">
        <v>40.299999999999997</v>
      </c>
      <c r="F1193">
        <f>IF(martianeum5[[#This Row],[zawartosc '[%']]]&gt;=1,martianeum5[[#This Row],[masa '[kg']]]*martianeum5[[#This Row],[zawartosc '[%']]]*0.01,0)</f>
        <v>8.9465999999999983</v>
      </c>
      <c r="G1193">
        <f>martianeum5[[#This Row],[stan_magazynu '[kg']]]+martianeum5[[#This Row],[ile_kg_materiału_z_ładunku]]</f>
        <v>31.112799999999957</v>
      </c>
      <c r="H1193">
        <f>IF(martianeum5[[#This Row],[stan_po_wydobyciu_z_ładunku]]&gt;=100,100,0)</f>
        <v>0</v>
      </c>
      <c r="I1193">
        <f>martianeum5[[#This Row],[stan_po_wydobyciu_z_ładunku]]-martianeum5[[#This Row],[ile_zabiera_na_orbite]]</f>
        <v>31.112799999999957</v>
      </c>
      <c r="J1193">
        <f>WEEKNUM(martianeum5[[#This Row],[data]],14)</f>
        <v>24</v>
      </c>
      <c r="K1193">
        <f>IF(martianeum5[[#This Row],[num_tygodnia]]=J1192,K1192,K1192+1)</f>
        <v>174</v>
      </c>
    </row>
    <row r="1194" spans="1:11" x14ac:dyDescent="0.25">
      <c r="A1194" s="1">
        <v>49833</v>
      </c>
      <c r="B1194">
        <f t="shared" si="18"/>
        <v>31.112799999999957</v>
      </c>
      <c r="C1194" t="s">
        <v>10</v>
      </c>
      <c r="D1194">
        <v>14.6</v>
      </c>
      <c r="E1194">
        <v>2.6</v>
      </c>
      <c r="F1194">
        <f>IF(martianeum5[[#This Row],[zawartosc '[%']]]&gt;=1,martianeum5[[#This Row],[masa '[kg']]]*martianeum5[[#This Row],[zawartosc '[%']]]*0.01,0)</f>
        <v>0.37959999999999999</v>
      </c>
      <c r="G1194">
        <f>martianeum5[[#This Row],[stan_magazynu '[kg']]]+martianeum5[[#This Row],[ile_kg_materiału_z_ładunku]]</f>
        <v>31.492399999999957</v>
      </c>
      <c r="H1194">
        <f>IF(martianeum5[[#This Row],[stan_po_wydobyciu_z_ładunku]]&gt;=100,100,0)</f>
        <v>0</v>
      </c>
      <c r="I1194">
        <f>martianeum5[[#This Row],[stan_po_wydobyciu_z_ładunku]]-martianeum5[[#This Row],[ile_zabiera_na_orbite]]</f>
        <v>31.492399999999957</v>
      </c>
      <c r="J1194">
        <f>WEEKNUM(martianeum5[[#This Row],[data]],14)</f>
        <v>24</v>
      </c>
      <c r="K1194">
        <f>IF(martianeum5[[#This Row],[num_tygodnia]]=J1193,K1193,K1193+1)</f>
        <v>174</v>
      </c>
    </row>
    <row r="1195" spans="1:11" x14ac:dyDescent="0.25">
      <c r="A1195" s="1">
        <v>49834</v>
      </c>
      <c r="B1195">
        <f t="shared" si="18"/>
        <v>31.492399999999957</v>
      </c>
      <c r="C1195" t="s">
        <v>13</v>
      </c>
      <c r="D1195">
        <v>23.3</v>
      </c>
      <c r="E1195">
        <v>8.1</v>
      </c>
      <c r="F1195">
        <f>IF(martianeum5[[#This Row],[zawartosc '[%']]]&gt;=1,martianeum5[[#This Row],[masa '[kg']]]*martianeum5[[#This Row],[zawartosc '[%']]]*0.01,0)</f>
        <v>1.8873</v>
      </c>
      <c r="G1195">
        <f>martianeum5[[#This Row],[stan_magazynu '[kg']]]+martianeum5[[#This Row],[ile_kg_materiału_z_ładunku]]</f>
        <v>33.379699999999957</v>
      </c>
      <c r="H1195">
        <f>IF(martianeum5[[#This Row],[stan_po_wydobyciu_z_ładunku]]&gt;=100,100,0)</f>
        <v>0</v>
      </c>
      <c r="I1195">
        <f>martianeum5[[#This Row],[stan_po_wydobyciu_z_ładunku]]-martianeum5[[#This Row],[ile_zabiera_na_orbite]]</f>
        <v>33.379699999999957</v>
      </c>
      <c r="J1195">
        <f>WEEKNUM(martianeum5[[#This Row],[data]],14)</f>
        <v>24</v>
      </c>
      <c r="K1195">
        <f>IF(martianeum5[[#This Row],[num_tygodnia]]=J1194,K1194,K1194+1)</f>
        <v>174</v>
      </c>
    </row>
    <row r="1196" spans="1:11" x14ac:dyDescent="0.25">
      <c r="A1196" s="1">
        <v>49835</v>
      </c>
      <c r="B1196">
        <f t="shared" si="18"/>
        <v>33.379699999999957</v>
      </c>
      <c r="C1196" t="s">
        <v>13</v>
      </c>
      <c r="D1196">
        <v>16.2</v>
      </c>
      <c r="E1196">
        <v>10.4</v>
      </c>
      <c r="F1196">
        <f>IF(martianeum5[[#This Row],[zawartosc '[%']]]&gt;=1,martianeum5[[#This Row],[masa '[kg']]]*martianeum5[[#This Row],[zawartosc '[%']]]*0.01,0)</f>
        <v>1.6847999999999999</v>
      </c>
      <c r="G1196">
        <f>martianeum5[[#This Row],[stan_magazynu '[kg']]]+martianeum5[[#This Row],[ile_kg_materiału_z_ładunku]]</f>
        <v>35.06449999999996</v>
      </c>
      <c r="H1196">
        <f>IF(martianeum5[[#This Row],[stan_po_wydobyciu_z_ładunku]]&gt;=100,100,0)</f>
        <v>0</v>
      </c>
      <c r="I1196">
        <f>martianeum5[[#This Row],[stan_po_wydobyciu_z_ładunku]]-martianeum5[[#This Row],[ile_zabiera_na_orbite]]</f>
        <v>35.06449999999996</v>
      </c>
      <c r="J1196">
        <f>WEEKNUM(martianeum5[[#This Row],[data]],14)</f>
        <v>24</v>
      </c>
      <c r="K1196">
        <f>IF(martianeum5[[#This Row],[num_tygodnia]]=J1195,K1195,K1195+1)</f>
        <v>174</v>
      </c>
    </row>
    <row r="1197" spans="1:11" x14ac:dyDescent="0.25">
      <c r="A1197" s="1">
        <v>49836</v>
      </c>
      <c r="B1197">
        <f t="shared" si="18"/>
        <v>35.06449999999996</v>
      </c>
      <c r="C1197" t="s">
        <v>10</v>
      </c>
      <c r="D1197">
        <v>25.9</v>
      </c>
      <c r="E1197">
        <v>0</v>
      </c>
      <c r="F1197">
        <f>IF(martianeum5[[#This Row],[zawartosc '[%']]]&gt;=1,martianeum5[[#This Row],[masa '[kg']]]*martianeum5[[#This Row],[zawartosc '[%']]]*0.01,0)</f>
        <v>0</v>
      </c>
      <c r="G1197">
        <f>martianeum5[[#This Row],[stan_magazynu '[kg']]]+martianeum5[[#This Row],[ile_kg_materiału_z_ładunku]]</f>
        <v>35.06449999999996</v>
      </c>
      <c r="H1197">
        <f>IF(martianeum5[[#This Row],[stan_po_wydobyciu_z_ładunku]]&gt;=100,100,0)</f>
        <v>0</v>
      </c>
      <c r="I1197">
        <f>martianeum5[[#This Row],[stan_po_wydobyciu_z_ładunku]]-martianeum5[[#This Row],[ile_zabiera_na_orbite]]</f>
        <v>35.06449999999996</v>
      </c>
      <c r="J1197">
        <f>WEEKNUM(martianeum5[[#This Row],[data]],14)</f>
        <v>24</v>
      </c>
      <c r="K1197">
        <f>IF(martianeum5[[#This Row],[num_tygodnia]]=J1196,K1196,K1196+1)</f>
        <v>174</v>
      </c>
    </row>
    <row r="1198" spans="1:11" x14ac:dyDescent="0.25">
      <c r="A1198" s="1">
        <v>49837</v>
      </c>
      <c r="B1198">
        <f t="shared" si="18"/>
        <v>35.06449999999996</v>
      </c>
      <c r="C1198" t="s">
        <v>5</v>
      </c>
      <c r="D1198">
        <v>14.6</v>
      </c>
      <c r="E1198">
        <v>7</v>
      </c>
      <c r="F1198">
        <f>IF(martianeum5[[#This Row],[zawartosc '[%']]]&gt;=1,martianeum5[[#This Row],[masa '[kg']]]*martianeum5[[#This Row],[zawartosc '[%']]]*0.01,0)</f>
        <v>1.022</v>
      </c>
      <c r="G1198">
        <f>martianeum5[[#This Row],[stan_magazynu '[kg']]]+martianeum5[[#This Row],[ile_kg_materiału_z_ładunku]]</f>
        <v>36.086499999999958</v>
      </c>
      <c r="H1198">
        <f>IF(martianeum5[[#This Row],[stan_po_wydobyciu_z_ładunku]]&gt;=100,100,0)</f>
        <v>0</v>
      </c>
      <c r="I1198">
        <f>martianeum5[[#This Row],[stan_po_wydobyciu_z_ładunku]]-martianeum5[[#This Row],[ile_zabiera_na_orbite]]</f>
        <v>36.086499999999958</v>
      </c>
      <c r="J1198">
        <f>WEEKNUM(martianeum5[[#This Row],[data]],14)</f>
        <v>24</v>
      </c>
      <c r="K1198">
        <f>IF(martianeum5[[#This Row],[num_tygodnia]]=J1197,K1197,K1197+1)</f>
        <v>174</v>
      </c>
    </row>
    <row r="1199" spans="1:11" x14ac:dyDescent="0.25">
      <c r="A1199" s="1">
        <v>49838</v>
      </c>
      <c r="B1199">
        <f t="shared" si="18"/>
        <v>36.086499999999958</v>
      </c>
      <c r="C1199" t="s">
        <v>18</v>
      </c>
      <c r="D1199">
        <v>15.1</v>
      </c>
      <c r="E1199">
        <v>11.7</v>
      </c>
      <c r="F1199">
        <f>IF(martianeum5[[#This Row],[zawartosc '[%']]]&gt;=1,martianeum5[[#This Row],[masa '[kg']]]*martianeum5[[#This Row],[zawartosc '[%']]]*0.01,0)</f>
        <v>1.7666999999999999</v>
      </c>
      <c r="G1199">
        <f>martianeum5[[#This Row],[stan_magazynu '[kg']]]+martianeum5[[#This Row],[ile_kg_materiału_z_ładunku]]</f>
        <v>37.853199999999958</v>
      </c>
      <c r="H1199">
        <f>IF(martianeum5[[#This Row],[stan_po_wydobyciu_z_ładunku]]&gt;=100,100,0)</f>
        <v>0</v>
      </c>
      <c r="I1199">
        <f>martianeum5[[#This Row],[stan_po_wydobyciu_z_ładunku]]-martianeum5[[#This Row],[ile_zabiera_na_orbite]]</f>
        <v>37.853199999999958</v>
      </c>
      <c r="J1199">
        <f>WEEKNUM(martianeum5[[#This Row],[data]],14)</f>
        <v>25</v>
      </c>
      <c r="K1199">
        <f>IF(martianeum5[[#This Row],[num_tygodnia]]=J1198,K1198,K1198+1)</f>
        <v>175</v>
      </c>
    </row>
    <row r="1200" spans="1:11" x14ac:dyDescent="0.25">
      <c r="A1200" s="1">
        <v>49839</v>
      </c>
      <c r="B1200">
        <f t="shared" si="18"/>
        <v>37.853199999999958</v>
      </c>
      <c r="C1200" t="s">
        <v>19</v>
      </c>
      <c r="D1200">
        <v>14.1</v>
      </c>
      <c r="E1200">
        <v>6.5</v>
      </c>
      <c r="F1200">
        <f>IF(martianeum5[[#This Row],[zawartosc '[%']]]&gt;=1,martianeum5[[#This Row],[masa '[kg']]]*martianeum5[[#This Row],[zawartosc '[%']]]*0.01,0)</f>
        <v>0.91649999999999998</v>
      </c>
      <c r="G1200">
        <f>martianeum5[[#This Row],[stan_magazynu '[kg']]]+martianeum5[[#This Row],[ile_kg_materiału_z_ładunku]]</f>
        <v>38.769699999999958</v>
      </c>
      <c r="H1200">
        <f>IF(martianeum5[[#This Row],[stan_po_wydobyciu_z_ładunku]]&gt;=100,100,0)</f>
        <v>0</v>
      </c>
      <c r="I1200">
        <f>martianeum5[[#This Row],[stan_po_wydobyciu_z_ładunku]]-martianeum5[[#This Row],[ile_zabiera_na_orbite]]</f>
        <v>38.769699999999958</v>
      </c>
      <c r="J1200">
        <f>WEEKNUM(martianeum5[[#This Row],[data]],14)</f>
        <v>25</v>
      </c>
      <c r="K1200">
        <f>IF(martianeum5[[#This Row],[num_tygodnia]]=J1199,K1199,K1199+1)</f>
        <v>175</v>
      </c>
    </row>
    <row r="1201" spans="1:11" x14ac:dyDescent="0.25">
      <c r="A1201" s="1">
        <v>49840</v>
      </c>
      <c r="B1201">
        <f t="shared" si="18"/>
        <v>38.769699999999958</v>
      </c>
      <c r="C1201" t="s">
        <v>27</v>
      </c>
      <c r="D1201">
        <v>22.1</v>
      </c>
      <c r="E1201">
        <v>1.8</v>
      </c>
      <c r="F1201">
        <f>IF(martianeum5[[#This Row],[zawartosc '[%']]]&gt;=1,martianeum5[[#This Row],[masa '[kg']]]*martianeum5[[#This Row],[zawartosc '[%']]]*0.01,0)</f>
        <v>0.39780000000000004</v>
      </c>
      <c r="G1201">
        <f>martianeum5[[#This Row],[stan_magazynu '[kg']]]+martianeum5[[#This Row],[ile_kg_materiału_z_ładunku]]</f>
        <v>39.167499999999954</v>
      </c>
      <c r="H1201">
        <f>IF(martianeum5[[#This Row],[stan_po_wydobyciu_z_ładunku]]&gt;=100,100,0)</f>
        <v>0</v>
      </c>
      <c r="I1201">
        <f>martianeum5[[#This Row],[stan_po_wydobyciu_z_ładunku]]-martianeum5[[#This Row],[ile_zabiera_na_orbite]]</f>
        <v>39.167499999999954</v>
      </c>
      <c r="J1201">
        <f>WEEKNUM(martianeum5[[#This Row],[data]],14)</f>
        <v>25</v>
      </c>
      <c r="K1201">
        <f>IF(martianeum5[[#This Row],[num_tygodnia]]=J1200,K1200,K1200+1)</f>
        <v>175</v>
      </c>
    </row>
    <row r="1202" spans="1:11" x14ac:dyDescent="0.25">
      <c r="A1202" s="1">
        <v>49841</v>
      </c>
      <c r="B1202">
        <f t="shared" si="18"/>
        <v>39.167499999999954</v>
      </c>
      <c r="C1202" t="s">
        <v>11</v>
      </c>
      <c r="D1202">
        <v>27.2</v>
      </c>
      <c r="E1202">
        <v>21.9</v>
      </c>
      <c r="F1202">
        <f>IF(martianeum5[[#This Row],[zawartosc '[%']]]&gt;=1,martianeum5[[#This Row],[masa '[kg']]]*martianeum5[[#This Row],[zawartosc '[%']]]*0.01,0)</f>
        <v>5.9567999999999994</v>
      </c>
      <c r="G1202">
        <f>martianeum5[[#This Row],[stan_magazynu '[kg']]]+martianeum5[[#This Row],[ile_kg_materiału_z_ładunku]]</f>
        <v>45.124299999999955</v>
      </c>
      <c r="H1202">
        <f>IF(martianeum5[[#This Row],[stan_po_wydobyciu_z_ładunku]]&gt;=100,100,0)</f>
        <v>0</v>
      </c>
      <c r="I1202">
        <f>martianeum5[[#This Row],[stan_po_wydobyciu_z_ładunku]]-martianeum5[[#This Row],[ile_zabiera_na_orbite]]</f>
        <v>45.124299999999955</v>
      </c>
      <c r="J1202">
        <f>WEEKNUM(martianeum5[[#This Row],[data]],14)</f>
        <v>25</v>
      </c>
      <c r="K1202">
        <f>IF(martianeum5[[#This Row],[num_tygodnia]]=J1201,K1201,K1201+1)</f>
        <v>175</v>
      </c>
    </row>
    <row r="1203" spans="1:11" x14ac:dyDescent="0.25">
      <c r="A1203" s="1">
        <v>49842</v>
      </c>
      <c r="B1203">
        <f t="shared" si="18"/>
        <v>45.124299999999955</v>
      </c>
      <c r="C1203" t="s">
        <v>6</v>
      </c>
      <c r="D1203">
        <v>10.8</v>
      </c>
      <c r="E1203">
        <v>0</v>
      </c>
      <c r="F1203">
        <f>IF(martianeum5[[#This Row],[zawartosc '[%']]]&gt;=1,martianeum5[[#This Row],[masa '[kg']]]*martianeum5[[#This Row],[zawartosc '[%']]]*0.01,0)</f>
        <v>0</v>
      </c>
      <c r="G1203">
        <f>martianeum5[[#This Row],[stan_magazynu '[kg']]]+martianeum5[[#This Row],[ile_kg_materiału_z_ładunku]]</f>
        <v>45.124299999999955</v>
      </c>
      <c r="H1203">
        <f>IF(martianeum5[[#This Row],[stan_po_wydobyciu_z_ładunku]]&gt;=100,100,0)</f>
        <v>0</v>
      </c>
      <c r="I1203">
        <f>martianeum5[[#This Row],[stan_po_wydobyciu_z_ładunku]]-martianeum5[[#This Row],[ile_zabiera_na_orbite]]</f>
        <v>45.124299999999955</v>
      </c>
      <c r="J1203">
        <f>WEEKNUM(martianeum5[[#This Row],[data]],14)</f>
        <v>25</v>
      </c>
      <c r="K1203">
        <f>IF(martianeum5[[#This Row],[num_tygodnia]]=J1202,K1202,K1202+1)</f>
        <v>175</v>
      </c>
    </row>
    <row r="1204" spans="1:11" x14ac:dyDescent="0.25">
      <c r="A1204" s="1">
        <v>49843</v>
      </c>
      <c r="B1204">
        <f t="shared" si="18"/>
        <v>45.124299999999955</v>
      </c>
      <c r="C1204" t="s">
        <v>7</v>
      </c>
      <c r="D1204">
        <v>24.6</v>
      </c>
      <c r="E1204">
        <v>0</v>
      </c>
      <c r="F1204">
        <f>IF(martianeum5[[#This Row],[zawartosc '[%']]]&gt;=1,martianeum5[[#This Row],[masa '[kg']]]*martianeum5[[#This Row],[zawartosc '[%']]]*0.01,0)</f>
        <v>0</v>
      </c>
      <c r="G1204">
        <f>martianeum5[[#This Row],[stan_magazynu '[kg']]]+martianeum5[[#This Row],[ile_kg_materiału_z_ładunku]]</f>
        <v>45.124299999999955</v>
      </c>
      <c r="H1204">
        <f>IF(martianeum5[[#This Row],[stan_po_wydobyciu_z_ładunku]]&gt;=100,100,0)</f>
        <v>0</v>
      </c>
      <c r="I1204">
        <f>martianeum5[[#This Row],[stan_po_wydobyciu_z_ładunku]]-martianeum5[[#This Row],[ile_zabiera_na_orbite]]</f>
        <v>45.124299999999955</v>
      </c>
      <c r="J1204">
        <f>WEEKNUM(martianeum5[[#This Row],[data]],14)</f>
        <v>25</v>
      </c>
      <c r="K1204">
        <f>IF(martianeum5[[#This Row],[num_tygodnia]]=J1203,K1203,K1203+1)</f>
        <v>175</v>
      </c>
    </row>
    <row r="1205" spans="1:11" x14ac:dyDescent="0.25">
      <c r="A1205" s="1">
        <v>49844</v>
      </c>
      <c r="B1205">
        <f t="shared" si="18"/>
        <v>45.124299999999955</v>
      </c>
      <c r="C1205" t="s">
        <v>10</v>
      </c>
      <c r="D1205">
        <v>27.8</v>
      </c>
      <c r="E1205">
        <v>26.3</v>
      </c>
      <c r="F1205">
        <f>IF(martianeum5[[#This Row],[zawartosc '[%']]]&gt;=1,martianeum5[[#This Row],[masa '[kg']]]*martianeum5[[#This Row],[zawartosc '[%']]]*0.01,0)</f>
        <v>7.3113999999999999</v>
      </c>
      <c r="G1205">
        <f>martianeum5[[#This Row],[stan_magazynu '[kg']]]+martianeum5[[#This Row],[ile_kg_materiału_z_ładunku]]</f>
        <v>52.435699999999954</v>
      </c>
      <c r="H1205">
        <f>IF(martianeum5[[#This Row],[stan_po_wydobyciu_z_ładunku]]&gt;=100,100,0)</f>
        <v>0</v>
      </c>
      <c r="I1205">
        <f>martianeum5[[#This Row],[stan_po_wydobyciu_z_ładunku]]-martianeum5[[#This Row],[ile_zabiera_na_orbite]]</f>
        <v>52.435699999999954</v>
      </c>
      <c r="J1205">
        <f>WEEKNUM(martianeum5[[#This Row],[data]],14)</f>
        <v>25</v>
      </c>
      <c r="K1205">
        <f>IF(martianeum5[[#This Row],[num_tygodnia]]=J1204,K1204,K1204+1)</f>
        <v>175</v>
      </c>
    </row>
    <row r="1206" spans="1:11" x14ac:dyDescent="0.25">
      <c r="A1206" s="1">
        <v>49845</v>
      </c>
      <c r="B1206">
        <f t="shared" si="18"/>
        <v>52.435699999999954</v>
      </c>
      <c r="C1206" t="s">
        <v>14</v>
      </c>
      <c r="D1206">
        <v>12.9</v>
      </c>
      <c r="E1206">
        <v>2.8</v>
      </c>
      <c r="F1206">
        <f>IF(martianeum5[[#This Row],[zawartosc '[%']]]&gt;=1,martianeum5[[#This Row],[masa '[kg']]]*martianeum5[[#This Row],[zawartosc '[%']]]*0.01,0)</f>
        <v>0.36119999999999997</v>
      </c>
      <c r="G1206">
        <f>martianeum5[[#This Row],[stan_magazynu '[kg']]]+martianeum5[[#This Row],[ile_kg_materiału_z_ładunku]]</f>
        <v>52.796899999999951</v>
      </c>
      <c r="H1206">
        <f>IF(martianeum5[[#This Row],[stan_po_wydobyciu_z_ładunku]]&gt;=100,100,0)</f>
        <v>0</v>
      </c>
      <c r="I1206">
        <f>martianeum5[[#This Row],[stan_po_wydobyciu_z_ładunku]]-martianeum5[[#This Row],[ile_zabiera_na_orbite]]</f>
        <v>52.796899999999951</v>
      </c>
      <c r="J1206">
        <f>WEEKNUM(martianeum5[[#This Row],[data]],14)</f>
        <v>26</v>
      </c>
      <c r="K1206">
        <f>IF(martianeum5[[#This Row],[num_tygodnia]]=J1205,K1205,K1205+1)</f>
        <v>176</v>
      </c>
    </row>
    <row r="1207" spans="1:11" x14ac:dyDescent="0.25">
      <c r="A1207" s="1">
        <v>49846</v>
      </c>
      <c r="B1207">
        <f t="shared" si="18"/>
        <v>52.796899999999951</v>
      </c>
      <c r="C1207" t="s">
        <v>13</v>
      </c>
      <c r="D1207">
        <v>13.9</v>
      </c>
      <c r="E1207">
        <v>0.6</v>
      </c>
      <c r="F1207">
        <f>IF(martianeum5[[#This Row],[zawartosc '[%']]]&gt;=1,martianeum5[[#This Row],[masa '[kg']]]*martianeum5[[#This Row],[zawartosc '[%']]]*0.01,0)</f>
        <v>0</v>
      </c>
      <c r="G1207">
        <f>martianeum5[[#This Row],[stan_magazynu '[kg']]]+martianeum5[[#This Row],[ile_kg_materiału_z_ładunku]]</f>
        <v>52.796899999999951</v>
      </c>
      <c r="H1207">
        <f>IF(martianeum5[[#This Row],[stan_po_wydobyciu_z_ładunku]]&gt;=100,100,0)</f>
        <v>0</v>
      </c>
      <c r="I1207">
        <f>martianeum5[[#This Row],[stan_po_wydobyciu_z_ładunku]]-martianeum5[[#This Row],[ile_zabiera_na_orbite]]</f>
        <v>52.796899999999951</v>
      </c>
      <c r="J1207">
        <f>WEEKNUM(martianeum5[[#This Row],[data]],14)</f>
        <v>26</v>
      </c>
      <c r="K1207">
        <f>IF(martianeum5[[#This Row],[num_tygodnia]]=J1206,K1206,K1206+1)</f>
        <v>176</v>
      </c>
    </row>
    <row r="1208" spans="1:11" x14ac:dyDescent="0.25">
      <c r="A1208" s="1">
        <v>49847</v>
      </c>
      <c r="B1208">
        <f t="shared" si="18"/>
        <v>52.796899999999951</v>
      </c>
      <c r="C1208" t="s">
        <v>29</v>
      </c>
      <c r="D1208">
        <v>27.6</v>
      </c>
      <c r="E1208">
        <v>0.6</v>
      </c>
      <c r="F1208">
        <f>IF(martianeum5[[#This Row],[zawartosc '[%']]]&gt;=1,martianeum5[[#This Row],[masa '[kg']]]*martianeum5[[#This Row],[zawartosc '[%']]]*0.01,0)</f>
        <v>0</v>
      </c>
      <c r="G1208">
        <f>martianeum5[[#This Row],[stan_magazynu '[kg']]]+martianeum5[[#This Row],[ile_kg_materiału_z_ładunku]]</f>
        <v>52.796899999999951</v>
      </c>
      <c r="H1208">
        <f>IF(martianeum5[[#This Row],[stan_po_wydobyciu_z_ładunku]]&gt;=100,100,0)</f>
        <v>0</v>
      </c>
      <c r="I1208">
        <f>martianeum5[[#This Row],[stan_po_wydobyciu_z_ładunku]]-martianeum5[[#This Row],[ile_zabiera_na_orbite]]</f>
        <v>52.796899999999951</v>
      </c>
      <c r="J1208">
        <f>WEEKNUM(martianeum5[[#This Row],[data]],14)</f>
        <v>26</v>
      </c>
      <c r="K1208">
        <f>IF(martianeum5[[#This Row],[num_tygodnia]]=J1207,K1207,K1207+1)</f>
        <v>176</v>
      </c>
    </row>
    <row r="1209" spans="1:11" x14ac:dyDescent="0.25">
      <c r="A1209" s="1">
        <v>49848</v>
      </c>
      <c r="B1209">
        <f t="shared" si="18"/>
        <v>52.796899999999951</v>
      </c>
      <c r="C1209" t="s">
        <v>11</v>
      </c>
      <c r="D1209">
        <v>18.600000000000001</v>
      </c>
      <c r="E1209">
        <v>21.5</v>
      </c>
      <c r="F1209">
        <f>IF(martianeum5[[#This Row],[zawartosc '[%']]]&gt;=1,martianeum5[[#This Row],[masa '[kg']]]*martianeum5[[#This Row],[zawartosc '[%']]]*0.01,0)</f>
        <v>3.9990000000000006</v>
      </c>
      <c r="G1209">
        <f>martianeum5[[#This Row],[stan_magazynu '[kg']]]+martianeum5[[#This Row],[ile_kg_materiału_z_ładunku]]</f>
        <v>56.795899999999953</v>
      </c>
      <c r="H1209">
        <f>IF(martianeum5[[#This Row],[stan_po_wydobyciu_z_ładunku]]&gt;=100,100,0)</f>
        <v>0</v>
      </c>
      <c r="I1209">
        <f>martianeum5[[#This Row],[stan_po_wydobyciu_z_ładunku]]-martianeum5[[#This Row],[ile_zabiera_na_orbite]]</f>
        <v>56.795899999999953</v>
      </c>
      <c r="J1209">
        <f>WEEKNUM(martianeum5[[#This Row],[data]],14)</f>
        <v>26</v>
      </c>
      <c r="K1209">
        <f>IF(martianeum5[[#This Row],[num_tygodnia]]=J1208,K1208,K1208+1)</f>
        <v>176</v>
      </c>
    </row>
    <row r="1210" spans="1:11" x14ac:dyDescent="0.25">
      <c r="A1210" s="1">
        <v>49849</v>
      </c>
      <c r="B1210">
        <f t="shared" si="18"/>
        <v>56.795899999999953</v>
      </c>
      <c r="C1210" t="s">
        <v>6</v>
      </c>
      <c r="D1210">
        <v>17.8</v>
      </c>
      <c r="E1210">
        <v>0</v>
      </c>
      <c r="F1210">
        <f>IF(martianeum5[[#This Row],[zawartosc '[%']]]&gt;=1,martianeum5[[#This Row],[masa '[kg']]]*martianeum5[[#This Row],[zawartosc '[%']]]*0.01,0)</f>
        <v>0</v>
      </c>
      <c r="G1210">
        <f>martianeum5[[#This Row],[stan_magazynu '[kg']]]+martianeum5[[#This Row],[ile_kg_materiału_z_ładunku]]</f>
        <v>56.795899999999953</v>
      </c>
      <c r="H1210">
        <f>IF(martianeum5[[#This Row],[stan_po_wydobyciu_z_ładunku]]&gt;=100,100,0)</f>
        <v>0</v>
      </c>
      <c r="I1210">
        <f>martianeum5[[#This Row],[stan_po_wydobyciu_z_ładunku]]-martianeum5[[#This Row],[ile_zabiera_na_orbite]]</f>
        <v>56.795899999999953</v>
      </c>
      <c r="J1210">
        <f>WEEKNUM(martianeum5[[#This Row],[data]],14)</f>
        <v>26</v>
      </c>
      <c r="K1210">
        <f>IF(martianeum5[[#This Row],[num_tygodnia]]=J1209,K1209,K1209+1)</f>
        <v>176</v>
      </c>
    </row>
    <row r="1211" spans="1:11" x14ac:dyDescent="0.25">
      <c r="A1211" s="1">
        <v>49850</v>
      </c>
      <c r="B1211">
        <f t="shared" si="18"/>
        <v>56.795899999999953</v>
      </c>
      <c r="C1211" t="s">
        <v>15</v>
      </c>
      <c r="D1211">
        <v>20.8</v>
      </c>
      <c r="E1211">
        <v>8.5</v>
      </c>
      <c r="F1211">
        <f>IF(martianeum5[[#This Row],[zawartosc '[%']]]&gt;=1,martianeum5[[#This Row],[masa '[kg']]]*martianeum5[[#This Row],[zawartosc '[%']]]*0.01,0)</f>
        <v>1.7680000000000002</v>
      </c>
      <c r="G1211">
        <f>martianeum5[[#This Row],[stan_magazynu '[kg']]]+martianeum5[[#This Row],[ile_kg_materiału_z_ładunku]]</f>
        <v>58.563899999999954</v>
      </c>
      <c r="H1211">
        <f>IF(martianeum5[[#This Row],[stan_po_wydobyciu_z_ładunku]]&gt;=100,100,0)</f>
        <v>0</v>
      </c>
      <c r="I1211">
        <f>martianeum5[[#This Row],[stan_po_wydobyciu_z_ładunku]]-martianeum5[[#This Row],[ile_zabiera_na_orbite]]</f>
        <v>58.563899999999954</v>
      </c>
      <c r="J1211">
        <f>WEEKNUM(martianeum5[[#This Row],[data]],14)</f>
        <v>26</v>
      </c>
      <c r="K1211">
        <f>IF(martianeum5[[#This Row],[num_tygodnia]]=J1210,K1210,K1210+1)</f>
        <v>176</v>
      </c>
    </row>
    <row r="1212" spans="1:11" x14ac:dyDescent="0.25">
      <c r="A1212" s="1">
        <v>49851</v>
      </c>
      <c r="B1212">
        <f t="shared" si="18"/>
        <v>58.563899999999954</v>
      </c>
      <c r="C1212" t="s">
        <v>22</v>
      </c>
      <c r="D1212">
        <v>16.399999999999999</v>
      </c>
      <c r="E1212">
        <v>6.8</v>
      </c>
      <c r="F1212">
        <f>IF(martianeum5[[#This Row],[zawartosc '[%']]]&gt;=1,martianeum5[[#This Row],[masa '[kg']]]*martianeum5[[#This Row],[zawartosc '[%']]]*0.01,0)</f>
        <v>1.1151999999999997</v>
      </c>
      <c r="G1212">
        <f>martianeum5[[#This Row],[stan_magazynu '[kg']]]+martianeum5[[#This Row],[ile_kg_materiału_z_ładunku]]</f>
        <v>59.679099999999956</v>
      </c>
      <c r="H1212">
        <f>IF(martianeum5[[#This Row],[stan_po_wydobyciu_z_ładunku]]&gt;=100,100,0)</f>
        <v>0</v>
      </c>
      <c r="I1212">
        <f>martianeum5[[#This Row],[stan_po_wydobyciu_z_ładunku]]-martianeum5[[#This Row],[ile_zabiera_na_orbite]]</f>
        <v>59.679099999999956</v>
      </c>
      <c r="J1212">
        <f>WEEKNUM(martianeum5[[#This Row],[data]],14)</f>
        <v>26</v>
      </c>
      <c r="K1212">
        <f>IF(martianeum5[[#This Row],[num_tygodnia]]=J1211,K1211,K1211+1)</f>
        <v>176</v>
      </c>
    </row>
    <row r="1213" spans="1:11" x14ac:dyDescent="0.25">
      <c r="A1213" s="1">
        <v>49852</v>
      </c>
      <c r="B1213">
        <f t="shared" si="18"/>
        <v>59.679099999999956</v>
      </c>
      <c r="C1213" t="s">
        <v>27</v>
      </c>
      <c r="D1213">
        <v>14.6</v>
      </c>
      <c r="E1213">
        <v>0</v>
      </c>
      <c r="F1213">
        <f>IF(martianeum5[[#This Row],[zawartosc '[%']]]&gt;=1,martianeum5[[#This Row],[masa '[kg']]]*martianeum5[[#This Row],[zawartosc '[%']]]*0.01,0)</f>
        <v>0</v>
      </c>
      <c r="G1213">
        <f>martianeum5[[#This Row],[stan_magazynu '[kg']]]+martianeum5[[#This Row],[ile_kg_materiału_z_ładunku]]</f>
        <v>59.679099999999956</v>
      </c>
      <c r="H1213">
        <f>IF(martianeum5[[#This Row],[stan_po_wydobyciu_z_ładunku]]&gt;=100,100,0)</f>
        <v>0</v>
      </c>
      <c r="I1213">
        <f>martianeum5[[#This Row],[stan_po_wydobyciu_z_ładunku]]-martianeum5[[#This Row],[ile_zabiera_na_orbite]]</f>
        <v>59.679099999999956</v>
      </c>
      <c r="J1213">
        <f>WEEKNUM(martianeum5[[#This Row],[data]],14)</f>
        <v>27</v>
      </c>
      <c r="K1213">
        <f>IF(martianeum5[[#This Row],[num_tygodnia]]=J1212,K1212,K1212+1)</f>
        <v>177</v>
      </c>
    </row>
    <row r="1214" spans="1:11" x14ac:dyDescent="0.25">
      <c r="A1214" s="1">
        <v>49853</v>
      </c>
      <c r="B1214">
        <f t="shared" si="18"/>
        <v>59.679099999999956</v>
      </c>
      <c r="C1214" t="s">
        <v>9</v>
      </c>
      <c r="D1214">
        <v>27.1</v>
      </c>
      <c r="E1214">
        <v>1.2</v>
      </c>
      <c r="F1214">
        <f>IF(martianeum5[[#This Row],[zawartosc '[%']]]&gt;=1,martianeum5[[#This Row],[masa '[kg']]]*martianeum5[[#This Row],[zawartosc '[%']]]*0.01,0)</f>
        <v>0.32520000000000004</v>
      </c>
      <c r="G1214">
        <f>martianeum5[[#This Row],[stan_magazynu '[kg']]]+martianeum5[[#This Row],[ile_kg_materiału_z_ładunku]]</f>
        <v>60.004299999999958</v>
      </c>
      <c r="H1214">
        <f>IF(martianeum5[[#This Row],[stan_po_wydobyciu_z_ładunku]]&gt;=100,100,0)</f>
        <v>0</v>
      </c>
      <c r="I1214">
        <f>martianeum5[[#This Row],[stan_po_wydobyciu_z_ładunku]]-martianeum5[[#This Row],[ile_zabiera_na_orbite]]</f>
        <v>60.004299999999958</v>
      </c>
      <c r="J1214">
        <f>WEEKNUM(martianeum5[[#This Row],[data]],14)</f>
        <v>27</v>
      </c>
      <c r="K1214">
        <f>IF(martianeum5[[#This Row],[num_tygodnia]]=J1213,K1213,K1213+1)</f>
        <v>177</v>
      </c>
    </row>
    <row r="1215" spans="1:11" x14ac:dyDescent="0.25">
      <c r="A1215" s="1">
        <v>49854</v>
      </c>
      <c r="B1215">
        <f t="shared" si="18"/>
        <v>60.004299999999958</v>
      </c>
      <c r="C1215" t="s">
        <v>10</v>
      </c>
      <c r="D1215">
        <v>18.3</v>
      </c>
      <c r="E1215">
        <v>3.7</v>
      </c>
      <c r="F1215">
        <f>IF(martianeum5[[#This Row],[zawartosc '[%']]]&gt;=1,martianeum5[[#This Row],[masa '[kg']]]*martianeum5[[#This Row],[zawartosc '[%']]]*0.01,0)</f>
        <v>0.67710000000000015</v>
      </c>
      <c r="G1215">
        <f>martianeum5[[#This Row],[stan_magazynu '[kg']]]+martianeum5[[#This Row],[ile_kg_materiału_z_ładunku]]</f>
        <v>60.681399999999961</v>
      </c>
      <c r="H1215">
        <f>IF(martianeum5[[#This Row],[stan_po_wydobyciu_z_ładunku]]&gt;=100,100,0)</f>
        <v>0</v>
      </c>
      <c r="I1215">
        <f>martianeum5[[#This Row],[stan_po_wydobyciu_z_ładunku]]-martianeum5[[#This Row],[ile_zabiera_na_orbite]]</f>
        <v>60.681399999999961</v>
      </c>
      <c r="J1215">
        <f>WEEKNUM(martianeum5[[#This Row],[data]],14)</f>
        <v>27</v>
      </c>
      <c r="K1215">
        <f>IF(martianeum5[[#This Row],[num_tygodnia]]=J1214,K1214,K1214+1)</f>
        <v>177</v>
      </c>
    </row>
    <row r="1216" spans="1:11" x14ac:dyDescent="0.25">
      <c r="A1216" s="1">
        <v>49855</v>
      </c>
      <c r="B1216">
        <f t="shared" si="18"/>
        <v>60.681399999999961</v>
      </c>
      <c r="C1216" t="s">
        <v>29</v>
      </c>
      <c r="D1216">
        <v>27.1</v>
      </c>
      <c r="E1216">
        <v>0.2</v>
      </c>
      <c r="F1216">
        <f>IF(martianeum5[[#This Row],[zawartosc '[%']]]&gt;=1,martianeum5[[#This Row],[masa '[kg']]]*martianeum5[[#This Row],[zawartosc '[%']]]*0.01,0)</f>
        <v>0</v>
      </c>
      <c r="G1216">
        <f>martianeum5[[#This Row],[stan_magazynu '[kg']]]+martianeum5[[#This Row],[ile_kg_materiału_z_ładunku]]</f>
        <v>60.681399999999961</v>
      </c>
      <c r="H1216">
        <f>IF(martianeum5[[#This Row],[stan_po_wydobyciu_z_ładunku]]&gt;=100,100,0)</f>
        <v>0</v>
      </c>
      <c r="I1216">
        <f>martianeum5[[#This Row],[stan_po_wydobyciu_z_ładunku]]-martianeum5[[#This Row],[ile_zabiera_na_orbite]]</f>
        <v>60.681399999999961</v>
      </c>
      <c r="J1216">
        <f>WEEKNUM(martianeum5[[#This Row],[data]],14)</f>
        <v>27</v>
      </c>
      <c r="K1216">
        <f>IF(martianeum5[[#This Row],[num_tygodnia]]=J1215,K1215,K1215+1)</f>
        <v>177</v>
      </c>
    </row>
    <row r="1217" spans="1:11" x14ac:dyDescent="0.25">
      <c r="A1217" s="1">
        <v>49856</v>
      </c>
      <c r="B1217">
        <f t="shared" si="18"/>
        <v>60.681399999999961</v>
      </c>
      <c r="C1217" t="s">
        <v>15</v>
      </c>
      <c r="D1217">
        <v>12.9</v>
      </c>
      <c r="E1217">
        <v>10.199999999999999</v>
      </c>
      <c r="F1217">
        <f>IF(martianeum5[[#This Row],[zawartosc '[%']]]&gt;=1,martianeum5[[#This Row],[masa '[kg']]]*martianeum5[[#This Row],[zawartosc '[%']]]*0.01,0)</f>
        <v>1.3157999999999999</v>
      </c>
      <c r="G1217">
        <f>martianeum5[[#This Row],[stan_magazynu '[kg']]]+martianeum5[[#This Row],[ile_kg_materiału_z_ładunku]]</f>
        <v>61.997199999999964</v>
      </c>
      <c r="H1217">
        <f>IF(martianeum5[[#This Row],[stan_po_wydobyciu_z_ładunku]]&gt;=100,100,0)</f>
        <v>0</v>
      </c>
      <c r="I1217">
        <f>martianeum5[[#This Row],[stan_po_wydobyciu_z_ładunku]]-martianeum5[[#This Row],[ile_zabiera_na_orbite]]</f>
        <v>61.997199999999964</v>
      </c>
      <c r="J1217">
        <f>WEEKNUM(martianeum5[[#This Row],[data]],14)</f>
        <v>27</v>
      </c>
      <c r="K1217">
        <f>IF(martianeum5[[#This Row],[num_tygodnia]]=J1216,K1216,K1216+1)</f>
        <v>177</v>
      </c>
    </row>
    <row r="1218" spans="1:11" x14ac:dyDescent="0.25">
      <c r="A1218" s="1">
        <v>49857</v>
      </c>
      <c r="B1218">
        <f t="shared" si="18"/>
        <v>61.997199999999964</v>
      </c>
      <c r="C1218" t="s">
        <v>19</v>
      </c>
      <c r="D1218">
        <v>19.100000000000001</v>
      </c>
      <c r="E1218">
        <v>19.600000000000001</v>
      </c>
      <c r="F1218">
        <f>IF(martianeum5[[#This Row],[zawartosc '[%']]]&gt;=1,martianeum5[[#This Row],[masa '[kg']]]*martianeum5[[#This Row],[zawartosc '[%']]]*0.01,0)</f>
        <v>3.7436000000000007</v>
      </c>
      <c r="G1218">
        <f>martianeum5[[#This Row],[stan_magazynu '[kg']]]+martianeum5[[#This Row],[ile_kg_materiału_z_ładunku]]</f>
        <v>65.740799999999965</v>
      </c>
      <c r="H1218">
        <f>IF(martianeum5[[#This Row],[stan_po_wydobyciu_z_ładunku]]&gt;=100,100,0)</f>
        <v>0</v>
      </c>
      <c r="I1218">
        <f>martianeum5[[#This Row],[stan_po_wydobyciu_z_ładunku]]-martianeum5[[#This Row],[ile_zabiera_na_orbite]]</f>
        <v>65.740799999999965</v>
      </c>
      <c r="J1218">
        <f>WEEKNUM(martianeum5[[#This Row],[data]],14)</f>
        <v>27</v>
      </c>
      <c r="K1218">
        <f>IF(martianeum5[[#This Row],[num_tygodnia]]=J1217,K1217,K1217+1)</f>
        <v>177</v>
      </c>
    </row>
    <row r="1219" spans="1:11" x14ac:dyDescent="0.25">
      <c r="A1219" s="1">
        <v>49858</v>
      </c>
      <c r="B1219">
        <f t="shared" si="18"/>
        <v>65.740799999999965</v>
      </c>
      <c r="C1219" t="s">
        <v>6</v>
      </c>
      <c r="D1219">
        <v>19.2</v>
      </c>
      <c r="E1219">
        <v>3.6</v>
      </c>
      <c r="F1219">
        <f>IF(martianeum5[[#This Row],[zawartosc '[%']]]&gt;=1,martianeum5[[#This Row],[masa '[kg']]]*martianeum5[[#This Row],[zawartosc '[%']]]*0.01,0)</f>
        <v>0.69120000000000004</v>
      </c>
      <c r="G1219">
        <f>martianeum5[[#This Row],[stan_magazynu '[kg']]]+martianeum5[[#This Row],[ile_kg_materiału_z_ładunku]]</f>
        <v>66.43199999999996</v>
      </c>
      <c r="H1219">
        <f>IF(martianeum5[[#This Row],[stan_po_wydobyciu_z_ładunku]]&gt;=100,100,0)</f>
        <v>0</v>
      </c>
      <c r="I1219">
        <f>martianeum5[[#This Row],[stan_po_wydobyciu_z_ładunku]]-martianeum5[[#This Row],[ile_zabiera_na_orbite]]</f>
        <v>66.43199999999996</v>
      </c>
      <c r="J1219">
        <f>WEEKNUM(martianeum5[[#This Row],[data]],14)</f>
        <v>27</v>
      </c>
      <c r="K1219">
        <f>IF(martianeum5[[#This Row],[num_tygodnia]]=J1218,K1218,K1218+1)</f>
        <v>177</v>
      </c>
    </row>
    <row r="1220" spans="1:11" x14ac:dyDescent="0.25">
      <c r="A1220" s="1">
        <v>49859</v>
      </c>
      <c r="B1220">
        <f t="shared" ref="B1220:B1283" si="19">I1219</f>
        <v>66.43199999999996</v>
      </c>
      <c r="C1220" t="s">
        <v>9</v>
      </c>
      <c r="D1220">
        <v>25.2</v>
      </c>
      <c r="E1220">
        <v>0</v>
      </c>
      <c r="F1220">
        <f>IF(martianeum5[[#This Row],[zawartosc '[%']]]&gt;=1,martianeum5[[#This Row],[masa '[kg']]]*martianeum5[[#This Row],[zawartosc '[%']]]*0.01,0)</f>
        <v>0</v>
      </c>
      <c r="G1220">
        <f>martianeum5[[#This Row],[stan_magazynu '[kg']]]+martianeum5[[#This Row],[ile_kg_materiału_z_ładunku]]</f>
        <v>66.43199999999996</v>
      </c>
      <c r="H1220">
        <f>IF(martianeum5[[#This Row],[stan_po_wydobyciu_z_ładunku]]&gt;=100,100,0)</f>
        <v>0</v>
      </c>
      <c r="I1220">
        <f>martianeum5[[#This Row],[stan_po_wydobyciu_z_ładunku]]-martianeum5[[#This Row],[ile_zabiera_na_orbite]]</f>
        <v>66.43199999999996</v>
      </c>
      <c r="J1220">
        <f>WEEKNUM(martianeum5[[#This Row],[data]],14)</f>
        <v>28</v>
      </c>
      <c r="K1220">
        <f>IF(martianeum5[[#This Row],[num_tygodnia]]=J1219,K1219,K1219+1)</f>
        <v>178</v>
      </c>
    </row>
    <row r="1221" spans="1:11" x14ac:dyDescent="0.25">
      <c r="A1221" s="1">
        <v>49860</v>
      </c>
      <c r="B1221">
        <f t="shared" si="19"/>
        <v>66.43199999999996</v>
      </c>
      <c r="C1221" t="s">
        <v>15</v>
      </c>
      <c r="D1221">
        <v>13.5</v>
      </c>
      <c r="E1221">
        <v>6.3</v>
      </c>
      <c r="F1221">
        <f>IF(martianeum5[[#This Row],[zawartosc '[%']]]&gt;=1,martianeum5[[#This Row],[masa '[kg']]]*martianeum5[[#This Row],[zawartosc '[%']]]*0.01,0)</f>
        <v>0.85050000000000003</v>
      </c>
      <c r="G1221">
        <f>martianeum5[[#This Row],[stan_magazynu '[kg']]]+martianeum5[[#This Row],[ile_kg_materiału_z_ładunku]]</f>
        <v>67.282499999999956</v>
      </c>
      <c r="H1221">
        <f>IF(martianeum5[[#This Row],[stan_po_wydobyciu_z_ładunku]]&gt;=100,100,0)</f>
        <v>0</v>
      </c>
      <c r="I1221">
        <f>martianeum5[[#This Row],[stan_po_wydobyciu_z_ładunku]]-martianeum5[[#This Row],[ile_zabiera_na_orbite]]</f>
        <v>67.282499999999956</v>
      </c>
      <c r="J1221">
        <f>WEEKNUM(martianeum5[[#This Row],[data]],14)</f>
        <v>28</v>
      </c>
      <c r="K1221">
        <f>IF(martianeum5[[#This Row],[num_tygodnia]]=J1220,K1220,K1220+1)</f>
        <v>178</v>
      </c>
    </row>
    <row r="1222" spans="1:11" x14ac:dyDescent="0.25">
      <c r="A1222" s="1">
        <v>49861</v>
      </c>
      <c r="B1222">
        <f t="shared" si="19"/>
        <v>67.282499999999956</v>
      </c>
      <c r="C1222" t="s">
        <v>12</v>
      </c>
      <c r="D1222">
        <v>19.2</v>
      </c>
      <c r="E1222">
        <v>7.7</v>
      </c>
      <c r="F1222">
        <f>IF(martianeum5[[#This Row],[zawartosc '[%']]]&gt;=1,martianeum5[[#This Row],[masa '[kg']]]*martianeum5[[#This Row],[zawartosc '[%']]]*0.01,0)</f>
        <v>1.4784000000000002</v>
      </c>
      <c r="G1222">
        <f>martianeum5[[#This Row],[stan_magazynu '[kg']]]+martianeum5[[#This Row],[ile_kg_materiału_z_ładunku]]</f>
        <v>68.76089999999995</v>
      </c>
      <c r="H1222">
        <f>IF(martianeum5[[#This Row],[stan_po_wydobyciu_z_ładunku]]&gt;=100,100,0)</f>
        <v>0</v>
      </c>
      <c r="I1222">
        <f>martianeum5[[#This Row],[stan_po_wydobyciu_z_ładunku]]-martianeum5[[#This Row],[ile_zabiera_na_orbite]]</f>
        <v>68.76089999999995</v>
      </c>
      <c r="J1222">
        <f>WEEKNUM(martianeum5[[#This Row],[data]],14)</f>
        <v>28</v>
      </c>
      <c r="K1222">
        <f>IF(martianeum5[[#This Row],[num_tygodnia]]=J1221,K1221,K1221+1)</f>
        <v>178</v>
      </c>
    </row>
    <row r="1223" spans="1:11" x14ac:dyDescent="0.25">
      <c r="A1223" s="1">
        <v>49862</v>
      </c>
      <c r="B1223">
        <f t="shared" si="19"/>
        <v>68.76089999999995</v>
      </c>
      <c r="C1223" t="s">
        <v>14</v>
      </c>
      <c r="D1223">
        <v>24.1</v>
      </c>
      <c r="E1223">
        <v>7.8</v>
      </c>
      <c r="F1223">
        <f>IF(martianeum5[[#This Row],[zawartosc '[%']]]&gt;=1,martianeum5[[#This Row],[masa '[kg']]]*martianeum5[[#This Row],[zawartosc '[%']]]*0.01,0)</f>
        <v>1.8798000000000001</v>
      </c>
      <c r="G1223">
        <f>martianeum5[[#This Row],[stan_magazynu '[kg']]]+martianeum5[[#This Row],[ile_kg_materiału_z_ładunku]]</f>
        <v>70.640699999999953</v>
      </c>
      <c r="H1223">
        <f>IF(martianeum5[[#This Row],[stan_po_wydobyciu_z_ładunku]]&gt;=100,100,0)</f>
        <v>0</v>
      </c>
      <c r="I1223">
        <f>martianeum5[[#This Row],[stan_po_wydobyciu_z_ładunku]]-martianeum5[[#This Row],[ile_zabiera_na_orbite]]</f>
        <v>70.640699999999953</v>
      </c>
      <c r="J1223">
        <f>WEEKNUM(martianeum5[[#This Row],[data]],14)</f>
        <v>28</v>
      </c>
      <c r="K1223">
        <f>IF(martianeum5[[#This Row],[num_tygodnia]]=J1222,K1222,K1222+1)</f>
        <v>178</v>
      </c>
    </row>
    <row r="1224" spans="1:11" x14ac:dyDescent="0.25">
      <c r="A1224" s="1">
        <v>49863</v>
      </c>
      <c r="B1224">
        <f t="shared" si="19"/>
        <v>70.640699999999953</v>
      </c>
      <c r="C1224" t="s">
        <v>10</v>
      </c>
      <c r="D1224">
        <v>17.8</v>
      </c>
      <c r="E1224">
        <v>13.4</v>
      </c>
      <c r="F1224">
        <f>IF(martianeum5[[#This Row],[zawartosc '[%']]]&gt;=1,martianeum5[[#This Row],[masa '[kg']]]*martianeum5[[#This Row],[zawartosc '[%']]]*0.01,0)</f>
        <v>2.3852000000000002</v>
      </c>
      <c r="G1224">
        <f>martianeum5[[#This Row],[stan_magazynu '[kg']]]+martianeum5[[#This Row],[ile_kg_materiału_z_ładunku]]</f>
        <v>73.02589999999995</v>
      </c>
      <c r="H1224">
        <f>IF(martianeum5[[#This Row],[stan_po_wydobyciu_z_ładunku]]&gt;=100,100,0)</f>
        <v>0</v>
      </c>
      <c r="I1224">
        <f>martianeum5[[#This Row],[stan_po_wydobyciu_z_ładunku]]-martianeum5[[#This Row],[ile_zabiera_na_orbite]]</f>
        <v>73.02589999999995</v>
      </c>
      <c r="J1224">
        <f>WEEKNUM(martianeum5[[#This Row],[data]],14)</f>
        <v>28</v>
      </c>
      <c r="K1224">
        <f>IF(martianeum5[[#This Row],[num_tygodnia]]=J1223,K1223,K1223+1)</f>
        <v>178</v>
      </c>
    </row>
    <row r="1225" spans="1:11" x14ac:dyDescent="0.25">
      <c r="A1225" s="1">
        <v>49864</v>
      </c>
      <c r="B1225">
        <f t="shared" si="19"/>
        <v>73.02589999999995</v>
      </c>
      <c r="C1225" t="s">
        <v>7</v>
      </c>
      <c r="D1225">
        <v>24.7</v>
      </c>
      <c r="E1225">
        <v>21.1</v>
      </c>
      <c r="F1225">
        <f>IF(martianeum5[[#This Row],[zawartosc '[%']]]&gt;=1,martianeum5[[#This Row],[masa '[kg']]]*martianeum5[[#This Row],[zawartosc '[%']]]*0.01,0)</f>
        <v>5.2117000000000004</v>
      </c>
      <c r="G1225">
        <f>martianeum5[[#This Row],[stan_magazynu '[kg']]]+martianeum5[[#This Row],[ile_kg_materiału_z_ładunku]]</f>
        <v>78.237599999999958</v>
      </c>
      <c r="H1225">
        <f>IF(martianeum5[[#This Row],[stan_po_wydobyciu_z_ładunku]]&gt;=100,100,0)</f>
        <v>0</v>
      </c>
      <c r="I1225">
        <f>martianeum5[[#This Row],[stan_po_wydobyciu_z_ładunku]]-martianeum5[[#This Row],[ile_zabiera_na_orbite]]</f>
        <v>78.237599999999958</v>
      </c>
      <c r="J1225">
        <f>WEEKNUM(martianeum5[[#This Row],[data]],14)</f>
        <v>28</v>
      </c>
      <c r="K1225">
        <f>IF(martianeum5[[#This Row],[num_tygodnia]]=J1224,K1224,K1224+1)</f>
        <v>178</v>
      </c>
    </row>
    <row r="1226" spans="1:11" x14ac:dyDescent="0.25">
      <c r="A1226" s="1">
        <v>49865</v>
      </c>
      <c r="B1226">
        <f t="shared" si="19"/>
        <v>78.237599999999958</v>
      </c>
      <c r="C1226" t="s">
        <v>20</v>
      </c>
      <c r="D1226">
        <v>16.8</v>
      </c>
      <c r="E1226">
        <v>0</v>
      </c>
      <c r="F1226">
        <f>IF(martianeum5[[#This Row],[zawartosc '[%']]]&gt;=1,martianeum5[[#This Row],[masa '[kg']]]*martianeum5[[#This Row],[zawartosc '[%']]]*0.01,0)</f>
        <v>0</v>
      </c>
      <c r="G1226">
        <f>martianeum5[[#This Row],[stan_magazynu '[kg']]]+martianeum5[[#This Row],[ile_kg_materiału_z_ładunku]]</f>
        <v>78.237599999999958</v>
      </c>
      <c r="H1226">
        <f>IF(martianeum5[[#This Row],[stan_po_wydobyciu_z_ładunku]]&gt;=100,100,0)</f>
        <v>0</v>
      </c>
      <c r="I1226">
        <f>martianeum5[[#This Row],[stan_po_wydobyciu_z_ładunku]]-martianeum5[[#This Row],[ile_zabiera_na_orbite]]</f>
        <v>78.237599999999958</v>
      </c>
      <c r="J1226">
        <f>WEEKNUM(martianeum5[[#This Row],[data]],14)</f>
        <v>28</v>
      </c>
      <c r="K1226">
        <f>IF(martianeum5[[#This Row],[num_tygodnia]]=J1225,K1225,K1225+1)</f>
        <v>178</v>
      </c>
    </row>
    <row r="1227" spans="1:11" x14ac:dyDescent="0.25">
      <c r="A1227" s="1">
        <v>49866</v>
      </c>
      <c r="B1227">
        <f t="shared" si="19"/>
        <v>78.237599999999958</v>
      </c>
      <c r="C1227" t="s">
        <v>5</v>
      </c>
      <c r="D1227">
        <v>10.7</v>
      </c>
      <c r="E1227">
        <v>3</v>
      </c>
      <c r="F1227">
        <f>IF(martianeum5[[#This Row],[zawartosc '[%']]]&gt;=1,martianeum5[[#This Row],[masa '[kg']]]*martianeum5[[#This Row],[zawartosc '[%']]]*0.01,0)</f>
        <v>0.32099999999999995</v>
      </c>
      <c r="G1227">
        <f>martianeum5[[#This Row],[stan_magazynu '[kg']]]+martianeum5[[#This Row],[ile_kg_materiału_z_ładunku]]</f>
        <v>78.558599999999956</v>
      </c>
      <c r="H1227">
        <f>IF(martianeum5[[#This Row],[stan_po_wydobyciu_z_ładunku]]&gt;=100,100,0)</f>
        <v>0</v>
      </c>
      <c r="I1227">
        <f>martianeum5[[#This Row],[stan_po_wydobyciu_z_ładunku]]-martianeum5[[#This Row],[ile_zabiera_na_orbite]]</f>
        <v>78.558599999999956</v>
      </c>
      <c r="J1227">
        <f>WEEKNUM(martianeum5[[#This Row],[data]],14)</f>
        <v>29</v>
      </c>
      <c r="K1227">
        <f>IF(martianeum5[[#This Row],[num_tygodnia]]=J1226,K1226,K1226+1)</f>
        <v>179</v>
      </c>
    </row>
    <row r="1228" spans="1:11" x14ac:dyDescent="0.25">
      <c r="A1228" s="1">
        <v>49867</v>
      </c>
      <c r="B1228">
        <f t="shared" si="19"/>
        <v>78.558599999999956</v>
      </c>
      <c r="C1228" t="s">
        <v>6</v>
      </c>
      <c r="D1228">
        <v>29.3</v>
      </c>
      <c r="E1228">
        <v>8.3000000000000007</v>
      </c>
      <c r="F1228">
        <f>IF(martianeum5[[#This Row],[zawartosc '[%']]]&gt;=1,martianeum5[[#This Row],[masa '[kg']]]*martianeum5[[#This Row],[zawartosc '[%']]]*0.01,0)</f>
        <v>2.4319000000000002</v>
      </c>
      <c r="G1228">
        <f>martianeum5[[#This Row],[stan_magazynu '[kg']]]+martianeum5[[#This Row],[ile_kg_materiału_z_ładunku]]</f>
        <v>80.990499999999955</v>
      </c>
      <c r="H1228">
        <f>IF(martianeum5[[#This Row],[stan_po_wydobyciu_z_ładunku]]&gt;=100,100,0)</f>
        <v>0</v>
      </c>
      <c r="I1228">
        <f>martianeum5[[#This Row],[stan_po_wydobyciu_z_ładunku]]-martianeum5[[#This Row],[ile_zabiera_na_orbite]]</f>
        <v>80.990499999999955</v>
      </c>
      <c r="J1228">
        <f>WEEKNUM(martianeum5[[#This Row],[data]],14)</f>
        <v>29</v>
      </c>
      <c r="K1228">
        <f>IF(martianeum5[[#This Row],[num_tygodnia]]=J1227,K1227,K1227+1)</f>
        <v>179</v>
      </c>
    </row>
    <row r="1229" spans="1:11" x14ac:dyDescent="0.25">
      <c r="A1229" s="1">
        <v>49868</v>
      </c>
      <c r="B1229">
        <f t="shared" si="19"/>
        <v>80.990499999999955</v>
      </c>
      <c r="C1229" t="s">
        <v>25</v>
      </c>
      <c r="D1229">
        <v>28.2</v>
      </c>
      <c r="E1229">
        <v>0</v>
      </c>
      <c r="F1229">
        <f>IF(martianeum5[[#This Row],[zawartosc '[%']]]&gt;=1,martianeum5[[#This Row],[masa '[kg']]]*martianeum5[[#This Row],[zawartosc '[%']]]*0.01,0)</f>
        <v>0</v>
      </c>
      <c r="G1229">
        <f>martianeum5[[#This Row],[stan_magazynu '[kg']]]+martianeum5[[#This Row],[ile_kg_materiału_z_ładunku]]</f>
        <v>80.990499999999955</v>
      </c>
      <c r="H1229">
        <f>IF(martianeum5[[#This Row],[stan_po_wydobyciu_z_ładunku]]&gt;=100,100,0)</f>
        <v>0</v>
      </c>
      <c r="I1229">
        <f>martianeum5[[#This Row],[stan_po_wydobyciu_z_ładunku]]-martianeum5[[#This Row],[ile_zabiera_na_orbite]]</f>
        <v>80.990499999999955</v>
      </c>
      <c r="J1229">
        <f>WEEKNUM(martianeum5[[#This Row],[data]],14)</f>
        <v>29</v>
      </c>
      <c r="K1229">
        <f>IF(martianeum5[[#This Row],[num_tygodnia]]=J1228,K1228,K1228+1)</f>
        <v>179</v>
      </c>
    </row>
    <row r="1230" spans="1:11" x14ac:dyDescent="0.25">
      <c r="A1230" s="1">
        <v>49869</v>
      </c>
      <c r="B1230">
        <f t="shared" si="19"/>
        <v>80.990499999999955</v>
      </c>
      <c r="C1230" t="s">
        <v>10</v>
      </c>
      <c r="D1230">
        <v>17.3</v>
      </c>
      <c r="E1230">
        <v>33.6</v>
      </c>
      <c r="F1230">
        <f>IF(martianeum5[[#This Row],[zawartosc '[%']]]&gt;=1,martianeum5[[#This Row],[masa '[kg']]]*martianeum5[[#This Row],[zawartosc '[%']]]*0.01,0)</f>
        <v>5.8128000000000011</v>
      </c>
      <c r="G1230">
        <f>martianeum5[[#This Row],[stan_magazynu '[kg']]]+martianeum5[[#This Row],[ile_kg_materiału_z_ładunku]]</f>
        <v>86.80329999999995</v>
      </c>
      <c r="H1230">
        <f>IF(martianeum5[[#This Row],[stan_po_wydobyciu_z_ładunku]]&gt;=100,100,0)</f>
        <v>0</v>
      </c>
      <c r="I1230">
        <f>martianeum5[[#This Row],[stan_po_wydobyciu_z_ładunku]]-martianeum5[[#This Row],[ile_zabiera_na_orbite]]</f>
        <v>86.80329999999995</v>
      </c>
      <c r="J1230">
        <f>WEEKNUM(martianeum5[[#This Row],[data]],14)</f>
        <v>29</v>
      </c>
      <c r="K1230">
        <f>IF(martianeum5[[#This Row],[num_tygodnia]]=J1229,K1229,K1229+1)</f>
        <v>179</v>
      </c>
    </row>
    <row r="1231" spans="1:11" x14ac:dyDescent="0.25">
      <c r="A1231" s="1">
        <v>49870</v>
      </c>
      <c r="B1231">
        <f t="shared" si="19"/>
        <v>86.80329999999995</v>
      </c>
      <c r="C1231" t="s">
        <v>6</v>
      </c>
      <c r="D1231">
        <v>24.6</v>
      </c>
      <c r="E1231">
        <v>0</v>
      </c>
      <c r="F1231">
        <f>IF(martianeum5[[#This Row],[zawartosc '[%']]]&gt;=1,martianeum5[[#This Row],[masa '[kg']]]*martianeum5[[#This Row],[zawartosc '[%']]]*0.01,0)</f>
        <v>0</v>
      </c>
      <c r="G1231">
        <f>martianeum5[[#This Row],[stan_magazynu '[kg']]]+martianeum5[[#This Row],[ile_kg_materiału_z_ładunku]]</f>
        <v>86.80329999999995</v>
      </c>
      <c r="H1231">
        <f>IF(martianeum5[[#This Row],[stan_po_wydobyciu_z_ładunku]]&gt;=100,100,0)</f>
        <v>0</v>
      </c>
      <c r="I1231">
        <f>martianeum5[[#This Row],[stan_po_wydobyciu_z_ładunku]]-martianeum5[[#This Row],[ile_zabiera_na_orbite]]</f>
        <v>86.80329999999995</v>
      </c>
      <c r="J1231">
        <f>WEEKNUM(martianeum5[[#This Row],[data]],14)</f>
        <v>29</v>
      </c>
      <c r="K1231">
        <f>IF(martianeum5[[#This Row],[num_tygodnia]]=J1230,K1230,K1230+1)</f>
        <v>179</v>
      </c>
    </row>
    <row r="1232" spans="1:11" x14ac:dyDescent="0.25">
      <c r="A1232" s="1">
        <v>49871</v>
      </c>
      <c r="B1232">
        <f t="shared" si="19"/>
        <v>86.80329999999995</v>
      </c>
      <c r="C1232" t="s">
        <v>12</v>
      </c>
      <c r="D1232">
        <v>12.6</v>
      </c>
      <c r="E1232">
        <v>0.6</v>
      </c>
      <c r="F1232">
        <f>IF(martianeum5[[#This Row],[zawartosc '[%']]]&gt;=1,martianeum5[[#This Row],[masa '[kg']]]*martianeum5[[#This Row],[zawartosc '[%']]]*0.01,0)</f>
        <v>0</v>
      </c>
      <c r="G1232">
        <f>martianeum5[[#This Row],[stan_magazynu '[kg']]]+martianeum5[[#This Row],[ile_kg_materiału_z_ładunku]]</f>
        <v>86.80329999999995</v>
      </c>
      <c r="H1232">
        <f>IF(martianeum5[[#This Row],[stan_po_wydobyciu_z_ładunku]]&gt;=100,100,0)</f>
        <v>0</v>
      </c>
      <c r="I1232">
        <f>martianeum5[[#This Row],[stan_po_wydobyciu_z_ładunku]]-martianeum5[[#This Row],[ile_zabiera_na_orbite]]</f>
        <v>86.80329999999995</v>
      </c>
      <c r="J1232">
        <f>WEEKNUM(martianeum5[[#This Row],[data]],14)</f>
        <v>29</v>
      </c>
      <c r="K1232">
        <f>IF(martianeum5[[#This Row],[num_tygodnia]]=J1231,K1231,K1231+1)</f>
        <v>179</v>
      </c>
    </row>
    <row r="1233" spans="1:11" x14ac:dyDescent="0.25">
      <c r="A1233" s="1">
        <v>49872</v>
      </c>
      <c r="B1233">
        <f t="shared" si="19"/>
        <v>86.80329999999995</v>
      </c>
      <c r="C1233" t="s">
        <v>19</v>
      </c>
      <c r="D1233">
        <v>27.3</v>
      </c>
      <c r="E1233">
        <v>0</v>
      </c>
      <c r="F1233">
        <f>IF(martianeum5[[#This Row],[zawartosc '[%']]]&gt;=1,martianeum5[[#This Row],[masa '[kg']]]*martianeum5[[#This Row],[zawartosc '[%']]]*0.01,0)</f>
        <v>0</v>
      </c>
      <c r="G1233">
        <f>martianeum5[[#This Row],[stan_magazynu '[kg']]]+martianeum5[[#This Row],[ile_kg_materiału_z_ładunku]]</f>
        <v>86.80329999999995</v>
      </c>
      <c r="H1233">
        <f>IF(martianeum5[[#This Row],[stan_po_wydobyciu_z_ładunku]]&gt;=100,100,0)</f>
        <v>0</v>
      </c>
      <c r="I1233">
        <f>martianeum5[[#This Row],[stan_po_wydobyciu_z_ładunku]]-martianeum5[[#This Row],[ile_zabiera_na_orbite]]</f>
        <v>86.80329999999995</v>
      </c>
      <c r="J1233">
        <f>WEEKNUM(martianeum5[[#This Row],[data]],14)</f>
        <v>29</v>
      </c>
      <c r="K1233">
        <f>IF(martianeum5[[#This Row],[num_tygodnia]]=J1232,K1232,K1232+1)</f>
        <v>179</v>
      </c>
    </row>
    <row r="1234" spans="1:11" x14ac:dyDescent="0.25">
      <c r="A1234" s="1">
        <v>49873</v>
      </c>
      <c r="B1234">
        <f t="shared" si="19"/>
        <v>86.80329999999995</v>
      </c>
      <c r="C1234" t="s">
        <v>8</v>
      </c>
      <c r="D1234">
        <v>14.4</v>
      </c>
      <c r="E1234">
        <v>2</v>
      </c>
      <c r="F1234">
        <f>IF(martianeum5[[#This Row],[zawartosc '[%']]]&gt;=1,martianeum5[[#This Row],[masa '[kg']]]*martianeum5[[#This Row],[zawartosc '[%']]]*0.01,0)</f>
        <v>0.28800000000000003</v>
      </c>
      <c r="G1234">
        <f>martianeum5[[#This Row],[stan_magazynu '[kg']]]+martianeum5[[#This Row],[ile_kg_materiału_z_ładunku]]</f>
        <v>87.091299999999947</v>
      </c>
      <c r="H1234">
        <f>IF(martianeum5[[#This Row],[stan_po_wydobyciu_z_ładunku]]&gt;=100,100,0)</f>
        <v>0</v>
      </c>
      <c r="I1234">
        <f>martianeum5[[#This Row],[stan_po_wydobyciu_z_ładunku]]-martianeum5[[#This Row],[ile_zabiera_na_orbite]]</f>
        <v>87.091299999999947</v>
      </c>
      <c r="J1234">
        <f>WEEKNUM(martianeum5[[#This Row],[data]],14)</f>
        <v>30</v>
      </c>
      <c r="K1234">
        <f>IF(martianeum5[[#This Row],[num_tygodnia]]=J1233,K1233,K1233+1)</f>
        <v>180</v>
      </c>
    </row>
    <row r="1235" spans="1:11" x14ac:dyDescent="0.25">
      <c r="A1235" s="1">
        <v>49874</v>
      </c>
      <c r="B1235">
        <f t="shared" si="19"/>
        <v>87.091299999999947</v>
      </c>
      <c r="C1235" t="s">
        <v>10</v>
      </c>
      <c r="D1235">
        <v>11.2</v>
      </c>
      <c r="E1235">
        <v>32.6</v>
      </c>
      <c r="F1235">
        <f>IF(martianeum5[[#This Row],[zawartosc '[%']]]&gt;=1,martianeum5[[#This Row],[masa '[kg']]]*martianeum5[[#This Row],[zawartosc '[%']]]*0.01,0)</f>
        <v>3.6512000000000002</v>
      </c>
      <c r="G1235">
        <f>martianeum5[[#This Row],[stan_magazynu '[kg']]]+martianeum5[[#This Row],[ile_kg_materiału_z_ładunku]]</f>
        <v>90.74249999999995</v>
      </c>
      <c r="H1235">
        <f>IF(martianeum5[[#This Row],[stan_po_wydobyciu_z_ładunku]]&gt;=100,100,0)</f>
        <v>0</v>
      </c>
      <c r="I1235">
        <f>martianeum5[[#This Row],[stan_po_wydobyciu_z_ładunku]]-martianeum5[[#This Row],[ile_zabiera_na_orbite]]</f>
        <v>90.74249999999995</v>
      </c>
      <c r="J1235">
        <f>WEEKNUM(martianeum5[[#This Row],[data]],14)</f>
        <v>30</v>
      </c>
      <c r="K1235">
        <f>IF(martianeum5[[#This Row],[num_tygodnia]]=J1234,K1234,K1234+1)</f>
        <v>180</v>
      </c>
    </row>
    <row r="1236" spans="1:11" x14ac:dyDescent="0.25">
      <c r="A1236" s="1">
        <v>49875</v>
      </c>
      <c r="B1236">
        <f t="shared" si="19"/>
        <v>90.74249999999995</v>
      </c>
      <c r="C1236" t="s">
        <v>19</v>
      </c>
      <c r="D1236">
        <v>11.4</v>
      </c>
      <c r="E1236">
        <v>5.5</v>
      </c>
      <c r="F1236">
        <f>IF(martianeum5[[#This Row],[zawartosc '[%']]]&gt;=1,martianeum5[[#This Row],[masa '[kg']]]*martianeum5[[#This Row],[zawartosc '[%']]]*0.01,0)</f>
        <v>0.627</v>
      </c>
      <c r="G1236">
        <f>martianeum5[[#This Row],[stan_magazynu '[kg']]]+martianeum5[[#This Row],[ile_kg_materiału_z_ładunku]]</f>
        <v>91.369499999999945</v>
      </c>
      <c r="H1236">
        <f>IF(martianeum5[[#This Row],[stan_po_wydobyciu_z_ładunku]]&gt;=100,100,0)</f>
        <v>0</v>
      </c>
      <c r="I1236">
        <f>martianeum5[[#This Row],[stan_po_wydobyciu_z_ładunku]]-martianeum5[[#This Row],[ile_zabiera_na_orbite]]</f>
        <v>91.369499999999945</v>
      </c>
      <c r="J1236">
        <f>WEEKNUM(martianeum5[[#This Row],[data]],14)</f>
        <v>30</v>
      </c>
      <c r="K1236">
        <f>IF(martianeum5[[#This Row],[num_tygodnia]]=J1235,K1235,K1235+1)</f>
        <v>180</v>
      </c>
    </row>
    <row r="1237" spans="1:11" x14ac:dyDescent="0.25">
      <c r="A1237" s="1">
        <v>49876</v>
      </c>
      <c r="B1237">
        <f t="shared" si="19"/>
        <v>91.369499999999945</v>
      </c>
      <c r="C1237" t="s">
        <v>14</v>
      </c>
      <c r="D1237">
        <v>22.9</v>
      </c>
      <c r="E1237">
        <v>0</v>
      </c>
      <c r="F1237">
        <f>IF(martianeum5[[#This Row],[zawartosc '[%']]]&gt;=1,martianeum5[[#This Row],[masa '[kg']]]*martianeum5[[#This Row],[zawartosc '[%']]]*0.01,0)</f>
        <v>0</v>
      </c>
      <c r="G1237">
        <f>martianeum5[[#This Row],[stan_magazynu '[kg']]]+martianeum5[[#This Row],[ile_kg_materiału_z_ładunku]]</f>
        <v>91.369499999999945</v>
      </c>
      <c r="H1237">
        <f>IF(martianeum5[[#This Row],[stan_po_wydobyciu_z_ładunku]]&gt;=100,100,0)</f>
        <v>0</v>
      </c>
      <c r="I1237">
        <f>martianeum5[[#This Row],[stan_po_wydobyciu_z_ładunku]]-martianeum5[[#This Row],[ile_zabiera_na_orbite]]</f>
        <v>91.369499999999945</v>
      </c>
      <c r="J1237">
        <f>WEEKNUM(martianeum5[[#This Row],[data]],14)</f>
        <v>30</v>
      </c>
      <c r="K1237">
        <f>IF(martianeum5[[#This Row],[num_tygodnia]]=J1236,K1236,K1236+1)</f>
        <v>180</v>
      </c>
    </row>
    <row r="1238" spans="1:11" x14ac:dyDescent="0.25">
      <c r="A1238" s="1">
        <v>49877</v>
      </c>
      <c r="B1238">
        <f t="shared" si="19"/>
        <v>91.369499999999945</v>
      </c>
      <c r="C1238" t="s">
        <v>7</v>
      </c>
      <c r="D1238">
        <v>14.3</v>
      </c>
      <c r="E1238">
        <v>13.2</v>
      </c>
      <c r="F1238">
        <f>IF(martianeum5[[#This Row],[zawartosc '[%']]]&gt;=1,martianeum5[[#This Row],[masa '[kg']]]*martianeum5[[#This Row],[zawartosc '[%']]]*0.01,0)</f>
        <v>1.8875999999999999</v>
      </c>
      <c r="G1238">
        <f>martianeum5[[#This Row],[stan_magazynu '[kg']]]+martianeum5[[#This Row],[ile_kg_materiału_z_ładunku]]</f>
        <v>93.257099999999951</v>
      </c>
      <c r="H1238">
        <f>IF(martianeum5[[#This Row],[stan_po_wydobyciu_z_ładunku]]&gt;=100,100,0)</f>
        <v>0</v>
      </c>
      <c r="I1238">
        <f>martianeum5[[#This Row],[stan_po_wydobyciu_z_ładunku]]-martianeum5[[#This Row],[ile_zabiera_na_orbite]]</f>
        <v>93.257099999999951</v>
      </c>
      <c r="J1238">
        <f>WEEKNUM(martianeum5[[#This Row],[data]],14)</f>
        <v>30</v>
      </c>
      <c r="K1238">
        <f>IF(martianeum5[[#This Row],[num_tygodnia]]=J1237,K1237,K1237+1)</f>
        <v>180</v>
      </c>
    </row>
    <row r="1239" spans="1:11" x14ac:dyDescent="0.25">
      <c r="A1239" s="1">
        <v>49878</v>
      </c>
      <c r="B1239">
        <f t="shared" si="19"/>
        <v>93.257099999999951</v>
      </c>
      <c r="C1239" t="s">
        <v>10</v>
      </c>
      <c r="D1239">
        <v>22.9</v>
      </c>
      <c r="E1239">
        <v>22.9</v>
      </c>
      <c r="F1239">
        <f>IF(martianeum5[[#This Row],[zawartosc '[%']]]&gt;=1,martianeum5[[#This Row],[masa '[kg']]]*martianeum5[[#This Row],[zawartosc '[%']]]*0.01,0)</f>
        <v>5.2440999999999995</v>
      </c>
      <c r="G1239">
        <f>martianeum5[[#This Row],[stan_magazynu '[kg']]]+martianeum5[[#This Row],[ile_kg_materiału_z_ładunku]]</f>
        <v>98.501199999999955</v>
      </c>
      <c r="H1239">
        <f>IF(martianeum5[[#This Row],[stan_po_wydobyciu_z_ładunku]]&gt;=100,100,0)</f>
        <v>0</v>
      </c>
      <c r="I1239">
        <f>martianeum5[[#This Row],[stan_po_wydobyciu_z_ładunku]]-martianeum5[[#This Row],[ile_zabiera_na_orbite]]</f>
        <v>98.501199999999955</v>
      </c>
      <c r="J1239">
        <f>WEEKNUM(martianeum5[[#This Row],[data]],14)</f>
        <v>30</v>
      </c>
      <c r="K1239">
        <f>IF(martianeum5[[#This Row],[num_tygodnia]]=J1238,K1238,K1238+1)</f>
        <v>180</v>
      </c>
    </row>
    <row r="1240" spans="1:11" x14ac:dyDescent="0.25">
      <c r="A1240" s="1">
        <v>49879</v>
      </c>
      <c r="B1240">
        <f t="shared" si="19"/>
        <v>98.501199999999955</v>
      </c>
      <c r="C1240" t="s">
        <v>11</v>
      </c>
      <c r="D1240">
        <v>11.8</v>
      </c>
      <c r="E1240">
        <v>0</v>
      </c>
      <c r="F1240">
        <f>IF(martianeum5[[#This Row],[zawartosc '[%']]]&gt;=1,martianeum5[[#This Row],[masa '[kg']]]*martianeum5[[#This Row],[zawartosc '[%']]]*0.01,0)</f>
        <v>0</v>
      </c>
      <c r="G1240">
        <f>martianeum5[[#This Row],[stan_magazynu '[kg']]]+martianeum5[[#This Row],[ile_kg_materiału_z_ładunku]]</f>
        <v>98.501199999999955</v>
      </c>
      <c r="H1240">
        <f>IF(martianeum5[[#This Row],[stan_po_wydobyciu_z_ładunku]]&gt;=100,100,0)</f>
        <v>0</v>
      </c>
      <c r="I1240">
        <f>martianeum5[[#This Row],[stan_po_wydobyciu_z_ładunku]]-martianeum5[[#This Row],[ile_zabiera_na_orbite]]</f>
        <v>98.501199999999955</v>
      </c>
      <c r="J1240">
        <f>WEEKNUM(martianeum5[[#This Row],[data]],14)</f>
        <v>30</v>
      </c>
      <c r="K1240">
        <f>IF(martianeum5[[#This Row],[num_tygodnia]]=J1239,K1239,K1239+1)</f>
        <v>180</v>
      </c>
    </row>
    <row r="1241" spans="1:11" x14ac:dyDescent="0.25">
      <c r="A1241" s="1">
        <v>49880</v>
      </c>
      <c r="B1241">
        <f t="shared" si="19"/>
        <v>98.501199999999955</v>
      </c>
      <c r="C1241" t="s">
        <v>18</v>
      </c>
      <c r="D1241">
        <v>24.5</v>
      </c>
      <c r="E1241">
        <v>0</v>
      </c>
      <c r="F1241">
        <f>IF(martianeum5[[#This Row],[zawartosc '[%']]]&gt;=1,martianeum5[[#This Row],[masa '[kg']]]*martianeum5[[#This Row],[zawartosc '[%']]]*0.01,0)</f>
        <v>0</v>
      </c>
      <c r="G1241">
        <f>martianeum5[[#This Row],[stan_magazynu '[kg']]]+martianeum5[[#This Row],[ile_kg_materiału_z_ładunku]]</f>
        <v>98.501199999999955</v>
      </c>
      <c r="H1241">
        <f>IF(martianeum5[[#This Row],[stan_po_wydobyciu_z_ładunku]]&gt;=100,100,0)</f>
        <v>0</v>
      </c>
      <c r="I1241">
        <f>martianeum5[[#This Row],[stan_po_wydobyciu_z_ładunku]]-martianeum5[[#This Row],[ile_zabiera_na_orbite]]</f>
        <v>98.501199999999955</v>
      </c>
      <c r="J1241">
        <f>WEEKNUM(martianeum5[[#This Row],[data]],14)</f>
        <v>31</v>
      </c>
      <c r="K1241">
        <f>IF(martianeum5[[#This Row],[num_tygodnia]]=J1240,K1240,K1240+1)</f>
        <v>181</v>
      </c>
    </row>
    <row r="1242" spans="1:11" x14ac:dyDescent="0.25">
      <c r="A1242" s="1">
        <v>49881</v>
      </c>
      <c r="B1242">
        <f t="shared" si="19"/>
        <v>98.501199999999955</v>
      </c>
      <c r="C1242" t="s">
        <v>15</v>
      </c>
      <c r="D1242">
        <v>25.5</v>
      </c>
      <c r="E1242">
        <v>19.3</v>
      </c>
      <c r="F1242">
        <f>IF(martianeum5[[#This Row],[zawartosc '[%']]]&gt;=1,martianeum5[[#This Row],[masa '[kg']]]*martianeum5[[#This Row],[zawartosc '[%']]]*0.01,0)</f>
        <v>4.9215000000000009</v>
      </c>
      <c r="G1242">
        <f>martianeum5[[#This Row],[stan_magazynu '[kg']]]+martianeum5[[#This Row],[ile_kg_materiału_z_ładunku]]</f>
        <v>103.42269999999995</v>
      </c>
      <c r="H1242">
        <f>IF(martianeum5[[#This Row],[stan_po_wydobyciu_z_ładunku]]&gt;=100,100,0)</f>
        <v>100</v>
      </c>
      <c r="I1242">
        <f>martianeum5[[#This Row],[stan_po_wydobyciu_z_ładunku]]-martianeum5[[#This Row],[ile_zabiera_na_orbite]]</f>
        <v>3.4226999999999492</v>
      </c>
      <c r="J1242">
        <f>WEEKNUM(martianeum5[[#This Row],[data]],14)</f>
        <v>31</v>
      </c>
      <c r="K1242">
        <f>IF(martianeum5[[#This Row],[num_tygodnia]]=J1241,K1241,K1241+1)</f>
        <v>181</v>
      </c>
    </row>
    <row r="1243" spans="1:11" x14ac:dyDescent="0.25">
      <c r="A1243" s="1">
        <v>49882</v>
      </c>
      <c r="B1243">
        <f t="shared" si="19"/>
        <v>3.4226999999999492</v>
      </c>
      <c r="C1243" t="s">
        <v>19</v>
      </c>
      <c r="D1243">
        <v>14.7</v>
      </c>
      <c r="E1243">
        <v>18.3</v>
      </c>
      <c r="F1243">
        <f>IF(martianeum5[[#This Row],[zawartosc '[%']]]&gt;=1,martianeum5[[#This Row],[masa '[kg']]]*martianeum5[[#This Row],[zawartosc '[%']]]*0.01,0)</f>
        <v>2.6901000000000002</v>
      </c>
      <c r="G1243">
        <f>martianeum5[[#This Row],[stan_magazynu '[kg']]]+martianeum5[[#This Row],[ile_kg_materiału_z_ładunku]]</f>
        <v>6.1127999999999494</v>
      </c>
      <c r="H1243">
        <f>IF(martianeum5[[#This Row],[stan_po_wydobyciu_z_ładunku]]&gt;=100,100,0)</f>
        <v>0</v>
      </c>
      <c r="I1243">
        <f>martianeum5[[#This Row],[stan_po_wydobyciu_z_ładunku]]-martianeum5[[#This Row],[ile_zabiera_na_orbite]]</f>
        <v>6.1127999999999494</v>
      </c>
      <c r="J1243">
        <f>WEEKNUM(martianeum5[[#This Row],[data]],14)</f>
        <v>31</v>
      </c>
      <c r="K1243">
        <f>IF(martianeum5[[#This Row],[num_tygodnia]]=J1242,K1242,K1242+1)</f>
        <v>181</v>
      </c>
    </row>
    <row r="1244" spans="1:11" x14ac:dyDescent="0.25">
      <c r="A1244" s="1">
        <v>49883</v>
      </c>
      <c r="B1244">
        <f t="shared" si="19"/>
        <v>6.1127999999999494</v>
      </c>
      <c r="C1244" t="s">
        <v>15</v>
      </c>
      <c r="D1244">
        <v>28.7</v>
      </c>
      <c r="E1244">
        <v>0</v>
      </c>
      <c r="F1244">
        <f>IF(martianeum5[[#This Row],[zawartosc '[%']]]&gt;=1,martianeum5[[#This Row],[masa '[kg']]]*martianeum5[[#This Row],[zawartosc '[%']]]*0.01,0)</f>
        <v>0</v>
      </c>
      <c r="G1244">
        <f>martianeum5[[#This Row],[stan_magazynu '[kg']]]+martianeum5[[#This Row],[ile_kg_materiału_z_ładunku]]</f>
        <v>6.1127999999999494</v>
      </c>
      <c r="H1244">
        <f>IF(martianeum5[[#This Row],[stan_po_wydobyciu_z_ładunku]]&gt;=100,100,0)</f>
        <v>0</v>
      </c>
      <c r="I1244">
        <f>martianeum5[[#This Row],[stan_po_wydobyciu_z_ładunku]]-martianeum5[[#This Row],[ile_zabiera_na_orbite]]</f>
        <v>6.1127999999999494</v>
      </c>
      <c r="J1244">
        <f>WEEKNUM(martianeum5[[#This Row],[data]],14)</f>
        <v>31</v>
      </c>
      <c r="K1244">
        <f>IF(martianeum5[[#This Row],[num_tygodnia]]=J1243,K1243,K1243+1)</f>
        <v>181</v>
      </c>
    </row>
    <row r="1245" spans="1:11" x14ac:dyDescent="0.25">
      <c r="A1245" s="1">
        <v>49884</v>
      </c>
      <c r="B1245">
        <f t="shared" si="19"/>
        <v>6.1127999999999494</v>
      </c>
      <c r="C1245" t="s">
        <v>10</v>
      </c>
      <c r="D1245">
        <v>16.7</v>
      </c>
      <c r="E1245">
        <v>0</v>
      </c>
      <c r="F1245">
        <f>IF(martianeum5[[#This Row],[zawartosc '[%']]]&gt;=1,martianeum5[[#This Row],[masa '[kg']]]*martianeum5[[#This Row],[zawartosc '[%']]]*0.01,0)</f>
        <v>0</v>
      </c>
      <c r="G1245">
        <f>martianeum5[[#This Row],[stan_magazynu '[kg']]]+martianeum5[[#This Row],[ile_kg_materiału_z_ładunku]]</f>
        <v>6.1127999999999494</v>
      </c>
      <c r="H1245">
        <f>IF(martianeum5[[#This Row],[stan_po_wydobyciu_z_ładunku]]&gt;=100,100,0)</f>
        <v>0</v>
      </c>
      <c r="I1245">
        <f>martianeum5[[#This Row],[stan_po_wydobyciu_z_ładunku]]-martianeum5[[#This Row],[ile_zabiera_na_orbite]]</f>
        <v>6.1127999999999494</v>
      </c>
      <c r="J1245">
        <f>WEEKNUM(martianeum5[[#This Row],[data]],14)</f>
        <v>31</v>
      </c>
      <c r="K1245">
        <f>IF(martianeum5[[#This Row],[num_tygodnia]]=J1244,K1244,K1244+1)</f>
        <v>181</v>
      </c>
    </row>
    <row r="1246" spans="1:11" x14ac:dyDescent="0.25">
      <c r="A1246" s="1">
        <v>49885</v>
      </c>
      <c r="B1246">
        <f t="shared" si="19"/>
        <v>6.1127999999999494</v>
      </c>
      <c r="C1246" t="s">
        <v>15</v>
      </c>
      <c r="D1246">
        <v>17.399999999999999</v>
      </c>
      <c r="E1246">
        <v>13.7</v>
      </c>
      <c r="F1246">
        <f>IF(martianeum5[[#This Row],[zawartosc '[%']]]&gt;=1,martianeum5[[#This Row],[masa '[kg']]]*martianeum5[[#This Row],[zawartosc '[%']]]*0.01,0)</f>
        <v>2.3837999999999999</v>
      </c>
      <c r="G1246">
        <f>martianeum5[[#This Row],[stan_magazynu '[kg']]]+martianeum5[[#This Row],[ile_kg_materiału_z_ładunku]]</f>
        <v>8.4965999999999493</v>
      </c>
      <c r="H1246">
        <f>IF(martianeum5[[#This Row],[stan_po_wydobyciu_z_ładunku]]&gt;=100,100,0)</f>
        <v>0</v>
      </c>
      <c r="I1246">
        <f>martianeum5[[#This Row],[stan_po_wydobyciu_z_ładunku]]-martianeum5[[#This Row],[ile_zabiera_na_orbite]]</f>
        <v>8.4965999999999493</v>
      </c>
      <c r="J1246">
        <f>WEEKNUM(martianeum5[[#This Row],[data]],14)</f>
        <v>31</v>
      </c>
      <c r="K1246">
        <f>IF(martianeum5[[#This Row],[num_tygodnia]]=J1245,K1245,K1245+1)</f>
        <v>181</v>
      </c>
    </row>
    <row r="1247" spans="1:11" x14ac:dyDescent="0.25">
      <c r="A1247" s="1">
        <v>49886</v>
      </c>
      <c r="B1247">
        <f t="shared" si="19"/>
        <v>8.4965999999999493</v>
      </c>
      <c r="C1247" t="s">
        <v>10</v>
      </c>
      <c r="D1247">
        <v>15.6</v>
      </c>
      <c r="E1247">
        <v>0</v>
      </c>
      <c r="F1247">
        <f>IF(martianeum5[[#This Row],[zawartosc '[%']]]&gt;=1,martianeum5[[#This Row],[masa '[kg']]]*martianeum5[[#This Row],[zawartosc '[%']]]*0.01,0)</f>
        <v>0</v>
      </c>
      <c r="G1247">
        <f>martianeum5[[#This Row],[stan_magazynu '[kg']]]+martianeum5[[#This Row],[ile_kg_materiału_z_ładunku]]</f>
        <v>8.4965999999999493</v>
      </c>
      <c r="H1247">
        <f>IF(martianeum5[[#This Row],[stan_po_wydobyciu_z_ładunku]]&gt;=100,100,0)</f>
        <v>0</v>
      </c>
      <c r="I1247">
        <f>martianeum5[[#This Row],[stan_po_wydobyciu_z_ładunku]]-martianeum5[[#This Row],[ile_zabiera_na_orbite]]</f>
        <v>8.4965999999999493</v>
      </c>
      <c r="J1247">
        <f>WEEKNUM(martianeum5[[#This Row],[data]],14)</f>
        <v>31</v>
      </c>
      <c r="K1247">
        <f>IF(martianeum5[[#This Row],[num_tygodnia]]=J1246,K1246,K1246+1)</f>
        <v>181</v>
      </c>
    </row>
    <row r="1248" spans="1:11" x14ac:dyDescent="0.25">
      <c r="A1248" s="1">
        <v>49887</v>
      </c>
      <c r="B1248">
        <f t="shared" si="19"/>
        <v>8.4965999999999493</v>
      </c>
      <c r="C1248" t="s">
        <v>19</v>
      </c>
      <c r="D1248">
        <v>21.7</v>
      </c>
      <c r="E1248">
        <v>0</v>
      </c>
      <c r="F1248">
        <f>IF(martianeum5[[#This Row],[zawartosc '[%']]]&gt;=1,martianeum5[[#This Row],[masa '[kg']]]*martianeum5[[#This Row],[zawartosc '[%']]]*0.01,0)</f>
        <v>0</v>
      </c>
      <c r="G1248">
        <f>martianeum5[[#This Row],[stan_magazynu '[kg']]]+martianeum5[[#This Row],[ile_kg_materiału_z_ładunku]]</f>
        <v>8.4965999999999493</v>
      </c>
      <c r="H1248">
        <f>IF(martianeum5[[#This Row],[stan_po_wydobyciu_z_ładunku]]&gt;=100,100,0)</f>
        <v>0</v>
      </c>
      <c r="I1248">
        <f>martianeum5[[#This Row],[stan_po_wydobyciu_z_ładunku]]-martianeum5[[#This Row],[ile_zabiera_na_orbite]]</f>
        <v>8.4965999999999493</v>
      </c>
      <c r="J1248">
        <f>WEEKNUM(martianeum5[[#This Row],[data]],14)</f>
        <v>32</v>
      </c>
      <c r="K1248">
        <f>IF(martianeum5[[#This Row],[num_tygodnia]]=J1247,K1247,K1247+1)</f>
        <v>182</v>
      </c>
    </row>
    <row r="1249" spans="1:11" x14ac:dyDescent="0.25">
      <c r="A1249" s="1">
        <v>49888</v>
      </c>
      <c r="B1249">
        <f t="shared" si="19"/>
        <v>8.4965999999999493</v>
      </c>
      <c r="C1249" t="s">
        <v>7</v>
      </c>
      <c r="D1249">
        <v>26</v>
      </c>
      <c r="E1249">
        <v>0</v>
      </c>
      <c r="F1249">
        <f>IF(martianeum5[[#This Row],[zawartosc '[%']]]&gt;=1,martianeum5[[#This Row],[masa '[kg']]]*martianeum5[[#This Row],[zawartosc '[%']]]*0.01,0)</f>
        <v>0</v>
      </c>
      <c r="G1249">
        <f>martianeum5[[#This Row],[stan_magazynu '[kg']]]+martianeum5[[#This Row],[ile_kg_materiału_z_ładunku]]</f>
        <v>8.4965999999999493</v>
      </c>
      <c r="H1249">
        <f>IF(martianeum5[[#This Row],[stan_po_wydobyciu_z_ładunku]]&gt;=100,100,0)</f>
        <v>0</v>
      </c>
      <c r="I1249">
        <f>martianeum5[[#This Row],[stan_po_wydobyciu_z_ładunku]]-martianeum5[[#This Row],[ile_zabiera_na_orbite]]</f>
        <v>8.4965999999999493</v>
      </c>
      <c r="J1249">
        <f>WEEKNUM(martianeum5[[#This Row],[data]],14)</f>
        <v>32</v>
      </c>
      <c r="K1249">
        <f>IF(martianeum5[[#This Row],[num_tygodnia]]=J1248,K1248,K1248+1)</f>
        <v>182</v>
      </c>
    </row>
    <row r="1250" spans="1:11" x14ac:dyDescent="0.25">
      <c r="A1250" s="1">
        <v>49889</v>
      </c>
      <c r="B1250">
        <f t="shared" si="19"/>
        <v>8.4965999999999493</v>
      </c>
      <c r="C1250" t="s">
        <v>22</v>
      </c>
      <c r="D1250">
        <v>24.5</v>
      </c>
      <c r="E1250">
        <v>9</v>
      </c>
      <c r="F1250">
        <f>IF(martianeum5[[#This Row],[zawartosc '[%']]]&gt;=1,martianeum5[[#This Row],[masa '[kg']]]*martianeum5[[#This Row],[zawartosc '[%']]]*0.01,0)</f>
        <v>2.2050000000000001</v>
      </c>
      <c r="G1250">
        <f>martianeum5[[#This Row],[stan_magazynu '[kg']]]+martianeum5[[#This Row],[ile_kg_materiału_z_ładunku]]</f>
        <v>10.701599999999949</v>
      </c>
      <c r="H1250">
        <f>IF(martianeum5[[#This Row],[stan_po_wydobyciu_z_ładunku]]&gt;=100,100,0)</f>
        <v>0</v>
      </c>
      <c r="I1250">
        <f>martianeum5[[#This Row],[stan_po_wydobyciu_z_ładunku]]-martianeum5[[#This Row],[ile_zabiera_na_orbite]]</f>
        <v>10.701599999999949</v>
      </c>
      <c r="J1250">
        <f>WEEKNUM(martianeum5[[#This Row],[data]],14)</f>
        <v>32</v>
      </c>
      <c r="K1250">
        <f>IF(martianeum5[[#This Row],[num_tygodnia]]=J1249,K1249,K1249+1)</f>
        <v>182</v>
      </c>
    </row>
    <row r="1251" spans="1:11" x14ac:dyDescent="0.25">
      <c r="A1251" s="1">
        <v>49890</v>
      </c>
      <c r="B1251">
        <f t="shared" si="19"/>
        <v>10.701599999999949</v>
      </c>
      <c r="C1251" t="s">
        <v>17</v>
      </c>
      <c r="D1251">
        <v>23.2</v>
      </c>
      <c r="E1251">
        <v>0</v>
      </c>
      <c r="F1251">
        <f>IF(martianeum5[[#This Row],[zawartosc '[%']]]&gt;=1,martianeum5[[#This Row],[masa '[kg']]]*martianeum5[[#This Row],[zawartosc '[%']]]*0.01,0)</f>
        <v>0</v>
      </c>
      <c r="G1251">
        <f>martianeum5[[#This Row],[stan_magazynu '[kg']]]+martianeum5[[#This Row],[ile_kg_materiału_z_ładunku]]</f>
        <v>10.701599999999949</v>
      </c>
      <c r="H1251">
        <f>IF(martianeum5[[#This Row],[stan_po_wydobyciu_z_ładunku]]&gt;=100,100,0)</f>
        <v>0</v>
      </c>
      <c r="I1251">
        <f>martianeum5[[#This Row],[stan_po_wydobyciu_z_ładunku]]-martianeum5[[#This Row],[ile_zabiera_na_orbite]]</f>
        <v>10.701599999999949</v>
      </c>
      <c r="J1251">
        <f>WEEKNUM(martianeum5[[#This Row],[data]],14)</f>
        <v>32</v>
      </c>
      <c r="K1251">
        <f>IF(martianeum5[[#This Row],[num_tygodnia]]=J1250,K1250,K1250+1)</f>
        <v>182</v>
      </c>
    </row>
    <row r="1252" spans="1:11" x14ac:dyDescent="0.25">
      <c r="A1252" s="1">
        <v>49891</v>
      </c>
      <c r="B1252">
        <f t="shared" si="19"/>
        <v>10.701599999999949</v>
      </c>
      <c r="C1252" t="s">
        <v>24</v>
      </c>
      <c r="D1252">
        <v>17.600000000000001</v>
      </c>
      <c r="E1252">
        <v>0.8</v>
      </c>
      <c r="F1252">
        <f>IF(martianeum5[[#This Row],[zawartosc '[%']]]&gt;=1,martianeum5[[#This Row],[masa '[kg']]]*martianeum5[[#This Row],[zawartosc '[%']]]*0.01,0)</f>
        <v>0</v>
      </c>
      <c r="G1252">
        <f>martianeum5[[#This Row],[stan_magazynu '[kg']]]+martianeum5[[#This Row],[ile_kg_materiału_z_ładunku]]</f>
        <v>10.701599999999949</v>
      </c>
      <c r="H1252">
        <f>IF(martianeum5[[#This Row],[stan_po_wydobyciu_z_ładunku]]&gt;=100,100,0)</f>
        <v>0</v>
      </c>
      <c r="I1252">
        <f>martianeum5[[#This Row],[stan_po_wydobyciu_z_ładunku]]-martianeum5[[#This Row],[ile_zabiera_na_orbite]]</f>
        <v>10.701599999999949</v>
      </c>
      <c r="J1252">
        <f>WEEKNUM(martianeum5[[#This Row],[data]],14)</f>
        <v>32</v>
      </c>
      <c r="K1252">
        <f>IF(martianeum5[[#This Row],[num_tygodnia]]=J1251,K1251,K1251+1)</f>
        <v>182</v>
      </c>
    </row>
    <row r="1253" spans="1:11" x14ac:dyDescent="0.25">
      <c r="A1253" s="1">
        <v>49892</v>
      </c>
      <c r="B1253">
        <f t="shared" si="19"/>
        <v>10.701599999999949</v>
      </c>
      <c r="C1253" t="s">
        <v>7</v>
      </c>
      <c r="D1253">
        <v>13.9</v>
      </c>
      <c r="E1253">
        <v>8.8000000000000007</v>
      </c>
      <c r="F1253">
        <f>IF(martianeum5[[#This Row],[zawartosc '[%']]]&gt;=1,martianeum5[[#This Row],[masa '[kg']]]*martianeum5[[#This Row],[zawartosc '[%']]]*0.01,0)</f>
        <v>1.2232000000000001</v>
      </c>
      <c r="G1253">
        <f>martianeum5[[#This Row],[stan_magazynu '[kg']]]+martianeum5[[#This Row],[ile_kg_materiału_z_ładunku]]</f>
        <v>11.92479999999995</v>
      </c>
      <c r="H1253">
        <f>IF(martianeum5[[#This Row],[stan_po_wydobyciu_z_ładunku]]&gt;=100,100,0)</f>
        <v>0</v>
      </c>
      <c r="I1253">
        <f>martianeum5[[#This Row],[stan_po_wydobyciu_z_ładunku]]-martianeum5[[#This Row],[ile_zabiera_na_orbite]]</f>
        <v>11.92479999999995</v>
      </c>
      <c r="J1253">
        <f>WEEKNUM(martianeum5[[#This Row],[data]],14)</f>
        <v>32</v>
      </c>
      <c r="K1253">
        <f>IF(martianeum5[[#This Row],[num_tygodnia]]=J1252,K1252,K1252+1)</f>
        <v>182</v>
      </c>
    </row>
    <row r="1254" spans="1:11" x14ac:dyDescent="0.25">
      <c r="A1254" s="1">
        <v>49893</v>
      </c>
      <c r="B1254">
        <f t="shared" si="19"/>
        <v>11.92479999999995</v>
      </c>
      <c r="C1254" t="s">
        <v>27</v>
      </c>
      <c r="D1254">
        <v>20.7</v>
      </c>
      <c r="E1254">
        <v>4.3</v>
      </c>
      <c r="F1254">
        <f>IF(martianeum5[[#This Row],[zawartosc '[%']]]&gt;=1,martianeum5[[#This Row],[masa '[kg']]]*martianeum5[[#This Row],[zawartosc '[%']]]*0.01,0)</f>
        <v>0.89009999999999989</v>
      </c>
      <c r="G1254">
        <f>martianeum5[[#This Row],[stan_magazynu '[kg']]]+martianeum5[[#This Row],[ile_kg_materiału_z_ładunku]]</f>
        <v>12.81489999999995</v>
      </c>
      <c r="H1254">
        <f>IF(martianeum5[[#This Row],[stan_po_wydobyciu_z_ładunku]]&gt;=100,100,0)</f>
        <v>0</v>
      </c>
      <c r="I1254">
        <f>martianeum5[[#This Row],[stan_po_wydobyciu_z_ładunku]]-martianeum5[[#This Row],[ile_zabiera_na_orbite]]</f>
        <v>12.81489999999995</v>
      </c>
      <c r="J1254">
        <f>WEEKNUM(martianeum5[[#This Row],[data]],14)</f>
        <v>32</v>
      </c>
      <c r="K1254">
        <f>IF(martianeum5[[#This Row],[num_tygodnia]]=J1253,K1253,K1253+1)</f>
        <v>182</v>
      </c>
    </row>
    <row r="1255" spans="1:11" x14ac:dyDescent="0.25">
      <c r="A1255" s="1">
        <v>49894</v>
      </c>
      <c r="B1255">
        <f t="shared" si="19"/>
        <v>12.81489999999995</v>
      </c>
      <c r="C1255" t="s">
        <v>5</v>
      </c>
      <c r="D1255">
        <v>10.1</v>
      </c>
      <c r="E1255">
        <v>1.7</v>
      </c>
      <c r="F1255">
        <f>IF(martianeum5[[#This Row],[zawartosc '[%']]]&gt;=1,martianeum5[[#This Row],[masa '[kg']]]*martianeum5[[#This Row],[zawartosc '[%']]]*0.01,0)</f>
        <v>0.17169999999999999</v>
      </c>
      <c r="G1255">
        <f>martianeum5[[#This Row],[stan_magazynu '[kg']]]+martianeum5[[#This Row],[ile_kg_materiału_z_ładunku]]</f>
        <v>12.98659999999995</v>
      </c>
      <c r="H1255">
        <f>IF(martianeum5[[#This Row],[stan_po_wydobyciu_z_ładunku]]&gt;=100,100,0)</f>
        <v>0</v>
      </c>
      <c r="I1255">
        <f>martianeum5[[#This Row],[stan_po_wydobyciu_z_ładunku]]-martianeum5[[#This Row],[ile_zabiera_na_orbite]]</f>
        <v>12.98659999999995</v>
      </c>
      <c r="J1255">
        <f>WEEKNUM(martianeum5[[#This Row],[data]],14)</f>
        <v>33</v>
      </c>
      <c r="K1255">
        <f>IF(martianeum5[[#This Row],[num_tygodnia]]=J1254,K1254,K1254+1)</f>
        <v>183</v>
      </c>
    </row>
    <row r="1256" spans="1:11" x14ac:dyDescent="0.25">
      <c r="A1256" s="1">
        <v>49895</v>
      </c>
      <c r="B1256">
        <f t="shared" si="19"/>
        <v>12.98659999999995</v>
      </c>
      <c r="C1256" t="s">
        <v>7</v>
      </c>
      <c r="D1256">
        <v>26.2</v>
      </c>
      <c r="E1256">
        <v>22.7</v>
      </c>
      <c r="F1256">
        <f>IF(martianeum5[[#This Row],[zawartosc '[%']]]&gt;=1,martianeum5[[#This Row],[masa '[kg']]]*martianeum5[[#This Row],[zawartosc '[%']]]*0.01,0)</f>
        <v>5.9474</v>
      </c>
      <c r="G1256">
        <f>martianeum5[[#This Row],[stan_magazynu '[kg']]]+martianeum5[[#This Row],[ile_kg_materiału_z_ładunku]]</f>
        <v>18.933999999999948</v>
      </c>
      <c r="H1256">
        <f>IF(martianeum5[[#This Row],[stan_po_wydobyciu_z_ładunku]]&gt;=100,100,0)</f>
        <v>0</v>
      </c>
      <c r="I1256">
        <f>martianeum5[[#This Row],[stan_po_wydobyciu_z_ładunku]]-martianeum5[[#This Row],[ile_zabiera_na_orbite]]</f>
        <v>18.933999999999948</v>
      </c>
      <c r="J1256">
        <f>WEEKNUM(martianeum5[[#This Row],[data]],14)</f>
        <v>33</v>
      </c>
      <c r="K1256">
        <f>IF(martianeum5[[#This Row],[num_tygodnia]]=J1255,K1255,K1255+1)</f>
        <v>183</v>
      </c>
    </row>
    <row r="1257" spans="1:11" x14ac:dyDescent="0.25">
      <c r="A1257" s="1">
        <v>49896</v>
      </c>
      <c r="B1257">
        <f t="shared" si="19"/>
        <v>18.933999999999948</v>
      </c>
      <c r="C1257" t="s">
        <v>19</v>
      </c>
      <c r="D1257">
        <v>27.6</v>
      </c>
      <c r="E1257">
        <v>13.8</v>
      </c>
      <c r="F1257">
        <f>IF(martianeum5[[#This Row],[zawartosc '[%']]]&gt;=1,martianeum5[[#This Row],[masa '[kg']]]*martianeum5[[#This Row],[zawartosc '[%']]]*0.01,0)</f>
        <v>3.8088000000000006</v>
      </c>
      <c r="G1257">
        <f>martianeum5[[#This Row],[stan_magazynu '[kg']]]+martianeum5[[#This Row],[ile_kg_materiału_z_ładunku]]</f>
        <v>22.742799999999949</v>
      </c>
      <c r="H1257">
        <f>IF(martianeum5[[#This Row],[stan_po_wydobyciu_z_ładunku]]&gt;=100,100,0)</f>
        <v>0</v>
      </c>
      <c r="I1257">
        <f>martianeum5[[#This Row],[stan_po_wydobyciu_z_ładunku]]-martianeum5[[#This Row],[ile_zabiera_na_orbite]]</f>
        <v>22.742799999999949</v>
      </c>
      <c r="J1257">
        <f>WEEKNUM(martianeum5[[#This Row],[data]],14)</f>
        <v>33</v>
      </c>
      <c r="K1257">
        <f>IF(martianeum5[[#This Row],[num_tygodnia]]=J1256,K1256,K1256+1)</f>
        <v>183</v>
      </c>
    </row>
    <row r="1258" spans="1:11" x14ac:dyDescent="0.25">
      <c r="A1258" s="1">
        <v>49897</v>
      </c>
      <c r="B1258">
        <f t="shared" si="19"/>
        <v>22.742799999999949</v>
      </c>
      <c r="C1258" t="s">
        <v>6</v>
      </c>
      <c r="D1258">
        <v>20.6</v>
      </c>
      <c r="E1258">
        <v>4.7</v>
      </c>
      <c r="F1258">
        <f>IF(martianeum5[[#This Row],[zawartosc '[%']]]&gt;=1,martianeum5[[#This Row],[masa '[kg']]]*martianeum5[[#This Row],[zawartosc '[%']]]*0.01,0)</f>
        <v>0.96820000000000006</v>
      </c>
      <c r="G1258">
        <f>martianeum5[[#This Row],[stan_magazynu '[kg']]]+martianeum5[[#This Row],[ile_kg_materiału_z_ładunku]]</f>
        <v>23.710999999999949</v>
      </c>
      <c r="H1258">
        <f>IF(martianeum5[[#This Row],[stan_po_wydobyciu_z_ładunku]]&gt;=100,100,0)</f>
        <v>0</v>
      </c>
      <c r="I1258">
        <f>martianeum5[[#This Row],[stan_po_wydobyciu_z_ładunku]]-martianeum5[[#This Row],[ile_zabiera_na_orbite]]</f>
        <v>23.710999999999949</v>
      </c>
      <c r="J1258">
        <f>WEEKNUM(martianeum5[[#This Row],[data]],14)</f>
        <v>33</v>
      </c>
      <c r="K1258">
        <f>IF(martianeum5[[#This Row],[num_tygodnia]]=J1257,K1257,K1257+1)</f>
        <v>183</v>
      </c>
    </row>
    <row r="1259" spans="1:11" x14ac:dyDescent="0.25">
      <c r="A1259" s="1">
        <v>49898</v>
      </c>
      <c r="B1259">
        <f t="shared" si="19"/>
        <v>23.710999999999949</v>
      </c>
      <c r="C1259" t="s">
        <v>9</v>
      </c>
      <c r="D1259">
        <v>21.4</v>
      </c>
      <c r="E1259">
        <v>5</v>
      </c>
      <c r="F1259">
        <f>IF(martianeum5[[#This Row],[zawartosc '[%']]]&gt;=1,martianeum5[[#This Row],[masa '[kg']]]*martianeum5[[#This Row],[zawartosc '[%']]]*0.01,0)</f>
        <v>1.07</v>
      </c>
      <c r="G1259">
        <f>martianeum5[[#This Row],[stan_magazynu '[kg']]]+martianeum5[[#This Row],[ile_kg_materiału_z_ładunku]]</f>
        <v>24.780999999999949</v>
      </c>
      <c r="H1259">
        <f>IF(martianeum5[[#This Row],[stan_po_wydobyciu_z_ładunku]]&gt;=100,100,0)</f>
        <v>0</v>
      </c>
      <c r="I1259">
        <f>martianeum5[[#This Row],[stan_po_wydobyciu_z_ładunku]]-martianeum5[[#This Row],[ile_zabiera_na_orbite]]</f>
        <v>24.780999999999949</v>
      </c>
      <c r="J1259">
        <f>WEEKNUM(martianeum5[[#This Row],[data]],14)</f>
        <v>33</v>
      </c>
      <c r="K1259">
        <f>IF(martianeum5[[#This Row],[num_tygodnia]]=J1258,K1258,K1258+1)</f>
        <v>183</v>
      </c>
    </row>
    <row r="1260" spans="1:11" x14ac:dyDescent="0.25">
      <c r="A1260" s="1">
        <v>49899</v>
      </c>
      <c r="B1260">
        <f t="shared" si="19"/>
        <v>24.780999999999949</v>
      </c>
      <c r="C1260" t="s">
        <v>6</v>
      </c>
      <c r="D1260">
        <v>17.100000000000001</v>
      </c>
      <c r="E1260">
        <v>0</v>
      </c>
      <c r="F1260">
        <f>IF(martianeum5[[#This Row],[zawartosc '[%']]]&gt;=1,martianeum5[[#This Row],[masa '[kg']]]*martianeum5[[#This Row],[zawartosc '[%']]]*0.01,0)</f>
        <v>0</v>
      </c>
      <c r="G1260">
        <f>martianeum5[[#This Row],[stan_magazynu '[kg']]]+martianeum5[[#This Row],[ile_kg_materiału_z_ładunku]]</f>
        <v>24.780999999999949</v>
      </c>
      <c r="H1260">
        <f>IF(martianeum5[[#This Row],[stan_po_wydobyciu_z_ładunku]]&gt;=100,100,0)</f>
        <v>0</v>
      </c>
      <c r="I1260">
        <f>martianeum5[[#This Row],[stan_po_wydobyciu_z_ładunku]]-martianeum5[[#This Row],[ile_zabiera_na_orbite]]</f>
        <v>24.780999999999949</v>
      </c>
      <c r="J1260">
        <f>WEEKNUM(martianeum5[[#This Row],[data]],14)</f>
        <v>33</v>
      </c>
      <c r="K1260">
        <f>IF(martianeum5[[#This Row],[num_tygodnia]]=J1259,K1259,K1259+1)</f>
        <v>183</v>
      </c>
    </row>
    <row r="1261" spans="1:11" x14ac:dyDescent="0.25">
      <c r="A1261" s="1">
        <v>49900</v>
      </c>
      <c r="B1261">
        <f t="shared" si="19"/>
        <v>24.780999999999949</v>
      </c>
      <c r="C1261" t="s">
        <v>10</v>
      </c>
      <c r="D1261">
        <v>19.5</v>
      </c>
      <c r="E1261">
        <v>20.5</v>
      </c>
      <c r="F1261">
        <f>IF(martianeum5[[#This Row],[zawartosc '[%']]]&gt;=1,martianeum5[[#This Row],[masa '[kg']]]*martianeum5[[#This Row],[zawartosc '[%']]]*0.01,0)</f>
        <v>3.9975000000000001</v>
      </c>
      <c r="G1261">
        <f>martianeum5[[#This Row],[stan_magazynu '[kg']]]+martianeum5[[#This Row],[ile_kg_materiału_z_ładunku]]</f>
        <v>28.778499999999948</v>
      </c>
      <c r="H1261">
        <f>IF(martianeum5[[#This Row],[stan_po_wydobyciu_z_ładunku]]&gt;=100,100,0)</f>
        <v>0</v>
      </c>
      <c r="I1261">
        <f>martianeum5[[#This Row],[stan_po_wydobyciu_z_ładunku]]-martianeum5[[#This Row],[ile_zabiera_na_orbite]]</f>
        <v>28.778499999999948</v>
      </c>
      <c r="J1261">
        <f>WEEKNUM(martianeum5[[#This Row],[data]],14)</f>
        <v>33</v>
      </c>
      <c r="K1261">
        <f>IF(martianeum5[[#This Row],[num_tygodnia]]=J1260,K1260,K1260+1)</f>
        <v>183</v>
      </c>
    </row>
    <row r="1262" spans="1:11" x14ac:dyDescent="0.25">
      <c r="A1262" s="1">
        <v>49901</v>
      </c>
      <c r="B1262">
        <f t="shared" si="19"/>
        <v>28.778499999999948</v>
      </c>
      <c r="C1262" t="s">
        <v>13</v>
      </c>
      <c r="D1262">
        <v>15.9</v>
      </c>
      <c r="E1262">
        <v>0</v>
      </c>
      <c r="F1262">
        <f>IF(martianeum5[[#This Row],[zawartosc '[%']]]&gt;=1,martianeum5[[#This Row],[masa '[kg']]]*martianeum5[[#This Row],[zawartosc '[%']]]*0.01,0)</f>
        <v>0</v>
      </c>
      <c r="G1262">
        <f>martianeum5[[#This Row],[stan_magazynu '[kg']]]+martianeum5[[#This Row],[ile_kg_materiału_z_ładunku]]</f>
        <v>28.778499999999948</v>
      </c>
      <c r="H1262">
        <f>IF(martianeum5[[#This Row],[stan_po_wydobyciu_z_ładunku]]&gt;=100,100,0)</f>
        <v>0</v>
      </c>
      <c r="I1262">
        <f>martianeum5[[#This Row],[stan_po_wydobyciu_z_ładunku]]-martianeum5[[#This Row],[ile_zabiera_na_orbite]]</f>
        <v>28.778499999999948</v>
      </c>
      <c r="J1262">
        <f>WEEKNUM(martianeum5[[#This Row],[data]],14)</f>
        <v>34</v>
      </c>
      <c r="K1262">
        <f>IF(martianeum5[[#This Row],[num_tygodnia]]=J1261,K1261,K1261+1)</f>
        <v>184</v>
      </c>
    </row>
    <row r="1263" spans="1:11" x14ac:dyDescent="0.25">
      <c r="A1263" s="1">
        <v>49902</v>
      </c>
      <c r="B1263">
        <f t="shared" si="19"/>
        <v>28.778499999999948</v>
      </c>
      <c r="C1263" t="s">
        <v>10</v>
      </c>
      <c r="D1263">
        <v>21.1</v>
      </c>
      <c r="E1263">
        <v>46.8</v>
      </c>
      <c r="F1263">
        <f>IF(martianeum5[[#This Row],[zawartosc '[%']]]&gt;=1,martianeum5[[#This Row],[masa '[kg']]]*martianeum5[[#This Row],[zawartosc '[%']]]*0.01,0)</f>
        <v>9.8748000000000005</v>
      </c>
      <c r="G1263">
        <f>martianeum5[[#This Row],[stan_magazynu '[kg']]]+martianeum5[[#This Row],[ile_kg_materiału_z_ładunku]]</f>
        <v>38.653299999999945</v>
      </c>
      <c r="H1263">
        <f>IF(martianeum5[[#This Row],[stan_po_wydobyciu_z_ładunku]]&gt;=100,100,0)</f>
        <v>0</v>
      </c>
      <c r="I1263">
        <f>martianeum5[[#This Row],[stan_po_wydobyciu_z_ładunku]]-martianeum5[[#This Row],[ile_zabiera_na_orbite]]</f>
        <v>38.653299999999945</v>
      </c>
      <c r="J1263">
        <f>WEEKNUM(martianeum5[[#This Row],[data]],14)</f>
        <v>34</v>
      </c>
      <c r="K1263">
        <f>IF(martianeum5[[#This Row],[num_tygodnia]]=J1262,K1262,K1262+1)</f>
        <v>184</v>
      </c>
    </row>
    <row r="1264" spans="1:11" x14ac:dyDescent="0.25">
      <c r="A1264" s="1">
        <v>49903</v>
      </c>
      <c r="B1264">
        <f t="shared" si="19"/>
        <v>38.653299999999945</v>
      </c>
      <c r="C1264" t="s">
        <v>19</v>
      </c>
      <c r="D1264">
        <v>20.2</v>
      </c>
      <c r="E1264">
        <v>36.6</v>
      </c>
      <c r="F1264">
        <f>IF(martianeum5[[#This Row],[zawartosc '[%']]]&gt;=1,martianeum5[[#This Row],[masa '[kg']]]*martianeum5[[#This Row],[zawartosc '[%']]]*0.01,0)</f>
        <v>7.3932000000000002</v>
      </c>
      <c r="G1264">
        <f>martianeum5[[#This Row],[stan_magazynu '[kg']]]+martianeum5[[#This Row],[ile_kg_materiału_z_ładunku]]</f>
        <v>46.046499999999945</v>
      </c>
      <c r="H1264">
        <f>IF(martianeum5[[#This Row],[stan_po_wydobyciu_z_ładunku]]&gt;=100,100,0)</f>
        <v>0</v>
      </c>
      <c r="I1264">
        <f>martianeum5[[#This Row],[stan_po_wydobyciu_z_ładunku]]-martianeum5[[#This Row],[ile_zabiera_na_orbite]]</f>
        <v>46.046499999999945</v>
      </c>
      <c r="J1264">
        <f>WEEKNUM(martianeum5[[#This Row],[data]],14)</f>
        <v>34</v>
      </c>
      <c r="K1264">
        <f>IF(martianeum5[[#This Row],[num_tygodnia]]=J1263,K1263,K1263+1)</f>
        <v>184</v>
      </c>
    </row>
    <row r="1265" spans="1:11" x14ac:dyDescent="0.25">
      <c r="A1265" s="1">
        <v>49904</v>
      </c>
      <c r="B1265">
        <f t="shared" si="19"/>
        <v>46.046499999999945</v>
      </c>
      <c r="C1265" t="s">
        <v>12</v>
      </c>
      <c r="D1265">
        <v>25</v>
      </c>
      <c r="E1265">
        <v>7.8</v>
      </c>
      <c r="F1265">
        <f>IF(martianeum5[[#This Row],[zawartosc '[%']]]&gt;=1,martianeum5[[#This Row],[masa '[kg']]]*martianeum5[[#This Row],[zawartosc '[%']]]*0.01,0)</f>
        <v>1.95</v>
      </c>
      <c r="G1265">
        <f>martianeum5[[#This Row],[stan_magazynu '[kg']]]+martianeum5[[#This Row],[ile_kg_materiału_z_ładunku]]</f>
        <v>47.996499999999948</v>
      </c>
      <c r="H1265">
        <f>IF(martianeum5[[#This Row],[stan_po_wydobyciu_z_ładunku]]&gt;=100,100,0)</f>
        <v>0</v>
      </c>
      <c r="I1265">
        <f>martianeum5[[#This Row],[stan_po_wydobyciu_z_ładunku]]-martianeum5[[#This Row],[ile_zabiera_na_orbite]]</f>
        <v>47.996499999999948</v>
      </c>
      <c r="J1265">
        <f>WEEKNUM(martianeum5[[#This Row],[data]],14)</f>
        <v>34</v>
      </c>
      <c r="K1265">
        <f>IF(martianeum5[[#This Row],[num_tygodnia]]=J1264,K1264,K1264+1)</f>
        <v>184</v>
      </c>
    </row>
    <row r="1266" spans="1:11" x14ac:dyDescent="0.25">
      <c r="A1266" s="1">
        <v>49905</v>
      </c>
      <c r="B1266">
        <f t="shared" si="19"/>
        <v>47.996499999999948</v>
      </c>
      <c r="C1266" t="s">
        <v>10</v>
      </c>
      <c r="D1266">
        <v>22.1</v>
      </c>
      <c r="E1266">
        <v>8.8000000000000007</v>
      </c>
      <c r="F1266">
        <f>IF(martianeum5[[#This Row],[zawartosc '[%']]]&gt;=1,martianeum5[[#This Row],[masa '[kg']]]*martianeum5[[#This Row],[zawartosc '[%']]]*0.01,0)</f>
        <v>1.9448000000000003</v>
      </c>
      <c r="G1266">
        <f>martianeum5[[#This Row],[stan_magazynu '[kg']]]+martianeum5[[#This Row],[ile_kg_materiału_z_ładunku]]</f>
        <v>49.941299999999949</v>
      </c>
      <c r="H1266">
        <f>IF(martianeum5[[#This Row],[stan_po_wydobyciu_z_ładunku]]&gt;=100,100,0)</f>
        <v>0</v>
      </c>
      <c r="I1266">
        <f>martianeum5[[#This Row],[stan_po_wydobyciu_z_ładunku]]-martianeum5[[#This Row],[ile_zabiera_na_orbite]]</f>
        <v>49.941299999999949</v>
      </c>
      <c r="J1266">
        <f>WEEKNUM(martianeum5[[#This Row],[data]],14)</f>
        <v>34</v>
      </c>
      <c r="K1266">
        <f>IF(martianeum5[[#This Row],[num_tygodnia]]=J1265,K1265,K1265+1)</f>
        <v>184</v>
      </c>
    </row>
    <row r="1267" spans="1:11" x14ac:dyDescent="0.25">
      <c r="A1267" s="1">
        <v>49906</v>
      </c>
      <c r="B1267">
        <f t="shared" si="19"/>
        <v>49.941299999999949</v>
      </c>
      <c r="C1267" t="s">
        <v>33</v>
      </c>
      <c r="D1267">
        <v>28.9</v>
      </c>
      <c r="E1267">
        <v>0.5</v>
      </c>
      <c r="F1267">
        <f>IF(martianeum5[[#This Row],[zawartosc '[%']]]&gt;=1,martianeum5[[#This Row],[masa '[kg']]]*martianeum5[[#This Row],[zawartosc '[%']]]*0.01,0)</f>
        <v>0</v>
      </c>
      <c r="G1267">
        <f>martianeum5[[#This Row],[stan_magazynu '[kg']]]+martianeum5[[#This Row],[ile_kg_materiału_z_ładunku]]</f>
        <v>49.941299999999949</v>
      </c>
      <c r="H1267">
        <f>IF(martianeum5[[#This Row],[stan_po_wydobyciu_z_ładunku]]&gt;=100,100,0)</f>
        <v>0</v>
      </c>
      <c r="I1267">
        <f>martianeum5[[#This Row],[stan_po_wydobyciu_z_ładunku]]-martianeum5[[#This Row],[ile_zabiera_na_orbite]]</f>
        <v>49.941299999999949</v>
      </c>
      <c r="J1267">
        <f>WEEKNUM(martianeum5[[#This Row],[data]],14)</f>
        <v>34</v>
      </c>
      <c r="K1267">
        <f>IF(martianeum5[[#This Row],[num_tygodnia]]=J1266,K1266,K1266+1)</f>
        <v>184</v>
      </c>
    </row>
    <row r="1268" spans="1:11" x14ac:dyDescent="0.25">
      <c r="A1268" s="1">
        <v>49907</v>
      </c>
      <c r="B1268">
        <f t="shared" si="19"/>
        <v>49.941299999999949</v>
      </c>
      <c r="C1268" t="s">
        <v>11</v>
      </c>
      <c r="D1268">
        <v>19.600000000000001</v>
      </c>
      <c r="E1268">
        <v>0</v>
      </c>
      <c r="F1268">
        <f>IF(martianeum5[[#This Row],[zawartosc '[%']]]&gt;=1,martianeum5[[#This Row],[masa '[kg']]]*martianeum5[[#This Row],[zawartosc '[%']]]*0.01,0)</f>
        <v>0</v>
      </c>
      <c r="G1268">
        <f>martianeum5[[#This Row],[stan_magazynu '[kg']]]+martianeum5[[#This Row],[ile_kg_materiału_z_ładunku]]</f>
        <v>49.941299999999949</v>
      </c>
      <c r="H1268">
        <f>IF(martianeum5[[#This Row],[stan_po_wydobyciu_z_ładunku]]&gt;=100,100,0)</f>
        <v>0</v>
      </c>
      <c r="I1268">
        <f>martianeum5[[#This Row],[stan_po_wydobyciu_z_ładunku]]-martianeum5[[#This Row],[ile_zabiera_na_orbite]]</f>
        <v>49.941299999999949</v>
      </c>
      <c r="J1268">
        <f>WEEKNUM(martianeum5[[#This Row],[data]],14)</f>
        <v>34</v>
      </c>
      <c r="K1268">
        <f>IF(martianeum5[[#This Row],[num_tygodnia]]=J1267,K1267,K1267+1)</f>
        <v>184</v>
      </c>
    </row>
    <row r="1269" spans="1:11" x14ac:dyDescent="0.25">
      <c r="A1269" s="1">
        <v>49908</v>
      </c>
      <c r="B1269">
        <f t="shared" si="19"/>
        <v>49.941299999999949</v>
      </c>
      <c r="C1269" t="s">
        <v>7</v>
      </c>
      <c r="D1269">
        <v>18</v>
      </c>
      <c r="E1269">
        <v>13.2</v>
      </c>
      <c r="F1269">
        <f>IF(martianeum5[[#This Row],[zawartosc '[%']]]&gt;=1,martianeum5[[#This Row],[masa '[kg']]]*martianeum5[[#This Row],[zawartosc '[%']]]*0.01,0)</f>
        <v>2.3759999999999999</v>
      </c>
      <c r="G1269">
        <f>martianeum5[[#This Row],[stan_magazynu '[kg']]]+martianeum5[[#This Row],[ile_kg_materiału_z_ładunku]]</f>
        <v>52.317299999999946</v>
      </c>
      <c r="H1269">
        <f>IF(martianeum5[[#This Row],[stan_po_wydobyciu_z_ładunku]]&gt;=100,100,0)</f>
        <v>0</v>
      </c>
      <c r="I1269">
        <f>martianeum5[[#This Row],[stan_po_wydobyciu_z_ładunku]]-martianeum5[[#This Row],[ile_zabiera_na_orbite]]</f>
        <v>52.317299999999946</v>
      </c>
      <c r="J1269">
        <f>WEEKNUM(martianeum5[[#This Row],[data]],14)</f>
        <v>35</v>
      </c>
      <c r="K1269">
        <f>IF(martianeum5[[#This Row],[num_tygodnia]]=J1268,K1268,K1268+1)</f>
        <v>185</v>
      </c>
    </row>
    <row r="1270" spans="1:11" x14ac:dyDescent="0.25">
      <c r="A1270" s="1">
        <v>49909</v>
      </c>
      <c r="B1270">
        <f t="shared" si="19"/>
        <v>52.317299999999946</v>
      </c>
      <c r="C1270" t="s">
        <v>12</v>
      </c>
      <c r="D1270">
        <v>28.3</v>
      </c>
      <c r="E1270">
        <v>0</v>
      </c>
      <c r="F1270">
        <f>IF(martianeum5[[#This Row],[zawartosc '[%']]]&gt;=1,martianeum5[[#This Row],[masa '[kg']]]*martianeum5[[#This Row],[zawartosc '[%']]]*0.01,0)</f>
        <v>0</v>
      </c>
      <c r="G1270">
        <f>martianeum5[[#This Row],[stan_magazynu '[kg']]]+martianeum5[[#This Row],[ile_kg_materiału_z_ładunku]]</f>
        <v>52.317299999999946</v>
      </c>
      <c r="H1270">
        <f>IF(martianeum5[[#This Row],[stan_po_wydobyciu_z_ładunku]]&gt;=100,100,0)</f>
        <v>0</v>
      </c>
      <c r="I1270">
        <f>martianeum5[[#This Row],[stan_po_wydobyciu_z_ładunku]]-martianeum5[[#This Row],[ile_zabiera_na_orbite]]</f>
        <v>52.317299999999946</v>
      </c>
      <c r="J1270">
        <f>WEEKNUM(martianeum5[[#This Row],[data]],14)</f>
        <v>35</v>
      </c>
      <c r="K1270">
        <f>IF(martianeum5[[#This Row],[num_tygodnia]]=J1269,K1269,K1269+1)</f>
        <v>185</v>
      </c>
    </row>
    <row r="1271" spans="1:11" x14ac:dyDescent="0.25">
      <c r="A1271" s="1">
        <v>49910</v>
      </c>
      <c r="B1271">
        <f t="shared" si="19"/>
        <v>52.317299999999946</v>
      </c>
      <c r="C1271" t="s">
        <v>6</v>
      </c>
      <c r="D1271">
        <v>25.2</v>
      </c>
      <c r="E1271">
        <v>0</v>
      </c>
      <c r="F1271">
        <f>IF(martianeum5[[#This Row],[zawartosc '[%']]]&gt;=1,martianeum5[[#This Row],[masa '[kg']]]*martianeum5[[#This Row],[zawartosc '[%']]]*0.01,0)</f>
        <v>0</v>
      </c>
      <c r="G1271">
        <f>martianeum5[[#This Row],[stan_magazynu '[kg']]]+martianeum5[[#This Row],[ile_kg_materiału_z_ładunku]]</f>
        <v>52.317299999999946</v>
      </c>
      <c r="H1271">
        <f>IF(martianeum5[[#This Row],[stan_po_wydobyciu_z_ładunku]]&gt;=100,100,0)</f>
        <v>0</v>
      </c>
      <c r="I1271">
        <f>martianeum5[[#This Row],[stan_po_wydobyciu_z_ładunku]]-martianeum5[[#This Row],[ile_zabiera_na_orbite]]</f>
        <v>52.317299999999946</v>
      </c>
      <c r="J1271">
        <f>WEEKNUM(martianeum5[[#This Row],[data]],14)</f>
        <v>35</v>
      </c>
      <c r="K1271">
        <f>IF(martianeum5[[#This Row],[num_tygodnia]]=J1270,K1270,K1270+1)</f>
        <v>185</v>
      </c>
    </row>
    <row r="1272" spans="1:11" x14ac:dyDescent="0.25">
      <c r="A1272" s="1">
        <v>49911</v>
      </c>
      <c r="B1272">
        <f t="shared" si="19"/>
        <v>52.317299999999946</v>
      </c>
      <c r="C1272" t="s">
        <v>10</v>
      </c>
      <c r="D1272">
        <v>22.5</v>
      </c>
      <c r="E1272">
        <v>0</v>
      </c>
      <c r="F1272">
        <f>IF(martianeum5[[#This Row],[zawartosc '[%']]]&gt;=1,martianeum5[[#This Row],[masa '[kg']]]*martianeum5[[#This Row],[zawartosc '[%']]]*0.01,0)</f>
        <v>0</v>
      </c>
      <c r="G1272">
        <f>martianeum5[[#This Row],[stan_magazynu '[kg']]]+martianeum5[[#This Row],[ile_kg_materiału_z_ładunku]]</f>
        <v>52.317299999999946</v>
      </c>
      <c r="H1272">
        <f>IF(martianeum5[[#This Row],[stan_po_wydobyciu_z_ładunku]]&gt;=100,100,0)</f>
        <v>0</v>
      </c>
      <c r="I1272">
        <f>martianeum5[[#This Row],[stan_po_wydobyciu_z_ładunku]]-martianeum5[[#This Row],[ile_zabiera_na_orbite]]</f>
        <v>52.317299999999946</v>
      </c>
      <c r="J1272">
        <f>WEEKNUM(martianeum5[[#This Row],[data]],14)</f>
        <v>35</v>
      </c>
      <c r="K1272">
        <f>IF(martianeum5[[#This Row],[num_tygodnia]]=J1271,K1271,K1271+1)</f>
        <v>185</v>
      </c>
    </row>
    <row r="1273" spans="1:11" x14ac:dyDescent="0.25">
      <c r="A1273" s="1">
        <v>49912</v>
      </c>
      <c r="B1273">
        <f t="shared" si="19"/>
        <v>52.317299999999946</v>
      </c>
      <c r="C1273" t="s">
        <v>13</v>
      </c>
      <c r="D1273">
        <v>19.899999999999999</v>
      </c>
      <c r="E1273">
        <v>6.7</v>
      </c>
      <c r="F1273">
        <f>IF(martianeum5[[#This Row],[zawartosc '[%']]]&gt;=1,martianeum5[[#This Row],[masa '[kg']]]*martianeum5[[#This Row],[zawartosc '[%']]]*0.01,0)</f>
        <v>1.3332999999999999</v>
      </c>
      <c r="G1273">
        <f>martianeum5[[#This Row],[stan_magazynu '[kg']]]+martianeum5[[#This Row],[ile_kg_materiału_z_ładunku]]</f>
        <v>53.650599999999947</v>
      </c>
      <c r="H1273">
        <f>IF(martianeum5[[#This Row],[stan_po_wydobyciu_z_ładunku]]&gt;=100,100,0)</f>
        <v>0</v>
      </c>
      <c r="I1273">
        <f>martianeum5[[#This Row],[stan_po_wydobyciu_z_ładunku]]-martianeum5[[#This Row],[ile_zabiera_na_orbite]]</f>
        <v>53.650599999999947</v>
      </c>
      <c r="J1273">
        <f>WEEKNUM(martianeum5[[#This Row],[data]],14)</f>
        <v>35</v>
      </c>
      <c r="K1273">
        <f>IF(martianeum5[[#This Row],[num_tygodnia]]=J1272,K1272,K1272+1)</f>
        <v>185</v>
      </c>
    </row>
    <row r="1274" spans="1:11" x14ac:dyDescent="0.25">
      <c r="A1274" s="1">
        <v>49913</v>
      </c>
      <c r="B1274">
        <f t="shared" si="19"/>
        <v>53.650599999999947</v>
      </c>
      <c r="C1274" t="s">
        <v>11</v>
      </c>
      <c r="D1274">
        <v>10.8</v>
      </c>
      <c r="E1274">
        <v>19.600000000000001</v>
      </c>
      <c r="F1274">
        <f>IF(martianeum5[[#This Row],[zawartosc '[%']]]&gt;=1,martianeum5[[#This Row],[masa '[kg']]]*martianeum5[[#This Row],[zawartosc '[%']]]*0.01,0)</f>
        <v>2.1168000000000005</v>
      </c>
      <c r="G1274">
        <f>martianeum5[[#This Row],[stan_magazynu '[kg']]]+martianeum5[[#This Row],[ile_kg_materiału_z_ładunku]]</f>
        <v>55.767399999999945</v>
      </c>
      <c r="H1274">
        <f>IF(martianeum5[[#This Row],[stan_po_wydobyciu_z_ładunku]]&gt;=100,100,0)</f>
        <v>0</v>
      </c>
      <c r="I1274">
        <f>martianeum5[[#This Row],[stan_po_wydobyciu_z_ładunku]]-martianeum5[[#This Row],[ile_zabiera_na_orbite]]</f>
        <v>55.767399999999945</v>
      </c>
      <c r="J1274">
        <f>WEEKNUM(martianeum5[[#This Row],[data]],14)</f>
        <v>35</v>
      </c>
      <c r="K1274">
        <f>IF(martianeum5[[#This Row],[num_tygodnia]]=J1273,K1273,K1273+1)</f>
        <v>185</v>
      </c>
    </row>
    <row r="1275" spans="1:11" x14ac:dyDescent="0.25">
      <c r="A1275" s="1">
        <v>49914</v>
      </c>
      <c r="B1275">
        <f t="shared" si="19"/>
        <v>55.767399999999945</v>
      </c>
      <c r="C1275" t="s">
        <v>19</v>
      </c>
      <c r="D1275">
        <v>18.399999999999999</v>
      </c>
      <c r="E1275">
        <v>0.6</v>
      </c>
      <c r="F1275">
        <f>IF(martianeum5[[#This Row],[zawartosc '[%']]]&gt;=1,martianeum5[[#This Row],[masa '[kg']]]*martianeum5[[#This Row],[zawartosc '[%']]]*0.01,0)</f>
        <v>0</v>
      </c>
      <c r="G1275">
        <f>martianeum5[[#This Row],[stan_magazynu '[kg']]]+martianeum5[[#This Row],[ile_kg_materiału_z_ładunku]]</f>
        <v>55.767399999999945</v>
      </c>
      <c r="H1275">
        <f>IF(martianeum5[[#This Row],[stan_po_wydobyciu_z_ładunku]]&gt;=100,100,0)</f>
        <v>0</v>
      </c>
      <c r="I1275">
        <f>martianeum5[[#This Row],[stan_po_wydobyciu_z_ładunku]]-martianeum5[[#This Row],[ile_zabiera_na_orbite]]</f>
        <v>55.767399999999945</v>
      </c>
      <c r="J1275">
        <f>WEEKNUM(martianeum5[[#This Row],[data]],14)</f>
        <v>35</v>
      </c>
      <c r="K1275">
        <f>IF(martianeum5[[#This Row],[num_tygodnia]]=J1274,K1274,K1274+1)</f>
        <v>185</v>
      </c>
    </row>
    <row r="1276" spans="1:11" x14ac:dyDescent="0.25">
      <c r="A1276" s="1">
        <v>49915</v>
      </c>
      <c r="B1276">
        <f t="shared" si="19"/>
        <v>55.767399999999945</v>
      </c>
      <c r="C1276" t="s">
        <v>26</v>
      </c>
      <c r="D1276">
        <v>27.6</v>
      </c>
      <c r="E1276">
        <v>3.7</v>
      </c>
      <c r="F1276">
        <f>IF(martianeum5[[#This Row],[zawartosc '[%']]]&gt;=1,martianeum5[[#This Row],[masa '[kg']]]*martianeum5[[#This Row],[zawartosc '[%']]]*0.01,0)</f>
        <v>1.0212000000000001</v>
      </c>
      <c r="G1276">
        <f>martianeum5[[#This Row],[stan_magazynu '[kg']]]+martianeum5[[#This Row],[ile_kg_materiału_z_ładunku]]</f>
        <v>56.788599999999946</v>
      </c>
      <c r="H1276">
        <f>IF(martianeum5[[#This Row],[stan_po_wydobyciu_z_ładunku]]&gt;=100,100,0)</f>
        <v>0</v>
      </c>
      <c r="I1276">
        <f>martianeum5[[#This Row],[stan_po_wydobyciu_z_ładunku]]-martianeum5[[#This Row],[ile_zabiera_na_orbite]]</f>
        <v>56.788599999999946</v>
      </c>
      <c r="J1276">
        <f>WEEKNUM(martianeum5[[#This Row],[data]],14)</f>
        <v>36</v>
      </c>
      <c r="K1276">
        <f>IF(martianeum5[[#This Row],[num_tygodnia]]=J1275,K1275,K1275+1)</f>
        <v>186</v>
      </c>
    </row>
    <row r="1277" spans="1:11" x14ac:dyDescent="0.25">
      <c r="A1277" s="1">
        <v>49916</v>
      </c>
      <c r="B1277">
        <f t="shared" si="19"/>
        <v>56.788599999999946</v>
      </c>
      <c r="C1277" t="s">
        <v>26</v>
      </c>
      <c r="D1277">
        <v>11.3</v>
      </c>
      <c r="E1277">
        <v>1.9</v>
      </c>
      <c r="F1277">
        <f>IF(martianeum5[[#This Row],[zawartosc '[%']]]&gt;=1,martianeum5[[#This Row],[masa '[kg']]]*martianeum5[[#This Row],[zawartosc '[%']]]*0.01,0)</f>
        <v>0.2147</v>
      </c>
      <c r="G1277">
        <f>martianeum5[[#This Row],[stan_magazynu '[kg']]]+martianeum5[[#This Row],[ile_kg_materiału_z_ładunku]]</f>
        <v>57.003299999999946</v>
      </c>
      <c r="H1277">
        <f>IF(martianeum5[[#This Row],[stan_po_wydobyciu_z_ładunku]]&gt;=100,100,0)</f>
        <v>0</v>
      </c>
      <c r="I1277">
        <f>martianeum5[[#This Row],[stan_po_wydobyciu_z_ładunku]]-martianeum5[[#This Row],[ile_zabiera_na_orbite]]</f>
        <v>57.003299999999946</v>
      </c>
      <c r="J1277">
        <f>WEEKNUM(martianeum5[[#This Row],[data]],14)</f>
        <v>36</v>
      </c>
      <c r="K1277">
        <f>IF(martianeum5[[#This Row],[num_tygodnia]]=J1276,K1276,K1276+1)</f>
        <v>186</v>
      </c>
    </row>
    <row r="1278" spans="1:11" x14ac:dyDescent="0.25">
      <c r="A1278" s="1">
        <v>49917</v>
      </c>
      <c r="B1278">
        <f t="shared" si="19"/>
        <v>57.003299999999946</v>
      </c>
      <c r="C1278" t="s">
        <v>26</v>
      </c>
      <c r="D1278">
        <v>28.7</v>
      </c>
      <c r="E1278">
        <v>0</v>
      </c>
      <c r="F1278">
        <f>IF(martianeum5[[#This Row],[zawartosc '[%']]]&gt;=1,martianeum5[[#This Row],[masa '[kg']]]*martianeum5[[#This Row],[zawartosc '[%']]]*0.01,0)</f>
        <v>0</v>
      </c>
      <c r="G1278">
        <f>martianeum5[[#This Row],[stan_magazynu '[kg']]]+martianeum5[[#This Row],[ile_kg_materiału_z_ładunku]]</f>
        <v>57.003299999999946</v>
      </c>
      <c r="H1278">
        <f>IF(martianeum5[[#This Row],[stan_po_wydobyciu_z_ładunku]]&gt;=100,100,0)</f>
        <v>0</v>
      </c>
      <c r="I1278">
        <f>martianeum5[[#This Row],[stan_po_wydobyciu_z_ładunku]]-martianeum5[[#This Row],[ile_zabiera_na_orbite]]</f>
        <v>57.003299999999946</v>
      </c>
      <c r="J1278">
        <f>WEEKNUM(martianeum5[[#This Row],[data]],14)</f>
        <v>36</v>
      </c>
      <c r="K1278">
        <f>IF(martianeum5[[#This Row],[num_tygodnia]]=J1277,K1277,K1277+1)</f>
        <v>186</v>
      </c>
    </row>
    <row r="1279" spans="1:11" x14ac:dyDescent="0.25">
      <c r="A1279" s="1">
        <v>49918</v>
      </c>
      <c r="B1279">
        <f t="shared" si="19"/>
        <v>57.003299999999946</v>
      </c>
      <c r="C1279" t="s">
        <v>21</v>
      </c>
      <c r="D1279">
        <v>15</v>
      </c>
      <c r="E1279">
        <v>1.7</v>
      </c>
      <c r="F1279">
        <f>IF(martianeum5[[#This Row],[zawartosc '[%']]]&gt;=1,martianeum5[[#This Row],[masa '[kg']]]*martianeum5[[#This Row],[zawartosc '[%']]]*0.01,0)</f>
        <v>0.255</v>
      </c>
      <c r="G1279">
        <f>martianeum5[[#This Row],[stan_magazynu '[kg']]]+martianeum5[[#This Row],[ile_kg_materiału_z_ładunku]]</f>
        <v>57.258299999999949</v>
      </c>
      <c r="H1279">
        <f>IF(martianeum5[[#This Row],[stan_po_wydobyciu_z_ładunku]]&gt;=100,100,0)</f>
        <v>0</v>
      </c>
      <c r="I1279">
        <f>martianeum5[[#This Row],[stan_po_wydobyciu_z_ładunku]]-martianeum5[[#This Row],[ile_zabiera_na_orbite]]</f>
        <v>57.258299999999949</v>
      </c>
      <c r="J1279">
        <f>WEEKNUM(martianeum5[[#This Row],[data]],14)</f>
        <v>36</v>
      </c>
      <c r="K1279">
        <f>IF(martianeum5[[#This Row],[num_tygodnia]]=J1278,K1278,K1278+1)</f>
        <v>186</v>
      </c>
    </row>
    <row r="1280" spans="1:11" x14ac:dyDescent="0.25">
      <c r="A1280" s="1">
        <v>49919</v>
      </c>
      <c r="B1280">
        <f t="shared" si="19"/>
        <v>57.258299999999949</v>
      </c>
      <c r="C1280" t="s">
        <v>7</v>
      </c>
      <c r="D1280">
        <v>15.1</v>
      </c>
      <c r="E1280">
        <v>13.5</v>
      </c>
      <c r="F1280">
        <f>IF(martianeum5[[#This Row],[zawartosc '[%']]]&gt;=1,martianeum5[[#This Row],[masa '[kg']]]*martianeum5[[#This Row],[zawartosc '[%']]]*0.01,0)</f>
        <v>2.0385</v>
      </c>
      <c r="G1280">
        <f>martianeum5[[#This Row],[stan_magazynu '[kg']]]+martianeum5[[#This Row],[ile_kg_materiału_z_ładunku]]</f>
        <v>59.296799999999948</v>
      </c>
      <c r="H1280">
        <f>IF(martianeum5[[#This Row],[stan_po_wydobyciu_z_ładunku]]&gt;=100,100,0)</f>
        <v>0</v>
      </c>
      <c r="I1280">
        <f>martianeum5[[#This Row],[stan_po_wydobyciu_z_ładunku]]-martianeum5[[#This Row],[ile_zabiera_na_orbite]]</f>
        <v>59.296799999999948</v>
      </c>
      <c r="J1280">
        <f>WEEKNUM(martianeum5[[#This Row],[data]],14)</f>
        <v>36</v>
      </c>
      <c r="K1280">
        <f>IF(martianeum5[[#This Row],[num_tygodnia]]=J1279,K1279,K1279+1)</f>
        <v>186</v>
      </c>
    </row>
    <row r="1281" spans="1:11" x14ac:dyDescent="0.25">
      <c r="A1281" s="1">
        <v>49920</v>
      </c>
      <c r="B1281">
        <f t="shared" si="19"/>
        <v>59.296799999999948</v>
      </c>
      <c r="C1281" t="s">
        <v>19</v>
      </c>
      <c r="D1281">
        <v>19.399999999999999</v>
      </c>
      <c r="E1281">
        <v>29.6</v>
      </c>
      <c r="F1281">
        <f>IF(martianeum5[[#This Row],[zawartosc '[%']]]&gt;=1,martianeum5[[#This Row],[masa '[kg']]]*martianeum5[[#This Row],[zawartosc '[%']]]*0.01,0)</f>
        <v>5.7423999999999999</v>
      </c>
      <c r="G1281">
        <f>martianeum5[[#This Row],[stan_magazynu '[kg']]]+martianeum5[[#This Row],[ile_kg_materiału_z_ładunku]]</f>
        <v>65.039199999999951</v>
      </c>
      <c r="H1281">
        <f>IF(martianeum5[[#This Row],[stan_po_wydobyciu_z_ładunku]]&gt;=100,100,0)</f>
        <v>0</v>
      </c>
      <c r="I1281">
        <f>martianeum5[[#This Row],[stan_po_wydobyciu_z_ładunku]]-martianeum5[[#This Row],[ile_zabiera_na_orbite]]</f>
        <v>65.039199999999951</v>
      </c>
      <c r="J1281">
        <f>WEEKNUM(martianeum5[[#This Row],[data]],14)</f>
        <v>36</v>
      </c>
      <c r="K1281">
        <f>IF(martianeum5[[#This Row],[num_tygodnia]]=J1280,K1280,K1280+1)</f>
        <v>186</v>
      </c>
    </row>
    <row r="1282" spans="1:11" x14ac:dyDescent="0.25">
      <c r="A1282" s="1">
        <v>49921</v>
      </c>
      <c r="B1282">
        <f t="shared" si="19"/>
        <v>65.039199999999951</v>
      </c>
      <c r="C1282" t="s">
        <v>7</v>
      </c>
      <c r="D1282">
        <v>21.9</v>
      </c>
      <c r="E1282">
        <v>1.6</v>
      </c>
      <c r="F1282">
        <f>IF(martianeum5[[#This Row],[zawartosc '[%']]]&gt;=1,martianeum5[[#This Row],[masa '[kg']]]*martianeum5[[#This Row],[zawartosc '[%']]]*0.01,0)</f>
        <v>0.35039999999999999</v>
      </c>
      <c r="G1282">
        <f>martianeum5[[#This Row],[stan_magazynu '[kg']]]+martianeum5[[#This Row],[ile_kg_materiału_z_ładunku]]</f>
        <v>65.389599999999945</v>
      </c>
      <c r="H1282">
        <f>IF(martianeum5[[#This Row],[stan_po_wydobyciu_z_ładunku]]&gt;=100,100,0)</f>
        <v>0</v>
      </c>
      <c r="I1282">
        <f>martianeum5[[#This Row],[stan_po_wydobyciu_z_ładunku]]-martianeum5[[#This Row],[ile_zabiera_na_orbite]]</f>
        <v>65.389599999999945</v>
      </c>
      <c r="J1282">
        <f>WEEKNUM(martianeum5[[#This Row],[data]],14)</f>
        <v>36</v>
      </c>
      <c r="K1282">
        <f>IF(martianeum5[[#This Row],[num_tygodnia]]=J1281,K1281,K1281+1)</f>
        <v>186</v>
      </c>
    </row>
    <row r="1283" spans="1:11" x14ac:dyDescent="0.25">
      <c r="A1283" s="1">
        <v>49922</v>
      </c>
      <c r="B1283">
        <f t="shared" si="19"/>
        <v>65.389599999999945</v>
      </c>
      <c r="C1283" t="s">
        <v>18</v>
      </c>
      <c r="D1283">
        <v>19.399999999999999</v>
      </c>
      <c r="E1283">
        <v>9.8000000000000007</v>
      </c>
      <c r="F1283">
        <f>IF(martianeum5[[#This Row],[zawartosc '[%']]]&gt;=1,martianeum5[[#This Row],[masa '[kg']]]*martianeum5[[#This Row],[zawartosc '[%']]]*0.01,0)</f>
        <v>1.9012</v>
      </c>
      <c r="G1283">
        <f>martianeum5[[#This Row],[stan_magazynu '[kg']]]+martianeum5[[#This Row],[ile_kg_materiału_z_ładunku]]</f>
        <v>67.290799999999948</v>
      </c>
      <c r="H1283">
        <f>IF(martianeum5[[#This Row],[stan_po_wydobyciu_z_ładunku]]&gt;=100,100,0)</f>
        <v>0</v>
      </c>
      <c r="I1283">
        <f>martianeum5[[#This Row],[stan_po_wydobyciu_z_ładunku]]-martianeum5[[#This Row],[ile_zabiera_na_orbite]]</f>
        <v>67.290799999999948</v>
      </c>
      <c r="J1283">
        <f>WEEKNUM(martianeum5[[#This Row],[data]],14)</f>
        <v>37</v>
      </c>
      <c r="K1283">
        <f>IF(martianeum5[[#This Row],[num_tygodnia]]=J1282,K1282,K1282+1)</f>
        <v>187</v>
      </c>
    </row>
    <row r="1284" spans="1:11" x14ac:dyDescent="0.25">
      <c r="A1284" s="1">
        <v>49923</v>
      </c>
      <c r="B1284">
        <f t="shared" ref="B1284:B1347" si="20">I1283</f>
        <v>67.290799999999948</v>
      </c>
      <c r="C1284" t="s">
        <v>7</v>
      </c>
      <c r="D1284">
        <v>21.8</v>
      </c>
      <c r="E1284">
        <v>18.5</v>
      </c>
      <c r="F1284">
        <f>IF(martianeum5[[#This Row],[zawartosc '[%']]]&gt;=1,martianeum5[[#This Row],[masa '[kg']]]*martianeum5[[#This Row],[zawartosc '[%']]]*0.01,0)</f>
        <v>4.0330000000000004</v>
      </c>
      <c r="G1284">
        <f>martianeum5[[#This Row],[stan_magazynu '[kg']]]+martianeum5[[#This Row],[ile_kg_materiału_z_ładunku]]</f>
        <v>71.323799999999949</v>
      </c>
      <c r="H1284">
        <f>IF(martianeum5[[#This Row],[stan_po_wydobyciu_z_ładunku]]&gt;=100,100,0)</f>
        <v>0</v>
      </c>
      <c r="I1284">
        <f>martianeum5[[#This Row],[stan_po_wydobyciu_z_ładunku]]-martianeum5[[#This Row],[ile_zabiera_na_orbite]]</f>
        <v>71.323799999999949</v>
      </c>
      <c r="J1284">
        <f>WEEKNUM(martianeum5[[#This Row],[data]],14)</f>
        <v>37</v>
      </c>
      <c r="K1284">
        <f>IF(martianeum5[[#This Row],[num_tygodnia]]=J1283,K1283,K1283+1)</f>
        <v>187</v>
      </c>
    </row>
    <row r="1285" spans="1:11" x14ac:dyDescent="0.25">
      <c r="A1285" s="1">
        <v>49924</v>
      </c>
      <c r="B1285">
        <f t="shared" si="20"/>
        <v>71.323799999999949</v>
      </c>
      <c r="C1285" t="s">
        <v>17</v>
      </c>
      <c r="D1285">
        <v>29.3</v>
      </c>
      <c r="E1285">
        <v>2.8</v>
      </c>
      <c r="F1285">
        <f>IF(martianeum5[[#This Row],[zawartosc '[%']]]&gt;=1,martianeum5[[#This Row],[masa '[kg']]]*martianeum5[[#This Row],[zawartosc '[%']]]*0.01,0)</f>
        <v>0.82039999999999991</v>
      </c>
      <c r="G1285">
        <f>martianeum5[[#This Row],[stan_magazynu '[kg']]]+martianeum5[[#This Row],[ile_kg_materiału_z_ładunku]]</f>
        <v>72.144199999999955</v>
      </c>
      <c r="H1285">
        <f>IF(martianeum5[[#This Row],[stan_po_wydobyciu_z_ładunku]]&gt;=100,100,0)</f>
        <v>0</v>
      </c>
      <c r="I1285">
        <f>martianeum5[[#This Row],[stan_po_wydobyciu_z_ładunku]]-martianeum5[[#This Row],[ile_zabiera_na_orbite]]</f>
        <v>72.144199999999955</v>
      </c>
      <c r="J1285">
        <f>WEEKNUM(martianeum5[[#This Row],[data]],14)</f>
        <v>37</v>
      </c>
      <c r="K1285">
        <f>IF(martianeum5[[#This Row],[num_tygodnia]]=J1284,K1284,K1284+1)</f>
        <v>187</v>
      </c>
    </row>
    <row r="1286" spans="1:11" x14ac:dyDescent="0.25">
      <c r="A1286" s="1">
        <v>49925</v>
      </c>
      <c r="B1286">
        <f t="shared" si="20"/>
        <v>72.144199999999955</v>
      </c>
      <c r="C1286" t="s">
        <v>19</v>
      </c>
      <c r="D1286">
        <v>14.4</v>
      </c>
      <c r="E1286">
        <v>0</v>
      </c>
      <c r="F1286">
        <f>IF(martianeum5[[#This Row],[zawartosc '[%']]]&gt;=1,martianeum5[[#This Row],[masa '[kg']]]*martianeum5[[#This Row],[zawartosc '[%']]]*0.01,0)</f>
        <v>0</v>
      </c>
      <c r="G1286">
        <f>martianeum5[[#This Row],[stan_magazynu '[kg']]]+martianeum5[[#This Row],[ile_kg_materiału_z_ładunku]]</f>
        <v>72.144199999999955</v>
      </c>
      <c r="H1286">
        <f>IF(martianeum5[[#This Row],[stan_po_wydobyciu_z_ładunku]]&gt;=100,100,0)</f>
        <v>0</v>
      </c>
      <c r="I1286">
        <f>martianeum5[[#This Row],[stan_po_wydobyciu_z_ładunku]]-martianeum5[[#This Row],[ile_zabiera_na_orbite]]</f>
        <v>72.144199999999955</v>
      </c>
      <c r="J1286">
        <f>WEEKNUM(martianeum5[[#This Row],[data]],14)</f>
        <v>37</v>
      </c>
      <c r="K1286">
        <f>IF(martianeum5[[#This Row],[num_tygodnia]]=J1285,K1285,K1285+1)</f>
        <v>187</v>
      </c>
    </row>
    <row r="1287" spans="1:11" x14ac:dyDescent="0.25">
      <c r="A1287" s="1">
        <v>49926</v>
      </c>
      <c r="B1287">
        <f t="shared" si="20"/>
        <v>72.144199999999955</v>
      </c>
      <c r="C1287" t="s">
        <v>10</v>
      </c>
      <c r="D1287">
        <v>14.5</v>
      </c>
      <c r="E1287">
        <v>0</v>
      </c>
      <c r="F1287">
        <f>IF(martianeum5[[#This Row],[zawartosc '[%']]]&gt;=1,martianeum5[[#This Row],[masa '[kg']]]*martianeum5[[#This Row],[zawartosc '[%']]]*0.01,0)</f>
        <v>0</v>
      </c>
      <c r="G1287">
        <f>martianeum5[[#This Row],[stan_magazynu '[kg']]]+martianeum5[[#This Row],[ile_kg_materiału_z_ładunku]]</f>
        <v>72.144199999999955</v>
      </c>
      <c r="H1287">
        <f>IF(martianeum5[[#This Row],[stan_po_wydobyciu_z_ładunku]]&gt;=100,100,0)</f>
        <v>0</v>
      </c>
      <c r="I1287">
        <f>martianeum5[[#This Row],[stan_po_wydobyciu_z_ładunku]]-martianeum5[[#This Row],[ile_zabiera_na_orbite]]</f>
        <v>72.144199999999955</v>
      </c>
      <c r="J1287">
        <f>WEEKNUM(martianeum5[[#This Row],[data]],14)</f>
        <v>37</v>
      </c>
      <c r="K1287">
        <f>IF(martianeum5[[#This Row],[num_tygodnia]]=J1286,K1286,K1286+1)</f>
        <v>187</v>
      </c>
    </row>
    <row r="1288" spans="1:11" x14ac:dyDescent="0.25">
      <c r="A1288" s="1">
        <v>49927</v>
      </c>
      <c r="B1288">
        <f t="shared" si="20"/>
        <v>72.144199999999955</v>
      </c>
      <c r="C1288" t="s">
        <v>15</v>
      </c>
      <c r="D1288">
        <v>18.399999999999999</v>
      </c>
      <c r="E1288">
        <v>10.1</v>
      </c>
      <c r="F1288">
        <f>IF(martianeum5[[#This Row],[zawartosc '[%']]]&gt;=1,martianeum5[[#This Row],[masa '[kg']]]*martianeum5[[#This Row],[zawartosc '[%']]]*0.01,0)</f>
        <v>1.8583999999999998</v>
      </c>
      <c r="G1288">
        <f>martianeum5[[#This Row],[stan_magazynu '[kg']]]+martianeum5[[#This Row],[ile_kg_materiału_z_ładunku]]</f>
        <v>74.002599999999958</v>
      </c>
      <c r="H1288">
        <f>IF(martianeum5[[#This Row],[stan_po_wydobyciu_z_ładunku]]&gt;=100,100,0)</f>
        <v>0</v>
      </c>
      <c r="I1288">
        <f>martianeum5[[#This Row],[stan_po_wydobyciu_z_ładunku]]-martianeum5[[#This Row],[ile_zabiera_na_orbite]]</f>
        <v>74.002599999999958</v>
      </c>
      <c r="J1288">
        <f>WEEKNUM(martianeum5[[#This Row],[data]],14)</f>
        <v>37</v>
      </c>
      <c r="K1288">
        <f>IF(martianeum5[[#This Row],[num_tygodnia]]=J1287,K1287,K1287+1)</f>
        <v>187</v>
      </c>
    </row>
    <row r="1289" spans="1:11" x14ac:dyDescent="0.25">
      <c r="A1289" s="1">
        <v>49928</v>
      </c>
      <c r="B1289">
        <f t="shared" si="20"/>
        <v>74.002599999999958</v>
      </c>
      <c r="C1289" t="s">
        <v>18</v>
      </c>
      <c r="D1289">
        <v>29.8</v>
      </c>
      <c r="E1289">
        <v>0</v>
      </c>
      <c r="F1289">
        <f>IF(martianeum5[[#This Row],[zawartosc '[%']]]&gt;=1,martianeum5[[#This Row],[masa '[kg']]]*martianeum5[[#This Row],[zawartosc '[%']]]*0.01,0)</f>
        <v>0</v>
      </c>
      <c r="G1289">
        <f>martianeum5[[#This Row],[stan_magazynu '[kg']]]+martianeum5[[#This Row],[ile_kg_materiału_z_ładunku]]</f>
        <v>74.002599999999958</v>
      </c>
      <c r="H1289">
        <f>IF(martianeum5[[#This Row],[stan_po_wydobyciu_z_ładunku]]&gt;=100,100,0)</f>
        <v>0</v>
      </c>
      <c r="I1289">
        <f>martianeum5[[#This Row],[stan_po_wydobyciu_z_ładunku]]-martianeum5[[#This Row],[ile_zabiera_na_orbite]]</f>
        <v>74.002599999999958</v>
      </c>
      <c r="J1289">
        <f>WEEKNUM(martianeum5[[#This Row],[data]],14)</f>
        <v>37</v>
      </c>
      <c r="K1289">
        <f>IF(martianeum5[[#This Row],[num_tygodnia]]=J1288,K1288,K1288+1)</f>
        <v>187</v>
      </c>
    </row>
    <row r="1290" spans="1:11" x14ac:dyDescent="0.25">
      <c r="A1290" s="1">
        <v>49929</v>
      </c>
      <c r="B1290">
        <f t="shared" si="20"/>
        <v>74.002599999999958</v>
      </c>
      <c r="C1290" t="s">
        <v>7</v>
      </c>
      <c r="D1290">
        <v>27.3</v>
      </c>
      <c r="E1290">
        <v>18.600000000000001</v>
      </c>
      <c r="F1290">
        <f>IF(martianeum5[[#This Row],[zawartosc '[%']]]&gt;=1,martianeum5[[#This Row],[masa '[kg']]]*martianeum5[[#This Row],[zawartosc '[%']]]*0.01,0)</f>
        <v>5.0778000000000008</v>
      </c>
      <c r="G1290">
        <f>martianeum5[[#This Row],[stan_magazynu '[kg']]]+martianeum5[[#This Row],[ile_kg_materiału_z_ładunku]]</f>
        <v>79.080399999999955</v>
      </c>
      <c r="H1290">
        <f>IF(martianeum5[[#This Row],[stan_po_wydobyciu_z_ładunku]]&gt;=100,100,0)</f>
        <v>0</v>
      </c>
      <c r="I1290">
        <f>martianeum5[[#This Row],[stan_po_wydobyciu_z_ładunku]]-martianeum5[[#This Row],[ile_zabiera_na_orbite]]</f>
        <v>79.080399999999955</v>
      </c>
      <c r="J1290">
        <f>WEEKNUM(martianeum5[[#This Row],[data]],14)</f>
        <v>38</v>
      </c>
      <c r="K1290">
        <f>IF(martianeum5[[#This Row],[num_tygodnia]]=J1289,K1289,K1289+1)</f>
        <v>188</v>
      </c>
    </row>
    <row r="1291" spans="1:11" x14ac:dyDescent="0.25">
      <c r="A1291" s="1">
        <v>49930</v>
      </c>
      <c r="B1291">
        <f t="shared" si="20"/>
        <v>79.080399999999955</v>
      </c>
      <c r="C1291" t="s">
        <v>9</v>
      </c>
      <c r="D1291">
        <v>22.7</v>
      </c>
      <c r="E1291">
        <v>0</v>
      </c>
      <c r="F1291">
        <f>IF(martianeum5[[#This Row],[zawartosc '[%']]]&gt;=1,martianeum5[[#This Row],[masa '[kg']]]*martianeum5[[#This Row],[zawartosc '[%']]]*0.01,0)</f>
        <v>0</v>
      </c>
      <c r="G1291">
        <f>martianeum5[[#This Row],[stan_magazynu '[kg']]]+martianeum5[[#This Row],[ile_kg_materiału_z_ładunku]]</f>
        <v>79.080399999999955</v>
      </c>
      <c r="H1291">
        <f>IF(martianeum5[[#This Row],[stan_po_wydobyciu_z_ładunku]]&gt;=100,100,0)</f>
        <v>0</v>
      </c>
      <c r="I1291">
        <f>martianeum5[[#This Row],[stan_po_wydobyciu_z_ładunku]]-martianeum5[[#This Row],[ile_zabiera_na_orbite]]</f>
        <v>79.080399999999955</v>
      </c>
      <c r="J1291">
        <f>WEEKNUM(martianeum5[[#This Row],[data]],14)</f>
        <v>38</v>
      </c>
      <c r="K1291">
        <f>IF(martianeum5[[#This Row],[num_tygodnia]]=J1290,K1290,K1290+1)</f>
        <v>188</v>
      </c>
    </row>
    <row r="1292" spans="1:11" x14ac:dyDescent="0.25">
      <c r="A1292" s="1">
        <v>49931</v>
      </c>
      <c r="B1292">
        <f t="shared" si="20"/>
        <v>79.080399999999955</v>
      </c>
      <c r="C1292" t="s">
        <v>10</v>
      </c>
      <c r="D1292">
        <v>27.3</v>
      </c>
      <c r="E1292">
        <v>18.399999999999999</v>
      </c>
      <c r="F1292">
        <f>IF(martianeum5[[#This Row],[zawartosc '[%']]]&gt;=1,martianeum5[[#This Row],[masa '[kg']]]*martianeum5[[#This Row],[zawartosc '[%']]]*0.01,0)</f>
        <v>5.0232000000000001</v>
      </c>
      <c r="G1292">
        <f>martianeum5[[#This Row],[stan_magazynu '[kg']]]+martianeum5[[#This Row],[ile_kg_materiału_z_ładunku]]</f>
        <v>84.103599999999958</v>
      </c>
      <c r="H1292">
        <f>IF(martianeum5[[#This Row],[stan_po_wydobyciu_z_ładunku]]&gt;=100,100,0)</f>
        <v>0</v>
      </c>
      <c r="I1292">
        <f>martianeum5[[#This Row],[stan_po_wydobyciu_z_ładunku]]-martianeum5[[#This Row],[ile_zabiera_na_orbite]]</f>
        <v>84.103599999999958</v>
      </c>
      <c r="J1292">
        <f>WEEKNUM(martianeum5[[#This Row],[data]],14)</f>
        <v>38</v>
      </c>
      <c r="K1292">
        <f>IF(martianeum5[[#This Row],[num_tygodnia]]=J1291,K1291,K1291+1)</f>
        <v>188</v>
      </c>
    </row>
    <row r="1293" spans="1:11" x14ac:dyDescent="0.25">
      <c r="A1293" s="1">
        <v>49932</v>
      </c>
      <c r="B1293">
        <f t="shared" si="20"/>
        <v>84.103599999999958</v>
      </c>
      <c r="C1293" t="s">
        <v>18</v>
      </c>
      <c r="D1293">
        <v>12.9</v>
      </c>
      <c r="E1293">
        <v>0</v>
      </c>
      <c r="F1293">
        <f>IF(martianeum5[[#This Row],[zawartosc '[%']]]&gt;=1,martianeum5[[#This Row],[masa '[kg']]]*martianeum5[[#This Row],[zawartosc '[%']]]*0.01,0)</f>
        <v>0</v>
      </c>
      <c r="G1293">
        <f>martianeum5[[#This Row],[stan_magazynu '[kg']]]+martianeum5[[#This Row],[ile_kg_materiału_z_ładunku]]</f>
        <v>84.103599999999958</v>
      </c>
      <c r="H1293">
        <f>IF(martianeum5[[#This Row],[stan_po_wydobyciu_z_ładunku]]&gt;=100,100,0)</f>
        <v>0</v>
      </c>
      <c r="I1293">
        <f>martianeum5[[#This Row],[stan_po_wydobyciu_z_ładunku]]-martianeum5[[#This Row],[ile_zabiera_na_orbite]]</f>
        <v>84.103599999999958</v>
      </c>
      <c r="J1293">
        <f>WEEKNUM(martianeum5[[#This Row],[data]],14)</f>
        <v>38</v>
      </c>
      <c r="K1293">
        <f>IF(martianeum5[[#This Row],[num_tygodnia]]=J1292,K1292,K1292+1)</f>
        <v>188</v>
      </c>
    </row>
    <row r="1294" spans="1:11" x14ac:dyDescent="0.25">
      <c r="A1294" s="1">
        <v>49933</v>
      </c>
      <c r="B1294">
        <f t="shared" si="20"/>
        <v>84.103599999999958</v>
      </c>
      <c r="C1294" t="s">
        <v>19</v>
      </c>
      <c r="D1294">
        <v>24.3</v>
      </c>
      <c r="E1294">
        <v>1.9</v>
      </c>
      <c r="F1294">
        <f>IF(martianeum5[[#This Row],[zawartosc '[%']]]&gt;=1,martianeum5[[#This Row],[masa '[kg']]]*martianeum5[[#This Row],[zawartosc '[%']]]*0.01,0)</f>
        <v>0.4617</v>
      </c>
      <c r="G1294">
        <f>martianeum5[[#This Row],[stan_magazynu '[kg']]]+martianeum5[[#This Row],[ile_kg_materiału_z_ładunku]]</f>
        <v>84.565299999999951</v>
      </c>
      <c r="H1294">
        <f>IF(martianeum5[[#This Row],[stan_po_wydobyciu_z_ładunku]]&gt;=100,100,0)</f>
        <v>0</v>
      </c>
      <c r="I1294">
        <f>martianeum5[[#This Row],[stan_po_wydobyciu_z_ładunku]]-martianeum5[[#This Row],[ile_zabiera_na_orbite]]</f>
        <v>84.565299999999951</v>
      </c>
      <c r="J1294">
        <f>WEEKNUM(martianeum5[[#This Row],[data]],14)</f>
        <v>38</v>
      </c>
      <c r="K1294">
        <f>IF(martianeum5[[#This Row],[num_tygodnia]]=J1293,K1293,K1293+1)</f>
        <v>188</v>
      </c>
    </row>
    <row r="1295" spans="1:11" x14ac:dyDescent="0.25">
      <c r="A1295" s="1">
        <v>49934</v>
      </c>
      <c r="B1295">
        <f t="shared" si="20"/>
        <v>84.565299999999951</v>
      </c>
      <c r="C1295" t="s">
        <v>18</v>
      </c>
      <c r="D1295">
        <v>20.6</v>
      </c>
      <c r="E1295">
        <v>14.6</v>
      </c>
      <c r="F1295">
        <f>IF(martianeum5[[#This Row],[zawartosc '[%']]]&gt;=1,martianeum5[[#This Row],[masa '[kg']]]*martianeum5[[#This Row],[zawartosc '[%']]]*0.01,0)</f>
        <v>3.0076000000000001</v>
      </c>
      <c r="G1295">
        <f>martianeum5[[#This Row],[stan_magazynu '[kg']]]+martianeum5[[#This Row],[ile_kg_materiału_z_ładunku]]</f>
        <v>87.572899999999947</v>
      </c>
      <c r="H1295">
        <f>IF(martianeum5[[#This Row],[stan_po_wydobyciu_z_ładunku]]&gt;=100,100,0)</f>
        <v>0</v>
      </c>
      <c r="I1295">
        <f>martianeum5[[#This Row],[stan_po_wydobyciu_z_ładunku]]-martianeum5[[#This Row],[ile_zabiera_na_orbite]]</f>
        <v>87.572899999999947</v>
      </c>
      <c r="J1295">
        <f>WEEKNUM(martianeum5[[#This Row],[data]],14)</f>
        <v>38</v>
      </c>
      <c r="K1295">
        <f>IF(martianeum5[[#This Row],[num_tygodnia]]=J1294,K1294,K1294+1)</f>
        <v>188</v>
      </c>
    </row>
    <row r="1296" spans="1:11" x14ac:dyDescent="0.25">
      <c r="A1296" s="1">
        <v>49935</v>
      </c>
      <c r="B1296">
        <f t="shared" si="20"/>
        <v>87.572899999999947</v>
      </c>
      <c r="C1296" t="s">
        <v>5</v>
      </c>
      <c r="D1296">
        <v>24.2</v>
      </c>
      <c r="E1296">
        <v>0</v>
      </c>
      <c r="F1296">
        <f>IF(martianeum5[[#This Row],[zawartosc '[%']]]&gt;=1,martianeum5[[#This Row],[masa '[kg']]]*martianeum5[[#This Row],[zawartosc '[%']]]*0.01,0)</f>
        <v>0</v>
      </c>
      <c r="G1296">
        <f>martianeum5[[#This Row],[stan_magazynu '[kg']]]+martianeum5[[#This Row],[ile_kg_materiału_z_ładunku]]</f>
        <v>87.572899999999947</v>
      </c>
      <c r="H1296">
        <f>IF(martianeum5[[#This Row],[stan_po_wydobyciu_z_ładunku]]&gt;=100,100,0)</f>
        <v>0</v>
      </c>
      <c r="I1296">
        <f>martianeum5[[#This Row],[stan_po_wydobyciu_z_ładunku]]-martianeum5[[#This Row],[ile_zabiera_na_orbite]]</f>
        <v>87.572899999999947</v>
      </c>
      <c r="J1296">
        <f>WEEKNUM(martianeum5[[#This Row],[data]],14)</f>
        <v>38</v>
      </c>
      <c r="K1296">
        <f>IF(martianeum5[[#This Row],[num_tygodnia]]=J1295,K1295,K1295+1)</f>
        <v>188</v>
      </c>
    </row>
    <row r="1297" spans="1:11" x14ac:dyDescent="0.25">
      <c r="A1297" s="1">
        <v>49936</v>
      </c>
      <c r="B1297">
        <f t="shared" si="20"/>
        <v>87.572899999999947</v>
      </c>
      <c r="C1297" t="s">
        <v>10</v>
      </c>
      <c r="D1297">
        <v>15.2</v>
      </c>
      <c r="E1297">
        <v>0</v>
      </c>
      <c r="F1297">
        <f>IF(martianeum5[[#This Row],[zawartosc '[%']]]&gt;=1,martianeum5[[#This Row],[masa '[kg']]]*martianeum5[[#This Row],[zawartosc '[%']]]*0.01,0)</f>
        <v>0</v>
      </c>
      <c r="G1297">
        <f>martianeum5[[#This Row],[stan_magazynu '[kg']]]+martianeum5[[#This Row],[ile_kg_materiału_z_ładunku]]</f>
        <v>87.572899999999947</v>
      </c>
      <c r="H1297">
        <f>IF(martianeum5[[#This Row],[stan_po_wydobyciu_z_ładunku]]&gt;=100,100,0)</f>
        <v>0</v>
      </c>
      <c r="I1297">
        <f>martianeum5[[#This Row],[stan_po_wydobyciu_z_ładunku]]-martianeum5[[#This Row],[ile_zabiera_na_orbite]]</f>
        <v>87.572899999999947</v>
      </c>
      <c r="J1297">
        <f>WEEKNUM(martianeum5[[#This Row],[data]],14)</f>
        <v>39</v>
      </c>
      <c r="K1297">
        <f>IF(martianeum5[[#This Row],[num_tygodnia]]=J1296,K1296,K1296+1)</f>
        <v>189</v>
      </c>
    </row>
    <row r="1298" spans="1:11" x14ac:dyDescent="0.25">
      <c r="A1298" s="1">
        <v>49937</v>
      </c>
      <c r="B1298">
        <f t="shared" si="20"/>
        <v>87.572899999999947</v>
      </c>
      <c r="C1298" t="s">
        <v>25</v>
      </c>
      <c r="D1298">
        <v>27.3</v>
      </c>
      <c r="E1298">
        <v>2.5</v>
      </c>
      <c r="F1298">
        <f>IF(martianeum5[[#This Row],[zawartosc '[%']]]&gt;=1,martianeum5[[#This Row],[masa '[kg']]]*martianeum5[[#This Row],[zawartosc '[%']]]*0.01,0)</f>
        <v>0.6825</v>
      </c>
      <c r="G1298">
        <f>martianeum5[[#This Row],[stan_magazynu '[kg']]]+martianeum5[[#This Row],[ile_kg_materiału_z_ładunku]]</f>
        <v>88.255399999999952</v>
      </c>
      <c r="H1298">
        <f>IF(martianeum5[[#This Row],[stan_po_wydobyciu_z_ładunku]]&gt;=100,100,0)</f>
        <v>0</v>
      </c>
      <c r="I1298">
        <f>martianeum5[[#This Row],[stan_po_wydobyciu_z_ładunku]]-martianeum5[[#This Row],[ile_zabiera_na_orbite]]</f>
        <v>88.255399999999952</v>
      </c>
      <c r="J1298">
        <f>WEEKNUM(martianeum5[[#This Row],[data]],14)</f>
        <v>39</v>
      </c>
      <c r="K1298">
        <f>IF(martianeum5[[#This Row],[num_tygodnia]]=J1297,K1297,K1297+1)</f>
        <v>189</v>
      </c>
    </row>
    <row r="1299" spans="1:11" x14ac:dyDescent="0.25">
      <c r="A1299" s="1">
        <v>49938</v>
      </c>
      <c r="B1299">
        <f t="shared" si="20"/>
        <v>88.255399999999952</v>
      </c>
      <c r="C1299" t="s">
        <v>25</v>
      </c>
      <c r="D1299">
        <v>28</v>
      </c>
      <c r="E1299">
        <v>0</v>
      </c>
      <c r="F1299">
        <f>IF(martianeum5[[#This Row],[zawartosc '[%']]]&gt;=1,martianeum5[[#This Row],[masa '[kg']]]*martianeum5[[#This Row],[zawartosc '[%']]]*0.01,0)</f>
        <v>0</v>
      </c>
      <c r="G1299">
        <f>martianeum5[[#This Row],[stan_magazynu '[kg']]]+martianeum5[[#This Row],[ile_kg_materiału_z_ładunku]]</f>
        <v>88.255399999999952</v>
      </c>
      <c r="H1299">
        <f>IF(martianeum5[[#This Row],[stan_po_wydobyciu_z_ładunku]]&gt;=100,100,0)</f>
        <v>0</v>
      </c>
      <c r="I1299">
        <f>martianeum5[[#This Row],[stan_po_wydobyciu_z_ładunku]]-martianeum5[[#This Row],[ile_zabiera_na_orbite]]</f>
        <v>88.255399999999952</v>
      </c>
      <c r="J1299">
        <f>WEEKNUM(martianeum5[[#This Row],[data]],14)</f>
        <v>39</v>
      </c>
      <c r="K1299">
        <f>IF(martianeum5[[#This Row],[num_tygodnia]]=J1298,K1298,K1298+1)</f>
        <v>189</v>
      </c>
    </row>
    <row r="1300" spans="1:11" x14ac:dyDescent="0.25">
      <c r="A1300" s="1">
        <v>49939</v>
      </c>
      <c r="B1300">
        <f t="shared" si="20"/>
        <v>88.255399999999952</v>
      </c>
      <c r="C1300" t="s">
        <v>31</v>
      </c>
      <c r="D1300">
        <v>16.100000000000001</v>
      </c>
      <c r="E1300">
        <v>0</v>
      </c>
      <c r="F1300">
        <f>IF(martianeum5[[#This Row],[zawartosc '[%']]]&gt;=1,martianeum5[[#This Row],[masa '[kg']]]*martianeum5[[#This Row],[zawartosc '[%']]]*0.01,0)</f>
        <v>0</v>
      </c>
      <c r="G1300">
        <f>martianeum5[[#This Row],[stan_magazynu '[kg']]]+martianeum5[[#This Row],[ile_kg_materiału_z_ładunku]]</f>
        <v>88.255399999999952</v>
      </c>
      <c r="H1300">
        <f>IF(martianeum5[[#This Row],[stan_po_wydobyciu_z_ładunku]]&gt;=100,100,0)</f>
        <v>0</v>
      </c>
      <c r="I1300">
        <f>martianeum5[[#This Row],[stan_po_wydobyciu_z_ładunku]]-martianeum5[[#This Row],[ile_zabiera_na_orbite]]</f>
        <v>88.255399999999952</v>
      </c>
      <c r="J1300">
        <f>WEEKNUM(martianeum5[[#This Row],[data]],14)</f>
        <v>39</v>
      </c>
      <c r="K1300">
        <f>IF(martianeum5[[#This Row],[num_tygodnia]]=J1299,K1299,K1299+1)</f>
        <v>189</v>
      </c>
    </row>
    <row r="1301" spans="1:11" x14ac:dyDescent="0.25">
      <c r="A1301" s="1">
        <v>49940</v>
      </c>
      <c r="B1301">
        <f t="shared" si="20"/>
        <v>88.255399999999952</v>
      </c>
      <c r="C1301" t="s">
        <v>19</v>
      </c>
      <c r="D1301">
        <v>18.8</v>
      </c>
      <c r="E1301">
        <v>16.899999999999999</v>
      </c>
      <c r="F1301">
        <f>IF(martianeum5[[#This Row],[zawartosc '[%']]]&gt;=1,martianeum5[[#This Row],[masa '[kg']]]*martianeum5[[#This Row],[zawartosc '[%']]]*0.01,0)</f>
        <v>3.1771999999999996</v>
      </c>
      <c r="G1301">
        <f>martianeum5[[#This Row],[stan_magazynu '[kg']]]+martianeum5[[#This Row],[ile_kg_materiału_z_ładunku]]</f>
        <v>91.432599999999951</v>
      </c>
      <c r="H1301">
        <f>IF(martianeum5[[#This Row],[stan_po_wydobyciu_z_ładunku]]&gt;=100,100,0)</f>
        <v>0</v>
      </c>
      <c r="I1301">
        <f>martianeum5[[#This Row],[stan_po_wydobyciu_z_ładunku]]-martianeum5[[#This Row],[ile_zabiera_na_orbite]]</f>
        <v>91.432599999999951</v>
      </c>
      <c r="J1301">
        <f>WEEKNUM(martianeum5[[#This Row],[data]],14)</f>
        <v>39</v>
      </c>
      <c r="K1301">
        <f>IF(martianeum5[[#This Row],[num_tygodnia]]=J1300,K1300,K1300+1)</f>
        <v>189</v>
      </c>
    </row>
    <row r="1302" spans="1:11" x14ac:dyDescent="0.25">
      <c r="A1302" s="1">
        <v>49941</v>
      </c>
      <c r="B1302">
        <f t="shared" si="20"/>
        <v>91.432599999999951</v>
      </c>
      <c r="C1302" t="s">
        <v>10</v>
      </c>
      <c r="D1302">
        <v>13.2</v>
      </c>
      <c r="E1302">
        <v>10.4</v>
      </c>
      <c r="F1302">
        <f>IF(martianeum5[[#This Row],[zawartosc '[%']]]&gt;=1,martianeum5[[#This Row],[masa '[kg']]]*martianeum5[[#This Row],[zawartosc '[%']]]*0.01,0)</f>
        <v>1.3728</v>
      </c>
      <c r="G1302">
        <f>martianeum5[[#This Row],[stan_magazynu '[kg']]]+martianeum5[[#This Row],[ile_kg_materiału_z_ładunku]]</f>
        <v>92.805399999999949</v>
      </c>
      <c r="H1302">
        <f>IF(martianeum5[[#This Row],[stan_po_wydobyciu_z_ładunku]]&gt;=100,100,0)</f>
        <v>0</v>
      </c>
      <c r="I1302">
        <f>martianeum5[[#This Row],[stan_po_wydobyciu_z_ładunku]]-martianeum5[[#This Row],[ile_zabiera_na_orbite]]</f>
        <v>92.805399999999949</v>
      </c>
      <c r="J1302">
        <f>WEEKNUM(martianeum5[[#This Row],[data]],14)</f>
        <v>39</v>
      </c>
      <c r="K1302">
        <f>IF(martianeum5[[#This Row],[num_tygodnia]]=J1301,K1301,K1301+1)</f>
        <v>189</v>
      </c>
    </row>
    <row r="1303" spans="1:11" x14ac:dyDescent="0.25">
      <c r="A1303" s="1">
        <v>49942</v>
      </c>
      <c r="B1303">
        <f t="shared" si="20"/>
        <v>92.805399999999949</v>
      </c>
      <c r="C1303" t="s">
        <v>5</v>
      </c>
      <c r="D1303">
        <v>17.899999999999999</v>
      </c>
      <c r="E1303">
        <v>3.5</v>
      </c>
      <c r="F1303">
        <f>IF(martianeum5[[#This Row],[zawartosc '[%']]]&gt;=1,martianeum5[[#This Row],[masa '[kg']]]*martianeum5[[#This Row],[zawartosc '[%']]]*0.01,0)</f>
        <v>0.62649999999999995</v>
      </c>
      <c r="G1303">
        <f>martianeum5[[#This Row],[stan_magazynu '[kg']]]+martianeum5[[#This Row],[ile_kg_materiału_z_ładunku]]</f>
        <v>93.431899999999942</v>
      </c>
      <c r="H1303">
        <f>IF(martianeum5[[#This Row],[stan_po_wydobyciu_z_ładunku]]&gt;=100,100,0)</f>
        <v>0</v>
      </c>
      <c r="I1303">
        <f>martianeum5[[#This Row],[stan_po_wydobyciu_z_ładunku]]-martianeum5[[#This Row],[ile_zabiera_na_orbite]]</f>
        <v>93.431899999999942</v>
      </c>
      <c r="J1303">
        <f>WEEKNUM(martianeum5[[#This Row],[data]],14)</f>
        <v>39</v>
      </c>
      <c r="K1303">
        <f>IF(martianeum5[[#This Row],[num_tygodnia]]=J1302,K1302,K1302+1)</f>
        <v>189</v>
      </c>
    </row>
    <row r="1304" spans="1:11" x14ac:dyDescent="0.25">
      <c r="A1304" s="1">
        <v>49943</v>
      </c>
      <c r="B1304">
        <f t="shared" si="20"/>
        <v>93.431899999999942</v>
      </c>
      <c r="C1304" t="s">
        <v>7</v>
      </c>
      <c r="D1304">
        <v>18.3</v>
      </c>
      <c r="E1304">
        <v>16.7</v>
      </c>
      <c r="F1304">
        <f>IF(martianeum5[[#This Row],[zawartosc '[%']]]&gt;=1,martianeum5[[#This Row],[masa '[kg']]]*martianeum5[[#This Row],[zawartosc '[%']]]*0.01,0)</f>
        <v>3.0561000000000003</v>
      </c>
      <c r="G1304">
        <f>martianeum5[[#This Row],[stan_magazynu '[kg']]]+martianeum5[[#This Row],[ile_kg_materiału_z_ładunku]]</f>
        <v>96.487999999999943</v>
      </c>
      <c r="H1304">
        <f>IF(martianeum5[[#This Row],[stan_po_wydobyciu_z_ładunku]]&gt;=100,100,0)</f>
        <v>0</v>
      </c>
      <c r="I1304">
        <f>martianeum5[[#This Row],[stan_po_wydobyciu_z_ładunku]]-martianeum5[[#This Row],[ile_zabiera_na_orbite]]</f>
        <v>96.487999999999943</v>
      </c>
      <c r="J1304">
        <f>WEEKNUM(martianeum5[[#This Row],[data]],14)</f>
        <v>40</v>
      </c>
      <c r="K1304">
        <f>IF(martianeum5[[#This Row],[num_tygodnia]]=J1303,K1303,K1303+1)</f>
        <v>190</v>
      </c>
    </row>
    <row r="1305" spans="1:11" x14ac:dyDescent="0.25">
      <c r="A1305" s="1">
        <v>49944</v>
      </c>
      <c r="B1305">
        <f t="shared" si="20"/>
        <v>96.487999999999943</v>
      </c>
      <c r="C1305" t="s">
        <v>17</v>
      </c>
      <c r="D1305">
        <v>25.7</v>
      </c>
      <c r="E1305">
        <v>2</v>
      </c>
      <c r="F1305">
        <f>IF(martianeum5[[#This Row],[zawartosc '[%']]]&gt;=1,martianeum5[[#This Row],[masa '[kg']]]*martianeum5[[#This Row],[zawartosc '[%']]]*0.01,0)</f>
        <v>0.51400000000000001</v>
      </c>
      <c r="G1305">
        <f>martianeum5[[#This Row],[stan_magazynu '[kg']]]+martianeum5[[#This Row],[ile_kg_materiału_z_ładunku]]</f>
        <v>97.001999999999938</v>
      </c>
      <c r="H1305">
        <f>IF(martianeum5[[#This Row],[stan_po_wydobyciu_z_ładunku]]&gt;=100,100,0)</f>
        <v>0</v>
      </c>
      <c r="I1305">
        <f>martianeum5[[#This Row],[stan_po_wydobyciu_z_ładunku]]-martianeum5[[#This Row],[ile_zabiera_na_orbite]]</f>
        <v>97.001999999999938</v>
      </c>
      <c r="J1305">
        <f>WEEKNUM(martianeum5[[#This Row],[data]],14)</f>
        <v>40</v>
      </c>
      <c r="K1305">
        <f>IF(martianeum5[[#This Row],[num_tygodnia]]=J1304,K1304,K1304+1)</f>
        <v>190</v>
      </c>
    </row>
    <row r="1306" spans="1:11" x14ac:dyDescent="0.25">
      <c r="A1306" s="1">
        <v>49945</v>
      </c>
      <c r="B1306">
        <f t="shared" si="20"/>
        <v>97.001999999999938</v>
      </c>
      <c r="C1306" t="s">
        <v>10</v>
      </c>
      <c r="D1306">
        <v>29.2</v>
      </c>
      <c r="E1306">
        <v>31.5</v>
      </c>
      <c r="F1306">
        <f>IF(martianeum5[[#This Row],[zawartosc '[%']]]&gt;=1,martianeum5[[#This Row],[masa '[kg']]]*martianeum5[[#This Row],[zawartosc '[%']]]*0.01,0)</f>
        <v>9.1980000000000004</v>
      </c>
      <c r="G1306">
        <f>martianeum5[[#This Row],[stan_magazynu '[kg']]]+martianeum5[[#This Row],[ile_kg_materiału_z_ładunku]]</f>
        <v>106.19999999999993</v>
      </c>
      <c r="H1306">
        <f>IF(martianeum5[[#This Row],[stan_po_wydobyciu_z_ładunku]]&gt;=100,100,0)</f>
        <v>100</v>
      </c>
      <c r="I1306">
        <f>martianeum5[[#This Row],[stan_po_wydobyciu_z_ładunku]]-martianeum5[[#This Row],[ile_zabiera_na_orbite]]</f>
        <v>6.1999999999999318</v>
      </c>
      <c r="J1306">
        <f>WEEKNUM(martianeum5[[#This Row],[data]],14)</f>
        <v>40</v>
      </c>
      <c r="K1306">
        <f>IF(martianeum5[[#This Row],[num_tygodnia]]=J1305,K1305,K1305+1)</f>
        <v>190</v>
      </c>
    </row>
    <row r="1307" spans="1:11" x14ac:dyDescent="0.25">
      <c r="A1307" s="1">
        <v>49946</v>
      </c>
      <c r="B1307">
        <f t="shared" si="20"/>
        <v>6.1999999999999318</v>
      </c>
      <c r="C1307" t="s">
        <v>7</v>
      </c>
      <c r="D1307">
        <v>21.5</v>
      </c>
      <c r="E1307">
        <v>0</v>
      </c>
      <c r="F1307">
        <f>IF(martianeum5[[#This Row],[zawartosc '[%']]]&gt;=1,martianeum5[[#This Row],[masa '[kg']]]*martianeum5[[#This Row],[zawartosc '[%']]]*0.01,0)</f>
        <v>0</v>
      </c>
      <c r="G1307">
        <f>martianeum5[[#This Row],[stan_magazynu '[kg']]]+martianeum5[[#This Row],[ile_kg_materiału_z_ładunku]]</f>
        <v>6.1999999999999318</v>
      </c>
      <c r="H1307">
        <f>IF(martianeum5[[#This Row],[stan_po_wydobyciu_z_ładunku]]&gt;=100,100,0)</f>
        <v>0</v>
      </c>
      <c r="I1307">
        <f>martianeum5[[#This Row],[stan_po_wydobyciu_z_ładunku]]-martianeum5[[#This Row],[ile_zabiera_na_orbite]]</f>
        <v>6.1999999999999318</v>
      </c>
      <c r="J1307">
        <f>WEEKNUM(martianeum5[[#This Row],[data]],14)</f>
        <v>40</v>
      </c>
      <c r="K1307">
        <f>IF(martianeum5[[#This Row],[num_tygodnia]]=J1306,K1306,K1306+1)</f>
        <v>190</v>
      </c>
    </row>
    <row r="1308" spans="1:11" x14ac:dyDescent="0.25">
      <c r="A1308" s="1">
        <v>49947</v>
      </c>
      <c r="B1308">
        <f t="shared" si="20"/>
        <v>6.1999999999999318</v>
      </c>
      <c r="C1308" t="s">
        <v>11</v>
      </c>
      <c r="D1308">
        <v>29.5</v>
      </c>
      <c r="E1308">
        <v>12.2</v>
      </c>
      <c r="F1308">
        <f>IF(martianeum5[[#This Row],[zawartosc '[%']]]&gt;=1,martianeum5[[#This Row],[masa '[kg']]]*martianeum5[[#This Row],[zawartosc '[%']]]*0.01,0)</f>
        <v>3.5989999999999998</v>
      </c>
      <c r="G1308">
        <f>martianeum5[[#This Row],[stan_magazynu '[kg']]]+martianeum5[[#This Row],[ile_kg_materiału_z_ładunku]]</f>
        <v>9.798999999999932</v>
      </c>
      <c r="H1308">
        <f>IF(martianeum5[[#This Row],[stan_po_wydobyciu_z_ładunku]]&gt;=100,100,0)</f>
        <v>0</v>
      </c>
      <c r="I1308">
        <f>martianeum5[[#This Row],[stan_po_wydobyciu_z_ładunku]]-martianeum5[[#This Row],[ile_zabiera_na_orbite]]</f>
        <v>9.798999999999932</v>
      </c>
      <c r="J1308">
        <f>WEEKNUM(martianeum5[[#This Row],[data]],14)</f>
        <v>40</v>
      </c>
      <c r="K1308">
        <f>IF(martianeum5[[#This Row],[num_tygodnia]]=J1307,K1307,K1307+1)</f>
        <v>190</v>
      </c>
    </row>
    <row r="1309" spans="1:11" x14ac:dyDescent="0.25">
      <c r="A1309" s="1">
        <v>49948</v>
      </c>
      <c r="B1309">
        <f t="shared" si="20"/>
        <v>9.798999999999932</v>
      </c>
      <c r="C1309" t="s">
        <v>7</v>
      </c>
      <c r="D1309">
        <v>17.7</v>
      </c>
      <c r="E1309">
        <v>10.1</v>
      </c>
      <c r="F1309">
        <f>IF(martianeum5[[#This Row],[zawartosc '[%']]]&gt;=1,martianeum5[[#This Row],[masa '[kg']]]*martianeum5[[#This Row],[zawartosc '[%']]]*0.01,0)</f>
        <v>1.7876999999999998</v>
      </c>
      <c r="G1309">
        <f>martianeum5[[#This Row],[stan_magazynu '[kg']]]+martianeum5[[#This Row],[ile_kg_materiału_z_ładunku]]</f>
        <v>11.586699999999931</v>
      </c>
      <c r="H1309">
        <f>IF(martianeum5[[#This Row],[stan_po_wydobyciu_z_ładunku]]&gt;=100,100,0)</f>
        <v>0</v>
      </c>
      <c r="I1309">
        <f>martianeum5[[#This Row],[stan_po_wydobyciu_z_ładunku]]-martianeum5[[#This Row],[ile_zabiera_na_orbite]]</f>
        <v>11.586699999999931</v>
      </c>
      <c r="J1309">
        <f>WEEKNUM(martianeum5[[#This Row],[data]],14)</f>
        <v>40</v>
      </c>
      <c r="K1309">
        <f>IF(martianeum5[[#This Row],[num_tygodnia]]=J1308,K1308,K1308+1)</f>
        <v>190</v>
      </c>
    </row>
    <row r="1310" spans="1:11" x14ac:dyDescent="0.25">
      <c r="A1310" s="1">
        <v>49949</v>
      </c>
      <c r="B1310">
        <f t="shared" si="20"/>
        <v>11.586699999999931</v>
      </c>
      <c r="C1310" t="s">
        <v>19</v>
      </c>
      <c r="D1310">
        <v>26.7</v>
      </c>
      <c r="E1310">
        <v>1.2</v>
      </c>
      <c r="F1310">
        <f>IF(martianeum5[[#This Row],[zawartosc '[%']]]&gt;=1,martianeum5[[#This Row],[masa '[kg']]]*martianeum5[[#This Row],[zawartosc '[%']]]*0.01,0)</f>
        <v>0.32040000000000002</v>
      </c>
      <c r="G1310">
        <f>martianeum5[[#This Row],[stan_magazynu '[kg']]]+martianeum5[[#This Row],[ile_kg_materiału_z_ładunku]]</f>
        <v>11.907099999999931</v>
      </c>
      <c r="H1310">
        <f>IF(martianeum5[[#This Row],[stan_po_wydobyciu_z_ładunku]]&gt;=100,100,0)</f>
        <v>0</v>
      </c>
      <c r="I1310">
        <f>martianeum5[[#This Row],[stan_po_wydobyciu_z_ładunku]]-martianeum5[[#This Row],[ile_zabiera_na_orbite]]</f>
        <v>11.907099999999931</v>
      </c>
      <c r="J1310">
        <f>WEEKNUM(martianeum5[[#This Row],[data]],14)</f>
        <v>40</v>
      </c>
      <c r="K1310">
        <f>IF(martianeum5[[#This Row],[num_tygodnia]]=J1309,K1309,K1309+1)</f>
        <v>190</v>
      </c>
    </row>
    <row r="1311" spans="1:11" x14ac:dyDescent="0.25">
      <c r="A1311" s="1">
        <v>49950</v>
      </c>
      <c r="B1311">
        <f t="shared" si="20"/>
        <v>11.907099999999931</v>
      </c>
      <c r="C1311" t="s">
        <v>10</v>
      </c>
      <c r="D1311">
        <v>13.3</v>
      </c>
      <c r="E1311">
        <v>0.5</v>
      </c>
      <c r="F1311">
        <f>IF(martianeum5[[#This Row],[zawartosc '[%']]]&gt;=1,martianeum5[[#This Row],[masa '[kg']]]*martianeum5[[#This Row],[zawartosc '[%']]]*0.01,0)</f>
        <v>0</v>
      </c>
      <c r="G1311">
        <f>martianeum5[[#This Row],[stan_magazynu '[kg']]]+martianeum5[[#This Row],[ile_kg_materiału_z_ładunku]]</f>
        <v>11.907099999999931</v>
      </c>
      <c r="H1311">
        <f>IF(martianeum5[[#This Row],[stan_po_wydobyciu_z_ładunku]]&gt;=100,100,0)</f>
        <v>0</v>
      </c>
      <c r="I1311">
        <f>martianeum5[[#This Row],[stan_po_wydobyciu_z_ładunku]]-martianeum5[[#This Row],[ile_zabiera_na_orbite]]</f>
        <v>11.907099999999931</v>
      </c>
      <c r="J1311">
        <f>WEEKNUM(martianeum5[[#This Row],[data]],14)</f>
        <v>41</v>
      </c>
      <c r="K1311">
        <f>IF(martianeum5[[#This Row],[num_tygodnia]]=J1310,K1310,K1310+1)</f>
        <v>191</v>
      </c>
    </row>
    <row r="1312" spans="1:11" x14ac:dyDescent="0.25">
      <c r="A1312" s="1">
        <v>49951</v>
      </c>
      <c r="B1312">
        <f t="shared" si="20"/>
        <v>11.907099999999931</v>
      </c>
      <c r="C1312" t="s">
        <v>7</v>
      </c>
      <c r="D1312">
        <v>13.4</v>
      </c>
      <c r="E1312">
        <v>23.4</v>
      </c>
      <c r="F1312">
        <f>IF(martianeum5[[#This Row],[zawartosc '[%']]]&gt;=1,martianeum5[[#This Row],[masa '[kg']]]*martianeum5[[#This Row],[zawartosc '[%']]]*0.01,0)</f>
        <v>3.1356000000000002</v>
      </c>
      <c r="G1312">
        <f>martianeum5[[#This Row],[stan_magazynu '[kg']]]+martianeum5[[#This Row],[ile_kg_materiału_z_ładunku]]</f>
        <v>15.042699999999931</v>
      </c>
      <c r="H1312">
        <f>IF(martianeum5[[#This Row],[stan_po_wydobyciu_z_ładunku]]&gt;=100,100,0)</f>
        <v>0</v>
      </c>
      <c r="I1312">
        <f>martianeum5[[#This Row],[stan_po_wydobyciu_z_ładunku]]-martianeum5[[#This Row],[ile_zabiera_na_orbite]]</f>
        <v>15.042699999999931</v>
      </c>
      <c r="J1312">
        <f>WEEKNUM(martianeum5[[#This Row],[data]],14)</f>
        <v>41</v>
      </c>
      <c r="K1312">
        <f>IF(martianeum5[[#This Row],[num_tygodnia]]=J1311,K1311,K1311+1)</f>
        <v>191</v>
      </c>
    </row>
    <row r="1313" spans="1:11" x14ac:dyDescent="0.25">
      <c r="A1313" s="1">
        <v>49952</v>
      </c>
      <c r="B1313">
        <f t="shared" si="20"/>
        <v>15.042699999999931</v>
      </c>
      <c r="C1313" t="s">
        <v>11</v>
      </c>
      <c r="D1313">
        <v>22.1</v>
      </c>
      <c r="E1313">
        <v>17.7</v>
      </c>
      <c r="F1313">
        <f>IF(martianeum5[[#This Row],[zawartosc '[%']]]&gt;=1,martianeum5[[#This Row],[masa '[kg']]]*martianeum5[[#This Row],[zawartosc '[%']]]*0.01,0)</f>
        <v>3.9117000000000002</v>
      </c>
      <c r="G1313">
        <f>martianeum5[[#This Row],[stan_magazynu '[kg']]]+martianeum5[[#This Row],[ile_kg_materiału_z_ładunku]]</f>
        <v>18.954399999999932</v>
      </c>
      <c r="H1313">
        <f>IF(martianeum5[[#This Row],[stan_po_wydobyciu_z_ładunku]]&gt;=100,100,0)</f>
        <v>0</v>
      </c>
      <c r="I1313">
        <f>martianeum5[[#This Row],[stan_po_wydobyciu_z_ładunku]]-martianeum5[[#This Row],[ile_zabiera_na_orbite]]</f>
        <v>18.954399999999932</v>
      </c>
      <c r="J1313">
        <f>WEEKNUM(martianeum5[[#This Row],[data]],14)</f>
        <v>41</v>
      </c>
      <c r="K1313">
        <f>IF(martianeum5[[#This Row],[num_tygodnia]]=J1312,K1312,K1312+1)</f>
        <v>191</v>
      </c>
    </row>
    <row r="1314" spans="1:11" x14ac:dyDescent="0.25">
      <c r="A1314" s="1">
        <v>49953</v>
      </c>
      <c r="B1314">
        <f t="shared" si="20"/>
        <v>18.954399999999932</v>
      </c>
      <c r="C1314" t="s">
        <v>22</v>
      </c>
      <c r="D1314">
        <v>11.4</v>
      </c>
      <c r="E1314">
        <v>0</v>
      </c>
      <c r="F1314">
        <f>IF(martianeum5[[#This Row],[zawartosc '[%']]]&gt;=1,martianeum5[[#This Row],[masa '[kg']]]*martianeum5[[#This Row],[zawartosc '[%']]]*0.01,0)</f>
        <v>0</v>
      </c>
      <c r="G1314">
        <f>martianeum5[[#This Row],[stan_magazynu '[kg']]]+martianeum5[[#This Row],[ile_kg_materiału_z_ładunku]]</f>
        <v>18.954399999999932</v>
      </c>
      <c r="H1314">
        <f>IF(martianeum5[[#This Row],[stan_po_wydobyciu_z_ładunku]]&gt;=100,100,0)</f>
        <v>0</v>
      </c>
      <c r="I1314">
        <f>martianeum5[[#This Row],[stan_po_wydobyciu_z_ładunku]]-martianeum5[[#This Row],[ile_zabiera_na_orbite]]</f>
        <v>18.954399999999932</v>
      </c>
      <c r="J1314">
        <f>WEEKNUM(martianeum5[[#This Row],[data]],14)</f>
        <v>41</v>
      </c>
      <c r="K1314">
        <f>IF(martianeum5[[#This Row],[num_tygodnia]]=J1313,K1313,K1313+1)</f>
        <v>191</v>
      </c>
    </row>
    <row r="1315" spans="1:11" x14ac:dyDescent="0.25">
      <c r="A1315" s="1">
        <v>49954</v>
      </c>
      <c r="B1315">
        <f t="shared" si="20"/>
        <v>18.954399999999932</v>
      </c>
      <c r="C1315" t="s">
        <v>15</v>
      </c>
      <c r="D1315">
        <v>26</v>
      </c>
      <c r="E1315">
        <v>4.9000000000000004</v>
      </c>
      <c r="F1315">
        <f>IF(martianeum5[[#This Row],[zawartosc '[%']]]&gt;=1,martianeum5[[#This Row],[masa '[kg']]]*martianeum5[[#This Row],[zawartosc '[%']]]*0.01,0)</f>
        <v>1.274</v>
      </c>
      <c r="G1315">
        <f>martianeum5[[#This Row],[stan_magazynu '[kg']]]+martianeum5[[#This Row],[ile_kg_materiału_z_ładunku]]</f>
        <v>20.228399999999933</v>
      </c>
      <c r="H1315">
        <f>IF(martianeum5[[#This Row],[stan_po_wydobyciu_z_ładunku]]&gt;=100,100,0)</f>
        <v>0</v>
      </c>
      <c r="I1315">
        <f>martianeum5[[#This Row],[stan_po_wydobyciu_z_ładunku]]-martianeum5[[#This Row],[ile_zabiera_na_orbite]]</f>
        <v>20.228399999999933</v>
      </c>
      <c r="J1315">
        <f>WEEKNUM(martianeum5[[#This Row],[data]],14)</f>
        <v>41</v>
      </c>
      <c r="K1315">
        <f>IF(martianeum5[[#This Row],[num_tygodnia]]=J1314,K1314,K1314+1)</f>
        <v>191</v>
      </c>
    </row>
    <row r="1316" spans="1:11" x14ac:dyDescent="0.25">
      <c r="A1316" s="1">
        <v>49955</v>
      </c>
      <c r="B1316">
        <f t="shared" si="20"/>
        <v>20.228399999999933</v>
      </c>
      <c r="C1316" t="s">
        <v>15</v>
      </c>
      <c r="D1316">
        <v>27.8</v>
      </c>
      <c r="E1316">
        <v>6.7</v>
      </c>
      <c r="F1316">
        <f>IF(martianeum5[[#This Row],[zawartosc '[%']]]&gt;=1,martianeum5[[#This Row],[masa '[kg']]]*martianeum5[[#This Row],[zawartosc '[%']]]*0.01,0)</f>
        <v>1.8626000000000003</v>
      </c>
      <c r="G1316">
        <f>martianeum5[[#This Row],[stan_magazynu '[kg']]]+martianeum5[[#This Row],[ile_kg_materiału_z_ładunku]]</f>
        <v>22.090999999999934</v>
      </c>
      <c r="H1316">
        <f>IF(martianeum5[[#This Row],[stan_po_wydobyciu_z_ładunku]]&gt;=100,100,0)</f>
        <v>0</v>
      </c>
      <c r="I1316">
        <f>martianeum5[[#This Row],[stan_po_wydobyciu_z_ładunku]]-martianeum5[[#This Row],[ile_zabiera_na_orbite]]</f>
        <v>22.090999999999934</v>
      </c>
      <c r="J1316">
        <f>WEEKNUM(martianeum5[[#This Row],[data]],14)</f>
        <v>41</v>
      </c>
      <c r="K1316">
        <f>IF(martianeum5[[#This Row],[num_tygodnia]]=J1315,K1315,K1315+1)</f>
        <v>191</v>
      </c>
    </row>
    <row r="1317" spans="1:11" x14ac:dyDescent="0.25">
      <c r="A1317" s="1">
        <v>49956</v>
      </c>
      <c r="B1317">
        <f t="shared" si="20"/>
        <v>22.090999999999934</v>
      </c>
      <c r="C1317" t="s">
        <v>7</v>
      </c>
      <c r="D1317">
        <v>29.3</v>
      </c>
      <c r="E1317">
        <v>1.7</v>
      </c>
      <c r="F1317">
        <f>IF(martianeum5[[#This Row],[zawartosc '[%']]]&gt;=1,martianeum5[[#This Row],[masa '[kg']]]*martianeum5[[#This Row],[zawartosc '[%']]]*0.01,0)</f>
        <v>0.49810000000000004</v>
      </c>
      <c r="G1317">
        <f>martianeum5[[#This Row],[stan_magazynu '[kg']]]+martianeum5[[#This Row],[ile_kg_materiału_z_ładunku]]</f>
        <v>22.589099999999934</v>
      </c>
      <c r="H1317">
        <f>IF(martianeum5[[#This Row],[stan_po_wydobyciu_z_ładunku]]&gt;=100,100,0)</f>
        <v>0</v>
      </c>
      <c r="I1317">
        <f>martianeum5[[#This Row],[stan_po_wydobyciu_z_ładunku]]-martianeum5[[#This Row],[ile_zabiera_na_orbite]]</f>
        <v>22.589099999999934</v>
      </c>
      <c r="J1317">
        <f>WEEKNUM(martianeum5[[#This Row],[data]],14)</f>
        <v>41</v>
      </c>
      <c r="K1317">
        <f>IF(martianeum5[[#This Row],[num_tygodnia]]=J1316,K1316,K1316+1)</f>
        <v>191</v>
      </c>
    </row>
    <row r="1318" spans="1:11" x14ac:dyDescent="0.25">
      <c r="A1318" s="1">
        <v>49957</v>
      </c>
      <c r="B1318">
        <f t="shared" si="20"/>
        <v>22.589099999999934</v>
      </c>
      <c r="C1318" t="s">
        <v>23</v>
      </c>
      <c r="D1318">
        <v>24.7</v>
      </c>
      <c r="E1318">
        <v>2.5</v>
      </c>
      <c r="F1318">
        <f>IF(martianeum5[[#This Row],[zawartosc '[%']]]&gt;=1,martianeum5[[#This Row],[masa '[kg']]]*martianeum5[[#This Row],[zawartosc '[%']]]*0.01,0)</f>
        <v>0.61750000000000005</v>
      </c>
      <c r="G1318">
        <f>martianeum5[[#This Row],[stan_magazynu '[kg']]]+martianeum5[[#This Row],[ile_kg_materiału_z_ładunku]]</f>
        <v>23.206599999999934</v>
      </c>
      <c r="H1318">
        <f>IF(martianeum5[[#This Row],[stan_po_wydobyciu_z_ładunku]]&gt;=100,100,0)</f>
        <v>0</v>
      </c>
      <c r="I1318">
        <f>martianeum5[[#This Row],[stan_po_wydobyciu_z_ładunku]]-martianeum5[[#This Row],[ile_zabiera_na_orbite]]</f>
        <v>23.206599999999934</v>
      </c>
      <c r="J1318">
        <f>WEEKNUM(martianeum5[[#This Row],[data]],14)</f>
        <v>42</v>
      </c>
      <c r="K1318">
        <f>IF(martianeum5[[#This Row],[num_tygodnia]]=J1317,K1317,K1317+1)</f>
        <v>192</v>
      </c>
    </row>
    <row r="1319" spans="1:11" x14ac:dyDescent="0.25">
      <c r="A1319" s="1">
        <v>49958</v>
      </c>
      <c r="B1319">
        <f t="shared" si="20"/>
        <v>23.206599999999934</v>
      </c>
      <c r="C1319" t="s">
        <v>4</v>
      </c>
      <c r="D1319">
        <v>16.600000000000001</v>
      </c>
      <c r="E1319">
        <v>0.1</v>
      </c>
      <c r="F1319">
        <f>IF(martianeum5[[#This Row],[zawartosc '[%']]]&gt;=1,martianeum5[[#This Row],[masa '[kg']]]*martianeum5[[#This Row],[zawartosc '[%']]]*0.01,0)</f>
        <v>0</v>
      </c>
      <c r="G1319">
        <f>martianeum5[[#This Row],[stan_magazynu '[kg']]]+martianeum5[[#This Row],[ile_kg_materiału_z_ładunku]]</f>
        <v>23.206599999999934</v>
      </c>
      <c r="H1319">
        <f>IF(martianeum5[[#This Row],[stan_po_wydobyciu_z_ładunku]]&gt;=100,100,0)</f>
        <v>0</v>
      </c>
      <c r="I1319">
        <f>martianeum5[[#This Row],[stan_po_wydobyciu_z_ładunku]]-martianeum5[[#This Row],[ile_zabiera_na_orbite]]</f>
        <v>23.206599999999934</v>
      </c>
      <c r="J1319">
        <f>WEEKNUM(martianeum5[[#This Row],[data]],14)</f>
        <v>42</v>
      </c>
      <c r="K1319">
        <f>IF(martianeum5[[#This Row],[num_tygodnia]]=J1318,K1318,K1318+1)</f>
        <v>192</v>
      </c>
    </row>
    <row r="1320" spans="1:11" x14ac:dyDescent="0.25">
      <c r="A1320" s="1">
        <v>49959</v>
      </c>
      <c r="B1320">
        <f t="shared" si="20"/>
        <v>23.206599999999934</v>
      </c>
      <c r="C1320" t="s">
        <v>18</v>
      </c>
      <c r="D1320">
        <v>27.5</v>
      </c>
      <c r="E1320">
        <v>0</v>
      </c>
      <c r="F1320">
        <f>IF(martianeum5[[#This Row],[zawartosc '[%']]]&gt;=1,martianeum5[[#This Row],[masa '[kg']]]*martianeum5[[#This Row],[zawartosc '[%']]]*0.01,0)</f>
        <v>0</v>
      </c>
      <c r="G1320">
        <f>martianeum5[[#This Row],[stan_magazynu '[kg']]]+martianeum5[[#This Row],[ile_kg_materiału_z_ładunku]]</f>
        <v>23.206599999999934</v>
      </c>
      <c r="H1320">
        <f>IF(martianeum5[[#This Row],[stan_po_wydobyciu_z_ładunku]]&gt;=100,100,0)</f>
        <v>0</v>
      </c>
      <c r="I1320">
        <f>martianeum5[[#This Row],[stan_po_wydobyciu_z_ładunku]]-martianeum5[[#This Row],[ile_zabiera_na_orbite]]</f>
        <v>23.206599999999934</v>
      </c>
      <c r="J1320">
        <f>WEEKNUM(martianeum5[[#This Row],[data]],14)</f>
        <v>42</v>
      </c>
      <c r="K1320">
        <f>IF(martianeum5[[#This Row],[num_tygodnia]]=J1319,K1319,K1319+1)</f>
        <v>192</v>
      </c>
    </row>
    <row r="1321" spans="1:11" x14ac:dyDescent="0.25">
      <c r="A1321" s="1">
        <v>49960</v>
      </c>
      <c r="B1321">
        <f t="shared" si="20"/>
        <v>23.206599999999934</v>
      </c>
      <c r="C1321" t="s">
        <v>15</v>
      </c>
      <c r="D1321">
        <v>22.7</v>
      </c>
      <c r="E1321">
        <v>0</v>
      </c>
      <c r="F1321">
        <f>IF(martianeum5[[#This Row],[zawartosc '[%']]]&gt;=1,martianeum5[[#This Row],[masa '[kg']]]*martianeum5[[#This Row],[zawartosc '[%']]]*0.01,0)</f>
        <v>0</v>
      </c>
      <c r="G1321">
        <f>martianeum5[[#This Row],[stan_magazynu '[kg']]]+martianeum5[[#This Row],[ile_kg_materiału_z_ładunku]]</f>
        <v>23.206599999999934</v>
      </c>
      <c r="H1321">
        <f>IF(martianeum5[[#This Row],[stan_po_wydobyciu_z_ładunku]]&gt;=100,100,0)</f>
        <v>0</v>
      </c>
      <c r="I1321">
        <f>martianeum5[[#This Row],[stan_po_wydobyciu_z_ładunku]]-martianeum5[[#This Row],[ile_zabiera_na_orbite]]</f>
        <v>23.206599999999934</v>
      </c>
      <c r="J1321">
        <f>WEEKNUM(martianeum5[[#This Row],[data]],14)</f>
        <v>42</v>
      </c>
      <c r="K1321">
        <f>IF(martianeum5[[#This Row],[num_tygodnia]]=J1320,K1320,K1320+1)</f>
        <v>192</v>
      </c>
    </row>
    <row r="1322" spans="1:11" x14ac:dyDescent="0.25">
      <c r="A1322" s="1">
        <v>49961</v>
      </c>
      <c r="B1322">
        <f t="shared" si="20"/>
        <v>23.206599999999934</v>
      </c>
      <c r="C1322" t="s">
        <v>12</v>
      </c>
      <c r="D1322">
        <v>20.100000000000001</v>
      </c>
      <c r="E1322">
        <v>10.5</v>
      </c>
      <c r="F1322">
        <f>IF(martianeum5[[#This Row],[zawartosc '[%']]]&gt;=1,martianeum5[[#This Row],[masa '[kg']]]*martianeum5[[#This Row],[zawartosc '[%']]]*0.01,0)</f>
        <v>2.1105</v>
      </c>
      <c r="G1322">
        <f>martianeum5[[#This Row],[stan_magazynu '[kg']]]+martianeum5[[#This Row],[ile_kg_materiału_z_ładunku]]</f>
        <v>25.317099999999932</v>
      </c>
      <c r="H1322">
        <f>IF(martianeum5[[#This Row],[stan_po_wydobyciu_z_ładunku]]&gt;=100,100,0)</f>
        <v>0</v>
      </c>
      <c r="I1322">
        <f>martianeum5[[#This Row],[stan_po_wydobyciu_z_ładunku]]-martianeum5[[#This Row],[ile_zabiera_na_orbite]]</f>
        <v>25.317099999999932</v>
      </c>
      <c r="J1322">
        <f>WEEKNUM(martianeum5[[#This Row],[data]],14)</f>
        <v>42</v>
      </c>
      <c r="K1322">
        <f>IF(martianeum5[[#This Row],[num_tygodnia]]=J1321,K1321,K1321+1)</f>
        <v>192</v>
      </c>
    </row>
    <row r="1323" spans="1:11" x14ac:dyDescent="0.25">
      <c r="A1323" s="1">
        <v>49962</v>
      </c>
      <c r="B1323">
        <f t="shared" si="20"/>
        <v>25.317099999999932</v>
      </c>
      <c r="C1323" t="s">
        <v>7</v>
      </c>
      <c r="D1323">
        <v>16.100000000000001</v>
      </c>
      <c r="E1323">
        <v>8.1</v>
      </c>
      <c r="F1323">
        <f>IF(martianeum5[[#This Row],[zawartosc '[%']]]&gt;=1,martianeum5[[#This Row],[masa '[kg']]]*martianeum5[[#This Row],[zawartosc '[%']]]*0.01,0)</f>
        <v>1.3041</v>
      </c>
      <c r="G1323">
        <f>martianeum5[[#This Row],[stan_magazynu '[kg']]]+martianeum5[[#This Row],[ile_kg_materiału_z_ładunku]]</f>
        <v>26.621199999999931</v>
      </c>
      <c r="H1323">
        <f>IF(martianeum5[[#This Row],[stan_po_wydobyciu_z_ładunku]]&gt;=100,100,0)</f>
        <v>0</v>
      </c>
      <c r="I1323">
        <f>martianeum5[[#This Row],[stan_po_wydobyciu_z_ładunku]]-martianeum5[[#This Row],[ile_zabiera_na_orbite]]</f>
        <v>26.621199999999931</v>
      </c>
      <c r="J1323">
        <f>WEEKNUM(martianeum5[[#This Row],[data]],14)</f>
        <v>42</v>
      </c>
      <c r="K1323">
        <f>IF(martianeum5[[#This Row],[num_tygodnia]]=J1322,K1322,K1322+1)</f>
        <v>192</v>
      </c>
    </row>
    <row r="1324" spans="1:11" x14ac:dyDescent="0.25">
      <c r="A1324" s="1">
        <v>49963</v>
      </c>
      <c r="B1324">
        <f t="shared" si="20"/>
        <v>26.621199999999931</v>
      </c>
      <c r="C1324" t="s">
        <v>7</v>
      </c>
      <c r="D1324">
        <v>13.9</v>
      </c>
      <c r="E1324">
        <v>0</v>
      </c>
      <c r="F1324">
        <f>IF(martianeum5[[#This Row],[zawartosc '[%']]]&gt;=1,martianeum5[[#This Row],[masa '[kg']]]*martianeum5[[#This Row],[zawartosc '[%']]]*0.01,0)</f>
        <v>0</v>
      </c>
      <c r="G1324">
        <f>martianeum5[[#This Row],[stan_magazynu '[kg']]]+martianeum5[[#This Row],[ile_kg_materiału_z_ładunku]]</f>
        <v>26.621199999999931</v>
      </c>
      <c r="H1324">
        <f>IF(martianeum5[[#This Row],[stan_po_wydobyciu_z_ładunku]]&gt;=100,100,0)</f>
        <v>0</v>
      </c>
      <c r="I1324">
        <f>martianeum5[[#This Row],[stan_po_wydobyciu_z_ładunku]]-martianeum5[[#This Row],[ile_zabiera_na_orbite]]</f>
        <v>26.621199999999931</v>
      </c>
      <c r="J1324">
        <f>WEEKNUM(martianeum5[[#This Row],[data]],14)</f>
        <v>42</v>
      </c>
      <c r="K1324">
        <f>IF(martianeum5[[#This Row],[num_tygodnia]]=J1323,K1323,K1323+1)</f>
        <v>192</v>
      </c>
    </row>
    <row r="1325" spans="1:11" x14ac:dyDescent="0.25">
      <c r="A1325" s="1">
        <v>49964</v>
      </c>
      <c r="B1325">
        <f t="shared" si="20"/>
        <v>26.621199999999931</v>
      </c>
      <c r="C1325" t="s">
        <v>12</v>
      </c>
      <c r="D1325">
        <v>22.3</v>
      </c>
      <c r="E1325">
        <v>0</v>
      </c>
      <c r="F1325">
        <f>IF(martianeum5[[#This Row],[zawartosc '[%']]]&gt;=1,martianeum5[[#This Row],[masa '[kg']]]*martianeum5[[#This Row],[zawartosc '[%']]]*0.01,0)</f>
        <v>0</v>
      </c>
      <c r="G1325">
        <f>martianeum5[[#This Row],[stan_magazynu '[kg']]]+martianeum5[[#This Row],[ile_kg_materiału_z_ładunku]]</f>
        <v>26.621199999999931</v>
      </c>
      <c r="H1325">
        <f>IF(martianeum5[[#This Row],[stan_po_wydobyciu_z_ładunku]]&gt;=100,100,0)</f>
        <v>0</v>
      </c>
      <c r="I1325">
        <f>martianeum5[[#This Row],[stan_po_wydobyciu_z_ładunku]]-martianeum5[[#This Row],[ile_zabiera_na_orbite]]</f>
        <v>26.621199999999931</v>
      </c>
      <c r="J1325">
        <f>WEEKNUM(martianeum5[[#This Row],[data]],14)</f>
        <v>43</v>
      </c>
      <c r="K1325">
        <f>IF(martianeum5[[#This Row],[num_tygodnia]]=J1324,K1324,K1324+1)</f>
        <v>193</v>
      </c>
    </row>
    <row r="1326" spans="1:11" x14ac:dyDescent="0.25">
      <c r="A1326" s="1">
        <v>49965</v>
      </c>
      <c r="B1326">
        <f t="shared" si="20"/>
        <v>26.621199999999931</v>
      </c>
      <c r="C1326" t="s">
        <v>26</v>
      </c>
      <c r="D1326">
        <v>13</v>
      </c>
      <c r="E1326">
        <v>0</v>
      </c>
      <c r="F1326">
        <f>IF(martianeum5[[#This Row],[zawartosc '[%']]]&gt;=1,martianeum5[[#This Row],[masa '[kg']]]*martianeum5[[#This Row],[zawartosc '[%']]]*0.01,0)</f>
        <v>0</v>
      </c>
      <c r="G1326">
        <f>martianeum5[[#This Row],[stan_magazynu '[kg']]]+martianeum5[[#This Row],[ile_kg_materiału_z_ładunku]]</f>
        <v>26.621199999999931</v>
      </c>
      <c r="H1326">
        <f>IF(martianeum5[[#This Row],[stan_po_wydobyciu_z_ładunku]]&gt;=100,100,0)</f>
        <v>0</v>
      </c>
      <c r="I1326">
        <f>martianeum5[[#This Row],[stan_po_wydobyciu_z_ładunku]]-martianeum5[[#This Row],[ile_zabiera_na_orbite]]</f>
        <v>26.621199999999931</v>
      </c>
      <c r="J1326">
        <f>WEEKNUM(martianeum5[[#This Row],[data]],14)</f>
        <v>43</v>
      </c>
      <c r="K1326">
        <f>IF(martianeum5[[#This Row],[num_tygodnia]]=J1325,K1325,K1325+1)</f>
        <v>193</v>
      </c>
    </row>
    <row r="1327" spans="1:11" x14ac:dyDescent="0.25">
      <c r="A1327" s="1">
        <v>49966</v>
      </c>
      <c r="B1327">
        <f t="shared" si="20"/>
        <v>26.621199999999931</v>
      </c>
      <c r="C1327" t="s">
        <v>11</v>
      </c>
      <c r="D1327">
        <v>16.2</v>
      </c>
      <c r="E1327">
        <v>0</v>
      </c>
      <c r="F1327">
        <f>IF(martianeum5[[#This Row],[zawartosc '[%']]]&gt;=1,martianeum5[[#This Row],[masa '[kg']]]*martianeum5[[#This Row],[zawartosc '[%']]]*0.01,0)</f>
        <v>0</v>
      </c>
      <c r="G1327">
        <f>martianeum5[[#This Row],[stan_magazynu '[kg']]]+martianeum5[[#This Row],[ile_kg_materiału_z_ładunku]]</f>
        <v>26.621199999999931</v>
      </c>
      <c r="H1327">
        <f>IF(martianeum5[[#This Row],[stan_po_wydobyciu_z_ładunku]]&gt;=100,100,0)</f>
        <v>0</v>
      </c>
      <c r="I1327">
        <f>martianeum5[[#This Row],[stan_po_wydobyciu_z_ładunku]]-martianeum5[[#This Row],[ile_zabiera_na_orbite]]</f>
        <v>26.621199999999931</v>
      </c>
      <c r="J1327">
        <f>WEEKNUM(martianeum5[[#This Row],[data]],14)</f>
        <v>43</v>
      </c>
      <c r="K1327">
        <f>IF(martianeum5[[#This Row],[num_tygodnia]]=J1326,K1326,K1326+1)</f>
        <v>193</v>
      </c>
    </row>
    <row r="1328" spans="1:11" x14ac:dyDescent="0.25">
      <c r="A1328" s="1">
        <v>49967</v>
      </c>
      <c r="B1328">
        <f t="shared" si="20"/>
        <v>26.621199999999931</v>
      </c>
      <c r="C1328" t="s">
        <v>14</v>
      </c>
      <c r="D1328">
        <v>24.8</v>
      </c>
      <c r="E1328">
        <v>0</v>
      </c>
      <c r="F1328">
        <f>IF(martianeum5[[#This Row],[zawartosc '[%']]]&gt;=1,martianeum5[[#This Row],[masa '[kg']]]*martianeum5[[#This Row],[zawartosc '[%']]]*0.01,0)</f>
        <v>0</v>
      </c>
      <c r="G1328">
        <f>martianeum5[[#This Row],[stan_magazynu '[kg']]]+martianeum5[[#This Row],[ile_kg_materiału_z_ładunku]]</f>
        <v>26.621199999999931</v>
      </c>
      <c r="H1328">
        <f>IF(martianeum5[[#This Row],[stan_po_wydobyciu_z_ładunku]]&gt;=100,100,0)</f>
        <v>0</v>
      </c>
      <c r="I1328">
        <f>martianeum5[[#This Row],[stan_po_wydobyciu_z_ładunku]]-martianeum5[[#This Row],[ile_zabiera_na_orbite]]</f>
        <v>26.621199999999931</v>
      </c>
      <c r="J1328">
        <f>WEEKNUM(martianeum5[[#This Row],[data]],14)</f>
        <v>43</v>
      </c>
      <c r="K1328">
        <f>IF(martianeum5[[#This Row],[num_tygodnia]]=J1327,K1327,K1327+1)</f>
        <v>193</v>
      </c>
    </row>
    <row r="1329" spans="1:11" x14ac:dyDescent="0.25">
      <c r="A1329" s="1">
        <v>49968</v>
      </c>
      <c r="B1329">
        <f t="shared" si="20"/>
        <v>26.621199999999931</v>
      </c>
      <c r="C1329" t="s">
        <v>13</v>
      </c>
      <c r="D1329">
        <v>29.7</v>
      </c>
      <c r="E1329">
        <v>0</v>
      </c>
      <c r="F1329">
        <f>IF(martianeum5[[#This Row],[zawartosc '[%']]]&gt;=1,martianeum5[[#This Row],[masa '[kg']]]*martianeum5[[#This Row],[zawartosc '[%']]]*0.01,0)</f>
        <v>0</v>
      </c>
      <c r="G1329">
        <f>martianeum5[[#This Row],[stan_magazynu '[kg']]]+martianeum5[[#This Row],[ile_kg_materiału_z_ładunku]]</f>
        <v>26.621199999999931</v>
      </c>
      <c r="H1329">
        <f>IF(martianeum5[[#This Row],[stan_po_wydobyciu_z_ładunku]]&gt;=100,100,0)</f>
        <v>0</v>
      </c>
      <c r="I1329">
        <f>martianeum5[[#This Row],[stan_po_wydobyciu_z_ładunku]]-martianeum5[[#This Row],[ile_zabiera_na_orbite]]</f>
        <v>26.621199999999931</v>
      </c>
      <c r="J1329">
        <f>WEEKNUM(martianeum5[[#This Row],[data]],14)</f>
        <v>43</v>
      </c>
      <c r="K1329">
        <f>IF(martianeum5[[#This Row],[num_tygodnia]]=J1328,K1328,K1328+1)</f>
        <v>193</v>
      </c>
    </row>
    <row r="1330" spans="1:11" x14ac:dyDescent="0.25">
      <c r="A1330" s="1">
        <v>49969</v>
      </c>
      <c r="B1330">
        <f t="shared" si="20"/>
        <v>26.621199999999931</v>
      </c>
      <c r="C1330" t="s">
        <v>10</v>
      </c>
      <c r="D1330">
        <v>17.600000000000001</v>
      </c>
      <c r="E1330">
        <v>14.7</v>
      </c>
      <c r="F1330">
        <f>IF(martianeum5[[#This Row],[zawartosc '[%']]]&gt;=1,martianeum5[[#This Row],[masa '[kg']]]*martianeum5[[#This Row],[zawartosc '[%']]]*0.01,0)</f>
        <v>2.5872000000000002</v>
      </c>
      <c r="G1330">
        <f>martianeum5[[#This Row],[stan_magazynu '[kg']]]+martianeum5[[#This Row],[ile_kg_materiału_z_ładunku]]</f>
        <v>29.20839999999993</v>
      </c>
      <c r="H1330">
        <f>IF(martianeum5[[#This Row],[stan_po_wydobyciu_z_ładunku]]&gt;=100,100,0)</f>
        <v>0</v>
      </c>
      <c r="I1330">
        <f>martianeum5[[#This Row],[stan_po_wydobyciu_z_ładunku]]-martianeum5[[#This Row],[ile_zabiera_na_orbite]]</f>
        <v>29.20839999999993</v>
      </c>
      <c r="J1330">
        <f>WEEKNUM(martianeum5[[#This Row],[data]],14)</f>
        <v>43</v>
      </c>
      <c r="K1330">
        <f>IF(martianeum5[[#This Row],[num_tygodnia]]=J1329,K1329,K1329+1)</f>
        <v>193</v>
      </c>
    </row>
    <row r="1331" spans="1:11" x14ac:dyDescent="0.25">
      <c r="A1331" s="1">
        <v>49970</v>
      </c>
      <c r="B1331">
        <f t="shared" si="20"/>
        <v>29.20839999999993</v>
      </c>
      <c r="C1331" t="s">
        <v>10</v>
      </c>
      <c r="D1331">
        <v>10.4</v>
      </c>
      <c r="E1331">
        <v>27.7</v>
      </c>
      <c r="F1331">
        <f>IF(martianeum5[[#This Row],[zawartosc '[%']]]&gt;=1,martianeum5[[#This Row],[masa '[kg']]]*martianeum5[[#This Row],[zawartosc '[%']]]*0.01,0)</f>
        <v>2.8807999999999998</v>
      </c>
      <c r="G1331">
        <f>martianeum5[[#This Row],[stan_magazynu '[kg']]]+martianeum5[[#This Row],[ile_kg_materiału_z_ładunku]]</f>
        <v>32.089199999999927</v>
      </c>
      <c r="H1331">
        <f>IF(martianeum5[[#This Row],[stan_po_wydobyciu_z_ładunku]]&gt;=100,100,0)</f>
        <v>0</v>
      </c>
      <c r="I1331">
        <f>martianeum5[[#This Row],[stan_po_wydobyciu_z_ładunku]]-martianeum5[[#This Row],[ile_zabiera_na_orbite]]</f>
        <v>32.089199999999927</v>
      </c>
      <c r="J1331">
        <f>WEEKNUM(martianeum5[[#This Row],[data]],14)</f>
        <v>43</v>
      </c>
      <c r="K1331">
        <f>IF(martianeum5[[#This Row],[num_tygodnia]]=J1330,K1330,K1330+1)</f>
        <v>193</v>
      </c>
    </row>
    <row r="1332" spans="1:11" x14ac:dyDescent="0.25">
      <c r="A1332" s="1">
        <v>49971</v>
      </c>
      <c r="B1332">
        <f t="shared" si="20"/>
        <v>32.089199999999927</v>
      </c>
      <c r="C1332" t="s">
        <v>15</v>
      </c>
      <c r="D1332">
        <v>17</v>
      </c>
      <c r="E1332">
        <v>1.1000000000000001</v>
      </c>
      <c r="F1332">
        <f>IF(martianeum5[[#This Row],[zawartosc '[%']]]&gt;=1,martianeum5[[#This Row],[masa '[kg']]]*martianeum5[[#This Row],[zawartosc '[%']]]*0.01,0)</f>
        <v>0.18700000000000003</v>
      </c>
      <c r="G1332">
        <f>martianeum5[[#This Row],[stan_magazynu '[kg']]]+martianeum5[[#This Row],[ile_kg_materiału_z_ładunku]]</f>
        <v>32.276199999999925</v>
      </c>
      <c r="H1332">
        <f>IF(martianeum5[[#This Row],[stan_po_wydobyciu_z_ładunku]]&gt;=100,100,0)</f>
        <v>0</v>
      </c>
      <c r="I1332">
        <f>martianeum5[[#This Row],[stan_po_wydobyciu_z_ładunku]]-martianeum5[[#This Row],[ile_zabiera_na_orbite]]</f>
        <v>32.276199999999925</v>
      </c>
      <c r="J1332">
        <f>WEEKNUM(martianeum5[[#This Row],[data]],14)</f>
        <v>44</v>
      </c>
      <c r="K1332">
        <f>IF(martianeum5[[#This Row],[num_tygodnia]]=J1331,K1331,K1331+1)</f>
        <v>194</v>
      </c>
    </row>
    <row r="1333" spans="1:11" x14ac:dyDescent="0.25">
      <c r="A1333" s="1">
        <v>49972</v>
      </c>
      <c r="B1333">
        <f t="shared" si="20"/>
        <v>32.276199999999925</v>
      </c>
      <c r="C1333" t="s">
        <v>18</v>
      </c>
      <c r="D1333">
        <v>15.7</v>
      </c>
      <c r="E1333">
        <v>5.9</v>
      </c>
      <c r="F1333">
        <f>IF(martianeum5[[#This Row],[zawartosc '[%']]]&gt;=1,martianeum5[[#This Row],[masa '[kg']]]*martianeum5[[#This Row],[zawartosc '[%']]]*0.01,0)</f>
        <v>0.92630000000000001</v>
      </c>
      <c r="G1333">
        <f>martianeum5[[#This Row],[stan_magazynu '[kg']]]+martianeum5[[#This Row],[ile_kg_materiału_z_ładunku]]</f>
        <v>33.202499999999922</v>
      </c>
      <c r="H1333">
        <f>IF(martianeum5[[#This Row],[stan_po_wydobyciu_z_ładunku]]&gt;=100,100,0)</f>
        <v>0</v>
      </c>
      <c r="I1333">
        <f>martianeum5[[#This Row],[stan_po_wydobyciu_z_ładunku]]-martianeum5[[#This Row],[ile_zabiera_na_orbite]]</f>
        <v>33.202499999999922</v>
      </c>
      <c r="J1333">
        <f>WEEKNUM(martianeum5[[#This Row],[data]],14)</f>
        <v>44</v>
      </c>
      <c r="K1333">
        <f>IF(martianeum5[[#This Row],[num_tygodnia]]=J1332,K1332,K1332+1)</f>
        <v>194</v>
      </c>
    </row>
    <row r="1334" spans="1:11" x14ac:dyDescent="0.25">
      <c r="A1334" s="1">
        <v>49973</v>
      </c>
      <c r="B1334">
        <f t="shared" si="20"/>
        <v>33.202499999999922</v>
      </c>
      <c r="C1334" t="s">
        <v>19</v>
      </c>
      <c r="D1334">
        <v>23.8</v>
      </c>
      <c r="E1334">
        <v>4.3</v>
      </c>
      <c r="F1334">
        <f>IF(martianeum5[[#This Row],[zawartosc '[%']]]&gt;=1,martianeum5[[#This Row],[masa '[kg']]]*martianeum5[[#This Row],[zawartosc '[%']]]*0.01,0)</f>
        <v>1.0234000000000001</v>
      </c>
      <c r="G1334">
        <f>martianeum5[[#This Row],[stan_magazynu '[kg']]]+martianeum5[[#This Row],[ile_kg_materiału_z_ładunku]]</f>
        <v>34.225899999999925</v>
      </c>
      <c r="H1334">
        <f>IF(martianeum5[[#This Row],[stan_po_wydobyciu_z_ładunku]]&gt;=100,100,0)</f>
        <v>0</v>
      </c>
      <c r="I1334">
        <f>martianeum5[[#This Row],[stan_po_wydobyciu_z_ładunku]]-martianeum5[[#This Row],[ile_zabiera_na_orbite]]</f>
        <v>34.225899999999925</v>
      </c>
      <c r="J1334">
        <f>WEEKNUM(martianeum5[[#This Row],[data]],14)</f>
        <v>44</v>
      </c>
      <c r="K1334">
        <f>IF(martianeum5[[#This Row],[num_tygodnia]]=J1333,K1333,K1333+1)</f>
        <v>194</v>
      </c>
    </row>
    <row r="1335" spans="1:11" x14ac:dyDescent="0.25">
      <c r="A1335" s="1">
        <v>49974</v>
      </c>
      <c r="B1335">
        <f t="shared" si="20"/>
        <v>34.225899999999925</v>
      </c>
      <c r="C1335" t="s">
        <v>11</v>
      </c>
      <c r="D1335">
        <v>16.2</v>
      </c>
      <c r="E1335">
        <v>8.6999999999999993</v>
      </c>
      <c r="F1335">
        <f>IF(martianeum5[[#This Row],[zawartosc '[%']]]&gt;=1,martianeum5[[#This Row],[masa '[kg']]]*martianeum5[[#This Row],[zawartosc '[%']]]*0.01,0)</f>
        <v>1.4093999999999998</v>
      </c>
      <c r="G1335">
        <f>martianeum5[[#This Row],[stan_magazynu '[kg']]]+martianeum5[[#This Row],[ile_kg_materiału_z_ładunku]]</f>
        <v>35.635299999999923</v>
      </c>
      <c r="H1335">
        <f>IF(martianeum5[[#This Row],[stan_po_wydobyciu_z_ładunku]]&gt;=100,100,0)</f>
        <v>0</v>
      </c>
      <c r="I1335">
        <f>martianeum5[[#This Row],[stan_po_wydobyciu_z_ładunku]]-martianeum5[[#This Row],[ile_zabiera_na_orbite]]</f>
        <v>35.635299999999923</v>
      </c>
      <c r="J1335">
        <f>WEEKNUM(martianeum5[[#This Row],[data]],14)</f>
        <v>44</v>
      </c>
      <c r="K1335">
        <f>IF(martianeum5[[#This Row],[num_tygodnia]]=J1334,K1334,K1334+1)</f>
        <v>194</v>
      </c>
    </row>
    <row r="1336" spans="1:11" x14ac:dyDescent="0.25">
      <c r="A1336" s="1">
        <v>49975</v>
      </c>
      <c r="B1336">
        <f t="shared" si="20"/>
        <v>35.635299999999923</v>
      </c>
      <c r="C1336" t="s">
        <v>5</v>
      </c>
      <c r="D1336">
        <v>23.3</v>
      </c>
      <c r="E1336">
        <v>5.8</v>
      </c>
      <c r="F1336">
        <f>IF(martianeum5[[#This Row],[zawartosc '[%']]]&gt;=1,martianeum5[[#This Row],[masa '[kg']]]*martianeum5[[#This Row],[zawartosc '[%']]]*0.01,0)</f>
        <v>1.3513999999999999</v>
      </c>
      <c r="G1336">
        <f>martianeum5[[#This Row],[stan_magazynu '[kg']]]+martianeum5[[#This Row],[ile_kg_materiału_z_ładunku]]</f>
        <v>36.986699999999921</v>
      </c>
      <c r="H1336">
        <f>IF(martianeum5[[#This Row],[stan_po_wydobyciu_z_ładunku]]&gt;=100,100,0)</f>
        <v>0</v>
      </c>
      <c r="I1336">
        <f>martianeum5[[#This Row],[stan_po_wydobyciu_z_ładunku]]-martianeum5[[#This Row],[ile_zabiera_na_orbite]]</f>
        <v>36.986699999999921</v>
      </c>
      <c r="J1336">
        <f>WEEKNUM(martianeum5[[#This Row],[data]],14)</f>
        <v>44</v>
      </c>
      <c r="K1336">
        <f>IF(martianeum5[[#This Row],[num_tygodnia]]=J1335,K1335,K1335+1)</f>
        <v>194</v>
      </c>
    </row>
    <row r="1337" spans="1:11" x14ac:dyDescent="0.25">
      <c r="A1337" s="1">
        <v>49976</v>
      </c>
      <c r="B1337">
        <f t="shared" si="20"/>
        <v>36.986699999999921</v>
      </c>
      <c r="C1337" t="s">
        <v>7</v>
      </c>
      <c r="D1337">
        <v>18.7</v>
      </c>
      <c r="E1337">
        <v>1.1000000000000001</v>
      </c>
      <c r="F1337">
        <f>IF(martianeum5[[#This Row],[zawartosc '[%']]]&gt;=1,martianeum5[[#This Row],[masa '[kg']]]*martianeum5[[#This Row],[zawartosc '[%']]]*0.01,0)</f>
        <v>0.20569999999999999</v>
      </c>
      <c r="G1337">
        <f>martianeum5[[#This Row],[stan_magazynu '[kg']]]+martianeum5[[#This Row],[ile_kg_materiału_z_ładunku]]</f>
        <v>37.192399999999921</v>
      </c>
      <c r="H1337">
        <f>IF(martianeum5[[#This Row],[stan_po_wydobyciu_z_ładunku]]&gt;=100,100,0)</f>
        <v>0</v>
      </c>
      <c r="I1337">
        <f>martianeum5[[#This Row],[stan_po_wydobyciu_z_ładunku]]-martianeum5[[#This Row],[ile_zabiera_na_orbite]]</f>
        <v>37.192399999999921</v>
      </c>
      <c r="J1337">
        <f>WEEKNUM(martianeum5[[#This Row],[data]],14)</f>
        <v>44</v>
      </c>
      <c r="K1337">
        <f>IF(martianeum5[[#This Row],[num_tygodnia]]=J1336,K1336,K1336+1)</f>
        <v>194</v>
      </c>
    </row>
    <row r="1338" spans="1:11" x14ac:dyDescent="0.25">
      <c r="A1338" s="1">
        <v>49977</v>
      </c>
      <c r="B1338">
        <f t="shared" si="20"/>
        <v>37.192399999999921</v>
      </c>
      <c r="C1338" t="s">
        <v>17</v>
      </c>
      <c r="D1338">
        <v>27.9</v>
      </c>
      <c r="E1338">
        <v>2.6</v>
      </c>
      <c r="F1338">
        <f>IF(martianeum5[[#This Row],[zawartosc '[%']]]&gt;=1,martianeum5[[#This Row],[masa '[kg']]]*martianeum5[[#This Row],[zawartosc '[%']]]*0.01,0)</f>
        <v>0.72539999999999993</v>
      </c>
      <c r="G1338">
        <f>martianeum5[[#This Row],[stan_magazynu '[kg']]]+martianeum5[[#This Row],[ile_kg_materiału_z_ładunku]]</f>
        <v>37.917799999999922</v>
      </c>
      <c r="H1338">
        <f>IF(martianeum5[[#This Row],[stan_po_wydobyciu_z_ładunku]]&gt;=100,100,0)</f>
        <v>0</v>
      </c>
      <c r="I1338">
        <f>martianeum5[[#This Row],[stan_po_wydobyciu_z_ładunku]]-martianeum5[[#This Row],[ile_zabiera_na_orbite]]</f>
        <v>37.917799999999922</v>
      </c>
      <c r="J1338">
        <f>WEEKNUM(martianeum5[[#This Row],[data]],14)</f>
        <v>44</v>
      </c>
      <c r="K1338">
        <f>IF(martianeum5[[#This Row],[num_tygodnia]]=J1337,K1337,K1337+1)</f>
        <v>194</v>
      </c>
    </row>
    <row r="1339" spans="1:11" x14ac:dyDescent="0.25">
      <c r="A1339" s="1">
        <v>49978</v>
      </c>
      <c r="B1339">
        <f t="shared" si="20"/>
        <v>37.917799999999922</v>
      </c>
      <c r="C1339" t="s">
        <v>18</v>
      </c>
      <c r="D1339">
        <v>19.8</v>
      </c>
      <c r="E1339">
        <v>0</v>
      </c>
      <c r="F1339">
        <f>IF(martianeum5[[#This Row],[zawartosc '[%']]]&gt;=1,martianeum5[[#This Row],[masa '[kg']]]*martianeum5[[#This Row],[zawartosc '[%']]]*0.01,0)</f>
        <v>0</v>
      </c>
      <c r="G1339">
        <f>martianeum5[[#This Row],[stan_magazynu '[kg']]]+martianeum5[[#This Row],[ile_kg_materiału_z_ładunku]]</f>
        <v>37.917799999999922</v>
      </c>
      <c r="H1339">
        <f>IF(martianeum5[[#This Row],[stan_po_wydobyciu_z_ładunku]]&gt;=100,100,0)</f>
        <v>0</v>
      </c>
      <c r="I1339">
        <f>martianeum5[[#This Row],[stan_po_wydobyciu_z_ładunku]]-martianeum5[[#This Row],[ile_zabiera_na_orbite]]</f>
        <v>37.917799999999922</v>
      </c>
      <c r="J1339">
        <f>WEEKNUM(martianeum5[[#This Row],[data]],14)</f>
        <v>45</v>
      </c>
      <c r="K1339">
        <f>IF(martianeum5[[#This Row],[num_tygodnia]]=J1338,K1338,K1338+1)</f>
        <v>195</v>
      </c>
    </row>
    <row r="1340" spans="1:11" x14ac:dyDescent="0.25">
      <c r="A1340" s="1">
        <v>49979</v>
      </c>
      <c r="B1340">
        <f t="shared" si="20"/>
        <v>37.917799999999922</v>
      </c>
      <c r="C1340" t="s">
        <v>11</v>
      </c>
      <c r="D1340">
        <v>16.7</v>
      </c>
      <c r="E1340">
        <v>3.5</v>
      </c>
      <c r="F1340">
        <f>IF(martianeum5[[#This Row],[zawartosc '[%']]]&gt;=1,martianeum5[[#This Row],[masa '[kg']]]*martianeum5[[#This Row],[zawartosc '[%']]]*0.01,0)</f>
        <v>0.58450000000000002</v>
      </c>
      <c r="G1340">
        <f>martianeum5[[#This Row],[stan_magazynu '[kg']]]+martianeum5[[#This Row],[ile_kg_materiału_z_ładunku]]</f>
        <v>38.50229999999992</v>
      </c>
      <c r="H1340">
        <f>IF(martianeum5[[#This Row],[stan_po_wydobyciu_z_ładunku]]&gt;=100,100,0)</f>
        <v>0</v>
      </c>
      <c r="I1340">
        <f>martianeum5[[#This Row],[stan_po_wydobyciu_z_ładunku]]-martianeum5[[#This Row],[ile_zabiera_na_orbite]]</f>
        <v>38.50229999999992</v>
      </c>
      <c r="J1340">
        <f>WEEKNUM(martianeum5[[#This Row],[data]],14)</f>
        <v>45</v>
      </c>
      <c r="K1340">
        <f>IF(martianeum5[[#This Row],[num_tygodnia]]=J1339,K1339,K1339+1)</f>
        <v>195</v>
      </c>
    </row>
    <row r="1341" spans="1:11" x14ac:dyDescent="0.25">
      <c r="A1341" s="1">
        <v>49980</v>
      </c>
      <c r="B1341">
        <f t="shared" si="20"/>
        <v>38.50229999999992</v>
      </c>
      <c r="C1341" t="s">
        <v>23</v>
      </c>
      <c r="D1341">
        <v>28.6</v>
      </c>
      <c r="E1341">
        <v>0</v>
      </c>
      <c r="F1341">
        <f>IF(martianeum5[[#This Row],[zawartosc '[%']]]&gt;=1,martianeum5[[#This Row],[masa '[kg']]]*martianeum5[[#This Row],[zawartosc '[%']]]*0.01,0)</f>
        <v>0</v>
      </c>
      <c r="G1341">
        <f>martianeum5[[#This Row],[stan_magazynu '[kg']]]+martianeum5[[#This Row],[ile_kg_materiału_z_ładunku]]</f>
        <v>38.50229999999992</v>
      </c>
      <c r="H1341">
        <f>IF(martianeum5[[#This Row],[stan_po_wydobyciu_z_ładunku]]&gt;=100,100,0)</f>
        <v>0</v>
      </c>
      <c r="I1341">
        <f>martianeum5[[#This Row],[stan_po_wydobyciu_z_ładunku]]-martianeum5[[#This Row],[ile_zabiera_na_orbite]]</f>
        <v>38.50229999999992</v>
      </c>
      <c r="J1341">
        <f>WEEKNUM(martianeum5[[#This Row],[data]],14)</f>
        <v>45</v>
      </c>
      <c r="K1341">
        <f>IF(martianeum5[[#This Row],[num_tygodnia]]=J1340,K1340,K1340+1)</f>
        <v>195</v>
      </c>
    </row>
    <row r="1342" spans="1:11" x14ac:dyDescent="0.25">
      <c r="A1342" s="1">
        <v>49981</v>
      </c>
      <c r="B1342">
        <f t="shared" si="20"/>
        <v>38.50229999999992</v>
      </c>
      <c r="C1342" t="s">
        <v>10</v>
      </c>
      <c r="D1342">
        <v>10.8</v>
      </c>
      <c r="E1342">
        <v>32.9</v>
      </c>
      <c r="F1342">
        <f>IF(martianeum5[[#This Row],[zawartosc '[%']]]&gt;=1,martianeum5[[#This Row],[masa '[kg']]]*martianeum5[[#This Row],[zawartosc '[%']]]*0.01,0)</f>
        <v>3.5531999999999999</v>
      </c>
      <c r="G1342">
        <f>martianeum5[[#This Row],[stan_magazynu '[kg']]]+martianeum5[[#This Row],[ile_kg_materiału_z_ładunku]]</f>
        <v>42.055499999999917</v>
      </c>
      <c r="H1342">
        <f>IF(martianeum5[[#This Row],[stan_po_wydobyciu_z_ładunku]]&gt;=100,100,0)</f>
        <v>0</v>
      </c>
      <c r="I1342">
        <f>martianeum5[[#This Row],[stan_po_wydobyciu_z_ładunku]]-martianeum5[[#This Row],[ile_zabiera_na_orbite]]</f>
        <v>42.055499999999917</v>
      </c>
      <c r="J1342">
        <f>WEEKNUM(martianeum5[[#This Row],[data]],14)</f>
        <v>45</v>
      </c>
      <c r="K1342">
        <f>IF(martianeum5[[#This Row],[num_tygodnia]]=J1341,K1341,K1341+1)</f>
        <v>195</v>
      </c>
    </row>
    <row r="1343" spans="1:11" x14ac:dyDescent="0.25">
      <c r="A1343" s="1">
        <v>49982</v>
      </c>
      <c r="B1343">
        <f t="shared" si="20"/>
        <v>42.055499999999917</v>
      </c>
      <c r="C1343" t="s">
        <v>18</v>
      </c>
      <c r="D1343">
        <v>12.8</v>
      </c>
      <c r="E1343">
        <v>0</v>
      </c>
      <c r="F1343">
        <f>IF(martianeum5[[#This Row],[zawartosc '[%']]]&gt;=1,martianeum5[[#This Row],[masa '[kg']]]*martianeum5[[#This Row],[zawartosc '[%']]]*0.01,0)</f>
        <v>0</v>
      </c>
      <c r="G1343">
        <f>martianeum5[[#This Row],[stan_magazynu '[kg']]]+martianeum5[[#This Row],[ile_kg_materiału_z_ładunku]]</f>
        <v>42.055499999999917</v>
      </c>
      <c r="H1343">
        <f>IF(martianeum5[[#This Row],[stan_po_wydobyciu_z_ładunku]]&gt;=100,100,0)</f>
        <v>0</v>
      </c>
      <c r="I1343">
        <f>martianeum5[[#This Row],[stan_po_wydobyciu_z_ładunku]]-martianeum5[[#This Row],[ile_zabiera_na_orbite]]</f>
        <v>42.055499999999917</v>
      </c>
      <c r="J1343">
        <f>WEEKNUM(martianeum5[[#This Row],[data]],14)</f>
        <v>45</v>
      </c>
      <c r="K1343">
        <f>IF(martianeum5[[#This Row],[num_tygodnia]]=J1342,K1342,K1342+1)</f>
        <v>195</v>
      </c>
    </row>
    <row r="1344" spans="1:11" x14ac:dyDescent="0.25">
      <c r="A1344" s="1">
        <v>49983</v>
      </c>
      <c r="B1344">
        <f t="shared" si="20"/>
        <v>42.055499999999917</v>
      </c>
      <c r="C1344" t="s">
        <v>26</v>
      </c>
      <c r="D1344">
        <v>17.600000000000001</v>
      </c>
      <c r="E1344">
        <v>0</v>
      </c>
      <c r="F1344">
        <f>IF(martianeum5[[#This Row],[zawartosc '[%']]]&gt;=1,martianeum5[[#This Row],[masa '[kg']]]*martianeum5[[#This Row],[zawartosc '[%']]]*0.01,0)</f>
        <v>0</v>
      </c>
      <c r="G1344">
        <f>martianeum5[[#This Row],[stan_magazynu '[kg']]]+martianeum5[[#This Row],[ile_kg_materiału_z_ładunku]]</f>
        <v>42.055499999999917</v>
      </c>
      <c r="H1344">
        <f>IF(martianeum5[[#This Row],[stan_po_wydobyciu_z_ładunku]]&gt;=100,100,0)</f>
        <v>0</v>
      </c>
      <c r="I1344">
        <f>martianeum5[[#This Row],[stan_po_wydobyciu_z_ładunku]]-martianeum5[[#This Row],[ile_zabiera_na_orbite]]</f>
        <v>42.055499999999917</v>
      </c>
      <c r="J1344">
        <f>WEEKNUM(martianeum5[[#This Row],[data]],14)</f>
        <v>45</v>
      </c>
      <c r="K1344">
        <f>IF(martianeum5[[#This Row],[num_tygodnia]]=J1343,K1343,K1343+1)</f>
        <v>195</v>
      </c>
    </row>
    <row r="1345" spans="1:11" x14ac:dyDescent="0.25">
      <c r="A1345" s="1">
        <v>49984</v>
      </c>
      <c r="B1345">
        <f t="shared" si="20"/>
        <v>42.055499999999917</v>
      </c>
      <c r="C1345" t="s">
        <v>22</v>
      </c>
      <c r="D1345">
        <v>24.1</v>
      </c>
      <c r="E1345">
        <v>0</v>
      </c>
      <c r="F1345">
        <f>IF(martianeum5[[#This Row],[zawartosc '[%']]]&gt;=1,martianeum5[[#This Row],[masa '[kg']]]*martianeum5[[#This Row],[zawartosc '[%']]]*0.01,0)</f>
        <v>0</v>
      </c>
      <c r="G1345">
        <f>martianeum5[[#This Row],[stan_magazynu '[kg']]]+martianeum5[[#This Row],[ile_kg_materiału_z_ładunku]]</f>
        <v>42.055499999999917</v>
      </c>
      <c r="H1345">
        <f>IF(martianeum5[[#This Row],[stan_po_wydobyciu_z_ładunku]]&gt;=100,100,0)</f>
        <v>0</v>
      </c>
      <c r="I1345">
        <f>martianeum5[[#This Row],[stan_po_wydobyciu_z_ładunku]]-martianeum5[[#This Row],[ile_zabiera_na_orbite]]</f>
        <v>42.055499999999917</v>
      </c>
      <c r="J1345">
        <f>WEEKNUM(martianeum5[[#This Row],[data]],14)</f>
        <v>45</v>
      </c>
      <c r="K1345">
        <f>IF(martianeum5[[#This Row],[num_tygodnia]]=J1344,K1344,K1344+1)</f>
        <v>195</v>
      </c>
    </row>
    <row r="1346" spans="1:11" x14ac:dyDescent="0.25">
      <c r="A1346" s="1">
        <v>49985</v>
      </c>
      <c r="B1346">
        <f t="shared" si="20"/>
        <v>42.055499999999917</v>
      </c>
      <c r="C1346" t="s">
        <v>11</v>
      </c>
      <c r="D1346">
        <v>11.4</v>
      </c>
      <c r="E1346">
        <v>18.2</v>
      </c>
      <c r="F1346">
        <f>IF(martianeum5[[#This Row],[zawartosc '[%']]]&gt;=1,martianeum5[[#This Row],[masa '[kg']]]*martianeum5[[#This Row],[zawartosc '[%']]]*0.01,0)</f>
        <v>2.0747999999999998</v>
      </c>
      <c r="G1346">
        <f>martianeum5[[#This Row],[stan_magazynu '[kg']]]+martianeum5[[#This Row],[ile_kg_materiału_z_ładunku]]</f>
        <v>44.13029999999992</v>
      </c>
      <c r="H1346">
        <f>IF(martianeum5[[#This Row],[stan_po_wydobyciu_z_ładunku]]&gt;=100,100,0)</f>
        <v>0</v>
      </c>
      <c r="I1346">
        <f>martianeum5[[#This Row],[stan_po_wydobyciu_z_ładunku]]-martianeum5[[#This Row],[ile_zabiera_na_orbite]]</f>
        <v>44.13029999999992</v>
      </c>
      <c r="J1346">
        <f>WEEKNUM(martianeum5[[#This Row],[data]],14)</f>
        <v>46</v>
      </c>
      <c r="K1346">
        <f>IF(martianeum5[[#This Row],[num_tygodnia]]=J1345,K1345,K1345+1)</f>
        <v>196</v>
      </c>
    </row>
    <row r="1347" spans="1:11" x14ac:dyDescent="0.25">
      <c r="A1347" s="1">
        <v>49986</v>
      </c>
      <c r="B1347">
        <f t="shared" si="20"/>
        <v>44.13029999999992</v>
      </c>
      <c r="C1347" t="s">
        <v>9</v>
      </c>
      <c r="D1347">
        <v>21.9</v>
      </c>
      <c r="E1347">
        <v>5.4</v>
      </c>
      <c r="F1347">
        <f>IF(martianeum5[[#This Row],[zawartosc '[%']]]&gt;=1,martianeum5[[#This Row],[masa '[kg']]]*martianeum5[[#This Row],[zawartosc '[%']]]*0.01,0)</f>
        <v>1.1826000000000001</v>
      </c>
      <c r="G1347">
        <f>martianeum5[[#This Row],[stan_magazynu '[kg']]]+martianeum5[[#This Row],[ile_kg_materiału_z_ładunku]]</f>
        <v>45.312899999999921</v>
      </c>
      <c r="H1347">
        <f>IF(martianeum5[[#This Row],[stan_po_wydobyciu_z_ładunku]]&gt;=100,100,0)</f>
        <v>0</v>
      </c>
      <c r="I1347">
        <f>martianeum5[[#This Row],[stan_po_wydobyciu_z_ładunku]]-martianeum5[[#This Row],[ile_zabiera_na_orbite]]</f>
        <v>45.312899999999921</v>
      </c>
      <c r="J1347">
        <f>WEEKNUM(martianeum5[[#This Row],[data]],14)</f>
        <v>46</v>
      </c>
      <c r="K1347">
        <f>IF(martianeum5[[#This Row],[num_tygodnia]]=J1346,K1346,K1346+1)</f>
        <v>196</v>
      </c>
    </row>
    <row r="1348" spans="1:11" x14ac:dyDescent="0.25">
      <c r="A1348" s="1">
        <v>49987</v>
      </c>
      <c r="B1348">
        <f t="shared" ref="B1348:B1411" si="21">I1347</f>
        <v>45.312899999999921</v>
      </c>
      <c r="C1348" t="s">
        <v>26</v>
      </c>
      <c r="D1348">
        <v>16.8</v>
      </c>
      <c r="E1348">
        <v>1.6</v>
      </c>
      <c r="F1348">
        <f>IF(martianeum5[[#This Row],[zawartosc '[%']]]&gt;=1,martianeum5[[#This Row],[masa '[kg']]]*martianeum5[[#This Row],[zawartosc '[%']]]*0.01,0)</f>
        <v>0.26880000000000004</v>
      </c>
      <c r="G1348">
        <f>martianeum5[[#This Row],[stan_magazynu '[kg']]]+martianeum5[[#This Row],[ile_kg_materiału_z_ładunku]]</f>
        <v>45.58169999999992</v>
      </c>
      <c r="H1348">
        <f>IF(martianeum5[[#This Row],[stan_po_wydobyciu_z_ładunku]]&gt;=100,100,0)</f>
        <v>0</v>
      </c>
      <c r="I1348">
        <f>martianeum5[[#This Row],[stan_po_wydobyciu_z_ładunku]]-martianeum5[[#This Row],[ile_zabiera_na_orbite]]</f>
        <v>45.58169999999992</v>
      </c>
      <c r="J1348">
        <f>WEEKNUM(martianeum5[[#This Row],[data]],14)</f>
        <v>46</v>
      </c>
      <c r="K1348">
        <f>IF(martianeum5[[#This Row],[num_tygodnia]]=J1347,K1347,K1347+1)</f>
        <v>196</v>
      </c>
    </row>
    <row r="1349" spans="1:11" x14ac:dyDescent="0.25">
      <c r="A1349" s="1">
        <v>49988</v>
      </c>
      <c r="B1349">
        <f t="shared" si="21"/>
        <v>45.58169999999992</v>
      </c>
      <c r="C1349" t="s">
        <v>6</v>
      </c>
      <c r="D1349">
        <v>26</v>
      </c>
      <c r="E1349">
        <v>0</v>
      </c>
      <c r="F1349">
        <f>IF(martianeum5[[#This Row],[zawartosc '[%']]]&gt;=1,martianeum5[[#This Row],[masa '[kg']]]*martianeum5[[#This Row],[zawartosc '[%']]]*0.01,0)</f>
        <v>0</v>
      </c>
      <c r="G1349">
        <f>martianeum5[[#This Row],[stan_magazynu '[kg']]]+martianeum5[[#This Row],[ile_kg_materiału_z_ładunku]]</f>
        <v>45.58169999999992</v>
      </c>
      <c r="H1349">
        <f>IF(martianeum5[[#This Row],[stan_po_wydobyciu_z_ładunku]]&gt;=100,100,0)</f>
        <v>0</v>
      </c>
      <c r="I1349">
        <f>martianeum5[[#This Row],[stan_po_wydobyciu_z_ładunku]]-martianeum5[[#This Row],[ile_zabiera_na_orbite]]</f>
        <v>45.58169999999992</v>
      </c>
      <c r="J1349">
        <f>WEEKNUM(martianeum5[[#This Row],[data]],14)</f>
        <v>46</v>
      </c>
      <c r="K1349">
        <f>IF(martianeum5[[#This Row],[num_tygodnia]]=J1348,K1348,K1348+1)</f>
        <v>196</v>
      </c>
    </row>
    <row r="1350" spans="1:11" x14ac:dyDescent="0.25">
      <c r="A1350" s="1">
        <v>49989</v>
      </c>
      <c r="B1350">
        <f t="shared" si="21"/>
        <v>45.58169999999992</v>
      </c>
      <c r="C1350" t="s">
        <v>11</v>
      </c>
      <c r="D1350">
        <v>20.2</v>
      </c>
      <c r="E1350">
        <v>10</v>
      </c>
      <c r="F1350">
        <f>IF(martianeum5[[#This Row],[zawartosc '[%']]]&gt;=1,martianeum5[[#This Row],[masa '[kg']]]*martianeum5[[#This Row],[zawartosc '[%']]]*0.01,0)</f>
        <v>2.02</v>
      </c>
      <c r="G1350">
        <f>martianeum5[[#This Row],[stan_magazynu '[kg']]]+martianeum5[[#This Row],[ile_kg_materiału_z_ładunku]]</f>
        <v>47.601699999999923</v>
      </c>
      <c r="H1350">
        <f>IF(martianeum5[[#This Row],[stan_po_wydobyciu_z_ładunku]]&gt;=100,100,0)</f>
        <v>0</v>
      </c>
      <c r="I1350">
        <f>martianeum5[[#This Row],[stan_po_wydobyciu_z_ładunku]]-martianeum5[[#This Row],[ile_zabiera_na_orbite]]</f>
        <v>47.601699999999923</v>
      </c>
      <c r="J1350">
        <f>WEEKNUM(martianeum5[[#This Row],[data]],14)</f>
        <v>46</v>
      </c>
      <c r="K1350">
        <f>IF(martianeum5[[#This Row],[num_tygodnia]]=J1349,K1349,K1349+1)</f>
        <v>196</v>
      </c>
    </row>
    <row r="1351" spans="1:11" x14ac:dyDescent="0.25">
      <c r="A1351" s="1">
        <v>49990</v>
      </c>
      <c r="B1351">
        <f t="shared" si="21"/>
        <v>47.601699999999923</v>
      </c>
      <c r="C1351" t="s">
        <v>19</v>
      </c>
      <c r="D1351">
        <v>20.3</v>
      </c>
      <c r="E1351">
        <v>37.799999999999997</v>
      </c>
      <c r="F1351">
        <f>IF(martianeum5[[#This Row],[zawartosc '[%']]]&gt;=1,martianeum5[[#This Row],[masa '[kg']]]*martianeum5[[#This Row],[zawartosc '[%']]]*0.01,0)</f>
        <v>7.6733999999999991</v>
      </c>
      <c r="G1351">
        <f>martianeum5[[#This Row],[stan_magazynu '[kg']]]+martianeum5[[#This Row],[ile_kg_materiału_z_ładunku]]</f>
        <v>55.275099999999924</v>
      </c>
      <c r="H1351">
        <f>IF(martianeum5[[#This Row],[stan_po_wydobyciu_z_ładunku]]&gt;=100,100,0)</f>
        <v>0</v>
      </c>
      <c r="I1351">
        <f>martianeum5[[#This Row],[stan_po_wydobyciu_z_ładunku]]-martianeum5[[#This Row],[ile_zabiera_na_orbite]]</f>
        <v>55.275099999999924</v>
      </c>
      <c r="J1351">
        <f>WEEKNUM(martianeum5[[#This Row],[data]],14)</f>
        <v>46</v>
      </c>
      <c r="K1351">
        <f>IF(martianeum5[[#This Row],[num_tygodnia]]=J1350,K1350,K1350+1)</f>
        <v>196</v>
      </c>
    </row>
    <row r="1352" spans="1:11" x14ac:dyDescent="0.25">
      <c r="A1352" s="1">
        <v>49991</v>
      </c>
      <c r="B1352">
        <f t="shared" si="21"/>
        <v>55.275099999999924</v>
      </c>
      <c r="C1352" t="s">
        <v>7</v>
      </c>
      <c r="D1352">
        <v>27.5</v>
      </c>
      <c r="E1352">
        <v>20.8</v>
      </c>
      <c r="F1352">
        <f>IF(martianeum5[[#This Row],[zawartosc '[%']]]&gt;=1,martianeum5[[#This Row],[masa '[kg']]]*martianeum5[[#This Row],[zawartosc '[%']]]*0.01,0)</f>
        <v>5.72</v>
      </c>
      <c r="G1352">
        <f>martianeum5[[#This Row],[stan_magazynu '[kg']]]+martianeum5[[#This Row],[ile_kg_materiału_z_ładunku]]</f>
        <v>60.995099999999923</v>
      </c>
      <c r="H1352">
        <f>IF(martianeum5[[#This Row],[stan_po_wydobyciu_z_ładunku]]&gt;=100,100,0)</f>
        <v>0</v>
      </c>
      <c r="I1352">
        <f>martianeum5[[#This Row],[stan_po_wydobyciu_z_ładunku]]-martianeum5[[#This Row],[ile_zabiera_na_orbite]]</f>
        <v>60.995099999999923</v>
      </c>
      <c r="J1352">
        <f>WEEKNUM(martianeum5[[#This Row],[data]],14)</f>
        <v>46</v>
      </c>
      <c r="K1352">
        <f>IF(martianeum5[[#This Row],[num_tygodnia]]=J1351,K1351,K1351+1)</f>
        <v>196</v>
      </c>
    </row>
    <row r="1353" spans="1:11" x14ac:dyDescent="0.25">
      <c r="A1353" s="1">
        <v>49992</v>
      </c>
      <c r="B1353">
        <f t="shared" si="21"/>
        <v>60.995099999999923</v>
      </c>
      <c r="C1353" t="s">
        <v>19</v>
      </c>
      <c r="D1353">
        <v>24.2</v>
      </c>
      <c r="E1353">
        <v>2.9</v>
      </c>
      <c r="F1353">
        <f>IF(martianeum5[[#This Row],[zawartosc '[%']]]&gt;=1,martianeum5[[#This Row],[masa '[kg']]]*martianeum5[[#This Row],[zawartosc '[%']]]*0.01,0)</f>
        <v>0.70179999999999998</v>
      </c>
      <c r="G1353">
        <f>martianeum5[[#This Row],[stan_magazynu '[kg']]]+martianeum5[[#This Row],[ile_kg_materiału_z_ładunku]]</f>
        <v>61.696899999999921</v>
      </c>
      <c r="H1353">
        <f>IF(martianeum5[[#This Row],[stan_po_wydobyciu_z_ładunku]]&gt;=100,100,0)</f>
        <v>0</v>
      </c>
      <c r="I1353">
        <f>martianeum5[[#This Row],[stan_po_wydobyciu_z_ładunku]]-martianeum5[[#This Row],[ile_zabiera_na_orbite]]</f>
        <v>61.696899999999921</v>
      </c>
      <c r="J1353">
        <f>WEEKNUM(martianeum5[[#This Row],[data]],14)</f>
        <v>47</v>
      </c>
      <c r="K1353">
        <f>IF(martianeum5[[#This Row],[num_tygodnia]]=J1352,K1352,K1352+1)</f>
        <v>197</v>
      </c>
    </row>
    <row r="1354" spans="1:11" x14ac:dyDescent="0.25">
      <c r="A1354" s="1">
        <v>49993</v>
      </c>
      <c r="B1354">
        <f t="shared" si="21"/>
        <v>61.696899999999921</v>
      </c>
      <c r="C1354" t="s">
        <v>11</v>
      </c>
      <c r="D1354">
        <v>10.7</v>
      </c>
      <c r="E1354">
        <v>14.3</v>
      </c>
      <c r="F1354">
        <f>IF(martianeum5[[#This Row],[zawartosc '[%']]]&gt;=1,martianeum5[[#This Row],[masa '[kg']]]*martianeum5[[#This Row],[zawartosc '[%']]]*0.01,0)</f>
        <v>1.5301</v>
      </c>
      <c r="G1354">
        <f>martianeum5[[#This Row],[stan_magazynu '[kg']]]+martianeum5[[#This Row],[ile_kg_materiału_z_ładunku]]</f>
        <v>63.226999999999919</v>
      </c>
      <c r="H1354">
        <f>IF(martianeum5[[#This Row],[stan_po_wydobyciu_z_ładunku]]&gt;=100,100,0)</f>
        <v>0</v>
      </c>
      <c r="I1354">
        <f>martianeum5[[#This Row],[stan_po_wydobyciu_z_ładunku]]-martianeum5[[#This Row],[ile_zabiera_na_orbite]]</f>
        <v>63.226999999999919</v>
      </c>
      <c r="J1354">
        <f>WEEKNUM(martianeum5[[#This Row],[data]],14)</f>
        <v>47</v>
      </c>
      <c r="K1354">
        <f>IF(martianeum5[[#This Row],[num_tygodnia]]=J1353,K1353,K1353+1)</f>
        <v>197</v>
      </c>
    </row>
    <row r="1355" spans="1:11" x14ac:dyDescent="0.25">
      <c r="A1355" s="1">
        <v>49994</v>
      </c>
      <c r="B1355">
        <f t="shared" si="21"/>
        <v>63.226999999999919</v>
      </c>
      <c r="C1355" t="s">
        <v>19</v>
      </c>
      <c r="D1355">
        <v>17.3</v>
      </c>
      <c r="E1355">
        <v>0</v>
      </c>
      <c r="F1355">
        <f>IF(martianeum5[[#This Row],[zawartosc '[%']]]&gt;=1,martianeum5[[#This Row],[masa '[kg']]]*martianeum5[[#This Row],[zawartosc '[%']]]*0.01,0)</f>
        <v>0</v>
      </c>
      <c r="G1355">
        <f>martianeum5[[#This Row],[stan_magazynu '[kg']]]+martianeum5[[#This Row],[ile_kg_materiału_z_ładunku]]</f>
        <v>63.226999999999919</v>
      </c>
      <c r="H1355">
        <f>IF(martianeum5[[#This Row],[stan_po_wydobyciu_z_ładunku]]&gt;=100,100,0)</f>
        <v>0</v>
      </c>
      <c r="I1355">
        <f>martianeum5[[#This Row],[stan_po_wydobyciu_z_ładunku]]-martianeum5[[#This Row],[ile_zabiera_na_orbite]]</f>
        <v>63.226999999999919</v>
      </c>
      <c r="J1355">
        <f>WEEKNUM(martianeum5[[#This Row],[data]],14)</f>
        <v>47</v>
      </c>
      <c r="K1355">
        <f>IF(martianeum5[[#This Row],[num_tygodnia]]=J1354,K1354,K1354+1)</f>
        <v>197</v>
      </c>
    </row>
    <row r="1356" spans="1:11" x14ac:dyDescent="0.25">
      <c r="A1356" s="1">
        <v>49995</v>
      </c>
      <c r="B1356">
        <f t="shared" si="21"/>
        <v>63.226999999999919</v>
      </c>
      <c r="C1356" t="s">
        <v>11</v>
      </c>
      <c r="D1356">
        <v>13.5</v>
      </c>
      <c r="E1356">
        <v>21.1</v>
      </c>
      <c r="F1356">
        <f>IF(martianeum5[[#This Row],[zawartosc '[%']]]&gt;=1,martianeum5[[#This Row],[masa '[kg']]]*martianeum5[[#This Row],[zawartosc '[%']]]*0.01,0)</f>
        <v>2.8485000000000005</v>
      </c>
      <c r="G1356">
        <f>martianeum5[[#This Row],[stan_magazynu '[kg']]]+martianeum5[[#This Row],[ile_kg_materiału_z_ładunku]]</f>
        <v>66.07549999999992</v>
      </c>
      <c r="H1356">
        <f>IF(martianeum5[[#This Row],[stan_po_wydobyciu_z_ładunku]]&gt;=100,100,0)</f>
        <v>0</v>
      </c>
      <c r="I1356">
        <f>martianeum5[[#This Row],[stan_po_wydobyciu_z_ładunku]]-martianeum5[[#This Row],[ile_zabiera_na_orbite]]</f>
        <v>66.07549999999992</v>
      </c>
      <c r="J1356">
        <f>WEEKNUM(martianeum5[[#This Row],[data]],14)</f>
        <v>47</v>
      </c>
      <c r="K1356">
        <f>IF(martianeum5[[#This Row],[num_tygodnia]]=J1355,K1355,K1355+1)</f>
        <v>197</v>
      </c>
    </row>
    <row r="1357" spans="1:11" x14ac:dyDescent="0.25">
      <c r="A1357" s="1">
        <v>49996</v>
      </c>
      <c r="B1357">
        <f t="shared" si="21"/>
        <v>66.07549999999992</v>
      </c>
      <c r="C1357" t="s">
        <v>6</v>
      </c>
      <c r="D1357">
        <v>13.6</v>
      </c>
      <c r="E1357">
        <v>6</v>
      </c>
      <c r="F1357">
        <f>IF(martianeum5[[#This Row],[zawartosc '[%']]]&gt;=1,martianeum5[[#This Row],[masa '[kg']]]*martianeum5[[#This Row],[zawartosc '[%']]]*0.01,0)</f>
        <v>0.81599999999999995</v>
      </c>
      <c r="G1357">
        <f>martianeum5[[#This Row],[stan_magazynu '[kg']]]+martianeum5[[#This Row],[ile_kg_materiału_z_ładunku]]</f>
        <v>66.891499999999922</v>
      </c>
      <c r="H1357">
        <f>IF(martianeum5[[#This Row],[stan_po_wydobyciu_z_ładunku]]&gt;=100,100,0)</f>
        <v>0</v>
      </c>
      <c r="I1357">
        <f>martianeum5[[#This Row],[stan_po_wydobyciu_z_ładunku]]-martianeum5[[#This Row],[ile_zabiera_na_orbite]]</f>
        <v>66.891499999999922</v>
      </c>
      <c r="J1357">
        <f>WEEKNUM(martianeum5[[#This Row],[data]],14)</f>
        <v>47</v>
      </c>
      <c r="K1357">
        <f>IF(martianeum5[[#This Row],[num_tygodnia]]=J1356,K1356,K1356+1)</f>
        <v>197</v>
      </c>
    </row>
    <row r="1358" spans="1:11" x14ac:dyDescent="0.25">
      <c r="A1358" s="1">
        <v>49997</v>
      </c>
      <c r="B1358">
        <f t="shared" si="21"/>
        <v>66.891499999999922</v>
      </c>
      <c r="C1358" t="s">
        <v>5</v>
      </c>
      <c r="D1358">
        <v>19.899999999999999</v>
      </c>
      <c r="E1358">
        <v>0</v>
      </c>
      <c r="F1358">
        <f>IF(martianeum5[[#This Row],[zawartosc '[%']]]&gt;=1,martianeum5[[#This Row],[masa '[kg']]]*martianeum5[[#This Row],[zawartosc '[%']]]*0.01,0)</f>
        <v>0</v>
      </c>
      <c r="G1358">
        <f>martianeum5[[#This Row],[stan_magazynu '[kg']]]+martianeum5[[#This Row],[ile_kg_materiału_z_ładunku]]</f>
        <v>66.891499999999922</v>
      </c>
      <c r="H1358">
        <f>IF(martianeum5[[#This Row],[stan_po_wydobyciu_z_ładunku]]&gt;=100,100,0)</f>
        <v>0</v>
      </c>
      <c r="I1358">
        <f>martianeum5[[#This Row],[stan_po_wydobyciu_z_ładunku]]-martianeum5[[#This Row],[ile_zabiera_na_orbite]]</f>
        <v>66.891499999999922</v>
      </c>
      <c r="J1358">
        <f>WEEKNUM(martianeum5[[#This Row],[data]],14)</f>
        <v>47</v>
      </c>
      <c r="K1358">
        <f>IF(martianeum5[[#This Row],[num_tygodnia]]=J1357,K1357,K1357+1)</f>
        <v>197</v>
      </c>
    </row>
    <row r="1359" spans="1:11" x14ac:dyDescent="0.25">
      <c r="A1359" s="1">
        <v>49998</v>
      </c>
      <c r="B1359">
        <f t="shared" si="21"/>
        <v>66.891499999999922</v>
      </c>
      <c r="C1359" t="s">
        <v>18</v>
      </c>
      <c r="D1359">
        <v>13.1</v>
      </c>
      <c r="E1359">
        <v>10.199999999999999</v>
      </c>
      <c r="F1359">
        <f>IF(martianeum5[[#This Row],[zawartosc '[%']]]&gt;=1,martianeum5[[#This Row],[masa '[kg']]]*martianeum5[[#This Row],[zawartosc '[%']]]*0.01,0)</f>
        <v>1.3361999999999998</v>
      </c>
      <c r="G1359">
        <f>martianeum5[[#This Row],[stan_magazynu '[kg']]]+martianeum5[[#This Row],[ile_kg_materiału_z_ładunku]]</f>
        <v>68.227699999999928</v>
      </c>
      <c r="H1359">
        <f>IF(martianeum5[[#This Row],[stan_po_wydobyciu_z_ładunku]]&gt;=100,100,0)</f>
        <v>0</v>
      </c>
      <c r="I1359">
        <f>martianeum5[[#This Row],[stan_po_wydobyciu_z_ładunku]]-martianeum5[[#This Row],[ile_zabiera_na_orbite]]</f>
        <v>68.227699999999928</v>
      </c>
      <c r="J1359">
        <f>WEEKNUM(martianeum5[[#This Row],[data]],14)</f>
        <v>47</v>
      </c>
      <c r="K1359">
        <f>IF(martianeum5[[#This Row],[num_tygodnia]]=J1358,K1358,K1358+1)</f>
        <v>197</v>
      </c>
    </row>
    <row r="1360" spans="1:11" x14ac:dyDescent="0.25">
      <c r="A1360" s="1">
        <v>49999</v>
      </c>
      <c r="B1360">
        <f t="shared" si="21"/>
        <v>68.227699999999928</v>
      </c>
      <c r="C1360" t="s">
        <v>21</v>
      </c>
      <c r="D1360">
        <v>29.8</v>
      </c>
      <c r="E1360">
        <v>1.9</v>
      </c>
      <c r="F1360">
        <f>IF(martianeum5[[#This Row],[zawartosc '[%']]]&gt;=1,martianeum5[[#This Row],[masa '[kg']]]*martianeum5[[#This Row],[zawartosc '[%']]]*0.01,0)</f>
        <v>0.56620000000000004</v>
      </c>
      <c r="G1360">
        <f>martianeum5[[#This Row],[stan_magazynu '[kg']]]+martianeum5[[#This Row],[ile_kg_materiału_z_ładunku]]</f>
        <v>68.793899999999923</v>
      </c>
      <c r="H1360">
        <f>IF(martianeum5[[#This Row],[stan_po_wydobyciu_z_ładunku]]&gt;=100,100,0)</f>
        <v>0</v>
      </c>
      <c r="I1360">
        <f>martianeum5[[#This Row],[stan_po_wydobyciu_z_ładunku]]-martianeum5[[#This Row],[ile_zabiera_na_orbite]]</f>
        <v>68.793899999999923</v>
      </c>
      <c r="J1360">
        <f>WEEKNUM(martianeum5[[#This Row],[data]],14)</f>
        <v>48</v>
      </c>
      <c r="K1360">
        <f>IF(martianeum5[[#This Row],[num_tygodnia]]=J1359,K1359,K1359+1)</f>
        <v>198</v>
      </c>
    </row>
    <row r="1361" spans="1:11" x14ac:dyDescent="0.25">
      <c r="A1361" s="1">
        <v>50000</v>
      </c>
      <c r="B1361">
        <f t="shared" si="21"/>
        <v>68.793899999999923</v>
      </c>
      <c r="C1361" t="s">
        <v>28</v>
      </c>
      <c r="D1361">
        <v>23.7</v>
      </c>
      <c r="E1361">
        <v>0.3</v>
      </c>
      <c r="F1361">
        <f>IF(martianeum5[[#This Row],[zawartosc '[%']]]&gt;=1,martianeum5[[#This Row],[masa '[kg']]]*martianeum5[[#This Row],[zawartosc '[%']]]*0.01,0)</f>
        <v>0</v>
      </c>
      <c r="G1361">
        <f>martianeum5[[#This Row],[stan_magazynu '[kg']]]+martianeum5[[#This Row],[ile_kg_materiału_z_ładunku]]</f>
        <v>68.793899999999923</v>
      </c>
      <c r="H1361">
        <f>IF(martianeum5[[#This Row],[stan_po_wydobyciu_z_ładunku]]&gt;=100,100,0)</f>
        <v>0</v>
      </c>
      <c r="I1361">
        <f>martianeum5[[#This Row],[stan_po_wydobyciu_z_ładunku]]-martianeum5[[#This Row],[ile_zabiera_na_orbite]]</f>
        <v>68.793899999999923</v>
      </c>
      <c r="J1361">
        <f>WEEKNUM(martianeum5[[#This Row],[data]],14)</f>
        <v>48</v>
      </c>
      <c r="K1361">
        <f>IF(martianeum5[[#This Row],[num_tygodnia]]=J1360,K1360,K1360+1)</f>
        <v>198</v>
      </c>
    </row>
    <row r="1362" spans="1:11" x14ac:dyDescent="0.25">
      <c r="A1362" s="1">
        <v>50001</v>
      </c>
      <c r="B1362">
        <f t="shared" si="21"/>
        <v>68.793899999999923</v>
      </c>
      <c r="C1362" t="s">
        <v>19</v>
      </c>
      <c r="D1362">
        <v>14</v>
      </c>
      <c r="E1362">
        <v>0</v>
      </c>
      <c r="F1362">
        <f>IF(martianeum5[[#This Row],[zawartosc '[%']]]&gt;=1,martianeum5[[#This Row],[masa '[kg']]]*martianeum5[[#This Row],[zawartosc '[%']]]*0.01,0)</f>
        <v>0</v>
      </c>
      <c r="G1362">
        <f>martianeum5[[#This Row],[stan_magazynu '[kg']]]+martianeum5[[#This Row],[ile_kg_materiału_z_ładunku]]</f>
        <v>68.793899999999923</v>
      </c>
      <c r="H1362">
        <f>IF(martianeum5[[#This Row],[stan_po_wydobyciu_z_ładunku]]&gt;=100,100,0)</f>
        <v>0</v>
      </c>
      <c r="I1362">
        <f>martianeum5[[#This Row],[stan_po_wydobyciu_z_ładunku]]-martianeum5[[#This Row],[ile_zabiera_na_orbite]]</f>
        <v>68.793899999999923</v>
      </c>
      <c r="J1362">
        <f>WEEKNUM(martianeum5[[#This Row],[data]],14)</f>
        <v>48</v>
      </c>
      <c r="K1362">
        <f>IF(martianeum5[[#This Row],[num_tygodnia]]=J1361,K1361,K1361+1)</f>
        <v>198</v>
      </c>
    </row>
    <row r="1363" spans="1:11" x14ac:dyDescent="0.25">
      <c r="A1363" s="1">
        <v>50002</v>
      </c>
      <c r="B1363">
        <f t="shared" si="21"/>
        <v>68.793899999999923</v>
      </c>
      <c r="C1363" t="s">
        <v>30</v>
      </c>
      <c r="D1363">
        <v>19</v>
      </c>
      <c r="E1363">
        <v>0.5</v>
      </c>
      <c r="F1363">
        <f>IF(martianeum5[[#This Row],[zawartosc '[%']]]&gt;=1,martianeum5[[#This Row],[masa '[kg']]]*martianeum5[[#This Row],[zawartosc '[%']]]*0.01,0)</f>
        <v>0</v>
      </c>
      <c r="G1363">
        <f>martianeum5[[#This Row],[stan_magazynu '[kg']]]+martianeum5[[#This Row],[ile_kg_materiału_z_ładunku]]</f>
        <v>68.793899999999923</v>
      </c>
      <c r="H1363">
        <f>IF(martianeum5[[#This Row],[stan_po_wydobyciu_z_ładunku]]&gt;=100,100,0)</f>
        <v>0</v>
      </c>
      <c r="I1363">
        <f>martianeum5[[#This Row],[stan_po_wydobyciu_z_ładunku]]-martianeum5[[#This Row],[ile_zabiera_na_orbite]]</f>
        <v>68.793899999999923</v>
      </c>
      <c r="J1363">
        <f>WEEKNUM(martianeum5[[#This Row],[data]],14)</f>
        <v>48</v>
      </c>
      <c r="K1363">
        <f>IF(martianeum5[[#This Row],[num_tygodnia]]=J1362,K1362,K1362+1)</f>
        <v>198</v>
      </c>
    </row>
    <row r="1364" spans="1:11" x14ac:dyDescent="0.25">
      <c r="A1364" s="1">
        <v>50003</v>
      </c>
      <c r="B1364">
        <f t="shared" si="21"/>
        <v>68.793899999999923</v>
      </c>
      <c r="C1364" t="s">
        <v>32</v>
      </c>
      <c r="D1364">
        <v>23.9</v>
      </c>
      <c r="E1364">
        <v>0.5</v>
      </c>
      <c r="F1364">
        <f>IF(martianeum5[[#This Row],[zawartosc '[%']]]&gt;=1,martianeum5[[#This Row],[masa '[kg']]]*martianeum5[[#This Row],[zawartosc '[%']]]*0.01,0)</f>
        <v>0</v>
      </c>
      <c r="G1364">
        <f>martianeum5[[#This Row],[stan_magazynu '[kg']]]+martianeum5[[#This Row],[ile_kg_materiału_z_ładunku]]</f>
        <v>68.793899999999923</v>
      </c>
      <c r="H1364">
        <f>IF(martianeum5[[#This Row],[stan_po_wydobyciu_z_ładunku]]&gt;=100,100,0)</f>
        <v>0</v>
      </c>
      <c r="I1364">
        <f>martianeum5[[#This Row],[stan_po_wydobyciu_z_ładunku]]-martianeum5[[#This Row],[ile_zabiera_na_orbite]]</f>
        <v>68.793899999999923</v>
      </c>
      <c r="J1364">
        <f>WEEKNUM(martianeum5[[#This Row],[data]],14)</f>
        <v>48</v>
      </c>
      <c r="K1364">
        <f>IF(martianeum5[[#This Row],[num_tygodnia]]=J1363,K1363,K1363+1)</f>
        <v>198</v>
      </c>
    </row>
    <row r="1365" spans="1:11" x14ac:dyDescent="0.25">
      <c r="A1365" s="1">
        <v>50004</v>
      </c>
      <c r="B1365">
        <f t="shared" si="21"/>
        <v>68.793899999999923</v>
      </c>
      <c r="C1365" t="s">
        <v>19</v>
      </c>
      <c r="D1365">
        <v>12.8</v>
      </c>
      <c r="E1365">
        <v>26.7</v>
      </c>
      <c r="F1365">
        <f>IF(martianeum5[[#This Row],[zawartosc '[%']]]&gt;=1,martianeum5[[#This Row],[masa '[kg']]]*martianeum5[[#This Row],[zawartosc '[%']]]*0.01,0)</f>
        <v>3.4176000000000002</v>
      </c>
      <c r="G1365">
        <f>martianeum5[[#This Row],[stan_magazynu '[kg']]]+martianeum5[[#This Row],[ile_kg_materiału_z_ładunku]]</f>
        <v>72.211499999999916</v>
      </c>
      <c r="H1365">
        <f>IF(martianeum5[[#This Row],[stan_po_wydobyciu_z_ładunku]]&gt;=100,100,0)</f>
        <v>0</v>
      </c>
      <c r="I1365">
        <f>martianeum5[[#This Row],[stan_po_wydobyciu_z_ładunku]]-martianeum5[[#This Row],[ile_zabiera_na_orbite]]</f>
        <v>72.211499999999916</v>
      </c>
      <c r="J1365">
        <f>WEEKNUM(martianeum5[[#This Row],[data]],14)</f>
        <v>48</v>
      </c>
      <c r="K1365">
        <f>IF(martianeum5[[#This Row],[num_tygodnia]]=J1364,K1364,K1364+1)</f>
        <v>198</v>
      </c>
    </row>
    <row r="1366" spans="1:11" x14ac:dyDescent="0.25">
      <c r="A1366" s="1">
        <v>50005</v>
      </c>
      <c r="B1366">
        <f t="shared" si="21"/>
        <v>72.211499999999916</v>
      </c>
      <c r="C1366" t="s">
        <v>7</v>
      </c>
      <c r="D1366">
        <v>26.9</v>
      </c>
      <c r="E1366">
        <v>4.5</v>
      </c>
      <c r="F1366">
        <f>IF(martianeum5[[#This Row],[zawartosc '[%']]]&gt;=1,martianeum5[[#This Row],[masa '[kg']]]*martianeum5[[#This Row],[zawartosc '[%']]]*0.01,0)</f>
        <v>1.2104999999999999</v>
      </c>
      <c r="G1366">
        <f>martianeum5[[#This Row],[stan_magazynu '[kg']]]+martianeum5[[#This Row],[ile_kg_materiału_z_ładunku]]</f>
        <v>73.421999999999912</v>
      </c>
      <c r="H1366">
        <f>IF(martianeum5[[#This Row],[stan_po_wydobyciu_z_ładunku]]&gt;=100,100,0)</f>
        <v>0</v>
      </c>
      <c r="I1366">
        <f>martianeum5[[#This Row],[stan_po_wydobyciu_z_ładunku]]-martianeum5[[#This Row],[ile_zabiera_na_orbite]]</f>
        <v>73.421999999999912</v>
      </c>
      <c r="J1366">
        <f>WEEKNUM(martianeum5[[#This Row],[data]],14)</f>
        <v>48</v>
      </c>
      <c r="K1366">
        <f>IF(martianeum5[[#This Row],[num_tygodnia]]=J1365,K1365,K1365+1)</f>
        <v>198</v>
      </c>
    </row>
    <row r="1367" spans="1:11" x14ac:dyDescent="0.25">
      <c r="A1367" s="1">
        <v>50006</v>
      </c>
      <c r="B1367">
        <f t="shared" si="21"/>
        <v>73.421999999999912</v>
      </c>
      <c r="C1367" t="s">
        <v>26</v>
      </c>
      <c r="D1367">
        <v>10.6</v>
      </c>
      <c r="E1367">
        <v>0</v>
      </c>
      <c r="F1367">
        <f>IF(martianeum5[[#This Row],[zawartosc '[%']]]&gt;=1,martianeum5[[#This Row],[masa '[kg']]]*martianeum5[[#This Row],[zawartosc '[%']]]*0.01,0)</f>
        <v>0</v>
      </c>
      <c r="G1367">
        <f>martianeum5[[#This Row],[stan_magazynu '[kg']]]+martianeum5[[#This Row],[ile_kg_materiału_z_ładunku]]</f>
        <v>73.421999999999912</v>
      </c>
      <c r="H1367">
        <f>IF(martianeum5[[#This Row],[stan_po_wydobyciu_z_ładunku]]&gt;=100,100,0)</f>
        <v>0</v>
      </c>
      <c r="I1367">
        <f>martianeum5[[#This Row],[stan_po_wydobyciu_z_ładunku]]-martianeum5[[#This Row],[ile_zabiera_na_orbite]]</f>
        <v>73.421999999999912</v>
      </c>
      <c r="J1367">
        <f>WEEKNUM(martianeum5[[#This Row],[data]],14)</f>
        <v>49</v>
      </c>
      <c r="K1367">
        <f>IF(martianeum5[[#This Row],[num_tygodnia]]=J1366,K1366,K1366+1)</f>
        <v>199</v>
      </c>
    </row>
    <row r="1368" spans="1:11" x14ac:dyDescent="0.25">
      <c r="A1368" s="1">
        <v>50007</v>
      </c>
      <c r="B1368">
        <f t="shared" si="21"/>
        <v>73.421999999999912</v>
      </c>
      <c r="C1368" t="s">
        <v>11</v>
      </c>
      <c r="D1368">
        <v>21.1</v>
      </c>
      <c r="E1368">
        <v>10.6</v>
      </c>
      <c r="F1368">
        <f>IF(martianeum5[[#This Row],[zawartosc '[%']]]&gt;=1,martianeum5[[#This Row],[masa '[kg']]]*martianeum5[[#This Row],[zawartosc '[%']]]*0.01,0)</f>
        <v>2.2366000000000001</v>
      </c>
      <c r="G1368">
        <f>martianeum5[[#This Row],[stan_magazynu '[kg']]]+martianeum5[[#This Row],[ile_kg_materiału_z_ładunku]]</f>
        <v>75.658599999999907</v>
      </c>
      <c r="H1368">
        <f>IF(martianeum5[[#This Row],[stan_po_wydobyciu_z_ładunku]]&gt;=100,100,0)</f>
        <v>0</v>
      </c>
      <c r="I1368">
        <f>martianeum5[[#This Row],[stan_po_wydobyciu_z_ładunku]]-martianeum5[[#This Row],[ile_zabiera_na_orbite]]</f>
        <v>75.658599999999907</v>
      </c>
      <c r="J1368">
        <f>WEEKNUM(martianeum5[[#This Row],[data]],14)</f>
        <v>49</v>
      </c>
      <c r="K1368">
        <f>IF(martianeum5[[#This Row],[num_tygodnia]]=J1367,K1367,K1367+1)</f>
        <v>199</v>
      </c>
    </row>
    <row r="1369" spans="1:11" x14ac:dyDescent="0.25">
      <c r="A1369" s="1">
        <v>50008</v>
      </c>
      <c r="B1369">
        <f t="shared" si="21"/>
        <v>75.658599999999907</v>
      </c>
      <c r="C1369" t="s">
        <v>6</v>
      </c>
      <c r="D1369">
        <v>11.7</v>
      </c>
      <c r="E1369">
        <v>9.9</v>
      </c>
      <c r="F1369">
        <f>IF(martianeum5[[#This Row],[zawartosc '[%']]]&gt;=1,martianeum5[[#This Row],[masa '[kg']]]*martianeum5[[#This Row],[zawartosc '[%']]]*0.01,0)</f>
        <v>1.1583000000000001</v>
      </c>
      <c r="G1369">
        <f>martianeum5[[#This Row],[stan_magazynu '[kg']]]+martianeum5[[#This Row],[ile_kg_materiału_z_ładunku]]</f>
        <v>76.816899999999904</v>
      </c>
      <c r="H1369">
        <f>IF(martianeum5[[#This Row],[stan_po_wydobyciu_z_ładunku]]&gt;=100,100,0)</f>
        <v>0</v>
      </c>
      <c r="I1369">
        <f>martianeum5[[#This Row],[stan_po_wydobyciu_z_ładunku]]-martianeum5[[#This Row],[ile_zabiera_na_orbite]]</f>
        <v>76.816899999999904</v>
      </c>
      <c r="J1369">
        <f>WEEKNUM(martianeum5[[#This Row],[data]],14)</f>
        <v>49</v>
      </c>
      <c r="K1369">
        <f>IF(martianeum5[[#This Row],[num_tygodnia]]=J1368,K1368,K1368+1)</f>
        <v>199</v>
      </c>
    </row>
    <row r="1370" spans="1:11" x14ac:dyDescent="0.25">
      <c r="A1370" s="1">
        <v>50009</v>
      </c>
      <c r="B1370">
        <f t="shared" si="21"/>
        <v>76.816899999999904</v>
      </c>
      <c r="C1370" t="s">
        <v>8</v>
      </c>
      <c r="D1370">
        <v>20.5</v>
      </c>
      <c r="E1370">
        <v>3.7</v>
      </c>
      <c r="F1370">
        <f>IF(martianeum5[[#This Row],[zawartosc '[%']]]&gt;=1,martianeum5[[#This Row],[masa '[kg']]]*martianeum5[[#This Row],[zawartosc '[%']]]*0.01,0)</f>
        <v>0.75850000000000006</v>
      </c>
      <c r="G1370">
        <f>martianeum5[[#This Row],[stan_magazynu '[kg']]]+martianeum5[[#This Row],[ile_kg_materiału_z_ładunku]]</f>
        <v>77.575399999999902</v>
      </c>
      <c r="H1370">
        <f>IF(martianeum5[[#This Row],[stan_po_wydobyciu_z_ładunku]]&gt;=100,100,0)</f>
        <v>0</v>
      </c>
      <c r="I1370">
        <f>martianeum5[[#This Row],[stan_po_wydobyciu_z_ładunku]]-martianeum5[[#This Row],[ile_zabiera_na_orbite]]</f>
        <v>77.575399999999902</v>
      </c>
      <c r="J1370">
        <f>WEEKNUM(martianeum5[[#This Row],[data]],14)</f>
        <v>49</v>
      </c>
      <c r="K1370">
        <f>IF(martianeum5[[#This Row],[num_tygodnia]]=J1369,K1369,K1369+1)</f>
        <v>199</v>
      </c>
    </row>
    <row r="1371" spans="1:11" x14ac:dyDescent="0.25">
      <c r="A1371" s="1">
        <v>50010</v>
      </c>
      <c r="B1371">
        <f t="shared" si="21"/>
        <v>77.575399999999902</v>
      </c>
      <c r="C1371" t="s">
        <v>19</v>
      </c>
      <c r="D1371">
        <v>27.4</v>
      </c>
      <c r="E1371">
        <v>10.4</v>
      </c>
      <c r="F1371">
        <f>IF(martianeum5[[#This Row],[zawartosc '[%']]]&gt;=1,martianeum5[[#This Row],[masa '[kg']]]*martianeum5[[#This Row],[zawartosc '[%']]]*0.01,0)</f>
        <v>2.8495999999999997</v>
      </c>
      <c r="G1371">
        <f>martianeum5[[#This Row],[stan_magazynu '[kg']]]+martianeum5[[#This Row],[ile_kg_materiału_z_ładunku]]</f>
        <v>80.424999999999898</v>
      </c>
      <c r="H1371">
        <f>IF(martianeum5[[#This Row],[stan_po_wydobyciu_z_ładunku]]&gt;=100,100,0)</f>
        <v>0</v>
      </c>
      <c r="I1371">
        <f>martianeum5[[#This Row],[stan_po_wydobyciu_z_ładunku]]-martianeum5[[#This Row],[ile_zabiera_na_orbite]]</f>
        <v>80.424999999999898</v>
      </c>
      <c r="J1371">
        <f>WEEKNUM(martianeum5[[#This Row],[data]],14)</f>
        <v>49</v>
      </c>
      <c r="K1371">
        <f>IF(martianeum5[[#This Row],[num_tygodnia]]=J1370,K1370,K1370+1)</f>
        <v>199</v>
      </c>
    </row>
    <row r="1372" spans="1:11" x14ac:dyDescent="0.25">
      <c r="A1372" s="1">
        <v>50011</v>
      </c>
      <c r="B1372">
        <f t="shared" si="21"/>
        <v>80.424999999999898</v>
      </c>
      <c r="C1372" t="s">
        <v>10</v>
      </c>
      <c r="D1372">
        <v>15.8</v>
      </c>
      <c r="E1372">
        <v>10.199999999999999</v>
      </c>
      <c r="F1372">
        <f>IF(martianeum5[[#This Row],[zawartosc '[%']]]&gt;=1,martianeum5[[#This Row],[masa '[kg']]]*martianeum5[[#This Row],[zawartosc '[%']]]*0.01,0)</f>
        <v>1.6115999999999999</v>
      </c>
      <c r="G1372">
        <f>martianeum5[[#This Row],[stan_magazynu '[kg']]]+martianeum5[[#This Row],[ile_kg_materiału_z_ładunku]]</f>
        <v>82.036599999999893</v>
      </c>
      <c r="H1372">
        <f>IF(martianeum5[[#This Row],[stan_po_wydobyciu_z_ładunku]]&gt;=100,100,0)</f>
        <v>0</v>
      </c>
      <c r="I1372">
        <f>martianeum5[[#This Row],[stan_po_wydobyciu_z_ładunku]]-martianeum5[[#This Row],[ile_zabiera_na_orbite]]</f>
        <v>82.036599999999893</v>
      </c>
      <c r="J1372">
        <f>WEEKNUM(martianeum5[[#This Row],[data]],14)</f>
        <v>49</v>
      </c>
      <c r="K1372">
        <f>IF(martianeum5[[#This Row],[num_tygodnia]]=J1371,K1371,K1371+1)</f>
        <v>199</v>
      </c>
    </row>
    <row r="1373" spans="1:11" x14ac:dyDescent="0.25">
      <c r="A1373" s="1">
        <v>50012</v>
      </c>
      <c r="B1373">
        <f t="shared" si="21"/>
        <v>82.036599999999893</v>
      </c>
      <c r="C1373" t="s">
        <v>19</v>
      </c>
      <c r="D1373">
        <v>19.600000000000001</v>
      </c>
      <c r="E1373">
        <v>0</v>
      </c>
      <c r="F1373">
        <f>IF(martianeum5[[#This Row],[zawartosc '[%']]]&gt;=1,martianeum5[[#This Row],[masa '[kg']]]*martianeum5[[#This Row],[zawartosc '[%']]]*0.01,0)</f>
        <v>0</v>
      </c>
      <c r="G1373">
        <f>martianeum5[[#This Row],[stan_magazynu '[kg']]]+martianeum5[[#This Row],[ile_kg_materiału_z_ładunku]]</f>
        <v>82.036599999999893</v>
      </c>
      <c r="H1373">
        <f>IF(martianeum5[[#This Row],[stan_po_wydobyciu_z_ładunku]]&gt;=100,100,0)</f>
        <v>0</v>
      </c>
      <c r="I1373">
        <f>martianeum5[[#This Row],[stan_po_wydobyciu_z_ładunku]]-martianeum5[[#This Row],[ile_zabiera_na_orbite]]</f>
        <v>82.036599999999893</v>
      </c>
      <c r="J1373">
        <f>WEEKNUM(martianeum5[[#This Row],[data]],14)</f>
        <v>49</v>
      </c>
      <c r="K1373">
        <f>IF(martianeum5[[#This Row],[num_tygodnia]]=J1372,K1372,K1372+1)</f>
        <v>199</v>
      </c>
    </row>
    <row r="1374" spans="1:11" x14ac:dyDescent="0.25">
      <c r="A1374" s="1">
        <v>50013</v>
      </c>
      <c r="B1374">
        <f t="shared" si="21"/>
        <v>82.036599999999893</v>
      </c>
      <c r="C1374" t="s">
        <v>10</v>
      </c>
      <c r="D1374">
        <v>16.899999999999999</v>
      </c>
      <c r="E1374">
        <v>48.4</v>
      </c>
      <c r="F1374">
        <f>IF(martianeum5[[#This Row],[zawartosc '[%']]]&gt;=1,martianeum5[[#This Row],[masa '[kg']]]*martianeum5[[#This Row],[zawartosc '[%']]]*0.01,0)</f>
        <v>8.1795999999999989</v>
      </c>
      <c r="G1374">
        <f>martianeum5[[#This Row],[stan_magazynu '[kg']]]+martianeum5[[#This Row],[ile_kg_materiału_z_ładunku]]</f>
        <v>90.216199999999887</v>
      </c>
      <c r="H1374">
        <f>IF(martianeum5[[#This Row],[stan_po_wydobyciu_z_ładunku]]&gt;=100,100,0)</f>
        <v>0</v>
      </c>
      <c r="I1374">
        <f>martianeum5[[#This Row],[stan_po_wydobyciu_z_ładunku]]-martianeum5[[#This Row],[ile_zabiera_na_orbite]]</f>
        <v>90.216199999999887</v>
      </c>
      <c r="J1374">
        <f>WEEKNUM(martianeum5[[#This Row],[data]],14)</f>
        <v>50</v>
      </c>
      <c r="K1374">
        <f>IF(martianeum5[[#This Row],[num_tygodnia]]=J1373,K1373,K1373+1)</f>
        <v>200</v>
      </c>
    </row>
    <row r="1375" spans="1:11" x14ac:dyDescent="0.25">
      <c r="A1375" s="1">
        <v>50014</v>
      </c>
      <c r="B1375">
        <f t="shared" si="21"/>
        <v>90.216199999999887</v>
      </c>
      <c r="C1375" t="s">
        <v>19</v>
      </c>
      <c r="D1375">
        <v>12.2</v>
      </c>
      <c r="E1375">
        <v>0</v>
      </c>
      <c r="F1375">
        <f>IF(martianeum5[[#This Row],[zawartosc '[%']]]&gt;=1,martianeum5[[#This Row],[masa '[kg']]]*martianeum5[[#This Row],[zawartosc '[%']]]*0.01,0)</f>
        <v>0</v>
      </c>
      <c r="G1375">
        <f>martianeum5[[#This Row],[stan_magazynu '[kg']]]+martianeum5[[#This Row],[ile_kg_materiału_z_ładunku]]</f>
        <v>90.216199999999887</v>
      </c>
      <c r="H1375">
        <f>IF(martianeum5[[#This Row],[stan_po_wydobyciu_z_ładunku]]&gt;=100,100,0)</f>
        <v>0</v>
      </c>
      <c r="I1375">
        <f>martianeum5[[#This Row],[stan_po_wydobyciu_z_ładunku]]-martianeum5[[#This Row],[ile_zabiera_na_orbite]]</f>
        <v>90.216199999999887</v>
      </c>
      <c r="J1375">
        <f>WEEKNUM(martianeum5[[#This Row],[data]],14)</f>
        <v>50</v>
      </c>
      <c r="K1375">
        <f>IF(martianeum5[[#This Row],[num_tygodnia]]=J1374,K1374,K1374+1)</f>
        <v>200</v>
      </c>
    </row>
    <row r="1376" spans="1:11" x14ac:dyDescent="0.25">
      <c r="A1376" s="1">
        <v>50015</v>
      </c>
      <c r="B1376">
        <f t="shared" si="21"/>
        <v>90.216199999999887</v>
      </c>
      <c r="C1376" t="s">
        <v>10</v>
      </c>
      <c r="D1376">
        <v>16.600000000000001</v>
      </c>
      <c r="E1376">
        <v>14.1</v>
      </c>
      <c r="F1376">
        <f>IF(martianeum5[[#This Row],[zawartosc '[%']]]&gt;=1,martianeum5[[#This Row],[masa '[kg']]]*martianeum5[[#This Row],[zawartosc '[%']]]*0.01,0)</f>
        <v>2.3406000000000002</v>
      </c>
      <c r="G1376">
        <f>martianeum5[[#This Row],[stan_magazynu '[kg']]]+martianeum5[[#This Row],[ile_kg_materiału_z_ładunku]]</f>
        <v>92.556799999999882</v>
      </c>
      <c r="H1376">
        <f>IF(martianeum5[[#This Row],[stan_po_wydobyciu_z_ładunku]]&gt;=100,100,0)</f>
        <v>0</v>
      </c>
      <c r="I1376">
        <f>martianeum5[[#This Row],[stan_po_wydobyciu_z_ładunku]]-martianeum5[[#This Row],[ile_zabiera_na_orbite]]</f>
        <v>92.556799999999882</v>
      </c>
      <c r="J1376">
        <f>WEEKNUM(martianeum5[[#This Row],[data]],14)</f>
        <v>50</v>
      </c>
      <c r="K1376">
        <f>IF(martianeum5[[#This Row],[num_tygodnia]]=J1375,K1375,K1375+1)</f>
        <v>200</v>
      </c>
    </row>
    <row r="1377" spans="1:11" x14ac:dyDescent="0.25">
      <c r="A1377" s="1">
        <v>50016</v>
      </c>
      <c r="B1377">
        <f t="shared" si="21"/>
        <v>92.556799999999882</v>
      </c>
      <c r="C1377" t="s">
        <v>11</v>
      </c>
      <c r="D1377">
        <v>27.6</v>
      </c>
      <c r="E1377">
        <v>0</v>
      </c>
      <c r="F1377">
        <f>IF(martianeum5[[#This Row],[zawartosc '[%']]]&gt;=1,martianeum5[[#This Row],[masa '[kg']]]*martianeum5[[#This Row],[zawartosc '[%']]]*0.01,0)</f>
        <v>0</v>
      </c>
      <c r="G1377">
        <f>martianeum5[[#This Row],[stan_magazynu '[kg']]]+martianeum5[[#This Row],[ile_kg_materiału_z_ładunku]]</f>
        <v>92.556799999999882</v>
      </c>
      <c r="H1377">
        <f>IF(martianeum5[[#This Row],[stan_po_wydobyciu_z_ładunku]]&gt;=100,100,0)</f>
        <v>0</v>
      </c>
      <c r="I1377">
        <f>martianeum5[[#This Row],[stan_po_wydobyciu_z_ładunku]]-martianeum5[[#This Row],[ile_zabiera_na_orbite]]</f>
        <v>92.556799999999882</v>
      </c>
      <c r="J1377">
        <f>WEEKNUM(martianeum5[[#This Row],[data]],14)</f>
        <v>50</v>
      </c>
      <c r="K1377">
        <f>IF(martianeum5[[#This Row],[num_tygodnia]]=J1376,K1376,K1376+1)</f>
        <v>200</v>
      </c>
    </row>
    <row r="1378" spans="1:11" x14ac:dyDescent="0.25">
      <c r="A1378" s="1">
        <v>50017</v>
      </c>
      <c r="B1378">
        <f t="shared" si="21"/>
        <v>92.556799999999882</v>
      </c>
      <c r="C1378" t="s">
        <v>15</v>
      </c>
      <c r="D1378">
        <v>24.8</v>
      </c>
      <c r="E1378">
        <v>0</v>
      </c>
      <c r="F1378">
        <f>IF(martianeum5[[#This Row],[zawartosc '[%']]]&gt;=1,martianeum5[[#This Row],[masa '[kg']]]*martianeum5[[#This Row],[zawartosc '[%']]]*0.01,0)</f>
        <v>0</v>
      </c>
      <c r="G1378">
        <f>martianeum5[[#This Row],[stan_magazynu '[kg']]]+martianeum5[[#This Row],[ile_kg_materiału_z_ładunku]]</f>
        <v>92.556799999999882</v>
      </c>
      <c r="H1378">
        <f>IF(martianeum5[[#This Row],[stan_po_wydobyciu_z_ładunku]]&gt;=100,100,0)</f>
        <v>0</v>
      </c>
      <c r="I1378">
        <f>martianeum5[[#This Row],[stan_po_wydobyciu_z_ładunku]]-martianeum5[[#This Row],[ile_zabiera_na_orbite]]</f>
        <v>92.556799999999882</v>
      </c>
      <c r="J1378">
        <f>WEEKNUM(martianeum5[[#This Row],[data]],14)</f>
        <v>50</v>
      </c>
      <c r="K1378">
        <f>IF(martianeum5[[#This Row],[num_tygodnia]]=J1377,K1377,K1377+1)</f>
        <v>200</v>
      </c>
    </row>
    <row r="1379" spans="1:11" x14ac:dyDescent="0.25">
      <c r="A1379" s="1">
        <v>50018</v>
      </c>
      <c r="B1379">
        <f t="shared" si="21"/>
        <v>92.556799999999882</v>
      </c>
      <c r="C1379" t="s">
        <v>10</v>
      </c>
      <c r="D1379">
        <v>23.1</v>
      </c>
      <c r="E1379">
        <v>29.8</v>
      </c>
      <c r="F1379">
        <f>IF(martianeum5[[#This Row],[zawartosc '[%']]]&gt;=1,martianeum5[[#This Row],[masa '[kg']]]*martianeum5[[#This Row],[zawartosc '[%']]]*0.01,0)</f>
        <v>6.8838000000000008</v>
      </c>
      <c r="G1379">
        <f>martianeum5[[#This Row],[stan_magazynu '[kg']]]+martianeum5[[#This Row],[ile_kg_materiału_z_ładunku]]</f>
        <v>99.440599999999876</v>
      </c>
      <c r="H1379">
        <f>IF(martianeum5[[#This Row],[stan_po_wydobyciu_z_ładunku]]&gt;=100,100,0)</f>
        <v>0</v>
      </c>
      <c r="I1379">
        <f>martianeum5[[#This Row],[stan_po_wydobyciu_z_ładunku]]-martianeum5[[#This Row],[ile_zabiera_na_orbite]]</f>
        <v>99.440599999999876</v>
      </c>
      <c r="J1379">
        <f>WEEKNUM(martianeum5[[#This Row],[data]],14)</f>
        <v>50</v>
      </c>
      <c r="K1379">
        <f>IF(martianeum5[[#This Row],[num_tygodnia]]=J1378,K1378,K1378+1)</f>
        <v>200</v>
      </c>
    </row>
    <row r="1380" spans="1:11" x14ac:dyDescent="0.25">
      <c r="A1380" s="1">
        <v>50019</v>
      </c>
      <c r="B1380">
        <f t="shared" si="21"/>
        <v>99.440599999999876</v>
      </c>
      <c r="C1380" t="s">
        <v>27</v>
      </c>
      <c r="D1380">
        <v>12.4</v>
      </c>
      <c r="E1380">
        <v>6.1</v>
      </c>
      <c r="F1380">
        <f>IF(martianeum5[[#This Row],[zawartosc '[%']]]&gt;=1,martianeum5[[#This Row],[masa '[kg']]]*martianeum5[[#This Row],[zawartosc '[%']]]*0.01,0)</f>
        <v>0.75640000000000007</v>
      </c>
      <c r="G1380">
        <f>martianeum5[[#This Row],[stan_magazynu '[kg']]]+martianeum5[[#This Row],[ile_kg_materiału_z_ładunku]]</f>
        <v>100.19699999999987</v>
      </c>
      <c r="H1380">
        <f>IF(martianeum5[[#This Row],[stan_po_wydobyciu_z_ładunku]]&gt;=100,100,0)</f>
        <v>100</v>
      </c>
      <c r="I1380">
        <f>martianeum5[[#This Row],[stan_po_wydobyciu_z_ładunku]]-martianeum5[[#This Row],[ile_zabiera_na_orbite]]</f>
        <v>0.19699999999987483</v>
      </c>
      <c r="J1380">
        <f>WEEKNUM(martianeum5[[#This Row],[data]],14)</f>
        <v>50</v>
      </c>
      <c r="K1380">
        <f>IF(martianeum5[[#This Row],[num_tygodnia]]=J1379,K1379,K1379+1)</f>
        <v>200</v>
      </c>
    </row>
    <row r="1381" spans="1:11" x14ac:dyDescent="0.25">
      <c r="A1381" s="1">
        <v>50020</v>
      </c>
      <c r="B1381">
        <f t="shared" si="21"/>
        <v>0.19699999999987483</v>
      </c>
      <c r="C1381" t="s">
        <v>19</v>
      </c>
      <c r="D1381">
        <v>13.9</v>
      </c>
      <c r="E1381">
        <v>21.5</v>
      </c>
      <c r="F1381">
        <f>IF(martianeum5[[#This Row],[zawartosc '[%']]]&gt;=1,martianeum5[[#This Row],[masa '[kg']]]*martianeum5[[#This Row],[zawartosc '[%']]]*0.01,0)</f>
        <v>2.9885000000000002</v>
      </c>
      <c r="G1381">
        <f>martianeum5[[#This Row],[stan_magazynu '[kg']]]+martianeum5[[#This Row],[ile_kg_materiału_z_ładunku]]</f>
        <v>3.185499999999875</v>
      </c>
      <c r="H1381">
        <f>IF(martianeum5[[#This Row],[stan_po_wydobyciu_z_ładunku]]&gt;=100,100,0)</f>
        <v>0</v>
      </c>
      <c r="I1381">
        <f>martianeum5[[#This Row],[stan_po_wydobyciu_z_ładunku]]-martianeum5[[#This Row],[ile_zabiera_na_orbite]]</f>
        <v>3.185499999999875</v>
      </c>
      <c r="J1381">
        <f>WEEKNUM(martianeum5[[#This Row],[data]],14)</f>
        <v>51</v>
      </c>
      <c r="K1381">
        <f>IF(martianeum5[[#This Row],[num_tygodnia]]=J1380,K1380,K1380+1)</f>
        <v>201</v>
      </c>
    </row>
    <row r="1382" spans="1:11" x14ac:dyDescent="0.25">
      <c r="A1382" s="1">
        <v>50021</v>
      </c>
      <c r="B1382">
        <f t="shared" si="21"/>
        <v>3.185499999999875</v>
      </c>
      <c r="C1382" t="s">
        <v>20</v>
      </c>
      <c r="D1382">
        <v>16.600000000000001</v>
      </c>
      <c r="E1382">
        <v>4.7</v>
      </c>
      <c r="F1382">
        <f>IF(martianeum5[[#This Row],[zawartosc '[%']]]&gt;=1,martianeum5[[#This Row],[masa '[kg']]]*martianeum5[[#This Row],[zawartosc '[%']]]*0.01,0)</f>
        <v>0.78020000000000012</v>
      </c>
      <c r="G1382">
        <f>martianeum5[[#This Row],[stan_magazynu '[kg']]]+martianeum5[[#This Row],[ile_kg_materiału_z_ładunku]]</f>
        <v>3.9656999999998752</v>
      </c>
      <c r="H1382">
        <f>IF(martianeum5[[#This Row],[stan_po_wydobyciu_z_ładunku]]&gt;=100,100,0)</f>
        <v>0</v>
      </c>
      <c r="I1382">
        <f>martianeum5[[#This Row],[stan_po_wydobyciu_z_ładunku]]-martianeum5[[#This Row],[ile_zabiera_na_orbite]]</f>
        <v>3.9656999999998752</v>
      </c>
      <c r="J1382">
        <f>WEEKNUM(martianeum5[[#This Row],[data]],14)</f>
        <v>51</v>
      </c>
      <c r="K1382">
        <f>IF(martianeum5[[#This Row],[num_tygodnia]]=J1381,K1381,K1381+1)</f>
        <v>201</v>
      </c>
    </row>
    <row r="1383" spans="1:11" x14ac:dyDescent="0.25">
      <c r="A1383" s="1">
        <v>50022</v>
      </c>
      <c r="B1383">
        <f t="shared" si="21"/>
        <v>3.9656999999998752</v>
      </c>
      <c r="C1383" t="s">
        <v>13</v>
      </c>
      <c r="D1383">
        <v>17.7</v>
      </c>
      <c r="E1383">
        <v>14</v>
      </c>
      <c r="F1383">
        <f>IF(martianeum5[[#This Row],[zawartosc '[%']]]&gt;=1,martianeum5[[#This Row],[masa '[kg']]]*martianeum5[[#This Row],[zawartosc '[%']]]*0.01,0)</f>
        <v>2.4779999999999998</v>
      </c>
      <c r="G1383">
        <f>martianeum5[[#This Row],[stan_magazynu '[kg']]]+martianeum5[[#This Row],[ile_kg_materiału_z_ładunku]]</f>
        <v>6.4436999999998754</v>
      </c>
      <c r="H1383">
        <f>IF(martianeum5[[#This Row],[stan_po_wydobyciu_z_ładunku]]&gt;=100,100,0)</f>
        <v>0</v>
      </c>
      <c r="I1383">
        <f>martianeum5[[#This Row],[stan_po_wydobyciu_z_ładunku]]-martianeum5[[#This Row],[ile_zabiera_na_orbite]]</f>
        <v>6.4436999999998754</v>
      </c>
      <c r="J1383">
        <f>WEEKNUM(martianeum5[[#This Row],[data]],14)</f>
        <v>51</v>
      </c>
      <c r="K1383">
        <f>IF(martianeum5[[#This Row],[num_tygodnia]]=J1382,K1382,K1382+1)</f>
        <v>201</v>
      </c>
    </row>
    <row r="1384" spans="1:11" x14ac:dyDescent="0.25">
      <c r="A1384" s="1">
        <v>50023</v>
      </c>
      <c r="B1384">
        <f t="shared" si="21"/>
        <v>6.4436999999998754</v>
      </c>
      <c r="C1384" t="s">
        <v>11</v>
      </c>
      <c r="D1384">
        <v>19</v>
      </c>
      <c r="E1384">
        <v>1.7</v>
      </c>
      <c r="F1384">
        <f>IF(martianeum5[[#This Row],[zawartosc '[%']]]&gt;=1,martianeum5[[#This Row],[masa '[kg']]]*martianeum5[[#This Row],[zawartosc '[%']]]*0.01,0)</f>
        <v>0.32299999999999995</v>
      </c>
      <c r="G1384">
        <f>martianeum5[[#This Row],[stan_magazynu '[kg']]]+martianeum5[[#This Row],[ile_kg_materiału_z_ładunku]]</f>
        <v>6.7666999999998758</v>
      </c>
      <c r="H1384">
        <f>IF(martianeum5[[#This Row],[stan_po_wydobyciu_z_ładunku]]&gt;=100,100,0)</f>
        <v>0</v>
      </c>
      <c r="I1384">
        <f>martianeum5[[#This Row],[stan_po_wydobyciu_z_ładunku]]-martianeum5[[#This Row],[ile_zabiera_na_orbite]]</f>
        <v>6.7666999999998758</v>
      </c>
      <c r="J1384">
        <f>WEEKNUM(martianeum5[[#This Row],[data]],14)</f>
        <v>51</v>
      </c>
      <c r="K1384">
        <f>IF(martianeum5[[#This Row],[num_tygodnia]]=J1383,K1383,K1383+1)</f>
        <v>201</v>
      </c>
    </row>
    <row r="1385" spans="1:11" x14ac:dyDescent="0.25">
      <c r="A1385" s="1">
        <v>50024</v>
      </c>
      <c r="B1385">
        <f t="shared" si="21"/>
        <v>6.7666999999998758</v>
      </c>
      <c r="C1385" t="s">
        <v>7</v>
      </c>
      <c r="D1385">
        <v>29.9</v>
      </c>
      <c r="E1385">
        <v>0</v>
      </c>
      <c r="F1385">
        <f>IF(martianeum5[[#This Row],[zawartosc '[%']]]&gt;=1,martianeum5[[#This Row],[masa '[kg']]]*martianeum5[[#This Row],[zawartosc '[%']]]*0.01,0)</f>
        <v>0</v>
      </c>
      <c r="G1385">
        <f>martianeum5[[#This Row],[stan_magazynu '[kg']]]+martianeum5[[#This Row],[ile_kg_materiału_z_ładunku]]</f>
        <v>6.7666999999998758</v>
      </c>
      <c r="H1385">
        <f>IF(martianeum5[[#This Row],[stan_po_wydobyciu_z_ładunku]]&gt;=100,100,0)</f>
        <v>0</v>
      </c>
      <c r="I1385">
        <f>martianeum5[[#This Row],[stan_po_wydobyciu_z_ładunku]]-martianeum5[[#This Row],[ile_zabiera_na_orbite]]</f>
        <v>6.7666999999998758</v>
      </c>
      <c r="J1385">
        <f>WEEKNUM(martianeum5[[#This Row],[data]],14)</f>
        <v>51</v>
      </c>
      <c r="K1385">
        <f>IF(martianeum5[[#This Row],[num_tygodnia]]=J1384,K1384,K1384+1)</f>
        <v>201</v>
      </c>
    </row>
    <row r="1386" spans="1:11" x14ac:dyDescent="0.25">
      <c r="A1386" s="1">
        <v>50025</v>
      </c>
      <c r="B1386">
        <f t="shared" si="21"/>
        <v>6.7666999999998758</v>
      </c>
      <c r="C1386" t="s">
        <v>19</v>
      </c>
      <c r="D1386">
        <v>23.7</v>
      </c>
      <c r="E1386">
        <v>31.4</v>
      </c>
      <c r="F1386">
        <f>IF(martianeum5[[#This Row],[zawartosc '[%']]]&gt;=1,martianeum5[[#This Row],[masa '[kg']]]*martianeum5[[#This Row],[zawartosc '[%']]]*0.01,0)</f>
        <v>7.4417999999999997</v>
      </c>
      <c r="G1386">
        <f>martianeum5[[#This Row],[stan_magazynu '[kg']]]+martianeum5[[#This Row],[ile_kg_materiału_z_ładunku]]</f>
        <v>14.208499999999876</v>
      </c>
      <c r="H1386">
        <f>IF(martianeum5[[#This Row],[stan_po_wydobyciu_z_ładunku]]&gt;=100,100,0)</f>
        <v>0</v>
      </c>
      <c r="I1386">
        <f>martianeum5[[#This Row],[stan_po_wydobyciu_z_ładunku]]-martianeum5[[#This Row],[ile_zabiera_na_orbite]]</f>
        <v>14.208499999999876</v>
      </c>
      <c r="J1386">
        <f>WEEKNUM(martianeum5[[#This Row],[data]],14)</f>
        <v>51</v>
      </c>
      <c r="K1386">
        <f>IF(martianeum5[[#This Row],[num_tygodnia]]=J1385,K1385,K1385+1)</f>
        <v>201</v>
      </c>
    </row>
    <row r="1387" spans="1:11" x14ac:dyDescent="0.25">
      <c r="A1387" s="1">
        <v>50026</v>
      </c>
      <c r="B1387">
        <f t="shared" si="21"/>
        <v>14.208499999999876</v>
      </c>
      <c r="C1387" t="s">
        <v>10</v>
      </c>
      <c r="D1387">
        <v>25.4</v>
      </c>
      <c r="E1387">
        <v>0</v>
      </c>
      <c r="F1387">
        <f>IF(martianeum5[[#This Row],[zawartosc '[%']]]&gt;=1,martianeum5[[#This Row],[masa '[kg']]]*martianeum5[[#This Row],[zawartosc '[%']]]*0.01,0)</f>
        <v>0</v>
      </c>
      <c r="G1387">
        <f>martianeum5[[#This Row],[stan_magazynu '[kg']]]+martianeum5[[#This Row],[ile_kg_materiału_z_ładunku]]</f>
        <v>14.208499999999876</v>
      </c>
      <c r="H1387">
        <f>IF(martianeum5[[#This Row],[stan_po_wydobyciu_z_ładunku]]&gt;=100,100,0)</f>
        <v>0</v>
      </c>
      <c r="I1387">
        <f>martianeum5[[#This Row],[stan_po_wydobyciu_z_ładunku]]-martianeum5[[#This Row],[ile_zabiera_na_orbite]]</f>
        <v>14.208499999999876</v>
      </c>
      <c r="J1387">
        <f>WEEKNUM(martianeum5[[#This Row],[data]],14)</f>
        <v>51</v>
      </c>
      <c r="K1387">
        <f>IF(martianeum5[[#This Row],[num_tygodnia]]=J1386,K1386,K1386+1)</f>
        <v>201</v>
      </c>
    </row>
    <row r="1388" spans="1:11" x14ac:dyDescent="0.25">
      <c r="A1388" s="1">
        <v>50027</v>
      </c>
      <c r="B1388">
        <f t="shared" si="21"/>
        <v>14.208499999999876</v>
      </c>
      <c r="C1388" t="s">
        <v>18</v>
      </c>
      <c r="D1388">
        <v>24.3</v>
      </c>
      <c r="E1388">
        <v>15.8</v>
      </c>
      <c r="F1388">
        <f>IF(martianeum5[[#This Row],[zawartosc '[%']]]&gt;=1,martianeum5[[#This Row],[masa '[kg']]]*martianeum5[[#This Row],[zawartosc '[%']]]*0.01,0)</f>
        <v>3.8394000000000008</v>
      </c>
      <c r="G1388">
        <f>martianeum5[[#This Row],[stan_magazynu '[kg']]]+martianeum5[[#This Row],[ile_kg_materiału_z_ładunku]]</f>
        <v>18.047899999999878</v>
      </c>
      <c r="H1388">
        <f>IF(martianeum5[[#This Row],[stan_po_wydobyciu_z_ładunku]]&gt;=100,100,0)</f>
        <v>0</v>
      </c>
      <c r="I1388">
        <f>martianeum5[[#This Row],[stan_po_wydobyciu_z_ładunku]]-martianeum5[[#This Row],[ile_zabiera_na_orbite]]</f>
        <v>18.047899999999878</v>
      </c>
      <c r="J1388">
        <f>WEEKNUM(martianeum5[[#This Row],[data]],14)</f>
        <v>52</v>
      </c>
      <c r="K1388">
        <f>IF(martianeum5[[#This Row],[num_tygodnia]]=J1387,K1387,K1387+1)</f>
        <v>202</v>
      </c>
    </row>
    <row r="1389" spans="1:11" x14ac:dyDescent="0.25">
      <c r="A1389" s="1">
        <v>50028</v>
      </c>
      <c r="B1389">
        <f t="shared" si="21"/>
        <v>18.047899999999878</v>
      </c>
      <c r="C1389" t="s">
        <v>7</v>
      </c>
      <c r="D1389">
        <v>10.8</v>
      </c>
      <c r="E1389">
        <v>0</v>
      </c>
      <c r="F1389">
        <f>IF(martianeum5[[#This Row],[zawartosc '[%']]]&gt;=1,martianeum5[[#This Row],[masa '[kg']]]*martianeum5[[#This Row],[zawartosc '[%']]]*0.01,0)</f>
        <v>0</v>
      </c>
      <c r="G1389">
        <f>martianeum5[[#This Row],[stan_magazynu '[kg']]]+martianeum5[[#This Row],[ile_kg_materiału_z_ładunku]]</f>
        <v>18.047899999999878</v>
      </c>
      <c r="H1389">
        <f>IF(martianeum5[[#This Row],[stan_po_wydobyciu_z_ładunku]]&gt;=100,100,0)</f>
        <v>0</v>
      </c>
      <c r="I1389">
        <f>martianeum5[[#This Row],[stan_po_wydobyciu_z_ładunku]]-martianeum5[[#This Row],[ile_zabiera_na_orbite]]</f>
        <v>18.047899999999878</v>
      </c>
      <c r="J1389">
        <f>WEEKNUM(martianeum5[[#This Row],[data]],14)</f>
        <v>52</v>
      </c>
      <c r="K1389">
        <f>IF(martianeum5[[#This Row],[num_tygodnia]]=J1388,K1388,K1388+1)</f>
        <v>202</v>
      </c>
    </row>
    <row r="1390" spans="1:11" x14ac:dyDescent="0.25">
      <c r="A1390" s="1">
        <v>50029</v>
      </c>
      <c r="B1390">
        <f t="shared" si="21"/>
        <v>18.047899999999878</v>
      </c>
      <c r="C1390" t="s">
        <v>10</v>
      </c>
      <c r="D1390">
        <v>19</v>
      </c>
      <c r="E1390">
        <v>9.1</v>
      </c>
      <c r="F1390">
        <f>IF(martianeum5[[#This Row],[zawartosc '[%']]]&gt;=1,martianeum5[[#This Row],[masa '[kg']]]*martianeum5[[#This Row],[zawartosc '[%']]]*0.01,0)</f>
        <v>1.7290000000000001</v>
      </c>
      <c r="G1390">
        <f>martianeum5[[#This Row],[stan_magazynu '[kg']]]+martianeum5[[#This Row],[ile_kg_materiału_z_ładunku]]</f>
        <v>19.776899999999877</v>
      </c>
      <c r="H1390">
        <f>IF(martianeum5[[#This Row],[stan_po_wydobyciu_z_ładunku]]&gt;=100,100,0)</f>
        <v>0</v>
      </c>
      <c r="I1390">
        <f>martianeum5[[#This Row],[stan_po_wydobyciu_z_ładunku]]-martianeum5[[#This Row],[ile_zabiera_na_orbite]]</f>
        <v>19.776899999999877</v>
      </c>
      <c r="J1390">
        <f>WEEKNUM(martianeum5[[#This Row],[data]],14)</f>
        <v>52</v>
      </c>
      <c r="K1390">
        <f>IF(martianeum5[[#This Row],[num_tygodnia]]=J1389,K1389,K1389+1)</f>
        <v>202</v>
      </c>
    </row>
    <row r="1391" spans="1:11" x14ac:dyDescent="0.25">
      <c r="A1391" s="1">
        <v>50030</v>
      </c>
      <c r="B1391">
        <f t="shared" si="21"/>
        <v>19.776899999999877</v>
      </c>
      <c r="C1391" t="s">
        <v>15</v>
      </c>
      <c r="D1391">
        <v>27.8</v>
      </c>
      <c r="E1391">
        <v>15.2</v>
      </c>
      <c r="F1391">
        <f>IF(martianeum5[[#This Row],[zawartosc '[%']]]&gt;=1,martianeum5[[#This Row],[masa '[kg']]]*martianeum5[[#This Row],[zawartosc '[%']]]*0.01,0)</f>
        <v>4.2256</v>
      </c>
      <c r="G1391">
        <f>martianeum5[[#This Row],[stan_magazynu '[kg']]]+martianeum5[[#This Row],[ile_kg_materiału_z_ładunku]]</f>
        <v>24.002499999999877</v>
      </c>
      <c r="H1391">
        <f>IF(martianeum5[[#This Row],[stan_po_wydobyciu_z_ładunku]]&gt;=100,100,0)</f>
        <v>0</v>
      </c>
      <c r="I1391">
        <f>martianeum5[[#This Row],[stan_po_wydobyciu_z_ładunku]]-martianeum5[[#This Row],[ile_zabiera_na_orbite]]</f>
        <v>24.002499999999877</v>
      </c>
      <c r="J1391">
        <f>WEEKNUM(martianeum5[[#This Row],[data]],14)</f>
        <v>52</v>
      </c>
      <c r="K1391">
        <f>IF(martianeum5[[#This Row],[num_tygodnia]]=J1390,K1390,K1390+1)</f>
        <v>202</v>
      </c>
    </row>
    <row r="1392" spans="1:11" x14ac:dyDescent="0.25">
      <c r="A1392" s="1">
        <v>50031</v>
      </c>
      <c r="B1392">
        <f t="shared" si="21"/>
        <v>24.002499999999877</v>
      </c>
      <c r="C1392" t="s">
        <v>7</v>
      </c>
      <c r="D1392">
        <v>28.8</v>
      </c>
      <c r="E1392">
        <v>0</v>
      </c>
      <c r="F1392">
        <f>IF(martianeum5[[#This Row],[zawartosc '[%']]]&gt;=1,martianeum5[[#This Row],[masa '[kg']]]*martianeum5[[#This Row],[zawartosc '[%']]]*0.01,0)</f>
        <v>0</v>
      </c>
      <c r="G1392">
        <f>martianeum5[[#This Row],[stan_magazynu '[kg']]]+martianeum5[[#This Row],[ile_kg_materiału_z_ładunku]]</f>
        <v>24.002499999999877</v>
      </c>
      <c r="H1392">
        <f>IF(martianeum5[[#This Row],[stan_po_wydobyciu_z_ładunku]]&gt;=100,100,0)</f>
        <v>0</v>
      </c>
      <c r="I1392">
        <f>martianeum5[[#This Row],[stan_po_wydobyciu_z_ładunku]]-martianeum5[[#This Row],[ile_zabiera_na_orbite]]</f>
        <v>24.002499999999877</v>
      </c>
      <c r="J1392">
        <f>WEEKNUM(martianeum5[[#This Row],[data]],14)</f>
        <v>52</v>
      </c>
      <c r="K1392">
        <f>IF(martianeum5[[#This Row],[num_tygodnia]]=J1391,K1391,K1391+1)</f>
        <v>202</v>
      </c>
    </row>
    <row r="1393" spans="1:11" x14ac:dyDescent="0.25">
      <c r="A1393" s="1">
        <v>50032</v>
      </c>
      <c r="B1393">
        <f t="shared" si="21"/>
        <v>24.002499999999877</v>
      </c>
      <c r="C1393" t="s">
        <v>5</v>
      </c>
      <c r="D1393">
        <v>12.6</v>
      </c>
      <c r="E1393">
        <v>0.8</v>
      </c>
      <c r="F1393">
        <f>IF(martianeum5[[#This Row],[zawartosc '[%']]]&gt;=1,martianeum5[[#This Row],[masa '[kg']]]*martianeum5[[#This Row],[zawartosc '[%']]]*0.01,0)</f>
        <v>0</v>
      </c>
      <c r="G1393">
        <f>martianeum5[[#This Row],[stan_magazynu '[kg']]]+martianeum5[[#This Row],[ile_kg_materiału_z_ładunku]]</f>
        <v>24.002499999999877</v>
      </c>
      <c r="H1393">
        <f>IF(martianeum5[[#This Row],[stan_po_wydobyciu_z_ładunku]]&gt;=100,100,0)</f>
        <v>0</v>
      </c>
      <c r="I1393">
        <f>martianeum5[[#This Row],[stan_po_wydobyciu_z_ładunku]]-martianeum5[[#This Row],[ile_zabiera_na_orbite]]</f>
        <v>24.002499999999877</v>
      </c>
      <c r="J1393">
        <f>WEEKNUM(martianeum5[[#This Row],[data]],14)</f>
        <v>52</v>
      </c>
      <c r="K1393">
        <f>IF(martianeum5[[#This Row],[num_tygodnia]]=J1392,K1392,K1392+1)</f>
        <v>202</v>
      </c>
    </row>
    <row r="1394" spans="1:11" x14ac:dyDescent="0.25">
      <c r="A1394" s="1">
        <v>50033</v>
      </c>
      <c r="B1394">
        <f t="shared" si="21"/>
        <v>24.002499999999877</v>
      </c>
      <c r="C1394" t="s">
        <v>5</v>
      </c>
      <c r="D1394">
        <v>20.7</v>
      </c>
      <c r="E1394">
        <v>0</v>
      </c>
      <c r="F1394">
        <f>IF(martianeum5[[#This Row],[zawartosc '[%']]]&gt;=1,martianeum5[[#This Row],[masa '[kg']]]*martianeum5[[#This Row],[zawartosc '[%']]]*0.01,0)</f>
        <v>0</v>
      </c>
      <c r="G1394">
        <f>martianeum5[[#This Row],[stan_magazynu '[kg']]]+martianeum5[[#This Row],[ile_kg_materiału_z_ładunku]]</f>
        <v>24.002499999999877</v>
      </c>
      <c r="H1394">
        <f>IF(martianeum5[[#This Row],[stan_po_wydobyciu_z_ładunku]]&gt;=100,100,0)</f>
        <v>0</v>
      </c>
      <c r="I1394">
        <f>martianeum5[[#This Row],[stan_po_wydobyciu_z_ładunku]]-martianeum5[[#This Row],[ile_zabiera_na_orbite]]</f>
        <v>24.002499999999877</v>
      </c>
      <c r="J1394">
        <f>WEEKNUM(martianeum5[[#This Row],[data]],14)</f>
        <v>52</v>
      </c>
      <c r="K1394">
        <f>IF(martianeum5[[#This Row],[num_tygodnia]]=J1393,K1393,K1393+1)</f>
        <v>202</v>
      </c>
    </row>
    <row r="1395" spans="1:11" x14ac:dyDescent="0.25">
      <c r="A1395" s="1">
        <v>50034</v>
      </c>
      <c r="B1395">
        <f t="shared" si="21"/>
        <v>24.002499999999877</v>
      </c>
      <c r="C1395" t="s">
        <v>19</v>
      </c>
      <c r="D1395">
        <v>19.399999999999999</v>
      </c>
      <c r="E1395">
        <v>19.3</v>
      </c>
      <c r="F1395">
        <f>IF(martianeum5[[#This Row],[zawartosc '[%']]]&gt;=1,martianeum5[[#This Row],[masa '[kg']]]*martianeum5[[#This Row],[zawartosc '[%']]]*0.01,0)</f>
        <v>3.7441999999999998</v>
      </c>
      <c r="G1395">
        <f>martianeum5[[#This Row],[stan_magazynu '[kg']]]+martianeum5[[#This Row],[ile_kg_materiału_z_ładunku]]</f>
        <v>27.746699999999876</v>
      </c>
      <c r="H1395">
        <f>IF(martianeum5[[#This Row],[stan_po_wydobyciu_z_ładunku]]&gt;=100,100,0)</f>
        <v>0</v>
      </c>
      <c r="I1395">
        <f>martianeum5[[#This Row],[stan_po_wydobyciu_z_ładunku]]-martianeum5[[#This Row],[ile_zabiera_na_orbite]]</f>
        <v>27.746699999999876</v>
      </c>
      <c r="J1395">
        <f>WEEKNUM(martianeum5[[#This Row],[data]],14)</f>
        <v>53</v>
      </c>
      <c r="K1395">
        <f>IF(martianeum5[[#This Row],[num_tygodnia]]=J1394,K1394,K1394+1)</f>
        <v>203</v>
      </c>
    </row>
    <row r="1396" spans="1:11" x14ac:dyDescent="0.25">
      <c r="A1396" s="1">
        <v>50035</v>
      </c>
      <c r="B1396">
        <f t="shared" si="21"/>
        <v>27.746699999999876</v>
      </c>
      <c r="C1396" t="s">
        <v>10</v>
      </c>
      <c r="D1396">
        <v>24.3</v>
      </c>
      <c r="E1396">
        <v>8.8000000000000007</v>
      </c>
      <c r="F1396">
        <f>IF(martianeum5[[#This Row],[zawartosc '[%']]]&gt;=1,martianeum5[[#This Row],[masa '[kg']]]*martianeum5[[#This Row],[zawartosc '[%']]]*0.01,0)</f>
        <v>2.1384000000000003</v>
      </c>
      <c r="G1396">
        <f>martianeum5[[#This Row],[stan_magazynu '[kg']]]+martianeum5[[#This Row],[ile_kg_materiału_z_ładunku]]</f>
        <v>29.885099999999877</v>
      </c>
      <c r="H1396">
        <f>IF(martianeum5[[#This Row],[stan_po_wydobyciu_z_ładunku]]&gt;=100,100,0)</f>
        <v>0</v>
      </c>
      <c r="I1396">
        <f>martianeum5[[#This Row],[stan_po_wydobyciu_z_ładunku]]-martianeum5[[#This Row],[ile_zabiera_na_orbite]]</f>
        <v>29.885099999999877</v>
      </c>
      <c r="J1396">
        <f>WEEKNUM(martianeum5[[#This Row],[data]],14)</f>
        <v>53</v>
      </c>
      <c r="K1396">
        <f>IF(martianeum5[[#This Row],[num_tygodnia]]=J1395,K1395,K1395+1)</f>
        <v>203</v>
      </c>
    </row>
    <row r="1397" spans="1:11" x14ac:dyDescent="0.25">
      <c r="A1397" s="1">
        <v>50036</v>
      </c>
      <c r="B1397">
        <f t="shared" si="21"/>
        <v>29.885099999999877</v>
      </c>
      <c r="C1397" t="s">
        <v>19</v>
      </c>
      <c r="D1397">
        <v>21.2</v>
      </c>
      <c r="E1397">
        <v>36</v>
      </c>
      <c r="F1397">
        <f>IF(martianeum5[[#This Row],[zawartosc '[%']]]&gt;=1,martianeum5[[#This Row],[masa '[kg']]]*martianeum5[[#This Row],[zawartosc '[%']]]*0.01,0)</f>
        <v>7.6319999999999997</v>
      </c>
      <c r="G1397">
        <f>martianeum5[[#This Row],[stan_magazynu '[kg']]]+martianeum5[[#This Row],[ile_kg_materiału_z_ładunku]]</f>
        <v>37.517099999999878</v>
      </c>
      <c r="H1397">
        <f>IF(martianeum5[[#This Row],[stan_po_wydobyciu_z_ładunku]]&gt;=100,100,0)</f>
        <v>0</v>
      </c>
      <c r="I1397">
        <f>martianeum5[[#This Row],[stan_po_wydobyciu_z_ładunku]]-martianeum5[[#This Row],[ile_zabiera_na_orbite]]</f>
        <v>37.517099999999878</v>
      </c>
      <c r="J1397">
        <f>WEEKNUM(martianeum5[[#This Row],[data]],14)</f>
        <v>53</v>
      </c>
      <c r="K1397">
        <f>IF(martianeum5[[#This Row],[num_tygodnia]]=J1396,K1396,K1396+1)</f>
        <v>203</v>
      </c>
    </row>
    <row r="1398" spans="1:11" x14ac:dyDescent="0.25">
      <c r="A1398" s="1">
        <v>50037</v>
      </c>
      <c r="B1398">
        <f t="shared" si="21"/>
        <v>37.517099999999878</v>
      </c>
      <c r="C1398" t="s">
        <v>5</v>
      </c>
      <c r="D1398">
        <v>28.4</v>
      </c>
      <c r="E1398">
        <v>0</v>
      </c>
      <c r="F1398">
        <f>IF(martianeum5[[#This Row],[zawartosc '[%']]]&gt;=1,martianeum5[[#This Row],[masa '[kg']]]*martianeum5[[#This Row],[zawartosc '[%']]]*0.01,0)</f>
        <v>0</v>
      </c>
      <c r="G1398">
        <f>martianeum5[[#This Row],[stan_magazynu '[kg']]]+martianeum5[[#This Row],[ile_kg_materiału_z_ładunku]]</f>
        <v>37.517099999999878</v>
      </c>
      <c r="H1398">
        <f>IF(martianeum5[[#This Row],[stan_po_wydobyciu_z_ładunku]]&gt;=100,100,0)</f>
        <v>0</v>
      </c>
      <c r="I1398">
        <f>martianeum5[[#This Row],[stan_po_wydobyciu_z_ładunku]]-martianeum5[[#This Row],[ile_zabiera_na_orbite]]</f>
        <v>37.517099999999878</v>
      </c>
      <c r="J1398">
        <f>WEEKNUM(martianeum5[[#This Row],[data]],14)</f>
        <v>53</v>
      </c>
      <c r="K1398">
        <f>IF(martianeum5[[#This Row],[num_tygodnia]]=J1397,K1397,K1397+1)</f>
        <v>203</v>
      </c>
    </row>
    <row r="1399" spans="1:11" x14ac:dyDescent="0.25">
      <c r="A1399" s="1">
        <v>50038</v>
      </c>
      <c r="B1399">
        <f t="shared" si="21"/>
        <v>37.517099999999878</v>
      </c>
      <c r="C1399" t="s">
        <v>27</v>
      </c>
      <c r="D1399">
        <v>17.100000000000001</v>
      </c>
      <c r="E1399">
        <v>5.4</v>
      </c>
      <c r="F1399">
        <f>IF(martianeum5[[#This Row],[zawartosc '[%']]]&gt;=1,martianeum5[[#This Row],[masa '[kg']]]*martianeum5[[#This Row],[zawartosc '[%']]]*0.01,0)</f>
        <v>0.92340000000000022</v>
      </c>
      <c r="G1399">
        <f>martianeum5[[#This Row],[stan_magazynu '[kg']]]+martianeum5[[#This Row],[ile_kg_materiału_z_ładunku]]</f>
        <v>38.440499999999879</v>
      </c>
      <c r="H1399">
        <f>IF(martianeum5[[#This Row],[stan_po_wydobyciu_z_ładunku]]&gt;=100,100,0)</f>
        <v>0</v>
      </c>
      <c r="I1399">
        <f>martianeum5[[#This Row],[stan_po_wydobyciu_z_ładunku]]-martianeum5[[#This Row],[ile_zabiera_na_orbite]]</f>
        <v>38.440499999999879</v>
      </c>
      <c r="J1399">
        <f>WEEKNUM(martianeum5[[#This Row],[data]],14)</f>
        <v>53</v>
      </c>
      <c r="K1399">
        <f>IF(martianeum5[[#This Row],[num_tygodnia]]=J1398,K1398,K1398+1)</f>
        <v>203</v>
      </c>
    </row>
    <row r="1400" spans="1:11" x14ac:dyDescent="0.25">
      <c r="A1400" s="1">
        <v>50039</v>
      </c>
      <c r="B1400">
        <f t="shared" si="21"/>
        <v>38.440499999999879</v>
      </c>
      <c r="C1400" t="s">
        <v>10</v>
      </c>
      <c r="D1400">
        <v>24.4</v>
      </c>
      <c r="E1400">
        <v>23.8</v>
      </c>
      <c r="F1400">
        <f>IF(martianeum5[[#This Row],[zawartosc '[%']]]&gt;=1,martianeum5[[#This Row],[masa '[kg']]]*martianeum5[[#This Row],[zawartosc '[%']]]*0.01,0)</f>
        <v>5.8072000000000008</v>
      </c>
      <c r="G1400">
        <f>martianeum5[[#This Row],[stan_magazynu '[kg']]]+martianeum5[[#This Row],[ile_kg_materiału_z_ładunku]]</f>
        <v>44.247699999999881</v>
      </c>
      <c r="H1400">
        <f>IF(martianeum5[[#This Row],[stan_po_wydobyciu_z_ładunku]]&gt;=100,100,0)</f>
        <v>0</v>
      </c>
      <c r="I1400">
        <f>martianeum5[[#This Row],[stan_po_wydobyciu_z_ładunku]]-martianeum5[[#This Row],[ile_zabiera_na_orbite]]</f>
        <v>44.247699999999881</v>
      </c>
      <c r="J1400">
        <f>WEEKNUM(martianeum5[[#This Row],[data]],14)</f>
        <v>53</v>
      </c>
      <c r="K1400">
        <f>IF(martianeum5[[#This Row],[num_tygodnia]]=J1399,K1399,K1399+1)</f>
        <v>203</v>
      </c>
    </row>
    <row r="1401" spans="1:11" x14ac:dyDescent="0.25">
      <c r="A1401" s="1">
        <v>50040</v>
      </c>
      <c r="B1401">
        <f t="shared" si="21"/>
        <v>44.247699999999881</v>
      </c>
      <c r="C1401" t="s">
        <v>18</v>
      </c>
      <c r="D1401">
        <v>18.5</v>
      </c>
      <c r="E1401">
        <v>6</v>
      </c>
      <c r="F1401">
        <f>IF(martianeum5[[#This Row],[zawartosc '[%']]]&gt;=1,martianeum5[[#This Row],[masa '[kg']]]*martianeum5[[#This Row],[zawartosc '[%']]]*0.01,0)</f>
        <v>1.1100000000000001</v>
      </c>
      <c r="G1401">
        <f>martianeum5[[#This Row],[stan_magazynu '[kg']]]+martianeum5[[#This Row],[ile_kg_materiału_z_ładunku]]</f>
        <v>45.35769999999988</v>
      </c>
      <c r="H1401">
        <f>IF(martianeum5[[#This Row],[stan_po_wydobyciu_z_ładunku]]&gt;=100,100,0)</f>
        <v>0</v>
      </c>
      <c r="I1401">
        <f>martianeum5[[#This Row],[stan_po_wydobyciu_z_ładunku]]-martianeum5[[#This Row],[ile_zabiera_na_orbite]]</f>
        <v>45.35769999999988</v>
      </c>
      <c r="J1401">
        <f>WEEKNUM(martianeum5[[#This Row],[data]],14)</f>
        <v>53</v>
      </c>
      <c r="K1401">
        <f>IF(martianeum5[[#This Row],[num_tygodnia]]=J1400,K1400,K1400+1)</f>
        <v>203</v>
      </c>
    </row>
    <row r="1402" spans="1:11" x14ac:dyDescent="0.25">
      <c r="A1402" s="1">
        <v>50041</v>
      </c>
      <c r="B1402">
        <f t="shared" si="21"/>
        <v>45.35769999999988</v>
      </c>
      <c r="C1402" t="s">
        <v>19</v>
      </c>
      <c r="D1402">
        <v>24.1</v>
      </c>
      <c r="E1402">
        <v>21.5</v>
      </c>
      <c r="F1402">
        <f>IF(martianeum5[[#This Row],[zawartosc '[%']]]&gt;=1,martianeum5[[#This Row],[masa '[kg']]]*martianeum5[[#This Row],[zawartosc '[%']]]*0.01,0)</f>
        <v>5.1814999999999998</v>
      </c>
      <c r="G1402">
        <f>martianeum5[[#This Row],[stan_magazynu '[kg']]]+martianeum5[[#This Row],[ile_kg_materiału_z_ładunku]]</f>
        <v>50.53919999999988</v>
      </c>
      <c r="H1402">
        <f>IF(martianeum5[[#This Row],[stan_po_wydobyciu_z_ładunku]]&gt;=100,100,0)</f>
        <v>0</v>
      </c>
      <c r="I1402">
        <f>martianeum5[[#This Row],[stan_po_wydobyciu_z_ładunku]]-martianeum5[[#This Row],[ile_zabiera_na_orbite]]</f>
        <v>50.53919999999988</v>
      </c>
      <c r="J1402">
        <f>WEEKNUM(martianeum5[[#This Row],[data]],14)</f>
        <v>1</v>
      </c>
      <c r="K1402">
        <f>IF(martianeum5[[#This Row],[num_tygodnia]]=J1401,K1401,K1401+1)</f>
        <v>204</v>
      </c>
    </row>
    <row r="1403" spans="1:11" x14ac:dyDescent="0.25">
      <c r="A1403" s="1">
        <v>50042</v>
      </c>
      <c r="B1403">
        <f t="shared" si="21"/>
        <v>50.53919999999988</v>
      </c>
      <c r="C1403" t="s">
        <v>22</v>
      </c>
      <c r="D1403">
        <v>17.899999999999999</v>
      </c>
      <c r="E1403">
        <v>5.4</v>
      </c>
      <c r="F1403">
        <f>IF(martianeum5[[#This Row],[zawartosc '[%']]]&gt;=1,martianeum5[[#This Row],[masa '[kg']]]*martianeum5[[#This Row],[zawartosc '[%']]]*0.01,0)</f>
        <v>0.96660000000000001</v>
      </c>
      <c r="G1403">
        <f>martianeum5[[#This Row],[stan_magazynu '[kg']]]+martianeum5[[#This Row],[ile_kg_materiału_z_ładunku]]</f>
        <v>51.50579999999988</v>
      </c>
      <c r="H1403">
        <f>IF(martianeum5[[#This Row],[stan_po_wydobyciu_z_ładunku]]&gt;=100,100,0)</f>
        <v>0</v>
      </c>
      <c r="I1403">
        <f>martianeum5[[#This Row],[stan_po_wydobyciu_z_ładunku]]-martianeum5[[#This Row],[ile_zabiera_na_orbite]]</f>
        <v>51.50579999999988</v>
      </c>
      <c r="J1403">
        <f>WEEKNUM(martianeum5[[#This Row],[data]],14)</f>
        <v>1</v>
      </c>
      <c r="K1403">
        <f>IF(martianeum5[[#This Row],[num_tygodnia]]=J1402,K1402,K1402+1)</f>
        <v>204</v>
      </c>
    </row>
    <row r="1404" spans="1:11" x14ac:dyDescent="0.25">
      <c r="A1404" s="1">
        <v>50043</v>
      </c>
      <c r="B1404">
        <f t="shared" si="21"/>
        <v>51.50579999999988</v>
      </c>
      <c r="C1404" t="s">
        <v>22</v>
      </c>
      <c r="D1404">
        <v>15.8</v>
      </c>
      <c r="E1404">
        <v>7.4</v>
      </c>
      <c r="F1404">
        <f>IF(martianeum5[[#This Row],[zawartosc '[%']]]&gt;=1,martianeum5[[#This Row],[masa '[kg']]]*martianeum5[[#This Row],[zawartosc '[%']]]*0.01,0)</f>
        <v>1.1692000000000002</v>
      </c>
      <c r="G1404">
        <f>martianeum5[[#This Row],[stan_magazynu '[kg']]]+martianeum5[[#This Row],[ile_kg_materiału_z_ładunku]]</f>
        <v>52.674999999999883</v>
      </c>
      <c r="H1404">
        <f>IF(martianeum5[[#This Row],[stan_po_wydobyciu_z_ładunku]]&gt;=100,100,0)</f>
        <v>0</v>
      </c>
      <c r="I1404">
        <f>martianeum5[[#This Row],[stan_po_wydobyciu_z_ładunku]]-martianeum5[[#This Row],[ile_zabiera_na_orbite]]</f>
        <v>52.674999999999883</v>
      </c>
      <c r="J1404">
        <f>WEEKNUM(martianeum5[[#This Row],[data]],14)</f>
        <v>1</v>
      </c>
      <c r="K1404">
        <f>IF(martianeum5[[#This Row],[num_tygodnia]]=J1403,K1403,K1403+1)</f>
        <v>204</v>
      </c>
    </row>
    <row r="1405" spans="1:11" x14ac:dyDescent="0.25">
      <c r="A1405" s="1">
        <v>50044</v>
      </c>
      <c r="B1405">
        <f t="shared" si="21"/>
        <v>52.674999999999883</v>
      </c>
      <c r="C1405" t="s">
        <v>30</v>
      </c>
      <c r="D1405">
        <v>19.600000000000001</v>
      </c>
      <c r="E1405">
        <v>0.3</v>
      </c>
      <c r="F1405">
        <f>IF(martianeum5[[#This Row],[zawartosc '[%']]]&gt;=1,martianeum5[[#This Row],[masa '[kg']]]*martianeum5[[#This Row],[zawartosc '[%']]]*0.01,0)</f>
        <v>0</v>
      </c>
      <c r="G1405">
        <f>martianeum5[[#This Row],[stan_magazynu '[kg']]]+martianeum5[[#This Row],[ile_kg_materiału_z_ładunku]]</f>
        <v>52.674999999999883</v>
      </c>
      <c r="H1405">
        <f>IF(martianeum5[[#This Row],[stan_po_wydobyciu_z_ładunku]]&gt;=100,100,0)</f>
        <v>0</v>
      </c>
      <c r="I1405">
        <f>martianeum5[[#This Row],[stan_po_wydobyciu_z_ładunku]]-martianeum5[[#This Row],[ile_zabiera_na_orbite]]</f>
        <v>52.674999999999883</v>
      </c>
      <c r="J1405">
        <f>WEEKNUM(martianeum5[[#This Row],[data]],14)</f>
        <v>1</v>
      </c>
      <c r="K1405">
        <f>IF(martianeum5[[#This Row],[num_tygodnia]]=J1404,K1404,K1404+1)</f>
        <v>204</v>
      </c>
    </row>
    <row r="1406" spans="1:11" x14ac:dyDescent="0.25">
      <c r="A1406" s="1">
        <v>50045</v>
      </c>
      <c r="B1406">
        <f t="shared" si="21"/>
        <v>52.674999999999883</v>
      </c>
      <c r="C1406" t="s">
        <v>19</v>
      </c>
      <c r="D1406">
        <v>17.7</v>
      </c>
      <c r="E1406">
        <v>0</v>
      </c>
      <c r="F1406">
        <f>IF(martianeum5[[#This Row],[zawartosc '[%']]]&gt;=1,martianeum5[[#This Row],[masa '[kg']]]*martianeum5[[#This Row],[zawartosc '[%']]]*0.01,0)</f>
        <v>0</v>
      </c>
      <c r="G1406">
        <f>martianeum5[[#This Row],[stan_magazynu '[kg']]]+martianeum5[[#This Row],[ile_kg_materiału_z_ładunku]]</f>
        <v>52.674999999999883</v>
      </c>
      <c r="H1406">
        <f>IF(martianeum5[[#This Row],[stan_po_wydobyciu_z_ładunku]]&gt;=100,100,0)</f>
        <v>0</v>
      </c>
      <c r="I1406">
        <f>martianeum5[[#This Row],[stan_po_wydobyciu_z_ładunku]]-martianeum5[[#This Row],[ile_zabiera_na_orbite]]</f>
        <v>52.674999999999883</v>
      </c>
      <c r="J1406">
        <f>WEEKNUM(martianeum5[[#This Row],[data]],14)</f>
        <v>1</v>
      </c>
      <c r="K1406">
        <f>IF(martianeum5[[#This Row],[num_tygodnia]]=J1405,K1405,K1405+1)</f>
        <v>204</v>
      </c>
    </row>
    <row r="1407" spans="1:11" x14ac:dyDescent="0.25">
      <c r="A1407" s="1">
        <v>50046</v>
      </c>
      <c r="B1407">
        <f t="shared" si="21"/>
        <v>52.674999999999883</v>
      </c>
      <c r="C1407" t="s">
        <v>27</v>
      </c>
      <c r="D1407">
        <v>19.899999999999999</v>
      </c>
      <c r="E1407">
        <v>4.7</v>
      </c>
      <c r="F1407">
        <f>IF(martianeum5[[#This Row],[zawartosc '[%']]]&gt;=1,martianeum5[[#This Row],[masa '[kg']]]*martianeum5[[#This Row],[zawartosc '[%']]]*0.01,0)</f>
        <v>0.93530000000000002</v>
      </c>
      <c r="G1407">
        <f>martianeum5[[#This Row],[stan_magazynu '[kg']]]+martianeum5[[#This Row],[ile_kg_materiału_z_ładunku]]</f>
        <v>53.610299999999881</v>
      </c>
      <c r="H1407">
        <f>IF(martianeum5[[#This Row],[stan_po_wydobyciu_z_ładunku]]&gt;=100,100,0)</f>
        <v>0</v>
      </c>
      <c r="I1407">
        <f>martianeum5[[#This Row],[stan_po_wydobyciu_z_ładunku]]-martianeum5[[#This Row],[ile_zabiera_na_orbite]]</f>
        <v>53.610299999999881</v>
      </c>
      <c r="J1407">
        <f>WEEKNUM(martianeum5[[#This Row],[data]],14)</f>
        <v>1</v>
      </c>
      <c r="K1407">
        <f>IF(martianeum5[[#This Row],[num_tygodnia]]=J1406,K1406,K1406+1)</f>
        <v>204</v>
      </c>
    </row>
    <row r="1408" spans="1:11" x14ac:dyDescent="0.25">
      <c r="A1408" s="1">
        <v>50047</v>
      </c>
      <c r="B1408">
        <f t="shared" si="21"/>
        <v>53.610299999999881</v>
      </c>
      <c r="C1408" t="s">
        <v>5</v>
      </c>
      <c r="D1408">
        <v>10.6</v>
      </c>
      <c r="E1408">
        <v>4.8</v>
      </c>
      <c r="F1408">
        <f>IF(martianeum5[[#This Row],[zawartosc '[%']]]&gt;=1,martianeum5[[#This Row],[masa '[kg']]]*martianeum5[[#This Row],[zawartosc '[%']]]*0.01,0)</f>
        <v>0.50879999999999992</v>
      </c>
      <c r="G1408">
        <f>martianeum5[[#This Row],[stan_magazynu '[kg']]]+martianeum5[[#This Row],[ile_kg_materiału_z_ładunku]]</f>
        <v>54.119099999999882</v>
      </c>
      <c r="H1408">
        <f>IF(martianeum5[[#This Row],[stan_po_wydobyciu_z_ładunku]]&gt;=100,100,0)</f>
        <v>0</v>
      </c>
      <c r="I1408">
        <f>martianeum5[[#This Row],[stan_po_wydobyciu_z_ładunku]]-martianeum5[[#This Row],[ile_zabiera_na_orbite]]</f>
        <v>54.119099999999882</v>
      </c>
      <c r="J1408">
        <f>WEEKNUM(martianeum5[[#This Row],[data]],14)</f>
        <v>1</v>
      </c>
      <c r="K1408">
        <f>IF(martianeum5[[#This Row],[num_tygodnia]]=J1407,K1407,K1407+1)</f>
        <v>204</v>
      </c>
    </row>
    <row r="1409" spans="1:11" x14ac:dyDescent="0.25">
      <c r="A1409" s="1">
        <v>50048</v>
      </c>
      <c r="B1409">
        <f t="shared" si="21"/>
        <v>54.119099999999882</v>
      </c>
      <c r="C1409" t="s">
        <v>19</v>
      </c>
      <c r="D1409">
        <v>25.6</v>
      </c>
      <c r="E1409">
        <v>17.399999999999999</v>
      </c>
      <c r="F1409">
        <f>IF(martianeum5[[#This Row],[zawartosc '[%']]]&gt;=1,martianeum5[[#This Row],[masa '[kg']]]*martianeum5[[#This Row],[zawartosc '[%']]]*0.01,0)</f>
        <v>4.4543999999999997</v>
      </c>
      <c r="G1409">
        <f>martianeum5[[#This Row],[stan_magazynu '[kg']]]+martianeum5[[#This Row],[ile_kg_materiału_z_ładunku]]</f>
        <v>58.573499999999882</v>
      </c>
      <c r="H1409">
        <f>IF(martianeum5[[#This Row],[stan_po_wydobyciu_z_ładunku]]&gt;=100,100,0)</f>
        <v>0</v>
      </c>
      <c r="I1409">
        <f>martianeum5[[#This Row],[stan_po_wydobyciu_z_ładunku]]-martianeum5[[#This Row],[ile_zabiera_na_orbite]]</f>
        <v>58.573499999999882</v>
      </c>
      <c r="J1409">
        <f>WEEKNUM(martianeum5[[#This Row],[data]],14)</f>
        <v>2</v>
      </c>
      <c r="K1409">
        <f>IF(martianeum5[[#This Row],[num_tygodnia]]=J1408,K1408,K1408+1)</f>
        <v>205</v>
      </c>
    </row>
    <row r="1410" spans="1:11" x14ac:dyDescent="0.25">
      <c r="A1410" s="1">
        <v>50049</v>
      </c>
      <c r="B1410">
        <f t="shared" si="21"/>
        <v>58.573499999999882</v>
      </c>
      <c r="C1410" t="s">
        <v>9</v>
      </c>
      <c r="D1410">
        <v>22.4</v>
      </c>
      <c r="E1410">
        <v>7.7</v>
      </c>
      <c r="F1410">
        <f>IF(martianeum5[[#This Row],[zawartosc '[%']]]&gt;=1,martianeum5[[#This Row],[masa '[kg']]]*martianeum5[[#This Row],[zawartosc '[%']]]*0.01,0)</f>
        <v>1.7247999999999999</v>
      </c>
      <c r="G1410">
        <f>martianeum5[[#This Row],[stan_magazynu '[kg']]]+martianeum5[[#This Row],[ile_kg_materiału_z_ładunku]]</f>
        <v>60.298299999999884</v>
      </c>
      <c r="H1410">
        <f>IF(martianeum5[[#This Row],[stan_po_wydobyciu_z_ładunku]]&gt;=100,100,0)</f>
        <v>0</v>
      </c>
      <c r="I1410">
        <f>martianeum5[[#This Row],[stan_po_wydobyciu_z_ładunku]]-martianeum5[[#This Row],[ile_zabiera_na_orbite]]</f>
        <v>60.298299999999884</v>
      </c>
      <c r="J1410">
        <f>WEEKNUM(martianeum5[[#This Row],[data]],14)</f>
        <v>2</v>
      </c>
      <c r="K1410">
        <f>IF(martianeum5[[#This Row],[num_tygodnia]]=J1409,K1409,K1409+1)</f>
        <v>205</v>
      </c>
    </row>
    <row r="1411" spans="1:11" x14ac:dyDescent="0.25">
      <c r="A1411" s="1">
        <v>50050</v>
      </c>
      <c r="B1411">
        <f t="shared" si="21"/>
        <v>60.298299999999884</v>
      </c>
      <c r="C1411" t="s">
        <v>8</v>
      </c>
      <c r="D1411">
        <v>14.5</v>
      </c>
      <c r="E1411">
        <v>3.8</v>
      </c>
      <c r="F1411">
        <f>IF(martianeum5[[#This Row],[zawartosc '[%']]]&gt;=1,martianeum5[[#This Row],[masa '[kg']]]*martianeum5[[#This Row],[zawartosc '[%']]]*0.01,0)</f>
        <v>0.55099999999999993</v>
      </c>
      <c r="G1411">
        <f>martianeum5[[#This Row],[stan_magazynu '[kg']]]+martianeum5[[#This Row],[ile_kg_materiału_z_ładunku]]</f>
        <v>60.849299999999886</v>
      </c>
      <c r="H1411">
        <f>IF(martianeum5[[#This Row],[stan_po_wydobyciu_z_ładunku]]&gt;=100,100,0)</f>
        <v>0</v>
      </c>
      <c r="I1411">
        <f>martianeum5[[#This Row],[stan_po_wydobyciu_z_ładunku]]-martianeum5[[#This Row],[ile_zabiera_na_orbite]]</f>
        <v>60.849299999999886</v>
      </c>
      <c r="J1411">
        <f>WEEKNUM(martianeum5[[#This Row],[data]],14)</f>
        <v>2</v>
      </c>
      <c r="K1411">
        <f>IF(martianeum5[[#This Row],[num_tygodnia]]=J1410,K1410,K1410+1)</f>
        <v>205</v>
      </c>
    </row>
    <row r="1412" spans="1:11" x14ac:dyDescent="0.25">
      <c r="A1412" s="1">
        <v>50051</v>
      </c>
      <c r="B1412">
        <f t="shared" ref="B1412:B1475" si="22">I1411</f>
        <v>60.849299999999886</v>
      </c>
      <c r="C1412" t="s">
        <v>9</v>
      </c>
      <c r="D1412">
        <v>15</v>
      </c>
      <c r="E1412">
        <v>4.2</v>
      </c>
      <c r="F1412">
        <f>IF(martianeum5[[#This Row],[zawartosc '[%']]]&gt;=1,martianeum5[[#This Row],[masa '[kg']]]*martianeum5[[#This Row],[zawartosc '[%']]]*0.01,0)</f>
        <v>0.63</v>
      </c>
      <c r="G1412">
        <f>martianeum5[[#This Row],[stan_magazynu '[kg']]]+martianeum5[[#This Row],[ile_kg_materiału_z_ładunku]]</f>
        <v>61.479299999999888</v>
      </c>
      <c r="H1412">
        <f>IF(martianeum5[[#This Row],[stan_po_wydobyciu_z_ładunku]]&gt;=100,100,0)</f>
        <v>0</v>
      </c>
      <c r="I1412">
        <f>martianeum5[[#This Row],[stan_po_wydobyciu_z_ładunku]]-martianeum5[[#This Row],[ile_zabiera_na_orbite]]</f>
        <v>61.479299999999888</v>
      </c>
      <c r="J1412">
        <f>WEEKNUM(martianeum5[[#This Row],[data]],14)</f>
        <v>2</v>
      </c>
      <c r="K1412">
        <f>IF(martianeum5[[#This Row],[num_tygodnia]]=J1411,K1411,K1411+1)</f>
        <v>205</v>
      </c>
    </row>
    <row r="1413" spans="1:11" x14ac:dyDescent="0.25">
      <c r="A1413" s="1">
        <v>50052</v>
      </c>
      <c r="B1413">
        <f t="shared" si="22"/>
        <v>61.479299999999888</v>
      </c>
      <c r="C1413" t="s">
        <v>13</v>
      </c>
      <c r="D1413">
        <v>24</v>
      </c>
      <c r="E1413">
        <v>11.5</v>
      </c>
      <c r="F1413">
        <f>IF(martianeum5[[#This Row],[zawartosc '[%']]]&gt;=1,martianeum5[[#This Row],[masa '[kg']]]*martianeum5[[#This Row],[zawartosc '[%']]]*0.01,0)</f>
        <v>2.7600000000000002</v>
      </c>
      <c r="G1413">
        <f>martianeum5[[#This Row],[stan_magazynu '[kg']]]+martianeum5[[#This Row],[ile_kg_materiału_z_ładunku]]</f>
        <v>64.239299999999886</v>
      </c>
      <c r="H1413">
        <f>IF(martianeum5[[#This Row],[stan_po_wydobyciu_z_ładunku]]&gt;=100,100,0)</f>
        <v>0</v>
      </c>
      <c r="I1413">
        <f>martianeum5[[#This Row],[stan_po_wydobyciu_z_ładunku]]-martianeum5[[#This Row],[ile_zabiera_na_orbite]]</f>
        <v>64.239299999999886</v>
      </c>
      <c r="J1413">
        <f>WEEKNUM(martianeum5[[#This Row],[data]],14)</f>
        <v>2</v>
      </c>
      <c r="K1413">
        <f>IF(martianeum5[[#This Row],[num_tygodnia]]=J1412,K1412,K1412+1)</f>
        <v>205</v>
      </c>
    </row>
    <row r="1414" spans="1:11" x14ac:dyDescent="0.25">
      <c r="A1414" s="1">
        <v>50053</v>
      </c>
      <c r="B1414">
        <f t="shared" si="22"/>
        <v>64.239299999999886</v>
      </c>
      <c r="C1414" t="s">
        <v>23</v>
      </c>
      <c r="D1414">
        <v>20.7</v>
      </c>
      <c r="E1414">
        <v>2.9</v>
      </c>
      <c r="F1414">
        <f>IF(martianeum5[[#This Row],[zawartosc '[%']]]&gt;=1,martianeum5[[#This Row],[masa '[kg']]]*martianeum5[[#This Row],[zawartosc '[%']]]*0.01,0)</f>
        <v>0.60029999999999994</v>
      </c>
      <c r="G1414">
        <f>martianeum5[[#This Row],[stan_magazynu '[kg']]]+martianeum5[[#This Row],[ile_kg_materiału_z_ładunku]]</f>
        <v>64.839599999999891</v>
      </c>
      <c r="H1414">
        <f>IF(martianeum5[[#This Row],[stan_po_wydobyciu_z_ładunku]]&gt;=100,100,0)</f>
        <v>0</v>
      </c>
      <c r="I1414">
        <f>martianeum5[[#This Row],[stan_po_wydobyciu_z_ładunku]]-martianeum5[[#This Row],[ile_zabiera_na_orbite]]</f>
        <v>64.839599999999891</v>
      </c>
      <c r="J1414">
        <f>WEEKNUM(martianeum5[[#This Row],[data]],14)</f>
        <v>2</v>
      </c>
      <c r="K1414">
        <f>IF(martianeum5[[#This Row],[num_tygodnia]]=J1413,K1413,K1413+1)</f>
        <v>205</v>
      </c>
    </row>
    <row r="1415" spans="1:11" x14ac:dyDescent="0.25">
      <c r="A1415" s="1">
        <v>50054</v>
      </c>
      <c r="B1415">
        <f t="shared" si="22"/>
        <v>64.839599999999891</v>
      </c>
      <c r="C1415" t="s">
        <v>28</v>
      </c>
      <c r="D1415">
        <v>13.5</v>
      </c>
      <c r="E1415">
        <v>0.7</v>
      </c>
      <c r="F1415">
        <f>IF(martianeum5[[#This Row],[zawartosc '[%']]]&gt;=1,martianeum5[[#This Row],[masa '[kg']]]*martianeum5[[#This Row],[zawartosc '[%']]]*0.01,0)</f>
        <v>0</v>
      </c>
      <c r="G1415">
        <f>martianeum5[[#This Row],[stan_magazynu '[kg']]]+martianeum5[[#This Row],[ile_kg_materiału_z_ładunku]]</f>
        <v>64.839599999999891</v>
      </c>
      <c r="H1415">
        <f>IF(martianeum5[[#This Row],[stan_po_wydobyciu_z_ładunku]]&gt;=100,100,0)</f>
        <v>0</v>
      </c>
      <c r="I1415">
        <f>martianeum5[[#This Row],[stan_po_wydobyciu_z_ładunku]]-martianeum5[[#This Row],[ile_zabiera_na_orbite]]</f>
        <v>64.839599999999891</v>
      </c>
      <c r="J1415">
        <f>WEEKNUM(martianeum5[[#This Row],[data]],14)</f>
        <v>2</v>
      </c>
      <c r="K1415">
        <f>IF(martianeum5[[#This Row],[num_tygodnia]]=J1414,K1414,K1414+1)</f>
        <v>205</v>
      </c>
    </row>
    <row r="1416" spans="1:11" x14ac:dyDescent="0.25">
      <c r="A1416" s="1">
        <v>50055</v>
      </c>
      <c r="B1416">
        <f t="shared" si="22"/>
        <v>64.839599999999891</v>
      </c>
      <c r="C1416" t="s">
        <v>19</v>
      </c>
      <c r="D1416">
        <v>23.7</v>
      </c>
      <c r="E1416">
        <v>13.1</v>
      </c>
      <c r="F1416">
        <f>IF(martianeum5[[#This Row],[zawartosc '[%']]]&gt;=1,martianeum5[[#This Row],[masa '[kg']]]*martianeum5[[#This Row],[zawartosc '[%']]]*0.01,0)</f>
        <v>3.1046999999999998</v>
      </c>
      <c r="G1416">
        <f>martianeum5[[#This Row],[stan_magazynu '[kg']]]+martianeum5[[#This Row],[ile_kg_materiału_z_ładunku]]</f>
        <v>67.944299999999885</v>
      </c>
      <c r="H1416">
        <f>IF(martianeum5[[#This Row],[stan_po_wydobyciu_z_ładunku]]&gt;=100,100,0)</f>
        <v>0</v>
      </c>
      <c r="I1416">
        <f>martianeum5[[#This Row],[stan_po_wydobyciu_z_ładunku]]-martianeum5[[#This Row],[ile_zabiera_na_orbite]]</f>
        <v>67.944299999999885</v>
      </c>
      <c r="J1416">
        <f>WEEKNUM(martianeum5[[#This Row],[data]],14)</f>
        <v>3</v>
      </c>
      <c r="K1416">
        <f>IF(martianeum5[[#This Row],[num_tygodnia]]=J1415,K1415,K1415+1)</f>
        <v>206</v>
      </c>
    </row>
    <row r="1417" spans="1:11" x14ac:dyDescent="0.25">
      <c r="A1417" s="1">
        <v>50056</v>
      </c>
      <c r="B1417">
        <f t="shared" si="22"/>
        <v>67.944299999999885</v>
      </c>
      <c r="C1417" t="s">
        <v>10</v>
      </c>
      <c r="D1417">
        <v>12.1</v>
      </c>
      <c r="E1417">
        <v>36</v>
      </c>
      <c r="F1417">
        <f>IF(martianeum5[[#This Row],[zawartosc '[%']]]&gt;=1,martianeum5[[#This Row],[masa '[kg']]]*martianeum5[[#This Row],[zawartosc '[%']]]*0.01,0)</f>
        <v>4.3559999999999999</v>
      </c>
      <c r="G1417">
        <f>martianeum5[[#This Row],[stan_magazynu '[kg']]]+martianeum5[[#This Row],[ile_kg_materiału_z_ładunku]]</f>
        <v>72.300299999999879</v>
      </c>
      <c r="H1417">
        <f>IF(martianeum5[[#This Row],[stan_po_wydobyciu_z_ładunku]]&gt;=100,100,0)</f>
        <v>0</v>
      </c>
      <c r="I1417">
        <f>martianeum5[[#This Row],[stan_po_wydobyciu_z_ładunku]]-martianeum5[[#This Row],[ile_zabiera_na_orbite]]</f>
        <v>72.300299999999879</v>
      </c>
      <c r="J1417">
        <f>WEEKNUM(martianeum5[[#This Row],[data]],14)</f>
        <v>3</v>
      </c>
      <c r="K1417">
        <f>IF(martianeum5[[#This Row],[num_tygodnia]]=J1416,K1416,K1416+1)</f>
        <v>206</v>
      </c>
    </row>
    <row r="1418" spans="1:11" x14ac:dyDescent="0.25">
      <c r="A1418" s="1">
        <v>50057</v>
      </c>
      <c r="B1418">
        <f t="shared" si="22"/>
        <v>72.300299999999879</v>
      </c>
      <c r="C1418" t="s">
        <v>13</v>
      </c>
      <c r="D1418">
        <v>21.8</v>
      </c>
      <c r="E1418">
        <v>10.9</v>
      </c>
      <c r="F1418">
        <f>IF(martianeum5[[#This Row],[zawartosc '[%']]]&gt;=1,martianeum5[[#This Row],[masa '[kg']]]*martianeum5[[#This Row],[zawartosc '[%']]]*0.01,0)</f>
        <v>2.3762000000000003</v>
      </c>
      <c r="G1418">
        <f>martianeum5[[#This Row],[stan_magazynu '[kg']]]+martianeum5[[#This Row],[ile_kg_materiału_z_ładunku]]</f>
        <v>74.676499999999876</v>
      </c>
      <c r="H1418">
        <f>IF(martianeum5[[#This Row],[stan_po_wydobyciu_z_ładunku]]&gt;=100,100,0)</f>
        <v>0</v>
      </c>
      <c r="I1418">
        <f>martianeum5[[#This Row],[stan_po_wydobyciu_z_ładunku]]-martianeum5[[#This Row],[ile_zabiera_na_orbite]]</f>
        <v>74.676499999999876</v>
      </c>
      <c r="J1418">
        <f>WEEKNUM(martianeum5[[#This Row],[data]],14)</f>
        <v>3</v>
      </c>
      <c r="K1418">
        <f>IF(martianeum5[[#This Row],[num_tygodnia]]=J1417,K1417,K1417+1)</f>
        <v>206</v>
      </c>
    </row>
    <row r="1419" spans="1:11" x14ac:dyDescent="0.25">
      <c r="A1419" s="1">
        <v>50058</v>
      </c>
      <c r="B1419">
        <f t="shared" si="22"/>
        <v>74.676499999999876</v>
      </c>
      <c r="C1419" t="s">
        <v>22</v>
      </c>
      <c r="D1419">
        <v>17.399999999999999</v>
      </c>
      <c r="E1419">
        <v>0</v>
      </c>
      <c r="F1419">
        <f>IF(martianeum5[[#This Row],[zawartosc '[%']]]&gt;=1,martianeum5[[#This Row],[masa '[kg']]]*martianeum5[[#This Row],[zawartosc '[%']]]*0.01,0)</f>
        <v>0</v>
      </c>
      <c r="G1419">
        <f>martianeum5[[#This Row],[stan_magazynu '[kg']]]+martianeum5[[#This Row],[ile_kg_materiału_z_ładunku]]</f>
        <v>74.676499999999876</v>
      </c>
      <c r="H1419">
        <f>IF(martianeum5[[#This Row],[stan_po_wydobyciu_z_ładunku]]&gt;=100,100,0)</f>
        <v>0</v>
      </c>
      <c r="I1419">
        <f>martianeum5[[#This Row],[stan_po_wydobyciu_z_ładunku]]-martianeum5[[#This Row],[ile_zabiera_na_orbite]]</f>
        <v>74.676499999999876</v>
      </c>
      <c r="J1419">
        <f>WEEKNUM(martianeum5[[#This Row],[data]],14)</f>
        <v>3</v>
      </c>
      <c r="K1419">
        <f>IF(martianeum5[[#This Row],[num_tygodnia]]=J1418,K1418,K1418+1)</f>
        <v>206</v>
      </c>
    </row>
    <row r="1420" spans="1:11" x14ac:dyDescent="0.25">
      <c r="A1420" s="1">
        <v>50059</v>
      </c>
      <c r="B1420">
        <f t="shared" si="22"/>
        <v>74.676499999999876</v>
      </c>
      <c r="C1420" t="s">
        <v>6</v>
      </c>
      <c r="D1420">
        <v>15.6</v>
      </c>
      <c r="E1420">
        <v>0</v>
      </c>
      <c r="F1420">
        <f>IF(martianeum5[[#This Row],[zawartosc '[%']]]&gt;=1,martianeum5[[#This Row],[masa '[kg']]]*martianeum5[[#This Row],[zawartosc '[%']]]*0.01,0)</f>
        <v>0</v>
      </c>
      <c r="G1420">
        <f>martianeum5[[#This Row],[stan_magazynu '[kg']]]+martianeum5[[#This Row],[ile_kg_materiału_z_ładunku]]</f>
        <v>74.676499999999876</v>
      </c>
      <c r="H1420">
        <f>IF(martianeum5[[#This Row],[stan_po_wydobyciu_z_ładunku]]&gt;=100,100,0)</f>
        <v>0</v>
      </c>
      <c r="I1420">
        <f>martianeum5[[#This Row],[stan_po_wydobyciu_z_ładunku]]-martianeum5[[#This Row],[ile_zabiera_na_orbite]]</f>
        <v>74.676499999999876</v>
      </c>
      <c r="J1420">
        <f>WEEKNUM(martianeum5[[#This Row],[data]],14)</f>
        <v>3</v>
      </c>
      <c r="K1420">
        <f>IF(martianeum5[[#This Row],[num_tygodnia]]=J1419,K1419,K1419+1)</f>
        <v>206</v>
      </c>
    </row>
    <row r="1421" spans="1:11" x14ac:dyDescent="0.25">
      <c r="A1421" s="1">
        <v>50060</v>
      </c>
      <c r="B1421">
        <f t="shared" si="22"/>
        <v>74.676499999999876</v>
      </c>
      <c r="C1421" t="s">
        <v>13</v>
      </c>
      <c r="D1421">
        <v>13.7</v>
      </c>
      <c r="E1421">
        <v>0</v>
      </c>
      <c r="F1421">
        <f>IF(martianeum5[[#This Row],[zawartosc '[%']]]&gt;=1,martianeum5[[#This Row],[masa '[kg']]]*martianeum5[[#This Row],[zawartosc '[%']]]*0.01,0)</f>
        <v>0</v>
      </c>
      <c r="G1421">
        <f>martianeum5[[#This Row],[stan_magazynu '[kg']]]+martianeum5[[#This Row],[ile_kg_materiału_z_ładunku]]</f>
        <v>74.676499999999876</v>
      </c>
      <c r="H1421">
        <f>IF(martianeum5[[#This Row],[stan_po_wydobyciu_z_ładunku]]&gt;=100,100,0)</f>
        <v>0</v>
      </c>
      <c r="I1421">
        <f>martianeum5[[#This Row],[stan_po_wydobyciu_z_ładunku]]-martianeum5[[#This Row],[ile_zabiera_na_orbite]]</f>
        <v>74.676499999999876</v>
      </c>
      <c r="J1421">
        <f>WEEKNUM(martianeum5[[#This Row],[data]],14)</f>
        <v>3</v>
      </c>
      <c r="K1421">
        <f>IF(martianeum5[[#This Row],[num_tygodnia]]=J1420,K1420,K1420+1)</f>
        <v>206</v>
      </c>
    </row>
    <row r="1422" spans="1:11" x14ac:dyDescent="0.25">
      <c r="A1422" s="1">
        <v>50061</v>
      </c>
      <c r="B1422">
        <f t="shared" si="22"/>
        <v>74.676499999999876</v>
      </c>
      <c r="C1422" t="s">
        <v>10</v>
      </c>
      <c r="D1422">
        <v>24.7</v>
      </c>
      <c r="E1422">
        <v>16.2</v>
      </c>
      <c r="F1422">
        <f>IF(martianeum5[[#This Row],[zawartosc '[%']]]&gt;=1,martianeum5[[#This Row],[masa '[kg']]]*martianeum5[[#This Row],[zawartosc '[%']]]*0.01,0)</f>
        <v>4.0014000000000003</v>
      </c>
      <c r="G1422">
        <f>martianeum5[[#This Row],[stan_magazynu '[kg']]]+martianeum5[[#This Row],[ile_kg_materiału_z_ładunku]]</f>
        <v>78.67789999999988</v>
      </c>
      <c r="H1422">
        <f>IF(martianeum5[[#This Row],[stan_po_wydobyciu_z_ładunku]]&gt;=100,100,0)</f>
        <v>0</v>
      </c>
      <c r="I1422">
        <f>martianeum5[[#This Row],[stan_po_wydobyciu_z_ładunku]]-martianeum5[[#This Row],[ile_zabiera_na_orbite]]</f>
        <v>78.67789999999988</v>
      </c>
      <c r="J1422">
        <f>WEEKNUM(martianeum5[[#This Row],[data]],14)</f>
        <v>3</v>
      </c>
      <c r="K1422">
        <f>IF(martianeum5[[#This Row],[num_tygodnia]]=J1421,K1421,K1421+1)</f>
        <v>206</v>
      </c>
    </row>
    <row r="1423" spans="1:11" x14ac:dyDescent="0.25">
      <c r="A1423" s="1">
        <v>50062</v>
      </c>
      <c r="B1423">
        <f t="shared" si="22"/>
        <v>78.67789999999988</v>
      </c>
      <c r="C1423" t="s">
        <v>15</v>
      </c>
      <c r="D1423">
        <v>25.3</v>
      </c>
      <c r="E1423">
        <v>14.2</v>
      </c>
      <c r="F1423">
        <f>IF(martianeum5[[#This Row],[zawartosc '[%']]]&gt;=1,martianeum5[[#This Row],[masa '[kg']]]*martianeum5[[#This Row],[zawartosc '[%']]]*0.01,0)</f>
        <v>3.5926</v>
      </c>
      <c r="G1423">
        <f>martianeum5[[#This Row],[stan_magazynu '[kg']]]+martianeum5[[#This Row],[ile_kg_materiału_z_ładunku]]</f>
        <v>82.270499999999885</v>
      </c>
      <c r="H1423">
        <f>IF(martianeum5[[#This Row],[stan_po_wydobyciu_z_ładunku]]&gt;=100,100,0)</f>
        <v>0</v>
      </c>
      <c r="I1423">
        <f>martianeum5[[#This Row],[stan_po_wydobyciu_z_ładunku]]-martianeum5[[#This Row],[ile_zabiera_na_orbite]]</f>
        <v>82.270499999999885</v>
      </c>
      <c r="J1423">
        <f>WEEKNUM(martianeum5[[#This Row],[data]],14)</f>
        <v>4</v>
      </c>
      <c r="K1423">
        <f>IF(martianeum5[[#This Row],[num_tygodnia]]=J1422,K1422,K1422+1)</f>
        <v>207</v>
      </c>
    </row>
    <row r="1424" spans="1:11" x14ac:dyDescent="0.25">
      <c r="A1424" s="1">
        <v>50063</v>
      </c>
      <c r="B1424">
        <f t="shared" si="22"/>
        <v>82.270499999999885</v>
      </c>
      <c r="C1424" t="s">
        <v>15</v>
      </c>
      <c r="D1424">
        <v>18.399999999999999</v>
      </c>
      <c r="E1424">
        <v>0</v>
      </c>
      <c r="F1424">
        <f>IF(martianeum5[[#This Row],[zawartosc '[%']]]&gt;=1,martianeum5[[#This Row],[masa '[kg']]]*martianeum5[[#This Row],[zawartosc '[%']]]*0.01,0)</f>
        <v>0</v>
      </c>
      <c r="G1424">
        <f>martianeum5[[#This Row],[stan_magazynu '[kg']]]+martianeum5[[#This Row],[ile_kg_materiału_z_ładunku]]</f>
        <v>82.270499999999885</v>
      </c>
      <c r="H1424">
        <f>IF(martianeum5[[#This Row],[stan_po_wydobyciu_z_ładunku]]&gt;=100,100,0)</f>
        <v>0</v>
      </c>
      <c r="I1424">
        <f>martianeum5[[#This Row],[stan_po_wydobyciu_z_ładunku]]-martianeum5[[#This Row],[ile_zabiera_na_orbite]]</f>
        <v>82.270499999999885</v>
      </c>
      <c r="J1424">
        <f>WEEKNUM(martianeum5[[#This Row],[data]],14)</f>
        <v>4</v>
      </c>
      <c r="K1424">
        <f>IF(martianeum5[[#This Row],[num_tygodnia]]=J1423,K1423,K1423+1)</f>
        <v>207</v>
      </c>
    </row>
    <row r="1425" spans="1:11" x14ac:dyDescent="0.25">
      <c r="A1425" s="1">
        <v>50064</v>
      </c>
      <c r="B1425">
        <f t="shared" si="22"/>
        <v>82.270499999999885</v>
      </c>
      <c r="C1425" t="s">
        <v>14</v>
      </c>
      <c r="D1425">
        <v>10.199999999999999</v>
      </c>
      <c r="E1425">
        <v>0</v>
      </c>
      <c r="F1425">
        <f>IF(martianeum5[[#This Row],[zawartosc '[%']]]&gt;=1,martianeum5[[#This Row],[masa '[kg']]]*martianeum5[[#This Row],[zawartosc '[%']]]*0.01,0)</f>
        <v>0</v>
      </c>
      <c r="G1425">
        <f>martianeum5[[#This Row],[stan_magazynu '[kg']]]+martianeum5[[#This Row],[ile_kg_materiału_z_ładunku]]</f>
        <v>82.270499999999885</v>
      </c>
      <c r="H1425">
        <f>IF(martianeum5[[#This Row],[stan_po_wydobyciu_z_ładunku]]&gt;=100,100,0)</f>
        <v>0</v>
      </c>
      <c r="I1425">
        <f>martianeum5[[#This Row],[stan_po_wydobyciu_z_ładunku]]-martianeum5[[#This Row],[ile_zabiera_na_orbite]]</f>
        <v>82.270499999999885</v>
      </c>
      <c r="J1425">
        <f>WEEKNUM(martianeum5[[#This Row],[data]],14)</f>
        <v>4</v>
      </c>
      <c r="K1425">
        <f>IF(martianeum5[[#This Row],[num_tygodnia]]=J1424,K1424,K1424+1)</f>
        <v>207</v>
      </c>
    </row>
    <row r="1426" spans="1:11" x14ac:dyDescent="0.25">
      <c r="A1426" s="1">
        <v>50065</v>
      </c>
      <c r="B1426">
        <f t="shared" si="22"/>
        <v>82.270499999999885</v>
      </c>
      <c r="C1426" t="s">
        <v>33</v>
      </c>
      <c r="D1426">
        <v>26.9</v>
      </c>
      <c r="E1426">
        <v>0</v>
      </c>
      <c r="F1426">
        <f>IF(martianeum5[[#This Row],[zawartosc '[%']]]&gt;=1,martianeum5[[#This Row],[masa '[kg']]]*martianeum5[[#This Row],[zawartosc '[%']]]*0.01,0)</f>
        <v>0</v>
      </c>
      <c r="G1426">
        <f>martianeum5[[#This Row],[stan_magazynu '[kg']]]+martianeum5[[#This Row],[ile_kg_materiału_z_ładunku]]</f>
        <v>82.270499999999885</v>
      </c>
      <c r="H1426">
        <f>IF(martianeum5[[#This Row],[stan_po_wydobyciu_z_ładunku]]&gt;=100,100,0)</f>
        <v>0</v>
      </c>
      <c r="I1426">
        <f>martianeum5[[#This Row],[stan_po_wydobyciu_z_ładunku]]-martianeum5[[#This Row],[ile_zabiera_na_orbite]]</f>
        <v>82.270499999999885</v>
      </c>
      <c r="J1426">
        <f>WEEKNUM(martianeum5[[#This Row],[data]],14)</f>
        <v>4</v>
      </c>
      <c r="K1426">
        <f>IF(martianeum5[[#This Row],[num_tygodnia]]=J1425,K1425,K1425+1)</f>
        <v>207</v>
      </c>
    </row>
    <row r="1427" spans="1:11" x14ac:dyDescent="0.25">
      <c r="A1427" s="1">
        <v>50066</v>
      </c>
      <c r="B1427">
        <f t="shared" si="22"/>
        <v>82.270499999999885</v>
      </c>
      <c r="C1427" t="s">
        <v>8</v>
      </c>
      <c r="D1427">
        <v>28.2</v>
      </c>
      <c r="E1427">
        <v>0</v>
      </c>
      <c r="F1427">
        <f>IF(martianeum5[[#This Row],[zawartosc '[%']]]&gt;=1,martianeum5[[#This Row],[masa '[kg']]]*martianeum5[[#This Row],[zawartosc '[%']]]*0.01,0)</f>
        <v>0</v>
      </c>
      <c r="G1427">
        <f>martianeum5[[#This Row],[stan_magazynu '[kg']]]+martianeum5[[#This Row],[ile_kg_materiału_z_ładunku]]</f>
        <v>82.270499999999885</v>
      </c>
      <c r="H1427">
        <f>IF(martianeum5[[#This Row],[stan_po_wydobyciu_z_ładunku]]&gt;=100,100,0)</f>
        <v>0</v>
      </c>
      <c r="I1427">
        <f>martianeum5[[#This Row],[stan_po_wydobyciu_z_ładunku]]-martianeum5[[#This Row],[ile_zabiera_na_orbite]]</f>
        <v>82.270499999999885</v>
      </c>
      <c r="J1427">
        <f>WEEKNUM(martianeum5[[#This Row],[data]],14)</f>
        <v>4</v>
      </c>
      <c r="K1427">
        <f>IF(martianeum5[[#This Row],[num_tygodnia]]=J1426,K1426,K1426+1)</f>
        <v>207</v>
      </c>
    </row>
    <row r="1428" spans="1:11" x14ac:dyDescent="0.25">
      <c r="A1428" s="1">
        <v>50067</v>
      </c>
      <c r="B1428">
        <f t="shared" si="22"/>
        <v>82.270499999999885</v>
      </c>
      <c r="C1428" t="s">
        <v>7</v>
      </c>
      <c r="D1428">
        <v>15.9</v>
      </c>
      <c r="E1428">
        <v>0</v>
      </c>
      <c r="F1428">
        <f>IF(martianeum5[[#This Row],[zawartosc '[%']]]&gt;=1,martianeum5[[#This Row],[masa '[kg']]]*martianeum5[[#This Row],[zawartosc '[%']]]*0.01,0)</f>
        <v>0</v>
      </c>
      <c r="G1428">
        <f>martianeum5[[#This Row],[stan_magazynu '[kg']]]+martianeum5[[#This Row],[ile_kg_materiału_z_ładunku]]</f>
        <v>82.270499999999885</v>
      </c>
      <c r="H1428">
        <f>IF(martianeum5[[#This Row],[stan_po_wydobyciu_z_ładunku]]&gt;=100,100,0)</f>
        <v>0</v>
      </c>
      <c r="I1428">
        <f>martianeum5[[#This Row],[stan_po_wydobyciu_z_ładunku]]-martianeum5[[#This Row],[ile_zabiera_na_orbite]]</f>
        <v>82.270499999999885</v>
      </c>
      <c r="J1428">
        <f>WEEKNUM(martianeum5[[#This Row],[data]],14)</f>
        <v>4</v>
      </c>
      <c r="K1428">
        <f>IF(martianeum5[[#This Row],[num_tygodnia]]=J1427,K1427,K1427+1)</f>
        <v>207</v>
      </c>
    </row>
    <row r="1429" spans="1:11" x14ac:dyDescent="0.25">
      <c r="A1429" s="1">
        <v>50068</v>
      </c>
      <c r="B1429">
        <f t="shared" si="22"/>
        <v>82.270499999999885</v>
      </c>
      <c r="C1429" t="s">
        <v>10</v>
      </c>
      <c r="D1429">
        <v>19.7</v>
      </c>
      <c r="E1429">
        <v>0</v>
      </c>
      <c r="F1429">
        <f>IF(martianeum5[[#This Row],[zawartosc '[%']]]&gt;=1,martianeum5[[#This Row],[masa '[kg']]]*martianeum5[[#This Row],[zawartosc '[%']]]*0.01,0)</f>
        <v>0</v>
      </c>
      <c r="G1429">
        <f>martianeum5[[#This Row],[stan_magazynu '[kg']]]+martianeum5[[#This Row],[ile_kg_materiału_z_ładunku]]</f>
        <v>82.270499999999885</v>
      </c>
      <c r="H1429">
        <f>IF(martianeum5[[#This Row],[stan_po_wydobyciu_z_ładunku]]&gt;=100,100,0)</f>
        <v>0</v>
      </c>
      <c r="I1429">
        <f>martianeum5[[#This Row],[stan_po_wydobyciu_z_ładunku]]-martianeum5[[#This Row],[ile_zabiera_na_orbite]]</f>
        <v>82.270499999999885</v>
      </c>
      <c r="J1429">
        <f>WEEKNUM(martianeum5[[#This Row],[data]],14)</f>
        <v>4</v>
      </c>
      <c r="K1429">
        <f>IF(martianeum5[[#This Row],[num_tygodnia]]=J1428,K1428,K1428+1)</f>
        <v>207</v>
      </c>
    </row>
    <row r="1430" spans="1:11" x14ac:dyDescent="0.25">
      <c r="A1430" s="1">
        <v>50069</v>
      </c>
      <c r="B1430">
        <f t="shared" si="22"/>
        <v>82.270499999999885</v>
      </c>
      <c r="C1430" t="s">
        <v>7</v>
      </c>
      <c r="D1430">
        <v>16</v>
      </c>
      <c r="E1430">
        <v>0</v>
      </c>
      <c r="F1430">
        <f>IF(martianeum5[[#This Row],[zawartosc '[%']]]&gt;=1,martianeum5[[#This Row],[masa '[kg']]]*martianeum5[[#This Row],[zawartosc '[%']]]*0.01,0)</f>
        <v>0</v>
      </c>
      <c r="G1430">
        <f>martianeum5[[#This Row],[stan_magazynu '[kg']]]+martianeum5[[#This Row],[ile_kg_materiału_z_ładunku]]</f>
        <v>82.270499999999885</v>
      </c>
      <c r="H1430">
        <f>IF(martianeum5[[#This Row],[stan_po_wydobyciu_z_ładunku]]&gt;=100,100,0)</f>
        <v>0</v>
      </c>
      <c r="I1430">
        <f>martianeum5[[#This Row],[stan_po_wydobyciu_z_ładunku]]-martianeum5[[#This Row],[ile_zabiera_na_orbite]]</f>
        <v>82.270499999999885</v>
      </c>
      <c r="J1430">
        <f>WEEKNUM(martianeum5[[#This Row],[data]],14)</f>
        <v>5</v>
      </c>
      <c r="K1430">
        <f>IF(martianeum5[[#This Row],[num_tygodnia]]=J1429,K1429,K1429+1)</f>
        <v>208</v>
      </c>
    </row>
    <row r="1431" spans="1:11" x14ac:dyDescent="0.25">
      <c r="A1431" s="1">
        <v>50070</v>
      </c>
      <c r="B1431">
        <f t="shared" si="22"/>
        <v>82.270499999999885</v>
      </c>
      <c r="C1431" t="s">
        <v>6</v>
      </c>
      <c r="D1431">
        <v>20.8</v>
      </c>
      <c r="E1431">
        <v>0</v>
      </c>
      <c r="F1431">
        <f>IF(martianeum5[[#This Row],[zawartosc '[%']]]&gt;=1,martianeum5[[#This Row],[masa '[kg']]]*martianeum5[[#This Row],[zawartosc '[%']]]*0.01,0)</f>
        <v>0</v>
      </c>
      <c r="G1431">
        <f>martianeum5[[#This Row],[stan_magazynu '[kg']]]+martianeum5[[#This Row],[ile_kg_materiału_z_ładunku]]</f>
        <v>82.270499999999885</v>
      </c>
      <c r="H1431">
        <f>IF(martianeum5[[#This Row],[stan_po_wydobyciu_z_ładunku]]&gt;=100,100,0)</f>
        <v>0</v>
      </c>
      <c r="I1431">
        <f>martianeum5[[#This Row],[stan_po_wydobyciu_z_ładunku]]-martianeum5[[#This Row],[ile_zabiera_na_orbite]]</f>
        <v>82.270499999999885</v>
      </c>
      <c r="J1431">
        <f>WEEKNUM(martianeum5[[#This Row],[data]],14)</f>
        <v>5</v>
      </c>
      <c r="K1431">
        <f>IF(martianeum5[[#This Row],[num_tygodnia]]=J1430,K1430,K1430+1)</f>
        <v>208</v>
      </c>
    </row>
    <row r="1432" spans="1:11" x14ac:dyDescent="0.25">
      <c r="A1432" s="1">
        <v>50071</v>
      </c>
      <c r="B1432">
        <f t="shared" si="22"/>
        <v>82.270499999999885</v>
      </c>
      <c r="C1432" t="s">
        <v>23</v>
      </c>
      <c r="D1432">
        <v>12.5</v>
      </c>
      <c r="E1432">
        <v>0</v>
      </c>
      <c r="F1432">
        <f>IF(martianeum5[[#This Row],[zawartosc '[%']]]&gt;=1,martianeum5[[#This Row],[masa '[kg']]]*martianeum5[[#This Row],[zawartosc '[%']]]*0.01,0)</f>
        <v>0</v>
      </c>
      <c r="G1432">
        <f>martianeum5[[#This Row],[stan_magazynu '[kg']]]+martianeum5[[#This Row],[ile_kg_materiału_z_ładunku]]</f>
        <v>82.270499999999885</v>
      </c>
      <c r="H1432">
        <f>IF(martianeum5[[#This Row],[stan_po_wydobyciu_z_ładunku]]&gt;=100,100,0)</f>
        <v>0</v>
      </c>
      <c r="I1432">
        <f>martianeum5[[#This Row],[stan_po_wydobyciu_z_ładunku]]-martianeum5[[#This Row],[ile_zabiera_na_orbite]]</f>
        <v>82.270499999999885</v>
      </c>
      <c r="J1432">
        <f>WEEKNUM(martianeum5[[#This Row],[data]],14)</f>
        <v>5</v>
      </c>
      <c r="K1432">
        <f>IF(martianeum5[[#This Row],[num_tygodnia]]=J1431,K1431,K1431+1)</f>
        <v>208</v>
      </c>
    </row>
    <row r="1433" spans="1:11" x14ac:dyDescent="0.25">
      <c r="A1433" s="1">
        <v>50072</v>
      </c>
      <c r="B1433">
        <f t="shared" si="22"/>
        <v>82.270499999999885</v>
      </c>
      <c r="C1433" t="s">
        <v>15</v>
      </c>
      <c r="D1433">
        <v>12.7</v>
      </c>
      <c r="E1433">
        <v>2.4</v>
      </c>
      <c r="F1433">
        <f>IF(martianeum5[[#This Row],[zawartosc '[%']]]&gt;=1,martianeum5[[#This Row],[masa '[kg']]]*martianeum5[[#This Row],[zawartosc '[%']]]*0.01,0)</f>
        <v>0.30479999999999996</v>
      </c>
      <c r="G1433">
        <f>martianeum5[[#This Row],[stan_magazynu '[kg']]]+martianeum5[[#This Row],[ile_kg_materiału_z_ładunku]]</f>
        <v>82.575299999999885</v>
      </c>
      <c r="H1433">
        <f>IF(martianeum5[[#This Row],[stan_po_wydobyciu_z_ładunku]]&gt;=100,100,0)</f>
        <v>0</v>
      </c>
      <c r="I1433">
        <f>martianeum5[[#This Row],[stan_po_wydobyciu_z_ładunku]]-martianeum5[[#This Row],[ile_zabiera_na_orbite]]</f>
        <v>82.575299999999885</v>
      </c>
      <c r="J1433">
        <f>WEEKNUM(martianeum5[[#This Row],[data]],14)</f>
        <v>5</v>
      </c>
      <c r="K1433">
        <f>IF(martianeum5[[#This Row],[num_tygodnia]]=J1432,K1432,K1432+1)</f>
        <v>208</v>
      </c>
    </row>
    <row r="1434" spans="1:11" x14ac:dyDescent="0.25">
      <c r="A1434" s="1">
        <v>50073</v>
      </c>
      <c r="B1434">
        <f t="shared" si="22"/>
        <v>82.575299999999885</v>
      </c>
      <c r="C1434" t="s">
        <v>18</v>
      </c>
      <c r="D1434">
        <v>23.5</v>
      </c>
      <c r="E1434">
        <v>11.5</v>
      </c>
      <c r="F1434">
        <f>IF(martianeum5[[#This Row],[zawartosc '[%']]]&gt;=1,martianeum5[[#This Row],[masa '[kg']]]*martianeum5[[#This Row],[zawartosc '[%']]]*0.01,0)</f>
        <v>2.7025000000000001</v>
      </c>
      <c r="G1434">
        <f>martianeum5[[#This Row],[stan_magazynu '[kg']]]+martianeum5[[#This Row],[ile_kg_materiału_z_ładunku]]</f>
        <v>85.277799999999885</v>
      </c>
      <c r="H1434">
        <f>IF(martianeum5[[#This Row],[stan_po_wydobyciu_z_ładunku]]&gt;=100,100,0)</f>
        <v>0</v>
      </c>
      <c r="I1434">
        <f>martianeum5[[#This Row],[stan_po_wydobyciu_z_ładunku]]-martianeum5[[#This Row],[ile_zabiera_na_orbite]]</f>
        <v>85.277799999999885</v>
      </c>
      <c r="J1434">
        <f>WEEKNUM(martianeum5[[#This Row],[data]],14)</f>
        <v>5</v>
      </c>
      <c r="K1434">
        <f>IF(martianeum5[[#This Row],[num_tygodnia]]=J1433,K1433,K1433+1)</f>
        <v>208</v>
      </c>
    </row>
    <row r="1435" spans="1:11" x14ac:dyDescent="0.25">
      <c r="A1435" s="1">
        <v>50074</v>
      </c>
      <c r="B1435">
        <f t="shared" si="22"/>
        <v>85.277799999999885</v>
      </c>
      <c r="C1435" t="s">
        <v>14</v>
      </c>
      <c r="D1435">
        <v>17.8</v>
      </c>
      <c r="E1435">
        <v>1.8</v>
      </c>
      <c r="F1435">
        <f>IF(martianeum5[[#This Row],[zawartosc '[%']]]&gt;=1,martianeum5[[#This Row],[masa '[kg']]]*martianeum5[[#This Row],[zawartosc '[%']]]*0.01,0)</f>
        <v>0.32040000000000002</v>
      </c>
      <c r="G1435">
        <f>martianeum5[[#This Row],[stan_magazynu '[kg']]]+martianeum5[[#This Row],[ile_kg_materiału_z_ładunku]]</f>
        <v>85.598199999999892</v>
      </c>
      <c r="H1435">
        <f>IF(martianeum5[[#This Row],[stan_po_wydobyciu_z_ładunku]]&gt;=100,100,0)</f>
        <v>0</v>
      </c>
      <c r="I1435">
        <f>martianeum5[[#This Row],[stan_po_wydobyciu_z_ładunku]]-martianeum5[[#This Row],[ile_zabiera_na_orbite]]</f>
        <v>85.598199999999892</v>
      </c>
      <c r="J1435">
        <f>WEEKNUM(martianeum5[[#This Row],[data]],14)</f>
        <v>5</v>
      </c>
      <c r="K1435">
        <f>IF(martianeum5[[#This Row],[num_tygodnia]]=J1434,K1434,K1434+1)</f>
        <v>208</v>
      </c>
    </row>
    <row r="1436" spans="1:11" x14ac:dyDescent="0.25">
      <c r="A1436" s="1">
        <v>50075</v>
      </c>
      <c r="B1436">
        <f t="shared" si="22"/>
        <v>85.598199999999892</v>
      </c>
      <c r="C1436" t="s">
        <v>11</v>
      </c>
      <c r="D1436">
        <v>11</v>
      </c>
      <c r="E1436">
        <v>0</v>
      </c>
      <c r="F1436">
        <f>IF(martianeum5[[#This Row],[zawartosc '[%']]]&gt;=1,martianeum5[[#This Row],[masa '[kg']]]*martianeum5[[#This Row],[zawartosc '[%']]]*0.01,0)</f>
        <v>0</v>
      </c>
      <c r="G1436">
        <f>martianeum5[[#This Row],[stan_magazynu '[kg']]]+martianeum5[[#This Row],[ile_kg_materiału_z_ładunku]]</f>
        <v>85.598199999999892</v>
      </c>
      <c r="H1436">
        <f>IF(martianeum5[[#This Row],[stan_po_wydobyciu_z_ładunku]]&gt;=100,100,0)</f>
        <v>0</v>
      </c>
      <c r="I1436">
        <f>martianeum5[[#This Row],[stan_po_wydobyciu_z_ładunku]]-martianeum5[[#This Row],[ile_zabiera_na_orbite]]</f>
        <v>85.598199999999892</v>
      </c>
      <c r="J1436">
        <f>WEEKNUM(martianeum5[[#This Row],[data]],14)</f>
        <v>5</v>
      </c>
      <c r="K1436">
        <f>IF(martianeum5[[#This Row],[num_tygodnia]]=J1435,K1435,K1435+1)</f>
        <v>208</v>
      </c>
    </row>
    <row r="1437" spans="1:11" x14ac:dyDescent="0.25">
      <c r="A1437" s="1">
        <v>50076</v>
      </c>
      <c r="B1437">
        <f t="shared" si="22"/>
        <v>85.598199999999892</v>
      </c>
      <c r="C1437" t="s">
        <v>12</v>
      </c>
      <c r="D1437">
        <v>21.3</v>
      </c>
      <c r="E1437">
        <v>5.2</v>
      </c>
      <c r="F1437">
        <f>IF(martianeum5[[#This Row],[zawartosc '[%']]]&gt;=1,martianeum5[[#This Row],[masa '[kg']]]*martianeum5[[#This Row],[zawartosc '[%']]]*0.01,0)</f>
        <v>1.1076000000000001</v>
      </c>
      <c r="G1437">
        <f>martianeum5[[#This Row],[stan_magazynu '[kg']]]+martianeum5[[#This Row],[ile_kg_materiału_z_ładunku]]</f>
        <v>86.705799999999897</v>
      </c>
      <c r="H1437">
        <f>IF(martianeum5[[#This Row],[stan_po_wydobyciu_z_ładunku]]&gt;=100,100,0)</f>
        <v>0</v>
      </c>
      <c r="I1437">
        <f>martianeum5[[#This Row],[stan_po_wydobyciu_z_ładunku]]-martianeum5[[#This Row],[ile_zabiera_na_orbite]]</f>
        <v>86.705799999999897</v>
      </c>
      <c r="J1437">
        <f>WEEKNUM(martianeum5[[#This Row],[data]],14)</f>
        <v>6</v>
      </c>
      <c r="K1437">
        <f>IF(martianeum5[[#This Row],[num_tygodnia]]=J1436,K1436,K1436+1)</f>
        <v>209</v>
      </c>
    </row>
    <row r="1438" spans="1:11" x14ac:dyDescent="0.25">
      <c r="A1438" s="1">
        <v>50077</v>
      </c>
      <c r="B1438">
        <f t="shared" si="22"/>
        <v>86.705799999999897</v>
      </c>
      <c r="C1438" t="s">
        <v>7</v>
      </c>
      <c r="D1438">
        <v>19.600000000000001</v>
      </c>
      <c r="E1438">
        <v>8.1</v>
      </c>
      <c r="F1438">
        <f>IF(martianeum5[[#This Row],[zawartosc '[%']]]&gt;=1,martianeum5[[#This Row],[masa '[kg']]]*martianeum5[[#This Row],[zawartosc '[%']]]*0.01,0)</f>
        <v>1.5875999999999999</v>
      </c>
      <c r="G1438">
        <f>martianeum5[[#This Row],[stan_magazynu '[kg']]]+martianeum5[[#This Row],[ile_kg_materiału_z_ładunku]]</f>
        <v>88.293399999999892</v>
      </c>
      <c r="H1438">
        <f>IF(martianeum5[[#This Row],[stan_po_wydobyciu_z_ładunku]]&gt;=100,100,0)</f>
        <v>0</v>
      </c>
      <c r="I1438">
        <f>martianeum5[[#This Row],[stan_po_wydobyciu_z_ładunku]]-martianeum5[[#This Row],[ile_zabiera_na_orbite]]</f>
        <v>88.293399999999892</v>
      </c>
      <c r="J1438">
        <f>WEEKNUM(martianeum5[[#This Row],[data]],14)</f>
        <v>6</v>
      </c>
      <c r="K1438">
        <f>IF(martianeum5[[#This Row],[num_tygodnia]]=J1437,K1437,K1437+1)</f>
        <v>209</v>
      </c>
    </row>
    <row r="1439" spans="1:11" x14ac:dyDescent="0.25">
      <c r="A1439" s="1">
        <v>50078</v>
      </c>
      <c r="B1439">
        <f t="shared" si="22"/>
        <v>88.293399999999892</v>
      </c>
      <c r="C1439" t="s">
        <v>11</v>
      </c>
      <c r="D1439">
        <v>25.7</v>
      </c>
      <c r="E1439">
        <v>4.2</v>
      </c>
      <c r="F1439">
        <f>IF(martianeum5[[#This Row],[zawartosc '[%']]]&gt;=1,martianeum5[[#This Row],[masa '[kg']]]*martianeum5[[#This Row],[zawartosc '[%']]]*0.01,0)</f>
        <v>1.0793999999999999</v>
      </c>
      <c r="G1439">
        <f>martianeum5[[#This Row],[stan_magazynu '[kg']]]+martianeum5[[#This Row],[ile_kg_materiału_z_ładunku]]</f>
        <v>89.372799999999899</v>
      </c>
      <c r="H1439">
        <f>IF(martianeum5[[#This Row],[stan_po_wydobyciu_z_ładunku]]&gt;=100,100,0)</f>
        <v>0</v>
      </c>
      <c r="I1439">
        <f>martianeum5[[#This Row],[stan_po_wydobyciu_z_ładunku]]-martianeum5[[#This Row],[ile_zabiera_na_orbite]]</f>
        <v>89.372799999999899</v>
      </c>
      <c r="J1439">
        <f>WEEKNUM(martianeum5[[#This Row],[data]],14)</f>
        <v>6</v>
      </c>
      <c r="K1439">
        <f>IF(martianeum5[[#This Row],[num_tygodnia]]=J1438,K1438,K1438+1)</f>
        <v>209</v>
      </c>
    </row>
    <row r="1440" spans="1:11" x14ac:dyDescent="0.25">
      <c r="A1440" s="1">
        <v>50079</v>
      </c>
      <c r="B1440">
        <f t="shared" si="22"/>
        <v>89.372799999999899</v>
      </c>
      <c r="C1440" t="s">
        <v>10</v>
      </c>
      <c r="D1440">
        <v>20.9</v>
      </c>
      <c r="E1440">
        <v>28.6</v>
      </c>
      <c r="F1440">
        <f>IF(martianeum5[[#This Row],[zawartosc '[%']]]&gt;=1,martianeum5[[#This Row],[masa '[kg']]]*martianeum5[[#This Row],[zawartosc '[%']]]*0.01,0)</f>
        <v>5.9774000000000003</v>
      </c>
      <c r="G1440">
        <f>martianeum5[[#This Row],[stan_magazynu '[kg']]]+martianeum5[[#This Row],[ile_kg_materiału_z_ładunku]]</f>
        <v>95.350199999999901</v>
      </c>
      <c r="H1440">
        <f>IF(martianeum5[[#This Row],[stan_po_wydobyciu_z_ładunku]]&gt;=100,100,0)</f>
        <v>0</v>
      </c>
      <c r="I1440">
        <f>martianeum5[[#This Row],[stan_po_wydobyciu_z_ładunku]]-martianeum5[[#This Row],[ile_zabiera_na_orbite]]</f>
        <v>95.350199999999901</v>
      </c>
      <c r="J1440">
        <f>WEEKNUM(martianeum5[[#This Row],[data]],14)</f>
        <v>6</v>
      </c>
      <c r="K1440">
        <f>IF(martianeum5[[#This Row],[num_tygodnia]]=J1439,K1439,K1439+1)</f>
        <v>209</v>
      </c>
    </row>
    <row r="1441" spans="1:11" x14ac:dyDescent="0.25">
      <c r="A1441" s="1">
        <v>50080</v>
      </c>
      <c r="B1441">
        <f t="shared" si="22"/>
        <v>95.350199999999901</v>
      </c>
      <c r="C1441" t="s">
        <v>19</v>
      </c>
      <c r="D1441">
        <v>26.4</v>
      </c>
      <c r="E1441">
        <v>3.2</v>
      </c>
      <c r="F1441">
        <f>IF(martianeum5[[#This Row],[zawartosc '[%']]]&gt;=1,martianeum5[[#This Row],[masa '[kg']]]*martianeum5[[#This Row],[zawartosc '[%']]]*0.01,0)</f>
        <v>0.84480000000000011</v>
      </c>
      <c r="G1441">
        <f>martianeum5[[#This Row],[stan_magazynu '[kg']]]+martianeum5[[#This Row],[ile_kg_materiału_z_ładunku]]</f>
        <v>96.194999999999908</v>
      </c>
      <c r="H1441">
        <f>IF(martianeum5[[#This Row],[stan_po_wydobyciu_z_ładunku]]&gt;=100,100,0)</f>
        <v>0</v>
      </c>
      <c r="I1441">
        <f>martianeum5[[#This Row],[stan_po_wydobyciu_z_ładunku]]-martianeum5[[#This Row],[ile_zabiera_na_orbite]]</f>
        <v>96.194999999999908</v>
      </c>
      <c r="J1441">
        <f>WEEKNUM(martianeum5[[#This Row],[data]],14)</f>
        <v>6</v>
      </c>
      <c r="K1441">
        <f>IF(martianeum5[[#This Row],[num_tygodnia]]=J1440,K1440,K1440+1)</f>
        <v>209</v>
      </c>
    </row>
    <row r="1442" spans="1:11" x14ac:dyDescent="0.25">
      <c r="A1442" s="1">
        <v>50081</v>
      </c>
      <c r="B1442">
        <f t="shared" si="22"/>
        <v>96.194999999999908</v>
      </c>
      <c r="C1442" t="s">
        <v>19</v>
      </c>
      <c r="D1442">
        <v>26.5</v>
      </c>
      <c r="E1442">
        <v>13.1</v>
      </c>
      <c r="F1442">
        <f>IF(martianeum5[[#This Row],[zawartosc '[%']]]&gt;=1,martianeum5[[#This Row],[masa '[kg']]]*martianeum5[[#This Row],[zawartosc '[%']]]*0.01,0)</f>
        <v>3.4714999999999998</v>
      </c>
      <c r="G1442">
        <f>martianeum5[[#This Row],[stan_magazynu '[kg']]]+martianeum5[[#This Row],[ile_kg_materiału_z_ładunku]]</f>
        <v>99.666499999999914</v>
      </c>
      <c r="H1442">
        <f>IF(martianeum5[[#This Row],[stan_po_wydobyciu_z_ładunku]]&gt;=100,100,0)</f>
        <v>0</v>
      </c>
      <c r="I1442">
        <f>martianeum5[[#This Row],[stan_po_wydobyciu_z_ładunku]]-martianeum5[[#This Row],[ile_zabiera_na_orbite]]</f>
        <v>99.666499999999914</v>
      </c>
      <c r="J1442">
        <f>WEEKNUM(martianeum5[[#This Row],[data]],14)</f>
        <v>6</v>
      </c>
      <c r="K1442">
        <f>IF(martianeum5[[#This Row],[num_tygodnia]]=J1441,K1441,K1441+1)</f>
        <v>209</v>
      </c>
    </row>
    <row r="1443" spans="1:11" x14ac:dyDescent="0.25">
      <c r="A1443" s="1">
        <v>50082</v>
      </c>
      <c r="B1443">
        <f t="shared" si="22"/>
        <v>99.666499999999914</v>
      </c>
      <c r="C1443" t="s">
        <v>8</v>
      </c>
      <c r="D1443">
        <v>11.7</v>
      </c>
      <c r="E1443">
        <v>0</v>
      </c>
      <c r="F1443">
        <f>IF(martianeum5[[#This Row],[zawartosc '[%']]]&gt;=1,martianeum5[[#This Row],[masa '[kg']]]*martianeum5[[#This Row],[zawartosc '[%']]]*0.01,0)</f>
        <v>0</v>
      </c>
      <c r="G1443">
        <f>martianeum5[[#This Row],[stan_magazynu '[kg']]]+martianeum5[[#This Row],[ile_kg_materiału_z_ładunku]]</f>
        <v>99.666499999999914</v>
      </c>
      <c r="H1443">
        <f>IF(martianeum5[[#This Row],[stan_po_wydobyciu_z_ładunku]]&gt;=100,100,0)</f>
        <v>0</v>
      </c>
      <c r="I1443">
        <f>martianeum5[[#This Row],[stan_po_wydobyciu_z_ładunku]]-martianeum5[[#This Row],[ile_zabiera_na_orbite]]</f>
        <v>99.666499999999914</v>
      </c>
      <c r="J1443">
        <f>WEEKNUM(martianeum5[[#This Row],[data]],14)</f>
        <v>6</v>
      </c>
      <c r="K1443">
        <f>IF(martianeum5[[#This Row],[num_tygodnia]]=J1442,K1442,K1442+1)</f>
        <v>209</v>
      </c>
    </row>
    <row r="1444" spans="1:11" x14ac:dyDescent="0.25">
      <c r="A1444" s="1">
        <v>50083</v>
      </c>
      <c r="B1444">
        <f t="shared" si="22"/>
        <v>99.666499999999914</v>
      </c>
      <c r="C1444" t="s">
        <v>12</v>
      </c>
      <c r="D1444">
        <v>24.7</v>
      </c>
      <c r="E1444">
        <v>0.3</v>
      </c>
      <c r="F1444">
        <f>IF(martianeum5[[#This Row],[zawartosc '[%']]]&gt;=1,martianeum5[[#This Row],[masa '[kg']]]*martianeum5[[#This Row],[zawartosc '[%']]]*0.01,0)</f>
        <v>0</v>
      </c>
      <c r="G1444">
        <f>martianeum5[[#This Row],[stan_magazynu '[kg']]]+martianeum5[[#This Row],[ile_kg_materiału_z_ładunku]]</f>
        <v>99.666499999999914</v>
      </c>
      <c r="H1444">
        <f>IF(martianeum5[[#This Row],[stan_po_wydobyciu_z_ładunku]]&gt;=100,100,0)</f>
        <v>0</v>
      </c>
      <c r="I1444">
        <f>martianeum5[[#This Row],[stan_po_wydobyciu_z_ładunku]]-martianeum5[[#This Row],[ile_zabiera_na_orbite]]</f>
        <v>99.666499999999914</v>
      </c>
      <c r="J1444">
        <f>WEEKNUM(martianeum5[[#This Row],[data]],14)</f>
        <v>7</v>
      </c>
      <c r="K1444">
        <f>IF(martianeum5[[#This Row],[num_tygodnia]]=J1443,K1443,K1443+1)</f>
        <v>210</v>
      </c>
    </row>
    <row r="1445" spans="1:11" x14ac:dyDescent="0.25">
      <c r="A1445" s="1">
        <v>50084</v>
      </c>
      <c r="B1445">
        <f t="shared" si="22"/>
        <v>99.666499999999914</v>
      </c>
      <c r="C1445" t="s">
        <v>9</v>
      </c>
      <c r="D1445">
        <v>24.4</v>
      </c>
      <c r="E1445">
        <v>9.6</v>
      </c>
      <c r="F1445">
        <f>IF(martianeum5[[#This Row],[zawartosc '[%']]]&gt;=1,martianeum5[[#This Row],[masa '[kg']]]*martianeum5[[#This Row],[zawartosc '[%']]]*0.01,0)</f>
        <v>2.3424</v>
      </c>
      <c r="G1445">
        <f>martianeum5[[#This Row],[stan_magazynu '[kg']]]+martianeum5[[#This Row],[ile_kg_materiału_z_ładunku]]</f>
        <v>102.00889999999991</v>
      </c>
      <c r="H1445">
        <f>IF(martianeum5[[#This Row],[stan_po_wydobyciu_z_ładunku]]&gt;=100,100,0)</f>
        <v>100</v>
      </c>
      <c r="I1445">
        <f>martianeum5[[#This Row],[stan_po_wydobyciu_z_ładunku]]-martianeum5[[#This Row],[ile_zabiera_na_orbite]]</f>
        <v>2.0088999999999118</v>
      </c>
      <c r="J1445">
        <f>WEEKNUM(martianeum5[[#This Row],[data]],14)</f>
        <v>7</v>
      </c>
      <c r="K1445">
        <f>IF(martianeum5[[#This Row],[num_tygodnia]]=J1444,K1444,K1444+1)</f>
        <v>210</v>
      </c>
    </row>
    <row r="1446" spans="1:11" x14ac:dyDescent="0.25">
      <c r="A1446" s="1">
        <v>50085</v>
      </c>
      <c r="B1446">
        <f t="shared" si="22"/>
        <v>2.0088999999999118</v>
      </c>
      <c r="C1446" t="s">
        <v>19</v>
      </c>
      <c r="D1446">
        <v>19</v>
      </c>
      <c r="E1446">
        <v>28.8</v>
      </c>
      <c r="F1446">
        <f>IF(martianeum5[[#This Row],[zawartosc '[%']]]&gt;=1,martianeum5[[#This Row],[masa '[kg']]]*martianeum5[[#This Row],[zawartosc '[%']]]*0.01,0)</f>
        <v>5.4720000000000004</v>
      </c>
      <c r="G1446">
        <f>martianeum5[[#This Row],[stan_magazynu '[kg']]]+martianeum5[[#This Row],[ile_kg_materiału_z_ładunku]]</f>
        <v>7.4808999999999122</v>
      </c>
      <c r="H1446">
        <f>IF(martianeum5[[#This Row],[stan_po_wydobyciu_z_ładunku]]&gt;=100,100,0)</f>
        <v>0</v>
      </c>
      <c r="I1446">
        <f>martianeum5[[#This Row],[stan_po_wydobyciu_z_ładunku]]-martianeum5[[#This Row],[ile_zabiera_na_orbite]]</f>
        <v>7.4808999999999122</v>
      </c>
      <c r="J1446">
        <f>WEEKNUM(martianeum5[[#This Row],[data]],14)</f>
        <v>7</v>
      </c>
      <c r="K1446">
        <f>IF(martianeum5[[#This Row],[num_tygodnia]]=J1445,K1445,K1445+1)</f>
        <v>210</v>
      </c>
    </row>
    <row r="1447" spans="1:11" x14ac:dyDescent="0.25">
      <c r="A1447" s="1">
        <v>50086</v>
      </c>
      <c r="B1447">
        <f t="shared" si="22"/>
        <v>7.4808999999999122</v>
      </c>
      <c r="C1447" t="s">
        <v>10</v>
      </c>
      <c r="D1447">
        <v>13.7</v>
      </c>
      <c r="E1447">
        <v>19.3</v>
      </c>
      <c r="F1447">
        <f>IF(martianeum5[[#This Row],[zawartosc '[%']]]&gt;=1,martianeum5[[#This Row],[masa '[kg']]]*martianeum5[[#This Row],[zawartosc '[%']]]*0.01,0)</f>
        <v>2.6440999999999999</v>
      </c>
      <c r="G1447">
        <f>martianeum5[[#This Row],[stan_magazynu '[kg']]]+martianeum5[[#This Row],[ile_kg_materiału_z_ładunku]]</f>
        <v>10.124999999999911</v>
      </c>
      <c r="H1447">
        <f>IF(martianeum5[[#This Row],[stan_po_wydobyciu_z_ładunku]]&gt;=100,100,0)</f>
        <v>0</v>
      </c>
      <c r="I1447">
        <f>martianeum5[[#This Row],[stan_po_wydobyciu_z_ładunku]]-martianeum5[[#This Row],[ile_zabiera_na_orbite]]</f>
        <v>10.124999999999911</v>
      </c>
      <c r="J1447">
        <f>WEEKNUM(martianeum5[[#This Row],[data]],14)</f>
        <v>7</v>
      </c>
      <c r="K1447">
        <f>IF(martianeum5[[#This Row],[num_tygodnia]]=J1446,K1446,K1446+1)</f>
        <v>210</v>
      </c>
    </row>
    <row r="1448" spans="1:11" x14ac:dyDescent="0.25">
      <c r="A1448" s="1">
        <v>50087</v>
      </c>
      <c r="B1448">
        <f t="shared" si="22"/>
        <v>10.124999999999911</v>
      </c>
      <c r="C1448" t="s">
        <v>10</v>
      </c>
      <c r="D1448">
        <v>28.9</v>
      </c>
      <c r="E1448">
        <v>20.399999999999999</v>
      </c>
      <c r="F1448">
        <f>IF(martianeum5[[#This Row],[zawartosc '[%']]]&gt;=1,martianeum5[[#This Row],[masa '[kg']]]*martianeum5[[#This Row],[zawartosc '[%']]]*0.01,0)</f>
        <v>5.8956</v>
      </c>
      <c r="G1448">
        <f>martianeum5[[#This Row],[stan_magazynu '[kg']]]+martianeum5[[#This Row],[ile_kg_materiału_z_ładunku]]</f>
        <v>16.020599999999909</v>
      </c>
      <c r="H1448">
        <f>IF(martianeum5[[#This Row],[stan_po_wydobyciu_z_ładunku]]&gt;=100,100,0)</f>
        <v>0</v>
      </c>
      <c r="I1448">
        <f>martianeum5[[#This Row],[stan_po_wydobyciu_z_ładunku]]-martianeum5[[#This Row],[ile_zabiera_na_orbite]]</f>
        <v>16.020599999999909</v>
      </c>
      <c r="J1448">
        <f>WEEKNUM(martianeum5[[#This Row],[data]],14)</f>
        <v>7</v>
      </c>
      <c r="K1448">
        <f>IF(martianeum5[[#This Row],[num_tygodnia]]=J1447,K1447,K1447+1)</f>
        <v>210</v>
      </c>
    </row>
    <row r="1449" spans="1:11" x14ac:dyDescent="0.25">
      <c r="A1449" s="1">
        <v>50088</v>
      </c>
      <c r="B1449">
        <f t="shared" si="22"/>
        <v>16.020599999999909</v>
      </c>
      <c r="C1449" t="s">
        <v>20</v>
      </c>
      <c r="D1449">
        <v>25.2</v>
      </c>
      <c r="E1449">
        <v>0</v>
      </c>
      <c r="F1449">
        <f>IF(martianeum5[[#This Row],[zawartosc '[%']]]&gt;=1,martianeum5[[#This Row],[masa '[kg']]]*martianeum5[[#This Row],[zawartosc '[%']]]*0.01,0)</f>
        <v>0</v>
      </c>
      <c r="G1449">
        <f>martianeum5[[#This Row],[stan_magazynu '[kg']]]+martianeum5[[#This Row],[ile_kg_materiału_z_ładunku]]</f>
        <v>16.020599999999909</v>
      </c>
      <c r="H1449">
        <f>IF(martianeum5[[#This Row],[stan_po_wydobyciu_z_ładunku]]&gt;=100,100,0)</f>
        <v>0</v>
      </c>
      <c r="I1449">
        <f>martianeum5[[#This Row],[stan_po_wydobyciu_z_ładunku]]-martianeum5[[#This Row],[ile_zabiera_na_orbite]]</f>
        <v>16.020599999999909</v>
      </c>
      <c r="J1449">
        <f>WEEKNUM(martianeum5[[#This Row],[data]],14)</f>
        <v>7</v>
      </c>
      <c r="K1449">
        <f>IF(martianeum5[[#This Row],[num_tygodnia]]=J1448,K1448,K1448+1)</f>
        <v>210</v>
      </c>
    </row>
    <row r="1450" spans="1:11" x14ac:dyDescent="0.25">
      <c r="A1450" s="1">
        <v>50089</v>
      </c>
      <c r="B1450">
        <f t="shared" si="22"/>
        <v>16.020599999999909</v>
      </c>
      <c r="C1450" t="s">
        <v>11</v>
      </c>
      <c r="D1450">
        <v>15.4</v>
      </c>
      <c r="E1450">
        <v>9</v>
      </c>
      <c r="F1450">
        <f>IF(martianeum5[[#This Row],[zawartosc '[%']]]&gt;=1,martianeum5[[#This Row],[masa '[kg']]]*martianeum5[[#This Row],[zawartosc '[%']]]*0.01,0)</f>
        <v>1.3859999999999999</v>
      </c>
      <c r="G1450">
        <f>martianeum5[[#This Row],[stan_magazynu '[kg']]]+martianeum5[[#This Row],[ile_kg_materiału_z_ładunku]]</f>
        <v>17.406599999999909</v>
      </c>
      <c r="H1450">
        <f>IF(martianeum5[[#This Row],[stan_po_wydobyciu_z_ładunku]]&gt;=100,100,0)</f>
        <v>0</v>
      </c>
      <c r="I1450">
        <f>martianeum5[[#This Row],[stan_po_wydobyciu_z_ładunku]]-martianeum5[[#This Row],[ile_zabiera_na_orbite]]</f>
        <v>17.406599999999909</v>
      </c>
      <c r="J1450">
        <f>WEEKNUM(martianeum5[[#This Row],[data]],14)</f>
        <v>7</v>
      </c>
      <c r="K1450">
        <f>IF(martianeum5[[#This Row],[num_tygodnia]]=J1449,K1449,K1449+1)</f>
        <v>210</v>
      </c>
    </row>
    <row r="1451" spans="1:11" x14ac:dyDescent="0.25">
      <c r="A1451" s="1">
        <v>50090</v>
      </c>
      <c r="B1451">
        <f t="shared" si="22"/>
        <v>17.406599999999909</v>
      </c>
      <c r="C1451" t="s">
        <v>16</v>
      </c>
      <c r="D1451">
        <v>24.1</v>
      </c>
      <c r="E1451">
        <v>0.3</v>
      </c>
      <c r="F1451">
        <f>IF(martianeum5[[#This Row],[zawartosc '[%']]]&gt;=1,martianeum5[[#This Row],[masa '[kg']]]*martianeum5[[#This Row],[zawartosc '[%']]]*0.01,0)</f>
        <v>0</v>
      </c>
      <c r="G1451">
        <f>martianeum5[[#This Row],[stan_magazynu '[kg']]]+martianeum5[[#This Row],[ile_kg_materiału_z_ładunku]]</f>
        <v>17.406599999999909</v>
      </c>
      <c r="H1451">
        <f>IF(martianeum5[[#This Row],[stan_po_wydobyciu_z_ładunku]]&gt;=100,100,0)</f>
        <v>0</v>
      </c>
      <c r="I1451">
        <f>martianeum5[[#This Row],[stan_po_wydobyciu_z_ładunku]]-martianeum5[[#This Row],[ile_zabiera_na_orbite]]</f>
        <v>17.406599999999909</v>
      </c>
      <c r="J1451">
        <f>WEEKNUM(martianeum5[[#This Row],[data]],14)</f>
        <v>8</v>
      </c>
      <c r="K1451">
        <f>IF(martianeum5[[#This Row],[num_tygodnia]]=J1450,K1450,K1450+1)</f>
        <v>211</v>
      </c>
    </row>
    <row r="1452" spans="1:11" x14ac:dyDescent="0.25">
      <c r="A1452" s="1">
        <v>50091</v>
      </c>
      <c r="B1452">
        <f t="shared" si="22"/>
        <v>17.406599999999909</v>
      </c>
      <c r="C1452" t="s">
        <v>22</v>
      </c>
      <c r="D1452">
        <v>27.7</v>
      </c>
      <c r="E1452">
        <v>0</v>
      </c>
      <c r="F1452">
        <f>IF(martianeum5[[#This Row],[zawartosc '[%']]]&gt;=1,martianeum5[[#This Row],[masa '[kg']]]*martianeum5[[#This Row],[zawartosc '[%']]]*0.01,0)</f>
        <v>0</v>
      </c>
      <c r="G1452">
        <f>martianeum5[[#This Row],[stan_magazynu '[kg']]]+martianeum5[[#This Row],[ile_kg_materiału_z_ładunku]]</f>
        <v>17.406599999999909</v>
      </c>
      <c r="H1452">
        <f>IF(martianeum5[[#This Row],[stan_po_wydobyciu_z_ładunku]]&gt;=100,100,0)</f>
        <v>0</v>
      </c>
      <c r="I1452">
        <f>martianeum5[[#This Row],[stan_po_wydobyciu_z_ładunku]]-martianeum5[[#This Row],[ile_zabiera_na_orbite]]</f>
        <v>17.406599999999909</v>
      </c>
      <c r="J1452">
        <f>WEEKNUM(martianeum5[[#This Row],[data]],14)</f>
        <v>8</v>
      </c>
      <c r="K1452">
        <f>IF(martianeum5[[#This Row],[num_tygodnia]]=J1451,K1451,K1451+1)</f>
        <v>211</v>
      </c>
    </row>
    <row r="1453" spans="1:11" x14ac:dyDescent="0.25">
      <c r="A1453" s="1">
        <v>50092</v>
      </c>
      <c r="B1453">
        <f t="shared" si="22"/>
        <v>17.406599999999909</v>
      </c>
      <c r="C1453" t="s">
        <v>11</v>
      </c>
      <c r="D1453">
        <v>19.600000000000001</v>
      </c>
      <c r="E1453">
        <v>21.1</v>
      </c>
      <c r="F1453">
        <f>IF(martianeum5[[#This Row],[zawartosc '[%']]]&gt;=1,martianeum5[[#This Row],[masa '[kg']]]*martianeum5[[#This Row],[zawartosc '[%']]]*0.01,0)</f>
        <v>4.1356000000000011</v>
      </c>
      <c r="G1453">
        <f>martianeum5[[#This Row],[stan_magazynu '[kg']]]+martianeum5[[#This Row],[ile_kg_materiału_z_ładunku]]</f>
        <v>21.542199999999909</v>
      </c>
      <c r="H1453">
        <f>IF(martianeum5[[#This Row],[stan_po_wydobyciu_z_ładunku]]&gt;=100,100,0)</f>
        <v>0</v>
      </c>
      <c r="I1453">
        <f>martianeum5[[#This Row],[stan_po_wydobyciu_z_ładunku]]-martianeum5[[#This Row],[ile_zabiera_na_orbite]]</f>
        <v>21.542199999999909</v>
      </c>
      <c r="J1453">
        <f>WEEKNUM(martianeum5[[#This Row],[data]],14)</f>
        <v>8</v>
      </c>
      <c r="K1453">
        <f>IF(martianeum5[[#This Row],[num_tygodnia]]=J1452,K1452,K1452+1)</f>
        <v>211</v>
      </c>
    </row>
    <row r="1454" spans="1:11" x14ac:dyDescent="0.25">
      <c r="A1454" s="1">
        <v>50093</v>
      </c>
      <c r="B1454">
        <f t="shared" si="22"/>
        <v>21.542199999999909</v>
      </c>
      <c r="C1454" t="s">
        <v>23</v>
      </c>
      <c r="D1454">
        <v>29</v>
      </c>
      <c r="E1454">
        <v>3.2</v>
      </c>
      <c r="F1454">
        <f>IF(martianeum5[[#This Row],[zawartosc '[%']]]&gt;=1,martianeum5[[#This Row],[masa '[kg']]]*martianeum5[[#This Row],[zawartosc '[%']]]*0.01,0)</f>
        <v>0.92800000000000016</v>
      </c>
      <c r="G1454">
        <f>martianeum5[[#This Row],[stan_magazynu '[kg']]]+martianeum5[[#This Row],[ile_kg_materiału_z_ładunku]]</f>
        <v>22.47019999999991</v>
      </c>
      <c r="H1454">
        <f>IF(martianeum5[[#This Row],[stan_po_wydobyciu_z_ładunku]]&gt;=100,100,0)</f>
        <v>0</v>
      </c>
      <c r="I1454">
        <f>martianeum5[[#This Row],[stan_po_wydobyciu_z_ładunku]]-martianeum5[[#This Row],[ile_zabiera_na_orbite]]</f>
        <v>22.47019999999991</v>
      </c>
      <c r="J1454">
        <f>WEEKNUM(martianeum5[[#This Row],[data]],14)</f>
        <v>8</v>
      </c>
      <c r="K1454">
        <f>IF(martianeum5[[#This Row],[num_tygodnia]]=J1453,K1453,K1453+1)</f>
        <v>211</v>
      </c>
    </row>
    <row r="1455" spans="1:11" x14ac:dyDescent="0.25">
      <c r="A1455" s="1">
        <v>50094</v>
      </c>
      <c r="B1455">
        <f t="shared" si="22"/>
        <v>22.47019999999991</v>
      </c>
      <c r="C1455" t="s">
        <v>31</v>
      </c>
      <c r="D1455">
        <v>10.3</v>
      </c>
      <c r="E1455">
        <v>0.7</v>
      </c>
      <c r="F1455">
        <f>IF(martianeum5[[#This Row],[zawartosc '[%']]]&gt;=1,martianeum5[[#This Row],[masa '[kg']]]*martianeum5[[#This Row],[zawartosc '[%']]]*0.01,0)</f>
        <v>0</v>
      </c>
      <c r="G1455">
        <f>martianeum5[[#This Row],[stan_magazynu '[kg']]]+martianeum5[[#This Row],[ile_kg_materiału_z_ładunku]]</f>
        <v>22.47019999999991</v>
      </c>
      <c r="H1455">
        <f>IF(martianeum5[[#This Row],[stan_po_wydobyciu_z_ładunku]]&gt;=100,100,0)</f>
        <v>0</v>
      </c>
      <c r="I1455">
        <f>martianeum5[[#This Row],[stan_po_wydobyciu_z_ładunku]]-martianeum5[[#This Row],[ile_zabiera_na_orbite]]</f>
        <v>22.47019999999991</v>
      </c>
      <c r="J1455">
        <f>WEEKNUM(martianeum5[[#This Row],[data]],14)</f>
        <v>8</v>
      </c>
      <c r="K1455">
        <f>IF(martianeum5[[#This Row],[num_tygodnia]]=J1454,K1454,K1454+1)</f>
        <v>211</v>
      </c>
    </row>
    <row r="1456" spans="1:11" x14ac:dyDescent="0.25">
      <c r="A1456" s="1">
        <v>50095</v>
      </c>
      <c r="B1456">
        <f t="shared" si="22"/>
        <v>22.47019999999991</v>
      </c>
      <c r="C1456" t="s">
        <v>10</v>
      </c>
      <c r="D1456">
        <v>11</v>
      </c>
      <c r="E1456">
        <v>40.200000000000003</v>
      </c>
      <c r="F1456">
        <f>IF(martianeum5[[#This Row],[zawartosc '[%']]]&gt;=1,martianeum5[[#This Row],[masa '[kg']]]*martianeum5[[#This Row],[zawartosc '[%']]]*0.01,0)</f>
        <v>4.4220000000000006</v>
      </c>
      <c r="G1456">
        <f>martianeum5[[#This Row],[stan_magazynu '[kg']]]+martianeum5[[#This Row],[ile_kg_materiału_z_ładunku]]</f>
        <v>26.89219999999991</v>
      </c>
      <c r="H1456">
        <f>IF(martianeum5[[#This Row],[stan_po_wydobyciu_z_ładunku]]&gt;=100,100,0)</f>
        <v>0</v>
      </c>
      <c r="I1456">
        <f>martianeum5[[#This Row],[stan_po_wydobyciu_z_ładunku]]-martianeum5[[#This Row],[ile_zabiera_na_orbite]]</f>
        <v>26.89219999999991</v>
      </c>
      <c r="J1456">
        <f>WEEKNUM(martianeum5[[#This Row],[data]],14)</f>
        <v>8</v>
      </c>
      <c r="K1456">
        <f>IF(martianeum5[[#This Row],[num_tygodnia]]=J1455,K1455,K1455+1)</f>
        <v>211</v>
      </c>
    </row>
    <row r="1457" spans="1:11" x14ac:dyDescent="0.25">
      <c r="A1457" s="1">
        <v>50096</v>
      </c>
      <c r="B1457">
        <f t="shared" si="22"/>
        <v>26.89219999999991</v>
      </c>
      <c r="C1457" t="s">
        <v>11</v>
      </c>
      <c r="D1457">
        <v>28.6</v>
      </c>
      <c r="E1457">
        <v>0.6</v>
      </c>
      <c r="F1457">
        <f>IF(martianeum5[[#This Row],[zawartosc '[%']]]&gt;=1,martianeum5[[#This Row],[masa '[kg']]]*martianeum5[[#This Row],[zawartosc '[%']]]*0.01,0)</f>
        <v>0</v>
      </c>
      <c r="G1457">
        <f>martianeum5[[#This Row],[stan_magazynu '[kg']]]+martianeum5[[#This Row],[ile_kg_materiału_z_ładunku]]</f>
        <v>26.89219999999991</v>
      </c>
      <c r="H1457">
        <f>IF(martianeum5[[#This Row],[stan_po_wydobyciu_z_ładunku]]&gt;=100,100,0)</f>
        <v>0</v>
      </c>
      <c r="I1457">
        <f>martianeum5[[#This Row],[stan_po_wydobyciu_z_ładunku]]-martianeum5[[#This Row],[ile_zabiera_na_orbite]]</f>
        <v>26.89219999999991</v>
      </c>
      <c r="J1457">
        <f>WEEKNUM(martianeum5[[#This Row],[data]],14)</f>
        <v>8</v>
      </c>
      <c r="K1457">
        <f>IF(martianeum5[[#This Row],[num_tygodnia]]=J1456,K1456,K1456+1)</f>
        <v>211</v>
      </c>
    </row>
    <row r="1458" spans="1:11" x14ac:dyDescent="0.25">
      <c r="A1458" s="1">
        <v>50097</v>
      </c>
      <c r="B1458">
        <f t="shared" si="22"/>
        <v>26.89219999999991</v>
      </c>
      <c r="C1458" t="s">
        <v>17</v>
      </c>
      <c r="D1458">
        <v>22.5</v>
      </c>
      <c r="E1458">
        <v>1</v>
      </c>
      <c r="F1458">
        <f>IF(martianeum5[[#This Row],[zawartosc '[%']]]&gt;=1,martianeum5[[#This Row],[masa '[kg']]]*martianeum5[[#This Row],[zawartosc '[%']]]*0.01,0)</f>
        <v>0.22500000000000001</v>
      </c>
      <c r="G1458">
        <f>martianeum5[[#This Row],[stan_magazynu '[kg']]]+martianeum5[[#This Row],[ile_kg_materiału_z_ładunku]]</f>
        <v>27.117199999999912</v>
      </c>
      <c r="H1458">
        <f>IF(martianeum5[[#This Row],[stan_po_wydobyciu_z_ładunku]]&gt;=100,100,0)</f>
        <v>0</v>
      </c>
      <c r="I1458">
        <f>martianeum5[[#This Row],[stan_po_wydobyciu_z_ładunku]]-martianeum5[[#This Row],[ile_zabiera_na_orbite]]</f>
        <v>27.117199999999912</v>
      </c>
      <c r="J1458">
        <f>WEEKNUM(martianeum5[[#This Row],[data]],14)</f>
        <v>9</v>
      </c>
      <c r="K1458">
        <f>IF(martianeum5[[#This Row],[num_tygodnia]]=J1457,K1457,K1457+1)</f>
        <v>212</v>
      </c>
    </row>
    <row r="1459" spans="1:11" x14ac:dyDescent="0.25">
      <c r="A1459" s="1">
        <v>50098</v>
      </c>
      <c r="B1459">
        <f t="shared" si="22"/>
        <v>27.117199999999912</v>
      </c>
      <c r="C1459" t="s">
        <v>12</v>
      </c>
      <c r="D1459">
        <v>19.600000000000001</v>
      </c>
      <c r="E1459">
        <v>0</v>
      </c>
      <c r="F1459">
        <f>IF(martianeum5[[#This Row],[zawartosc '[%']]]&gt;=1,martianeum5[[#This Row],[masa '[kg']]]*martianeum5[[#This Row],[zawartosc '[%']]]*0.01,0)</f>
        <v>0</v>
      </c>
      <c r="G1459">
        <f>martianeum5[[#This Row],[stan_magazynu '[kg']]]+martianeum5[[#This Row],[ile_kg_materiału_z_ładunku]]</f>
        <v>27.117199999999912</v>
      </c>
      <c r="H1459">
        <f>IF(martianeum5[[#This Row],[stan_po_wydobyciu_z_ładunku]]&gt;=100,100,0)</f>
        <v>0</v>
      </c>
      <c r="I1459">
        <f>martianeum5[[#This Row],[stan_po_wydobyciu_z_ładunku]]-martianeum5[[#This Row],[ile_zabiera_na_orbite]]</f>
        <v>27.117199999999912</v>
      </c>
      <c r="J1459">
        <f>WEEKNUM(martianeum5[[#This Row],[data]],14)</f>
        <v>9</v>
      </c>
      <c r="K1459">
        <f>IF(martianeum5[[#This Row],[num_tygodnia]]=J1458,K1458,K1458+1)</f>
        <v>212</v>
      </c>
    </row>
    <row r="1460" spans="1:11" x14ac:dyDescent="0.25">
      <c r="A1460" s="1">
        <v>50099</v>
      </c>
      <c r="B1460">
        <f t="shared" si="22"/>
        <v>27.117199999999912</v>
      </c>
      <c r="C1460" t="s">
        <v>28</v>
      </c>
      <c r="D1460">
        <v>19.899999999999999</v>
      </c>
      <c r="E1460">
        <v>0</v>
      </c>
      <c r="F1460">
        <f>IF(martianeum5[[#This Row],[zawartosc '[%']]]&gt;=1,martianeum5[[#This Row],[masa '[kg']]]*martianeum5[[#This Row],[zawartosc '[%']]]*0.01,0)</f>
        <v>0</v>
      </c>
      <c r="G1460">
        <f>martianeum5[[#This Row],[stan_magazynu '[kg']]]+martianeum5[[#This Row],[ile_kg_materiału_z_ładunku]]</f>
        <v>27.117199999999912</v>
      </c>
      <c r="H1460">
        <f>IF(martianeum5[[#This Row],[stan_po_wydobyciu_z_ładunku]]&gt;=100,100,0)</f>
        <v>0</v>
      </c>
      <c r="I1460">
        <f>martianeum5[[#This Row],[stan_po_wydobyciu_z_ładunku]]-martianeum5[[#This Row],[ile_zabiera_na_orbite]]</f>
        <v>27.117199999999912</v>
      </c>
      <c r="J1460">
        <f>WEEKNUM(martianeum5[[#This Row],[data]],14)</f>
        <v>9</v>
      </c>
      <c r="K1460">
        <f>IF(martianeum5[[#This Row],[num_tygodnia]]=J1459,K1459,K1459+1)</f>
        <v>212</v>
      </c>
    </row>
    <row r="1461" spans="1:11" x14ac:dyDescent="0.25">
      <c r="A1461" s="1">
        <v>50100</v>
      </c>
      <c r="B1461">
        <f t="shared" si="22"/>
        <v>27.117199999999912</v>
      </c>
      <c r="C1461" t="s">
        <v>6</v>
      </c>
      <c r="D1461">
        <v>21.7</v>
      </c>
      <c r="E1461">
        <v>9.4</v>
      </c>
      <c r="F1461">
        <f>IF(martianeum5[[#This Row],[zawartosc '[%']]]&gt;=1,martianeum5[[#This Row],[masa '[kg']]]*martianeum5[[#This Row],[zawartosc '[%']]]*0.01,0)</f>
        <v>2.0398000000000001</v>
      </c>
      <c r="G1461">
        <f>martianeum5[[#This Row],[stan_magazynu '[kg']]]+martianeum5[[#This Row],[ile_kg_materiału_z_ładunku]]</f>
        <v>29.156999999999911</v>
      </c>
      <c r="H1461">
        <f>IF(martianeum5[[#This Row],[stan_po_wydobyciu_z_ładunku]]&gt;=100,100,0)</f>
        <v>0</v>
      </c>
      <c r="I1461">
        <f>martianeum5[[#This Row],[stan_po_wydobyciu_z_ładunku]]-martianeum5[[#This Row],[ile_zabiera_na_orbite]]</f>
        <v>29.156999999999911</v>
      </c>
      <c r="J1461">
        <f>WEEKNUM(martianeum5[[#This Row],[data]],14)</f>
        <v>9</v>
      </c>
      <c r="K1461">
        <f>IF(martianeum5[[#This Row],[num_tygodnia]]=J1460,K1460,K1460+1)</f>
        <v>212</v>
      </c>
    </row>
    <row r="1462" spans="1:11" x14ac:dyDescent="0.25">
      <c r="A1462" s="1">
        <v>50101</v>
      </c>
      <c r="B1462">
        <f t="shared" si="22"/>
        <v>29.156999999999911</v>
      </c>
      <c r="C1462" t="s">
        <v>12</v>
      </c>
      <c r="D1462">
        <v>15.3</v>
      </c>
      <c r="E1462">
        <v>0</v>
      </c>
      <c r="F1462">
        <f>IF(martianeum5[[#This Row],[zawartosc '[%']]]&gt;=1,martianeum5[[#This Row],[masa '[kg']]]*martianeum5[[#This Row],[zawartosc '[%']]]*0.01,0)</f>
        <v>0</v>
      </c>
      <c r="G1462">
        <f>martianeum5[[#This Row],[stan_magazynu '[kg']]]+martianeum5[[#This Row],[ile_kg_materiału_z_ładunku]]</f>
        <v>29.156999999999911</v>
      </c>
      <c r="H1462">
        <f>IF(martianeum5[[#This Row],[stan_po_wydobyciu_z_ładunku]]&gt;=100,100,0)</f>
        <v>0</v>
      </c>
      <c r="I1462">
        <f>martianeum5[[#This Row],[stan_po_wydobyciu_z_ładunku]]-martianeum5[[#This Row],[ile_zabiera_na_orbite]]</f>
        <v>29.156999999999911</v>
      </c>
      <c r="J1462">
        <f>WEEKNUM(martianeum5[[#This Row],[data]],14)</f>
        <v>9</v>
      </c>
      <c r="K1462">
        <f>IF(martianeum5[[#This Row],[num_tygodnia]]=J1461,K1461,K1461+1)</f>
        <v>212</v>
      </c>
    </row>
    <row r="1463" spans="1:11" x14ac:dyDescent="0.25">
      <c r="A1463" s="1">
        <v>50102</v>
      </c>
      <c r="B1463">
        <f t="shared" si="22"/>
        <v>29.156999999999911</v>
      </c>
      <c r="C1463" t="s">
        <v>15</v>
      </c>
      <c r="D1463">
        <v>20.9</v>
      </c>
      <c r="E1463">
        <v>12.4</v>
      </c>
      <c r="F1463">
        <f>IF(martianeum5[[#This Row],[zawartosc '[%']]]&gt;=1,martianeum5[[#This Row],[masa '[kg']]]*martianeum5[[#This Row],[zawartosc '[%']]]*0.01,0)</f>
        <v>2.5915999999999997</v>
      </c>
      <c r="G1463">
        <f>martianeum5[[#This Row],[stan_magazynu '[kg']]]+martianeum5[[#This Row],[ile_kg_materiału_z_ładunku]]</f>
        <v>31.748599999999911</v>
      </c>
      <c r="H1463">
        <f>IF(martianeum5[[#This Row],[stan_po_wydobyciu_z_ładunku]]&gt;=100,100,0)</f>
        <v>0</v>
      </c>
      <c r="I1463">
        <f>martianeum5[[#This Row],[stan_po_wydobyciu_z_ładunku]]-martianeum5[[#This Row],[ile_zabiera_na_orbite]]</f>
        <v>31.748599999999911</v>
      </c>
      <c r="J1463">
        <f>WEEKNUM(martianeum5[[#This Row],[data]],14)</f>
        <v>9</v>
      </c>
      <c r="K1463">
        <f>IF(martianeum5[[#This Row],[num_tygodnia]]=J1462,K1462,K1462+1)</f>
        <v>212</v>
      </c>
    </row>
    <row r="1464" spans="1:11" x14ac:dyDescent="0.25">
      <c r="A1464" s="1">
        <v>50103</v>
      </c>
      <c r="B1464">
        <f t="shared" si="22"/>
        <v>31.748599999999911</v>
      </c>
      <c r="C1464" t="s">
        <v>5</v>
      </c>
      <c r="D1464">
        <v>17</v>
      </c>
      <c r="E1464">
        <v>0</v>
      </c>
      <c r="F1464">
        <f>IF(martianeum5[[#This Row],[zawartosc '[%']]]&gt;=1,martianeum5[[#This Row],[masa '[kg']]]*martianeum5[[#This Row],[zawartosc '[%']]]*0.01,0)</f>
        <v>0</v>
      </c>
      <c r="G1464">
        <f>martianeum5[[#This Row],[stan_magazynu '[kg']]]+martianeum5[[#This Row],[ile_kg_materiału_z_ładunku]]</f>
        <v>31.748599999999911</v>
      </c>
      <c r="H1464">
        <f>IF(martianeum5[[#This Row],[stan_po_wydobyciu_z_ładunku]]&gt;=100,100,0)</f>
        <v>0</v>
      </c>
      <c r="I1464">
        <f>martianeum5[[#This Row],[stan_po_wydobyciu_z_ładunku]]-martianeum5[[#This Row],[ile_zabiera_na_orbite]]</f>
        <v>31.748599999999911</v>
      </c>
      <c r="J1464">
        <f>WEEKNUM(martianeum5[[#This Row],[data]],14)</f>
        <v>9</v>
      </c>
      <c r="K1464">
        <f>IF(martianeum5[[#This Row],[num_tygodnia]]=J1463,K1463,K1463+1)</f>
        <v>212</v>
      </c>
    </row>
    <row r="1465" spans="1:11" x14ac:dyDescent="0.25">
      <c r="A1465" s="1">
        <v>50104</v>
      </c>
      <c r="B1465">
        <f t="shared" si="22"/>
        <v>31.748599999999911</v>
      </c>
      <c r="C1465" t="s">
        <v>6</v>
      </c>
      <c r="D1465">
        <v>25.8</v>
      </c>
      <c r="E1465">
        <v>1.4</v>
      </c>
      <c r="F1465">
        <f>IF(martianeum5[[#This Row],[zawartosc '[%']]]&gt;=1,martianeum5[[#This Row],[masa '[kg']]]*martianeum5[[#This Row],[zawartosc '[%']]]*0.01,0)</f>
        <v>0.36119999999999997</v>
      </c>
      <c r="G1465">
        <f>martianeum5[[#This Row],[stan_magazynu '[kg']]]+martianeum5[[#This Row],[ile_kg_materiału_z_ładunku]]</f>
        <v>32.109799999999908</v>
      </c>
      <c r="H1465">
        <f>IF(martianeum5[[#This Row],[stan_po_wydobyciu_z_ładunku]]&gt;=100,100,0)</f>
        <v>0</v>
      </c>
      <c r="I1465">
        <f>martianeum5[[#This Row],[stan_po_wydobyciu_z_ładunku]]-martianeum5[[#This Row],[ile_zabiera_na_orbite]]</f>
        <v>32.109799999999908</v>
      </c>
      <c r="J1465">
        <f>WEEKNUM(martianeum5[[#This Row],[data]],14)</f>
        <v>10</v>
      </c>
      <c r="K1465">
        <f>IF(martianeum5[[#This Row],[num_tygodnia]]=J1464,K1464,K1464+1)</f>
        <v>213</v>
      </c>
    </row>
    <row r="1466" spans="1:11" x14ac:dyDescent="0.25">
      <c r="A1466" s="1">
        <v>50105</v>
      </c>
      <c r="B1466">
        <f t="shared" si="22"/>
        <v>32.109799999999908</v>
      </c>
      <c r="C1466" t="s">
        <v>27</v>
      </c>
      <c r="D1466">
        <v>19.100000000000001</v>
      </c>
      <c r="E1466">
        <v>2.5</v>
      </c>
      <c r="F1466">
        <f>IF(martianeum5[[#This Row],[zawartosc '[%']]]&gt;=1,martianeum5[[#This Row],[masa '[kg']]]*martianeum5[[#This Row],[zawartosc '[%']]]*0.01,0)</f>
        <v>0.47750000000000004</v>
      </c>
      <c r="G1466">
        <f>martianeum5[[#This Row],[stan_magazynu '[kg']]]+martianeum5[[#This Row],[ile_kg_materiału_z_ładunku]]</f>
        <v>32.587299999999907</v>
      </c>
      <c r="H1466">
        <f>IF(martianeum5[[#This Row],[stan_po_wydobyciu_z_ładunku]]&gt;=100,100,0)</f>
        <v>0</v>
      </c>
      <c r="I1466">
        <f>martianeum5[[#This Row],[stan_po_wydobyciu_z_ładunku]]-martianeum5[[#This Row],[ile_zabiera_na_orbite]]</f>
        <v>32.587299999999907</v>
      </c>
      <c r="J1466">
        <f>WEEKNUM(martianeum5[[#This Row],[data]],14)</f>
        <v>10</v>
      </c>
      <c r="K1466">
        <f>IF(martianeum5[[#This Row],[num_tygodnia]]=J1465,K1465,K1465+1)</f>
        <v>213</v>
      </c>
    </row>
    <row r="1467" spans="1:11" x14ac:dyDescent="0.25">
      <c r="A1467" s="1">
        <v>50106</v>
      </c>
      <c r="B1467">
        <f t="shared" si="22"/>
        <v>32.587299999999907</v>
      </c>
      <c r="C1467" t="s">
        <v>13</v>
      </c>
      <c r="D1467">
        <v>24.6</v>
      </c>
      <c r="E1467">
        <v>12.5</v>
      </c>
      <c r="F1467">
        <f>IF(martianeum5[[#This Row],[zawartosc '[%']]]&gt;=1,martianeum5[[#This Row],[masa '[kg']]]*martianeum5[[#This Row],[zawartosc '[%']]]*0.01,0)</f>
        <v>3.0750000000000002</v>
      </c>
      <c r="G1467">
        <f>martianeum5[[#This Row],[stan_magazynu '[kg']]]+martianeum5[[#This Row],[ile_kg_materiału_z_ładunku]]</f>
        <v>35.66229999999991</v>
      </c>
      <c r="H1467">
        <f>IF(martianeum5[[#This Row],[stan_po_wydobyciu_z_ładunku]]&gt;=100,100,0)</f>
        <v>0</v>
      </c>
      <c r="I1467">
        <f>martianeum5[[#This Row],[stan_po_wydobyciu_z_ładunku]]-martianeum5[[#This Row],[ile_zabiera_na_orbite]]</f>
        <v>35.66229999999991</v>
      </c>
      <c r="J1467">
        <f>WEEKNUM(martianeum5[[#This Row],[data]],14)</f>
        <v>10</v>
      </c>
      <c r="K1467">
        <f>IF(martianeum5[[#This Row],[num_tygodnia]]=J1466,K1466,K1466+1)</f>
        <v>213</v>
      </c>
    </row>
    <row r="1468" spans="1:11" x14ac:dyDescent="0.25">
      <c r="A1468" s="1">
        <v>50107</v>
      </c>
      <c r="B1468">
        <f t="shared" si="22"/>
        <v>35.66229999999991</v>
      </c>
      <c r="C1468" t="s">
        <v>15</v>
      </c>
      <c r="D1468">
        <v>22.6</v>
      </c>
      <c r="E1468">
        <v>15.4</v>
      </c>
      <c r="F1468">
        <f>IF(martianeum5[[#This Row],[zawartosc '[%']]]&gt;=1,martianeum5[[#This Row],[masa '[kg']]]*martianeum5[[#This Row],[zawartosc '[%']]]*0.01,0)</f>
        <v>3.4804000000000004</v>
      </c>
      <c r="G1468">
        <f>martianeum5[[#This Row],[stan_magazynu '[kg']]]+martianeum5[[#This Row],[ile_kg_materiału_z_ładunku]]</f>
        <v>39.142699999999913</v>
      </c>
      <c r="H1468">
        <f>IF(martianeum5[[#This Row],[stan_po_wydobyciu_z_ładunku]]&gt;=100,100,0)</f>
        <v>0</v>
      </c>
      <c r="I1468">
        <f>martianeum5[[#This Row],[stan_po_wydobyciu_z_ładunku]]-martianeum5[[#This Row],[ile_zabiera_na_orbite]]</f>
        <v>39.142699999999913</v>
      </c>
      <c r="J1468">
        <f>WEEKNUM(martianeum5[[#This Row],[data]],14)</f>
        <v>10</v>
      </c>
      <c r="K1468">
        <f>IF(martianeum5[[#This Row],[num_tygodnia]]=J1467,K1467,K1467+1)</f>
        <v>213</v>
      </c>
    </row>
    <row r="1469" spans="1:11" x14ac:dyDescent="0.25">
      <c r="A1469" s="1">
        <v>50108</v>
      </c>
      <c r="B1469">
        <f t="shared" si="22"/>
        <v>39.142699999999913</v>
      </c>
      <c r="C1469" t="s">
        <v>9</v>
      </c>
      <c r="D1469">
        <v>18.3</v>
      </c>
      <c r="E1469">
        <v>4.7</v>
      </c>
      <c r="F1469">
        <f>IF(martianeum5[[#This Row],[zawartosc '[%']]]&gt;=1,martianeum5[[#This Row],[masa '[kg']]]*martianeum5[[#This Row],[zawartosc '[%']]]*0.01,0)</f>
        <v>0.86010000000000009</v>
      </c>
      <c r="G1469">
        <f>martianeum5[[#This Row],[stan_magazynu '[kg']]]+martianeum5[[#This Row],[ile_kg_materiału_z_ładunku]]</f>
        <v>40.002799999999915</v>
      </c>
      <c r="H1469">
        <f>IF(martianeum5[[#This Row],[stan_po_wydobyciu_z_ładunku]]&gt;=100,100,0)</f>
        <v>0</v>
      </c>
      <c r="I1469">
        <f>martianeum5[[#This Row],[stan_po_wydobyciu_z_ładunku]]-martianeum5[[#This Row],[ile_zabiera_na_orbite]]</f>
        <v>40.002799999999915</v>
      </c>
      <c r="J1469">
        <f>WEEKNUM(martianeum5[[#This Row],[data]],14)</f>
        <v>10</v>
      </c>
      <c r="K1469">
        <f>IF(martianeum5[[#This Row],[num_tygodnia]]=J1468,K1468,K1468+1)</f>
        <v>213</v>
      </c>
    </row>
    <row r="1470" spans="1:11" x14ac:dyDescent="0.25">
      <c r="A1470" s="1">
        <v>50109</v>
      </c>
      <c r="B1470">
        <f t="shared" si="22"/>
        <v>40.002799999999915</v>
      </c>
      <c r="C1470" t="s">
        <v>7</v>
      </c>
      <c r="D1470">
        <v>25.5</v>
      </c>
      <c r="E1470">
        <v>0</v>
      </c>
      <c r="F1470">
        <f>IF(martianeum5[[#This Row],[zawartosc '[%']]]&gt;=1,martianeum5[[#This Row],[masa '[kg']]]*martianeum5[[#This Row],[zawartosc '[%']]]*0.01,0)</f>
        <v>0</v>
      </c>
      <c r="G1470">
        <f>martianeum5[[#This Row],[stan_magazynu '[kg']]]+martianeum5[[#This Row],[ile_kg_materiału_z_ładunku]]</f>
        <v>40.002799999999915</v>
      </c>
      <c r="H1470">
        <f>IF(martianeum5[[#This Row],[stan_po_wydobyciu_z_ładunku]]&gt;=100,100,0)</f>
        <v>0</v>
      </c>
      <c r="I1470">
        <f>martianeum5[[#This Row],[stan_po_wydobyciu_z_ładunku]]-martianeum5[[#This Row],[ile_zabiera_na_orbite]]</f>
        <v>40.002799999999915</v>
      </c>
      <c r="J1470">
        <f>WEEKNUM(martianeum5[[#This Row],[data]],14)</f>
        <v>10</v>
      </c>
      <c r="K1470">
        <f>IF(martianeum5[[#This Row],[num_tygodnia]]=J1469,K1469,K1469+1)</f>
        <v>213</v>
      </c>
    </row>
    <row r="1471" spans="1:11" x14ac:dyDescent="0.25">
      <c r="A1471" s="1">
        <v>50110</v>
      </c>
      <c r="B1471">
        <f t="shared" si="22"/>
        <v>40.002799999999915</v>
      </c>
      <c r="C1471" t="s">
        <v>18</v>
      </c>
      <c r="D1471">
        <v>26.6</v>
      </c>
      <c r="E1471">
        <v>0</v>
      </c>
      <c r="F1471">
        <f>IF(martianeum5[[#This Row],[zawartosc '[%']]]&gt;=1,martianeum5[[#This Row],[masa '[kg']]]*martianeum5[[#This Row],[zawartosc '[%']]]*0.01,0)</f>
        <v>0</v>
      </c>
      <c r="G1471">
        <f>martianeum5[[#This Row],[stan_magazynu '[kg']]]+martianeum5[[#This Row],[ile_kg_materiału_z_ładunku]]</f>
        <v>40.002799999999915</v>
      </c>
      <c r="H1471">
        <f>IF(martianeum5[[#This Row],[stan_po_wydobyciu_z_ładunku]]&gt;=100,100,0)</f>
        <v>0</v>
      </c>
      <c r="I1471">
        <f>martianeum5[[#This Row],[stan_po_wydobyciu_z_ładunku]]-martianeum5[[#This Row],[ile_zabiera_na_orbite]]</f>
        <v>40.002799999999915</v>
      </c>
      <c r="J1471">
        <f>WEEKNUM(martianeum5[[#This Row],[data]],14)</f>
        <v>10</v>
      </c>
      <c r="K1471">
        <f>IF(martianeum5[[#This Row],[num_tygodnia]]=J1470,K1470,K1470+1)</f>
        <v>213</v>
      </c>
    </row>
    <row r="1472" spans="1:11" x14ac:dyDescent="0.25">
      <c r="A1472" s="1">
        <v>50111</v>
      </c>
      <c r="B1472">
        <f t="shared" si="22"/>
        <v>40.002799999999915</v>
      </c>
      <c r="C1472" t="s">
        <v>7</v>
      </c>
      <c r="D1472">
        <v>19.8</v>
      </c>
      <c r="E1472">
        <v>14.9</v>
      </c>
      <c r="F1472">
        <f>IF(martianeum5[[#This Row],[zawartosc '[%']]]&gt;=1,martianeum5[[#This Row],[masa '[kg']]]*martianeum5[[#This Row],[zawartosc '[%']]]*0.01,0)</f>
        <v>2.9502000000000006</v>
      </c>
      <c r="G1472">
        <f>martianeum5[[#This Row],[stan_magazynu '[kg']]]+martianeum5[[#This Row],[ile_kg_materiału_z_ładunku]]</f>
        <v>42.952999999999918</v>
      </c>
      <c r="H1472">
        <f>IF(martianeum5[[#This Row],[stan_po_wydobyciu_z_ładunku]]&gt;=100,100,0)</f>
        <v>0</v>
      </c>
      <c r="I1472">
        <f>martianeum5[[#This Row],[stan_po_wydobyciu_z_ładunku]]-martianeum5[[#This Row],[ile_zabiera_na_orbite]]</f>
        <v>42.952999999999918</v>
      </c>
      <c r="J1472">
        <f>WEEKNUM(martianeum5[[#This Row],[data]],14)</f>
        <v>11</v>
      </c>
      <c r="K1472">
        <f>IF(martianeum5[[#This Row],[num_tygodnia]]=J1471,K1471,K1471+1)</f>
        <v>214</v>
      </c>
    </row>
    <row r="1473" spans="1:11" x14ac:dyDescent="0.25">
      <c r="A1473" s="1">
        <v>50112</v>
      </c>
      <c r="B1473">
        <f t="shared" si="22"/>
        <v>42.952999999999918</v>
      </c>
      <c r="C1473" t="s">
        <v>26</v>
      </c>
      <c r="D1473">
        <v>23.7</v>
      </c>
      <c r="E1473">
        <v>0.9</v>
      </c>
      <c r="F1473">
        <f>IF(martianeum5[[#This Row],[zawartosc '[%']]]&gt;=1,martianeum5[[#This Row],[masa '[kg']]]*martianeum5[[#This Row],[zawartosc '[%']]]*0.01,0)</f>
        <v>0</v>
      </c>
      <c r="G1473">
        <f>martianeum5[[#This Row],[stan_magazynu '[kg']]]+martianeum5[[#This Row],[ile_kg_materiału_z_ładunku]]</f>
        <v>42.952999999999918</v>
      </c>
      <c r="H1473">
        <f>IF(martianeum5[[#This Row],[stan_po_wydobyciu_z_ładunku]]&gt;=100,100,0)</f>
        <v>0</v>
      </c>
      <c r="I1473">
        <f>martianeum5[[#This Row],[stan_po_wydobyciu_z_ładunku]]-martianeum5[[#This Row],[ile_zabiera_na_orbite]]</f>
        <v>42.952999999999918</v>
      </c>
      <c r="J1473">
        <f>WEEKNUM(martianeum5[[#This Row],[data]],14)</f>
        <v>11</v>
      </c>
      <c r="K1473">
        <f>IF(martianeum5[[#This Row],[num_tygodnia]]=J1472,K1472,K1472+1)</f>
        <v>214</v>
      </c>
    </row>
    <row r="1474" spans="1:11" x14ac:dyDescent="0.25">
      <c r="A1474" s="1">
        <v>50113</v>
      </c>
      <c r="B1474">
        <f t="shared" si="22"/>
        <v>42.952999999999918</v>
      </c>
      <c r="C1474" t="s">
        <v>24</v>
      </c>
      <c r="D1474">
        <v>23.5</v>
      </c>
      <c r="E1474">
        <v>1</v>
      </c>
      <c r="F1474">
        <f>IF(martianeum5[[#This Row],[zawartosc '[%']]]&gt;=1,martianeum5[[#This Row],[masa '[kg']]]*martianeum5[[#This Row],[zawartosc '[%']]]*0.01,0)</f>
        <v>0.23500000000000001</v>
      </c>
      <c r="G1474">
        <f>martianeum5[[#This Row],[stan_magazynu '[kg']]]+martianeum5[[#This Row],[ile_kg_materiału_z_ładunku]]</f>
        <v>43.187999999999917</v>
      </c>
      <c r="H1474">
        <f>IF(martianeum5[[#This Row],[stan_po_wydobyciu_z_ładunku]]&gt;=100,100,0)</f>
        <v>0</v>
      </c>
      <c r="I1474">
        <f>martianeum5[[#This Row],[stan_po_wydobyciu_z_ładunku]]-martianeum5[[#This Row],[ile_zabiera_na_orbite]]</f>
        <v>43.187999999999917</v>
      </c>
      <c r="J1474">
        <f>WEEKNUM(martianeum5[[#This Row],[data]],14)</f>
        <v>11</v>
      </c>
      <c r="K1474">
        <f>IF(martianeum5[[#This Row],[num_tygodnia]]=J1473,K1473,K1473+1)</f>
        <v>214</v>
      </c>
    </row>
    <row r="1475" spans="1:11" x14ac:dyDescent="0.25">
      <c r="A1475" s="1">
        <v>50114</v>
      </c>
      <c r="B1475">
        <f t="shared" si="22"/>
        <v>43.187999999999917</v>
      </c>
      <c r="C1475" t="s">
        <v>5</v>
      </c>
      <c r="D1475">
        <v>18.8</v>
      </c>
      <c r="E1475">
        <v>7.8</v>
      </c>
      <c r="F1475">
        <f>IF(martianeum5[[#This Row],[zawartosc '[%']]]&gt;=1,martianeum5[[#This Row],[masa '[kg']]]*martianeum5[[#This Row],[zawartosc '[%']]]*0.01,0)</f>
        <v>1.4664000000000001</v>
      </c>
      <c r="G1475">
        <f>martianeum5[[#This Row],[stan_magazynu '[kg']]]+martianeum5[[#This Row],[ile_kg_materiału_z_ładunku]]</f>
        <v>44.654399999999917</v>
      </c>
      <c r="H1475">
        <f>IF(martianeum5[[#This Row],[stan_po_wydobyciu_z_ładunku]]&gt;=100,100,0)</f>
        <v>0</v>
      </c>
      <c r="I1475">
        <f>martianeum5[[#This Row],[stan_po_wydobyciu_z_ładunku]]-martianeum5[[#This Row],[ile_zabiera_na_orbite]]</f>
        <v>44.654399999999917</v>
      </c>
      <c r="J1475">
        <f>WEEKNUM(martianeum5[[#This Row],[data]],14)</f>
        <v>11</v>
      </c>
      <c r="K1475">
        <f>IF(martianeum5[[#This Row],[num_tygodnia]]=J1474,K1474,K1474+1)</f>
        <v>214</v>
      </c>
    </row>
    <row r="1476" spans="1:11" x14ac:dyDescent="0.25">
      <c r="A1476" s="1">
        <v>50115</v>
      </c>
      <c r="B1476">
        <f t="shared" ref="B1476:B1539" si="23">I1475</f>
        <v>44.654399999999917</v>
      </c>
      <c r="C1476" t="s">
        <v>6</v>
      </c>
      <c r="D1476">
        <v>18.7</v>
      </c>
      <c r="E1476">
        <v>10</v>
      </c>
      <c r="F1476">
        <f>IF(martianeum5[[#This Row],[zawartosc '[%']]]&gt;=1,martianeum5[[#This Row],[masa '[kg']]]*martianeum5[[#This Row],[zawartosc '[%']]]*0.01,0)</f>
        <v>1.87</v>
      </c>
      <c r="G1476">
        <f>martianeum5[[#This Row],[stan_magazynu '[kg']]]+martianeum5[[#This Row],[ile_kg_materiału_z_ładunku]]</f>
        <v>46.524399999999915</v>
      </c>
      <c r="H1476">
        <f>IF(martianeum5[[#This Row],[stan_po_wydobyciu_z_ładunku]]&gt;=100,100,0)</f>
        <v>0</v>
      </c>
      <c r="I1476">
        <f>martianeum5[[#This Row],[stan_po_wydobyciu_z_ładunku]]-martianeum5[[#This Row],[ile_zabiera_na_orbite]]</f>
        <v>46.524399999999915</v>
      </c>
      <c r="J1476">
        <f>WEEKNUM(martianeum5[[#This Row],[data]],14)</f>
        <v>11</v>
      </c>
      <c r="K1476">
        <f>IF(martianeum5[[#This Row],[num_tygodnia]]=J1475,K1475,K1475+1)</f>
        <v>214</v>
      </c>
    </row>
    <row r="1477" spans="1:11" x14ac:dyDescent="0.25">
      <c r="A1477" s="1">
        <v>50116</v>
      </c>
      <c r="B1477">
        <f t="shared" si="23"/>
        <v>46.524399999999915</v>
      </c>
      <c r="C1477" t="s">
        <v>19</v>
      </c>
      <c r="D1477">
        <v>28.3</v>
      </c>
      <c r="E1477">
        <v>21.8</v>
      </c>
      <c r="F1477">
        <f>IF(martianeum5[[#This Row],[zawartosc '[%']]]&gt;=1,martianeum5[[#This Row],[masa '[kg']]]*martianeum5[[#This Row],[zawartosc '[%']]]*0.01,0)</f>
        <v>6.1694000000000004</v>
      </c>
      <c r="G1477">
        <f>martianeum5[[#This Row],[stan_magazynu '[kg']]]+martianeum5[[#This Row],[ile_kg_materiału_z_ładunku]]</f>
        <v>52.693799999999918</v>
      </c>
      <c r="H1477">
        <f>IF(martianeum5[[#This Row],[stan_po_wydobyciu_z_ładunku]]&gt;=100,100,0)</f>
        <v>0</v>
      </c>
      <c r="I1477">
        <f>martianeum5[[#This Row],[stan_po_wydobyciu_z_ładunku]]-martianeum5[[#This Row],[ile_zabiera_na_orbite]]</f>
        <v>52.693799999999918</v>
      </c>
      <c r="J1477">
        <f>WEEKNUM(martianeum5[[#This Row],[data]],14)</f>
        <v>11</v>
      </c>
      <c r="K1477">
        <f>IF(martianeum5[[#This Row],[num_tygodnia]]=J1476,K1476,K1476+1)</f>
        <v>214</v>
      </c>
    </row>
    <row r="1478" spans="1:11" x14ac:dyDescent="0.25">
      <c r="A1478" s="1">
        <v>50117</v>
      </c>
      <c r="B1478">
        <f t="shared" si="23"/>
        <v>52.693799999999918</v>
      </c>
      <c r="C1478" t="s">
        <v>22</v>
      </c>
      <c r="D1478">
        <v>10.6</v>
      </c>
      <c r="E1478">
        <v>6.4</v>
      </c>
      <c r="F1478">
        <f>IF(martianeum5[[#This Row],[zawartosc '[%']]]&gt;=1,martianeum5[[#This Row],[masa '[kg']]]*martianeum5[[#This Row],[zawartosc '[%']]]*0.01,0)</f>
        <v>0.6784</v>
      </c>
      <c r="G1478">
        <f>martianeum5[[#This Row],[stan_magazynu '[kg']]]+martianeum5[[#This Row],[ile_kg_materiału_z_ładunku]]</f>
        <v>53.372199999999921</v>
      </c>
      <c r="H1478">
        <f>IF(martianeum5[[#This Row],[stan_po_wydobyciu_z_ładunku]]&gt;=100,100,0)</f>
        <v>0</v>
      </c>
      <c r="I1478">
        <f>martianeum5[[#This Row],[stan_po_wydobyciu_z_ładunku]]-martianeum5[[#This Row],[ile_zabiera_na_orbite]]</f>
        <v>53.372199999999921</v>
      </c>
      <c r="J1478">
        <f>WEEKNUM(martianeum5[[#This Row],[data]],14)</f>
        <v>11</v>
      </c>
      <c r="K1478">
        <f>IF(martianeum5[[#This Row],[num_tygodnia]]=J1477,K1477,K1477+1)</f>
        <v>214</v>
      </c>
    </row>
    <row r="1479" spans="1:11" x14ac:dyDescent="0.25">
      <c r="A1479" s="1">
        <v>50118</v>
      </c>
      <c r="B1479">
        <f t="shared" si="23"/>
        <v>53.372199999999921</v>
      </c>
      <c r="C1479" t="s">
        <v>10</v>
      </c>
      <c r="D1479">
        <v>26.2</v>
      </c>
      <c r="E1479">
        <v>19.2</v>
      </c>
      <c r="F1479">
        <f>IF(martianeum5[[#This Row],[zawartosc '[%']]]&gt;=1,martianeum5[[#This Row],[masa '[kg']]]*martianeum5[[#This Row],[zawartosc '[%']]]*0.01,0)</f>
        <v>5.0303999999999993</v>
      </c>
      <c r="G1479">
        <f>martianeum5[[#This Row],[stan_magazynu '[kg']]]+martianeum5[[#This Row],[ile_kg_materiału_z_ładunku]]</f>
        <v>58.402599999999921</v>
      </c>
      <c r="H1479">
        <f>IF(martianeum5[[#This Row],[stan_po_wydobyciu_z_ładunku]]&gt;=100,100,0)</f>
        <v>0</v>
      </c>
      <c r="I1479">
        <f>martianeum5[[#This Row],[stan_po_wydobyciu_z_ładunku]]-martianeum5[[#This Row],[ile_zabiera_na_orbite]]</f>
        <v>58.402599999999921</v>
      </c>
      <c r="J1479">
        <f>WEEKNUM(martianeum5[[#This Row],[data]],14)</f>
        <v>12</v>
      </c>
      <c r="K1479">
        <f>IF(martianeum5[[#This Row],[num_tygodnia]]=J1478,K1478,K1478+1)</f>
        <v>215</v>
      </c>
    </row>
    <row r="1480" spans="1:11" x14ac:dyDescent="0.25">
      <c r="A1480" s="1">
        <v>50119</v>
      </c>
      <c r="B1480">
        <f t="shared" si="23"/>
        <v>58.402599999999921</v>
      </c>
      <c r="C1480" t="s">
        <v>13</v>
      </c>
      <c r="D1480">
        <v>25.3</v>
      </c>
      <c r="E1480">
        <v>8.6999999999999993</v>
      </c>
      <c r="F1480">
        <f>IF(martianeum5[[#This Row],[zawartosc '[%']]]&gt;=1,martianeum5[[#This Row],[masa '[kg']]]*martianeum5[[#This Row],[zawartosc '[%']]]*0.01,0)</f>
        <v>2.2010999999999998</v>
      </c>
      <c r="G1480">
        <f>martianeum5[[#This Row],[stan_magazynu '[kg']]]+martianeum5[[#This Row],[ile_kg_materiału_z_ładunku]]</f>
        <v>60.603699999999918</v>
      </c>
      <c r="H1480">
        <f>IF(martianeum5[[#This Row],[stan_po_wydobyciu_z_ładunku]]&gt;=100,100,0)</f>
        <v>0</v>
      </c>
      <c r="I1480">
        <f>martianeum5[[#This Row],[stan_po_wydobyciu_z_ładunku]]-martianeum5[[#This Row],[ile_zabiera_na_orbite]]</f>
        <v>60.603699999999918</v>
      </c>
      <c r="J1480">
        <f>WEEKNUM(martianeum5[[#This Row],[data]],14)</f>
        <v>12</v>
      </c>
      <c r="K1480">
        <f>IF(martianeum5[[#This Row],[num_tygodnia]]=J1479,K1479,K1479+1)</f>
        <v>215</v>
      </c>
    </row>
    <row r="1481" spans="1:11" x14ac:dyDescent="0.25">
      <c r="A1481" s="1">
        <v>50120</v>
      </c>
      <c r="B1481">
        <f t="shared" si="23"/>
        <v>60.603699999999918</v>
      </c>
      <c r="C1481" t="s">
        <v>22</v>
      </c>
      <c r="D1481">
        <v>21.6</v>
      </c>
      <c r="E1481">
        <v>1</v>
      </c>
      <c r="F1481">
        <f>IF(martianeum5[[#This Row],[zawartosc '[%']]]&gt;=1,martianeum5[[#This Row],[masa '[kg']]]*martianeum5[[#This Row],[zawartosc '[%']]]*0.01,0)</f>
        <v>0.21600000000000003</v>
      </c>
      <c r="G1481">
        <f>martianeum5[[#This Row],[stan_magazynu '[kg']]]+martianeum5[[#This Row],[ile_kg_materiału_z_ładunku]]</f>
        <v>60.819699999999919</v>
      </c>
      <c r="H1481">
        <f>IF(martianeum5[[#This Row],[stan_po_wydobyciu_z_ładunku]]&gt;=100,100,0)</f>
        <v>0</v>
      </c>
      <c r="I1481">
        <f>martianeum5[[#This Row],[stan_po_wydobyciu_z_ładunku]]-martianeum5[[#This Row],[ile_zabiera_na_orbite]]</f>
        <v>60.819699999999919</v>
      </c>
      <c r="J1481">
        <f>WEEKNUM(martianeum5[[#This Row],[data]],14)</f>
        <v>12</v>
      </c>
      <c r="K1481">
        <f>IF(martianeum5[[#This Row],[num_tygodnia]]=J1480,K1480,K1480+1)</f>
        <v>215</v>
      </c>
    </row>
    <row r="1482" spans="1:11" x14ac:dyDescent="0.25">
      <c r="A1482" s="1">
        <v>50121</v>
      </c>
      <c r="B1482">
        <f t="shared" si="23"/>
        <v>60.819699999999919</v>
      </c>
      <c r="C1482" t="s">
        <v>19</v>
      </c>
      <c r="D1482">
        <v>24.9</v>
      </c>
      <c r="E1482">
        <v>23.5</v>
      </c>
      <c r="F1482">
        <f>IF(martianeum5[[#This Row],[zawartosc '[%']]]&gt;=1,martianeum5[[#This Row],[masa '[kg']]]*martianeum5[[#This Row],[zawartosc '[%']]]*0.01,0)</f>
        <v>5.8514999999999997</v>
      </c>
      <c r="G1482">
        <f>martianeum5[[#This Row],[stan_magazynu '[kg']]]+martianeum5[[#This Row],[ile_kg_materiału_z_ładunku]]</f>
        <v>66.671199999999914</v>
      </c>
      <c r="H1482">
        <f>IF(martianeum5[[#This Row],[stan_po_wydobyciu_z_ładunku]]&gt;=100,100,0)</f>
        <v>0</v>
      </c>
      <c r="I1482">
        <f>martianeum5[[#This Row],[stan_po_wydobyciu_z_ładunku]]-martianeum5[[#This Row],[ile_zabiera_na_orbite]]</f>
        <v>66.671199999999914</v>
      </c>
      <c r="J1482">
        <f>WEEKNUM(martianeum5[[#This Row],[data]],14)</f>
        <v>12</v>
      </c>
      <c r="K1482">
        <f>IF(martianeum5[[#This Row],[num_tygodnia]]=J1481,K1481,K1481+1)</f>
        <v>215</v>
      </c>
    </row>
    <row r="1483" spans="1:11" x14ac:dyDescent="0.25">
      <c r="A1483" s="1">
        <v>50122</v>
      </c>
      <c r="B1483">
        <f t="shared" si="23"/>
        <v>66.671199999999914</v>
      </c>
      <c r="C1483" t="s">
        <v>15</v>
      </c>
      <c r="D1483">
        <v>27.7</v>
      </c>
      <c r="E1483">
        <v>11.5</v>
      </c>
      <c r="F1483">
        <f>IF(martianeum5[[#This Row],[zawartosc '[%']]]&gt;=1,martianeum5[[#This Row],[masa '[kg']]]*martianeum5[[#This Row],[zawartosc '[%']]]*0.01,0)</f>
        <v>3.1855000000000002</v>
      </c>
      <c r="G1483">
        <f>martianeum5[[#This Row],[stan_magazynu '[kg']]]+martianeum5[[#This Row],[ile_kg_materiału_z_ładunku]]</f>
        <v>69.856699999999918</v>
      </c>
      <c r="H1483">
        <f>IF(martianeum5[[#This Row],[stan_po_wydobyciu_z_ładunku]]&gt;=100,100,0)</f>
        <v>0</v>
      </c>
      <c r="I1483">
        <f>martianeum5[[#This Row],[stan_po_wydobyciu_z_ładunku]]-martianeum5[[#This Row],[ile_zabiera_na_orbite]]</f>
        <v>69.856699999999918</v>
      </c>
      <c r="J1483">
        <f>WEEKNUM(martianeum5[[#This Row],[data]],14)</f>
        <v>12</v>
      </c>
      <c r="K1483">
        <f>IF(martianeum5[[#This Row],[num_tygodnia]]=J1482,K1482,K1482+1)</f>
        <v>215</v>
      </c>
    </row>
    <row r="1484" spans="1:11" x14ac:dyDescent="0.25">
      <c r="A1484" s="1">
        <v>50123</v>
      </c>
      <c r="B1484">
        <f t="shared" si="23"/>
        <v>69.856699999999918</v>
      </c>
      <c r="C1484" t="s">
        <v>19</v>
      </c>
      <c r="D1484">
        <v>12.3</v>
      </c>
      <c r="E1484">
        <v>0</v>
      </c>
      <c r="F1484">
        <f>IF(martianeum5[[#This Row],[zawartosc '[%']]]&gt;=1,martianeum5[[#This Row],[masa '[kg']]]*martianeum5[[#This Row],[zawartosc '[%']]]*0.01,0)</f>
        <v>0</v>
      </c>
      <c r="G1484">
        <f>martianeum5[[#This Row],[stan_magazynu '[kg']]]+martianeum5[[#This Row],[ile_kg_materiału_z_ładunku]]</f>
        <v>69.856699999999918</v>
      </c>
      <c r="H1484">
        <f>IF(martianeum5[[#This Row],[stan_po_wydobyciu_z_ładunku]]&gt;=100,100,0)</f>
        <v>0</v>
      </c>
      <c r="I1484">
        <f>martianeum5[[#This Row],[stan_po_wydobyciu_z_ładunku]]-martianeum5[[#This Row],[ile_zabiera_na_orbite]]</f>
        <v>69.856699999999918</v>
      </c>
      <c r="J1484">
        <f>WEEKNUM(martianeum5[[#This Row],[data]],14)</f>
        <v>12</v>
      </c>
      <c r="K1484">
        <f>IF(martianeum5[[#This Row],[num_tygodnia]]=J1483,K1483,K1483+1)</f>
        <v>215</v>
      </c>
    </row>
    <row r="1485" spans="1:11" x14ac:dyDescent="0.25">
      <c r="A1485" s="1">
        <v>50124</v>
      </c>
      <c r="B1485">
        <f t="shared" si="23"/>
        <v>69.856699999999918</v>
      </c>
      <c r="C1485" t="s">
        <v>20</v>
      </c>
      <c r="D1485">
        <v>10.199999999999999</v>
      </c>
      <c r="E1485">
        <v>0.8</v>
      </c>
      <c r="F1485">
        <f>IF(martianeum5[[#This Row],[zawartosc '[%']]]&gt;=1,martianeum5[[#This Row],[masa '[kg']]]*martianeum5[[#This Row],[zawartosc '[%']]]*0.01,0)</f>
        <v>0</v>
      </c>
      <c r="G1485">
        <f>martianeum5[[#This Row],[stan_magazynu '[kg']]]+martianeum5[[#This Row],[ile_kg_materiału_z_ładunku]]</f>
        <v>69.856699999999918</v>
      </c>
      <c r="H1485">
        <f>IF(martianeum5[[#This Row],[stan_po_wydobyciu_z_ładunku]]&gt;=100,100,0)</f>
        <v>0</v>
      </c>
      <c r="I1485">
        <f>martianeum5[[#This Row],[stan_po_wydobyciu_z_ładunku]]-martianeum5[[#This Row],[ile_zabiera_na_orbite]]</f>
        <v>69.856699999999918</v>
      </c>
      <c r="J1485">
        <f>WEEKNUM(martianeum5[[#This Row],[data]],14)</f>
        <v>12</v>
      </c>
      <c r="K1485">
        <f>IF(martianeum5[[#This Row],[num_tygodnia]]=J1484,K1484,K1484+1)</f>
        <v>215</v>
      </c>
    </row>
    <row r="1486" spans="1:11" x14ac:dyDescent="0.25">
      <c r="A1486" s="1">
        <v>50125</v>
      </c>
      <c r="B1486">
        <f t="shared" si="23"/>
        <v>69.856699999999918</v>
      </c>
      <c r="C1486" t="s">
        <v>10</v>
      </c>
      <c r="D1486">
        <v>23.1</v>
      </c>
      <c r="E1486">
        <v>0</v>
      </c>
      <c r="F1486">
        <f>IF(martianeum5[[#This Row],[zawartosc '[%']]]&gt;=1,martianeum5[[#This Row],[masa '[kg']]]*martianeum5[[#This Row],[zawartosc '[%']]]*0.01,0)</f>
        <v>0</v>
      </c>
      <c r="G1486">
        <f>martianeum5[[#This Row],[stan_magazynu '[kg']]]+martianeum5[[#This Row],[ile_kg_materiału_z_ładunku]]</f>
        <v>69.856699999999918</v>
      </c>
      <c r="H1486">
        <f>IF(martianeum5[[#This Row],[stan_po_wydobyciu_z_ładunku]]&gt;=100,100,0)</f>
        <v>0</v>
      </c>
      <c r="I1486">
        <f>martianeum5[[#This Row],[stan_po_wydobyciu_z_ładunku]]-martianeum5[[#This Row],[ile_zabiera_na_orbite]]</f>
        <v>69.856699999999918</v>
      </c>
      <c r="J1486">
        <f>WEEKNUM(martianeum5[[#This Row],[data]],14)</f>
        <v>13</v>
      </c>
      <c r="K1486">
        <f>IF(martianeum5[[#This Row],[num_tygodnia]]=J1485,K1485,K1485+1)</f>
        <v>216</v>
      </c>
    </row>
    <row r="1487" spans="1:11" x14ac:dyDescent="0.25">
      <c r="A1487" s="1">
        <v>50126</v>
      </c>
      <c r="B1487">
        <f t="shared" si="23"/>
        <v>69.856699999999918</v>
      </c>
      <c r="C1487" t="s">
        <v>18</v>
      </c>
      <c r="D1487">
        <v>11.3</v>
      </c>
      <c r="E1487">
        <v>0</v>
      </c>
      <c r="F1487">
        <f>IF(martianeum5[[#This Row],[zawartosc '[%']]]&gt;=1,martianeum5[[#This Row],[masa '[kg']]]*martianeum5[[#This Row],[zawartosc '[%']]]*0.01,0)</f>
        <v>0</v>
      </c>
      <c r="G1487">
        <f>martianeum5[[#This Row],[stan_magazynu '[kg']]]+martianeum5[[#This Row],[ile_kg_materiału_z_ładunku]]</f>
        <v>69.856699999999918</v>
      </c>
      <c r="H1487">
        <f>IF(martianeum5[[#This Row],[stan_po_wydobyciu_z_ładunku]]&gt;=100,100,0)</f>
        <v>0</v>
      </c>
      <c r="I1487">
        <f>martianeum5[[#This Row],[stan_po_wydobyciu_z_ładunku]]-martianeum5[[#This Row],[ile_zabiera_na_orbite]]</f>
        <v>69.856699999999918</v>
      </c>
      <c r="J1487">
        <f>WEEKNUM(martianeum5[[#This Row],[data]],14)</f>
        <v>13</v>
      </c>
      <c r="K1487">
        <f>IF(martianeum5[[#This Row],[num_tygodnia]]=J1486,K1486,K1486+1)</f>
        <v>216</v>
      </c>
    </row>
    <row r="1488" spans="1:11" x14ac:dyDescent="0.25">
      <c r="A1488" s="1">
        <v>50127</v>
      </c>
      <c r="B1488">
        <f t="shared" si="23"/>
        <v>69.856699999999918</v>
      </c>
      <c r="C1488" t="s">
        <v>19</v>
      </c>
      <c r="D1488">
        <v>29.5</v>
      </c>
      <c r="E1488">
        <v>10.4</v>
      </c>
      <c r="F1488">
        <f>IF(martianeum5[[#This Row],[zawartosc '[%']]]&gt;=1,martianeum5[[#This Row],[masa '[kg']]]*martianeum5[[#This Row],[zawartosc '[%']]]*0.01,0)</f>
        <v>3.0680000000000001</v>
      </c>
      <c r="G1488">
        <f>martianeum5[[#This Row],[stan_magazynu '[kg']]]+martianeum5[[#This Row],[ile_kg_materiału_z_ładunku]]</f>
        <v>72.924699999999916</v>
      </c>
      <c r="H1488">
        <f>IF(martianeum5[[#This Row],[stan_po_wydobyciu_z_ładunku]]&gt;=100,100,0)</f>
        <v>0</v>
      </c>
      <c r="I1488">
        <f>martianeum5[[#This Row],[stan_po_wydobyciu_z_ładunku]]-martianeum5[[#This Row],[ile_zabiera_na_orbite]]</f>
        <v>72.924699999999916</v>
      </c>
      <c r="J1488">
        <f>WEEKNUM(martianeum5[[#This Row],[data]],14)</f>
        <v>13</v>
      </c>
      <c r="K1488">
        <f>IF(martianeum5[[#This Row],[num_tygodnia]]=J1487,K1487,K1487+1)</f>
        <v>216</v>
      </c>
    </row>
    <row r="1489" spans="1:11" x14ac:dyDescent="0.25">
      <c r="A1489" s="1">
        <v>50128</v>
      </c>
      <c r="B1489">
        <f t="shared" si="23"/>
        <v>72.924699999999916</v>
      </c>
      <c r="C1489" t="s">
        <v>15</v>
      </c>
      <c r="D1489">
        <v>19.7</v>
      </c>
      <c r="E1489">
        <v>0</v>
      </c>
      <c r="F1489">
        <f>IF(martianeum5[[#This Row],[zawartosc '[%']]]&gt;=1,martianeum5[[#This Row],[masa '[kg']]]*martianeum5[[#This Row],[zawartosc '[%']]]*0.01,0)</f>
        <v>0</v>
      </c>
      <c r="G1489">
        <f>martianeum5[[#This Row],[stan_magazynu '[kg']]]+martianeum5[[#This Row],[ile_kg_materiału_z_ładunku]]</f>
        <v>72.924699999999916</v>
      </c>
      <c r="H1489">
        <f>IF(martianeum5[[#This Row],[stan_po_wydobyciu_z_ładunku]]&gt;=100,100,0)</f>
        <v>0</v>
      </c>
      <c r="I1489">
        <f>martianeum5[[#This Row],[stan_po_wydobyciu_z_ładunku]]-martianeum5[[#This Row],[ile_zabiera_na_orbite]]</f>
        <v>72.924699999999916</v>
      </c>
      <c r="J1489">
        <f>WEEKNUM(martianeum5[[#This Row],[data]],14)</f>
        <v>13</v>
      </c>
      <c r="K1489">
        <f>IF(martianeum5[[#This Row],[num_tygodnia]]=J1488,K1488,K1488+1)</f>
        <v>216</v>
      </c>
    </row>
    <row r="1490" spans="1:11" x14ac:dyDescent="0.25">
      <c r="A1490" s="1">
        <v>50129</v>
      </c>
      <c r="B1490">
        <f t="shared" si="23"/>
        <v>72.924699999999916</v>
      </c>
      <c r="C1490" t="s">
        <v>5</v>
      </c>
      <c r="D1490">
        <v>27.9</v>
      </c>
      <c r="E1490">
        <v>3.4</v>
      </c>
      <c r="F1490">
        <f>IF(martianeum5[[#This Row],[zawartosc '[%']]]&gt;=1,martianeum5[[#This Row],[masa '[kg']]]*martianeum5[[#This Row],[zawartosc '[%']]]*0.01,0)</f>
        <v>0.9486</v>
      </c>
      <c r="G1490">
        <f>martianeum5[[#This Row],[stan_magazynu '[kg']]]+martianeum5[[#This Row],[ile_kg_materiału_z_ładunku]]</f>
        <v>73.873299999999915</v>
      </c>
      <c r="H1490">
        <f>IF(martianeum5[[#This Row],[stan_po_wydobyciu_z_ładunku]]&gt;=100,100,0)</f>
        <v>0</v>
      </c>
      <c r="I1490">
        <f>martianeum5[[#This Row],[stan_po_wydobyciu_z_ładunku]]-martianeum5[[#This Row],[ile_zabiera_na_orbite]]</f>
        <v>73.873299999999915</v>
      </c>
      <c r="J1490">
        <f>WEEKNUM(martianeum5[[#This Row],[data]],14)</f>
        <v>13</v>
      </c>
      <c r="K1490">
        <f>IF(martianeum5[[#This Row],[num_tygodnia]]=J1489,K1489,K1489+1)</f>
        <v>216</v>
      </c>
    </row>
    <row r="1491" spans="1:11" x14ac:dyDescent="0.25">
      <c r="A1491" s="1">
        <v>50130</v>
      </c>
      <c r="B1491">
        <f t="shared" si="23"/>
        <v>73.873299999999915</v>
      </c>
      <c r="C1491" t="s">
        <v>10</v>
      </c>
      <c r="D1491">
        <v>17.399999999999999</v>
      </c>
      <c r="E1491">
        <v>34.200000000000003</v>
      </c>
      <c r="F1491">
        <f>IF(martianeum5[[#This Row],[zawartosc '[%']]]&gt;=1,martianeum5[[#This Row],[masa '[kg']]]*martianeum5[[#This Row],[zawartosc '[%']]]*0.01,0)</f>
        <v>5.9508000000000001</v>
      </c>
      <c r="G1491">
        <f>martianeum5[[#This Row],[stan_magazynu '[kg']]]+martianeum5[[#This Row],[ile_kg_materiału_z_ładunku]]</f>
        <v>79.824099999999916</v>
      </c>
      <c r="H1491">
        <f>IF(martianeum5[[#This Row],[stan_po_wydobyciu_z_ładunku]]&gt;=100,100,0)</f>
        <v>0</v>
      </c>
      <c r="I1491">
        <f>martianeum5[[#This Row],[stan_po_wydobyciu_z_ładunku]]-martianeum5[[#This Row],[ile_zabiera_na_orbite]]</f>
        <v>79.824099999999916</v>
      </c>
      <c r="J1491">
        <f>WEEKNUM(martianeum5[[#This Row],[data]],14)</f>
        <v>13</v>
      </c>
      <c r="K1491">
        <f>IF(martianeum5[[#This Row],[num_tygodnia]]=J1490,K1490,K1490+1)</f>
        <v>216</v>
      </c>
    </row>
    <row r="1492" spans="1:11" x14ac:dyDescent="0.25">
      <c r="A1492" s="1">
        <v>50131</v>
      </c>
      <c r="B1492">
        <f t="shared" si="23"/>
        <v>79.824099999999916</v>
      </c>
      <c r="C1492" t="s">
        <v>17</v>
      </c>
      <c r="D1492">
        <v>23</v>
      </c>
      <c r="E1492">
        <v>0</v>
      </c>
      <c r="F1492">
        <f>IF(martianeum5[[#This Row],[zawartosc '[%']]]&gt;=1,martianeum5[[#This Row],[masa '[kg']]]*martianeum5[[#This Row],[zawartosc '[%']]]*0.01,0)</f>
        <v>0</v>
      </c>
      <c r="G1492">
        <f>martianeum5[[#This Row],[stan_magazynu '[kg']]]+martianeum5[[#This Row],[ile_kg_materiału_z_ładunku]]</f>
        <v>79.824099999999916</v>
      </c>
      <c r="H1492">
        <f>IF(martianeum5[[#This Row],[stan_po_wydobyciu_z_ładunku]]&gt;=100,100,0)</f>
        <v>0</v>
      </c>
      <c r="I1492">
        <f>martianeum5[[#This Row],[stan_po_wydobyciu_z_ładunku]]-martianeum5[[#This Row],[ile_zabiera_na_orbite]]</f>
        <v>79.824099999999916</v>
      </c>
      <c r="J1492">
        <f>WEEKNUM(martianeum5[[#This Row],[data]],14)</f>
        <v>13</v>
      </c>
      <c r="K1492">
        <f>IF(martianeum5[[#This Row],[num_tygodnia]]=J1491,K1491,K1491+1)</f>
        <v>216</v>
      </c>
    </row>
    <row r="1493" spans="1:11" x14ac:dyDescent="0.25">
      <c r="A1493" s="1">
        <v>50132</v>
      </c>
      <c r="B1493">
        <f t="shared" si="23"/>
        <v>79.824099999999916</v>
      </c>
      <c r="C1493" t="s">
        <v>21</v>
      </c>
      <c r="D1493">
        <v>27.6</v>
      </c>
      <c r="E1493">
        <v>0</v>
      </c>
      <c r="F1493">
        <f>IF(martianeum5[[#This Row],[zawartosc '[%']]]&gt;=1,martianeum5[[#This Row],[masa '[kg']]]*martianeum5[[#This Row],[zawartosc '[%']]]*0.01,0)</f>
        <v>0</v>
      </c>
      <c r="G1493">
        <f>martianeum5[[#This Row],[stan_magazynu '[kg']]]+martianeum5[[#This Row],[ile_kg_materiału_z_ładunku]]</f>
        <v>79.824099999999916</v>
      </c>
      <c r="H1493">
        <f>IF(martianeum5[[#This Row],[stan_po_wydobyciu_z_ładunku]]&gt;=100,100,0)</f>
        <v>0</v>
      </c>
      <c r="I1493">
        <f>martianeum5[[#This Row],[stan_po_wydobyciu_z_ładunku]]-martianeum5[[#This Row],[ile_zabiera_na_orbite]]</f>
        <v>79.824099999999916</v>
      </c>
      <c r="J1493">
        <f>WEEKNUM(martianeum5[[#This Row],[data]],14)</f>
        <v>14</v>
      </c>
      <c r="K1493">
        <f>IF(martianeum5[[#This Row],[num_tygodnia]]=J1492,K1492,K1492+1)</f>
        <v>217</v>
      </c>
    </row>
    <row r="1494" spans="1:11" x14ac:dyDescent="0.25">
      <c r="A1494" s="1">
        <v>50133</v>
      </c>
      <c r="B1494">
        <f t="shared" si="23"/>
        <v>79.824099999999916</v>
      </c>
      <c r="C1494" t="s">
        <v>22</v>
      </c>
      <c r="D1494">
        <v>11.6</v>
      </c>
      <c r="E1494">
        <v>0</v>
      </c>
      <c r="F1494">
        <f>IF(martianeum5[[#This Row],[zawartosc '[%']]]&gt;=1,martianeum5[[#This Row],[masa '[kg']]]*martianeum5[[#This Row],[zawartosc '[%']]]*0.01,0)</f>
        <v>0</v>
      </c>
      <c r="G1494">
        <f>martianeum5[[#This Row],[stan_magazynu '[kg']]]+martianeum5[[#This Row],[ile_kg_materiału_z_ładunku]]</f>
        <v>79.824099999999916</v>
      </c>
      <c r="H1494">
        <f>IF(martianeum5[[#This Row],[stan_po_wydobyciu_z_ładunku]]&gt;=100,100,0)</f>
        <v>0</v>
      </c>
      <c r="I1494">
        <f>martianeum5[[#This Row],[stan_po_wydobyciu_z_ładunku]]-martianeum5[[#This Row],[ile_zabiera_na_orbite]]</f>
        <v>79.824099999999916</v>
      </c>
      <c r="J1494">
        <f>WEEKNUM(martianeum5[[#This Row],[data]],14)</f>
        <v>14</v>
      </c>
      <c r="K1494">
        <f>IF(martianeum5[[#This Row],[num_tygodnia]]=J1493,K1493,K1493+1)</f>
        <v>217</v>
      </c>
    </row>
    <row r="1495" spans="1:11" x14ac:dyDescent="0.25">
      <c r="A1495" s="1">
        <v>50134</v>
      </c>
      <c r="B1495">
        <f t="shared" si="23"/>
        <v>79.824099999999916</v>
      </c>
      <c r="C1495" t="s">
        <v>20</v>
      </c>
      <c r="D1495">
        <v>24.2</v>
      </c>
      <c r="E1495">
        <v>5</v>
      </c>
      <c r="F1495">
        <f>IF(martianeum5[[#This Row],[zawartosc '[%']]]&gt;=1,martianeum5[[#This Row],[masa '[kg']]]*martianeum5[[#This Row],[zawartosc '[%']]]*0.01,0)</f>
        <v>1.21</v>
      </c>
      <c r="G1495">
        <f>martianeum5[[#This Row],[stan_magazynu '[kg']]]+martianeum5[[#This Row],[ile_kg_materiału_z_ładunku]]</f>
        <v>81.03409999999991</v>
      </c>
      <c r="H1495">
        <f>IF(martianeum5[[#This Row],[stan_po_wydobyciu_z_ładunku]]&gt;=100,100,0)</f>
        <v>0</v>
      </c>
      <c r="I1495">
        <f>martianeum5[[#This Row],[stan_po_wydobyciu_z_ładunku]]-martianeum5[[#This Row],[ile_zabiera_na_orbite]]</f>
        <v>81.03409999999991</v>
      </c>
      <c r="J1495">
        <f>WEEKNUM(martianeum5[[#This Row],[data]],14)</f>
        <v>14</v>
      </c>
      <c r="K1495">
        <f>IF(martianeum5[[#This Row],[num_tygodnia]]=J1494,K1494,K1494+1)</f>
        <v>217</v>
      </c>
    </row>
    <row r="1496" spans="1:11" x14ac:dyDescent="0.25">
      <c r="A1496" s="1">
        <v>50135</v>
      </c>
      <c r="B1496">
        <f t="shared" si="23"/>
        <v>81.03409999999991</v>
      </c>
      <c r="C1496" t="s">
        <v>6</v>
      </c>
      <c r="D1496">
        <v>13.2</v>
      </c>
      <c r="E1496">
        <v>2.2999999999999998</v>
      </c>
      <c r="F1496">
        <f>IF(martianeum5[[#This Row],[zawartosc '[%']]]&gt;=1,martianeum5[[#This Row],[masa '[kg']]]*martianeum5[[#This Row],[zawartosc '[%']]]*0.01,0)</f>
        <v>0.30359999999999998</v>
      </c>
      <c r="G1496">
        <f>martianeum5[[#This Row],[stan_magazynu '[kg']]]+martianeum5[[#This Row],[ile_kg_materiału_z_ładunku]]</f>
        <v>81.337699999999913</v>
      </c>
      <c r="H1496">
        <f>IF(martianeum5[[#This Row],[stan_po_wydobyciu_z_ładunku]]&gt;=100,100,0)</f>
        <v>0</v>
      </c>
      <c r="I1496">
        <f>martianeum5[[#This Row],[stan_po_wydobyciu_z_ładunku]]-martianeum5[[#This Row],[ile_zabiera_na_orbite]]</f>
        <v>81.337699999999913</v>
      </c>
      <c r="J1496">
        <f>WEEKNUM(martianeum5[[#This Row],[data]],14)</f>
        <v>14</v>
      </c>
      <c r="K1496">
        <f>IF(martianeum5[[#This Row],[num_tygodnia]]=J1495,K1495,K1495+1)</f>
        <v>217</v>
      </c>
    </row>
    <row r="1497" spans="1:11" x14ac:dyDescent="0.25">
      <c r="A1497" s="1">
        <v>50136</v>
      </c>
      <c r="B1497">
        <f t="shared" si="23"/>
        <v>81.337699999999913</v>
      </c>
      <c r="C1497" t="s">
        <v>7</v>
      </c>
      <c r="D1497">
        <v>27</v>
      </c>
      <c r="E1497">
        <v>0.7</v>
      </c>
      <c r="F1497">
        <f>IF(martianeum5[[#This Row],[zawartosc '[%']]]&gt;=1,martianeum5[[#This Row],[masa '[kg']]]*martianeum5[[#This Row],[zawartosc '[%']]]*0.01,0)</f>
        <v>0</v>
      </c>
      <c r="G1497">
        <f>martianeum5[[#This Row],[stan_magazynu '[kg']]]+martianeum5[[#This Row],[ile_kg_materiału_z_ładunku]]</f>
        <v>81.337699999999913</v>
      </c>
      <c r="H1497">
        <f>IF(martianeum5[[#This Row],[stan_po_wydobyciu_z_ładunku]]&gt;=100,100,0)</f>
        <v>0</v>
      </c>
      <c r="I1497">
        <f>martianeum5[[#This Row],[stan_po_wydobyciu_z_ładunku]]-martianeum5[[#This Row],[ile_zabiera_na_orbite]]</f>
        <v>81.337699999999913</v>
      </c>
      <c r="J1497">
        <f>WEEKNUM(martianeum5[[#This Row],[data]],14)</f>
        <v>14</v>
      </c>
      <c r="K1497">
        <f>IF(martianeum5[[#This Row],[num_tygodnia]]=J1496,K1496,K1496+1)</f>
        <v>217</v>
      </c>
    </row>
    <row r="1498" spans="1:11" x14ac:dyDescent="0.25">
      <c r="A1498" s="1">
        <v>50137</v>
      </c>
      <c r="B1498">
        <f t="shared" si="23"/>
        <v>81.337699999999913</v>
      </c>
      <c r="C1498" t="s">
        <v>6</v>
      </c>
      <c r="D1498">
        <v>23.9</v>
      </c>
      <c r="E1498">
        <v>6.2</v>
      </c>
      <c r="F1498">
        <f>IF(martianeum5[[#This Row],[zawartosc '[%']]]&gt;=1,martianeum5[[#This Row],[masa '[kg']]]*martianeum5[[#This Row],[zawartosc '[%']]]*0.01,0)</f>
        <v>1.4818</v>
      </c>
      <c r="G1498">
        <f>martianeum5[[#This Row],[stan_magazynu '[kg']]]+martianeum5[[#This Row],[ile_kg_materiału_z_ładunku]]</f>
        <v>82.81949999999992</v>
      </c>
      <c r="H1498">
        <f>IF(martianeum5[[#This Row],[stan_po_wydobyciu_z_ładunku]]&gt;=100,100,0)</f>
        <v>0</v>
      </c>
      <c r="I1498">
        <f>martianeum5[[#This Row],[stan_po_wydobyciu_z_ładunku]]-martianeum5[[#This Row],[ile_zabiera_na_orbite]]</f>
        <v>82.81949999999992</v>
      </c>
      <c r="J1498">
        <f>WEEKNUM(martianeum5[[#This Row],[data]],14)</f>
        <v>14</v>
      </c>
      <c r="K1498">
        <f>IF(martianeum5[[#This Row],[num_tygodnia]]=J1497,K1497,K1497+1)</f>
        <v>217</v>
      </c>
    </row>
    <row r="1499" spans="1:11" x14ac:dyDescent="0.25">
      <c r="A1499" s="1">
        <v>50138</v>
      </c>
      <c r="B1499">
        <f t="shared" si="23"/>
        <v>82.81949999999992</v>
      </c>
      <c r="C1499" t="s">
        <v>19</v>
      </c>
      <c r="D1499">
        <v>16.8</v>
      </c>
      <c r="E1499">
        <v>17.600000000000001</v>
      </c>
      <c r="F1499">
        <f>IF(martianeum5[[#This Row],[zawartosc '[%']]]&gt;=1,martianeum5[[#This Row],[masa '[kg']]]*martianeum5[[#This Row],[zawartosc '[%']]]*0.01,0)</f>
        <v>2.9568000000000008</v>
      </c>
      <c r="G1499">
        <f>martianeum5[[#This Row],[stan_magazynu '[kg']]]+martianeum5[[#This Row],[ile_kg_materiału_z_ładunku]]</f>
        <v>85.776299999999921</v>
      </c>
      <c r="H1499">
        <f>IF(martianeum5[[#This Row],[stan_po_wydobyciu_z_ładunku]]&gt;=100,100,0)</f>
        <v>0</v>
      </c>
      <c r="I1499">
        <f>martianeum5[[#This Row],[stan_po_wydobyciu_z_ładunku]]-martianeum5[[#This Row],[ile_zabiera_na_orbite]]</f>
        <v>85.776299999999921</v>
      </c>
      <c r="J1499">
        <f>WEEKNUM(martianeum5[[#This Row],[data]],14)</f>
        <v>14</v>
      </c>
      <c r="K1499">
        <f>IF(martianeum5[[#This Row],[num_tygodnia]]=J1498,K1498,K1498+1)</f>
        <v>217</v>
      </c>
    </row>
    <row r="1500" spans="1:11" x14ac:dyDescent="0.25">
      <c r="A1500" s="1">
        <v>50139</v>
      </c>
      <c r="B1500">
        <f t="shared" si="23"/>
        <v>85.776299999999921</v>
      </c>
      <c r="C1500" t="s">
        <v>19</v>
      </c>
      <c r="D1500">
        <v>28.5</v>
      </c>
      <c r="E1500">
        <v>15.2</v>
      </c>
      <c r="F1500">
        <f>IF(martianeum5[[#This Row],[zawartosc '[%']]]&gt;=1,martianeum5[[#This Row],[masa '[kg']]]*martianeum5[[#This Row],[zawartosc '[%']]]*0.01,0)</f>
        <v>4.3319999999999999</v>
      </c>
      <c r="G1500">
        <f>martianeum5[[#This Row],[stan_magazynu '[kg']]]+martianeum5[[#This Row],[ile_kg_materiału_z_ładunku]]</f>
        <v>90.108299999999915</v>
      </c>
      <c r="H1500">
        <f>IF(martianeum5[[#This Row],[stan_po_wydobyciu_z_ładunku]]&gt;=100,100,0)</f>
        <v>0</v>
      </c>
      <c r="I1500">
        <f>martianeum5[[#This Row],[stan_po_wydobyciu_z_ładunku]]-martianeum5[[#This Row],[ile_zabiera_na_orbite]]</f>
        <v>90.108299999999915</v>
      </c>
      <c r="J1500">
        <f>WEEKNUM(martianeum5[[#This Row],[data]],14)</f>
        <v>15</v>
      </c>
      <c r="K1500">
        <f>IF(martianeum5[[#This Row],[num_tygodnia]]=J1499,K1499,K1499+1)</f>
        <v>218</v>
      </c>
    </row>
    <row r="1501" spans="1:11" x14ac:dyDescent="0.25">
      <c r="A1501" s="1">
        <v>50140</v>
      </c>
      <c r="B1501">
        <f t="shared" si="23"/>
        <v>90.108299999999915</v>
      </c>
      <c r="C1501" t="s">
        <v>33</v>
      </c>
      <c r="D1501">
        <v>25.2</v>
      </c>
      <c r="E1501">
        <v>1.9</v>
      </c>
      <c r="F1501">
        <f>IF(martianeum5[[#This Row],[zawartosc '[%']]]&gt;=1,martianeum5[[#This Row],[masa '[kg']]]*martianeum5[[#This Row],[zawartosc '[%']]]*0.01,0)</f>
        <v>0.47879999999999995</v>
      </c>
      <c r="G1501">
        <f>martianeum5[[#This Row],[stan_magazynu '[kg']]]+martianeum5[[#This Row],[ile_kg_materiału_z_ładunku]]</f>
        <v>90.587099999999921</v>
      </c>
      <c r="H1501">
        <f>IF(martianeum5[[#This Row],[stan_po_wydobyciu_z_ładunku]]&gt;=100,100,0)</f>
        <v>0</v>
      </c>
      <c r="I1501">
        <f>martianeum5[[#This Row],[stan_po_wydobyciu_z_ładunku]]-martianeum5[[#This Row],[ile_zabiera_na_orbite]]</f>
        <v>90.587099999999921</v>
      </c>
      <c r="J1501">
        <f>WEEKNUM(martianeum5[[#This Row],[data]],14)</f>
        <v>15</v>
      </c>
      <c r="K1501">
        <f>IF(martianeum5[[#This Row],[num_tygodnia]]=J1500,K1500,K1500+1)</f>
        <v>218</v>
      </c>
    </row>
    <row r="1502" spans="1:11" x14ac:dyDescent="0.25">
      <c r="A1502" s="1">
        <v>50141</v>
      </c>
      <c r="B1502">
        <f t="shared" si="23"/>
        <v>90.587099999999921</v>
      </c>
      <c r="C1502" t="s">
        <v>10</v>
      </c>
      <c r="D1502">
        <v>24.9</v>
      </c>
      <c r="E1502">
        <v>6.8</v>
      </c>
      <c r="F1502">
        <f>IF(martianeum5[[#This Row],[zawartosc '[%']]]&gt;=1,martianeum5[[#This Row],[masa '[kg']]]*martianeum5[[#This Row],[zawartosc '[%']]]*0.01,0)</f>
        <v>1.6932</v>
      </c>
      <c r="G1502">
        <f>martianeum5[[#This Row],[stan_magazynu '[kg']]]+martianeum5[[#This Row],[ile_kg_materiału_z_ładunku]]</f>
        <v>92.280299999999926</v>
      </c>
      <c r="H1502">
        <f>IF(martianeum5[[#This Row],[stan_po_wydobyciu_z_ładunku]]&gt;=100,100,0)</f>
        <v>0</v>
      </c>
      <c r="I1502">
        <f>martianeum5[[#This Row],[stan_po_wydobyciu_z_ładunku]]-martianeum5[[#This Row],[ile_zabiera_na_orbite]]</f>
        <v>92.280299999999926</v>
      </c>
      <c r="J1502">
        <f>WEEKNUM(martianeum5[[#This Row],[data]],14)</f>
        <v>15</v>
      </c>
      <c r="K1502">
        <f>IF(martianeum5[[#This Row],[num_tygodnia]]=J1501,K1501,K1501+1)</f>
        <v>218</v>
      </c>
    </row>
    <row r="1503" spans="1:11" x14ac:dyDescent="0.25">
      <c r="A1503" s="1">
        <v>50142</v>
      </c>
      <c r="B1503">
        <f t="shared" si="23"/>
        <v>92.280299999999926</v>
      </c>
      <c r="C1503" t="s">
        <v>12</v>
      </c>
      <c r="D1503">
        <v>14.7</v>
      </c>
      <c r="E1503">
        <v>5.7</v>
      </c>
      <c r="F1503">
        <f>IF(martianeum5[[#This Row],[zawartosc '[%']]]&gt;=1,martianeum5[[#This Row],[masa '[kg']]]*martianeum5[[#This Row],[zawartosc '[%']]]*0.01,0)</f>
        <v>0.83789999999999998</v>
      </c>
      <c r="G1503">
        <f>martianeum5[[#This Row],[stan_magazynu '[kg']]]+martianeum5[[#This Row],[ile_kg_materiału_z_ładunku]]</f>
        <v>93.118199999999931</v>
      </c>
      <c r="H1503">
        <f>IF(martianeum5[[#This Row],[stan_po_wydobyciu_z_ładunku]]&gt;=100,100,0)</f>
        <v>0</v>
      </c>
      <c r="I1503">
        <f>martianeum5[[#This Row],[stan_po_wydobyciu_z_ładunku]]-martianeum5[[#This Row],[ile_zabiera_na_orbite]]</f>
        <v>93.118199999999931</v>
      </c>
      <c r="J1503">
        <f>WEEKNUM(martianeum5[[#This Row],[data]],14)</f>
        <v>15</v>
      </c>
      <c r="K1503">
        <f>IF(martianeum5[[#This Row],[num_tygodnia]]=J1502,K1502,K1502+1)</f>
        <v>218</v>
      </c>
    </row>
    <row r="1504" spans="1:11" x14ac:dyDescent="0.25">
      <c r="A1504" s="1">
        <v>50143</v>
      </c>
      <c r="B1504">
        <f t="shared" si="23"/>
        <v>93.118199999999931</v>
      </c>
      <c r="C1504" t="s">
        <v>10</v>
      </c>
      <c r="D1504">
        <v>12.2</v>
      </c>
      <c r="E1504">
        <v>14.1</v>
      </c>
      <c r="F1504">
        <f>IF(martianeum5[[#This Row],[zawartosc '[%']]]&gt;=1,martianeum5[[#This Row],[masa '[kg']]]*martianeum5[[#This Row],[zawartosc '[%']]]*0.01,0)</f>
        <v>1.7202</v>
      </c>
      <c r="G1504">
        <f>martianeum5[[#This Row],[stan_magazynu '[kg']]]+martianeum5[[#This Row],[ile_kg_materiału_z_ładunku]]</f>
        <v>94.838399999999936</v>
      </c>
      <c r="H1504">
        <f>IF(martianeum5[[#This Row],[stan_po_wydobyciu_z_ładunku]]&gt;=100,100,0)</f>
        <v>0</v>
      </c>
      <c r="I1504">
        <f>martianeum5[[#This Row],[stan_po_wydobyciu_z_ładunku]]-martianeum5[[#This Row],[ile_zabiera_na_orbite]]</f>
        <v>94.838399999999936</v>
      </c>
      <c r="J1504">
        <f>WEEKNUM(martianeum5[[#This Row],[data]],14)</f>
        <v>15</v>
      </c>
      <c r="K1504">
        <f>IF(martianeum5[[#This Row],[num_tygodnia]]=J1503,K1503,K1503+1)</f>
        <v>218</v>
      </c>
    </row>
    <row r="1505" spans="1:11" x14ac:dyDescent="0.25">
      <c r="A1505" s="1">
        <v>50144</v>
      </c>
      <c r="B1505">
        <f t="shared" si="23"/>
        <v>94.838399999999936</v>
      </c>
      <c r="C1505" t="s">
        <v>9</v>
      </c>
      <c r="D1505">
        <v>24.2</v>
      </c>
      <c r="E1505">
        <v>8</v>
      </c>
      <c r="F1505">
        <f>IF(martianeum5[[#This Row],[zawartosc '[%']]]&gt;=1,martianeum5[[#This Row],[masa '[kg']]]*martianeum5[[#This Row],[zawartosc '[%']]]*0.01,0)</f>
        <v>1.9359999999999999</v>
      </c>
      <c r="G1505">
        <f>martianeum5[[#This Row],[stan_magazynu '[kg']]]+martianeum5[[#This Row],[ile_kg_materiału_z_ładunku]]</f>
        <v>96.774399999999929</v>
      </c>
      <c r="H1505">
        <f>IF(martianeum5[[#This Row],[stan_po_wydobyciu_z_ładunku]]&gt;=100,100,0)</f>
        <v>0</v>
      </c>
      <c r="I1505">
        <f>martianeum5[[#This Row],[stan_po_wydobyciu_z_ładunku]]-martianeum5[[#This Row],[ile_zabiera_na_orbite]]</f>
        <v>96.774399999999929</v>
      </c>
      <c r="J1505">
        <f>WEEKNUM(martianeum5[[#This Row],[data]],14)</f>
        <v>15</v>
      </c>
      <c r="K1505">
        <f>IF(martianeum5[[#This Row],[num_tygodnia]]=J1504,K1504,K1504+1)</f>
        <v>218</v>
      </c>
    </row>
    <row r="1506" spans="1:11" x14ac:dyDescent="0.25">
      <c r="A1506" s="1">
        <v>50145</v>
      </c>
      <c r="B1506">
        <f t="shared" si="23"/>
        <v>96.774399999999929</v>
      </c>
      <c r="C1506" t="s">
        <v>22</v>
      </c>
      <c r="D1506">
        <v>28.7</v>
      </c>
      <c r="E1506">
        <v>0</v>
      </c>
      <c r="F1506">
        <f>IF(martianeum5[[#This Row],[zawartosc '[%']]]&gt;=1,martianeum5[[#This Row],[masa '[kg']]]*martianeum5[[#This Row],[zawartosc '[%']]]*0.01,0)</f>
        <v>0</v>
      </c>
      <c r="G1506">
        <f>martianeum5[[#This Row],[stan_magazynu '[kg']]]+martianeum5[[#This Row],[ile_kg_materiału_z_ładunku]]</f>
        <v>96.774399999999929</v>
      </c>
      <c r="H1506">
        <f>IF(martianeum5[[#This Row],[stan_po_wydobyciu_z_ładunku]]&gt;=100,100,0)</f>
        <v>0</v>
      </c>
      <c r="I1506">
        <f>martianeum5[[#This Row],[stan_po_wydobyciu_z_ładunku]]-martianeum5[[#This Row],[ile_zabiera_na_orbite]]</f>
        <v>96.774399999999929</v>
      </c>
      <c r="J1506">
        <f>WEEKNUM(martianeum5[[#This Row],[data]],14)</f>
        <v>15</v>
      </c>
      <c r="K1506">
        <f>IF(martianeum5[[#This Row],[num_tygodnia]]=J1505,K1505,K1505+1)</f>
        <v>218</v>
      </c>
    </row>
    <row r="1507" spans="1:11" x14ac:dyDescent="0.25">
      <c r="A1507" s="1">
        <v>50146</v>
      </c>
      <c r="B1507">
        <f t="shared" si="23"/>
        <v>96.774399999999929</v>
      </c>
      <c r="C1507" t="s">
        <v>10</v>
      </c>
      <c r="D1507">
        <v>28.5</v>
      </c>
      <c r="E1507">
        <v>0</v>
      </c>
      <c r="F1507">
        <f>IF(martianeum5[[#This Row],[zawartosc '[%']]]&gt;=1,martianeum5[[#This Row],[masa '[kg']]]*martianeum5[[#This Row],[zawartosc '[%']]]*0.01,0)</f>
        <v>0</v>
      </c>
      <c r="G1507">
        <f>martianeum5[[#This Row],[stan_magazynu '[kg']]]+martianeum5[[#This Row],[ile_kg_materiału_z_ładunku]]</f>
        <v>96.774399999999929</v>
      </c>
      <c r="H1507">
        <f>IF(martianeum5[[#This Row],[stan_po_wydobyciu_z_ładunku]]&gt;=100,100,0)</f>
        <v>0</v>
      </c>
      <c r="I1507">
        <f>martianeum5[[#This Row],[stan_po_wydobyciu_z_ładunku]]-martianeum5[[#This Row],[ile_zabiera_na_orbite]]</f>
        <v>96.774399999999929</v>
      </c>
      <c r="J1507">
        <f>WEEKNUM(martianeum5[[#This Row],[data]],14)</f>
        <v>16</v>
      </c>
      <c r="K1507">
        <f>IF(martianeum5[[#This Row],[num_tygodnia]]=J1506,K1506,K1506+1)</f>
        <v>219</v>
      </c>
    </row>
    <row r="1508" spans="1:11" x14ac:dyDescent="0.25">
      <c r="A1508" s="1">
        <v>50147</v>
      </c>
      <c r="B1508">
        <f t="shared" si="23"/>
        <v>96.774399999999929</v>
      </c>
      <c r="C1508" t="s">
        <v>7</v>
      </c>
      <c r="D1508">
        <v>29.3</v>
      </c>
      <c r="E1508">
        <v>23.3</v>
      </c>
      <c r="F1508">
        <f>IF(martianeum5[[#This Row],[zawartosc '[%']]]&gt;=1,martianeum5[[#This Row],[masa '[kg']]]*martianeum5[[#This Row],[zawartosc '[%']]]*0.01,0)</f>
        <v>6.8269000000000011</v>
      </c>
      <c r="G1508">
        <f>martianeum5[[#This Row],[stan_magazynu '[kg']]]+martianeum5[[#This Row],[ile_kg_materiału_z_ładunku]]</f>
        <v>103.60129999999992</v>
      </c>
      <c r="H1508">
        <f>IF(martianeum5[[#This Row],[stan_po_wydobyciu_z_ładunku]]&gt;=100,100,0)</f>
        <v>100</v>
      </c>
      <c r="I1508">
        <f>martianeum5[[#This Row],[stan_po_wydobyciu_z_ładunku]]-martianeum5[[#This Row],[ile_zabiera_na_orbite]]</f>
        <v>3.6012999999999238</v>
      </c>
      <c r="J1508">
        <f>WEEKNUM(martianeum5[[#This Row],[data]],14)</f>
        <v>16</v>
      </c>
      <c r="K1508">
        <f>IF(martianeum5[[#This Row],[num_tygodnia]]=J1507,K1507,K1507+1)</f>
        <v>219</v>
      </c>
    </row>
    <row r="1509" spans="1:11" x14ac:dyDescent="0.25">
      <c r="A1509" s="1">
        <v>50148</v>
      </c>
      <c r="B1509">
        <f t="shared" si="23"/>
        <v>3.6012999999999238</v>
      </c>
      <c r="C1509" t="s">
        <v>10</v>
      </c>
      <c r="D1509">
        <v>13.3</v>
      </c>
      <c r="E1509">
        <v>4.9000000000000004</v>
      </c>
      <c r="F1509">
        <f>IF(martianeum5[[#This Row],[zawartosc '[%']]]&gt;=1,martianeum5[[#This Row],[masa '[kg']]]*martianeum5[[#This Row],[zawartosc '[%']]]*0.01,0)</f>
        <v>0.65170000000000006</v>
      </c>
      <c r="G1509">
        <f>martianeum5[[#This Row],[stan_magazynu '[kg']]]+martianeum5[[#This Row],[ile_kg_materiału_z_ładunku]]</f>
        <v>4.2529999999999237</v>
      </c>
      <c r="H1509">
        <f>IF(martianeum5[[#This Row],[stan_po_wydobyciu_z_ładunku]]&gt;=100,100,0)</f>
        <v>0</v>
      </c>
      <c r="I1509">
        <f>martianeum5[[#This Row],[stan_po_wydobyciu_z_ładunku]]-martianeum5[[#This Row],[ile_zabiera_na_orbite]]</f>
        <v>4.2529999999999237</v>
      </c>
      <c r="J1509">
        <f>WEEKNUM(martianeum5[[#This Row],[data]],14)</f>
        <v>16</v>
      </c>
      <c r="K1509">
        <f>IF(martianeum5[[#This Row],[num_tygodnia]]=J1508,K1508,K1508+1)</f>
        <v>219</v>
      </c>
    </row>
    <row r="1510" spans="1:11" x14ac:dyDescent="0.25">
      <c r="A1510" s="1">
        <v>50149</v>
      </c>
      <c r="B1510">
        <f t="shared" si="23"/>
        <v>4.2529999999999237</v>
      </c>
      <c r="C1510" t="s">
        <v>10</v>
      </c>
      <c r="D1510">
        <v>22.6</v>
      </c>
      <c r="E1510">
        <v>0.7</v>
      </c>
      <c r="F1510">
        <f>IF(martianeum5[[#This Row],[zawartosc '[%']]]&gt;=1,martianeum5[[#This Row],[masa '[kg']]]*martianeum5[[#This Row],[zawartosc '[%']]]*0.01,0)</f>
        <v>0</v>
      </c>
      <c r="G1510">
        <f>martianeum5[[#This Row],[stan_magazynu '[kg']]]+martianeum5[[#This Row],[ile_kg_materiału_z_ładunku]]</f>
        <v>4.2529999999999237</v>
      </c>
      <c r="H1510">
        <f>IF(martianeum5[[#This Row],[stan_po_wydobyciu_z_ładunku]]&gt;=100,100,0)</f>
        <v>0</v>
      </c>
      <c r="I1510">
        <f>martianeum5[[#This Row],[stan_po_wydobyciu_z_ładunku]]-martianeum5[[#This Row],[ile_zabiera_na_orbite]]</f>
        <v>4.2529999999999237</v>
      </c>
      <c r="J1510">
        <f>WEEKNUM(martianeum5[[#This Row],[data]],14)</f>
        <v>16</v>
      </c>
      <c r="K1510">
        <f>IF(martianeum5[[#This Row],[num_tygodnia]]=J1509,K1509,K1509+1)</f>
        <v>219</v>
      </c>
    </row>
    <row r="1511" spans="1:11" x14ac:dyDescent="0.25">
      <c r="A1511" s="1">
        <v>50150</v>
      </c>
      <c r="B1511">
        <f t="shared" si="23"/>
        <v>4.2529999999999237</v>
      </c>
      <c r="C1511" t="s">
        <v>20</v>
      </c>
      <c r="D1511">
        <v>19.3</v>
      </c>
      <c r="E1511">
        <v>3</v>
      </c>
      <c r="F1511">
        <f>IF(martianeum5[[#This Row],[zawartosc '[%']]]&gt;=1,martianeum5[[#This Row],[masa '[kg']]]*martianeum5[[#This Row],[zawartosc '[%']]]*0.01,0)</f>
        <v>0.57900000000000007</v>
      </c>
      <c r="G1511">
        <f>martianeum5[[#This Row],[stan_magazynu '[kg']]]+martianeum5[[#This Row],[ile_kg_materiału_z_ładunku]]</f>
        <v>4.8319999999999235</v>
      </c>
      <c r="H1511">
        <f>IF(martianeum5[[#This Row],[stan_po_wydobyciu_z_ładunku]]&gt;=100,100,0)</f>
        <v>0</v>
      </c>
      <c r="I1511">
        <f>martianeum5[[#This Row],[stan_po_wydobyciu_z_ładunku]]-martianeum5[[#This Row],[ile_zabiera_na_orbite]]</f>
        <v>4.8319999999999235</v>
      </c>
      <c r="J1511">
        <f>WEEKNUM(martianeum5[[#This Row],[data]],14)</f>
        <v>16</v>
      </c>
      <c r="K1511">
        <f>IF(martianeum5[[#This Row],[num_tygodnia]]=J1510,K1510,K1510+1)</f>
        <v>219</v>
      </c>
    </row>
    <row r="1512" spans="1:11" x14ac:dyDescent="0.25">
      <c r="A1512" s="1">
        <v>50151</v>
      </c>
      <c r="B1512">
        <f t="shared" si="23"/>
        <v>4.8319999999999235</v>
      </c>
      <c r="C1512" t="s">
        <v>8</v>
      </c>
      <c r="D1512">
        <v>17.899999999999999</v>
      </c>
      <c r="E1512">
        <v>5.0999999999999996</v>
      </c>
      <c r="F1512">
        <f>IF(martianeum5[[#This Row],[zawartosc '[%']]]&gt;=1,martianeum5[[#This Row],[masa '[kg']]]*martianeum5[[#This Row],[zawartosc '[%']]]*0.01,0)</f>
        <v>0.91289999999999993</v>
      </c>
      <c r="G1512">
        <f>martianeum5[[#This Row],[stan_magazynu '[kg']]]+martianeum5[[#This Row],[ile_kg_materiału_z_ładunku]]</f>
        <v>5.7448999999999231</v>
      </c>
      <c r="H1512">
        <f>IF(martianeum5[[#This Row],[stan_po_wydobyciu_z_ładunku]]&gt;=100,100,0)</f>
        <v>0</v>
      </c>
      <c r="I1512">
        <f>martianeum5[[#This Row],[stan_po_wydobyciu_z_ładunku]]-martianeum5[[#This Row],[ile_zabiera_na_orbite]]</f>
        <v>5.7448999999999231</v>
      </c>
      <c r="J1512">
        <f>WEEKNUM(martianeum5[[#This Row],[data]],14)</f>
        <v>16</v>
      </c>
      <c r="K1512">
        <f>IF(martianeum5[[#This Row],[num_tygodnia]]=J1511,K1511,K1511+1)</f>
        <v>219</v>
      </c>
    </row>
    <row r="1513" spans="1:11" x14ac:dyDescent="0.25">
      <c r="A1513" s="1">
        <v>50152</v>
      </c>
      <c r="B1513">
        <f t="shared" si="23"/>
        <v>5.7448999999999231</v>
      </c>
      <c r="C1513" t="s">
        <v>20</v>
      </c>
      <c r="D1513">
        <v>16.7</v>
      </c>
      <c r="E1513">
        <v>0.3</v>
      </c>
      <c r="F1513">
        <f>IF(martianeum5[[#This Row],[zawartosc '[%']]]&gt;=1,martianeum5[[#This Row],[masa '[kg']]]*martianeum5[[#This Row],[zawartosc '[%']]]*0.01,0)</f>
        <v>0</v>
      </c>
      <c r="G1513">
        <f>martianeum5[[#This Row],[stan_magazynu '[kg']]]+martianeum5[[#This Row],[ile_kg_materiału_z_ładunku]]</f>
        <v>5.7448999999999231</v>
      </c>
      <c r="H1513">
        <f>IF(martianeum5[[#This Row],[stan_po_wydobyciu_z_ładunku]]&gt;=100,100,0)</f>
        <v>0</v>
      </c>
      <c r="I1513">
        <f>martianeum5[[#This Row],[stan_po_wydobyciu_z_ładunku]]-martianeum5[[#This Row],[ile_zabiera_na_orbite]]</f>
        <v>5.7448999999999231</v>
      </c>
      <c r="J1513">
        <f>WEEKNUM(martianeum5[[#This Row],[data]],14)</f>
        <v>16</v>
      </c>
      <c r="K1513">
        <f>IF(martianeum5[[#This Row],[num_tygodnia]]=J1512,K1512,K1512+1)</f>
        <v>219</v>
      </c>
    </row>
    <row r="1514" spans="1:11" x14ac:dyDescent="0.25">
      <c r="A1514" s="1">
        <v>50153</v>
      </c>
      <c r="B1514">
        <f t="shared" si="23"/>
        <v>5.7448999999999231</v>
      </c>
      <c r="C1514" t="s">
        <v>20</v>
      </c>
      <c r="D1514">
        <v>22</v>
      </c>
      <c r="E1514">
        <v>0</v>
      </c>
      <c r="F1514">
        <f>IF(martianeum5[[#This Row],[zawartosc '[%']]]&gt;=1,martianeum5[[#This Row],[masa '[kg']]]*martianeum5[[#This Row],[zawartosc '[%']]]*0.01,0)</f>
        <v>0</v>
      </c>
      <c r="G1514">
        <f>martianeum5[[#This Row],[stan_magazynu '[kg']]]+martianeum5[[#This Row],[ile_kg_materiału_z_ładunku]]</f>
        <v>5.7448999999999231</v>
      </c>
      <c r="H1514">
        <f>IF(martianeum5[[#This Row],[stan_po_wydobyciu_z_ładunku]]&gt;=100,100,0)</f>
        <v>0</v>
      </c>
      <c r="I1514">
        <f>martianeum5[[#This Row],[stan_po_wydobyciu_z_ładunku]]-martianeum5[[#This Row],[ile_zabiera_na_orbite]]</f>
        <v>5.7448999999999231</v>
      </c>
      <c r="J1514">
        <f>WEEKNUM(martianeum5[[#This Row],[data]],14)</f>
        <v>17</v>
      </c>
      <c r="K1514">
        <f>IF(martianeum5[[#This Row],[num_tygodnia]]=J1513,K1513,K1513+1)</f>
        <v>220</v>
      </c>
    </row>
    <row r="1515" spans="1:11" x14ac:dyDescent="0.25">
      <c r="A1515" s="1">
        <v>50154</v>
      </c>
      <c r="B1515">
        <f t="shared" si="23"/>
        <v>5.7448999999999231</v>
      </c>
      <c r="C1515" t="s">
        <v>9</v>
      </c>
      <c r="D1515">
        <v>21.2</v>
      </c>
      <c r="E1515">
        <v>5.9</v>
      </c>
      <c r="F1515">
        <f>IF(martianeum5[[#This Row],[zawartosc '[%']]]&gt;=1,martianeum5[[#This Row],[masa '[kg']]]*martianeum5[[#This Row],[zawartosc '[%']]]*0.01,0)</f>
        <v>1.2507999999999999</v>
      </c>
      <c r="G1515">
        <f>martianeum5[[#This Row],[stan_magazynu '[kg']]]+martianeum5[[#This Row],[ile_kg_materiału_z_ładunku]]</f>
        <v>6.995699999999923</v>
      </c>
      <c r="H1515">
        <f>IF(martianeum5[[#This Row],[stan_po_wydobyciu_z_ładunku]]&gt;=100,100,0)</f>
        <v>0</v>
      </c>
      <c r="I1515">
        <f>martianeum5[[#This Row],[stan_po_wydobyciu_z_ładunku]]-martianeum5[[#This Row],[ile_zabiera_na_orbite]]</f>
        <v>6.995699999999923</v>
      </c>
      <c r="J1515">
        <f>WEEKNUM(martianeum5[[#This Row],[data]],14)</f>
        <v>17</v>
      </c>
      <c r="K1515">
        <f>IF(martianeum5[[#This Row],[num_tygodnia]]=J1514,K1514,K1514+1)</f>
        <v>220</v>
      </c>
    </row>
    <row r="1516" spans="1:11" x14ac:dyDescent="0.25">
      <c r="A1516" s="1">
        <v>50155</v>
      </c>
      <c r="B1516">
        <f t="shared" si="23"/>
        <v>6.995699999999923</v>
      </c>
      <c r="C1516" t="s">
        <v>11</v>
      </c>
      <c r="D1516">
        <v>20.6</v>
      </c>
      <c r="E1516">
        <v>4.5999999999999996</v>
      </c>
      <c r="F1516">
        <f>IF(martianeum5[[#This Row],[zawartosc '[%']]]&gt;=1,martianeum5[[#This Row],[masa '[kg']]]*martianeum5[[#This Row],[zawartosc '[%']]]*0.01,0)</f>
        <v>0.94760000000000011</v>
      </c>
      <c r="G1516">
        <f>martianeum5[[#This Row],[stan_magazynu '[kg']]]+martianeum5[[#This Row],[ile_kg_materiału_z_ładunku]]</f>
        <v>7.9432999999999234</v>
      </c>
      <c r="H1516">
        <f>IF(martianeum5[[#This Row],[stan_po_wydobyciu_z_ładunku]]&gt;=100,100,0)</f>
        <v>0</v>
      </c>
      <c r="I1516">
        <f>martianeum5[[#This Row],[stan_po_wydobyciu_z_ładunku]]-martianeum5[[#This Row],[ile_zabiera_na_orbite]]</f>
        <v>7.9432999999999234</v>
      </c>
      <c r="J1516">
        <f>WEEKNUM(martianeum5[[#This Row],[data]],14)</f>
        <v>17</v>
      </c>
      <c r="K1516">
        <f>IF(martianeum5[[#This Row],[num_tygodnia]]=J1515,K1515,K1515+1)</f>
        <v>220</v>
      </c>
    </row>
    <row r="1517" spans="1:11" x14ac:dyDescent="0.25">
      <c r="A1517" s="1">
        <v>50156</v>
      </c>
      <c r="B1517">
        <f t="shared" si="23"/>
        <v>7.9432999999999234</v>
      </c>
      <c r="C1517" t="s">
        <v>19</v>
      </c>
      <c r="D1517">
        <v>29.4</v>
      </c>
      <c r="E1517">
        <v>9.1999999999999993</v>
      </c>
      <c r="F1517">
        <f>IF(martianeum5[[#This Row],[zawartosc '[%']]]&gt;=1,martianeum5[[#This Row],[masa '[kg']]]*martianeum5[[#This Row],[zawartosc '[%']]]*0.01,0)</f>
        <v>2.7047999999999996</v>
      </c>
      <c r="G1517">
        <f>martianeum5[[#This Row],[stan_magazynu '[kg']]]+martianeum5[[#This Row],[ile_kg_materiału_z_ładunku]]</f>
        <v>10.648099999999923</v>
      </c>
      <c r="H1517">
        <f>IF(martianeum5[[#This Row],[stan_po_wydobyciu_z_ładunku]]&gt;=100,100,0)</f>
        <v>0</v>
      </c>
      <c r="I1517">
        <f>martianeum5[[#This Row],[stan_po_wydobyciu_z_ładunku]]-martianeum5[[#This Row],[ile_zabiera_na_orbite]]</f>
        <v>10.648099999999923</v>
      </c>
      <c r="J1517">
        <f>WEEKNUM(martianeum5[[#This Row],[data]],14)</f>
        <v>17</v>
      </c>
      <c r="K1517">
        <f>IF(martianeum5[[#This Row],[num_tygodnia]]=J1516,K1516,K1516+1)</f>
        <v>220</v>
      </c>
    </row>
    <row r="1518" spans="1:11" x14ac:dyDescent="0.25">
      <c r="A1518" s="1">
        <v>50157</v>
      </c>
      <c r="B1518">
        <f t="shared" si="23"/>
        <v>10.648099999999923</v>
      </c>
      <c r="C1518" t="s">
        <v>7</v>
      </c>
      <c r="D1518">
        <v>21.3</v>
      </c>
      <c r="E1518">
        <v>0</v>
      </c>
      <c r="F1518">
        <f>IF(martianeum5[[#This Row],[zawartosc '[%']]]&gt;=1,martianeum5[[#This Row],[masa '[kg']]]*martianeum5[[#This Row],[zawartosc '[%']]]*0.01,0)</f>
        <v>0</v>
      </c>
      <c r="G1518">
        <f>martianeum5[[#This Row],[stan_magazynu '[kg']]]+martianeum5[[#This Row],[ile_kg_materiału_z_ładunku]]</f>
        <v>10.648099999999923</v>
      </c>
      <c r="H1518">
        <f>IF(martianeum5[[#This Row],[stan_po_wydobyciu_z_ładunku]]&gt;=100,100,0)</f>
        <v>0</v>
      </c>
      <c r="I1518">
        <f>martianeum5[[#This Row],[stan_po_wydobyciu_z_ładunku]]-martianeum5[[#This Row],[ile_zabiera_na_orbite]]</f>
        <v>10.648099999999923</v>
      </c>
      <c r="J1518">
        <f>WEEKNUM(martianeum5[[#This Row],[data]],14)</f>
        <v>17</v>
      </c>
      <c r="K1518">
        <f>IF(martianeum5[[#This Row],[num_tygodnia]]=J1517,K1517,K1517+1)</f>
        <v>220</v>
      </c>
    </row>
    <row r="1519" spans="1:11" x14ac:dyDescent="0.25">
      <c r="A1519" s="1">
        <v>50158</v>
      </c>
      <c r="B1519">
        <f t="shared" si="23"/>
        <v>10.648099999999923</v>
      </c>
      <c r="C1519" t="s">
        <v>9</v>
      </c>
      <c r="D1519">
        <v>20.100000000000001</v>
      </c>
      <c r="E1519">
        <v>2.2000000000000002</v>
      </c>
      <c r="F1519">
        <f>IF(martianeum5[[#This Row],[zawartosc '[%']]]&gt;=1,martianeum5[[#This Row],[masa '[kg']]]*martianeum5[[#This Row],[zawartosc '[%']]]*0.01,0)</f>
        <v>0.44220000000000009</v>
      </c>
      <c r="G1519">
        <f>martianeum5[[#This Row],[stan_magazynu '[kg']]]+martianeum5[[#This Row],[ile_kg_materiału_z_ładunku]]</f>
        <v>11.090299999999923</v>
      </c>
      <c r="H1519">
        <f>IF(martianeum5[[#This Row],[stan_po_wydobyciu_z_ładunku]]&gt;=100,100,0)</f>
        <v>0</v>
      </c>
      <c r="I1519">
        <f>martianeum5[[#This Row],[stan_po_wydobyciu_z_ładunku]]-martianeum5[[#This Row],[ile_zabiera_na_orbite]]</f>
        <v>11.090299999999923</v>
      </c>
      <c r="J1519">
        <f>WEEKNUM(martianeum5[[#This Row],[data]],14)</f>
        <v>17</v>
      </c>
      <c r="K1519">
        <f>IF(martianeum5[[#This Row],[num_tygodnia]]=J1518,K1518,K1518+1)</f>
        <v>220</v>
      </c>
    </row>
    <row r="1520" spans="1:11" x14ac:dyDescent="0.25">
      <c r="A1520" s="1">
        <v>50159</v>
      </c>
      <c r="B1520">
        <f t="shared" si="23"/>
        <v>11.090299999999923</v>
      </c>
      <c r="C1520" t="s">
        <v>10</v>
      </c>
      <c r="D1520">
        <v>12.7</v>
      </c>
      <c r="E1520">
        <v>5.6</v>
      </c>
      <c r="F1520">
        <f>IF(martianeum5[[#This Row],[zawartosc '[%']]]&gt;=1,martianeum5[[#This Row],[masa '[kg']]]*martianeum5[[#This Row],[zawartosc '[%']]]*0.01,0)</f>
        <v>0.71119999999999994</v>
      </c>
      <c r="G1520">
        <f>martianeum5[[#This Row],[stan_magazynu '[kg']]]+martianeum5[[#This Row],[ile_kg_materiału_z_ładunku]]</f>
        <v>11.801499999999923</v>
      </c>
      <c r="H1520">
        <f>IF(martianeum5[[#This Row],[stan_po_wydobyciu_z_ładunku]]&gt;=100,100,0)</f>
        <v>0</v>
      </c>
      <c r="I1520">
        <f>martianeum5[[#This Row],[stan_po_wydobyciu_z_ładunku]]-martianeum5[[#This Row],[ile_zabiera_na_orbite]]</f>
        <v>11.801499999999923</v>
      </c>
      <c r="J1520">
        <f>WEEKNUM(martianeum5[[#This Row],[data]],14)</f>
        <v>17</v>
      </c>
      <c r="K1520">
        <f>IF(martianeum5[[#This Row],[num_tygodnia]]=J1519,K1519,K1519+1)</f>
        <v>220</v>
      </c>
    </row>
    <row r="1521" spans="1:11" x14ac:dyDescent="0.25">
      <c r="A1521" s="1">
        <v>50160</v>
      </c>
      <c r="B1521">
        <f t="shared" si="23"/>
        <v>11.801499999999923</v>
      </c>
      <c r="C1521" t="s">
        <v>11</v>
      </c>
      <c r="D1521">
        <v>28.9</v>
      </c>
      <c r="E1521">
        <v>0</v>
      </c>
      <c r="F1521">
        <f>IF(martianeum5[[#This Row],[zawartosc '[%']]]&gt;=1,martianeum5[[#This Row],[masa '[kg']]]*martianeum5[[#This Row],[zawartosc '[%']]]*0.01,0)</f>
        <v>0</v>
      </c>
      <c r="G1521">
        <f>martianeum5[[#This Row],[stan_magazynu '[kg']]]+martianeum5[[#This Row],[ile_kg_materiału_z_ładunku]]</f>
        <v>11.801499999999923</v>
      </c>
      <c r="H1521">
        <f>IF(martianeum5[[#This Row],[stan_po_wydobyciu_z_ładunku]]&gt;=100,100,0)</f>
        <v>0</v>
      </c>
      <c r="I1521">
        <f>martianeum5[[#This Row],[stan_po_wydobyciu_z_ładunku]]-martianeum5[[#This Row],[ile_zabiera_na_orbite]]</f>
        <v>11.801499999999923</v>
      </c>
      <c r="J1521">
        <f>WEEKNUM(martianeum5[[#This Row],[data]],14)</f>
        <v>18</v>
      </c>
      <c r="K1521">
        <f>IF(martianeum5[[#This Row],[num_tygodnia]]=J1520,K1520,K1520+1)</f>
        <v>221</v>
      </c>
    </row>
    <row r="1522" spans="1:11" x14ac:dyDescent="0.25">
      <c r="A1522" s="1">
        <v>50161</v>
      </c>
      <c r="B1522">
        <f t="shared" si="23"/>
        <v>11.801499999999923</v>
      </c>
      <c r="C1522" t="s">
        <v>19</v>
      </c>
      <c r="D1522">
        <v>24.4</v>
      </c>
      <c r="E1522">
        <v>28.7</v>
      </c>
      <c r="F1522">
        <f>IF(martianeum5[[#This Row],[zawartosc '[%']]]&gt;=1,martianeum5[[#This Row],[masa '[kg']]]*martianeum5[[#This Row],[zawartosc '[%']]]*0.01,0)</f>
        <v>7.0027999999999997</v>
      </c>
      <c r="G1522">
        <f>martianeum5[[#This Row],[stan_magazynu '[kg']]]+martianeum5[[#This Row],[ile_kg_materiału_z_ładunku]]</f>
        <v>18.804299999999923</v>
      </c>
      <c r="H1522">
        <f>IF(martianeum5[[#This Row],[stan_po_wydobyciu_z_ładunku]]&gt;=100,100,0)</f>
        <v>0</v>
      </c>
      <c r="I1522">
        <f>martianeum5[[#This Row],[stan_po_wydobyciu_z_ładunku]]-martianeum5[[#This Row],[ile_zabiera_na_orbite]]</f>
        <v>18.804299999999923</v>
      </c>
      <c r="J1522">
        <f>WEEKNUM(martianeum5[[#This Row],[data]],14)</f>
        <v>18</v>
      </c>
      <c r="K1522">
        <f>IF(martianeum5[[#This Row],[num_tygodnia]]=J1521,K1521,K1521+1)</f>
        <v>221</v>
      </c>
    </row>
    <row r="1523" spans="1:11" x14ac:dyDescent="0.25">
      <c r="A1523" s="1">
        <v>50162</v>
      </c>
      <c r="B1523">
        <f t="shared" si="23"/>
        <v>18.804299999999923</v>
      </c>
      <c r="C1523" t="s">
        <v>10</v>
      </c>
      <c r="D1523">
        <v>10.8</v>
      </c>
      <c r="E1523">
        <v>0</v>
      </c>
      <c r="F1523">
        <f>IF(martianeum5[[#This Row],[zawartosc '[%']]]&gt;=1,martianeum5[[#This Row],[masa '[kg']]]*martianeum5[[#This Row],[zawartosc '[%']]]*0.01,0)</f>
        <v>0</v>
      </c>
      <c r="G1523">
        <f>martianeum5[[#This Row],[stan_magazynu '[kg']]]+martianeum5[[#This Row],[ile_kg_materiału_z_ładunku]]</f>
        <v>18.804299999999923</v>
      </c>
      <c r="H1523">
        <f>IF(martianeum5[[#This Row],[stan_po_wydobyciu_z_ładunku]]&gt;=100,100,0)</f>
        <v>0</v>
      </c>
      <c r="I1523">
        <f>martianeum5[[#This Row],[stan_po_wydobyciu_z_ładunku]]-martianeum5[[#This Row],[ile_zabiera_na_orbite]]</f>
        <v>18.804299999999923</v>
      </c>
      <c r="J1523">
        <f>WEEKNUM(martianeum5[[#This Row],[data]],14)</f>
        <v>18</v>
      </c>
      <c r="K1523">
        <f>IF(martianeum5[[#This Row],[num_tygodnia]]=J1522,K1522,K1522+1)</f>
        <v>221</v>
      </c>
    </row>
    <row r="1524" spans="1:11" x14ac:dyDescent="0.25">
      <c r="A1524" s="1">
        <v>50163</v>
      </c>
      <c r="B1524">
        <f t="shared" si="23"/>
        <v>18.804299999999923</v>
      </c>
      <c r="C1524" t="s">
        <v>10</v>
      </c>
      <c r="D1524">
        <v>18.399999999999999</v>
      </c>
      <c r="E1524">
        <v>0</v>
      </c>
      <c r="F1524">
        <f>IF(martianeum5[[#This Row],[zawartosc '[%']]]&gt;=1,martianeum5[[#This Row],[masa '[kg']]]*martianeum5[[#This Row],[zawartosc '[%']]]*0.01,0)</f>
        <v>0</v>
      </c>
      <c r="G1524">
        <f>martianeum5[[#This Row],[stan_magazynu '[kg']]]+martianeum5[[#This Row],[ile_kg_materiału_z_ładunku]]</f>
        <v>18.804299999999923</v>
      </c>
      <c r="H1524">
        <f>IF(martianeum5[[#This Row],[stan_po_wydobyciu_z_ładunku]]&gt;=100,100,0)</f>
        <v>0</v>
      </c>
      <c r="I1524">
        <f>martianeum5[[#This Row],[stan_po_wydobyciu_z_ładunku]]-martianeum5[[#This Row],[ile_zabiera_na_orbite]]</f>
        <v>18.804299999999923</v>
      </c>
      <c r="J1524">
        <f>WEEKNUM(martianeum5[[#This Row],[data]],14)</f>
        <v>18</v>
      </c>
      <c r="K1524">
        <f>IF(martianeum5[[#This Row],[num_tygodnia]]=J1523,K1523,K1523+1)</f>
        <v>221</v>
      </c>
    </row>
    <row r="1525" spans="1:11" x14ac:dyDescent="0.25">
      <c r="A1525" s="1">
        <v>50164</v>
      </c>
      <c r="B1525">
        <f t="shared" si="23"/>
        <v>18.804299999999923</v>
      </c>
      <c r="C1525" t="s">
        <v>19</v>
      </c>
      <c r="D1525">
        <v>23.3</v>
      </c>
      <c r="E1525">
        <v>10.7</v>
      </c>
      <c r="F1525">
        <f>IF(martianeum5[[#This Row],[zawartosc '[%']]]&gt;=1,martianeum5[[#This Row],[masa '[kg']]]*martianeum5[[#This Row],[zawartosc '[%']]]*0.01,0)</f>
        <v>2.4931000000000001</v>
      </c>
      <c r="G1525">
        <f>martianeum5[[#This Row],[stan_magazynu '[kg']]]+martianeum5[[#This Row],[ile_kg_materiału_z_ładunku]]</f>
        <v>21.297399999999925</v>
      </c>
      <c r="H1525">
        <f>IF(martianeum5[[#This Row],[stan_po_wydobyciu_z_ładunku]]&gt;=100,100,0)</f>
        <v>0</v>
      </c>
      <c r="I1525">
        <f>martianeum5[[#This Row],[stan_po_wydobyciu_z_ładunku]]-martianeum5[[#This Row],[ile_zabiera_na_orbite]]</f>
        <v>21.297399999999925</v>
      </c>
      <c r="J1525">
        <f>WEEKNUM(martianeum5[[#This Row],[data]],14)</f>
        <v>18</v>
      </c>
      <c r="K1525">
        <f>IF(martianeum5[[#This Row],[num_tygodnia]]=J1524,K1524,K1524+1)</f>
        <v>221</v>
      </c>
    </row>
    <row r="1526" spans="1:11" x14ac:dyDescent="0.25">
      <c r="A1526" s="1">
        <v>50165</v>
      </c>
      <c r="B1526">
        <f t="shared" si="23"/>
        <v>21.297399999999925</v>
      </c>
      <c r="C1526" t="s">
        <v>15</v>
      </c>
      <c r="D1526">
        <v>27.9</v>
      </c>
      <c r="E1526">
        <v>14.8</v>
      </c>
      <c r="F1526">
        <f>IF(martianeum5[[#This Row],[zawartosc '[%']]]&gt;=1,martianeum5[[#This Row],[masa '[kg']]]*martianeum5[[#This Row],[zawartosc '[%']]]*0.01,0)</f>
        <v>4.1292</v>
      </c>
      <c r="G1526">
        <f>martianeum5[[#This Row],[stan_magazynu '[kg']]]+martianeum5[[#This Row],[ile_kg_materiału_z_ładunku]]</f>
        <v>25.426599999999926</v>
      </c>
      <c r="H1526">
        <f>IF(martianeum5[[#This Row],[stan_po_wydobyciu_z_ładunku]]&gt;=100,100,0)</f>
        <v>0</v>
      </c>
      <c r="I1526">
        <f>martianeum5[[#This Row],[stan_po_wydobyciu_z_ładunku]]-martianeum5[[#This Row],[ile_zabiera_na_orbite]]</f>
        <v>25.426599999999926</v>
      </c>
      <c r="J1526">
        <f>WEEKNUM(martianeum5[[#This Row],[data]],14)</f>
        <v>18</v>
      </c>
      <c r="K1526">
        <f>IF(martianeum5[[#This Row],[num_tygodnia]]=J1525,K1525,K1525+1)</f>
        <v>221</v>
      </c>
    </row>
    <row r="1527" spans="1:11" x14ac:dyDescent="0.25">
      <c r="A1527" s="1">
        <v>50166</v>
      </c>
      <c r="B1527">
        <f t="shared" si="23"/>
        <v>25.426599999999926</v>
      </c>
      <c r="C1527" t="s">
        <v>12</v>
      </c>
      <c r="D1527">
        <v>24.7</v>
      </c>
      <c r="E1527">
        <v>9</v>
      </c>
      <c r="F1527">
        <f>IF(martianeum5[[#This Row],[zawartosc '[%']]]&gt;=1,martianeum5[[#This Row],[masa '[kg']]]*martianeum5[[#This Row],[zawartosc '[%']]]*0.01,0)</f>
        <v>2.2229999999999999</v>
      </c>
      <c r="G1527">
        <f>martianeum5[[#This Row],[stan_magazynu '[kg']]]+martianeum5[[#This Row],[ile_kg_materiału_z_ładunku]]</f>
        <v>27.649599999999925</v>
      </c>
      <c r="H1527">
        <f>IF(martianeum5[[#This Row],[stan_po_wydobyciu_z_ładunku]]&gt;=100,100,0)</f>
        <v>0</v>
      </c>
      <c r="I1527">
        <f>martianeum5[[#This Row],[stan_po_wydobyciu_z_ładunku]]-martianeum5[[#This Row],[ile_zabiera_na_orbite]]</f>
        <v>27.649599999999925</v>
      </c>
      <c r="J1527">
        <f>WEEKNUM(martianeum5[[#This Row],[data]],14)</f>
        <v>18</v>
      </c>
      <c r="K1527">
        <f>IF(martianeum5[[#This Row],[num_tygodnia]]=J1526,K1526,K1526+1)</f>
        <v>221</v>
      </c>
    </row>
    <row r="1528" spans="1:11" x14ac:dyDescent="0.25">
      <c r="A1528" s="1">
        <v>50167</v>
      </c>
      <c r="B1528">
        <f t="shared" si="23"/>
        <v>27.649599999999925</v>
      </c>
      <c r="C1528" t="s">
        <v>19</v>
      </c>
      <c r="D1528">
        <v>14.3</v>
      </c>
      <c r="E1528">
        <v>22</v>
      </c>
      <c r="F1528">
        <f>IF(martianeum5[[#This Row],[zawartosc '[%']]]&gt;=1,martianeum5[[#This Row],[masa '[kg']]]*martianeum5[[#This Row],[zawartosc '[%']]]*0.01,0)</f>
        <v>3.1460000000000004</v>
      </c>
      <c r="G1528">
        <f>martianeum5[[#This Row],[stan_magazynu '[kg']]]+martianeum5[[#This Row],[ile_kg_materiału_z_ładunku]]</f>
        <v>30.795599999999926</v>
      </c>
      <c r="H1528">
        <f>IF(martianeum5[[#This Row],[stan_po_wydobyciu_z_ładunku]]&gt;=100,100,0)</f>
        <v>0</v>
      </c>
      <c r="I1528">
        <f>martianeum5[[#This Row],[stan_po_wydobyciu_z_ładunku]]-martianeum5[[#This Row],[ile_zabiera_na_orbite]]</f>
        <v>30.795599999999926</v>
      </c>
      <c r="J1528">
        <f>WEEKNUM(martianeum5[[#This Row],[data]],14)</f>
        <v>19</v>
      </c>
      <c r="K1528">
        <f>IF(martianeum5[[#This Row],[num_tygodnia]]=J1527,K1527,K1527+1)</f>
        <v>222</v>
      </c>
    </row>
    <row r="1529" spans="1:11" x14ac:dyDescent="0.25">
      <c r="A1529" s="1">
        <v>50168</v>
      </c>
      <c r="B1529">
        <f t="shared" si="23"/>
        <v>30.795599999999926</v>
      </c>
      <c r="C1529" t="s">
        <v>33</v>
      </c>
      <c r="D1529">
        <v>26.2</v>
      </c>
      <c r="E1529">
        <v>2</v>
      </c>
      <c r="F1529">
        <f>IF(martianeum5[[#This Row],[zawartosc '[%']]]&gt;=1,martianeum5[[#This Row],[masa '[kg']]]*martianeum5[[#This Row],[zawartosc '[%']]]*0.01,0)</f>
        <v>0.52400000000000002</v>
      </c>
      <c r="G1529">
        <f>martianeum5[[#This Row],[stan_magazynu '[kg']]]+martianeum5[[#This Row],[ile_kg_materiału_z_ładunku]]</f>
        <v>31.319599999999927</v>
      </c>
      <c r="H1529">
        <f>IF(martianeum5[[#This Row],[stan_po_wydobyciu_z_ładunku]]&gt;=100,100,0)</f>
        <v>0</v>
      </c>
      <c r="I1529">
        <f>martianeum5[[#This Row],[stan_po_wydobyciu_z_ładunku]]-martianeum5[[#This Row],[ile_zabiera_na_orbite]]</f>
        <v>31.319599999999927</v>
      </c>
      <c r="J1529">
        <f>WEEKNUM(martianeum5[[#This Row],[data]],14)</f>
        <v>19</v>
      </c>
      <c r="K1529">
        <f>IF(martianeum5[[#This Row],[num_tygodnia]]=J1528,K1528,K1528+1)</f>
        <v>222</v>
      </c>
    </row>
    <row r="1530" spans="1:11" x14ac:dyDescent="0.25">
      <c r="A1530" s="1">
        <v>50169</v>
      </c>
      <c r="B1530">
        <f t="shared" si="23"/>
        <v>31.319599999999927</v>
      </c>
      <c r="C1530" t="s">
        <v>16</v>
      </c>
      <c r="D1530">
        <v>21.5</v>
      </c>
      <c r="E1530">
        <v>0.4</v>
      </c>
      <c r="F1530">
        <f>IF(martianeum5[[#This Row],[zawartosc '[%']]]&gt;=1,martianeum5[[#This Row],[masa '[kg']]]*martianeum5[[#This Row],[zawartosc '[%']]]*0.01,0)</f>
        <v>0</v>
      </c>
      <c r="G1530">
        <f>martianeum5[[#This Row],[stan_magazynu '[kg']]]+martianeum5[[#This Row],[ile_kg_materiału_z_ładunku]]</f>
        <v>31.319599999999927</v>
      </c>
      <c r="H1530">
        <f>IF(martianeum5[[#This Row],[stan_po_wydobyciu_z_ładunku]]&gt;=100,100,0)</f>
        <v>0</v>
      </c>
      <c r="I1530">
        <f>martianeum5[[#This Row],[stan_po_wydobyciu_z_ładunku]]-martianeum5[[#This Row],[ile_zabiera_na_orbite]]</f>
        <v>31.319599999999927</v>
      </c>
      <c r="J1530">
        <f>WEEKNUM(martianeum5[[#This Row],[data]],14)</f>
        <v>19</v>
      </c>
      <c r="K1530">
        <f>IF(martianeum5[[#This Row],[num_tygodnia]]=J1529,K1529,K1529+1)</f>
        <v>222</v>
      </c>
    </row>
    <row r="1531" spans="1:11" x14ac:dyDescent="0.25">
      <c r="A1531" s="1">
        <v>50170</v>
      </c>
      <c r="B1531">
        <f t="shared" si="23"/>
        <v>31.319599999999927</v>
      </c>
      <c r="C1531" t="s">
        <v>10</v>
      </c>
      <c r="D1531">
        <v>12.8</v>
      </c>
      <c r="E1531">
        <v>0</v>
      </c>
      <c r="F1531">
        <f>IF(martianeum5[[#This Row],[zawartosc '[%']]]&gt;=1,martianeum5[[#This Row],[masa '[kg']]]*martianeum5[[#This Row],[zawartosc '[%']]]*0.01,0)</f>
        <v>0</v>
      </c>
      <c r="G1531">
        <f>martianeum5[[#This Row],[stan_magazynu '[kg']]]+martianeum5[[#This Row],[ile_kg_materiału_z_ładunku]]</f>
        <v>31.319599999999927</v>
      </c>
      <c r="H1531">
        <f>IF(martianeum5[[#This Row],[stan_po_wydobyciu_z_ładunku]]&gt;=100,100,0)</f>
        <v>0</v>
      </c>
      <c r="I1531">
        <f>martianeum5[[#This Row],[stan_po_wydobyciu_z_ładunku]]-martianeum5[[#This Row],[ile_zabiera_na_orbite]]</f>
        <v>31.319599999999927</v>
      </c>
      <c r="J1531">
        <f>WEEKNUM(martianeum5[[#This Row],[data]],14)</f>
        <v>19</v>
      </c>
      <c r="K1531">
        <f>IF(martianeum5[[#This Row],[num_tygodnia]]=J1530,K1530,K1530+1)</f>
        <v>222</v>
      </c>
    </row>
    <row r="1532" spans="1:11" x14ac:dyDescent="0.25">
      <c r="A1532" s="1">
        <v>50171</v>
      </c>
      <c r="B1532">
        <f t="shared" si="23"/>
        <v>31.319599999999927</v>
      </c>
      <c r="C1532" t="s">
        <v>9</v>
      </c>
      <c r="D1532">
        <v>24.6</v>
      </c>
      <c r="E1532">
        <v>3</v>
      </c>
      <c r="F1532">
        <f>IF(martianeum5[[#This Row],[zawartosc '[%']]]&gt;=1,martianeum5[[#This Row],[masa '[kg']]]*martianeum5[[#This Row],[zawartosc '[%']]]*0.01,0)</f>
        <v>0.7380000000000001</v>
      </c>
      <c r="G1532">
        <f>martianeum5[[#This Row],[stan_magazynu '[kg']]]+martianeum5[[#This Row],[ile_kg_materiału_z_ładunku]]</f>
        <v>32.05759999999993</v>
      </c>
      <c r="H1532">
        <f>IF(martianeum5[[#This Row],[stan_po_wydobyciu_z_ładunku]]&gt;=100,100,0)</f>
        <v>0</v>
      </c>
      <c r="I1532">
        <f>martianeum5[[#This Row],[stan_po_wydobyciu_z_ładunku]]-martianeum5[[#This Row],[ile_zabiera_na_orbite]]</f>
        <v>32.05759999999993</v>
      </c>
      <c r="J1532">
        <f>WEEKNUM(martianeum5[[#This Row],[data]],14)</f>
        <v>19</v>
      </c>
      <c r="K1532">
        <f>IF(martianeum5[[#This Row],[num_tygodnia]]=J1531,K1531,K1531+1)</f>
        <v>222</v>
      </c>
    </row>
    <row r="1533" spans="1:11" x14ac:dyDescent="0.25">
      <c r="A1533" s="1">
        <v>50172</v>
      </c>
      <c r="B1533">
        <f t="shared" si="23"/>
        <v>32.05759999999993</v>
      </c>
      <c r="C1533" t="s">
        <v>27</v>
      </c>
      <c r="D1533">
        <v>22.6</v>
      </c>
      <c r="E1533">
        <v>1.6</v>
      </c>
      <c r="F1533">
        <f>IF(martianeum5[[#This Row],[zawartosc '[%']]]&gt;=1,martianeum5[[#This Row],[masa '[kg']]]*martianeum5[[#This Row],[zawartosc '[%']]]*0.01,0)</f>
        <v>0.36160000000000003</v>
      </c>
      <c r="G1533">
        <f>martianeum5[[#This Row],[stan_magazynu '[kg']]]+martianeum5[[#This Row],[ile_kg_materiału_z_ładunku]]</f>
        <v>32.419199999999933</v>
      </c>
      <c r="H1533">
        <f>IF(martianeum5[[#This Row],[stan_po_wydobyciu_z_ładunku]]&gt;=100,100,0)</f>
        <v>0</v>
      </c>
      <c r="I1533">
        <f>martianeum5[[#This Row],[stan_po_wydobyciu_z_ładunku]]-martianeum5[[#This Row],[ile_zabiera_na_orbite]]</f>
        <v>32.419199999999933</v>
      </c>
      <c r="J1533">
        <f>WEEKNUM(martianeum5[[#This Row],[data]],14)</f>
        <v>19</v>
      </c>
      <c r="K1533">
        <f>IF(martianeum5[[#This Row],[num_tygodnia]]=J1532,K1532,K1532+1)</f>
        <v>222</v>
      </c>
    </row>
    <row r="1534" spans="1:11" x14ac:dyDescent="0.25">
      <c r="A1534" s="1">
        <v>50173</v>
      </c>
      <c r="B1534">
        <f t="shared" si="23"/>
        <v>32.419199999999933</v>
      </c>
      <c r="C1534" t="s">
        <v>13</v>
      </c>
      <c r="D1534">
        <v>27.3</v>
      </c>
      <c r="E1534">
        <v>9.3000000000000007</v>
      </c>
      <c r="F1534">
        <f>IF(martianeum5[[#This Row],[zawartosc '[%']]]&gt;=1,martianeum5[[#This Row],[masa '[kg']]]*martianeum5[[#This Row],[zawartosc '[%']]]*0.01,0)</f>
        <v>2.5389000000000004</v>
      </c>
      <c r="G1534">
        <f>martianeum5[[#This Row],[stan_magazynu '[kg']]]+martianeum5[[#This Row],[ile_kg_materiału_z_ładunku]]</f>
        <v>34.958099999999931</v>
      </c>
      <c r="H1534">
        <f>IF(martianeum5[[#This Row],[stan_po_wydobyciu_z_ładunku]]&gt;=100,100,0)</f>
        <v>0</v>
      </c>
      <c r="I1534">
        <f>martianeum5[[#This Row],[stan_po_wydobyciu_z_ładunku]]-martianeum5[[#This Row],[ile_zabiera_na_orbite]]</f>
        <v>34.958099999999931</v>
      </c>
      <c r="J1534">
        <f>WEEKNUM(martianeum5[[#This Row],[data]],14)</f>
        <v>19</v>
      </c>
      <c r="K1534">
        <f>IF(martianeum5[[#This Row],[num_tygodnia]]=J1533,K1533,K1533+1)</f>
        <v>222</v>
      </c>
    </row>
    <row r="1535" spans="1:11" x14ac:dyDescent="0.25">
      <c r="A1535" s="1">
        <v>50174</v>
      </c>
      <c r="B1535">
        <f t="shared" si="23"/>
        <v>34.958099999999931</v>
      </c>
      <c r="C1535" t="s">
        <v>19</v>
      </c>
      <c r="D1535">
        <v>10.8</v>
      </c>
      <c r="E1535">
        <v>22.2</v>
      </c>
      <c r="F1535">
        <f>IF(martianeum5[[#This Row],[zawartosc '[%']]]&gt;=1,martianeum5[[#This Row],[masa '[kg']]]*martianeum5[[#This Row],[zawartosc '[%']]]*0.01,0)</f>
        <v>2.3976000000000002</v>
      </c>
      <c r="G1535">
        <f>martianeum5[[#This Row],[stan_magazynu '[kg']]]+martianeum5[[#This Row],[ile_kg_materiału_z_ładunku]]</f>
        <v>37.355699999999928</v>
      </c>
      <c r="H1535">
        <f>IF(martianeum5[[#This Row],[stan_po_wydobyciu_z_ładunku]]&gt;=100,100,0)</f>
        <v>0</v>
      </c>
      <c r="I1535">
        <f>martianeum5[[#This Row],[stan_po_wydobyciu_z_ładunku]]-martianeum5[[#This Row],[ile_zabiera_na_orbite]]</f>
        <v>37.355699999999928</v>
      </c>
      <c r="J1535">
        <f>WEEKNUM(martianeum5[[#This Row],[data]],14)</f>
        <v>20</v>
      </c>
      <c r="K1535">
        <f>IF(martianeum5[[#This Row],[num_tygodnia]]=J1534,K1534,K1534+1)</f>
        <v>223</v>
      </c>
    </row>
    <row r="1536" spans="1:11" x14ac:dyDescent="0.25">
      <c r="A1536" s="1">
        <v>50175</v>
      </c>
      <c r="B1536">
        <f t="shared" si="23"/>
        <v>37.355699999999928</v>
      </c>
      <c r="C1536" t="s">
        <v>17</v>
      </c>
      <c r="D1536">
        <v>12</v>
      </c>
      <c r="E1536">
        <v>5.3</v>
      </c>
      <c r="F1536">
        <f>IF(martianeum5[[#This Row],[zawartosc '[%']]]&gt;=1,martianeum5[[#This Row],[masa '[kg']]]*martianeum5[[#This Row],[zawartosc '[%']]]*0.01,0)</f>
        <v>0.63600000000000001</v>
      </c>
      <c r="G1536">
        <f>martianeum5[[#This Row],[stan_magazynu '[kg']]]+martianeum5[[#This Row],[ile_kg_materiału_z_ładunku]]</f>
        <v>37.991699999999931</v>
      </c>
      <c r="H1536">
        <f>IF(martianeum5[[#This Row],[stan_po_wydobyciu_z_ładunku]]&gt;=100,100,0)</f>
        <v>0</v>
      </c>
      <c r="I1536">
        <f>martianeum5[[#This Row],[stan_po_wydobyciu_z_ładunku]]-martianeum5[[#This Row],[ile_zabiera_na_orbite]]</f>
        <v>37.991699999999931</v>
      </c>
      <c r="J1536">
        <f>WEEKNUM(martianeum5[[#This Row],[data]],14)</f>
        <v>20</v>
      </c>
      <c r="K1536">
        <f>IF(martianeum5[[#This Row],[num_tygodnia]]=J1535,K1535,K1535+1)</f>
        <v>223</v>
      </c>
    </row>
    <row r="1537" spans="1:11" x14ac:dyDescent="0.25">
      <c r="A1537" s="1">
        <v>50176</v>
      </c>
      <c r="B1537">
        <f t="shared" si="23"/>
        <v>37.991699999999931</v>
      </c>
      <c r="C1537" t="s">
        <v>7</v>
      </c>
      <c r="D1537">
        <v>28.1</v>
      </c>
      <c r="E1537">
        <v>0</v>
      </c>
      <c r="F1537">
        <f>IF(martianeum5[[#This Row],[zawartosc '[%']]]&gt;=1,martianeum5[[#This Row],[masa '[kg']]]*martianeum5[[#This Row],[zawartosc '[%']]]*0.01,0)</f>
        <v>0</v>
      </c>
      <c r="G1537">
        <f>martianeum5[[#This Row],[stan_magazynu '[kg']]]+martianeum5[[#This Row],[ile_kg_materiału_z_ładunku]]</f>
        <v>37.991699999999931</v>
      </c>
      <c r="H1537">
        <f>IF(martianeum5[[#This Row],[stan_po_wydobyciu_z_ładunku]]&gt;=100,100,0)</f>
        <v>0</v>
      </c>
      <c r="I1537">
        <f>martianeum5[[#This Row],[stan_po_wydobyciu_z_ładunku]]-martianeum5[[#This Row],[ile_zabiera_na_orbite]]</f>
        <v>37.991699999999931</v>
      </c>
      <c r="J1537">
        <f>WEEKNUM(martianeum5[[#This Row],[data]],14)</f>
        <v>20</v>
      </c>
      <c r="K1537">
        <f>IF(martianeum5[[#This Row],[num_tygodnia]]=J1536,K1536,K1536+1)</f>
        <v>223</v>
      </c>
    </row>
    <row r="1538" spans="1:11" x14ac:dyDescent="0.25">
      <c r="A1538" s="1">
        <v>50177</v>
      </c>
      <c r="B1538">
        <f t="shared" si="23"/>
        <v>37.991699999999931</v>
      </c>
      <c r="C1538" t="s">
        <v>11</v>
      </c>
      <c r="D1538">
        <v>16.100000000000001</v>
      </c>
      <c r="E1538">
        <v>9</v>
      </c>
      <c r="F1538">
        <f>IF(martianeum5[[#This Row],[zawartosc '[%']]]&gt;=1,martianeum5[[#This Row],[masa '[kg']]]*martianeum5[[#This Row],[zawartosc '[%']]]*0.01,0)</f>
        <v>1.4490000000000001</v>
      </c>
      <c r="G1538">
        <f>martianeum5[[#This Row],[stan_magazynu '[kg']]]+martianeum5[[#This Row],[ile_kg_materiału_z_ładunku]]</f>
        <v>39.440699999999929</v>
      </c>
      <c r="H1538">
        <f>IF(martianeum5[[#This Row],[stan_po_wydobyciu_z_ładunku]]&gt;=100,100,0)</f>
        <v>0</v>
      </c>
      <c r="I1538">
        <f>martianeum5[[#This Row],[stan_po_wydobyciu_z_ładunku]]-martianeum5[[#This Row],[ile_zabiera_na_orbite]]</f>
        <v>39.440699999999929</v>
      </c>
      <c r="J1538">
        <f>WEEKNUM(martianeum5[[#This Row],[data]],14)</f>
        <v>20</v>
      </c>
      <c r="K1538">
        <f>IF(martianeum5[[#This Row],[num_tygodnia]]=J1537,K1537,K1537+1)</f>
        <v>223</v>
      </c>
    </row>
    <row r="1539" spans="1:11" x14ac:dyDescent="0.25">
      <c r="A1539" s="1">
        <v>50178</v>
      </c>
      <c r="B1539">
        <f t="shared" si="23"/>
        <v>39.440699999999929</v>
      </c>
      <c r="C1539" t="s">
        <v>18</v>
      </c>
      <c r="D1539">
        <v>29</v>
      </c>
      <c r="E1539">
        <v>1.6</v>
      </c>
      <c r="F1539">
        <f>IF(martianeum5[[#This Row],[zawartosc '[%']]]&gt;=1,martianeum5[[#This Row],[masa '[kg']]]*martianeum5[[#This Row],[zawartosc '[%']]]*0.01,0)</f>
        <v>0.46400000000000008</v>
      </c>
      <c r="G1539">
        <f>martianeum5[[#This Row],[stan_magazynu '[kg']]]+martianeum5[[#This Row],[ile_kg_materiału_z_ładunku]]</f>
        <v>39.904699999999927</v>
      </c>
      <c r="H1539">
        <f>IF(martianeum5[[#This Row],[stan_po_wydobyciu_z_ładunku]]&gt;=100,100,0)</f>
        <v>0</v>
      </c>
      <c r="I1539">
        <f>martianeum5[[#This Row],[stan_po_wydobyciu_z_ładunku]]-martianeum5[[#This Row],[ile_zabiera_na_orbite]]</f>
        <v>39.904699999999927</v>
      </c>
      <c r="J1539">
        <f>WEEKNUM(martianeum5[[#This Row],[data]],14)</f>
        <v>20</v>
      </c>
      <c r="K1539">
        <f>IF(martianeum5[[#This Row],[num_tygodnia]]=J1538,K1538,K1538+1)</f>
        <v>223</v>
      </c>
    </row>
    <row r="1540" spans="1:11" x14ac:dyDescent="0.25">
      <c r="A1540" s="1">
        <v>50179</v>
      </c>
      <c r="B1540">
        <f t="shared" ref="B1540:B1603" si="24">I1539</f>
        <v>39.904699999999927</v>
      </c>
      <c r="C1540" t="s">
        <v>11</v>
      </c>
      <c r="D1540">
        <v>23.6</v>
      </c>
      <c r="E1540">
        <v>16</v>
      </c>
      <c r="F1540">
        <f>IF(martianeum5[[#This Row],[zawartosc '[%']]]&gt;=1,martianeum5[[#This Row],[masa '[kg']]]*martianeum5[[#This Row],[zawartosc '[%']]]*0.01,0)</f>
        <v>3.7760000000000002</v>
      </c>
      <c r="G1540">
        <f>martianeum5[[#This Row],[stan_magazynu '[kg']]]+martianeum5[[#This Row],[ile_kg_materiału_z_ładunku]]</f>
        <v>43.680699999999931</v>
      </c>
      <c r="H1540">
        <f>IF(martianeum5[[#This Row],[stan_po_wydobyciu_z_ładunku]]&gt;=100,100,0)</f>
        <v>0</v>
      </c>
      <c r="I1540">
        <f>martianeum5[[#This Row],[stan_po_wydobyciu_z_ładunku]]-martianeum5[[#This Row],[ile_zabiera_na_orbite]]</f>
        <v>43.680699999999931</v>
      </c>
      <c r="J1540">
        <f>WEEKNUM(martianeum5[[#This Row],[data]],14)</f>
        <v>20</v>
      </c>
      <c r="K1540">
        <f>IF(martianeum5[[#This Row],[num_tygodnia]]=J1539,K1539,K1539+1)</f>
        <v>223</v>
      </c>
    </row>
    <row r="1541" spans="1:11" x14ac:dyDescent="0.25">
      <c r="A1541" s="1">
        <v>50180</v>
      </c>
      <c r="B1541">
        <f t="shared" si="24"/>
        <v>43.680699999999931</v>
      </c>
      <c r="C1541" t="s">
        <v>19</v>
      </c>
      <c r="D1541">
        <v>11.6</v>
      </c>
      <c r="E1541">
        <v>32</v>
      </c>
      <c r="F1541">
        <f>IF(martianeum5[[#This Row],[zawartosc '[%']]]&gt;=1,martianeum5[[#This Row],[masa '[kg']]]*martianeum5[[#This Row],[zawartosc '[%']]]*0.01,0)</f>
        <v>3.7119999999999997</v>
      </c>
      <c r="G1541">
        <f>martianeum5[[#This Row],[stan_magazynu '[kg']]]+martianeum5[[#This Row],[ile_kg_materiału_z_ładunku]]</f>
        <v>47.392699999999934</v>
      </c>
      <c r="H1541">
        <f>IF(martianeum5[[#This Row],[stan_po_wydobyciu_z_ładunku]]&gt;=100,100,0)</f>
        <v>0</v>
      </c>
      <c r="I1541">
        <f>martianeum5[[#This Row],[stan_po_wydobyciu_z_ładunku]]-martianeum5[[#This Row],[ile_zabiera_na_orbite]]</f>
        <v>47.392699999999934</v>
      </c>
      <c r="J1541">
        <f>WEEKNUM(martianeum5[[#This Row],[data]],14)</f>
        <v>20</v>
      </c>
      <c r="K1541">
        <f>IF(martianeum5[[#This Row],[num_tygodnia]]=J1540,K1540,K1540+1)</f>
        <v>223</v>
      </c>
    </row>
    <row r="1542" spans="1:11" x14ac:dyDescent="0.25">
      <c r="A1542" s="1">
        <v>50181</v>
      </c>
      <c r="B1542">
        <f t="shared" si="24"/>
        <v>47.392699999999934</v>
      </c>
      <c r="C1542" t="s">
        <v>15</v>
      </c>
      <c r="D1542">
        <v>15.9</v>
      </c>
      <c r="E1542">
        <v>5.5</v>
      </c>
      <c r="F1542">
        <f>IF(martianeum5[[#This Row],[zawartosc '[%']]]&gt;=1,martianeum5[[#This Row],[masa '[kg']]]*martianeum5[[#This Row],[zawartosc '[%']]]*0.01,0)</f>
        <v>0.87450000000000006</v>
      </c>
      <c r="G1542">
        <f>martianeum5[[#This Row],[stan_magazynu '[kg']]]+martianeum5[[#This Row],[ile_kg_materiału_z_ładunku]]</f>
        <v>48.267199999999931</v>
      </c>
      <c r="H1542">
        <f>IF(martianeum5[[#This Row],[stan_po_wydobyciu_z_ładunku]]&gt;=100,100,0)</f>
        <v>0</v>
      </c>
      <c r="I1542">
        <f>martianeum5[[#This Row],[stan_po_wydobyciu_z_ładunku]]-martianeum5[[#This Row],[ile_zabiera_na_orbite]]</f>
        <v>48.267199999999931</v>
      </c>
      <c r="J1542">
        <f>WEEKNUM(martianeum5[[#This Row],[data]],14)</f>
        <v>21</v>
      </c>
      <c r="K1542">
        <f>IF(martianeum5[[#This Row],[num_tygodnia]]=J1541,K1541,K1541+1)</f>
        <v>224</v>
      </c>
    </row>
    <row r="1543" spans="1:11" x14ac:dyDescent="0.25">
      <c r="A1543" s="1">
        <v>50182</v>
      </c>
      <c r="B1543">
        <f t="shared" si="24"/>
        <v>48.267199999999931</v>
      </c>
      <c r="C1543" t="s">
        <v>26</v>
      </c>
      <c r="D1543">
        <v>28.3</v>
      </c>
      <c r="E1543">
        <v>6</v>
      </c>
      <c r="F1543">
        <f>IF(martianeum5[[#This Row],[zawartosc '[%']]]&gt;=1,martianeum5[[#This Row],[masa '[kg']]]*martianeum5[[#This Row],[zawartosc '[%']]]*0.01,0)</f>
        <v>1.6980000000000002</v>
      </c>
      <c r="G1543">
        <f>martianeum5[[#This Row],[stan_magazynu '[kg']]]+martianeum5[[#This Row],[ile_kg_materiału_z_ładunku]]</f>
        <v>49.965199999999932</v>
      </c>
      <c r="H1543">
        <f>IF(martianeum5[[#This Row],[stan_po_wydobyciu_z_ładunku]]&gt;=100,100,0)</f>
        <v>0</v>
      </c>
      <c r="I1543">
        <f>martianeum5[[#This Row],[stan_po_wydobyciu_z_ładunku]]-martianeum5[[#This Row],[ile_zabiera_na_orbite]]</f>
        <v>49.965199999999932</v>
      </c>
      <c r="J1543">
        <f>WEEKNUM(martianeum5[[#This Row],[data]],14)</f>
        <v>21</v>
      </c>
      <c r="K1543">
        <f>IF(martianeum5[[#This Row],[num_tygodnia]]=J1542,K1542,K1542+1)</f>
        <v>224</v>
      </c>
    </row>
    <row r="1544" spans="1:11" x14ac:dyDescent="0.25">
      <c r="A1544" s="1">
        <v>50183</v>
      </c>
      <c r="B1544">
        <f t="shared" si="24"/>
        <v>49.965199999999932</v>
      </c>
      <c r="C1544" t="s">
        <v>12</v>
      </c>
      <c r="D1544">
        <v>16.600000000000001</v>
      </c>
      <c r="E1544">
        <v>11.3</v>
      </c>
      <c r="F1544">
        <f>IF(martianeum5[[#This Row],[zawartosc '[%']]]&gt;=1,martianeum5[[#This Row],[masa '[kg']]]*martianeum5[[#This Row],[zawartosc '[%']]]*0.01,0)</f>
        <v>1.8758000000000004</v>
      </c>
      <c r="G1544">
        <f>martianeum5[[#This Row],[stan_magazynu '[kg']]]+martianeum5[[#This Row],[ile_kg_materiału_z_ładunku]]</f>
        <v>51.84099999999993</v>
      </c>
      <c r="H1544">
        <f>IF(martianeum5[[#This Row],[stan_po_wydobyciu_z_ładunku]]&gt;=100,100,0)</f>
        <v>0</v>
      </c>
      <c r="I1544">
        <f>martianeum5[[#This Row],[stan_po_wydobyciu_z_ładunku]]-martianeum5[[#This Row],[ile_zabiera_na_orbite]]</f>
        <v>51.84099999999993</v>
      </c>
      <c r="J1544">
        <f>WEEKNUM(martianeum5[[#This Row],[data]],14)</f>
        <v>21</v>
      </c>
      <c r="K1544">
        <f>IF(martianeum5[[#This Row],[num_tygodnia]]=J1543,K1543,K1543+1)</f>
        <v>224</v>
      </c>
    </row>
    <row r="1545" spans="1:11" x14ac:dyDescent="0.25">
      <c r="A1545" s="1">
        <v>50184</v>
      </c>
      <c r="B1545">
        <f t="shared" si="24"/>
        <v>51.84099999999993</v>
      </c>
      <c r="C1545" t="s">
        <v>22</v>
      </c>
      <c r="D1545">
        <v>25.2</v>
      </c>
      <c r="E1545">
        <v>6.4</v>
      </c>
      <c r="F1545">
        <f>IF(martianeum5[[#This Row],[zawartosc '[%']]]&gt;=1,martianeum5[[#This Row],[masa '[kg']]]*martianeum5[[#This Row],[zawartosc '[%']]]*0.01,0)</f>
        <v>1.6128</v>
      </c>
      <c r="G1545">
        <f>martianeum5[[#This Row],[stan_magazynu '[kg']]]+martianeum5[[#This Row],[ile_kg_materiału_z_ładunku]]</f>
        <v>53.45379999999993</v>
      </c>
      <c r="H1545">
        <f>IF(martianeum5[[#This Row],[stan_po_wydobyciu_z_ładunku]]&gt;=100,100,0)</f>
        <v>0</v>
      </c>
      <c r="I1545">
        <f>martianeum5[[#This Row],[stan_po_wydobyciu_z_ładunku]]-martianeum5[[#This Row],[ile_zabiera_na_orbite]]</f>
        <v>53.45379999999993</v>
      </c>
      <c r="J1545">
        <f>WEEKNUM(martianeum5[[#This Row],[data]],14)</f>
        <v>21</v>
      </c>
      <c r="K1545">
        <f>IF(martianeum5[[#This Row],[num_tygodnia]]=J1544,K1544,K1544+1)</f>
        <v>224</v>
      </c>
    </row>
    <row r="1546" spans="1:11" x14ac:dyDescent="0.25">
      <c r="A1546" s="1">
        <v>50185</v>
      </c>
      <c r="B1546">
        <f t="shared" si="24"/>
        <v>53.45379999999993</v>
      </c>
      <c r="C1546" t="s">
        <v>10</v>
      </c>
      <c r="D1546">
        <v>29.5</v>
      </c>
      <c r="E1546">
        <v>26.1</v>
      </c>
      <c r="F1546">
        <f>IF(martianeum5[[#This Row],[zawartosc '[%']]]&gt;=1,martianeum5[[#This Row],[masa '[kg']]]*martianeum5[[#This Row],[zawartosc '[%']]]*0.01,0)</f>
        <v>7.6995000000000005</v>
      </c>
      <c r="G1546">
        <f>martianeum5[[#This Row],[stan_magazynu '[kg']]]+martianeum5[[#This Row],[ile_kg_materiału_z_ładunku]]</f>
        <v>61.15329999999993</v>
      </c>
      <c r="H1546">
        <f>IF(martianeum5[[#This Row],[stan_po_wydobyciu_z_ładunku]]&gt;=100,100,0)</f>
        <v>0</v>
      </c>
      <c r="I1546">
        <f>martianeum5[[#This Row],[stan_po_wydobyciu_z_ładunku]]-martianeum5[[#This Row],[ile_zabiera_na_orbite]]</f>
        <v>61.15329999999993</v>
      </c>
      <c r="J1546">
        <f>WEEKNUM(martianeum5[[#This Row],[data]],14)</f>
        <v>21</v>
      </c>
      <c r="K1546">
        <f>IF(martianeum5[[#This Row],[num_tygodnia]]=J1545,K1545,K1545+1)</f>
        <v>224</v>
      </c>
    </row>
    <row r="1547" spans="1:11" x14ac:dyDescent="0.25">
      <c r="A1547" s="1">
        <v>50186</v>
      </c>
      <c r="B1547">
        <f t="shared" si="24"/>
        <v>61.15329999999993</v>
      </c>
      <c r="C1547" t="s">
        <v>18</v>
      </c>
      <c r="D1547">
        <v>13.3</v>
      </c>
      <c r="E1547">
        <v>7.3</v>
      </c>
      <c r="F1547">
        <f>IF(martianeum5[[#This Row],[zawartosc '[%']]]&gt;=1,martianeum5[[#This Row],[masa '[kg']]]*martianeum5[[#This Row],[zawartosc '[%']]]*0.01,0)</f>
        <v>0.9709000000000001</v>
      </c>
      <c r="G1547">
        <f>martianeum5[[#This Row],[stan_magazynu '[kg']]]+martianeum5[[#This Row],[ile_kg_materiału_z_ładunku]]</f>
        <v>62.124199999999931</v>
      </c>
      <c r="H1547">
        <f>IF(martianeum5[[#This Row],[stan_po_wydobyciu_z_ładunku]]&gt;=100,100,0)</f>
        <v>0</v>
      </c>
      <c r="I1547">
        <f>martianeum5[[#This Row],[stan_po_wydobyciu_z_ładunku]]-martianeum5[[#This Row],[ile_zabiera_na_orbite]]</f>
        <v>62.124199999999931</v>
      </c>
      <c r="J1547">
        <f>WEEKNUM(martianeum5[[#This Row],[data]],14)</f>
        <v>21</v>
      </c>
      <c r="K1547">
        <f>IF(martianeum5[[#This Row],[num_tygodnia]]=J1546,K1546,K1546+1)</f>
        <v>224</v>
      </c>
    </row>
    <row r="1548" spans="1:11" x14ac:dyDescent="0.25">
      <c r="A1548" s="1">
        <v>50187</v>
      </c>
      <c r="B1548">
        <f t="shared" si="24"/>
        <v>62.124199999999931</v>
      </c>
      <c r="C1548" t="s">
        <v>17</v>
      </c>
      <c r="D1548">
        <v>19.5</v>
      </c>
      <c r="E1548">
        <v>3.4</v>
      </c>
      <c r="F1548">
        <f>IF(martianeum5[[#This Row],[zawartosc '[%']]]&gt;=1,martianeum5[[#This Row],[masa '[kg']]]*martianeum5[[#This Row],[zawartosc '[%']]]*0.01,0)</f>
        <v>0.66300000000000003</v>
      </c>
      <c r="G1548">
        <f>martianeum5[[#This Row],[stan_magazynu '[kg']]]+martianeum5[[#This Row],[ile_kg_materiału_z_ładunku]]</f>
        <v>62.787199999999928</v>
      </c>
      <c r="H1548">
        <f>IF(martianeum5[[#This Row],[stan_po_wydobyciu_z_ładunku]]&gt;=100,100,0)</f>
        <v>0</v>
      </c>
      <c r="I1548">
        <f>martianeum5[[#This Row],[stan_po_wydobyciu_z_ładunku]]-martianeum5[[#This Row],[ile_zabiera_na_orbite]]</f>
        <v>62.787199999999928</v>
      </c>
      <c r="J1548">
        <f>WEEKNUM(martianeum5[[#This Row],[data]],14)</f>
        <v>21</v>
      </c>
      <c r="K1548">
        <f>IF(martianeum5[[#This Row],[num_tygodnia]]=J1547,K1547,K1547+1)</f>
        <v>224</v>
      </c>
    </row>
    <row r="1549" spans="1:11" x14ac:dyDescent="0.25">
      <c r="A1549" s="1">
        <v>50188</v>
      </c>
      <c r="B1549">
        <f t="shared" si="24"/>
        <v>62.787199999999928</v>
      </c>
      <c r="C1549" t="s">
        <v>25</v>
      </c>
      <c r="D1549">
        <v>11.9</v>
      </c>
      <c r="E1549">
        <v>1.7</v>
      </c>
      <c r="F1549">
        <f>IF(martianeum5[[#This Row],[zawartosc '[%']]]&gt;=1,martianeum5[[#This Row],[masa '[kg']]]*martianeum5[[#This Row],[zawartosc '[%']]]*0.01,0)</f>
        <v>0.20230000000000001</v>
      </c>
      <c r="G1549">
        <f>martianeum5[[#This Row],[stan_magazynu '[kg']]]+martianeum5[[#This Row],[ile_kg_materiału_z_ładunku]]</f>
        <v>62.989499999999929</v>
      </c>
      <c r="H1549">
        <f>IF(martianeum5[[#This Row],[stan_po_wydobyciu_z_ładunku]]&gt;=100,100,0)</f>
        <v>0</v>
      </c>
      <c r="I1549">
        <f>martianeum5[[#This Row],[stan_po_wydobyciu_z_ładunku]]-martianeum5[[#This Row],[ile_zabiera_na_orbite]]</f>
        <v>62.989499999999929</v>
      </c>
      <c r="J1549">
        <f>WEEKNUM(martianeum5[[#This Row],[data]],14)</f>
        <v>22</v>
      </c>
      <c r="K1549">
        <f>IF(martianeum5[[#This Row],[num_tygodnia]]=J1548,K1548,K1548+1)</f>
        <v>225</v>
      </c>
    </row>
    <row r="1550" spans="1:11" x14ac:dyDescent="0.25">
      <c r="A1550" s="1">
        <v>50189</v>
      </c>
      <c r="B1550">
        <f t="shared" si="24"/>
        <v>62.989499999999929</v>
      </c>
      <c r="C1550" t="s">
        <v>14</v>
      </c>
      <c r="D1550">
        <v>29.5</v>
      </c>
      <c r="E1550">
        <v>5.0999999999999996</v>
      </c>
      <c r="F1550">
        <f>IF(martianeum5[[#This Row],[zawartosc '[%']]]&gt;=1,martianeum5[[#This Row],[masa '[kg']]]*martianeum5[[#This Row],[zawartosc '[%']]]*0.01,0)</f>
        <v>1.5044999999999999</v>
      </c>
      <c r="G1550">
        <f>martianeum5[[#This Row],[stan_magazynu '[kg']]]+martianeum5[[#This Row],[ile_kg_materiału_z_ładunku]]</f>
        <v>64.493999999999929</v>
      </c>
      <c r="H1550">
        <f>IF(martianeum5[[#This Row],[stan_po_wydobyciu_z_ładunku]]&gt;=100,100,0)</f>
        <v>0</v>
      </c>
      <c r="I1550">
        <f>martianeum5[[#This Row],[stan_po_wydobyciu_z_ładunku]]-martianeum5[[#This Row],[ile_zabiera_na_orbite]]</f>
        <v>64.493999999999929</v>
      </c>
      <c r="J1550">
        <f>WEEKNUM(martianeum5[[#This Row],[data]],14)</f>
        <v>22</v>
      </c>
      <c r="K1550">
        <f>IF(martianeum5[[#This Row],[num_tygodnia]]=J1549,K1549,K1549+1)</f>
        <v>225</v>
      </c>
    </row>
    <row r="1551" spans="1:11" x14ac:dyDescent="0.25">
      <c r="A1551" s="1">
        <v>50190</v>
      </c>
      <c r="B1551">
        <f t="shared" si="24"/>
        <v>64.493999999999929</v>
      </c>
      <c r="C1551" t="s">
        <v>19</v>
      </c>
      <c r="D1551">
        <v>25.1</v>
      </c>
      <c r="E1551">
        <v>0</v>
      </c>
      <c r="F1551">
        <f>IF(martianeum5[[#This Row],[zawartosc '[%']]]&gt;=1,martianeum5[[#This Row],[masa '[kg']]]*martianeum5[[#This Row],[zawartosc '[%']]]*0.01,0)</f>
        <v>0</v>
      </c>
      <c r="G1551">
        <f>martianeum5[[#This Row],[stan_magazynu '[kg']]]+martianeum5[[#This Row],[ile_kg_materiału_z_ładunku]]</f>
        <v>64.493999999999929</v>
      </c>
      <c r="H1551">
        <f>IF(martianeum5[[#This Row],[stan_po_wydobyciu_z_ładunku]]&gt;=100,100,0)</f>
        <v>0</v>
      </c>
      <c r="I1551">
        <f>martianeum5[[#This Row],[stan_po_wydobyciu_z_ładunku]]-martianeum5[[#This Row],[ile_zabiera_na_orbite]]</f>
        <v>64.493999999999929</v>
      </c>
      <c r="J1551">
        <f>WEEKNUM(martianeum5[[#This Row],[data]],14)</f>
        <v>22</v>
      </c>
      <c r="K1551">
        <f>IF(martianeum5[[#This Row],[num_tygodnia]]=J1550,K1550,K1550+1)</f>
        <v>225</v>
      </c>
    </row>
    <row r="1552" spans="1:11" x14ac:dyDescent="0.25">
      <c r="A1552" s="1">
        <v>50191</v>
      </c>
      <c r="B1552">
        <f t="shared" si="24"/>
        <v>64.493999999999929</v>
      </c>
      <c r="C1552" t="s">
        <v>22</v>
      </c>
      <c r="D1552">
        <v>15.1</v>
      </c>
      <c r="E1552">
        <v>0</v>
      </c>
      <c r="F1552">
        <f>IF(martianeum5[[#This Row],[zawartosc '[%']]]&gt;=1,martianeum5[[#This Row],[masa '[kg']]]*martianeum5[[#This Row],[zawartosc '[%']]]*0.01,0)</f>
        <v>0</v>
      </c>
      <c r="G1552">
        <f>martianeum5[[#This Row],[stan_magazynu '[kg']]]+martianeum5[[#This Row],[ile_kg_materiału_z_ładunku]]</f>
        <v>64.493999999999929</v>
      </c>
      <c r="H1552">
        <f>IF(martianeum5[[#This Row],[stan_po_wydobyciu_z_ładunku]]&gt;=100,100,0)</f>
        <v>0</v>
      </c>
      <c r="I1552">
        <f>martianeum5[[#This Row],[stan_po_wydobyciu_z_ładunku]]-martianeum5[[#This Row],[ile_zabiera_na_orbite]]</f>
        <v>64.493999999999929</v>
      </c>
      <c r="J1552">
        <f>WEEKNUM(martianeum5[[#This Row],[data]],14)</f>
        <v>22</v>
      </c>
      <c r="K1552">
        <f>IF(martianeum5[[#This Row],[num_tygodnia]]=J1551,K1551,K1551+1)</f>
        <v>225</v>
      </c>
    </row>
    <row r="1553" spans="1:11" x14ac:dyDescent="0.25">
      <c r="A1553" s="1">
        <v>50192</v>
      </c>
      <c r="B1553">
        <f t="shared" si="24"/>
        <v>64.493999999999929</v>
      </c>
      <c r="C1553" t="s">
        <v>33</v>
      </c>
      <c r="D1553">
        <v>19.7</v>
      </c>
      <c r="E1553">
        <v>1.7</v>
      </c>
      <c r="F1553">
        <f>IF(martianeum5[[#This Row],[zawartosc '[%']]]&gt;=1,martianeum5[[#This Row],[masa '[kg']]]*martianeum5[[#This Row],[zawartosc '[%']]]*0.01,0)</f>
        <v>0.33489999999999998</v>
      </c>
      <c r="G1553">
        <f>martianeum5[[#This Row],[stan_magazynu '[kg']]]+martianeum5[[#This Row],[ile_kg_materiału_z_ładunku]]</f>
        <v>64.828899999999933</v>
      </c>
      <c r="H1553">
        <f>IF(martianeum5[[#This Row],[stan_po_wydobyciu_z_ładunku]]&gt;=100,100,0)</f>
        <v>0</v>
      </c>
      <c r="I1553">
        <f>martianeum5[[#This Row],[stan_po_wydobyciu_z_ładunku]]-martianeum5[[#This Row],[ile_zabiera_na_orbite]]</f>
        <v>64.828899999999933</v>
      </c>
      <c r="J1553">
        <f>WEEKNUM(martianeum5[[#This Row],[data]],14)</f>
        <v>22</v>
      </c>
      <c r="K1553">
        <f>IF(martianeum5[[#This Row],[num_tygodnia]]=J1552,K1552,K1552+1)</f>
        <v>225</v>
      </c>
    </row>
    <row r="1554" spans="1:11" x14ac:dyDescent="0.25">
      <c r="A1554" s="1">
        <v>50193</v>
      </c>
      <c r="B1554">
        <f t="shared" si="24"/>
        <v>64.828899999999933</v>
      </c>
      <c r="C1554" t="s">
        <v>19</v>
      </c>
      <c r="D1554">
        <v>25.6</v>
      </c>
      <c r="E1554">
        <v>0</v>
      </c>
      <c r="F1554">
        <f>IF(martianeum5[[#This Row],[zawartosc '[%']]]&gt;=1,martianeum5[[#This Row],[masa '[kg']]]*martianeum5[[#This Row],[zawartosc '[%']]]*0.01,0)</f>
        <v>0</v>
      </c>
      <c r="G1554">
        <f>martianeum5[[#This Row],[stan_magazynu '[kg']]]+martianeum5[[#This Row],[ile_kg_materiału_z_ładunku]]</f>
        <v>64.828899999999933</v>
      </c>
      <c r="H1554">
        <f>IF(martianeum5[[#This Row],[stan_po_wydobyciu_z_ładunku]]&gt;=100,100,0)</f>
        <v>0</v>
      </c>
      <c r="I1554">
        <f>martianeum5[[#This Row],[stan_po_wydobyciu_z_ładunku]]-martianeum5[[#This Row],[ile_zabiera_na_orbite]]</f>
        <v>64.828899999999933</v>
      </c>
      <c r="J1554">
        <f>WEEKNUM(martianeum5[[#This Row],[data]],14)</f>
        <v>22</v>
      </c>
      <c r="K1554">
        <f>IF(martianeum5[[#This Row],[num_tygodnia]]=J1553,K1553,K1553+1)</f>
        <v>225</v>
      </c>
    </row>
    <row r="1555" spans="1:11" x14ac:dyDescent="0.25">
      <c r="A1555" s="1">
        <v>50194</v>
      </c>
      <c r="B1555">
        <f t="shared" si="24"/>
        <v>64.828899999999933</v>
      </c>
      <c r="C1555" t="s">
        <v>11</v>
      </c>
      <c r="D1555">
        <v>25</v>
      </c>
      <c r="E1555">
        <v>18.8</v>
      </c>
      <c r="F1555">
        <f>IF(martianeum5[[#This Row],[zawartosc '[%']]]&gt;=1,martianeum5[[#This Row],[masa '[kg']]]*martianeum5[[#This Row],[zawartosc '[%']]]*0.01,0)</f>
        <v>4.7</v>
      </c>
      <c r="G1555">
        <f>martianeum5[[#This Row],[stan_magazynu '[kg']]]+martianeum5[[#This Row],[ile_kg_materiału_z_ładunku]]</f>
        <v>69.528899999999936</v>
      </c>
      <c r="H1555">
        <f>IF(martianeum5[[#This Row],[stan_po_wydobyciu_z_ładunku]]&gt;=100,100,0)</f>
        <v>0</v>
      </c>
      <c r="I1555">
        <f>martianeum5[[#This Row],[stan_po_wydobyciu_z_ładunku]]-martianeum5[[#This Row],[ile_zabiera_na_orbite]]</f>
        <v>69.528899999999936</v>
      </c>
      <c r="J1555">
        <f>WEEKNUM(martianeum5[[#This Row],[data]],14)</f>
        <v>22</v>
      </c>
      <c r="K1555">
        <f>IF(martianeum5[[#This Row],[num_tygodnia]]=J1554,K1554,K1554+1)</f>
        <v>225</v>
      </c>
    </row>
    <row r="1556" spans="1:11" x14ac:dyDescent="0.25">
      <c r="A1556" s="1">
        <v>50195</v>
      </c>
      <c r="B1556">
        <f t="shared" si="24"/>
        <v>69.528899999999936</v>
      </c>
      <c r="C1556" t="s">
        <v>23</v>
      </c>
      <c r="D1556">
        <v>11.5</v>
      </c>
      <c r="E1556">
        <v>0</v>
      </c>
      <c r="F1556">
        <f>IF(martianeum5[[#This Row],[zawartosc '[%']]]&gt;=1,martianeum5[[#This Row],[masa '[kg']]]*martianeum5[[#This Row],[zawartosc '[%']]]*0.01,0)</f>
        <v>0</v>
      </c>
      <c r="G1556">
        <f>martianeum5[[#This Row],[stan_magazynu '[kg']]]+martianeum5[[#This Row],[ile_kg_materiału_z_ładunku]]</f>
        <v>69.528899999999936</v>
      </c>
      <c r="H1556">
        <f>IF(martianeum5[[#This Row],[stan_po_wydobyciu_z_ładunku]]&gt;=100,100,0)</f>
        <v>0</v>
      </c>
      <c r="I1556">
        <f>martianeum5[[#This Row],[stan_po_wydobyciu_z_ładunku]]-martianeum5[[#This Row],[ile_zabiera_na_orbite]]</f>
        <v>69.528899999999936</v>
      </c>
      <c r="J1556">
        <f>WEEKNUM(martianeum5[[#This Row],[data]],14)</f>
        <v>23</v>
      </c>
      <c r="K1556">
        <f>IF(martianeum5[[#This Row],[num_tygodnia]]=J1555,K1555,K1555+1)</f>
        <v>226</v>
      </c>
    </row>
    <row r="1557" spans="1:11" x14ac:dyDescent="0.25">
      <c r="A1557" s="1">
        <v>50196</v>
      </c>
      <c r="B1557">
        <f t="shared" si="24"/>
        <v>69.528899999999936</v>
      </c>
      <c r="C1557" t="s">
        <v>10</v>
      </c>
      <c r="D1557">
        <v>23.8</v>
      </c>
      <c r="E1557">
        <v>7.3</v>
      </c>
      <c r="F1557">
        <f>IF(martianeum5[[#This Row],[zawartosc '[%']]]&gt;=1,martianeum5[[#This Row],[masa '[kg']]]*martianeum5[[#This Row],[zawartosc '[%']]]*0.01,0)</f>
        <v>1.7374000000000001</v>
      </c>
      <c r="G1557">
        <f>martianeum5[[#This Row],[stan_magazynu '[kg']]]+martianeum5[[#This Row],[ile_kg_materiału_z_ładunku]]</f>
        <v>71.26629999999993</v>
      </c>
      <c r="H1557">
        <f>IF(martianeum5[[#This Row],[stan_po_wydobyciu_z_ładunku]]&gt;=100,100,0)</f>
        <v>0</v>
      </c>
      <c r="I1557">
        <f>martianeum5[[#This Row],[stan_po_wydobyciu_z_ładunku]]-martianeum5[[#This Row],[ile_zabiera_na_orbite]]</f>
        <v>71.26629999999993</v>
      </c>
      <c r="J1557">
        <f>WEEKNUM(martianeum5[[#This Row],[data]],14)</f>
        <v>23</v>
      </c>
      <c r="K1557">
        <f>IF(martianeum5[[#This Row],[num_tygodnia]]=J1556,K1556,K1556+1)</f>
        <v>226</v>
      </c>
    </row>
    <row r="1558" spans="1:11" x14ac:dyDescent="0.25">
      <c r="A1558" s="1">
        <v>50197</v>
      </c>
      <c r="B1558">
        <f t="shared" si="24"/>
        <v>71.26629999999993</v>
      </c>
      <c r="C1558" t="s">
        <v>19</v>
      </c>
      <c r="D1558">
        <v>25.3</v>
      </c>
      <c r="E1558">
        <v>14.7</v>
      </c>
      <c r="F1558">
        <f>IF(martianeum5[[#This Row],[zawartosc '[%']]]&gt;=1,martianeum5[[#This Row],[masa '[kg']]]*martianeum5[[#This Row],[zawartosc '[%']]]*0.01,0)</f>
        <v>3.7190999999999996</v>
      </c>
      <c r="G1558">
        <f>martianeum5[[#This Row],[stan_magazynu '[kg']]]+martianeum5[[#This Row],[ile_kg_materiału_z_ładunku]]</f>
        <v>74.985399999999927</v>
      </c>
      <c r="H1558">
        <f>IF(martianeum5[[#This Row],[stan_po_wydobyciu_z_ładunku]]&gt;=100,100,0)</f>
        <v>0</v>
      </c>
      <c r="I1558">
        <f>martianeum5[[#This Row],[stan_po_wydobyciu_z_ładunku]]-martianeum5[[#This Row],[ile_zabiera_na_orbite]]</f>
        <v>74.985399999999927</v>
      </c>
      <c r="J1558">
        <f>WEEKNUM(martianeum5[[#This Row],[data]],14)</f>
        <v>23</v>
      </c>
      <c r="K1558">
        <f>IF(martianeum5[[#This Row],[num_tygodnia]]=J1557,K1557,K1557+1)</f>
        <v>226</v>
      </c>
    </row>
    <row r="1559" spans="1:11" x14ac:dyDescent="0.25">
      <c r="A1559" s="1">
        <v>50198</v>
      </c>
      <c r="B1559">
        <f t="shared" si="24"/>
        <v>74.985399999999927</v>
      </c>
      <c r="C1559" t="s">
        <v>10</v>
      </c>
      <c r="D1559">
        <v>22.6</v>
      </c>
      <c r="E1559">
        <v>42.2</v>
      </c>
      <c r="F1559">
        <f>IF(martianeum5[[#This Row],[zawartosc '[%']]]&gt;=1,martianeum5[[#This Row],[masa '[kg']]]*martianeum5[[#This Row],[zawartosc '[%']]]*0.01,0)</f>
        <v>9.5372000000000021</v>
      </c>
      <c r="G1559">
        <f>martianeum5[[#This Row],[stan_magazynu '[kg']]]+martianeum5[[#This Row],[ile_kg_materiału_z_ładunku]]</f>
        <v>84.522599999999926</v>
      </c>
      <c r="H1559">
        <f>IF(martianeum5[[#This Row],[stan_po_wydobyciu_z_ładunku]]&gt;=100,100,0)</f>
        <v>0</v>
      </c>
      <c r="I1559">
        <f>martianeum5[[#This Row],[stan_po_wydobyciu_z_ładunku]]-martianeum5[[#This Row],[ile_zabiera_na_orbite]]</f>
        <v>84.522599999999926</v>
      </c>
      <c r="J1559">
        <f>WEEKNUM(martianeum5[[#This Row],[data]],14)</f>
        <v>23</v>
      </c>
      <c r="K1559">
        <f>IF(martianeum5[[#This Row],[num_tygodnia]]=J1558,K1558,K1558+1)</f>
        <v>226</v>
      </c>
    </row>
    <row r="1560" spans="1:11" x14ac:dyDescent="0.25">
      <c r="A1560" s="1">
        <v>50199</v>
      </c>
      <c r="B1560">
        <f t="shared" si="24"/>
        <v>84.522599999999926</v>
      </c>
      <c r="C1560" t="s">
        <v>14</v>
      </c>
      <c r="D1560">
        <v>18.100000000000001</v>
      </c>
      <c r="E1560">
        <v>3.3</v>
      </c>
      <c r="F1560">
        <f>IF(martianeum5[[#This Row],[zawartosc '[%']]]&gt;=1,martianeum5[[#This Row],[masa '[kg']]]*martianeum5[[#This Row],[zawartosc '[%']]]*0.01,0)</f>
        <v>0.59730000000000005</v>
      </c>
      <c r="G1560">
        <f>martianeum5[[#This Row],[stan_magazynu '[kg']]]+martianeum5[[#This Row],[ile_kg_materiału_z_ładunku]]</f>
        <v>85.11989999999993</v>
      </c>
      <c r="H1560">
        <f>IF(martianeum5[[#This Row],[stan_po_wydobyciu_z_ładunku]]&gt;=100,100,0)</f>
        <v>0</v>
      </c>
      <c r="I1560">
        <f>martianeum5[[#This Row],[stan_po_wydobyciu_z_ładunku]]-martianeum5[[#This Row],[ile_zabiera_na_orbite]]</f>
        <v>85.11989999999993</v>
      </c>
      <c r="J1560">
        <f>WEEKNUM(martianeum5[[#This Row],[data]],14)</f>
        <v>23</v>
      </c>
      <c r="K1560">
        <f>IF(martianeum5[[#This Row],[num_tygodnia]]=J1559,K1559,K1559+1)</f>
        <v>226</v>
      </c>
    </row>
    <row r="1561" spans="1:11" x14ac:dyDescent="0.25">
      <c r="A1561" s="1">
        <v>50200</v>
      </c>
      <c r="B1561">
        <f t="shared" si="24"/>
        <v>85.11989999999993</v>
      </c>
      <c r="C1561" t="s">
        <v>19</v>
      </c>
      <c r="D1561">
        <v>17.8</v>
      </c>
      <c r="E1561">
        <v>0</v>
      </c>
      <c r="F1561">
        <f>IF(martianeum5[[#This Row],[zawartosc '[%']]]&gt;=1,martianeum5[[#This Row],[masa '[kg']]]*martianeum5[[#This Row],[zawartosc '[%']]]*0.01,0)</f>
        <v>0</v>
      </c>
      <c r="G1561">
        <f>martianeum5[[#This Row],[stan_magazynu '[kg']]]+martianeum5[[#This Row],[ile_kg_materiału_z_ładunku]]</f>
        <v>85.11989999999993</v>
      </c>
      <c r="H1561">
        <f>IF(martianeum5[[#This Row],[stan_po_wydobyciu_z_ładunku]]&gt;=100,100,0)</f>
        <v>0</v>
      </c>
      <c r="I1561">
        <f>martianeum5[[#This Row],[stan_po_wydobyciu_z_ładunku]]-martianeum5[[#This Row],[ile_zabiera_na_orbite]]</f>
        <v>85.11989999999993</v>
      </c>
      <c r="J1561">
        <f>WEEKNUM(martianeum5[[#This Row],[data]],14)</f>
        <v>23</v>
      </c>
      <c r="K1561">
        <f>IF(martianeum5[[#This Row],[num_tygodnia]]=J1560,K1560,K1560+1)</f>
        <v>226</v>
      </c>
    </row>
    <row r="1562" spans="1:11" x14ac:dyDescent="0.25">
      <c r="A1562" s="1">
        <v>50201</v>
      </c>
      <c r="B1562">
        <f t="shared" si="24"/>
        <v>85.11989999999993</v>
      </c>
      <c r="C1562" t="s">
        <v>10</v>
      </c>
      <c r="D1562">
        <v>25.1</v>
      </c>
      <c r="E1562">
        <v>25.5</v>
      </c>
      <c r="F1562">
        <f>IF(martianeum5[[#This Row],[zawartosc '[%']]]&gt;=1,martianeum5[[#This Row],[masa '[kg']]]*martianeum5[[#This Row],[zawartosc '[%']]]*0.01,0)</f>
        <v>6.400500000000001</v>
      </c>
      <c r="G1562">
        <f>martianeum5[[#This Row],[stan_magazynu '[kg']]]+martianeum5[[#This Row],[ile_kg_materiału_z_ładunku]]</f>
        <v>91.520399999999938</v>
      </c>
      <c r="H1562">
        <f>IF(martianeum5[[#This Row],[stan_po_wydobyciu_z_ładunku]]&gt;=100,100,0)</f>
        <v>0</v>
      </c>
      <c r="I1562">
        <f>martianeum5[[#This Row],[stan_po_wydobyciu_z_ładunku]]-martianeum5[[#This Row],[ile_zabiera_na_orbite]]</f>
        <v>91.520399999999938</v>
      </c>
      <c r="J1562">
        <f>WEEKNUM(martianeum5[[#This Row],[data]],14)</f>
        <v>23</v>
      </c>
      <c r="K1562">
        <f>IF(martianeum5[[#This Row],[num_tygodnia]]=J1561,K1561,K1561+1)</f>
        <v>226</v>
      </c>
    </row>
    <row r="1563" spans="1:11" x14ac:dyDescent="0.25">
      <c r="A1563" s="1">
        <v>50202</v>
      </c>
      <c r="B1563">
        <f t="shared" si="24"/>
        <v>91.520399999999938</v>
      </c>
      <c r="C1563" t="s">
        <v>18</v>
      </c>
      <c r="D1563">
        <v>12</v>
      </c>
      <c r="E1563">
        <v>0</v>
      </c>
      <c r="F1563">
        <f>IF(martianeum5[[#This Row],[zawartosc '[%']]]&gt;=1,martianeum5[[#This Row],[masa '[kg']]]*martianeum5[[#This Row],[zawartosc '[%']]]*0.01,0)</f>
        <v>0</v>
      </c>
      <c r="G1563">
        <f>martianeum5[[#This Row],[stan_magazynu '[kg']]]+martianeum5[[#This Row],[ile_kg_materiału_z_ładunku]]</f>
        <v>91.520399999999938</v>
      </c>
      <c r="H1563">
        <f>IF(martianeum5[[#This Row],[stan_po_wydobyciu_z_ładunku]]&gt;=100,100,0)</f>
        <v>0</v>
      </c>
      <c r="I1563">
        <f>martianeum5[[#This Row],[stan_po_wydobyciu_z_ładunku]]-martianeum5[[#This Row],[ile_zabiera_na_orbite]]</f>
        <v>91.520399999999938</v>
      </c>
      <c r="J1563">
        <f>WEEKNUM(martianeum5[[#This Row],[data]],14)</f>
        <v>24</v>
      </c>
      <c r="K1563">
        <f>IF(martianeum5[[#This Row],[num_tygodnia]]=J1562,K1562,K1562+1)</f>
        <v>227</v>
      </c>
    </row>
    <row r="1564" spans="1:11" x14ac:dyDescent="0.25">
      <c r="A1564" s="1">
        <v>50203</v>
      </c>
      <c r="B1564">
        <f t="shared" si="24"/>
        <v>91.520399999999938</v>
      </c>
      <c r="C1564" t="s">
        <v>10</v>
      </c>
      <c r="D1564">
        <v>23.2</v>
      </c>
      <c r="E1564">
        <v>0</v>
      </c>
      <c r="F1564">
        <f>IF(martianeum5[[#This Row],[zawartosc '[%']]]&gt;=1,martianeum5[[#This Row],[masa '[kg']]]*martianeum5[[#This Row],[zawartosc '[%']]]*0.01,0)</f>
        <v>0</v>
      </c>
      <c r="G1564">
        <f>martianeum5[[#This Row],[stan_magazynu '[kg']]]+martianeum5[[#This Row],[ile_kg_materiału_z_ładunku]]</f>
        <v>91.520399999999938</v>
      </c>
      <c r="H1564">
        <f>IF(martianeum5[[#This Row],[stan_po_wydobyciu_z_ładunku]]&gt;=100,100,0)</f>
        <v>0</v>
      </c>
      <c r="I1564">
        <f>martianeum5[[#This Row],[stan_po_wydobyciu_z_ładunku]]-martianeum5[[#This Row],[ile_zabiera_na_orbite]]</f>
        <v>91.520399999999938</v>
      </c>
      <c r="J1564">
        <f>WEEKNUM(martianeum5[[#This Row],[data]],14)</f>
        <v>24</v>
      </c>
      <c r="K1564">
        <f>IF(martianeum5[[#This Row],[num_tygodnia]]=J1563,K1563,K1563+1)</f>
        <v>227</v>
      </c>
    </row>
    <row r="1565" spans="1:11" x14ac:dyDescent="0.25">
      <c r="A1565" s="1">
        <v>50204</v>
      </c>
      <c r="B1565">
        <f t="shared" si="24"/>
        <v>91.520399999999938</v>
      </c>
      <c r="C1565" t="s">
        <v>6</v>
      </c>
      <c r="D1565">
        <v>16</v>
      </c>
      <c r="E1565">
        <v>7.9</v>
      </c>
      <c r="F1565">
        <f>IF(martianeum5[[#This Row],[zawartosc '[%']]]&gt;=1,martianeum5[[#This Row],[masa '[kg']]]*martianeum5[[#This Row],[zawartosc '[%']]]*0.01,0)</f>
        <v>1.264</v>
      </c>
      <c r="G1565">
        <f>martianeum5[[#This Row],[stan_magazynu '[kg']]]+martianeum5[[#This Row],[ile_kg_materiału_z_ładunku]]</f>
        <v>92.784399999999934</v>
      </c>
      <c r="H1565">
        <f>IF(martianeum5[[#This Row],[stan_po_wydobyciu_z_ładunku]]&gt;=100,100,0)</f>
        <v>0</v>
      </c>
      <c r="I1565">
        <f>martianeum5[[#This Row],[stan_po_wydobyciu_z_ładunku]]-martianeum5[[#This Row],[ile_zabiera_na_orbite]]</f>
        <v>92.784399999999934</v>
      </c>
      <c r="J1565">
        <f>WEEKNUM(martianeum5[[#This Row],[data]],14)</f>
        <v>24</v>
      </c>
      <c r="K1565">
        <f>IF(martianeum5[[#This Row],[num_tygodnia]]=J1564,K1564,K1564+1)</f>
        <v>227</v>
      </c>
    </row>
    <row r="1566" spans="1:11" x14ac:dyDescent="0.25">
      <c r="A1566" s="1">
        <v>50205</v>
      </c>
      <c r="B1566">
        <f t="shared" si="24"/>
        <v>92.784399999999934</v>
      </c>
      <c r="C1566" t="s">
        <v>15</v>
      </c>
      <c r="D1566">
        <v>26.5</v>
      </c>
      <c r="E1566">
        <v>20.2</v>
      </c>
      <c r="F1566">
        <f>IF(martianeum5[[#This Row],[zawartosc '[%']]]&gt;=1,martianeum5[[#This Row],[masa '[kg']]]*martianeum5[[#This Row],[zawartosc '[%']]]*0.01,0)</f>
        <v>5.3529999999999998</v>
      </c>
      <c r="G1566">
        <f>martianeum5[[#This Row],[stan_magazynu '[kg']]]+martianeum5[[#This Row],[ile_kg_materiału_z_ładunku]]</f>
        <v>98.137399999999928</v>
      </c>
      <c r="H1566">
        <f>IF(martianeum5[[#This Row],[stan_po_wydobyciu_z_ładunku]]&gt;=100,100,0)</f>
        <v>0</v>
      </c>
      <c r="I1566">
        <f>martianeum5[[#This Row],[stan_po_wydobyciu_z_ładunku]]-martianeum5[[#This Row],[ile_zabiera_na_orbite]]</f>
        <v>98.137399999999928</v>
      </c>
      <c r="J1566">
        <f>WEEKNUM(martianeum5[[#This Row],[data]],14)</f>
        <v>24</v>
      </c>
      <c r="K1566">
        <f>IF(martianeum5[[#This Row],[num_tygodnia]]=J1565,K1565,K1565+1)</f>
        <v>227</v>
      </c>
    </row>
    <row r="1567" spans="1:11" x14ac:dyDescent="0.25">
      <c r="A1567" s="1">
        <v>50206</v>
      </c>
      <c r="B1567">
        <f t="shared" si="24"/>
        <v>98.137399999999928</v>
      </c>
      <c r="C1567" t="s">
        <v>29</v>
      </c>
      <c r="D1567">
        <v>28.9</v>
      </c>
      <c r="E1567">
        <v>0.3</v>
      </c>
      <c r="F1567">
        <f>IF(martianeum5[[#This Row],[zawartosc '[%']]]&gt;=1,martianeum5[[#This Row],[masa '[kg']]]*martianeum5[[#This Row],[zawartosc '[%']]]*0.01,0)</f>
        <v>0</v>
      </c>
      <c r="G1567">
        <f>martianeum5[[#This Row],[stan_magazynu '[kg']]]+martianeum5[[#This Row],[ile_kg_materiału_z_ładunku]]</f>
        <v>98.137399999999928</v>
      </c>
      <c r="H1567">
        <f>IF(martianeum5[[#This Row],[stan_po_wydobyciu_z_ładunku]]&gt;=100,100,0)</f>
        <v>0</v>
      </c>
      <c r="I1567">
        <f>martianeum5[[#This Row],[stan_po_wydobyciu_z_ładunku]]-martianeum5[[#This Row],[ile_zabiera_na_orbite]]</f>
        <v>98.137399999999928</v>
      </c>
      <c r="J1567">
        <f>WEEKNUM(martianeum5[[#This Row],[data]],14)</f>
        <v>24</v>
      </c>
      <c r="K1567">
        <f>IF(martianeum5[[#This Row],[num_tygodnia]]=J1566,K1566,K1566+1)</f>
        <v>227</v>
      </c>
    </row>
    <row r="1568" spans="1:11" x14ac:dyDescent="0.25">
      <c r="A1568" s="1">
        <v>50207</v>
      </c>
      <c r="B1568">
        <f t="shared" si="24"/>
        <v>98.137399999999928</v>
      </c>
      <c r="C1568" t="s">
        <v>10</v>
      </c>
      <c r="D1568">
        <v>26.6</v>
      </c>
      <c r="E1568">
        <v>0</v>
      </c>
      <c r="F1568">
        <f>IF(martianeum5[[#This Row],[zawartosc '[%']]]&gt;=1,martianeum5[[#This Row],[masa '[kg']]]*martianeum5[[#This Row],[zawartosc '[%']]]*0.01,0)</f>
        <v>0</v>
      </c>
      <c r="G1568">
        <f>martianeum5[[#This Row],[stan_magazynu '[kg']]]+martianeum5[[#This Row],[ile_kg_materiału_z_ładunku]]</f>
        <v>98.137399999999928</v>
      </c>
      <c r="H1568">
        <f>IF(martianeum5[[#This Row],[stan_po_wydobyciu_z_ładunku]]&gt;=100,100,0)</f>
        <v>0</v>
      </c>
      <c r="I1568">
        <f>martianeum5[[#This Row],[stan_po_wydobyciu_z_ładunku]]-martianeum5[[#This Row],[ile_zabiera_na_orbite]]</f>
        <v>98.137399999999928</v>
      </c>
      <c r="J1568">
        <f>WEEKNUM(martianeum5[[#This Row],[data]],14)</f>
        <v>24</v>
      </c>
      <c r="K1568">
        <f>IF(martianeum5[[#This Row],[num_tygodnia]]=J1567,K1567,K1567+1)</f>
        <v>227</v>
      </c>
    </row>
    <row r="1569" spans="1:11" x14ac:dyDescent="0.25">
      <c r="A1569" s="1">
        <v>50208</v>
      </c>
      <c r="B1569">
        <f t="shared" si="24"/>
        <v>98.137399999999928</v>
      </c>
      <c r="C1569" t="s">
        <v>7</v>
      </c>
      <c r="D1569">
        <v>13.1</v>
      </c>
      <c r="E1569">
        <v>19.899999999999999</v>
      </c>
      <c r="F1569">
        <f>IF(martianeum5[[#This Row],[zawartosc '[%']]]&gt;=1,martianeum5[[#This Row],[masa '[kg']]]*martianeum5[[#This Row],[zawartosc '[%']]]*0.01,0)</f>
        <v>2.6069</v>
      </c>
      <c r="G1569">
        <f>martianeum5[[#This Row],[stan_magazynu '[kg']]]+martianeum5[[#This Row],[ile_kg_materiału_z_ładunku]]</f>
        <v>100.74429999999992</v>
      </c>
      <c r="H1569">
        <f>IF(martianeum5[[#This Row],[stan_po_wydobyciu_z_ładunku]]&gt;=100,100,0)</f>
        <v>100</v>
      </c>
      <c r="I1569">
        <f>martianeum5[[#This Row],[stan_po_wydobyciu_z_ładunku]]-martianeum5[[#This Row],[ile_zabiera_na_orbite]]</f>
        <v>0.74429999999992447</v>
      </c>
      <c r="J1569">
        <f>WEEKNUM(martianeum5[[#This Row],[data]],14)</f>
        <v>24</v>
      </c>
      <c r="K1569">
        <f>IF(martianeum5[[#This Row],[num_tygodnia]]=J1568,K1568,K1568+1)</f>
        <v>227</v>
      </c>
    </row>
    <row r="1570" spans="1:11" x14ac:dyDescent="0.25">
      <c r="A1570" s="1">
        <v>50209</v>
      </c>
      <c r="B1570">
        <f t="shared" si="24"/>
        <v>0.74429999999992447</v>
      </c>
      <c r="C1570" t="s">
        <v>10</v>
      </c>
      <c r="D1570">
        <v>21.5</v>
      </c>
      <c r="E1570">
        <v>33.4</v>
      </c>
      <c r="F1570">
        <f>IF(martianeum5[[#This Row],[zawartosc '[%']]]&gt;=1,martianeum5[[#This Row],[masa '[kg']]]*martianeum5[[#This Row],[zawartosc '[%']]]*0.01,0)</f>
        <v>7.181</v>
      </c>
      <c r="G1570">
        <f>martianeum5[[#This Row],[stan_magazynu '[kg']]]+martianeum5[[#This Row],[ile_kg_materiału_z_ładunku]]</f>
        <v>7.9252999999999245</v>
      </c>
      <c r="H1570">
        <f>IF(martianeum5[[#This Row],[stan_po_wydobyciu_z_ładunku]]&gt;=100,100,0)</f>
        <v>0</v>
      </c>
      <c r="I1570">
        <f>martianeum5[[#This Row],[stan_po_wydobyciu_z_ładunku]]-martianeum5[[#This Row],[ile_zabiera_na_orbite]]</f>
        <v>7.9252999999999245</v>
      </c>
      <c r="J1570">
        <f>WEEKNUM(martianeum5[[#This Row],[data]],14)</f>
        <v>25</v>
      </c>
      <c r="K1570">
        <f>IF(martianeum5[[#This Row],[num_tygodnia]]=J1569,K1569,K1569+1)</f>
        <v>228</v>
      </c>
    </row>
    <row r="1571" spans="1:11" x14ac:dyDescent="0.25">
      <c r="A1571" s="1">
        <v>50210</v>
      </c>
      <c r="B1571">
        <f t="shared" si="24"/>
        <v>7.9252999999999245</v>
      </c>
      <c r="C1571" t="s">
        <v>31</v>
      </c>
      <c r="D1571">
        <v>25.7</v>
      </c>
      <c r="E1571">
        <v>0</v>
      </c>
      <c r="F1571">
        <f>IF(martianeum5[[#This Row],[zawartosc '[%']]]&gt;=1,martianeum5[[#This Row],[masa '[kg']]]*martianeum5[[#This Row],[zawartosc '[%']]]*0.01,0)</f>
        <v>0</v>
      </c>
      <c r="G1571">
        <f>martianeum5[[#This Row],[stan_magazynu '[kg']]]+martianeum5[[#This Row],[ile_kg_materiału_z_ładunku]]</f>
        <v>7.9252999999999245</v>
      </c>
      <c r="H1571">
        <f>IF(martianeum5[[#This Row],[stan_po_wydobyciu_z_ładunku]]&gt;=100,100,0)</f>
        <v>0</v>
      </c>
      <c r="I1571">
        <f>martianeum5[[#This Row],[stan_po_wydobyciu_z_ładunku]]-martianeum5[[#This Row],[ile_zabiera_na_orbite]]</f>
        <v>7.9252999999999245</v>
      </c>
      <c r="J1571">
        <f>WEEKNUM(martianeum5[[#This Row],[data]],14)</f>
        <v>25</v>
      </c>
      <c r="K1571">
        <f>IF(martianeum5[[#This Row],[num_tygodnia]]=J1570,K1570,K1570+1)</f>
        <v>228</v>
      </c>
    </row>
    <row r="1572" spans="1:11" x14ac:dyDescent="0.25">
      <c r="A1572" s="1">
        <v>50211</v>
      </c>
      <c r="B1572">
        <f t="shared" si="24"/>
        <v>7.9252999999999245</v>
      </c>
      <c r="C1572" t="s">
        <v>19</v>
      </c>
      <c r="D1572">
        <v>11.8</v>
      </c>
      <c r="E1572">
        <v>23</v>
      </c>
      <c r="F1572">
        <f>IF(martianeum5[[#This Row],[zawartosc '[%']]]&gt;=1,martianeum5[[#This Row],[masa '[kg']]]*martianeum5[[#This Row],[zawartosc '[%']]]*0.01,0)</f>
        <v>2.7140000000000004</v>
      </c>
      <c r="G1572">
        <f>martianeum5[[#This Row],[stan_magazynu '[kg']]]+martianeum5[[#This Row],[ile_kg_materiału_z_ładunku]]</f>
        <v>10.639299999999924</v>
      </c>
      <c r="H1572">
        <f>IF(martianeum5[[#This Row],[stan_po_wydobyciu_z_ładunku]]&gt;=100,100,0)</f>
        <v>0</v>
      </c>
      <c r="I1572">
        <f>martianeum5[[#This Row],[stan_po_wydobyciu_z_ładunku]]-martianeum5[[#This Row],[ile_zabiera_na_orbite]]</f>
        <v>10.639299999999924</v>
      </c>
      <c r="J1572">
        <f>WEEKNUM(martianeum5[[#This Row],[data]],14)</f>
        <v>25</v>
      </c>
      <c r="K1572">
        <f>IF(martianeum5[[#This Row],[num_tygodnia]]=J1571,K1571,K1571+1)</f>
        <v>228</v>
      </c>
    </row>
    <row r="1573" spans="1:11" x14ac:dyDescent="0.25">
      <c r="A1573" s="1">
        <v>50212</v>
      </c>
      <c r="B1573">
        <f t="shared" si="24"/>
        <v>10.639299999999924</v>
      </c>
      <c r="C1573" t="s">
        <v>25</v>
      </c>
      <c r="D1573">
        <v>12.6</v>
      </c>
      <c r="E1573">
        <v>0.7</v>
      </c>
      <c r="F1573">
        <f>IF(martianeum5[[#This Row],[zawartosc '[%']]]&gt;=1,martianeum5[[#This Row],[masa '[kg']]]*martianeum5[[#This Row],[zawartosc '[%']]]*0.01,0)</f>
        <v>0</v>
      </c>
      <c r="G1573">
        <f>martianeum5[[#This Row],[stan_magazynu '[kg']]]+martianeum5[[#This Row],[ile_kg_materiału_z_ładunku]]</f>
        <v>10.639299999999924</v>
      </c>
      <c r="H1573">
        <f>IF(martianeum5[[#This Row],[stan_po_wydobyciu_z_ładunku]]&gt;=100,100,0)</f>
        <v>0</v>
      </c>
      <c r="I1573">
        <f>martianeum5[[#This Row],[stan_po_wydobyciu_z_ładunku]]-martianeum5[[#This Row],[ile_zabiera_na_orbite]]</f>
        <v>10.639299999999924</v>
      </c>
      <c r="J1573">
        <f>WEEKNUM(martianeum5[[#This Row],[data]],14)</f>
        <v>25</v>
      </c>
      <c r="K1573">
        <f>IF(martianeum5[[#This Row],[num_tygodnia]]=J1572,K1572,K1572+1)</f>
        <v>228</v>
      </c>
    </row>
    <row r="1574" spans="1:11" x14ac:dyDescent="0.25">
      <c r="A1574" s="1">
        <v>50213</v>
      </c>
      <c r="B1574">
        <f t="shared" si="24"/>
        <v>10.639299999999924</v>
      </c>
      <c r="C1574" t="s">
        <v>27</v>
      </c>
      <c r="D1574">
        <v>26.2</v>
      </c>
      <c r="E1574">
        <v>0.3</v>
      </c>
      <c r="F1574">
        <f>IF(martianeum5[[#This Row],[zawartosc '[%']]]&gt;=1,martianeum5[[#This Row],[masa '[kg']]]*martianeum5[[#This Row],[zawartosc '[%']]]*0.01,0)</f>
        <v>0</v>
      </c>
      <c r="G1574">
        <f>martianeum5[[#This Row],[stan_magazynu '[kg']]]+martianeum5[[#This Row],[ile_kg_materiału_z_ładunku]]</f>
        <v>10.639299999999924</v>
      </c>
      <c r="H1574">
        <f>IF(martianeum5[[#This Row],[stan_po_wydobyciu_z_ładunku]]&gt;=100,100,0)</f>
        <v>0</v>
      </c>
      <c r="I1574">
        <f>martianeum5[[#This Row],[stan_po_wydobyciu_z_ładunku]]-martianeum5[[#This Row],[ile_zabiera_na_orbite]]</f>
        <v>10.639299999999924</v>
      </c>
      <c r="J1574">
        <f>WEEKNUM(martianeum5[[#This Row],[data]],14)</f>
        <v>25</v>
      </c>
      <c r="K1574">
        <f>IF(martianeum5[[#This Row],[num_tygodnia]]=J1573,K1573,K1573+1)</f>
        <v>228</v>
      </c>
    </row>
    <row r="1575" spans="1:11" x14ac:dyDescent="0.25">
      <c r="A1575" s="1">
        <v>50214</v>
      </c>
      <c r="B1575">
        <f t="shared" si="24"/>
        <v>10.639299999999924</v>
      </c>
      <c r="C1575" t="s">
        <v>8</v>
      </c>
      <c r="D1575">
        <v>29.1</v>
      </c>
      <c r="E1575">
        <v>5</v>
      </c>
      <c r="F1575">
        <f>IF(martianeum5[[#This Row],[zawartosc '[%']]]&gt;=1,martianeum5[[#This Row],[masa '[kg']]]*martianeum5[[#This Row],[zawartosc '[%']]]*0.01,0)</f>
        <v>1.4550000000000001</v>
      </c>
      <c r="G1575">
        <f>martianeum5[[#This Row],[stan_magazynu '[kg']]]+martianeum5[[#This Row],[ile_kg_materiału_z_ładunku]]</f>
        <v>12.094299999999924</v>
      </c>
      <c r="H1575">
        <f>IF(martianeum5[[#This Row],[stan_po_wydobyciu_z_ładunku]]&gt;=100,100,0)</f>
        <v>0</v>
      </c>
      <c r="I1575">
        <f>martianeum5[[#This Row],[stan_po_wydobyciu_z_ładunku]]-martianeum5[[#This Row],[ile_zabiera_na_orbite]]</f>
        <v>12.094299999999924</v>
      </c>
      <c r="J1575">
        <f>WEEKNUM(martianeum5[[#This Row],[data]],14)</f>
        <v>25</v>
      </c>
      <c r="K1575">
        <f>IF(martianeum5[[#This Row],[num_tygodnia]]=J1574,K1574,K1574+1)</f>
        <v>228</v>
      </c>
    </row>
    <row r="1576" spans="1:11" x14ac:dyDescent="0.25">
      <c r="A1576" s="1">
        <v>50215</v>
      </c>
      <c r="B1576">
        <f t="shared" si="24"/>
        <v>12.094299999999924</v>
      </c>
      <c r="C1576" t="s">
        <v>22</v>
      </c>
      <c r="D1576">
        <v>18.899999999999999</v>
      </c>
      <c r="E1576">
        <v>7.5</v>
      </c>
      <c r="F1576">
        <f>IF(martianeum5[[#This Row],[zawartosc '[%']]]&gt;=1,martianeum5[[#This Row],[masa '[kg']]]*martianeum5[[#This Row],[zawartosc '[%']]]*0.01,0)</f>
        <v>1.4175</v>
      </c>
      <c r="G1576">
        <f>martianeum5[[#This Row],[stan_magazynu '[kg']]]+martianeum5[[#This Row],[ile_kg_materiału_z_ładunku]]</f>
        <v>13.511799999999925</v>
      </c>
      <c r="H1576">
        <f>IF(martianeum5[[#This Row],[stan_po_wydobyciu_z_ładunku]]&gt;=100,100,0)</f>
        <v>0</v>
      </c>
      <c r="I1576">
        <f>martianeum5[[#This Row],[stan_po_wydobyciu_z_ładunku]]-martianeum5[[#This Row],[ile_zabiera_na_orbite]]</f>
        <v>13.511799999999925</v>
      </c>
      <c r="J1576">
        <f>WEEKNUM(martianeum5[[#This Row],[data]],14)</f>
        <v>25</v>
      </c>
      <c r="K1576">
        <f>IF(martianeum5[[#This Row],[num_tygodnia]]=J1575,K1575,K1575+1)</f>
        <v>228</v>
      </c>
    </row>
    <row r="1577" spans="1:11" x14ac:dyDescent="0.25">
      <c r="A1577" s="1">
        <v>50216</v>
      </c>
      <c r="B1577">
        <f t="shared" si="24"/>
        <v>13.511799999999925</v>
      </c>
      <c r="C1577" t="s">
        <v>11</v>
      </c>
      <c r="D1577">
        <v>10.5</v>
      </c>
      <c r="E1577">
        <v>7.3</v>
      </c>
      <c r="F1577">
        <f>IF(martianeum5[[#This Row],[zawartosc '[%']]]&gt;=1,martianeum5[[#This Row],[masa '[kg']]]*martianeum5[[#This Row],[zawartosc '[%']]]*0.01,0)</f>
        <v>0.76649999999999996</v>
      </c>
      <c r="G1577">
        <f>martianeum5[[#This Row],[stan_magazynu '[kg']]]+martianeum5[[#This Row],[ile_kg_materiału_z_ładunku]]</f>
        <v>14.278299999999925</v>
      </c>
      <c r="H1577">
        <f>IF(martianeum5[[#This Row],[stan_po_wydobyciu_z_ładunku]]&gt;=100,100,0)</f>
        <v>0</v>
      </c>
      <c r="I1577">
        <f>martianeum5[[#This Row],[stan_po_wydobyciu_z_ładunku]]-martianeum5[[#This Row],[ile_zabiera_na_orbite]]</f>
        <v>14.278299999999925</v>
      </c>
      <c r="J1577">
        <f>WEEKNUM(martianeum5[[#This Row],[data]],14)</f>
        <v>26</v>
      </c>
      <c r="K1577">
        <f>IF(martianeum5[[#This Row],[num_tygodnia]]=J1576,K1576,K1576+1)</f>
        <v>229</v>
      </c>
    </row>
    <row r="1578" spans="1:11" x14ac:dyDescent="0.25">
      <c r="A1578" s="1">
        <v>50217</v>
      </c>
      <c r="B1578">
        <f t="shared" si="24"/>
        <v>14.278299999999925</v>
      </c>
      <c r="C1578" t="s">
        <v>23</v>
      </c>
      <c r="D1578">
        <v>15.1</v>
      </c>
      <c r="E1578">
        <v>6</v>
      </c>
      <c r="F1578">
        <f>IF(martianeum5[[#This Row],[zawartosc '[%']]]&gt;=1,martianeum5[[#This Row],[masa '[kg']]]*martianeum5[[#This Row],[zawartosc '[%']]]*0.01,0)</f>
        <v>0.90599999999999992</v>
      </c>
      <c r="G1578">
        <f>martianeum5[[#This Row],[stan_magazynu '[kg']]]+martianeum5[[#This Row],[ile_kg_materiału_z_ładunku]]</f>
        <v>15.184299999999926</v>
      </c>
      <c r="H1578">
        <f>IF(martianeum5[[#This Row],[stan_po_wydobyciu_z_ładunku]]&gt;=100,100,0)</f>
        <v>0</v>
      </c>
      <c r="I1578">
        <f>martianeum5[[#This Row],[stan_po_wydobyciu_z_ładunku]]-martianeum5[[#This Row],[ile_zabiera_na_orbite]]</f>
        <v>15.184299999999926</v>
      </c>
      <c r="J1578">
        <f>WEEKNUM(martianeum5[[#This Row],[data]],14)</f>
        <v>26</v>
      </c>
      <c r="K1578">
        <f>IF(martianeum5[[#This Row],[num_tygodnia]]=J1577,K1577,K1577+1)</f>
        <v>229</v>
      </c>
    </row>
    <row r="1579" spans="1:11" x14ac:dyDescent="0.25">
      <c r="A1579" s="1">
        <v>50218</v>
      </c>
      <c r="B1579">
        <f t="shared" si="24"/>
        <v>15.184299999999926</v>
      </c>
      <c r="C1579" t="s">
        <v>7</v>
      </c>
      <c r="D1579">
        <v>27.8</v>
      </c>
      <c r="E1579">
        <v>8.3000000000000007</v>
      </c>
      <c r="F1579">
        <f>IF(martianeum5[[#This Row],[zawartosc '[%']]]&gt;=1,martianeum5[[#This Row],[masa '[kg']]]*martianeum5[[#This Row],[zawartosc '[%']]]*0.01,0)</f>
        <v>2.3074000000000003</v>
      </c>
      <c r="G1579">
        <f>martianeum5[[#This Row],[stan_magazynu '[kg']]]+martianeum5[[#This Row],[ile_kg_materiału_z_ładunku]]</f>
        <v>17.491699999999927</v>
      </c>
      <c r="H1579">
        <f>IF(martianeum5[[#This Row],[stan_po_wydobyciu_z_ładunku]]&gt;=100,100,0)</f>
        <v>0</v>
      </c>
      <c r="I1579">
        <f>martianeum5[[#This Row],[stan_po_wydobyciu_z_ładunku]]-martianeum5[[#This Row],[ile_zabiera_na_orbite]]</f>
        <v>17.491699999999927</v>
      </c>
      <c r="J1579">
        <f>WEEKNUM(martianeum5[[#This Row],[data]],14)</f>
        <v>26</v>
      </c>
      <c r="K1579">
        <f>IF(martianeum5[[#This Row],[num_tygodnia]]=J1578,K1578,K1578+1)</f>
        <v>229</v>
      </c>
    </row>
    <row r="1580" spans="1:11" x14ac:dyDescent="0.25">
      <c r="A1580" s="1">
        <v>50219</v>
      </c>
      <c r="B1580">
        <f t="shared" si="24"/>
        <v>17.491699999999927</v>
      </c>
      <c r="C1580" t="s">
        <v>16</v>
      </c>
      <c r="D1580">
        <v>11.7</v>
      </c>
      <c r="E1580">
        <v>0.4</v>
      </c>
      <c r="F1580">
        <f>IF(martianeum5[[#This Row],[zawartosc '[%']]]&gt;=1,martianeum5[[#This Row],[masa '[kg']]]*martianeum5[[#This Row],[zawartosc '[%']]]*0.01,0)</f>
        <v>0</v>
      </c>
      <c r="G1580">
        <f>martianeum5[[#This Row],[stan_magazynu '[kg']]]+martianeum5[[#This Row],[ile_kg_materiału_z_ładunku]]</f>
        <v>17.491699999999927</v>
      </c>
      <c r="H1580">
        <f>IF(martianeum5[[#This Row],[stan_po_wydobyciu_z_ładunku]]&gt;=100,100,0)</f>
        <v>0</v>
      </c>
      <c r="I1580">
        <f>martianeum5[[#This Row],[stan_po_wydobyciu_z_ładunku]]-martianeum5[[#This Row],[ile_zabiera_na_orbite]]</f>
        <v>17.491699999999927</v>
      </c>
      <c r="J1580">
        <f>WEEKNUM(martianeum5[[#This Row],[data]],14)</f>
        <v>26</v>
      </c>
      <c r="K1580">
        <f>IF(martianeum5[[#This Row],[num_tygodnia]]=J1579,K1579,K1579+1)</f>
        <v>229</v>
      </c>
    </row>
    <row r="1581" spans="1:11" x14ac:dyDescent="0.25">
      <c r="A1581" s="1">
        <v>50220</v>
      </c>
      <c r="B1581">
        <f t="shared" si="24"/>
        <v>17.491699999999927</v>
      </c>
      <c r="C1581" t="s">
        <v>10</v>
      </c>
      <c r="D1581">
        <v>10.5</v>
      </c>
      <c r="E1581">
        <v>36.9</v>
      </c>
      <c r="F1581">
        <f>IF(martianeum5[[#This Row],[zawartosc '[%']]]&gt;=1,martianeum5[[#This Row],[masa '[kg']]]*martianeum5[[#This Row],[zawartosc '[%']]]*0.01,0)</f>
        <v>3.8744999999999998</v>
      </c>
      <c r="G1581">
        <f>martianeum5[[#This Row],[stan_magazynu '[kg']]]+martianeum5[[#This Row],[ile_kg_materiału_z_ładunku]]</f>
        <v>21.366199999999928</v>
      </c>
      <c r="H1581">
        <f>IF(martianeum5[[#This Row],[stan_po_wydobyciu_z_ładunku]]&gt;=100,100,0)</f>
        <v>0</v>
      </c>
      <c r="I1581">
        <f>martianeum5[[#This Row],[stan_po_wydobyciu_z_ładunku]]-martianeum5[[#This Row],[ile_zabiera_na_orbite]]</f>
        <v>21.366199999999928</v>
      </c>
      <c r="J1581">
        <f>WEEKNUM(martianeum5[[#This Row],[data]],14)</f>
        <v>26</v>
      </c>
      <c r="K1581">
        <f>IF(martianeum5[[#This Row],[num_tygodnia]]=J1580,K1580,K1580+1)</f>
        <v>229</v>
      </c>
    </row>
    <row r="1582" spans="1:11" x14ac:dyDescent="0.25">
      <c r="A1582" s="1">
        <v>50221</v>
      </c>
      <c r="B1582">
        <f t="shared" si="24"/>
        <v>21.366199999999928</v>
      </c>
      <c r="C1582" t="s">
        <v>5</v>
      </c>
      <c r="D1582">
        <v>21</v>
      </c>
      <c r="E1582">
        <v>7.1</v>
      </c>
      <c r="F1582">
        <f>IF(martianeum5[[#This Row],[zawartosc '[%']]]&gt;=1,martianeum5[[#This Row],[masa '[kg']]]*martianeum5[[#This Row],[zawartosc '[%']]]*0.01,0)</f>
        <v>1.4909999999999999</v>
      </c>
      <c r="G1582">
        <f>martianeum5[[#This Row],[stan_magazynu '[kg']]]+martianeum5[[#This Row],[ile_kg_materiału_z_ładunku]]</f>
        <v>22.857199999999928</v>
      </c>
      <c r="H1582">
        <f>IF(martianeum5[[#This Row],[stan_po_wydobyciu_z_ładunku]]&gt;=100,100,0)</f>
        <v>0</v>
      </c>
      <c r="I1582">
        <f>martianeum5[[#This Row],[stan_po_wydobyciu_z_ładunku]]-martianeum5[[#This Row],[ile_zabiera_na_orbite]]</f>
        <v>22.857199999999928</v>
      </c>
      <c r="J1582">
        <f>WEEKNUM(martianeum5[[#This Row],[data]],14)</f>
        <v>26</v>
      </c>
      <c r="K1582">
        <f>IF(martianeum5[[#This Row],[num_tygodnia]]=J1581,K1581,K1581+1)</f>
        <v>229</v>
      </c>
    </row>
    <row r="1583" spans="1:11" x14ac:dyDescent="0.25">
      <c r="A1583" s="1">
        <v>50222</v>
      </c>
      <c r="B1583">
        <f t="shared" si="24"/>
        <v>22.857199999999928</v>
      </c>
      <c r="C1583" t="s">
        <v>24</v>
      </c>
      <c r="D1583">
        <v>17.399999999999999</v>
      </c>
      <c r="E1583">
        <v>3.7</v>
      </c>
      <c r="F1583">
        <f>IF(martianeum5[[#This Row],[zawartosc '[%']]]&gt;=1,martianeum5[[#This Row],[masa '[kg']]]*martianeum5[[#This Row],[zawartosc '[%']]]*0.01,0)</f>
        <v>0.64379999999999993</v>
      </c>
      <c r="G1583">
        <f>martianeum5[[#This Row],[stan_magazynu '[kg']]]+martianeum5[[#This Row],[ile_kg_materiału_z_ładunku]]</f>
        <v>23.500999999999927</v>
      </c>
      <c r="H1583">
        <f>IF(martianeum5[[#This Row],[stan_po_wydobyciu_z_ładunku]]&gt;=100,100,0)</f>
        <v>0</v>
      </c>
      <c r="I1583">
        <f>martianeum5[[#This Row],[stan_po_wydobyciu_z_ładunku]]-martianeum5[[#This Row],[ile_zabiera_na_orbite]]</f>
        <v>23.500999999999927</v>
      </c>
      <c r="J1583">
        <f>WEEKNUM(martianeum5[[#This Row],[data]],14)</f>
        <v>26</v>
      </c>
      <c r="K1583">
        <f>IF(martianeum5[[#This Row],[num_tygodnia]]=J1582,K1582,K1582+1)</f>
        <v>229</v>
      </c>
    </row>
    <row r="1584" spans="1:11" x14ac:dyDescent="0.25">
      <c r="A1584" s="1">
        <v>50223</v>
      </c>
      <c r="B1584">
        <f t="shared" si="24"/>
        <v>23.500999999999927</v>
      </c>
      <c r="C1584" t="s">
        <v>18</v>
      </c>
      <c r="D1584">
        <v>21.9</v>
      </c>
      <c r="E1584">
        <v>7.6</v>
      </c>
      <c r="F1584">
        <f>IF(martianeum5[[#This Row],[zawartosc '[%']]]&gt;=1,martianeum5[[#This Row],[masa '[kg']]]*martianeum5[[#This Row],[zawartosc '[%']]]*0.01,0)</f>
        <v>1.6643999999999997</v>
      </c>
      <c r="G1584">
        <f>martianeum5[[#This Row],[stan_magazynu '[kg']]]+martianeum5[[#This Row],[ile_kg_materiału_z_ładunku]]</f>
        <v>25.165399999999927</v>
      </c>
      <c r="H1584">
        <f>IF(martianeum5[[#This Row],[stan_po_wydobyciu_z_ładunku]]&gt;=100,100,0)</f>
        <v>0</v>
      </c>
      <c r="I1584">
        <f>martianeum5[[#This Row],[stan_po_wydobyciu_z_ładunku]]-martianeum5[[#This Row],[ile_zabiera_na_orbite]]</f>
        <v>25.165399999999927</v>
      </c>
      <c r="J1584">
        <f>WEEKNUM(martianeum5[[#This Row],[data]],14)</f>
        <v>27</v>
      </c>
      <c r="K1584">
        <f>IF(martianeum5[[#This Row],[num_tygodnia]]=J1583,K1583,K1583+1)</f>
        <v>230</v>
      </c>
    </row>
    <row r="1585" spans="1:11" x14ac:dyDescent="0.25">
      <c r="A1585" s="1">
        <v>50224</v>
      </c>
      <c r="B1585">
        <f t="shared" si="24"/>
        <v>25.165399999999927</v>
      </c>
      <c r="C1585" t="s">
        <v>18</v>
      </c>
      <c r="D1585">
        <v>26</v>
      </c>
      <c r="E1585">
        <v>4.5999999999999996</v>
      </c>
      <c r="F1585">
        <f>IF(martianeum5[[#This Row],[zawartosc '[%']]]&gt;=1,martianeum5[[#This Row],[masa '[kg']]]*martianeum5[[#This Row],[zawartosc '[%']]]*0.01,0)</f>
        <v>1.196</v>
      </c>
      <c r="G1585">
        <f>martianeum5[[#This Row],[stan_magazynu '[kg']]]+martianeum5[[#This Row],[ile_kg_materiału_z_ładunku]]</f>
        <v>26.361399999999929</v>
      </c>
      <c r="H1585">
        <f>IF(martianeum5[[#This Row],[stan_po_wydobyciu_z_ładunku]]&gt;=100,100,0)</f>
        <v>0</v>
      </c>
      <c r="I1585">
        <f>martianeum5[[#This Row],[stan_po_wydobyciu_z_ładunku]]-martianeum5[[#This Row],[ile_zabiera_na_orbite]]</f>
        <v>26.361399999999929</v>
      </c>
      <c r="J1585">
        <f>WEEKNUM(martianeum5[[#This Row],[data]],14)</f>
        <v>27</v>
      </c>
      <c r="K1585">
        <f>IF(martianeum5[[#This Row],[num_tygodnia]]=J1584,K1584,K1584+1)</f>
        <v>230</v>
      </c>
    </row>
    <row r="1586" spans="1:11" x14ac:dyDescent="0.25">
      <c r="A1586" s="1">
        <v>50225</v>
      </c>
      <c r="B1586">
        <f t="shared" si="24"/>
        <v>26.361399999999929</v>
      </c>
      <c r="C1586" t="s">
        <v>19</v>
      </c>
      <c r="D1586">
        <v>12.2</v>
      </c>
      <c r="E1586">
        <v>19.3</v>
      </c>
      <c r="F1586">
        <f>IF(martianeum5[[#This Row],[zawartosc '[%']]]&gt;=1,martianeum5[[#This Row],[masa '[kg']]]*martianeum5[[#This Row],[zawartosc '[%']]]*0.01,0)</f>
        <v>2.3546</v>
      </c>
      <c r="G1586">
        <f>martianeum5[[#This Row],[stan_magazynu '[kg']]]+martianeum5[[#This Row],[ile_kg_materiału_z_ładunku]]</f>
        <v>28.71599999999993</v>
      </c>
      <c r="H1586">
        <f>IF(martianeum5[[#This Row],[stan_po_wydobyciu_z_ładunku]]&gt;=100,100,0)</f>
        <v>0</v>
      </c>
      <c r="I1586">
        <f>martianeum5[[#This Row],[stan_po_wydobyciu_z_ładunku]]-martianeum5[[#This Row],[ile_zabiera_na_orbite]]</f>
        <v>28.71599999999993</v>
      </c>
      <c r="J1586">
        <f>WEEKNUM(martianeum5[[#This Row],[data]],14)</f>
        <v>27</v>
      </c>
      <c r="K1586">
        <f>IF(martianeum5[[#This Row],[num_tygodnia]]=J1585,K1585,K1585+1)</f>
        <v>230</v>
      </c>
    </row>
    <row r="1587" spans="1:11" x14ac:dyDescent="0.25">
      <c r="A1587" s="1">
        <v>50226</v>
      </c>
      <c r="B1587">
        <f t="shared" si="24"/>
        <v>28.71599999999993</v>
      </c>
      <c r="C1587" t="s">
        <v>8</v>
      </c>
      <c r="D1587">
        <v>22.4</v>
      </c>
      <c r="E1587">
        <v>0.3</v>
      </c>
      <c r="F1587">
        <f>IF(martianeum5[[#This Row],[zawartosc '[%']]]&gt;=1,martianeum5[[#This Row],[masa '[kg']]]*martianeum5[[#This Row],[zawartosc '[%']]]*0.01,0)</f>
        <v>0</v>
      </c>
      <c r="G1587">
        <f>martianeum5[[#This Row],[stan_magazynu '[kg']]]+martianeum5[[#This Row],[ile_kg_materiału_z_ładunku]]</f>
        <v>28.71599999999993</v>
      </c>
      <c r="H1587">
        <f>IF(martianeum5[[#This Row],[stan_po_wydobyciu_z_ładunku]]&gt;=100,100,0)</f>
        <v>0</v>
      </c>
      <c r="I1587">
        <f>martianeum5[[#This Row],[stan_po_wydobyciu_z_ładunku]]-martianeum5[[#This Row],[ile_zabiera_na_orbite]]</f>
        <v>28.71599999999993</v>
      </c>
      <c r="J1587">
        <f>WEEKNUM(martianeum5[[#This Row],[data]],14)</f>
        <v>27</v>
      </c>
      <c r="K1587">
        <f>IF(martianeum5[[#This Row],[num_tygodnia]]=J1586,K1586,K1586+1)</f>
        <v>230</v>
      </c>
    </row>
    <row r="1588" spans="1:11" x14ac:dyDescent="0.25">
      <c r="A1588" s="1">
        <v>50227</v>
      </c>
      <c r="B1588">
        <f t="shared" si="24"/>
        <v>28.71599999999993</v>
      </c>
      <c r="C1588" t="s">
        <v>22</v>
      </c>
      <c r="D1588">
        <v>18.600000000000001</v>
      </c>
      <c r="E1588">
        <v>7.2</v>
      </c>
      <c r="F1588">
        <f>IF(martianeum5[[#This Row],[zawartosc '[%']]]&gt;=1,martianeum5[[#This Row],[masa '[kg']]]*martianeum5[[#This Row],[zawartosc '[%']]]*0.01,0)</f>
        <v>1.3392000000000002</v>
      </c>
      <c r="G1588">
        <f>martianeum5[[#This Row],[stan_magazynu '[kg']]]+martianeum5[[#This Row],[ile_kg_materiału_z_ładunku]]</f>
        <v>30.055199999999932</v>
      </c>
      <c r="H1588">
        <f>IF(martianeum5[[#This Row],[stan_po_wydobyciu_z_ładunku]]&gt;=100,100,0)</f>
        <v>0</v>
      </c>
      <c r="I1588">
        <f>martianeum5[[#This Row],[stan_po_wydobyciu_z_ładunku]]-martianeum5[[#This Row],[ile_zabiera_na_orbite]]</f>
        <v>30.055199999999932</v>
      </c>
      <c r="J1588">
        <f>WEEKNUM(martianeum5[[#This Row],[data]],14)</f>
        <v>27</v>
      </c>
      <c r="K1588">
        <f>IF(martianeum5[[#This Row],[num_tygodnia]]=J1587,K1587,K1587+1)</f>
        <v>230</v>
      </c>
    </row>
    <row r="1589" spans="1:11" x14ac:dyDescent="0.25">
      <c r="A1589" s="1">
        <v>50228</v>
      </c>
      <c r="B1589">
        <f t="shared" si="24"/>
        <v>30.055199999999932</v>
      </c>
      <c r="C1589" t="s">
        <v>10</v>
      </c>
      <c r="D1589">
        <v>17.100000000000001</v>
      </c>
      <c r="E1589">
        <v>0</v>
      </c>
      <c r="F1589">
        <f>IF(martianeum5[[#This Row],[zawartosc '[%']]]&gt;=1,martianeum5[[#This Row],[masa '[kg']]]*martianeum5[[#This Row],[zawartosc '[%']]]*0.01,0)</f>
        <v>0</v>
      </c>
      <c r="G1589">
        <f>martianeum5[[#This Row],[stan_magazynu '[kg']]]+martianeum5[[#This Row],[ile_kg_materiału_z_ładunku]]</f>
        <v>30.055199999999932</v>
      </c>
      <c r="H1589">
        <f>IF(martianeum5[[#This Row],[stan_po_wydobyciu_z_ładunku]]&gt;=100,100,0)</f>
        <v>0</v>
      </c>
      <c r="I1589">
        <f>martianeum5[[#This Row],[stan_po_wydobyciu_z_ładunku]]-martianeum5[[#This Row],[ile_zabiera_na_orbite]]</f>
        <v>30.055199999999932</v>
      </c>
      <c r="J1589">
        <f>WEEKNUM(martianeum5[[#This Row],[data]],14)</f>
        <v>27</v>
      </c>
      <c r="K1589">
        <f>IF(martianeum5[[#This Row],[num_tygodnia]]=J1588,K1588,K1588+1)</f>
        <v>230</v>
      </c>
    </row>
    <row r="1590" spans="1:11" x14ac:dyDescent="0.25">
      <c r="A1590" s="1">
        <v>50229</v>
      </c>
      <c r="B1590">
        <f t="shared" si="24"/>
        <v>30.055199999999932</v>
      </c>
      <c r="C1590" t="s">
        <v>19</v>
      </c>
      <c r="D1590">
        <v>25.1</v>
      </c>
      <c r="E1590">
        <v>24.3</v>
      </c>
      <c r="F1590">
        <f>IF(martianeum5[[#This Row],[zawartosc '[%']]]&gt;=1,martianeum5[[#This Row],[masa '[kg']]]*martianeum5[[#This Row],[zawartosc '[%']]]*0.01,0)</f>
        <v>6.0993000000000004</v>
      </c>
      <c r="G1590">
        <f>martianeum5[[#This Row],[stan_magazynu '[kg']]]+martianeum5[[#This Row],[ile_kg_materiału_z_ładunku]]</f>
        <v>36.154499999999935</v>
      </c>
      <c r="H1590">
        <f>IF(martianeum5[[#This Row],[stan_po_wydobyciu_z_ładunku]]&gt;=100,100,0)</f>
        <v>0</v>
      </c>
      <c r="I1590">
        <f>martianeum5[[#This Row],[stan_po_wydobyciu_z_ładunku]]-martianeum5[[#This Row],[ile_zabiera_na_orbite]]</f>
        <v>36.154499999999935</v>
      </c>
      <c r="J1590">
        <f>WEEKNUM(martianeum5[[#This Row],[data]],14)</f>
        <v>27</v>
      </c>
      <c r="K1590">
        <f>IF(martianeum5[[#This Row],[num_tygodnia]]=J1589,K1589,K1589+1)</f>
        <v>230</v>
      </c>
    </row>
    <row r="1591" spans="1:11" x14ac:dyDescent="0.25">
      <c r="A1591" s="1">
        <v>50230</v>
      </c>
      <c r="B1591">
        <f t="shared" si="24"/>
        <v>36.154499999999935</v>
      </c>
      <c r="C1591" t="s">
        <v>11</v>
      </c>
      <c r="D1591">
        <v>10.4</v>
      </c>
      <c r="E1591">
        <v>22.2</v>
      </c>
      <c r="F1591">
        <f>IF(martianeum5[[#This Row],[zawartosc '[%']]]&gt;=1,martianeum5[[#This Row],[masa '[kg']]]*martianeum5[[#This Row],[zawartosc '[%']]]*0.01,0)</f>
        <v>2.3088000000000002</v>
      </c>
      <c r="G1591">
        <f>martianeum5[[#This Row],[stan_magazynu '[kg']]]+martianeum5[[#This Row],[ile_kg_materiału_z_ładunku]]</f>
        <v>38.463299999999933</v>
      </c>
      <c r="H1591">
        <f>IF(martianeum5[[#This Row],[stan_po_wydobyciu_z_ładunku]]&gt;=100,100,0)</f>
        <v>0</v>
      </c>
      <c r="I1591">
        <f>martianeum5[[#This Row],[stan_po_wydobyciu_z_ładunku]]-martianeum5[[#This Row],[ile_zabiera_na_orbite]]</f>
        <v>38.463299999999933</v>
      </c>
      <c r="J1591">
        <f>WEEKNUM(martianeum5[[#This Row],[data]],14)</f>
        <v>28</v>
      </c>
      <c r="K1591">
        <f>IF(martianeum5[[#This Row],[num_tygodnia]]=J1590,K1590,K1590+1)</f>
        <v>231</v>
      </c>
    </row>
    <row r="1592" spans="1:11" x14ac:dyDescent="0.25">
      <c r="A1592" s="1">
        <v>50231</v>
      </c>
      <c r="B1592">
        <f t="shared" si="24"/>
        <v>38.463299999999933</v>
      </c>
      <c r="C1592" t="s">
        <v>18</v>
      </c>
      <c r="D1592">
        <v>28.9</v>
      </c>
      <c r="E1592">
        <v>0</v>
      </c>
      <c r="F1592">
        <f>IF(martianeum5[[#This Row],[zawartosc '[%']]]&gt;=1,martianeum5[[#This Row],[masa '[kg']]]*martianeum5[[#This Row],[zawartosc '[%']]]*0.01,0)</f>
        <v>0</v>
      </c>
      <c r="G1592">
        <f>martianeum5[[#This Row],[stan_magazynu '[kg']]]+martianeum5[[#This Row],[ile_kg_materiału_z_ładunku]]</f>
        <v>38.463299999999933</v>
      </c>
      <c r="H1592">
        <f>IF(martianeum5[[#This Row],[stan_po_wydobyciu_z_ładunku]]&gt;=100,100,0)</f>
        <v>0</v>
      </c>
      <c r="I1592">
        <f>martianeum5[[#This Row],[stan_po_wydobyciu_z_ładunku]]-martianeum5[[#This Row],[ile_zabiera_na_orbite]]</f>
        <v>38.463299999999933</v>
      </c>
      <c r="J1592">
        <f>WEEKNUM(martianeum5[[#This Row],[data]],14)</f>
        <v>28</v>
      </c>
      <c r="K1592">
        <f>IF(martianeum5[[#This Row],[num_tygodnia]]=J1591,K1591,K1591+1)</f>
        <v>231</v>
      </c>
    </row>
    <row r="1593" spans="1:11" x14ac:dyDescent="0.25">
      <c r="A1593" s="1">
        <v>50232</v>
      </c>
      <c r="B1593">
        <f t="shared" si="24"/>
        <v>38.463299999999933</v>
      </c>
      <c r="C1593" t="s">
        <v>31</v>
      </c>
      <c r="D1593">
        <v>24.1</v>
      </c>
      <c r="E1593">
        <v>0</v>
      </c>
      <c r="F1593">
        <f>IF(martianeum5[[#This Row],[zawartosc '[%']]]&gt;=1,martianeum5[[#This Row],[masa '[kg']]]*martianeum5[[#This Row],[zawartosc '[%']]]*0.01,0)</f>
        <v>0</v>
      </c>
      <c r="G1593">
        <f>martianeum5[[#This Row],[stan_magazynu '[kg']]]+martianeum5[[#This Row],[ile_kg_materiału_z_ładunku]]</f>
        <v>38.463299999999933</v>
      </c>
      <c r="H1593">
        <f>IF(martianeum5[[#This Row],[stan_po_wydobyciu_z_ładunku]]&gt;=100,100,0)</f>
        <v>0</v>
      </c>
      <c r="I1593">
        <f>martianeum5[[#This Row],[stan_po_wydobyciu_z_ładunku]]-martianeum5[[#This Row],[ile_zabiera_na_orbite]]</f>
        <v>38.463299999999933</v>
      </c>
      <c r="J1593">
        <f>WEEKNUM(martianeum5[[#This Row],[data]],14)</f>
        <v>28</v>
      </c>
      <c r="K1593">
        <f>IF(martianeum5[[#This Row],[num_tygodnia]]=J1592,K1592,K1592+1)</f>
        <v>231</v>
      </c>
    </row>
    <row r="1594" spans="1:11" x14ac:dyDescent="0.25">
      <c r="A1594" s="1">
        <v>50233</v>
      </c>
      <c r="B1594">
        <f t="shared" si="24"/>
        <v>38.463299999999933</v>
      </c>
      <c r="C1594" t="s">
        <v>19</v>
      </c>
      <c r="D1594">
        <v>23.2</v>
      </c>
      <c r="E1594">
        <v>22.1</v>
      </c>
      <c r="F1594">
        <f>IF(martianeum5[[#This Row],[zawartosc '[%']]]&gt;=1,martianeum5[[#This Row],[masa '[kg']]]*martianeum5[[#This Row],[zawartosc '[%']]]*0.01,0)</f>
        <v>5.1272000000000002</v>
      </c>
      <c r="G1594">
        <f>martianeum5[[#This Row],[stan_magazynu '[kg']]]+martianeum5[[#This Row],[ile_kg_materiału_z_ładunku]]</f>
        <v>43.590499999999935</v>
      </c>
      <c r="H1594">
        <f>IF(martianeum5[[#This Row],[stan_po_wydobyciu_z_ładunku]]&gt;=100,100,0)</f>
        <v>0</v>
      </c>
      <c r="I1594">
        <f>martianeum5[[#This Row],[stan_po_wydobyciu_z_ładunku]]-martianeum5[[#This Row],[ile_zabiera_na_orbite]]</f>
        <v>43.590499999999935</v>
      </c>
      <c r="J1594">
        <f>WEEKNUM(martianeum5[[#This Row],[data]],14)</f>
        <v>28</v>
      </c>
      <c r="K1594">
        <f>IF(martianeum5[[#This Row],[num_tygodnia]]=J1593,K1593,K1593+1)</f>
        <v>231</v>
      </c>
    </row>
    <row r="1595" spans="1:11" x14ac:dyDescent="0.25">
      <c r="A1595" s="1">
        <v>50234</v>
      </c>
      <c r="B1595">
        <f t="shared" si="24"/>
        <v>43.590499999999935</v>
      </c>
      <c r="C1595" t="s">
        <v>13</v>
      </c>
      <c r="D1595">
        <v>24.1</v>
      </c>
      <c r="E1595">
        <v>9.3000000000000007</v>
      </c>
      <c r="F1595">
        <f>IF(martianeum5[[#This Row],[zawartosc '[%']]]&gt;=1,martianeum5[[#This Row],[masa '[kg']]]*martianeum5[[#This Row],[zawartosc '[%']]]*0.01,0)</f>
        <v>2.2413000000000003</v>
      </c>
      <c r="G1595">
        <f>martianeum5[[#This Row],[stan_magazynu '[kg']]]+martianeum5[[#This Row],[ile_kg_materiału_z_ładunku]]</f>
        <v>45.831799999999937</v>
      </c>
      <c r="H1595">
        <f>IF(martianeum5[[#This Row],[stan_po_wydobyciu_z_ładunku]]&gt;=100,100,0)</f>
        <v>0</v>
      </c>
      <c r="I1595">
        <f>martianeum5[[#This Row],[stan_po_wydobyciu_z_ładunku]]-martianeum5[[#This Row],[ile_zabiera_na_orbite]]</f>
        <v>45.831799999999937</v>
      </c>
      <c r="J1595">
        <f>WEEKNUM(martianeum5[[#This Row],[data]],14)</f>
        <v>28</v>
      </c>
      <c r="K1595">
        <f>IF(martianeum5[[#This Row],[num_tygodnia]]=J1594,K1594,K1594+1)</f>
        <v>231</v>
      </c>
    </row>
    <row r="1596" spans="1:11" x14ac:dyDescent="0.25">
      <c r="A1596" s="1">
        <v>50235</v>
      </c>
      <c r="B1596">
        <f t="shared" si="24"/>
        <v>45.831799999999937</v>
      </c>
      <c r="C1596" t="s">
        <v>10</v>
      </c>
      <c r="D1596">
        <v>14.6</v>
      </c>
      <c r="E1596">
        <v>0</v>
      </c>
      <c r="F1596">
        <f>IF(martianeum5[[#This Row],[zawartosc '[%']]]&gt;=1,martianeum5[[#This Row],[masa '[kg']]]*martianeum5[[#This Row],[zawartosc '[%']]]*0.01,0)</f>
        <v>0</v>
      </c>
      <c r="G1596">
        <f>martianeum5[[#This Row],[stan_magazynu '[kg']]]+martianeum5[[#This Row],[ile_kg_materiału_z_ładunku]]</f>
        <v>45.831799999999937</v>
      </c>
      <c r="H1596">
        <f>IF(martianeum5[[#This Row],[stan_po_wydobyciu_z_ładunku]]&gt;=100,100,0)</f>
        <v>0</v>
      </c>
      <c r="I1596">
        <f>martianeum5[[#This Row],[stan_po_wydobyciu_z_ładunku]]-martianeum5[[#This Row],[ile_zabiera_na_orbite]]</f>
        <v>45.831799999999937</v>
      </c>
      <c r="J1596">
        <f>WEEKNUM(martianeum5[[#This Row],[data]],14)</f>
        <v>28</v>
      </c>
      <c r="K1596">
        <f>IF(martianeum5[[#This Row],[num_tygodnia]]=J1595,K1595,K1595+1)</f>
        <v>231</v>
      </c>
    </row>
    <row r="1597" spans="1:11" x14ac:dyDescent="0.25">
      <c r="A1597" s="1">
        <v>50236</v>
      </c>
      <c r="B1597">
        <f t="shared" si="24"/>
        <v>45.831799999999937</v>
      </c>
      <c r="C1597" t="s">
        <v>20</v>
      </c>
      <c r="D1597">
        <v>17.7</v>
      </c>
      <c r="E1597">
        <v>0</v>
      </c>
      <c r="F1597">
        <f>IF(martianeum5[[#This Row],[zawartosc '[%']]]&gt;=1,martianeum5[[#This Row],[masa '[kg']]]*martianeum5[[#This Row],[zawartosc '[%']]]*0.01,0)</f>
        <v>0</v>
      </c>
      <c r="G1597">
        <f>martianeum5[[#This Row],[stan_magazynu '[kg']]]+martianeum5[[#This Row],[ile_kg_materiału_z_ładunku]]</f>
        <v>45.831799999999937</v>
      </c>
      <c r="H1597">
        <f>IF(martianeum5[[#This Row],[stan_po_wydobyciu_z_ładunku]]&gt;=100,100,0)</f>
        <v>0</v>
      </c>
      <c r="I1597">
        <f>martianeum5[[#This Row],[stan_po_wydobyciu_z_ładunku]]-martianeum5[[#This Row],[ile_zabiera_na_orbite]]</f>
        <v>45.831799999999937</v>
      </c>
      <c r="J1597">
        <f>WEEKNUM(martianeum5[[#This Row],[data]],14)</f>
        <v>28</v>
      </c>
      <c r="K1597">
        <f>IF(martianeum5[[#This Row],[num_tygodnia]]=J1596,K1596,K1596+1)</f>
        <v>231</v>
      </c>
    </row>
    <row r="1598" spans="1:11" x14ac:dyDescent="0.25">
      <c r="A1598" s="1">
        <v>50237</v>
      </c>
      <c r="B1598">
        <f t="shared" si="24"/>
        <v>45.831799999999937</v>
      </c>
      <c r="C1598" t="s">
        <v>6</v>
      </c>
      <c r="D1598">
        <v>20.100000000000001</v>
      </c>
      <c r="E1598">
        <v>11.5</v>
      </c>
      <c r="F1598">
        <f>IF(martianeum5[[#This Row],[zawartosc '[%']]]&gt;=1,martianeum5[[#This Row],[masa '[kg']]]*martianeum5[[#This Row],[zawartosc '[%']]]*0.01,0)</f>
        <v>2.3115000000000001</v>
      </c>
      <c r="G1598">
        <f>martianeum5[[#This Row],[stan_magazynu '[kg']]]+martianeum5[[#This Row],[ile_kg_materiału_z_ładunku]]</f>
        <v>48.14329999999994</v>
      </c>
      <c r="H1598">
        <f>IF(martianeum5[[#This Row],[stan_po_wydobyciu_z_ładunku]]&gt;=100,100,0)</f>
        <v>0</v>
      </c>
      <c r="I1598">
        <f>martianeum5[[#This Row],[stan_po_wydobyciu_z_ładunku]]-martianeum5[[#This Row],[ile_zabiera_na_orbite]]</f>
        <v>48.14329999999994</v>
      </c>
      <c r="J1598">
        <f>WEEKNUM(martianeum5[[#This Row],[data]],14)</f>
        <v>29</v>
      </c>
      <c r="K1598">
        <f>IF(martianeum5[[#This Row],[num_tygodnia]]=J1597,K1597,K1597+1)</f>
        <v>232</v>
      </c>
    </row>
    <row r="1599" spans="1:11" x14ac:dyDescent="0.25">
      <c r="A1599" s="1">
        <v>50238</v>
      </c>
      <c r="B1599">
        <f t="shared" si="24"/>
        <v>48.14329999999994</v>
      </c>
      <c r="C1599" t="s">
        <v>8</v>
      </c>
      <c r="D1599">
        <v>27.5</v>
      </c>
      <c r="E1599">
        <v>0</v>
      </c>
      <c r="F1599">
        <f>IF(martianeum5[[#This Row],[zawartosc '[%']]]&gt;=1,martianeum5[[#This Row],[masa '[kg']]]*martianeum5[[#This Row],[zawartosc '[%']]]*0.01,0)</f>
        <v>0</v>
      </c>
      <c r="G1599">
        <f>martianeum5[[#This Row],[stan_magazynu '[kg']]]+martianeum5[[#This Row],[ile_kg_materiału_z_ładunku]]</f>
        <v>48.14329999999994</v>
      </c>
      <c r="H1599">
        <f>IF(martianeum5[[#This Row],[stan_po_wydobyciu_z_ładunku]]&gt;=100,100,0)</f>
        <v>0</v>
      </c>
      <c r="I1599">
        <f>martianeum5[[#This Row],[stan_po_wydobyciu_z_ładunku]]-martianeum5[[#This Row],[ile_zabiera_na_orbite]]</f>
        <v>48.14329999999994</v>
      </c>
      <c r="J1599">
        <f>WEEKNUM(martianeum5[[#This Row],[data]],14)</f>
        <v>29</v>
      </c>
      <c r="K1599">
        <f>IF(martianeum5[[#This Row],[num_tygodnia]]=J1598,K1598,K1598+1)</f>
        <v>232</v>
      </c>
    </row>
    <row r="1600" spans="1:11" x14ac:dyDescent="0.25">
      <c r="A1600" s="1">
        <v>50239</v>
      </c>
      <c r="B1600">
        <f t="shared" si="24"/>
        <v>48.14329999999994</v>
      </c>
      <c r="C1600" t="s">
        <v>7</v>
      </c>
      <c r="D1600">
        <v>10.9</v>
      </c>
      <c r="E1600">
        <v>9</v>
      </c>
      <c r="F1600">
        <f>IF(martianeum5[[#This Row],[zawartosc '[%']]]&gt;=1,martianeum5[[#This Row],[masa '[kg']]]*martianeum5[[#This Row],[zawartosc '[%']]]*0.01,0)</f>
        <v>0.98100000000000009</v>
      </c>
      <c r="G1600">
        <f>martianeum5[[#This Row],[stan_magazynu '[kg']]]+martianeum5[[#This Row],[ile_kg_materiału_z_ładunku]]</f>
        <v>49.124299999999941</v>
      </c>
      <c r="H1600">
        <f>IF(martianeum5[[#This Row],[stan_po_wydobyciu_z_ładunku]]&gt;=100,100,0)</f>
        <v>0</v>
      </c>
      <c r="I1600">
        <f>martianeum5[[#This Row],[stan_po_wydobyciu_z_ładunku]]-martianeum5[[#This Row],[ile_zabiera_na_orbite]]</f>
        <v>49.124299999999941</v>
      </c>
      <c r="J1600">
        <f>WEEKNUM(martianeum5[[#This Row],[data]],14)</f>
        <v>29</v>
      </c>
      <c r="K1600">
        <f>IF(martianeum5[[#This Row],[num_tygodnia]]=J1599,K1599,K1599+1)</f>
        <v>232</v>
      </c>
    </row>
    <row r="1601" spans="1:11" x14ac:dyDescent="0.25">
      <c r="A1601" s="1">
        <v>50240</v>
      </c>
      <c r="B1601">
        <f t="shared" si="24"/>
        <v>49.124299999999941</v>
      </c>
      <c r="C1601" t="s">
        <v>24</v>
      </c>
      <c r="D1601">
        <v>27.6</v>
      </c>
      <c r="E1601">
        <v>3.2</v>
      </c>
      <c r="F1601">
        <f>IF(martianeum5[[#This Row],[zawartosc '[%']]]&gt;=1,martianeum5[[#This Row],[masa '[kg']]]*martianeum5[[#This Row],[zawartosc '[%']]]*0.01,0)</f>
        <v>0.8832000000000001</v>
      </c>
      <c r="G1601">
        <f>martianeum5[[#This Row],[stan_magazynu '[kg']]]+martianeum5[[#This Row],[ile_kg_materiału_z_ładunku]]</f>
        <v>50.007499999999943</v>
      </c>
      <c r="H1601">
        <f>IF(martianeum5[[#This Row],[stan_po_wydobyciu_z_ładunku]]&gt;=100,100,0)</f>
        <v>0</v>
      </c>
      <c r="I1601">
        <f>martianeum5[[#This Row],[stan_po_wydobyciu_z_ładunku]]-martianeum5[[#This Row],[ile_zabiera_na_orbite]]</f>
        <v>50.007499999999943</v>
      </c>
      <c r="J1601">
        <f>WEEKNUM(martianeum5[[#This Row],[data]],14)</f>
        <v>29</v>
      </c>
      <c r="K1601">
        <f>IF(martianeum5[[#This Row],[num_tygodnia]]=J1600,K1600,K1600+1)</f>
        <v>232</v>
      </c>
    </row>
    <row r="1602" spans="1:11" x14ac:dyDescent="0.25">
      <c r="A1602" s="1">
        <v>50241</v>
      </c>
      <c r="B1602">
        <f t="shared" si="24"/>
        <v>50.007499999999943</v>
      </c>
      <c r="C1602" t="s">
        <v>19</v>
      </c>
      <c r="D1602">
        <v>24.5</v>
      </c>
      <c r="E1602">
        <v>15.3</v>
      </c>
      <c r="F1602">
        <f>IF(martianeum5[[#This Row],[zawartosc '[%']]]&gt;=1,martianeum5[[#This Row],[masa '[kg']]]*martianeum5[[#This Row],[zawartosc '[%']]]*0.01,0)</f>
        <v>3.7485000000000004</v>
      </c>
      <c r="G1602">
        <f>martianeum5[[#This Row],[stan_magazynu '[kg']]]+martianeum5[[#This Row],[ile_kg_materiału_z_ładunku]]</f>
        <v>53.755999999999943</v>
      </c>
      <c r="H1602">
        <f>IF(martianeum5[[#This Row],[stan_po_wydobyciu_z_ładunku]]&gt;=100,100,0)</f>
        <v>0</v>
      </c>
      <c r="I1602">
        <f>martianeum5[[#This Row],[stan_po_wydobyciu_z_ładunku]]-martianeum5[[#This Row],[ile_zabiera_na_orbite]]</f>
        <v>53.755999999999943</v>
      </c>
      <c r="J1602">
        <f>WEEKNUM(martianeum5[[#This Row],[data]],14)</f>
        <v>29</v>
      </c>
      <c r="K1602">
        <f>IF(martianeum5[[#This Row],[num_tygodnia]]=J1601,K1601,K1601+1)</f>
        <v>232</v>
      </c>
    </row>
    <row r="1603" spans="1:11" x14ac:dyDescent="0.25">
      <c r="A1603" s="1">
        <v>50242</v>
      </c>
      <c r="B1603">
        <f t="shared" si="24"/>
        <v>53.755999999999943</v>
      </c>
      <c r="C1603" t="s">
        <v>17</v>
      </c>
      <c r="D1603">
        <v>10.8</v>
      </c>
      <c r="E1603">
        <v>0</v>
      </c>
      <c r="F1603">
        <f>IF(martianeum5[[#This Row],[zawartosc '[%']]]&gt;=1,martianeum5[[#This Row],[masa '[kg']]]*martianeum5[[#This Row],[zawartosc '[%']]]*0.01,0)</f>
        <v>0</v>
      </c>
      <c r="G1603">
        <f>martianeum5[[#This Row],[stan_magazynu '[kg']]]+martianeum5[[#This Row],[ile_kg_materiału_z_ładunku]]</f>
        <v>53.755999999999943</v>
      </c>
      <c r="H1603">
        <f>IF(martianeum5[[#This Row],[stan_po_wydobyciu_z_ładunku]]&gt;=100,100,0)</f>
        <v>0</v>
      </c>
      <c r="I1603">
        <f>martianeum5[[#This Row],[stan_po_wydobyciu_z_ładunku]]-martianeum5[[#This Row],[ile_zabiera_na_orbite]]</f>
        <v>53.755999999999943</v>
      </c>
      <c r="J1603">
        <f>WEEKNUM(martianeum5[[#This Row],[data]],14)</f>
        <v>29</v>
      </c>
      <c r="K1603">
        <f>IF(martianeum5[[#This Row],[num_tygodnia]]=J1602,K1602,K1602+1)</f>
        <v>232</v>
      </c>
    </row>
    <row r="1604" spans="1:11" x14ac:dyDescent="0.25">
      <c r="A1604" s="1">
        <v>50243</v>
      </c>
      <c r="B1604">
        <f t="shared" ref="B1604:B1667" si="25">I1603</f>
        <v>53.755999999999943</v>
      </c>
      <c r="C1604" t="s">
        <v>19</v>
      </c>
      <c r="D1604">
        <v>28.7</v>
      </c>
      <c r="E1604">
        <v>27.2</v>
      </c>
      <c r="F1604">
        <f>IF(martianeum5[[#This Row],[zawartosc '[%']]]&gt;=1,martianeum5[[#This Row],[masa '[kg']]]*martianeum5[[#This Row],[zawartosc '[%']]]*0.01,0)</f>
        <v>7.8064</v>
      </c>
      <c r="G1604">
        <f>martianeum5[[#This Row],[stan_magazynu '[kg']]]+martianeum5[[#This Row],[ile_kg_materiału_z_ładunku]]</f>
        <v>61.56239999999994</v>
      </c>
      <c r="H1604">
        <f>IF(martianeum5[[#This Row],[stan_po_wydobyciu_z_ładunku]]&gt;=100,100,0)</f>
        <v>0</v>
      </c>
      <c r="I1604">
        <f>martianeum5[[#This Row],[stan_po_wydobyciu_z_ładunku]]-martianeum5[[#This Row],[ile_zabiera_na_orbite]]</f>
        <v>61.56239999999994</v>
      </c>
      <c r="J1604">
        <f>WEEKNUM(martianeum5[[#This Row],[data]],14)</f>
        <v>29</v>
      </c>
      <c r="K1604">
        <f>IF(martianeum5[[#This Row],[num_tygodnia]]=J1603,K1603,K1603+1)</f>
        <v>232</v>
      </c>
    </row>
    <row r="1605" spans="1:11" x14ac:dyDescent="0.25">
      <c r="A1605" s="1">
        <v>50244</v>
      </c>
      <c r="B1605">
        <f t="shared" si="25"/>
        <v>61.56239999999994</v>
      </c>
      <c r="C1605" t="s">
        <v>9</v>
      </c>
      <c r="D1605">
        <v>21.5</v>
      </c>
      <c r="E1605">
        <v>0.6</v>
      </c>
      <c r="F1605">
        <f>IF(martianeum5[[#This Row],[zawartosc '[%']]]&gt;=1,martianeum5[[#This Row],[masa '[kg']]]*martianeum5[[#This Row],[zawartosc '[%']]]*0.01,0)</f>
        <v>0</v>
      </c>
      <c r="G1605">
        <f>martianeum5[[#This Row],[stan_magazynu '[kg']]]+martianeum5[[#This Row],[ile_kg_materiału_z_ładunku]]</f>
        <v>61.56239999999994</v>
      </c>
      <c r="H1605">
        <f>IF(martianeum5[[#This Row],[stan_po_wydobyciu_z_ładunku]]&gt;=100,100,0)</f>
        <v>0</v>
      </c>
      <c r="I1605">
        <f>martianeum5[[#This Row],[stan_po_wydobyciu_z_ładunku]]-martianeum5[[#This Row],[ile_zabiera_na_orbite]]</f>
        <v>61.56239999999994</v>
      </c>
      <c r="J1605">
        <f>WEEKNUM(martianeum5[[#This Row],[data]],14)</f>
        <v>30</v>
      </c>
      <c r="K1605">
        <f>IF(martianeum5[[#This Row],[num_tygodnia]]=J1604,K1604,K1604+1)</f>
        <v>233</v>
      </c>
    </row>
    <row r="1606" spans="1:11" x14ac:dyDescent="0.25">
      <c r="A1606" s="1">
        <v>50245</v>
      </c>
      <c r="B1606">
        <f t="shared" si="25"/>
        <v>61.56239999999994</v>
      </c>
      <c r="C1606" t="s">
        <v>24</v>
      </c>
      <c r="D1606">
        <v>20.100000000000001</v>
      </c>
      <c r="E1606">
        <v>0.8</v>
      </c>
      <c r="F1606">
        <f>IF(martianeum5[[#This Row],[zawartosc '[%']]]&gt;=1,martianeum5[[#This Row],[masa '[kg']]]*martianeum5[[#This Row],[zawartosc '[%']]]*0.01,0)</f>
        <v>0</v>
      </c>
      <c r="G1606">
        <f>martianeum5[[#This Row],[stan_magazynu '[kg']]]+martianeum5[[#This Row],[ile_kg_materiału_z_ładunku]]</f>
        <v>61.56239999999994</v>
      </c>
      <c r="H1606">
        <f>IF(martianeum5[[#This Row],[stan_po_wydobyciu_z_ładunku]]&gt;=100,100,0)</f>
        <v>0</v>
      </c>
      <c r="I1606">
        <f>martianeum5[[#This Row],[stan_po_wydobyciu_z_ładunku]]-martianeum5[[#This Row],[ile_zabiera_na_orbite]]</f>
        <v>61.56239999999994</v>
      </c>
      <c r="J1606">
        <f>WEEKNUM(martianeum5[[#This Row],[data]],14)</f>
        <v>30</v>
      </c>
      <c r="K1606">
        <f>IF(martianeum5[[#This Row],[num_tygodnia]]=J1605,K1605,K1605+1)</f>
        <v>233</v>
      </c>
    </row>
    <row r="1607" spans="1:11" x14ac:dyDescent="0.25">
      <c r="A1607" s="1">
        <v>50246</v>
      </c>
      <c r="B1607">
        <f t="shared" si="25"/>
        <v>61.56239999999994</v>
      </c>
      <c r="C1607" t="s">
        <v>19</v>
      </c>
      <c r="D1607">
        <v>21.3</v>
      </c>
      <c r="E1607">
        <v>14.6</v>
      </c>
      <c r="F1607">
        <f>IF(martianeum5[[#This Row],[zawartosc '[%']]]&gt;=1,martianeum5[[#This Row],[masa '[kg']]]*martianeum5[[#This Row],[zawartosc '[%']]]*0.01,0)</f>
        <v>3.1098000000000003</v>
      </c>
      <c r="G1607">
        <f>martianeum5[[#This Row],[stan_magazynu '[kg']]]+martianeum5[[#This Row],[ile_kg_materiału_z_ładunku]]</f>
        <v>64.672199999999947</v>
      </c>
      <c r="H1607">
        <f>IF(martianeum5[[#This Row],[stan_po_wydobyciu_z_ładunku]]&gt;=100,100,0)</f>
        <v>0</v>
      </c>
      <c r="I1607">
        <f>martianeum5[[#This Row],[stan_po_wydobyciu_z_ładunku]]-martianeum5[[#This Row],[ile_zabiera_na_orbite]]</f>
        <v>64.672199999999947</v>
      </c>
      <c r="J1607">
        <f>WEEKNUM(martianeum5[[#This Row],[data]],14)</f>
        <v>30</v>
      </c>
      <c r="K1607">
        <f>IF(martianeum5[[#This Row],[num_tygodnia]]=J1606,K1606,K1606+1)</f>
        <v>233</v>
      </c>
    </row>
    <row r="1608" spans="1:11" x14ac:dyDescent="0.25">
      <c r="A1608" s="1">
        <v>50247</v>
      </c>
      <c r="B1608">
        <f t="shared" si="25"/>
        <v>64.672199999999947</v>
      </c>
      <c r="C1608" t="s">
        <v>27</v>
      </c>
      <c r="D1608">
        <v>20.2</v>
      </c>
      <c r="E1608">
        <v>6.9</v>
      </c>
      <c r="F1608">
        <f>IF(martianeum5[[#This Row],[zawartosc '[%']]]&gt;=1,martianeum5[[#This Row],[masa '[kg']]]*martianeum5[[#This Row],[zawartosc '[%']]]*0.01,0)</f>
        <v>1.3937999999999999</v>
      </c>
      <c r="G1608">
        <f>martianeum5[[#This Row],[stan_magazynu '[kg']]]+martianeum5[[#This Row],[ile_kg_materiału_z_ładunku]]</f>
        <v>66.065999999999946</v>
      </c>
      <c r="H1608">
        <f>IF(martianeum5[[#This Row],[stan_po_wydobyciu_z_ładunku]]&gt;=100,100,0)</f>
        <v>0</v>
      </c>
      <c r="I1608">
        <f>martianeum5[[#This Row],[stan_po_wydobyciu_z_ładunku]]-martianeum5[[#This Row],[ile_zabiera_na_orbite]]</f>
        <v>66.065999999999946</v>
      </c>
      <c r="J1608">
        <f>WEEKNUM(martianeum5[[#This Row],[data]],14)</f>
        <v>30</v>
      </c>
      <c r="K1608">
        <f>IF(martianeum5[[#This Row],[num_tygodnia]]=J1607,K1607,K1607+1)</f>
        <v>233</v>
      </c>
    </row>
    <row r="1609" spans="1:11" x14ac:dyDescent="0.25">
      <c r="A1609" s="1">
        <v>50248</v>
      </c>
      <c r="B1609">
        <f t="shared" si="25"/>
        <v>66.065999999999946</v>
      </c>
      <c r="C1609" t="s">
        <v>13</v>
      </c>
      <c r="D1609">
        <v>16.8</v>
      </c>
      <c r="E1609">
        <v>7.6</v>
      </c>
      <c r="F1609">
        <f>IF(martianeum5[[#This Row],[zawartosc '[%']]]&gt;=1,martianeum5[[#This Row],[masa '[kg']]]*martianeum5[[#This Row],[zawartosc '[%']]]*0.01,0)</f>
        <v>1.2767999999999999</v>
      </c>
      <c r="G1609">
        <f>martianeum5[[#This Row],[stan_magazynu '[kg']]]+martianeum5[[#This Row],[ile_kg_materiału_z_ładunku]]</f>
        <v>67.34279999999994</v>
      </c>
      <c r="H1609">
        <f>IF(martianeum5[[#This Row],[stan_po_wydobyciu_z_ładunku]]&gt;=100,100,0)</f>
        <v>0</v>
      </c>
      <c r="I1609">
        <f>martianeum5[[#This Row],[stan_po_wydobyciu_z_ładunku]]-martianeum5[[#This Row],[ile_zabiera_na_orbite]]</f>
        <v>67.34279999999994</v>
      </c>
      <c r="J1609">
        <f>WEEKNUM(martianeum5[[#This Row],[data]],14)</f>
        <v>30</v>
      </c>
      <c r="K1609">
        <f>IF(martianeum5[[#This Row],[num_tygodnia]]=J1608,K1608,K1608+1)</f>
        <v>233</v>
      </c>
    </row>
    <row r="1610" spans="1:11" x14ac:dyDescent="0.25">
      <c r="A1610" s="1">
        <v>50249</v>
      </c>
      <c r="B1610">
        <f t="shared" si="25"/>
        <v>67.34279999999994</v>
      </c>
      <c r="C1610" t="s">
        <v>6</v>
      </c>
      <c r="D1610">
        <v>26.5</v>
      </c>
      <c r="E1610">
        <v>2.5</v>
      </c>
      <c r="F1610">
        <f>IF(martianeum5[[#This Row],[zawartosc '[%']]]&gt;=1,martianeum5[[#This Row],[masa '[kg']]]*martianeum5[[#This Row],[zawartosc '[%']]]*0.01,0)</f>
        <v>0.66249999999999998</v>
      </c>
      <c r="G1610">
        <f>martianeum5[[#This Row],[stan_magazynu '[kg']]]+martianeum5[[#This Row],[ile_kg_materiału_z_ładunku]]</f>
        <v>68.005299999999934</v>
      </c>
      <c r="H1610">
        <f>IF(martianeum5[[#This Row],[stan_po_wydobyciu_z_ładunku]]&gt;=100,100,0)</f>
        <v>0</v>
      </c>
      <c r="I1610">
        <f>martianeum5[[#This Row],[stan_po_wydobyciu_z_ładunku]]-martianeum5[[#This Row],[ile_zabiera_na_orbite]]</f>
        <v>68.005299999999934</v>
      </c>
      <c r="J1610">
        <f>WEEKNUM(martianeum5[[#This Row],[data]],14)</f>
        <v>30</v>
      </c>
      <c r="K1610">
        <f>IF(martianeum5[[#This Row],[num_tygodnia]]=J1609,K1609,K1609+1)</f>
        <v>233</v>
      </c>
    </row>
    <row r="1611" spans="1:11" x14ac:dyDescent="0.25">
      <c r="A1611" s="1">
        <v>50250</v>
      </c>
      <c r="B1611">
        <f t="shared" si="25"/>
        <v>68.005299999999934</v>
      </c>
      <c r="C1611" t="s">
        <v>7</v>
      </c>
      <c r="D1611">
        <v>18.899999999999999</v>
      </c>
      <c r="E1611">
        <v>0</v>
      </c>
      <c r="F1611">
        <f>IF(martianeum5[[#This Row],[zawartosc '[%']]]&gt;=1,martianeum5[[#This Row],[masa '[kg']]]*martianeum5[[#This Row],[zawartosc '[%']]]*0.01,0)</f>
        <v>0</v>
      </c>
      <c r="G1611">
        <f>martianeum5[[#This Row],[stan_magazynu '[kg']]]+martianeum5[[#This Row],[ile_kg_materiału_z_ładunku]]</f>
        <v>68.005299999999934</v>
      </c>
      <c r="H1611">
        <f>IF(martianeum5[[#This Row],[stan_po_wydobyciu_z_ładunku]]&gt;=100,100,0)</f>
        <v>0</v>
      </c>
      <c r="I1611">
        <f>martianeum5[[#This Row],[stan_po_wydobyciu_z_ładunku]]-martianeum5[[#This Row],[ile_zabiera_na_orbite]]</f>
        <v>68.005299999999934</v>
      </c>
      <c r="J1611">
        <f>WEEKNUM(martianeum5[[#This Row],[data]],14)</f>
        <v>30</v>
      </c>
      <c r="K1611">
        <f>IF(martianeum5[[#This Row],[num_tygodnia]]=J1610,K1610,K1610+1)</f>
        <v>233</v>
      </c>
    </row>
    <row r="1612" spans="1:11" x14ac:dyDescent="0.25">
      <c r="A1612" s="1">
        <v>50251</v>
      </c>
      <c r="B1612">
        <f t="shared" si="25"/>
        <v>68.005299999999934</v>
      </c>
      <c r="C1612" t="s">
        <v>20</v>
      </c>
      <c r="D1612">
        <v>22.9</v>
      </c>
      <c r="E1612">
        <v>1.2</v>
      </c>
      <c r="F1612">
        <f>IF(martianeum5[[#This Row],[zawartosc '[%']]]&gt;=1,martianeum5[[#This Row],[masa '[kg']]]*martianeum5[[#This Row],[zawartosc '[%']]]*0.01,0)</f>
        <v>0.27479999999999999</v>
      </c>
      <c r="G1612">
        <f>martianeum5[[#This Row],[stan_magazynu '[kg']]]+martianeum5[[#This Row],[ile_kg_materiału_z_ładunku]]</f>
        <v>68.280099999999933</v>
      </c>
      <c r="H1612">
        <f>IF(martianeum5[[#This Row],[stan_po_wydobyciu_z_ładunku]]&gt;=100,100,0)</f>
        <v>0</v>
      </c>
      <c r="I1612">
        <f>martianeum5[[#This Row],[stan_po_wydobyciu_z_ładunku]]-martianeum5[[#This Row],[ile_zabiera_na_orbite]]</f>
        <v>68.280099999999933</v>
      </c>
      <c r="J1612">
        <f>WEEKNUM(martianeum5[[#This Row],[data]],14)</f>
        <v>31</v>
      </c>
      <c r="K1612">
        <f>IF(martianeum5[[#This Row],[num_tygodnia]]=J1611,K1611,K1611+1)</f>
        <v>234</v>
      </c>
    </row>
    <row r="1613" spans="1:11" x14ac:dyDescent="0.25">
      <c r="A1613" s="1">
        <v>50252</v>
      </c>
      <c r="B1613">
        <f t="shared" si="25"/>
        <v>68.280099999999933</v>
      </c>
      <c r="C1613" t="s">
        <v>19</v>
      </c>
      <c r="D1613">
        <v>11.3</v>
      </c>
      <c r="E1613">
        <v>32.700000000000003</v>
      </c>
      <c r="F1613">
        <f>IF(martianeum5[[#This Row],[zawartosc '[%']]]&gt;=1,martianeum5[[#This Row],[masa '[kg']]]*martianeum5[[#This Row],[zawartosc '[%']]]*0.01,0)</f>
        <v>3.6951000000000005</v>
      </c>
      <c r="G1613">
        <f>martianeum5[[#This Row],[stan_magazynu '[kg']]]+martianeum5[[#This Row],[ile_kg_materiału_z_ładunku]]</f>
        <v>71.97519999999993</v>
      </c>
      <c r="H1613">
        <f>IF(martianeum5[[#This Row],[stan_po_wydobyciu_z_ładunku]]&gt;=100,100,0)</f>
        <v>0</v>
      </c>
      <c r="I1613">
        <f>martianeum5[[#This Row],[stan_po_wydobyciu_z_ładunku]]-martianeum5[[#This Row],[ile_zabiera_na_orbite]]</f>
        <v>71.97519999999993</v>
      </c>
      <c r="J1613">
        <f>WEEKNUM(martianeum5[[#This Row],[data]],14)</f>
        <v>31</v>
      </c>
      <c r="K1613">
        <f>IF(martianeum5[[#This Row],[num_tygodnia]]=J1612,K1612,K1612+1)</f>
        <v>234</v>
      </c>
    </row>
    <row r="1614" spans="1:11" x14ac:dyDescent="0.25">
      <c r="A1614" s="1">
        <v>50253</v>
      </c>
      <c r="B1614">
        <f t="shared" si="25"/>
        <v>71.97519999999993</v>
      </c>
      <c r="C1614" t="s">
        <v>13</v>
      </c>
      <c r="D1614">
        <v>13</v>
      </c>
      <c r="E1614">
        <v>1.7</v>
      </c>
      <c r="F1614">
        <f>IF(martianeum5[[#This Row],[zawartosc '[%']]]&gt;=1,martianeum5[[#This Row],[masa '[kg']]]*martianeum5[[#This Row],[zawartosc '[%']]]*0.01,0)</f>
        <v>0.22099999999999997</v>
      </c>
      <c r="G1614">
        <f>martianeum5[[#This Row],[stan_magazynu '[kg']]]+martianeum5[[#This Row],[ile_kg_materiału_z_ładunku]]</f>
        <v>72.196199999999934</v>
      </c>
      <c r="H1614">
        <f>IF(martianeum5[[#This Row],[stan_po_wydobyciu_z_ładunku]]&gt;=100,100,0)</f>
        <v>0</v>
      </c>
      <c r="I1614">
        <f>martianeum5[[#This Row],[stan_po_wydobyciu_z_ładunku]]-martianeum5[[#This Row],[ile_zabiera_na_orbite]]</f>
        <v>72.196199999999934</v>
      </c>
      <c r="J1614">
        <f>WEEKNUM(martianeum5[[#This Row],[data]],14)</f>
        <v>31</v>
      </c>
      <c r="K1614">
        <f>IF(martianeum5[[#This Row],[num_tygodnia]]=J1613,K1613,K1613+1)</f>
        <v>234</v>
      </c>
    </row>
    <row r="1615" spans="1:11" x14ac:dyDescent="0.25">
      <c r="A1615" s="1">
        <v>50254</v>
      </c>
      <c r="B1615">
        <f t="shared" si="25"/>
        <v>72.196199999999934</v>
      </c>
      <c r="C1615" t="s">
        <v>8</v>
      </c>
      <c r="D1615">
        <v>18.3</v>
      </c>
      <c r="E1615">
        <v>2.5</v>
      </c>
      <c r="F1615">
        <f>IF(martianeum5[[#This Row],[zawartosc '[%']]]&gt;=1,martianeum5[[#This Row],[masa '[kg']]]*martianeum5[[#This Row],[zawartosc '[%']]]*0.01,0)</f>
        <v>0.45750000000000002</v>
      </c>
      <c r="G1615">
        <f>martianeum5[[#This Row],[stan_magazynu '[kg']]]+martianeum5[[#This Row],[ile_kg_materiału_z_ładunku]]</f>
        <v>72.65369999999993</v>
      </c>
      <c r="H1615">
        <f>IF(martianeum5[[#This Row],[stan_po_wydobyciu_z_ładunku]]&gt;=100,100,0)</f>
        <v>0</v>
      </c>
      <c r="I1615">
        <f>martianeum5[[#This Row],[stan_po_wydobyciu_z_ładunku]]-martianeum5[[#This Row],[ile_zabiera_na_orbite]]</f>
        <v>72.65369999999993</v>
      </c>
      <c r="J1615">
        <f>WEEKNUM(martianeum5[[#This Row],[data]],14)</f>
        <v>31</v>
      </c>
      <c r="K1615">
        <f>IF(martianeum5[[#This Row],[num_tygodnia]]=J1614,K1614,K1614+1)</f>
        <v>234</v>
      </c>
    </row>
    <row r="1616" spans="1:11" x14ac:dyDescent="0.25">
      <c r="A1616" s="1">
        <v>50255</v>
      </c>
      <c r="B1616">
        <f t="shared" si="25"/>
        <v>72.65369999999993</v>
      </c>
      <c r="C1616" t="s">
        <v>7</v>
      </c>
      <c r="D1616">
        <v>10.199999999999999</v>
      </c>
      <c r="E1616">
        <v>14.3</v>
      </c>
      <c r="F1616">
        <f>IF(martianeum5[[#This Row],[zawartosc '[%']]]&gt;=1,martianeum5[[#This Row],[masa '[kg']]]*martianeum5[[#This Row],[zawartosc '[%']]]*0.01,0)</f>
        <v>1.4585999999999999</v>
      </c>
      <c r="G1616">
        <f>martianeum5[[#This Row],[stan_magazynu '[kg']]]+martianeum5[[#This Row],[ile_kg_materiału_z_ładunku]]</f>
        <v>74.112299999999934</v>
      </c>
      <c r="H1616">
        <f>IF(martianeum5[[#This Row],[stan_po_wydobyciu_z_ładunku]]&gt;=100,100,0)</f>
        <v>0</v>
      </c>
      <c r="I1616">
        <f>martianeum5[[#This Row],[stan_po_wydobyciu_z_ładunku]]-martianeum5[[#This Row],[ile_zabiera_na_orbite]]</f>
        <v>74.112299999999934</v>
      </c>
      <c r="J1616">
        <f>WEEKNUM(martianeum5[[#This Row],[data]],14)</f>
        <v>31</v>
      </c>
      <c r="K1616">
        <f>IF(martianeum5[[#This Row],[num_tygodnia]]=J1615,K1615,K1615+1)</f>
        <v>234</v>
      </c>
    </row>
    <row r="1617" spans="1:11" x14ac:dyDescent="0.25">
      <c r="A1617" s="1">
        <v>50256</v>
      </c>
      <c r="B1617">
        <f t="shared" si="25"/>
        <v>74.112299999999934</v>
      </c>
      <c r="C1617" t="s">
        <v>11</v>
      </c>
      <c r="D1617">
        <v>14.5</v>
      </c>
      <c r="E1617">
        <v>10.5</v>
      </c>
      <c r="F1617">
        <f>IF(martianeum5[[#This Row],[zawartosc '[%']]]&gt;=1,martianeum5[[#This Row],[masa '[kg']]]*martianeum5[[#This Row],[zawartosc '[%']]]*0.01,0)</f>
        <v>1.5225</v>
      </c>
      <c r="G1617">
        <f>martianeum5[[#This Row],[stan_magazynu '[kg']]]+martianeum5[[#This Row],[ile_kg_materiału_z_ładunku]]</f>
        <v>75.634799999999927</v>
      </c>
      <c r="H1617">
        <f>IF(martianeum5[[#This Row],[stan_po_wydobyciu_z_ładunku]]&gt;=100,100,0)</f>
        <v>0</v>
      </c>
      <c r="I1617">
        <f>martianeum5[[#This Row],[stan_po_wydobyciu_z_ładunku]]-martianeum5[[#This Row],[ile_zabiera_na_orbite]]</f>
        <v>75.634799999999927</v>
      </c>
      <c r="J1617">
        <f>WEEKNUM(martianeum5[[#This Row],[data]],14)</f>
        <v>31</v>
      </c>
      <c r="K1617">
        <f>IF(martianeum5[[#This Row],[num_tygodnia]]=J1616,K1616,K1616+1)</f>
        <v>234</v>
      </c>
    </row>
    <row r="1618" spans="1:11" x14ac:dyDescent="0.25">
      <c r="A1618" s="1">
        <v>50257</v>
      </c>
      <c r="B1618">
        <f t="shared" si="25"/>
        <v>75.634799999999927</v>
      </c>
      <c r="C1618" t="s">
        <v>14</v>
      </c>
      <c r="D1618">
        <v>12.3</v>
      </c>
      <c r="E1618">
        <v>7.4</v>
      </c>
      <c r="F1618">
        <f>IF(martianeum5[[#This Row],[zawartosc '[%']]]&gt;=1,martianeum5[[#This Row],[masa '[kg']]]*martianeum5[[#This Row],[zawartosc '[%']]]*0.01,0)</f>
        <v>0.91020000000000012</v>
      </c>
      <c r="G1618">
        <f>martianeum5[[#This Row],[stan_magazynu '[kg']]]+martianeum5[[#This Row],[ile_kg_materiału_z_ładunku]]</f>
        <v>76.544999999999931</v>
      </c>
      <c r="H1618">
        <f>IF(martianeum5[[#This Row],[stan_po_wydobyciu_z_ładunku]]&gt;=100,100,0)</f>
        <v>0</v>
      </c>
      <c r="I1618">
        <f>martianeum5[[#This Row],[stan_po_wydobyciu_z_ładunku]]-martianeum5[[#This Row],[ile_zabiera_na_orbite]]</f>
        <v>76.544999999999931</v>
      </c>
      <c r="J1618">
        <f>WEEKNUM(martianeum5[[#This Row],[data]],14)</f>
        <v>31</v>
      </c>
      <c r="K1618">
        <f>IF(martianeum5[[#This Row],[num_tygodnia]]=J1617,K1617,K1617+1)</f>
        <v>234</v>
      </c>
    </row>
    <row r="1619" spans="1:11" x14ac:dyDescent="0.25">
      <c r="A1619" s="1">
        <v>50258</v>
      </c>
      <c r="B1619">
        <f t="shared" si="25"/>
        <v>76.544999999999931</v>
      </c>
      <c r="C1619" t="s">
        <v>13</v>
      </c>
      <c r="D1619">
        <v>17</v>
      </c>
      <c r="E1619">
        <v>16.899999999999999</v>
      </c>
      <c r="F1619">
        <f>IF(martianeum5[[#This Row],[zawartosc '[%']]]&gt;=1,martianeum5[[#This Row],[masa '[kg']]]*martianeum5[[#This Row],[zawartosc '[%']]]*0.01,0)</f>
        <v>2.8729999999999998</v>
      </c>
      <c r="G1619">
        <f>martianeum5[[#This Row],[stan_magazynu '[kg']]]+martianeum5[[#This Row],[ile_kg_materiału_z_ładunku]]</f>
        <v>79.417999999999935</v>
      </c>
      <c r="H1619">
        <f>IF(martianeum5[[#This Row],[stan_po_wydobyciu_z_ładunku]]&gt;=100,100,0)</f>
        <v>0</v>
      </c>
      <c r="I1619">
        <f>martianeum5[[#This Row],[stan_po_wydobyciu_z_ładunku]]-martianeum5[[#This Row],[ile_zabiera_na_orbite]]</f>
        <v>79.417999999999935</v>
      </c>
      <c r="J1619">
        <f>WEEKNUM(martianeum5[[#This Row],[data]],14)</f>
        <v>32</v>
      </c>
      <c r="K1619">
        <f>IF(martianeum5[[#This Row],[num_tygodnia]]=J1618,K1618,K1618+1)</f>
        <v>235</v>
      </c>
    </row>
    <row r="1620" spans="1:11" x14ac:dyDescent="0.25">
      <c r="A1620" s="1">
        <v>50259</v>
      </c>
      <c r="B1620">
        <f t="shared" si="25"/>
        <v>79.417999999999935</v>
      </c>
      <c r="C1620" t="s">
        <v>5</v>
      </c>
      <c r="D1620">
        <v>17.5</v>
      </c>
      <c r="E1620">
        <v>0</v>
      </c>
      <c r="F1620">
        <f>IF(martianeum5[[#This Row],[zawartosc '[%']]]&gt;=1,martianeum5[[#This Row],[masa '[kg']]]*martianeum5[[#This Row],[zawartosc '[%']]]*0.01,0)</f>
        <v>0</v>
      </c>
      <c r="G1620">
        <f>martianeum5[[#This Row],[stan_magazynu '[kg']]]+martianeum5[[#This Row],[ile_kg_materiału_z_ładunku]]</f>
        <v>79.417999999999935</v>
      </c>
      <c r="H1620">
        <f>IF(martianeum5[[#This Row],[stan_po_wydobyciu_z_ładunku]]&gt;=100,100,0)</f>
        <v>0</v>
      </c>
      <c r="I1620">
        <f>martianeum5[[#This Row],[stan_po_wydobyciu_z_ładunku]]-martianeum5[[#This Row],[ile_zabiera_na_orbite]]</f>
        <v>79.417999999999935</v>
      </c>
      <c r="J1620">
        <f>WEEKNUM(martianeum5[[#This Row],[data]],14)</f>
        <v>32</v>
      </c>
      <c r="K1620">
        <f>IF(martianeum5[[#This Row],[num_tygodnia]]=J1619,K1619,K1619+1)</f>
        <v>235</v>
      </c>
    </row>
    <row r="1621" spans="1:11" x14ac:dyDescent="0.25">
      <c r="A1621" s="1">
        <v>50260</v>
      </c>
      <c r="B1621">
        <f t="shared" si="25"/>
        <v>79.417999999999935</v>
      </c>
      <c r="C1621" t="s">
        <v>4</v>
      </c>
      <c r="D1621">
        <v>28.4</v>
      </c>
      <c r="E1621">
        <v>0</v>
      </c>
      <c r="F1621">
        <f>IF(martianeum5[[#This Row],[zawartosc '[%']]]&gt;=1,martianeum5[[#This Row],[masa '[kg']]]*martianeum5[[#This Row],[zawartosc '[%']]]*0.01,0)</f>
        <v>0</v>
      </c>
      <c r="G1621">
        <f>martianeum5[[#This Row],[stan_magazynu '[kg']]]+martianeum5[[#This Row],[ile_kg_materiału_z_ładunku]]</f>
        <v>79.417999999999935</v>
      </c>
      <c r="H1621">
        <f>IF(martianeum5[[#This Row],[stan_po_wydobyciu_z_ładunku]]&gt;=100,100,0)</f>
        <v>0</v>
      </c>
      <c r="I1621">
        <f>martianeum5[[#This Row],[stan_po_wydobyciu_z_ładunku]]-martianeum5[[#This Row],[ile_zabiera_na_orbite]]</f>
        <v>79.417999999999935</v>
      </c>
      <c r="J1621">
        <f>WEEKNUM(martianeum5[[#This Row],[data]],14)</f>
        <v>32</v>
      </c>
      <c r="K1621">
        <f>IF(martianeum5[[#This Row],[num_tygodnia]]=J1620,K1620,K1620+1)</f>
        <v>235</v>
      </c>
    </row>
    <row r="1622" spans="1:11" x14ac:dyDescent="0.25">
      <c r="A1622" s="1">
        <v>50261</v>
      </c>
      <c r="B1622">
        <f t="shared" si="25"/>
        <v>79.417999999999935</v>
      </c>
      <c r="C1622" t="s">
        <v>19</v>
      </c>
      <c r="D1622">
        <v>13.1</v>
      </c>
      <c r="E1622">
        <v>36.6</v>
      </c>
      <c r="F1622">
        <f>IF(martianeum5[[#This Row],[zawartosc '[%']]]&gt;=1,martianeum5[[#This Row],[masa '[kg']]]*martianeum5[[#This Row],[zawartosc '[%']]]*0.01,0)</f>
        <v>4.7946</v>
      </c>
      <c r="G1622">
        <f>martianeum5[[#This Row],[stan_magazynu '[kg']]]+martianeum5[[#This Row],[ile_kg_materiału_z_ładunku]]</f>
        <v>84.212599999999938</v>
      </c>
      <c r="H1622">
        <f>IF(martianeum5[[#This Row],[stan_po_wydobyciu_z_ładunku]]&gt;=100,100,0)</f>
        <v>0</v>
      </c>
      <c r="I1622">
        <f>martianeum5[[#This Row],[stan_po_wydobyciu_z_ładunku]]-martianeum5[[#This Row],[ile_zabiera_na_orbite]]</f>
        <v>84.212599999999938</v>
      </c>
      <c r="J1622">
        <f>WEEKNUM(martianeum5[[#This Row],[data]],14)</f>
        <v>32</v>
      </c>
      <c r="K1622">
        <f>IF(martianeum5[[#This Row],[num_tygodnia]]=J1621,K1621,K1621+1)</f>
        <v>235</v>
      </c>
    </row>
    <row r="1623" spans="1:11" x14ac:dyDescent="0.25">
      <c r="A1623" s="1">
        <v>50262</v>
      </c>
      <c r="B1623">
        <f t="shared" si="25"/>
        <v>84.212599999999938</v>
      </c>
      <c r="C1623" t="s">
        <v>7</v>
      </c>
      <c r="D1623">
        <v>16.600000000000001</v>
      </c>
      <c r="E1623">
        <v>6.6</v>
      </c>
      <c r="F1623">
        <f>IF(martianeum5[[#This Row],[zawartosc '[%']]]&gt;=1,martianeum5[[#This Row],[masa '[kg']]]*martianeum5[[#This Row],[zawartosc '[%']]]*0.01,0)</f>
        <v>1.0956000000000001</v>
      </c>
      <c r="G1623">
        <f>martianeum5[[#This Row],[stan_magazynu '[kg']]]+martianeum5[[#This Row],[ile_kg_materiału_z_ładunku]]</f>
        <v>85.308199999999943</v>
      </c>
      <c r="H1623">
        <f>IF(martianeum5[[#This Row],[stan_po_wydobyciu_z_ładunku]]&gt;=100,100,0)</f>
        <v>0</v>
      </c>
      <c r="I1623">
        <f>martianeum5[[#This Row],[stan_po_wydobyciu_z_ładunku]]-martianeum5[[#This Row],[ile_zabiera_na_orbite]]</f>
        <v>85.308199999999943</v>
      </c>
      <c r="J1623">
        <f>WEEKNUM(martianeum5[[#This Row],[data]],14)</f>
        <v>32</v>
      </c>
      <c r="K1623">
        <f>IF(martianeum5[[#This Row],[num_tygodnia]]=J1622,K1622,K1622+1)</f>
        <v>235</v>
      </c>
    </row>
    <row r="1624" spans="1:11" x14ac:dyDescent="0.25">
      <c r="A1624" s="1">
        <v>50263</v>
      </c>
      <c r="B1624">
        <f t="shared" si="25"/>
        <v>85.308199999999943</v>
      </c>
      <c r="C1624" t="s">
        <v>19</v>
      </c>
      <c r="D1624">
        <v>20.2</v>
      </c>
      <c r="E1624">
        <v>0</v>
      </c>
      <c r="F1624">
        <f>IF(martianeum5[[#This Row],[zawartosc '[%']]]&gt;=1,martianeum5[[#This Row],[masa '[kg']]]*martianeum5[[#This Row],[zawartosc '[%']]]*0.01,0)</f>
        <v>0</v>
      </c>
      <c r="G1624">
        <f>martianeum5[[#This Row],[stan_magazynu '[kg']]]+martianeum5[[#This Row],[ile_kg_materiału_z_ładunku]]</f>
        <v>85.308199999999943</v>
      </c>
      <c r="H1624">
        <f>IF(martianeum5[[#This Row],[stan_po_wydobyciu_z_ładunku]]&gt;=100,100,0)</f>
        <v>0</v>
      </c>
      <c r="I1624">
        <f>martianeum5[[#This Row],[stan_po_wydobyciu_z_ładunku]]-martianeum5[[#This Row],[ile_zabiera_na_orbite]]</f>
        <v>85.308199999999943</v>
      </c>
      <c r="J1624">
        <f>WEEKNUM(martianeum5[[#This Row],[data]],14)</f>
        <v>32</v>
      </c>
      <c r="K1624">
        <f>IF(martianeum5[[#This Row],[num_tygodnia]]=J1623,K1623,K1623+1)</f>
        <v>235</v>
      </c>
    </row>
    <row r="1625" spans="1:11" x14ac:dyDescent="0.25">
      <c r="A1625" s="1">
        <v>50264</v>
      </c>
      <c r="B1625">
        <f t="shared" si="25"/>
        <v>85.308199999999943</v>
      </c>
      <c r="C1625" t="s">
        <v>7</v>
      </c>
      <c r="D1625">
        <v>26.4</v>
      </c>
      <c r="E1625">
        <v>11.9</v>
      </c>
      <c r="F1625">
        <f>IF(martianeum5[[#This Row],[zawartosc '[%']]]&gt;=1,martianeum5[[#This Row],[masa '[kg']]]*martianeum5[[#This Row],[zawartosc '[%']]]*0.01,0)</f>
        <v>3.1415999999999999</v>
      </c>
      <c r="G1625">
        <f>martianeum5[[#This Row],[stan_magazynu '[kg']]]+martianeum5[[#This Row],[ile_kg_materiału_z_ładunku]]</f>
        <v>88.449799999999939</v>
      </c>
      <c r="H1625">
        <f>IF(martianeum5[[#This Row],[stan_po_wydobyciu_z_ładunku]]&gt;=100,100,0)</f>
        <v>0</v>
      </c>
      <c r="I1625">
        <f>martianeum5[[#This Row],[stan_po_wydobyciu_z_ładunku]]-martianeum5[[#This Row],[ile_zabiera_na_orbite]]</f>
        <v>88.449799999999939</v>
      </c>
      <c r="J1625">
        <f>WEEKNUM(martianeum5[[#This Row],[data]],14)</f>
        <v>32</v>
      </c>
      <c r="K1625">
        <f>IF(martianeum5[[#This Row],[num_tygodnia]]=J1624,K1624,K1624+1)</f>
        <v>235</v>
      </c>
    </row>
    <row r="1626" spans="1:11" x14ac:dyDescent="0.25">
      <c r="A1626" s="1">
        <v>50265</v>
      </c>
      <c r="B1626">
        <f t="shared" si="25"/>
        <v>88.449799999999939</v>
      </c>
      <c r="C1626" t="s">
        <v>10</v>
      </c>
      <c r="D1626">
        <v>11.8</v>
      </c>
      <c r="E1626">
        <v>0</v>
      </c>
      <c r="F1626">
        <f>IF(martianeum5[[#This Row],[zawartosc '[%']]]&gt;=1,martianeum5[[#This Row],[masa '[kg']]]*martianeum5[[#This Row],[zawartosc '[%']]]*0.01,0)</f>
        <v>0</v>
      </c>
      <c r="G1626">
        <f>martianeum5[[#This Row],[stan_magazynu '[kg']]]+martianeum5[[#This Row],[ile_kg_materiału_z_ładunku]]</f>
        <v>88.449799999999939</v>
      </c>
      <c r="H1626">
        <f>IF(martianeum5[[#This Row],[stan_po_wydobyciu_z_ładunku]]&gt;=100,100,0)</f>
        <v>0</v>
      </c>
      <c r="I1626">
        <f>martianeum5[[#This Row],[stan_po_wydobyciu_z_ładunku]]-martianeum5[[#This Row],[ile_zabiera_na_orbite]]</f>
        <v>88.449799999999939</v>
      </c>
      <c r="J1626">
        <f>WEEKNUM(martianeum5[[#This Row],[data]],14)</f>
        <v>33</v>
      </c>
      <c r="K1626">
        <f>IF(martianeum5[[#This Row],[num_tygodnia]]=J1625,K1625,K1625+1)</f>
        <v>236</v>
      </c>
    </row>
    <row r="1627" spans="1:11" x14ac:dyDescent="0.25">
      <c r="A1627" s="1">
        <v>50266</v>
      </c>
      <c r="B1627">
        <f t="shared" si="25"/>
        <v>88.449799999999939</v>
      </c>
      <c r="C1627" t="s">
        <v>17</v>
      </c>
      <c r="D1627">
        <v>19.5</v>
      </c>
      <c r="E1627">
        <v>6.4</v>
      </c>
      <c r="F1627">
        <f>IF(martianeum5[[#This Row],[zawartosc '[%']]]&gt;=1,martianeum5[[#This Row],[masa '[kg']]]*martianeum5[[#This Row],[zawartosc '[%']]]*0.01,0)</f>
        <v>1.2480000000000002</v>
      </c>
      <c r="G1627">
        <f>martianeum5[[#This Row],[stan_magazynu '[kg']]]+martianeum5[[#This Row],[ile_kg_materiału_z_ładunku]]</f>
        <v>89.697799999999944</v>
      </c>
      <c r="H1627">
        <f>IF(martianeum5[[#This Row],[stan_po_wydobyciu_z_ładunku]]&gt;=100,100,0)</f>
        <v>0</v>
      </c>
      <c r="I1627">
        <f>martianeum5[[#This Row],[stan_po_wydobyciu_z_ładunku]]-martianeum5[[#This Row],[ile_zabiera_na_orbite]]</f>
        <v>89.697799999999944</v>
      </c>
      <c r="J1627">
        <f>WEEKNUM(martianeum5[[#This Row],[data]],14)</f>
        <v>33</v>
      </c>
      <c r="K1627">
        <f>IF(martianeum5[[#This Row],[num_tygodnia]]=J1626,K1626,K1626+1)</f>
        <v>236</v>
      </c>
    </row>
    <row r="1628" spans="1:11" x14ac:dyDescent="0.25">
      <c r="A1628" s="1">
        <v>50267</v>
      </c>
      <c r="B1628">
        <f t="shared" si="25"/>
        <v>89.697799999999944</v>
      </c>
      <c r="C1628" t="s">
        <v>19</v>
      </c>
      <c r="D1628">
        <v>12</v>
      </c>
      <c r="E1628">
        <v>13.3</v>
      </c>
      <c r="F1628">
        <f>IF(martianeum5[[#This Row],[zawartosc '[%']]]&gt;=1,martianeum5[[#This Row],[masa '[kg']]]*martianeum5[[#This Row],[zawartosc '[%']]]*0.01,0)</f>
        <v>1.5960000000000003</v>
      </c>
      <c r="G1628">
        <f>martianeum5[[#This Row],[stan_magazynu '[kg']]]+martianeum5[[#This Row],[ile_kg_materiału_z_ładunku]]</f>
        <v>91.293799999999948</v>
      </c>
      <c r="H1628">
        <f>IF(martianeum5[[#This Row],[stan_po_wydobyciu_z_ładunku]]&gt;=100,100,0)</f>
        <v>0</v>
      </c>
      <c r="I1628">
        <f>martianeum5[[#This Row],[stan_po_wydobyciu_z_ładunku]]-martianeum5[[#This Row],[ile_zabiera_na_orbite]]</f>
        <v>91.293799999999948</v>
      </c>
      <c r="J1628">
        <f>WEEKNUM(martianeum5[[#This Row],[data]],14)</f>
        <v>33</v>
      </c>
      <c r="K1628">
        <f>IF(martianeum5[[#This Row],[num_tygodnia]]=J1627,K1627,K1627+1)</f>
        <v>236</v>
      </c>
    </row>
    <row r="1629" spans="1:11" x14ac:dyDescent="0.25">
      <c r="A1629" s="1">
        <v>50268</v>
      </c>
      <c r="B1629">
        <f t="shared" si="25"/>
        <v>91.293799999999948</v>
      </c>
      <c r="C1629" t="s">
        <v>22</v>
      </c>
      <c r="D1629">
        <v>16.3</v>
      </c>
      <c r="E1629">
        <v>7.5</v>
      </c>
      <c r="F1629">
        <f>IF(martianeum5[[#This Row],[zawartosc '[%']]]&gt;=1,martianeum5[[#This Row],[masa '[kg']]]*martianeum5[[#This Row],[zawartosc '[%']]]*0.01,0)</f>
        <v>1.2224999999999999</v>
      </c>
      <c r="G1629">
        <f>martianeum5[[#This Row],[stan_magazynu '[kg']]]+martianeum5[[#This Row],[ile_kg_materiału_z_ładunku]]</f>
        <v>92.516299999999944</v>
      </c>
      <c r="H1629">
        <f>IF(martianeum5[[#This Row],[stan_po_wydobyciu_z_ładunku]]&gt;=100,100,0)</f>
        <v>0</v>
      </c>
      <c r="I1629">
        <f>martianeum5[[#This Row],[stan_po_wydobyciu_z_ładunku]]-martianeum5[[#This Row],[ile_zabiera_na_orbite]]</f>
        <v>92.516299999999944</v>
      </c>
      <c r="J1629">
        <f>WEEKNUM(martianeum5[[#This Row],[data]],14)</f>
        <v>33</v>
      </c>
      <c r="K1629">
        <f>IF(martianeum5[[#This Row],[num_tygodnia]]=J1628,K1628,K1628+1)</f>
        <v>236</v>
      </c>
    </row>
    <row r="1630" spans="1:11" x14ac:dyDescent="0.25">
      <c r="A1630" s="1">
        <v>50269</v>
      </c>
      <c r="B1630">
        <f t="shared" si="25"/>
        <v>92.516299999999944</v>
      </c>
      <c r="C1630" t="s">
        <v>17</v>
      </c>
      <c r="D1630">
        <v>22.8</v>
      </c>
      <c r="E1630">
        <v>2.7</v>
      </c>
      <c r="F1630">
        <f>IF(martianeum5[[#This Row],[zawartosc '[%']]]&gt;=1,martianeum5[[#This Row],[masa '[kg']]]*martianeum5[[#This Row],[zawartosc '[%']]]*0.01,0)</f>
        <v>0.61560000000000015</v>
      </c>
      <c r="G1630">
        <f>martianeum5[[#This Row],[stan_magazynu '[kg']]]+martianeum5[[#This Row],[ile_kg_materiału_z_ładunku]]</f>
        <v>93.131899999999945</v>
      </c>
      <c r="H1630">
        <f>IF(martianeum5[[#This Row],[stan_po_wydobyciu_z_ładunku]]&gt;=100,100,0)</f>
        <v>0</v>
      </c>
      <c r="I1630">
        <f>martianeum5[[#This Row],[stan_po_wydobyciu_z_ładunku]]-martianeum5[[#This Row],[ile_zabiera_na_orbite]]</f>
        <v>93.131899999999945</v>
      </c>
      <c r="J1630">
        <f>WEEKNUM(martianeum5[[#This Row],[data]],14)</f>
        <v>33</v>
      </c>
      <c r="K1630">
        <f>IF(martianeum5[[#This Row],[num_tygodnia]]=J1629,K1629,K1629+1)</f>
        <v>236</v>
      </c>
    </row>
    <row r="1631" spans="1:11" x14ac:dyDescent="0.25">
      <c r="A1631" s="1">
        <v>50270</v>
      </c>
      <c r="B1631">
        <f t="shared" si="25"/>
        <v>93.131899999999945</v>
      </c>
      <c r="C1631" t="s">
        <v>10</v>
      </c>
      <c r="D1631">
        <v>16.2</v>
      </c>
      <c r="E1631">
        <v>43.3</v>
      </c>
      <c r="F1631">
        <f>IF(martianeum5[[#This Row],[zawartosc '[%']]]&gt;=1,martianeum5[[#This Row],[masa '[kg']]]*martianeum5[[#This Row],[zawartosc '[%']]]*0.01,0)</f>
        <v>7.0145999999999997</v>
      </c>
      <c r="G1631">
        <f>martianeum5[[#This Row],[stan_magazynu '[kg']]]+martianeum5[[#This Row],[ile_kg_materiału_z_ładunku]]</f>
        <v>100.14649999999995</v>
      </c>
      <c r="H1631">
        <f>IF(martianeum5[[#This Row],[stan_po_wydobyciu_z_ładunku]]&gt;=100,100,0)</f>
        <v>100</v>
      </c>
      <c r="I1631">
        <f>martianeum5[[#This Row],[stan_po_wydobyciu_z_ładunku]]-martianeum5[[#This Row],[ile_zabiera_na_orbite]]</f>
        <v>0.14649999999994634</v>
      </c>
      <c r="J1631">
        <f>WEEKNUM(martianeum5[[#This Row],[data]],14)</f>
        <v>33</v>
      </c>
      <c r="K1631">
        <f>IF(martianeum5[[#This Row],[num_tygodnia]]=J1630,K1630,K1630+1)</f>
        <v>236</v>
      </c>
    </row>
    <row r="1632" spans="1:11" x14ac:dyDescent="0.25">
      <c r="A1632" s="1">
        <v>50271</v>
      </c>
      <c r="B1632">
        <f t="shared" si="25"/>
        <v>0.14649999999994634</v>
      </c>
      <c r="C1632" t="s">
        <v>24</v>
      </c>
      <c r="D1632">
        <v>11.5</v>
      </c>
      <c r="E1632">
        <v>3.1</v>
      </c>
      <c r="F1632">
        <f>IF(martianeum5[[#This Row],[zawartosc '[%']]]&gt;=1,martianeum5[[#This Row],[masa '[kg']]]*martianeum5[[#This Row],[zawartosc '[%']]]*0.01,0)</f>
        <v>0.35649999999999998</v>
      </c>
      <c r="G1632">
        <f>martianeum5[[#This Row],[stan_magazynu '[kg']]]+martianeum5[[#This Row],[ile_kg_materiału_z_ładunku]]</f>
        <v>0.50299999999994638</v>
      </c>
      <c r="H1632">
        <f>IF(martianeum5[[#This Row],[stan_po_wydobyciu_z_ładunku]]&gt;=100,100,0)</f>
        <v>0</v>
      </c>
      <c r="I1632">
        <f>martianeum5[[#This Row],[stan_po_wydobyciu_z_ładunku]]-martianeum5[[#This Row],[ile_zabiera_na_orbite]]</f>
        <v>0.50299999999994638</v>
      </c>
      <c r="J1632">
        <f>WEEKNUM(martianeum5[[#This Row],[data]],14)</f>
        <v>33</v>
      </c>
      <c r="K1632">
        <f>IF(martianeum5[[#This Row],[num_tygodnia]]=J1631,K1631,K1631+1)</f>
        <v>236</v>
      </c>
    </row>
    <row r="1633" spans="1:11" x14ac:dyDescent="0.25">
      <c r="A1633" s="1">
        <v>50272</v>
      </c>
      <c r="B1633">
        <f t="shared" si="25"/>
        <v>0.50299999999994638</v>
      </c>
      <c r="C1633" t="s">
        <v>13</v>
      </c>
      <c r="D1633">
        <v>13.5</v>
      </c>
      <c r="E1633">
        <v>0</v>
      </c>
      <c r="F1633">
        <f>IF(martianeum5[[#This Row],[zawartosc '[%']]]&gt;=1,martianeum5[[#This Row],[masa '[kg']]]*martianeum5[[#This Row],[zawartosc '[%']]]*0.01,0)</f>
        <v>0</v>
      </c>
      <c r="G1633">
        <f>martianeum5[[#This Row],[stan_magazynu '[kg']]]+martianeum5[[#This Row],[ile_kg_materiału_z_ładunku]]</f>
        <v>0.50299999999994638</v>
      </c>
      <c r="H1633">
        <f>IF(martianeum5[[#This Row],[stan_po_wydobyciu_z_ładunku]]&gt;=100,100,0)</f>
        <v>0</v>
      </c>
      <c r="I1633">
        <f>martianeum5[[#This Row],[stan_po_wydobyciu_z_ładunku]]-martianeum5[[#This Row],[ile_zabiera_na_orbite]]</f>
        <v>0.50299999999994638</v>
      </c>
      <c r="J1633">
        <f>WEEKNUM(martianeum5[[#This Row],[data]],14)</f>
        <v>34</v>
      </c>
      <c r="K1633">
        <f>IF(martianeum5[[#This Row],[num_tygodnia]]=J1632,K1632,K1632+1)</f>
        <v>237</v>
      </c>
    </row>
    <row r="1634" spans="1:11" x14ac:dyDescent="0.25">
      <c r="A1634" s="1">
        <v>50273</v>
      </c>
      <c r="B1634">
        <f t="shared" si="25"/>
        <v>0.50299999999994638</v>
      </c>
      <c r="C1634" t="s">
        <v>17</v>
      </c>
      <c r="D1634">
        <v>16.2</v>
      </c>
      <c r="E1634">
        <v>6.4</v>
      </c>
      <c r="F1634">
        <f>IF(martianeum5[[#This Row],[zawartosc '[%']]]&gt;=1,martianeum5[[#This Row],[masa '[kg']]]*martianeum5[[#This Row],[zawartosc '[%']]]*0.01,0)</f>
        <v>1.0368000000000002</v>
      </c>
      <c r="G1634">
        <f>martianeum5[[#This Row],[stan_magazynu '[kg']]]+martianeum5[[#This Row],[ile_kg_materiału_z_ładunku]]</f>
        <v>1.5397999999999465</v>
      </c>
      <c r="H1634">
        <f>IF(martianeum5[[#This Row],[stan_po_wydobyciu_z_ładunku]]&gt;=100,100,0)</f>
        <v>0</v>
      </c>
      <c r="I1634">
        <f>martianeum5[[#This Row],[stan_po_wydobyciu_z_ładunku]]-martianeum5[[#This Row],[ile_zabiera_na_orbite]]</f>
        <v>1.5397999999999465</v>
      </c>
      <c r="J1634">
        <f>WEEKNUM(martianeum5[[#This Row],[data]],14)</f>
        <v>34</v>
      </c>
      <c r="K1634">
        <f>IF(martianeum5[[#This Row],[num_tygodnia]]=J1633,K1633,K1633+1)</f>
        <v>237</v>
      </c>
    </row>
    <row r="1635" spans="1:11" x14ac:dyDescent="0.25">
      <c r="A1635" s="1">
        <v>50274</v>
      </c>
      <c r="B1635">
        <f t="shared" si="25"/>
        <v>1.5397999999999465</v>
      </c>
      <c r="C1635" t="s">
        <v>10</v>
      </c>
      <c r="D1635">
        <v>18.5</v>
      </c>
      <c r="E1635">
        <v>24.9</v>
      </c>
      <c r="F1635">
        <f>IF(martianeum5[[#This Row],[zawartosc '[%']]]&gt;=1,martianeum5[[#This Row],[masa '[kg']]]*martianeum5[[#This Row],[zawartosc '[%']]]*0.01,0)</f>
        <v>4.6064999999999996</v>
      </c>
      <c r="G1635">
        <f>martianeum5[[#This Row],[stan_magazynu '[kg']]]+martianeum5[[#This Row],[ile_kg_materiału_z_ładunku]]</f>
        <v>6.1462999999999459</v>
      </c>
      <c r="H1635">
        <f>IF(martianeum5[[#This Row],[stan_po_wydobyciu_z_ładunku]]&gt;=100,100,0)</f>
        <v>0</v>
      </c>
      <c r="I1635">
        <f>martianeum5[[#This Row],[stan_po_wydobyciu_z_ładunku]]-martianeum5[[#This Row],[ile_zabiera_na_orbite]]</f>
        <v>6.1462999999999459</v>
      </c>
      <c r="J1635">
        <f>WEEKNUM(martianeum5[[#This Row],[data]],14)</f>
        <v>34</v>
      </c>
      <c r="K1635">
        <f>IF(martianeum5[[#This Row],[num_tygodnia]]=J1634,K1634,K1634+1)</f>
        <v>237</v>
      </c>
    </row>
    <row r="1636" spans="1:11" x14ac:dyDescent="0.25">
      <c r="A1636" s="1">
        <v>50275</v>
      </c>
      <c r="B1636">
        <f t="shared" si="25"/>
        <v>6.1462999999999459</v>
      </c>
      <c r="C1636" t="s">
        <v>19</v>
      </c>
      <c r="D1636">
        <v>10.9</v>
      </c>
      <c r="E1636">
        <v>0</v>
      </c>
      <c r="F1636">
        <f>IF(martianeum5[[#This Row],[zawartosc '[%']]]&gt;=1,martianeum5[[#This Row],[masa '[kg']]]*martianeum5[[#This Row],[zawartosc '[%']]]*0.01,0)</f>
        <v>0</v>
      </c>
      <c r="G1636">
        <f>martianeum5[[#This Row],[stan_magazynu '[kg']]]+martianeum5[[#This Row],[ile_kg_materiału_z_ładunku]]</f>
        <v>6.1462999999999459</v>
      </c>
      <c r="H1636">
        <f>IF(martianeum5[[#This Row],[stan_po_wydobyciu_z_ładunku]]&gt;=100,100,0)</f>
        <v>0</v>
      </c>
      <c r="I1636">
        <f>martianeum5[[#This Row],[stan_po_wydobyciu_z_ładunku]]-martianeum5[[#This Row],[ile_zabiera_na_orbite]]</f>
        <v>6.1462999999999459</v>
      </c>
      <c r="J1636">
        <f>WEEKNUM(martianeum5[[#This Row],[data]],14)</f>
        <v>34</v>
      </c>
      <c r="K1636">
        <f>IF(martianeum5[[#This Row],[num_tygodnia]]=J1635,K1635,K1635+1)</f>
        <v>237</v>
      </c>
    </row>
    <row r="1637" spans="1:11" x14ac:dyDescent="0.25">
      <c r="A1637" s="1">
        <v>50276</v>
      </c>
      <c r="B1637">
        <f t="shared" si="25"/>
        <v>6.1462999999999459</v>
      </c>
      <c r="C1637" t="s">
        <v>17</v>
      </c>
      <c r="D1637">
        <v>23.9</v>
      </c>
      <c r="E1637">
        <v>4.5</v>
      </c>
      <c r="F1637">
        <f>IF(martianeum5[[#This Row],[zawartosc '[%']]]&gt;=1,martianeum5[[#This Row],[masa '[kg']]]*martianeum5[[#This Row],[zawartosc '[%']]]*0.01,0)</f>
        <v>1.0754999999999999</v>
      </c>
      <c r="G1637">
        <f>martianeum5[[#This Row],[stan_magazynu '[kg']]]+martianeum5[[#This Row],[ile_kg_materiału_z_ładunku]]</f>
        <v>7.2217999999999458</v>
      </c>
      <c r="H1637">
        <f>IF(martianeum5[[#This Row],[stan_po_wydobyciu_z_ładunku]]&gt;=100,100,0)</f>
        <v>0</v>
      </c>
      <c r="I1637">
        <f>martianeum5[[#This Row],[stan_po_wydobyciu_z_ładunku]]-martianeum5[[#This Row],[ile_zabiera_na_orbite]]</f>
        <v>7.2217999999999458</v>
      </c>
      <c r="J1637">
        <f>WEEKNUM(martianeum5[[#This Row],[data]],14)</f>
        <v>34</v>
      </c>
      <c r="K1637">
        <f>IF(martianeum5[[#This Row],[num_tygodnia]]=J1636,K1636,K1636+1)</f>
        <v>237</v>
      </c>
    </row>
    <row r="1638" spans="1:11" x14ac:dyDescent="0.25">
      <c r="A1638" s="1">
        <v>50277</v>
      </c>
      <c r="B1638">
        <f t="shared" si="25"/>
        <v>7.2217999999999458</v>
      </c>
      <c r="C1638" t="s">
        <v>11</v>
      </c>
      <c r="D1638">
        <v>20.2</v>
      </c>
      <c r="E1638">
        <v>0</v>
      </c>
      <c r="F1638">
        <f>IF(martianeum5[[#This Row],[zawartosc '[%']]]&gt;=1,martianeum5[[#This Row],[masa '[kg']]]*martianeum5[[#This Row],[zawartosc '[%']]]*0.01,0)</f>
        <v>0</v>
      </c>
      <c r="G1638">
        <f>martianeum5[[#This Row],[stan_magazynu '[kg']]]+martianeum5[[#This Row],[ile_kg_materiału_z_ładunku]]</f>
        <v>7.2217999999999458</v>
      </c>
      <c r="H1638">
        <f>IF(martianeum5[[#This Row],[stan_po_wydobyciu_z_ładunku]]&gt;=100,100,0)</f>
        <v>0</v>
      </c>
      <c r="I1638">
        <f>martianeum5[[#This Row],[stan_po_wydobyciu_z_ładunku]]-martianeum5[[#This Row],[ile_zabiera_na_orbite]]</f>
        <v>7.2217999999999458</v>
      </c>
      <c r="J1638">
        <f>WEEKNUM(martianeum5[[#This Row],[data]],14)</f>
        <v>34</v>
      </c>
      <c r="K1638">
        <f>IF(martianeum5[[#This Row],[num_tygodnia]]=J1637,K1637,K1637+1)</f>
        <v>237</v>
      </c>
    </row>
    <row r="1639" spans="1:11" x14ac:dyDescent="0.25">
      <c r="A1639" s="1">
        <v>50278</v>
      </c>
      <c r="B1639">
        <f t="shared" si="25"/>
        <v>7.2217999999999458</v>
      </c>
      <c r="C1639" t="s">
        <v>7</v>
      </c>
      <c r="D1639">
        <v>23.3</v>
      </c>
      <c r="E1639">
        <v>0</v>
      </c>
      <c r="F1639">
        <f>IF(martianeum5[[#This Row],[zawartosc '[%']]]&gt;=1,martianeum5[[#This Row],[masa '[kg']]]*martianeum5[[#This Row],[zawartosc '[%']]]*0.01,0)</f>
        <v>0</v>
      </c>
      <c r="G1639">
        <f>martianeum5[[#This Row],[stan_magazynu '[kg']]]+martianeum5[[#This Row],[ile_kg_materiału_z_ładunku]]</f>
        <v>7.2217999999999458</v>
      </c>
      <c r="H1639">
        <f>IF(martianeum5[[#This Row],[stan_po_wydobyciu_z_ładunku]]&gt;=100,100,0)</f>
        <v>0</v>
      </c>
      <c r="I1639">
        <f>martianeum5[[#This Row],[stan_po_wydobyciu_z_ładunku]]-martianeum5[[#This Row],[ile_zabiera_na_orbite]]</f>
        <v>7.2217999999999458</v>
      </c>
      <c r="J1639">
        <f>WEEKNUM(martianeum5[[#This Row],[data]],14)</f>
        <v>34</v>
      </c>
      <c r="K1639">
        <f>IF(martianeum5[[#This Row],[num_tygodnia]]=J1638,K1638,K1638+1)</f>
        <v>237</v>
      </c>
    </row>
    <row r="1640" spans="1:11" x14ac:dyDescent="0.25">
      <c r="A1640" s="1">
        <v>50279</v>
      </c>
      <c r="B1640">
        <f t="shared" si="25"/>
        <v>7.2217999999999458</v>
      </c>
      <c r="C1640" t="s">
        <v>13</v>
      </c>
      <c r="D1640">
        <v>26.3</v>
      </c>
      <c r="E1640">
        <v>2.2000000000000002</v>
      </c>
      <c r="F1640">
        <f>IF(martianeum5[[#This Row],[zawartosc '[%']]]&gt;=1,martianeum5[[#This Row],[masa '[kg']]]*martianeum5[[#This Row],[zawartosc '[%']]]*0.01,0)</f>
        <v>0.57860000000000011</v>
      </c>
      <c r="G1640">
        <f>martianeum5[[#This Row],[stan_magazynu '[kg']]]+martianeum5[[#This Row],[ile_kg_materiału_z_ładunku]]</f>
        <v>7.8003999999999456</v>
      </c>
      <c r="H1640">
        <f>IF(martianeum5[[#This Row],[stan_po_wydobyciu_z_ładunku]]&gt;=100,100,0)</f>
        <v>0</v>
      </c>
      <c r="I1640">
        <f>martianeum5[[#This Row],[stan_po_wydobyciu_z_ładunku]]-martianeum5[[#This Row],[ile_zabiera_na_orbite]]</f>
        <v>7.8003999999999456</v>
      </c>
      <c r="J1640">
        <f>WEEKNUM(martianeum5[[#This Row],[data]],14)</f>
        <v>35</v>
      </c>
      <c r="K1640">
        <f>IF(martianeum5[[#This Row],[num_tygodnia]]=J1639,K1639,K1639+1)</f>
        <v>238</v>
      </c>
    </row>
    <row r="1641" spans="1:11" x14ac:dyDescent="0.25">
      <c r="A1641" s="1">
        <v>50280</v>
      </c>
      <c r="B1641">
        <f t="shared" si="25"/>
        <v>7.8003999999999456</v>
      </c>
      <c r="C1641" t="s">
        <v>13</v>
      </c>
      <c r="D1641">
        <v>20.3</v>
      </c>
      <c r="E1641">
        <v>16.600000000000001</v>
      </c>
      <c r="F1641">
        <f>IF(martianeum5[[#This Row],[zawartosc '[%']]]&gt;=1,martianeum5[[#This Row],[masa '[kg']]]*martianeum5[[#This Row],[zawartosc '[%']]]*0.01,0)</f>
        <v>3.3698000000000001</v>
      </c>
      <c r="G1641">
        <f>martianeum5[[#This Row],[stan_magazynu '[kg']]]+martianeum5[[#This Row],[ile_kg_materiału_z_ładunku]]</f>
        <v>11.170199999999946</v>
      </c>
      <c r="H1641">
        <f>IF(martianeum5[[#This Row],[stan_po_wydobyciu_z_ładunku]]&gt;=100,100,0)</f>
        <v>0</v>
      </c>
      <c r="I1641">
        <f>martianeum5[[#This Row],[stan_po_wydobyciu_z_ładunku]]-martianeum5[[#This Row],[ile_zabiera_na_orbite]]</f>
        <v>11.170199999999946</v>
      </c>
      <c r="J1641">
        <f>WEEKNUM(martianeum5[[#This Row],[data]],14)</f>
        <v>35</v>
      </c>
      <c r="K1641">
        <f>IF(martianeum5[[#This Row],[num_tygodnia]]=J1640,K1640,K1640+1)</f>
        <v>238</v>
      </c>
    </row>
    <row r="1642" spans="1:11" x14ac:dyDescent="0.25">
      <c r="A1642" s="1">
        <v>50281</v>
      </c>
      <c r="B1642">
        <f t="shared" si="25"/>
        <v>11.170199999999946</v>
      </c>
      <c r="C1642" t="s">
        <v>10</v>
      </c>
      <c r="D1642">
        <v>11.1</v>
      </c>
      <c r="E1642">
        <v>38</v>
      </c>
      <c r="F1642">
        <f>IF(martianeum5[[#This Row],[zawartosc '[%']]]&gt;=1,martianeum5[[#This Row],[masa '[kg']]]*martianeum5[[#This Row],[zawartosc '[%']]]*0.01,0)</f>
        <v>4.218</v>
      </c>
      <c r="G1642">
        <f>martianeum5[[#This Row],[stan_magazynu '[kg']]]+martianeum5[[#This Row],[ile_kg_materiału_z_ładunku]]</f>
        <v>15.388199999999946</v>
      </c>
      <c r="H1642">
        <f>IF(martianeum5[[#This Row],[stan_po_wydobyciu_z_ładunku]]&gt;=100,100,0)</f>
        <v>0</v>
      </c>
      <c r="I1642">
        <f>martianeum5[[#This Row],[stan_po_wydobyciu_z_ładunku]]-martianeum5[[#This Row],[ile_zabiera_na_orbite]]</f>
        <v>15.388199999999946</v>
      </c>
      <c r="J1642">
        <f>WEEKNUM(martianeum5[[#This Row],[data]],14)</f>
        <v>35</v>
      </c>
      <c r="K1642">
        <f>IF(martianeum5[[#This Row],[num_tygodnia]]=J1641,K1641,K1641+1)</f>
        <v>238</v>
      </c>
    </row>
    <row r="1643" spans="1:11" x14ac:dyDescent="0.25">
      <c r="A1643" s="1">
        <v>50282</v>
      </c>
      <c r="B1643">
        <f t="shared" si="25"/>
        <v>15.388199999999946</v>
      </c>
      <c r="C1643" t="s">
        <v>5</v>
      </c>
      <c r="D1643">
        <v>10.7</v>
      </c>
      <c r="E1643">
        <v>1.2</v>
      </c>
      <c r="F1643">
        <f>IF(martianeum5[[#This Row],[zawartosc '[%']]]&gt;=1,martianeum5[[#This Row],[masa '[kg']]]*martianeum5[[#This Row],[zawartosc '[%']]]*0.01,0)</f>
        <v>0.12839999999999999</v>
      </c>
      <c r="G1643">
        <f>martianeum5[[#This Row],[stan_magazynu '[kg']]]+martianeum5[[#This Row],[ile_kg_materiału_z_ładunku]]</f>
        <v>15.516599999999945</v>
      </c>
      <c r="H1643">
        <f>IF(martianeum5[[#This Row],[stan_po_wydobyciu_z_ładunku]]&gt;=100,100,0)</f>
        <v>0</v>
      </c>
      <c r="I1643">
        <f>martianeum5[[#This Row],[stan_po_wydobyciu_z_ładunku]]-martianeum5[[#This Row],[ile_zabiera_na_orbite]]</f>
        <v>15.516599999999945</v>
      </c>
      <c r="J1643">
        <f>WEEKNUM(martianeum5[[#This Row],[data]],14)</f>
        <v>35</v>
      </c>
      <c r="K1643">
        <f>IF(martianeum5[[#This Row],[num_tygodnia]]=J1642,K1642,K1642+1)</f>
        <v>238</v>
      </c>
    </row>
    <row r="1644" spans="1:11" x14ac:dyDescent="0.25">
      <c r="A1644" s="1">
        <v>50283</v>
      </c>
      <c r="B1644">
        <f t="shared" si="25"/>
        <v>15.516599999999945</v>
      </c>
      <c r="C1644" t="s">
        <v>21</v>
      </c>
      <c r="D1644">
        <v>21.8</v>
      </c>
      <c r="E1644">
        <v>0</v>
      </c>
      <c r="F1644">
        <f>IF(martianeum5[[#This Row],[zawartosc '[%']]]&gt;=1,martianeum5[[#This Row],[masa '[kg']]]*martianeum5[[#This Row],[zawartosc '[%']]]*0.01,0)</f>
        <v>0</v>
      </c>
      <c r="G1644">
        <f>martianeum5[[#This Row],[stan_magazynu '[kg']]]+martianeum5[[#This Row],[ile_kg_materiału_z_ładunku]]</f>
        <v>15.516599999999945</v>
      </c>
      <c r="H1644">
        <f>IF(martianeum5[[#This Row],[stan_po_wydobyciu_z_ładunku]]&gt;=100,100,0)</f>
        <v>0</v>
      </c>
      <c r="I1644">
        <f>martianeum5[[#This Row],[stan_po_wydobyciu_z_ładunku]]-martianeum5[[#This Row],[ile_zabiera_na_orbite]]</f>
        <v>15.516599999999945</v>
      </c>
      <c r="J1644">
        <f>WEEKNUM(martianeum5[[#This Row],[data]],14)</f>
        <v>35</v>
      </c>
      <c r="K1644">
        <f>IF(martianeum5[[#This Row],[num_tygodnia]]=J1643,K1643,K1643+1)</f>
        <v>238</v>
      </c>
    </row>
    <row r="1645" spans="1:11" x14ac:dyDescent="0.25">
      <c r="A1645" s="1">
        <v>50284</v>
      </c>
      <c r="B1645">
        <f t="shared" si="25"/>
        <v>15.516599999999945</v>
      </c>
      <c r="C1645" t="s">
        <v>7</v>
      </c>
      <c r="D1645">
        <v>29.7</v>
      </c>
      <c r="E1645">
        <v>2.5</v>
      </c>
      <c r="F1645">
        <f>IF(martianeum5[[#This Row],[zawartosc '[%']]]&gt;=1,martianeum5[[#This Row],[masa '[kg']]]*martianeum5[[#This Row],[zawartosc '[%']]]*0.01,0)</f>
        <v>0.74250000000000005</v>
      </c>
      <c r="G1645">
        <f>martianeum5[[#This Row],[stan_magazynu '[kg']]]+martianeum5[[#This Row],[ile_kg_materiału_z_ładunku]]</f>
        <v>16.259099999999947</v>
      </c>
      <c r="H1645">
        <f>IF(martianeum5[[#This Row],[stan_po_wydobyciu_z_ładunku]]&gt;=100,100,0)</f>
        <v>0</v>
      </c>
      <c r="I1645">
        <f>martianeum5[[#This Row],[stan_po_wydobyciu_z_ładunku]]-martianeum5[[#This Row],[ile_zabiera_na_orbite]]</f>
        <v>16.259099999999947</v>
      </c>
      <c r="J1645">
        <f>WEEKNUM(martianeum5[[#This Row],[data]],14)</f>
        <v>35</v>
      </c>
      <c r="K1645">
        <f>IF(martianeum5[[#This Row],[num_tygodnia]]=J1644,K1644,K1644+1)</f>
        <v>238</v>
      </c>
    </row>
    <row r="1646" spans="1:11" x14ac:dyDescent="0.25">
      <c r="A1646" s="1">
        <v>50285</v>
      </c>
      <c r="B1646">
        <f t="shared" si="25"/>
        <v>16.259099999999947</v>
      </c>
      <c r="C1646" t="s">
        <v>10</v>
      </c>
      <c r="D1646">
        <v>21.7</v>
      </c>
      <c r="E1646">
        <v>16.100000000000001</v>
      </c>
      <c r="F1646">
        <f>IF(martianeum5[[#This Row],[zawartosc '[%']]]&gt;=1,martianeum5[[#This Row],[masa '[kg']]]*martianeum5[[#This Row],[zawartosc '[%']]]*0.01,0)</f>
        <v>3.4937</v>
      </c>
      <c r="G1646">
        <f>martianeum5[[#This Row],[stan_magazynu '[kg']]]+martianeum5[[#This Row],[ile_kg_materiału_z_ładunku]]</f>
        <v>19.752799999999947</v>
      </c>
      <c r="H1646">
        <f>IF(martianeum5[[#This Row],[stan_po_wydobyciu_z_ładunku]]&gt;=100,100,0)</f>
        <v>0</v>
      </c>
      <c r="I1646">
        <f>martianeum5[[#This Row],[stan_po_wydobyciu_z_ładunku]]-martianeum5[[#This Row],[ile_zabiera_na_orbite]]</f>
        <v>19.752799999999947</v>
      </c>
      <c r="J1646">
        <f>WEEKNUM(martianeum5[[#This Row],[data]],14)</f>
        <v>35</v>
      </c>
      <c r="K1646">
        <f>IF(martianeum5[[#This Row],[num_tygodnia]]=J1645,K1645,K1645+1)</f>
        <v>238</v>
      </c>
    </row>
    <row r="1647" spans="1:11" x14ac:dyDescent="0.25">
      <c r="A1647" s="1">
        <v>50286</v>
      </c>
      <c r="B1647">
        <f t="shared" si="25"/>
        <v>19.752799999999947</v>
      </c>
      <c r="C1647" t="s">
        <v>10</v>
      </c>
      <c r="D1647">
        <v>26</v>
      </c>
      <c r="E1647">
        <v>47.6</v>
      </c>
      <c r="F1647">
        <f>IF(martianeum5[[#This Row],[zawartosc '[%']]]&gt;=1,martianeum5[[#This Row],[masa '[kg']]]*martianeum5[[#This Row],[zawartosc '[%']]]*0.01,0)</f>
        <v>12.376000000000001</v>
      </c>
      <c r="G1647">
        <f>martianeum5[[#This Row],[stan_magazynu '[kg']]]+martianeum5[[#This Row],[ile_kg_materiału_z_ładunku]]</f>
        <v>32.128799999999949</v>
      </c>
      <c r="H1647">
        <f>IF(martianeum5[[#This Row],[stan_po_wydobyciu_z_ładunku]]&gt;=100,100,0)</f>
        <v>0</v>
      </c>
      <c r="I1647">
        <f>martianeum5[[#This Row],[stan_po_wydobyciu_z_ładunku]]-martianeum5[[#This Row],[ile_zabiera_na_orbite]]</f>
        <v>32.128799999999949</v>
      </c>
      <c r="J1647">
        <f>WEEKNUM(martianeum5[[#This Row],[data]],14)</f>
        <v>36</v>
      </c>
      <c r="K1647">
        <f>IF(martianeum5[[#This Row],[num_tygodnia]]=J1646,K1646,K1646+1)</f>
        <v>239</v>
      </c>
    </row>
    <row r="1648" spans="1:11" x14ac:dyDescent="0.25">
      <c r="A1648" s="1">
        <v>50287</v>
      </c>
      <c r="B1648">
        <f t="shared" si="25"/>
        <v>32.128799999999949</v>
      </c>
      <c r="C1648" t="s">
        <v>7</v>
      </c>
      <c r="D1648">
        <v>18</v>
      </c>
      <c r="E1648">
        <v>5.3</v>
      </c>
      <c r="F1648">
        <f>IF(martianeum5[[#This Row],[zawartosc '[%']]]&gt;=1,martianeum5[[#This Row],[masa '[kg']]]*martianeum5[[#This Row],[zawartosc '[%']]]*0.01,0)</f>
        <v>0.95399999999999996</v>
      </c>
      <c r="G1648">
        <f>martianeum5[[#This Row],[stan_magazynu '[kg']]]+martianeum5[[#This Row],[ile_kg_materiału_z_ładunku]]</f>
        <v>33.082799999999949</v>
      </c>
      <c r="H1648">
        <f>IF(martianeum5[[#This Row],[stan_po_wydobyciu_z_ładunku]]&gt;=100,100,0)</f>
        <v>0</v>
      </c>
      <c r="I1648">
        <f>martianeum5[[#This Row],[stan_po_wydobyciu_z_ładunku]]-martianeum5[[#This Row],[ile_zabiera_na_orbite]]</f>
        <v>33.082799999999949</v>
      </c>
      <c r="J1648">
        <f>WEEKNUM(martianeum5[[#This Row],[data]],14)</f>
        <v>36</v>
      </c>
      <c r="K1648">
        <f>IF(martianeum5[[#This Row],[num_tygodnia]]=J1647,K1647,K1647+1)</f>
        <v>239</v>
      </c>
    </row>
    <row r="1649" spans="1:11" x14ac:dyDescent="0.25">
      <c r="A1649" s="1">
        <v>50288</v>
      </c>
      <c r="B1649">
        <f t="shared" si="25"/>
        <v>33.082799999999949</v>
      </c>
      <c r="C1649" t="s">
        <v>24</v>
      </c>
      <c r="D1649">
        <v>15.8</v>
      </c>
      <c r="E1649">
        <v>3.6</v>
      </c>
      <c r="F1649">
        <f>IF(martianeum5[[#This Row],[zawartosc '[%']]]&gt;=1,martianeum5[[#This Row],[masa '[kg']]]*martianeum5[[#This Row],[zawartosc '[%']]]*0.01,0)</f>
        <v>0.56880000000000008</v>
      </c>
      <c r="G1649">
        <f>martianeum5[[#This Row],[stan_magazynu '[kg']]]+martianeum5[[#This Row],[ile_kg_materiału_z_ładunku]]</f>
        <v>33.651599999999952</v>
      </c>
      <c r="H1649">
        <f>IF(martianeum5[[#This Row],[stan_po_wydobyciu_z_ładunku]]&gt;=100,100,0)</f>
        <v>0</v>
      </c>
      <c r="I1649">
        <f>martianeum5[[#This Row],[stan_po_wydobyciu_z_ładunku]]-martianeum5[[#This Row],[ile_zabiera_na_orbite]]</f>
        <v>33.651599999999952</v>
      </c>
      <c r="J1649">
        <f>WEEKNUM(martianeum5[[#This Row],[data]],14)</f>
        <v>36</v>
      </c>
      <c r="K1649">
        <f>IF(martianeum5[[#This Row],[num_tygodnia]]=J1648,K1648,K1648+1)</f>
        <v>239</v>
      </c>
    </row>
    <row r="1650" spans="1:11" x14ac:dyDescent="0.25">
      <c r="A1650" s="1">
        <v>50289</v>
      </c>
      <c r="B1650">
        <f t="shared" si="25"/>
        <v>33.651599999999952</v>
      </c>
      <c r="C1650" t="s">
        <v>26</v>
      </c>
      <c r="D1650">
        <v>14.1</v>
      </c>
      <c r="E1650">
        <v>6.8</v>
      </c>
      <c r="F1650">
        <f>IF(martianeum5[[#This Row],[zawartosc '[%']]]&gt;=1,martianeum5[[#This Row],[masa '[kg']]]*martianeum5[[#This Row],[zawartosc '[%']]]*0.01,0)</f>
        <v>0.95879999999999999</v>
      </c>
      <c r="G1650">
        <f>martianeum5[[#This Row],[stan_magazynu '[kg']]]+martianeum5[[#This Row],[ile_kg_materiału_z_ładunku]]</f>
        <v>34.610399999999949</v>
      </c>
      <c r="H1650">
        <f>IF(martianeum5[[#This Row],[stan_po_wydobyciu_z_ładunku]]&gt;=100,100,0)</f>
        <v>0</v>
      </c>
      <c r="I1650">
        <f>martianeum5[[#This Row],[stan_po_wydobyciu_z_ładunku]]-martianeum5[[#This Row],[ile_zabiera_na_orbite]]</f>
        <v>34.610399999999949</v>
      </c>
      <c r="J1650">
        <f>WEEKNUM(martianeum5[[#This Row],[data]],14)</f>
        <v>36</v>
      </c>
      <c r="K1650">
        <f>IF(martianeum5[[#This Row],[num_tygodnia]]=J1649,K1649,K1649+1)</f>
        <v>239</v>
      </c>
    </row>
    <row r="1651" spans="1:11" x14ac:dyDescent="0.25">
      <c r="A1651" s="1">
        <v>50290</v>
      </c>
      <c r="B1651">
        <f t="shared" si="25"/>
        <v>34.610399999999949</v>
      </c>
      <c r="C1651" t="s">
        <v>24</v>
      </c>
      <c r="D1651">
        <v>22.3</v>
      </c>
      <c r="E1651">
        <v>1.8</v>
      </c>
      <c r="F1651">
        <f>IF(martianeum5[[#This Row],[zawartosc '[%']]]&gt;=1,martianeum5[[#This Row],[masa '[kg']]]*martianeum5[[#This Row],[zawartosc '[%']]]*0.01,0)</f>
        <v>0.40140000000000003</v>
      </c>
      <c r="G1651">
        <f>martianeum5[[#This Row],[stan_magazynu '[kg']]]+martianeum5[[#This Row],[ile_kg_materiału_z_ładunku]]</f>
        <v>35.011799999999951</v>
      </c>
      <c r="H1651">
        <f>IF(martianeum5[[#This Row],[stan_po_wydobyciu_z_ładunku]]&gt;=100,100,0)</f>
        <v>0</v>
      </c>
      <c r="I1651">
        <f>martianeum5[[#This Row],[stan_po_wydobyciu_z_ładunku]]-martianeum5[[#This Row],[ile_zabiera_na_orbite]]</f>
        <v>35.011799999999951</v>
      </c>
      <c r="J1651">
        <f>WEEKNUM(martianeum5[[#This Row],[data]],14)</f>
        <v>36</v>
      </c>
      <c r="K1651">
        <f>IF(martianeum5[[#This Row],[num_tygodnia]]=J1650,K1650,K1650+1)</f>
        <v>239</v>
      </c>
    </row>
    <row r="1652" spans="1:11" x14ac:dyDescent="0.25">
      <c r="A1652" s="1">
        <v>50291</v>
      </c>
      <c r="B1652">
        <f t="shared" si="25"/>
        <v>35.011799999999951</v>
      </c>
      <c r="C1652" t="s">
        <v>19</v>
      </c>
      <c r="D1652">
        <v>22.2</v>
      </c>
      <c r="E1652">
        <v>0</v>
      </c>
      <c r="F1652">
        <f>IF(martianeum5[[#This Row],[zawartosc '[%']]]&gt;=1,martianeum5[[#This Row],[masa '[kg']]]*martianeum5[[#This Row],[zawartosc '[%']]]*0.01,0)</f>
        <v>0</v>
      </c>
      <c r="G1652">
        <f>martianeum5[[#This Row],[stan_magazynu '[kg']]]+martianeum5[[#This Row],[ile_kg_materiału_z_ładunku]]</f>
        <v>35.011799999999951</v>
      </c>
      <c r="H1652">
        <f>IF(martianeum5[[#This Row],[stan_po_wydobyciu_z_ładunku]]&gt;=100,100,0)</f>
        <v>0</v>
      </c>
      <c r="I1652">
        <f>martianeum5[[#This Row],[stan_po_wydobyciu_z_ładunku]]-martianeum5[[#This Row],[ile_zabiera_na_orbite]]</f>
        <v>35.011799999999951</v>
      </c>
      <c r="J1652">
        <f>WEEKNUM(martianeum5[[#This Row],[data]],14)</f>
        <v>36</v>
      </c>
      <c r="K1652">
        <f>IF(martianeum5[[#This Row],[num_tygodnia]]=J1651,K1651,K1651+1)</f>
        <v>239</v>
      </c>
    </row>
    <row r="1653" spans="1:11" x14ac:dyDescent="0.25">
      <c r="A1653" s="1">
        <v>50292</v>
      </c>
      <c r="B1653">
        <f t="shared" si="25"/>
        <v>35.011799999999951</v>
      </c>
      <c r="C1653" t="s">
        <v>6</v>
      </c>
      <c r="D1653">
        <v>23.8</v>
      </c>
      <c r="E1653">
        <v>0</v>
      </c>
      <c r="F1653">
        <f>IF(martianeum5[[#This Row],[zawartosc '[%']]]&gt;=1,martianeum5[[#This Row],[masa '[kg']]]*martianeum5[[#This Row],[zawartosc '[%']]]*0.01,0)</f>
        <v>0</v>
      </c>
      <c r="G1653">
        <f>martianeum5[[#This Row],[stan_magazynu '[kg']]]+martianeum5[[#This Row],[ile_kg_materiału_z_ładunku]]</f>
        <v>35.011799999999951</v>
      </c>
      <c r="H1653">
        <f>IF(martianeum5[[#This Row],[stan_po_wydobyciu_z_ładunku]]&gt;=100,100,0)</f>
        <v>0</v>
      </c>
      <c r="I1653">
        <f>martianeum5[[#This Row],[stan_po_wydobyciu_z_ładunku]]-martianeum5[[#This Row],[ile_zabiera_na_orbite]]</f>
        <v>35.011799999999951</v>
      </c>
      <c r="J1653">
        <f>WEEKNUM(martianeum5[[#This Row],[data]],14)</f>
        <v>36</v>
      </c>
      <c r="K1653">
        <f>IF(martianeum5[[#This Row],[num_tygodnia]]=J1652,K1652,K1652+1)</f>
        <v>239</v>
      </c>
    </row>
    <row r="1654" spans="1:11" x14ac:dyDescent="0.25">
      <c r="A1654" s="1">
        <v>50293</v>
      </c>
      <c r="B1654">
        <f t="shared" si="25"/>
        <v>35.011799999999951</v>
      </c>
      <c r="C1654" t="s">
        <v>14</v>
      </c>
      <c r="D1654">
        <v>10</v>
      </c>
      <c r="E1654">
        <v>8.1</v>
      </c>
      <c r="F1654">
        <f>IF(martianeum5[[#This Row],[zawartosc '[%']]]&gt;=1,martianeum5[[#This Row],[masa '[kg']]]*martianeum5[[#This Row],[zawartosc '[%']]]*0.01,0)</f>
        <v>0.81</v>
      </c>
      <c r="G1654">
        <f>martianeum5[[#This Row],[stan_magazynu '[kg']]]+martianeum5[[#This Row],[ile_kg_materiału_z_ładunku]]</f>
        <v>35.821799999999953</v>
      </c>
      <c r="H1654">
        <f>IF(martianeum5[[#This Row],[stan_po_wydobyciu_z_ładunku]]&gt;=100,100,0)</f>
        <v>0</v>
      </c>
      <c r="I1654">
        <f>martianeum5[[#This Row],[stan_po_wydobyciu_z_ładunku]]-martianeum5[[#This Row],[ile_zabiera_na_orbite]]</f>
        <v>35.821799999999953</v>
      </c>
      <c r="J1654">
        <f>WEEKNUM(martianeum5[[#This Row],[data]],14)</f>
        <v>37</v>
      </c>
      <c r="K1654">
        <f>IF(martianeum5[[#This Row],[num_tygodnia]]=J1653,K1653,K1653+1)</f>
        <v>240</v>
      </c>
    </row>
    <row r="1655" spans="1:11" x14ac:dyDescent="0.25">
      <c r="A1655" s="1">
        <v>50294</v>
      </c>
      <c r="B1655">
        <f t="shared" si="25"/>
        <v>35.821799999999953</v>
      </c>
      <c r="C1655" t="s">
        <v>24</v>
      </c>
      <c r="D1655">
        <v>23.8</v>
      </c>
      <c r="E1655">
        <v>0</v>
      </c>
      <c r="F1655">
        <f>IF(martianeum5[[#This Row],[zawartosc '[%']]]&gt;=1,martianeum5[[#This Row],[masa '[kg']]]*martianeum5[[#This Row],[zawartosc '[%']]]*0.01,0)</f>
        <v>0</v>
      </c>
      <c r="G1655">
        <f>martianeum5[[#This Row],[stan_magazynu '[kg']]]+martianeum5[[#This Row],[ile_kg_materiału_z_ładunku]]</f>
        <v>35.821799999999953</v>
      </c>
      <c r="H1655">
        <f>IF(martianeum5[[#This Row],[stan_po_wydobyciu_z_ładunku]]&gt;=100,100,0)</f>
        <v>0</v>
      </c>
      <c r="I1655">
        <f>martianeum5[[#This Row],[stan_po_wydobyciu_z_ładunku]]-martianeum5[[#This Row],[ile_zabiera_na_orbite]]</f>
        <v>35.821799999999953</v>
      </c>
      <c r="J1655">
        <f>WEEKNUM(martianeum5[[#This Row],[data]],14)</f>
        <v>37</v>
      </c>
      <c r="K1655">
        <f>IF(martianeum5[[#This Row],[num_tygodnia]]=J1654,K1654,K1654+1)</f>
        <v>240</v>
      </c>
    </row>
    <row r="1656" spans="1:11" x14ac:dyDescent="0.25">
      <c r="A1656" s="1">
        <v>50295</v>
      </c>
      <c r="B1656">
        <f t="shared" si="25"/>
        <v>35.821799999999953</v>
      </c>
      <c r="C1656" t="s">
        <v>23</v>
      </c>
      <c r="D1656">
        <v>13.4</v>
      </c>
      <c r="E1656">
        <v>2.6</v>
      </c>
      <c r="F1656">
        <f>IF(martianeum5[[#This Row],[zawartosc '[%']]]&gt;=1,martianeum5[[#This Row],[masa '[kg']]]*martianeum5[[#This Row],[zawartosc '[%']]]*0.01,0)</f>
        <v>0.34840000000000004</v>
      </c>
      <c r="G1656">
        <f>martianeum5[[#This Row],[stan_magazynu '[kg']]]+martianeum5[[#This Row],[ile_kg_materiału_z_ładunku]]</f>
        <v>36.170199999999952</v>
      </c>
      <c r="H1656">
        <f>IF(martianeum5[[#This Row],[stan_po_wydobyciu_z_ładunku]]&gt;=100,100,0)</f>
        <v>0</v>
      </c>
      <c r="I1656">
        <f>martianeum5[[#This Row],[stan_po_wydobyciu_z_ładunku]]-martianeum5[[#This Row],[ile_zabiera_na_orbite]]</f>
        <v>36.170199999999952</v>
      </c>
      <c r="J1656">
        <f>WEEKNUM(martianeum5[[#This Row],[data]],14)</f>
        <v>37</v>
      </c>
      <c r="K1656">
        <f>IF(martianeum5[[#This Row],[num_tygodnia]]=J1655,K1655,K1655+1)</f>
        <v>240</v>
      </c>
    </row>
    <row r="1657" spans="1:11" x14ac:dyDescent="0.25">
      <c r="A1657" s="1">
        <v>50296</v>
      </c>
      <c r="B1657">
        <f t="shared" si="25"/>
        <v>36.170199999999952</v>
      </c>
      <c r="C1657" t="s">
        <v>24</v>
      </c>
      <c r="D1657">
        <v>17</v>
      </c>
      <c r="E1657">
        <v>1.5</v>
      </c>
      <c r="F1657">
        <f>IF(martianeum5[[#This Row],[zawartosc '[%']]]&gt;=1,martianeum5[[#This Row],[masa '[kg']]]*martianeum5[[#This Row],[zawartosc '[%']]]*0.01,0)</f>
        <v>0.255</v>
      </c>
      <c r="G1657">
        <f>martianeum5[[#This Row],[stan_magazynu '[kg']]]+martianeum5[[#This Row],[ile_kg_materiału_z_ładunku]]</f>
        <v>36.425199999999954</v>
      </c>
      <c r="H1657">
        <f>IF(martianeum5[[#This Row],[stan_po_wydobyciu_z_ładunku]]&gt;=100,100,0)</f>
        <v>0</v>
      </c>
      <c r="I1657">
        <f>martianeum5[[#This Row],[stan_po_wydobyciu_z_ładunku]]-martianeum5[[#This Row],[ile_zabiera_na_orbite]]</f>
        <v>36.425199999999954</v>
      </c>
      <c r="J1657">
        <f>WEEKNUM(martianeum5[[#This Row],[data]],14)</f>
        <v>37</v>
      </c>
      <c r="K1657">
        <f>IF(martianeum5[[#This Row],[num_tygodnia]]=J1656,K1656,K1656+1)</f>
        <v>240</v>
      </c>
    </row>
    <row r="1658" spans="1:11" x14ac:dyDescent="0.25">
      <c r="A1658" s="1">
        <v>50297</v>
      </c>
      <c r="B1658">
        <f t="shared" si="25"/>
        <v>36.425199999999954</v>
      </c>
      <c r="C1658" t="s">
        <v>6</v>
      </c>
      <c r="D1658">
        <v>25.5</v>
      </c>
      <c r="E1658">
        <v>0</v>
      </c>
      <c r="F1658">
        <f>IF(martianeum5[[#This Row],[zawartosc '[%']]]&gt;=1,martianeum5[[#This Row],[masa '[kg']]]*martianeum5[[#This Row],[zawartosc '[%']]]*0.01,0)</f>
        <v>0</v>
      </c>
      <c r="G1658">
        <f>martianeum5[[#This Row],[stan_magazynu '[kg']]]+martianeum5[[#This Row],[ile_kg_materiału_z_ładunku]]</f>
        <v>36.425199999999954</v>
      </c>
      <c r="H1658">
        <f>IF(martianeum5[[#This Row],[stan_po_wydobyciu_z_ładunku]]&gt;=100,100,0)</f>
        <v>0</v>
      </c>
      <c r="I1658">
        <f>martianeum5[[#This Row],[stan_po_wydobyciu_z_ładunku]]-martianeum5[[#This Row],[ile_zabiera_na_orbite]]</f>
        <v>36.425199999999954</v>
      </c>
      <c r="J1658">
        <f>WEEKNUM(martianeum5[[#This Row],[data]],14)</f>
        <v>37</v>
      </c>
      <c r="K1658">
        <f>IF(martianeum5[[#This Row],[num_tygodnia]]=J1657,K1657,K1657+1)</f>
        <v>240</v>
      </c>
    </row>
    <row r="1659" spans="1:11" x14ac:dyDescent="0.25">
      <c r="A1659" s="1">
        <v>50298</v>
      </c>
      <c r="B1659">
        <f t="shared" si="25"/>
        <v>36.425199999999954</v>
      </c>
      <c r="C1659" t="s">
        <v>14</v>
      </c>
      <c r="D1659">
        <v>19.7</v>
      </c>
      <c r="E1659">
        <v>0</v>
      </c>
      <c r="F1659">
        <f>IF(martianeum5[[#This Row],[zawartosc '[%']]]&gt;=1,martianeum5[[#This Row],[masa '[kg']]]*martianeum5[[#This Row],[zawartosc '[%']]]*0.01,0)</f>
        <v>0</v>
      </c>
      <c r="G1659">
        <f>martianeum5[[#This Row],[stan_magazynu '[kg']]]+martianeum5[[#This Row],[ile_kg_materiału_z_ładunku]]</f>
        <v>36.425199999999954</v>
      </c>
      <c r="H1659">
        <f>IF(martianeum5[[#This Row],[stan_po_wydobyciu_z_ładunku]]&gt;=100,100,0)</f>
        <v>0</v>
      </c>
      <c r="I1659">
        <f>martianeum5[[#This Row],[stan_po_wydobyciu_z_ładunku]]-martianeum5[[#This Row],[ile_zabiera_na_orbite]]</f>
        <v>36.425199999999954</v>
      </c>
      <c r="J1659">
        <f>WEEKNUM(martianeum5[[#This Row],[data]],14)</f>
        <v>37</v>
      </c>
      <c r="K1659">
        <f>IF(martianeum5[[#This Row],[num_tygodnia]]=J1658,K1658,K1658+1)</f>
        <v>240</v>
      </c>
    </row>
    <row r="1660" spans="1:11" x14ac:dyDescent="0.25">
      <c r="A1660" s="1">
        <v>50299</v>
      </c>
      <c r="B1660">
        <f t="shared" si="25"/>
        <v>36.425199999999954</v>
      </c>
      <c r="C1660" t="s">
        <v>10</v>
      </c>
      <c r="D1660">
        <v>22.8</v>
      </c>
      <c r="E1660">
        <v>10.7</v>
      </c>
      <c r="F1660">
        <f>IF(martianeum5[[#This Row],[zawartosc '[%']]]&gt;=1,martianeum5[[#This Row],[masa '[kg']]]*martianeum5[[#This Row],[zawartosc '[%']]]*0.01,0)</f>
        <v>2.4396</v>
      </c>
      <c r="G1660">
        <f>martianeum5[[#This Row],[stan_magazynu '[kg']]]+martianeum5[[#This Row],[ile_kg_materiału_z_ładunku]]</f>
        <v>38.864799999999953</v>
      </c>
      <c r="H1660">
        <f>IF(martianeum5[[#This Row],[stan_po_wydobyciu_z_ładunku]]&gt;=100,100,0)</f>
        <v>0</v>
      </c>
      <c r="I1660">
        <f>martianeum5[[#This Row],[stan_po_wydobyciu_z_ładunku]]-martianeum5[[#This Row],[ile_zabiera_na_orbite]]</f>
        <v>38.864799999999953</v>
      </c>
      <c r="J1660">
        <f>WEEKNUM(martianeum5[[#This Row],[data]],14)</f>
        <v>37</v>
      </c>
      <c r="K1660">
        <f>IF(martianeum5[[#This Row],[num_tygodnia]]=J1659,K1659,K1659+1)</f>
        <v>240</v>
      </c>
    </row>
    <row r="1661" spans="1:11" x14ac:dyDescent="0.25">
      <c r="A1661" s="1">
        <v>50300</v>
      </c>
      <c r="B1661">
        <f t="shared" si="25"/>
        <v>38.864799999999953</v>
      </c>
      <c r="C1661" t="s">
        <v>16</v>
      </c>
      <c r="D1661">
        <v>25.5</v>
      </c>
      <c r="E1661">
        <v>0</v>
      </c>
      <c r="F1661">
        <f>IF(martianeum5[[#This Row],[zawartosc '[%']]]&gt;=1,martianeum5[[#This Row],[masa '[kg']]]*martianeum5[[#This Row],[zawartosc '[%']]]*0.01,0)</f>
        <v>0</v>
      </c>
      <c r="G1661">
        <f>martianeum5[[#This Row],[stan_magazynu '[kg']]]+martianeum5[[#This Row],[ile_kg_materiału_z_ładunku]]</f>
        <v>38.864799999999953</v>
      </c>
      <c r="H1661">
        <f>IF(martianeum5[[#This Row],[stan_po_wydobyciu_z_ładunku]]&gt;=100,100,0)</f>
        <v>0</v>
      </c>
      <c r="I1661">
        <f>martianeum5[[#This Row],[stan_po_wydobyciu_z_ładunku]]-martianeum5[[#This Row],[ile_zabiera_na_orbite]]</f>
        <v>38.864799999999953</v>
      </c>
      <c r="J1661">
        <f>WEEKNUM(martianeum5[[#This Row],[data]],14)</f>
        <v>38</v>
      </c>
      <c r="K1661">
        <f>IF(martianeum5[[#This Row],[num_tygodnia]]=J1660,K1660,K1660+1)</f>
        <v>241</v>
      </c>
    </row>
    <row r="1662" spans="1:11" x14ac:dyDescent="0.25">
      <c r="A1662" s="1">
        <v>50301</v>
      </c>
      <c r="B1662">
        <f t="shared" si="25"/>
        <v>38.864799999999953</v>
      </c>
      <c r="C1662" t="s">
        <v>10</v>
      </c>
      <c r="D1662">
        <v>16.8</v>
      </c>
      <c r="E1662">
        <v>2.2000000000000002</v>
      </c>
      <c r="F1662">
        <f>IF(martianeum5[[#This Row],[zawartosc '[%']]]&gt;=1,martianeum5[[#This Row],[masa '[kg']]]*martianeum5[[#This Row],[zawartosc '[%']]]*0.01,0)</f>
        <v>0.3696000000000001</v>
      </c>
      <c r="G1662">
        <f>martianeum5[[#This Row],[stan_magazynu '[kg']]]+martianeum5[[#This Row],[ile_kg_materiału_z_ładunku]]</f>
        <v>39.234399999999951</v>
      </c>
      <c r="H1662">
        <f>IF(martianeum5[[#This Row],[stan_po_wydobyciu_z_ładunku]]&gt;=100,100,0)</f>
        <v>0</v>
      </c>
      <c r="I1662">
        <f>martianeum5[[#This Row],[stan_po_wydobyciu_z_ładunku]]-martianeum5[[#This Row],[ile_zabiera_na_orbite]]</f>
        <v>39.234399999999951</v>
      </c>
      <c r="J1662">
        <f>WEEKNUM(martianeum5[[#This Row],[data]],14)</f>
        <v>38</v>
      </c>
      <c r="K1662">
        <f>IF(martianeum5[[#This Row],[num_tygodnia]]=J1661,K1661,K1661+1)</f>
        <v>241</v>
      </c>
    </row>
    <row r="1663" spans="1:11" x14ac:dyDescent="0.25">
      <c r="A1663" s="1">
        <v>50302</v>
      </c>
      <c r="B1663">
        <f t="shared" si="25"/>
        <v>39.234399999999951</v>
      </c>
      <c r="C1663" t="s">
        <v>23</v>
      </c>
      <c r="D1663">
        <v>25.3</v>
      </c>
      <c r="E1663">
        <v>2.5</v>
      </c>
      <c r="F1663">
        <f>IF(martianeum5[[#This Row],[zawartosc '[%']]]&gt;=1,martianeum5[[#This Row],[masa '[kg']]]*martianeum5[[#This Row],[zawartosc '[%']]]*0.01,0)</f>
        <v>0.63250000000000006</v>
      </c>
      <c r="G1663">
        <f>martianeum5[[#This Row],[stan_magazynu '[kg']]]+martianeum5[[#This Row],[ile_kg_materiału_z_ładunku]]</f>
        <v>39.866899999999951</v>
      </c>
      <c r="H1663">
        <f>IF(martianeum5[[#This Row],[stan_po_wydobyciu_z_ładunku]]&gt;=100,100,0)</f>
        <v>0</v>
      </c>
      <c r="I1663">
        <f>martianeum5[[#This Row],[stan_po_wydobyciu_z_ładunku]]-martianeum5[[#This Row],[ile_zabiera_na_orbite]]</f>
        <v>39.866899999999951</v>
      </c>
      <c r="J1663">
        <f>WEEKNUM(martianeum5[[#This Row],[data]],14)</f>
        <v>38</v>
      </c>
      <c r="K1663">
        <f>IF(martianeum5[[#This Row],[num_tygodnia]]=J1662,K1662,K1662+1)</f>
        <v>241</v>
      </c>
    </row>
    <row r="1664" spans="1:11" x14ac:dyDescent="0.25">
      <c r="A1664" s="1">
        <v>50303</v>
      </c>
      <c r="B1664">
        <f t="shared" si="25"/>
        <v>39.866899999999951</v>
      </c>
      <c r="C1664" t="s">
        <v>25</v>
      </c>
      <c r="D1664">
        <v>26.3</v>
      </c>
      <c r="E1664">
        <v>0.4</v>
      </c>
      <c r="F1664">
        <f>IF(martianeum5[[#This Row],[zawartosc '[%']]]&gt;=1,martianeum5[[#This Row],[masa '[kg']]]*martianeum5[[#This Row],[zawartosc '[%']]]*0.01,0)</f>
        <v>0</v>
      </c>
      <c r="G1664">
        <f>martianeum5[[#This Row],[stan_magazynu '[kg']]]+martianeum5[[#This Row],[ile_kg_materiału_z_ładunku]]</f>
        <v>39.866899999999951</v>
      </c>
      <c r="H1664">
        <f>IF(martianeum5[[#This Row],[stan_po_wydobyciu_z_ładunku]]&gt;=100,100,0)</f>
        <v>0</v>
      </c>
      <c r="I1664">
        <f>martianeum5[[#This Row],[stan_po_wydobyciu_z_ładunku]]-martianeum5[[#This Row],[ile_zabiera_na_orbite]]</f>
        <v>39.866899999999951</v>
      </c>
      <c r="J1664">
        <f>WEEKNUM(martianeum5[[#This Row],[data]],14)</f>
        <v>38</v>
      </c>
      <c r="K1664">
        <f>IF(martianeum5[[#This Row],[num_tygodnia]]=J1663,K1663,K1663+1)</f>
        <v>241</v>
      </c>
    </row>
    <row r="1665" spans="1:11" x14ac:dyDescent="0.25">
      <c r="A1665" s="1">
        <v>50304</v>
      </c>
      <c r="B1665">
        <f t="shared" si="25"/>
        <v>39.866899999999951</v>
      </c>
      <c r="C1665" t="s">
        <v>13</v>
      </c>
      <c r="D1665">
        <v>21.9</v>
      </c>
      <c r="E1665">
        <v>7</v>
      </c>
      <c r="F1665">
        <f>IF(martianeum5[[#This Row],[zawartosc '[%']]]&gt;=1,martianeum5[[#This Row],[masa '[kg']]]*martianeum5[[#This Row],[zawartosc '[%']]]*0.01,0)</f>
        <v>1.5329999999999999</v>
      </c>
      <c r="G1665">
        <f>martianeum5[[#This Row],[stan_magazynu '[kg']]]+martianeum5[[#This Row],[ile_kg_materiału_z_ładunku]]</f>
        <v>41.399899999999953</v>
      </c>
      <c r="H1665">
        <f>IF(martianeum5[[#This Row],[stan_po_wydobyciu_z_ładunku]]&gt;=100,100,0)</f>
        <v>0</v>
      </c>
      <c r="I1665">
        <f>martianeum5[[#This Row],[stan_po_wydobyciu_z_ładunku]]-martianeum5[[#This Row],[ile_zabiera_na_orbite]]</f>
        <v>41.399899999999953</v>
      </c>
      <c r="J1665">
        <f>WEEKNUM(martianeum5[[#This Row],[data]],14)</f>
        <v>38</v>
      </c>
      <c r="K1665">
        <f>IF(martianeum5[[#This Row],[num_tygodnia]]=J1664,K1664,K1664+1)</f>
        <v>241</v>
      </c>
    </row>
    <row r="1666" spans="1:11" x14ac:dyDescent="0.25">
      <c r="A1666" s="1">
        <v>50305</v>
      </c>
      <c r="B1666">
        <f t="shared" si="25"/>
        <v>41.399899999999953</v>
      </c>
      <c r="C1666" t="s">
        <v>13</v>
      </c>
      <c r="D1666">
        <v>11.2</v>
      </c>
      <c r="E1666">
        <v>0</v>
      </c>
      <c r="F1666">
        <f>IF(martianeum5[[#This Row],[zawartosc '[%']]]&gt;=1,martianeum5[[#This Row],[masa '[kg']]]*martianeum5[[#This Row],[zawartosc '[%']]]*0.01,0)</f>
        <v>0</v>
      </c>
      <c r="G1666">
        <f>martianeum5[[#This Row],[stan_magazynu '[kg']]]+martianeum5[[#This Row],[ile_kg_materiału_z_ładunku]]</f>
        <v>41.399899999999953</v>
      </c>
      <c r="H1666">
        <f>IF(martianeum5[[#This Row],[stan_po_wydobyciu_z_ładunku]]&gt;=100,100,0)</f>
        <v>0</v>
      </c>
      <c r="I1666">
        <f>martianeum5[[#This Row],[stan_po_wydobyciu_z_ładunku]]-martianeum5[[#This Row],[ile_zabiera_na_orbite]]</f>
        <v>41.399899999999953</v>
      </c>
      <c r="J1666">
        <f>WEEKNUM(martianeum5[[#This Row],[data]],14)</f>
        <v>38</v>
      </c>
      <c r="K1666">
        <f>IF(martianeum5[[#This Row],[num_tygodnia]]=J1665,K1665,K1665+1)</f>
        <v>241</v>
      </c>
    </row>
    <row r="1667" spans="1:11" x14ac:dyDescent="0.25">
      <c r="A1667" s="1">
        <v>50306</v>
      </c>
      <c r="B1667">
        <f t="shared" si="25"/>
        <v>41.399899999999953</v>
      </c>
      <c r="C1667" t="s">
        <v>15</v>
      </c>
      <c r="D1667">
        <v>10.6</v>
      </c>
      <c r="E1667">
        <v>5.2</v>
      </c>
      <c r="F1667">
        <f>IF(martianeum5[[#This Row],[zawartosc '[%']]]&gt;=1,martianeum5[[#This Row],[masa '[kg']]]*martianeum5[[#This Row],[zawartosc '[%']]]*0.01,0)</f>
        <v>0.55120000000000002</v>
      </c>
      <c r="G1667">
        <f>martianeum5[[#This Row],[stan_magazynu '[kg']]]+martianeum5[[#This Row],[ile_kg_materiału_z_ładunku]]</f>
        <v>41.951099999999954</v>
      </c>
      <c r="H1667">
        <f>IF(martianeum5[[#This Row],[stan_po_wydobyciu_z_ładunku]]&gt;=100,100,0)</f>
        <v>0</v>
      </c>
      <c r="I1667">
        <f>martianeum5[[#This Row],[stan_po_wydobyciu_z_ładunku]]-martianeum5[[#This Row],[ile_zabiera_na_orbite]]</f>
        <v>41.951099999999954</v>
      </c>
      <c r="J1667">
        <f>WEEKNUM(martianeum5[[#This Row],[data]],14)</f>
        <v>38</v>
      </c>
      <c r="K1667">
        <f>IF(martianeum5[[#This Row],[num_tygodnia]]=J1666,K1666,K1666+1)</f>
        <v>241</v>
      </c>
    </row>
    <row r="1668" spans="1:11" x14ac:dyDescent="0.25">
      <c r="A1668" s="1">
        <v>50307</v>
      </c>
      <c r="B1668">
        <f t="shared" ref="B1668:B1731" si="26">I1667</f>
        <v>41.951099999999954</v>
      </c>
      <c r="C1668" t="s">
        <v>12</v>
      </c>
      <c r="D1668">
        <v>17.7</v>
      </c>
      <c r="E1668">
        <v>1</v>
      </c>
      <c r="F1668">
        <f>IF(martianeum5[[#This Row],[zawartosc '[%']]]&gt;=1,martianeum5[[#This Row],[masa '[kg']]]*martianeum5[[#This Row],[zawartosc '[%']]]*0.01,0)</f>
        <v>0.17699999999999999</v>
      </c>
      <c r="G1668">
        <f>martianeum5[[#This Row],[stan_magazynu '[kg']]]+martianeum5[[#This Row],[ile_kg_materiału_z_ładunku]]</f>
        <v>42.128099999999954</v>
      </c>
      <c r="H1668">
        <f>IF(martianeum5[[#This Row],[stan_po_wydobyciu_z_ładunku]]&gt;=100,100,0)</f>
        <v>0</v>
      </c>
      <c r="I1668">
        <f>martianeum5[[#This Row],[stan_po_wydobyciu_z_ładunku]]-martianeum5[[#This Row],[ile_zabiera_na_orbite]]</f>
        <v>42.128099999999954</v>
      </c>
      <c r="J1668">
        <f>WEEKNUM(martianeum5[[#This Row],[data]],14)</f>
        <v>39</v>
      </c>
      <c r="K1668">
        <f>IF(martianeum5[[#This Row],[num_tygodnia]]=J1667,K1667,K1667+1)</f>
        <v>242</v>
      </c>
    </row>
    <row r="1669" spans="1:11" x14ac:dyDescent="0.25">
      <c r="A1669" s="1">
        <v>50308</v>
      </c>
      <c r="B1669">
        <f t="shared" si="26"/>
        <v>42.128099999999954</v>
      </c>
      <c r="C1669" t="s">
        <v>7</v>
      </c>
      <c r="D1669">
        <v>19.899999999999999</v>
      </c>
      <c r="E1669">
        <v>0</v>
      </c>
      <c r="F1669">
        <f>IF(martianeum5[[#This Row],[zawartosc '[%']]]&gt;=1,martianeum5[[#This Row],[masa '[kg']]]*martianeum5[[#This Row],[zawartosc '[%']]]*0.01,0)</f>
        <v>0</v>
      </c>
      <c r="G1669">
        <f>martianeum5[[#This Row],[stan_magazynu '[kg']]]+martianeum5[[#This Row],[ile_kg_materiału_z_ładunku]]</f>
        <v>42.128099999999954</v>
      </c>
      <c r="H1669">
        <f>IF(martianeum5[[#This Row],[stan_po_wydobyciu_z_ładunku]]&gt;=100,100,0)</f>
        <v>0</v>
      </c>
      <c r="I1669">
        <f>martianeum5[[#This Row],[stan_po_wydobyciu_z_ładunku]]-martianeum5[[#This Row],[ile_zabiera_na_orbite]]</f>
        <v>42.128099999999954</v>
      </c>
      <c r="J1669">
        <f>WEEKNUM(martianeum5[[#This Row],[data]],14)</f>
        <v>39</v>
      </c>
      <c r="K1669">
        <f>IF(martianeum5[[#This Row],[num_tygodnia]]=J1668,K1668,K1668+1)</f>
        <v>242</v>
      </c>
    </row>
    <row r="1670" spans="1:11" x14ac:dyDescent="0.25">
      <c r="A1670" s="1">
        <v>50309</v>
      </c>
      <c r="B1670">
        <f t="shared" si="26"/>
        <v>42.128099999999954</v>
      </c>
      <c r="C1670" t="s">
        <v>10</v>
      </c>
      <c r="D1670">
        <v>25.1</v>
      </c>
      <c r="E1670">
        <v>42.1</v>
      </c>
      <c r="F1670">
        <f>IF(martianeum5[[#This Row],[zawartosc '[%']]]&gt;=1,martianeum5[[#This Row],[masa '[kg']]]*martianeum5[[#This Row],[zawartosc '[%']]]*0.01,0)</f>
        <v>10.5671</v>
      </c>
      <c r="G1670">
        <f>martianeum5[[#This Row],[stan_magazynu '[kg']]]+martianeum5[[#This Row],[ile_kg_materiału_z_ładunku]]</f>
        <v>52.695199999999957</v>
      </c>
      <c r="H1670">
        <f>IF(martianeum5[[#This Row],[stan_po_wydobyciu_z_ładunku]]&gt;=100,100,0)</f>
        <v>0</v>
      </c>
      <c r="I1670">
        <f>martianeum5[[#This Row],[stan_po_wydobyciu_z_ładunku]]-martianeum5[[#This Row],[ile_zabiera_na_orbite]]</f>
        <v>52.695199999999957</v>
      </c>
      <c r="J1670">
        <f>WEEKNUM(martianeum5[[#This Row],[data]],14)</f>
        <v>39</v>
      </c>
      <c r="K1670">
        <f>IF(martianeum5[[#This Row],[num_tygodnia]]=J1669,K1669,K1669+1)</f>
        <v>242</v>
      </c>
    </row>
    <row r="1671" spans="1:11" x14ac:dyDescent="0.25">
      <c r="A1671" s="1">
        <v>50310</v>
      </c>
      <c r="B1671">
        <f t="shared" si="26"/>
        <v>52.695199999999957</v>
      </c>
      <c r="C1671" t="s">
        <v>9</v>
      </c>
      <c r="D1671">
        <v>18.5</v>
      </c>
      <c r="E1671">
        <v>0.3</v>
      </c>
      <c r="F1671">
        <f>IF(martianeum5[[#This Row],[zawartosc '[%']]]&gt;=1,martianeum5[[#This Row],[masa '[kg']]]*martianeum5[[#This Row],[zawartosc '[%']]]*0.01,0)</f>
        <v>0</v>
      </c>
      <c r="G1671">
        <f>martianeum5[[#This Row],[stan_magazynu '[kg']]]+martianeum5[[#This Row],[ile_kg_materiału_z_ładunku]]</f>
        <v>52.695199999999957</v>
      </c>
      <c r="H1671">
        <f>IF(martianeum5[[#This Row],[stan_po_wydobyciu_z_ładunku]]&gt;=100,100,0)</f>
        <v>0</v>
      </c>
      <c r="I1671">
        <f>martianeum5[[#This Row],[stan_po_wydobyciu_z_ładunku]]-martianeum5[[#This Row],[ile_zabiera_na_orbite]]</f>
        <v>52.695199999999957</v>
      </c>
      <c r="J1671">
        <f>WEEKNUM(martianeum5[[#This Row],[data]],14)</f>
        <v>39</v>
      </c>
      <c r="K1671">
        <f>IF(martianeum5[[#This Row],[num_tygodnia]]=J1670,K1670,K1670+1)</f>
        <v>242</v>
      </c>
    </row>
    <row r="1672" spans="1:11" x14ac:dyDescent="0.25">
      <c r="A1672" s="1">
        <v>50311</v>
      </c>
      <c r="B1672">
        <f t="shared" si="26"/>
        <v>52.695199999999957</v>
      </c>
      <c r="C1672" t="s">
        <v>10</v>
      </c>
      <c r="D1672">
        <v>25.5</v>
      </c>
      <c r="E1672">
        <v>25.3</v>
      </c>
      <c r="F1672">
        <f>IF(martianeum5[[#This Row],[zawartosc '[%']]]&gt;=1,martianeum5[[#This Row],[masa '[kg']]]*martianeum5[[#This Row],[zawartosc '[%']]]*0.01,0)</f>
        <v>6.4515000000000002</v>
      </c>
      <c r="G1672">
        <f>martianeum5[[#This Row],[stan_magazynu '[kg']]]+martianeum5[[#This Row],[ile_kg_materiału_z_ładunku]]</f>
        <v>59.14669999999996</v>
      </c>
      <c r="H1672">
        <f>IF(martianeum5[[#This Row],[stan_po_wydobyciu_z_ładunku]]&gt;=100,100,0)</f>
        <v>0</v>
      </c>
      <c r="I1672">
        <f>martianeum5[[#This Row],[stan_po_wydobyciu_z_ładunku]]-martianeum5[[#This Row],[ile_zabiera_na_orbite]]</f>
        <v>59.14669999999996</v>
      </c>
      <c r="J1672">
        <f>WEEKNUM(martianeum5[[#This Row],[data]],14)</f>
        <v>39</v>
      </c>
      <c r="K1672">
        <f>IF(martianeum5[[#This Row],[num_tygodnia]]=J1671,K1671,K1671+1)</f>
        <v>242</v>
      </c>
    </row>
    <row r="1673" spans="1:11" x14ac:dyDescent="0.25">
      <c r="A1673" s="1">
        <v>50312</v>
      </c>
      <c r="B1673">
        <f t="shared" si="26"/>
        <v>59.14669999999996</v>
      </c>
      <c r="C1673" t="s">
        <v>10</v>
      </c>
      <c r="D1673">
        <v>12.8</v>
      </c>
      <c r="E1673">
        <v>0</v>
      </c>
      <c r="F1673">
        <f>IF(martianeum5[[#This Row],[zawartosc '[%']]]&gt;=1,martianeum5[[#This Row],[masa '[kg']]]*martianeum5[[#This Row],[zawartosc '[%']]]*0.01,0)</f>
        <v>0</v>
      </c>
      <c r="G1673">
        <f>martianeum5[[#This Row],[stan_magazynu '[kg']]]+martianeum5[[#This Row],[ile_kg_materiału_z_ładunku]]</f>
        <v>59.14669999999996</v>
      </c>
      <c r="H1673">
        <f>IF(martianeum5[[#This Row],[stan_po_wydobyciu_z_ładunku]]&gt;=100,100,0)</f>
        <v>0</v>
      </c>
      <c r="I1673">
        <f>martianeum5[[#This Row],[stan_po_wydobyciu_z_ładunku]]-martianeum5[[#This Row],[ile_zabiera_na_orbite]]</f>
        <v>59.14669999999996</v>
      </c>
      <c r="J1673">
        <f>WEEKNUM(martianeum5[[#This Row],[data]],14)</f>
        <v>39</v>
      </c>
      <c r="K1673">
        <f>IF(martianeum5[[#This Row],[num_tygodnia]]=J1672,K1672,K1672+1)</f>
        <v>242</v>
      </c>
    </row>
    <row r="1674" spans="1:11" x14ac:dyDescent="0.25">
      <c r="A1674" s="1">
        <v>50313</v>
      </c>
      <c r="B1674">
        <f t="shared" si="26"/>
        <v>59.14669999999996</v>
      </c>
      <c r="C1674" t="s">
        <v>19</v>
      </c>
      <c r="D1674">
        <v>23.6</v>
      </c>
      <c r="E1674">
        <v>34.299999999999997</v>
      </c>
      <c r="F1674">
        <f>IF(martianeum5[[#This Row],[zawartosc '[%']]]&gt;=1,martianeum5[[#This Row],[masa '[kg']]]*martianeum5[[#This Row],[zawartosc '[%']]]*0.01,0)</f>
        <v>8.0948000000000011</v>
      </c>
      <c r="G1674">
        <f>martianeum5[[#This Row],[stan_magazynu '[kg']]]+martianeum5[[#This Row],[ile_kg_materiału_z_ładunku]]</f>
        <v>67.241499999999959</v>
      </c>
      <c r="H1674">
        <f>IF(martianeum5[[#This Row],[stan_po_wydobyciu_z_ładunku]]&gt;=100,100,0)</f>
        <v>0</v>
      </c>
      <c r="I1674">
        <f>martianeum5[[#This Row],[stan_po_wydobyciu_z_ładunku]]-martianeum5[[#This Row],[ile_zabiera_na_orbite]]</f>
        <v>67.241499999999959</v>
      </c>
      <c r="J1674">
        <f>WEEKNUM(martianeum5[[#This Row],[data]],14)</f>
        <v>39</v>
      </c>
      <c r="K1674">
        <f>IF(martianeum5[[#This Row],[num_tygodnia]]=J1673,K1673,K1673+1)</f>
        <v>242</v>
      </c>
    </row>
    <row r="1675" spans="1:11" x14ac:dyDescent="0.25">
      <c r="A1675" s="1">
        <v>50314</v>
      </c>
      <c r="B1675">
        <f t="shared" si="26"/>
        <v>67.241499999999959</v>
      </c>
      <c r="C1675" t="s">
        <v>15</v>
      </c>
      <c r="D1675">
        <v>13.1</v>
      </c>
      <c r="E1675">
        <v>2</v>
      </c>
      <c r="F1675">
        <f>IF(martianeum5[[#This Row],[zawartosc '[%']]]&gt;=1,martianeum5[[#This Row],[masa '[kg']]]*martianeum5[[#This Row],[zawartosc '[%']]]*0.01,0)</f>
        <v>0.26200000000000001</v>
      </c>
      <c r="G1675">
        <f>martianeum5[[#This Row],[stan_magazynu '[kg']]]+martianeum5[[#This Row],[ile_kg_materiału_z_ładunku]]</f>
        <v>67.50349999999996</v>
      </c>
      <c r="H1675">
        <f>IF(martianeum5[[#This Row],[stan_po_wydobyciu_z_ładunku]]&gt;=100,100,0)</f>
        <v>0</v>
      </c>
      <c r="I1675">
        <f>martianeum5[[#This Row],[stan_po_wydobyciu_z_ładunku]]-martianeum5[[#This Row],[ile_zabiera_na_orbite]]</f>
        <v>67.50349999999996</v>
      </c>
      <c r="J1675">
        <f>WEEKNUM(martianeum5[[#This Row],[data]],14)</f>
        <v>40</v>
      </c>
      <c r="K1675">
        <f>IF(martianeum5[[#This Row],[num_tygodnia]]=J1674,K1674,K1674+1)</f>
        <v>243</v>
      </c>
    </row>
    <row r="1676" spans="1:11" x14ac:dyDescent="0.25">
      <c r="A1676" s="1">
        <v>50315</v>
      </c>
      <c r="B1676">
        <f t="shared" si="26"/>
        <v>67.50349999999996</v>
      </c>
      <c r="C1676" t="s">
        <v>23</v>
      </c>
      <c r="D1676">
        <v>23</v>
      </c>
      <c r="E1676">
        <v>0</v>
      </c>
      <c r="F1676">
        <f>IF(martianeum5[[#This Row],[zawartosc '[%']]]&gt;=1,martianeum5[[#This Row],[masa '[kg']]]*martianeum5[[#This Row],[zawartosc '[%']]]*0.01,0)</f>
        <v>0</v>
      </c>
      <c r="G1676">
        <f>martianeum5[[#This Row],[stan_magazynu '[kg']]]+martianeum5[[#This Row],[ile_kg_materiału_z_ładunku]]</f>
        <v>67.50349999999996</v>
      </c>
      <c r="H1676">
        <f>IF(martianeum5[[#This Row],[stan_po_wydobyciu_z_ładunku]]&gt;=100,100,0)</f>
        <v>0</v>
      </c>
      <c r="I1676">
        <f>martianeum5[[#This Row],[stan_po_wydobyciu_z_ładunku]]-martianeum5[[#This Row],[ile_zabiera_na_orbite]]</f>
        <v>67.50349999999996</v>
      </c>
      <c r="J1676">
        <f>WEEKNUM(martianeum5[[#This Row],[data]],14)</f>
        <v>40</v>
      </c>
      <c r="K1676">
        <f>IF(martianeum5[[#This Row],[num_tygodnia]]=J1675,K1675,K1675+1)</f>
        <v>243</v>
      </c>
    </row>
    <row r="1677" spans="1:11" x14ac:dyDescent="0.25">
      <c r="A1677" s="1">
        <v>50316</v>
      </c>
      <c r="B1677">
        <f t="shared" si="26"/>
        <v>67.50349999999996</v>
      </c>
      <c r="C1677" t="s">
        <v>13</v>
      </c>
      <c r="D1677">
        <v>13</v>
      </c>
      <c r="E1677">
        <v>15.8</v>
      </c>
      <c r="F1677">
        <f>IF(martianeum5[[#This Row],[zawartosc '[%']]]&gt;=1,martianeum5[[#This Row],[masa '[kg']]]*martianeum5[[#This Row],[zawartosc '[%']]]*0.01,0)</f>
        <v>2.0540000000000003</v>
      </c>
      <c r="G1677">
        <f>martianeum5[[#This Row],[stan_magazynu '[kg']]]+martianeum5[[#This Row],[ile_kg_materiału_z_ładunku]]</f>
        <v>69.557499999999962</v>
      </c>
      <c r="H1677">
        <f>IF(martianeum5[[#This Row],[stan_po_wydobyciu_z_ładunku]]&gt;=100,100,0)</f>
        <v>0</v>
      </c>
      <c r="I1677">
        <f>martianeum5[[#This Row],[stan_po_wydobyciu_z_ładunku]]-martianeum5[[#This Row],[ile_zabiera_na_orbite]]</f>
        <v>69.557499999999962</v>
      </c>
      <c r="J1677">
        <f>WEEKNUM(martianeum5[[#This Row],[data]],14)</f>
        <v>40</v>
      </c>
      <c r="K1677">
        <f>IF(martianeum5[[#This Row],[num_tygodnia]]=J1676,K1676,K1676+1)</f>
        <v>243</v>
      </c>
    </row>
    <row r="1678" spans="1:11" x14ac:dyDescent="0.25">
      <c r="A1678" s="1">
        <v>50317</v>
      </c>
      <c r="B1678">
        <f t="shared" si="26"/>
        <v>69.557499999999962</v>
      </c>
      <c r="C1678" t="s">
        <v>9</v>
      </c>
      <c r="D1678">
        <v>19.5</v>
      </c>
      <c r="E1678">
        <v>8</v>
      </c>
      <c r="F1678">
        <f>IF(martianeum5[[#This Row],[zawartosc '[%']]]&gt;=1,martianeum5[[#This Row],[masa '[kg']]]*martianeum5[[#This Row],[zawartosc '[%']]]*0.01,0)</f>
        <v>1.56</v>
      </c>
      <c r="G1678">
        <f>martianeum5[[#This Row],[stan_magazynu '[kg']]]+martianeum5[[#This Row],[ile_kg_materiału_z_ładunku]]</f>
        <v>71.117499999999964</v>
      </c>
      <c r="H1678">
        <f>IF(martianeum5[[#This Row],[stan_po_wydobyciu_z_ładunku]]&gt;=100,100,0)</f>
        <v>0</v>
      </c>
      <c r="I1678">
        <f>martianeum5[[#This Row],[stan_po_wydobyciu_z_ładunku]]-martianeum5[[#This Row],[ile_zabiera_na_orbite]]</f>
        <v>71.117499999999964</v>
      </c>
      <c r="J1678">
        <f>WEEKNUM(martianeum5[[#This Row],[data]],14)</f>
        <v>40</v>
      </c>
      <c r="K1678">
        <f>IF(martianeum5[[#This Row],[num_tygodnia]]=J1677,K1677,K1677+1)</f>
        <v>243</v>
      </c>
    </row>
    <row r="1679" spans="1:11" x14ac:dyDescent="0.25">
      <c r="A1679" s="1">
        <v>50318</v>
      </c>
      <c r="B1679">
        <f t="shared" si="26"/>
        <v>71.117499999999964</v>
      </c>
      <c r="C1679" t="s">
        <v>7</v>
      </c>
      <c r="D1679">
        <v>19.2</v>
      </c>
      <c r="E1679">
        <v>0</v>
      </c>
      <c r="F1679">
        <f>IF(martianeum5[[#This Row],[zawartosc '[%']]]&gt;=1,martianeum5[[#This Row],[masa '[kg']]]*martianeum5[[#This Row],[zawartosc '[%']]]*0.01,0)</f>
        <v>0</v>
      </c>
      <c r="G1679">
        <f>martianeum5[[#This Row],[stan_magazynu '[kg']]]+martianeum5[[#This Row],[ile_kg_materiału_z_ładunku]]</f>
        <v>71.117499999999964</v>
      </c>
      <c r="H1679">
        <f>IF(martianeum5[[#This Row],[stan_po_wydobyciu_z_ładunku]]&gt;=100,100,0)</f>
        <v>0</v>
      </c>
      <c r="I1679">
        <f>martianeum5[[#This Row],[stan_po_wydobyciu_z_ładunku]]-martianeum5[[#This Row],[ile_zabiera_na_orbite]]</f>
        <v>71.117499999999964</v>
      </c>
      <c r="J1679">
        <f>WEEKNUM(martianeum5[[#This Row],[data]],14)</f>
        <v>40</v>
      </c>
      <c r="K1679">
        <f>IF(martianeum5[[#This Row],[num_tygodnia]]=J1678,K1678,K1678+1)</f>
        <v>243</v>
      </c>
    </row>
    <row r="1680" spans="1:11" x14ac:dyDescent="0.25">
      <c r="A1680" s="1">
        <v>50319</v>
      </c>
      <c r="B1680">
        <f t="shared" si="26"/>
        <v>71.117499999999964</v>
      </c>
      <c r="C1680" t="s">
        <v>5</v>
      </c>
      <c r="D1680">
        <v>28.3</v>
      </c>
      <c r="E1680">
        <v>1.1000000000000001</v>
      </c>
      <c r="F1680">
        <f>IF(martianeum5[[#This Row],[zawartosc '[%']]]&gt;=1,martianeum5[[#This Row],[masa '[kg']]]*martianeum5[[#This Row],[zawartosc '[%']]]*0.01,0)</f>
        <v>0.31130000000000002</v>
      </c>
      <c r="G1680">
        <f>martianeum5[[#This Row],[stan_magazynu '[kg']]]+martianeum5[[#This Row],[ile_kg_materiału_z_ładunku]]</f>
        <v>71.428799999999967</v>
      </c>
      <c r="H1680">
        <f>IF(martianeum5[[#This Row],[stan_po_wydobyciu_z_ładunku]]&gt;=100,100,0)</f>
        <v>0</v>
      </c>
      <c r="I1680">
        <f>martianeum5[[#This Row],[stan_po_wydobyciu_z_ładunku]]-martianeum5[[#This Row],[ile_zabiera_na_orbite]]</f>
        <v>71.428799999999967</v>
      </c>
      <c r="J1680">
        <f>WEEKNUM(martianeum5[[#This Row],[data]],14)</f>
        <v>40</v>
      </c>
      <c r="K1680">
        <f>IF(martianeum5[[#This Row],[num_tygodnia]]=J1679,K1679,K1679+1)</f>
        <v>243</v>
      </c>
    </row>
    <row r="1681" spans="1:11" x14ac:dyDescent="0.25">
      <c r="A1681" s="1">
        <v>50320</v>
      </c>
      <c r="B1681">
        <f t="shared" si="26"/>
        <v>71.428799999999967</v>
      </c>
      <c r="C1681" t="s">
        <v>10</v>
      </c>
      <c r="D1681">
        <v>18.100000000000001</v>
      </c>
      <c r="E1681">
        <v>0</v>
      </c>
      <c r="F1681">
        <f>IF(martianeum5[[#This Row],[zawartosc '[%']]]&gt;=1,martianeum5[[#This Row],[masa '[kg']]]*martianeum5[[#This Row],[zawartosc '[%']]]*0.01,0)</f>
        <v>0</v>
      </c>
      <c r="G1681">
        <f>martianeum5[[#This Row],[stan_magazynu '[kg']]]+martianeum5[[#This Row],[ile_kg_materiału_z_ładunku]]</f>
        <v>71.428799999999967</v>
      </c>
      <c r="H1681">
        <f>IF(martianeum5[[#This Row],[stan_po_wydobyciu_z_ładunku]]&gt;=100,100,0)</f>
        <v>0</v>
      </c>
      <c r="I1681">
        <f>martianeum5[[#This Row],[stan_po_wydobyciu_z_ładunku]]-martianeum5[[#This Row],[ile_zabiera_na_orbite]]</f>
        <v>71.428799999999967</v>
      </c>
      <c r="J1681">
        <f>WEEKNUM(martianeum5[[#This Row],[data]],14)</f>
        <v>40</v>
      </c>
      <c r="K1681">
        <f>IF(martianeum5[[#This Row],[num_tygodnia]]=J1680,K1680,K1680+1)</f>
        <v>243</v>
      </c>
    </row>
    <row r="1682" spans="1:11" x14ac:dyDescent="0.25">
      <c r="A1682" s="1">
        <v>50321</v>
      </c>
      <c r="B1682">
        <f t="shared" si="26"/>
        <v>71.428799999999967</v>
      </c>
      <c r="C1682" t="s">
        <v>19</v>
      </c>
      <c r="D1682">
        <v>17.5</v>
      </c>
      <c r="E1682">
        <v>13.3</v>
      </c>
      <c r="F1682">
        <f>IF(martianeum5[[#This Row],[zawartosc '[%']]]&gt;=1,martianeum5[[#This Row],[masa '[kg']]]*martianeum5[[#This Row],[zawartosc '[%']]]*0.01,0)</f>
        <v>2.3275000000000001</v>
      </c>
      <c r="G1682">
        <f>martianeum5[[#This Row],[stan_magazynu '[kg']]]+martianeum5[[#This Row],[ile_kg_materiału_z_ładunku]]</f>
        <v>73.756299999999968</v>
      </c>
      <c r="H1682">
        <f>IF(martianeum5[[#This Row],[stan_po_wydobyciu_z_ładunku]]&gt;=100,100,0)</f>
        <v>0</v>
      </c>
      <c r="I1682">
        <f>martianeum5[[#This Row],[stan_po_wydobyciu_z_ładunku]]-martianeum5[[#This Row],[ile_zabiera_na_orbite]]</f>
        <v>73.756299999999968</v>
      </c>
      <c r="J1682">
        <f>WEEKNUM(martianeum5[[#This Row],[data]],14)</f>
        <v>41</v>
      </c>
      <c r="K1682">
        <f>IF(martianeum5[[#This Row],[num_tygodnia]]=J1681,K1681,K1681+1)</f>
        <v>244</v>
      </c>
    </row>
    <row r="1683" spans="1:11" x14ac:dyDescent="0.25">
      <c r="A1683" s="1">
        <v>50322</v>
      </c>
      <c r="B1683">
        <f t="shared" si="26"/>
        <v>73.756299999999968</v>
      </c>
      <c r="C1683" t="s">
        <v>6</v>
      </c>
      <c r="D1683">
        <v>26.7</v>
      </c>
      <c r="E1683">
        <v>12.9</v>
      </c>
      <c r="F1683">
        <f>IF(martianeum5[[#This Row],[zawartosc '[%']]]&gt;=1,martianeum5[[#This Row],[masa '[kg']]]*martianeum5[[#This Row],[zawartosc '[%']]]*0.01,0)</f>
        <v>3.4443000000000001</v>
      </c>
      <c r="G1683">
        <f>martianeum5[[#This Row],[stan_magazynu '[kg']]]+martianeum5[[#This Row],[ile_kg_materiału_z_ładunku]]</f>
        <v>77.200599999999966</v>
      </c>
      <c r="H1683">
        <f>IF(martianeum5[[#This Row],[stan_po_wydobyciu_z_ładunku]]&gt;=100,100,0)</f>
        <v>0</v>
      </c>
      <c r="I1683">
        <f>martianeum5[[#This Row],[stan_po_wydobyciu_z_ładunku]]-martianeum5[[#This Row],[ile_zabiera_na_orbite]]</f>
        <v>77.200599999999966</v>
      </c>
      <c r="J1683">
        <f>WEEKNUM(martianeum5[[#This Row],[data]],14)</f>
        <v>41</v>
      </c>
      <c r="K1683">
        <f>IF(martianeum5[[#This Row],[num_tygodnia]]=J1682,K1682,K1682+1)</f>
        <v>244</v>
      </c>
    </row>
    <row r="1684" spans="1:11" x14ac:dyDescent="0.25">
      <c r="A1684" s="1">
        <v>50323</v>
      </c>
      <c r="B1684">
        <f t="shared" si="26"/>
        <v>77.200599999999966</v>
      </c>
      <c r="C1684" t="s">
        <v>19</v>
      </c>
      <c r="D1684">
        <v>26.6</v>
      </c>
      <c r="E1684">
        <v>0</v>
      </c>
      <c r="F1684">
        <f>IF(martianeum5[[#This Row],[zawartosc '[%']]]&gt;=1,martianeum5[[#This Row],[masa '[kg']]]*martianeum5[[#This Row],[zawartosc '[%']]]*0.01,0)</f>
        <v>0</v>
      </c>
      <c r="G1684">
        <f>martianeum5[[#This Row],[stan_magazynu '[kg']]]+martianeum5[[#This Row],[ile_kg_materiału_z_ładunku]]</f>
        <v>77.200599999999966</v>
      </c>
      <c r="H1684">
        <f>IF(martianeum5[[#This Row],[stan_po_wydobyciu_z_ładunku]]&gt;=100,100,0)</f>
        <v>0</v>
      </c>
      <c r="I1684">
        <f>martianeum5[[#This Row],[stan_po_wydobyciu_z_ładunku]]-martianeum5[[#This Row],[ile_zabiera_na_orbite]]</f>
        <v>77.200599999999966</v>
      </c>
      <c r="J1684">
        <f>WEEKNUM(martianeum5[[#This Row],[data]],14)</f>
        <v>41</v>
      </c>
      <c r="K1684">
        <f>IF(martianeum5[[#This Row],[num_tygodnia]]=J1683,K1683,K1683+1)</f>
        <v>244</v>
      </c>
    </row>
    <row r="1685" spans="1:11" x14ac:dyDescent="0.25">
      <c r="A1685" s="1">
        <v>50324</v>
      </c>
      <c r="B1685">
        <f t="shared" si="26"/>
        <v>77.200599999999966</v>
      </c>
      <c r="C1685" t="s">
        <v>22</v>
      </c>
      <c r="D1685">
        <v>12.2</v>
      </c>
      <c r="E1685">
        <v>1.8</v>
      </c>
      <c r="F1685">
        <f>IF(martianeum5[[#This Row],[zawartosc '[%']]]&gt;=1,martianeum5[[#This Row],[masa '[kg']]]*martianeum5[[#This Row],[zawartosc '[%']]]*0.01,0)</f>
        <v>0.21960000000000002</v>
      </c>
      <c r="G1685">
        <f>martianeum5[[#This Row],[stan_magazynu '[kg']]]+martianeum5[[#This Row],[ile_kg_materiału_z_ładunku]]</f>
        <v>77.420199999999966</v>
      </c>
      <c r="H1685">
        <f>IF(martianeum5[[#This Row],[stan_po_wydobyciu_z_ładunku]]&gt;=100,100,0)</f>
        <v>0</v>
      </c>
      <c r="I1685">
        <f>martianeum5[[#This Row],[stan_po_wydobyciu_z_ładunku]]-martianeum5[[#This Row],[ile_zabiera_na_orbite]]</f>
        <v>77.420199999999966</v>
      </c>
      <c r="J1685">
        <f>WEEKNUM(martianeum5[[#This Row],[data]],14)</f>
        <v>41</v>
      </c>
      <c r="K1685">
        <f>IF(martianeum5[[#This Row],[num_tygodnia]]=J1684,K1684,K1684+1)</f>
        <v>244</v>
      </c>
    </row>
    <row r="1686" spans="1:11" x14ac:dyDescent="0.25">
      <c r="A1686" s="1">
        <v>50325</v>
      </c>
      <c r="B1686">
        <f t="shared" si="26"/>
        <v>77.420199999999966</v>
      </c>
      <c r="C1686" t="s">
        <v>7</v>
      </c>
      <c r="D1686">
        <v>27.4</v>
      </c>
      <c r="E1686">
        <v>4.8</v>
      </c>
      <c r="F1686">
        <f>IF(martianeum5[[#This Row],[zawartosc '[%']]]&gt;=1,martianeum5[[#This Row],[masa '[kg']]]*martianeum5[[#This Row],[zawartosc '[%']]]*0.01,0)</f>
        <v>1.3151999999999999</v>
      </c>
      <c r="G1686">
        <f>martianeum5[[#This Row],[stan_magazynu '[kg']]]+martianeum5[[#This Row],[ile_kg_materiału_z_ładunku]]</f>
        <v>78.73539999999997</v>
      </c>
      <c r="H1686">
        <f>IF(martianeum5[[#This Row],[stan_po_wydobyciu_z_ładunku]]&gt;=100,100,0)</f>
        <v>0</v>
      </c>
      <c r="I1686">
        <f>martianeum5[[#This Row],[stan_po_wydobyciu_z_ładunku]]-martianeum5[[#This Row],[ile_zabiera_na_orbite]]</f>
        <v>78.73539999999997</v>
      </c>
      <c r="J1686">
        <f>WEEKNUM(martianeum5[[#This Row],[data]],14)</f>
        <v>41</v>
      </c>
      <c r="K1686">
        <f>IF(martianeum5[[#This Row],[num_tygodnia]]=J1685,K1685,K1685+1)</f>
        <v>244</v>
      </c>
    </row>
    <row r="1687" spans="1:11" x14ac:dyDescent="0.25">
      <c r="A1687" s="1">
        <v>50326</v>
      </c>
      <c r="B1687">
        <f t="shared" si="26"/>
        <v>78.73539999999997</v>
      </c>
      <c r="C1687" t="s">
        <v>13</v>
      </c>
      <c r="D1687">
        <v>24.9</v>
      </c>
      <c r="E1687">
        <v>1.6</v>
      </c>
      <c r="F1687">
        <f>IF(martianeum5[[#This Row],[zawartosc '[%']]]&gt;=1,martianeum5[[#This Row],[masa '[kg']]]*martianeum5[[#This Row],[zawartosc '[%']]]*0.01,0)</f>
        <v>0.39840000000000003</v>
      </c>
      <c r="G1687">
        <f>martianeum5[[#This Row],[stan_magazynu '[kg']]]+martianeum5[[#This Row],[ile_kg_materiału_z_ładunku]]</f>
        <v>79.133799999999965</v>
      </c>
      <c r="H1687">
        <f>IF(martianeum5[[#This Row],[stan_po_wydobyciu_z_ładunku]]&gt;=100,100,0)</f>
        <v>0</v>
      </c>
      <c r="I1687">
        <f>martianeum5[[#This Row],[stan_po_wydobyciu_z_ładunku]]-martianeum5[[#This Row],[ile_zabiera_na_orbite]]</f>
        <v>79.133799999999965</v>
      </c>
      <c r="J1687">
        <f>WEEKNUM(martianeum5[[#This Row],[data]],14)</f>
        <v>41</v>
      </c>
      <c r="K1687">
        <f>IF(martianeum5[[#This Row],[num_tygodnia]]=J1686,K1686,K1686+1)</f>
        <v>244</v>
      </c>
    </row>
    <row r="1688" spans="1:11" x14ac:dyDescent="0.25">
      <c r="A1688" s="1">
        <v>50327</v>
      </c>
      <c r="B1688">
        <f t="shared" si="26"/>
        <v>79.133799999999965</v>
      </c>
      <c r="C1688" t="s">
        <v>27</v>
      </c>
      <c r="D1688">
        <v>21.4</v>
      </c>
      <c r="E1688">
        <v>5.5</v>
      </c>
      <c r="F1688">
        <f>IF(martianeum5[[#This Row],[zawartosc '[%']]]&gt;=1,martianeum5[[#This Row],[masa '[kg']]]*martianeum5[[#This Row],[zawartosc '[%']]]*0.01,0)</f>
        <v>1.1769999999999998</v>
      </c>
      <c r="G1688">
        <f>martianeum5[[#This Row],[stan_magazynu '[kg']]]+martianeum5[[#This Row],[ile_kg_materiału_z_ładunku]]</f>
        <v>80.310799999999972</v>
      </c>
      <c r="H1688">
        <f>IF(martianeum5[[#This Row],[stan_po_wydobyciu_z_ładunku]]&gt;=100,100,0)</f>
        <v>0</v>
      </c>
      <c r="I1688">
        <f>martianeum5[[#This Row],[stan_po_wydobyciu_z_ładunku]]-martianeum5[[#This Row],[ile_zabiera_na_orbite]]</f>
        <v>80.310799999999972</v>
      </c>
      <c r="J1688">
        <f>WEEKNUM(martianeum5[[#This Row],[data]],14)</f>
        <v>41</v>
      </c>
      <c r="K1688">
        <f>IF(martianeum5[[#This Row],[num_tygodnia]]=J1687,K1687,K1687+1)</f>
        <v>244</v>
      </c>
    </row>
    <row r="1689" spans="1:11" x14ac:dyDescent="0.25">
      <c r="A1689" s="1">
        <v>50328</v>
      </c>
      <c r="B1689">
        <f t="shared" si="26"/>
        <v>80.310799999999972</v>
      </c>
      <c r="C1689" t="s">
        <v>29</v>
      </c>
      <c r="D1689">
        <v>14.1</v>
      </c>
      <c r="E1689">
        <v>0</v>
      </c>
      <c r="F1689">
        <f>IF(martianeum5[[#This Row],[zawartosc '[%']]]&gt;=1,martianeum5[[#This Row],[masa '[kg']]]*martianeum5[[#This Row],[zawartosc '[%']]]*0.01,0)</f>
        <v>0</v>
      </c>
      <c r="G1689">
        <f>martianeum5[[#This Row],[stan_magazynu '[kg']]]+martianeum5[[#This Row],[ile_kg_materiału_z_ładunku]]</f>
        <v>80.310799999999972</v>
      </c>
      <c r="H1689">
        <f>IF(martianeum5[[#This Row],[stan_po_wydobyciu_z_ładunku]]&gt;=100,100,0)</f>
        <v>0</v>
      </c>
      <c r="I1689">
        <f>martianeum5[[#This Row],[stan_po_wydobyciu_z_ładunku]]-martianeum5[[#This Row],[ile_zabiera_na_orbite]]</f>
        <v>80.310799999999972</v>
      </c>
      <c r="J1689">
        <f>WEEKNUM(martianeum5[[#This Row],[data]],14)</f>
        <v>42</v>
      </c>
      <c r="K1689">
        <f>IF(martianeum5[[#This Row],[num_tygodnia]]=J1688,K1688,K1688+1)</f>
        <v>245</v>
      </c>
    </row>
    <row r="1690" spans="1:11" x14ac:dyDescent="0.25">
      <c r="A1690" s="1">
        <v>50329</v>
      </c>
      <c r="B1690">
        <f t="shared" si="26"/>
        <v>80.310799999999972</v>
      </c>
      <c r="C1690" t="s">
        <v>25</v>
      </c>
      <c r="D1690">
        <v>15.4</v>
      </c>
      <c r="E1690">
        <v>2.1</v>
      </c>
      <c r="F1690">
        <f>IF(martianeum5[[#This Row],[zawartosc '[%']]]&gt;=1,martianeum5[[#This Row],[masa '[kg']]]*martianeum5[[#This Row],[zawartosc '[%']]]*0.01,0)</f>
        <v>0.32340000000000002</v>
      </c>
      <c r="G1690">
        <f>martianeum5[[#This Row],[stan_magazynu '[kg']]]+martianeum5[[#This Row],[ile_kg_materiału_z_ładunku]]</f>
        <v>80.634199999999979</v>
      </c>
      <c r="H1690">
        <f>IF(martianeum5[[#This Row],[stan_po_wydobyciu_z_ładunku]]&gt;=100,100,0)</f>
        <v>0</v>
      </c>
      <c r="I1690">
        <f>martianeum5[[#This Row],[stan_po_wydobyciu_z_ładunku]]-martianeum5[[#This Row],[ile_zabiera_na_orbite]]</f>
        <v>80.634199999999979</v>
      </c>
      <c r="J1690">
        <f>WEEKNUM(martianeum5[[#This Row],[data]],14)</f>
        <v>42</v>
      </c>
      <c r="K1690">
        <f>IF(martianeum5[[#This Row],[num_tygodnia]]=J1689,K1689,K1689+1)</f>
        <v>245</v>
      </c>
    </row>
    <row r="1691" spans="1:11" x14ac:dyDescent="0.25">
      <c r="A1691" s="1">
        <v>50330</v>
      </c>
      <c r="B1691">
        <f t="shared" si="26"/>
        <v>80.634199999999979</v>
      </c>
      <c r="C1691" t="s">
        <v>13</v>
      </c>
      <c r="D1691">
        <v>27.7</v>
      </c>
      <c r="E1691">
        <v>0</v>
      </c>
      <c r="F1691">
        <f>IF(martianeum5[[#This Row],[zawartosc '[%']]]&gt;=1,martianeum5[[#This Row],[masa '[kg']]]*martianeum5[[#This Row],[zawartosc '[%']]]*0.01,0)</f>
        <v>0</v>
      </c>
      <c r="G1691">
        <f>martianeum5[[#This Row],[stan_magazynu '[kg']]]+martianeum5[[#This Row],[ile_kg_materiału_z_ładunku]]</f>
        <v>80.634199999999979</v>
      </c>
      <c r="H1691">
        <f>IF(martianeum5[[#This Row],[stan_po_wydobyciu_z_ładunku]]&gt;=100,100,0)</f>
        <v>0</v>
      </c>
      <c r="I1691">
        <f>martianeum5[[#This Row],[stan_po_wydobyciu_z_ładunku]]-martianeum5[[#This Row],[ile_zabiera_na_orbite]]</f>
        <v>80.634199999999979</v>
      </c>
      <c r="J1691">
        <f>WEEKNUM(martianeum5[[#This Row],[data]],14)</f>
        <v>42</v>
      </c>
      <c r="K1691">
        <f>IF(martianeum5[[#This Row],[num_tygodnia]]=J1690,K1690,K1690+1)</f>
        <v>245</v>
      </c>
    </row>
    <row r="1692" spans="1:11" x14ac:dyDescent="0.25">
      <c r="A1692" s="1">
        <v>50331</v>
      </c>
      <c r="B1692">
        <f t="shared" si="26"/>
        <v>80.634199999999979</v>
      </c>
      <c r="C1692" t="s">
        <v>10</v>
      </c>
      <c r="D1692">
        <v>15.5</v>
      </c>
      <c r="E1692">
        <v>43.4</v>
      </c>
      <c r="F1692">
        <f>IF(martianeum5[[#This Row],[zawartosc '[%']]]&gt;=1,martianeum5[[#This Row],[masa '[kg']]]*martianeum5[[#This Row],[zawartosc '[%']]]*0.01,0)</f>
        <v>6.7269999999999994</v>
      </c>
      <c r="G1692">
        <f>martianeum5[[#This Row],[stan_magazynu '[kg']]]+martianeum5[[#This Row],[ile_kg_materiału_z_ładunku]]</f>
        <v>87.361199999999982</v>
      </c>
      <c r="H1692">
        <f>IF(martianeum5[[#This Row],[stan_po_wydobyciu_z_ładunku]]&gt;=100,100,0)</f>
        <v>0</v>
      </c>
      <c r="I1692">
        <f>martianeum5[[#This Row],[stan_po_wydobyciu_z_ładunku]]-martianeum5[[#This Row],[ile_zabiera_na_orbite]]</f>
        <v>87.361199999999982</v>
      </c>
      <c r="J1692">
        <f>WEEKNUM(martianeum5[[#This Row],[data]],14)</f>
        <v>42</v>
      </c>
      <c r="K1692">
        <f>IF(martianeum5[[#This Row],[num_tygodnia]]=J1691,K1691,K1691+1)</f>
        <v>245</v>
      </c>
    </row>
    <row r="1693" spans="1:11" x14ac:dyDescent="0.25">
      <c r="A1693" s="1">
        <v>50332</v>
      </c>
      <c r="B1693">
        <f t="shared" si="26"/>
        <v>87.361199999999982</v>
      </c>
      <c r="C1693" t="s">
        <v>7</v>
      </c>
      <c r="D1693">
        <v>26.8</v>
      </c>
      <c r="E1693">
        <v>0</v>
      </c>
      <c r="F1693">
        <f>IF(martianeum5[[#This Row],[zawartosc '[%']]]&gt;=1,martianeum5[[#This Row],[masa '[kg']]]*martianeum5[[#This Row],[zawartosc '[%']]]*0.01,0)</f>
        <v>0</v>
      </c>
      <c r="G1693">
        <f>martianeum5[[#This Row],[stan_magazynu '[kg']]]+martianeum5[[#This Row],[ile_kg_materiału_z_ładunku]]</f>
        <v>87.361199999999982</v>
      </c>
      <c r="H1693">
        <f>IF(martianeum5[[#This Row],[stan_po_wydobyciu_z_ładunku]]&gt;=100,100,0)</f>
        <v>0</v>
      </c>
      <c r="I1693">
        <f>martianeum5[[#This Row],[stan_po_wydobyciu_z_ładunku]]-martianeum5[[#This Row],[ile_zabiera_na_orbite]]</f>
        <v>87.361199999999982</v>
      </c>
      <c r="J1693">
        <f>WEEKNUM(martianeum5[[#This Row],[data]],14)</f>
        <v>42</v>
      </c>
      <c r="K1693">
        <f>IF(martianeum5[[#This Row],[num_tygodnia]]=J1692,K1692,K1692+1)</f>
        <v>245</v>
      </c>
    </row>
    <row r="1694" spans="1:11" x14ac:dyDescent="0.25">
      <c r="A1694" s="1">
        <v>50333</v>
      </c>
      <c r="B1694">
        <f t="shared" si="26"/>
        <v>87.361199999999982</v>
      </c>
      <c r="C1694" t="s">
        <v>13</v>
      </c>
      <c r="D1694">
        <v>23.1</v>
      </c>
      <c r="E1694">
        <v>9.1</v>
      </c>
      <c r="F1694">
        <f>IF(martianeum5[[#This Row],[zawartosc '[%']]]&gt;=1,martianeum5[[#This Row],[masa '[kg']]]*martianeum5[[#This Row],[zawartosc '[%']]]*0.01,0)</f>
        <v>2.1021000000000001</v>
      </c>
      <c r="G1694">
        <f>martianeum5[[#This Row],[stan_magazynu '[kg']]]+martianeum5[[#This Row],[ile_kg_materiału_z_ładunku]]</f>
        <v>89.463299999999975</v>
      </c>
      <c r="H1694">
        <f>IF(martianeum5[[#This Row],[stan_po_wydobyciu_z_ładunku]]&gt;=100,100,0)</f>
        <v>0</v>
      </c>
      <c r="I1694">
        <f>martianeum5[[#This Row],[stan_po_wydobyciu_z_ładunku]]-martianeum5[[#This Row],[ile_zabiera_na_orbite]]</f>
        <v>89.463299999999975</v>
      </c>
      <c r="J1694">
        <f>WEEKNUM(martianeum5[[#This Row],[data]],14)</f>
        <v>42</v>
      </c>
      <c r="K1694">
        <f>IF(martianeum5[[#This Row],[num_tygodnia]]=J1693,K1693,K1693+1)</f>
        <v>245</v>
      </c>
    </row>
    <row r="1695" spans="1:11" x14ac:dyDescent="0.25">
      <c r="A1695" s="1">
        <v>50334</v>
      </c>
      <c r="B1695">
        <f t="shared" si="26"/>
        <v>89.463299999999975</v>
      </c>
      <c r="C1695" t="s">
        <v>6</v>
      </c>
      <c r="D1695">
        <v>22.8</v>
      </c>
      <c r="E1695">
        <v>12.9</v>
      </c>
      <c r="F1695">
        <f>IF(martianeum5[[#This Row],[zawartosc '[%']]]&gt;=1,martianeum5[[#This Row],[masa '[kg']]]*martianeum5[[#This Row],[zawartosc '[%']]]*0.01,0)</f>
        <v>2.9412000000000003</v>
      </c>
      <c r="G1695">
        <f>martianeum5[[#This Row],[stan_magazynu '[kg']]]+martianeum5[[#This Row],[ile_kg_materiału_z_ładunku]]</f>
        <v>92.40449999999997</v>
      </c>
      <c r="H1695">
        <f>IF(martianeum5[[#This Row],[stan_po_wydobyciu_z_ładunku]]&gt;=100,100,0)</f>
        <v>0</v>
      </c>
      <c r="I1695">
        <f>martianeum5[[#This Row],[stan_po_wydobyciu_z_ładunku]]-martianeum5[[#This Row],[ile_zabiera_na_orbite]]</f>
        <v>92.40449999999997</v>
      </c>
      <c r="J1695">
        <f>WEEKNUM(martianeum5[[#This Row],[data]],14)</f>
        <v>42</v>
      </c>
      <c r="K1695">
        <f>IF(martianeum5[[#This Row],[num_tygodnia]]=J1694,K1694,K1694+1)</f>
        <v>245</v>
      </c>
    </row>
    <row r="1696" spans="1:11" x14ac:dyDescent="0.25">
      <c r="A1696" s="1">
        <v>50335</v>
      </c>
      <c r="B1696">
        <f t="shared" si="26"/>
        <v>92.40449999999997</v>
      </c>
      <c r="C1696" t="s">
        <v>10</v>
      </c>
      <c r="D1696">
        <v>17.2</v>
      </c>
      <c r="E1696">
        <v>0</v>
      </c>
      <c r="F1696">
        <f>IF(martianeum5[[#This Row],[zawartosc '[%']]]&gt;=1,martianeum5[[#This Row],[masa '[kg']]]*martianeum5[[#This Row],[zawartosc '[%']]]*0.01,0)</f>
        <v>0</v>
      </c>
      <c r="G1696">
        <f>martianeum5[[#This Row],[stan_magazynu '[kg']]]+martianeum5[[#This Row],[ile_kg_materiału_z_ładunku]]</f>
        <v>92.40449999999997</v>
      </c>
      <c r="H1696">
        <f>IF(martianeum5[[#This Row],[stan_po_wydobyciu_z_ładunku]]&gt;=100,100,0)</f>
        <v>0</v>
      </c>
      <c r="I1696">
        <f>martianeum5[[#This Row],[stan_po_wydobyciu_z_ładunku]]-martianeum5[[#This Row],[ile_zabiera_na_orbite]]</f>
        <v>92.40449999999997</v>
      </c>
      <c r="J1696">
        <f>WEEKNUM(martianeum5[[#This Row],[data]],14)</f>
        <v>43</v>
      </c>
      <c r="K1696">
        <f>IF(martianeum5[[#This Row],[num_tygodnia]]=J1695,K1695,K1695+1)</f>
        <v>246</v>
      </c>
    </row>
    <row r="1697" spans="1:11" x14ac:dyDescent="0.25">
      <c r="A1697" s="1">
        <v>50336</v>
      </c>
      <c r="B1697">
        <f t="shared" si="26"/>
        <v>92.40449999999997</v>
      </c>
      <c r="C1697" t="s">
        <v>10</v>
      </c>
      <c r="D1697">
        <v>29.3</v>
      </c>
      <c r="E1697">
        <v>6.1</v>
      </c>
      <c r="F1697">
        <f>IF(martianeum5[[#This Row],[zawartosc '[%']]]&gt;=1,martianeum5[[#This Row],[masa '[kg']]]*martianeum5[[#This Row],[zawartosc '[%']]]*0.01,0)</f>
        <v>1.7872999999999999</v>
      </c>
      <c r="G1697">
        <f>martianeum5[[#This Row],[stan_magazynu '[kg']]]+martianeum5[[#This Row],[ile_kg_materiału_z_ładunku]]</f>
        <v>94.191799999999972</v>
      </c>
      <c r="H1697">
        <f>IF(martianeum5[[#This Row],[stan_po_wydobyciu_z_ładunku]]&gt;=100,100,0)</f>
        <v>0</v>
      </c>
      <c r="I1697">
        <f>martianeum5[[#This Row],[stan_po_wydobyciu_z_ładunku]]-martianeum5[[#This Row],[ile_zabiera_na_orbite]]</f>
        <v>94.191799999999972</v>
      </c>
      <c r="J1697">
        <f>WEEKNUM(martianeum5[[#This Row],[data]],14)</f>
        <v>43</v>
      </c>
      <c r="K1697">
        <f>IF(martianeum5[[#This Row],[num_tygodnia]]=J1696,K1696,K1696+1)</f>
        <v>246</v>
      </c>
    </row>
    <row r="1698" spans="1:11" x14ac:dyDescent="0.25">
      <c r="A1698" s="1">
        <v>50337</v>
      </c>
      <c r="B1698">
        <f t="shared" si="26"/>
        <v>94.191799999999972</v>
      </c>
      <c r="C1698" t="s">
        <v>13</v>
      </c>
      <c r="D1698">
        <v>19.5</v>
      </c>
      <c r="E1698">
        <v>14.2</v>
      </c>
      <c r="F1698">
        <f>IF(martianeum5[[#This Row],[zawartosc '[%']]]&gt;=1,martianeum5[[#This Row],[masa '[kg']]]*martianeum5[[#This Row],[zawartosc '[%']]]*0.01,0)</f>
        <v>2.7689999999999997</v>
      </c>
      <c r="G1698">
        <f>martianeum5[[#This Row],[stan_magazynu '[kg']]]+martianeum5[[#This Row],[ile_kg_materiału_z_ładunku]]</f>
        <v>96.960799999999978</v>
      </c>
      <c r="H1698">
        <f>IF(martianeum5[[#This Row],[stan_po_wydobyciu_z_ładunku]]&gt;=100,100,0)</f>
        <v>0</v>
      </c>
      <c r="I1698">
        <f>martianeum5[[#This Row],[stan_po_wydobyciu_z_ładunku]]-martianeum5[[#This Row],[ile_zabiera_na_orbite]]</f>
        <v>96.960799999999978</v>
      </c>
      <c r="J1698">
        <f>WEEKNUM(martianeum5[[#This Row],[data]],14)</f>
        <v>43</v>
      </c>
      <c r="K1698">
        <f>IF(martianeum5[[#This Row],[num_tygodnia]]=J1697,K1697,K1697+1)</f>
        <v>246</v>
      </c>
    </row>
    <row r="1699" spans="1:11" x14ac:dyDescent="0.25">
      <c r="A1699" s="1">
        <v>50338</v>
      </c>
      <c r="B1699">
        <f t="shared" si="26"/>
        <v>96.960799999999978</v>
      </c>
      <c r="C1699" t="s">
        <v>19</v>
      </c>
      <c r="D1699">
        <v>28.1</v>
      </c>
      <c r="E1699">
        <v>9.4</v>
      </c>
      <c r="F1699">
        <f>IF(martianeum5[[#This Row],[zawartosc '[%']]]&gt;=1,martianeum5[[#This Row],[masa '[kg']]]*martianeum5[[#This Row],[zawartosc '[%']]]*0.01,0)</f>
        <v>2.6414000000000004</v>
      </c>
      <c r="G1699">
        <f>martianeum5[[#This Row],[stan_magazynu '[kg']]]+martianeum5[[#This Row],[ile_kg_materiału_z_ładunku]]</f>
        <v>99.602199999999982</v>
      </c>
      <c r="H1699">
        <f>IF(martianeum5[[#This Row],[stan_po_wydobyciu_z_ładunku]]&gt;=100,100,0)</f>
        <v>0</v>
      </c>
      <c r="I1699">
        <f>martianeum5[[#This Row],[stan_po_wydobyciu_z_ładunku]]-martianeum5[[#This Row],[ile_zabiera_na_orbite]]</f>
        <v>99.602199999999982</v>
      </c>
      <c r="J1699">
        <f>WEEKNUM(martianeum5[[#This Row],[data]],14)</f>
        <v>43</v>
      </c>
      <c r="K1699">
        <f>IF(martianeum5[[#This Row],[num_tygodnia]]=J1698,K1698,K1698+1)</f>
        <v>246</v>
      </c>
    </row>
    <row r="1700" spans="1:11" x14ac:dyDescent="0.25">
      <c r="A1700" s="1">
        <v>50339</v>
      </c>
      <c r="B1700">
        <f t="shared" si="26"/>
        <v>99.602199999999982</v>
      </c>
      <c r="C1700" t="s">
        <v>11</v>
      </c>
      <c r="D1700">
        <v>21.1</v>
      </c>
      <c r="E1700">
        <v>12</v>
      </c>
      <c r="F1700">
        <f>IF(martianeum5[[#This Row],[zawartosc '[%']]]&gt;=1,martianeum5[[#This Row],[masa '[kg']]]*martianeum5[[#This Row],[zawartosc '[%']]]*0.01,0)</f>
        <v>2.532</v>
      </c>
      <c r="G1700">
        <f>martianeum5[[#This Row],[stan_magazynu '[kg']]]+martianeum5[[#This Row],[ile_kg_materiału_z_ładunku]]</f>
        <v>102.13419999999998</v>
      </c>
      <c r="H1700">
        <f>IF(martianeum5[[#This Row],[stan_po_wydobyciu_z_ładunku]]&gt;=100,100,0)</f>
        <v>100</v>
      </c>
      <c r="I1700">
        <f>martianeum5[[#This Row],[stan_po_wydobyciu_z_ładunku]]-martianeum5[[#This Row],[ile_zabiera_na_orbite]]</f>
        <v>2.1341999999999786</v>
      </c>
      <c r="J1700">
        <f>WEEKNUM(martianeum5[[#This Row],[data]],14)</f>
        <v>43</v>
      </c>
      <c r="K1700">
        <f>IF(martianeum5[[#This Row],[num_tygodnia]]=J1699,K1699,K1699+1)</f>
        <v>246</v>
      </c>
    </row>
    <row r="1701" spans="1:11" x14ac:dyDescent="0.25">
      <c r="A1701" s="1">
        <v>50340</v>
      </c>
      <c r="B1701">
        <f t="shared" si="26"/>
        <v>2.1341999999999786</v>
      </c>
      <c r="C1701" t="s">
        <v>7</v>
      </c>
      <c r="D1701">
        <v>23.8</v>
      </c>
      <c r="E1701">
        <v>13.3</v>
      </c>
      <c r="F1701">
        <f>IF(martianeum5[[#This Row],[zawartosc '[%']]]&gt;=1,martianeum5[[#This Row],[masa '[kg']]]*martianeum5[[#This Row],[zawartosc '[%']]]*0.01,0)</f>
        <v>3.1654000000000004</v>
      </c>
      <c r="G1701">
        <f>martianeum5[[#This Row],[stan_magazynu '[kg']]]+martianeum5[[#This Row],[ile_kg_materiału_z_ładunku]]</f>
        <v>5.2995999999999786</v>
      </c>
      <c r="H1701">
        <f>IF(martianeum5[[#This Row],[stan_po_wydobyciu_z_ładunku]]&gt;=100,100,0)</f>
        <v>0</v>
      </c>
      <c r="I1701">
        <f>martianeum5[[#This Row],[stan_po_wydobyciu_z_ładunku]]-martianeum5[[#This Row],[ile_zabiera_na_orbite]]</f>
        <v>5.2995999999999786</v>
      </c>
      <c r="J1701">
        <f>WEEKNUM(martianeum5[[#This Row],[data]],14)</f>
        <v>43</v>
      </c>
      <c r="K1701">
        <f>IF(martianeum5[[#This Row],[num_tygodnia]]=J1700,K1700,K1700+1)</f>
        <v>246</v>
      </c>
    </row>
    <row r="1702" spans="1:11" x14ac:dyDescent="0.25">
      <c r="A1702" s="1">
        <v>50341</v>
      </c>
      <c r="B1702">
        <f t="shared" si="26"/>
        <v>5.2995999999999786</v>
      </c>
      <c r="C1702" t="s">
        <v>24</v>
      </c>
      <c r="D1702">
        <v>19.399999999999999</v>
      </c>
      <c r="E1702">
        <v>2.2000000000000002</v>
      </c>
      <c r="F1702">
        <f>IF(martianeum5[[#This Row],[zawartosc '[%']]]&gt;=1,martianeum5[[#This Row],[masa '[kg']]]*martianeum5[[#This Row],[zawartosc '[%']]]*0.01,0)</f>
        <v>0.42680000000000001</v>
      </c>
      <c r="G1702">
        <f>martianeum5[[#This Row],[stan_magazynu '[kg']]]+martianeum5[[#This Row],[ile_kg_materiału_z_ładunku]]</f>
        <v>5.7263999999999786</v>
      </c>
      <c r="H1702">
        <f>IF(martianeum5[[#This Row],[stan_po_wydobyciu_z_ładunku]]&gt;=100,100,0)</f>
        <v>0</v>
      </c>
      <c r="I1702">
        <f>martianeum5[[#This Row],[stan_po_wydobyciu_z_ładunku]]-martianeum5[[#This Row],[ile_zabiera_na_orbite]]</f>
        <v>5.7263999999999786</v>
      </c>
      <c r="J1702">
        <f>WEEKNUM(martianeum5[[#This Row],[data]],14)</f>
        <v>43</v>
      </c>
      <c r="K1702">
        <f>IF(martianeum5[[#This Row],[num_tygodnia]]=J1701,K1701,K1701+1)</f>
        <v>246</v>
      </c>
    </row>
    <row r="1703" spans="1:11" x14ac:dyDescent="0.25">
      <c r="A1703" s="1">
        <v>50342</v>
      </c>
      <c r="B1703">
        <f t="shared" si="26"/>
        <v>5.7263999999999786</v>
      </c>
      <c r="C1703" t="s">
        <v>7</v>
      </c>
      <c r="D1703">
        <v>25.8</v>
      </c>
      <c r="E1703">
        <v>17.100000000000001</v>
      </c>
      <c r="F1703">
        <f>IF(martianeum5[[#This Row],[zawartosc '[%']]]&gt;=1,martianeum5[[#This Row],[masa '[kg']]]*martianeum5[[#This Row],[zawartosc '[%']]]*0.01,0)</f>
        <v>4.4118000000000004</v>
      </c>
      <c r="G1703">
        <f>martianeum5[[#This Row],[stan_magazynu '[kg']]]+martianeum5[[#This Row],[ile_kg_materiału_z_ładunku]]</f>
        <v>10.13819999999998</v>
      </c>
      <c r="H1703">
        <f>IF(martianeum5[[#This Row],[stan_po_wydobyciu_z_ładunku]]&gt;=100,100,0)</f>
        <v>0</v>
      </c>
      <c r="I1703">
        <f>martianeum5[[#This Row],[stan_po_wydobyciu_z_ładunku]]-martianeum5[[#This Row],[ile_zabiera_na_orbite]]</f>
        <v>10.13819999999998</v>
      </c>
      <c r="J1703">
        <f>WEEKNUM(martianeum5[[#This Row],[data]],14)</f>
        <v>44</v>
      </c>
      <c r="K1703">
        <f>IF(martianeum5[[#This Row],[num_tygodnia]]=J1702,K1702,K1702+1)</f>
        <v>247</v>
      </c>
    </row>
    <row r="1704" spans="1:11" x14ac:dyDescent="0.25">
      <c r="A1704" s="1">
        <v>50343</v>
      </c>
      <c r="B1704">
        <f t="shared" si="26"/>
        <v>10.13819999999998</v>
      </c>
      <c r="C1704" t="s">
        <v>7</v>
      </c>
      <c r="D1704">
        <v>30</v>
      </c>
      <c r="E1704">
        <v>6.3</v>
      </c>
      <c r="F1704">
        <f>IF(martianeum5[[#This Row],[zawartosc '[%']]]&gt;=1,martianeum5[[#This Row],[masa '[kg']]]*martianeum5[[#This Row],[zawartosc '[%']]]*0.01,0)</f>
        <v>1.8900000000000001</v>
      </c>
      <c r="G1704">
        <f>martianeum5[[#This Row],[stan_magazynu '[kg']]]+martianeum5[[#This Row],[ile_kg_materiału_z_ładunku]]</f>
        <v>12.02819999999998</v>
      </c>
      <c r="H1704">
        <f>IF(martianeum5[[#This Row],[stan_po_wydobyciu_z_ładunku]]&gt;=100,100,0)</f>
        <v>0</v>
      </c>
      <c r="I1704">
        <f>martianeum5[[#This Row],[stan_po_wydobyciu_z_ładunku]]-martianeum5[[#This Row],[ile_zabiera_na_orbite]]</f>
        <v>12.02819999999998</v>
      </c>
      <c r="J1704">
        <f>WEEKNUM(martianeum5[[#This Row],[data]],14)</f>
        <v>44</v>
      </c>
      <c r="K1704">
        <f>IF(martianeum5[[#This Row],[num_tygodnia]]=J1703,K1703,K1703+1)</f>
        <v>247</v>
      </c>
    </row>
    <row r="1705" spans="1:11" x14ac:dyDescent="0.25">
      <c r="A1705" s="1">
        <v>50344</v>
      </c>
      <c r="B1705">
        <f t="shared" si="26"/>
        <v>12.02819999999998</v>
      </c>
      <c r="C1705" t="s">
        <v>10</v>
      </c>
      <c r="D1705">
        <v>11</v>
      </c>
      <c r="E1705">
        <v>0</v>
      </c>
      <c r="F1705">
        <f>IF(martianeum5[[#This Row],[zawartosc '[%']]]&gt;=1,martianeum5[[#This Row],[masa '[kg']]]*martianeum5[[#This Row],[zawartosc '[%']]]*0.01,0)</f>
        <v>0</v>
      </c>
      <c r="G1705">
        <f>martianeum5[[#This Row],[stan_magazynu '[kg']]]+martianeum5[[#This Row],[ile_kg_materiału_z_ładunku]]</f>
        <v>12.02819999999998</v>
      </c>
      <c r="H1705">
        <f>IF(martianeum5[[#This Row],[stan_po_wydobyciu_z_ładunku]]&gt;=100,100,0)</f>
        <v>0</v>
      </c>
      <c r="I1705">
        <f>martianeum5[[#This Row],[stan_po_wydobyciu_z_ładunku]]-martianeum5[[#This Row],[ile_zabiera_na_orbite]]</f>
        <v>12.02819999999998</v>
      </c>
      <c r="J1705">
        <f>WEEKNUM(martianeum5[[#This Row],[data]],14)</f>
        <v>44</v>
      </c>
      <c r="K1705">
        <f>IF(martianeum5[[#This Row],[num_tygodnia]]=J1704,K1704,K1704+1)</f>
        <v>247</v>
      </c>
    </row>
    <row r="1706" spans="1:11" x14ac:dyDescent="0.25">
      <c r="A1706" s="1">
        <v>50345</v>
      </c>
      <c r="B1706">
        <f t="shared" si="26"/>
        <v>12.02819999999998</v>
      </c>
      <c r="C1706" t="s">
        <v>19</v>
      </c>
      <c r="D1706">
        <v>27.2</v>
      </c>
      <c r="E1706">
        <v>0</v>
      </c>
      <c r="F1706">
        <f>IF(martianeum5[[#This Row],[zawartosc '[%']]]&gt;=1,martianeum5[[#This Row],[masa '[kg']]]*martianeum5[[#This Row],[zawartosc '[%']]]*0.01,0)</f>
        <v>0</v>
      </c>
      <c r="G1706">
        <f>martianeum5[[#This Row],[stan_magazynu '[kg']]]+martianeum5[[#This Row],[ile_kg_materiału_z_ładunku]]</f>
        <v>12.02819999999998</v>
      </c>
      <c r="H1706">
        <f>IF(martianeum5[[#This Row],[stan_po_wydobyciu_z_ładunku]]&gt;=100,100,0)</f>
        <v>0</v>
      </c>
      <c r="I1706">
        <f>martianeum5[[#This Row],[stan_po_wydobyciu_z_ładunku]]-martianeum5[[#This Row],[ile_zabiera_na_orbite]]</f>
        <v>12.02819999999998</v>
      </c>
      <c r="J1706">
        <f>WEEKNUM(martianeum5[[#This Row],[data]],14)</f>
        <v>44</v>
      </c>
      <c r="K1706">
        <f>IF(martianeum5[[#This Row],[num_tygodnia]]=J1705,K1705,K1705+1)</f>
        <v>247</v>
      </c>
    </row>
    <row r="1707" spans="1:11" x14ac:dyDescent="0.25">
      <c r="A1707" s="1">
        <v>50346</v>
      </c>
      <c r="B1707">
        <f t="shared" si="26"/>
        <v>12.02819999999998</v>
      </c>
      <c r="C1707" t="s">
        <v>7</v>
      </c>
      <c r="D1707">
        <v>18.3</v>
      </c>
      <c r="E1707">
        <v>8.4</v>
      </c>
      <c r="F1707">
        <f>IF(martianeum5[[#This Row],[zawartosc '[%']]]&gt;=1,martianeum5[[#This Row],[masa '[kg']]]*martianeum5[[#This Row],[zawartosc '[%']]]*0.01,0)</f>
        <v>1.5372000000000001</v>
      </c>
      <c r="G1707">
        <f>martianeum5[[#This Row],[stan_magazynu '[kg']]]+martianeum5[[#This Row],[ile_kg_materiału_z_ładunku]]</f>
        <v>13.565399999999981</v>
      </c>
      <c r="H1707">
        <f>IF(martianeum5[[#This Row],[stan_po_wydobyciu_z_ładunku]]&gt;=100,100,0)</f>
        <v>0</v>
      </c>
      <c r="I1707">
        <f>martianeum5[[#This Row],[stan_po_wydobyciu_z_ładunku]]-martianeum5[[#This Row],[ile_zabiera_na_orbite]]</f>
        <v>13.565399999999981</v>
      </c>
      <c r="J1707">
        <f>WEEKNUM(martianeum5[[#This Row],[data]],14)</f>
        <v>44</v>
      </c>
      <c r="K1707">
        <f>IF(martianeum5[[#This Row],[num_tygodnia]]=J1706,K1706,K1706+1)</f>
        <v>247</v>
      </c>
    </row>
    <row r="1708" spans="1:11" x14ac:dyDescent="0.25">
      <c r="A1708" s="1">
        <v>50347</v>
      </c>
      <c r="B1708">
        <f t="shared" si="26"/>
        <v>13.565399999999981</v>
      </c>
      <c r="C1708" t="s">
        <v>25</v>
      </c>
      <c r="D1708">
        <v>14</v>
      </c>
      <c r="E1708">
        <v>2.5</v>
      </c>
      <c r="F1708">
        <f>IF(martianeum5[[#This Row],[zawartosc '[%']]]&gt;=1,martianeum5[[#This Row],[masa '[kg']]]*martianeum5[[#This Row],[zawartosc '[%']]]*0.01,0)</f>
        <v>0.35000000000000003</v>
      </c>
      <c r="G1708">
        <f>martianeum5[[#This Row],[stan_magazynu '[kg']]]+martianeum5[[#This Row],[ile_kg_materiału_z_ładunku]]</f>
        <v>13.91539999999998</v>
      </c>
      <c r="H1708">
        <f>IF(martianeum5[[#This Row],[stan_po_wydobyciu_z_ładunku]]&gt;=100,100,0)</f>
        <v>0</v>
      </c>
      <c r="I1708">
        <f>martianeum5[[#This Row],[stan_po_wydobyciu_z_ładunku]]-martianeum5[[#This Row],[ile_zabiera_na_orbite]]</f>
        <v>13.91539999999998</v>
      </c>
      <c r="J1708">
        <f>WEEKNUM(martianeum5[[#This Row],[data]],14)</f>
        <v>44</v>
      </c>
      <c r="K1708">
        <f>IF(martianeum5[[#This Row],[num_tygodnia]]=J1707,K1707,K1707+1)</f>
        <v>247</v>
      </c>
    </row>
    <row r="1709" spans="1:11" x14ac:dyDescent="0.25">
      <c r="A1709" s="1">
        <v>50348</v>
      </c>
      <c r="B1709">
        <f t="shared" si="26"/>
        <v>13.91539999999998</v>
      </c>
      <c r="C1709" t="s">
        <v>7</v>
      </c>
      <c r="D1709">
        <v>26.2</v>
      </c>
      <c r="E1709">
        <v>6.9</v>
      </c>
      <c r="F1709">
        <f>IF(martianeum5[[#This Row],[zawartosc '[%']]]&gt;=1,martianeum5[[#This Row],[masa '[kg']]]*martianeum5[[#This Row],[zawartosc '[%']]]*0.01,0)</f>
        <v>1.8078000000000001</v>
      </c>
      <c r="G1709">
        <f>martianeum5[[#This Row],[stan_magazynu '[kg']]]+martianeum5[[#This Row],[ile_kg_materiału_z_ładunku]]</f>
        <v>15.723199999999981</v>
      </c>
      <c r="H1709">
        <f>IF(martianeum5[[#This Row],[stan_po_wydobyciu_z_ładunku]]&gt;=100,100,0)</f>
        <v>0</v>
      </c>
      <c r="I1709">
        <f>martianeum5[[#This Row],[stan_po_wydobyciu_z_ładunku]]-martianeum5[[#This Row],[ile_zabiera_na_orbite]]</f>
        <v>15.723199999999981</v>
      </c>
      <c r="J1709">
        <f>WEEKNUM(martianeum5[[#This Row],[data]],14)</f>
        <v>44</v>
      </c>
      <c r="K1709">
        <f>IF(martianeum5[[#This Row],[num_tygodnia]]=J1708,K1708,K1708+1)</f>
        <v>247</v>
      </c>
    </row>
    <row r="1710" spans="1:11" x14ac:dyDescent="0.25">
      <c r="A1710" s="1">
        <v>50349</v>
      </c>
      <c r="B1710">
        <f t="shared" si="26"/>
        <v>15.723199999999981</v>
      </c>
      <c r="C1710" t="s">
        <v>15</v>
      </c>
      <c r="D1710">
        <v>25.5</v>
      </c>
      <c r="E1710">
        <v>8.4</v>
      </c>
      <c r="F1710">
        <f>IF(martianeum5[[#This Row],[zawartosc '[%']]]&gt;=1,martianeum5[[#This Row],[masa '[kg']]]*martianeum5[[#This Row],[zawartosc '[%']]]*0.01,0)</f>
        <v>2.1420000000000003</v>
      </c>
      <c r="G1710">
        <f>martianeum5[[#This Row],[stan_magazynu '[kg']]]+martianeum5[[#This Row],[ile_kg_materiału_z_ładunku]]</f>
        <v>17.86519999999998</v>
      </c>
      <c r="H1710">
        <f>IF(martianeum5[[#This Row],[stan_po_wydobyciu_z_ładunku]]&gt;=100,100,0)</f>
        <v>0</v>
      </c>
      <c r="I1710">
        <f>martianeum5[[#This Row],[stan_po_wydobyciu_z_ładunku]]-martianeum5[[#This Row],[ile_zabiera_na_orbite]]</f>
        <v>17.86519999999998</v>
      </c>
      <c r="J1710">
        <f>WEEKNUM(martianeum5[[#This Row],[data]],14)</f>
        <v>45</v>
      </c>
      <c r="K1710">
        <f>IF(martianeum5[[#This Row],[num_tygodnia]]=J1709,K1709,K1709+1)</f>
        <v>248</v>
      </c>
    </row>
    <row r="1711" spans="1:11" x14ac:dyDescent="0.25">
      <c r="A1711" s="1">
        <v>50350</v>
      </c>
      <c r="B1711">
        <f t="shared" si="26"/>
        <v>17.86519999999998</v>
      </c>
      <c r="C1711" t="s">
        <v>18</v>
      </c>
      <c r="D1711">
        <v>23.1</v>
      </c>
      <c r="E1711">
        <v>11.4</v>
      </c>
      <c r="F1711">
        <f>IF(martianeum5[[#This Row],[zawartosc '[%']]]&gt;=1,martianeum5[[#This Row],[masa '[kg']]]*martianeum5[[#This Row],[zawartosc '[%']]]*0.01,0)</f>
        <v>2.6334000000000004</v>
      </c>
      <c r="G1711">
        <f>martianeum5[[#This Row],[stan_magazynu '[kg']]]+martianeum5[[#This Row],[ile_kg_materiału_z_ładunku]]</f>
        <v>20.498599999999982</v>
      </c>
      <c r="H1711">
        <f>IF(martianeum5[[#This Row],[stan_po_wydobyciu_z_ładunku]]&gt;=100,100,0)</f>
        <v>0</v>
      </c>
      <c r="I1711">
        <f>martianeum5[[#This Row],[stan_po_wydobyciu_z_ładunku]]-martianeum5[[#This Row],[ile_zabiera_na_orbite]]</f>
        <v>20.498599999999982</v>
      </c>
      <c r="J1711">
        <f>WEEKNUM(martianeum5[[#This Row],[data]],14)</f>
        <v>45</v>
      </c>
      <c r="K1711">
        <f>IF(martianeum5[[#This Row],[num_tygodnia]]=J1710,K1710,K1710+1)</f>
        <v>248</v>
      </c>
    </row>
    <row r="1712" spans="1:11" x14ac:dyDescent="0.25">
      <c r="A1712" s="1">
        <v>50351</v>
      </c>
      <c r="B1712">
        <f t="shared" si="26"/>
        <v>20.498599999999982</v>
      </c>
      <c r="C1712" t="s">
        <v>12</v>
      </c>
      <c r="D1712">
        <v>21.3</v>
      </c>
      <c r="E1712">
        <v>2.8</v>
      </c>
      <c r="F1712">
        <f>IF(martianeum5[[#This Row],[zawartosc '[%']]]&gt;=1,martianeum5[[#This Row],[masa '[kg']]]*martianeum5[[#This Row],[zawartosc '[%']]]*0.01,0)</f>
        <v>0.59640000000000004</v>
      </c>
      <c r="G1712">
        <f>martianeum5[[#This Row],[stan_magazynu '[kg']]]+martianeum5[[#This Row],[ile_kg_materiału_z_ładunku]]</f>
        <v>21.094999999999981</v>
      </c>
      <c r="H1712">
        <f>IF(martianeum5[[#This Row],[stan_po_wydobyciu_z_ładunku]]&gt;=100,100,0)</f>
        <v>0</v>
      </c>
      <c r="I1712">
        <f>martianeum5[[#This Row],[stan_po_wydobyciu_z_ładunku]]-martianeum5[[#This Row],[ile_zabiera_na_orbite]]</f>
        <v>21.094999999999981</v>
      </c>
      <c r="J1712">
        <f>WEEKNUM(martianeum5[[#This Row],[data]],14)</f>
        <v>45</v>
      </c>
      <c r="K1712">
        <f>IF(martianeum5[[#This Row],[num_tygodnia]]=J1711,K1711,K1711+1)</f>
        <v>248</v>
      </c>
    </row>
    <row r="1713" spans="1:11" x14ac:dyDescent="0.25">
      <c r="A1713" s="1">
        <v>50352</v>
      </c>
      <c r="B1713">
        <f t="shared" si="26"/>
        <v>21.094999999999981</v>
      </c>
      <c r="C1713" t="s">
        <v>12</v>
      </c>
      <c r="D1713">
        <v>16.3</v>
      </c>
      <c r="E1713">
        <v>7.6</v>
      </c>
      <c r="F1713">
        <f>IF(martianeum5[[#This Row],[zawartosc '[%']]]&gt;=1,martianeum5[[#This Row],[masa '[kg']]]*martianeum5[[#This Row],[zawartosc '[%']]]*0.01,0)</f>
        <v>1.2387999999999999</v>
      </c>
      <c r="G1713">
        <f>martianeum5[[#This Row],[stan_magazynu '[kg']]]+martianeum5[[#This Row],[ile_kg_materiału_z_ładunku]]</f>
        <v>22.333799999999982</v>
      </c>
      <c r="H1713">
        <f>IF(martianeum5[[#This Row],[stan_po_wydobyciu_z_ładunku]]&gt;=100,100,0)</f>
        <v>0</v>
      </c>
      <c r="I1713">
        <f>martianeum5[[#This Row],[stan_po_wydobyciu_z_ładunku]]-martianeum5[[#This Row],[ile_zabiera_na_orbite]]</f>
        <v>22.333799999999982</v>
      </c>
      <c r="J1713">
        <f>WEEKNUM(martianeum5[[#This Row],[data]],14)</f>
        <v>45</v>
      </c>
      <c r="K1713">
        <f>IF(martianeum5[[#This Row],[num_tygodnia]]=J1712,K1712,K1712+1)</f>
        <v>248</v>
      </c>
    </row>
    <row r="1714" spans="1:11" x14ac:dyDescent="0.25">
      <c r="A1714" s="1">
        <v>50353</v>
      </c>
      <c r="B1714">
        <f t="shared" si="26"/>
        <v>22.333799999999982</v>
      </c>
      <c r="C1714" t="s">
        <v>14</v>
      </c>
      <c r="D1714">
        <v>23.7</v>
      </c>
      <c r="E1714">
        <v>7.6</v>
      </c>
      <c r="F1714">
        <f>IF(martianeum5[[#This Row],[zawartosc '[%']]]&gt;=1,martianeum5[[#This Row],[masa '[kg']]]*martianeum5[[#This Row],[zawartosc '[%']]]*0.01,0)</f>
        <v>1.8011999999999997</v>
      </c>
      <c r="G1714">
        <f>martianeum5[[#This Row],[stan_magazynu '[kg']]]+martianeum5[[#This Row],[ile_kg_materiału_z_ładunku]]</f>
        <v>24.134999999999984</v>
      </c>
      <c r="H1714">
        <f>IF(martianeum5[[#This Row],[stan_po_wydobyciu_z_ładunku]]&gt;=100,100,0)</f>
        <v>0</v>
      </c>
      <c r="I1714">
        <f>martianeum5[[#This Row],[stan_po_wydobyciu_z_ładunku]]-martianeum5[[#This Row],[ile_zabiera_na_orbite]]</f>
        <v>24.134999999999984</v>
      </c>
      <c r="J1714">
        <f>WEEKNUM(martianeum5[[#This Row],[data]],14)</f>
        <v>45</v>
      </c>
      <c r="K1714">
        <f>IF(martianeum5[[#This Row],[num_tygodnia]]=J1713,K1713,K1713+1)</f>
        <v>248</v>
      </c>
    </row>
    <row r="1715" spans="1:11" x14ac:dyDescent="0.25">
      <c r="A1715" s="1">
        <v>50354</v>
      </c>
      <c r="B1715">
        <f t="shared" si="26"/>
        <v>24.134999999999984</v>
      </c>
      <c r="C1715" t="s">
        <v>18</v>
      </c>
      <c r="D1715">
        <v>24.8</v>
      </c>
      <c r="E1715">
        <v>0</v>
      </c>
      <c r="F1715">
        <f>IF(martianeum5[[#This Row],[zawartosc '[%']]]&gt;=1,martianeum5[[#This Row],[masa '[kg']]]*martianeum5[[#This Row],[zawartosc '[%']]]*0.01,0)</f>
        <v>0</v>
      </c>
      <c r="G1715">
        <f>martianeum5[[#This Row],[stan_magazynu '[kg']]]+martianeum5[[#This Row],[ile_kg_materiału_z_ładunku]]</f>
        <v>24.134999999999984</v>
      </c>
      <c r="H1715">
        <f>IF(martianeum5[[#This Row],[stan_po_wydobyciu_z_ładunku]]&gt;=100,100,0)</f>
        <v>0</v>
      </c>
      <c r="I1715">
        <f>martianeum5[[#This Row],[stan_po_wydobyciu_z_ładunku]]-martianeum5[[#This Row],[ile_zabiera_na_orbite]]</f>
        <v>24.134999999999984</v>
      </c>
      <c r="J1715">
        <f>WEEKNUM(martianeum5[[#This Row],[data]],14)</f>
        <v>45</v>
      </c>
      <c r="K1715">
        <f>IF(martianeum5[[#This Row],[num_tygodnia]]=J1714,K1714,K1714+1)</f>
        <v>248</v>
      </c>
    </row>
    <row r="1716" spans="1:11" x14ac:dyDescent="0.25">
      <c r="A1716" s="1">
        <v>50355</v>
      </c>
      <c r="B1716">
        <f t="shared" si="26"/>
        <v>24.134999999999984</v>
      </c>
      <c r="C1716" t="s">
        <v>33</v>
      </c>
      <c r="D1716">
        <v>21.7</v>
      </c>
      <c r="E1716">
        <v>1</v>
      </c>
      <c r="F1716">
        <f>IF(martianeum5[[#This Row],[zawartosc '[%']]]&gt;=1,martianeum5[[#This Row],[masa '[kg']]]*martianeum5[[#This Row],[zawartosc '[%']]]*0.01,0)</f>
        <v>0.217</v>
      </c>
      <c r="G1716">
        <f>martianeum5[[#This Row],[stan_magazynu '[kg']]]+martianeum5[[#This Row],[ile_kg_materiału_z_ładunku]]</f>
        <v>24.351999999999983</v>
      </c>
      <c r="H1716">
        <f>IF(martianeum5[[#This Row],[stan_po_wydobyciu_z_ładunku]]&gt;=100,100,0)</f>
        <v>0</v>
      </c>
      <c r="I1716">
        <f>martianeum5[[#This Row],[stan_po_wydobyciu_z_ładunku]]-martianeum5[[#This Row],[ile_zabiera_na_orbite]]</f>
        <v>24.351999999999983</v>
      </c>
      <c r="J1716">
        <f>WEEKNUM(martianeum5[[#This Row],[data]],14)</f>
        <v>45</v>
      </c>
      <c r="K1716">
        <f>IF(martianeum5[[#This Row],[num_tygodnia]]=J1715,K1715,K1715+1)</f>
        <v>248</v>
      </c>
    </row>
    <row r="1717" spans="1:11" x14ac:dyDescent="0.25">
      <c r="A1717" s="1">
        <v>50356</v>
      </c>
      <c r="B1717">
        <f t="shared" si="26"/>
        <v>24.351999999999983</v>
      </c>
      <c r="C1717" t="s">
        <v>10</v>
      </c>
      <c r="D1717">
        <v>16.7</v>
      </c>
      <c r="E1717">
        <v>21</v>
      </c>
      <c r="F1717">
        <f>IF(martianeum5[[#This Row],[zawartosc '[%']]]&gt;=1,martianeum5[[#This Row],[masa '[kg']]]*martianeum5[[#This Row],[zawartosc '[%']]]*0.01,0)</f>
        <v>3.5070000000000001</v>
      </c>
      <c r="G1717">
        <f>martianeum5[[#This Row],[stan_magazynu '[kg']]]+martianeum5[[#This Row],[ile_kg_materiału_z_ładunku]]</f>
        <v>27.858999999999984</v>
      </c>
      <c r="H1717">
        <f>IF(martianeum5[[#This Row],[stan_po_wydobyciu_z_ładunku]]&gt;=100,100,0)</f>
        <v>0</v>
      </c>
      <c r="I1717">
        <f>martianeum5[[#This Row],[stan_po_wydobyciu_z_ładunku]]-martianeum5[[#This Row],[ile_zabiera_na_orbite]]</f>
        <v>27.858999999999984</v>
      </c>
      <c r="J1717">
        <f>WEEKNUM(martianeum5[[#This Row],[data]],14)</f>
        <v>46</v>
      </c>
      <c r="K1717">
        <f>IF(martianeum5[[#This Row],[num_tygodnia]]=J1716,K1716,K1716+1)</f>
        <v>249</v>
      </c>
    </row>
    <row r="1718" spans="1:11" x14ac:dyDescent="0.25">
      <c r="A1718" s="1">
        <v>50357</v>
      </c>
      <c r="B1718">
        <f t="shared" si="26"/>
        <v>27.858999999999984</v>
      </c>
      <c r="C1718" t="s">
        <v>23</v>
      </c>
      <c r="D1718">
        <v>22.3</v>
      </c>
      <c r="E1718">
        <v>0.1</v>
      </c>
      <c r="F1718">
        <f>IF(martianeum5[[#This Row],[zawartosc '[%']]]&gt;=1,martianeum5[[#This Row],[masa '[kg']]]*martianeum5[[#This Row],[zawartosc '[%']]]*0.01,0)</f>
        <v>0</v>
      </c>
      <c r="G1718">
        <f>martianeum5[[#This Row],[stan_magazynu '[kg']]]+martianeum5[[#This Row],[ile_kg_materiału_z_ładunku]]</f>
        <v>27.858999999999984</v>
      </c>
      <c r="H1718">
        <f>IF(martianeum5[[#This Row],[stan_po_wydobyciu_z_ładunku]]&gt;=100,100,0)</f>
        <v>0</v>
      </c>
      <c r="I1718">
        <f>martianeum5[[#This Row],[stan_po_wydobyciu_z_ładunku]]-martianeum5[[#This Row],[ile_zabiera_na_orbite]]</f>
        <v>27.858999999999984</v>
      </c>
      <c r="J1718">
        <f>WEEKNUM(martianeum5[[#This Row],[data]],14)</f>
        <v>46</v>
      </c>
      <c r="K1718">
        <f>IF(martianeum5[[#This Row],[num_tygodnia]]=J1717,K1717,K1717+1)</f>
        <v>249</v>
      </c>
    </row>
    <row r="1719" spans="1:11" x14ac:dyDescent="0.25">
      <c r="A1719" s="1">
        <v>50358</v>
      </c>
      <c r="B1719">
        <f t="shared" si="26"/>
        <v>27.858999999999984</v>
      </c>
      <c r="C1719" t="s">
        <v>26</v>
      </c>
      <c r="D1719">
        <v>13.6</v>
      </c>
      <c r="E1719">
        <v>0</v>
      </c>
      <c r="F1719">
        <f>IF(martianeum5[[#This Row],[zawartosc '[%']]]&gt;=1,martianeum5[[#This Row],[masa '[kg']]]*martianeum5[[#This Row],[zawartosc '[%']]]*0.01,0)</f>
        <v>0</v>
      </c>
      <c r="G1719">
        <f>martianeum5[[#This Row],[stan_magazynu '[kg']]]+martianeum5[[#This Row],[ile_kg_materiału_z_ładunku]]</f>
        <v>27.858999999999984</v>
      </c>
      <c r="H1719">
        <f>IF(martianeum5[[#This Row],[stan_po_wydobyciu_z_ładunku]]&gt;=100,100,0)</f>
        <v>0</v>
      </c>
      <c r="I1719">
        <f>martianeum5[[#This Row],[stan_po_wydobyciu_z_ładunku]]-martianeum5[[#This Row],[ile_zabiera_na_orbite]]</f>
        <v>27.858999999999984</v>
      </c>
      <c r="J1719">
        <f>WEEKNUM(martianeum5[[#This Row],[data]],14)</f>
        <v>46</v>
      </c>
      <c r="K1719">
        <f>IF(martianeum5[[#This Row],[num_tygodnia]]=J1718,K1718,K1718+1)</f>
        <v>249</v>
      </c>
    </row>
    <row r="1720" spans="1:11" x14ac:dyDescent="0.25">
      <c r="A1720" s="1">
        <v>50359</v>
      </c>
      <c r="B1720">
        <f t="shared" si="26"/>
        <v>27.858999999999984</v>
      </c>
      <c r="C1720" t="s">
        <v>25</v>
      </c>
      <c r="D1720">
        <v>11.8</v>
      </c>
      <c r="E1720">
        <v>2.1</v>
      </c>
      <c r="F1720">
        <f>IF(martianeum5[[#This Row],[zawartosc '[%']]]&gt;=1,martianeum5[[#This Row],[masa '[kg']]]*martianeum5[[#This Row],[zawartosc '[%']]]*0.01,0)</f>
        <v>0.24780000000000002</v>
      </c>
      <c r="G1720">
        <f>martianeum5[[#This Row],[stan_magazynu '[kg']]]+martianeum5[[#This Row],[ile_kg_materiału_z_ładunku]]</f>
        <v>28.106799999999986</v>
      </c>
      <c r="H1720">
        <f>IF(martianeum5[[#This Row],[stan_po_wydobyciu_z_ładunku]]&gt;=100,100,0)</f>
        <v>0</v>
      </c>
      <c r="I1720">
        <f>martianeum5[[#This Row],[stan_po_wydobyciu_z_ładunku]]-martianeum5[[#This Row],[ile_zabiera_na_orbite]]</f>
        <v>28.106799999999986</v>
      </c>
      <c r="J1720">
        <f>WEEKNUM(martianeum5[[#This Row],[data]],14)</f>
        <v>46</v>
      </c>
      <c r="K1720">
        <f>IF(martianeum5[[#This Row],[num_tygodnia]]=J1719,K1719,K1719+1)</f>
        <v>249</v>
      </c>
    </row>
    <row r="1721" spans="1:11" x14ac:dyDescent="0.25">
      <c r="A1721" s="1">
        <v>50360</v>
      </c>
      <c r="B1721">
        <f t="shared" si="26"/>
        <v>28.106799999999986</v>
      </c>
      <c r="C1721" t="s">
        <v>11</v>
      </c>
      <c r="D1721">
        <v>11.1</v>
      </c>
      <c r="E1721">
        <v>0</v>
      </c>
      <c r="F1721">
        <f>IF(martianeum5[[#This Row],[zawartosc '[%']]]&gt;=1,martianeum5[[#This Row],[masa '[kg']]]*martianeum5[[#This Row],[zawartosc '[%']]]*0.01,0)</f>
        <v>0</v>
      </c>
      <c r="G1721">
        <f>martianeum5[[#This Row],[stan_magazynu '[kg']]]+martianeum5[[#This Row],[ile_kg_materiału_z_ładunku]]</f>
        <v>28.106799999999986</v>
      </c>
      <c r="H1721">
        <f>IF(martianeum5[[#This Row],[stan_po_wydobyciu_z_ładunku]]&gt;=100,100,0)</f>
        <v>0</v>
      </c>
      <c r="I1721">
        <f>martianeum5[[#This Row],[stan_po_wydobyciu_z_ładunku]]-martianeum5[[#This Row],[ile_zabiera_na_orbite]]</f>
        <v>28.106799999999986</v>
      </c>
      <c r="J1721">
        <f>WEEKNUM(martianeum5[[#This Row],[data]],14)</f>
        <v>46</v>
      </c>
      <c r="K1721">
        <f>IF(martianeum5[[#This Row],[num_tygodnia]]=J1720,K1720,K1720+1)</f>
        <v>249</v>
      </c>
    </row>
    <row r="1722" spans="1:11" x14ac:dyDescent="0.25">
      <c r="A1722" s="1">
        <v>50361</v>
      </c>
      <c r="B1722">
        <f t="shared" si="26"/>
        <v>28.106799999999986</v>
      </c>
      <c r="C1722" t="s">
        <v>13</v>
      </c>
      <c r="D1722">
        <v>11.2</v>
      </c>
      <c r="E1722">
        <v>15</v>
      </c>
      <c r="F1722">
        <f>IF(martianeum5[[#This Row],[zawartosc '[%']]]&gt;=1,martianeum5[[#This Row],[masa '[kg']]]*martianeum5[[#This Row],[zawartosc '[%']]]*0.01,0)</f>
        <v>1.68</v>
      </c>
      <c r="G1722">
        <f>martianeum5[[#This Row],[stan_magazynu '[kg']]]+martianeum5[[#This Row],[ile_kg_materiału_z_ładunku]]</f>
        <v>29.786799999999985</v>
      </c>
      <c r="H1722">
        <f>IF(martianeum5[[#This Row],[stan_po_wydobyciu_z_ładunku]]&gt;=100,100,0)</f>
        <v>0</v>
      </c>
      <c r="I1722">
        <f>martianeum5[[#This Row],[stan_po_wydobyciu_z_ładunku]]-martianeum5[[#This Row],[ile_zabiera_na_orbite]]</f>
        <v>29.786799999999985</v>
      </c>
      <c r="J1722">
        <f>WEEKNUM(martianeum5[[#This Row],[data]],14)</f>
        <v>46</v>
      </c>
      <c r="K1722">
        <f>IF(martianeum5[[#This Row],[num_tygodnia]]=J1721,K1721,K1721+1)</f>
        <v>249</v>
      </c>
    </row>
    <row r="1723" spans="1:11" x14ac:dyDescent="0.25">
      <c r="A1723" s="1">
        <v>50362</v>
      </c>
      <c r="B1723">
        <f t="shared" si="26"/>
        <v>29.786799999999985</v>
      </c>
      <c r="C1723" t="s">
        <v>23</v>
      </c>
      <c r="D1723">
        <v>19.100000000000001</v>
      </c>
      <c r="E1723">
        <v>0</v>
      </c>
      <c r="F1723">
        <f>IF(martianeum5[[#This Row],[zawartosc '[%']]]&gt;=1,martianeum5[[#This Row],[masa '[kg']]]*martianeum5[[#This Row],[zawartosc '[%']]]*0.01,0)</f>
        <v>0</v>
      </c>
      <c r="G1723">
        <f>martianeum5[[#This Row],[stan_magazynu '[kg']]]+martianeum5[[#This Row],[ile_kg_materiału_z_ładunku]]</f>
        <v>29.786799999999985</v>
      </c>
      <c r="H1723">
        <f>IF(martianeum5[[#This Row],[stan_po_wydobyciu_z_ładunku]]&gt;=100,100,0)</f>
        <v>0</v>
      </c>
      <c r="I1723">
        <f>martianeum5[[#This Row],[stan_po_wydobyciu_z_ładunku]]-martianeum5[[#This Row],[ile_zabiera_na_orbite]]</f>
        <v>29.786799999999985</v>
      </c>
      <c r="J1723">
        <f>WEEKNUM(martianeum5[[#This Row],[data]],14)</f>
        <v>46</v>
      </c>
      <c r="K1723">
        <f>IF(martianeum5[[#This Row],[num_tygodnia]]=J1722,K1722,K1722+1)</f>
        <v>249</v>
      </c>
    </row>
    <row r="1724" spans="1:11" x14ac:dyDescent="0.25">
      <c r="A1724" s="1">
        <v>50363</v>
      </c>
      <c r="B1724">
        <f t="shared" si="26"/>
        <v>29.786799999999985</v>
      </c>
      <c r="C1724" t="s">
        <v>10</v>
      </c>
      <c r="D1724">
        <v>11.1</v>
      </c>
      <c r="E1724">
        <v>46.3</v>
      </c>
      <c r="F1724">
        <f>IF(martianeum5[[#This Row],[zawartosc '[%']]]&gt;=1,martianeum5[[#This Row],[masa '[kg']]]*martianeum5[[#This Row],[zawartosc '[%']]]*0.01,0)</f>
        <v>5.1392999999999995</v>
      </c>
      <c r="G1724">
        <f>martianeum5[[#This Row],[stan_magazynu '[kg']]]+martianeum5[[#This Row],[ile_kg_materiału_z_ładunku]]</f>
        <v>34.926099999999984</v>
      </c>
      <c r="H1724">
        <f>IF(martianeum5[[#This Row],[stan_po_wydobyciu_z_ładunku]]&gt;=100,100,0)</f>
        <v>0</v>
      </c>
      <c r="I1724">
        <f>martianeum5[[#This Row],[stan_po_wydobyciu_z_ładunku]]-martianeum5[[#This Row],[ile_zabiera_na_orbite]]</f>
        <v>34.926099999999984</v>
      </c>
      <c r="J1724">
        <f>WEEKNUM(martianeum5[[#This Row],[data]],14)</f>
        <v>47</v>
      </c>
      <c r="K1724">
        <f>IF(martianeum5[[#This Row],[num_tygodnia]]=J1723,K1723,K1723+1)</f>
        <v>250</v>
      </c>
    </row>
    <row r="1725" spans="1:11" x14ac:dyDescent="0.25">
      <c r="A1725" s="1">
        <v>50364</v>
      </c>
      <c r="B1725">
        <f t="shared" si="26"/>
        <v>34.926099999999984</v>
      </c>
      <c r="C1725" t="s">
        <v>18</v>
      </c>
      <c r="D1725">
        <v>15.1</v>
      </c>
      <c r="E1725">
        <v>6.2</v>
      </c>
      <c r="F1725">
        <f>IF(martianeum5[[#This Row],[zawartosc '[%']]]&gt;=1,martianeum5[[#This Row],[masa '[kg']]]*martianeum5[[#This Row],[zawartosc '[%']]]*0.01,0)</f>
        <v>0.93620000000000003</v>
      </c>
      <c r="G1725">
        <f>martianeum5[[#This Row],[stan_magazynu '[kg']]]+martianeum5[[#This Row],[ile_kg_materiału_z_ładunku]]</f>
        <v>35.862299999999983</v>
      </c>
      <c r="H1725">
        <f>IF(martianeum5[[#This Row],[stan_po_wydobyciu_z_ładunku]]&gt;=100,100,0)</f>
        <v>0</v>
      </c>
      <c r="I1725">
        <f>martianeum5[[#This Row],[stan_po_wydobyciu_z_ładunku]]-martianeum5[[#This Row],[ile_zabiera_na_orbite]]</f>
        <v>35.862299999999983</v>
      </c>
      <c r="J1725">
        <f>WEEKNUM(martianeum5[[#This Row],[data]],14)</f>
        <v>47</v>
      </c>
      <c r="K1725">
        <f>IF(martianeum5[[#This Row],[num_tygodnia]]=J1724,K1724,K1724+1)</f>
        <v>250</v>
      </c>
    </row>
    <row r="1726" spans="1:11" x14ac:dyDescent="0.25">
      <c r="A1726" s="1">
        <v>50365</v>
      </c>
      <c r="B1726">
        <f t="shared" si="26"/>
        <v>35.862299999999983</v>
      </c>
      <c r="C1726" t="s">
        <v>15</v>
      </c>
      <c r="D1726">
        <v>21.7</v>
      </c>
      <c r="E1726">
        <v>0</v>
      </c>
      <c r="F1726">
        <f>IF(martianeum5[[#This Row],[zawartosc '[%']]]&gt;=1,martianeum5[[#This Row],[masa '[kg']]]*martianeum5[[#This Row],[zawartosc '[%']]]*0.01,0)</f>
        <v>0</v>
      </c>
      <c r="G1726">
        <f>martianeum5[[#This Row],[stan_magazynu '[kg']]]+martianeum5[[#This Row],[ile_kg_materiału_z_ładunku]]</f>
        <v>35.862299999999983</v>
      </c>
      <c r="H1726">
        <f>IF(martianeum5[[#This Row],[stan_po_wydobyciu_z_ładunku]]&gt;=100,100,0)</f>
        <v>0</v>
      </c>
      <c r="I1726">
        <f>martianeum5[[#This Row],[stan_po_wydobyciu_z_ładunku]]-martianeum5[[#This Row],[ile_zabiera_na_orbite]]</f>
        <v>35.862299999999983</v>
      </c>
      <c r="J1726">
        <f>WEEKNUM(martianeum5[[#This Row],[data]],14)</f>
        <v>47</v>
      </c>
      <c r="K1726">
        <f>IF(martianeum5[[#This Row],[num_tygodnia]]=J1725,K1725,K1725+1)</f>
        <v>250</v>
      </c>
    </row>
    <row r="1727" spans="1:11" x14ac:dyDescent="0.25">
      <c r="A1727" s="1">
        <v>50366</v>
      </c>
      <c r="B1727">
        <f t="shared" si="26"/>
        <v>35.862299999999983</v>
      </c>
      <c r="C1727" t="s">
        <v>23</v>
      </c>
      <c r="D1727">
        <v>19.7</v>
      </c>
      <c r="E1727">
        <v>0.2</v>
      </c>
      <c r="F1727">
        <f>IF(martianeum5[[#This Row],[zawartosc '[%']]]&gt;=1,martianeum5[[#This Row],[masa '[kg']]]*martianeum5[[#This Row],[zawartosc '[%']]]*0.01,0)</f>
        <v>0</v>
      </c>
      <c r="G1727">
        <f>martianeum5[[#This Row],[stan_magazynu '[kg']]]+martianeum5[[#This Row],[ile_kg_materiału_z_ładunku]]</f>
        <v>35.862299999999983</v>
      </c>
      <c r="H1727">
        <f>IF(martianeum5[[#This Row],[stan_po_wydobyciu_z_ładunku]]&gt;=100,100,0)</f>
        <v>0</v>
      </c>
      <c r="I1727">
        <f>martianeum5[[#This Row],[stan_po_wydobyciu_z_ładunku]]-martianeum5[[#This Row],[ile_zabiera_na_orbite]]</f>
        <v>35.862299999999983</v>
      </c>
      <c r="J1727">
        <f>WEEKNUM(martianeum5[[#This Row],[data]],14)</f>
        <v>47</v>
      </c>
      <c r="K1727">
        <f>IF(martianeum5[[#This Row],[num_tygodnia]]=J1726,K1726,K1726+1)</f>
        <v>250</v>
      </c>
    </row>
    <row r="1728" spans="1:11" x14ac:dyDescent="0.25">
      <c r="A1728" s="1">
        <v>50367</v>
      </c>
      <c r="B1728">
        <f t="shared" si="26"/>
        <v>35.862299999999983</v>
      </c>
      <c r="C1728" t="s">
        <v>7</v>
      </c>
      <c r="D1728">
        <v>17.5</v>
      </c>
      <c r="E1728">
        <v>2.2000000000000002</v>
      </c>
      <c r="F1728">
        <f>IF(martianeum5[[#This Row],[zawartosc '[%']]]&gt;=1,martianeum5[[#This Row],[masa '[kg']]]*martianeum5[[#This Row],[zawartosc '[%']]]*0.01,0)</f>
        <v>0.38500000000000001</v>
      </c>
      <c r="G1728">
        <f>martianeum5[[#This Row],[stan_magazynu '[kg']]]+martianeum5[[#This Row],[ile_kg_materiału_z_ładunku]]</f>
        <v>36.247299999999981</v>
      </c>
      <c r="H1728">
        <f>IF(martianeum5[[#This Row],[stan_po_wydobyciu_z_ładunku]]&gt;=100,100,0)</f>
        <v>0</v>
      </c>
      <c r="I1728">
        <f>martianeum5[[#This Row],[stan_po_wydobyciu_z_ładunku]]-martianeum5[[#This Row],[ile_zabiera_na_orbite]]</f>
        <v>36.247299999999981</v>
      </c>
      <c r="J1728">
        <f>WEEKNUM(martianeum5[[#This Row],[data]],14)</f>
        <v>47</v>
      </c>
      <c r="K1728">
        <f>IF(martianeum5[[#This Row],[num_tygodnia]]=J1727,K1727,K1727+1)</f>
        <v>250</v>
      </c>
    </row>
    <row r="1729" spans="1:11" x14ac:dyDescent="0.25">
      <c r="A1729" s="1">
        <v>50368</v>
      </c>
      <c r="B1729">
        <f t="shared" si="26"/>
        <v>36.247299999999981</v>
      </c>
      <c r="C1729" t="s">
        <v>6</v>
      </c>
      <c r="D1729">
        <v>18.8</v>
      </c>
      <c r="E1729">
        <v>11.3</v>
      </c>
      <c r="F1729">
        <f>IF(martianeum5[[#This Row],[zawartosc '[%']]]&gt;=1,martianeum5[[#This Row],[masa '[kg']]]*martianeum5[[#This Row],[zawartosc '[%']]]*0.01,0)</f>
        <v>2.1244000000000005</v>
      </c>
      <c r="G1729">
        <f>martianeum5[[#This Row],[stan_magazynu '[kg']]]+martianeum5[[#This Row],[ile_kg_materiału_z_ładunku]]</f>
        <v>38.371699999999983</v>
      </c>
      <c r="H1729">
        <f>IF(martianeum5[[#This Row],[stan_po_wydobyciu_z_ładunku]]&gt;=100,100,0)</f>
        <v>0</v>
      </c>
      <c r="I1729">
        <f>martianeum5[[#This Row],[stan_po_wydobyciu_z_ładunku]]-martianeum5[[#This Row],[ile_zabiera_na_orbite]]</f>
        <v>38.371699999999983</v>
      </c>
      <c r="J1729">
        <f>WEEKNUM(martianeum5[[#This Row],[data]],14)</f>
        <v>47</v>
      </c>
      <c r="K1729">
        <f>IF(martianeum5[[#This Row],[num_tygodnia]]=J1728,K1728,K1728+1)</f>
        <v>250</v>
      </c>
    </row>
    <row r="1730" spans="1:11" x14ac:dyDescent="0.25">
      <c r="A1730" s="1">
        <v>50369</v>
      </c>
      <c r="B1730">
        <f t="shared" si="26"/>
        <v>38.371699999999983</v>
      </c>
      <c r="C1730" t="s">
        <v>30</v>
      </c>
      <c r="D1730">
        <v>19.600000000000001</v>
      </c>
      <c r="E1730">
        <v>0.3</v>
      </c>
      <c r="F1730">
        <f>IF(martianeum5[[#This Row],[zawartosc '[%']]]&gt;=1,martianeum5[[#This Row],[masa '[kg']]]*martianeum5[[#This Row],[zawartosc '[%']]]*0.01,0)</f>
        <v>0</v>
      </c>
      <c r="G1730">
        <f>martianeum5[[#This Row],[stan_magazynu '[kg']]]+martianeum5[[#This Row],[ile_kg_materiału_z_ładunku]]</f>
        <v>38.371699999999983</v>
      </c>
      <c r="H1730">
        <f>IF(martianeum5[[#This Row],[stan_po_wydobyciu_z_ładunku]]&gt;=100,100,0)</f>
        <v>0</v>
      </c>
      <c r="I1730">
        <f>martianeum5[[#This Row],[stan_po_wydobyciu_z_ładunku]]-martianeum5[[#This Row],[ile_zabiera_na_orbite]]</f>
        <v>38.371699999999983</v>
      </c>
      <c r="J1730">
        <f>WEEKNUM(martianeum5[[#This Row],[data]],14)</f>
        <v>47</v>
      </c>
      <c r="K1730">
        <f>IF(martianeum5[[#This Row],[num_tygodnia]]=J1729,K1729,K1729+1)</f>
        <v>250</v>
      </c>
    </row>
    <row r="1731" spans="1:11" x14ac:dyDescent="0.25">
      <c r="A1731" s="1">
        <v>50370</v>
      </c>
      <c r="B1731">
        <f t="shared" si="26"/>
        <v>38.371699999999983</v>
      </c>
      <c r="C1731" t="s">
        <v>11</v>
      </c>
      <c r="D1731">
        <v>24.4</v>
      </c>
      <c r="E1731">
        <v>22</v>
      </c>
      <c r="F1731">
        <f>IF(martianeum5[[#This Row],[zawartosc '[%']]]&gt;=1,martianeum5[[#This Row],[masa '[kg']]]*martianeum5[[#This Row],[zawartosc '[%']]]*0.01,0)</f>
        <v>5.3679999999999994</v>
      </c>
      <c r="G1731">
        <f>martianeum5[[#This Row],[stan_magazynu '[kg']]]+martianeum5[[#This Row],[ile_kg_materiału_z_ładunku]]</f>
        <v>43.739699999999985</v>
      </c>
      <c r="H1731">
        <f>IF(martianeum5[[#This Row],[stan_po_wydobyciu_z_ładunku]]&gt;=100,100,0)</f>
        <v>0</v>
      </c>
      <c r="I1731">
        <f>martianeum5[[#This Row],[stan_po_wydobyciu_z_ładunku]]-martianeum5[[#This Row],[ile_zabiera_na_orbite]]</f>
        <v>43.739699999999985</v>
      </c>
      <c r="J1731">
        <f>WEEKNUM(martianeum5[[#This Row],[data]],14)</f>
        <v>48</v>
      </c>
      <c r="K1731">
        <f>IF(martianeum5[[#This Row],[num_tygodnia]]=J1730,K1730,K1730+1)</f>
        <v>251</v>
      </c>
    </row>
    <row r="1732" spans="1:11" x14ac:dyDescent="0.25">
      <c r="A1732" s="1">
        <v>50371</v>
      </c>
      <c r="B1732">
        <f t="shared" ref="B1732:B1795" si="27">I1731</f>
        <v>43.739699999999985</v>
      </c>
      <c r="C1732" t="s">
        <v>23</v>
      </c>
      <c r="D1732">
        <v>10.5</v>
      </c>
      <c r="E1732">
        <v>0.1</v>
      </c>
      <c r="F1732">
        <f>IF(martianeum5[[#This Row],[zawartosc '[%']]]&gt;=1,martianeum5[[#This Row],[masa '[kg']]]*martianeum5[[#This Row],[zawartosc '[%']]]*0.01,0)</f>
        <v>0</v>
      </c>
      <c r="G1732">
        <f>martianeum5[[#This Row],[stan_magazynu '[kg']]]+martianeum5[[#This Row],[ile_kg_materiału_z_ładunku]]</f>
        <v>43.739699999999985</v>
      </c>
      <c r="H1732">
        <f>IF(martianeum5[[#This Row],[stan_po_wydobyciu_z_ładunku]]&gt;=100,100,0)</f>
        <v>0</v>
      </c>
      <c r="I1732">
        <f>martianeum5[[#This Row],[stan_po_wydobyciu_z_ładunku]]-martianeum5[[#This Row],[ile_zabiera_na_orbite]]</f>
        <v>43.739699999999985</v>
      </c>
      <c r="J1732">
        <f>WEEKNUM(martianeum5[[#This Row],[data]],14)</f>
        <v>48</v>
      </c>
      <c r="K1732">
        <f>IF(martianeum5[[#This Row],[num_tygodnia]]=J1731,K1731,K1731+1)</f>
        <v>251</v>
      </c>
    </row>
    <row r="1733" spans="1:11" x14ac:dyDescent="0.25">
      <c r="A1733" s="1">
        <v>50372</v>
      </c>
      <c r="B1733">
        <f t="shared" si="27"/>
        <v>43.739699999999985</v>
      </c>
      <c r="C1733" t="s">
        <v>9</v>
      </c>
      <c r="D1733">
        <v>23.5</v>
      </c>
      <c r="E1733">
        <v>0</v>
      </c>
      <c r="F1733">
        <f>IF(martianeum5[[#This Row],[zawartosc '[%']]]&gt;=1,martianeum5[[#This Row],[masa '[kg']]]*martianeum5[[#This Row],[zawartosc '[%']]]*0.01,0)</f>
        <v>0</v>
      </c>
      <c r="G1733">
        <f>martianeum5[[#This Row],[stan_magazynu '[kg']]]+martianeum5[[#This Row],[ile_kg_materiału_z_ładunku]]</f>
        <v>43.739699999999985</v>
      </c>
      <c r="H1733">
        <f>IF(martianeum5[[#This Row],[stan_po_wydobyciu_z_ładunku]]&gt;=100,100,0)</f>
        <v>0</v>
      </c>
      <c r="I1733">
        <f>martianeum5[[#This Row],[stan_po_wydobyciu_z_ładunku]]-martianeum5[[#This Row],[ile_zabiera_na_orbite]]</f>
        <v>43.739699999999985</v>
      </c>
      <c r="J1733">
        <f>WEEKNUM(martianeum5[[#This Row],[data]],14)</f>
        <v>48</v>
      </c>
      <c r="K1733">
        <f>IF(martianeum5[[#This Row],[num_tygodnia]]=J1732,K1732,K1732+1)</f>
        <v>251</v>
      </c>
    </row>
    <row r="1734" spans="1:11" x14ac:dyDescent="0.25">
      <c r="A1734" s="1">
        <v>50373</v>
      </c>
      <c r="B1734">
        <f t="shared" si="27"/>
        <v>43.739699999999985</v>
      </c>
      <c r="C1734" t="s">
        <v>27</v>
      </c>
      <c r="D1734">
        <v>19.2</v>
      </c>
      <c r="E1734">
        <v>0</v>
      </c>
      <c r="F1734">
        <f>IF(martianeum5[[#This Row],[zawartosc '[%']]]&gt;=1,martianeum5[[#This Row],[masa '[kg']]]*martianeum5[[#This Row],[zawartosc '[%']]]*0.01,0)</f>
        <v>0</v>
      </c>
      <c r="G1734">
        <f>martianeum5[[#This Row],[stan_magazynu '[kg']]]+martianeum5[[#This Row],[ile_kg_materiału_z_ładunku]]</f>
        <v>43.739699999999985</v>
      </c>
      <c r="H1734">
        <f>IF(martianeum5[[#This Row],[stan_po_wydobyciu_z_ładunku]]&gt;=100,100,0)</f>
        <v>0</v>
      </c>
      <c r="I1734">
        <f>martianeum5[[#This Row],[stan_po_wydobyciu_z_ładunku]]-martianeum5[[#This Row],[ile_zabiera_na_orbite]]</f>
        <v>43.739699999999985</v>
      </c>
      <c r="J1734">
        <f>WEEKNUM(martianeum5[[#This Row],[data]],14)</f>
        <v>48</v>
      </c>
      <c r="K1734">
        <f>IF(martianeum5[[#This Row],[num_tygodnia]]=J1733,K1733,K1733+1)</f>
        <v>251</v>
      </c>
    </row>
    <row r="1735" spans="1:11" x14ac:dyDescent="0.25">
      <c r="A1735" s="1">
        <v>50374</v>
      </c>
      <c r="B1735">
        <f t="shared" si="27"/>
        <v>43.739699999999985</v>
      </c>
      <c r="C1735" t="s">
        <v>6</v>
      </c>
      <c r="D1735">
        <v>11</v>
      </c>
      <c r="E1735">
        <v>0</v>
      </c>
      <c r="F1735">
        <f>IF(martianeum5[[#This Row],[zawartosc '[%']]]&gt;=1,martianeum5[[#This Row],[masa '[kg']]]*martianeum5[[#This Row],[zawartosc '[%']]]*0.01,0)</f>
        <v>0</v>
      </c>
      <c r="G1735">
        <f>martianeum5[[#This Row],[stan_magazynu '[kg']]]+martianeum5[[#This Row],[ile_kg_materiału_z_ładunku]]</f>
        <v>43.739699999999985</v>
      </c>
      <c r="H1735">
        <f>IF(martianeum5[[#This Row],[stan_po_wydobyciu_z_ładunku]]&gt;=100,100,0)</f>
        <v>0</v>
      </c>
      <c r="I1735">
        <f>martianeum5[[#This Row],[stan_po_wydobyciu_z_ładunku]]-martianeum5[[#This Row],[ile_zabiera_na_orbite]]</f>
        <v>43.739699999999985</v>
      </c>
      <c r="J1735">
        <f>WEEKNUM(martianeum5[[#This Row],[data]],14)</f>
        <v>48</v>
      </c>
      <c r="K1735">
        <f>IF(martianeum5[[#This Row],[num_tygodnia]]=J1734,K1734,K1734+1)</f>
        <v>251</v>
      </c>
    </row>
    <row r="1736" spans="1:11" x14ac:dyDescent="0.25">
      <c r="A1736" s="1">
        <v>50375</v>
      </c>
      <c r="B1736">
        <f t="shared" si="27"/>
        <v>43.739699999999985</v>
      </c>
      <c r="C1736" t="s">
        <v>11</v>
      </c>
      <c r="D1736">
        <v>10.4</v>
      </c>
      <c r="E1736">
        <v>0</v>
      </c>
      <c r="F1736">
        <f>IF(martianeum5[[#This Row],[zawartosc '[%']]]&gt;=1,martianeum5[[#This Row],[masa '[kg']]]*martianeum5[[#This Row],[zawartosc '[%']]]*0.01,0)</f>
        <v>0</v>
      </c>
      <c r="G1736">
        <f>martianeum5[[#This Row],[stan_magazynu '[kg']]]+martianeum5[[#This Row],[ile_kg_materiału_z_ładunku]]</f>
        <v>43.739699999999985</v>
      </c>
      <c r="H1736">
        <f>IF(martianeum5[[#This Row],[stan_po_wydobyciu_z_ładunku]]&gt;=100,100,0)</f>
        <v>0</v>
      </c>
      <c r="I1736">
        <f>martianeum5[[#This Row],[stan_po_wydobyciu_z_ładunku]]-martianeum5[[#This Row],[ile_zabiera_na_orbite]]</f>
        <v>43.739699999999985</v>
      </c>
      <c r="J1736">
        <f>WEEKNUM(martianeum5[[#This Row],[data]],14)</f>
        <v>48</v>
      </c>
      <c r="K1736">
        <f>IF(martianeum5[[#This Row],[num_tygodnia]]=J1735,K1735,K1735+1)</f>
        <v>251</v>
      </c>
    </row>
    <row r="1737" spans="1:11" x14ac:dyDescent="0.25">
      <c r="A1737" s="1">
        <v>50376</v>
      </c>
      <c r="B1737">
        <f t="shared" si="27"/>
        <v>43.739699999999985</v>
      </c>
      <c r="C1737" t="s">
        <v>7</v>
      </c>
      <c r="D1737">
        <v>11.9</v>
      </c>
      <c r="E1737">
        <v>9</v>
      </c>
      <c r="F1737">
        <f>IF(martianeum5[[#This Row],[zawartosc '[%']]]&gt;=1,martianeum5[[#This Row],[masa '[kg']]]*martianeum5[[#This Row],[zawartosc '[%']]]*0.01,0)</f>
        <v>1.0710000000000002</v>
      </c>
      <c r="G1737">
        <f>martianeum5[[#This Row],[stan_magazynu '[kg']]]+martianeum5[[#This Row],[ile_kg_materiału_z_ładunku]]</f>
        <v>44.810699999999983</v>
      </c>
      <c r="H1737">
        <f>IF(martianeum5[[#This Row],[stan_po_wydobyciu_z_ładunku]]&gt;=100,100,0)</f>
        <v>0</v>
      </c>
      <c r="I1737">
        <f>martianeum5[[#This Row],[stan_po_wydobyciu_z_ładunku]]-martianeum5[[#This Row],[ile_zabiera_na_orbite]]</f>
        <v>44.810699999999983</v>
      </c>
      <c r="J1737">
        <f>WEEKNUM(martianeum5[[#This Row],[data]],14)</f>
        <v>48</v>
      </c>
      <c r="K1737">
        <f>IF(martianeum5[[#This Row],[num_tygodnia]]=J1736,K1736,K1736+1)</f>
        <v>251</v>
      </c>
    </row>
    <row r="1738" spans="1:11" x14ac:dyDescent="0.25">
      <c r="A1738" s="1">
        <v>50377</v>
      </c>
      <c r="B1738">
        <f t="shared" si="27"/>
        <v>44.810699999999983</v>
      </c>
      <c r="C1738" t="s">
        <v>14</v>
      </c>
      <c r="D1738">
        <v>23.1</v>
      </c>
      <c r="E1738">
        <v>2</v>
      </c>
      <c r="F1738">
        <f>IF(martianeum5[[#This Row],[zawartosc '[%']]]&gt;=1,martianeum5[[#This Row],[masa '[kg']]]*martianeum5[[#This Row],[zawartosc '[%']]]*0.01,0)</f>
        <v>0.46200000000000002</v>
      </c>
      <c r="G1738">
        <f>martianeum5[[#This Row],[stan_magazynu '[kg']]]+martianeum5[[#This Row],[ile_kg_materiału_z_ładunku]]</f>
        <v>45.272699999999986</v>
      </c>
      <c r="H1738">
        <f>IF(martianeum5[[#This Row],[stan_po_wydobyciu_z_ładunku]]&gt;=100,100,0)</f>
        <v>0</v>
      </c>
      <c r="I1738">
        <f>martianeum5[[#This Row],[stan_po_wydobyciu_z_ładunku]]-martianeum5[[#This Row],[ile_zabiera_na_orbite]]</f>
        <v>45.272699999999986</v>
      </c>
      <c r="J1738">
        <f>WEEKNUM(martianeum5[[#This Row],[data]],14)</f>
        <v>49</v>
      </c>
      <c r="K1738">
        <f>IF(martianeum5[[#This Row],[num_tygodnia]]=J1737,K1737,K1737+1)</f>
        <v>252</v>
      </c>
    </row>
    <row r="1739" spans="1:11" x14ac:dyDescent="0.25">
      <c r="A1739" s="1">
        <v>50378</v>
      </c>
      <c r="B1739">
        <f t="shared" si="27"/>
        <v>45.272699999999986</v>
      </c>
      <c r="C1739" t="s">
        <v>19</v>
      </c>
      <c r="D1739">
        <v>18.600000000000001</v>
      </c>
      <c r="E1739">
        <v>17.2</v>
      </c>
      <c r="F1739">
        <f>IF(martianeum5[[#This Row],[zawartosc '[%']]]&gt;=1,martianeum5[[#This Row],[masa '[kg']]]*martianeum5[[#This Row],[zawartosc '[%']]]*0.01,0)</f>
        <v>3.1992000000000003</v>
      </c>
      <c r="G1739">
        <f>martianeum5[[#This Row],[stan_magazynu '[kg']]]+martianeum5[[#This Row],[ile_kg_materiału_z_ładunku]]</f>
        <v>48.471899999999984</v>
      </c>
      <c r="H1739">
        <f>IF(martianeum5[[#This Row],[stan_po_wydobyciu_z_ładunku]]&gt;=100,100,0)</f>
        <v>0</v>
      </c>
      <c r="I1739">
        <f>martianeum5[[#This Row],[stan_po_wydobyciu_z_ładunku]]-martianeum5[[#This Row],[ile_zabiera_na_orbite]]</f>
        <v>48.471899999999984</v>
      </c>
      <c r="J1739">
        <f>WEEKNUM(martianeum5[[#This Row],[data]],14)</f>
        <v>49</v>
      </c>
      <c r="K1739">
        <f>IF(martianeum5[[#This Row],[num_tygodnia]]=J1738,K1738,K1738+1)</f>
        <v>252</v>
      </c>
    </row>
    <row r="1740" spans="1:11" x14ac:dyDescent="0.25">
      <c r="A1740" s="1">
        <v>50379</v>
      </c>
      <c r="B1740">
        <f t="shared" si="27"/>
        <v>48.471899999999984</v>
      </c>
      <c r="C1740" t="s">
        <v>6</v>
      </c>
      <c r="D1740">
        <v>21.8</v>
      </c>
      <c r="E1740">
        <v>12.3</v>
      </c>
      <c r="F1740">
        <f>IF(martianeum5[[#This Row],[zawartosc '[%']]]&gt;=1,martianeum5[[#This Row],[masa '[kg']]]*martianeum5[[#This Row],[zawartosc '[%']]]*0.01,0)</f>
        <v>2.6814000000000004</v>
      </c>
      <c r="G1740">
        <f>martianeum5[[#This Row],[stan_magazynu '[kg']]]+martianeum5[[#This Row],[ile_kg_materiału_z_ładunku]]</f>
        <v>51.153299999999987</v>
      </c>
      <c r="H1740">
        <f>IF(martianeum5[[#This Row],[stan_po_wydobyciu_z_ładunku]]&gt;=100,100,0)</f>
        <v>0</v>
      </c>
      <c r="I1740">
        <f>martianeum5[[#This Row],[stan_po_wydobyciu_z_ładunku]]-martianeum5[[#This Row],[ile_zabiera_na_orbite]]</f>
        <v>51.153299999999987</v>
      </c>
      <c r="J1740">
        <f>WEEKNUM(martianeum5[[#This Row],[data]],14)</f>
        <v>49</v>
      </c>
      <c r="K1740">
        <f>IF(martianeum5[[#This Row],[num_tygodnia]]=J1739,K1739,K1739+1)</f>
        <v>252</v>
      </c>
    </row>
    <row r="1741" spans="1:11" x14ac:dyDescent="0.25">
      <c r="A1741" s="1">
        <v>50380</v>
      </c>
      <c r="B1741">
        <f t="shared" si="27"/>
        <v>51.153299999999987</v>
      </c>
      <c r="C1741" t="s">
        <v>14</v>
      </c>
      <c r="D1741">
        <v>27.7</v>
      </c>
      <c r="E1741">
        <v>7.4</v>
      </c>
      <c r="F1741">
        <f>IF(martianeum5[[#This Row],[zawartosc '[%']]]&gt;=1,martianeum5[[#This Row],[masa '[kg']]]*martianeum5[[#This Row],[zawartosc '[%']]]*0.01,0)</f>
        <v>2.0498000000000003</v>
      </c>
      <c r="G1741">
        <f>martianeum5[[#This Row],[stan_magazynu '[kg']]]+martianeum5[[#This Row],[ile_kg_materiału_z_ładunku]]</f>
        <v>53.203099999999985</v>
      </c>
      <c r="H1741">
        <f>IF(martianeum5[[#This Row],[stan_po_wydobyciu_z_ładunku]]&gt;=100,100,0)</f>
        <v>0</v>
      </c>
      <c r="I1741">
        <f>martianeum5[[#This Row],[stan_po_wydobyciu_z_ładunku]]-martianeum5[[#This Row],[ile_zabiera_na_orbite]]</f>
        <v>53.203099999999985</v>
      </c>
      <c r="J1741">
        <f>WEEKNUM(martianeum5[[#This Row],[data]],14)</f>
        <v>49</v>
      </c>
      <c r="K1741">
        <f>IF(martianeum5[[#This Row],[num_tygodnia]]=J1740,K1740,K1740+1)</f>
        <v>252</v>
      </c>
    </row>
    <row r="1742" spans="1:11" x14ac:dyDescent="0.25">
      <c r="A1742" s="1">
        <v>50381</v>
      </c>
      <c r="B1742">
        <f t="shared" si="27"/>
        <v>53.203099999999985</v>
      </c>
      <c r="C1742" t="s">
        <v>19</v>
      </c>
      <c r="D1742">
        <v>23.2</v>
      </c>
      <c r="E1742">
        <v>24</v>
      </c>
      <c r="F1742">
        <f>IF(martianeum5[[#This Row],[zawartosc '[%']]]&gt;=1,martianeum5[[#This Row],[masa '[kg']]]*martianeum5[[#This Row],[zawartosc '[%']]]*0.01,0)</f>
        <v>5.5679999999999996</v>
      </c>
      <c r="G1742">
        <f>martianeum5[[#This Row],[stan_magazynu '[kg']]]+martianeum5[[#This Row],[ile_kg_materiału_z_ładunku]]</f>
        <v>58.771099999999983</v>
      </c>
      <c r="H1742">
        <f>IF(martianeum5[[#This Row],[stan_po_wydobyciu_z_ładunku]]&gt;=100,100,0)</f>
        <v>0</v>
      </c>
      <c r="I1742">
        <f>martianeum5[[#This Row],[stan_po_wydobyciu_z_ładunku]]-martianeum5[[#This Row],[ile_zabiera_na_orbite]]</f>
        <v>58.771099999999983</v>
      </c>
      <c r="J1742">
        <f>WEEKNUM(martianeum5[[#This Row],[data]],14)</f>
        <v>49</v>
      </c>
      <c r="K1742">
        <f>IF(martianeum5[[#This Row],[num_tygodnia]]=J1741,K1741,K1741+1)</f>
        <v>252</v>
      </c>
    </row>
    <row r="1743" spans="1:11" x14ac:dyDescent="0.25">
      <c r="A1743" s="1">
        <v>50382</v>
      </c>
      <c r="B1743">
        <f t="shared" si="27"/>
        <v>58.771099999999983</v>
      </c>
      <c r="C1743" t="s">
        <v>19</v>
      </c>
      <c r="D1743">
        <v>25.8</v>
      </c>
      <c r="E1743">
        <v>16.100000000000001</v>
      </c>
      <c r="F1743">
        <f>IF(martianeum5[[#This Row],[zawartosc '[%']]]&gt;=1,martianeum5[[#This Row],[masa '[kg']]]*martianeum5[[#This Row],[zawartosc '[%']]]*0.01,0)</f>
        <v>4.1538000000000004</v>
      </c>
      <c r="G1743">
        <f>martianeum5[[#This Row],[stan_magazynu '[kg']]]+martianeum5[[#This Row],[ile_kg_materiału_z_ładunku]]</f>
        <v>62.92489999999998</v>
      </c>
      <c r="H1743">
        <f>IF(martianeum5[[#This Row],[stan_po_wydobyciu_z_ładunku]]&gt;=100,100,0)</f>
        <v>0</v>
      </c>
      <c r="I1743">
        <f>martianeum5[[#This Row],[stan_po_wydobyciu_z_ładunku]]-martianeum5[[#This Row],[ile_zabiera_na_orbite]]</f>
        <v>62.92489999999998</v>
      </c>
      <c r="J1743">
        <f>WEEKNUM(martianeum5[[#This Row],[data]],14)</f>
        <v>49</v>
      </c>
      <c r="K1743">
        <f>IF(martianeum5[[#This Row],[num_tygodnia]]=J1742,K1742,K1742+1)</f>
        <v>252</v>
      </c>
    </row>
    <row r="1744" spans="1:11" x14ac:dyDescent="0.25">
      <c r="A1744" s="1">
        <v>50383</v>
      </c>
      <c r="B1744">
        <f t="shared" si="27"/>
        <v>62.92489999999998</v>
      </c>
      <c r="C1744" t="s">
        <v>5</v>
      </c>
      <c r="D1744">
        <v>19.8</v>
      </c>
      <c r="E1744">
        <v>6.6</v>
      </c>
      <c r="F1744">
        <f>IF(martianeum5[[#This Row],[zawartosc '[%']]]&gt;=1,martianeum5[[#This Row],[masa '[kg']]]*martianeum5[[#This Row],[zawartosc '[%']]]*0.01,0)</f>
        <v>1.3068000000000002</v>
      </c>
      <c r="G1744">
        <f>martianeum5[[#This Row],[stan_magazynu '[kg']]]+martianeum5[[#This Row],[ile_kg_materiału_z_ładunku]]</f>
        <v>64.231699999999975</v>
      </c>
      <c r="H1744">
        <f>IF(martianeum5[[#This Row],[stan_po_wydobyciu_z_ładunku]]&gt;=100,100,0)</f>
        <v>0</v>
      </c>
      <c r="I1744">
        <f>martianeum5[[#This Row],[stan_po_wydobyciu_z_ładunku]]-martianeum5[[#This Row],[ile_zabiera_na_orbite]]</f>
        <v>64.231699999999975</v>
      </c>
      <c r="J1744">
        <f>WEEKNUM(martianeum5[[#This Row],[data]],14)</f>
        <v>49</v>
      </c>
      <c r="K1744">
        <f>IF(martianeum5[[#This Row],[num_tygodnia]]=J1743,K1743,K1743+1)</f>
        <v>252</v>
      </c>
    </row>
    <row r="1745" spans="1:11" x14ac:dyDescent="0.25">
      <c r="A1745" s="1">
        <v>50384</v>
      </c>
      <c r="B1745">
        <f t="shared" si="27"/>
        <v>64.231699999999975</v>
      </c>
      <c r="C1745" t="s">
        <v>18</v>
      </c>
      <c r="D1745">
        <v>11.2</v>
      </c>
      <c r="E1745">
        <v>7.5</v>
      </c>
      <c r="F1745">
        <f>IF(martianeum5[[#This Row],[zawartosc '[%']]]&gt;=1,martianeum5[[#This Row],[masa '[kg']]]*martianeum5[[#This Row],[zawartosc '[%']]]*0.01,0)</f>
        <v>0.84</v>
      </c>
      <c r="G1745">
        <f>martianeum5[[#This Row],[stan_magazynu '[kg']]]+martianeum5[[#This Row],[ile_kg_materiału_z_ładunku]]</f>
        <v>65.071699999999979</v>
      </c>
      <c r="H1745">
        <f>IF(martianeum5[[#This Row],[stan_po_wydobyciu_z_ładunku]]&gt;=100,100,0)</f>
        <v>0</v>
      </c>
      <c r="I1745">
        <f>martianeum5[[#This Row],[stan_po_wydobyciu_z_ładunku]]-martianeum5[[#This Row],[ile_zabiera_na_orbite]]</f>
        <v>65.071699999999979</v>
      </c>
      <c r="J1745">
        <f>WEEKNUM(martianeum5[[#This Row],[data]],14)</f>
        <v>50</v>
      </c>
      <c r="K1745">
        <f>IF(martianeum5[[#This Row],[num_tygodnia]]=J1744,K1744,K1744+1)</f>
        <v>253</v>
      </c>
    </row>
    <row r="1746" spans="1:11" x14ac:dyDescent="0.25">
      <c r="A1746" s="1">
        <v>50385</v>
      </c>
      <c r="B1746">
        <f t="shared" si="27"/>
        <v>65.071699999999979</v>
      </c>
      <c r="C1746" t="s">
        <v>10</v>
      </c>
      <c r="D1746">
        <v>15.7</v>
      </c>
      <c r="E1746">
        <v>0</v>
      </c>
      <c r="F1746">
        <f>IF(martianeum5[[#This Row],[zawartosc '[%']]]&gt;=1,martianeum5[[#This Row],[masa '[kg']]]*martianeum5[[#This Row],[zawartosc '[%']]]*0.01,0)</f>
        <v>0</v>
      </c>
      <c r="G1746">
        <f>martianeum5[[#This Row],[stan_magazynu '[kg']]]+martianeum5[[#This Row],[ile_kg_materiału_z_ładunku]]</f>
        <v>65.071699999999979</v>
      </c>
      <c r="H1746">
        <f>IF(martianeum5[[#This Row],[stan_po_wydobyciu_z_ładunku]]&gt;=100,100,0)</f>
        <v>0</v>
      </c>
      <c r="I1746">
        <f>martianeum5[[#This Row],[stan_po_wydobyciu_z_ładunku]]-martianeum5[[#This Row],[ile_zabiera_na_orbite]]</f>
        <v>65.071699999999979</v>
      </c>
      <c r="J1746">
        <f>WEEKNUM(martianeum5[[#This Row],[data]],14)</f>
        <v>50</v>
      </c>
      <c r="K1746">
        <f>IF(martianeum5[[#This Row],[num_tygodnia]]=J1745,K1745,K1745+1)</f>
        <v>253</v>
      </c>
    </row>
    <row r="1747" spans="1:11" x14ac:dyDescent="0.25">
      <c r="A1747" s="1">
        <v>50386</v>
      </c>
      <c r="B1747">
        <f t="shared" si="27"/>
        <v>65.071699999999979</v>
      </c>
      <c r="C1747" t="s">
        <v>30</v>
      </c>
      <c r="D1747">
        <v>23.6</v>
      </c>
      <c r="E1747">
        <v>0.6</v>
      </c>
      <c r="F1747">
        <f>IF(martianeum5[[#This Row],[zawartosc '[%']]]&gt;=1,martianeum5[[#This Row],[masa '[kg']]]*martianeum5[[#This Row],[zawartosc '[%']]]*0.01,0)</f>
        <v>0</v>
      </c>
      <c r="G1747">
        <f>martianeum5[[#This Row],[stan_magazynu '[kg']]]+martianeum5[[#This Row],[ile_kg_materiału_z_ładunku]]</f>
        <v>65.071699999999979</v>
      </c>
      <c r="H1747">
        <f>IF(martianeum5[[#This Row],[stan_po_wydobyciu_z_ładunku]]&gt;=100,100,0)</f>
        <v>0</v>
      </c>
      <c r="I1747">
        <f>martianeum5[[#This Row],[stan_po_wydobyciu_z_ładunku]]-martianeum5[[#This Row],[ile_zabiera_na_orbite]]</f>
        <v>65.071699999999979</v>
      </c>
      <c r="J1747">
        <f>WEEKNUM(martianeum5[[#This Row],[data]],14)</f>
        <v>50</v>
      </c>
      <c r="K1747">
        <f>IF(martianeum5[[#This Row],[num_tygodnia]]=J1746,K1746,K1746+1)</f>
        <v>253</v>
      </c>
    </row>
    <row r="1748" spans="1:11" x14ac:dyDescent="0.25">
      <c r="A1748" s="1">
        <v>50387</v>
      </c>
      <c r="B1748">
        <f t="shared" si="27"/>
        <v>65.071699999999979</v>
      </c>
      <c r="C1748" t="s">
        <v>8</v>
      </c>
      <c r="D1748">
        <v>27.5</v>
      </c>
      <c r="E1748">
        <v>5.3</v>
      </c>
      <c r="F1748">
        <f>IF(martianeum5[[#This Row],[zawartosc '[%']]]&gt;=1,martianeum5[[#This Row],[masa '[kg']]]*martianeum5[[#This Row],[zawartosc '[%']]]*0.01,0)</f>
        <v>1.4575</v>
      </c>
      <c r="G1748">
        <f>martianeum5[[#This Row],[stan_magazynu '[kg']]]+martianeum5[[#This Row],[ile_kg_materiału_z_ładunku]]</f>
        <v>66.529199999999975</v>
      </c>
      <c r="H1748">
        <f>IF(martianeum5[[#This Row],[stan_po_wydobyciu_z_ładunku]]&gt;=100,100,0)</f>
        <v>0</v>
      </c>
      <c r="I1748">
        <f>martianeum5[[#This Row],[stan_po_wydobyciu_z_ładunku]]-martianeum5[[#This Row],[ile_zabiera_na_orbite]]</f>
        <v>66.529199999999975</v>
      </c>
      <c r="J1748">
        <f>WEEKNUM(martianeum5[[#This Row],[data]],14)</f>
        <v>50</v>
      </c>
      <c r="K1748">
        <f>IF(martianeum5[[#This Row],[num_tygodnia]]=J1747,K1747,K1747+1)</f>
        <v>253</v>
      </c>
    </row>
    <row r="1749" spans="1:11" x14ac:dyDescent="0.25">
      <c r="A1749" s="1">
        <v>50388</v>
      </c>
      <c r="B1749">
        <f t="shared" si="27"/>
        <v>66.529199999999975</v>
      </c>
      <c r="C1749" t="s">
        <v>5</v>
      </c>
      <c r="D1749">
        <v>17.3</v>
      </c>
      <c r="E1749">
        <v>0</v>
      </c>
      <c r="F1749">
        <f>IF(martianeum5[[#This Row],[zawartosc '[%']]]&gt;=1,martianeum5[[#This Row],[masa '[kg']]]*martianeum5[[#This Row],[zawartosc '[%']]]*0.01,0)</f>
        <v>0</v>
      </c>
      <c r="G1749">
        <f>martianeum5[[#This Row],[stan_magazynu '[kg']]]+martianeum5[[#This Row],[ile_kg_materiału_z_ładunku]]</f>
        <v>66.529199999999975</v>
      </c>
      <c r="H1749">
        <f>IF(martianeum5[[#This Row],[stan_po_wydobyciu_z_ładunku]]&gt;=100,100,0)</f>
        <v>0</v>
      </c>
      <c r="I1749">
        <f>martianeum5[[#This Row],[stan_po_wydobyciu_z_ładunku]]-martianeum5[[#This Row],[ile_zabiera_na_orbite]]</f>
        <v>66.529199999999975</v>
      </c>
      <c r="J1749">
        <f>WEEKNUM(martianeum5[[#This Row],[data]],14)</f>
        <v>50</v>
      </c>
      <c r="K1749">
        <f>IF(martianeum5[[#This Row],[num_tygodnia]]=J1748,K1748,K1748+1)</f>
        <v>253</v>
      </c>
    </row>
    <row r="1750" spans="1:11" x14ac:dyDescent="0.25">
      <c r="A1750" s="1">
        <v>50389</v>
      </c>
      <c r="B1750">
        <f t="shared" si="27"/>
        <v>66.529199999999975</v>
      </c>
      <c r="C1750" t="s">
        <v>19</v>
      </c>
      <c r="D1750">
        <v>11.2</v>
      </c>
      <c r="E1750">
        <v>32.700000000000003</v>
      </c>
      <c r="F1750">
        <f>IF(martianeum5[[#This Row],[zawartosc '[%']]]&gt;=1,martianeum5[[#This Row],[masa '[kg']]]*martianeum5[[#This Row],[zawartosc '[%']]]*0.01,0)</f>
        <v>3.6624000000000003</v>
      </c>
      <c r="G1750">
        <f>martianeum5[[#This Row],[stan_magazynu '[kg']]]+martianeum5[[#This Row],[ile_kg_materiału_z_ładunku]]</f>
        <v>70.19159999999998</v>
      </c>
      <c r="H1750">
        <f>IF(martianeum5[[#This Row],[stan_po_wydobyciu_z_ładunku]]&gt;=100,100,0)</f>
        <v>0</v>
      </c>
      <c r="I1750">
        <f>martianeum5[[#This Row],[stan_po_wydobyciu_z_ładunku]]-martianeum5[[#This Row],[ile_zabiera_na_orbite]]</f>
        <v>70.19159999999998</v>
      </c>
      <c r="J1750">
        <f>WEEKNUM(martianeum5[[#This Row],[data]],14)</f>
        <v>50</v>
      </c>
      <c r="K1750">
        <f>IF(martianeum5[[#This Row],[num_tygodnia]]=J1749,K1749,K1749+1)</f>
        <v>253</v>
      </c>
    </row>
    <row r="1751" spans="1:11" x14ac:dyDescent="0.25">
      <c r="A1751" s="1">
        <v>50390</v>
      </c>
      <c r="B1751">
        <f t="shared" si="27"/>
        <v>70.19159999999998</v>
      </c>
      <c r="C1751" t="s">
        <v>11</v>
      </c>
      <c r="D1751">
        <v>17.8</v>
      </c>
      <c r="E1751">
        <v>0</v>
      </c>
      <c r="F1751">
        <f>IF(martianeum5[[#This Row],[zawartosc '[%']]]&gt;=1,martianeum5[[#This Row],[masa '[kg']]]*martianeum5[[#This Row],[zawartosc '[%']]]*0.01,0)</f>
        <v>0</v>
      </c>
      <c r="G1751">
        <f>martianeum5[[#This Row],[stan_magazynu '[kg']]]+martianeum5[[#This Row],[ile_kg_materiału_z_ładunku]]</f>
        <v>70.19159999999998</v>
      </c>
      <c r="H1751">
        <f>IF(martianeum5[[#This Row],[stan_po_wydobyciu_z_ładunku]]&gt;=100,100,0)</f>
        <v>0</v>
      </c>
      <c r="I1751">
        <f>martianeum5[[#This Row],[stan_po_wydobyciu_z_ładunku]]-martianeum5[[#This Row],[ile_zabiera_na_orbite]]</f>
        <v>70.19159999999998</v>
      </c>
      <c r="J1751">
        <f>WEEKNUM(martianeum5[[#This Row],[data]],14)</f>
        <v>50</v>
      </c>
      <c r="K1751">
        <f>IF(martianeum5[[#This Row],[num_tygodnia]]=J1750,K1750,K1750+1)</f>
        <v>253</v>
      </c>
    </row>
    <row r="1752" spans="1:11" x14ac:dyDescent="0.25">
      <c r="A1752" s="1">
        <v>50391</v>
      </c>
      <c r="B1752">
        <f t="shared" si="27"/>
        <v>70.19159999999998</v>
      </c>
      <c r="C1752" t="s">
        <v>10</v>
      </c>
      <c r="D1752">
        <v>16.899999999999999</v>
      </c>
      <c r="E1752">
        <v>41.8</v>
      </c>
      <c r="F1752">
        <f>IF(martianeum5[[#This Row],[zawartosc '[%']]]&gt;=1,martianeum5[[#This Row],[masa '[kg']]]*martianeum5[[#This Row],[zawartosc '[%']]]*0.01,0)</f>
        <v>7.0641999999999987</v>
      </c>
      <c r="G1752">
        <f>martianeum5[[#This Row],[stan_magazynu '[kg']]]+martianeum5[[#This Row],[ile_kg_materiału_z_ładunku]]</f>
        <v>77.255799999999979</v>
      </c>
      <c r="H1752">
        <f>IF(martianeum5[[#This Row],[stan_po_wydobyciu_z_ładunku]]&gt;=100,100,0)</f>
        <v>0</v>
      </c>
      <c r="I1752">
        <f>martianeum5[[#This Row],[stan_po_wydobyciu_z_ładunku]]-martianeum5[[#This Row],[ile_zabiera_na_orbite]]</f>
        <v>77.255799999999979</v>
      </c>
      <c r="J1752">
        <f>WEEKNUM(martianeum5[[#This Row],[data]],14)</f>
        <v>51</v>
      </c>
      <c r="K1752">
        <f>IF(martianeum5[[#This Row],[num_tygodnia]]=J1751,K1751,K1751+1)</f>
        <v>254</v>
      </c>
    </row>
    <row r="1753" spans="1:11" x14ac:dyDescent="0.25">
      <c r="A1753" s="1">
        <v>50392</v>
      </c>
      <c r="B1753">
        <f t="shared" si="27"/>
        <v>77.255799999999979</v>
      </c>
      <c r="C1753" t="s">
        <v>11</v>
      </c>
      <c r="D1753">
        <v>18.3</v>
      </c>
      <c r="E1753">
        <v>0</v>
      </c>
      <c r="F1753">
        <f>IF(martianeum5[[#This Row],[zawartosc '[%']]]&gt;=1,martianeum5[[#This Row],[masa '[kg']]]*martianeum5[[#This Row],[zawartosc '[%']]]*0.01,0)</f>
        <v>0</v>
      </c>
      <c r="G1753">
        <f>martianeum5[[#This Row],[stan_magazynu '[kg']]]+martianeum5[[#This Row],[ile_kg_materiału_z_ładunku]]</f>
        <v>77.255799999999979</v>
      </c>
      <c r="H1753">
        <f>IF(martianeum5[[#This Row],[stan_po_wydobyciu_z_ładunku]]&gt;=100,100,0)</f>
        <v>0</v>
      </c>
      <c r="I1753">
        <f>martianeum5[[#This Row],[stan_po_wydobyciu_z_ładunku]]-martianeum5[[#This Row],[ile_zabiera_na_orbite]]</f>
        <v>77.255799999999979</v>
      </c>
      <c r="J1753">
        <f>WEEKNUM(martianeum5[[#This Row],[data]],14)</f>
        <v>51</v>
      </c>
      <c r="K1753">
        <f>IF(martianeum5[[#This Row],[num_tygodnia]]=J1752,K1752,K1752+1)</f>
        <v>254</v>
      </c>
    </row>
    <row r="1754" spans="1:11" x14ac:dyDescent="0.25">
      <c r="A1754" s="1">
        <v>50393</v>
      </c>
      <c r="B1754">
        <f t="shared" si="27"/>
        <v>77.255799999999979</v>
      </c>
      <c r="C1754" t="s">
        <v>17</v>
      </c>
      <c r="D1754">
        <v>12.2</v>
      </c>
      <c r="E1754">
        <v>0</v>
      </c>
      <c r="F1754">
        <f>IF(martianeum5[[#This Row],[zawartosc '[%']]]&gt;=1,martianeum5[[#This Row],[masa '[kg']]]*martianeum5[[#This Row],[zawartosc '[%']]]*0.01,0)</f>
        <v>0</v>
      </c>
      <c r="G1754">
        <f>martianeum5[[#This Row],[stan_magazynu '[kg']]]+martianeum5[[#This Row],[ile_kg_materiału_z_ładunku]]</f>
        <v>77.255799999999979</v>
      </c>
      <c r="H1754">
        <f>IF(martianeum5[[#This Row],[stan_po_wydobyciu_z_ładunku]]&gt;=100,100,0)</f>
        <v>0</v>
      </c>
      <c r="I1754">
        <f>martianeum5[[#This Row],[stan_po_wydobyciu_z_ładunku]]-martianeum5[[#This Row],[ile_zabiera_na_orbite]]</f>
        <v>77.255799999999979</v>
      </c>
      <c r="J1754">
        <f>WEEKNUM(martianeum5[[#This Row],[data]],14)</f>
        <v>51</v>
      </c>
      <c r="K1754">
        <f>IF(martianeum5[[#This Row],[num_tygodnia]]=J1753,K1753,K1753+1)</f>
        <v>254</v>
      </c>
    </row>
    <row r="1755" spans="1:11" x14ac:dyDescent="0.25">
      <c r="A1755" s="1">
        <v>50394</v>
      </c>
      <c r="B1755">
        <f t="shared" si="27"/>
        <v>77.255799999999979</v>
      </c>
      <c r="C1755" t="s">
        <v>13</v>
      </c>
      <c r="D1755">
        <v>21.2</v>
      </c>
      <c r="E1755">
        <v>0</v>
      </c>
      <c r="F1755">
        <f>IF(martianeum5[[#This Row],[zawartosc '[%']]]&gt;=1,martianeum5[[#This Row],[masa '[kg']]]*martianeum5[[#This Row],[zawartosc '[%']]]*0.01,0)</f>
        <v>0</v>
      </c>
      <c r="G1755">
        <f>martianeum5[[#This Row],[stan_magazynu '[kg']]]+martianeum5[[#This Row],[ile_kg_materiału_z_ładunku]]</f>
        <v>77.255799999999979</v>
      </c>
      <c r="H1755">
        <f>IF(martianeum5[[#This Row],[stan_po_wydobyciu_z_ładunku]]&gt;=100,100,0)</f>
        <v>0</v>
      </c>
      <c r="I1755">
        <f>martianeum5[[#This Row],[stan_po_wydobyciu_z_ładunku]]-martianeum5[[#This Row],[ile_zabiera_na_orbite]]</f>
        <v>77.255799999999979</v>
      </c>
      <c r="J1755">
        <f>WEEKNUM(martianeum5[[#This Row],[data]],14)</f>
        <v>51</v>
      </c>
      <c r="K1755">
        <f>IF(martianeum5[[#This Row],[num_tygodnia]]=J1754,K1754,K1754+1)</f>
        <v>254</v>
      </c>
    </row>
    <row r="1756" spans="1:11" x14ac:dyDescent="0.25">
      <c r="A1756" s="1">
        <v>50395</v>
      </c>
      <c r="B1756">
        <f t="shared" si="27"/>
        <v>77.255799999999979</v>
      </c>
      <c r="C1756" t="s">
        <v>10</v>
      </c>
      <c r="D1756">
        <v>19.600000000000001</v>
      </c>
      <c r="E1756">
        <v>48.2</v>
      </c>
      <c r="F1756">
        <f>IF(martianeum5[[#This Row],[zawartosc '[%']]]&gt;=1,martianeum5[[#This Row],[masa '[kg']]]*martianeum5[[#This Row],[zawartosc '[%']]]*0.01,0)</f>
        <v>9.4472000000000023</v>
      </c>
      <c r="G1756">
        <f>martianeum5[[#This Row],[stan_magazynu '[kg']]]+martianeum5[[#This Row],[ile_kg_materiału_z_ładunku]]</f>
        <v>86.702999999999975</v>
      </c>
      <c r="H1756">
        <f>IF(martianeum5[[#This Row],[stan_po_wydobyciu_z_ładunku]]&gt;=100,100,0)</f>
        <v>0</v>
      </c>
      <c r="I1756">
        <f>martianeum5[[#This Row],[stan_po_wydobyciu_z_ładunku]]-martianeum5[[#This Row],[ile_zabiera_na_orbite]]</f>
        <v>86.702999999999975</v>
      </c>
      <c r="J1756">
        <f>WEEKNUM(martianeum5[[#This Row],[data]],14)</f>
        <v>51</v>
      </c>
      <c r="K1756">
        <f>IF(martianeum5[[#This Row],[num_tygodnia]]=J1755,K1755,K1755+1)</f>
        <v>254</v>
      </c>
    </row>
    <row r="1757" spans="1:11" x14ac:dyDescent="0.25">
      <c r="A1757" s="1">
        <v>50396</v>
      </c>
      <c r="B1757">
        <f t="shared" si="27"/>
        <v>86.702999999999975</v>
      </c>
      <c r="C1757" t="s">
        <v>9</v>
      </c>
      <c r="D1757">
        <v>15.6</v>
      </c>
      <c r="E1757">
        <v>0.6</v>
      </c>
      <c r="F1757">
        <f>IF(martianeum5[[#This Row],[zawartosc '[%']]]&gt;=1,martianeum5[[#This Row],[masa '[kg']]]*martianeum5[[#This Row],[zawartosc '[%']]]*0.01,0)</f>
        <v>0</v>
      </c>
      <c r="G1757">
        <f>martianeum5[[#This Row],[stan_magazynu '[kg']]]+martianeum5[[#This Row],[ile_kg_materiału_z_ładunku]]</f>
        <v>86.702999999999975</v>
      </c>
      <c r="H1757">
        <f>IF(martianeum5[[#This Row],[stan_po_wydobyciu_z_ładunku]]&gt;=100,100,0)</f>
        <v>0</v>
      </c>
      <c r="I1757">
        <f>martianeum5[[#This Row],[stan_po_wydobyciu_z_ładunku]]-martianeum5[[#This Row],[ile_zabiera_na_orbite]]</f>
        <v>86.702999999999975</v>
      </c>
      <c r="J1757">
        <f>WEEKNUM(martianeum5[[#This Row],[data]],14)</f>
        <v>51</v>
      </c>
      <c r="K1757">
        <f>IF(martianeum5[[#This Row],[num_tygodnia]]=J1756,K1756,K1756+1)</f>
        <v>254</v>
      </c>
    </row>
    <row r="1758" spans="1:11" x14ac:dyDescent="0.25">
      <c r="A1758" s="1">
        <v>50397</v>
      </c>
      <c r="B1758">
        <f t="shared" si="27"/>
        <v>86.702999999999975</v>
      </c>
      <c r="C1758" t="s">
        <v>26</v>
      </c>
      <c r="D1758">
        <v>12.5</v>
      </c>
      <c r="E1758">
        <v>5.9</v>
      </c>
      <c r="F1758">
        <f>IF(martianeum5[[#This Row],[zawartosc '[%']]]&gt;=1,martianeum5[[#This Row],[masa '[kg']]]*martianeum5[[#This Row],[zawartosc '[%']]]*0.01,0)</f>
        <v>0.73750000000000004</v>
      </c>
      <c r="G1758">
        <f>martianeum5[[#This Row],[stan_magazynu '[kg']]]+martianeum5[[#This Row],[ile_kg_materiału_z_ładunku]]</f>
        <v>87.440499999999972</v>
      </c>
      <c r="H1758">
        <f>IF(martianeum5[[#This Row],[stan_po_wydobyciu_z_ładunku]]&gt;=100,100,0)</f>
        <v>0</v>
      </c>
      <c r="I1758">
        <f>martianeum5[[#This Row],[stan_po_wydobyciu_z_ładunku]]-martianeum5[[#This Row],[ile_zabiera_na_orbite]]</f>
        <v>87.440499999999972</v>
      </c>
      <c r="J1758">
        <f>WEEKNUM(martianeum5[[#This Row],[data]],14)</f>
        <v>51</v>
      </c>
      <c r="K1758">
        <f>IF(martianeum5[[#This Row],[num_tygodnia]]=J1757,K1757,K1757+1)</f>
        <v>254</v>
      </c>
    </row>
    <row r="1759" spans="1:11" x14ac:dyDescent="0.25">
      <c r="A1759" s="1">
        <v>50398</v>
      </c>
      <c r="B1759">
        <f t="shared" si="27"/>
        <v>87.440499999999972</v>
      </c>
      <c r="C1759" t="s">
        <v>12</v>
      </c>
      <c r="D1759">
        <v>29.3</v>
      </c>
      <c r="E1759">
        <v>0</v>
      </c>
      <c r="F1759">
        <f>IF(martianeum5[[#This Row],[zawartosc '[%']]]&gt;=1,martianeum5[[#This Row],[masa '[kg']]]*martianeum5[[#This Row],[zawartosc '[%']]]*0.01,0)</f>
        <v>0</v>
      </c>
      <c r="G1759">
        <f>martianeum5[[#This Row],[stan_magazynu '[kg']]]+martianeum5[[#This Row],[ile_kg_materiału_z_ładunku]]</f>
        <v>87.440499999999972</v>
      </c>
      <c r="H1759">
        <f>IF(martianeum5[[#This Row],[stan_po_wydobyciu_z_ładunku]]&gt;=100,100,0)</f>
        <v>0</v>
      </c>
      <c r="I1759">
        <f>martianeum5[[#This Row],[stan_po_wydobyciu_z_ładunku]]-martianeum5[[#This Row],[ile_zabiera_na_orbite]]</f>
        <v>87.440499999999972</v>
      </c>
      <c r="J1759">
        <f>WEEKNUM(martianeum5[[#This Row],[data]],14)</f>
        <v>52</v>
      </c>
      <c r="K1759">
        <f>IF(martianeum5[[#This Row],[num_tygodnia]]=J1758,K1758,K1758+1)</f>
        <v>255</v>
      </c>
    </row>
    <row r="1760" spans="1:11" x14ac:dyDescent="0.25">
      <c r="A1760" s="1">
        <v>50399</v>
      </c>
      <c r="B1760">
        <f t="shared" si="27"/>
        <v>87.440499999999972</v>
      </c>
      <c r="C1760" t="s">
        <v>18</v>
      </c>
      <c r="D1760">
        <v>24.6</v>
      </c>
      <c r="E1760">
        <v>0</v>
      </c>
      <c r="F1760">
        <f>IF(martianeum5[[#This Row],[zawartosc '[%']]]&gt;=1,martianeum5[[#This Row],[masa '[kg']]]*martianeum5[[#This Row],[zawartosc '[%']]]*0.01,0)</f>
        <v>0</v>
      </c>
      <c r="G1760">
        <f>martianeum5[[#This Row],[stan_magazynu '[kg']]]+martianeum5[[#This Row],[ile_kg_materiału_z_ładunku]]</f>
        <v>87.440499999999972</v>
      </c>
      <c r="H1760">
        <f>IF(martianeum5[[#This Row],[stan_po_wydobyciu_z_ładunku]]&gt;=100,100,0)</f>
        <v>0</v>
      </c>
      <c r="I1760">
        <f>martianeum5[[#This Row],[stan_po_wydobyciu_z_ładunku]]-martianeum5[[#This Row],[ile_zabiera_na_orbite]]</f>
        <v>87.440499999999972</v>
      </c>
      <c r="J1760">
        <f>WEEKNUM(martianeum5[[#This Row],[data]],14)</f>
        <v>52</v>
      </c>
      <c r="K1760">
        <f>IF(martianeum5[[#This Row],[num_tygodnia]]=J1759,K1759,K1759+1)</f>
        <v>255</v>
      </c>
    </row>
    <row r="1761" spans="1:11" x14ac:dyDescent="0.25">
      <c r="A1761" s="1">
        <v>50400</v>
      </c>
      <c r="B1761">
        <f t="shared" si="27"/>
        <v>87.440499999999972</v>
      </c>
      <c r="C1761" t="s">
        <v>9</v>
      </c>
      <c r="D1761">
        <v>21.2</v>
      </c>
      <c r="E1761">
        <v>3.1</v>
      </c>
      <c r="F1761">
        <f>IF(martianeum5[[#This Row],[zawartosc '[%']]]&gt;=1,martianeum5[[#This Row],[masa '[kg']]]*martianeum5[[#This Row],[zawartosc '[%']]]*0.01,0)</f>
        <v>0.65720000000000001</v>
      </c>
      <c r="G1761">
        <f>martianeum5[[#This Row],[stan_magazynu '[kg']]]+martianeum5[[#This Row],[ile_kg_materiału_z_ładunku]]</f>
        <v>88.097699999999975</v>
      </c>
      <c r="H1761">
        <f>IF(martianeum5[[#This Row],[stan_po_wydobyciu_z_ładunku]]&gt;=100,100,0)</f>
        <v>0</v>
      </c>
      <c r="I1761">
        <f>martianeum5[[#This Row],[stan_po_wydobyciu_z_ładunku]]-martianeum5[[#This Row],[ile_zabiera_na_orbite]]</f>
        <v>88.097699999999975</v>
      </c>
      <c r="J1761">
        <f>WEEKNUM(martianeum5[[#This Row],[data]],14)</f>
        <v>52</v>
      </c>
      <c r="K1761">
        <f>IF(martianeum5[[#This Row],[num_tygodnia]]=J1760,K1760,K1760+1)</f>
        <v>255</v>
      </c>
    </row>
    <row r="1762" spans="1:11" x14ac:dyDescent="0.25">
      <c r="A1762" s="1">
        <v>50401</v>
      </c>
      <c r="B1762">
        <f t="shared" si="27"/>
        <v>88.097699999999975</v>
      </c>
      <c r="C1762" t="s">
        <v>10</v>
      </c>
      <c r="D1762">
        <v>12.7</v>
      </c>
      <c r="E1762">
        <v>38.1</v>
      </c>
      <c r="F1762">
        <f>IF(martianeum5[[#This Row],[zawartosc '[%']]]&gt;=1,martianeum5[[#This Row],[masa '[kg']]]*martianeum5[[#This Row],[zawartosc '[%']]]*0.01,0)</f>
        <v>4.8387000000000002</v>
      </c>
      <c r="G1762">
        <f>martianeum5[[#This Row],[stan_magazynu '[kg']]]+martianeum5[[#This Row],[ile_kg_materiału_z_ładunku]]</f>
        <v>92.936399999999978</v>
      </c>
      <c r="H1762">
        <f>IF(martianeum5[[#This Row],[stan_po_wydobyciu_z_ładunku]]&gt;=100,100,0)</f>
        <v>0</v>
      </c>
      <c r="I1762">
        <f>martianeum5[[#This Row],[stan_po_wydobyciu_z_ładunku]]-martianeum5[[#This Row],[ile_zabiera_na_orbite]]</f>
        <v>92.936399999999978</v>
      </c>
      <c r="J1762">
        <f>WEEKNUM(martianeum5[[#This Row],[data]],14)</f>
        <v>52</v>
      </c>
      <c r="K1762">
        <f>IF(martianeum5[[#This Row],[num_tygodnia]]=J1761,K1761,K1761+1)</f>
        <v>255</v>
      </c>
    </row>
    <row r="1763" spans="1:11" x14ac:dyDescent="0.25">
      <c r="A1763" s="1">
        <v>50402</v>
      </c>
      <c r="B1763">
        <f t="shared" si="27"/>
        <v>92.936399999999978</v>
      </c>
      <c r="C1763" t="s">
        <v>23</v>
      </c>
      <c r="D1763">
        <v>20.6</v>
      </c>
      <c r="E1763">
        <v>5.2</v>
      </c>
      <c r="F1763">
        <f>IF(martianeum5[[#This Row],[zawartosc '[%']]]&gt;=1,martianeum5[[#This Row],[masa '[kg']]]*martianeum5[[#This Row],[zawartosc '[%']]]*0.01,0)</f>
        <v>1.0712000000000002</v>
      </c>
      <c r="G1763">
        <f>martianeum5[[#This Row],[stan_magazynu '[kg']]]+martianeum5[[#This Row],[ile_kg_materiału_z_ładunku]]</f>
        <v>94.007599999999982</v>
      </c>
      <c r="H1763">
        <f>IF(martianeum5[[#This Row],[stan_po_wydobyciu_z_ładunku]]&gt;=100,100,0)</f>
        <v>0</v>
      </c>
      <c r="I1763">
        <f>martianeum5[[#This Row],[stan_po_wydobyciu_z_ładunku]]-martianeum5[[#This Row],[ile_zabiera_na_orbite]]</f>
        <v>94.007599999999982</v>
      </c>
      <c r="J1763">
        <f>WEEKNUM(martianeum5[[#This Row],[data]],14)</f>
        <v>52</v>
      </c>
      <c r="K1763">
        <f>IF(martianeum5[[#This Row],[num_tygodnia]]=J1762,K1762,K1762+1)</f>
        <v>255</v>
      </c>
    </row>
    <row r="1764" spans="1:11" x14ac:dyDescent="0.25">
      <c r="A1764" s="1">
        <v>50403</v>
      </c>
      <c r="B1764">
        <f t="shared" si="27"/>
        <v>94.007599999999982</v>
      </c>
      <c r="C1764" t="s">
        <v>12</v>
      </c>
      <c r="D1764">
        <v>28.3</v>
      </c>
      <c r="E1764">
        <v>0</v>
      </c>
      <c r="F1764">
        <f>IF(martianeum5[[#This Row],[zawartosc '[%']]]&gt;=1,martianeum5[[#This Row],[masa '[kg']]]*martianeum5[[#This Row],[zawartosc '[%']]]*0.01,0)</f>
        <v>0</v>
      </c>
      <c r="G1764">
        <f>martianeum5[[#This Row],[stan_magazynu '[kg']]]+martianeum5[[#This Row],[ile_kg_materiału_z_ładunku]]</f>
        <v>94.007599999999982</v>
      </c>
      <c r="H1764">
        <f>IF(martianeum5[[#This Row],[stan_po_wydobyciu_z_ładunku]]&gt;=100,100,0)</f>
        <v>0</v>
      </c>
      <c r="I1764">
        <f>martianeum5[[#This Row],[stan_po_wydobyciu_z_ładunku]]-martianeum5[[#This Row],[ile_zabiera_na_orbite]]</f>
        <v>94.007599999999982</v>
      </c>
      <c r="J1764">
        <f>WEEKNUM(martianeum5[[#This Row],[data]],14)</f>
        <v>52</v>
      </c>
      <c r="K1764">
        <f>IF(martianeum5[[#This Row],[num_tygodnia]]=J1763,K1763,K1763+1)</f>
        <v>255</v>
      </c>
    </row>
    <row r="1765" spans="1:11" x14ac:dyDescent="0.25">
      <c r="A1765" s="1">
        <v>50404</v>
      </c>
      <c r="B1765">
        <f t="shared" si="27"/>
        <v>94.007599999999982</v>
      </c>
      <c r="C1765" t="s">
        <v>19</v>
      </c>
      <c r="D1765">
        <v>15.1</v>
      </c>
      <c r="E1765">
        <v>22.6</v>
      </c>
      <c r="F1765">
        <f>IF(martianeum5[[#This Row],[zawartosc '[%']]]&gt;=1,martianeum5[[#This Row],[masa '[kg']]]*martianeum5[[#This Row],[zawartosc '[%']]]*0.01,0)</f>
        <v>3.4125999999999999</v>
      </c>
      <c r="G1765">
        <f>martianeum5[[#This Row],[stan_magazynu '[kg']]]+martianeum5[[#This Row],[ile_kg_materiału_z_ładunku]]</f>
        <v>97.42019999999998</v>
      </c>
      <c r="H1765">
        <f>IF(martianeum5[[#This Row],[stan_po_wydobyciu_z_ładunku]]&gt;=100,100,0)</f>
        <v>0</v>
      </c>
      <c r="I1765">
        <f>martianeum5[[#This Row],[stan_po_wydobyciu_z_ładunku]]-martianeum5[[#This Row],[ile_zabiera_na_orbite]]</f>
        <v>97.42019999999998</v>
      </c>
      <c r="J1765">
        <f>WEEKNUM(martianeum5[[#This Row],[data]],14)</f>
        <v>52</v>
      </c>
      <c r="K1765">
        <f>IF(martianeum5[[#This Row],[num_tygodnia]]=J1764,K1764,K1764+1)</f>
        <v>255</v>
      </c>
    </row>
    <row r="1766" spans="1:11" x14ac:dyDescent="0.25">
      <c r="A1766" s="1">
        <v>50405</v>
      </c>
      <c r="B1766">
        <f t="shared" si="27"/>
        <v>97.42019999999998</v>
      </c>
      <c r="C1766" t="s">
        <v>15</v>
      </c>
      <c r="D1766">
        <v>24.8</v>
      </c>
      <c r="E1766">
        <v>10.5</v>
      </c>
      <c r="F1766">
        <f>IF(martianeum5[[#This Row],[zawartosc '[%']]]&gt;=1,martianeum5[[#This Row],[masa '[kg']]]*martianeum5[[#This Row],[zawartosc '[%']]]*0.01,0)</f>
        <v>2.6040000000000005</v>
      </c>
      <c r="G1766">
        <f>martianeum5[[#This Row],[stan_magazynu '[kg']]]+martianeum5[[#This Row],[ile_kg_materiału_z_ładunku]]</f>
        <v>100.02419999999998</v>
      </c>
      <c r="H1766">
        <f>IF(martianeum5[[#This Row],[stan_po_wydobyciu_z_ładunku]]&gt;=100,100,0)</f>
        <v>100</v>
      </c>
      <c r="I1766">
        <f>martianeum5[[#This Row],[stan_po_wydobyciu_z_ładunku]]-martianeum5[[#This Row],[ile_zabiera_na_orbite]]</f>
        <v>2.4199999999979127E-2</v>
      </c>
      <c r="J1766">
        <f>WEEKNUM(martianeum5[[#This Row],[data]],14)</f>
        <v>53</v>
      </c>
      <c r="K1766">
        <f>IF(martianeum5[[#This Row],[num_tygodnia]]=J1765,K1765,K1765+1)</f>
        <v>256</v>
      </c>
    </row>
    <row r="1767" spans="1:11" x14ac:dyDescent="0.25">
      <c r="A1767" s="1">
        <v>50406</v>
      </c>
      <c r="B1767">
        <f t="shared" si="27"/>
        <v>2.4199999999979127E-2</v>
      </c>
      <c r="C1767" t="s">
        <v>21</v>
      </c>
      <c r="D1767">
        <v>16.899999999999999</v>
      </c>
      <c r="E1767">
        <v>1.2</v>
      </c>
      <c r="F1767">
        <f>IF(martianeum5[[#This Row],[zawartosc '[%']]]&gt;=1,martianeum5[[#This Row],[masa '[kg']]]*martianeum5[[#This Row],[zawartosc '[%']]]*0.01,0)</f>
        <v>0.20279999999999998</v>
      </c>
      <c r="G1767">
        <f>martianeum5[[#This Row],[stan_magazynu '[kg']]]+martianeum5[[#This Row],[ile_kg_materiału_z_ładunku]]</f>
        <v>0.22699999999997911</v>
      </c>
      <c r="H1767">
        <f>IF(martianeum5[[#This Row],[stan_po_wydobyciu_z_ładunku]]&gt;=100,100,0)</f>
        <v>0</v>
      </c>
      <c r="I1767">
        <f>martianeum5[[#This Row],[stan_po_wydobyciu_z_ładunku]]-martianeum5[[#This Row],[ile_zabiera_na_orbite]]</f>
        <v>0.22699999999997911</v>
      </c>
      <c r="J1767">
        <f>WEEKNUM(martianeum5[[#This Row],[data]],14)</f>
        <v>1</v>
      </c>
      <c r="K1767">
        <f>IF(martianeum5[[#This Row],[num_tygodnia]]=J1766,K1766,K1766+1)</f>
        <v>257</v>
      </c>
    </row>
    <row r="1768" spans="1:11" x14ac:dyDescent="0.25">
      <c r="A1768" s="1">
        <v>50407</v>
      </c>
      <c r="B1768">
        <f t="shared" si="27"/>
        <v>0.22699999999997911</v>
      </c>
      <c r="C1768" t="s">
        <v>21</v>
      </c>
      <c r="D1768">
        <v>23.4</v>
      </c>
      <c r="E1768">
        <v>0</v>
      </c>
      <c r="F1768">
        <f>IF(martianeum5[[#This Row],[zawartosc '[%']]]&gt;=1,martianeum5[[#This Row],[masa '[kg']]]*martianeum5[[#This Row],[zawartosc '[%']]]*0.01,0)</f>
        <v>0</v>
      </c>
      <c r="G1768">
        <f>martianeum5[[#This Row],[stan_magazynu '[kg']]]+martianeum5[[#This Row],[ile_kg_materiału_z_ładunku]]</f>
        <v>0.22699999999997911</v>
      </c>
      <c r="H1768">
        <f>IF(martianeum5[[#This Row],[stan_po_wydobyciu_z_ładunku]]&gt;=100,100,0)</f>
        <v>0</v>
      </c>
      <c r="I1768">
        <f>martianeum5[[#This Row],[stan_po_wydobyciu_z_ładunku]]-martianeum5[[#This Row],[ile_zabiera_na_orbite]]</f>
        <v>0.22699999999997911</v>
      </c>
      <c r="J1768">
        <f>WEEKNUM(martianeum5[[#This Row],[data]],14)</f>
        <v>1</v>
      </c>
      <c r="K1768">
        <f>IF(martianeum5[[#This Row],[num_tygodnia]]=J1767,K1767,K1767+1)</f>
        <v>257</v>
      </c>
    </row>
    <row r="1769" spans="1:11" x14ac:dyDescent="0.25">
      <c r="A1769" s="1">
        <v>50408</v>
      </c>
      <c r="B1769">
        <f t="shared" si="27"/>
        <v>0.22699999999997911</v>
      </c>
      <c r="C1769" t="s">
        <v>7</v>
      </c>
      <c r="D1769">
        <v>10.5</v>
      </c>
      <c r="E1769">
        <v>22.2</v>
      </c>
      <c r="F1769">
        <f>IF(martianeum5[[#This Row],[zawartosc '[%']]]&gt;=1,martianeum5[[#This Row],[masa '[kg']]]*martianeum5[[#This Row],[zawartosc '[%']]]*0.01,0)</f>
        <v>2.331</v>
      </c>
      <c r="G1769">
        <f>martianeum5[[#This Row],[stan_magazynu '[kg']]]+martianeum5[[#This Row],[ile_kg_materiału_z_ładunku]]</f>
        <v>2.557999999999979</v>
      </c>
      <c r="H1769">
        <f>IF(martianeum5[[#This Row],[stan_po_wydobyciu_z_ładunku]]&gt;=100,100,0)</f>
        <v>0</v>
      </c>
      <c r="I1769">
        <f>martianeum5[[#This Row],[stan_po_wydobyciu_z_ładunku]]-martianeum5[[#This Row],[ile_zabiera_na_orbite]]</f>
        <v>2.557999999999979</v>
      </c>
      <c r="J1769">
        <f>WEEKNUM(martianeum5[[#This Row],[data]],14)</f>
        <v>1</v>
      </c>
      <c r="K1769">
        <f>IF(martianeum5[[#This Row],[num_tygodnia]]=J1768,K1768,K1768+1)</f>
        <v>257</v>
      </c>
    </row>
    <row r="1770" spans="1:11" x14ac:dyDescent="0.25">
      <c r="A1770" s="1">
        <v>50409</v>
      </c>
      <c r="B1770">
        <f t="shared" si="27"/>
        <v>2.557999999999979</v>
      </c>
      <c r="C1770" t="s">
        <v>10</v>
      </c>
      <c r="D1770">
        <v>16.2</v>
      </c>
      <c r="E1770">
        <v>0</v>
      </c>
      <c r="F1770">
        <f>IF(martianeum5[[#This Row],[zawartosc '[%']]]&gt;=1,martianeum5[[#This Row],[masa '[kg']]]*martianeum5[[#This Row],[zawartosc '[%']]]*0.01,0)</f>
        <v>0</v>
      </c>
      <c r="G1770">
        <f>martianeum5[[#This Row],[stan_magazynu '[kg']]]+martianeum5[[#This Row],[ile_kg_materiału_z_ładunku]]</f>
        <v>2.557999999999979</v>
      </c>
      <c r="H1770">
        <f>IF(martianeum5[[#This Row],[stan_po_wydobyciu_z_ładunku]]&gt;=100,100,0)</f>
        <v>0</v>
      </c>
      <c r="I1770">
        <f>martianeum5[[#This Row],[stan_po_wydobyciu_z_ładunku]]-martianeum5[[#This Row],[ile_zabiera_na_orbite]]</f>
        <v>2.557999999999979</v>
      </c>
      <c r="J1770">
        <f>WEEKNUM(martianeum5[[#This Row],[data]],14)</f>
        <v>1</v>
      </c>
      <c r="K1770">
        <f>IF(martianeum5[[#This Row],[num_tygodnia]]=J1769,K1769,K1769+1)</f>
        <v>257</v>
      </c>
    </row>
    <row r="1771" spans="1:11" x14ac:dyDescent="0.25">
      <c r="A1771" s="1">
        <v>50410</v>
      </c>
      <c r="B1771">
        <f t="shared" si="27"/>
        <v>2.557999999999979</v>
      </c>
      <c r="C1771" t="s">
        <v>16</v>
      </c>
      <c r="D1771">
        <v>29.7</v>
      </c>
      <c r="E1771">
        <v>0.3</v>
      </c>
      <c r="F1771">
        <f>IF(martianeum5[[#This Row],[zawartosc '[%']]]&gt;=1,martianeum5[[#This Row],[masa '[kg']]]*martianeum5[[#This Row],[zawartosc '[%']]]*0.01,0)</f>
        <v>0</v>
      </c>
      <c r="G1771">
        <f>martianeum5[[#This Row],[stan_magazynu '[kg']]]+martianeum5[[#This Row],[ile_kg_materiału_z_ładunku]]</f>
        <v>2.557999999999979</v>
      </c>
      <c r="H1771">
        <f>IF(martianeum5[[#This Row],[stan_po_wydobyciu_z_ładunku]]&gt;=100,100,0)</f>
        <v>0</v>
      </c>
      <c r="I1771">
        <f>martianeum5[[#This Row],[stan_po_wydobyciu_z_ładunku]]-martianeum5[[#This Row],[ile_zabiera_na_orbite]]</f>
        <v>2.557999999999979</v>
      </c>
      <c r="J1771">
        <f>WEEKNUM(martianeum5[[#This Row],[data]],14)</f>
        <v>1</v>
      </c>
      <c r="K1771">
        <f>IF(martianeum5[[#This Row],[num_tygodnia]]=J1770,K1770,K1770+1)</f>
        <v>257</v>
      </c>
    </row>
    <row r="1772" spans="1:11" x14ac:dyDescent="0.25">
      <c r="A1772" s="1">
        <v>50411</v>
      </c>
      <c r="B1772">
        <f t="shared" si="27"/>
        <v>2.557999999999979</v>
      </c>
      <c r="C1772" t="s">
        <v>10</v>
      </c>
      <c r="D1772">
        <v>12.8</v>
      </c>
      <c r="E1772">
        <v>0</v>
      </c>
      <c r="F1772">
        <f>IF(martianeum5[[#This Row],[zawartosc '[%']]]&gt;=1,martianeum5[[#This Row],[masa '[kg']]]*martianeum5[[#This Row],[zawartosc '[%']]]*0.01,0)</f>
        <v>0</v>
      </c>
      <c r="G1772">
        <f>martianeum5[[#This Row],[stan_magazynu '[kg']]]+martianeum5[[#This Row],[ile_kg_materiału_z_ładunku]]</f>
        <v>2.557999999999979</v>
      </c>
      <c r="H1772">
        <f>IF(martianeum5[[#This Row],[stan_po_wydobyciu_z_ładunku]]&gt;=100,100,0)</f>
        <v>0</v>
      </c>
      <c r="I1772">
        <f>martianeum5[[#This Row],[stan_po_wydobyciu_z_ładunku]]-martianeum5[[#This Row],[ile_zabiera_na_orbite]]</f>
        <v>2.557999999999979</v>
      </c>
      <c r="J1772">
        <f>WEEKNUM(martianeum5[[#This Row],[data]],14)</f>
        <v>1</v>
      </c>
      <c r="K1772">
        <f>IF(martianeum5[[#This Row],[num_tygodnia]]=J1771,K1771,K1771+1)</f>
        <v>257</v>
      </c>
    </row>
    <row r="1773" spans="1:11" x14ac:dyDescent="0.25">
      <c r="A1773" s="1">
        <v>50412</v>
      </c>
      <c r="B1773">
        <f t="shared" si="27"/>
        <v>2.557999999999979</v>
      </c>
      <c r="C1773" t="s">
        <v>8</v>
      </c>
      <c r="D1773">
        <v>19.100000000000001</v>
      </c>
      <c r="E1773">
        <v>1.7</v>
      </c>
      <c r="F1773">
        <f>IF(martianeum5[[#This Row],[zawartosc '[%']]]&gt;=1,martianeum5[[#This Row],[masa '[kg']]]*martianeum5[[#This Row],[zawartosc '[%']]]*0.01,0)</f>
        <v>0.32469999999999999</v>
      </c>
      <c r="G1773">
        <f>martianeum5[[#This Row],[stan_magazynu '[kg']]]+martianeum5[[#This Row],[ile_kg_materiału_z_ładunku]]</f>
        <v>2.8826999999999789</v>
      </c>
      <c r="H1773">
        <f>IF(martianeum5[[#This Row],[stan_po_wydobyciu_z_ładunku]]&gt;=100,100,0)</f>
        <v>0</v>
      </c>
      <c r="I1773">
        <f>martianeum5[[#This Row],[stan_po_wydobyciu_z_ładunku]]-martianeum5[[#This Row],[ile_zabiera_na_orbite]]</f>
        <v>2.8826999999999789</v>
      </c>
      <c r="J1773">
        <f>WEEKNUM(martianeum5[[#This Row],[data]],14)</f>
        <v>2</v>
      </c>
      <c r="K1773">
        <f>IF(martianeum5[[#This Row],[num_tygodnia]]=J1772,K1772,K1772+1)</f>
        <v>258</v>
      </c>
    </row>
    <row r="1774" spans="1:11" x14ac:dyDescent="0.25">
      <c r="A1774" s="1">
        <v>50413</v>
      </c>
      <c r="B1774">
        <f t="shared" si="27"/>
        <v>2.8826999999999789</v>
      </c>
      <c r="C1774" t="s">
        <v>11</v>
      </c>
      <c r="D1774">
        <v>27.7</v>
      </c>
      <c r="E1774">
        <v>0</v>
      </c>
      <c r="F1774">
        <f>IF(martianeum5[[#This Row],[zawartosc '[%']]]&gt;=1,martianeum5[[#This Row],[masa '[kg']]]*martianeum5[[#This Row],[zawartosc '[%']]]*0.01,0)</f>
        <v>0</v>
      </c>
      <c r="G1774">
        <f>martianeum5[[#This Row],[stan_magazynu '[kg']]]+martianeum5[[#This Row],[ile_kg_materiału_z_ładunku]]</f>
        <v>2.8826999999999789</v>
      </c>
      <c r="H1774">
        <f>IF(martianeum5[[#This Row],[stan_po_wydobyciu_z_ładunku]]&gt;=100,100,0)</f>
        <v>0</v>
      </c>
      <c r="I1774">
        <f>martianeum5[[#This Row],[stan_po_wydobyciu_z_ładunku]]-martianeum5[[#This Row],[ile_zabiera_na_orbite]]</f>
        <v>2.8826999999999789</v>
      </c>
      <c r="J1774">
        <f>WEEKNUM(martianeum5[[#This Row],[data]],14)</f>
        <v>2</v>
      </c>
      <c r="K1774">
        <f>IF(martianeum5[[#This Row],[num_tygodnia]]=J1773,K1773,K1773+1)</f>
        <v>258</v>
      </c>
    </row>
    <row r="1775" spans="1:11" x14ac:dyDescent="0.25">
      <c r="A1775" s="1">
        <v>50414</v>
      </c>
      <c r="B1775">
        <f t="shared" si="27"/>
        <v>2.8826999999999789</v>
      </c>
      <c r="C1775" t="s">
        <v>14</v>
      </c>
      <c r="D1775">
        <v>22</v>
      </c>
      <c r="E1775">
        <v>5.9</v>
      </c>
      <c r="F1775">
        <f>IF(martianeum5[[#This Row],[zawartosc '[%']]]&gt;=1,martianeum5[[#This Row],[masa '[kg']]]*martianeum5[[#This Row],[zawartosc '[%']]]*0.01,0)</f>
        <v>1.298</v>
      </c>
      <c r="G1775">
        <f>martianeum5[[#This Row],[stan_magazynu '[kg']]]+martianeum5[[#This Row],[ile_kg_materiału_z_ładunku]]</f>
        <v>4.1806999999999785</v>
      </c>
      <c r="H1775">
        <f>IF(martianeum5[[#This Row],[stan_po_wydobyciu_z_ładunku]]&gt;=100,100,0)</f>
        <v>0</v>
      </c>
      <c r="I1775">
        <f>martianeum5[[#This Row],[stan_po_wydobyciu_z_ładunku]]-martianeum5[[#This Row],[ile_zabiera_na_orbite]]</f>
        <v>4.1806999999999785</v>
      </c>
      <c r="J1775">
        <f>WEEKNUM(martianeum5[[#This Row],[data]],14)</f>
        <v>2</v>
      </c>
      <c r="K1775">
        <f>IF(martianeum5[[#This Row],[num_tygodnia]]=J1774,K1774,K1774+1)</f>
        <v>258</v>
      </c>
    </row>
    <row r="1776" spans="1:11" x14ac:dyDescent="0.25">
      <c r="A1776" s="1">
        <v>50415</v>
      </c>
      <c r="B1776">
        <f t="shared" si="27"/>
        <v>4.1806999999999785</v>
      </c>
      <c r="C1776" t="s">
        <v>6</v>
      </c>
      <c r="D1776">
        <v>19.600000000000001</v>
      </c>
      <c r="E1776">
        <v>2.7</v>
      </c>
      <c r="F1776">
        <f>IF(martianeum5[[#This Row],[zawartosc '[%']]]&gt;=1,martianeum5[[#This Row],[masa '[kg']]]*martianeum5[[#This Row],[zawartosc '[%']]]*0.01,0)</f>
        <v>0.52920000000000011</v>
      </c>
      <c r="G1776">
        <f>martianeum5[[#This Row],[stan_magazynu '[kg']]]+martianeum5[[#This Row],[ile_kg_materiału_z_ładunku]]</f>
        <v>4.7098999999999789</v>
      </c>
      <c r="H1776">
        <f>IF(martianeum5[[#This Row],[stan_po_wydobyciu_z_ładunku]]&gt;=100,100,0)</f>
        <v>0</v>
      </c>
      <c r="I1776">
        <f>martianeum5[[#This Row],[stan_po_wydobyciu_z_ładunku]]-martianeum5[[#This Row],[ile_zabiera_na_orbite]]</f>
        <v>4.7098999999999789</v>
      </c>
      <c r="J1776">
        <f>WEEKNUM(martianeum5[[#This Row],[data]],14)</f>
        <v>2</v>
      </c>
      <c r="K1776">
        <f>IF(martianeum5[[#This Row],[num_tygodnia]]=J1775,K1775,K1775+1)</f>
        <v>258</v>
      </c>
    </row>
    <row r="1777" spans="1:11" x14ac:dyDescent="0.25">
      <c r="A1777" s="1">
        <v>50416</v>
      </c>
      <c r="B1777">
        <f t="shared" si="27"/>
        <v>4.7098999999999789</v>
      </c>
      <c r="C1777" t="s">
        <v>8</v>
      </c>
      <c r="D1777">
        <v>16</v>
      </c>
      <c r="E1777">
        <v>0.3</v>
      </c>
      <c r="F1777">
        <f>IF(martianeum5[[#This Row],[zawartosc '[%']]]&gt;=1,martianeum5[[#This Row],[masa '[kg']]]*martianeum5[[#This Row],[zawartosc '[%']]]*0.01,0)</f>
        <v>0</v>
      </c>
      <c r="G1777">
        <f>martianeum5[[#This Row],[stan_magazynu '[kg']]]+martianeum5[[#This Row],[ile_kg_materiału_z_ładunku]]</f>
        <v>4.7098999999999789</v>
      </c>
      <c r="H1777">
        <f>IF(martianeum5[[#This Row],[stan_po_wydobyciu_z_ładunku]]&gt;=100,100,0)</f>
        <v>0</v>
      </c>
      <c r="I1777">
        <f>martianeum5[[#This Row],[stan_po_wydobyciu_z_ładunku]]-martianeum5[[#This Row],[ile_zabiera_na_orbite]]</f>
        <v>4.7098999999999789</v>
      </c>
      <c r="J1777">
        <f>WEEKNUM(martianeum5[[#This Row],[data]],14)</f>
        <v>2</v>
      </c>
      <c r="K1777">
        <f>IF(martianeum5[[#This Row],[num_tygodnia]]=J1776,K1776,K1776+1)</f>
        <v>258</v>
      </c>
    </row>
    <row r="1778" spans="1:11" x14ac:dyDescent="0.25">
      <c r="A1778" s="1">
        <v>50417</v>
      </c>
      <c r="B1778">
        <f t="shared" si="27"/>
        <v>4.7098999999999789</v>
      </c>
      <c r="C1778" t="s">
        <v>5</v>
      </c>
      <c r="D1778">
        <v>14</v>
      </c>
      <c r="E1778">
        <v>1.3</v>
      </c>
      <c r="F1778">
        <f>IF(martianeum5[[#This Row],[zawartosc '[%']]]&gt;=1,martianeum5[[#This Row],[masa '[kg']]]*martianeum5[[#This Row],[zawartosc '[%']]]*0.01,0)</f>
        <v>0.182</v>
      </c>
      <c r="G1778">
        <f>martianeum5[[#This Row],[stan_magazynu '[kg']]]+martianeum5[[#This Row],[ile_kg_materiału_z_ładunku]]</f>
        <v>4.8918999999999793</v>
      </c>
      <c r="H1778">
        <f>IF(martianeum5[[#This Row],[stan_po_wydobyciu_z_ładunku]]&gt;=100,100,0)</f>
        <v>0</v>
      </c>
      <c r="I1778">
        <f>martianeum5[[#This Row],[stan_po_wydobyciu_z_ładunku]]-martianeum5[[#This Row],[ile_zabiera_na_orbite]]</f>
        <v>4.8918999999999793</v>
      </c>
      <c r="J1778">
        <f>WEEKNUM(martianeum5[[#This Row],[data]],14)</f>
        <v>2</v>
      </c>
      <c r="K1778">
        <f>IF(martianeum5[[#This Row],[num_tygodnia]]=J1777,K1777,K1777+1)</f>
        <v>258</v>
      </c>
    </row>
    <row r="1779" spans="1:11" x14ac:dyDescent="0.25">
      <c r="A1779" s="1">
        <v>50418</v>
      </c>
      <c r="B1779">
        <f t="shared" si="27"/>
        <v>4.8918999999999793</v>
      </c>
      <c r="C1779" t="s">
        <v>15</v>
      </c>
      <c r="D1779">
        <v>29.5</v>
      </c>
      <c r="E1779">
        <v>3.3</v>
      </c>
      <c r="F1779">
        <f>IF(martianeum5[[#This Row],[zawartosc '[%']]]&gt;=1,martianeum5[[#This Row],[masa '[kg']]]*martianeum5[[#This Row],[zawartosc '[%']]]*0.01,0)</f>
        <v>0.97349999999999992</v>
      </c>
      <c r="G1779">
        <f>martianeum5[[#This Row],[stan_magazynu '[kg']]]+martianeum5[[#This Row],[ile_kg_materiału_z_ładunku]]</f>
        <v>5.8653999999999789</v>
      </c>
      <c r="H1779">
        <f>IF(martianeum5[[#This Row],[stan_po_wydobyciu_z_ładunku]]&gt;=100,100,0)</f>
        <v>0</v>
      </c>
      <c r="I1779">
        <f>martianeum5[[#This Row],[stan_po_wydobyciu_z_ładunku]]-martianeum5[[#This Row],[ile_zabiera_na_orbite]]</f>
        <v>5.8653999999999789</v>
      </c>
      <c r="J1779">
        <f>WEEKNUM(martianeum5[[#This Row],[data]],14)</f>
        <v>2</v>
      </c>
      <c r="K1779">
        <f>IF(martianeum5[[#This Row],[num_tygodnia]]=J1778,K1778,K1778+1)</f>
        <v>258</v>
      </c>
    </row>
    <row r="1780" spans="1:11" x14ac:dyDescent="0.25">
      <c r="A1780" s="1">
        <v>50419</v>
      </c>
      <c r="B1780">
        <f t="shared" si="27"/>
        <v>5.8653999999999789</v>
      </c>
      <c r="C1780" t="s">
        <v>7</v>
      </c>
      <c r="D1780">
        <v>12.2</v>
      </c>
      <c r="E1780">
        <v>0</v>
      </c>
      <c r="F1780">
        <f>IF(martianeum5[[#This Row],[zawartosc '[%']]]&gt;=1,martianeum5[[#This Row],[masa '[kg']]]*martianeum5[[#This Row],[zawartosc '[%']]]*0.01,0)</f>
        <v>0</v>
      </c>
      <c r="G1780">
        <f>martianeum5[[#This Row],[stan_magazynu '[kg']]]+martianeum5[[#This Row],[ile_kg_materiału_z_ładunku]]</f>
        <v>5.8653999999999789</v>
      </c>
      <c r="H1780">
        <f>IF(martianeum5[[#This Row],[stan_po_wydobyciu_z_ładunku]]&gt;=100,100,0)</f>
        <v>0</v>
      </c>
      <c r="I1780">
        <f>martianeum5[[#This Row],[stan_po_wydobyciu_z_ładunku]]-martianeum5[[#This Row],[ile_zabiera_na_orbite]]</f>
        <v>5.8653999999999789</v>
      </c>
      <c r="J1780">
        <f>WEEKNUM(martianeum5[[#This Row],[data]],14)</f>
        <v>3</v>
      </c>
      <c r="K1780">
        <f>IF(martianeum5[[#This Row],[num_tygodnia]]=J1779,K1779,K1779+1)</f>
        <v>259</v>
      </c>
    </row>
    <row r="1781" spans="1:11" x14ac:dyDescent="0.25">
      <c r="A1781" s="1">
        <v>50420</v>
      </c>
      <c r="B1781">
        <f t="shared" si="27"/>
        <v>5.8653999999999789</v>
      </c>
      <c r="C1781" t="s">
        <v>11</v>
      </c>
      <c r="D1781">
        <v>15</v>
      </c>
      <c r="E1781">
        <v>7.4</v>
      </c>
      <c r="F1781">
        <f>IF(martianeum5[[#This Row],[zawartosc '[%']]]&gt;=1,martianeum5[[#This Row],[masa '[kg']]]*martianeum5[[#This Row],[zawartosc '[%']]]*0.01,0)</f>
        <v>1.1100000000000001</v>
      </c>
      <c r="G1781">
        <f>martianeum5[[#This Row],[stan_magazynu '[kg']]]+martianeum5[[#This Row],[ile_kg_materiału_z_ładunku]]</f>
        <v>6.9753999999999792</v>
      </c>
      <c r="H1781">
        <f>IF(martianeum5[[#This Row],[stan_po_wydobyciu_z_ładunku]]&gt;=100,100,0)</f>
        <v>0</v>
      </c>
      <c r="I1781">
        <f>martianeum5[[#This Row],[stan_po_wydobyciu_z_ładunku]]-martianeum5[[#This Row],[ile_zabiera_na_orbite]]</f>
        <v>6.9753999999999792</v>
      </c>
      <c r="J1781">
        <f>WEEKNUM(martianeum5[[#This Row],[data]],14)</f>
        <v>3</v>
      </c>
      <c r="K1781">
        <f>IF(martianeum5[[#This Row],[num_tygodnia]]=J1780,K1780,K1780+1)</f>
        <v>259</v>
      </c>
    </row>
    <row r="1782" spans="1:11" x14ac:dyDescent="0.25">
      <c r="A1782" s="1">
        <v>50421</v>
      </c>
      <c r="B1782">
        <f t="shared" si="27"/>
        <v>6.9753999999999792</v>
      </c>
      <c r="C1782" t="s">
        <v>20</v>
      </c>
      <c r="D1782">
        <v>10.4</v>
      </c>
      <c r="E1782">
        <v>2</v>
      </c>
      <c r="F1782">
        <f>IF(martianeum5[[#This Row],[zawartosc '[%']]]&gt;=1,martianeum5[[#This Row],[masa '[kg']]]*martianeum5[[#This Row],[zawartosc '[%']]]*0.01,0)</f>
        <v>0.20800000000000002</v>
      </c>
      <c r="G1782">
        <f>martianeum5[[#This Row],[stan_magazynu '[kg']]]+martianeum5[[#This Row],[ile_kg_materiału_z_ładunku]]</f>
        <v>7.1833999999999794</v>
      </c>
      <c r="H1782">
        <f>IF(martianeum5[[#This Row],[stan_po_wydobyciu_z_ładunku]]&gt;=100,100,0)</f>
        <v>0</v>
      </c>
      <c r="I1782">
        <f>martianeum5[[#This Row],[stan_po_wydobyciu_z_ładunku]]-martianeum5[[#This Row],[ile_zabiera_na_orbite]]</f>
        <v>7.1833999999999794</v>
      </c>
      <c r="J1782">
        <f>WEEKNUM(martianeum5[[#This Row],[data]],14)</f>
        <v>3</v>
      </c>
      <c r="K1782">
        <f>IF(martianeum5[[#This Row],[num_tygodnia]]=J1781,K1781,K1781+1)</f>
        <v>259</v>
      </c>
    </row>
    <row r="1783" spans="1:11" x14ac:dyDescent="0.25">
      <c r="A1783" s="1">
        <v>50422</v>
      </c>
      <c r="B1783">
        <f t="shared" si="27"/>
        <v>7.1833999999999794</v>
      </c>
      <c r="C1783" t="s">
        <v>19</v>
      </c>
      <c r="D1783">
        <v>18.600000000000001</v>
      </c>
      <c r="E1783">
        <v>4.5999999999999996</v>
      </c>
      <c r="F1783">
        <f>IF(martianeum5[[#This Row],[zawartosc '[%']]]&gt;=1,martianeum5[[#This Row],[masa '[kg']]]*martianeum5[[#This Row],[zawartosc '[%']]]*0.01,0)</f>
        <v>0.85560000000000003</v>
      </c>
      <c r="G1783">
        <f>martianeum5[[#This Row],[stan_magazynu '[kg']]]+martianeum5[[#This Row],[ile_kg_materiału_z_ładunku]]</f>
        <v>8.0389999999999802</v>
      </c>
      <c r="H1783">
        <f>IF(martianeum5[[#This Row],[stan_po_wydobyciu_z_ładunku]]&gt;=100,100,0)</f>
        <v>0</v>
      </c>
      <c r="I1783">
        <f>martianeum5[[#This Row],[stan_po_wydobyciu_z_ładunku]]-martianeum5[[#This Row],[ile_zabiera_na_orbite]]</f>
        <v>8.0389999999999802</v>
      </c>
      <c r="J1783">
        <f>WEEKNUM(martianeum5[[#This Row],[data]],14)</f>
        <v>3</v>
      </c>
      <c r="K1783">
        <f>IF(martianeum5[[#This Row],[num_tygodnia]]=J1782,K1782,K1782+1)</f>
        <v>259</v>
      </c>
    </row>
    <row r="1784" spans="1:11" x14ac:dyDescent="0.25">
      <c r="A1784" s="1">
        <v>50423</v>
      </c>
      <c r="B1784">
        <f t="shared" si="27"/>
        <v>8.0389999999999802</v>
      </c>
      <c r="C1784" t="s">
        <v>18</v>
      </c>
      <c r="D1784">
        <v>23.7</v>
      </c>
      <c r="E1784">
        <v>7.2</v>
      </c>
      <c r="F1784">
        <f>IF(martianeum5[[#This Row],[zawartosc '[%']]]&gt;=1,martianeum5[[#This Row],[masa '[kg']]]*martianeum5[[#This Row],[zawartosc '[%']]]*0.01,0)</f>
        <v>1.7063999999999999</v>
      </c>
      <c r="G1784">
        <f>martianeum5[[#This Row],[stan_magazynu '[kg']]]+martianeum5[[#This Row],[ile_kg_materiału_z_ładunku]]</f>
        <v>9.7453999999999805</v>
      </c>
      <c r="H1784">
        <f>IF(martianeum5[[#This Row],[stan_po_wydobyciu_z_ładunku]]&gt;=100,100,0)</f>
        <v>0</v>
      </c>
      <c r="I1784">
        <f>martianeum5[[#This Row],[stan_po_wydobyciu_z_ładunku]]-martianeum5[[#This Row],[ile_zabiera_na_orbite]]</f>
        <v>9.7453999999999805</v>
      </c>
      <c r="J1784">
        <f>WEEKNUM(martianeum5[[#This Row],[data]],14)</f>
        <v>3</v>
      </c>
      <c r="K1784">
        <f>IF(martianeum5[[#This Row],[num_tygodnia]]=J1783,K1783,K1783+1)</f>
        <v>259</v>
      </c>
    </row>
    <row r="1785" spans="1:11" x14ac:dyDescent="0.25">
      <c r="A1785" s="1">
        <v>50424</v>
      </c>
      <c r="B1785">
        <f t="shared" si="27"/>
        <v>9.7453999999999805</v>
      </c>
      <c r="C1785" t="s">
        <v>5</v>
      </c>
      <c r="D1785">
        <v>27.2</v>
      </c>
      <c r="E1785">
        <v>0</v>
      </c>
      <c r="F1785">
        <f>IF(martianeum5[[#This Row],[zawartosc '[%']]]&gt;=1,martianeum5[[#This Row],[masa '[kg']]]*martianeum5[[#This Row],[zawartosc '[%']]]*0.01,0)</f>
        <v>0</v>
      </c>
      <c r="G1785">
        <f>martianeum5[[#This Row],[stan_magazynu '[kg']]]+martianeum5[[#This Row],[ile_kg_materiału_z_ładunku]]</f>
        <v>9.7453999999999805</v>
      </c>
      <c r="H1785">
        <f>IF(martianeum5[[#This Row],[stan_po_wydobyciu_z_ładunku]]&gt;=100,100,0)</f>
        <v>0</v>
      </c>
      <c r="I1785">
        <f>martianeum5[[#This Row],[stan_po_wydobyciu_z_ładunku]]-martianeum5[[#This Row],[ile_zabiera_na_orbite]]</f>
        <v>9.7453999999999805</v>
      </c>
      <c r="J1785">
        <f>WEEKNUM(martianeum5[[#This Row],[data]],14)</f>
        <v>3</v>
      </c>
      <c r="K1785">
        <f>IF(martianeum5[[#This Row],[num_tygodnia]]=J1784,K1784,K1784+1)</f>
        <v>259</v>
      </c>
    </row>
    <row r="1786" spans="1:11" x14ac:dyDescent="0.25">
      <c r="A1786" s="1">
        <v>50425</v>
      </c>
      <c r="B1786">
        <f t="shared" si="27"/>
        <v>9.7453999999999805</v>
      </c>
      <c r="C1786" t="s">
        <v>15</v>
      </c>
      <c r="D1786">
        <v>11.3</v>
      </c>
      <c r="E1786">
        <v>18.8</v>
      </c>
      <c r="F1786">
        <f>IF(martianeum5[[#This Row],[zawartosc '[%']]]&gt;=1,martianeum5[[#This Row],[masa '[kg']]]*martianeum5[[#This Row],[zawartosc '[%']]]*0.01,0)</f>
        <v>2.1244000000000005</v>
      </c>
      <c r="G1786">
        <f>martianeum5[[#This Row],[stan_magazynu '[kg']]]+martianeum5[[#This Row],[ile_kg_materiału_z_ładunku]]</f>
        <v>11.86979999999998</v>
      </c>
      <c r="H1786">
        <f>IF(martianeum5[[#This Row],[stan_po_wydobyciu_z_ładunku]]&gt;=100,100,0)</f>
        <v>0</v>
      </c>
      <c r="I1786">
        <f>martianeum5[[#This Row],[stan_po_wydobyciu_z_ładunku]]-martianeum5[[#This Row],[ile_zabiera_na_orbite]]</f>
        <v>11.86979999999998</v>
      </c>
      <c r="J1786">
        <f>WEEKNUM(martianeum5[[#This Row],[data]],14)</f>
        <v>3</v>
      </c>
      <c r="K1786">
        <f>IF(martianeum5[[#This Row],[num_tygodnia]]=J1785,K1785,K1785+1)</f>
        <v>259</v>
      </c>
    </row>
    <row r="1787" spans="1:11" x14ac:dyDescent="0.25">
      <c r="A1787" s="1">
        <v>50426</v>
      </c>
      <c r="B1787">
        <f t="shared" si="27"/>
        <v>11.86979999999998</v>
      </c>
      <c r="C1787" t="s">
        <v>7</v>
      </c>
      <c r="D1787">
        <v>22.1</v>
      </c>
      <c r="E1787">
        <v>0</v>
      </c>
      <c r="F1787">
        <f>IF(martianeum5[[#This Row],[zawartosc '[%']]]&gt;=1,martianeum5[[#This Row],[masa '[kg']]]*martianeum5[[#This Row],[zawartosc '[%']]]*0.01,0)</f>
        <v>0</v>
      </c>
      <c r="G1787">
        <f>martianeum5[[#This Row],[stan_magazynu '[kg']]]+martianeum5[[#This Row],[ile_kg_materiału_z_ładunku]]</f>
        <v>11.86979999999998</v>
      </c>
      <c r="H1787">
        <f>IF(martianeum5[[#This Row],[stan_po_wydobyciu_z_ładunku]]&gt;=100,100,0)</f>
        <v>0</v>
      </c>
      <c r="I1787">
        <f>martianeum5[[#This Row],[stan_po_wydobyciu_z_ładunku]]-martianeum5[[#This Row],[ile_zabiera_na_orbite]]</f>
        <v>11.86979999999998</v>
      </c>
      <c r="J1787">
        <f>WEEKNUM(martianeum5[[#This Row],[data]],14)</f>
        <v>4</v>
      </c>
      <c r="K1787">
        <f>IF(martianeum5[[#This Row],[num_tygodnia]]=J1786,K1786,K1786+1)</f>
        <v>260</v>
      </c>
    </row>
    <row r="1788" spans="1:11" x14ac:dyDescent="0.25">
      <c r="A1788" s="1">
        <v>50427</v>
      </c>
      <c r="B1788">
        <f t="shared" si="27"/>
        <v>11.86979999999998</v>
      </c>
      <c r="C1788" t="s">
        <v>12</v>
      </c>
      <c r="D1788">
        <v>11</v>
      </c>
      <c r="E1788">
        <v>0</v>
      </c>
      <c r="F1788">
        <f>IF(martianeum5[[#This Row],[zawartosc '[%']]]&gt;=1,martianeum5[[#This Row],[masa '[kg']]]*martianeum5[[#This Row],[zawartosc '[%']]]*0.01,0)</f>
        <v>0</v>
      </c>
      <c r="G1788">
        <f>martianeum5[[#This Row],[stan_magazynu '[kg']]]+martianeum5[[#This Row],[ile_kg_materiału_z_ładunku]]</f>
        <v>11.86979999999998</v>
      </c>
      <c r="H1788">
        <f>IF(martianeum5[[#This Row],[stan_po_wydobyciu_z_ładunku]]&gt;=100,100,0)</f>
        <v>0</v>
      </c>
      <c r="I1788">
        <f>martianeum5[[#This Row],[stan_po_wydobyciu_z_ładunku]]-martianeum5[[#This Row],[ile_zabiera_na_orbite]]</f>
        <v>11.86979999999998</v>
      </c>
      <c r="J1788">
        <f>WEEKNUM(martianeum5[[#This Row],[data]],14)</f>
        <v>4</v>
      </c>
      <c r="K1788">
        <f>IF(martianeum5[[#This Row],[num_tygodnia]]=J1787,K1787,K1787+1)</f>
        <v>260</v>
      </c>
    </row>
    <row r="1789" spans="1:11" x14ac:dyDescent="0.25">
      <c r="A1789" s="1">
        <v>50428</v>
      </c>
      <c r="B1789">
        <f t="shared" si="27"/>
        <v>11.86979999999998</v>
      </c>
      <c r="C1789" t="s">
        <v>19</v>
      </c>
      <c r="D1789">
        <v>14.7</v>
      </c>
      <c r="E1789">
        <v>0</v>
      </c>
      <c r="F1789">
        <f>IF(martianeum5[[#This Row],[zawartosc '[%']]]&gt;=1,martianeum5[[#This Row],[masa '[kg']]]*martianeum5[[#This Row],[zawartosc '[%']]]*0.01,0)</f>
        <v>0</v>
      </c>
      <c r="G1789">
        <f>martianeum5[[#This Row],[stan_magazynu '[kg']]]+martianeum5[[#This Row],[ile_kg_materiału_z_ładunku]]</f>
        <v>11.86979999999998</v>
      </c>
      <c r="H1789">
        <f>IF(martianeum5[[#This Row],[stan_po_wydobyciu_z_ładunku]]&gt;=100,100,0)</f>
        <v>0</v>
      </c>
      <c r="I1789">
        <f>martianeum5[[#This Row],[stan_po_wydobyciu_z_ładunku]]-martianeum5[[#This Row],[ile_zabiera_na_orbite]]</f>
        <v>11.86979999999998</v>
      </c>
      <c r="J1789">
        <f>WEEKNUM(martianeum5[[#This Row],[data]],14)</f>
        <v>4</v>
      </c>
      <c r="K1789">
        <f>IF(martianeum5[[#This Row],[num_tygodnia]]=J1788,K1788,K1788+1)</f>
        <v>260</v>
      </c>
    </row>
    <row r="1790" spans="1:11" x14ac:dyDescent="0.25">
      <c r="A1790" s="1">
        <v>50429</v>
      </c>
      <c r="B1790">
        <f t="shared" si="27"/>
        <v>11.86979999999998</v>
      </c>
      <c r="C1790" t="s">
        <v>19</v>
      </c>
      <c r="D1790">
        <v>10.4</v>
      </c>
      <c r="E1790">
        <v>14.4</v>
      </c>
      <c r="F1790">
        <f>IF(martianeum5[[#This Row],[zawartosc '[%']]]&gt;=1,martianeum5[[#This Row],[masa '[kg']]]*martianeum5[[#This Row],[zawartosc '[%']]]*0.01,0)</f>
        <v>1.4976000000000003</v>
      </c>
      <c r="G1790">
        <f>martianeum5[[#This Row],[stan_magazynu '[kg']]]+martianeum5[[#This Row],[ile_kg_materiału_z_ładunku]]</f>
        <v>13.36739999999998</v>
      </c>
      <c r="H1790">
        <f>IF(martianeum5[[#This Row],[stan_po_wydobyciu_z_ładunku]]&gt;=100,100,0)</f>
        <v>0</v>
      </c>
      <c r="I1790">
        <f>martianeum5[[#This Row],[stan_po_wydobyciu_z_ładunku]]-martianeum5[[#This Row],[ile_zabiera_na_orbite]]</f>
        <v>13.36739999999998</v>
      </c>
      <c r="J1790">
        <f>WEEKNUM(martianeum5[[#This Row],[data]],14)</f>
        <v>4</v>
      </c>
      <c r="K1790">
        <f>IF(martianeum5[[#This Row],[num_tygodnia]]=J1789,K1789,K1789+1)</f>
        <v>260</v>
      </c>
    </row>
    <row r="1791" spans="1:11" x14ac:dyDescent="0.25">
      <c r="A1791" s="1">
        <v>50430</v>
      </c>
      <c r="B1791">
        <f t="shared" si="27"/>
        <v>13.36739999999998</v>
      </c>
      <c r="C1791" t="s">
        <v>24</v>
      </c>
      <c r="D1791">
        <v>29.6</v>
      </c>
      <c r="E1791">
        <v>2.8</v>
      </c>
      <c r="F1791">
        <f>IF(martianeum5[[#This Row],[zawartosc '[%']]]&gt;=1,martianeum5[[#This Row],[masa '[kg']]]*martianeum5[[#This Row],[zawartosc '[%']]]*0.01,0)</f>
        <v>0.82879999999999998</v>
      </c>
      <c r="G1791">
        <f>martianeum5[[#This Row],[stan_magazynu '[kg']]]+martianeum5[[#This Row],[ile_kg_materiału_z_ładunku]]</f>
        <v>14.19619999999998</v>
      </c>
      <c r="H1791">
        <f>IF(martianeum5[[#This Row],[stan_po_wydobyciu_z_ładunku]]&gt;=100,100,0)</f>
        <v>0</v>
      </c>
      <c r="I1791">
        <f>martianeum5[[#This Row],[stan_po_wydobyciu_z_ładunku]]-martianeum5[[#This Row],[ile_zabiera_na_orbite]]</f>
        <v>14.19619999999998</v>
      </c>
      <c r="J1791">
        <f>WEEKNUM(martianeum5[[#This Row],[data]],14)</f>
        <v>4</v>
      </c>
      <c r="K1791">
        <f>IF(martianeum5[[#This Row],[num_tygodnia]]=J1790,K1790,K1790+1)</f>
        <v>260</v>
      </c>
    </row>
    <row r="1792" spans="1:11" x14ac:dyDescent="0.25">
      <c r="A1792" s="1">
        <v>50431</v>
      </c>
      <c r="B1792">
        <f t="shared" si="27"/>
        <v>14.19619999999998</v>
      </c>
      <c r="C1792" t="s">
        <v>18</v>
      </c>
      <c r="D1792">
        <v>11.3</v>
      </c>
      <c r="E1792">
        <v>7.2</v>
      </c>
      <c r="F1792">
        <f>IF(martianeum5[[#This Row],[zawartosc '[%']]]&gt;=1,martianeum5[[#This Row],[masa '[kg']]]*martianeum5[[#This Row],[zawartosc '[%']]]*0.01,0)</f>
        <v>0.8136000000000001</v>
      </c>
      <c r="G1792">
        <f>martianeum5[[#This Row],[stan_magazynu '[kg']]]+martianeum5[[#This Row],[ile_kg_materiału_z_ładunku]]</f>
        <v>15.009799999999981</v>
      </c>
      <c r="H1792">
        <f>IF(martianeum5[[#This Row],[stan_po_wydobyciu_z_ładunku]]&gt;=100,100,0)</f>
        <v>0</v>
      </c>
      <c r="I1792">
        <f>martianeum5[[#This Row],[stan_po_wydobyciu_z_ładunku]]-martianeum5[[#This Row],[ile_zabiera_na_orbite]]</f>
        <v>15.009799999999981</v>
      </c>
      <c r="J1792">
        <f>WEEKNUM(martianeum5[[#This Row],[data]],14)</f>
        <v>4</v>
      </c>
      <c r="K1792">
        <f>IF(martianeum5[[#This Row],[num_tygodnia]]=J1791,K1791,K1791+1)</f>
        <v>260</v>
      </c>
    </row>
    <row r="1793" spans="1:11" x14ac:dyDescent="0.25">
      <c r="A1793" s="1">
        <v>50432</v>
      </c>
      <c r="B1793">
        <f t="shared" si="27"/>
        <v>15.009799999999981</v>
      </c>
      <c r="C1793" t="s">
        <v>20</v>
      </c>
      <c r="D1793">
        <v>22.4</v>
      </c>
      <c r="E1793">
        <v>0</v>
      </c>
      <c r="F1793">
        <f>IF(martianeum5[[#This Row],[zawartosc '[%']]]&gt;=1,martianeum5[[#This Row],[masa '[kg']]]*martianeum5[[#This Row],[zawartosc '[%']]]*0.01,0)</f>
        <v>0</v>
      </c>
      <c r="G1793">
        <f>martianeum5[[#This Row],[stan_magazynu '[kg']]]+martianeum5[[#This Row],[ile_kg_materiału_z_ładunku]]</f>
        <v>15.009799999999981</v>
      </c>
      <c r="H1793">
        <f>IF(martianeum5[[#This Row],[stan_po_wydobyciu_z_ładunku]]&gt;=100,100,0)</f>
        <v>0</v>
      </c>
      <c r="I1793">
        <f>martianeum5[[#This Row],[stan_po_wydobyciu_z_ładunku]]-martianeum5[[#This Row],[ile_zabiera_na_orbite]]</f>
        <v>15.009799999999981</v>
      </c>
      <c r="J1793">
        <f>WEEKNUM(martianeum5[[#This Row],[data]],14)</f>
        <v>4</v>
      </c>
      <c r="K1793">
        <f>IF(martianeum5[[#This Row],[num_tygodnia]]=J1792,K1792,K1792+1)</f>
        <v>260</v>
      </c>
    </row>
    <row r="1794" spans="1:11" x14ac:dyDescent="0.25">
      <c r="A1794" s="1">
        <v>50433</v>
      </c>
      <c r="B1794">
        <f t="shared" si="27"/>
        <v>15.009799999999981</v>
      </c>
      <c r="C1794" t="s">
        <v>19</v>
      </c>
      <c r="D1794">
        <v>19.600000000000001</v>
      </c>
      <c r="E1794">
        <v>28.7</v>
      </c>
      <c r="F1794">
        <f>IF(martianeum5[[#This Row],[zawartosc '[%']]]&gt;=1,martianeum5[[#This Row],[masa '[kg']]]*martianeum5[[#This Row],[zawartosc '[%']]]*0.01,0)</f>
        <v>5.6251999999999995</v>
      </c>
      <c r="G1794">
        <f>martianeum5[[#This Row],[stan_magazynu '[kg']]]+martianeum5[[#This Row],[ile_kg_materiału_z_ładunku]]</f>
        <v>20.63499999999998</v>
      </c>
      <c r="H1794">
        <f>IF(martianeum5[[#This Row],[stan_po_wydobyciu_z_ładunku]]&gt;=100,100,0)</f>
        <v>0</v>
      </c>
      <c r="I1794">
        <f>martianeum5[[#This Row],[stan_po_wydobyciu_z_ładunku]]-martianeum5[[#This Row],[ile_zabiera_na_orbite]]</f>
        <v>20.63499999999998</v>
      </c>
      <c r="J1794">
        <f>WEEKNUM(martianeum5[[#This Row],[data]],14)</f>
        <v>5</v>
      </c>
      <c r="K1794">
        <f>IF(martianeum5[[#This Row],[num_tygodnia]]=J1793,K1793,K1793+1)</f>
        <v>261</v>
      </c>
    </row>
    <row r="1795" spans="1:11" x14ac:dyDescent="0.25">
      <c r="A1795" s="1">
        <v>50434</v>
      </c>
      <c r="B1795">
        <f t="shared" si="27"/>
        <v>20.63499999999998</v>
      </c>
      <c r="C1795" t="s">
        <v>6</v>
      </c>
      <c r="D1795">
        <v>28.5</v>
      </c>
      <c r="E1795">
        <v>12.9</v>
      </c>
      <c r="F1795">
        <f>IF(martianeum5[[#This Row],[zawartosc '[%']]]&gt;=1,martianeum5[[#This Row],[masa '[kg']]]*martianeum5[[#This Row],[zawartosc '[%']]]*0.01,0)</f>
        <v>3.6765000000000003</v>
      </c>
      <c r="G1795">
        <f>martianeum5[[#This Row],[stan_magazynu '[kg']]]+martianeum5[[#This Row],[ile_kg_materiału_z_ładunku]]</f>
        <v>24.311499999999981</v>
      </c>
      <c r="H1795">
        <f>IF(martianeum5[[#This Row],[stan_po_wydobyciu_z_ładunku]]&gt;=100,100,0)</f>
        <v>0</v>
      </c>
      <c r="I1795">
        <f>martianeum5[[#This Row],[stan_po_wydobyciu_z_ładunku]]-martianeum5[[#This Row],[ile_zabiera_na_orbite]]</f>
        <v>24.311499999999981</v>
      </c>
      <c r="J1795">
        <f>WEEKNUM(martianeum5[[#This Row],[data]],14)</f>
        <v>5</v>
      </c>
      <c r="K1795">
        <f>IF(martianeum5[[#This Row],[num_tygodnia]]=J1794,K1794,K1794+1)</f>
        <v>261</v>
      </c>
    </row>
    <row r="1796" spans="1:11" x14ac:dyDescent="0.25">
      <c r="A1796" s="1">
        <v>50435</v>
      </c>
      <c r="B1796">
        <f t="shared" ref="B1796:B1859" si="28">I1795</f>
        <v>24.311499999999981</v>
      </c>
      <c r="C1796" t="s">
        <v>24</v>
      </c>
      <c r="D1796">
        <v>10.9</v>
      </c>
      <c r="E1796">
        <v>0</v>
      </c>
      <c r="F1796">
        <f>IF(martianeum5[[#This Row],[zawartosc '[%']]]&gt;=1,martianeum5[[#This Row],[masa '[kg']]]*martianeum5[[#This Row],[zawartosc '[%']]]*0.01,0)</f>
        <v>0</v>
      </c>
      <c r="G1796">
        <f>martianeum5[[#This Row],[stan_magazynu '[kg']]]+martianeum5[[#This Row],[ile_kg_materiału_z_ładunku]]</f>
        <v>24.311499999999981</v>
      </c>
      <c r="H1796">
        <f>IF(martianeum5[[#This Row],[stan_po_wydobyciu_z_ładunku]]&gt;=100,100,0)</f>
        <v>0</v>
      </c>
      <c r="I1796">
        <f>martianeum5[[#This Row],[stan_po_wydobyciu_z_ładunku]]-martianeum5[[#This Row],[ile_zabiera_na_orbite]]</f>
        <v>24.311499999999981</v>
      </c>
      <c r="J1796">
        <f>WEEKNUM(martianeum5[[#This Row],[data]],14)</f>
        <v>5</v>
      </c>
      <c r="K1796">
        <f>IF(martianeum5[[#This Row],[num_tygodnia]]=J1795,K1795,K1795+1)</f>
        <v>261</v>
      </c>
    </row>
    <row r="1797" spans="1:11" x14ac:dyDescent="0.25">
      <c r="A1797" s="1">
        <v>50436</v>
      </c>
      <c r="B1797">
        <f t="shared" si="28"/>
        <v>24.311499999999981</v>
      </c>
      <c r="C1797" t="s">
        <v>13</v>
      </c>
      <c r="D1797">
        <v>13.4</v>
      </c>
      <c r="E1797">
        <v>15.7</v>
      </c>
      <c r="F1797">
        <f>IF(martianeum5[[#This Row],[zawartosc '[%']]]&gt;=1,martianeum5[[#This Row],[masa '[kg']]]*martianeum5[[#This Row],[zawartosc '[%']]]*0.01,0)</f>
        <v>2.1038000000000001</v>
      </c>
      <c r="G1797">
        <f>martianeum5[[#This Row],[stan_magazynu '[kg']]]+martianeum5[[#This Row],[ile_kg_materiału_z_ładunku]]</f>
        <v>26.415299999999981</v>
      </c>
      <c r="H1797">
        <f>IF(martianeum5[[#This Row],[stan_po_wydobyciu_z_ładunku]]&gt;=100,100,0)</f>
        <v>0</v>
      </c>
      <c r="I1797">
        <f>martianeum5[[#This Row],[stan_po_wydobyciu_z_ładunku]]-martianeum5[[#This Row],[ile_zabiera_na_orbite]]</f>
        <v>26.415299999999981</v>
      </c>
      <c r="J1797">
        <f>WEEKNUM(martianeum5[[#This Row],[data]],14)</f>
        <v>5</v>
      </c>
      <c r="K1797">
        <f>IF(martianeum5[[#This Row],[num_tygodnia]]=J1796,K1796,K1796+1)</f>
        <v>261</v>
      </c>
    </row>
    <row r="1798" spans="1:11" x14ac:dyDescent="0.25">
      <c r="A1798" s="1">
        <v>50437</v>
      </c>
      <c r="B1798">
        <f t="shared" si="28"/>
        <v>26.415299999999981</v>
      </c>
      <c r="C1798" t="s">
        <v>19</v>
      </c>
      <c r="D1798">
        <v>27.3</v>
      </c>
      <c r="E1798">
        <v>0</v>
      </c>
      <c r="F1798">
        <f>IF(martianeum5[[#This Row],[zawartosc '[%']]]&gt;=1,martianeum5[[#This Row],[masa '[kg']]]*martianeum5[[#This Row],[zawartosc '[%']]]*0.01,0)</f>
        <v>0</v>
      </c>
      <c r="G1798">
        <f>martianeum5[[#This Row],[stan_magazynu '[kg']]]+martianeum5[[#This Row],[ile_kg_materiału_z_ładunku]]</f>
        <v>26.415299999999981</v>
      </c>
      <c r="H1798">
        <f>IF(martianeum5[[#This Row],[stan_po_wydobyciu_z_ładunku]]&gt;=100,100,0)</f>
        <v>0</v>
      </c>
      <c r="I1798">
        <f>martianeum5[[#This Row],[stan_po_wydobyciu_z_ładunku]]-martianeum5[[#This Row],[ile_zabiera_na_orbite]]</f>
        <v>26.415299999999981</v>
      </c>
      <c r="J1798">
        <f>WEEKNUM(martianeum5[[#This Row],[data]],14)</f>
        <v>5</v>
      </c>
      <c r="K1798">
        <f>IF(martianeum5[[#This Row],[num_tygodnia]]=J1797,K1797,K1797+1)</f>
        <v>261</v>
      </c>
    </row>
    <row r="1799" spans="1:11" x14ac:dyDescent="0.25">
      <c r="A1799" s="1">
        <v>50438</v>
      </c>
      <c r="B1799">
        <f t="shared" si="28"/>
        <v>26.415299999999981</v>
      </c>
      <c r="C1799" t="s">
        <v>9</v>
      </c>
      <c r="D1799">
        <v>23.6</v>
      </c>
      <c r="E1799">
        <v>0</v>
      </c>
      <c r="F1799">
        <f>IF(martianeum5[[#This Row],[zawartosc '[%']]]&gt;=1,martianeum5[[#This Row],[masa '[kg']]]*martianeum5[[#This Row],[zawartosc '[%']]]*0.01,0)</f>
        <v>0</v>
      </c>
      <c r="G1799">
        <f>martianeum5[[#This Row],[stan_magazynu '[kg']]]+martianeum5[[#This Row],[ile_kg_materiału_z_ładunku]]</f>
        <v>26.415299999999981</v>
      </c>
      <c r="H1799">
        <f>IF(martianeum5[[#This Row],[stan_po_wydobyciu_z_ładunku]]&gt;=100,100,0)</f>
        <v>0</v>
      </c>
      <c r="I1799">
        <f>martianeum5[[#This Row],[stan_po_wydobyciu_z_ładunku]]-martianeum5[[#This Row],[ile_zabiera_na_orbite]]</f>
        <v>26.415299999999981</v>
      </c>
      <c r="J1799">
        <f>WEEKNUM(martianeum5[[#This Row],[data]],14)</f>
        <v>5</v>
      </c>
      <c r="K1799">
        <f>IF(martianeum5[[#This Row],[num_tygodnia]]=J1798,K1798,K1798+1)</f>
        <v>261</v>
      </c>
    </row>
    <row r="1800" spans="1:11" x14ac:dyDescent="0.25">
      <c r="A1800" s="1">
        <v>50439</v>
      </c>
      <c r="B1800">
        <f t="shared" si="28"/>
        <v>26.415299999999981</v>
      </c>
      <c r="C1800" t="s">
        <v>7</v>
      </c>
      <c r="D1800">
        <v>26.5</v>
      </c>
      <c r="E1800">
        <v>20.3</v>
      </c>
      <c r="F1800">
        <f>IF(martianeum5[[#This Row],[zawartosc '[%']]]&gt;=1,martianeum5[[#This Row],[masa '[kg']]]*martianeum5[[#This Row],[zawartosc '[%']]]*0.01,0)</f>
        <v>5.3795000000000002</v>
      </c>
      <c r="G1800">
        <f>martianeum5[[#This Row],[stan_magazynu '[kg']]]+martianeum5[[#This Row],[ile_kg_materiału_z_ładunku]]</f>
        <v>31.794799999999981</v>
      </c>
      <c r="H1800">
        <f>IF(martianeum5[[#This Row],[stan_po_wydobyciu_z_ładunku]]&gt;=100,100,0)</f>
        <v>0</v>
      </c>
      <c r="I1800">
        <f>martianeum5[[#This Row],[stan_po_wydobyciu_z_ładunku]]-martianeum5[[#This Row],[ile_zabiera_na_orbite]]</f>
        <v>31.794799999999981</v>
      </c>
      <c r="J1800">
        <f>WEEKNUM(martianeum5[[#This Row],[data]],14)</f>
        <v>5</v>
      </c>
      <c r="K1800">
        <f>IF(martianeum5[[#This Row],[num_tygodnia]]=J1799,K1799,K1799+1)</f>
        <v>261</v>
      </c>
    </row>
    <row r="1801" spans="1:11" x14ac:dyDescent="0.25">
      <c r="A1801" s="1">
        <v>50440</v>
      </c>
      <c r="B1801">
        <f t="shared" si="28"/>
        <v>31.794799999999981</v>
      </c>
      <c r="C1801" t="s">
        <v>9</v>
      </c>
      <c r="D1801">
        <v>23.6</v>
      </c>
      <c r="E1801">
        <v>6.5</v>
      </c>
      <c r="F1801">
        <f>IF(martianeum5[[#This Row],[zawartosc '[%']]]&gt;=1,martianeum5[[#This Row],[masa '[kg']]]*martianeum5[[#This Row],[zawartosc '[%']]]*0.01,0)</f>
        <v>1.534</v>
      </c>
      <c r="G1801">
        <f>martianeum5[[#This Row],[stan_magazynu '[kg']]]+martianeum5[[#This Row],[ile_kg_materiału_z_ładunku]]</f>
        <v>33.32879999999998</v>
      </c>
      <c r="H1801">
        <f>IF(martianeum5[[#This Row],[stan_po_wydobyciu_z_ładunku]]&gt;=100,100,0)</f>
        <v>0</v>
      </c>
      <c r="I1801">
        <f>martianeum5[[#This Row],[stan_po_wydobyciu_z_ładunku]]-martianeum5[[#This Row],[ile_zabiera_na_orbite]]</f>
        <v>33.32879999999998</v>
      </c>
      <c r="J1801">
        <f>WEEKNUM(martianeum5[[#This Row],[data]],14)</f>
        <v>6</v>
      </c>
      <c r="K1801">
        <f>IF(martianeum5[[#This Row],[num_tygodnia]]=J1800,K1800,K1800+1)</f>
        <v>262</v>
      </c>
    </row>
    <row r="1802" spans="1:11" x14ac:dyDescent="0.25">
      <c r="A1802" s="1">
        <v>50441</v>
      </c>
      <c r="B1802">
        <f t="shared" si="28"/>
        <v>33.32879999999998</v>
      </c>
      <c r="C1802" t="s">
        <v>11</v>
      </c>
      <c r="D1802">
        <v>22.4</v>
      </c>
      <c r="E1802">
        <v>13.3</v>
      </c>
      <c r="F1802">
        <f>IF(martianeum5[[#This Row],[zawartosc '[%']]]&gt;=1,martianeum5[[#This Row],[masa '[kg']]]*martianeum5[[#This Row],[zawartosc '[%']]]*0.01,0)</f>
        <v>2.9792000000000001</v>
      </c>
      <c r="G1802">
        <f>martianeum5[[#This Row],[stan_magazynu '[kg']]]+martianeum5[[#This Row],[ile_kg_materiału_z_ładunku]]</f>
        <v>36.307999999999979</v>
      </c>
      <c r="H1802">
        <f>IF(martianeum5[[#This Row],[stan_po_wydobyciu_z_ładunku]]&gt;=100,100,0)</f>
        <v>0</v>
      </c>
      <c r="I1802">
        <f>martianeum5[[#This Row],[stan_po_wydobyciu_z_ładunku]]-martianeum5[[#This Row],[ile_zabiera_na_orbite]]</f>
        <v>36.307999999999979</v>
      </c>
      <c r="J1802">
        <f>WEEKNUM(martianeum5[[#This Row],[data]],14)</f>
        <v>6</v>
      </c>
      <c r="K1802">
        <f>IF(martianeum5[[#This Row],[num_tygodnia]]=J1801,K1801,K1801+1)</f>
        <v>262</v>
      </c>
    </row>
    <row r="1803" spans="1:11" x14ac:dyDescent="0.25">
      <c r="A1803" s="1">
        <v>50442</v>
      </c>
      <c r="B1803">
        <f t="shared" si="28"/>
        <v>36.307999999999979</v>
      </c>
      <c r="C1803" t="s">
        <v>18</v>
      </c>
      <c r="D1803">
        <v>22</v>
      </c>
      <c r="E1803">
        <v>15.5</v>
      </c>
      <c r="F1803">
        <f>IF(martianeum5[[#This Row],[zawartosc '[%']]]&gt;=1,martianeum5[[#This Row],[masa '[kg']]]*martianeum5[[#This Row],[zawartosc '[%']]]*0.01,0)</f>
        <v>3.41</v>
      </c>
      <c r="G1803">
        <f>martianeum5[[#This Row],[stan_magazynu '[kg']]]+martianeum5[[#This Row],[ile_kg_materiału_z_ładunku]]</f>
        <v>39.717999999999975</v>
      </c>
      <c r="H1803">
        <f>IF(martianeum5[[#This Row],[stan_po_wydobyciu_z_ładunku]]&gt;=100,100,0)</f>
        <v>0</v>
      </c>
      <c r="I1803">
        <f>martianeum5[[#This Row],[stan_po_wydobyciu_z_ładunku]]-martianeum5[[#This Row],[ile_zabiera_na_orbite]]</f>
        <v>39.717999999999975</v>
      </c>
      <c r="J1803">
        <f>WEEKNUM(martianeum5[[#This Row],[data]],14)</f>
        <v>6</v>
      </c>
      <c r="K1803">
        <f>IF(martianeum5[[#This Row],[num_tygodnia]]=J1802,K1802,K1802+1)</f>
        <v>262</v>
      </c>
    </row>
    <row r="1804" spans="1:11" x14ac:dyDescent="0.25">
      <c r="A1804" s="1">
        <v>50443</v>
      </c>
      <c r="B1804">
        <f t="shared" si="28"/>
        <v>39.717999999999975</v>
      </c>
      <c r="C1804" t="s">
        <v>27</v>
      </c>
      <c r="D1804">
        <v>10.8</v>
      </c>
      <c r="E1804">
        <v>0.4</v>
      </c>
      <c r="F1804">
        <f>IF(martianeum5[[#This Row],[zawartosc '[%']]]&gt;=1,martianeum5[[#This Row],[masa '[kg']]]*martianeum5[[#This Row],[zawartosc '[%']]]*0.01,0)</f>
        <v>0</v>
      </c>
      <c r="G1804">
        <f>martianeum5[[#This Row],[stan_magazynu '[kg']]]+martianeum5[[#This Row],[ile_kg_materiału_z_ładunku]]</f>
        <v>39.717999999999975</v>
      </c>
      <c r="H1804">
        <f>IF(martianeum5[[#This Row],[stan_po_wydobyciu_z_ładunku]]&gt;=100,100,0)</f>
        <v>0</v>
      </c>
      <c r="I1804">
        <f>martianeum5[[#This Row],[stan_po_wydobyciu_z_ładunku]]-martianeum5[[#This Row],[ile_zabiera_na_orbite]]</f>
        <v>39.717999999999975</v>
      </c>
      <c r="J1804">
        <f>WEEKNUM(martianeum5[[#This Row],[data]],14)</f>
        <v>6</v>
      </c>
      <c r="K1804">
        <f>IF(martianeum5[[#This Row],[num_tygodnia]]=J1803,K1803,K1803+1)</f>
        <v>262</v>
      </c>
    </row>
    <row r="1805" spans="1:11" x14ac:dyDescent="0.25">
      <c r="A1805" s="1">
        <v>50444</v>
      </c>
      <c r="B1805">
        <f t="shared" si="28"/>
        <v>39.717999999999975</v>
      </c>
      <c r="C1805" t="s">
        <v>15</v>
      </c>
      <c r="D1805">
        <v>21.6</v>
      </c>
      <c r="E1805">
        <v>0</v>
      </c>
      <c r="F1805">
        <f>IF(martianeum5[[#This Row],[zawartosc '[%']]]&gt;=1,martianeum5[[#This Row],[masa '[kg']]]*martianeum5[[#This Row],[zawartosc '[%']]]*0.01,0)</f>
        <v>0</v>
      </c>
      <c r="G1805">
        <f>martianeum5[[#This Row],[stan_magazynu '[kg']]]+martianeum5[[#This Row],[ile_kg_materiału_z_ładunku]]</f>
        <v>39.717999999999975</v>
      </c>
      <c r="H1805">
        <f>IF(martianeum5[[#This Row],[stan_po_wydobyciu_z_ładunku]]&gt;=100,100,0)</f>
        <v>0</v>
      </c>
      <c r="I1805">
        <f>martianeum5[[#This Row],[stan_po_wydobyciu_z_ładunku]]-martianeum5[[#This Row],[ile_zabiera_na_orbite]]</f>
        <v>39.717999999999975</v>
      </c>
      <c r="J1805">
        <f>WEEKNUM(martianeum5[[#This Row],[data]],14)</f>
        <v>6</v>
      </c>
      <c r="K1805">
        <f>IF(martianeum5[[#This Row],[num_tygodnia]]=J1804,K1804,K1804+1)</f>
        <v>262</v>
      </c>
    </row>
    <row r="1806" spans="1:11" x14ac:dyDescent="0.25">
      <c r="A1806" s="1">
        <v>50445</v>
      </c>
      <c r="B1806">
        <f t="shared" si="28"/>
        <v>39.717999999999975</v>
      </c>
      <c r="C1806" t="s">
        <v>8</v>
      </c>
      <c r="D1806">
        <v>10.1</v>
      </c>
      <c r="E1806">
        <v>0</v>
      </c>
      <c r="F1806">
        <f>IF(martianeum5[[#This Row],[zawartosc '[%']]]&gt;=1,martianeum5[[#This Row],[masa '[kg']]]*martianeum5[[#This Row],[zawartosc '[%']]]*0.01,0)</f>
        <v>0</v>
      </c>
      <c r="G1806">
        <f>martianeum5[[#This Row],[stan_magazynu '[kg']]]+martianeum5[[#This Row],[ile_kg_materiału_z_ładunku]]</f>
        <v>39.717999999999975</v>
      </c>
      <c r="H1806">
        <f>IF(martianeum5[[#This Row],[stan_po_wydobyciu_z_ładunku]]&gt;=100,100,0)</f>
        <v>0</v>
      </c>
      <c r="I1806">
        <f>martianeum5[[#This Row],[stan_po_wydobyciu_z_ładunku]]-martianeum5[[#This Row],[ile_zabiera_na_orbite]]</f>
        <v>39.717999999999975</v>
      </c>
      <c r="J1806">
        <f>WEEKNUM(martianeum5[[#This Row],[data]],14)</f>
        <v>6</v>
      </c>
      <c r="K1806">
        <f>IF(martianeum5[[#This Row],[num_tygodnia]]=J1805,K1805,K1805+1)</f>
        <v>262</v>
      </c>
    </row>
    <row r="1807" spans="1:11" x14ac:dyDescent="0.25">
      <c r="A1807" s="1">
        <v>50446</v>
      </c>
      <c r="B1807">
        <f t="shared" si="28"/>
        <v>39.717999999999975</v>
      </c>
      <c r="C1807" t="s">
        <v>11</v>
      </c>
      <c r="D1807">
        <v>29</v>
      </c>
      <c r="E1807">
        <v>12.6</v>
      </c>
      <c r="F1807">
        <f>IF(martianeum5[[#This Row],[zawartosc '[%']]]&gt;=1,martianeum5[[#This Row],[masa '[kg']]]*martianeum5[[#This Row],[zawartosc '[%']]]*0.01,0)</f>
        <v>3.6539999999999999</v>
      </c>
      <c r="G1807">
        <f>martianeum5[[#This Row],[stan_magazynu '[kg']]]+martianeum5[[#This Row],[ile_kg_materiału_z_ładunku]]</f>
        <v>43.371999999999971</v>
      </c>
      <c r="H1807">
        <f>IF(martianeum5[[#This Row],[stan_po_wydobyciu_z_ładunku]]&gt;=100,100,0)</f>
        <v>0</v>
      </c>
      <c r="I1807">
        <f>martianeum5[[#This Row],[stan_po_wydobyciu_z_ładunku]]-martianeum5[[#This Row],[ile_zabiera_na_orbite]]</f>
        <v>43.371999999999971</v>
      </c>
      <c r="J1807">
        <f>WEEKNUM(martianeum5[[#This Row],[data]],14)</f>
        <v>6</v>
      </c>
      <c r="K1807">
        <f>IF(martianeum5[[#This Row],[num_tygodnia]]=J1806,K1806,K1806+1)</f>
        <v>262</v>
      </c>
    </row>
    <row r="1808" spans="1:11" x14ac:dyDescent="0.25">
      <c r="A1808" s="1">
        <v>50447</v>
      </c>
      <c r="B1808">
        <f t="shared" si="28"/>
        <v>43.371999999999971</v>
      </c>
      <c r="C1808" t="s">
        <v>8</v>
      </c>
      <c r="D1808">
        <v>16.399999999999999</v>
      </c>
      <c r="E1808">
        <v>3.7</v>
      </c>
      <c r="F1808">
        <f>IF(martianeum5[[#This Row],[zawartosc '[%']]]&gt;=1,martianeum5[[#This Row],[masa '[kg']]]*martianeum5[[#This Row],[zawartosc '[%']]]*0.01,0)</f>
        <v>0.60680000000000001</v>
      </c>
      <c r="G1808">
        <f>martianeum5[[#This Row],[stan_magazynu '[kg']]]+martianeum5[[#This Row],[ile_kg_materiału_z_ładunku]]</f>
        <v>43.978799999999971</v>
      </c>
      <c r="H1808">
        <f>IF(martianeum5[[#This Row],[stan_po_wydobyciu_z_ładunku]]&gt;=100,100,0)</f>
        <v>0</v>
      </c>
      <c r="I1808">
        <f>martianeum5[[#This Row],[stan_po_wydobyciu_z_ładunku]]-martianeum5[[#This Row],[ile_zabiera_na_orbite]]</f>
        <v>43.978799999999971</v>
      </c>
      <c r="J1808">
        <f>WEEKNUM(martianeum5[[#This Row],[data]],14)</f>
        <v>7</v>
      </c>
      <c r="K1808">
        <f>IF(martianeum5[[#This Row],[num_tygodnia]]=J1807,K1807,K1807+1)</f>
        <v>263</v>
      </c>
    </row>
    <row r="1809" spans="1:11" x14ac:dyDescent="0.25">
      <c r="A1809" s="1">
        <v>50448</v>
      </c>
      <c r="B1809">
        <f t="shared" si="28"/>
        <v>43.978799999999971</v>
      </c>
      <c r="C1809" t="s">
        <v>19</v>
      </c>
      <c r="D1809">
        <v>13.5</v>
      </c>
      <c r="E1809">
        <v>38.5</v>
      </c>
      <c r="F1809">
        <f>IF(martianeum5[[#This Row],[zawartosc '[%']]]&gt;=1,martianeum5[[#This Row],[masa '[kg']]]*martianeum5[[#This Row],[zawartosc '[%']]]*0.01,0)</f>
        <v>5.1974999999999998</v>
      </c>
      <c r="G1809">
        <f>martianeum5[[#This Row],[stan_magazynu '[kg']]]+martianeum5[[#This Row],[ile_kg_materiału_z_ładunku]]</f>
        <v>49.176299999999969</v>
      </c>
      <c r="H1809">
        <f>IF(martianeum5[[#This Row],[stan_po_wydobyciu_z_ładunku]]&gt;=100,100,0)</f>
        <v>0</v>
      </c>
      <c r="I1809">
        <f>martianeum5[[#This Row],[stan_po_wydobyciu_z_ładunku]]-martianeum5[[#This Row],[ile_zabiera_na_orbite]]</f>
        <v>49.176299999999969</v>
      </c>
      <c r="J1809">
        <f>WEEKNUM(martianeum5[[#This Row],[data]],14)</f>
        <v>7</v>
      </c>
      <c r="K1809">
        <f>IF(martianeum5[[#This Row],[num_tygodnia]]=J1808,K1808,K1808+1)</f>
        <v>263</v>
      </c>
    </row>
    <row r="1810" spans="1:11" x14ac:dyDescent="0.25">
      <c r="A1810" s="1">
        <v>50449</v>
      </c>
      <c r="B1810">
        <f t="shared" si="28"/>
        <v>49.176299999999969</v>
      </c>
      <c r="C1810" t="s">
        <v>14</v>
      </c>
      <c r="D1810">
        <v>18.100000000000001</v>
      </c>
      <c r="E1810">
        <v>3</v>
      </c>
      <c r="F1810">
        <f>IF(martianeum5[[#This Row],[zawartosc '[%']]]&gt;=1,martianeum5[[#This Row],[masa '[kg']]]*martianeum5[[#This Row],[zawartosc '[%']]]*0.01,0)</f>
        <v>0.54300000000000004</v>
      </c>
      <c r="G1810">
        <f>martianeum5[[#This Row],[stan_magazynu '[kg']]]+martianeum5[[#This Row],[ile_kg_materiału_z_ładunku]]</f>
        <v>49.719299999999969</v>
      </c>
      <c r="H1810">
        <f>IF(martianeum5[[#This Row],[stan_po_wydobyciu_z_ładunku]]&gt;=100,100,0)</f>
        <v>0</v>
      </c>
      <c r="I1810">
        <f>martianeum5[[#This Row],[stan_po_wydobyciu_z_ładunku]]-martianeum5[[#This Row],[ile_zabiera_na_orbite]]</f>
        <v>49.719299999999969</v>
      </c>
      <c r="J1810">
        <f>WEEKNUM(martianeum5[[#This Row],[data]],14)</f>
        <v>7</v>
      </c>
      <c r="K1810">
        <f>IF(martianeum5[[#This Row],[num_tygodnia]]=J1809,K1809,K1809+1)</f>
        <v>263</v>
      </c>
    </row>
    <row r="1811" spans="1:11" x14ac:dyDescent="0.25">
      <c r="A1811" s="1">
        <v>50450</v>
      </c>
      <c r="B1811">
        <f t="shared" si="28"/>
        <v>49.719299999999969</v>
      </c>
      <c r="C1811" t="s">
        <v>7</v>
      </c>
      <c r="D1811">
        <v>20.399999999999999</v>
      </c>
      <c r="E1811">
        <v>11.7</v>
      </c>
      <c r="F1811">
        <f>IF(martianeum5[[#This Row],[zawartosc '[%']]]&gt;=1,martianeum5[[#This Row],[masa '[kg']]]*martianeum5[[#This Row],[zawartosc '[%']]]*0.01,0)</f>
        <v>2.3868</v>
      </c>
      <c r="G1811">
        <f>martianeum5[[#This Row],[stan_magazynu '[kg']]]+martianeum5[[#This Row],[ile_kg_materiału_z_ładunku]]</f>
        <v>52.106099999999969</v>
      </c>
      <c r="H1811">
        <f>IF(martianeum5[[#This Row],[stan_po_wydobyciu_z_ładunku]]&gt;=100,100,0)</f>
        <v>0</v>
      </c>
      <c r="I1811">
        <f>martianeum5[[#This Row],[stan_po_wydobyciu_z_ładunku]]-martianeum5[[#This Row],[ile_zabiera_na_orbite]]</f>
        <v>52.106099999999969</v>
      </c>
      <c r="J1811">
        <f>WEEKNUM(martianeum5[[#This Row],[data]],14)</f>
        <v>7</v>
      </c>
      <c r="K1811">
        <f>IF(martianeum5[[#This Row],[num_tygodnia]]=J1810,K1810,K1810+1)</f>
        <v>263</v>
      </c>
    </row>
    <row r="1812" spans="1:11" x14ac:dyDescent="0.25">
      <c r="A1812" s="1">
        <v>50451</v>
      </c>
      <c r="B1812">
        <f t="shared" si="28"/>
        <v>52.106099999999969</v>
      </c>
      <c r="C1812" t="s">
        <v>15</v>
      </c>
      <c r="D1812">
        <v>29.6</v>
      </c>
      <c r="E1812">
        <v>0.9</v>
      </c>
      <c r="F1812">
        <f>IF(martianeum5[[#This Row],[zawartosc '[%']]]&gt;=1,martianeum5[[#This Row],[masa '[kg']]]*martianeum5[[#This Row],[zawartosc '[%']]]*0.01,0)</f>
        <v>0</v>
      </c>
      <c r="G1812">
        <f>martianeum5[[#This Row],[stan_magazynu '[kg']]]+martianeum5[[#This Row],[ile_kg_materiału_z_ładunku]]</f>
        <v>52.106099999999969</v>
      </c>
      <c r="H1812">
        <f>IF(martianeum5[[#This Row],[stan_po_wydobyciu_z_ładunku]]&gt;=100,100,0)</f>
        <v>0</v>
      </c>
      <c r="I1812">
        <f>martianeum5[[#This Row],[stan_po_wydobyciu_z_ładunku]]-martianeum5[[#This Row],[ile_zabiera_na_orbite]]</f>
        <v>52.106099999999969</v>
      </c>
      <c r="J1812">
        <f>WEEKNUM(martianeum5[[#This Row],[data]],14)</f>
        <v>7</v>
      </c>
      <c r="K1812">
        <f>IF(martianeum5[[#This Row],[num_tygodnia]]=J1811,K1811,K1811+1)</f>
        <v>263</v>
      </c>
    </row>
    <row r="1813" spans="1:11" x14ac:dyDescent="0.25">
      <c r="A1813" s="1">
        <v>50452</v>
      </c>
      <c r="B1813">
        <f t="shared" si="28"/>
        <v>52.106099999999969</v>
      </c>
      <c r="C1813" t="s">
        <v>32</v>
      </c>
      <c r="D1813">
        <v>11.4</v>
      </c>
      <c r="E1813">
        <v>0.6</v>
      </c>
      <c r="F1813">
        <f>IF(martianeum5[[#This Row],[zawartosc '[%']]]&gt;=1,martianeum5[[#This Row],[masa '[kg']]]*martianeum5[[#This Row],[zawartosc '[%']]]*0.01,0)</f>
        <v>0</v>
      </c>
      <c r="G1813">
        <f>martianeum5[[#This Row],[stan_magazynu '[kg']]]+martianeum5[[#This Row],[ile_kg_materiału_z_ładunku]]</f>
        <v>52.106099999999969</v>
      </c>
      <c r="H1813">
        <f>IF(martianeum5[[#This Row],[stan_po_wydobyciu_z_ładunku]]&gt;=100,100,0)</f>
        <v>0</v>
      </c>
      <c r="I1813">
        <f>martianeum5[[#This Row],[stan_po_wydobyciu_z_ładunku]]-martianeum5[[#This Row],[ile_zabiera_na_orbite]]</f>
        <v>52.106099999999969</v>
      </c>
      <c r="J1813">
        <f>WEEKNUM(martianeum5[[#This Row],[data]],14)</f>
        <v>7</v>
      </c>
      <c r="K1813">
        <f>IF(martianeum5[[#This Row],[num_tygodnia]]=J1812,K1812,K1812+1)</f>
        <v>263</v>
      </c>
    </row>
    <row r="1814" spans="1:11" x14ac:dyDescent="0.25">
      <c r="A1814" s="1">
        <v>50453</v>
      </c>
      <c r="B1814">
        <f t="shared" si="28"/>
        <v>52.106099999999969</v>
      </c>
      <c r="C1814" t="s">
        <v>11</v>
      </c>
      <c r="D1814">
        <v>28.8</v>
      </c>
      <c r="E1814">
        <v>14.1</v>
      </c>
      <c r="F1814">
        <f>IF(martianeum5[[#This Row],[zawartosc '[%']]]&gt;=1,martianeum5[[#This Row],[masa '[kg']]]*martianeum5[[#This Row],[zawartosc '[%']]]*0.01,0)</f>
        <v>4.0607999999999995</v>
      </c>
      <c r="G1814">
        <f>martianeum5[[#This Row],[stan_magazynu '[kg']]]+martianeum5[[#This Row],[ile_kg_materiału_z_ładunku]]</f>
        <v>56.16689999999997</v>
      </c>
      <c r="H1814">
        <f>IF(martianeum5[[#This Row],[stan_po_wydobyciu_z_ładunku]]&gt;=100,100,0)</f>
        <v>0</v>
      </c>
      <c r="I1814">
        <f>martianeum5[[#This Row],[stan_po_wydobyciu_z_ładunku]]-martianeum5[[#This Row],[ile_zabiera_na_orbite]]</f>
        <v>56.16689999999997</v>
      </c>
      <c r="J1814">
        <f>WEEKNUM(martianeum5[[#This Row],[data]],14)</f>
        <v>7</v>
      </c>
      <c r="K1814">
        <f>IF(martianeum5[[#This Row],[num_tygodnia]]=J1813,K1813,K1813+1)</f>
        <v>263</v>
      </c>
    </row>
    <row r="1815" spans="1:11" x14ac:dyDescent="0.25">
      <c r="A1815" s="1">
        <v>50454</v>
      </c>
      <c r="B1815">
        <f t="shared" si="28"/>
        <v>56.16689999999997</v>
      </c>
      <c r="C1815" t="s">
        <v>10</v>
      </c>
      <c r="D1815">
        <v>11.8</v>
      </c>
      <c r="E1815">
        <v>42.4</v>
      </c>
      <c r="F1815">
        <f>IF(martianeum5[[#This Row],[zawartosc '[%']]]&gt;=1,martianeum5[[#This Row],[masa '[kg']]]*martianeum5[[#This Row],[zawartosc '[%']]]*0.01,0)</f>
        <v>5.0031999999999996</v>
      </c>
      <c r="G1815">
        <f>martianeum5[[#This Row],[stan_magazynu '[kg']]]+martianeum5[[#This Row],[ile_kg_materiału_z_ładunku]]</f>
        <v>61.170099999999969</v>
      </c>
      <c r="H1815">
        <f>IF(martianeum5[[#This Row],[stan_po_wydobyciu_z_ładunku]]&gt;=100,100,0)</f>
        <v>0</v>
      </c>
      <c r="I1815">
        <f>martianeum5[[#This Row],[stan_po_wydobyciu_z_ładunku]]-martianeum5[[#This Row],[ile_zabiera_na_orbite]]</f>
        <v>61.170099999999969</v>
      </c>
      <c r="J1815">
        <f>WEEKNUM(martianeum5[[#This Row],[data]],14)</f>
        <v>8</v>
      </c>
      <c r="K1815">
        <f>IF(martianeum5[[#This Row],[num_tygodnia]]=J1814,K1814,K1814+1)</f>
        <v>264</v>
      </c>
    </row>
    <row r="1816" spans="1:11" x14ac:dyDescent="0.25">
      <c r="A1816" s="1">
        <v>50455</v>
      </c>
      <c r="B1816">
        <f t="shared" si="28"/>
        <v>61.170099999999969</v>
      </c>
      <c r="C1816" t="s">
        <v>7</v>
      </c>
      <c r="D1816">
        <v>11.5</v>
      </c>
      <c r="E1816">
        <v>10.1</v>
      </c>
      <c r="F1816">
        <f>IF(martianeum5[[#This Row],[zawartosc '[%']]]&gt;=1,martianeum5[[#This Row],[masa '[kg']]]*martianeum5[[#This Row],[zawartosc '[%']]]*0.01,0)</f>
        <v>1.1615</v>
      </c>
      <c r="G1816">
        <f>martianeum5[[#This Row],[stan_magazynu '[kg']]]+martianeum5[[#This Row],[ile_kg_materiału_z_ładunku]]</f>
        <v>62.331599999999966</v>
      </c>
      <c r="H1816">
        <f>IF(martianeum5[[#This Row],[stan_po_wydobyciu_z_ładunku]]&gt;=100,100,0)</f>
        <v>0</v>
      </c>
      <c r="I1816">
        <f>martianeum5[[#This Row],[stan_po_wydobyciu_z_ładunku]]-martianeum5[[#This Row],[ile_zabiera_na_orbite]]</f>
        <v>62.331599999999966</v>
      </c>
      <c r="J1816">
        <f>WEEKNUM(martianeum5[[#This Row],[data]],14)</f>
        <v>8</v>
      </c>
      <c r="K1816">
        <f>IF(martianeum5[[#This Row],[num_tygodnia]]=J1815,K1815,K1815+1)</f>
        <v>264</v>
      </c>
    </row>
    <row r="1817" spans="1:11" x14ac:dyDescent="0.25">
      <c r="A1817" s="1">
        <v>50456</v>
      </c>
      <c r="B1817">
        <f t="shared" si="28"/>
        <v>62.331599999999966</v>
      </c>
      <c r="C1817" t="s">
        <v>13</v>
      </c>
      <c r="D1817">
        <v>13.6</v>
      </c>
      <c r="E1817">
        <v>8.4</v>
      </c>
      <c r="F1817">
        <f>IF(martianeum5[[#This Row],[zawartosc '[%']]]&gt;=1,martianeum5[[#This Row],[masa '[kg']]]*martianeum5[[#This Row],[zawartosc '[%']]]*0.01,0)</f>
        <v>1.1424000000000001</v>
      </c>
      <c r="G1817">
        <f>martianeum5[[#This Row],[stan_magazynu '[kg']]]+martianeum5[[#This Row],[ile_kg_materiału_z_ładunku]]</f>
        <v>63.473999999999968</v>
      </c>
      <c r="H1817">
        <f>IF(martianeum5[[#This Row],[stan_po_wydobyciu_z_ładunku]]&gt;=100,100,0)</f>
        <v>0</v>
      </c>
      <c r="I1817">
        <f>martianeum5[[#This Row],[stan_po_wydobyciu_z_ładunku]]-martianeum5[[#This Row],[ile_zabiera_na_orbite]]</f>
        <v>63.473999999999968</v>
      </c>
      <c r="J1817">
        <f>WEEKNUM(martianeum5[[#This Row],[data]],14)</f>
        <v>8</v>
      </c>
      <c r="K1817">
        <f>IF(martianeum5[[#This Row],[num_tygodnia]]=J1816,K1816,K1816+1)</f>
        <v>264</v>
      </c>
    </row>
    <row r="1818" spans="1:11" x14ac:dyDescent="0.25">
      <c r="A1818" s="1">
        <v>50457</v>
      </c>
      <c r="B1818">
        <f t="shared" si="28"/>
        <v>63.473999999999968</v>
      </c>
      <c r="C1818" t="s">
        <v>31</v>
      </c>
      <c r="D1818">
        <v>14.1</v>
      </c>
      <c r="E1818">
        <v>0.7</v>
      </c>
      <c r="F1818">
        <f>IF(martianeum5[[#This Row],[zawartosc '[%']]]&gt;=1,martianeum5[[#This Row],[masa '[kg']]]*martianeum5[[#This Row],[zawartosc '[%']]]*0.01,0)</f>
        <v>0</v>
      </c>
      <c r="G1818">
        <f>martianeum5[[#This Row],[stan_magazynu '[kg']]]+martianeum5[[#This Row],[ile_kg_materiału_z_ładunku]]</f>
        <v>63.473999999999968</v>
      </c>
      <c r="H1818">
        <f>IF(martianeum5[[#This Row],[stan_po_wydobyciu_z_ładunku]]&gt;=100,100,0)</f>
        <v>0</v>
      </c>
      <c r="I1818">
        <f>martianeum5[[#This Row],[stan_po_wydobyciu_z_ładunku]]-martianeum5[[#This Row],[ile_zabiera_na_orbite]]</f>
        <v>63.473999999999968</v>
      </c>
      <c r="J1818">
        <f>WEEKNUM(martianeum5[[#This Row],[data]],14)</f>
        <v>8</v>
      </c>
      <c r="K1818">
        <f>IF(martianeum5[[#This Row],[num_tygodnia]]=J1817,K1817,K1817+1)</f>
        <v>264</v>
      </c>
    </row>
    <row r="1819" spans="1:11" x14ac:dyDescent="0.25">
      <c r="A1819" s="1">
        <v>50458</v>
      </c>
      <c r="B1819">
        <f t="shared" si="28"/>
        <v>63.473999999999968</v>
      </c>
      <c r="C1819" t="s">
        <v>19</v>
      </c>
      <c r="D1819">
        <v>19.399999999999999</v>
      </c>
      <c r="E1819">
        <v>32.700000000000003</v>
      </c>
      <c r="F1819">
        <f>IF(martianeum5[[#This Row],[zawartosc '[%']]]&gt;=1,martianeum5[[#This Row],[masa '[kg']]]*martianeum5[[#This Row],[zawartosc '[%']]]*0.01,0)</f>
        <v>6.3437999999999999</v>
      </c>
      <c r="G1819">
        <f>martianeum5[[#This Row],[stan_magazynu '[kg']]]+martianeum5[[#This Row],[ile_kg_materiału_z_ładunku]]</f>
        <v>69.817799999999963</v>
      </c>
      <c r="H1819">
        <f>IF(martianeum5[[#This Row],[stan_po_wydobyciu_z_ładunku]]&gt;=100,100,0)</f>
        <v>0</v>
      </c>
      <c r="I1819">
        <f>martianeum5[[#This Row],[stan_po_wydobyciu_z_ładunku]]-martianeum5[[#This Row],[ile_zabiera_na_orbite]]</f>
        <v>69.817799999999963</v>
      </c>
      <c r="J1819">
        <f>WEEKNUM(martianeum5[[#This Row],[data]],14)</f>
        <v>8</v>
      </c>
      <c r="K1819">
        <f>IF(martianeum5[[#This Row],[num_tygodnia]]=J1818,K1818,K1818+1)</f>
        <v>264</v>
      </c>
    </row>
    <row r="1820" spans="1:11" x14ac:dyDescent="0.25">
      <c r="A1820" s="1">
        <v>50459</v>
      </c>
      <c r="B1820">
        <f t="shared" si="28"/>
        <v>69.817799999999963</v>
      </c>
      <c r="C1820" t="s">
        <v>33</v>
      </c>
      <c r="D1820">
        <v>28.5</v>
      </c>
      <c r="E1820">
        <v>0</v>
      </c>
      <c r="F1820">
        <f>IF(martianeum5[[#This Row],[zawartosc '[%']]]&gt;=1,martianeum5[[#This Row],[masa '[kg']]]*martianeum5[[#This Row],[zawartosc '[%']]]*0.01,0)</f>
        <v>0</v>
      </c>
      <c r="G1820">
        <f>martianeum5[[#This Row],[stan_magazynu '[kg']]]+martianeum5[[#This Row],[ile_kg_materiału_z_ładunku]]</f>
        <v>69.817799999999963</v>
      </c>
      <c r="H1820">
        <f>IF(martianeum5[[#This Row],[stan_po_wydobyciu_z_ładunku]]&gt;=100,100,0)</f>
        <v>0</v>
      </c>
      <c r="I1820">
        <f>martianeum5[[#This Row],[stan_po_wydobyciu_z_ładunku]]-martianeum5[[#This Row],[ile_zabiera_na_orbite]]</f>
        <v>69.817799999999963</v>
      </c>
      <c r="J1820">
        <f>WEEKNUM(martianeum5[[#This Row],[data]],14)</f>
        <v>8</v>
      </c>
      <c r="K1820">
        <f>IF(martianeum5[[#This Row],[num_tygodnia]]=J1819,K1819,K1819+1)</f>
        <v>264</v>
      </c>
    </row>
    <row r="1821" spans="1:11" x14ac:dyDescent="0.25">
      <c r="A1821" s="1">
        <v>50460</v>
      </c>
      <c r="B1821">
        <f t="shared" si="28"/>
        <v>69.817799999999963</v>
      </c>
      <c r="C1821" t="s">
        <v>19</v>
      </c>
      <c r="D1821">
        <v>23.7</v>
      </c>
      <c r="E1821">
        <v>12.2</v>
      </c>
      <c r="F1821">
        <f>IF(martianeum5[[#This Row],[zawartosc '[%']]]&gt;=1,martianeum5[[#This Row],[masa '[kg']]]*martianeum5[[#This Row],[zawartosc '[%']]]*0.01,0)</f>
        <v>2.8914</v>
      </c>
      <c r="G1821">
        <f>martianeum5[[#This Row],[stan_magazynu '[kg']]]+martianeum5[[#This Row],[ile_kg_materiału_z_ładunku]]</f>
        <v>72.709199999999967</v>
      </c>
      <c r="H1821">
        <f>IF(martianeum5[[#This Row],[stan_po_wydobyciu_z_ładunku]]&gt;=100,100,0)</f>
        <v>0</v>
      </c>
      <c r="I1821">
        <f>martianeum5[[#This Row],[stan_po_wydobyciu_z_ładunku]]-martianeum5[[#This Row],[ile_zabiera_na_orbite]]</f>
        <v>72.709199999999967</v>
      </c>
      <c r="J1821">
        <f>WEEKNUM(martianeum5[[#This Row],[data]],14)</f>
        <v>8</v>
      </c>
      <c r="K1821">
        <f>IF(martianeum5[[#This Row],[num_tygodnia]]=J1820,K1820,K1820+1)</f>
        <v>264</v>
      </c>
    </row>
    <row r="1822" spans="1:11" x14ac:dyDescent="0.25">
      <c r="A1822" s="1">
        <v>50461</v>
      </c>
      <c r="B1822">
        <f t="shared" si="28"/>
        <v>72.709199999999967</v>
      </c>
      <c r="C1822" t="s">
        <v>20</v>
      </c>
      <c r="D1822">
        <v>21.7</v>
      </c>
      <c r="E1822">
        <v>0</v>
      </c>
      <c r="F1822">
        <f>IF(martianeum5[[#This Row],[zawartosc '[%']]]&gt;=1,martianeum5[[#This Row],[masa '[kg']]]*martianeum5[[#This Row],[zawartosc '[%']]]*0.01,0)</f>
        <v>0</v>
      </c>
      <c r="G1822">
        <f>martianeum5[[#This Row],[stan_magazynu '[kg']]]+martianeum5[[#This Row],[ile_kg_materiału_z_ładunku]]</f>
        <v>72.709199999999967</v>
      </c>
      <c r="H1822">
        <f>IF(martianeum5[[#This Row],[stan_po_wydobyciu_z_ładunku]]&gt;=100,100,0)</f>
        <v>0</v>
      </c>
      <c r="I1822">
        <f>martianeum5[[#This Row],[stan_po_wydobyciu_z_ładunku]]-martianeum5[[#This Row],[ile_zabiera_na_orbite]]</f>
        <v>72.709199999999967</v>
      </c>
      <c r="J1822">
        <f>WEEKNUM(martianeum5[[#This Row],[data]],14)</f>
        <v>9</v>
      </c>
      <c r="K1822">
        <f>IF(martianeum5[[#This Row],[num_tygodnia]]=J1821,K1821,K1821+1)</f>
        <v>265</v>
      </c>
    </row>
    <row r="1823" spans="1:11" x14ac:dyDescent="0.25">
      <c r="A1823" s="1">
        <v>50462</v>
      </c>
      <c r="B1823">
        <f t="shared" si="28"/>
        <v>72.709199999999967</v>
      </c>
      <c r="C1823" t="s">
        <v>6</v>
      </c>
      <c r="D1823">
        <v>13.3</v>
      </c>
      <c r="E1823">
        <v>0</v>
      </c>
      <c r="F1823">
        <f>IF(martianeum5[[#This Row],[zawartosc '[%']]]&gt;=1,martianeum5[[#This Row],[masa '[kg']]]*martianeum5[[#This Row],[zawartosc '[%']]]*0.01,0)</f>
        <v>0</v>
      </c>
      <c r="G1823">
        <f>martianeum5[[#This Row],[stan_magazynu '[kg']]]+martianeum5[[#This Row],[ile_kg_materiału_z_ładunku]]</f>
        <v>72.709199999999967</v>
      </c>
      <c r="H1823">
        <f>IF(martianeum5[[#This Row],[stan_po_wydobyciu_z_ładunku]]&gt;=100,100,0)</f>
        <v>0</v>
      </c>
      <c r="I1823">
        <f>martianeum5[[#This Row],[stan_po_wydobyciu_z_ładunku]]-martianeum5[[#This Row],[ile_zabiera_na_orbite]]</f>
        <v>72.709199999999967</v>
      </c>
      <c r="J1823">
        <f>WEEKNUM(martianeum5[[#This Row],[data]],14)</f>
        <v>9</v>
      </c>
      <c r="K1823">
        <f>IF(martianeum5[[#This Row],[num_tygodnia]]=J1822,K1822,K1822+1)</f>
        <v>265</v>
      </c>
    </row>
    <row r="1824" spans="1:11" x14ac:dyDescent="0.25">
      <c r="A1824" s="1">
        <v>50463</v>
      </c>
      <c r="B1824">
        <f t="shared" si="28"/>
        <v>72.709199999999967</v>
      </c>
      <c r="C1824" t="s">
        <v>9</v>
      </c>
      <c r="D1824">
        <v>14.4</v>
      </c>
      <c r="E1824">
        <v>0</v>
      </c>
      <c r="F1824">
        <f>IF(martianeum5[[#This Row],[zawartosc '[%']]]&gt;=1,martianeum5[[#This Row],[masa '[kg']]]*martianeum5[[#This Row],[zawartosc '[%']]]*0.01,0)</f>
        <v>0</v>
      </c>
      <c r="G1824">
        <f>martianeum5[[#This Row],[stan_magazynu '[kg']]]+martianeum5[[#This Row],[ile_kg_materiału_z_ładunku]]</f>
        <v>72.709199999999967</v>
      </c>
      <c r="H1824">
        <f>IF(martianeum5[[#This Row],[stan_po_wydobyciu_z_ładunku]]&gt;=100,100,0)</f>
        <v>0</v>
      </c>
      <c r="I1824">
        <f>martianeum5[[#This Row],[stan_po_wydobyciu_z_ładunku]]-martianeum5[[#This Row],[ile_zabiera_na_orbite]]</f>
        <v>72.709199999999967</v>
      </c>
      <c r="J1824">
        <f>WEEKNUM(martianeum5[[#This Row],[data]],14)</f>
        <v>9</v>
      </c>
      <c r="K1824">
        <f>IF(martianeum5[[#This Row],[num_tygodnia]]=J1823,K1823,K1823+1)</f>
        <v>265</v>
      </c>
    </row>
    <row r="1825" spans="1:11" x14ac:dyDescent="0.25">
      <c r="A1825" s="1">
        <v>50464</v>
      </c>
      <c r="B1825">
        <f t="shared" si="28"/>
        <v>72.709199999999967</v>
      </c>
      <c r="C1825" t="s">
        <v>11</v>
      </c>
      <c r="D1825">
        <v>28.5</v>
      </c>
      <c r="E1825">
        <v>21.5</v>
      </c>
      <c r="F1825">
        <f>IF(martianeum5[[#This Row],[zawartosc '[%']]]&gt;=1,martianeum5[[#This Row],[masa '[kg']]]*martianeum5[[#This Row],[zawartosc '[%']]]*0.01,0)</f>
        <v>6.1275000000000004</v>
      </c>
      <c r="G1825">
        <f>martianeum5[[#This Row],[stan_magazynu '[kg']]]+martianeum5[[#This Row],[ile_kg_materiału_z_ładunku]]</f>
        <v>78.836699999999965</v>
      </c>
      <c r="H1825">
        <f>IF(martianeum5[[#This Row],[stan_po_wydobyciu_z_ładunku]]&gt;=100,100,0)</f>
        <v>0</v>
      </c>
      <c r="I1825">
        <f>martianeum5[[#This Row],[stan_po_wydobyciu_z_ładunku]]-martianeum5[[#This Row],[ile_zabiera_na_orbite]]</f>
        <v>78.836699999999965</v>
      </c>
      <c r="J1825">
        <f>WEEKNUM(martianeum5[[#This Row],[data]],14)</f>
        <v>9</v>
      </c>
      <c r="K1825">
        <f>IF(martianeum5[[#This Row],[num_tygodnia]]=J1824,K1824,K1824+1)</f>
        <v>265</v>
      </c>
    </row>
    <row r="1826" spans="1:11" x14ac:dyDescent="0.25">
      <c r="A1826" s="1">
        <v>50465</v>
      </c>
      <c r="B1826">
        <f t="shared" si="28"/>
        <v>78.836699999999965</v>
      </c>
      <c r="C1826" t="s">
        <v>19</v>
      </c>
      <c r="D1826">
        <v>20.5</v>
      </c>
      <c r="E1826">
        <v>0</v>
      </c>
      <c r="F1826">
        <f>IF(martianeum5[[#This Row],[zawartosc '[%']]]&gt;=1,martianeum5[[#This Row],[masa '[kg']]]*martianeum5[[#This Row],[zawartosc '[%']]]*0.01,0)</f>
        <v>0</v>
      </c>
      <c r="G1826">
        <f>martianeum5[[#This Row],[stan_magazynu '[kg']]]+martianeum5[[#This Row],[ile_kg_materiału_z_ładunku]]</f>
        <v>78.836699999999965</v>
      </c>
      <c r="H1826">
        <f>IF(martianeum5[[#This Row],[stan_po_wydobyciu_z_ładunku]]&gt;=100,100,0)</f>
        <v>0</v>
      </c>
      <c r="I1826">
        <f>martianeum5[[#This Row],[stan_po_wydobyciu_z_ładunku]]-martianeum5[[#This Row],[ile_zabiera_na_orbite]]</f>
        <v>78.836699999999965</v>
      </c>
      <c r="J1826">
        <f>WEEKNUM(martianeum5[[#This Row],[data]],14)</f>
        <v>9</v>
      </c>
      <c r="K1826">
        <f>IF(martianeum5[[#This Row],[num_tygodnia]]=J1825,K1825,K1825+1)</f>
        <v>265</v>
      </c>
    </row>
    <row r="1827" spans="1:11" x14ac:dyDescent="0.25">
      <c r="A1827" s="1">
        <v>50466</v>
      </c>
      <c r="B1827">
        <f t="shared" si="28"/>
        <v>78.836699999999965</v>
      </c>
      <c r="C1827" t="s">
        <v>10</v>
      </c>
      <c r="D1827">
        <v>11.4</v>
      </c>
      <c r="E1827">
        <v>39</v>
      </c>
      <c r="F1827">
        <f>IF(martianeum5[[#This Row],[zawartosc '[%']]]&gt;=1,martianeum5[[#This Row],[masa '[kg']]]*martianeum5[[#This Row],[zawartosc '[%']]]*0.01,0)</f>
        <v>4.4460000000000006</v>
      </c>
      <c r="G1827">
        <f>martianeum5[[#This Row],[stan_magazynu '[kg']]]+martianeum5[[#This Row],[ile_kg_materiału_z_ładunku]]</f>
        <v>83.282699999999963</v>
      </c>
      <c r="H1827">
        <f>IF(martianeum5[[#This Row],[stan_po_wydobyciu_z_ładunku]]&gt;=100,100,0)</f>
        <v>0</v>
      </c>
      <c r="I1827">
        <f>martianeum5[[#This Row],[stan_po_wydobyciu_z_ładunku]]-martianeum5[[#This Row],[ile_zabiera_na_orbite]]</f>
        <v>83.282699999999963</v>
      </c>
      <c r="J1827">
        <f>WEEKNUM(martianeum5[[#This Row],[data]],14)</f>
        <v>9</v>
      </c>
      <c r="K1827">
        <f>IF(martianeum5[[#This Row],[num_tygodnia]]=J1826,K1826,K1826+1)</f>
        <v>265</v>
      </c>
    </row>
    <row r="1828" spans="1:11" x14ac:dyDescent="0.25">
      <c r="A1828" s="1">
        <v>50467</v>
      </c>
      <c r="B1828">
        <f t="shared" si="28"/>
        <v>83.282699999999963</v>
      </c>
      <c r="C1828" t="s">
        <v>9</v>
      </c>
      <c r="D1828">
        <v>12.5</v>
      </c>
      <c r="E1828">
        <v>0</v>
      </c>
      <c r="F1828">
        <f>IF(martianeum5[[#This Row],[zawartosc '[%']]]&gt;=1,martianeum5[[#This Row],[masa '[kg']]]*martianeum5[[#This Row],[zawartosc '[%']]]*0.01,0)</f>
        <v>0</v>
      </c>
      <c r="G1828">
        <f>martianeum5[[#This Row],[stan_magazynu '[kg']]]+martianeum5[[#This Row],[ile_kg_materiału_z_ładunku]]</f>
        <v>83.282699999999963</v>
      </c>
      <c r="H1828">
        <f>IF(martianeum5[[#This Row],[stan_po_wydobyciu_z_ładunku]]&gt;=100,100,0)</f>
        <v>0</v>
      </c>
      <c r="I1828">
        <f>martianeum5[[#This Row],[stan_po_wydobyciu_z_ładunku]]-martianeum5[[#This Row],[ile_zabiera_na_orbite]]</f>
        <v>83.282699999999963</v>
      </c>
      <c r="J1828">
        <f>WEEKNUM(martianeum5[[#This Row],[data]],14)</f>
        <v>9</v>
      </c>
      <c r="K1828">
        <f>IF(martianeum5[[#This Row],[num_tygodnia]]=J1827,K1827,K1827+1)</f>
        <v>265</v>
      </c>
    </row>
    <row r="1829" spans="1:11" x14ac:dyDescent="0.25">
      <c r="A1829" s="1">
        <v>50468</v>
      </c>
      <c r="B1829">
        <f t="shared" si="28"/>
        <v>83.282699999999963</v>
      </c>
      <c r="C1829" t="s">
        <v>15</v>
      </c>
      <c r="D1829">
        <v>16.600000000000001</v>
      </c>
      <c r="E1829">
        <v>4.5999999999999996</v>
      </c>
      <c r="F1829">
        <f>IF(martianeum5[[#This Row],[zawartosc '[%']]]&gt;=1,martianeum5[[#This Row],[masa '[kg']]]*martianeum5[[#This Row],[zawartosc '[%']]]*0.01,0)</f>
        <v>0.76360000000000006</v>
      </c>
      <c r="G1829">
        <f>martianeum5[[#This Row],[stan_magazynu '[kg']]]+martianeum5[[#This Row],[ile_kg_materiału_z_ładunku]]</f>
        <v>84.04629999999996</v>
      </c>
      <c r="H1829">
        <f>IF(martianeum5[[#This Row],[stan_po_wydobyciu_z_ładunku]]&gt;=100,100,0)</f>
        <v>0</v>
      </c>
      <c r="I1829">
        <f>martianeum5[[#This Row],[stan_po_wydobyciu_z_ładunku]]-martianeum5[[#This Row],[ile_zabiera_na_orbite]]</f>
        <v>84.04629999999996</v>
      </c>
      <c r="J1829">
        <f>WEEKNUM(martianeum5[[#This Row],[data]],14)</f>
        <v>10</v>
      </c>
      <c r="K1829">
        <f>IF(martianeum5[[#This Row],[num_tygodnia]]=J1828,K1828,K1828+1)</f>
        <v>266</v>
      </c>
    </row>
    <row r="1830" spans="1:11" x14ac:dyDescent="0.25">
      <c r="A1830" s="1">
        <v>50469</v>
      </c>
      <c r="B1830">
        <f t="shared" si="28"/>
        <v>84.04629999999996</v>
      </c>
      <c r="C1830" t="s">
        <v>15</v>
      </c>
      <c r="D1830">
        <v>10.6</v>
      </c>
      <c r="E1830">
        <v>11.3</v>
      </c>
      <c r="F1830">
        <f>IF(martianeum5[[#This Row],[zawartosc '[%']]]&gt;=1,martianeum5[[#This Row],[masa '[kg']]]*martianeum5[[#This Row],[zawartosc '[%']]]*0.01,0)</f>
        <v>1.1978</v>
      </c>
      <c r="G1830">
        <f>martianeum5[[#This Row],[stan_magazynu '[kg']]]+martianeum5[[#This Row],[ile_kg_materiału_z_ładunku]]</f>
        <v>85.24409999999996</v>
      </c>
      <c r="H1830">
        <f>IF(martianeum5[[#This Row],[stan_po_wydobyciu_z_ładunku]]&gt;=100,100,0)</f>
        <v>0</v>
      </c>
      <c r="I1830">
        <f>martianeum5[[#This Row],[stan_po_wydobyciu_z_ładunku]]-martianeum5[[#This Row],[ile_zabiera_na_orbite]]</f>
        <v>85.24409999999996</v>
      </c>
      <c r="J1830">
        <f>WEEKNUM(martianeum5[[#This Row],[data]],14)</f>
        <v>10</v>
      </c>
      <c r="K1830">
        <f>IF(martianeum5[[#This Row],[num_tygodnia]]=J1829,K1829,K1829+1)</f>
        <v>266</v>
      </c>
    </row>
    <row r="1831" spans="1:11" x14ac:dyDescent="0.25">
      <c r="A1831" s="1">
        <v>50470</v>
      </c>
      <c r="B1831">
        <f t="shared" si="28"/>
        <v>85.24409999999996</v>
      </c>
      <c r="C1831" t="s">
        <v>7</v>
      </c>
      <c r="D1831">
        <v>27.9</v>
      </c>
      <c r="E1831">
        <v>16.100000000000001</v>
      </c>
      <c r="F1831">
        <f>IF(martianeum5[[#This Row],[zawartosc '[%']]]&gt;=1,martianeum5[[#This Row],[masa '[kg']]]*martianeum5[[#This Row],[zawartosc '[%']]]*0.01,0)</f>
        <v>4.4919000000000002</v>
      </c>
      <c r="G1831">
        <f>martianeum5[[#This Row],[stan_magazynu '[kg']]]+martianeum5[[#This Row],[ile_kg_materiału_z_ładunku]]</f>
        <v>89.735999999999962</v>
      </c>
      <c r="H1831">
        <f>IF(martianeum5[[#This Row],[stan_po_wydobyciu_z_ładunku]]&gt;=100,100,0)</f>
        <v>0</v>
      </c>
      <c r="I1831">
        <f>martianeum5[[#This Row],[stan_po_wydobyciu_z_ładunku]]-martianeum5[[#This Row],[ile_zabiera_na_orbite]]</f>
        <v>89.735999999999962</v>
      </c>
      <c r="J1831">
        <f>WEEKNUM(martianeum5[[#This Row],[data]],14)</f>
        <v>10</v>
      </c>
      <c r="K1831">
        <f>IF(martianeum5[[#This Row],[num_tygodnia]]=J1830,K1830,K1830+1)</f>
        <v>266</v>
      </c>
    </row>
    <row r="1832" spans="1:11" x14ac:dyDescent="0.25">
      <c r="A1832" s="1">
        <v>50471</v>
      </c>
      <c r="B1832">
        <f t="shared" si="28"/>
        <v>89.735999999999962</v>
      </c>
      <c r="C1832" t="s">
        <v>10</v>
      </c>
      <c r="D1832">
        <v>11.1</v>
      </c>
      <c r="E1832">
        <v>28.2</v>
      </c>
      <c r="F1832">
        <f>IF(martianeum5[[#This Row],[zawartosc '[%']]]&gt;=1,martianeum5[[#This Row],[masa '[kg']]]*martianeum5[[#This Row],[zawartosc '[%']]]*0.01,0)</f>
        <v>3.1301999999999999</v>
      </c>
      <c r="G1832">
        <f>martianeum5[[#This Row],[stan_magazynu '[kg']]]+martianeum5[[#This Row],[ile_kg_materiału_z_ładunku]]</f>
        <v>92.866199999999964</v>
      </c>
      <c r="H1832">
        <f>IF(martianeum5[[#This Row],[stan_po_wydobyciu_z_ładunku]]&gt;=100,100,0)</f>
        <v>0</v>
      </c>
      <c r="I1832">
        <f>martianeum5[[#This Row],[stan_po_wydobyciu_z_ładunku]]-martianeum5[[#This Row],[ile_zabiera_na_orbite]]</f>
        <v>92.866199999999964</v>
      </c>
      <c r="J1832">
        <f>WEEKNUM(martianeum5[[#This Row],[data]],14)</f>
        <v>10</v>
      </c>
      <c r="K1832">
        <f>IF(martianeum5[[#This Row],[num_tygodnia]]=J1831,K1831,K1831+1)</f>
        <v>266</v>
      </c>
    </row>
    <row r="1833" spans="1:11" x14ac:dyDescent="0.25">
      <c r="A1833" s="1">
        <v>50472</v>
      </c>
      <c r="B1833">
        <f t="shared" si="28"/>
        <v>92.866199999999964</v>
      </c>
      <c r="C1833" t="s">
        <v>7</v>
      </c>
      <c r="D1833">
        <v>21.5</v>
      </c>
      <c r="E1833">
        <v>12.8</v>
      </c>
      <c r="F1833">
        <f>IF(martianeum5[[#This Row],[zawartosc '[%']]]&gt;=1,martianeum5[[#This Row],[masa '[kg']]]*martianeum5[[#This Row],[zawartosc '[%']]]*0.01,0)</f>
        <v>2.7519999999999998</v>
      </c>
      <c r="G1833">
        <f>martianeum5[[#This Row],[stan_magazynu '[kg']]]+martianeum5[[#This Row],[ile_kg_materiału_z_ładunku]]</f>
        <v>95.618199999999959</v>
      </c>
      <c r="H1833">
        <f>IF(martianeum5[[#This Row],[stan_po_wydobyciu_z_ładunku]]&gt;=100,100,0)</f>
        <v>0</v>
      </c>
      <c r="I1833">
        <f>martianeum5[[#This Row],[stan_po_wydobyciu_z_ładunku]]-martianeum5[[#This Row],[ile_zabiera_na_orbite]]</f>
        <v>95.618199999999959</v>
      </c>
      <c r="J1833">
        <f>WEEKNUM(martianeum5[[#This Row],[data]],14)</f>
        <v>10</v>
      </c>
      <c r="K1833">
        <f>IF(martianeum5[[#This Row],[num_tygodnia]]=J1832,K1832,K1832+1)</f>
        <v>266</v>
      </c>
    </row>
    <row r="1834" spans="1:11" x14ac:dyDescent="0.25">
      <c r="A1834" s="1">
        <v>50473</v>
      </c>
      <c r="B1834">
        <f t="shared" si="28"/>
        <v>95.618199999999959</v>
      </c>
      <c r="C1834" t="s">
        <v>6</v>
      </c>
      <c r="D1834">
        <v>28.4</v>
      </c>
      <c r="E1834">
        <v>4.5999999999999996</v>
      </c>
      <c r="F1834">
        <f>IF(martianeum5[[#This Row],[zawartosc '[%']]]&gt;=1,martianeum5[[#This Row],[masa '[kg']]]*martianeum5[[#This Row],[zawartosc '[%']]]*0.01,0)</f>
        <v>1.3063999999999998</v>
      </c>
      <c r="G1834">
        <f>martianeum5[[#This Row],[stan_magazynu '[kg']]]+martianeum5[[#This Row],[ile_kg_materiału_z_ładunku]]</f>
        <v>96.924599999999955</v>
      </c>
      <c r="H1834">
        <f>IF(martianeum5[[#This Row],[stan_po_wydobyciu_z_ładunku]]&gt;=100,100,0)</f>
        <v>0</v>
      </c>
      <c r="I1834">
        <f>martianeum5[[#This Row],[stan_po_wydobyciu_z_ładunku]]-martianeum5[[#This Row],[ile_zabiera_na_orbite]]</f>
        <v>96.924599999999955</v>
      </c>
      <c r="J1834">
        <f>WEEKNUM(martianeum5[[#This Row],[data]],14)</f>
        <v>10</v>
      </c>
      <c r="K1834">
        <f>IF(martianeum5[[#This Row],[num_tygodnia]]=J1833,K1833,K1833+1)</f>
        <v>266</v>
      </c>
    </row>
    <row r="1835" spans="1:11" x14ac:dyDescent="0.25">
      <c r="A1835" s="1">
        <v>50474</v>
      </c>
      <c r="B1835">
        <f t="shared" si="28"/>
        <v>96.924599999999955</v>
      </c>
      <c r="C1835" t="s">
        <v>22</v>
      </c>
      <c r="D1835">
        <v>18.100000000000001</v>
      </c>
      <c r="E1835">
        <v>5.9</v>
      </c>
      <c r="F1835">
        <f>IF(martianeum5[[#This Row],[zawartosc '[%']]]&gt;=1,martianeum5[[#This Row],[masa '[kg']]]*martianeum5[[#This Row],[zawartosc '[%']]]*0.01,0)</f>
        <v>1.0679000000000003</v>
      </c>
      <c r="G1835">
        <f>martianeum5[[#This Row],[stan_magazynu '[kg']]]+martianeum5[[#This Row],[ile_kg_materiału_z_ładunku]]</f>
        <v>97.99249999999995</v>
      </c>
      <c r="H1835">
        <f>IF(martianeum5[[#This Row],[stan_po_wydobyciu_z_ładunku]]&gt;=100,100,0)</f>
        <v>0</v>
      </c>
      <c r="I1835">
        <f>martianeum5[[#This Row],[stan_po_wydobyciu_z_ładunku]]-martianeum5[[#This Row],[ile_zabiera_na_orbite]]</f>
        <v>97.99249999999995</v>
      </c>
      <c r="J1835">
        <f>WEEKNUM(martianeum5[[#This Row],[data]],14)</f>
        <v>10</v>
      </c>
      <c r="K1835">
        <f>IF(martianeum5[[#This Row],[num_tygodnia]]=J1834,K1834,K1834+1)</f>
        <v>266</v>
      </c>
    </row>
    <row r="1836" spans="1:11" x14ac:dyDescent="0.25">
      <c r="A1836" s="1">
        <v>50475</v>
      </c>
      <c r="B1836">
        <f t="shared" si="28"/>
        <v>97.99249999999995</v>
      </c>
      <c r="C1836" t="s">
        <v>20</v>
      </c>
      <c r="D1836">
        <v>25.3</v>
      </c>
      <c r="E1836">
        <v>0</v>
      </c>
      <c r="F1836">
        <f>IF(martianeum5[[#This Row],[zawartosc '[%']]]&gt;=1,martianeum5[[#This Row],[masa '[kg']]]*martianeum5[[#This Row],[zawartosc '[%']]]*0.01,0)</f>
        <v>0</v>
      </c>
      <c r="G1836">
        <f>martianeum5[[#This Row],[stan_magazynu '[kg']]]+martianeum5[[#This Row],[ile_kg_materiału_z_ładunku]]</f>
        <v>97.99249999999995</v>
      </c>
      <c r="H1836">
        <f>IF(martianeum5[[#This Row],[stan_po_wydobyciu_z_ładunku]]&gt;=100,100,0)</f>
        <v>0</v>
      </c>
      <c r="I1836">
        <f>martianeum5[[#This Row],[stan_po_wydobyciu_z_ładunku]]-martianeum5[[#This Row],[ile_zabiera_na_orbite]]</f>
        <v>97.99249999999995</v>
      </c>
      <c r="J1836">
        <f>WEEKNUM(martianeum5[[#This Row],[data]],14)</f>
        <v>11</v>
      </c>
      <c r="K1836">
        <f>IF(martianeum5[[#This Row],[num_tygodnia]]=J1835,K1835,K1835+1)</f>
        <v>267</v>
      </c>
    </row>
    <row r="1837" spans="1:11" x14ac:dyDescent="0.25">
      <c r="A1837" s="1">
        <v>50476</v>
      </c>
      <c r="B1837">
        <f t="shared" si="28"/>
        <v>97.99249999999995</v>
      </c>
      <c r="C1837" t="s">
        <v>9</v>
      </c>
      <c r="D1837">
        <v>15.6</v>
      </c>
      <c r="E1837">
        <v>10.6</v>
      </c>
      <c r="F1837">
        <f>IF(martianeum5[[#This Row],[zawartosc '[%']]]&gt;=1,martianeum5[[#This Row],[masa '[kg']]]*martianeum5[[#This Row],[zawartosc '[%']]]*0.01,0)</f>
        <v>1.6536</v>
      </c>
      <c r="G1837">
        <f>martianeum5[[#This Row],[stan_magazynu '[kg']]]+martianeum5[[#This Row],[ile_kg_materiału_z_ładunku]]</f>
        <v>99.646099999999947</v>
      </c>
      <c r="H1837">
        <f>IF(martianeum5[[#This Row],[stan_po_wydobyciu_z_ładunku]]&gt;=100,100,0)</f>
        <v>0</v>
      </c>
      <c r="I1837">
        <f>martianeum5[[#This Row],[stan_po_wydobyciu_z_ładunku]]-martianeum5[[#This Row],[ile_zabiera_na_orbite]]</f>
        <v>99.646099999999947</v>
      </c>
      <c r="J1837">
        <f>WEEKNUM(martianeum5[[#This Row],[data]],14)</f>
        <v>11</v>
      </c>
      <c r="K1837">
        <f>IF(martianeum5[[#This Row],[num_tygodnia]]=J1836,K1836,K1836+1)</f>
        <v>267</v>
      </c>
    </row>
    <row r="1838" spans="1:11" x14ac:dyDescent="0.25">
      <c r="A1838" s="1">
        <v>50477</v>
      </c>
      <c r="B1838">
        <f t="shared" si="28"/>
        <v>99.646099999999947</v>
      </c>
      <c r="C1838" t="s">
        <v>19</v>
      </c>
      <c r="D1838">
        <v>19.899999999999999</v>
      </c>
      <c r="E1838">
        <v>0</v>
      </c>
      <c r="F1838">
        <f>IF(martianeum5[[#This Row],[zawartosc '[%']]]&gt;=1,martianeum5[[#This Row],[masa '[kg']]]*martianeum5[[#This Row],[zawartosc '[%']]]*0.01,0)</f>
        <v>0</v>
      </c>
      <c r="G1838">
        <f>martianeum5[[#This Row],[stan_magazynu '[kg']]]+martianeum5[[#This Row],[ile_kg_materiału_z_ładunku]]</f>
        <v>99.646099999999947</v>
      </c>
      <c r="H1838">
        <f>IF(martianeum5[[#This Row],[stan_po_wydobyciu_z_ładunku]]&gt;=100,100,0)</f>
        <v>0</v>
      </c>
      <c r="I1838">
        <f>martianeum5[[#This Row],[stan_po_wydobyciu_z_ładunku]]-martianeum5[[#This Row],[ile_zabiera_na_orbite]]</f>
        <v>99.646099999999947</v>
      </c>
      <c r="J1838">
        <f>WEEKNUM(martianeum5[[#This Row],[data]],14)</f>
        <v>11</v>
      </c>
      <c r="K1838">
        <f>IF(martianeum5[[#This Row],[num_tygodnia]]=J1837,K1837,K1837+1)</f>
        <v>267</v>
      </c>
    </row>
    <row r="1839" spans="1:11" x14ac:dyDescent="0.25">
      <c r="A1839" s="1">
        <v>50478</v>
      </c>
      <c r="B1839">
        <f t="shared" si="28"/>
        <v>99.646099999999947</v>
      </c>
      <c r="C1839" t="s">
        <v>7</v>
      </c>
      <c r="D1839">
        <v>24.7</v>
      </c>
      <c r="E1839">
        <v>14.7</v>
      </c>
      <c r="F1839">
        <f>IF(martianeum5[[#This Row],[zawartosc '[%']]]&gt;=1,martianeum5[[#This Row],[masa '[kg']]]*martianeum5[[#This Row],[zawartosc '[%']]]*0.01,0)</f>
        <v>3.6309</v>
      </c>
      <c r="G1839">
        <f>martianeum5[[#This Row],[stan_magazynu '[kg']]]+martianeum5[[#This Row],[ile_kg_materiału_z_ładunku]]</f>
        <v>103.27699999999994</v>
      </c>
      <c r="H1839">
        <f>IF(martianeum5[[#This Row],[stan_po_wydobyciu_z_ładunku]]&gt;=100,100,0)</f>
        <v>100</v>
      </c>
      <c r="I1839">
        <f>martianeum5[[#This Row],[stan_po_wydobyciu_z_ładunku]]-martianeum5[[#This Row],[ile_zabiera_na_orbite]]</f>
        <v>3.2769999999999442</v>
      </c>
      <c r="J1839">
        <f>WEEKNUM(martianeum5[[#This Row],[data]],14)</f>
        <v>11</v>
      </c>
      <c r="K1839">
        <f>IF(martianeum5[[#This Row],[num_tygodnia]]=J1838,K1838,K1838+1)</f>
        <v>267</v>
      </c>
    </row>
    <row r="1840" spans="1:11" x14ac:dyDescent="0.25">
      <c r="A1840" s="1">
        <v>50479</v>
      </c>
      <c r="B1840">
        <f t="shared" si="28"/>
        <v>3.2769999999999442</v>
      </c>
      <c r="C1840" t="s">
        <v>23</v>
      </c>
      <c r="D1840">
        <v>21.9</v>
      </c>
      <c r="E1840">
        <v>5.6</v>
      </c>
      <c r="F1840">
        <f>IF(martianeum5[[#This Row],[zawartosc '[%']]]&gt;=1,martianeum5[[#This Row],[masa '[kg']]]*martianeum5[[#This Row],[zawartosc '[%']]]*0.01,0)</f>
        <v>1.2263999999999999</v>
      </c>
      <c r="G1840">
        <f>martianeum5[[#This Row],[stan_magazynu '[kg']]]+martianeum5[[#This Row],[ile_kg_materiału_z_ładunku]]</f>
        <v>4.5033999999999441</v>
      </c>
      <c r="H1840">
        <f>IF(martianeum5[[#This Row],[stan_po_wydobyciu_z_ładunku]]&gt;=100,100,0)</f>
        <v>0</v>
      </c>
      <c r="I1840">
        <f>martianeum5[[#This Row],[stan_po_wydobyciu_z_ładunku]]-martianeum5[[#This Row],[ile_zabiera_na_orbite]]</f>
        <v>4.5033999999999441</v>
      </c>
      <c r="J1840">
        <f>WEEKNUM(martianeum5[[#This Row],[data]],14)</f>
        <v>11</v>
      </c>
      <c r="K1840">
        <f>IF(martianeum5[[#This Row],[num_tygodnia]]=J1839,K1839,K1839+1)</f>
        <v>267</v>
      </c>
    </row>
    <row r="1841" spans="1:11" x14ac:dyDescent="0.25">
      <c r="A1841" s="1">
        <v>50480</v>
      </c>
      <c r="B1841">
        <f t="shared" si="28"/>
        <v>4.5033999999999441</v>
      </c>
      <c r="C1841" t="s">
        <v>14</v>
      </c>
      <c r="D1841">
        <v>18</v>
      </c>
      <c r="E1841">
        <v>6.2</v>
      </c>
      <c r="F1841">
        <f>IF(martianeum5[[#This Row],[zawartosc '[%']]]&gt;=1,martianeum5[[#This Row],[masa '[kg']]]*martianeum5[[#This Row],[zawartosc '[%']]]*0.01,0)</f>
        <v>1.1160000000000001</v>
      </c>
      <c r="G1841">
        <f>martianeum5[[#This Row],[stan_magazynu '[kg']]]+martianeum5[[#This Row],[ile_kg_materiału_z_ładunku]]</f>
        <v>5.6193999999999438</v>
      </c>
      <c r="H1841">
        <f>IF(martianeum5[[#This Row],[stan_po_wydobyciu_z_ładunku]]&gt;=100,100,0)</f>
        <v>0</v>
      </c>
      <c r="I1841">
        <f>martianeum5[[#This Row],[stan_po_wydobyciu_z_ładunku]]-martianeum5[[#This Row],[ile_zabiera_na_orbite]]</f>
        <v>5.6193999999999438</v>
      </c>
      <c r="J1841">
        <f>WEEKNUM(martianeum5[[#This Row],[data]],14)</f>
        <v>11</v>
      </c>
      <c r="K1841">
        <f>IF(martianeum5[[#This Row],[num_tygodnia]]=J1840,K1840,K1840+1)</f>
        <v>267</v>
      </c>
    </row>
    <row r="1842" spans="1:11" x14ac:dyDescent="0.25">
      <c r="A1842" s="1">
        <v>50481</v>
      </c>
      <c r="B1842">
        <f t="shared" si="28"/>
        <v>5.6193999999999438</v>
      </c>
      <c r="C1842" t="s">
        <v>29</v>
      </c>
      <c r="D1842">
        <v>24.5</v>
      </c>
      <c r="E1842">
        <v>0.6</v>
      </c>
      <c r="F1842">
        <f>IF(martianeum5[[#This Row],[zawartosc '[%']]]&gt;=1,martianeum5[[#This Row],[masa '[kg']]]*martianeum5[[#This Row],[zawartosc '[%']]]*0.01,0)</f>
        <v>0</v>
      </c>
      <c r="G1842">
        <f>martianeum5[[#This Row],[stan_magazynu '[kg']]]+martianeum5[[#This Row],[ile_kg_materiału_z_ładunku]]</f>
        <v>5.6193999999999438</v>
      </c>
      <c r="H1842">
        <f>IF(martianeum5[[#This Row],[stan_po_wydobyciu_z_ładunku]]&gt;=100,100,0)</f>
        <v>0</v>
      </c>
      <c r="I1842">
        <f>martianeum5[[#This Row],[stan_po_wydobyciu_z_ładunku]]-martianeum5[[#This Row],[ile_zabiera_na_orbite]]</f>
        <v>5.6193999999999438</v>
      </c>
      <c r="J1842">
        <f>WEEKNUM(martianeum5[[#This Row],[data]],14)</f>
        <v>11</v>
      </c>
      <c r="K1842">
        <f>IF(martianeum5[[#This Row],[num_tygodnia]]=J1841,K1841,K1841+1)</f>
        <v>267</v>
      </c>
    </row>
    <row r="1843" spans="1:11" x14ac:dyDescent="0.25">
      <c r="A1843" s="1">
        <v>50482</v>
      </c>
      <c r="B1843">
        <f t="shared" si="28"/>
        <v>5.6193999999999438</v>
      </c>
      <c r="C1843" t="s">
        <v>8</v>
      </c>
      <c r="D1843">
        <v>10.9</v>
      </c>
      <c r="E1843">
        <v>0</v>
      </c>
      <c r="F1843">
        <f>IF(martianeum5[[#This Row],[zawartosc '[%']]]&gt;=1,martianeum5[[#This Row],[masa '[kg']]]*martianeum5[[#This Row],[zawartosc '[%']]]*0.01,0)</f>
        <v>0</v>
      </c>
      <c r="G1843">
        <f>martianeum5[[#This Row],[stan_magazynu '[kg']]]+martianeum5[[#This Row],[ile_kg_materiału_z_ładunku]]</f>
        <v>5.6193999999999438</v>
      </c>
      <c r="H1843">
        <f>IF(martianeum5[[#This Row],[stan_po_wydobyciu_z_ładunku]]&gt;=100,100,0)</f>
        <v>0</v>
      </c>
      <c r="I1843">
        <f>martianeum5[[#This Row],[stan_po_wydobyciu_z_ładunku]]-martianeum5[[#This Row],[ile_zabiera_na_orbite]]</f>
        <v>5.6193999999999438</v>
      </c>
      <c r="J1843">
        <f>WEEKNUM(martianeum5[[#This Row],[data]],14)</f>
        <v>12</v>
      </c>
      <c r="K1843">
        <f>IF(martianeum5[[#This Row],[num_tygodnia]]=J1842,K1842,K1842+1)</f>
        <v>268</v>
      </c>
    </row>
    <row r="1844" spans="1:11" x14ac:dyDescent="0.25">
      <c r="A1844" s="1">
        <v>50483</v>
      </c>
      <c r="B1844">
        <f t="shared" si="28"/>
        <v>5.6193999999999438</v>
      </c>
      <c r="C1844" t="s">
        <v>26</v>
      </c>
      <c r="D1844">
        <v>11.3</v>
      </c>
      <c r="E1844">
        <v>2.7</v>
      </c>
      <c r="F1844">
        <f>IF(martianeum5[[#This Row],[zawartosc '[%']]]&gt;=1,martianeum5[[#This Row],[masa '[kg']]]*martianeum5[[#This Row],[zawartosc '[%']]]*0.01,0)</f>
        <v>0.30510000000000004</v>
      </c>
      <c r="G1844">
        <f>martianeum5[[#This Row],[stan_magazynu '[kg']]]+martianeum5[[#This Row],[ile_kg_materiału_z_ładunku]]</f>
        <v>5.9244999999999441</v>
      </c>
      <c r="H1844">
        <f>IF(martianeum5[[#This Row],[stan_po_wydobyciu_z_ładunku]]&gt;=100,100,0)</f>
        <v>0</v>
      </c>
      <c r="I1844">
        <f>martianeum5[[#This Row],[stan_po_wydobyciu_z_ładunku]]-martianeum5[[#This Row],[ile_zabiera_na_orbite]]</f>
        <v>5.9244999999999441</v>
      </c>
      <c r="J1844">
        <f>WEEKNUM(martianeum5[[#This Row],[data]],14)</f>
        <v>12</v>
      </c>
      <c r="K1844">
        <f>IF(martianeum5[[#This Row],[num_tygodnia]]=J1843,K1843,K1843+1)</f>
        <v>268</v>
      </c>
    </row>
    <row r="1845" spans="1:11" x14ac:dyDescent="0.25">
      <c r="A1845" s="1">
        <v>50484</v>
      </c>
      <c r="B1845">
        <f t="shared" si="28"/>
        <v>5.9244999999999441</v>
      </c>
      <c r="C1845" t="s">
        <v>10</v>
      </c>
      <c r="D1845">
        <v>13.2</v>
      </c>
      <c r="E1845">
        <v>30</v>
      </c>
      <c r="F1845">
        <f>IF(martianeum5[[#This Row],[zawartosc '[%']]]&gt;=1,martianeum5[[#This Row],[masa '[kg']]]*martianeum5[[#This Row],[zawartosc '[%']]]*0.01,0)</f>
        <v>3.96</v>
      </c>
      <c r="G1845">
        <f>martianeum5[[#This Row],[stan_magazynu '[kg']]]+martianeum5[[#This Row],[ile_kg_materiału_z_ładunku]]</f>
        <v>9.8844999999999441</v>
      </c>
      <c r="H1845">
        <f>IF(martianeum5[[#This Row],[stan_po_wydobyciu_z_ładunku]]&gt;=100,100,0)</f>
        <v>0</v>
      </c>
      <c r="I1845">
        <f>martianeum5[[#This Row],[stan_po_wydobyciu_z_ładunku]]-martianeum5[[#This Row],[ile_zabiera_na_orbite]]</f>
        <v>9.8844999999999441</v>
      </c>
      <c r="J1845">
        <f>WEEKNUM(martianeum5[[#This Row],[data]],14)</f>
        <v>12</v>
      </c>
      <c r="K1845">
        <f>IF(martianeum5[[#This Row],[num_tygodnia]]=J1844,K1844,K1844+1)</f>
        <v>268</v>
      </c>
    </row>
    <row r="1846" spans="1:11" x14ac:dyDescent="0.25">
      <c r="A1846" s="1">
        <v>50485</v>
      </c>
      <c r="B1846">
        <f t="shared" si="28"/>
        <v>9.8844999999999441</v>
      </c>
      <c r="C1846" t="s">
        <v>8</v>
      </c>
      <c r="D1846">
        <v>18.7</v>
      </c>
      <c r="E1846">
        <v>4.7</v>
      </c>
      <c r="F1846">
        <f>IF(martianeum5[[#This Row],[zawartosc '[%']]]&gt;=1,martianeum5[[#This Row],[masa '[kg']]]*martianeum5[[#This Row],[zawartosc '[%']]]*0.01,0)</f>
        <v>0.87890000000000001</v>
      </c>
      <c r="G1846">
        <f>martianeum5[[#This Row],[stan_magazynu '[kg']]]+martianeum5[[#This Row],[ile_kg_materiału_z_ładunku]]</f>
        <v>10.763399999999944</v>
      </c>
      <c r="H1846">
        <f>IF(martianeum5[[#This Row],[stan_po_wydobyciu_z_ładunku]]&gt;=100,100,0)</f>
        <v>0</v>
      </c>
      <c r="I1846">
        <f>martianeum5[[#This Row],[stan_po_wydobyciu_z_ładunku]]-martianeum5[[#This Row],[ile_zabiera_na_orbite]]</f>
        <v>10.763399999999944</v>
      </c>
      <c r="J1846">
        <f>WEEKNUM(martianeum5[[#This Row],[data]],14)</f>
        <v>12</v>
      </c>
      <c r="K1846">
        <f>IF(martianeum5[[#This Row],[num_tygodnia]]=J1845,K1845,K1845+1)</f>
        <v>268</v>
      </c>
    </row>
    <row r="1847" spans="1:11" x14ac:dyDescent="0.25">
      <c r="A1847" s="1">
        <v>50486</v>
      </c>
      <c r="B1847">
        <f t="shared" si="28"/>
        <v>10.763399999999944</v>
      </c>
      <c r="C1847" t="s">
        <v>8</v>
      </c>
      <c r="D1847">
        <v>12.1</v>
      </c>
      <c r="E1847">
        <v>1.5</v>
      </c>
      <c r="F1847">
        <f>IF(martianeum5[[#This Row],[zawartosc '[%']]]&gt;=1,martianeum5[[#This Row],[masa '[kg']]]*martianeum5[[#This Row],[zawartosc '[%']]]*0.01,0)</f>
        <v>0.18149999999999999</v>
      </c>
      <c r="G1847">
        <f>martianeum5[[#This Row],[stan_magazynu '[kg']]]+martianeum5[[#This Row],[ile_kg_materiału_z_ładunku]]</f>
        <v>10.944899999999944</v>
      </c>
      <c r="H1847">
        <f>IF(martianeum5[[#This Row],[stan_po_wydobyciu_z_ładunku]]&gt;=100,100,0)</f>
        <v>0</v>
      </c>
      <c r="I1847">
        <f>martianeum5[[#This Row],[stan_po_wydobyciu_z_ładunku]]-martianeum5[[#This Row],[ile_zabiera_na_orbite]]</f>
        <v>10.944899999999944</v>
      </c>
      <c r="J1847">
        <f>WEEKNUM(martianeum5[[#This Row],[data]],14)</f>
        <v>12</v>
      </c>
      <c r="K1847">
        <f>IF(martianeum5[[#This Row],[num_tygodnia]]=J1846,K1846,K1846+1)</f>
        <v>268</v>
      </c>
    </row>
    <row r="1848" spans="1:11" x14ac:dyDescent="0.25">
      <c r="A1848" s="1">
        <v>50487</v>
      </c>
      <c r="B1848">
        <f t="shared" si="28"/>
        <v>10.944899999999944</v>
      </c>
      <c r="C1848" t="s">
        <v>15</v>
      </c>
      <c r="D1848">
        <v>11.9</v>
      </c>
      <c r="E1848">
        <v>1.3</v>
      </c>
      <c r="F1848">
        <f>IF(martianeum5[[#This Row],[zawartosc '[%']]]&gt;=1,martianeum5[[#This Row],[masa '[kg']]]*martianeum5[[#This Row],[zawartosc '[%']]]*0.01,0)</f>
        <v>0.1547</v>
      </c>
      <c r="G1848">
        <f>martianeum5[[#This Row],[stan_magazynu '[kg']]]+martianeum5[[#This Row],[ile_kg_materiału_z_ładunku]]</f>
        <v>11.099599999999944</v>
      </c>
      <c r="H1848">
        <f>IF(martianeum5[[#This Row],[stan_po_wydobyciu_z_ładunku]]&gt;=100,100,0)</f>
        <v>0</v>
      </c>
      <c r="I1848">
        <f>martianeum5[[#This Row],[stan_po_wydobyciu_z_ładunku]]-martianeum5[[#This Row],[ile_zabiera_na_orbite]]</f>
        <v>11.099599999999944</v>
      </c>
      <c r="J1848">
        <f>WEEKNUM(martianeum5[[#This Row],[data]],14)</f>
        <v>12</v>
      </c>
      <c r="K1848">
        <f>IF(martianeum5[[#This Row],[num_tygodnia]]=J1847,K1847,K1847+1)</f>
        <v>268</v>
      </c>
    </row>
    <row r="1849" spans="1:11" x14ac:dyDescent="0.25">
      <c r="A1849" s="1">
        <v>50488</v>
      </c>
      <c r="B1849">
        <f t="shared" si="28"/>
        <v>11.099599999999944</v>
      </c>
      <c r="C1849" t="s">
        <v>26</v>
      </c>
      <c r="D1849">
        <v>17.7</v>
      </c>
      <c r="E1849">
        <v>2.6</v>
      </c>
      <c r="F1849">
        <f>IF(martianeum5[[#This Row],[zawartosc '[%']]]&gt;=1,martianeum5[[#This Row],[masa '[kg']]]*martianeum5[[#This Row],[zawartosc '[%']]]*0.01,0)</f>
        <v>0.46020000000000005</v>
      </c>
      <c r="G1849">
        <f>martianeum5[[#This Row],[stan_magazynu '[kg']]]+martianeum5[[#This Row],[ile_kg_materiału_z_ładunku]]</f>
        <v>11.559799999999944</v>
      </c>
      <c r="H1849">
        <f>IF(martianeum5[[#This Row],[stan_po_wydobyciu_z_ładunku]]&gt;=100,100,0)</f>
        <v>0</v>
      </c>
      <c r="I1849">
        <f>martianeum5[[#This Row],[stan_po_wydobyciu_z_ładunku]]-martianeum5[[#This Row],[ile_zabiera_na_orbite]]</f>
        <v>11.559799999999944</v>
      </c>
      <c r="J1849">
        <f>WEEKNUM(martianeum5[[#This Row],[data]],14)</f>
        <v>12</v>
      </c>
      <c r="K1849">
        <f>IF(martianeum5[[#This Row],[num_tygodnia]]=J1848,K1848,K1848+1)</f>
        <v>268</v>
      </c>
    </row>
    <row r="1850" spans="1:11" x14ac:dyDescent="0.25">
      <c r="A1850" s="1">
        <v>50489</v>
      </c>
      <c r="B1850">
        <f t="shared" si="28"/>
        <v>11.559799999999944</v>
      </c>
      <c r="C1850" t="s">
        <v>21</v>
      </c>
      <c r="D1850">
        <v>25.9</v>
      </c>
      <c r="E1850">
        <v>0.8</v>
      </c>
      <c r="F1850">
        <f>IF(martianeum5[[#This Row],[zawartosc '[%']]]&gt;=1,martianeum5[[#This Row],[masa '[kg']]]*martianeum5[[#This Row],[zawartosc '[%']]]*0.01,0)</f>
        <v>0</v>
      </c>
      <c r="G1850">
        <f>martianeum5[[#This Row],[stan_magazynu '[kg']]]+martianeum5[[#This Row],[ile_kg_materiału_z_ładunku]]</f>
        <v>11.559799999999944</v>
      </c>
      <c r="H1850">
        <f>IF(martianeum5[[#This Row],[stan_po_wydobyciu_z_ładunku]]&gt;=100,100,0)</f>
        <v>0</v>
      </c>
      <c r="I1850">
        <f>martianeum5[[#This Row],[stan_po_wydobyciu_z_ładunku]]-martianeum5[[#This Row],[ile_zabiera_na_orbite]]</f>
        <v>11.559799999999944</v>
      </c>
      <c r="J1850">
        <f>WEEKNUM(martianeum5[[#This Row],[data]],14)</f>
        <v>13</v>
      </c>
      <c r="K1850">
        <f>IF(martianeum5[[#This Row],[num_tygodnia]]=J1849,K1849,K1849+1)</f>
        <v>269</v>
      </c>
    </row>
    <row r="1851" spans="1:11" x14ac:dyDescent="0.25">
      <c r="A1851" s="1">
        <v>50490</v>
      </c>
      <c r="B1851">
        <f t="shared" si="28"/>
        <v>11.559799999999944</v>
      </c>
      <c r="C1851" t="s">
        <v>6</v>
      </c>
      <c r="D1851">
        <v>27.7</v>
      </c>
      <c r="E1851">
        <v>0</v>
      </c>
      <c r="F1851">
        <f>IF(martianeum5[[#This Row],[zawartosc '[%']]]&gt;=1,martianeum5[[#This Row],[masa '[kg']]]*martianeum5[[#This Row],[zawartosc '[%']]]*0.01,0)</f>
        <v>0</v>
      </c>
      <c r="G1851">
        <f>martianeum5[[#This Row],[stan_magazynu '[kg']]]+martianeum5[[#This Row],[ile_kg_materiału_z_ładunku]]</f>
        <v>11.559799999999944</v>
      </c>
      <c r="H1851">
        <f>IF(martianeum5[[#This Row],[stan_po_wydobyciu_z_ładunku]]&gt;=100,100,0)</f>
        <v>0</v>
      </c>
      <c r="I1851">
        <f>martianeum5[[#This Row],[stan_po_wydobyciu_z_ładunku]]-martianeum5[[#This Row],[ile_zabiera_na_orbite]]</f>
        <v>11.559799999999944</v>
      </c>
      <c r="J1851">
        <f>WEEKNUM(martianeum5[[#This Row],[data]],14)</f>
        <v>13</v>
      </c>
      <c r="K1851">
        <f>IF(martianeum5[[#This Row],[num_tygodnia]]=J1850,K1850,K1850+1)</f>
        <v>269</v>
      </c>
    </row>
    <row r="1852" spans="1:11" x14ac:dyDescent="0.25">
      <c r="A1852" s="1">
        <v>50491</v>
      </c>
      <c r="B1852">
        <f t="shared" si="28"/>
        <v>11.559799999999944</v>
      </c>
      <c r="C1852" t="s">
        <v>13</v>
      </c>
      <c r="D1852">
        <v>13.3</v>
      </c>
      <c r="E1852">
        <v>13.3</v>
      </c>
      <c r="F1852">
        <f>IF(martianeum5[[#This Row],[zawartosc '[%']]]&gt;=1,martianeum5[[#This Row],[masa '[kg']]]*martianeum5[[#This Row],[zawartosc '[%']]]*0.01,0)</f>
        <v>1.7689000000000001</v>
      </c>
      <c r="G1852">
        <f>martianeum5[[#This Row],[stan_magazynu '[kg']]]+martianeum5[[#This Row],[ile_kg_materiału_z_ładunku]]</f>
        <v>13.328699999999944</v>
      </c>
      <c r="H1852">
        <f>IF(martianeum5[[#This Row],[stan_po_wydobyciu_z_ładunku]]&gt;=100,100,0)</f>
        <v>0</v>
      </c>
      <c r="I1852">
        <f>martianeum5[[#This Row],[stan_po_wydobyciu_z_ładunku]]-martianeum5[[#This Row],[ile_zabiera_na_orbite]]</f>
        <v>13.328699999999944</v>
      </c>
      <c r="J1852">
        <f>WEEKNUM(martianeum5[[#This Row],[data]],14)</f>
        <v>13</v>
      </c>
      <c r="K1852">
        <f>IF(martianeum5[[#This Row],[num_tygodnia]]=J1851,K1851,K1851+1)</f>
        <v>269</v>
      </c>
    </row>
    <row r="1853" spans="1:11" x14ac:dyDescent="0.25">
      <c r="A1853" s="1">
        <v>50492</v>
      </c>
      <c r="B1853">
        <f t="shared" si="28"/>
        <v>13.328699999999944</v>
      </c>
      <c r="C1853" t="s">
        <v>19</v>
      </c>
      <c r="D1853">
        <v>11.7</v>
      </c>
      <c r="E1853">
        <v>4.9000000000000004</v>
      </c>
      <c r="F1853">
        <f>IF(martianeum5[[#This Row],[zawartosc '[%']]]&gt;=1,martianeum5[[#This Row],[masa '[kg']]]*martianeum5[[#This Row],[zawartosc '[%']]]*0.01,0)</f>
        <v>0.57330000000000003</v>
      </c>
      <c r="G1853">
        <f>martianeum5[[#This Row],[stan_magazynu '[kg']]]+martianeum5[[#This Row],[ile_kg_materiału_z_ładunku]]</f>
        <v>13.901999999999944</v>
      </c>
      <c r="H1853">
        <f>IF(martianeum5[[#This Row],[stan_po_wydobyciu_z_ładunku]]&gt;=100,100,0)</f>
        <v>0</v>
      </c>
      <c r="I1853">
        <f>martianeum5[[#This Row],[stan_po_wydobyciu_z_ładunku]]-martianeum5[[#This Row],[ile_zabiera_na_orbite]]</f>
        <v>13.901999999999944</v>
      </c>
      <c r="J1853">
        <f>WEEKNUM(martianeum5[[#This Row],[data]],14)</f>
        <v>13</v>
      </c>
      <c r="K1853">
        <f>IF(martianeum5[[#This Row],[num_tygodnia]]=J1852,K1852,K1852+1)</f>
        <v>269</v>
      </c>
    </row>
    <row r="1854" spans="1:11" x14ac:dyDescent="0.25">
      <c r="A1854" s="1">
        <v>50493</v>
      </c>
      <c r="B1854">
        <f t="shared" si="28"/>
        <v>13.901999999999944</v>
      </c>
      <c r="C1854" t="s">
        <v>26</v>
      </c>
      <c r="D1854">
        <v>26.5</v>
      </c>
      <c r="E1854">
        <v>4.5</v>
      </c>
      <c r="F1854">
        <f>IF(martianeum5[[#This Row],[zawartosc '[%']]]&gt;=1,martianeum5[[#This Row],[masa '[kg']]]*martianeum5[[#This Row],[zawartosc '[%']]]*0.01,0)</f>
        <v>1.1925000000000001</v>
      </c>
      <c r="G1854">
        <f>martianeum5[[#This Row],[stan_magazynu '[kg']]]+martianeum5[[#This Row],[ile_kg_materiału_z_ładunku]]</f>
        <v>15.094499999999945</v>
      </c>
      <c r="H1854">
        <f>IF(martianeum5[[#This Row],[stan_po_wydobyciu_z_ładunku]]&gt;=100,100,0)</f>
        <v>0</v>
      </c>
      <c r="I1854">
        <f>martianeum5[[#This Row],[stan_po_wydobyciu_z_ładunku]]-martianeum5[[#This Row],[ile_zabiera_na_orbite]]</f>
        <v>15.094499999999945</v>
      </c>
      <c r="J1854">
        <f>WEEKNUM(martianeum5[[#This Row],[data]],14)</f>
        <v>13</v>
      </c>
      <c r="K1854">
        <f>IF(martianeum5[[#This Row],[num_tygodnia]]=J1853,K1853,K1853+1)</f>
        <v>269</v>
      </c>
    </row>
    <row r="1855" spans="1:11" x14ac:dyDescent="0.25">
      <c r="A1855" s="1">
        <v>50494</v>
      </c>
      <c r="B1855">
        <f t="shared" si="28"/>
        <v>15.094499999999945</v>
      </c>
      <c r="C1855" t="s">
        <v>27</v>
      </c>
      <c r="D1855">
        <v>18.7</v>
      </c>
      <c r="E1855">
        <v>2.2999999999999998</v>
      </c>
      <c r="F1855">
        <f>IF(martianeum5[[#This Row],[zawartosc '[%']]]&gt;=1,martianeum5[[#This Row],[masa '[kg']]]*martianeum5[[#This Row],[zawartosc '[%']]]*0.01,0)</f>
        <v>0.43009999999999998</v>
      </c>
      <c r="G1855">
        <f>martianeum5[[#This Row],[stan_magazynu '[kg']]]+martianeum5[[#This Row],[ile_kg_materiału_z_ładunku]]</f>
        <v>15.524599999999944</v>
      </c>
      <c r="H1855">
        <f>IF(martianeum5[[#This Row],[stan_po_wydobyciu_z_ładunku]]&gt;=100,100,0)</f>
        <v>0</v>
      </c>
      <c r="I1855">
        <f>martianeum5[[#This Row],[stan_po_wydobyciu_z_ładunku]]-martianeum5[[#This Row],[ile_zabiera_na_orbite]]</f>
        <v>15.524599999999944</v>
      </c>
      <c r="J1855">
        <f>WEEKNUM(martianeum5[[#This Row],[data]],14)</f>
        <v>13</v>
      </c>
      <c r="K1855">
        <f>IF(martianeum5[[#This Row],[num_tygodnia]]=J1854,K1854,K1854+1)</f>
        <v>269</v>
      </c>
    </row>
    <row r="1856" spans="1:11" x14ac:dyDescent="0.25">
      <c r="A1856" s="1">
        <v>50495</v>
      </c>
      <c r="B1856">
        <f t="shared" si="28"/>
        <v>15.524599999999944</v>
      </c>
      <c r="C1856" t="s">
        <v>22</v>
      </c>
      <c r="D1856">
        <v>11.7</v>
      </c>
      <c r="E1856">
        <v>6</v>
      </c>
      <c r="F1856">
        <f>IF(martianeum5[[#This Row],[zawartosc '[%']]]&gt;=1,martianeum5[[#This Row],[masa '[kg']]]*martianeum5[[#This Row],[zawartosc '[%']]]*0.01,0)</f>
        <v>0.70199999999999985</v>
      </c>
      <c r="G1856">
        <f>martianeum5[[#This Row],[stan_magazynu '[kg']]]+martianeum5[[#This Row],[ile_kg_materiału_z_ładunku]]</f>
        <v>16.226599999999944</v>
      </c>
      <c r="H1856">
        <f>IF(martianeum5[[#This Row],[stan_po_wydobyciu_z_ładunku]]&gt;=100,100,0)</f>
        <v>0</v>
      </c>
      <c r="I1856">
        <f>martianeum5[[#This Row],[stan_po_wydobyciu_z_ładunku]]-martianeum5[[#This Row],[ile_zabiera_na_orbite]]</f>
        <v>16.226599999999944</v>
      </c>
      <c r="J1856">
        <f>WEEKNUM(martianeum5[[#This Row],[data]],14)</f>
        <v>13</v>
      </c>
      <c r="K1856">
        <f>IF(martianeum5[[#This Row],[num_tygodnia]]=J1855,K1855,K1855+1)</f>
        <v>269</v>
      </c>
    </row>
    <row r="1857" spans="1:11" x14ac:dyDescent="0.25">
      <c r="A1857" s="1">
        <v>50496</v>
      </c>
      <c r="B1857">
        <f t="shared" si="28"/>
        <v>16.226599999999944</v>
      </c>
      <c r="C1857" t="s">
        <v>19</v>
      </c>
      <c r="D1857">
        <v>27.5</v>
      </c>
      <c r="E1857">
        <v>22.6</v>
      </c>
      <c r="F1857">
        <f>IF(martianeum5[[#This Row],[zawartosc '[%']]]&gt;=1,martianeum5[[#This Row],[masa '[kg']]]*martianeum5[[#This Row],[zawartosc '[%']]]*0.01,0)</f>
        <v>6.2149999999999999</v>
      </c>
      <c r="G1857">
        <f>martianeum5[[#This Row],[stan_magazynu '[kg']]]+martianeum5[[#This Row],[ile_kg_materiału_z_ładunku]]</f>
        <v>22.441599999999944</v>
      </c>
      <c r="H1857">
        <f>IF(martianeum5[[#This Row],[stan_po_wydobyciu_z_ładunku]]&gt;=100,100,0)</f>
        <v>0</v>
      </c>
      <c r="I1857">
        <f>martianeum5[[#This Row],[stan_po_wydobyciu_z_ładunku]]-martianeum5[[#This Row],[ile_zabiera_na_orbite]]</f>
        <v>22.441599999999944</v>
      </c>
      <c r="J1857">
        <f>WEEKNUM(martianeum5[[#This Row],[data]],14)</f>
        <v>14</v>
      </c>
      <c r="K1857">
        <f>IF(martianeum5[[#This Row],[num_tygodnia]]=J1856,K1856,K1856+1)</f>
        <v>270</v>
      </c>
    </row>
    <row r="1858" spans="1:11" x14ac:dyDescent="0.25">
      <c r="A1858" s="1">
        <v>50497</v>
      </c>
      <c r="B1858">
        <f t="shared" si="28"/>
        <v>22.441599999999944</v>
      </c>
      <c r="C1858" t="s">
        <v>27</v>
      </c>
      <c r="D1858">
        <v>27.4</v>
      </c>
      <c r="E1858">
        <v>0</v>
      </c>
      <c r="F1858">
        <f>IF(martianeum5[[#This Row],[zawartosc '[%']]]&gt;=1,martianeum5[[#This Row],[masa '[kg']]]*martianeum5[[#This Row],[zawartosc '[%']]]*0.01,0)</f>
        <v>0</v>
      </c>
      <c r="G1858">
        <f>martianeum5[[#This Row],[stan_magazynu '[kg']]]+martianeum5[[#This Row],[ile_kg_materiału_z_ładunku]]</f>
        <v>22.441599999999944</v>
      </c>
      <c r="H1858">
        <f>IF(martianeum5[[#This Row],[stan_po_wydobyciu_z_ładunku]]&gt;=100,100,0)</f>
        <v>0</v>
      </c>
      <c r="I1858">
        <f>martianeum5[[#This Row],[stan_po_wydobyciu_z_ładunku]]-martianeum5[[#This Row],[ile_zabiera_na_orbite]]</f>
        <v>22.441599999999944</v>
      </c>
      <c r="J1858">
        <f>WEEKNUM(martianeum5[[#This Row],[data]],14)</f>
        <v>14</v>
      </c>
      <c r="K1858">
        <f>IF(martianeum5[[#This Row],[num_tygodnia]]=J1857,K1857,K1857+1)</f>
        <v>270</v>
      </c>
    </row>
    <row r="1859" spans="1:11" x14ac:dyDescent="0.25">
      <c r="A1859" s="1">
        <v>50498</v>
      </c>
      <c r="B1859">
        <f t="shared" si="28"/>
        <v>22.441599999999944</v>
      </c>
      <c r="C1859" t="s">
        <v>11</v>
      </c>
      <c r="D1859">
        <v>14.8</v>
      </c>
      <c r="E1859">
        <v>0</v>
      </c>
      <c r="F1859">
        <f>IF(martianeum5[[#This Row],[zawartosc '[%']]]&gt;=1,martianeum5[[#This Row],[masa '[kg']]]*martianeum5[[#This Row],[zawartosc '[%']]]*0.01,0)</f>
        <v>0</v>
      </c>
      <c r="G1859">
        <f>martianeum5[[#This Row],[stan_magazynu '[kg']]]+martianeum5[[#This Row],[ile_kg_materiału_z_ładunku]]</f>
        <v>22.441599999999944</v>
      </c>
      <c r="H1859">
        <f>IF(martianeum5[[#This Row],[stan_po_wydobyciu_z_ładunku]]&gt;=100,100,0)</f>
        <v>0</v>
      </c>
      <c r="I1859">
        <f>martianeum5[[#This Row],[stan_po_wydobyciu_z_ładunku]]-martianeum5[[#This Row],[ile_zabiera_na_orbite]]</f>
        <v>22.441599999999944</v>
      </c>
      <c r="J1859">
        <f>WEEKNUM(martianeum5[[#This Row],[data]],14)</f>
        <v>14</v>
      </c>
      <c r="K1859">
        <f>IF(martianeum5[[#This Row],[num_tygodnia]]=J1858,K1858,K1858+1)</f>
        <v>270</v>
      </c>
    </row>
    <row r="1860" spans="1:11" x14ac:dyDescent="0.25">
      <c r="A1860" s="1">
        <v>50499</v>
      </c>
      <c r="B1860">
        <f t="shared" ref="B1860:B1923" si="29">I1859</f>
        <v>22.441599999999944</v>
      </c>
      <c r="C1860" t="s">
        <v>17</v>
      </c>
      <c r="D1860">
        <v>26.2</v>
      </c>
      <c r="E1860">
        <v>0</v>
      </c>
      <c r="F1860">
        <f>IF(martianeum5[[#This Row],[zawartosc '[%']]]&gt;=1,martianeum5[[#This Row],[masa '[kg']]]*martianeum5[[#This Row],[zawartosc '[%']]]*0.01,0)</f>
        <v>0</v>
      </c>
      <c r="G1860">
        <f>martianeum5[[#This Row],[stan_magazynu '[kg']]]+martianeum5[[#This Row],[ile_kg_materiału_z_ładunku]]</f>
        <v>22.441599999999944</v>
      </c>
      <c r="H1860">
        <f>IF(martianeum5[[#This Row],[stan_po_wydobyciu_z_ładunku]]&gt;=100,100,0)</f>
        <v>0</v>
      </c>
      <c r="I1860">
        <f>martianeum5[[#This Row],[stan_po_wydobyciu_z_ładunku]]-martianeum5[[#This Row],[ile_zabiera_na_orbite]]</f>
        <v>22.441599999999944</v>
      </c>
      <c r="J1860">
        <f>WEEKNUM(martianeum5[[#This Row],[data]],14)</f>
        <v>14</v>
      </c>
      <c r="K1860">
        <f>IF(martianeum5[[#This Row],[num_tygodnia]]=J1859,K1859,K1859+1)</f>
        <v>270</v>
      </c>
    </row>
    <row r="1861" spans="1:11" x14ac:dyDescent="0.25">
      <c r="A1861" s="1">
        <v>50500</v>
      </c>
      <c r="B1861">
        <f t="shared" si="29"/>
        <v>22.441599999999944</v>
      </c>
      <c r="C1861" t="s">
        <v>15</v>
      </c>
      <c r="D1861">
        <v>12.9</v>
      </c>
      <c r="E1861">
        <v>17.899999999999999</v>
      </c>
      <c r="F1861">
        <f>IF(martianeum5[[#This Row],[zawartosc '[%']]]&gt;=1,martianeum5[[#This Row],[masa '[kg']]]*martianeum5[[#This Row],[zawartosc '[%']]]*0.01,0)</f>
        <v>2.3090999999999999</v>
      </c>
      <c r="G1861">
        <f>martianeum5[[#This Row],[stan_magazynu '[kg']]]+martianeum5[[#This Row],[ile_kg_materiału_z_ładunku]]</f>
        <v>24.750699999999945</v>
      </c>
      <c r="H1861">
        <f>IF(martianeum5[[#This Row],[stan_po_wydobyciu_z_ładunku]]&gt;=100,100,0)</f>
        <v>0</v>
      </c>
      <c r="I1861">
        <f>martianeum5[[#This Row],[stan_po_wydobyciu_z_ładunku]]-martianeum5[[#This Row],[ile_zabiera_na_orbite]]</f>
        <v>24.750699999999945</v>
      </c>
      <c r="J1861">
        <f>WEEKNUM(martianeum5[[#This Row],[data]],14)</f>
        <v>14</v>
      </c>
      <c r="K1861">
        <f>IF(martianeum5[[#This Row],[num_tygodnia]]=J1860,K1860,K1860+1)</f>
        <v>270</v>
      </c>
    </row>
    <row r="1862" spans="1:11" x14ac:dyDescent="0.25">
      <c r="A1862" s="1">
        <v>50501</v>
      </c>
      <c r="B1862">
        <f t="shared" si="29"/>
        <v>24.750699999999945</v>
      </c>
      <c r="C1862" t="s">
        <v>25</v>
      </c>
      <c r="D1862">
        <v>12.5</v>
      </c>
      <c r="E1862">
        <v>0</v>
      </c>
      <c r="F1862">
        <f>IF(martianeum5[[#This Row],[zawartosc '[%']]]&gt;=1,martianeum5[[#This Row],[masa '[kg']]]*martianeum5[[#This Row],[zawartosc '[%']]]*0.01,0)</f>
        <v>0</v>
      </c>
      <c r="G1862">
        <f>martianeum5[[#This Row],[stan_magazynu '[kg']]]+martianeum5[[#This Row],[ile_kg_materiału_z_ładunku]]</f>
        <v>24.750699999999945</v>
      </c>
      <c r="H1862">
        <f>IF(martianeum5[[#This Row],[stan_po_wydobyciu_z_ładunku]]&gt;=100,100,0)</f>
        <v>0</v>
      </c>
      <c r="I1862">
        <f>martianeum5[[#This Row],[stan_po_wydobyciu_z_ładunku]]-martianeum5[[#This Row],[ile_zabiera_na_orbite]]</f>
        <v>24.750699999999945</v>
      </c>
      <c r="J1862">
        <f>WEEKNUM(martianeum5[[#This Row],[data]],14)</f>
        <v>14</v>
      </c>
      <c r="K1862">
        <f>IF(martianeum5[[#This Row],[num_tygodnia]]=J1861,K1861,K1861+1)</f>
        <v>270</v>
      </c>
    </row>
    <row r="1863" spans="1:11" x14ac:dyDescent="0.25">
      <c r="A1863" s="1">
        <v>50502</v>
      </c>
      <c r="B1863">
        <f t="shared" si="29"/>
        <v>24.750699999999945</v>
      </c>
      <c r="C1863" t="s">
        <v>24</v>
      </c>
      <c r="D1863">
        <v>12.3</v>
      </c>
      <c r="E1863">
        <v>0</v>
      </c>
      <c r="F1863">
        <f>IF(martianeum5[[#This Row],[zawartosc '[%']]]&gt;=1,martianeum5[[#This Row],[masa '[kg']]]*martianeum5[[#This Row],[zawartosc '[%']]]*0.01,0)</f>
        <v>0</v>
      </c>
      <c r="G1863">
        <f>martianeum5[[#This Row],[stan_magazynu '[kg']]]+martianeum5[[#This Row],[ile_kg_materiału_z_ładunku]]</f>
        <v>24.750699999999945</v>
      </c>
      <c r="H1863">
        <f>IF(martianeum5[[#This Row],[stan_po_wydobyciu_z_ładunku]]&gt;=100,100,0)</f>
        <v>0</v>
      </c>
      <c r="I1863">
        <f>martianeum5[[#This Row],[stan_po_wydobyciu_z_ładunku]]-martianeum5[[#This Row],[ile_zabiera_na_orbite]]</f>
        <v>24.750699999999945</v>
      </c>
      <c r="J1863">
        <f>WEEKNUM(martianeum5[[#This Row],[data]],14)</f>
        <v>14</v>
      </c>
      <c r="K1863">
        <f>IF(martianeum5[[#This Row],[num_tygodnia]]=J1862,K1862,K1862+1)</f>
        <v>270</v>
      </c>
    </row>
    <row r="1864" spans="1:11" x14ac:dyDescent="0.25">
      <c r="A1864" s="1">
        <v>50503</v>
      </c>
      <c r="B1864">
        <f t="shared" si="29"/>
        <v>24.750699999999945</v>
      </c>
      <c r="C1864" t="s">
        <v>5</v>
      </c>
      <c r="D1864">
        <v>19.399999999999999</v>
      </c>
      <c r="E1864">
        <v>0</v>
      </c>
      <c r="F1864">
        <f>IF(martianeum5[[#This Row],[zawartosc '[%']]]&gt;=1,martianeum5[[#This Row],[masa '[kg']]]*martianeum5[[#This Row],[zawartosc '[%']]]*0.01,0)</f>
        <v>0</v>
      </c>
      <c r="G1864">
        <f>martianeum5[[#This Row],[stan_magazynu '[kg']]]+martianeum5[[#This Row],[ile_kg_materiału_z_ładunku]]</f>
        <v>24.750699999999945</v>
      </c>
      <c r="H1864">
        <f>IF(martianeum5[[#This Row],[stan_po_wydobyciu_z_ładunku]]&gt;=100,100,0)</f>
        <v>0</v>
      </c>
      <c r="I1864">
        <f>martianeum5[[#This Row],[stan_po_wydobyciu_z_ładunku]]-martianeum5[[#This Row],[ile_zabiera_na_orbite]]</f>
        <v>24.750699999999945</v>
      </c>
      <c r="J1864">
        <f>WEEKNUM(martianeum5[[#This Row],[data]],14)</f>
        <v>15</v>
      </c>
      <c r="K1864">
        <f>IF(martianeum5[[#This Row],[num_tygodnia]]=J1863,K1863,K1863+1)</f>
        <v>271</v>
      </c>
    </row>
    <row r="1865" spans="1:11" x14ac:dyDescent="0.25">
      <c r="A1865" s="1">
        <v>50504</v>
      </c>
      <c r="B1865">
        <f t="shared" si="29"/>
        <v>24.750699999999945</v>
      </c>
      <c r="C1865" t="s">
        <v>15</v>
      </c>
      <c r="D1865">
        <v>20.9</v>
      </c>
      <c r="E1865">
        <v>0</v>
      </c>
      <c r="F1865">
        <f>IF(martianeum5[[#This Row],[zawartosc '[%']]]&gt;=1,martianeum5[[#This Row],[masa '[kg']]]*martianeum5[[#This Row],[zawartosc '[%']]]*0.01,0)</f>
        <v>0</v>
      </c>
      <c r="G1865">
        <f>martianeum5[[#This Row],[stan_magazynu '[kg']]]+martianeum5[[#This Row],[ile_kg_materiału_z_ładunku]]</f>
        <v>24.750699999999945</v>
      </c>
      <c r="H1865">
        <f>IF(martianeum5[[#This Row],[stan_po_wydobyciu_z_ładunku]]&gt;=100,100,0)</f>
        <v>0</v>
      </c>
      <c r="I1865">
        <f>martianeum5[[#This Row],[stan_po_wydobyciu_z_ładunku]]-martianeum5[[#This Row],[ile_zabiera_na_orbite]]</f>
        <v>24.750699999999945</v>
      </c>
      <c r="J1865">
        <f>WEEKNUM(martianeum5[[#This Row],[data]],14)</f>
        <v>15</v>
      </c>
      <c r="K1865">
        <f>IF(martianeum5[[#This Row],[num_tygodnia]]=J1864,K1864,K1864+1)</f>
        <v>271</v>
      </c>
    </row>
    <row r="1866" spans="1:11" x14ac:dyDescent="0.25">
      <c r="A1866" s="1">
        <v>50505</v>
      </c>
      <c r="B1866">
        <f t="shared" si="29"/>
        <v>24.750699999999945</v>
      </c>
      <c r="C1866" t="s">
        <v>9</v>
      </c>
      <c r="D1866">
        <v>10.4</v>
      </c>
      <c r="E1866">
        <v>0</v>
      </c>
      <c r="F1866">
        <f>IF(martianeum5[[#This Row],[zawartosc '[%']]]&gt;=1,martianeum5[[#This Row],[masa '[kg']]]*martianeum5[[#This Row],[zawartosc '[%']]]*0.01,0)</f>
        <v>0</v>
      </c>
      <c r="G1866">
        <f>martianeum5[[#This Row],[stan_magazynu '[kg']]]+martianeum5[[#This Row],[ile_kg_materiału_z_ładunku]]</f>
        <v>24.750699999999945</v>
      </c>
      <c r="H1866">
        <f>IF(martianeum5[[#This Row],[stan_po_wydobyciu_z_ładunku]]&gt;=100,100,0)</f>
        <v>0</v>
      </c>
      <c r="I1866">
        <f>martianeum5[[#This Row],[stan_po_wydobyciu_z_ładunku]]-martianeum5[[#This Row],[ile_zabiera_na_orbite]]</f>
        <v>24.750699999999945</v>
      </c>
      <c r="J1866">
        <f>WEEKNUM(martianeum5[[#This Row],[data]],14)</f>
        <v>15</v>
      </c>
      <c r="K1866">
        <f>IF(martianeum5[[#This Row],[num_tygodnia]]=J1865,K1865,K1865+1)</f>
        <v>271</v>
      </c>
    </row>
    <row r="1867" spans="1:11" x14ac:dyDescent="0.25">
      <c r="A1867" s="1">
        <v>50506</v>
      </c>
      <c r="B1867">
        <f t="shared" si="29"/>
        <v>24.750699999999945</v>
      </c>
      <c r="C1867" t="s">
        <v>11</v>
      </c>
      <c r="D1867">
        <v>22.2</v>
      </c>
      <c r="E1867">
        <v>2.5</v>
      </c>
      <c r="F1867">
        <f>IF(martianeum5[[#This Row],[zawartosc '[%']]]&gt;=1,martianeum5[[#This Row],[masa '[kg']]]*martianeum5[[#This Row],[zawartosc '[%']]]*0.01,0)</f>
        <v>0.55500000000000005</v>
      </c>
      <c r="G1867">
        <f>martianeum5[[#This Row],[stan_magazynu '[kg']]]+martianeum5[[#This Row],[ile_kg_materiału_z_ładunku]]</f>
        <v>25.305699999999945</v>
      </c>
      <c r="H1867">
        <f>IF(martianeum5[[#This Row],[stan_po_wydobyciu_z_ładunku]]&gt;=100,100,0)</f>
        <v>0</v>
      </c>
      <c r="I1867">
        <f>martianeum5[[#This Row],[stan_po_wydobyciu_z_ładunku]]-martianeum5[[#This Row],[ile_zabiera_na_orbite]]</f>
        <v>25.305699999999945</v>
      </c>
      <c r="J1867">
        <f>WEEKNUM(martianeum5[[#This Row],[data]],14)</f>
        <v>15</v>
      </c>
      <c r="K1867">
        <f>IF(martianeum5[[#This Row],[num_tygodnia]]=J1866,K1866,K1866+1)</f>
        <v>271</v>
      </c>
    </row>
    <row r="1868" spans="1:11" x14ac:dyDescent="0.25">
      <c r="A1868" s="1">
        <v>50507</v>
      </c>
      <c r="B1868">
        <f t="shared" si="29"/>
        <v>25.305699999999945</v>
      </c>
      <c r="C1868" t="s">
        <v>10</v>
      </c>
      <c r="D1868">
        <v>16.8</v>
      </c>
      <c r="E1868">
        <v>0</v>
      </c>
      <c r="F1868">
        <f>IF(martianeum5[[#This Row],[zawartosc '[%']]]&gt;=1,martianeum5[[#This Row],[masa '[kg']]]*martianeum5[[#This Row],[zawartosc '[%']]]*0.01,0)</f>
        <v>0</v>
      </c>
      <c r="G1868">
        <f>martianeum5[[#This Row],[stan_magazynu '[kg']]]+martianeum5[[#This Row],[ile_kg_materiału_z_ładunku]]</f>
        <v>25.305699999999945</v>
      </c>
      <c r="H1868">
        <f>IF(martianeum5[[#This Row],[stan_po_wydobyciu_z_ładunku]]&gt;=100,100,0)</f>
        <v>0</v>
      </c>
      <c r="I1868">
        <f>martianeum5[[#This Row],[stan_po_wydobyciu_z_ładunku]]-martianeum5[[#This Row],[ile_zabiera_na_orbite]]</f>
        <v>25.305699999999945</v>
      </c>
      <c r="J1868">
        <f>WEEKNUM(martianeum5[[#This Row],[data]],14)</f>
        <v>15</v>
      </c>
      <c r="K1868">
        <f>IF(martianeum5[[#This Row],[num_tygodnia]]=J1867,K1867,K1867+1)</f>
        <v>271</v>
      </c>
    </row>
    <row r="1869" spans="1:11" x14ac:dyDescent="0.25">
      <c r="A1869" s="1">
        <v>50508</v>
      </c>
      <c r="B1869">
        <f t="shared" si="29"/>
        <v>25.305699999999945</v>
      </c>
      <c r="C1869" t="s">
        <v>19</v>
      </c>
      <c r="D1869">
        <v>21.7</v>
      </c>
      <c r="E1869">
        <v>33.299999999999997</v>
      </c>
      <c r="F1869">
        <f>IF(martianeum5[[#This Row],[zawartosc '[%']]]&gt;=1,martianeum5[[#This Row],[masa '[kg']]]*martianeum5[[#This Row],[zawartosc '[%']]]*0.01,0)</f>
        <v>7.2260999999999989</v>
      </c>
      <c r="G1869">
        <f>martianeum5[[#This Row],[stan_magazynu '[kg']]]+martianeum5[[#This Row],[ile_kg_materiału_z_ładunku]]</f>
        <v>32.531799999999947</v>
      </c>
      <c r="H1869">
        <f>IF(martianeum5[[#This Row],[stan_po_wydobyciu_z_ładunku]]&gt;=100,100,0)</f>
        <v>0</v>
      </c>
      <c r="I1869">
        <f>martianeum5[[#This Row],[stan_po_wydobyciu_z_ładunku]]-martianeum5[[#This Row],[ile_zabiera_na_orbite]]</f>
        <v>32.531799999999947</v>
      </c>
      <c r="J1869">
        <f>WEEKNUM(martianeum5[[#This Row],[data]],14)</f>
        <v>15</v>
      </c>
      <c r="K1869">
        <f>IF(martianeum5[[#This Row],[num_tygodnia]]=J1868,K1868,K1868+1)</f>
        <v>271</v>
      </c>
    </row>
    <row r="1870" spans="1:11" x14ac:dyDescent="0.25">
      <c r="A1870" s="1">
        <v>50509</v>
      </c>
      <c r="B1870">
        <f t="shared" si="29"/>
        <v>32.531799999999947</v>
      </c>
      <c r="C1870" t="s">
        <v>11</v>
      </c>
      <c r="D1870">
        <v>10.199999999999999</v>
      </c>
      <c r="E1870">
        <v>16.600000000000001</v>
      </c>
      <c r="F1870">
        <f>IF(martianeum5[[#This Row],[zawartosc '[%']]]&gt;=1,martianeum5[[#This Row],[masa '[kg']]]*martianeum5[[#This Row],[zawartosc '[%']]]*0.01,0)</f>
        <v>1.6932</v>
      </c>
      <c r="G1870">
        <f>martianeum5[[#This Row],[stan_magazynu '[kg']]]+martianeum5[[#This Row],[ile_kg_materiału_z_ładunku]]</f>
        <v>34.224999999999945</v>
      </c>
      <c r="H1870">
        <f>IF(martianeum5[[#This Row],[stan_po_wydobyciu_z_ładunku]]&gt;=100,100,0)</f>
        <v>0</v>
      </c>
      <c r="I1870">
        <f>martianeum5[[#This Row],[stan_po_wydobyciu_z_ładunku]]-martianeum5[[#This Row],[ile_zabiera_na_orbite]]</f>
        <v>34.224999999999945</v>
      </c>
      <c r="J1870">
        <f>WEEKNUM(martianeum5[[#This Row],[data]],14)</f>
        <v>15</v>
      </c>
      <c r="K1870">
        <f>IF(martianeum5[[#This Row],[num_tygodnia]]=J1869,K1869,K1869+1)</f>
        <v>271</v>
      </c>
    </row>
    <row r="1871" spans="1:11" x14ac:dyDescent="0.25">
      <c r="A1871" s="1">
        <v>50510</v>
      </c>
      <c r="B1871">
        <f t="shared" si="29"/>
        <v>34.224999999999945</v>
      </c>
      <c r="C1871" t="s">
        <v>10</v>
      </c>
      <c r="D1871">
        <v>16.5</v>
      </c>
      <c r="E1871">
        <v>0</v>
      </c>
      <c r="F1871">
        <f>IF(martianeum5[[#This Row],[zawartosc '[%']]]&gt;=1,martianeum5[[#This Row],[masa '[kg']]]*martianeum5[[#This Row],[zawartosc '[%']]]*0.01,0)</f>
        <v>0</v>
      </c>
      <c r="G1871">
        <f>martianeum5[[#This Row],[stan_magazynu '[kg']]]+martianeum5[[#This Row],[ile_kg_materiału_z_ładunku]]</f>
        <v>34.224999999999945</v>
      </c>
      <c r="H1871">
        <f>IF(martianeum5[[#This Row],[stan_po_wydobyciu_z_ładunku]]&gt;=100,100,0)</f>
        <v>0</v>
      </c>
      <c r="I1871">
        <f>martianeum5[[#This Row],[stan_po_wydobyciu_z_ładunku]]-martianeum5[[#This Row],[ile_zabiera_na_orbite]]</f>
        <v>34.224999999999945</v>
      </c>
      <c r="J1871">
        <f>WEEKNUM(martianeum5[[#This Row],[data]],14)</f>
        <v>16</v>
      </c>
      <c r="K1871">
        <f>IF(martianeum5[[#This Row],[num_tygodnia]]=J1870,K1870,K1870+1)</f>
        <v>272</v>
      </c>
    </row>
    <row r="1872" spans="1:11" x14ac:dyDescent="0.25">
      <c r="A1872" s="1">
        <v>50511</v>
      </c>
      <c r="B1872">
        <f t="shared" si="29"/>
        <v>34.224999999999945</v>
      </c>
      <c r="C1872" t="s">
        <v>16</v>
      </c>
      <c r="D1872">
        <v>29.1</v>
      </c>
      <c r="E1872">
        <v>0.5</v>
      </c>
      <c r="F1872">
        <f>IF(martianeum5[[#This Row],[zawartosc '[%']]]&gt;=1,martianeum5[[#This Row],[masa '[kg']]]*martianeum5[[#This Row],[zawartosc '[%']]]*0.01,0)</f>
        <v>0</v>
      </c>
      <c r="G1872">
        <f>martianeum5[[#This Row],[stan_magazynu '[kg']]]+martianeum5[[#This Row],[ile_kg_materiału_z_ładunku]]</f>
        <v>34.224999999999945</v>
      </c>
      <c r="H1872">
        <f>IF(martianeum5[[#This Row],[stan_po_wydobyciu_z_ładunku]]&gt;=100,100,0)</f>
        <v>0</v>
      </c>
      <c r="I1872">
        <f>martianeum5[[#This Row],[stan_po_wydobyciu_z_ładunku]]-martianeum5[[#This Row],[ile_zabiera_na_orbite]]</f>
        <v>34.224999999999945</v>
      </c>
      <c r="J1872">
        <f>WEEKNUM(martianeum5[[#This Row],[data]],14)</f>
        <v>16</v>
      </c>
      <c r="K1872">
        <f>IF(martianeum5[[#This Row],[num_tygodnia]]=J1871,K1871,K1871+1)</f>
        <v>272</v>
      </c>
    </row>
    <row r="1873" spans="1:11" x14ac:dyDescent="0.25">
      <c r="A1873" s="1">
        <v>50512</v>
      </c>
      <c r="B1873">
        <f t="shared" si="29"/>
        <v>34.224999999999945</v>
      </c>
      <c r="C1873" t="s">
        <v>11</v>
      </c>
      <c r="D1873">
        <v>17.8</v>
      </c>
      <c r="E1873">
        <v>0</v>
      </c>
      <c r="F1873">
        <f>IF(martianeum5[[#This Row],[zawartosc '[%']]]&gt;=1,martianeum5[[#This Row],[masa '[kg']]]*martianeum5[[#This Row],[zawartosc '[%']]]*0.01,0)</f>
        <v>0</v>
      </c>
      <c r="G1873">
        <f>martianeum5[[#This Row],[stan_magazynu '[kg']]]+martianeum5[[#This Row],[ile_kg_materiału_z_ładunku]]</f>
        <v>34.224999999999945</v>
      </c>
      <c r="H1873">
        <f>IF(martianeum5[[#This Row],[stan_po_wydobyciu_z_ładunku]]&gt;=100,100,0)</f>
        <v>0</v>
      </c>
      <c r="I1873">
        <f>martianeum5[[#This Row],[stan_po_wydobyciu_z_ładunku]]-martianeum5[[#This Row],[ile_zabiera_na_orbite]]</f>
        <v>34.224999999999945</v>
      </c>
      <c r="J1873">
        <f>WEEKNUM(martianeum5[[#This Row],[data]],14)</f>
        <v>16</v>
      </c>
      <c r="K1873">
        <f>IF(martianeum5[[#This Row],[num_tygodnia]]=J1872,K1872,K1872+1)</f>
        <v>272</v>
      </c>
    </row>
    <row r="1874" spans="1:11" x14ac:dyDescent="0.25">
      <c r="A1874" s="1">
        <v>50513</v>
      </c>
      <c r="B1874">
        <f t="shared" si="29"/>
        <v>34.224999999999945</v>
      </c>
      <c r="C1874" t="s">
        <v>10</v>
      </c>
      <c r="D1874">
        <v>10</v>
      </c>
      <c r="E1874">
        <v>0</v>
      </c>
      <c r="F1874">
        <f>IF(martianeum5[[#This Row],[zawartosc '[%']]]&gt;=1,martianeum5[[#This Row],[masa '[kg']]]*martianeum5[[#This Row],[zawartosc '[%']]]*0.01,0)</f>
        <v>0</v>
      </c>
      <c r="G1874">
        <f>martianeum5[[#This Row],[stan_magazynu '[kg']]]+martianeum5[[#This Row],[ile_kg_materiału_z_ładunku]]</f>
        <v>34.224999999999945</v>
      </c>
      <c r="H1874">
        <f>IF(martianeum5[[#This Row],[stan_po_wydobyciu_z_ładunku]]&gt;=100,100,0)</f>
        <v>0</v>
      </c>
      <c r="I1874">
        <f>martianeum5[[#This Row],[stan_po_wydobyciu_z_ładunku]]-martianeum5[[#This Row],[ile_zabiera_na_orbite]]</f>
        <v>34.224999999999945</v>
      </c>
      <c r="J1874">
        <f>WEEKNUM(martianeum5[[#This Row],[data]],14)</f>
        <v>16</v>
      </c>
      <c r="K1874">
        <f>IF(martianeum5[[#This Row],[num_tygodnia]]=J1873,K1873,K1873+1)</f>
        <v>272</v>
      </c>
    </row>
    <row r="1875" spans="1:11" x14ac:dyDescent="0.25">
      <c r="A1875" s="1">
        <v>50514</v>
      </c>
      <c r="B1875">
        <f t="shared" si="29"/>
        <v>34.224999999999945</v>
      </c>
      <c r="C1875" t="s">
        <v>9</v>
      </c>
      <c r="D1875">
        <v>15.5</v>
      </c>
      <c r="E1875">
        <v>8.6</v>
      </c>
      <c r="F1875">
        <f>IF(martianeum5[[#This Row],[zawartosc '[%']]]&gt;=1,martianeum5[[#This Row],[masa '[kg']]]*martianeum5[[#This Row],[zawartosc '[%']]]*0.01,0)</f>
        <v>1.333</v>
      </c>
      <c r="G1875">
        <f>martianeum5[[#This Row],[stan_magazynu '[kg']]]+martianeum5[[#This Row],[ile_kg_materiału_z_ładunku]]</f>
        <v>35.557999999999943</v>
      </c>
      <c r="H1875">
        <f>IF(martianeum5[[#This Row],[stan_po_wydobyciu_z_ładunku]]&gt;=100,100,0)</f>
        <v>0</v>
      </c>
      <c r="I1875">
        <f>martianeum5[[#This Row],[stan_po_wydobyciu_z_ładunku]]-martianeum5[[#This Row],[ile_zabiera_na_orbite]]</f>
        <v>35.557999999999943</v>
      </c>
      <c r="J1875">
        <f>WEEKNUM(martianeum5[[#This Row],[data]],14)</f>
        <v>16</v>
      </c>
      <c r="K1875">
        <f>IF(martianeum5[[#This Row],[num_tygodnia]]=J1874,K1874,K1874+1)</f>
        <v>272</v>
      </c>
    </row>
    <row r="1876" spans="1:11" x14ac:dyDescent="0.25">
      <c r="A1876" s="1">
        <v>50515</v>
      </c>
      <c r="B1876">
        <f t="shared" si="29"/>
        <v>35.557999999999943</v>
      </c>
      <c r="C1876" t="s">
        <v>10</v>
      </c>
      <c r="D1876">
        <v>15.3</v>
      </c>
      <c r="E1876">
        <v>21.4</v>
      </c>
      <c r="F1876">
        <f>IF(martianeum5[[#This Row],[zawartosc '[%']]]&gt;=1,martianeum5[[#This Row],[masa '[kg']]]*martianeum5[[#This Row],[zawartosc '[%']]]*0.01,0)</f>
        <v>3.2742000000000004</v>
      </c>
      <c r="G1876">
        <f>martianeum5[[#This Row],[stan_magazynu '[kg']]]+martianeum5[[#This Row],[ile_kg_materiału_z_ładunku]]</f>
        <v>38.832199999999943</v>
      </c>
      <c r="H1876">
        <f>IF(martianeum5[[#This Row],[stan_po_wydobyciu_z_ładunku]]&gt;=100,100,0)</f>
        <v>0</v>
      </c>
      <c r="I1876">
        <f>martianeum5[[#This Row],[stan_po_wydobyciu_z_ładunku]]-martianeum5[[#This Row],[ile_zabiera_na_orbite]]</f>
        <v>38.832199999999943</v>
      </c>
      <c r="J1876">
        <f>WEEKNUM(martianeum5[[#This Row],[data]],14)</f>
        <v>16</v>
      </c>
      <c r="K1876">
        <f>IF(martianeum5[[#This Row],[num_tygodnia]]=J1875,K1875,K1875+1)</f>
        <v>272</v>
      </c>
    </row>
    <row r="1877" spans="1:11" x14ac:dyDescent="0.25">
      <c r="A1877" s="1">
        <v>50516</v>
      </c>
      <c r="B1877">
        <f t="shared" si="29"/>
        <v>38.832199999999943</v>
      </c>
      <c r="C1877" t="s">
        <v>12</v>
      </c>
      <c r="D1877">
        <v>23.7</v>
      </c>
      <c r="E1877">
        <v>0</v>
      </c>
      <c r="F1877">
        <f>IF(martianeum5[[#This Row],[zawartosc '[%']]]&gt;=1,martianeum5[[#This Row],[masa '[kg']]]*martianeum5[[#This Row],[zawartosc '[%']]]*0.01,0)</f>
        <v>0</v>
      </c>
      <c r="G1877">
        <f>martianeum5[[#This Row],[stan_magazynu '[kg']]]+martianeum5[[#This Row],[ile_kg_materiału_z_ładunku]]</f>
        <v>38.832199999999943</v>
      </c>
      <c r="H1877">
        <f>IF(martianeum5[[#This Row],[stan_po_wydobyciu_z_ładunku]]&gt;=100,100,0)</f>
        <v>0</v>
      </c>
      <c r="I1877">
        <f>martianeum5[[#This Row],[stan_po_wydobyciu_z_ładunku]]-martianeum5[[#This Row],[ile_zabiera_na_orbite]]</f>
        <v>38.832199999999943</v>
      </c>
      <c r="J1877">
        <f>WEEKNUM(martianeum5[[#This Row],[data]],14)</f>
        <v>16</v>
      </c>
      <c r="K1877">
        <f>IF(martianeum5[[#This Row],[num_tygodnia]]=J1876,K1876,K1876+1)</f>
        <v>272</v>
      </c>
    </row>
    <row r="1878" spans="1:11" x14ac:dyDescent="0.25">
      <c r="A1878" s="1">
        <v>50517</v>
      </c>
      <c r="B1878">
        <f t="shared" si="29"/>
        <v>38.832199999999943</v>
      </c>
      <c r="C1878" t="s">
        <v>11</v>
      </c>
      <c r="D1878">
        <v>26.1</v>
      </c>
      <c r="E1878">
        <v>12.5</v>
      </c>
      <c r="F1878">
        <f>IF(martianeum5[[#This Row],[zawartosc '[%']]]&gt;=1,martianeum5[[#This Row],[masa '[kg']]]*martianeum5[[#This Row],[zawartosc '[%']]]*0.01,0)</f>
        <v>3.2625000000000002</v>
      </c>
      <c r="G1878">
        <f>martianeum5[[#This Row],[stan_magazynu '[kg']]]+martianeum5[[#This Row],[ile_kg_materiału_z_ładunku]]</f>
        <v>42.094699999999946</v>
      </c>
      <c r="H1878">
        <f>IF(martianeum5[[#This Row],[stan_po_wydobyciu_z_ładunku]]&gt;=100,100,0)</f>
        <v>0</v>
      </c>
      <c r="I1878">
        <f>martianeum5[[#This Row],[stan_po_wydobyciu_z_ładunku]]-martianeum5[[#This Row],[ile_zabiera_na_orbite]]</f>
        <v>42.094699999999946</v>
      </c>
      <c r="J1878">
        <f>WEEKNUM(martianeum5[[#This Row],[data]],14)</f>
        <v>17</v>
      </c>
      <c r="K1878">
        <f>IF(martianeum5[[#This Row],[num_tygodnia]]=J1877,K1877,K1877+1)</f>
        <v>273</v>
      </c>
    </row>
    <row r="1879" spans="1:11" x14ac:dyDescent="0.25">
      <c r="A1879" s="1">
        <v>50518</v>
      </c>
      <c r="B1879">
        <f t="shared" si="29"/>
        <v>42.094699999999946</v>
      </c>
      <c r="C1879" t="s">
        <v>11</v>
      </c>
      <c r="D1879">
        <v>13.4</v>
      </c>
      <c r="E1879">
        <v>0</v>
      </c>
      <c r="F1879">
        <f>IF(martianeum5[[#This Row],[zawartosc '[%']]]&gt;=1,martianeum5[[#This Row],[masa '[kg']]]*martianeum5[[#This Row],[zawartosc '[%']]]*0.01,0)</f>
        <v>0</v>
      </c>
      <c r="G1879">
        <f>martianeum5[[#This Row],[stan_magazynu '[kg']]]+martianeum5[[#This Row],[ile_kg_materiału_z_ładunku]]</f>
        <v>42.094699999999946</v>
      </c>
      <c r="H1879">
        <f>IF(martianeum5[[#This Row],[stan_po_wydobyciu_z_ładunku]]&gt;=100,100,0)</f>
        <v>0</v>
      </c>
      <c r="I1879">
        <f>martianeum5[[#This Row],[stan_po_wydobyciu_z_ładunku]]-martianeum5[[#This Row],[ile_zabiera_na_orbite]]</f>
        <v>42.094699999999946</v>
      </c>
      <c r="J1879">
        <f>WEEKNUM(martianeum5[[#This Row],[data]],14)</f>
        <v>17</v>
      </c>
      <c r="K1879">
        <f>IF(martianeum5[[#This Row],[num_tygodnia]]=J1878,K1878,K1878+1)</f>
        <v>273</v>
      </c>
    </row>
    <row r="1880" spans="1:11" x14ac:dyDescent="0.25">
      <c r="A1880" s="1">
        <v>50519</v>
      </c>
      <c r="B1880">
        <f t="shared" si="29"/>
        <v>42.094699999999946</v>
      </c>
      <c r="C1880" t="s">
        <v>5</v>
      </c>
      <c r="D1880">
        <v>17.8</v>
      </c>
      <c r="E1880">
        <v>3.7</v>
      </c>
      <c r="F1880">
        <f>IF(martianeum5[[#This Row],[zawartosc '[%']]]&gt;=1,martianeum5[[#This Row],[masa '[kg']]]*martianeum5[[#This Row],[zawartosc '[%']]]*0.01,0)</f>
        <v>0.65859999999999996</v>
      </c>
      <c r="G1880">
        <f>martianeum5[[#This Row],[stan_magazynu '[kg']]]+martianeum5[[#This Row],[ile_kg_materiału_z_ładunku]]</f>
        <v>42.753299999999946</v>
      </c>
      <c r="H1880">
        <f>IF(martianeum5[[#This Row],[stan_po_wydobyciu_z_ładunku]]&gt;=100,100,0)</f>
        <v>0</v>
      </c>
      <c r="I1880">
        <f>martianeum5[[#This Row],[stan_po_wydobyciu_z_ładunku]]-martianeum5[[#This Row],[ile_zabiera_na_orbite]]</f>
        <v>42.753299999999946</v>
      </c>
      <c r="J1880">
        <f>WEEKNUM(martianeum5[[#This Row],[data]],14)</f>
        <v>17</v>
      </c>
      <c r="K1880">
        <f>IF(martianeum5[[#This Row],[num_tygodnia]]=J1879,K1879,K1879+1)</f>
        <v>273</v>
      </c>
    </row>
    <row r="1881" spans="1:11" x14ac:dyDescent="0.25">
      <c r="A1881" s="1">
        <v>50520</v>
      </c>
      <c r="B1881">
        <f t="shared" si="29"/>
        <v>42.753299999999946</v>
      </c>
      <c r="C1881" t="s">
        <v>24</v>
      </c>
      <c r="D1881">
        <v>13</v>
      </c>
      <c r="E1881">
        <v>2.7</v>
      </c>
      <c r="F1881">
        <f>IF(martianeum5[[#This Row],[zawartosc '[%']]]&gt;=1,martianeum5[[#This Row],[masa '[kg']]]*martianeum5[[#This Row],[zawartosc '[%']]]*0.01,0)</f>
        <v>0.35100000000000003</v>
      </c>
      <c r="G1881">
        <f>martianeum5[[#This Row],[stan_magazynu '[kg']]]+martianeum5[[#This Row],[ile_kg_materiału_z_ładunku]]</f>
        <v>43.104299999999945</v>
      </c>
      <c r="H1881">
        <f>IF(martianeum5[[#This Row],[stan_po_wydobyciu_z_ładunku]]&gt;=100,100,0)</f>
        <v>0</v>
      </c>
      <c r="I1881">
        <f>martianeum5[[#This Row],[stan_po_wydobyciu_z_ładunku]]-martianeum5[[#This Row],[ile_zabiera_na_orbite]]</f>
        <v>43.104299999999945</v>
      </c>
      <c r="J1881">
        <f>WEEKNUM(martianeum5[[#This Row],[data]],14)</f>
        <v>17</v>
      </c>
      <c r="K1881">
        <f>IF(martianeum5[[#This Row],[num_tygodnia]]=J1880,K1880,K1880+1)</f>
        <v>273</v>
      </c>
    </row>
    <row r="1882" spans="1:11" x14ac:dyDescent="0.25">
      <c r="A1882" s="1">
        <v>50521</v>
      </c>
      <c r="B1882">
        <f t="shared" si="29"/>
        <v>43.104299999999945</v>
      </c>
      <c r="C1882" t="s">
        <v>7</v>
      </c>
      <c r="D1882">
        <v>28.2</v>
      </c>
      <c r="E1882">
        <v>0</v>
      </c>
      <c r="F1882">
        <f>IF(martianeum5[[#This Row],[zawartosc '[%']]]&gt;=1,martianeum5[[#This Row],[masa '[kg']]]*martianeum5[[#This Row],[zawartosc '[%']]]*0.01,0)</f>
        <v>0</v>
      </c>
      <c r="G1882">
        <f>martianeum5[[#This Row],[stan_magazynu '[kg']]]+martianeum5[[#This Row],[ile_kg_materiału_z_ładunku]]</f>
        <v>43.104299999999945</v>
      </c>
      <c r="H1882">
        <f>IF(martianeum5[[#This Row],[stan_po_wydobyciu_z_ładunku]]&gt;=100,100,0)</f>
        <v>0</v>
      </c>
      <c r="I1882">
        <f>martianeum5[[#This Row],[stan_po_wydobyciu_z_ładunku]]-martianeum5[[#This Row],[ile_zabiera_na_orbite]]</f>
        <v>43.104299999999945</v>
      </c>
      <c r="J1882">
        <f>WEEKNUM(martianeum5[[#This Row],[data]],14)</f>
        <v>17</v>
      </c>
      <c r="K1882">
        <f>IF(martianeum5[[#This Row],[num_tygodnia]]=J1881,K1881,K1881+1)</f>
        <v>273</v>
      </c>
    </row>
    <row r="1883" spans="1:11" x14ac:dyDescent="0.25">
      <c r="A1883" s="1">
        <v>50522</v>
      </c>
      <c r="B1883">
        <f t="shared" si="29"/>
        <v>43.104299999999945</v>
      </c>
      <c r="C1883" t="s">
        <v>10</v>
      </c>
      <c r="D1883">
        <v>23</v>
      </c>
      <c r="E1883">
        <v>0</v>
      </c>
      <c r="F1883">
        <f>IF(martianeum5[[#This Row],[zawartosc '[%']]]&gt;=1,martianeum5[[#This Row],[masa '[kg']]]*martianeum5[[#This Row],[zawartosc '[%']]]*0.01,0)</f>
        <v>0</v>
      </c>
      <c r="G1883">
        <f>martianeum5[[#This Row],[stan_magazynu '[kg']]]+martianeum5[[#This Row],[ile_kg_materiału_z_ładunku]]</f>
        <v>43.104299999999945</v>
      </c>
      <c r="H1883">
        <f>IF(martianeum5[[#This Row],[stan_po_wydobyciu_z_ładunku]]&gt;=100,100,0)</f>
        <v>0</v>
      </c>
      <c r="I1883">
        <f>martianeum5[[#This Row],[stan_po_wydobyciu_z_ładunku]]-martianeum5[[#This Row],[ile_zabiera_na_orbite]]</f>
        <v>43.104299999999945</v>
      </c>
      <c r="J1883">
        <f>WEEKNUM(martianeum5[[#This Row],[data]],14)</f>
        <v>17</v>
      </c>
      <c r="K1883">
        <f>IF(martianeum5[[#This Row],[num_tygodnia]]=J1882,K1882,K1882+1)</f>
        <v>273</v>
      </c>
    </row>
    <row r="1884" spans="1:11" x14ac:dyDescent="0.25">
      <c r="A1884" s="1">
        <v>50523</v>
      </c>
      <c r="B1884">
        <f t="shared" si="29"/>
        <v>43.104299999999945</v>
      </c>
      <c r="C1884" t="s">
        <v>7</v>
      </c>
      <c r="D1884">
        <v>21.5</v>
      </c>
      <c r="E1884">
        <v>0</v>
      </c>
      <c r="F1884">
        <f>IF(martianeum5[[#This Row],[zawartosc '[%']]]&gt;=1,martianeum5[[#This Row],[masa '[kg']]]*martianeum5[[#This Row],[zawartosc '[%']]]*0.01,0)</f>
        <v>0</v>
      </c>
      <c r="G1884">
        <f>martianeum5[[#This Row],[stan_magazynu '[kg']]]+martianeum5[[#This Row],[ile_kg_materiału_z_ładunku]]</f>
        <v>43.104299999999945</v>
      </c>
      <c r="H1884">
        <f>IF(martianeum5[[#This Row],[stan_po_wydobyciu_z_ładunku]]&gt;=100,100,0)</f>
        <v>0</v>
      </c>
      <c r="I1884">
        <f>martianeum5[[#This Row],[stan_po_wydobyciu_z_ładunku]]-martianeum5[[#This Row],[ile_zabiera_na_orbite]]</f>
        <v>43.104299999999945</v>
      </c>
      <c r="J1884">
        <f>WEEKNUM(martianeum5[[#This Row],[data]],14)</f>
        <v>17</v>
      </c>
      <c r="K1884">
        <f>IF(martianeum5[[#This Row],[num_tygodnia]]=J1883,K1883,K1883+1)</f>
        <v>273</v>
      </c>
    </row>
    <row r="1885" spans="1:11" x14ac:dyDescent="0.25">
      <c r="A1885" s="1">
        <v>50524</v>
      </c>
      <c r="B1885">
        <f t="shared" si="29"/>
        <v>43.104299999999945</v>
      </c>
      <c r="C1885" t="s">
        <v>18</v>
      </c>
      <c r="D1885">
        <v>22.3</v>
      </c>
      <c r="E1885">
        <v>0</v>
      </c>
      <c r="F1885">
        <f>IF(martianeum5[[#This Row],[zawartosc '[%']]]&gt;=1,martianeum5[[#This Row],[masa '[kg']]]*martianeum5[[#This Row],[zawartosc '[%']]]*0.01,0)</f>
        <v>0</v>
      </c>
      <c r="G1885">
        <f>martianeum5[[#This Row],[stan_magazynu '[kg']]]+martianeum5[[#This Row],[ile_kg_materiału_z_ładunku]]</f>
        <v>43.104299999999945</v>
      </c>
      <c r="H1885">
        <f>IF(martianeum5[[#This Row],[stan_po_wydobyciu_z_ładunku]]&gt;=100,100,0)</f>
        <v>0</v>
      </c>
      <c r="I1885">
        <f>martianeum5[[#This Row],[stan_po_wydobyciu_z_ładunku]]-martianeum5[[#This Row],[ile_zabiera_na_orbite]]</f>
        <v>43.104299999999945</v>
      </c>
      <c r="J1885">
        <f>WEEKNUM(martianeum5[[#This Row],[data]],14)</f>
        <v>18</v>
      </c>
      <c r="K1885">
        <f>IF(martianeum5[[#This Row],[num_tygodnia]]=J1884,K1884,K1884+1)</f>
        <v>274</v>
      </c>
    </row>
    <row r="1886" spans="1:11" x14ac:dyDescent="0.25">
      <c r="A1886" s="1">
        <v>50525</v>
      </c>
      <c r="B1886">
        <f t="shared" si="29"/>
        <v>43.104299999999945</v>
      </c>
      <c r="C1886" t="s">
        <v>10</v>
      </c>
      <c r="D1886">
        <v>28.2</v>
      </c>
      <c r="E1886">
        <v>0</v>
      </c>
      <c r="F1886">
        <f>IF(martianeum5[[#This Row],[zawartosc '[%']]]&gt;=1,martianeum5[[#This Row],[masa '[kg']]]*martianeum5[[#This Row],[zawartosc '[%']]]*0.01,0)</f>
        <v>0</v>
      </c>
      <c r="G1886">
        <f>martianeum5[[#This Row],[stan_magazynu '[kg']]]+martianeum5[[#This Row],[ile_kg_materiału_z_ładunku]]</f>
        <v>43.104299999999945</v>
      </c>
      <c r="H1886">
        <f>IF(martianeum5[[#This Row],[stan_po_wydobyciu_z_ładunku]]&gt;=100,100,0)</f>
        <v>0</v>
      </c>
      <c r="I1886">
        <f>martianeum5[[#This Row],[stan_po_wydobyciu_z_ładunku]]-martianeum5[[#This Row],[ile_zabiera_na_orbite]]</f>
        <v>43.104299999999945</v>
      </c>
      <c r="J1886">
        <f>WEEKNUM(martianeum5[[#This Row],[data]],14)</f>
        <v>18</v>
      </c>
      <c r="K1886">
        <f>IF(martianeum5[[#This Row],[num_tygodnia]]=J1885,K1885,K1885+1)</f>
        <v>274</v>
      </c>
    </row>
    <row r="1887" spans="1:11" x14ac:dyDescent="0.25">
      <c r="A1887" s="1">
        <v>50526</v>
      </c>
      <c r="B1887">
        <f t="shared" si="29"/>
        <v>43.104299999999945</v>
      </c>
      <c r="C1887" t="s">
        <v>24</v>
      </c>
      <c r="D1887">
        <v>11.9</v>
      </c>
      <c r="E1887">
        <v>3.4</v>
      </c>
      <c r="F1887">
        <f>IF(martianeum5[[#This Row],[zawartosc '[%']]]&gt;=1,martianeum5[[#This Row],[masa '[kg']]]*martianeum5[[#This Row],[zawartosc '[%']]]*0.01,0)</f>
        <v>0.40460000000000002</v>
      </c>
      <c r="G1887">
        <f>martianeum5[[#This Row],[stan_magazynu '[kg']]]+martianeum5[[#This Row],[ile_kg_materiału_z_ładunku]]</f>
        <v>43.508899999999947</v>
      </c>
      <c r="H1887">
        <f>IF(martianeum5[[#This Row],[stan_po_wydobyciu_z_ładunku]]&gt;=100,100,0)</f>
        <v>0</v>
      </c>
      <c r="I1887">
        <f>martianeum5[[#This Row],[stan_po_wydobyciu_z_ładunku]]-martianeum5[[#This Row],[ile_zabiera_na_orbite]]</f>
        <v>43.508899999999947</v>
      </c>
      <c r="J1887">
        <f>WEEKNUM(martianeum5[[#This Row],[data]],14)</f>
        <v>18</v>
      </c>
      <c r="K1887">
        <f>IF(martianeum5[[#This Row],[num_tygodnia]]=J1886,K1886,K1886+1)</f>
        <v>274</v>
      </c>
    </row>
    <row r="1888" spans="1:11" x14ac:dyDescent="0.25">
      <c r="A1888" s="1">
        <v>50527</v>
      </c>
      <c r="B1888">
        <f t="shared" si="29"/>
        <v>43.508899999999947</v>
      </c>
      <c r="C1888" t="s">
        <v>18</v>
      </c>
      <c r="D1888">
        <v>20.9</v>
      </c>
      <c r="E1888">
        <v>7.5</v>
      </c>
      <c r="F1888">
        <f>IF(martianeum5[[#This Row],[zawartosc '[%']]]&gt;=1,martianeum5[[#This Row],[masa '[kg']]]*martianeum5[[#This Row],[zawartosc '[%']]]*0.01,0)</f>
        <v>1.5675000000000001</v>
      </c>
      <c r="G1888">
        <f>martianeum5[[#This Row],[stan_magazynu '[kg']]]+martianeum5[[#This Row],[ile_kg_materiału_z_ładunku]]</f>
        <v>45.07639999999995</v>
      </c>
      <c r="H1888">
        <f>IF(martianeum5[[#This Row],[stan_po_wydobyciu_z_ładunku]]&gt;=100,100,0)</f>
        <v>0</v>
      </c>
      <c r="I1888">
        <f>martianeum5[[#This Row],[stan_po_wydobyciu_z_ładunku]]-martianeum5[[#This Row],[ile_zabiera_na_orbite]]</f>
        <v>45.07639999999995</v>
      </c>
      <c r="J1888">
        <f>WEEKNUM(martianeum5[[#This Row],[data]],14)</f>
        <v>18</v>
      </c>
      <c r="K1888">
        <f>IF(martianeum5[[#This Row],[num_tygodnia]]=J1887,K1887,K1887+1)</f>
        <v>274</v>
      </c>
    </row>
    <row r="1889" spans="1:11" x14ac:dyDescent="0.25">
      <c r="A1889" s="1">
        <v>50528</v>
      </c>
      <c r="B1889">
        <f t="shared" si="29"/>
        <v>45.07639999999995</v>
      </c>
      <c r="C1889" t="s">
        <v>32</v>
      </c>
      <c r="D1889">
        <v>18.399999999999999</v>
      </c>
      <c r="E1889">
        <v>0.2</v>
      </c>
      <c r="F1889">
        <f>IF(martianeum5[[#This Row],[zawartosc '[%']]]&gt;=1,martianeum5[[#This Row],[masa '[kg']]]*martianeum5[[#This Row],[zawartosc '[%']]]*0.01,0)</f>
        <v>0</v>
      </c>
      <c r="G1889">
        <f>martianeum5[[#This Row],[stan_magazynu '[kg']]]+martianeum5[[#This Row],[ile_kg_materiału_z_ładunku]]</f>
        <v>45.07639999999995</v>
      </c>
      <c r="H1889">
        <f>IF(martianeum5[[#This Row],[stan_po_wydobyciu_z_ładunku]]&gt;=100,100,0)</f>
        <v>0</v>
      </c>
      <c r="I1889">
        <f>martianeum5[[#This Row],[stan_po_wydobyciu_z_ładunku]]-martianeum5[[#This Row],[ile_zabiera_na_orbite]]</f>
        <v>45.07639999999995</v>
      </c>
      <c r="J1889">
        <f>WEEKNUM(martianeum5[[#This Row],[data]],14)</f>
        <v>18</v>
      </c>
      <c r="K1889">
        <f>IF(martianeum5[[#This Row],[num_tygodnia]]=J1888,K1888,K1888+1)</f>
        <v>274</v>
      </c>
    </row>
    <row r="1890" spans="1:11" x14ac:dyDescent="0.25">
      <c r="A1890" s="1">
        <v>50529</v>
      </c>
      <c r="B1890">
        <f t="shared" si="29"/>
        <v>45.07639999999995</v>
      </c>
      <c r="C1890" t="s">
        <v>10</v>
      </c>
      <c r="D1890">
        <v>27.8</v>
      </c>
      <c r="E1890">
        <v>35.9</v>
      </c>
      <c r="F1890">
        <f>IF(martianeum5[[#This Row],[zawartosc '[%']]]&gt;=1,martianeum5[[#This Row],[masa '[kg']]]*martianeum5[[#This Row],[zawartosc '[%']]]*0.01,0)</f>
        <v>9.9802</v>
      </c>
      <c r="G1890">
        <f>martianeum5[[#This Row],[stan_magazynu '[kg']]]+martianeum5[[#This Row],[ile_kg_materiału_z_ładunku]]</f>
        <v>55.056599999999946</v>
      </c>
      <c r="H1890">
        <f>IF(martianeum5[[#This Row],[stan_po_wydobyciu_z_ładunku]]&gt;=100,100,0)</f>
        <v>0</v>
      </c>
      <c r="I1890">
        <f>martianeum5[[#This Row],[stan_po_wydobyciu_z_ładunku]]-martianeum5[[#This Row],[ile_zabiera_na_orbite]]</f>
        <v>55.056599999999946</v>
      </c>
      <c r="J1890">
        <f>WEEKNUM(martianeum5[[#This Row],[data]],14)</f>
        <v>18</v>
      </c>
      <c r="K1890">
        <f>IF(martianeum5[[#This Row],[num_tygodnia]]=J1889,K1889,K1889+1)</f>
        <v>274</v>
      </c>
    </row>
    <row r="1891" spans="1:11" x14ac:dyDescent="0.25">
      <c r="A1891" s="1">
        <v>50530</v>
      </c>
      <c r="B1891">
        <f t="shared" si="29"/>
        <v>55.056599999999946</v>
      </c>
      <c r="C1891" t="s">
        <v>19</v>
      </c>
      <c r="D1891">
        <v>20.7</v>
      </c>
      <c r="E1891">
        <v>14.7</v>
      </c>
      <c r="F1891">
        <f>IF(martianeum5[[#This Row],[zawartosc '[%']]]&gt;=1,martianeum5[[#This Row],[masa '[kg']]]*martianeum5[[#This Row],[zawartosc '[%']]]*0.01,0)</f>
        <v>3.0428999999999995</v>
      </c>
      <c r="G1891">
        <f>martianeum5[[#This Row],[stan_magazynu '[kg']]]+martianeum5[[#This Row],[ile_kg_materiału_z_ładunku]]</f>
        <v>58.099499999999949</v>
      </c>
      <c r="H1891">
        <f>IF(martianeum5[[#This Row],[stan_po_wydobyciu_z_ładunku]]&gt;=100,100,0)</f>
        <v>0</v>
      </c>
      <c r="I1891">
        <f>martianeum5[[#This Row],[stan_po_wydobyciu_z_ładunku]]-martianeum5[[#This Row],[ile_zabiera_na_orbite]]</f>
        <v>58.099499999999949</v>
      </c>
      <c r="J1891">
        <f>WEEKNUM(martianeum5[[#This Row],[data]],14)</f>
        <v>18</v>
      </c>
      <c r="K1891">
        <f>IF(martianeum5[[#This Row],[num_tygodnia]]=J1890,K1890,K1890+1)</f>
        <v>274</v>
      </c>
    </row>
    <row r="1892" spans="1:11" x14ac:dyDescent="0.25">
      <c r="A1892" s="1">
        <v>50531</v>
      </c>
      <c r="B1892">
        <f t="shared" si="29"/>
        <v>58.099499999999949</v>
      </c>
      <c r="C1892" t="s">
        <v>5</v>
      </c>
      <c r="D1892">
        <v>13</v>
      </c>
      <c r="E1892">
        <v>0</v>
      </c>
      <c r="F1892">
        <f>IF(martianeum5[[#This Row],[zawartosc '[%']]]&gt;=1,martianeum5[[#This Row],[masa '[kg']]]*martianeum5[[#This Row],[zawartosc '[%']]]*0.01,0)</f>
        <v>0</v>
      </c>
      <c r="G1892">
        <f>martianeum5[[#This Row],[stan_magazynu '[kg']]]+martianeum5[[#This Row],[ile_kg_materiału_z_ładunku]]</f>
        <v>58.099499999999949</v>
      </c>
      <c r="H1892">
        <f>IF(martianeum5[[#This Row],[stan_po_wydobyciu_z_ładunku]]&gt;=100,100,0)</f>
        <v>0</v>
      </c>
      <c r="I1892">
        <f>martianeum5[[#This Row],[stan_po_wydobyciu_z_ładunku]]-martianeum5[[#This Row],[ile_zabiera_na_orbite]]</f>
        <v>58.099499999999949</v>
      </c>
      <c r="J1892">
        <f>WEEKNUM(martianeum5[[#This Row],[data]],14)</f>
        <v>19</v>
      </c>
      <c r="K1892">
        <f>IF(martianeum5[[#This Row],[num_tygodnia]]=J1891,K1891,K1891+1)</f>
        <v>275</v>
      </c>
    </row>
    <row r="1893" spans="1:11" x14ac:dyDescent="0.25">
      <c r="A1893" s="1">
        <v>50532</v>
      </c>
      <c r="B1893">
        <f t="shared" si="29"/>
        <v>58.099499999999949</v>
      </c>
      <c r="C1893" t="s">
        <v>19</v>
      </c>
      <c r="D1893">
        <v>29.4</v>
      </c>
      <c r="E1893">
        <v>0</v>
      </c>
      <c r="F1893">
        <f>IF(martianeum5[[#This Row],[zawartosc '[%']]]&gt;=1,martianeum5[[#This Row],[masa '[kg']]]*martianeum5[[#This Row],[zawartosc '[%']]]*0.01,0)</f>
        <v>0</v>
      </c>
      <c r="G1893">
        <f>martianeum5[[#This Row],[stan_magazynu '[kg']]]+martianeum5[[#This Row],[ile_kg_materiału_z_ładunku]]</f>
        <v>58.099499999999949</v>
      </c>
      <c r="H1893">
        <f>IF(martianeum5[[#This Row],[stan_po_wydobyciu_z_ładunku]]&gt;=100,100,0)</f>
        <v>0</v>
      </c>
      <c r="I1893">
        <f>martianeum5[[#This Row],[stan_po_wydobyciu_z_ładunku]]-martianeum5[[#This Row],[ile_zabiera_na_orbite]]</f>
        <v>58.099499999999949</v>
      </c>
      <c r="J1893">
        <f>WEEKNUM(martianeum5[[#This Row],[data]],14)</f>
        <v>19</v>
      </c>
      <c r="K1893">
        <f>IF(martianeum5[[#This Row],[num_tygodnia]]=J1892,K1892,K1892+1)</f>
        <v>275</v>
      </c>
    </row>
    <row r="1894" spans="1:11" x14ac:dyDescent="0.25">
      <c r="A1894" s="1">
        <v>50533</v>
      </c>
      <c r="B1894">
        <f t="shared" si="29"/>
        <v>58.099499999999949</v>
      </c>
      <c r="C1894" t="s">
        <v>6</v>
      </c>
      <c r="D1894">
        <v>19.8</v>
      </c>
      <c r="E1894">
        <v>13.9</v>
      </c>
      <c r="F1894">
        <f>IF(martianeum5[[#This Row],[zawartosc '[%']]]&gt;=1,martianeum5[[#This Row],[masa '[kg']]]*martianeum5[[#This Row],[zawartosc '[%']]]*0.01,0)</f>
        <v>2.7522000000000002</v>
      </c>
      <c r="G1894">
        <f>martianeum5[[#This Row],[stan_magazynu '[kg']]]+martianeum5[[#This Row],[ile_kg_materiału_z_ładunku]]</f>
        <v>60.851699999999951</v>
      </c>
      <c r="H1894">
        <f>IF(martianeum5[[#This Row],[stan_po_wydobyciu_z_ładunku]]&gt;=100,100,0)</f>
        <v>0</v>
      </c>
      <c r="I1894">
        <f>martianeum5[[#This Row],[stan_po_wydobyciu_z_ładunku]]-martianeum5[[#This Row],[ile_zabiera_na_orbite]]</f>
        <v>60.851699999999951</v>
      </c>
      <c r="J1894">
        <f>WEEKNUM(martianeum5[[#This Row],[data]],14)</f>
        <v>19</v>
      </c>
      <c r="K1894">
        <f>IF(martianeum5[[#This Row],[num_tygodnia]]=J1893,K1893,K1893+1)</f>
        <v>275</v>
      </c>
    </row>
    <row r="1895" spans="1:11" x14ac:dyDescent="0.25">
      <c r="A1895" s="1">
        <v>50534</v>
      </c>
      <c r="B1895">
        <f t="shared" si="29"/>
        <v>60.851699999999951</v>
      </c>
      <c r="C1895" t="s">
        <v>11</v>
      </c>
      <c r="D1895">
        <v>10.9</v>
      </c>
      <c r="E1895">
        <v>17</v>
      </c>
      <c r="F1895">
        <f>IF(martianeum5[[#This Row],[zawartosc '[%']]]&gt;=1,martianeum5[[#This Row],[masa '[kg']]]*martianeum5[[#This Row],[zawartosc '[%']]]*0.01,0)</f>
        <v>1.8530000000000002</v>
      </c>
      <c r="G1895">
        <f>martianeum5[[#This Row],[stan_magazynu '[kg']]]+martianeum5[[#This Row],[ile_kg_materiału_z_ładunku]]</f>
        <v>62.704699999999953</v>
      </c>
      <c r="H1895">
        <f>IF(martianeum5[[#This Row],[stan_po_wydobyciu_z_ładunku]]&gt;=100,100,0)</f>
        <v>0</v>
      </c>
      <c r="I1895">
        <f>martianeum5[[#This Row],[stan_po_wydobyciu_z_ładunku]]-martianeum5[[#This Row],[ile_zabiera_na_orbite]]</f>
        <v>62.704699999999953</v>
      </c>
      <c r="J1895">
        <f>WEEKNUM(martianeum5[[#This Row],[data]],14)</f>
        <v>19</v>
      </c>
      <c r="K1895">
        <f>IF(martianeum5[[#This Row],[num_tygodnia]]=J1894,K1894,K1894+1)</f>
        <v>275</v>
      </c>
    </row>
    <row r="1896" spans="1:11" x14ac:dyDescent="0.25">
      <c r="A1896" s="1">
        <v>50535</v>
      </c>
      <c r="B1896">
        <f t="shared" si="29"/>
        <v>62.704699999999953</v>
      </c>
      <c r="C1896" t="s">
        <v>10</v>
      </c>
      <c r="D1896">
        <v>27.3</v>
      </c>
      <c r="E1896">
        <v>15.8</v>
      </c>
      <c r="F1896">
        <f>IF(martianeum5[[#This Row],[zawartosc '[%']]]&gt;=1,martianeum5[[#This Row],[masa '[kg']]]*martianeum5[[#This Row],[zawartosc '[%']]]*0.01,0)</f>
        <v>4.3134000000000006</v>
      </c>
      <c r="G1896">
        <f>martianeum5[[#This Row],[stan_magazynu '[kg']]]+martianeum5[[#This Row],[ile_kg_materiału_z_ładunku]]</f>
        <v>67.018099999999947</v>
      </c>
      <c r="H1896">
        <f>IF(martianeum5[[#This Row],[stan_po_wydobyciu_z_ładunku]]&gt;=100,100,0)</f>
        <v>0</v>
      </c>
      <c r="I1896">
        <f>martianeum5[[#This Row],[stan_po_wydobyciu_z_ładunku]]-martianeum5[[#This Row],[ile_zabiera_na_orbite]]</f>
        <v>67.018099999999947</v>
      </c>
      <c r="J1896">
        <f>WEEKNUM(martianeum5[[#This Row],[data]],14)</f>
        <v>19</v>
      </c>
      <c r="K1896">
        <f>IF(martianeum5[[#This Row],[num_tygodnia]]=J1895,K1895,K1895+1)</f>
        <v>275</v>
      </c>
    </row>
    <row r="1897" spans="1:11" x14ac:dyDescent="0.25">
      <c r="A1897" s="1">
        <v>50536</v>
      </c>
      <c r="B1897">
        <f t="shared" si="29"/>
        <v>67.018099999999947</v>
      </c>
      <c r="C1897" t="s">
        <v>19</v>
      </c>
      <c r="D1897">
        <v>16.399999999999999</v>
      </c>
      <c r="E1897">
        <v>0</v>
      </c>
      <c r="F1897">
        <f>IF(martianeum5[[#This Row],[zawartosc '[%']]]&gt;=1,martianeum5[[#This Row],[masa '[kg']]]*martianeum5[[#This Row],[zawartosc '[%']]]*0.01,0)</f>
        <v>0</v>
      </c>
      <c r="G1897">
        <f>martianeum5[[#This Row],[stan_magazynu '[kg']]]+martianeum5[[#This Row],[ile_kg_materiału_z_ładunku]]</f>
        <v>67.018099999999947</v>
      </c>
      <c r="H1897">
        <f>IF(martianeum5[[#This Row],[stan_po_wydobyciu_z_ładunku]]&gt;=100,100,0)</f>
        <v>0</v>
      </c>
      <c r="I1897">
        <f>martianeum5[[#This Row],[stan_po_wydobyciu_z_ładunku]]-martianeum5[[#This Row],[ile_zabiera_na_orbite]]</f>
        <v>67.018099999999947</v>
      </c>
      <c r="J1897">
        <f>WEEKNUM(martianeum5[[#This Row],[data]],14)</f>
        <v>19</v>
      </c>
      <c r="K1897">
        <f>IF(martianeum5[[#This Row],[num_tygodnia]]=J1896,K1896,K1896+1)</f>
        <v>275</v>
      </c>
    </row>
    <row r="1898" spans="1:11" x14ac:dyDescent="0.25">
      <c r="A1898" s="1">
        <v>50537</v>
      </c>
      <c r="B1898">
        <f t="shared" si="29"/>
        <v>67.018099999999947</v>
      </c>
      <c r="C1898" t="s">
        <v>15</v>
      </c>
      <c r="D1898">
        <v>28</v>
      </c>
      <c r="E1898">
        <v>9.6999999999999993</v>
      </c>
      <c r="F1898">
        <f>IF(martianeum5[[#This Row],[zawartosc '[%']]]&gt;=1,martianeum5[[#This Row],[masa '[kg']]]*martianeum5[[#This Row],[zawartosc '[%']]]*0.01,0)</f>
        <v>2.7159999999999997</v>
      </c>
      <c r="G1898">
        <f>martianeum5[[#This Row],[stan_magazynu '[kg']]]+martianeum5[[#This Row],[ile_kg_materiału_z_ładunku]]</f>
        <v>69.734099999999941</v>
      </c>
      <c r="H1898">
        <f>IF(martianeum5[[#This Row],[stan_po_wydobyciu_z_ładunku]]&gt;=100,100,0)</f>
        <v>0</v>
      </c>
      <c r="I1898">
        <f>martianeum5[[#This Row],[stan_po_wydobyciu_z_ładunku]]-martianeum5[[#This Row],[ile_zabiera_na_orbite]]</f>
        <v>69.734099999999941</v>
      </c>
      <c r="J1898">
        <f>WEEKNUM(martianeum5[[#This Row],[data]],14)</f>
        <v>19</v>
      </c>
      <c r="K1898">
        <f>IF(martianeum5[[#This Row],[num_tygodnia]]=J1897,K1897,K1897+1)</f>
        <v>275</v>
      </c>
    </row>
    <row r="1899" spans="1:11" x14ac:dyDescent="0.25">
      <c r="A1899" s="1">
        <v>50538</v>
      </c>
      <c r="B1899">
        <f t="shared" si="29"/>
        <v>69.734099999999941</v>
      </c>
      <c r="C1899" t="s">
        <v>7</v>
      </c>
      <c r="D1899">
        <v>17.399999999999999</v>
      </c>
      <c r="E1899">
        <v>6.6</v>
      </c>
      <c r="F1899">
        <f>IF(martianeum5[[#This Row],[zawartosc '[%']]]&gt;=1,martianeum5[[#This Row],[masa '[kg']]]*martianeum5[[#This Row],[zawartosc '[%']]]*0.01,0)</f>
        <v>1.1483999999999999</v>
      </c>
      <c r="G1899">
        <f>martianeum5[[#This Row],[stan_magazynu '[kg']]]+martianeum5[[#This Row],[ile_kg_materiału_z_ładunku]]</f>
        <v>70.882499999999936</v>
      </c>
      <c r="H1899">
        <f>IF(martianeum5[[#This Row],[stan_po_wydobyciu_z_ładunku]]&gt;=100,100,0)</f>
        <v>0</v>
      </c>
      <c r="I1899">
        <f>martianeum5[[#This Row],[stan_po_wydobyciu_z_ładunku]]-martianeum5[[#This Row],[ile_zabiera_na_orbite]]</f>
        <v>70.882499999999936</v>
      </c>
      <c r="J1899">
        <f>WEEKNUM(martianeum5[[#This Row],[data]],14)</f>
        <v>20</v>
      </c>
      <c r="K1899">
        <f>IF(martianeum5[[#This Row],[num_tygodnia]]=J1898,K1898,K1898+1)</f>
        <v>276</v>
      </c>
    </row>
    <row r="1900" spans="1:11" x14ac:dyDescent="0.25">
      <c r="A1900" s="1">
        <v>50539</v>
      </c>
      <c r="B1900">
        <f t="shared" si="29"/>
        <v>70.882499999999936</v>
      </c>
      <c r="C1900" t="s">
        <v>8</v>
      </c>
      <c r="D1900">
        <v>25.7</v>
      </c>
      <c r="E1900">
        <v>0.7</v>
      </c>
      <c r="F1900">
        <f>IF(martianeum5[[#This Row],[zawartosc '[%']]]&gt;=1,martianeum5[[#This Row],[masa '[kg']]]*martianeum5[[#This Row],[zawartosc '[%']]]*0.01,0)</f>
        <v>0</v>
      </c>
      <c r="G1900">
        <f>martianeum5[[#This Row],[stan_magazynu '[kg']]]+martianeum5[[#This Row],[ile_kg_materiału_z_ładunku]]</f>
        <v>70.882499999999936</v>
      </c>
      <c r="H1900">
        <f>IF(martianeum5[[#This Row],[stan_po_wydobyciu_z_ładunku]]&gt;=100,100,0)</f>
        <v>0</v>
      </c>
      <c r="I1900">
        <f>martianeum5[[#This Row],[stan_po_wydobyciu_z_ładunku]]-martianeum5[[#This Row],[ile_zabiera_na_orbite]]</f>
        <v>70.882499999999936</v>
      </c>
      <c r="J1900">
        <f>WEEKNUM(martianeum5[[#This Row],[data]],14)</f>
        <v>20</v>
      </c>
      <c r="K1900">
        <f>IF(martianeum5[[#This Row],[num_tygodnia]]=J1899,K1899,K1899+1)</f>
        <v>276</v>
      </c>
    </row>
    <row r="1901" spans="1:11" x14ac:dyDescent="0.25">
      <c r="A1901" s="1">
        <v>50540</v>
      </c>
      <c r="B1901">
        <f t="shared" si="29"/>
        <v>70.882499999999936</v>
      </c>
      <c r="C1901" t="s">
        <v>19</v>
      </c>
      <c r="D1901">
        <v>20.100000000000001</v>
      </c>
      <c r="E1901">
        <v>11</v>
      </c>
      <c r="F1901">
        <f>IF(martianeum5[[#This Row],[zawartosc '[%']]]&gt;=1,martianeum5[[#This Row],[masa '[kg']]]*martianeum5[[#This Row],[zawartosc '[%']]]*0.01,0)</f>
        <v>2.2110000000000003</v>
      </c>
      <c r="G1901">
        <f>martianeum5[[#This Row],[stan_magazynu '[kg']]]+martianeum5[[#This Row],[ile_kg_materiału_z_ładunku]]</f>
        <v>73.093499999999935</v>
      </c>
      <c r="H1901">
        <f>IF(martianeum5[[#This Row],[stan_po_wydobyciu_z_ładunku]]&gt;=100,100,0)</f>
        <v>0</v>
      </c>
      <c r="I1901">
        <f>martianeum5[[#This Row],[stan_po_wydobyciu_z_ładunku]]-martianeum5[[#This Row],[ile_zabiera_na_orbite]]</f>
        <v>73.093499999999935</v>
      </c>
      <c r="J1901">
        <f>WEEKNUM(martianeum5[[#This Row],[data]],14)</f>
        <v>20</v>
      </c>
      <c r="K1901">
        <f>IF(martianeum5[[#This Row],[num_tygodnia]]=J1900,K1900,K1900+1)</f>
        <v>276</v>
      </c>
    </row>
    <row r="1902" spans="1:11" x14ac:dyDescent="0.25">
      <c r="A1902" s="1">
        <v>50541</v>
      </c>
      <c r="B1902">
        <f t="shared" si="29"/>
        <v>73.093499999999935</v>
      </c>
      <c r="C1902" t="s">
        <v>19</v>
      </c>
      <c r="D1902">
        <v>17.899999999999999</v>
      </c>
      <c r="E1902">
        <v>0</v>
      </c>
      <c r="F1902">
        <f>IF(martianeum5[[#This Row],[zawartosc '[%']]]&gt;=1,martianeum5[[#This Row],[masa '[kg']]]*martianeum5[[#This Row],[zawartosc '[%']]]*0.01,0)</f>
        <v>0</v>
      </c>
      <c r="G1902">
        <f>martianeum5[[#This Row],[stan_magazynu '[kg']]]+martianeum5[[#This Row],[ile_kg_materiału_z_ładunku]]</f>
        <v>73.093499999999935</v>
      </c>
      <c r="H1902">
        <f>IF(martianeum5[[#This Row],[stan_po_wydobyciu_z_ładunku]]&gt;=100,100,0)</f>
        <v>0</v>
      </c>
      <c r="I1902">
        <f>martianeum5[[#This Row],[stan_po_wydobyciu_z_ładunku]]-martianeum5[[#This Row],[ile_zabiera_na_orbite]]</f>
        <v>73.093499999999935</v>
      </c>
      <c r="J1902">
        <f>WEEKNUM(martianeum5[[#This Row],[data]],14)</f>
        <v>20</v>
      </c>
      <c r="K1902">
        <f>IF(martianeum5[[#This Row],[num_tygodnia]]=J1901,K1901,K1901+1)</f>
        <v>276</v>
      </c>
    </row>
    <row r="1903" spans="1:11" x14ac:dyDescent="0.25">
      <c r="A1903" s="1">
        <v>50542</v>
      </c>
      <c r="B1903">
        <f t="shared" si="29"/>
        <v>73.093499999999935</v>
      </c>
      <c r="C1903" t="s">
        <v>11</v>
      </c>
      <c r="D1903">
        <v>10.7</v>
      </c>
      <c r="E1903">
        <v>6.4</v>
      </c>
      <c r="F1903">
        <f>IF(martianeum5[[#This Row],[zawartosc '[%']]]&gt;=1,martianeum5[[#This Row],[masa '[kg']]]*martianeum5[[#This Row],[zawartosc '[%']]]*0.01,0)</f>
        <v>0.68480000000000008</v>
      </c>
      <c r="G1903">
        <f>martianeum5[[#This Row],[stan_magazynu '[kg']]]+martianeum5[[#This Row],[ile_kg_materiału_z_ładunku]]</f>
        <v>73.77829999999993</v>
      </c>
      <c r="H1903">
        <f>IF(martianeum5[[#This Row],[stan_po_wydobyciu_z_ładunku]]&gt;=100,100,0)</f>
        <v>0</v>
      </c>
      <c r="I1903">
        <f>martianeum5[[#This Row],[stan_po_wydobyciu_z_ładunku]]-martianeum5[[#This Row],[ile_zabiera_na_orbite]]</f>
        <v>73.77829999999993</v>
      </c>
      <c r="J1903">
        <f>WEEKNUM(martianeum5[[#This Row],[data]],14)</f>
        <v>20</v>
      </c>
      <c r="K1903">
        <f>IF(martianeum5[[#This Row],[num_tygodnia]]=J1902,K1902,K1902+1)</f>
        <v>276</v>
      </c>
    </row>
    <row r="1904" spans="1:11" x14ac:dyDescent="0.25">
      <c r="A1904" s="1">
        <v>50543</v>
      </c>
      <c r="B1904">
        <f t="shared" si="29"/>
        <v>73.77829999999993</v>
      </c>
      <c r="C1904" t="s">
        <v>9</v>
      </c>
      <c r="D1904">
        <v>20.399999999999999</v>
      </c>
      <c r="E1904">
        <v>0</v>
      </c>
      <c r="F1904">
        <f>IF(martianeum5[[#This Row],[zawartosc '[%']]]&gt;=1,martianeum5[[#This Row],[masa '[kg']]]*martianeum5[[#This Row],[zawartosc '[%']]]*0.01,0)</f>
        <v>0</v>
      </c>
      <c r="G1904">
        <f>martianeum5[[#This Row],[stan_magazynu '[kg']]]+martianeum5[[#This Row],[ile_kg_materiału_z_ładunku]]</f>
        <v>73.77829999999993</v>
      </c>
      <c r="H1904">
        <f>IF(martianeum5[[#This Row],[stan_po_wydobyciu_z_ładunku]]&gt;=100,100,0)</f>
        <v>0</v>
      </c>
      <c r="I1904">
        <f>martianeum5[[#This Row],[stan_po_wydobyciu_z_ładunku]]-martianeum5[[#This Row],[ile_zabiera_na_orbite]]</f>
        <v>73.77829999999993</v>
      </c>
      <c r="J1904">
        <f>WEEKNUM(martianeum5[[#This Row],[data]],14)</f>
        <v>20</v>
      </c>
      <c r="K1904">
        <f>IF(martianeum5[[#This Row],[num_tygodnia]]=J1903,K1903,K1903+1)</f>
        <v>276</v>
      </c>
    </row>
    <row r="1905" spans="1:11" x14ac:dyDescent="0.25">
      <c r="A1905" s="1">
        <v>50544</v>
      </c>
      <c r="B1905">
        <f t="shared" si="29"/>
        <v>73.77829999999993</v>
      </c>
      <c r="C1905" t="s">
        <v>12</v>
      </c>
      <c r="D1905">
        <v>25.4</v>
      </c>
      <c r="E1905">
        <v>1</v>
      </c>
      <c r="F1905">
        <f>IF(martianeum5[[#This Row],[zawartosc '[%']]]&gt;=1,martianeum5[[#This Row],[masa '[kg']]]*martianeum5[[#This Row],[zawartosc '[%']]]*0.01,0)</f>
        <v>0.254</v>
      </c>
      <c r="G1905">
        <f>martianeum5[[#This Row],[stan_magazynu '[kg']]]+martianeum5[[#This Row],[ile_kg_materiału_z_ładunku]]</f>
        <v>74.032299999999935</v>
      </c>
      <c r="H1905">
        <f>IF(martianeum5[[#This Row],[stan_po_wydobyciu_z_ładunku]]&gt;=100,100,0)</f>
        <v>0</v>
      </c>
      <c r="I1905">
        <f>martianeum5[[#This Row],[stan_po_wydobyciu_z_ładunku]]-martianeum5[[#This Row],[ile_zabiera_na_orbite]]</f>
        <v>74.032299999999935</v>
      </c>
      <c r="J1905">
        <f>WEEKNUM(martianeum5[[#This Row],[data]],14)</f>
        <v>20</v>
      </c>
      <c r="K1905">
        <f>IF(martianeum5[[#This Row],[num_tygodnia]]=J1904,K1904,K1904+1)</f>
        <v>276</v>
      </c>
    </row>
    <row r="1906" spans="1:11" x14ac:dyDescent="0.25">
      <c r="A1906" s="1">
        <v>50545</v>
      </c>
      <c r="B1906">
        <f t="shared" si="29"/>
        <v>74.032299999999935</v>
      </c>
      <c r="C1906" t="s">
        <v>8</v>
      </c>
      <c r="D1906">
        <v>10.9</v>
      </c>
      <c r="E1906">
        <v>0.2</v>
      </c>
      <c r="F1906">
        <f>IF(martianeum5[[#This Row],[zawartosc '[%']]]&gt;=1,martianeum5[[#This Row],[masa '[kg']]]*martianeum5[[#This Row],[zawartosc '[%']]]*0.01,0)</f>
        <v>0</v>
      </c>
      <c r="G1906">
        <f>martianeum5[[#This Row],[stan_magazynu '[kg']]]+martianeum5[[#This Row],[ile_kg_materiału_z_ładunku]]</f>
        <v>74.032299999999935</v>
      </c>
      <c r="H1906">
        <f>IF(martianeum5[[#This Row],[stan_po_wydobyciu_z_ładunku]]&gt;=100,100,0)</f>
        <v>0</v>
      </c>
      <c r="I1906">
        <f>martianeum5[[#This Row],[stan_po_wydobyciu_z_ładunku]]-martianeum5[[#This Row],[ile_zabiera_na_orbite]]</f>
        <v>74.032299999999935</v>
      </c>
      <c r="J1906">
        <f>WEEKNUM(martianeum5[[#This Row],[data]],14)</f>
        <v>21</v>
      </c>
      <c r="K1906">
        <f>IF(martianeum5[[#This Row],[num_tygodnia]]=J1905,K1905,K1905+1)</f>
        <v>277</v>
      </c>
    </row>
    <row r="1907" spans="1:11" x14ac:dyDescent="0.25">
      <c r="A1907" s="1">
        <v>50546</v>
      </c>
      <c r="B1907">
        <f t="shared" si="29"/>
        <v>74.032299999999935</v>
      </c>
      <c r="C1907" t="s">
        <v>27</v>
      </c>
      <c r="D1907">
        <v>18.5</v>
      </c>
      <c r="E1907">
        <v>0.5</v>
      </c>
      <c r="F1907">
        <f>IF(martianeum5[[#This Row],[zawartosc '[%']]]&gt;=1,martianeum5[[#This Row],[masa '[kg']]]*martianeum5[[#This Row],[zawartosc '[%']]]*0.01,0)</f>
        <v>0</v>
      </c>
      <c r="G1907">
        <f>martianeum5[[#This Row],[stan_magazynu '[kg']]]+martianeum5[[#This Row],[ile_kg_materiału_z_ładunku]]</f>
        <v>74.032299999999935</v>
      </c>
      <c r="H1907">
        <f>IF(martianeum5[[#This Row],[stan_po_wydobyciu_z_ładunku]]&gt;=100,100,0)</f>
        <v>0</v>
      </c>
      <c r="I1907">
        <f>martianeum5[[#This Row],[stan_po_wydobyciu_z_ładunku]]-martianeum5[[#This Row],[ile_zabiera_na_orbite]]</f>
        <v>74.032299999999935</v>
      </c>
      <c r="J1907">
        <f>WEEKNUM(martianeum5[[#This Row],[data]],14)</f>
        <v>21</v>
      </c>
      <c r="K1907">
        <f>IF(martianeum5[[#This Row],[num_tygodnia]]=J1906,K1906,K1906+1)</f>
        <v>277</v>
      </c>
    </row>
    <row r="1908" spans="1:11" x14ac:dyDescent="0.25">
      <c r="A1908" s="1">
        <v>50547</v>
      </c>
      <c r="B1908">
        <f t="shared" si="29"/>
        <v>74.032299999999935</v>
      </c>
      <c r="C1908" t="s">
        <v>10</v>
      </c>
      <c r="D1908">
        <v>14.8</v>
      </c>
      <c r="E1908">
        <v>50.3</v>
      </c>
      <c r="F1908">
        <f>IF(martianeum5[[#This Row],[zawartosc '[%']]]&gt;=1,martianeum5[[#This Row],[masa '[kg']]]*martianeum5[[#This Row],[zawartosc '[%']]]*0.01,0)</f>
        <v>7.4443999999999999</v>
      </c>
      <c r="G1908">
        <f>martianeum5[[#This Row],[stan_magazynu '[kg']]]+martianeum5[[#This Row],[ile_kg_materiału_z_ładunku]]</f>
        <v>81.476699999999937</v>
      </c>
      <c r="H1908">
        <f>IF(martianeum5[[#This Row],[stan_po_wydobyciu_z_ładunku]]&gt;=100,100,0)</f>
        <v>0</v>
      </c>
      <c r="I1908">
        <f>martianeum5[[#This Row],[stan_po_wydobyciu_z_ładunku]]-martianeum5[[#This Row],[ile_zabiera_na_orbite]]</f>
        <v>81.476699999999937</v>
      </c>
      <c r="J1908">
        <f>WEEKNUM(martianeum5[[#This Row],[data]],14)</f>
        <v>21</v>
      </c>
      <c r="K1908">
        <f>IF(martianeum5[[#This Row],[num_tygodnia]]=J1907,K1907,K1907+1)</f>
        <v>277</v>
      </c>
    </row>
    <row r="1909" spans="1:11" x14ac:dyDescent="0.25">
      <c r="A1909" s="1">
        <v>50548</v>
      </c>
      <c r="B1909">
        <f t="shared" si="29"/>
        <v>81.476699999999937</v>
      </c>
      <c r="C1909" t="s">
        <v>18</v>
      </c>
      <c r="D1909">
        <v>28.5</v>
      </c>
      <c r="E1909">
        <v>0.7</v>
      </c>
      <c r="F1909">
        <f>IF(martianeum5[[#This Row],[zawartosc '[%']]]&gt;=1,martianeum5[[#This Row],[masa '[kg']]]*martianeum5[[#This Row],[zawartosc '[%']]]*0.01,0)</f>
        <v>0</v>
      </c>
      <c r="G1909">
        <f>martianeum5[[#This Row],[stan_magazynu '[kg']]]+martianeum5[[#This Row],[ile_kg_materiału_z_ładunku]]</f>
        <v>81.476699999999937</v>
      </c>
      <c r="H1909">
        <f>IF(martianeum5[[#This Row],[stan_po_wydobyciu_z_ładunku]]&gt;=100,100,0)</f>
        <v>0</v>
      </c>
      <c r="I1909">
        <f>martianeum5[[#This Row],[stan_po_wydobyciu_z_ładunku]]-martianeum5[[#This Row],[ile_zabiera_na_orbite]]</f>
        <v>81.476699999999937</v>
      </c>
      <c r="J1909">
        <f>WEEKNUM(martianeum5[[#This Row],[data]],14)</f>
        <v>21</v>
      </c>
      <c r="K1909">
        <f>IF(martianeum5[[#This Row],[num_tygodnia]]=J1908,K1908,K1908+1)</f>
        <v>277</v>
      </c>
    </row>
    <row r="1910" spans="1:11" x14ac:dyDescent="0.25">
      <c r="A1910" s="1">
        <v>50549</v>
      </c>
      <c r="B1910">
        <f t="shared" si="29"/>
        <v>81.476699999999937</v>
      </c>
      <c r="C1910" t="s">
        <v>31</v>
      </c>
      <c r="D1910">
        <v>19.399999999999999</v>
      </c>
      <c r="E1910">
        <v>0</v>
      </c>
      <c r="F1910">
        <f>IF(martianeum5[[#This Row],[zawartosc '[%']]]&gt;=1,martianeum5[[#This Row],[masa '[kg']]]*martianeum5[[#This Row],[zawartosc '[%']]]*0.01,0)</f>
        <v>0</v>
      </c>
      <c r="G1910">
        <f>martianeum5[[#This Row],[stan_magazynu '[kg']]]+martianeum5[[#This Row],[ile_kg_materiału_z_ładunku]]</f>
        <v>81.476699999999937</v>
      </c>
      <c r="H1910">
        <f>IF(martianeum5[[#This Row],[stan_po_wydobyciu_z_ładunku]]&gt;=100,100,0)</f>
        <v>0</v>
      </c>
      <c r="I1910">
        <f>martianeum5[[#This Row],[stan_po_wydobyciu_z_ładunku]]-martianeum5[[#This Row],[ile_zabiera_na_orbite]]</f>
        <v>81.476699999999937</v>
      </c>
      <c r="J1910">
        <f>WEEKNUM(martianeum5[[#This Row],[data]],14)</f>
        <v>21</v>
      </c>
      <c r="K1910">
        <f>IF(martianeum5[[#This Row],[num_tygodnia]]=J1909,K1909,K1909+1)</f>
        <v>277</v>
      </c>
    </row>
    <row r="1911" spans="1:11" x14ac:dyDescent="0.25">
      <c r="A1911" s="1">
        <v>50550</v>
      </c>
      <c r="B1911">
        <f t="shared" si="29"/>
        <v>81.476699999999937</v>
      </c>
      <c r="C1911" t="s">
        <v>23</v>
      </c>
      <c r="D1911">
        <v>20.7</v>
      </c>
      <c r="E1911">
        <v>4.7</v>
      </c>
      <c r="F1911">
        <f>IF(martianeum5[[#This Row],[zawartosc '[%']]]&gt;=1,martianeum5[[#This Row],[masa '[kg']]]*martianeum5[[#This Row],[zawartosc '[%']]]*0.01,0)</f>
        <v>0.9729000000000001</v>
      </c>
      <c r="G1911">
        <f>martianeum5[[#This Row],[stan_magazynu '[kg']]]+martianeum5[[#This Row],[ile_kg_materiału_z_ładunku]]</f>
        <v>82.449599999999933</v>
      </c>
      <c r="H1911">
        <f>IF(martianeum5[[#This Row],[stan_po_wydobyciu_z_ładunku]]&gt;=100,100,0)</f>
        <v>0</v>
      </c>
      <c r="I1911">
        <f>martianeum5[[#This Row],[stan_po_wydobyciu_z_ładunku]]-martianeum5[[#This Row],[ile_zabiera_na_orbite]]</f>
        <v>82.449599999999933</v>
      </c>
      <c r="J1911">
        <f>WEEKNUM(martianeum5[[#This Row],[data]],14)</f>
        <v>21</v>
      </c>
      <c r="K1911">
        <f>IF(martianeum5[[#This Row],[num_tygodnia]]=J1910,K1910,K1910+1)</f>
        <v>277</v>
      </c>
    </row>
    <row r="1912" spans="1:11" x14ac:dyDescent="0.25">
      <c r="A1912" s="1">
        <v>50551</v>
      </c>
      <c r="B1912">
        <f t="shared" si="29"/>
        <v>82.449599999999933</v>
      </c>
      <c r="C1912" t="s">
        <v>26</v>
      </c>
      <c r="D1912">
        <v>25.7</v>
      </c>
      <c r="E1912">
        <v>0</v>
      </c>
      <c r="F1912">
        <f>IF(martianeum5[[#This Row],[zawartosc '[%']]]&gt;=1,martianeum5[[#This Row],[masa '[kg']]]*martianeum5[[#This Row],[zawartosc '[%']]]*0.01,0)</f>
        <v>0</v>
      </c>
      <c r="G1912">
        <f>martianeum5[[#This Row],[stan_magazynu '[kg']]]+martianeum5[[#This Row],[ile_kg_materiału_z_ładunku]]</f>
        <v>82.449599999999933</v>
      </c>
      <c r="H1912">
        <f>IF(martianeum5[[#This Row],[stan_po_wydobyciu_z_ładunku]]&gt;=100,100,0)</f>
        <v>0</v>
      </c>
      <c r="I1912">
        <f>martianeum5[[#This Row],[stan_po_wydobyciu_z_ładunku]]-martianeum5[[#This Row],[ile_zabiera_na_orbite]]</f>
        <v>82.449599999999933</v>
      </c>
      <c r="J1912">
        <f>WEEKNUM(martianeum5[[#This Row],[data]],14)</f>
        <v>21</v>
      </c>
      <c r="K1912">
        <f>IF(martianeum5[[#This Row],[num_tygodnia]]=J1911,K1911,K1911+1)</f>
        <v>277</v>
      </c>
    </row>
    <row r="1913" spans="1:11" x14ac:dyDescent="0.25">
      <c r="A1913" s="1">
        <v>50552</v>
      </c>
      <c r="B1913">
        <f t="shared" si="29"/>
        <v>82.449599999999933</v>
      </c>
      <c r="C1913" t="s">
        <v>19</v>
      </c>
      <c r="D1913">
        <v>21.4</v>
      </c>
      <c r="E1913">
        <v>0</v>
      </c>
      <c r="F1913">
        <f>IF(martianeum5[[#This Row],[zawartosc '[%']]]&gt;=1,martianeum5[[#This Row],[masa '[kg']]]*martianeum5[[#This Row],[zawartosc '[%']]]*0.01,0)</f>
        <v>0</v>
      </c>
      <c r="G1913">
        <f>martianeum5[[#This Row],[stan_magazynu '[kg']]]+martianeum5[[#This Row],[ile_kg_materiału_z_ładunku]]</f>
        <v>82.449599999999933</v>
      </c>
      <c r="H1913">
        <f>IF(martianeum5[[#This Row],[stan_po_wydobyciu_z_ładunku]]&gt;=100,100,0)</f>
        <v>0</v>
      </c>
      <c r="I1913">
        <f>martianeum5[[#This Row],[stan_po_wydobyciu_z_ładunku]]-martianeum5[[#This Row],[ile_zabiera_na_orbite]]</f>
        <v>82.449599999999933</v>
      </c>
      <c r="J1913">
        <f>WEEKNUM(martianeum5[[#This Row],[data]],14)</f>
        <v>22</v>
      </c>
      <c r="K1913">
        <f>IF(martianeum5[[#This Row],[num_tygodnia]]=J1912,K1912,K1912+1)</f>
        <v>278</v>
      </c>
    </row>
    <row r="1914" spans="1:11" x14ac:dyDescent="0.25">
      <c r="A1914" s="1">
        <v>50553</v>
      </c>
      <c r="B1914">
        <f t="shared" si="29"/>
        <v>82.449599999999933</v>
      </c>
      <c r="C1914" t="s">
        <v>10</v>
      </c>
      <c r="D1914">
        <v>19.2</v>
      </c>
      <c r="E1914">
        <v>0</v>
      </c>
      <c r="F1914">
        <f>IF(martianeum5[[#This Row],[zawartosc '[%']]]&gt;=1,martianeum5[[#This Row],[masa '[kg']]]*martianeum5[[#This Row],[zawartosc '[%']]]*0.01,0)</f>
        <v>0</v>
      </c>
      <c r="G1914">
        <f>martianeum5[[#This Row],[stan_magazynu '[kg']]]+martianeum5[[#This Row],[ile_kg_materiału_z_ładunku]]</f>
        <v>82.449599999999933</v>
      </c>
      <c r="H1914">
        <f>IF(martianeum5[[#This Row],[stan_po_wydobyciu_z_ładunku]]&gt;=100,100,0)</f>
        <v>0</v>
      </c>
      <c r="I1914">
        <f>martianeum5[[#This Row],[stan_po_wydobyciu_z_ładunku]]-martianeum5[[#This Row],[ile_zabiera_na_orbite]]</f>
        <v>82.449599999999933</v>
      </c>
      <c r="J1914">
        <f>WEEKNUM(martianeum5[[#This Row],[data]],14)</f>
        <v>22</v>
      </c>
      <c r="K1914">
        <f>IF(martianeum5[[#This Row],[num_tygodnia]]=J1913,K1913,K1913+1)</f>
        <v>278</v>
      </c>
    </row>
    <row r="1915" spans="1:11" x14ac:dyDescent="0.25">
      <c r="A1915" s="1">
        <v>50554</v>
      </c>
      <c r="B1915">
        <f t="shared" si="29"/>
        <v>82.449599999999933</v>
      </c>
      <c r="C1915" t="s">
        <v>18</v>
      </c>
      <c r="D1915">
        <v>19.399999999999999</v>
      </c>
      <c r="E1915">
        <v>14.2</v>
      </c>
      <c r="F1915">
        <f>IF(martianeum5[[#This Row],[zawartosc '[%']]]&gt;=1,martianeum5[[#This Row],[masa '[kg']]]*martianeum5[[#This Row],[zawartosc '[%']]]*0.01,0)</f>
        <v>2.7547999999999995</v>
      </c>
      <c r="G1915">
        <f>martianeum5[[#This Row],[stan_magazynu '[kg']]]+martianeum5[[#This Row],[ile_kg_materiału_z_ładunku]]</f>
        <v>85.204399999999936</v>
      </c>
      <c r="H1915">
        <f>IF(martianeum5[[#This Row],[stan_po_wydobyciu_z_ładunku]]&gt;=100,100,0)</f>
        <v>0</v>
      </c>
      <c r="I1915">
        <f>martianeum5[[#This Row],[stan_po_wydobyciu_z_ładunku]]-martianeum5[[#This Row],[ile_zabiera_na_orbite]]</f>
        <v>85.204399999999936</v>
      </c>
      <c r="J1915">
        <f>WEEKNUM(martianeum5[[#This Row],[data]],14)</f>
        <v>22</v>
      </c>
      <c r="K1915">
        <f>IF(martianeum5[[#This Row],[num_tygodnia]]=J1914,K1914,K1914+1)</f>
        <v>278</v>
      </c>
    </row>
    <row r="1916" spans="1:11" x14ac:dyDescent="0.25">
      <c r="A1916" s="1">
        <v>50555</v>
      </c>
      <c r="B1916">
        <f t="shared" si="29"/>
        <v>85.204399999999936</v>
      </c>
      <c r="C1916" t="s">
        <v>19</v>
      </c>
      <c r="D1916">
        <v>24.2</v>
      </c>
      <c r="E1916">
        <v>1.9</v>
      </c>
      <c r="F1916">
        <f>IF(martianeum5[[#This Row],[zawartosc '[%']]]&gt;=1,martianeum5[[#This Row],[masa '[kg']]]*martianeum5[[#This Row],[zawartosc '[%']]]*0.01,0)</f>
        <v>0.45979999999999999</v>
      </c>
      <c r="G1916">
        <f>martianeum5[[#This Row],[stan_magazynu '[kg']]]+martianeum5[[#This Row],[ile_kg_materiału_z_ładunku]]</f>
        <v>85.664199999999937</v>
      </c>
      <c r="H1916">
        <f>IF(martianeum5[[#This Row],[stan_po_wydobyciu_z_ładunku]]&gt;=100,100,0)</f>
        <v>0</v>
      </c>
      <c r="I1916">
        <f>martianeum5[[#This Row],[stan_po_wydobyciu_z_ładunku]]-martianeum5[[#This Row],[ile_zabiera_na_orbite]]</f>
        <v>85.664199999999937</v>
      </c>
      <c r="J1916">
        <f>WEEKNUM(martianeum5[[#This Row],[data]],14)</f>
        <v>22</v>
      </c>
      <c r="K1916">
        <f>IF(martianeum5[[#This Row],[num_tygodnia]]=J1915,K1915,K1915+1)</f>
        <v>278</v>
      </c>
    </row>
    <row r="1917" spans="1:11" x14ac:dyDescent="0.25">
      <c r="A1917" s="1">
        <v>50556</v>
      </c>
      <c r="B1917">
        <f t="shared" si="29"/>
        <v>85.664199999999937</v>
      </c>
      <c r="C1917" t="s">
        <v>7</v>
      </c>
      <c r="D1917">
        <v>27.7</v>
      </c>
      <c r="E1917">
        <v>19.5</v>
      </c>
      <c r="F1917">
        <f>IF(martianeum5[[#This Row],[zawartosc '[%']]]&gt;=1,martianeum5[[#This Row],[masa '[kg']]]*martianeum5[[#This Row],[zawartosc '[%']]]*0.01,0)</f>
        <v>5.4014999999999995</v>
      </c>
      <c r="G1917">
        <f>martianeum5[[#This Row],[stan_magazynu '[kg']]]+martianeum5[[#This Row],[ile_kg_materiału_z_ładunku]]</f>
        <v>91.065699999999936</v>
      </c>
      <c r="H1917">
        <f>IF(martianeum5[[#This Row],[stan_po_wydobyciu_z_ładunku]]&gt;=100,100,0)</f>
        <v>0</v>
      </c>
      <c r="I1917">
        <f>martianeum5[[#This Row],[stan_po_wydobyciu_z_ładunku]]-martianeum5[[#This Row],[ile_zabiera_na_orbite]]</f>
        <v>91.065699999999936</v>
      </c>
      <c r="J1917">
        <f>WEEKNUM(martianeum5[[#This Row],[data]],14)</f>
        <v>22</v>
      </c>
      <c r="K1917">
        <f>IF(martianeum5[[#This Row],[num_tygodnia]]=J1916,K1916,K1916+1)</f>
        <v>278</v>
      </c>
    </row>
    <row r="1918" spans="1:11" x14ac:dyDescent="0.25">
      <c r="A1918" s="1">
        <v>50557</v>
      </c>
      <c r="B1918">
        <f t="shared" si="29"/>
        <v>91.065699999999936</v>
      </c>
      <c r="C1918" t="s">
        <v>5</v>
      </c>
      <c r="D1918">
        <v>16.899999999999999</v>
      </c>
      <c r="E1918">
        <v>4.0999999999999996</v>
      </c>
      <c r="F1918">
        <f>IF(martianeum5[[#This Row],[zawartosc '[%']]]&gt;=1,martianeum5[[#This Row],[masa '[kg']]]*martianeum5[[#This Row],[zawartosc '[%']]]*0.01,0)</f>
        <v>0.69289999999999996</v>
      </c>
      <c r="G1918">
        <f>martianeum5[[#This Row],[stan_magazynu '[kg']]]+martianeum5[[#This Row],[ile_kg_materiału_z_ładunku]]</f>
        <v>91.75859999999993</v>
      </c>
      <c r="H1918">
        <f>IF(martianeum5[[#This Row],[stan_po_wydobyciu_z_ładunku]]&gt;=100,100,0)</f>
        <v>0</v>
      </c>
      <c r="I1918">
        <f>martianeum5[[#This Row],[stan_po_wydobyciu_z_ładunku]]-martianeum5[[#This Row],[ile_zabiera_na_orbite]]</f>
        <v>91.75859999999993</v>
      </c>
      <c r="J1918">
        <f>WEEKNUM(martianeum5[[#This Row],[data]],14)</f>
        <v>22</v>
      </c>
      <c r="K1918">
        <f>IF(martianeum5[[#This Row],[num_tygodnia]]=J1917,K1917,K1917+1)</f>
        <v>278</v>
      </c>
    </row>
    <row r="1919" spans="1:11" x14ac:dyDescent="0.25">
      <c r="A1919" s="1">
        <v>50558</v>
      </c>
      <c r="B1919">
        <f t="shared" si="29"/>
        <v>91.75859999999993</v>
      </c>
      <c r="C1919" t="s">
        <v>19</v>
      </c>
      <c r="D1919">
        <v>11.8</v>
      </c>
      <c r="E1919">
        <v>0</v>
      </c>
      <c r="F1919">
        <f>IF(martianeum5[[#This Row],[zawartosc '[%']]]&gt;=1,martianeum5[[#This Row],[masa '[kg']]]*martianeum5[[#This Row],[zawartosc '[%']]]*0.01,0)</f>
        <v>0</v>
      </c>
      <c r="G1919">
        <f>martianeum5[[#This Row],[stan_magazynu '[kg']]]+martianeum5[[#This Row],[ile_kg_materiału_z_ładunku]]</f>
        <v>91.75859999999993</v>
      </c>
      <c r="H1919">
        <f>IF(martianeum5[[#This Row],[stan_po_wydobyciu_z_ładunku]]&gt;=100,100,0)</f>
        <v>0</v>
      </c>
      <c r="I1919">
        <f>martianeum5[[#This Row],[stan_po_wydobyciu_z_ładunku]]-martianeum5[[#This Row],[ile_zabiera_na_orbite]]</f>
        <v>91.75859999999993</v>
      </c>
      <c r="J1919">
        <f>WEEKNUM(martianeum5[[#This Row],[data]],14)</f>
        <v>22</v>
      </c>
      <c r="K1919">
        <f>IF(martianeum5[[#This Row],[num_tygodnia]]=J1918,K1918,K1918+1)</f>
        <v>278</v>
      </c>
    </row>
    <row r="1920" spans="1:11" x14ac:dyDescent="0.25">
      <c r="A1920" s="1">
        <v>50559</v>
      </c>
      <c r="B1920">
        <f t="shared" si="29"/>
        <v>91.75859999999993</v>
      </c>
      <c r="C1920" t="s">
        <v>12</v>
      </c>
      <c r="D1920">
        <v>15.7</v>
      </c>
      <c r="E1920">
        <v>9.4</v>
      </c>
      <c r="F1920">
        <f>IF(martianeum5[[#This Row],[zawartosc '[%']]]&gt;=1,martianeum5[[#This Row],[masa '[kg']]]*martianeum5[[#This Row],[zawartosc '[%']]]*0.01,0)</f>
        <v>1.4758000000000002</v>
      </c>
      <c r="G1920">
        <f>martianeum5[[#This Row],[stan_magazynu '[kg']]]+martianeum5[[#This Row],[ile_kg_materiału_z_ładunku]]</f>
        <v>93.234399999999937</v>
      </c>
      <c r="H1920">
        <f>IF(martianeum5[[#This Row],[stan_po_wydobyciu_z_ładunku]]&gt;=100,100,0)</f>
        <v>0</v>
      </c>
      <c r="I1920">
        <f>martianeum5[[#This Row],[stan_po_wydobyciu_z_ładunku]]-martianeum5[[#This Row],[ile_zabiera_na_orbite]]</f>
        <v>93.234399999999937</v>
      </c>
      <c r="J1920">
        <f>WEEKNUM(martianeum5[[#This Row],[data]],14)</f>
        <v>23</v>
      </c>
      <c r="K1920">
        <f>IF(martianeum5[[#This Row],[num_tygodnia]]=J1919,K1919,K1919+1)</f>
        <v>279</v>
      </c>
    </row>
    <row r="1921" spans="1:11" x14ac:dyDescent="0.25">
      <c r="A1921" s="1">
        <v>50560</v>
      </c>
      <c r="B1921">
        <f t="shared" si="29"/>
        <v>93.234399999999937</v>
      </c>
      <c r="C1921" t="s">
        <v>6</v>
      </c>
      <c r="D1921">
        <v>14.2</v>
      </c>
      <c r="E1921">
        <v>0</v>
      </c>
      <c r="F1921">
        <f>IF(martianeum5[[#This Row],[zawartosc '[%']]]&gt;=1,martianeum5[[#This Row],[masa '[kg']]]*martianeum5[[#This Row],[zawartosc '[%']]]*0.01,0)</f>
        <v>0</v>
      </c>
      <c r="G1921">
        <f>martianeum5[[#This Row],[stan_magazynu '[kg']]]+martianeum5[[#This Row],[ile_kg_materiału_z_ładunku]]</f>
        <v>93.234399999999937</v>
      </c>
      <c r="H1921">
        <f>IF(martianeum5[[#This Row],[stan_po_wydobyciu_z_ładunku]]&gt;=100,100,0)</f>
        <v>0</v>
      </c>
      <c r="I1921">
        <f>martianeum5[[#This Row],[stan_po_wydobyciu_z_ładunku]]-martianeum5[[#This Row],[ile_zabiera_na_orbite]]</f>
        <v>93.234399999999937</v>
      </c>
      <c r="J1921">
        <f>WEEKNUM(martianeum5[[#This Row],[data]],14)</f>
        <v>23</v>
      </c>
      <c r="K1921">
        <f>IF(martianeum5[[#This Row],[num_tygodnia]]=J1920,K1920,K1920+1)</f>
        <v>279</v>
      </c>
    </row>
    <row r="1922" spans="1:11" x14ac:dyDescent="0.25">
      <c r="A1922" s="1">
        <v>50561</v>
      </c>
      <c r="B1922">
        <f t="shared" si="29"/>
        <v>93.234399999999937</v>
      </c>
      <c r="C1922" t="s">
        <v>15</v>
      </c>
      <c r="D1922">
        <v>18.100000000000001</v>
      </c>
      <c r="E1922">
        <v>13.1</v>
      </c>
      <c r="F1922">
        <f>IF(martianeum5[[#This Row],[zawartosc '[%']]]&gt;=1,martianeum5[[#This Row],[masa '[kg']]]*martianeum5[[#This Row],[zawartosc '[%']]]*0.01,0)</f>
        <v>2.3711000000000002</v>
      </c>
      <c r="G1922">
        <f>martianeum5[[#This Row],[stan_magazynu '[kg']]]+martianeum5[[#This Row],[ile_kg_materiału_z_ładunku]]</f>
        <v>95.605499999999935</v>
      </c>
      <c r="H1922">
        <f>IF(martianeum5[[#This Row],[stan_po_wydobyciu_z_ładunku]]&gt;=100,100,0)</f>
        <v>0</v>
      </c>
      <c r="I1922">
        <f>martianeum5[[#This Row],[stan_po_wydobyciu_z_ładunku]]-martianeum5[[#This Row],[ile_zabiera_na_orbite]]</f>
        <v>95.605499999999935</v>
      </c>
      <c r="J1922">
        <f>WEEKNUM(martianeum5[[#This Row],[data]],14)</f>
        <v>23</v>
      </c>
      <c r="K1922">
        <f>IF(martianeum5[[#This Row],[num_tygodnia]]=J1921,K1921,K1921+1)</f>
        <v>279</v>
      </c>
    </row>
    <row r="1923" spans="1:11" x14ac:dyDescent="0.25">
      <c r="A1923" s="1">
        <v>50562</v>
      </c>
      <c r="B1923">
        <f t="shared" si="29"/>
        <v>95.605499999999935</v>
      </c>
      <c r="C1923" t="s">
        <v>19</v>
      </c>
      <c r="D1923">
        <v>21.9</v>
      </c>
      <c r="E1923">
        <v>27.5</v>
      </c>
      <c r="F1923">
        <f>IF(martianeum5[[#This Row],[zawartosc '[%']]]&gt;=1,martianeum5[[#This Row],[masa '[kg']]]*martianeum5[[#This Row],[zawartosc '[%']]]*0.01,0)</f>
        <v>6.0225</v>
      </c>
      <c r="G1923">
        <f>martianeum5[[#This Row],[stan_magazynu '[kg']]]+martianeum5[[#This Row],[ile_kg_materiału_z_ładunku]]</f>
        <v>101.62799999999993</v>
      </c>
      <c r="H1923">
        <f>IF(martianeum5[[#This Row],[stan_po_wydobyciu_z_ładunku]]&gt;=100,100,0)</f>
        <v>100</v>
      </c>
      <c r="I1923">
        <f>martianeum5[[#This Row],[stan_po_wydobyciu_z_ładunku]]-martianeum5[[#This Row],[ile_zabiera_na_orbite]]</f>
        <v>1.6279999999999291</v>
      </c>
      <c r="J1923">
        <f>WEEKNUM(martianeum5[[#This Row],[data]],14)</f>
        <v>23</v>
      </c>
      <c r="K1923">
        <f>IF(martianeum5[[#This Row],[num_tygodnia]]=J1922,K1922,K1922+1)</f>
        <v>279</v>
      </c>
    </row>
    <row r="1924" spans="1:11" x14ac:dyDescent="0.25">
      <c r="A1924" s="1">
        <v>50563</v>
      </c>
      <c r="B1924">
        <f t="shared" ref="B1924:B1987" si="30">I1923</f>
        <v>1.6279999999999291</v>
      </c>
      <c r="C1924" t="s">
        <v>10</v>
      </c>
      <c r="D1924">
        <v>28</v>
      </c>
      <c r="E1924">
        <v>2.1</v>
      </c>
      <c r="F1924">
        <f>IF(martianeum5[[#This Row],[zawartosc '[%']]]&gt;=1,martianeum5[[#This Row],[masa '[kg']]]*martianeum5[[#This Row],[zawartosc '[%']]]*0.01,0)</f>
        <v>0.58800000000000008</v>
      </c>
      <c r="G1924">
        <f>martianeum5[[#This Row],[stan_magazynu '[kg']]]+martianeum5[[#This Row],[ile_kg_materiału_z_ładunku]]</f>
        <v>2.2159999999999291</v>
      </c>
      <c r="H1924">
        <f>IF(martianeum5[[#This Row],[stan_po_wydobyciu_z_ładunku]]&gt;=100,100,0)</f>
        <v>0</v>
      </c>
      <c r="I1924">
        <f>martianeum5[[#This Row],[stan_po_wydobyciu_z_ładunku]]-martianeum5[[#This Row],[ile_zabiera_na_orbite]]</f>
        <v>2.2159999999999291</v>
      </c>
      <c r="J1924">
        <f>WEEKNUM(martianeum5[[#This Row],[data]],14)</f>
        <v>23</v>
      </c>
      <c r="K1924">
        <f>IF(martianeum5[[#This Row],[num_tygodnia]]=J1923,K1923,K1923+1)</f>
        <v>279</v>
      </c>
    </row>
    <row r="1925" spans="1:11" x14ac:dyDescent="0.25">
      <c r="A1925" s="1">
        <v>50564</v>
      </c>
      <c r="B1925">
        <f t="shared" si="30"/>
        <v>2.2159999999999291</v>
      </c>
      <c r="C1925" t="s">
        <v>13</v>
      </c>
      <c r="D1925">
        <v>14.2</v>
      </c>
      <c r="E1925">
        <v>7</v>
      </c>
      <c r="F1925">
        <f>IF(martianeum5[[#This Row],[zawartosc '[%']]]&gt;=1,martianeum5[[#This Row],[masa '[kg']]]*martianeum5[[#This Row],[zawartosc '[%']]]*0.01,0)</f>
        <v>0.99399999999999988</v>
      </c>
      <c r="G1925">
        <f>martianeum5[[#This Row],[stan_magazynu '[kg']]]+martianeum5[[#This Row],[ile_kg_materiału_z_ładunku]]</f>
        <v>3.2099999999999289</v>
      </c>
      <c r="H1925">
        <f>IF(martianeum5[[#This Row],[stan_po_wydobyciu_z_ładunku]]&gt;=100,100,0)</f>
        <v>0</v>
      </c>
      <c r="I1925">
        <f>martianeum5[[#This Row],[stan_po_wydobyciu_z_ładunku]]-martianeum5[[#This Row],[ile_zabiera_na_orbite]]</f>
        <v>3.2099999999999289</v>
      </c>
      <c r="J1925">
        <f>WEEKNUM(martianeum5[[#This Row],[data]],14)</f>
        <v>23</v>
      </c>
      <c r="K1925">
        <f>IF(martianeum5[[#This Row],[num_tygodnia]]=J1924,K1924,K1924+1)</f>
        <v>279</v>
      </c>
    </row>
    <row r="1926" spans="1:11" x14ac:dyDescent="0.25">
      <c r="A1926" s="1">
        <v>50565</v>
      </c>
      <c r="B1926">
        <f t="shared" si="30"/>
        <v>3.2099999999999289</v>
      </c>
      <c r="C1926" t="s">
        <v>13</v>
      </c>
      <c r="D1926">
        <v>11.1</v>
      </c>
      <c r="E1926">
        <v>0</v>
      </c>
      <c r="F1926">
        <f>IF(martianeum5[[#This Row],[zawartosc '[%']]]&gt;=1,martianeum5[[#This Row],[masa '[kg']]]*martianeum5[[#This Row],[zawartosc '[%']]]*0.01,0)</f>
        <v>0</v>
      </c>
      <c r="G1926">
        <f>martianeum5[[#This Row],[stan_magazynu '[kg']]]+martianeum5[[#This Row],[ile_kg_materiału_z_ładunku]]</f>
        <v>3.2099999999999289</v>
      </c>
      <c r="H1926">
        <f>IF(martianeum5[[#This Row],[stan_po_wydobyciu_z_ładunku]]&gt;=100,100,0)</f>
        <v>0</v>
      </c>
      <c r="I1926">
        <f>martianeum5[[#This Row],[stan_po_wydobyciu_z_ładunku]]-martianeum5[[#This Row],[ile_zabiera_na_orbite]]</f>
        <v>3.2099999999999289</v>
      </c>
      <c r="J1926">
        <f>WEEKNUM(martianeum5[[#This Row],[data]],14)</f>
        <v>23</v>
      </c>
      <c r="K1926">
        <f>IF(martianeum5[[#This Row],[num_tygodnia]]=J1925,K1925,K1925+1)</f>
        <v>279</v>
      </c>
    </row>
    <row r="1927" spans="1:11" x14ac:dyDescent="0.25">
      <c r="A1927" s="1">
        <v>50566</v>
      </c>
      <c r="B1927">
        <f t="shared" si="30"/>
        <v>3.2099999999999289</v>
      </c>
      <c r="C1927" t="s">
        <v>14</v>
      </c>
      <c r="D1927">
        <v>11.8</v>
      </c>
      <c r="E1927">
        <v>6</v>
      </c>
      <c r="F1927">
        <f>IF(martianeum5[[#This Row],[zawartosc '[%']]]&gt;=1,martianeum5[[#This Row],[masa '[kg']]]*martianeum5[[#This Row],[zawartosc '[%']]]*0.01,0)</f>
        <v>0.70800000000000007</v>
      </c>
      <c r="G1927">
        <f>martianeum5[[#This Row],[stan_magazynu '[kg']]]+martianeum5[[#This Row],[ile_kg_materiału_z_ładunku]]</f>
        <v>3.9179999999999291</v>
      </c>
      <c r="H1927">
        <f>IF(martianeum5[[#This Row],[stan_po_wydobyciu_z_ładunku]]&gt;=100,100,0)</f>
        <v>0</v>
      </c>
      <c r="I1927">
        <f>martianeum5[[#This Row],[stan_po_wydobyciu_z_ładunku]]-martianeum5[[#This Row],[ile_zabiera_na_orbite]]</f>
        <v>3.9179999999999291</v>
      </c>
      <c r="J1927">
        <f>WEEKNUM(martianeum5[[#This Row],[data]],14)</f>
        <v>24</v>
      </c>
      <c r="K1927">
        <f>IF(martianeum5[[#This Row],[num_tygodnia]]=J1926,K1926,K1926+1)</f>
        <v>280</v>
      </c>
    </row>
    <row r="1928" spans="1:11" x14ac:dyDescent="0.25">
      <c r="A1928" s="1">
        <v>50567</v>
      </c>
      <c r="B1928">
        <f t="shared" si="30"/>
        <v>3.9179999999999291</v>
      </c>
      <c r="C1928" t="s">
        <v>33</v>
      </c>
      <c r="D1928">
        <v>26.8</v>
      </c>
      <c r="E1928">
        <v>0.9</v>
      </c>
      <c r="F1928">
        <f>IF(martianeum5[[#This Row],[zawartosc '[%']]]&gt;=1,martianeum5[[#This Row],[masa '[kg']]]*martianeum5[[#This Row],[zawartosc '[%']]]*0.01,0)</f>
        <v>0</v>
      </c>
      <c r="G1928">
        <f>martianeum5[[#This Row],[stan_magazynu '[kg']]]+martianeum5[[#This Row],[ile_kg_materiału_z_ładunku]]</f>
        <v>3.9179999999999291</v>
      </c>
      <c r="H1928">
        <f>IF(martianeum5[[#This Row],[stan_po_wydobyciu_z_ładunku]]&gt;=100,100,0)</f>
        <v>0</v>
      </c>
      <c r="I1928">
        <f>martianeum5[[#This Row],[stan_po_wydobyciu_z_ładunku]]-martianeum5[[#This Row],[ile_zabiera_na_orbite]]</f>
        <v>3.9179999999999291</v>
      </c>
      <c r="J1928">
        <f>WEEKNUM(martianeum5[[#This Row],[data]],14)</f>
        <v>24</v>
      </c>
      <c r="K1928">
        <f>IF(martianeum5[[#This Row],[num_tygodnia]]=J1927,K1927,K1927+1)</f>
        <v>280</v>
      </c>
    </row>
    <row r="1929" spans="1:11" x14ac:dyDescent="0.25">
      <c r="A1929" s="1">
        <v>50568</v>
      </c>
      <c r="B1929">
        <f t="shared" si="30"/>
        <v>3.9179999999999291</v>
      </c>
      <c r="C1929" t="s">
        <v>10</v>
      </c>
      <c r="D1929">
        <v>27.3</v>
      </c>
      <c r="E1929">
        <v>44.5</v>
      </c>
      <c r="F1929">
        <f>IF(martianeum5[[#This Row],[zawartosc '[%']]]&gt;=1,martianeum5[[#This Row],[masa '[kg']]]*martianeum5[[#This Row],[zawartosc '[%']]]*0.01,0)</f>
        <v>12.148500000000002</v>
      </c>
      <c r="G1929">
        <f>martianeum5[[#This Row],[stan_magazynu '[kg']]]+martianeum5[[#This Row],[ile_kg_materiału_z_ładunku]]</f>
        <v>16.06649999999993</v>
      </c>
      <c r="H1929">
        <f>IF(martianeum5[[#This Row],[stan_po_wydobyciu_z_ładunku]]&gt;=100,100,0)</f>
        <v>0</v>
      </c>
      <c r="I1929">
        <f>martianeum5[[#This Row],[stan_po_wydobyciu_z_ładunku]]-martianeum5[[#This Row],[ile_zabiera_na_orbite]]</f>
        <v>16.06649999999993</v>
      </c>
      <c r="J1929">
        <f>WEEKNUM(martianeum5[[#This Row],[data]],14)</f>
        <v>24</v>
      </c>
      <c r="K1929">
        <f>IF(martianeum5[[#This Row],[num_tygodnia]]=J1928,K1928,K1928+1)</f>
        <v>280</v>
      </c>
    </row>
    <row r="1930" spans="1:11" x14ac:dyDescent="0.25">
      <c r="A1930" s="1">
        <v>50569</v>
      </c>
      <c r="B1930">
        <f t="shared" si="30"/>
        <v>16.06649999999993</v>
      </c>
      <c r="C1930" t="s">
        <v>8</v>
      </c>
      <c r="D1930">
        <v>14.3</v>
      </c>
      <c r="E1930">
        <v>3.7</v>
      </c>
      <c r="F1930">
        <f>IF(martianeum5[[#This Row],[zawartosc '[%']]]&gt;=1,martianeum5[[#This Row],[masa '[kg']]]*martianeum5[[#This Row],[zawartosc '[%']]]*0.01,0)</f>
        <v>0.52910000000000001</v>
      </c>
      <c r="G1930">
        <f>martianeum5[[#This Row],[stan_magazynu '[kg']]]+martianeum5[[#This Row],[ile_kg_materiału_z_ładunku]]</f>
        <v>16.59559999999993</v>
      </c>
      <c r="H1930">
        <f>IF(martianeum5[[#This Row],[stan_po_wydobyciu_z_ładunku]]&gt;=100,100,0)</f>
        <v>0</v>
      </c>
      <c r="I1930">
        <f>martianeum5[[#This Row],[stan_po_wydobyciu_z_ładunku]]-martianeum5[[#This Row],[ile_zabiera_na_orbite]]</f>
        <v>16.59559999999993</v>
      </c>
      <c r="J1930">
        <f>WEEKNUM(martianeum5[[#This Row],[data]],14)</f>
        <v>24</v>
      </c>
      <c r="K1930">
        <f>IF(martianeum5[[#This Row],[num_tygodnia]]=J1929,K1929,K1929+1)</f>
        <v>280</v>
      </c>
    </row>
    <row r="1931" spans="1:11" x14ac:dyDescent="0.25">
      <c r="A1931" s="1">
        <v>50570</v>
      </c>
      <c r="B1931">
        <f t="shared" si="30"/>
        <v>16.59559999999993</v>
      </c>
      <c r="C1931" t="s">
        <v>5</v>
      </c>
      <c r="D1931">
        <v>19.399999999999999</v>
      </c>
      <c r="E1931">
        <v>0</v>
      </c>
      <c r="F1931">
        <f>IF(martianeum5[[#This Row],[zawartosc '[%']]]&gt;=1,martianeum5[[#This Row],[masa '[kg']]]*martianeum5[[#This Row],[zawartosc '[%']]]*0.01,0)</f>
        <v>0</v>
      </c>
      <c r="G1931">
        <f>martianeum5[[#This Row],[stan_magazynu '[kg']]]+martianeum5[[#This Row],[ile_kg_materiału_z_ładunku]]</f>
        <v>16.59559999999993</v>
      </c>
      <c r="H1931">
        <f>IF(martianeum5[[#This Row],[stan_po_wydobyciu_z_ładunku]]&gt;=100,100,0)</f>
        <v>0</v>
      </c>
      <c r="I1931">
        <f>martianeum5[[#This Row],[stan_po_wydobyciu_z_ładunku]]-martianeum5[[#This Row],[ile_zabiera_na_orbite]]</f>
        <v>16.59559999999993</v>
      </c>
      <c r="J1931">
        <f>WEEKNUM(martianeum5[[#This Row],[data]],14)</f>
        <v>24</v>
      </c>
      <c r="K1931">
        <f>IF(martianeum5[[#This Row],[num_tygodnia]]=J1930,K1930,K1930+1)</f>
        <v>280</v>
      </c>
    </row>
    <row r="1932" spans="1:11" x14ac:dyDescent="0.25">
      <c r="A1932" s="1">
        <v>50571</v>
      </c>
      <c r="B1932">
        <f t="shared" si="30"/>
        <v>16.59559999999993</v>
      </c>
      <c r="C1932" t="s">
        <v>19</v>
      </c>
      <c r="D1932">
        <v>26.5</v>
      </c>
      <c r="E1932">
        <v>0</v>
      </c>
      <c r="F1932">
        <f>IF(martianeum5[[#This Row],[zawartosc '[%']]]&gt;=1,martianeum5[[#This Row],[masa '[kg']]]*martianeum5[[#This Row],[zawartosc '[%']]]*0.01,0)</f>
        <v>0</v>
      </c>
      <c r="G1932">
        <f>martianeum5[[#This Row],[stan_magazynu '[kg']]]+martianeum5[[#This Row],[ile_kg_materiału_z_ładunku]]</f>
        <v>16.59559999999993</v>
      </c>
      <c r="H1932">
        <f>IF(martianeum5[[#This Row],[stan_po_wydobyciu_z_ładunku]]&gt;=100,100,0)</f>
        <v>0</v>
      </c>
      <c r="I1932">
        <f>martianeum5[[#This Row],[stan_po_wydobyciu_z_ładunku]]-martianeum5[[#This Row],[ile_zabiera_na_orbite]]</f>
        <v>16.59559999999993</v>
      </c>
      <c r="J1932">
        <f>WEEKNUM(martianeum5[[#This Row],[data]],14)</f>
        <v>24</v>
      </c>
      <c r="K1932">
        <f>IF(martianeum5[[#This Row],[num_tygodnia]]=J1931,K1931,K1931+1)</f>
        <v>280</v>
      </c>
    </row>
    <row r="1933" spans="1:11" x14ac:dyDescent="0.25">
      <c r="A1933" s="1">
        <v>50572</v>
      </c>
      <c r="B1933">
        <f t="shared" si="30"/>
        <v>16.59559999999993</v>
      </c>
      <c r="C1933" t="s">
        <v>19</v>
      </c>
      <c r="D1933">
        <v>28.3</v>
      </c>
      <c r="E1933">
        <v>14.4</v>
      </c>
      <c r="F1933">
        <f>IF(martianeum5[[#This Row],[zawartosc '[%']]]&gt;=1,martianeum5[[#This Row],[masa '[kg']]]*martianeum5[[#This Row],[zawartosc '[%']]]*0.01,0)</f>
        <v>4.0752000000000006</v>
      </c>
      <c r="G1933">
        <f>martianeum5[[#This Row],[stan_magazynu '[kg']]]+martianeum5[[#This Row],[ile_kg_materiału_z_ładunku]]</f>
        <v>20.670799999999929</v>
      </c>
      <c r="H1933">
        <f>IF(martianeum5[[#This Row],[stan_po_wydobyciu_z_ładunku]]&gt;=100,100,0)</f>
        <v>0</v>
      </c>
      <c r="I1933">
        <f>martianeum5[[#This Row],[stan_po_wydobyciu_z_ładunku]]-martianeum5[[#This Row],[ile_zabiera_na_orbite]]</f>
        <v>20.670799999999929</v>
      </c>
      <c r="J1933">
        <f>WEEKNUM(martianeum5[[#This Row],[data]],14)</f>
        <v>24</v>
      </c>
      <c r="K1933">
        <f>IF(martianeum5[[#This Row],[num_tygodnia]]=J1932,K1932,K1932+1)</f>
        <v>280</v>
      </c>
    </row>
    <row r="1934" spans="1:11" x14ac:dyDescent="0.25">
      <c r="A1934" s="1">
        <v>50573</v>
      </c>
      <c r="B1934">
        <f t="shared" si="30"/>
        <v>20.670799999999929</v>
      </c>
      <c r="C1934" t="s">
        <v>27</v>
      </c>
      <c r="D1934">
        <v>19.8</v>
      </c>
      <c r="E1934">
        <v>0</v>
      </c>
      <c r="F1934">
        <f>IF(martianeum5[[#This Row],[zawartosc '[%']]]&gt;=1,martianeum5[[#This Row],[masa '[kg']]]*martianeum5[[#This Row],[zawartosc '[%']]]*0.01,0)</f>
        <v>0</v>
      </c>
      <c r="G1934">
        <f>martianeum5[[#This Row],[stan_magazynu '[kg']]]+martianeum5[[#This Row],[ile_kg_materiału_z_ładunku]]</f>
        <v>20.670799999999929</v>
      </c>
      <c r="H1934">
        <f>IF(martianeum5[[#This Row],[stan_po_wydobyciu_z_ładunku]]&gt;=100,100,0)</f>
        <v>0</v>
      </c>
      <c r="I1934">
        <f>martianeum5[[#This Row],[stan_po_wydobyciu_z_ładunku]]-martianeum5[[#This Row],[ile_zabiera_na_orbite]]</f>
        <v>20.670799999999929</v>
      </c>
      <c r="J1934">
        <f>WEEKNUM(martianeum5[[#This Row],[data]],14)</f>
        <v>25</v>
      </c>
      <c r="K1934">
        <f>IF(martianeum5[[#This Row],[num_tygodnia]]=J1933,K1933,K1933+1)</f>
        <v>281</v>
      </c>
    </row>
    <row r="1935" spans="1:11" x14ac:dyDescent="0.25">
      <c r="A1935" s="1">
        <v>50574</v>
      </c>
      <c r="B1935">
        <f t="shared" si="30"/>
        <v>20.670799999999929</v>
      </c>
      <c r="C1935" t="s">
        <v>10</v>
      </c>
      <c r="D1935">
        <v>16</v>
      </c>
      <c r="E1935">
        <v>28.7</v>
      </c>
      <c r="F1935">
        <f>IF(martianeum5[[#This Row],[zawartosc '[%']]]&gt;=1,martianeum5[[#This Row],[masa '[kg']]]*martianeum5[[#This Row],[zawartosc '[%']]]*0.01,0)</f>
        <v>4.5919999999999996</v>
      </c>
      <c r="G1935">
        <f>martianeum5[[#This Row],[stan_magazynu '[kg']]]+martianeum5[[#This Row],[ile_kg_materiału_z_ładunku]]</f>
        <v>25.262799999999928</v>
      </c>
      <c r="H1935">
        <f>IF(martianeum5[[#This Row],[stan_po_wydobyciu_z_ładunku]]&gt;=100,100,0)</f>
        <v>0</v>
      </c>
      <c r="I1935">
        <f>martianeum5[[#This Row],[stan_po_wydobyciu_z_ładunku]]-martianeum5[[#This Row],[ile_zabiera_na_orbite]]</f>
        <v>25.262799999999928</v>
      </c>
      <c r="J1935">
        <f>WEEKNUM(martianeum5[[#This Row],[data]],14)</f>
        <v>25</v>
      </c>
      <c r="K1935">
        <f>IF(martianeum5[[#This Row],[num_tygodnia]]=J1934,K1934,K1934+1)</f>
        <v>281</v>
      </c>
    </row>
    <row r="1936" spans="1:11" x14ac:dyDescent="0.25">
      <c r="A1936" s="1">
        <v>50575</v>
      </c>
      <c r="B1936">
        <f t="shared" si="30"/>
        <v>25.262799999999928</v>
      </c>
      <c r="C1936" t="s">
        <v>19</v>
      </c>
      <c r="D1936">
        <v>14.5</v>
      </c>
      <c r="E1936">
        <v>12</v>
      </c>
      <c r="F1936">
        <f>IF(martianeum5[[#This Row],[zawartosc '[%']]]&gt;=1,martianeum5[[#This Row],[masa '[kg']]]*martianeum5[[#This Row],[zawartosc '[%']]]*0.01,0)</f>
        <v>1.74</v>
      </c>
      <c r="G1936">
        <f>martianeum5[[#This Row],[stan_magazynu '[kg']]]+martianeum5[[#This Row],[ile_kg_materiału_z_ładunku]]</f>
        <v>27.002799999999926</v>
      </c>
      <c r="H1936">
        <f>IF(martianeum5[[#This Row],[stan_po_wydobyciu_z_ładunku]]&gt;=100,100,0)</f>
        <v>0</v>
      </c>
      <c r="I1936">
        <f>martianeum5[[#This Row],[stan_po_wydobyciu_z_ładunku]]-martianeum5[[#This Row],[ile_zabiera_na_orbite]]</f>
        <v>27.002799999999926</v>
      </c>
      <c r="J1936">
        <f>WEEKNUM(martianeum5[[#This Row],[data]],14)</f>
        <v>25</v>
      </c>
      <c r="K1936">
        <f>IF(martianeum5[[#This Row],[num_tygodnia]]=J1935,K1935,K1935+1)</f>
        <v>281</v>
      </c>
    </row>
    <row r="1937" spans="1:11" x14ac:dyDescent="0.25">
      <c r="A1937" s="1">
        <v>50576</v>
      </c>
      <c r="B1937">
        <f t="shared" si="30"/>
        <v>27.002799999999926</v>
      </c>
      <c r="C1937" t="s">
        <v>15</v>
      </c>
      <c r="D1937">
        <v>14.3</v>
      </c>
      <c r="E1937">
        <v>13</v>
      </c>
      <c r="F1937">
        <f>IF(martianeum5[[#This Row],[zawartosc '[%']]]&gt;=1,martianeum5[[#This Row],[masa '[kg']]]*martianeum5[[#This Row],[zawartosc '[%']]]*0.01,0)</f>
        <v>1.859</v>
      </c>
      <c r="G1937">
        <f>martianeum5[[#This Row],[stan_magazynu '[kg']]]+martianeum5[[#This Row],[ile_kg_materiału_z_ładunku]]</f>
        <v>28.861799999999924</v>
      </c>
      <c r="H1937">
        <f>IF(martianeum5[[#This Row],[stan_po_wydobyciu_z_ładunku]]&gt;=100,100,0)</f>
        <v>0</v>
      </c>
      <c r="I1937">
        <f>martianeum5[[#This Row],[stan_po_wydobyciu_z_ładunku]]-martianeum5[[#This Row],[ile_zabiera_na_orbite]]</f>
        <v>28.861799999999924</v>
      </c>
      <c r="J1937">
        <f>WEEKNUM(martianeum5[[#This Row],[data]],14)</f>
        <v>25</v>
      </c>
      <c r="K1937">
        <f>IF(martianeum5[[#This Row],[num_tygodnia]]=J1936,K1936,K1936+1)</f>
        <v>281</v>
      </c>
    </row>
    <row r="1938" spans="1:11" x14ac:dyDescent="0.25">
      <c r="A1938" s="1">
        <v>50577</v>
      </c>
      <c r="B1938">
        <f t="shared" si="30"/>
        <v>28.861799999999924</v>
      </c>
      <c r="C1938" t="s">
        <v>18</v>
      </c>
      <c r="D1938">
        <v>12.7</v>
      </c>
      <c r="E1938">
        <v>10.7</v>
      </c>
      <c r="F1938">
        <f>IF(martianeum5[[#This Row],[zawartosc '[%']]]&gt;=1,martianeum5[[#This Row],[masa '[kg']]]*martianeum5[[#This Row],[zawartosc '[%']]]*0.01,0)</f>
        <v>1.3589</v>
      </c>
      <c r="G1938">
        <f>martianeum5[[#This Row],[stan_magazynu '[kg']]]+martianeum5[[#This Row],[ile_kg_materiału_z_ładunku]]</f>
        <v>30.220699999999923</v>
      </c>
      <c r="H1938">
        <f>IF(martianeum5[[#This Row],[stan_po_wydobyciu_z_ładunku]]&gt;=100,100,0)</f>
        <v>0</v>
      </c>
      <c r="I1938">
        <f>martianeum5[[#This Row],[stan_po_wydobyciu_z_ładunku]]-martianeum5[[#This Row],[ile_zabiera_na_orbite]]</f>
        <v>30.220699999999923</v>
      </c>
      <c r="J1938">
        <f>WEEKNUM(martianeum5[[#This Row],[data]],14)</f>
        <v>25</v>
      </c>
      <c r="K1938">
        <f>IF(martianeum5[[#This Row],[num_tygodnia]]=J1937,K1937,K1937+1)</f>
        <v>281</v>
      </c>
    </row>
    <row r="1939" spans="1:11" x14ac:dyDescent="0.25">
      <c r="A1939" s="1">
        <v>50578</v>
      </c>
      <c r="B1939">
        <f t="shared" si="30"/>
        <v>30.220699999999923</v>
      </c>
      <c r="C1939" t="s">
        <v>22</v>
      </c>
      <c r="D1939">
        <v>12.6</v>
      </c>
      <c r="E1939">
        <v>0</v>
      </c>
      <c r="F1939">
        <f>IF(martianeum5[[#This Row],[zawartosc '[%']]]&gt;=1,martianeum5[[#This Row],[masa '[kg']]]*martianeum5[[#This Row],[zawartosc '[%']]]*0.01,0)</f>
        <v>0</v>
      </c>
      <c r="G1939">
        <f>martianeum5[[#This Row],[stan_magazynu '[kg']]]+martianeum5[[#This Row],[ile_kg_materiału_z_ładunku]]</f>
        <v>30.220699999999923</v>
      </c>
      <c r="H1939">
        <f>IF(martianeum5[[#This Row],[stan_po_wydobyciu_z_ładunku]]&gt;=100,100,0)</f>
        <v>0</v>
      </c>
      <c r="I1939">
        <f>martianeum5[[#This Row],[stan_po_wydobyciu_z_ładunku]]-martianeum5[[#This Row],[ile_zabiera_na_orbite]]</f>
        <v>30.220699999999923</v>
      </c>
      <c r="J1939">
        <f>WEEKNUM(martianeum5[[#This Row],[data]],14)</f>
        <v>25</v>
      </c>
      <c r="K1939">
        <f>IF(martianeum5[[#This Row],[num_tygodnia]]=J1938,K1938,K1938+1)</f>
        <v>281</v>
      </c>
    </row>
    <row r="1940" spans="1:11" x14ac:dyDescent="0.25">
      <c r="A1940" s="1">
        <v>50579</v>
      </c>
      <c r="B1940">
        <f t="shared" si="30"/>
        <v>30.220699999999923</v>
      </c>
      <c r="C1940" t="s">
        <v>26</v>
      </c>
      <c r="D1940">
        <v>19.899999999999999</v>
      </c>
      <c r="E1940">
        <v>6.6</v>
      </c>
      <c r="F1940">
        <f>IF(martianeum5[[#This Row],[zawartosc '[%']]]&gt;=1,martianeum5[[#This Row],[masa '[kg']]]*martianeum5[[#This Row],[zawartosc '[%']]]*0.01,0)</f>
        <v>1.3133999999999997</v>
      </c>
      <c r="G1940">
        <f>martianeum5[[#This Row],[stan_magazynu '[kg']]]+martianeum5[[#This Row],[ile_kg_materiału_z_ładunku]]</f>
        <v>31.534099999999924</v>
      </c>
      <c r="H1940">
        <f>IF(martianeum5[[#This Row],[stan_po_wydobyciu_z_ładunku]]&gt;=100,100,0)</f>
        <v>0</v>
      </c>
      <c r="I1940">
        <f>martianeum5[[#This Row],[stan_po_wydobyciu_z_ładunku]]-martianeum5[[#This Row],[ile_zabiera_na_orbite]]</f>
        <v>31.534099999999924</v>
      </c>
      <c r="J1940">
        <f>WEEKNUM(martianeum5[[#This Row],[data]],14)</f>
        <v>25</v>
      </c>
      <c r="K1940">
        <f>IF(martianeum5[[#This Row],[num_tygodnia]]=J1939,K1939,K1939+1)</f>
        <v>281</v>
      </c>
    </row>
    <row r="1941" spans="1:11" x14ac:dyDescent="0.25">
      <c r="A1941" s="1">
        <v>50580</v>
      </c>
      <c r="B1941">
        <f t="shared" si="30"/>
        <v>31.534099999999924</v>
      </c>
      <c r="C1941" t="s">
        <v>7</v>
      </c>
      <c r="D1941">
        <v>27.4</v>
      </c>
      <c r="E1941">
        <v>6.6</v>
      </c>
      <c r="F1941">
        <f>IF(martianeum5[[#This Row],[zawartosc '[%']]]&gt;=1,martianeum5[[#This Row],[masa '[kg']]]*martianeum5[[#This Row],[zawartosc '[%']]]*0.01,0)</f>
        <v>1.8083999999999998</v>
      </c>
      <c r="G1941">
        <f>martianeum5[[#This Row],[stan_magazynu '[kg']]]+martianeum5[[#This Row],[ile_kg_materiału_z_ładunku]]</f>
        <v>33.342499999999923</v>
      </c>
      <c r="H1941">
        <f>IF(martianeum5[[#This Row],[stan_po_wydobyciu_z_ładunku]]&gt;=100,100,0)</f>
        <v>0</v>
      </c>
      <c r="I1941">
        <f>martianeum5[[#This Row],[stan_po_wydobyciu_z_ładunku]]-martianeum5[[#This Row],[ile_zabiera_na_orbite]]</f>
        <v>33.342499999999923</v>
      </c>
      <c r="J1941">
        <f>WEEKNUM(martianeum5[[#This Row],[data]],14)</f>
        <v>26</v>
      </c>
      <c r="K1941">
        <f>IF(martianeum5[[#This Row],[num_tygodnia]]=J1940,K1940,K1940+1)</f>
        <v>282</v>
      </c>
    </row>
    <row r="1942" spans="1:11" x14ac:dyDescent="0.25">
      <c r="A1942" s="1">
        <v>50581</v>
      </c>
      <c r="B1942">
        <f t="shared" si="30"/>
        <v>33.342499999999923</v>
      </c>
      <c r="C1942" t="s">
        <v>19</v>
      </c>
      <c r="D1942">
        <v>27.4</v>
      </c>
      <c r="E1942">
        <v>0</v>
      </c>
      <c r="F1942">
        <f>IF(martianeum5[[#This Row],[zawartosc '[%']]]&gt;=1,martianeum5[[#This Row],[masa '[kg']]]*martianeum5[[#This Row],[zawartosc '[%']]]*0.01,0)</f>
        <v>0</v>
      </c>
      <c r="G1942">
        <f>martianeum5[[#This Row],[stan_magazynu '[kg']]]+martianeum5[[#This Row],[ile_kg_materiału_z_ładunku]]</f>
        <v>33.342499999999923</v>
      </c>
      <c r="H1942">
        <f>IF(martianeum5[[#This Row],[stan_po_wydobyciu_z_ładunku]]&gt;=100,100,0)</f>
        <v>0</v>
      </c>
      <c r="I1942">
        <f>martianeum5[[#This Row],[stan_po_wydobyciu_z_ładunku]]-martianeum5[[#This Row],[ile_zabiera_na_orbite]]</f>
        <v>33.342499999999923</v>
      </c>
      <c r="J1942">
        <f>WEEKNUM(martianeum5[[#This Row],[data]],14)</f>
        <v>26</v>
      </c>
      <c r="K1942">
        <f>IF(martianeum5[[#This Row],[num_tygodnia]]=J1941,K1941,K1941+1)</f>
        <v>282</v>
      </c>
    </row>
    <row r="1943" spans="1:11" x14ac:dyDescent="0.25">
      <c r="A1943" s="1">
        <v>50582</v>
      </c>
      <c r="B1943">
        <f t="shared" si="30"/>
        <v>33.342499999999923</v>
      </c>
      <c r="C1943" t="s">
        <v>28</v>
      </c>
      <c r="D1943">
        <v>11.2</v>
      </c>
      <c r="E1943">
        <v>0.3</v>
      </c>
      <c r="F1943">
        <f>IF(martianeum5[[#This Row],[zawartosc '[%']]]&gt;=1,martianeum5[[#This Row],[masa '[kg']]]*martianeum5[[#This Row],[zawartosc '[%']]]*0.01,0)</f>
        <v>0</v>
      </c>
      <c r="G1943">
        <f>martianeum5[[#This Row],[stan_magazynu '[kg']]]+martianeum5[[#This Row],[ile_kg_materiału_z_ładunku]]</f>
        <v>33.342499999999923</v>
      </c>
      <c r="H1943">
        <f>IF(martianeum5[[#This Row],[stan_po_wydobyciu_z_ładunku]]&gt;=100,100,0)</f>
        <v>0</v>
      </c>
      <c r="I1943">
        <f>martianeum5[[#This Row],[stan_po_wydobyciu_z_ładunku]]-martianeum5[[#This Row],[ile_zabiera_na_orbite]]</f>
        <v>33.342499999999923</v>
      </c>
      <c r="J1943">
        <f>WEEKNUM(martianeum5[[#This Row],[data]],14)</f>
        <v>26</v>
      </c>
      <c r="K1943">
        <f>IF(martianeum5[[#This Row],[num_tygodnia]]=J1942,K1942,K1942+1)</f>
        <v>282</v>
      </c>
    </row>
    <row r="1944" spans="1:11" x14ac:dyDescent="0.25">
      <c r="A1944" s="1">
        <v>50583</v>
      </c>
      <c r="B1944">
        <f t="shared" si="30"/>
        <v>33.342499999999923</v>
      </c>
      <c r="C1944" t="s">
        <v>11</v>
      </c>
      <c r="D1944">
        <v>19.899999999999999</v>
      </c>
      <c r="E1944">
        <v>19.399999999999999</v>
      </c>
      <c r="F1944">
        <f>IF(martianeum5[[#This Row],[zawartosc '[%']]]&gt;=1,martianeum5[[#This Row],[masa '[kg']]]*martianeum5[[#This Row],[zawartosc '[%']]]*0.01,0)</f>
        <v>3.8605999999999994</v>
      </c>
      <c r="G1944">
        <f>martianeum5[[#This Row],[stan_magazynu '[kg']]]+martianeum5[[#This Row],[ile_kg_materiału_z_ładunku]]</f>
        <v>37.203099999999921</v>
      </c>
      <c r="H1944">
        <f>IF(martianeum5[[#This Row],[stan_po_wydobyciu_z_ładunku]]&gt;=100,100,0)</f>
        <v>0</v>
      </c>
      <c r="I1944">
        <f>martianeum5[[#This Row],[stan_po_wydobyciu_z_ładunku]]-martianeum5[[#This Row],[ile_zabiera_na_orbite]]</f>
        <v>37.203099999999921</v>
      </c>
      <c r="J1944">
        <f>WEEKNUM(martianeum5[[#This Row],[data]],14)</f>
        <v>26</v>
      </c>
      <c r="K1944">
        <f>IF(martianeum5[[#This Row],[num_tygodnia]]=J1943,K1943,K1943+1)</f>
        <v>282</v>
      </c>
    </row>
    <row r="1945" spans="1:11" x14ac:dyDescent="0.25">
      <c r="A1945" s="1">
        <v>50584</v>
      </c>
      <c r="B1945">
        <f t="shared" si="30"/>
        <v>37.203099999999921</v>
      </c>
      <c r="C1945" t="s">
        <v>4</v>
      </c>
      <c r="D1945">
        <v>13</v>
      </c>
      <c r="E1945">
        <v>0.4</v>
      </c>
      <c r="F1945">
        <f>IF(martianeum5[[#This Row],[zawartosc '[%']]]&gt;=1,martianeum5[[#This Row],[masa '[kg']]]*martianeum5[[#This Row],[zawartosc '[%']]]*0.01,0)</f>
        <v>0</v>
      </c>
      <c r="G1945">
        <f>martianeum5[[#This Row],[stan_magazynu '[kg']]]+martianeum5[[#This Row],[ile_kg_materiału_z_ładunku]]</f>
        <v>37.203099999999921</v>
      </c>
      <c r="H1945">
        <f>IF(martianeum5[[#This Row],[stan_po_wydobyciu_z_ładunku]]&gt;=100,100,0)</f>
        <v>0</v>
      </c>
      <c r="I1945">
        <f>martianeum5[[#This Row],[stan_po_wydobyciu_z_ładunku]]-martianeum5[[#This Row],[ile_zabiera_na_orbite]]</f>
        <v>37.203099999999921</v>
      </c>
      <c r="J1945">
        <f>WEEKNUM(martianeum5[[#This Row],[data]],14)</f>
        <v>26</v>
      </c>
      <c r="K1945">
        <f>IF(martianeum5[[#This Row],[num_tygodnia]]=J1944,K1944,K1944+1)</f>
        <v>282</v>
      </c>
    </row>
    <row r="1946" spans="1:11" x14ac:dyDescent="0.25">
      <c r="A1946" s="1">
        <v>50585</v>
      </c>
      <c r="B1946">
        <f t="shared" si="30"/>
        <v>37.203099999999921</v>
      </c>
      <c r="C1946" t="s">
        <v>18</v>
      </c>
      <c r="D1946">
        <v>25.4</v>
      </c>
      <c r="E1946">
        <v>12.4</v>
      </c>
      <c r="F1946">
        <f>IF(martianeum5[[#This Row],[zawartosc '[%']]]&gt;=1,martianeum5[[#This Row],[masa '[kg']]]*martianeum5[[#This Row],[zawartosc '[%']]]*0.01,0)</f>
        <v>3.1496</v>
      </c>
      <c r="G1946">
        <f>martianeum5[[#This Row],[stan_magazynu '[kg']]]+martianeum5[[#This Row],[ile_kg_materiału_z_ładunku]]</f>
        <v>40.352699999999921</v>
      </c>
      <c r="H1946">
        <f>IF(martianeum5[[#This Row],[stan_po_wydobyciu_z_ładunku]]&gt;=100,100,0)</f>
        <v>0</v>
      </c>
      <c r="I1946">
        <f>martianeum5[[#This Row],[stan_po_wydobyciu_z_ładunku]]-martianeum5[[#This Row],[ile_zabiera_na_orbite]]</f>
        <v>40.352699999999921</v>
      </c>
      <c r="J1946">
        <f>WEEKNUM(martianeum5[[#This Row],[data]],14)</f>
        <v>26</v>
      </c>
      <c r="K1946">
        <f>IF(martianeum5[[#This Row],[num_tygodnia]]=J1945,K1945,K1945+1)</f>
        <v>282</v>
      </c>
    </row>
    <row r="1947" spans="1:11" x14ac:dyDescent="0.25">
      <c r="A1947" s="1">
        <v>50586</v>
      </c>
      <c r="B1947">
        <f t="shared" si="30"/>
        <v>40.352699999999921</v>
      </c>
      <c r="C1947" t="s">
        <v>9</v>
      </c>
      <c r="D1947">
        <v>23.5</v>
      </c>
      <c r="E1947">
        <v>0.7</v>
      </c>
      <c r="F1947">
        <f>IF(martianeum5[[#This Row],[zawartosc '[%']]]&gt;=1,martianeum5[[#This Row],[masa '[kg']]]*martianeum5[[#This Row],[zawartosc '[%']]]*0.01,0)</f>
        <v>0</v>
      </c>
      <c r="G1947">
        <f>martianeum5[[#This Row],[stan_magazynu '[kg']]]+martianeum5[[#This Row],[ile_kg_materiału_z_ładunku]]</f>
        <v>40.352699999999921</v>
      </c>
      <c r="H1947">
        <f>IF(martianeum5[[#This Row],[stan_po_wydobyciu_z_ładunku]]&gt;=100,100,0)</f>
        <v>0</v>
      </c>
      <c r="I1947">
        <f>martianeum5[[#This Row],[stan_po_wydobyciu_z_ładunku]]-martianeum5[[#This Row],[ile_zabiera_na_orbite]]</f>
        <v>40.352699999999921</v>
      </c>
      <c r="J1947">
        <f>WEEKNUM(martianeum5[[#This Row],[data]],14)</f>
        <v>26</v>
      </c>
      <c r="K1947">
        <f>IF(martianeum5[[#This Row],[num_tygodnia]]=J1946,K1946,K1946+1)</f>
        <v>282</v>
      </c>
    </row>
    <row r="1948" spans="1:11" x14ac:dyDescent="0.25">
      <c r="A1948" s="1">
        <v>50587</v>
      </c>
      <c r="B1948">
        <f t="shared" si="30"/>
        <v>40.352699999999921</v>
      </c>
      <c r="C1948" t="s">
        <v>22</v>
      </c>
      <c r="D1948">
        <v>16</v>
      </c>
      <c r="E1948">
        <v>0.1</v>
      </c>
      <c r="F1948">
        <f>IF(martianeum5[[#This Row],[zawartosc '[%']]]&gt;=1,martianeum5[[#This Row],[masa '[kg']]]*martianeum5[[#This Row],[zawartosc '[%']]]*0.01,0)</f>
        <v>0</v>
      </c>
      <c r="G1948">
        <f>martianeum5[[#This Row],[stan_magazynu '[kg']]]+martianeum5[[#This Row],[ile_kg_materiału_z_ładunku]]</f>
        <v>40.352699999999921</v>
      </c>
      <c r="H1948">
        <f>IF(martianeum5[[#This Row],[stan_po_wydobyciu_z_ładunku]]&gt;=100,100,0)</f>
        <v>0</v>
      </c>
      <c r="I1948">
        <f>martianeum5[[#This Row],[stan_po_wydobyciu_z_ładunku]]-martianeum5[[#This Row],[ile_zabiera_na_orbite]]</f>
        <v>40.352699999999921</v>
      </c>
      <c r="J1948">
        <f>WEEKNUM(martianeum5[[#This Row],[data]],14)</f>
        <v>27</v>
      </c>
      <c r="K1948">
        <f>IF(martianeum5[[#This Row],[num_tygodnia]]=J1947,K1947,K1947+1)</f>
        <v>283</v>
      </c>
    </row>
    <row r="1949" spans="1:11" x14ac:dyDescent="0.25">
      <c r="A1949" s="1">
        <v>50588</v>
      </c>
      <c r="B1949">
        <f t="shared" si="30"/>
        <v>40.352699999999921</v>
      </c>
      <c r="C1949" t="s">
        <v>6</v>
      </c>
      <c r="D1949">
        <v>25</v>
      </c>
      <c r="E1949">
        <v>11.7</v>
      </c>
      <c r="F1949">
        <f>IF(martianeum5[[#This Row],[zawartosc '[%']]]&gt;=1,martianeum5[[#This Row],[masa '[kg']]]*martianeum5[[#This Row],[zawartosc '[%']]]*0.01,0)</f>
        <v>2.9250000000000003</v>
      </c>
      <c r="G1949">
        <f>martianeum5[[#This Row],[stan_magazynu '[kg']]]+martianeum5[[#This Row],[ile_kg_materiału_z_ładunku]]</f>
        <v>43.277699999999918</v>
      </c>
      <c r="H1949">
        <f>IF(martianeum5[[#This Row],[stan_po_wydobyciu_z_ładunku]]&gt;=100,100,0)</f>
        <v>0</v>
      </c>
      <c r="I1949">
        <f>martianeum5[[#This Row],[stan_po_wydobyciu_z_ładunku]]-martianeum5[[#This Row],[ile_zabiera_na_orbite]]</f>
        <v>43.277699999999918</v>
      </c>
      <c r="J1949">
        <f>WEEKNUM(martianeum5[[#This Row],[data]],14)</f>
        <v>27</v>
      </c>
      <c r="K1949">
        <f>IF(martianeum5[[#This Row],[num_tygodnia]]=J1948,K1948,K1948+1)</f>
        <v>283</v>
      </c>
    </row>
    <row r="1950" spans="1:11" x14ac:dyDescent="0.25">
      <c r="A1950" s="1">
        <v>50589</v>
      </c>
      <c r="B1950">
        <f t="shared" si="30"/>
        <v>43.277699999999918</v>
      </c>
      <c r="C1950" t="s">
        <v>31</v>
      </c>
      <c r="D1950">
        <v>22.2</v>
      </c>
      <c r="E1950">
        <v>0.9</v>
      </c>
      <c r="F1950">
        <f>IF(martianeum5[[#This Row],[zawartosc '[%']]]&gt;=1,martianeum5[[#This Row],[masa '[kg']]]*martianeum5[[#This Row],[zawartosc '[%']]]*0.01,0)</f>
        <v>0</v>
      </c>
      <c r="G1950">
        <f>martianeum5[[#This Row],[stan_magazynu '[kg']]]+martianeum5[[#This Row],[ile_kg_materiału_z_ładunku]]</f>
        <v>43.277699999999918</v>
      </c>
      <c r="H1950">
        <f>IF(martianeum5[[#This Row],[stan_po_wydobyciu_z_ładunku]]&gt;=100,100,0)</f>
        <v>0</v>
      </c>
      <c r="I1950">
        <f>martianeum5[[#This Row],[stan_po_wydobyciu_z_ładunku]]-martianeum5[[#This Row],[ile_zabiera_na_orbite]]</f>
        <v>43.277699999999918</v>
      </c>
      <c r="J1950">
        <f>WEEKNUM(martianeum5[[#This Row],[data]],14)</f>
        <v>27</v>
      </c>
      <c r="K1950">
        <f>IF(martianeum5[[#This Row],[num_tygodnia]]=J1949,K1949,K1949+1)</f>
        <v>283</v>
      </c>
    </row>
    <row r="1951" spans="1:11" x14ac:dyDescent="0.25">
      <c r="A1951" s="1">
        <v>50590</v>
      </c>
      <c r="B1951">
        <f t="shared" si="30"/>
        <v>43.277699999999918</v>
      </c>
      <c r="C1951" t="s">
        <v>24</v>
      </c>
      <c r="D1951">
        <v>29.6</v>
      </c>
      <c r="E1951">
        <v>0</v>
      </c>
      <c r="F1951">
        <f>IF(martianeum5[[#This Row],[zawartosc '[%']]]&gt;=1,martianeum5[[#This Row],[masa '[kg']]]*martianeum5[[#This Row],[zawartosc '[%']]]*0.01,0)</f>
        <v>0</v>
      </c>
      <c r="G1951">
        <f>martianeum5[[#This Row],[stan_magazynu '[kg']]]+martianeum5[[#This Row],[ile_kg_materiału_z_ładunku]]</f>
        <v>43.277699999999918</v>
      </c>
      <c r="H1951">
        <f>IF(martianeum5[[#This Row],[stan_po_wydobyciu_z_ładunku]]&gt;=100,100,0)</f>
        <v>0</v>
      </c>
      <c r="I1951">
        <f>martianeum5[[#This Row],[stan_po_wydobyciu_z_ładunku]]-martianeum5[[#This Row],[ile_zabiera_na_orbite]]</f>
        <v>43.277699999999918</v>
      </c>
      <c r="J1951">
        <f>WEEKNUM(martianeum5[[#This Row],[data]],14)</f>
        <v>27</v>
      </c>
      <c r="K1951">
        <f>IF(martianeum5[[#This Row],[num_tygodnia]]=J1950,K1950,K1950+1)</f>
        <v>283</v>
      </c>
    </row>
    <row r="1952" spans="1:11" x14ac:dyDescent="0.25">
      <c r="A1952" s="1">
        <v>50591</v>
      </c>
      <c r="B1952">
        <f t="shared" si="30"/>
        <v>43.277699999999918</v>
      </c>
      <c r="C1952" t="s">
        <v>10</v>
      </c>
      <c r="D1952">
        <v>10.1</v>
      </c>
      <c r="E1952">
        <v>0</v>
      </c>
      <c r="F1952">
        <f>IF(martianeum5[[#This Row],[zawartosc '[%']]]&gt;=1,martianeum5[[#This Row],[masa '[kg']]]*martianeum5[[#This Row],[zawartosc '[%']]]*0.01,0)</f>
        <v>0</v>
      </c>
      <c r="G1952">
        <f>martianeum5[[#This Row],[stan_magazynu '[kg']]]+martianeum5[[#This Row],[ile_kg_materiału_z_ładunku]]</f>
        <v>43.277699999999918</v>
      </c>
      <c r="H1952">
        <f>IF(martianeum5[[#This Row],[stan_po_wydobyciu_z_ładunku]]&gt;=100,100,0)</f>
        <v>0</v>
      </c>
      <c r="I1952">
        <f>martianeum5[[#This Row],[stan_po_wydobyciu_z_ładunku]]-martianeum5[[#This Row],[ile_zabiera_na_orbite]]</f>
        <v>43.277699999999918</v>
      </c>
      <c r="J1952">
        <f>WEEKNUM(martianeum5[[#This Row],[data]],14)</f>
        <v>27</v>
      </c>
      <c r="K1952">
        <f>IF(martianeum5[[#This Row],[num_tygodnia]]=J1951,K1951,K1951+1)</f>
        <v>283</v>
      </c>
    </row>
    <row r="1953" spans="1:11" x14ac:dyDescent="0.25">
      <c r="A1953" s="1">
        <v>50592</v>
      </c>
      <c r="B1953">
        <f t="shared" si="30"/>
        <v>43.277699999999918</v>
      </c>
      <c r="C1953" t="s">
        <v>9</v>
      </c>
      <c r="D1953">
        <v>26.3</v>
      </c>
      <c r="E1953">
        <v>6.7</v>
      </c>
      <c r="F1953">
        <f>IF(martianeum5[[#This Row],[zawartosc '[%']]]&gt;=1,martianeum5[[#This Row],[masa '[kg']]]*martianeum5[[#This Row],[zawartosc '[%']]]*0.01,0)</f>
        <v>1.7621000000000002</v>
      </c>
      <c r="G1953">
        <f>martianeum5[[#This Row],[stan_magazynu '[kg']]]+martianeum5[[#This Row],[ile_kg_materiału_z_ładunku]]</f>
        <v>45.039799999999914</v>
      </c>
      <c r="H1953">
        <f>IF(martianeum5[[#This Row],[stan_po_wydobyciu_z_ładunku]]&gt;=100,100,0)</f>
        <v>0</v>
      </c>
      <c r="I1953">
        <f>martianeum5[[#This Row],[stan_po_wydobyciu_z_ładunku]]-martianeum5[[#This Row],[ile_zabiera_na_orbite]]</f>
        <v>45.039799999999914</v>
      </c>
      <c r="J1953">
        <f>WEEKNUM(martianeum5[[#This Row],[data]],14)</f>
        <v>27</v>
      </c>
      <c r="K1953">
        <f>IF(martianeum5[[#This Row],[num_tygodnia]]=J1952,K1952,K1952+1)</f>
        <v>283</v>
      </c>
    </row>
    <row r="1954" spans="1:11" x14ac:dyDescent="0.25">
      <c r="A1954" s="1">
        <v>50593</v>
      </c>
      <c r="B1954">
        <f t="shared" si="30"/>
        <v>45.039799999999914</v>
      </c>
      <c r="C1954" t="s">
        <v>10</v>
      </c>
      <c r="D1954">
        <v>27.3</v>
      </c>
      <c r="E1954">
        <v>15.3</v>
      </c>
      <c r="F1954">
        <f>IF(martianeum5[[#This Row],[zawartosc '[%']]]&gt;=1,martianeum5[[#This Row],[masa '[kg']]]*martianeum5[[#This Row],[zawartosc '[%']]]*0.01,0)</f>
        <v>4.1769000000000007</v>
      </c>
      <c r="G1954">
        <f>martianeum5[[#This Row],[stan_magazynu '[kg']]]+martianeum5[[#This Row],[ile_kg_materiału_z_ładunku]]</f>
        <v>49.216699999999918</v>
      </c>
      <c r="H1954">
        <f>IF(martianeum5[[#This Row],[stan_po_wydobyciu_z_ładunku]]&gt;=100,100,0)</f>
        <v>0</v>
      </c>
      <c r="I1954">
        <f>martianeum5[[#This Row],[stan_po_wydobyciu_z_ładunku]]-martianeum5[[#This Row],[ile_zabiera_na_orbite]]</f>
        <v>49.216699999999918</v>
      </c>
      <c r="J1954">
        <f>WEEKNUM(martianeum5[[#This Row],[data]],14)</f>
        <v>27</v>
      </c>
      <c r="K1954">
        <f>IF(martianeum5[[#This Row],[num_tygodnia]]=J1953,K1953,K1953+1)</f>
        <v>283</v>
      </c>
    </row>
    <row r="1955" spans="1:11" x14ac:dyDescent="0.25">
      <c r="A1955" s="1">
        <v>50594</v>
      </c>
      <c r="B1955">
        <f t="shared" si="30"/>
        <v>49.216699999999918</v>
      </c>
      <c r="C1955" t="s">
        <v>11</v>
      </c>
      <c r="D1955">
        <v>27.8</v>
      </c>
      <c r="E1955">
        <v>0</v>
      </c>
      <c r="F1955">
        <f>IF(martianeum5[[#This Row],[zawartosc '[%']]]&gt;=1,martianeum5[[#This Row],[masa '[kg']]]*martianeum5[[#This Row],[zawartosc '[%']]]*0.01,0)</f>
        <v>0</v>
      </c>
      <c r="G1955">
        <f>martianeum5[[#This Row],[stan_magazynu '[kg']]]+martianeum5[[#This Row],[ile_kg_materiału_z_ładunku]]</f>
        <v>49.216699999999918</v>
      </c>
      <c r="H1955">
        <f>IF(martianeum5[[#This Row],[stan_po_wydobyciu_z_ładunku]]&gt;=100,100,0)</f>
        <v>0</v>
      </c>
      <c r="I1955">
        <f>martianeum5[[#This Row],[stan_po_wydobyciu_z_ładunku]]-martianeum5[[#This Row],[ile_zabiera_na_orbite]]</f>
        <v>49.216699999999918</v>
      </c>
      <c r="J1955">
        <f>WEEKNUM(martianeum5[[#This Row],[data]],14)</f>
        <v>28</v>
      </c>
      <c r="K1955">
        <f>IF(martianeum5[[#This Row],[num_tygodnia]]=J1954,K1954,K1954+1)</f>
        <v>284</v>
      </c>
    </row>
    <row r="1956" spans="1:11" x14ac:dyDescent="0.25">
      <c r="A1956" s="1">
        <v>50595</v>
      </c>
      <c r="B1956">
        <f t="shared" si="30"/>
        <v>49.216699999999918</v>
      </c>
      <c r="C1956" t="s">
        <v>6</v>
      </c>
      <c r="D1956">
        <v>16.7</v>
      </c>
      <c r="E1956">
        <v>4.9000000000000004</v>
      </c>
      <c r="F1956">
        <f>IF(martianeum5[[#This Row],[zawartosc '[%']]]&gt;=1,martianeum5[[#This Row],[masa '[kg']]]*martianeum5[[#This Row],[zawartosc '[%']]]*0.01,0)</f>
        <v>0.81830000000000003</v>
      </c>
      <c r="G1956">
        <f>martianeum5[[#This Row],[stan_magazynu '[kg']]]+martianeum5[[#This Row],[ile_kg_materiału_z_ładunku]]</f>
        <v>50.034999999999918</v>
      </c>
      <c r="H1956">
        <f>IF(martianeum5[[#This Row],[stan_po_wydobyciu_z_ładunku]]&gt;=100,100,0)</f>
        <v>0</v>
      </c>
      <c r="I1956">
        <f>martianeum5[[#This Row],[stan_po_wydobyciu_z_ładunku]]-martianeum5[[#This Row],[ile_zabiera_na_orbite]]</f>
        <v>50.034999999999918</v>
      </c>
      <c r="J1956">
        <f>WEEKNUM(martianeum5[[#This Row],[data]],14)</f>
        <v>28</v>
      </c>
      <c r="K1956">
        <f>IF(martianeum5[[#This Row],[num_tygodnia]]=J1955,K1955,K1955+1)</f>
        <v>284</v>
      </c>
    </row>
    <row r="1957" spans="1:11" x14ac:dyDescent="0.25">
      <c r="A1957" s="1">
        <v>50596</v>
      </c>
      <c r="B1957">
        <f t="shared" si="30"/>
        <v>50.034999999999918</v>
      </c>
      <c r="C1957" t="s">
        <v>15</v>
      </c>
      <c r="D1957">
        <v>15</v>
      </c>
      <c r="E1957">
        <v>9.4</v>
      </c>
      <c r="F1957">
        <f>IF(martianeum5[[#This Row],[zawartosc '[%']]]&gt;=1,martianeum5[[#This Row],[masa '[kg']]]*martianeum5[[#This Row],[zawartosc '[%']]]*0.01,0)</f>
        <v>1.41</v>
      </c>
      <c r="G1957">
        <f>martianeum5[[#This Row],[stan_magazynu '[kg']]]+martianeum5[[#This Row],[ile_kg_materiału_z_ładunku]]</f>
        <v>51.444999999999915</v>
      </c>
      <c r="H1957">
        <f>IF(martianeum5[[#This Row],[stan_po_wydobyciu_z_ładunku]]&gt;=100,100,0)</f>
        <v>0</v>
      </c>
      <c r="I1957">
        <f>martianeum5[[#This Row],[stan_po_wydobyciu_z_ładunku]]-martianeum5[[#This Row],[ile_zabiera_na_orbite]]</f>
        <v>51.444999999999915</v>
      </c>
      <c r="J1957">
        <f>WEEKNUM(martianeum5[[#This Row],[data]],14)</f>
        <v>28</v>
      </c>
      <c r="K1957">
        <f>IF(martianeum5[[#This Row],[num_tygodnia]]=J1956,K1956,K1956+1)</f>
        <v>284</v>
      </c>
    </row>
    <row r="1958" spans="1:11" x14ac:dyDescent="0.25">
      <c r="A1958" s="1">
        <v>50597</v>
      </c>
      <c r="B1958">
        <f t="shared" si="30"/>
        <v>51.444999999999915</v>
      </c>
      <c r="C1958" t="s">
        <v>10</v>
      </c>
      <c r="D1958">
        <v>10.4</v>
      </c>
      <c r="E1958">
        <v>28.5</v>
      </c>
      <c r="F1958">
        <f>IF(martianeum5[[#This Row],[zawartosc '[%']]]&gt;=1,martianeum5[[#This Row],[masa '[kg']]]*martianeum5[[#This Row],[zawartosc '[%']]]*0.01,0)</f>
        <v>2.9640000000000004</v>
      </c>
      <c r="G1958">
        <f>martianeum5[[#This Row],[stan_magazynu '[kg']]]+martianeum5[[#This Row],[ile_kg_materiału_z_ładunku]]</f>
        <v>54.408999999999914</v>
      </c>
      <c r="H1958">
        <f>IF(martianeum5[[#This Row],[stan_po_wydobyciu_z_ładunku]]&gt;=100,100,0)</f>
        <v>0</v>
      </c>
      <c r="I1958">
        <f>martianeum5[[#This Row],[stan_po_wydobyciu_z_ładunku]]-martianeum5[[#This Row],[ile_zabiera_na_orbite]]</f>
        <v>54.408999999999914</v>
      </c>
      <c r="J1958">
        <f>WEEKNUM(martianeum5[[#This Row],[data]],14)</f>
        <v>28</v>
      </c>
      <c r="K1958">
        <f>IF(martianeum5[[#This Row],[num_tygodnia]]=J1957,K1957,K1957+1)</f>
        <v>284</v>
      </c>
    </row>
    <row r="1959" spans="1:11" x14ac:dyDescent="0.25">
      <c r="A1959" s="1">
        <v>50598</v>
      </c>
      <c r="B1959">
        <f t="shared" si="30"/>
        <v>54.408999999999914</v>
      </c>
      <c r="C1959" t="s">
        <v>15</v>
      </c>
      <c r="D1959">
        <v>18.100000000000001</v>
      </c>
      <c r="E1959">
        <v>9.6</v>
      </c>
      <c r="F1959">
        <f>IF(martianeum5[[#This Row],[zawartosc '[%']]]&gt;=1,martianeum5[[#This Row],[masa '[kg']]]*martianeum5[[#This Row],[zawartosc '[%']]]*0.01,0)</f>
        <v>1.7376000000000003</v>
      </c>
      <c r="G1959">
        <f>martianeum5[[#This Row],[stan_magazynu '[kg']]]+martianeum5[[#This Row],[ile_kg_materiału_z_ładunku]]</f>
        <v>56.146599999999914</v>
      </c>
      <c r="H1959">
        <f>IF(martianeum5[[#This Row],[stan_po_wydobyciu_z_ładunku]]&gt;=100,100,0)</f>
        <v>0</v>
      </c>
      <c r="I1959">
        <f>martianeum5[[#This Row],[stan_po_wydobyciu_z_ładunku]]-martianeum5[[#This Row],[ile_zabiera_na_orbite]]</f>
        <v>56.146599999999914</v>
      </c>
      <c r="J1959">
        <f>WEEKNUM(martianeum5[[#This Row],[data]],14)</f>
        <v>28</v>
      </c>
      <c r="K1959">
        <f>IF(martianeum5[[#This Row],[num_tygodnia]]=J1958,K1958,K1958+1)</f>
        <v>284</v>
      </c>
    </row>
    <row r="1960" spans="1:11" x14ac:dyDescent="0.25">
      <c r="A1960" s="1">
        <v>50599</v>
      </c>
      <c r="B1960">
        <f t="shared" si="30"/>
        <v>56.146599999999914</v>
      </c>
      <c r="C1960" t="s">
        <v>33</v>
      </c>
      <c r="D1960">
        <v>26.7</v>
      </c>
      <c r="E1960">
        <v>1.5</v>
      </c>
      <c r="F1960">
        <f>IF(martianeum5[[#This Row],[zawartosc '[%']]]&gt;=1,martianeum5[[#This Row],[masa '[kg']]]*martianeum5[[#This Row],[zawartosc '[%']]]*0.01,0)</f>
        <v>0.40049999999999997</v>
      </c>
      <c r="G1960">
        <f>martianeum5[[#This Row],[stan_magazynu '[kg']]]+martianeum5[[#This Row],[ile_kg_materiału_z_ładunku]]</f>
        <v>56.547099999999915</v>
      </c>
      <c r="H1960">
        <f>IF(martianeum5[[#This Row],[stan_po_wydobyciu_z_ładunku]]&gt;=100,100,0)</f>
        <v>0</v>
      </c>
      <c r="I1960">
        <f>martianeum5[[#This Row],[stan_po_wydobyciu_z_ładunku]]-martianeum5[[#This Row],[ile_zabiera_na_orbite]]</f>
        <v>56.547099999999915</v>
      </c>
      <c r="J1960">
        <f>WEEKNUM(martianeum5[[#This Row],[data]],14)</f>
        <v>28</v>
      </c>
      <c r="K1960">
        <f>IF(martianeum5[[#This Row],[num_tygodnia]]=J1959,K1959,K1959+1)</f>
        <v>284</v>
      </c>
    </row>
    <row r="1961" spans="1:11" x14ac:dyDescent="0.25">
      <c r="A1961" s="1">
        <v>50600</v>
      </c>
      <c r="B1961">
        <f t="shared" si="30"/>
        <v>56.547099999999915</v>
      </c>
      <c r="C1961" t="s">
        <v>13</v>
      </c>
      <c r="D1961">
        <v>22.9</v>
      </c>
      <c r="E1961">
        <v>8.9</v>
      </c>
      <c r="F1961">
        <f>IF(martianeum5[[#This Row],[zawartosc '[%']]]&gt;=1,martianeum5[[#This Row],[masa '[kg']]]*martianeum5[[#This Row],[zawartosc '[%']]]*0.01,0)</f>
        <v>2.0381</v>
      </c>
      <c r="G1961">
        <f>martianeum5[[#This Row],[stan_magazynu '[kg']]]+martianeum5[[#This Row],[ile_kg_materiału_z_ładunku]]</f>
        <v>58.585199999999915</v>
      </c>
      <c r="H1961">
        <f>IF(martianeum5[[#This Row],[stan_po_wydobyciu_z_ładunku]]&gt;=100,100,0)</f>
        <v>0</v>
      </c>
      <c r="I1961">
        <f>martianeum5[[#This Row],[stan_po_wydobyciu_z_ładunku]]-martianeum5[[#This Row],[ile_zabiera_na_orbite]]</f>
        <v>58.585199999999915</v>
      </c>
      <c r="J1961">
        <f>WEEKNUM(martianeum5[[#This Row],[data]],14)</f>
        <v>28</v>
      </c>
      <c r="K1961">
        <f>IF(martianeum5[[#This Row],[num_tygodnia]]=J1960,K1960,K1960+1)</f>
        <v>284</v>
      </c>
    </row>
    <row r="1962" spans="1:11" x14ac:dyDescent="0.25">
      <c r="A1962" s="1">
        <v>50601</v>
      </c>
      <c r="B1962">
        <f t="shared" si="30"/>
        <v>58.585199999999915</v>
      </c>
      <c r="C1962" t="s">
        <v>15</v>
      </c>
      <c r="D1962">
        <v>29.3</v>
      </c>
      <c r="E1962">
        <v>0</v>
      </c>
      <c r="F1962">
        <f>IF(martianeum5[[#This Row],[zawartosc '[%']]]&gt;=1,martianeum5[[#This Row],[masa '[kg']]]*martianeum5[[#This Row],[zawartosc '[%']]]*0.01,0)</f>
        <v>0</v>
      </c>
      <c r="G1962">
        <f>martianeum5[[#This Row],[stan_magazynu '[kg']]]+martianeum5[[#This Row],[ile_kg_materiału_z_ładunku]]</f>
        <v>58.585199999999915</v>
      </c>
      <c r="H1962">
        <f>IF(martianeum5[[#This Row],[stan_po_wydobyciu_z_ładunku]]&gt;=100,100,0)</f>
        <v>0</v>
      </c>
      <c r="I1962">
        <f>martianeum5[[#This Row],[stan_po_wydobyciu_z_ładunku]]-martianeum5[[#This Row],[ile_zabiera_na_orbite]]</f>
        <v>58.585199999999915</v>
      </c>
      <c r="J1962">
        <f>WEEKNUM(martianeum5[[#This Row],[data]],14)</f>
        <v>29</v>
      </c>
      <c r="K1962">
        <f>IF(martianeum5[[#This Row],[num_tygodnia]]=J1961,K1961,K1961+1)</f>
        <v>285</v>
      </c>
    </row>
    <row r="1963" spans="1:11" x14ac:dyDescent="0.25">
      <c r="A1963" s="1">
        <v>50602</v>
      </c>
      <c r="B1963">
        <f t="shared" si="30"/>
        <v>58.585199999999915</v>
      </c>
      <c r="C1963" t="s">
        <v>7</v>
      </c>
      <c r="D1963">
        <v>26.4</v>
      </c>
      <c r="E1963">
        <v>3.2</v>
      </c>
      <c r="F1963">
        <f>IF(martianeum5[[#This Row],[zawartosc '[%']]]&gt;=1,martianeum5[[#This Row],[masa '[kg']]]*martianeum5[[#This Row],[zawartosc '[%']]]*0.01,0)</f>
        <v>0.84480000000000011</v>
      </c>
      <c r="G1963">
        <f>martianeum5[[#This Row],[stan_magazynu '[kg']]]+martianeum5[[#This Row],[ile_kg_materiału_z_ładunku]]</f>
        <v>59.429999999999914</v>
      </c>
      <c r="H1963">
        <f>IF(martianeum5[[#This Row],[stan_po_wydobyciu_z_ładunku]]&gt;=100,100,0)</f>
        <v>0</v>
      </c>
      <c r="I1963">
        <f>martianeum5[[#This Row],[stan_po_wydobyciu_z_ładunku]]-martianeum5[[#This Row],[ile_zabiera_na_orbite]]</f>
        <v>59.429999999999914</v>
      </c>
      <c r="J1963">
        <f>WEEKNUM(martianeum5[[#This Row],[data]],14)</f>
        <v>29</v>
      </c>
      <c r="K1963">
        <f>IF(martianeum5[[#This Row],[num_tygodnia]]=J1962,K1962,K1962+1)</f>
        <v>285</v>
      </c>
    </row>
    <row r="1964" spans="1:11" x14ac:dyDescent="0.25">
      <c r="A1964" s="1">
        <v>50603</v>
      </c>
      <c r="B1964">
        <f t="shared" si="30"/>
        <v>59.429999999999914</v>
      </c>
      <c r="C1964" t="s">
        <v>18</v>
      </c>
      <c r="D1964">
        <v>20</v>
      </c>
      <c r="E1964">
        <v>7.3</v>
      </c>
      <c r="F1964">
        <f>IF(martianeum5[[#This Row],[zawartosc '[%']]]&gt;=1,martianeum5[[#This Row],[masa '[kg']]]*martianeum5[[#This Row],[zawartosc '[%']]]*0.01,0)</f>
        <v>1.46</v>
      </c>
      <c r="G1964">
        <f>martianeum5[[#This Row],[stan_magazynu '[kg']]]+martianeum5[[#This Row],[ile_kg_materiału_z_ładunku]]</f>
        <v>60.889999999999915</v>
      </c>
      <c r="H1964">
        <f>IF(martianeum5[[#This Row],[stan_po_wydobyciu_z_ładunku]]&gt;=100,100,0)</f>
        <v>0</v>
      </c>
      <c r="I1964">
        <f>martianeum5[[#This Row],[stan_po_wydobyciu_z_ładunku]]-martianeum5[[#This Row],[ile_zabiera_na_orbite]]</f>
        <v>60.889999999999915</v>
      </c>
      <c r="J1964">
        <f>WEEKNUM(martianeum5[[#This Row],[data]],14)</f>
        <v>29</v>
      </c>
      <c r="K1964">
        <f>IF(martianeum5[[#This Row],[num_tygodnia]]=J1963,K1963,K1963+1)</f>
        <v>285</v>
      </c>
    </row>
    <row r="1965" spans="1:11" x14ac:dyDescent="0.25">
      <c r="A1965" s="1">
        <v>50604</v>
      </c>
      <c r="B1965">
        <f t="shared" si="30"/>
        <v>60.889999999999915</v>
      </c>
      <c r="C1965" t="s">
        <v>11</v>
      </c>
      <c r="D1965">
        <v>17.100000000000001</v>
      </c>
      <c r="E1965">
        <v>0</v>
      </c>
      <c r="F1965">
        <f>IF(martianeum5[[#This Row],[zawartosc '[%']]]&gt;=1,martianeum5[[#This Row],[masa '[kg']]]*martianeum5[[#This Row],[zawartosc '[%']]]*0.01,0)</f>
        <v>0</v>
      </c>
      <c r="G1965">
        <f>martianeum5[[#This Row],[stan_magazynu '[kg']]]+martianeum5[[#This Row],[ile_kg_materiału_z_ładunku]]</f>
        <v>60.889999999999915</v>
      </c>
      <c r="H1965">
        <f>IF(martianeum5[[#This Row],[stan_po_wydobyciu_z_ładunku]]&gt;=100,100,0)</f>
        <v>0</v>
      </c>
      <c r="I1965">
        <f>martianeum5[[#This Row],[stan_po_wydobyciu_z_ładunku]]-martianeum5[[#This Row],[ile_zabiera_na_orbite]]</f>
        <v>60.889999999999915</v>
      </c>
      <c r="J1965">
        <f>WEEKNUM(martianeum5[[#This Row],[data]],14)</f>
        <v>29</v>
      </c>
      <c r="K1965">
        <f>IF(martianeum5[[#This Row],[num_tygodnia]]=J1964,K1964,K1964+1)</f>
        <v>285</v>
      </c>
    </row>
    <row r="1966" spans="1:11" x14ac:dyDescent="0.25">
      <c r="A1966" s="1">
        <v>50605</v>
      </c>
      <c r="B1966">
        <f t="shared" si="30"/>
        <v>60.889999999999915</v>
      </c>
      <c r="C1966" t="s">
        <v>5</v>
      </c>
      <c r="D1966">
        <v>18.8</v>
      </c>
      <c r="E1966">
        <v>0</v>
      </c>
      <c r="F1966">
        <f>IF(martianeum5[[#This Row],[zawartosc '[%']]]&gt;=1,martianeum5[[#This Row],[masa '[kg']]]*martianeum5[[#This Row],[zawartosc '[%']]]*0.01,0)</f>
        <v>0</v>
      </c>
      <c r="G1966">
        <f>martianeum5[[#This Row],[stan_magazynu '[kg']]]+martianeum5[[#This Row],[ile_kg_materiału_z_ładunku]]</f>
        <v>60.889999999999915</v>
      </c>
      <c r="H1966">
        <f>IF(martianeum5[[#This Row],[stan_po_wydobyciu_z_ładunku]]&gt;=100,100,0)</f>
        <v>0</v>
      </c>
      <c r="I1966">
        <f>martianeum5[[#This Row],[stan_po_wydobyciu_z_ładunku]]-martianeum5[[#This Row],[ile_zabiera_na_orbite]]</f>
        <v>60.889999999999915</v>
      </c>
      <c r="J1966">
        <f>WEEKNUM(martianeum5[[#This Row],[data]],14)</f>
        <v>29</v>
      </c>
      <c r="K1966">
        <f>IF(martianeum5[[#This Row],[num_tygodnia]]=J1965,K1965,K1965+1)</f>
        <v>285</v>
      </c>
    </row>
    <row r="1967" spans="1:11" x14ac:dyDescent="0.25">
      <c r="A1967" s="1">
        <v>50606</v>
      </c>
      <c r="B1967">
        <f t="shared" si="30"/>
        <v>60.889999999999915</v>
      </c>
      <c r="C1967" t="s">
        <v>13</v>
      </c>
      <c r="D1967">
        <v>12.6</v>
      </c>
      <c r="E1967">
        <v>4.4000000000000004</v>
      </c>
      <c r="F1967">
        <f>IF(martianeum5[[#This Row],[zawartosc '[%']]]&gt;=1,martianeum5[[#This Row],[masa '[kg']]]*martianeum5[[#This Row],[zawartosc '[%']]]*0.01,0)</f>
        <v>0.55440000000000011</v>
      </c>
      <c r="G1967">
        <f>martianeum5[[#This Row],[stan_magazynu '[kg']]]+martianeum5[[#This Row],[ile_kg_materiału_z_ładunku]]</f>
        <v>61.444399999999916</v>
      </c>
      <c r="H1967">
        <f>IF(martianeum5[[#This Row],[stan_po_wydobyciu_z_ładunku]]&gt;=100,100,0)</f>
        <v>0</v>
      </c>
      <c r="I1967">
        <f>martianeum5[[#This Row],[stan_po_wydobyciu_z_ładunku]]-martianeum5[[#This Row],[ile_zabiera_na_orbite]]</f>
        <v>61.444399999999916</v>
      </c>
      <c r="J1967">
        <f>WEEKNUM(martianeum5[[#This Row],[data]],14)</f>
        <v>29</v>
      </c>
      <c r="K1967">
        <f>IF(martianeum5[[#This Row],[num_tygodnia]]=J1966,K1966,K1966+1)</f>
        <v>285</v>
      </c>
    </row>
    <row r="1968" spans="1:11" x14ac:dyDescent="0.25">
      <c r="A1968" s="1">
        <v>50607</v>
      </c>
      <c r="B1968">
        <f t="shared" si="30"/>
        <v>61.444399999999916</v>
      </c>
      <c r="C1968" t="s">
        <v>22</v>
      </c>
      <c r="D1968">
        <v>24</v>
      </c>
      <c r="E1968">
        <v>0</v>
      </c>
      <c r="F1968">
        <f>IF(martianeum5[[#This Row],[zawartosc '[%']]]&gt;=1,martianeum5[[#This Row],[masa '[kg']]]*martianeum5[[#This Row],[zawartosc '[%']]]*0.01,0)</f>
        <v>0</v>
      </c>
      <c r="G1968">
        <f>martianeum5[[#This Row],[stan_magazynu '[kg']]]+martianeum5[[#This Row],[ile_kg_materiału_z_ładunku]]</f>
        <v>61.444399999999916</v>
      </c>
      <c r="H1968">
        <f>IF(martianeum5[[#This Row],[stan_po_wydobyciu_z_ładunku]]&gt;=100,100,0)</f>
        <v>0</v>
      </c>
      <c r="I1968">
        <f>martianeum5[[#This Row],[stan_po_wydobyciu_z_ładunku]]-martianeum5[[#This Row],[ile_zabiera_na_orbite]]</f>
        <v>61.444399999999916</v>
      </c>
      <c r="J1968">
        <f>WEEKNUM(martianeum5[[#This Row],[data]],14)</f>
        <v>29</v>
      </c>
      <c r="K1968">
        <f>IF(martianeum5[[#This Row],[num_tygodnia]]=J1967,K1967,K1967+1)</f>
        <v>285</v>
      </c>
    </row>
    <row r="1969" spans="1:11" x14ac:dyDescent="0.25">
      <c r="A1969" s="1">
        <v>50608</v>
      </c>
      <c r="B1969">
        <f t="shared" si="30"/>
        <v>61.444399999999916</v>
      </c>
      <c r="C1969" t="s">
        <v>19</v>
      </c>
      <c r="D1969">
        <v>13.4</v>
      </c>
      <c r="E1969">
        <v>35.6</v>
      </c>
      <c r="F1969">
        <f>IF(martianeum5[[#This Row],[zawartosc '[%']]]&gt;=1,martianeum5[[#This Row],[masa '[kg']]]*martianeum5[[#This Row],[zawartosc '[%']]]*0.01,0)</f>
        <v>4.7704000000000004</v>
      </c>
      <c r="G1969">
        <f>martianeum5[[#This Row],[stan_magazynu '[kg']]]+martianeum5[[#This Row],[ile_kg_materiału_z_ładunku]]</f>
        <v>66.214799999999912</v>
      </c>
      <c r="H1969">
        <f>IF(martianeum5[[#This Row],[stan_po_wydobyciu_z_ładunku]]&gt;=100,100,0)</f>
        <v>0</v>
      </c>
      <c r="I1969">
        <f>martianeum5[[#This Row],[stan_po_wydobyciu_z_ładunku]]-martianeum5[[#This Row],[ile_zabiera_na_orbite]]</f>
        <v>66.214799999999912</v>
      </c>
      <c r="J1969">
        <f>WEEKNUM(martianeum5[[#This Row],[data]],14)</f>
        <v>30</v>
      </c>
      <c r="K1969">
        <f>IF(martianeum5[[#This Row],[num_tygodnia]]=J1968,K1968,K1968+1)</f>
        <v>286</v>
      </c>
    </row>
    <row r="1970" spans="1:11" x14ac:dyDescent="0.25">
      <c r="A1970" s="1">
        <v>50609</v>
      </c>
      <c r="B1970">
        <f t="shared" si="30"/>
        <v>66.214799999999912</v>
      </c>
      <c r="C1970" t="s">
        <v>10</v>
      </c>
      <c r="D1970">
        <v>25.7</v>
      </c>
      <c r="E1970">
        <v>21.1</v>
      </c>
      <c r="F1970">
        <f>IF(martianeum5[[#This Row],[zawartosc '[%']]]&gt;=1,martianeum5[[#This Row],[masa '[kg']]]*martianeum5[[#This Row],[zawartosc '[%']]]*0.01,0)</f>
        <v>5.4226999999999999</v>
      </c>
      <c r="G1970">
        <f>martianeum5[[#This Row],[stan_magazynu '[kg']]]+martianeum5[[#This Row],[ile_kg_materiału_z_ładunku]]</f>
        <v>71.637499999999918</v>
      </c>
      <c r="H1970">
        <f>IF(martianeum5[[#This Row],[stan_po_wydobyciu_z_ładunku]]&gt;=100,100,0)</f>
        <v>0</v>
      </c>
      <c r="I1970">
        <f>martianeum5[[#This Row],[stan_po_wydobyciu_z_ładunku]]-martianeum5[[#This Row],[ile_zabiera_na_orbite]]</f>
        <v>71.637499999999918</v>
      </c>
      <c r="J1970">
        <f>WEEKNUM(martianeum5[[#This Row],[data]],14)</f>
        <v>30</v>
      </c>
      <c r="K1970">
        <f>IF(martianeum5[[#This Row],[num_tygodnia]]=J1969,K1969,K1969+1)</f>
        <v>286</v>
      </c>
    </row>
    <row r="1971" spans="1:11" x14ac:dyDescent="0.25">
      <c r="A1971" s="1">
        <v>50610</v>
      </c>
      <c r="B1971">
        <f t="shared" si="30"/>
        <v>71.637499999999918</v>
      </c>
      <c r="C1971" t="s">
        <v>21</v>
      </c>
      <c r="D1971">
        <v>24.9</v>
      </c>
      <c r="E1971">
        <v>2</v>
      </c>
      <c r="F1971">
        <f>IF(martianeum5[[#This Row],[zawartosc '[%']]]&gt;=1,martianeum5[[#This Row],[masa '[kg']]]*martianeum5[[#This Row],[zawartosc '[%']]]*0.01,0)</f>
        <v>0.498</v>
      </c>
      <c r="G1971">
        <f>martianeum5[[#This Row],[stan_magazynu '[kg']]]+martianeum5[[#This Row],[ile_kg_materiału_z_ładunku]]</f>
        <v>72.135499999999922</v>
      </c>
      <c r="H1971">
        <f>IF(martianeum5[[#This Row],[stan_po_wydobyciu_z_ładunku]]&gt;=100,100,0)</f>
        <v>0</v>
      </c>
      <c r="I1971">
        <f>martianeum5[[#This Row],[stan_po_wydobyciu_z_ładunku]]-martianeum5[[#This Row],[ile_zabiera_na_orbite]]</f>
        <v>72.135499999999922</v>
      </c>
      <c r="J1971">
        <f>WEEKNUM(martianeum5[[#This Row],[data]],14)</f>
        <v>30</v>
      </c>
      <c r="K1971">
        <f>IF(martianeum5[[#This Row],[num_tygodnia]]=J1970,K1970,K1970+1)</f>
        <v>286</v>
      </c>
    </row>
    <row r="1972" spans="1:11" x14ac:dyDescent="0.25">
      <c r="A1972" s="1">
        <v>50611</v>
      </c>
      <c r="B1972">
        <f t="shared" si="30"/>
        <v>72.135499999999922</v>
      </c>
      <c r="C1972" t="s">
        <v>11</v>
      </c>
      <c r="D1972">
        <v>12.5</v>
      </c>
      <c r="E1972">
        <v>0</v>
      </c>
      <c r="F1972">
        <f>IF(martianeum5[[#This Row],[zawartosc '[%']]]&gt;=1,martianeum5[[#This Row],[masa '[kg']]]*martianeum5[[#This Row],[zawartosc '[%']]]*0.01,0)</f>
        <v>0</v>
      </c>
      <c r="G1972">
        <f>martianeum5[[#This Row],[stan_magazynu '[kg']]]+martianeum5[[#This Row],[ile_kg_materiału_z_ładunku]]</f>
        <v>72.135499999999922</v>
      </c>
      <c r="H1972">
        <f>IF(martianeum5[[#This Row],[stan_po_wydobyciu_z_ładunku]]&gt;=100,100,0)</f>
        <v>0</v>
      </c>
      <c r="I1972">
        <f>martianeum5[[#This Row],[stan_po_wydobyciu_z_ładunku]]-martianeum5[[#This Row],[ile_zabiera_na_orbite]]</f>
        <v>72.135499999999922</v>
      </c>
      <c r="J1972">
        <f>WEEKNUM(martianeum5[[#This Row],[data]],14)</f>
        <v>30</v>
      </c>
      <c r="K1972">
        <f>IF(martianeum5[[#This Row],[num_tygodnia]]=J1971,K1971,K1971+1)</f>
        <v>286</v>
      </c>
    </row>
    <row r="1973" spans="1:11" x14ac:dyDescent="0.25">
      <c r="A1973" s="1">
        <v>50612</v>
      </c>
      <c r="B1973">
        <f t="shared" si="30"/>
        <v>72.135499999999922</v>
      </c>
      <c r="C1973" t="s">
        <v>10</v>
      </c>
      <c r="D1973">
        <v>21.8</v>
      </c>
      <c r="E1973">
        <v>0</v>
      </c>
      <c r="F1973">
        <f>IF(martianeum5[[#This Row],[zawartosc '[%']]]&gt;=1,martianeum5[[#This Row],[masa '[kg']]]*martianeum5[[#This Row],[zawartosc '[%']]]*0.01,0)</f>
        <v>0</v>
      </c>
      <c r="G1973">
        <f>martianeum5[[#This Row],[stan_magazynu '[kg']]]+martianeum5[[#This Row],[ile_kg_materiału_z_ładunku]]</f>
        <v>72.135499999999922</v>
      </c>
      <c r="H1973">
        <f>IF(martianeum5[[#This Row],[stan_po_wydobyciu_z_ładunku]]&gt;=100,100,0)</f>
        <v>0</v>
      </c>
      <c r="I1973">
        <f>martianeum5[[#This Row],[stan_po_wydobyciu_z_ładunku]]-martianeum5[[#This Row],[ile_zabiera_na_orbite]]</f>
        <v>72.135499999999922</v>
      </c>
      <c r="J1973">
        <f>WEEKNUM(martianeum5[[#This Row],[data]],14)</f>
        <v>30</v>
      </c>
      <c r="K1973">
        <f>IF(martianeum5[[#This Row],[num_tygodnia]]=J1972,K1972,K1972+1)</f>
        <v>286</v>
      </c>
    </row>
    <row r="1974" spans="1:11" x14ac:dyDescent="0.25">
      <c r="A1974" s="1">
        <v>50613</v>
      </c>
      <c r="B1974">
        <f t="shared" si="30"/>
        <v>72.135499999999922</v>
      </c>
      <c r="C1974" t="s">
        <v>5</v>
      </c>
      <c r="D1974">
        <v>15.8</v>
      </c>
      <c r="E1974">
        <v>6.7</v>
      </c>
      <c r="F1974">
        <f>IF(martianeum5[[#This Row],[zawartosc '[%']]]&gt;=1,martianeum5[[#This Row],[masa '[kg']]]*martianeum5[[#This Row],[zawartosc '[%']]]*0.01,0)</f>
        <v>1.0586000000000002</v>
      </c>
      <c r="G1974">
        <f>martianeum5[[#This Row],[stan_magazynu '[kg']]]+martianeum5[[#This Row],[ile_kg_materiału_z_ładunku]]</f>
        <v>73.194099999999921</v>
      </c>
      <c r="H1974">
        <f>IF(martianeum5[[#This Row],[stan_po_wydobyciu_z_ładunku]]&gt;=100,100,0)</f>
        <v>0</v>
      </c>
      <c r="I1974">
        <f>martianeum5[[#This Row],[stan_po_wydobyciu_z_ładunku]]-martianeum5[[#This Row],[ile_zabiera_na_orbite]]</f>
        <v>73.194099999999921</v>
      </c>
      <c r="J1974">
        <f>WEEKNUM(martianeum5[[#This Row],[data]],14)</f>
        <v>30</v>
      </c>
      <c r="K1974">
        <f>IF(martianeum5[[#This Row],[num_tygodnia]]=J1973,K1973,K1973+1)</f>
        <v>286</v>
      </c>
    </row>
    <row r="1975" spans="1:11" x14ac:dyDescent="0.25">
      <c r="A1975" s="1">
        <v>50614</v>
      </c>
      <c r="B1975">
        <f t="shared" si="30"/>
        <v>73.194099999999921</v>
      </c>
      <c r="C1975" t="s">
        <v>12</v>
      </c>
      <c r="D1975">
        <v>13.9</v>
      </c>
      <c r="E1975">
        <v>0</v>
      </c>
      <c r="F1975">
        <f>IF(martianeum5[[#This Row],[zawartosc '[%']]]&gt;=1,martianeum5[[#This Row],[masa '[kg']]]*martianeum5[[#This Row],[zawartosc '[%']]]*0.01,0)</f>
        <v>0</v>
      </c>
      <c r="G1975">
        <f>martianeum5[[#This Row],[stan_magazynu '[kg']]]+martianeum5[[#This Row],[ile_kg_materiału_z_ładunku]]</f>
        <v>73.194099999999921</v>
      </c>
      <c r="H1975">
        <f>IF(martianeum5[[#This Row],[stan_po_wydobyciu_z_ładunku]]&gt;=100,100,0)</f>
        <v>0</v>
      </c>
      <c r="I1975">
        <f>martianeum5[[#This Row],[stan_po_wydobyciu_z_ładunku]]-martianeum5[[#This Row],[ile_zabiera_na_orbite]]</f>
        <v>73.194099999999921</v>
      </c>
      <c r="J1975">
        <f>WEEKNUM(martianeum5[[#This Row],[data]],14)</f>
        <v>30</v>
      </c>
      <c r="K1975">
        <f>IF(martianeum5[[#This Row],[num_tygodnia]]=J1974,K1974,K1974+1)</f>
        <v>286</v>
      </c>
    </row>
    <row r="1976" spans="1:11" x14ac:dyDescent="0.25">
      <c r="A1976" s="1">
        <v>50615</v>
      </c>
      <c r="B1976">
        <f t="shared" si="30"/>
        <v>73.194099999999921</v>
      </c>
      <c r="C1976" t="s">
        <v>20</v>
      </c>
      <c r="D1976">
        <v>12.2</v>
      </c>
      <c r="E1976">
        <v>4.4000000000000004</v>
      </c>
      <c r="F1976">
        <f>IF(martianeum5[[#This Row],[zawartosc '[%']]]&gt;=1,martianeum5[[#This Row],[masa '[kg']]]*martianeum5[[#This Row],[zawartosc '[%']]]*0.01,0)</f>
        <v>0.53680000000000005</v>
      </c>
      <c r="G1976">
        <f>martianeum5[[#This Row],[stan_magazynu '[kg']]]+martianeum5[[#This Row],[ile_kg_materiału_z_ładunku]]</f>
        <v>73.73089999999992</v>
      </c>
      <c r="H1976">
        <f>IF(martianeum5[[#This Row],[stan_po_wydobyciu_z_ładunku]]&gt;=100,100,0)</f>
        <v>0</v>
      </c>
      <c r="I1976">
        <f>martianeum5[[#This Row],[stan_po_wydobyciu_z_ładunku]]-martianeum5[[#This Row],[ile_zabiera_na_orbite]]</f>
        <v>73.73089999999992</v>
      </c>
      <c r="J1976">
        <f>WEEKNUM(martianeum5[[#This Row],[data]],14)</f>
        <v>31</v>
      </c>
      <c r="K1976">
        <f>IF(martianeum5[[#This Row],[num_tygodnia]]=J1975,K1975,K1975+1)</f>
        <v>287</v>
      </c>
    </row>
    <row r="1977" spans="1:11" x14ac:dyDescent="0.25">
      <c r="A1977" s="1">
        <v>50616</v>
      </c>
      <c r="B1977">
        <f t="shared" si="30"/>
        <v>73.73089999999992</v>
      </c>
      <c r="C1977" t="s">
        <v>11</v>
      </c>
      <c r="D1977">
        <v>12.2</v>
      </c>
      <c r="E1977">
        <v>0</v>
      </c>
      <c r="F1977">
        <f>IF(martianeum5[[#This Row],[zawartosc '[%']]]&gt;=1,martianeum5[[#This Row],[masa '[kg']]]*martianeum5[[#This Row],[zawartosc '[%']]]*0.01,0)</f>
        <v>0</v>
      </c>
      <c r="G1977">
        <f>martianeum5[[#This Row],[stan_magazynu '[kg']]]+martianeum5[[#This Row],[ile_kg_materiału_z_ładunku]]</f>
        <v>73.73089999999992</v>
      </c>
      <c r="H1977">
        <f>IF(martianeum5[[#This Row],[stan_po_wydobyciu_z_ładunku]]&gt;=100,100,0)</f>
        <v>0</v>
      </c>
      <c r="I1977">
        <f>martianeum5[[#This Row],[stan_po_wydobyciu_z_ładunku]]-martianeum5[[#This Row],[ile_zabiera_na_orbite]]</f>
        <v>73.73089999999992</v>
      </c>
      <c r="J1977">
        <f>WEEKNUM(martianeum5[[#This Row],[data]],14)</f>
        <v>31</v>
      </c>
      <c r="K1977">
        <f>IF(martianeum5[[#This Row],[num_tygodnia]]=J1976,K1976,K1976+1)</f>
        <v>287</v>
      </c>
    </row>
    <row r="1978" spans="1:11" x14ac:dyDescent="0.25">
      <c r="A1978" s="1">
        <v>50617</v>
      </c>
      <c r="B1978">
        <f t="shared" si="30"/>
        <v>73.73089999999992</v>
      </c>
      <c r="C1978" t="s">
        <v>19</v>
      </c>
      <c r="D1978">
        <v>13.7</v>
      </c>
      <c r="E1978">
        <v>28</v>
      </c>
      <c r="F1978">
        <f>IF(martianeum5[[#This Row],[zawartosc '[%']]]&gt;=1,martianeum5[[#This Row],[masa '[kg']]]*martianeum5[[#This Row],[zawartosc '[%']]]*0.01,0)</f>
        <v>3.8359999999999999</v>
      </c>
      <c r="G1978">
        <f>martianeum5[[#This Row],[stan_magazynu '[kg']]]+martianeum5[[#This Row],[ile_kg_materiału_z_ładunku]]</f>
        <v>77.566899999999919</v>
      </c>
      <c r="H1978">
        <f>IF(martianeum5[[#This Row],[stan_po_wydobyciu_z_ładunku]]&gt;=100,100,0)</f>
        <v>0</v>
      </c>
      <c r="I1978">
        <f>martianeum5[[#This Row],[stan_po_wydobyciu_z_ładunku]]-martianeum5[[#This Row],[ile_zabiera_na_orbite]]</f>
        <v>77.566899999999919</v>
      </c>
      <c r="J1978">
        <f>WEEKNUM(martianeum5[[#This Row],[data]],14)</f>
        <v>31</v>
      </c>
      <c r="K1978">
        <f>IF(martianeum5[[#This Row],[num_tygodnia]]=J1977,K1977,K1977+1)</f>
        <v>287</v>
      </c>
    </row>
    <row r="1979" spans="1:11" x14ac:dyDescent="0.25">
      <c r="A1979" s="1">
        <v>50618</v>
      </c>
      <c r="B1979">
        <f t="shared" si="30"/>
        <v>77.566899999999919</v>
      </c>
      <c r="C1979" t="s">
        <v>17</v>
      </c>
      <c r="D1979">
        <v>27.9</v>
      </c>
      <c r="E1979">
        <v>0</v>
      </c>
      <c r="F1979">
        <f>IF(martianeum5[[#This Row],[zawartosc '[%']]]&gt;=1,martianeum5[[#This Row],[masa '[kg']]]*martianeum5[[#This Row],[zawartosc '[%']]]*0.01,0)</f>
        <v>0</v>
      </c>
      <c r="G1979">
        <f>martianeum5[[#This Row],[stan_magazynu '[kg']]]+martianeum5[[#This Row],[ile_kg_materiału_z_ładunku]]</f>
        <v>77.566899999999919</v>
      </c>
      <c r="H1979">
        <f>IF(martianeum5[[#This Row],[stan_po_wydobyciu_z_ładunku]]&gt;=100,100,0)</f>
        <v>0</v>
      </c>
      <c r="I1979">
        <f>martianeum5[[#This Row],[stan_po_wydobyciu_z_ładunku]]-martianeum5[[#This Row],[ile_zabiera_na_orbite]]</f>
        <v>77.566899999999919</v>
      </c>
      <c r="J1979">
        <f>WEEKNUM(martianeum5[[#This Row],[data]],14)</f>
        <v>31</v>
      </c>
      <c r="K1979">
        <f>IF(martianeum5[[#This Row],[num_tygodnia]]=J1978,K1978,K1978+1)</f>
        <v>287</v>
      </c>
    </row>
    <row r="1980" spans="1:11" x14ac:dyDescent="0.25">
      <c r="A1980" s="1">
        <v>50619</v>
      </c>
      <c r="B1980">
        <f t="shared" si="30"/>
        <v>77.566899999999919</v>
      </c>
      <c r="C1980" t="s">
        <v>13</v>
      </c>
      <c r="D1980">
        <v>25.6</v>
      </c>
      <c r="E1980">
        <v>1.7</v>
      </c>
      <c r="F1980">
        <f>IF(martianeum5[[#This Row],[zawartosc '[%']]]&gt;=1,martianeum5[[#This Row],[masa '[kg']]]*martianeum5[[#This Row],[zawartosc '[%']]]*0.01,0)</f>
        <v>0.43520000000000003</v>
      </c>
      <c r="G1980">
        <f>martianeum5[[#This Row],[stan_magazynu '[kg']]]+martianeum5[[#This Row],[ile_kg_materiału_z_ładunku]]</f>
        <v>78.002099999999913</v>
      </c>
      <c r="H1980">
        <f>IF(martianeum5[[#This Row],[stan_po_wydobyciu_z_ładunku]]&gt;=100,100,0)</f>
        <v>0</v>
      </c>
      <c r="I1980">
        <f>martianeum5[[#This Row],[stan_po_wydobyciu_z_ładunku]]-martianeum5[[#This Row],[ile_zabiera_na_orbite]]</f>
        <v>78.002099999999913</v>
      </c>
      <c r="J1980">
        <f>WEEKNUM(martianeum5[[#This Row],[data]],14)</f>
        <v>31</v>
      </c>
      <c r="K1980">
        <f>IF(martianeum5[[#This Row],[num_tygodnia]]=J1979,K1979,K1979+1)</f>
        <v>287</v>
      </c>
    </row>
    <row r="1981" spans="1:11" x14ac:dyDescent="0.25">
      <c r="A1981" s="1">
        <v>50620</v>
      </c>
      <c r="B1981">
        <f t="shared" si="30"/>
        <v>78.002099999999913</v>
      </c>
      <c r="C1981" t="s">
        <v>14</v>
      </c>
      <c r="D1981">
        <v>11.7</v>
      </c>
      <c r="E1981">
        <v>4.5999999999999996</v>
      </c>
      <c r="F1981">
        <f>IF(martianeum5[[#This Row],[zawartosc '[%']]]&gt;=1,martianeum5[[#This Row],[masa '[kg']]]*martianeum5[[#This Row],[zawartosc '[%']]]*0.01,0)</f>
        <v>0.5381999999999999</v>
      </c>
      <c r="G1981">
        <f>martianeum5[[#This Row],[stan_magazynu '[kg']]]+martianeum5[[#This Row],[ile_kg_materiału_z_ładunku]]</f>
        <v>78.540299999999917</v>
      </c>
      <c r="H1981">
        <f>IF(martianeum5[[#This Row],[stan_po_wydobyciu_z_ładunku]]&gt;=100,100,0)</f>
        <v>0</v>
      </c>
      <c r="I1981">
        <f>martianeum5[[#This Row],[stan_po_wydobyciu_z_ładunku]]-martianeum5[[#This Row],[ile_zabiera_na_orbite]]</f>
        <v>78.540299999999917</v>
      </c>
      <c r="J1981">
        <f>WEEKNUM(martianeum5[[#This Row],[data]],14)</f>
        <v>31</v>
      </c>
      <c r="K1981">
        <f>IF(martianeum5[[#This Row],[num_tygodnia]]=J1980,K1980,K1980+1)</f>
        <v>287</v>
      </c>
    </row>
    <row r="1982" spans="1:11" x14ac:dyDescent="0.25">
      <c r="A1982" s="1">
        <v>50621</v>
      </c>
      <c r="B1982">
        <f t="shared" si="30"/>
        <v>78.540299999999917</v>
      </c>
      <c r="C1982" t="s">
        <v>8</v>
      </c>
      <c r="D1982">
        <v>27.3</v>
      </c>
      <c r="E1982">
        <v>0</v>
      </c>
      <c r="F1982">
        <f>IF(martianeum5[[#This Row],[zawartosc '[%']]]&gt;=1,martianeum5[[#This Row],[masa '[kg']]]*martianeum5[[#This Row],[zawartosc '[%']]]*0.01,0)</f>
        <v>0</v>
      </c>
      <c r="G1982">
        <f>martianeum5[[#This Row],[stan_magazynu '[kg']]]+martianeum5[[#This Row],[ile_kg_materiału_z_ładunku]]</f>
        <v>78.540299999999917</v>
      </c>
      <c r="H1982">
        <f>IF(martianeum5[[#This Row],[stan_po_wydobyciu_z_ładunku]]&gt;=100,100,0)</f>
        <v>0</v>
      </c>
      <c r="I1982">
        <f>martianeum5[[#This Row],[stan_po_wydobyciu_z_ładunku]]-martianeum5[[#This Row],[ile_zabiera_na_orbite]]</f>
        <v>78.540299999999917</v>
      </c>
      <c r="J1982">
        <f>WEEKNUM(martianeum5[[#This Row],[data]],14)</f>
        <v>31</v>
      </c>
      <c r="K1982">
        <f>IF(martianeum5[[#This Row],[num_tygodnia]]=J1981,K1981,K1981+1)</f>
        <v>287</v>
      </c>
    </row>
    <row r="1983" spans="1:11" x14ac:dyDescent="0.25">
      <c r="A1983" s="1">
        <v>50622</v>
      </c>
      <c r="B1983">
        <f t="shared" si="30"/>
        <v>78.540299999999917</v>
      </c>
      <c r="C1983" t="s">
        <v>11</v>
      </c>
      <c r="D1983">
        <v>25.6</v>
      </c>
      <c r="E1983">
        <v>18.2</v>
      </c>
      <c r="F1983">
        <f>IF(martianeum5[[#This Row],[zawartosc '[%']]]&gt;=1,martianeum5[[#This Row],[masa '[kg']]]*martianeum5[[#This Row],[zawartosc '[%']]]*0.01,0)</f>
        <v>4.6592000000000002</v>
      </c>
      <c r="G1983">
        <f>martianeum5[[#This Row],[stan_magazynu '[kg']]]+martianeum5[[#This Row],[ile_kg_materiału_z_ładunku]]</f>
        <v>83.199499999999915</v>
      </c>
      <c r="H1983">
        <f>IF(martianeum5[[#This Row],[stan_po_wydobyciu_z_ładunku]]&gt;=100,100,0)</f>
        <v>0</v>
      </c>
      <c r="I1983">
        <f>martianeum5[[#This Row],[stan_po_wydobyciu_z_ładunku]]-martianeum5[[#This Row],[ile_zabiera_na_orbite]]</f>
        <v>83.199499999999915</v>
      </c>
      <c r="J1983">
        <f>WEEKNUM(martianeum5[[#This Row],[data]],14)</f>
        <v>32</v>
      </c>
      <c r="K1983">
        <f>IF(martianeum5[[#This Row],[num_tygodnia]]=J1982,K1982,K1982+1)</f>
        <v>288</v>
      </c>
    </row>
    <row r="1984" spans="1:11" x14ac:dyDescent="0.25">
      <c r="A1984" s="1">
        <v>50623</v>
      </c>
      <c r="B1984">
        <f t="shared" si="30"/>
        <v>83.199499999999915</v>
      </c>
      <c r="C1984" t="s">
        <v>28</v>
      </c>
      <c r="D1984">
        <v>23.6</v>
      </c>
      <c r="E1984">
        <v>0.1</v>
      </c>
      <c r="F1984">
        <f>IF(martianeum5[[#This Row],[zawartosc '[%']]]&gt;=1,martianeum5[[#This Row],[masa '[kg']]]*martianeum5[[#This Row],[zawartosc '[%']]]*0.01,0)</f>
        <v>0</v>
      </c>
      <c r="G1984">
        <f>martianeum5[[#This Row],[stan_magazynu '[kg']]]+martianeum5[[#This Row],[ile_kg_materiału_z_ładunku]]</f>
        <v>83.199499999999915</v>
      </c>
      <c r="H1984">
        <f>IF(martianeum5[[#This Row],[stan_po_wydobyciu_z_ładunku]]&gt;=100,100,0)</f>
        <v>0</v>
      </c>
      <c r="I1984">
        <f>martianeum5[[#This Row],[stan_po_wydobyciu_z_ładunku]]-martianeum5[[#This Row],[ile_zabiera_na_orbite]]</f>
        <v>83.199499999999915</v>
      </c>
      <c r="J1984">
        <f>WEEKNUM(martianeum5[[#This Row],[data]],14)</f>
        <v>32</v>
      </c>
      <c r="K1984">
        <f>IF(martianeum5[[#This Row],[num_tygodnia]]=J1983,K1983,K1983+1)</f>
        <v>288</v>
      </c>
    </row>
    <row r="1985" spans="1:11" x14ac:dyDescent="0.25">
      <c r="A1985" s="1">
        <v>50624</v>
      </c>
      <c r="B1985">
        <f t="shared" si="30"/>
        <v>83.199499999999915</v>
      </c>
      <c r="C1985" t="s">
        <v>10</v>
      </c>
      <c r="D1985">
        <v>14.6</v>
      </c>
      <c r="E1985">
        <v>0</v>
      </c>
      <c r="F1985">
        <f>IF(martianeum5[[#This Row],[zawartosc '[%']]]&gt;=1,martianeum5[[#This Row],[masa '[kg']]]*martianeum5[[#This Row],[zawartosc '[%']]]*0.01,0)</f>
        <v>0</v>
      </c>
      <c r="G1985">
        <f>martianeum5[[#This Row],[stan_magazynu '[kg']]]+martianeum5[[#This Row],[ile_kg_materiału_z_ładunku]]</f>
        <v>83.199499999999915</v>
      </c>
      <c r="H1985">
        <f>IF(martianeum5[[#This Row],[stan_po_wydobyciu_z_ładunku]]&gt;=100,100,0)</f>
        <v>0</v>
      </c>
      <c r="I1985">
        <f>martianeum5[[#This Row],[stan_po_wydobyciu_z_ładunku]]-martianeum5[[#This Row],[ile_zabiera_na_orbite]]</f>
        <v>83.199499999999915</v>
      </c>
      <c r="J1985">
        <f>WEEKNUM(martianeum5[[#This Row],[data]],14)</f>
        <v>32</v>
      </c>
      <c r="K1985">
        <f>IF(martianeum5[[#This Row],[num_tygodnia]]=J1984,K1984,K1984+1)</f>
        <v>288</v>
      </c>
    </row>
    <row r="1986" spans="1:11" x14ac:dyDescent="0.25">
      <c r="A1986" s="1">
        <v>50625</v>
      </c>
      <c r="B1986">
        <f t="shared" si="30"/>
        <v>83.199499999999915</v>
      </c>
      <c r="C1986" t="s">
        <v>9</v>
      </c>
      <c r="D1986">
        <v>17.399999999999999</v>
      </c>
      <c r="E1986">
        <v>7.8</v>
      </c>
      <c r="F1986">
        <f>IF(martianeum5[[#This Row],[zawartosc '[%']]]&gt;=1,martianeum5[[#This Row],[masa '[kg']]]*martianeum5[[#This Row],[zawartosc '[%']]]*0.01,0)</f>
        <v>1.3572</v>
      </c>
      <c r="G1986">
        <f>martianeum5[[#This Row],[stan_magazynu '[kg']]]+martianeum5[[#This Row],[ile_kg_materiału_z_ładunku]]</f>
        <v>84.556699999999921</v>
      </c>
      <c r="H1986">
        <f>IF(martianeum5[[#This Row],[stan_po_wydobyciu_z_ładunku]]&gt;=100,100,0)</f>
        <v>0</v>
      </c>
      <c r="I1986">
        <f>martianeum5[[#This Row],[stan_po_wydobyciu_z_ładunku]]-martianeum5[[#This Row],[ile_zabiera_na_orbite]]</f>
        <v>84.556699999999921</v>
      </c>
      <c r="J1986">
        <f>WEEKNUM(martianeum5[[#This Row],[data]],14)</f>
        <v>32</v>
      </c>
      <c r="K1986">
        <f>IF(martianeum5[[#This Row],[num_tygodnia]]=J1985,K1985,K1985+1)</f>
        <v>288</v>
      </c>
    </row>
    <row r="1987" spans="1:11" x14ac:dyDescent="0.25">
      <c r="A1987" s="1">
        <v>50626</v>
      </c>
      <c r="B1987">
        <f t="shared" si="30"/>
        <v>84.556699999999921</v>
      </c>
      <c r="C1987" t="s">
        <v>10</v>
      </c>
      <c r="D1987">
        <v>27.4</v>
      </c>
      <c r="E1987">
        <v>0</v>
      </c>
      <c r="F1987">
        <f>IF(martianeum5[[#This Row],[zawartosc '[%']]]&gt;=1,martianeum5[[#This Row],[masa '[kg']]]*martianeum5[[#This Row],[zawartosc '[%']]]*0.01,0)</f>
        <v>0</v>
      </c>
      <c r="G1987">
        <f>martianeum5[[#This Row],[stan_magazynu '[kg']]]+martianeum5[[#This Row],[ile_kg_materiału_z_ładunku]]</f>
        <v>84.556699999999921</v>
      </c>
      <c r="H1987">
        <f>IF(martianeum5[[#This Row],[stan_po_wydobyciu_z_ładunku]]&gt;=100,100,0)</f>
        <v>0</v>
      </c>
      <c r="I1987">
        <f>martianeum5[[#This Row],[stan_po_wydobyciu_z_ładunku]]-martianeum5[[#This Row],[ile_zabiera_na_orbite]]</f>
        <v>84.556699999999921</v>
      </c>
      <c r="J1987">
        <f>WEEKNUM(martianeum5[[#This Row],[data]],14)</f>
        <v>32</v>
      </c>
      <c r="K1987">
        <f>IF(martianeum5[[#This Row],[num_tygodnia]]=J1986,K1986,K1986+1)</f>
        <v>288</v>
      </c>
    </row>
    <row r="1988" spans="1:11" x14ac:dyDescent="0.25">
      <c r="A1988" s="1">
        <v>50627</v>
      </c>
      <c r="B1988">
        <f t="shared" ref="B1988:B2051" si="31">I1987</f>
        <v>84.556699999999921</v>
      </c>
      <c r="C1988" t="s">
        <v>19</v>
      </c>
      <c r="D1988">
        <v>15.2</v>
      </c>
      <c r="E1988">
        <v>5.9</v>
      </c>
      <c r="F1988">
        <f>IF(martianeum5[[#This Row],[zawartosc '[%']]]&gt;=1,martianeum5[[#This Row],[masa '[kg']]]*martianeum5[[#This Row],[zawartosc '[%']]]*0.01,0)</f>
        <v>0.89680000000000004</v>
      </c>
      <c r="G1988">
        <f>martianeum5[[#This Row],[stan_magazynu '[kg']]]+martianeum5[[#This Row],[ile_kg_materiału_z_ładunku]]</f>
        <v>85.45349999999992</v>
      </c>
      <c r="H1988">
        <f>IF(martianeum5[[#This Row],[stan_po_wydobyciu_z_ładunku]]&gt;=100,100,0)</f>
        <v>0</v>
      </c>
      <c r="I1988">
        <f>martianeum5[[#This Row],[stan_po_wydobyciu_z_ładunku]]-martianeum5[[#This Row],[ile_zabiera_na_orbite]]</f>
        <v>85.45349999999992</v>
      </c>
      <c r="J1988">
        <f>WEEKNUM(martianeum5[[#This Row],[data]],14)</f>
        <v>32</v>
      </c>
      <c r="K1988">
        <f>IF(martianeum5[[#This Row],[num_tygodnia]]=J1987,K1987,K1987+1)</f>
        <v>288</v>
      </c>
    </row>
    <row r="1989" spans="1:11" x14ac:dyDescent="0.25">
      <c r="A1989" s="1">
        <v>50628</v>
      </c>
      <c r="B1989">
        <f t="shared" si="31"/>
        <v>85.45349999999992</v>
      </c>
      <c r="C1989" t="s">
        <v>29</v>
      </c>
      <c r="D1989">
        <v>11.6</v>
      </c>
      <c r="E1989">
        <v>0</v>
      </c>
      <c r="F1989">
        <f>IF(martianeum5[[#This Row],[zawartosc '[%']]]&gt;=1,martianeum5[[#This Row],[masa '[kg']]]*martianeum5[[#This Row],[zawartosc '[%']]]*0.01,0)</f>
        <v>0</v>
      </c>
      <c r="G1989">
        <f>martianeum5[[#This Row],[stan_magazynu '[kg']]]+martianeum5[[#This Row],[ile_kg_materiału_z_ładunku]]</f>
        <v>85.45349999999992</v>
      </c>
      <c r="H1989">
        <f>IF(martianeum5[[#This Row],[stan_po_wydobyciu_z_ładunku]]&gt;=100,100,0)</f>
        <v>0</v>
      </c>
      <c r="I1989">
        <f>martianeum5[[#This Row],[stan_po_wydobyciu_z_ładunku]]-martianeum5[[#This Row],[ile_zabiera_na_orbite]]</f>
        <v>85.45349999999992</v>
      </c>
      <c r="J1989">
        <f>WEEKNUM(martianeum5[[#This Row],[data]],14)</f>
        <v>32</v>
      </c>
      <c r="K1989">
        <f>IF(martianeum5[[#This Row],[num_tygodnia]]=J1988,K1988,K1988+1)</f>
        <v>288</v>
      </c>
    </row>
    <row r="1990" spans="1:11" x14ac:dyDescent="0.25">
      <c r="A1990" s="1">
        <v>50629</v>
      </c>
      <c r="B1990">
        <f t="shared" si="31"/>
        <v>85.45349999999992</v>
      </c>
      <c r="C1990" t="s">
        <v>26</v>
      </c>
      <c r="D1990">
        <v>10.8</v>
      </c>
      <c r="E1990">
        <v>1.6</v>
      </c>
      <c r="F1990">
        <f>IF(martianeum5[[#This Row],[zawartosc '[%']]]&gt;=1,martianeum5[[#This Row],[masa '[kg']]]*martianeum5[[#This Row],[zawartosc '[%']]]*0.01,0)</f>
        <v>0.17280000000000001</v>
      </c>
      <c r="G1990">
        <f>martianeum5[[#This Row],[stan_magazynu '[kg']]]+martianeum5[[#This Row],[ile_kg_materiału_z_ładunku]]</f>
        <v>85.626299999999915</v>
      </c>
      <c r="H1990">
        <f>IF(martianeum5[[#This Row],[stan_po_wydobyciu_z_ładunku]]&gt;=100,100,0)</f>
        <v>0</v>
      </c>
      <c r="I1990">
        <f>martianeum5[[#This Row],[stan_po_wydobyciu_z_ładunku]]-martianeum5[[#This Row],[ile_zabiera_na_orbite]]</f>
        <v>85.626299999999915</v>
      </c>
      <c r="J1990">
        <f>WEEKNUM(martianeum5[[#This Row],[data]],14)</f>
        <v>33</v>
      </c>
      <c r="K1990">
        <f>IF(martianeum5[[#This Row],[num_tygodnia]]=J1989,K1989,K1989+1)</f>
        <v>289</v>
      </c>
    </row>
    <row r="1991" spans="1:11" x14ac:dyDescent="0.25">
      <c r="A1991" s="1">
        <v>50630</v>
      </c>
      <c r="B1991">
        <f t="shared" si="31"/>
        <v>85.626299999999915</v>
      </c>
      <c r="C1991" t="s">
        <v>22</v>
      </c>
      <c r="D1991">
        <v>12</v>
      </c>
      <c r="E1991">
        <v>3.9</v>
      </c>
      <c r="F1991">
        <f>IF(martianeum5[[#This Row],[zawartosc '[%']]]&gt;=1,martianeum5[[#This Row],[masa '[kg']]]*martianeum5[[#This Row],[zawartosc '[%']]]*0.01,0)</f>
        <v>0.46799999999999997</v>
      </c>
      <c r="G1991">
        <f>martianeum5[[#This Row],[stan_magazynu '[kg']]]+martianeum5[[#This Row],[ile_kg_materiału_z_ładunku]]</f>
        <v>86.094299999999919</v>
      </c>
      <c r="H1991">
        <f>IF(martianeum5[[#This Row],[stan_po_wydobyciu_z_ładunku]]&gt;=100,100,0)</f>
        <v>0</v>
      </c>
      <c r="I1991">
        <f>martianeum5[[#This Row],[stan_po_wydobyciu_z_ładunku]]-martianeum5[[#This Row],[ile_zabiera_na_orbite]]</f>
        <v>86.094299999999919</v>
      </c>
      <c r="J1991">
        <f>WEEKNUM(martianeum5[[#This Row],[data]],14)</f>
        <v>33</v>
      </c>
      <c r="K1991">
        <f>IF(martianeum5[[#This Row],[num_tygodnia]]=J1990,K1990,K1990+1)</f>
        <v>289</v>
      </c>
    </row>
    <row r="1992" spans="1:11" x14ac:dyDescent="0.25">
      <c r="A1992" s="1">
        <v>50631</v>
      </c>
      <c r="B1992">
        <f t="shared" si="31"/>
        <v>86.094299999999919</v>
      </c>
      <c r="C1992" t="s">
        <v>26</v>
      </c>
      <c r="D1992">
        <v>14</v>
      </c>
      <c r="E1992">
        <v>5</v>
      </c>
      <c r="F1992">
        <f>IF(martianeum5[[#This Row],[zawartosc '[%']]]&gt;=1,martianeum5[[#This Row],[masa '[kg']]]*martianeum5[[#This Row],[zawartosc '[%']]]*0.01,0)</f>
        <v>0.70000000000000007</v>
      </c>
      <c r="G1992">
        <f>martianeum5[[#This Row],[stan_magazynu '[kg']]]+martianeum5[[#This Row],[ile_kg_materiału_z_ładunku]]</f>
        <v>86.794299999999922</v>
      </c>
      <c r="H1992">
        <f>IF(martianeum5[[#This Row],[stan_po_wydobyciu_z_ładunku]]&gt;=100,100,0)</f>
        <v>0</v>
      </c>
      <c r="I1992">
        <f>martianeum5[[#This Row],[stan_po_wydobyciu_z_ładunku]]-martianeum5[[#This Row],[ile_zabiera_na_orbite]]</f>
        <v>86.794299999999922</v>
      </c>
      <c r="J1992">
        <f>WEEKNUM(martianeum5[[#This Row],[data]],14)</f>
        <v>33</v>
      </c>
      <c r="K1992">
        <f>IF(martianeum5[[#This Row],[num_tygodnia]]=J1991,K1991,K1991+1)</f>
        <v>289</v>
      </c>
    </row>
    <row r="1993" spans="1:11" x14ac:dyDescent="0.25">
      <c r="A1993" s="1">
        <v>50632</v>
      </c>
      <c r="B1993">
        <f t="shared" si="31"/>
        <v>86.794299999999922</v>
      </c>
      <c r="C1993" t="s">
        <v>19</v>
      </c>
      <c r="D1993">
        <v>26.4</v>
      </c>
      <c r="E1993">
        <v>0</v>
      </c>
      <c r="F1993">
        <f>IF(martianeum5[[#This Row],[zawartosc '[%']]]&gt;=1,martianeum5[[#This Row],[masa '[kg']]]*martianeum5[[#This Row],[zawartosc '[%']]]*0.01,0)</f>
        <v>0</v>
      </c>
      <c r="G1993">
        <f>martianeum5[[#This Row],[stan_magazynu '[kg']]]+martianeum5[[#This Row],[ile_kg_materiału_z_ładunku]]</f>
        <v>86.794299999999922</v>
      </c>
      <c r="H1993">
        <f>IF(martianeum5[[#This Row],[stan_po_wydobyciu_z_ładunku]]&gt;=100,100,0)</f>
        <v>0</v>
      </c>
      <c r="I1993">
        <f>martianeum5[[#This Row],[stan_po_wydobyciu_z_ładunku]]-martianeum5[[#This Row],[ile_zabiera_na_orbite]]</f>
        <v>86.794299999999922</v>
      </c>
      <c r="J1993">
        <f>WEEKNUM(martianeum5[[#This Row],[data]],14)</f>
        <v>33</v>
      </c>
      <c r="K1993">
        <f>IF(martianeum5[[#This Row],[num_tygodnia]]=J1992,K1992,K1992+1)</f>
        <v>289</v>
      </c>
    </row>
    <row r="1994" spans="1:11" x14ac:dyDescent="0.25">
      <c r="A1994" s="1">
        <v>50633</v>
      </c>
      <c r="B1994">
        <f t="shared" si="31"/>
        <v>86.794299999999922</v>
      </c>
      <c r="C1994" t="s">
        <v>15</v>
      </c>
      <c r="D1994">
        <v>23</v>
      </c>
      <c r="E1994">
        <v>20.100000000000001</v>
      </c>
      <c r="F1994">
        <f>IF(martianeum5[[#This Row],[zawartosc '[%']]]&gt;=1,martianeum5[[#This Row],[masa '[kg']]]*martianeum5[[#This Row],[zawartosc '[%']]]*0.01,0)</f>
        <v>4.6230000000000002</v>
      </c>
      <c r="G1994">
        <f>martianeum5[[#This Row],[stan_magazynu '[kg']]]+martianeum5[[#This Row],[ile_kg_materiału_z_ładunku]]</f>
        <v>91.417299999999926</v>
      </c>
      <c r="H1994">
        <f>IF(martianeum5[[#This Row],[stan_po_wydobyciu_z_ładunku]]&gt;=100,100,0)</f>
        <v>0</v>
      </c>
      <c r="I1994">
        <f>martianeum5[[#This Row],[stan_po_wydobyciu_z_ładunku]]-martianeum5[[#This Row],[ile_zabiera_na_orbite]]</f>
        <v>91.417299999999926</v>
      </c>
      <c r="J1994">
        <f>WEEKNUM(martianeum5[[#This Row],[data]],14)</f>
        <v>33</v>
      </c>
      <c r="K1994">
        <f>IF(martianeum5[[#This Row],[num_tygodnia]]=J1993,K1993,K1993+1)</f>
        <v>289</v>
      </c>
    </row>
    <row r="1995" spans="1:11" x14ac:dyDescent="0.25">
      <c r="A1995" s="1">
        <v>50634</v>
      </c>
      <c r="B1995">
        <f t="shared" si="31"/>
        <v>91.417299999999926</v>
      </c>
      <c r="C1995" t="s">
        <v>8</v>
      </c>
      <c r="D1995">
        <v>20.5</v>
      </c>
      <c r="E1995">
        <v>1.1000000000000001</v>
      </c>
      <c r="F1995">
        <f>IF(martianeum5[[#This Row],[zawartosc '[%']]]&gt;=1,martianeum5[[#This Row],[masa '[kg']]]*martianeum5[[#This Row],[zawartosc '[%']]]*0.01,0)</f>
        <v>0.22550000000000001</v>
      </c>
      <c r="G1995">
        <f>martianeum5[[#This Row],[stan_magazynu '[kg']]]+martianeum5[[#This Row],[ile_kg_materiału_z_ładunku]]</f>
        <v>91.642799999999923</v>
      </c>
      <c r="H1995">
        <f>IF(martianeum5[[#This Row],[stan_po_wydobyciu_z_ładunku]]&gt;=100,100,0)</f>
        <v>0</v>
      </c>
      <c r="I1995">
        <f>martianeum5[[#This Row],[stan_po_wydobyciu_z_ładunku]]-martianeum5[[#This Row],[ile_zabiera_na_orbite]]</f>
        <v>91.642799999999923</v>
      </c>
      <c r="J1995">
        <f>WEEKNUM(martianeum5[[#This Row],[data]],14)</f>
        <v>33</v>
      </c>
      <c r="K1995">
        <f>IF(martianeum5[[#This Row],[num_tygodnia]]=J1994,K1994,K1994+1)</f>
        <v>289</v>
      </c>
    </row>
    <row r="1996" spans="1:11" x14ac:dyDescent="0.25">
      <c r="A1996" s="1">
        <v>50635</v>
      </c>
      <c r="B1996">
        <f t="shared" si="31"/>
        <v>91.642799999999923</v>
      </c>
      <c r="C1996" t="s">
        <v>14</v>
      </c>
      <c r="D1996">
        <v>15.9</v>
      </c>
      <c r="E1996">
        <v>3.1</v>
      </c>
      <c r="F1996">
        <f>IF(martianeum5[[#This Row],[zawartosc '[%']]]&gt;=1,martianeum5[[#This Row],[masa '[kg']]]*martianeum5[[#This Row],[zawartosc '[%']]]*0.01,0)</f>
        <v>0.4929</v>
      </c>
      <c r="G1996">
        <f>martianeum5[[#This Row],[stan_magazynu '[kg']]]+martianeum5[[#This Row],[ile_kg_materiału_z_ładunku]]</f>
        <v>92.135699999999929</v>
      </c>
      <c r="H1996">
        <f>IF(martianeum5[[#This Row],[stan_po_wydobyciu_z_ładunku]]&gt;=100,100,0)</f>
        <v>0</v>
      </c>
      <c r="I1996">
        <f>martianeum5[[#This Row],[stan_po_wydobyciu_z_ładunku]]-martianeum5[[#This Row],[ile_zabiera_na_orbite]]</f>
        <v>92.135699999999929</v>
      </c>
      <c r="J1996">
        <f>WEEKNUM(martianeum5[[#This Row],[data]],14)</f>
        <v>33</v>
      </c>
      <c r="K1996">
        <f>IF(martianeum5[[#This Row],[num_tygodnia]]=J1995,K1995,K1995+1)</f>
        <v>289</v>
      </c>
    </row>
    <row r="1997" spans="1:11" x14ac:dyDescent="0.25">
      <c r="A1997" s="1">
        <v>50636</v>
      </c>
      <c r="B1997">
        <f t="shared" si="31"/>
        <v>92.135699999999929</v>
      </c>
      <c r="C1997" t="s">
        <v>10</v>
      </c>
      <c r="D1997">
        <v>20.8</v>
      </c>
      <c r="E1997">
        <v>6.9</v>
      </c>
      <c r="F1997">
        <f>IF(martianeum5[[#This Row],[zawartosc '[%']]]&gt;=1,martianeum5[[#This Row],[masa '[kg']]]*martianeum5[[#This Row],[zawartosc '[%']]]*0.01,0)</f>
        <v>1.4352</v>
      </c>
      <c r="G1997">
        <f>martianeum5[[#This Row],[stan_magazynu '[kg']]]+martianeum5[[#This Row],[ile_kg_materiału_z_ładunku]]</f>
        <v>93.570899999999924</v>
      </c>
      <c r="H1997">
        <f>IF(martianeum5[[#This Row],[stan_po_wydobyciu_z_ładunku]]&gt;=100,100,0)</f>
        <v>0</v>
      </c>
      <c r="I1997">
        <f>martianeum5[[#This Row],[stan_po_wydobyciu_z_ładunku]]-martianeum5[[#This Row],[ile_zabiera_na_orbite]]</f>
        <v>93.570899999999924</v>
      </c>
      <c r="J1997">
        <f>WEEKNUM(martianeum5[[#This Row],[data]],14)</f>
        <v>34</v>
      </c>
      <c r="K1997">
        <f>IF(martianeum5[[#This Row],[num_tygodnia]]=J1996,K1996,K1996+1)</f>
        <v>290</v>
      </c>
    </row>
    <row r="1998" spans="1:11" x14ac:dyDescent="0.25">
      <c r="A1998" s="1">
        <v>50637</v>
      </c>
      <c r="B1998">
        <f t="shared" si="31"/>
        <v>93.570899999999924</v>
      </c>
      <c r="C1998" t="s">
        <v>21</v>
      </c>
      <c r="D1998">
        <v>12.9</v>
      </c>
      <c r="E1998">
        <v>1.5</v>
      </c>
      <c r="F1998">
        <f>IF(martianeum5[[#This Row],[zawartosc '[%']]]&gt;=1,martianeum5[[#This Row],[masa '[kg']]]*martianeum5[[#This Row],[zawartosc '[%']]]*0.01,0)</f>
        <v>0.19350000000000001</v>
      </c>
      <c r="G1998">
        <f>martianeum5[[#This Row],[stan_magazynu '[kg']]]+martianeum5[[#This Row],[ile_kg_materiału_z_ładunku]]</f>
        <v>93.764399999999924</v>
      </c>
      <c r="H1998">
        <f>IF(martianeum5[[#This Row],[stan_po_wydobyciu_z_ładunku]]&gt;=100,100,0)</f>
        <v>0</v>
      </c>
      <c r="I1998">
        <f>martianeum5[[#This Row],[stan_po_wydobyciu_z_ładunku]]-martianeum5[[#This Row],[ile_zabiera_na_orbite]]</f>
        <v>93.764399999999924</v>
      </c>
      <c r="J1998">
        <f>WEEKNUM(martianeum5[[#This Row],[data]],14)</f>
        <v>34</v>
      </c>
      <c r="K1998">
        <f>IF(martianeum5[[#This Row],[num_tygodnia]]=J1997,K1997,K1997+1)</f>
        <v>290</v>
      </c>
    </row>
    <row r="1999" spans="1:11" x14ac:dyDescent="0.25">
      <c r="A1999" s="1">
        <v>50638</v>
      </c>
      <c r="B1999">
        <f t="shared" si="31"/>
        <v>93.764399999999924</v>
      </c>
      <c r="C1999" t="s">
        <v>19</v>
      </c>
      <c r="D1999">
        <v>11.6</v>
      </c>
      <c r="E1999">
        <v>15.8</v>
      </c>
      <c r="F1999">
        <f>IF(martianeum5[[#This Row],[zawartosc '[%']]]&gt;=1,martianeum5[[#This Row],[masa '[kg']]]*martianeum5[[#This Row],[zawartosc '[%']]]*0.01,0)</f>
        <v>1.8328</v>
      </c>
      <c r="G1999">
        <f>martianeum5[[#This Row],[stan_magazynu '[kg']]]+martianeum5[[#This Row],[ile_kg_materiału_z_ładunku]]</f>
        <v>95.59719999999993</v>
      </c>
      <c r="H1999">
        <f>IF(martianeum5[[#This Row],[stan_po_wydobyciu_z_ładunku]]&gt;=100,100,0)</f>
        <v>0</v>
      </c>
      <c r="I1999">
        <f>martianeum5[[#This Row],[stan_po_wydobyciu_z_ładunku]]-martianeum5[[#This Row],[ile_zabiera_na_orbite]]</f>
        <v>95.59719999999993</v>
      </c>
      <c r="J1999">
        <f>WEEKNUM(martianeum5[[#This Row],[data]],14)</f>
        <v>34</v>
      </c>
      <c r="K1999">
        <f>IF(martianeum5[[#This Row],[num_tygodnia]]=J1998,K1998,K1998+1)</f>
        <v>290</v>
      </c>
    </row>
    <row r="2000" spans="1:11" x14ac:dyDescent="0.25">
      <c r="A2000" s="1">
        <v>50639</v>
      </c>
      <c r="B2000">
        <f t="shared" si="31"/>
        <v>95.59719999999993</v>
      </c>
      <c r="C2000" t="s">
        <v>13</v>
      </c>
      <c r="D2000">
        <v>25.6</v>
      </c>
      <c r="E2000">
        <v>0</v>
      </c>
      <c r="F2000">
        <f>IF(martianeum5[[#This Row],[zawartosc '[%']]]&gt;=1,martianeum5[[#This Row],[masa '[kg']]]*martianeum5[[#This Row],[zawartosc '[%']]]*0.01,0)</f>
        <v>0</v>
      </c>
      <c r="G2000">
        <f>martianeum5[[#This Row],[stan_magazynu '[kg']]]+martianeum5[[#This Row],[ile_kg_materiału_z_ładunku]]</f>
        <v>95.59719999999993</v>
      </c>
      <c r="H2000">
        <f>IF(martianeum5[[#This Row],[stan_po_wydobyciu_z_ładunku]]&gt;=100,100,0)</f>
        <v>0</v>
      </c>
      <c r="I2000">
        <f>martianeum5[[#This Row],[stan_po_wydobyciu_z_ładunku]]-martianeum5[[#This Row],[ile_zabiera_na_orbite]]</f>
        <v>95.59719999999993</v>
      </c>
      <c r="J2000">
        <f>WEEKNUM(martianeum5[[#This Row],[data]],14)</f>
        <v>34</v>
      </c>
      <c r="K2000">
        <f>IF(martianeum5[[#This Row],[num_tygodnia]]=J1999,K1999,K1999+1)</f>
        <v>290</v>
      </c>
    </row>
    <row r="2001" spans="1:11" x14ac:dyDescent="0.25">
      <c r="A2001" s="1">
        <v>50640</v>
      </c>
      <c r="B2001">
        <f t="shared" si="31"/>
        <v>95.59719999999993</v>
      </c>
      <c r="C2001" t="s">
        <v>7</v>
      </c>
      <c r="D2001">
        <v>15.7</v>
      </c>
      <c r="E2001">
        <v>6.7</v>
      </c>
      <c r="F2001">
        <f>IF(martianeum5[[#This Row],[zawartosc '[%']]]&gt;=1,martianeum5[[#This Row],[masa '[kg']]]*martianeum5[[#This Row],[zawartosc '[%']]]*0.01,0)</f>
        <v>1.0519000000000001</v>
      </c>
      <c r="G2001">
        <f>martianeum5[[#This Row],[stan_magazynu '[kg']]]+martianeum5[[#This Row],[ile_kg_materiału_z_ładunku]]</f>
        <v>96.649099999999933</v>
      </c>
      <c r="H2001">
        <f>IF(martianeum5[[#This Row],[stan_po_wydobyciu_z_ładunku]]&gt;=100,100,0)</f>
        <v>0</v>
      </c>
      <c r="I2001">
        <f>martianeum5[[#This Row],[stan_po_wydobyciu_z_ładunku]]-martianeum5[[#This Row],[ile_zabiera_na_orbite]]</f>
        <v>96.649099999999933</v>
      </c>
      <c r="J2001">
        <f>WEEKNUM(martianeum5[[#This Row],[data]],14)</f>
        <v>34</v>
      </c>
      <c r="K2001">
        <f>IF(martianeum5[[#This Row],[num_tygodnia]]=J2000,K2000,K2000+1)</f>
        <v>290</v>
      </c>
    </row>
    <row r="2002" spans="1:11" x14ac:dyDescent="0.25">
      <c r="A2002" s="1">
        <v>50641</v>
      </c>
      <c r="B2002">
        <f t="shared" si="31"/>
        <v>96.649099999999933</v>
      </c>
      <c r="C2002" t="s">
        <v>14</v>
      </c>
      <c r="D2002">
        <v>25.5</v>
      </c>
      <c r="E2002">
        <v>0</v>
      </c>
      <c r="F2002">
        <f>IF(martianeum5[[#This Row],[zawartosc '[%']]]&gt;=1,martianeum5[[#This Row],[masa '[kg']]]*martianeum5[[#This Row],[zawartosc '[%']]]*0.01,0)</f>
        <v>0</v>
      </c>
      <c r="G2002">
        <f>martianeum5[[#This Row],[stan_magazynu '[kg']]]+martianeum5[[#This Row],[ile_kg_materiału_z_ładunku]]</f>
        <v>96.649099999999933</v>
      </c>
      <c r="H2002">
        <f>IF(martianeum5[[#This Row],[stan_po_wydobyciu_z_ładunku]]&gt;=100,100,0)</f>
        <v>0</v>
      </c>
      <c r="I2002">
        <f>martianeum5[[#This Row],[stan_po_wydobyciu_z_ładunku]]-martianeum5[[#This Row],[ile_zabiera_na_orbite]]</f>
        <v>96.649099999999933</v>
      </c>
      <c r="J2002">
        <f>WEEKNUM(martianeum5[[#This Row],[data]],14)</f>
        <v>34</v>
      </c>
      <c r="K2002">
        <f>IF(martianeum5[[#This Row],[num_tygodnia]]=J2001,K2001,K2001+1)</f>
        <v>290</v>
      </c>
    </row>
    <row r="2003" spans="1:11" x14ac:dyDescent="0.25">
      <c r="A2003" s="1">
        <v>50642</v>
      </c>
      <c r="B2003">
        <f t="shared" si="31"/>
        <v>96.649099999999933</v>
      </c>
      <c r="C2003" t="s">
        <v>22</v>
      </c>
      <c r="D2003">
        <v>19.5</v>
      </c>
      <c r="E2003">
        <v>3.4</v>
      </c>
      <c r="F2003">
        <f>IF(martianeum5[[#This Row],[zawartosc '[%']]]&gt;=1,martianeum5[[#This Row],[masa '[kg']]]*martianeum5[[#This Row],[zawartosc '[%']]]*0.01,0)</f>
        <v>0.66300000000000003</v>
      </c>
      <c r="G2003">
        <f>martianeum5[[#This Row],[stan_magazynu '[kg']]]+martianeum5[[#This Row],[ile_kg_materiału_z_ładunku]]</f>
        <v>97.31209999999993</v>
      </c>
      <c r="H2003">
        <f>IF(martianeum5[[#This Row],[stan_po_wydobyciu_z_ładunku]]&gt;=100,100,0)</f>
        <v>0</v>
      </c>
      <c r="I2003">
        <f>martianeum5[[#This Row],[stan_po_wydobyciu_z_ładunku]]-martianeum5[[#This Row],[ile_zabiera_na_orbite]]</f>
        <v>97.31209999999993</v>
      </c>
      <c r="J2003">
        <f>WEEKNUM(martianeum5[[#This Row],[data]],14)</f>
        <v>34</v>
      </c>
      <c r="K2003">
        <f>IF(martianeum5[[#This Row],[num_tygodnia]]=J2002,K2002,K2002+1)</f>
        <v>290</v>
      </c>
    </row>
    <row r="2004" spans="1:11" x14ac:dyDescent="0.25">
      <c r="A2004" s="1">
        <v>50643</v>
      </c>
      <c r="B2004">
        <f t="shared" si="31"/>
        <v>97.31209999999993</v>
      </c>
      <c r="C2004" t="s">
        <v>25</v>
      </c>
      <c r="D2004">
        <v>14.1</v>
      </c>
      <c r="E2004">
        <v>0</v>
      </c>
      <c r="F2004">
        <f>IF(martianeum5[[#This Row],[zawartosc '[%']]]&gt;=1,martianeum5[[#This Row],[masa '[kg']]]*martianeum5[[#This Row],[zawartosc '[%']]]*0.01,0)</f>
        <v>0</v>
      </c>
      <c r="G2004">
        <f>martianeum5[[#This Row],[stan_magazynu '[kg']]]+martianeum5[[#This Row],[ile_kg_materiału_z_ładunku]]</f>
        <v>97.31209999999993</v>
      </c>
      <c r="H2004">
        <f>IF(martianeum5[[#This Row],[stan_po_wydobyciu_z_ładunku]]&gt;=100,100,0)</f>
        <v>0</v>
      </c>
      <c r="I2004">
        <f>martianeum5[[#This Row],[stan_po_wydobyciu_z_ładunku]]-martianeum5[[#This Row],[ile_zabiera_na_orbite]]</f>
        <v>97.31209999999993</v>
      </c>
      <c r="J2004">
        <f>WEEKNUM(martianeum5[[#This Row],[data]],14)</f>
        <v>35</v>
      </c>
      <c r="K2004">
        <f>IF(martianeum5[[#This Row],[num_tygodnia]]=J2003,K2003,K2003+1)</f>
        <v>291</v>
      </c>
    </row>
    <row r="2005" spans="1:11" x14ac:dyDescent="0.25">
      <c r="A2005" s="1">
        <v>50644</v>
      </c>
      <c r="B2005">
        <f t="shared" si="31"/>
        <v>97.31209999999993</v>
      </c>
      <c r="C2005" t="s">
        <v>6</v>
      </c>
      <c r="D2005">
        <v>26.4</v>
      </c>
      <c r="E2005">
        <v>0</v>
      </c>
      <c r="F2005">
        <f>IF(martianeum5[[#This Row],[zawartosc '[%']]]&gt;=1,martianeum5[[#This Row],[masa '[kg']]]*martianeum5[[#This Row],[zawartosc '[%']]]*0.01,0)</f>
        <v>0</v>
      </c>
      <c r="G2005">
        <f>martianeum5[[#This Row],[stan_magazynu '[kg']]]+martianeum5[[#This Row],[ile_kg_materiału_z_ładunku]]</f>
        <v>97.31209999999993</v>
      </c>
      <c r="H2005">
        <f>IF(martianeum5[[#This Row],[stan_po_wydobyciu_z_ładunku]]&gt;=100,100,0)</f>
        <v>0</v>
      </c>
      <c r="I2005">
        <f>martianeum5[[#This Row],[stan_po_wydobyciu_z_ładunku]]-martianeum5[[#This Row],[ile_zabiera_na_orbite]]</f>
        <v>97.31209999999993</v>
      </c>
      <c r="J2005">
        <f>WEEKNUM(martianeum5[[#This Row],[data]],14)</f>
        <v>35</v>
      </c>
      <c r="K2005">
        <f>IF(martianeum5[[#This Row],[num_tygodnia]]=J2004,K2004,K2004+1)</f>
        <v>291</v>
      </c>
    </row>
    <row r="2006" spans="1:11" x14ac:dyDescent="0.25">
      <c r="A2006" s="1">
        <v>50645</v>
      </c>
      <c r="B2006">
        <f t="shared" si="31"/>
        <v>97.31209999999993</v>
      </c>
      <c r="C2006" t="s">
        <v>15</v>
      </c>
      <c r="D2006">
        <v>11.7</v>
      </c>
      <c r="E2006">
        <v>8.4</v>
      </c>
      <c r="F2006">
        <f>IF(martianeum5[[#This Row],[zawartosc '[%']]]&gt;=1,martianeum5[[#This Row],[masa '[kg']]]*martianeum5[[#This Row],[zawartosc '[%']]]*0.01,0)</f>
        <v>0.98280000000000001</v>
      </c>
      <c r="G2006">
        <f>martianeum5[[#This Row],[stan_magazynu '[kg']]]+martianeum5[[#This Row],[ile_kg_materiału_z_ładunku]]</f>
        <v>98.294899999999927</v>
      </c>
      <c r="H2006">
        <f>IF(martianeum5[[#This Row],[stan_po_wydobyciu_z_ładunku]]&gt;=100,100,0)</f>
        <v>0</v>
      </c>
      <c r="I2006">
        <f>martianeum5[[#This Row],[stan_po_wydobyciu_z_ładunku]]-martianeum5[[#This Row],[ile_zabiera_na_orbite]]</f>
        <v>98.294899999999927</v>
      </c>
      <c r="J2006">
        <f>WEEKNUM(martianeum5[[#This Row],[data]],14)</f>
        <v>35</v>
      </c>
      <c r="K2006">
        <f>IF(martianeum5[[#This Row],[num_tygodnia]]=J2005,K2005,K2005+1)</f>
        <v>291</v>
      </c>
    </row>
    <row r="2007" spans="1:11" x14ac:dyDescent="0.25">
      <c r="A2007" s="1">
        <v>50646</v>
      </c>
      <c r="B2007">
        <f t="shared" si="31"/>
        <v>98.294899999999927</v>
      </c>
      <c r="C2007" t="s">
        <v>25</v>
      </c>
      <c r="D2007">
        <v>28</v>
      </c>
      <c r="E2007">
        <v>0</v>
      </c>
      <c r="F2007">
        <f>IF(martianeum5[[#This Row],[zawartosc '[%']]]&gt;=1,martianeum5[[#This Row],[masa '[kg']]]*martianeum5[[#This Row],[zawartosc '[%']]]*0.01,0)</f>
        <v>0</v>
      </c>
      <c r="G2007">
        <f>martianeum5[[#This Row],[stan_magazynu '[kg']]]+martianeum5[[#This Row],[ile_kg_materiału_z_ładunku]]</f>
        <v>98.294899999999927</v>
      </c>
      <c r="H2007">
        <f>IF(martianeum5[[#This Row],[stan_po_wydobyciu_z_ładunku]]&gt;=100,100,0)</f>
        <v>0</v>
      </c>
      <c r="I2007">
        <f>martianeum5[[#This Row],[stan_po_wydobyciu_z_ładunku]]-martianeum5[[#This Row],[ile_zabiera_na_orbite]]</f>
        <v>98.294899999999927</v>
      </c>
      <c r="J2007">
        <f>WEEKNUM(martianeum5[[#This Row],[data]],14)</f>
        <v>35</v>
      </c>
      <c r="K2007">
        <f>IF(martianeum5[[#This Row],[num_tygodnia]]=J2006,K2006,K2006+1)</f>
        <v>291</v>
      </c>
    </row>
    <row r="2008" spans="1:11" x14ac:dyDescent="0.25">
      <c r="A2008" s="1">
        <v>50647</v>
      </c>
      <c r="B2008">
        <f t="shared" si="31"/>
        <v>98.294899999999927</v>
      </c>
      <c r="C2008" t="s">
        <v>17</v>
      </c>
      <c r="D2008">
        <v>13</v>
      </c>
      <c r="E2008">
        <v>0.1</v>
      </c>
      <c r="F2008">
        <f>IF(martianeum5[[#This Row],[zawartosc '[%']]]&gt;=1,martianeum5[[#This Row],[masa '[kg']]]*martianeum5[[#This Row],[zawartosc '[%']]]*0.01,0)</f>
        <v>0</v>
      </c>
      <c r="G2008">
        <f>martianeum5[[#This Row],[stan_magazynu '[kg']]]+martianeum5[[#This Row],[ile_kg_materiału_z_ładunku]]</f>
        <v>98.294899999999927</v>
      </c>
      <c r="H2008">
        <f>IF(martianeum5[[#This Row],[stan_po_wydobyciu_z_ładunku]]&gt;=100,100,0)</f>
        <v>0</v>
      </c>
      <c r="I2008">
        <f>martianeum5[[#This Row],[stan_po_wydobyciu_z_ładunku]]-martianeum5[[#This Row],[ile_zabiera_na_orbite]]</f>
        <v>98.294899999999927</v>
      </c>
      <c r="J2008">
        <f>WEEKNUM(martianeum5[[#This Row],[data]],14)</f>
        <v>35</v>
      </c>
      <c r="K2008">
        <f>IF(martianeum5[[#This Row],[num_tygodnia]]=J2007,K2007,K2007+1)</f>
        <v>291</v>
      </c>
    </row>
    <row r="2009" spans="1:11" x14ac:dyDescent="0.25">
      <c r="A2009" s="1">
        <v>50648</v>
      </c>
      <c r="B2009">
        <f t="shared" si="31"/>
        <v>98.294899999999927</v>
      </c>
      <c r="C2009" t="s">
        <v>11</v>
      </c>
      <c r="D2009">
        <v>10.8</v>
      </c>
      <c r="E2009">
        <v>11.3</v>
      </c>
      <c r="F2009">
        <f>IF(martianeum5[[#This Row],[zawartosc '[%']]]&gt;=1,martianeum5[[#This Row],[masa '[kg']]]*martianeum5[[#This Row],[zawartosc '[%']]]*0.01,0)</f>
        <v>1.2204000000000002</v>
      </c>
      <c r="G2009">
        <f>martianeum5[[#This Row],[stan_magazynu '[kg']]]+martianeum5[[#This Row],[ile_kg_materiału_z_ładunku]]</f>
        <v>99.515299999999925</v>
      </c>
      <c r="H2009">
        <f>IF(martianeum5[[#This Row],[stan_po_wydobyciu_z_ładunku]]&gt;=100,100,0)</f>
        <v>0</v>
      </c>
      <c r="I2009">
        <f>martianeum5[[#This Row],[stan_po_wydobyciu_z_ładunku]]-martianeum5[[#This Row],[ile_zabiera_na_orbite]]</f>
        <v>99.515299999999925</v>
      </c>
      <c r="J2009">
        <f>WEEKNUM(martianeum5[[#This Row],[data]],14)</f>
        <v>35</v>
      </c>
      <c r="K2009">
        <f>IF(martianeum5[[#This Row],[num_tygodnia]]=J2008,K2008,K2008+1)</f>
        <v>291</v>
      </c>
    </row>
    <row r="2010" spans="1:11" x14ac:dyDescent="0.25">
      <c r="A2010" s="1">
        <v>50649</v>
      </c>
      <c r="B2010">
        <f t="shared" si="31"/>
        <v>99.515299999999925</v>
      </c>
      <c r="C2010" t="s">
        <v>11</v>
      </c>
      <c r="D2010">
        <v>26.4</v>
      </c>
      <c r="E2010">
        <v>18.7</v>
      </c>
      <c r="F2010">
        <f>IF(martianeum5[[#This Row],[zawartosc '[%']]]&gt;=1,martianeum5[[#This Row],[masa '[kg']]]*martianeum5[[#This Row],[zawartosc '[%']]]*0.01,0)</f>
        <v>4.9367999999999999</v>
      </c>
      <c r="G2010">
        <f>martianeum5[[#This Row],[stan_magazynu '[kg']]]+martianeum5[[#This Row],[ile_kg_materiału_z_ładunku]]</f>
        <v>104.45209999999993</v>
      </c>
      <c r="H2010">
        <f>IF(martianeum5[[#This Row],[stan_po_wydobyciu_z_ładunku]]&gt;=100,100,0)</f>
        <v>100</v>
      </c>
      <c r="I2010">
        <f>martianeum5[[#This Row],[stan_po_wydobyciu_z_ładunku]]-martianeum5[[#This Row],[ile_zabiera_na_orbite]]</f>
        <v>4.4520999999999304</v>
      </c>
      <c r="J2010">
        <f>WEEKNUM(martianeum5[[#This Row],[data]],14)</f>
        <v>35</v>
      </c>
      <c r="K2010">
        <f>IF(martianeum5[[#This Row],[num_tygodnia]]=J2009,K2009,K2009+1)</f>
        <v>291</v>
      </c>
    </row>
    <row r="2011" spans="1:11" x14ac:dyDescent="0.25">
      <c r="A2011" s="1">
        <v>50650</v>
      </c>
      <c r="B2011">
        <f t="shared" si="31"/>
        <v>4.4520999999999304</v>
      </c>
      <c r="C2011" t="s">
        <v>19</v>
      </c>
      <c r="D2011">
        <v>26.7</v>
      </c>
      <c r="E2011">
        <v>3.9</v>
      </c>
      <c r="F2011">
        <f>IF(martianeum5[[#This Row],[zawartosc '[%']]]&gt;=1,martianeum5[[#This Row],[masa '[kg']]]*martianeum5[[#This Row],[zawartosc '[%']]]*0.01,0)</f>
        <v>1.0412999999999999</v>
      </c>
      <c r="G2011">
        <f>martianeum5[[#This Row],[stan_magazynu '[kg']]]+martianeum5[[#This Row],[ile_kg_materiału_z_ładunku]]</f>
        <v>5.4933999999999301</v>
      </c>
      <c r="H2011">
        <f>IF(martianeum5[[#This Row],[stan_po_wydobyciu_z_ładunku]]&gt;=100,100,0)</f>
        <v>0</v>
      </c>
      <c r="I2011">
        <f>martianeum5[[#This Row],[stan_po_wydobyciu_z_ładunku]]-martianeum5[[#This Row],[ile_zabiera_na_orbite]]</f>
        <v>5.4933999999999301</v>
      </c>
      <c r="J2011">
        <f>WEEKNUM(martianeum5[[#This Row],[data]],14)</f>
        <v>36</v>
      </c>
      <c r="K2011">
        <f>IF(martianeum5[[#This Row],[num_tygodnia]]=J2010,K2010,K2010+1)</f>
        <v>292</v>
      </c>
    </row>
    <row r="2012" spans="1:11" x14ac:dyDescent="0.25">
      <c r="A2012" s="1">
        <v>50651</v>
      </c>
      <c r="B2012">
        <f t="shared" si="31"/>
        <v>5.4933999999999301</v>
      </c>
      <c r="C2012" t="s">
        <v>11</v>
      </c>
      <c r="D2012">
        <v>11.7</v>
      </c>
      <c r="E2012">
        <v>13</v>
      </c>
      <c r="F2012">
        <f>IF(martianeum5[[#This Row],[zawartosc '[%']]]&gt;=1,martianeum5[[#This Row],[masa '[kg']]]*martianeum5[[#This Row],[zawartosc '[%']]]*0.01,0)</f>
        <v>1.5209999999999999</v>
      </c>
      <c r="G2012">
        <f>martianeum5[[#This Row],[stan_magazynu '[kg']]]+martianeum5[[#This Row],[ile_kg_materiału_z_ładunku]]</f>
        <v>7.01439999999993</v>
      </c>
      <c r="H2012">
        <f>IF(martianeum5[[#This Row],[stan_po_wydobyciu_z_ładunku]]&gt;=100,100,0)</f>
        <v>0</v>
      </c>
      <c r="I2012">
        <f>martianeum5[[#This Row],[stan_po_wydobyciu_z_ładunku]]-martianeum5[[#This Row],[ile_zabiera_na_orbite]]</f>
        <v>7.01439999999993</v>
      </c>
      <c r="J2012">
        <f>WEEKNUM(martianeum5[[#This Row],[data]],14)</f>
        <v>36</v>
      </c>
      <c r="K2012">
        <f>IF(martianeum5[[#This Row],[num_tygodnia]]=J2011,K2011,K2011+1)</f>
        <v>292</v>
      </c>
    </row>
    <row r="2013" spans="1:11" x14ac:dyDescent="0.25">
      <c r="A2013" s="1">
        <v>50652</v>
      </c>
      <c r="B2013">
        <f t="shared" si="31"/>
        <v>7.01439999999993</v>
      </c>
      <c r="C2013" t="s">
        <v>30</v>
      </c>
      <c r="D2013">
        <v>12</v>
      </c>
      <c r="E2013">
        <v>0.4</v>
      </c>
      <c r="F2013">
        <f>IF(martianeum5[[#This Row],[zawartosc '[%']]]&gt;=1,martianeum5[[#This Row],[masa '[kg']]]*martianeum5[[#This Row],[zawartosc '[%']]]*0.01,0)</f>
        <v>0</v>
      </c>
      <c r="G2013">
        <f>martianeum5[[#This Row],[stan_magazynu '[kg']]]+martianeum5[[#This Row],[ile_kg_materiału_z_ładunku]]</f>
        <v>7.01439999999993</v>
      </c>
      <c r="H2013">
        <f>IF(martianeum5[[#This Row],[stan_po_wydobyciu_z_ładunku]]&gt;=100,100,0)</f>
        <v>0</v>
      </c>
      <c r="I2013">
        <f>martianeum5[[#This Row],[stan_po_wydobyciu_z_ładunku]]-martianeum5[[#This Row],[ile_zabiera_na_orbite]]</f>
        <v>7.01439999999993</v>
      </c>
      <c r="J2013">
        <f>WEEKNUM(martianeum5[[#This Row],[data]],14)</f>
        <v>36</v>
      </c>
      <c r="K2013">
        <f>IF(martianeum5[[#This Row],[num_tygodnia]]=J2012,K2012,K2012+1)</f>
        <v>292</v>
      </c>
    </row>
    <row r="2014" spans="1:11" x14ac:dyDescent="0.25">
      <c r="A2014" s="1">
        <v>50653</v>
      </c>
      <c r="B2014">
        <f t="shared" si="31"/>
        <v>7.01439999999993</v>
      </c>
      <c r="C2014" t="s">
        <v>21</v>
      </c>
      <c r="D2014">
        <v>24.2</v>
      </c>
      <c r="E2014">
        <v>0.7</v>
      </c>
      <c r="F2014">
        <f>IF(martianeum5[[#This Row],[zawartosc '[%']]]&gt;=1,martianeum5[[#This Row],[masa '[kg']]]*martianeum5[[#This Row],[zawartosc '[%']]]*0.01,0)</f>
        <v>0</v>
      </c>
      <c r="G2014">
        <f>martianeum5[[#This Row],[stan_magazynu '[kg']]]+martianeum5[[#This Row],[ile_kg_materiału_z_ładunku]]</f>
        <v>7.01439999999993</v>
      </c>
      <c r="H2014">
        <f>IF(martianeum5[[#This Row],[stan_po_wydobyciu_z_ładunku]]&gt;=100,100,0)</f>
        <v>0</v>
      </c>
      <c r="I2014">
        <f>martianeum5[[#This Row],[stan_po_wydobyciu_z_ładunku]]-martianeum5[[#This Row],[ile_zabiera_na_orbite]]</f>
        <v>7.01439999999993</v>
      </c>
      <c r="J2014">
        <f>WEEKNUM(martianeum5[[#This Row],[data]],14)</f>
        <v>36</v>
      </c>
      <c r="K2014">
        <f>IF(martianeum5[[#This Row],[num_tygodnia]]=J2013,K2013,K2013+1)</f>
        <v>292</v>
      </c>
    </row>
    <row r="2015" spans="1:11" x14ac:dyDescent="0.25">
      <c r="A2015" s="1">
        <v>50654</v>
      </c>
      <c r="B2015">
        <f t="shared" si="31"/>
        <v>7.01439999999993</v>
      </c>
      <c r="C2015" t="s">
        <v>26</v>
      </c>
      <c r="D2015">
        <v>27.3</v>
      </c>
      <c r="E2015">
        <v>3.7</v>
      </c>
      <c r="F2015">
        <f>IF(martianeum5[[#This Row],[zawartosc '[%']]]&gt;=1,martianeum5[[#This Row],[masa '[kg']]]*martianeum5[[#This Row],[zawartosc '[%']]]*0.01,0)</f>
        <v>1.0101</v>
      </c>
      <c r="G2015">
        <f>martianeum5[[#This Row],[stan_magazynu '[kg']]]+martianeum5[[#This Row],[ile_kg_materiału_z_ładunku]]</f>
        <v>8.0244999999999305</v>
      </c>
      <c r="H2015">
        <f>IF(martianeum5[[#This Row],[stan_po_wydobyciu_z_ładunku]]&gt;=100,100,0)</f>
        <v>0</v>
      </c>
      <c r="I2015">
        <f>martianeum5[[#This Row],[stan_po_wydobyciu_z_ładunku]]-martianeum5[[#This Row],[ile_zabiera_na_orbite]]</f>
        <v>8.0244999999999305</v>
      </c>
      <c r="J2015">
        <f>WEEKNUM(martianeum5[[#This Row],[data]],14)</f>
        <v>36</v>
      </c>
      <c r="K2015">
        <f>IF(martianeum5[[#This Row],[num_tygodnia]]=J2014,K2014,K2014+1)</f>
        <v>292</v>
      </c>
    </row>
    <row r="2016" spans="1:11" x14ac:dyDescent="0.25">
      <c r="A2016" s="1">
        <v>50655</v>
      </c>
      <c r="B2016">
        <f t="shared" si="31"/>
        <v>8.0244999999999305</v>
      </c>
      <c r="C2016" t="s">
        <v>13</v>
      </c>
      <c r="D2016">
        <v>10.7</v>
      </c>
      <c r="E2016">
        <v>0</v>
      </c>
      <c r="F2016">
        <f>IF(martianeum5[[#This Row],[zawartosc '[%']]]&gt;=1,martianeum5[[#This Row],[masa '[kg']]]*martianeum5[[#This Row],[zawartosc '[%']]]*0.01,0)</f>
        <v>0</v>
      </c>
      <c r="G2016">
        <f>martianeum5[[#This Row],[stan_magazynu '[kg']]]+martianeum5[[#This Row],[ile_kg_materiału_z_ładunku]]</f>
        <v>8.0244999999999305</v>
      </c>
      <c r="H2016">
        <f>IF(martianeum5[[#This Row],[stan_po_wydobyciu_z_ładunku]]&gt;=100,100,0)</f>
        <v>0</v>
      </c>
      <c r="I2016">
        <f>martianeum5[[#This Row],[stan_po_wydobyciu_z_ładunku]]-martianeum5[[#This Row],[ile_zabiera_na_orbite]]</f>
        <v>8.0244999999999305</v>
      </c>
      <c r="J2016">
        <f>WEEKNUM(martianeum5[[#This Row],[data]],14)</f>
        <v>36</v>
      </c>
      <c r="K2016">
        <f>IF(martianeum5[[#This Row],[num_tygodnia]]=J2015,K2015,K2015+1)</f>
        <v>292</v>
      </c>
    </row>
    <row r="2017" spans="1:11" x14ac:dyDescent="0.25">
      <c r="A2017" s="1">
        <v>50656</v>
      </c>
      <c r="B2017">
        <f t="shared" si="31"/>
        <v>8.0244999999999305</v>
      </c>
      <c r="C2017" t="s">
        <v>8</v>
      </c>
      <c r="D2017">
        <v>11.1</v>
      </c>
      <c r="E2017">
        <v>0</v>
      </c>
      <c r="F2017">
        <f>IF(martianeum5[[#This Row],[zawartosc '[%']]]&gt;=1,martianeum5[[#This Row],[masa '[kg']]]*martianeum5[[#This Row],[zawartosc '[%']]]*0.01,0)</f>
        <v>0</v>
      </c>
      <c r="G2017">
        <f>martianeum5[[#This Row],[stan_magazynu '[kg']]]+martianeum5[[#This Row],[ile_kg_materiału_z_ładunku]]</f>
        <v>8.0244999999999305</v>
      </c>
      <c r="H2017">
        <f>IF(martianeum5[[#This Row],[stan_po_wydobyciu_z_ładunku]]&gt;=100,100,0)</f>
        <v>0</v>
      </c>
      <c r="I2017">
        <f>martianeum5[[#This Row],[stan_po_wydobyciu_z_ładunku]]-martianeum5[[#This Row],[ile_zabiera_na_orbite]]</f>
        <v>8.0244999999999305</v>
      </c>
      <c r="J2017">
        <f>WEEKNUM(martianeum5[[#This Row],[data]],14)</f>
        <v>36</v>
      </c>
      <c r="K2017">
        <f>IF(martianeum5[[#This Row],[num_tygodnia]]=J2016,K2016,K2016+1)</f>
        <v>292</v>
      </c>
    </row>
    <row r="2018" spans="1:11" x14ac:dyDescent="0.25">
      <c r="A2018" s="1">
        <v>50657</v>
      </c>
      <c r="B2018">
        <f t="shared" si="31"/>
        <v>8.0244999999999305</v>
      </c>
      <c r="C2018" t="s">
        <v>7</v>
      </c>
      <c r="D2018">
        <v>28.5</v>
      </c>
      <c r="E2018">
        <v>19.8</v>
      </c>
      <c r="F2018">
        <f>IF(martianeum5[[#This Row],[zawartosc '[%']]]&gt;=1,martianeum5[[#This Row],[masa '[kg']]]*martianeum5[[#This Row],[zawartosc '[%']]]*0.01,0)</f>
        <v>5.6430000000000007</v>
      </c>
      <c r="G2018">
        <f>martianeum5[[#This Row],[stan_magazynu '[kg']]]+martianeum5[[#This Row],[ile_kg_materiału_z_ładunku]]</f>
        <v>13.667499999999931</v>
      </c>
      <c r="H2018">
        <f>IF(martianeum5[[#This Row],[stan_po_wydobyciu_z_ładunku]]&gt;=100,100,0)</f>
        <v>0</v>
      </c>
      <c r="I2018">
        <f>martianeum5[[#This Row],[stan_po_wydobyciu_z_ładunku]]-martianeum5[[#This Row],[ile_zabiera_na_orbite]]</f>
        <v>13.667499999999931</v>
      </c>
      <c r="J2018">
        <f>WEEKNUM(martianeum5[[#This Row],[data]],14)</f>
        <v>37</v>
      </c>
      <c r="K2018">
        <f>IF(martianeum5[[#This Row],[num_tygodnia]]=J2017,K2017,K2017+1)</f>
        <v>293</v>
      </c>
    </row>
    <row r="2019" spans="1:11" x14ac:dyDescent="0.25">
      <c r="A2019" s="1">
        <v>50658</v>
      </c>
      <c r="B2019">
        <f t="shared" si="31"/>
        <v>13.667499999999931</v>
      </c>
      <c r="C2019" t="s">
        <v>19</v>
      </c>
      <c r="D2019">
        <v>10.1</v>
      </c>
      <c r="E2019">
        <v>0</v>
      </c>
      <c r="F2019">
        <f>IF(martianeum5[[#This Row],[zawartosc '[%']]]&gt;=1,martianeum5[[#This Row],[masa '[kg']]]*martianeum5[[#This Row],[zawartosc '[%']]]*0.01,0)</f>
        <v>0</v>
      </c>
      <c r="G2019">
        <f>martianeum5[[#This Row],[stan_magazynu '[kg']]]+martianeum5[[#This Row],[ile_kg_materiału_z_ładunku]]</f>
        <v>13.667499999999931</v>
      </c>
      <c r="H2019">
        <f>IF(martianeum5[[#This Row],[stan_po_wydobyciu_z_ładunku]]&gt;=100,100,0)</f>
        <v>0</v>
      </c>
      <c r="I2019">
        <f>martianeum5[[#This Row],[stan_po_wydobyciu_z_ładunku]]-martianeum5[[#This Row],[ile_zabiera_na_orbite]]</f>
        <v>13.667499999999931</v>
      </c>
      <c r="J2019">
        <f>WEEKNUM(martianeum5[[#This Row],[data]],14)</f>
        <v>37</v>
      </c>
      <c r="K2019">
        <f>IF(martianeum5[[#This Row],[num_tygodnia]]=J2018,K2018,K2018+1)</f>
        <v>293</v>
      </c>
    </row>
    <row r="2020" spans="1:11" x14ac:dyDescent="0.25">
      <c r="A2020" s="1">
        <v>50659</v>
      </c>
      <c r="B2020">
        <f t="shared" si="31"/>
        <v>13.667499999999931</v>
      </c>
      <c r="C2020" t="s">
        <v>9</v>
      </c>
      <c r="D2020">
        <v>20.8</v>
      </c>
      <c r="E2020">
        <v>11.2</v>
      </c>
      <c r="F2020">
        <f>IF(martianeum5[[#This Row],[zawartosc '[%']]]&gt;=1,martianeum5[[#This Row],[masa '[kg']]]*martianeum5[[#This Row],[zawartosc '[%']]]*0.01,0)</f>
        <v>2.3295999999999997</v>
      </c>
      <c r="G2020">
        <f>martianeum5[[#This Row],[stan_magazynu '[kg']]]+martianeum5[[#This Row],[ile_kg_materiału_z_ładunku]]</f>
        <v>15.99709999999993</v>
      </c>
      <c r="H2020">
        <f>IF(martianeum5[[#This Row],[stan_po_wydobyciu_z_ładunku]]&gt;=100,100,0)</f>
        <v>0</v>
      </c>
      <c r="I2020">
        <f>martianeum5[[#This Row],[stan_po_wydobyciu_z_ładunku]]-martianeum5[[#This Row],[ile_zabiera_na_orbite]]</f>
        <v>15.99709999999993</v>
      </c>
      <c r="J2020">
        <f>WEEKNUM(martianeum5[[#This Row],[data]],14)</f>
        <v>37</v>
      </c>
      <c r="K2020">
        <f>IF(martianeum5[[#This Row],[num_tygodnia]]=J2019,K2019,K2019+1)</f>
        <v>293</v>
      </c>
    </row>
    <row r="2021" spans="1:11" x14ac:dyDescent="0.25">
      <c r="A2021" s="1">
        <v>50660</v>
      </c>
      <c r="B2021">
        <f t="shared" si="31"/>
        <v>15.99709999999993</v>
      </c>
      <c r="C2021" t="s">
        <v>7</v>
      </c>
      <c r="D2021">
        <v>16.600000000000001</v>
      </c>
      <c r="E2021">
        <v>0</v>
      </c>
      <c r="F2021">
        <f>IF(martianeum5[[#This Row],[zawartosc '[%']]]&gt;=1,martianeum5[[#This Row],[masa '[kg']]]*martianeum5[[#This Row],[zawartosc '[%']]]*0.01,0)</f>
        <v>0</v>
      </c>
      <c r="G2021">
        <f>martianeum5[[#This Row],[stan_magazynu '[kg']]]+martianeum5[[#This Row],[ile_kg_materiału_z_ładunku]]</f>
        <v>15.99709999999993</v>
      </c>
      <c r="H2021">
        <f>IF(martianeum5[[#This Row],[stan_po_wydobyciu_z_ładunku]]&gt;=100,100,0)</f>
        <v>0</v>
      </c>
      <c r="I2021">
        <f>martianeum5[[#This Row],[stan_po_wydobyciu_z_ładunku]]-martianeum5[[#This Row],[ile_zabiera_na_orbite]]</f>
        <v>15.99709999999993</v>
      </c>
      <c r="J2021">
        <f>WEEKNUM(martianeum5[[#This Row],[data]],14)</f>
        <v>37</v>
      </c>
      <c r="K2021">
        <f>IF(martianeum5[[#This Row],[num_tygodnia]]=J2020,K2020,K2020+1)</f>
        <v>293</v>
      </c>
    </row>
    <row r="2022" spans="1:11" x14ac:dyDescent="0.25">
      <c r="A2022" s="1">
        <v>50661</v>
      </c>
      <c r="B2022">
        <f t="shared" si="31"/>
        <v>15.99709999999993</v>
      </c>
      <c r="C2022" t="s">
        <v>13</v>
      </c>
      <c r="D2022">
        <v>26.4</v>
      </c>
      <c r="E2022">
        <v>10</v>
      </c>
      <c r="F2022">
        <f>IF(martianeum5[[#This Row],[zawartosc '[%']]]&gt;=1,martianeum5[[#This Row],[masa '[kg']]]*martianeum5[[#This Row],[zawartosc '[%']]]*0.01,0)</f>
        <v>2.64</v>
      </c>
      <c r="G2022">
        <f>martianeum5[[#This Row],[stan_magazynu '[kg']]]+martianeum5[[#This Row],[ile_kg_materiału_z_ładunku]]</f>
        <v>18.637099999999929</v>
      </c>
      <c r="H2022">
        <f>IF(martianeum5[[#This Row],[stan_po_wydobyciu_z_ładunku]]&gt;=100,100,0)</f>
        <v>0</v>
      </c>
      <c r="I2022">
        <f>martianeum5[[#This Row],[stan_po_wydobyciu_z_ładunku]]-martianeum5[[#This Row],[ile_zabiera_na_orbite]]</f>
        <v>18.637099999999929</v>
      </c>
      <c r="J2022">
        <f>WEEKNUM(martianeum5[[#This Row],[data]],14)</f>
        <v>37</v>
      </c>
      <c r="K2022">
        <f>IF(martianeum5[[#This Row],[num_tygodnia]]=J2021,K2021,K2021+1)</f>
        <v>293</v>
      </c>
    </row>
    <row r="2023" spans="1:11" x14ac:dyDescent="0.25">
      <c r="A2023" s="1">
        <v>50662</v>
      </c>
      <c r="B2023">
        <f t="shared" si="31"/>
        <v>18.637099999999929</v>
      </c>
      <c r="C2023" t="s">
        <v>22</v>
      </c>
      <c r="D2023">
        <v>15.1</v>
      </c>
      <c r="E2023">
        <v>0</v>
      </c>
      <c r="F2023">
        <f>IF(martianeum5[[#This Row],[zawartosc '[%']]]&gt;=1,martianeum5[[#This Row],[masa '[kg']]]*martianeum5[[#This Row],[zawartosc '[%']]]*0.01,0)</f>
        <v>0</v>
      </c>
      <c r="G2023">
        <f>martianeum5[[#This Row],[stan_magazynu '[kg']]]+martianeum5[[#This Row],[ile_kg_materiału_z_ładunku]]</f>
        <v>18.637099999999929</v>
      </c>
      <c r="H2023">
        <f>IF(martianeum5[[#This Row],[stan_po_wydobyciu_z_ładunku]]&gt;=100,100,0)</f>
        <v>0</v>
      </c>
      <c r="I2023">
        <f>martianeum5[[#This Row],[stan_po_wydobyciu_z_ładunku]]-martianeum5[[#This Row],[ile_zabiera_na_orbite]]</f>
        <v>18.637099999999929</v>
      </c>
      <c r="J2023">
        <f>WEEKNUM(martianeum5[[#This Row],[data]],14)</f>
        <v>37</v>
      </c>
      <c r="K2023">
        <f>IF(martianeum5[[#This Row],[num_tygodnia]]=J2022,K2022,K2022+1)</f>
        <v>293</v>
      </c>
    </row>
    <row r="2024" spans="1:11" x14ac:dyDescent="0.25">
      <c r="A2024" s="1">
        <v>50663</v>
      </c>
      <c r="B2024">
        <f t="shared" si="31"/>
        <v>18.637099999999929</v>
      </c>
      <c r="C2024" t="s">
        <v>6</v>
      </c>
      <c r="D2024">
        <v>20.9</v>
      </c>
      <c r="E2024">
        <v>10.1</v>
      </c>
      <c r="F2024">
        <f>IF(martianeum5[[#This Row],[zawartosc '[%']]]&gt;=1,martianeum5[[#This Row],[masa '[kg']]]*martianeum5[[#This Row],[zawartosc '[%']]]*0.01,0)</f>
        <v>2.1109</v>
      </c>
      <c r="G2024">
        <f>martianeum5[[#This Row],[stan_magazynu '[kg']]]+martianeum5[[#This Row],[ile_kg_materiału_z_ładunku]]</f>
        <v>20.74799999999993</v>
      </c>
      <c r="H2024">
        <f>IF(martianeum5[[#This Row],[stan_po_wydobyciu_z_ładunku]]&gt;=100,100,0)</f>
        <v>0</v>
      </c>
      <c r="I2024">
        <f>martianeum5[[#This Row],[stan_po_wydobyciu_z_ładunku]]-martianeum5[[#This Row],[ile_zabiera_na_orbite]]</f>
        <v>20.74799999999993</v>
      </c>
      <c r="J2024">
        <f>WEEKNUM(martianeum5[[#This Row],[data]],14)</f>
        <v>37</v>
      </c>
      <c r="K2024">
        <f>IF(martianeum5[[#This Row],[num_tygodnia]]=J2023,K2023,K2023+1)</f>
        <v>293</v>
      </c>
    </row>
    <row r="2025" spans="1:11" x14ac:dyDescent="0.25">
      <c r="A2025" s="1">
        <v>50664</v>
      </c>
      <c r="B2025">
        <f t="shared" si="31"/>
        <v>20.74799999999993</v>
      </c>
      <c r="C2025" t="s">
        <v>13</v>
      </c>
      <c r="D2025">
        <v>27.3</v>
      </c>
      <c r="E2025">
        <v>5.3</v>
      </c>
      <c r="F2025">
        <f>IF(martianeum5[[#This Row],[zawartosc '[%']]]&gt;=1,martianeum5[[#This Row],[masa '[kg']]]*martianeum5[[#This Row],[zawartosc '[%']]]*0.01,0)</f>
        <v>1.4469000000000001</v>
      </c>
      <c r="G2025">
        <f>martianeum5[[#This Row],[stan_magazynu '[kg']]]+martianeum5[[#This Row],[ile_kg_materiału_z_ładunku]]</f>
        <v>22.194899999999929</v>
      </c>
      <c r="H2025">
        <f>IF(martianeum5[[#This Row],[stan_po_wydobyciu_z_ładunku]]&gt;=100,100,0)</f>
        <v>0</v>
      </c>
      <c r="I2025">
        <f>martianeum5[[#This Row],[stan_po_wydobyciu_z_ładunku]]-martianeum5[[#This Row],[ile_zabiera_na_orbite]]</f>
        <v>22.194899999999929</v>
      </c>
      <c r="J2025">
        <f>WEEKNUM(martianeum5[[#This Row],[data]],14)</f>
        <v>38</v>
      </c>
      <c r="K2025">
        <f>IF(martianeum5[[#This Row],[num_tygodnia]]=J2024,K2024,K2024+1)</f>
        <v>294</v>
      </c>
    </row>
    <row r="2026" spans="1:11" x14ac:dyDescent="0.25">
      <c r="A2026" s="1">
        <v>50665</v>
      </c>
      <c r="B2026">
        <f t="shared" si="31"/>
        <v>22.194899999999929</v>
      </c>
      <c r="C2026" t="s">
        <v>6</v>
      </c>
      <c r="D2026">
        <v>17.600000000000001</v>
      </c>
      <c r="E2026">
        <v>5.5</v>
      </c>
      <c r="F2026">
        <f>IF(martianeum5[[#This Row],[zawartosc '[%']]]&gt;=1,martianeum5[[#This Row],[masa '[kg']]]*martianeum5[[#This Row],[zawartosc '[%']]]*0.01,0)</f>
        <v>0.96800000000000008</v>
      </c>
      <c r="G2026">
        <f>martianeum5[[#This Row],[stan_magazynu '[kg']]]+martianeum5[[#This Row],[ile_kg_materiału_z_ładunku]]</f>
        <v>23.162899999999929</v>
      </c>
      <c r="H2026">
        <f>IF(martianeum5[[#This Row],[stan_po_wydobyciu_z_ładunku]]&gt;=100,100,0)</f>
        <v>0</v>
      </c>
      <c r="I2026">
        <f>martianeum5[[#This Row],[stan_po_wydobyciu_z_ładunku]]-martianeum5[[#This Row],[ile_zabiera_na_orbite]]</f>
        <v>23.162899999999929</v>
      </c>
      <c r="J2026">
        <f>WEEKNUM(martianeum5[[#This Row],[data]],14)</f>
        <v>38</v>
      </c>
      <c r="K2026">
        <f>IF(martianeum5[[#This Row],[num_tygodnia]]=J2025,K2025,K2025+1)</f>
        <v>294</v>
      </c>
    </row>
    <row r="2027" spans="1:11" x14ac:dyDescent="0.25">
      <c r="A2027" s="1">
        <v>50666</v>
      </c>
      <c r="B2027">
        <f t="shared" si="31"/>
        <v>23.162899999999929</v>
      </c>
      <c r="C2027" t="s">
        <v>19</v>
      </c>
      <c r="D2027">
        <v>27.8</v>
      </c>
      <c r="E2027">
        <v>0</v>
      </c>
      <c r="F2027">
        <f>IF(martianeum5[[#This Row],[zawartosc '[%']]]&gt;=1,martianeum5[[#This Row],[masa '[kg']]]*martianeum5[[#This Row],[zawartosc '[%']]]*0.01,0)</f>
        <v>0</v>
      </c>
      <c r="G2027">
        <f>martianeum5[[#This Row],[stan_magazynu '[kg']]]+martianeum5[[#This Row],[ile_kg_materiału_z_ładunku]]</f>
        <v>23.162899999999929</v>
      </c>
      <c r="H2027">
        <f>IF(martianeum5[[#This Row],[stan_po_wydobyciu_z_ładunku]]&gt;=100,100,0)</f>
        <v>0</v>
      </c>
      <c r="I2027">
        <f>martianeum5[[#This Row],[stan_po_wydobyciu_z_ładunku]]-martianeum5[[#This Row],[ile_zabiera_na_orbite]]</f>
        <v>23.162899999999929</v>
      </c>
      <c r="J2027">
        <f>WEEKNUM(martianeum5[[#This Row],[data]],14)</f>
        <v>38</v>
      </c>
      <c r="K2027">
        <f>IF(martianeum5[[#This Row],[num_tygodnia]]=J2026,K2026,K2026+1)</f>
        <v>294</v>
      </c>
    </row>
    <row r="2028" spans="1:11" x14ac:dyDescent="0.25">
      <c r="A2028" s="1">
        <v>50667</v>
      </c>
      <c r="B2028">
        <f t="shared" si="31"/>
        <v>23.162899999999929</v>
      </c>
      <c r="C2028" t="s">
        <v>10</v>
      </c>
      <c r="D2028">
        <v>25.8</v>
      </c>
      <c r="E2028">
        <v>12.1</v>
      </c>
      <c r="F2028">
        <f>IF(martianeum5[[#This Row],[zawartosc '[%']]]&gt;=1,martianeum5[[#This Row],[masa '[kg']]]*martianeum5[[#This Row],[zawartosc '[%']]]*0.01,0)</f>
        <v>3.1218000000000004</v>
      </c>
      <c r="G2028">
        <f>martianeum5[[#This Row],[stan_magazynu '[kg']]]+martianeum5[[#This Row],[ile_kg_materiału_z_ładunku]]</f>
        <v>26.28469999999993</v>
      </c>
      <c r="H2028">
        <f>IF(martianeum5[[#This Row],[stan_po_wydobyciu_z_ładunku]]&gt;=100,100,0)</f>
        <v>0</v>
      </c>
      <c r="I2028">
        <f>martianeum5[[#This Row],[stan_po_wydobyciu_z_ładunku]]-martianeum5[[#This Row],[ile_zabiera_na_orbite]]</f>
        <v>26.28469999999993</v>
      </c>
      <c r="J2028">
        <f>WEEKNUM(martianeum5[[#This Row],[data]],14)</f>
        <v>38</v>
      </c>
      <c r="K2028">
        <f>IF(martianeum5[[#This Row],[num_tygodnia]]=J2027,K2027,K2027+1)</f>
        <v>294</v>
      </c>
    </row>
    <row r="2029" spans="1:11" x14ac:dyDescent="0.25">
      <c r="A2029" s="1">
        <v>50668</v>
      </c>
      <c r="B2029">
        <f t="shared" si="31"/>
        <v>26.28469999999993</v>
      </c>
      <c r="C2029" t="s">
        <v>26</v>
      </c>
      <c r="D2029">
        <v>18.100000000000001</v>
      </c>
      <c r="E2029">
        <v>1.1000000000000001</v>
      </c>
      <c r="F2029">
        <f>IF(martianeum5[[#This Row],[zawartosc '[%']]]&gt;=1,martianeum5[[#This Row],[masa '[kg']]]*martianeum5[[#This Row],[zawartosc '[%']]]*0.01,0)</f>
        <v>0.19910000000000005</v>
      </c>
      <c r="G2029">
        <f>martianeum5[[#This Row],[stan_magazynu '[kg']]]+martianeum5[[#This Row],[ile_kg_materiału_z_ładunku]]</f>
        <v>26.483799999999931</v>
      </c>
      <c r="H2029">
        <f>IF(martianeum5[[#This Row],[stan_po_wydobyciu_z_ładunku]]&gt;=100,100,0)</f>
        <v>0</v>
      </c>
      <c r="I2029">
        <f>martianeum5[[#This Row],[stan_po_wydobyciu_z_ładunku]]-martianeum5[[#This Row],[ile_zabiera_na_orbite]]</f>
        <v>26.483799999999931</v>
      </c>
      <c r="J2029">
        <f>WEEKNUM(martianeum5[[#This Row],[data]],14)</f>
        <v>38</v>
      </c>
      <c r="K2029">
        <f>IF(martianeum5[[#This Row],[num_tygodnia]]=J2028,K2028,K2028+1)</f>
        <v>294</v>
      </c>
    </row>
    <row r="2030" spans="1:11" x14ac:dyDescent="0.25">
      <c r="A2030" s="1">
        <v>50669</v>
      </c>
      <c r="B2030">
        <f t="shared" si="31"/>
        <v>26.483799999999931</v>
      </c>
      <c r="C2030" t="s">
        <v>12</v>
      </c>
      <c r="D2030">
        <v>21.9</v>
      </c>
      <c r="E2030">
        <v>7.7</v>
      </c>
      <c r="F2030">
        <f>IF(martianeum5[[#This Row],[zawartosc '[%']]]&gt;=1,martianeum5[[#This Row],[masa '[kg']]]*martianeum5[[#This Row],[zawartosc '[%']]]*0.01,0)</f>
        <v>1.6862999999999999</v>
      </c>
      <c r="G2030">
        <f>martianeum5[[#This Row],[stan_magazynu '[kg']]]+martianeum5[[#This Row],[ile_kg_materiału_z_ładunku]]</f>
        <v>28.17009999999993</v>
      </c>
      <c r="H2030">
        <f>IF(martianeum5[[#This Row],[stan_po_wydobyciu_z_ładunku]]&gt;=100,100,0)</f>
        <v>0</v>
      </c>
      <c r="I2030">
        <f>martianeum5[[#This Row],[stan_po_wydobyciu_z_ładunku]]-martianeum5[[#This Row],[ile_zabiera_na_orbite]]</f>
        <v>28.17009999999993</v>
      </c>
      <c r="J2030">
        <f>WEEKNUM(martianeum5[[#This Row],[data]],14)</f>
        <v>38</v>
      </c>
      <c r="K2030">
        <f>IF(martianeum5[[#This Row],[num_tygodnia]]=J2029,K2029,K2029+1)</f>
        <v>294</v>
      </c>
    </row>
    <row r="2031" spans="1:11" x14ac:dyDescent="0.25">
      <c r="A2031" s="1">
        <v>50670</v>
      </c>
      <c r="B2031">
        <f t="shared" si="31"/>
        <v>28.17009999999993</v>
      </c>
      <c r="C2031" t="s">
        <v>27</v>
      </c>
      <c r="D2031">
        <v>23.2</v>
      </c>
      <c r="E2031">
        <v>5.0999999999999996</v>
      </c>
      <c r="F2031">
        <f>IF(martianeum5[[#This Row],[zawartosc '[%']]]&gt;=1,martianeum5[[#This Row],[masa '[kg']]]*martianeum5[[#This Row],[zawartosc '[%']]]*0.01,0)</f>
        <v>1.1832</v>
      </c>
      <c r="G2031">
        <f>martianeum5[[#This Row],[stan_magazynu '[kg']]]+martianeum5[[#This Row],[ile_kg_materiału_z_ładunku]]</f>
        <v>29.35329999999993</v>
      </c>
      <c r="H2031">
        <f>IF(martianeum5[[#This Row],[stan_po_wydobyciu_z_ładunku]]&gt;=100,100,0)</f>
        <v>0</v>
      </c>
      <c r="I2031">
        <f>martianeum5[[#This Row],[stan_po_wydobyciu_z_ładunku]]-martianeum5[[#This Row],[ile_zabiera_na_orbite]]</f>
        <v>29.35329999999993</v>
      </c>
      <c r="J2031">
        <f>WEEKNUM(martianeum5[[#This Row],[data]],14)</f>
        <v>38</v>
      </c>
      <c r="K2031">
        <f>IF(martianeum5[[#This Row],[num_tygodnia]]=J2030,K2030,K2030+1)</f>
        <v>294</v>
      </c>
    </row>
    <row r="2032" spans="1:11" x14ac:dyDescent="0.25">
      <c r="A2032" s="1">
        <v>50671</v>
      </c>
      <c r="B2032">
        <f t="shared" si="31"/>
        <v>29.35329999999993</v>
      </c>
      <c r="C2032" t="s">
        <v>31</v>
      </c>
      <c r="D2032">
        <v>26.6</v>
      </c>
      <c r="E2032">
        <v>0.3</v>
      </c>
      <c r="F2032">
        <f>IF(martianeum5[[#This Row],[zawartosc '[%']]]&gt;=1,martianeum5[[#This Row],[masa '[kg']]]*martianeum5[[#This Row],[zawartosc '[%']]]*0.01,0)</f>
        <v>0</v>
      </c>
      <c r="G2032">
        <f>martianeum5[[#This Row],[stan_magazynu '[kg']]]+martianeum5[[#This Row],[ile_kg_materiału_z_ładunku]]</f>
        <v>29.35329999999993</v>
      </c>
      <c r="H2032">
        <f>IF(martianeum5[[#This Row],[stan_po_wydobyciu_z_ładunku]]&gt;=100,100,0)</f>
        <v>0</v>
      </c>
      <c r="I2032">
        <f>martianeum5[[#This Row],[stan_po_wydobyciu_z_ładunku]]-martianeum5[[#This Row],[ile_zabiera_na_orbite]]</f>
        <v>29.35329999999993</v>
      </c>
      <c r="J2032">
        <f>WEEKNUM(martianeum5[[#This Row],[data]],14)</f>
        <v>39</v>
      </c>
      <c r="K2032">
        <f>IF(martianeum5[[#This Row],[num_tygodnia]]=J2031,K2031,K2031+1)</f>
        <v>295</v>
      </c>
    </row>
    <row r="2033" spans="1:11" x14ac:dyDescent="0.25">
      <c r="A2033" s="1">
        <v>50672</v>
      </c>
      <c r="B2033">
        <f t="shared" si="31"/>
        <v>29.35329999999993</v>
      </c>
      <c r="C2033" t="s">
        <v>11</v>
      </c>
      <c r="D2033">
        <v>23.2</v>
      </c>
      <c r="E2033">
        <v>0</v>
      </c>
      <c r="F2033">
        <f>IF(martianeum5[[#This Row],[zawartosc '[%']]]&gt;=1,martianeum5[[#This Row],[masa '[kg']]]*martianeum5[[#This Row],[zawartosc '[%']]]*0.01,0)</f>
        <v>0</v>
      </c>
      <c r="G2033">
        <f>martianeum5[[#This Row],[stan_magazynu '[kg']]]+martianeum5[[#This Row],[ile_kg_materiału_z_ładunku]]</f>
        <v>29.35329999999993</v>
      </c>
      <c r="H2033">
        <f>IF(martianeum5[[#This Row],[stan_po_wydobyciu_z_ładunku]]&gt;=100,100,0)</f>
        <v>0</v>
      </c>
      <c r="I2033">
        <f>martianeum5[[#This Row],[stan_po_wydobyciu_z_ładunku]]-martianeum5[[#This Row],[ile_zabiera_na_orbite]]</f>
        <v>29.35329999999993</v>
      </c>
      <c r="J2033">
        <f>WEEKNUM(martianeum5[[#This Row],[data]],14)</f>
        <v>39</v>
      </c>
      <c r="K2033">
        <f>IF(martianeum5[[#This Row],[num_tygodnia]]=J2032,K2032,K2032+1)</f>
        <v>295</v>
      </c>
    </row>
    <row r="2034" spans="1:11" x14ac:dyDescent="0.25">
      <c r="A2034" s="1">
        <v>50673</v>
      </c>
      <c r="B2034">
        <f t="shared" si="31"/>
        <v>29.35329999999993</v>
      </c>
      <c r="C2034" t="s">
        <v>10</v>
      </c>
      <c r="D2034">
        <v>11</v>
      </c>
      <c r="E2034">
        <v>40.9</v>
      </c>
      <c r="F2034">
        <f>IF(martianeum5[[#This Row],[zawartosc '[%']]]&gt;=1,martianeum5[[#This Row],[masa '[kg']]]*martianeum5[[#This Row],[zawartosc '[%']]]*0.01,0)</f>
        <v>4.4989999999999997</v>
      </c>
      <c r="G2034">
        <f>martianeum5[[#This Row],[stan_magazynu '[kg']]]+martianeum5[[#This Row],[ile_kg_materiału_z_ładunku]]</f>
        <v>33.852299999999929</v>
      </c>
      <c r="H2034">
        <f>IF(martianeum5[[#This Row],[stan_po_wydobyciu_z_ładunku]]&gt;=100,100,0)</f>
        <v>0</v>
      </c>
      <c r="I2034">
        <f>martianeum5[[#This Row],[stan_po_wydobyciu_z_ładunku]]-martianeum5[[#This Row],[ile_zabiera_na_orbite]]</f>
        <v>33.852299999999929</v>
      </c>
      <c r="J2034">
        <f>WEEKNUM(martianeum5[[#This Row],[data]],14)</f>
        <v>39</v>
      </c>
      <c r="K2034">
        <f>IF(martianeum5[[#This Row],[num_tygodnia]]=J2033,K2033,K2033+1)</f>
        <v>295</v>
      </c>
    </row>
    <row r="2035" spans="1:11" x14ac:dyDescent="0.25">
      <c r="A2035" s="1">
        <v>50674</v>
      </c>
      <c r="B2035">
        <f t="shared" si="31"/>
        <v>33.852299999999929</v>
      </c>
      <c r="C2035" t="s">
        <v>23</v>
      </c>
      <c r="D2035">
        <v>26.8</v>
      </c>
      <c r="E2035">
        <v>2.2999999999999998</v>
      </c>
      <c r="F2035">
        <f>IF(martianeum5[[#This Row],[zawartosc '[%']]]&gt;=1,martianeum5[[#This Row],[masa '[kg']]]*martianeum5[[#This Row],[zawartosc '[%']]]*0.01,0)</f>
        <v>0.61639999999999995</v>
      </c>
      <c r="G2035">
        <f>martianeum5[[#This Row],[stan_magazynu '[kg']]]+martianeum5[[#This Row],[ile_kg_materiału_z_ładunku]]</f>
        <v>34.468699999999927</v>
      </c>
      <c r="H2035">
        <f>IF(martianeum5[[#This Row],[stan_po_wydobyciu_z_ładunku]]&gt;=100,100,0)</f>
        <v>0</v>
      </c>
      <c r="I2035">
        <f>martianeum5[[#This Row],[stan_po_wydobyciu_z_ładunku]]-martianeum5[[#This Row],[ile_zabiera_na_orbite]]</f>
        <v>34.468699999999927</v>
      </c>
      <c r="J2035">
        <f>WEEKNUM(martianeum5[[#This Row],[data]],14)</f>
        <v>39</v>
      </c>
      <c r="K2035">
        <f>IF(martianeum5[[#This Row],[num_tygodnia]]=J2034,K2034,K2034+1)</f>
        <v>295</v>
      </c>
    </row>
    <row r="2036" spans="1:11" x14ac:dyDescent="0.25">
      <c r="A2036" s="1">
        <v>50675</v>
      </c>
      <c r="B2036">
        <f t="shared" si="31"/>
        <v>34.468699999999927</v>
      </c>
      <c r="C2036" t="s">
        <v>13</v>
      </c>
      <c r="D2036">
        <v>22.2</v>
      </c>
      <c r="E2036">
        <v>0</v>
      </c>
      <c r="F2036">
        <f>IF(martianeum5[[#This Row],[zawartosc '[%']]]&gt;=1,martianeum5[[#This Row],[masa '[kg']]]*martianeum5[[#This Row],[zawartosc '[%']]]*0.01,0)</f>
        <v>0</v>
      </c>
      <c r="G2036">
        <f>martianeum5[[#This Row],[stan_magazynu '[kg']]]+martianeum5[[#This Row],[ile_kg_materiału_z_ładunku]]</f>
        <v>34.468699999999927</v>
      </c>
      <c r="H2036">
        <f>IF(martianeum5[[#This Row],[stan_po_wydobyciu_z_ładunku]]&gt;=100,100,0)</f>
        <v>0</v>
      </c>
      <c r="I2036">
        <f>martianeum5[[#This Row],[stan_po_wydobyciu_z_ładunku]]-martianeum5[[#This Row],[ile_zabiera_na_orbite]]</f>
        <v>34.468699999999927</v>
      </c>
      <c r="J2036">
        <f>WEEKNUM(martianeum5[[#This Row],[data]],14)</f>
        <v>39</v>
      </c>
      <c r="K2036">
        <f>IF(martianeum5[[#This Row],[num_tygodnia]]=J2035,K2035,K2035+1)</f>
        <v>295</v>
      </c>
    </row>
    <row r="2037" spans="1:11" x14ac:dyDescent="0.25">
      <c r="A2037" s="1">
        <v>50676</v>
      </c>
      <c r="B2037">
        <f t="shared" si="31"/>
        <v>34.468699999999927</v>
      </c>
      <c r="C2037" t="s">
        <v>18</v>
      </c>
      <c r="D2037">
        <v>10.199999999999999</v>
      </c>
      <c r="E2037">
        <v>6.1</v>
      </c>
      <c r="F2037">
        <f>IF(martianeum5[[#This Row],[zawartosc '[%']]]&gt;=1,martianeum5[[#This Row],[masa '[kg']]]*martianeum5[[#This Row],[zawartosc '[%']]]*0.01,0)</f>
        <v>0.62219999999999998</v>
      </c>
      <c r="G2037">
        <f>martianeum5[[#This Row],[stan_magazynu '[kg']]]+martianeum5[[#This Row],[ile_kg_materiału_z_ładunku]]</f>
        <v>35.090899999999927</v>
      </c>
      <c r="H2037">
        <f>IF(martianeum5[[#This Row],[stan_po_wydobyciu_z_ładunku]]&gt;=100,100,0)</f>
        <v>0</v>
      </c>
      <c r="I2037">
        <f>martianeum5[[#This Row],[stan_po_wydobyciu_z_ładunku]]-martianeum5[[#This Row],[ile_zabiera_na_orbite]]</f>
        <v>35.090899999999927</v>
      </c>
      <c r="J2037">
        <f>WEEKNUM(martianeum5[[#This Row],[data]],14)</f>
        <v>39</v>
      </c>
      <c r="K2037">
        <f>IF(martianeum5[[#This Row],[num_tygodnia]]=J2036,K2036,K2036+1)</f>
        <v>295</v>
      </c>
    </row>
    <row r="2038" spans="1:11" x14ac:dyDescent="0.25">
      <c r="A2038" s="1">
        <v>50677</v>
      </c>
      <c r="B2038">
        <f t="shared" si="31"/>
        <v>35.090899999999927</v>
      </c>
      <c r="C2038" t="s">
        <v>33</v>
      </c>
      <c r="D2038">
        <v>18.399999999999999</v>
      </c>
      <c r="E2038">
        <v>1.5</v>
      </c>
      <c r="F2038">
        <f>IF(martianeum5[[#This Row],[zawartosc '[%']]]&gt;=1,martianeum5[[#This Row],[masa '[kg']]]*martianeum5[[#This Row],[zawartosc '[%']]]*0.01,0)</f>
        <v>0.27599999999999997</v>
      </c>
      <c r="G2038">
        <f>martianeum5[[#This Row],[stan_magazynu '[kg']]]+martianeum5[[#This Row],[ile_kg_materiału_z_ładunku]]</f>
        <v>35.36689999999993</v>
      </c>
      <c r="H2038">
        <f>IF(martianeum5[[#This Row],[stan_po_wydobyciu_z_ładunku]]&gt;=100,100,0)</f>
        <v>0</v>
      </c>
      <c r="I2038">
        <f>martianeum5[[#This Row],[stan_po_wydobyciu_z_ładunku]]-martianeum5[[#This Row],[ile_zabiera_na_orbite]]</f>
        <v>35.36689999999993</v>
      </c>
      <c r="J2038">
        <f>WEEKNUM(martianeum5[[#This Row],[data]],14)</f>
        <v>39</v>
      </c>
      <c r="K2038">
        <f>IF(martianeum5[[#This Row],[num_tygodnia]]=J2037,K2037,K2037+1)</f>
        <v>295</v>
      </c>
    </row>
    <row r="2039" spans="1:11" x14ac:dyDescent="0.25">
      <c r="A2039" s="1">
        <v>50678</v>
      </c>
      <c r="B2039">
        <f t="shared" si="31"/>
        <v>35.36689999999993</v>
      </c>
      <c r="C2039" t="s">
        <v>7</v>
      </c>
      <c r="D2039">
        <v>29.4</v>
      </c>
      <c r="E2039">
        <v>22.3</v>
      </c>
      <c r="F2039">
        <f>IF(martianeum5[[#This Row],[zawartosc '[%']]]&gt;=1,martianeum5[[#This Row],[masa '[kg']]]*martianeum5[[#This Row],[zawartosc '[%']]]*0.01,0)</f>
        <v>6.5562000000000005</v>
      </c>
      <c r="G2039">
        <f>martianeum5[[#This Row],[stan_magazynu '[kg']]]+martianeum5[[#This Row],[ile_kg_materiału_z_ładunku]]</f>
        <v>41.923099999999934</v>
      </c>
      <c r="H2039">
        <f>IF(martianeum5[[#This Row],[stan_po_wydobyciu_z_ładunku]]&gt;=100,100,0)</f>
        <v>0</v>
      </c>
      <c r="I2039">
        <f>martianeum5[[#This Row],[stan_po_wydobyciu_z_ładunku]]-martianeum5[[#This Row],[ile_zabiera_na_orbite]]</f>
        <v>41.923099999999934</v>
      </c>
      <c r="J2039">
        <f>WEEKNUM(martianeum5[[#This Row],[data]],14)</f>
        <v>40</v>
      </c>
      <c r="K2039">
        <f>IF(martianeum5[[#This Row],[num_tygodnia]]=J2038,K2038,K2038+1)</f>
        <v>296</v>
      </c>
    </row>
    <row r="2040" spans="1:11" x14ac:dyDescent="0.25">
      <c r="A2040" s="1">
        <v>50679</v>
      </c>
      <c r="B2040">
        <f t="shared" si="31"/>
        <v>41.923099999999934</v>
      </c>
      <c r="C2040" t="s">
        <v>23</v>
      </c>
      <c r="D2040">
        <v>23.4</v>
      </c>
      <c r="E2040">
        <v>0</v>
      </c>
      <c r="F2040">
        <f>IF(martianeum5[[#This Row],[zawartosc '[%']]]&gt;=1,martianeum5[[#This Row],[masa '[kg']]]*martianeum5[[#This Row],[zawartosc '[%']]]*0.01,0)</f>
        <v>0</v>
      </c>
      <c r="G2040">
        <f>martianeum5[[#This Row],[stan_magazynu '[kg']]]+martianeum5[[#This Row],[ile_kg_materiału_z_ładunku]]</f>
        <v>41.923099999999934</v>
      </c>
      <c r="H2040">
        <f>IF(martianeum5[[#This Row],[stan_po_wydobyciu_z_ładunku]]&gt;=100,100,0)</f>
        <v>0</v>
      </c>
      <c r="I2040">
        <f>martianeum5[[#This Row],[stan_po_wydobyciu_z_ładunku]]-martianeum5[[#This Row],[ile_zabiera_na_orbite]]</f>
        <v>41.923099999999934</v>
      </c>
      <c r="J2040">
        <f>WEEKNUM(martianeum5[[#This Row],[data]],14)</f>
        <v>40</v>
      </c>
      <c r="K2040">
        <f>IF(martianeum5[[#This Row],[num_tygodnia]]=J2039,K2039,K2039+1)</f>
        <v>296</v>
      </c>
    </row>
    <row r="2041" spans="1:11" x14ac:dyDescent="0.25">
      <c r="A2041" s="1">
        <v>50680</v>
      </c>
      <c r="B2041">
        <f t="shared" si="31"/>
        <v>41.923099999999934</v>
      </c>
      <c r="C2041" t="s">
        <v>5</v>
      </c>
      <c r="D2041">
        <v>13.6</v>
      </c>
      <c r="E2041">
        <v>6.1</v>
      </c>
      <c r="F2041">
        <f>IF(martianeum5[[#This Row],[zawartosc '[%']]]&gt;=1,martianeum5[[#This Row],[masa '[kg']]]*martianeum5[[#This Row],[zawartosc '[%']]]*0.01,0)</f>
        <v>0.8296</v>
      </c>
      <c r="G2041">
        <f>martianeum5[[#This Row],[stan_magazynu '[kg']]]+martianeum5[[#This Row],[ile_kg_materiału_z_ładunku]]</f>
        <v>42.752699999999933</v>
      </c>
      <c r="H2041">
        <f>IF(martianeum5[[#This Row],[stan_po_wydobyciu_z_ładunku]]&gt;=100,100,0)</f>
        <v>0</v>
      </c>
      <c r="I2041">
        <f>martianeum5[[#This Row],[stan_po_wydobyciu_z_ładunku]]-martianeum5[[#This Row],[ile_zabiera_na_orbite]]</f>
        <v>42.752699999999933</v>
      </c>
      <c r="J2041">
        <f>WEEKNUM(martianeum5[[#This Row],[data]],14)</f>
        <v>40</v>
      </c>
      <c r="K2041">
        <f>IF(martianeum5[[#This Row],[num_tygodnia]]=J2040,K2040,K2040+1)</f>
        <v>296</v>
      </c>
    </row>
    <row r="2042" spans="1:11" x14ac:dyDescent="0.25">
      <c r="A2042" s="1">
        <v>50681</v>
      </c>
      <c r="B2042">
        <f t="shared" si="31"/>
        <v>42.752699999999933</v>
      </c>
      <c r="C2042" t="s">
        <v>7</v>
      </c>
      <c r="D2042">
        <v>17.7</v>
      </c>
      <c r="E2042">
        <v>1.4</v>
      </c>
      <c r="F2042">
        <f>IF(martianeum5[[#This Row],[zawartosc '[%']]]&gt;=1,martianeum5[[#This Row],[masa '[kg']]]*martianeum5[[#This Row],[zawartosc '[%']]]*0.01,0)</f>
        <v>0.24779999999999999</v>
      </c>
      <c r="G2042">
        <f>martianeum5[[#This Row],[stan_magazynu '[kg']]]+martianeum5[[#This Row],[ile_kg_materiału_z_ładunku]]</f>
        <v>43.000499999999931</v>
      </c>
      <c r="H2042">
        <f>IF(martianeum5[[#This Row],[stan_po_wydobyciu_z_ładunku]]&gt;=100,100,0)</f>
        <v>0</v>
      </c>
      <c r="I2042">
        <f>martianeum5[[#This Row],[stan_po_wydobyciu_z_ładunku]]-martianeum5[[#This Row],[ile_zabiera_na_orbite]]</f>
        <v>43.000499999999931</v>
      </c>
      <c r="J2042">
        <f>WEEKNUM(martianeum5[[#This Row],[data]],14)</f>
        <v>40</v>
      </c>
      <c r="K2042">
        <f>IF(martianeum5[[#This Row],[num_tygodnia]]=J2041,K2041,K2041+1)</f>
        <v>296</v>
      </c>
    </row>
    <row r="2043" spans="1:11" x14ac:dyDescent="0.25">
      <c r="A2043" s="1">
        <v>50682</v>
      </c>
      <c r="B2043">
        <f t="shared" si="31"/>
        <v>43.000499999999931</v>
      </c>
      <c r="C2043" t="s">
        <v>23</v>
      </c>
      <c r="D2043">
        <v>17</v>
      </c>
      <c r="E2043">
        <v>5.9</v>
      </c>
      <c r="F2043">
        <f>IF(martianeum5[[#This Row],[zawartosc '[%']]]&gt;=1,martianeum5[[#This Row],[masa '[kg']]]*martianeum5[[#This Row],[zawartosc '[%']]]*0.01,0)</f>
        <v>1.0030000000000001</v>
      </c>
      <c r="G2043">
        <f>martianeum5[[#This Row],[stan_magazynu '[kg']]]+martianeum5[[#This Row],[ile_kg_materiału_z_ładunku]]</f>
        <v>44.003499999999931</v>
      </c>
      <c r="H2043">
        <f>IF(martianeum5[[#This Row],[stan_po_wydobyciu_z_ładunku]]&gt;=100,100,0)</f>
        <v>0</v>
      </c>
      <c r="I2043">
        <f>martianeum5[[#This Row],[stan_po_wydobyciu_z_ładunku]]-martianeum5[[#This Row],[ile_zabiera_na_orbite]]</f>
        <v>44.003499999999931</v>
      </c>
      <c r="J2043">
        <f>WEEKNUM(martianeum5[[#This Row],[data]],14)</f>
        <v>40</v>
      </c>
      <c r="K2043">
        <f>IF(martianeum5[[#This Row],[num_tygodnia]]=J2042,K2042,K2042+1)</f>
        <v>296</v>
      </c>
    </row>
    <row r="2044" spans="1:11" x14ac:dyDescent="0.25">
      <c r="A2044" s="1">
        <v>50683</v>
      </c>
      <c r="B2044">
        <f t="shared" si="31"/>
        <v>44.003499999999931</v>
      </c>
      <c r="C2044" t="s">
        <v>6</v>
      </c>
      <c r="D2044">
        <v>29.6</v>
      </c>
      <c r="E2044">
        <v>6.6</v>
      </c>
      <c r="F2044">
        <f>IF(martianeum5[[#This Row],[zawartosc '[%']]]&gt;=1,martianeum5[[#This Row],[masa '[kg']]]*martianeum5[[#This Row],[zawartosc '[%']]]*0.01,0)</f>
        <v>1.9536</v>
      </c>
      <c r="G2044">
        <f>martianeum5[[#This Row],[stan_magazynu '[kg']]]+martianeum5[[#This Row],[ile_kg_materiału_z_ładunku]]</f>
        <v>45.957099999999933</v>
      </c>
      <c r="H2044">
        <f>IF(martianeum5[[#This Row],[stan_po_wydobyciu_z_ładunku]]&gt;=100,100,0)</f>
        <v>0</v>
      </c>
      <c r="I2044">
        <f>martianeum5[[#This Row],[stan_po_wydobyciu_z_ładunku]]-martianeum5[[#This Row],[ile_zabiera_na_orbite]]</f>
        <v>45.957099999999933</v>
      </c>
      <c r="J2044">
        <f>WEEKNUM(martianeum5[[#This Row],[data]],14)</f>
        <v>40</v>
      </c>
      <c r="K2044">
        <f>IF(martianeum5[[#This Row],[num_tygodnia]]=J2043,K2043,K2043+1)</f>
        <v>296</v>
      </c>
    </row>
    <row r="2045" spans="1:11" x14ac:dyDescent="0.25">
      <c r="A2045" s="1">
        <v>50684</v>
      </c>
      <c r="B2045">
        <f t="shared" si="31"/>
        <v>45.957099999999933</v>
      </c>
      <c r="C2045" t="s">
        <v>10</v>
      </c>
      <c r="D2045">
        <v>23.4</v>
      </c>
      <c r="E2045">
        <v>0</v>
      </c>
      <c r="F2045">
        <f>IF(martianeum5[[#This Row],[zawartosc '[%']]]&gt;=1,martianeum5[[#This Row],[masa '[kg']]]*martianeum5[[#This Row],[zawartosc '[%']]]*0.01,0)</f>
        <v>0</v>
      </c>
      <c r="G2045">
        <f>martianeum5[[#This Row],[stan_magazynu '[kg']]]+martianeum5[[#This Row],[ile_kg_materiału_z_ładunku]]</f>
        <v>45.957099999999933</v>
      </c>
      <c r="H2045">
        <f>IF(martianeum5[[#This Row],[stan_po_wydobyciu_z_ładunku]]&gt;=100,100,0)</f>
        <v>0</v>
      </c>
      <c r="I2045">
        <f>martianeum5[[#This Row],[stan_po_wydobyciu_z_ładunku]]-martianeum5[[#This Row],[ile_zabiera_na_orbite]]</f>
        <v>45.957099999999933</v>
      </c>
      <c r="J2045">
        <f>WEEKNUM(martianeum5[[#This Row],[data]],14)</f>
        <v>40</v>
      </c>
      <c r="K2045">
        <f>IF(martianeum5[[#This Row],[num_tygodnia]]=J2044,K2044,K2044+1)</f>
        <v>296</v>
      </c>
    </row>
    <row r="2046" spans="1:11" x14ac:dyDescent="0.25">
      <c r="A2046" s="1">
        <v>50685</v>
      </c>
      <c r="B2046">
        <f t="shared" si="31"/>
        <v>45.957099999999933</v>
      </c>
      <c r="C2046" t="s">
        <v>7</v>
      </c>
      <c r="D2046">
        <v>21.3</v>
      </c>
      <c r="E2046">
        <v>22.4</v>
      </c>
      <c r="F2046">
        <f>IF(martianeum5[[#This Row],[zawartosc '[%']]]&gt;=1,martianeum5[[#This Row],[masa '[kg']]]*martianeum5[[#This Row],[zawartosc '[%']]]*0.01,0)</f>
        <v>4.7712000000000003</v>
      </c>
      <c r="G2046">
        <f>martianeum5[[#This Row],[stan_magazynu '[kg']]]+martianeum5[[#This Row],[ile_kg_materiału_z_ładunku]]</f>
        <v>50.728299999999933</v>
      </c>
      <c r="H2046">
        <f>IF(martianeum5[[#This Row],[stan_po_wydobyciu_z_ładunku]]&gt;=100,100,0)</f>
        <v>0</v>
      </c>
      <c r="I2046">
        <f>martianeum5[[#This Row],[stan_po_wydobyciu_z_ładunku]]-martianeum5[[#This Row],[ile_zabiera_na_orbite]]</f>
        <v>50.728299999999933</v>
      </c>
      <c r="J2046">
        <f>WEEKNUM(martianeum5[[#This Row],[data]],14)</f>
        <v>41</v>
      </c>
      <c r="K2046">
        <f>IF(martianeum5[[#This Row],[num_tygodnia]]=J2045,K2045,K2045+1)</f>
        <v>297</v>
      </c>
    </row>
    <row r="2047" spans="1:11" x14ac:dyDescent="0.25">
      <c r="A2047" s="1">
        <v>50686</v>
      </c>
      <c r="B2047">
        <f t="shared" si="31"/>
        <v>50.728299999999933</v>
      </c>
      <c r="C2047" t="s">
        <v>19</v>
      </c>
      <c r="D2047">
        <v>18.600000000000001</v>
      </c>
      <c r="E2047">
        <v>0</v>
      </c>
      <c r="F2047">
        <f>IF(martianeum5[[#This Row],[zawartosc '[%']]]&gt;=1,martianeum5[[#This Row],[masa '[kg']]]*martianeum5[[#This Row],[zawartosc '[%']]]*0.01,0)</f>
        <v>0</v>
      </c>
      <c r="G2047">
        <f>martianeum5[[#This Row],[stan_magazynu '[kg']]]+martianeum5[[#This Row],[ile_kg_materiału_z_ładunku]]</f>
        <v>50.728299999999933</v>
      </c>
      <c r="H2047">
        <f>IF(martianeum5[[#This Row],[stan_po_wydobyciu_z_ładunku]]&gt;=100,100,0)</f>
        <v>0</v>
      </c>
      <c r="I2047">
        <f>martianeum5[[#This Row],[stan_po_wydobyciu_z_ładunku]]-martianeum5[[#This Row],[ile_zabiera_na_orbite]]</f>
        <v>50.728299999999933</v>
      </c>
      <c r="J2047">
        <f>WEEKNUM(martianeum5[[#This Row],[data]],14)</f>
        <v>41</v>
      </c>
      <c r="K2047">
        <f>IF(martianeum5[[#This Row],[num_tygodnia]]=J2046,K2046,K2046+1)</f>
        <v>297</v>
      </c>
    </row>
    <row r="2048" spans="1:11" x14ac:dyDescent="0.25">
      <c r="A2048" s="1">
        <v>50687</v>
      </c>
      <c r="B2048">
        <f t="shared" si="31"/>
        <v>50.728299999999933</v>
      </c>
      <c r="C2048" t="s">
        <v>13</v>
      </c>
      <c r="D2048">
        <v>16.8</v>
      </c>
      <c r="E2048">
        <v>2.8</v>
      </c>
      <c r="F2048">
        <f>IF(martianeum5[[#This Row],[zawartosc '[%']]]&gt;=1,martianeum5[[#This Row],[masa '[kg']]]*martianeum5[[#This Row],[zawartosc '[%']]]*0.01,0)</f>
        <v>0.47039999999999998</v>
      </c>
      <c r="G2048">
        <f>martianeum5[[#This Row],[stan_magazynu '[kg']]]+martianeum5[[#This Row],[ile_kg_materiału_z_ładunku]]</f>
        <v>51.198699999999931</v>
      </c>
      <c r="H2048">
        <f>IF(martianeum5[[#This Row],[stan_po_wydobyciu_z_ładunku]]&gt;=100,100,0)</f>
        <v>0</v>
      </c>
      <c r="I2048">
        <f>martianeum5[[#This Row],[stan_po_wydobyciu_z_ładunku]]-martianeum5[[#This Row],[ile_zabiera_na_orbite]]</f>
        <v>51.198699999999931</v>
      </c>
      <c r="J2048">
        <f>WEEKNUM(martianeum5[[#This Row],[data]],14)</f>
        <v>41</v>
      </c>
      <c r="K2048">
        <f>IF(martianeum5[[#This Row],[num_tygodnia]]=J2047,K2047,K2047+1)</f>
        <v>297</v>
      </c>
    </row>
    <row r="2049" spans="1:11" x14ac:dyDescent="0.25">
      <c r="A2049" s="1">
        <v>50688</v>
      </c>
      <c r="B2049">
        <f t="shared" si="31"/>
        <v>51.198699999999931</v>
      </c>
      <c r="C2049" t="s">
        <v>20</v>
      </c>
      <c r="D2049">
        <v>13.2</v>
      </c>
      <c r="E2049">
        <v>4</v>
      </c>
      <c r="F2049">
        <f>IF(martianeum5[[#This Row],[zawartosc '[%']]]&gt;=1,martianeum5[[#This Row],[masa '[kg']]]*martianeum5[[#This Row],[zawartosc '[%']]]*0.01,0)</f>
        <v>0.52800000000000002</v>
      </c>
      <c r="G2049">
        <f>martianeum5[[#This Row],[stan_magazynu '[kg']]]+martianeum5[[#This Row],[ile_kg_materiału_z_ładunku]]</f>
        <v>51.72669999999993</v>
      </c>
      <c r="H2049">
        <f>IF(martianeum5[[#This Row],[stan_po_wydobyciu_z_ładunku]]&gt;=100,100,0)</f>
        <v>0</v>
      </c>
      <c r="I2049">
        <f>martianeum5[[#This Row],[stan_po_wydobyciu_z_ładunku]]-martianeum5[[#This Row],[ile_zabiera_na_orbite]]</f>
        <v>51.72669999999993</v>
      </c>
      <c r="J2049">
        <f>WEEKNUM(martianeum5[[#This Row],[data]],14)</f>
        <v>41</v>
      </c>
      <c r="K2049">
        <f>IF(martianeum5[[#This Row],[num_tygodnia]]=J2048,K2048,K2048+1)</f>
        <v>297</v>
      </c>
    </row>
    <row r="2050" spans="1:11" x14ac:dyDescent="0.25">
      <c r="A2050" s="1">
        <v>50689</v>
      </c>
      <c r="B2050">
        <f t="shared" si="31"/>
        <v>51.72669999999993</v>
      </c>
      <c r="C2050" t="s">
        <v>19</v>
      </c>
      <c r="D2050">
        <v>29.8</v>
      </c>
      <c r="E2050">
        <v>24.9</v>
      </c>
      <c r="F2050">
        <f>IF(martianeum5[[#This Row],[zawartosc '[%']]]&gt;=1,martianeum5[[#This Row],[masa '[kg']]]*martianeum5[[#This Row],[zawartosc '[%']]]*0.01,0)</f>
        <v>7.4202000000000004</v>
      </c>
      <c r="G2050">
        <f>martianeum5[[#This Row],[stan_magazynu '[kg']]]+martianeum5[[#This Row],[ile_kg_materiału_z_ładunku]]</f>
        <v>59.146899999999931</v>
      </c>
      <c r="H2050">
        <f>IF(martianeum5[[#This Row],[stan_po_wydobyciu_z_ładunku]]&gt;=100,100,0)</f>
        <v>0</v>
      </c>
      <c r="I2050">
        <f>martianeum5[[#This Row],[stan_po_wydobyciu_z_ładunku]]-martianeum5[[#This Row],[ile_zabiera_na_orbite]]</f>
        <v>59.146899999999931</v>
      </c>
      <c r="J2050">
        <f>WEEKNUM(martianeum5[[#This Row],[data]],14)</f>
        <v>41</v>
      </c>
      <c r="K2050">
        <f>IF(martianeum5[[#This Row],[num_tygodnia]]=J2049,K2049,K2049+1)</f>
        <v>297</v>
      </c>
    </row>
    <row r="2051" spans="1:11" x14ac:dyDescent="0.25">
      <c r="A2051" s="1">
        <v>50690</v>
      </c>
      <c r="B2051">
        <f t="shared" si="31"/>
        <v>59.146899999999931</v>
      </c>
      <c r="C2051" t="s">
        <v>10</v>
      </c>
      <c r="D2051">
        <v>10.6</v>
      </c>
      <c r="E2051">
        <v>31.8</v>
      </c>
      <c r="F2051">
        <f>IF(martianeum5[[#This Row],[zawartosc '[%']]]&gt;=1,martianeum5[[#This Row],[masa '[kg']]]*martianeum5[[#This Row],[zawartosc '[%']]]*0.01,0)</f>
        <v>3.3708</v>
      </c>
      <c r="G2051">
        <f>martianeum5[[#This Row],[stan_magazynu '[kg']]]+martianeum5[[#This Row],[ile_kg_materiału_z_ładunku]]</f>
        <v>62.517699999999934</v>
      </c>
      <c r="H2051">
        <f>IF(martianeum5[[#This Row],[stan_po_wydobyciu_z_ładunku]]&gt;=100,100,0)</f>
        <v>0</v>
      </c>
      <c r="I2051">
        <f>martianeum5[[#This Row],[stan_po_wydobyciu_z_ładunku]]-martianeum5[[#This Row],[ile_zabiera_na_orbite]]</f>
        <v>62.517699999999934</v>
      </c>
      <c r="J2051">
        <f>WEEKNUM(martianeum5[[#This Row],[data]],14)</f>
        <v>41</v>
      </c>
      <c r="K2051">
        <f>IF(martianeum5[[#This Row],[num_tygodnia]]=J2050,K2050,K2050+1)</f>
        <v>297</v>
      </c>
    </row>
    <row r="2052" spans="1:11" x14ac:dyDescent="0.25">
      <c r="A2052" s="1">
        <v>50691</v>
      </c>
      <c r="B2052">
        <f t="shared" ref="B2052:B2073" si="32">I2051</f>
        <v>62.517699999999934</v>
      </c>
      <c r="C2052" t="s">
        <v>15</v>
      </c>
      <c r="D2052">
        <v>11.9</v>
      </c>
      <c r="E2052">
        <v>12.3</v>
      </c>
      <c r="F2052">
        <f>IF(martianeum5[[#This Row],[zawartosc '[%']]]&gt;=1,martianeum5[[#This Row],[masa '[kg']]]*martianeum5[[#This Row],[zawartosc '[%']]]*0.01,0)</f>
        <v>1.4637</v>
      </c>
      <c r="G2052">
        <f>martianeum5[[#This Row],[stan_magazynu '[kg']]]+martianeum5[[#This Row],[ile_kg_materiału_z_ładunku]]</f>
        <v>63.981399999999937</v>
      </c>
      <c r="H2052">
        <f>IF(martianeum5[[#This Row],[stan_po_wydobyciu_z_ładunku]]&gt;=100,100,0)</f>
        <v>0</v>
      </c>
      <c r="I2052">
        <f>martianeum5[[#This Row],[stan_po_wydobyciu_z_ładunku]]-martianeum5[[#This Row],[ile_zabiera_na_orbite]]</f>
        <v>63.981399999999937</v>
      </c>
      <c r="J2052">
        <f>WEEKNUM(martianeum5[[#This Row],[data]],14)</f>
        <v>41</v>
      </c>
      <c r="K2052">
        <f>IF(martianeum5[[#This Row],[num_tygodnia]]=J2051,K2051,K2051+1)</f>
        <v>297</v>
      </c>
    </row>
    <row r="2053" spans="1:11" x14ac:dyDescent="0.25">
      <c r="A2053" s="1">
        <v>50692</v>
      </c>
      <c r="B2053">
        <f t="shared" si="32"/>
        <v>63.981399999999937</v>
      </c>
      <c r="C2053" t="s">
        <v>30</v>
      </c>
      <c r="D2053">
        <v>26.8</v>
      </c>
      <c r="E2053">
        <v>0.5</v>
      </c>
      <c r="F2053">
        <f>IF(martianeum5[[#This Row],[zawartosc '[%']]]&gt;=1,martianeum5[[#This Row],[masa '[kg']]]*martianeum5[[#This Row],[zawartosc '[%']]]*0.01,0)</f>
        <v>0</v>
      </c>
      <c r="G2053">
        <f>martianeum5[[#This Row],[stan_magazynu '[kg']]]+martianeum5[[#This Row],[ile_kg_materiału_z_ładunku]]</f>
        <v>63.981399999999937</v>
      </c>
      <c r="H2053">
        <f>IF(martianeum5[[#This Row],[stan_po_wydobyciu_z_ładunku]]&gt;=100,100,0)</f>
        <v>0</v>
      </c>
      <c r="I2053">
        <f>martianeum5[[#This Row],[stan_po_wydobyciu_z_ładunku]]-martianeum5[[#This Row],[ile_zabiera_na_orbite]]</f>
        <v>63.981399999999937</v>
      </c>
      <c r="J2053">
        <f>WEEKNUM(martianeum5[[#This Row],[data]],14)</f>
        <v>42</v>
      </c>
      <c r="K2053">
        <f>IF(martianeum5[[#This Row],[num_tygodnia]]=J2052,K2052,K2052+1)</f>
        <v>298</v>
      </c>
    </row>
    <row r="2054" spans="1:11" x14ac:dyDescent="0.25">
      <c r="A2054" s="1">
        <v>50693</v>
      </c>
      <c r="B2054">
        <f t="shared" si="32"/>
        <v>63.981399999999937</v>
      </c>
      <c r="C2054" t="s">
        <v>22</v>
      </c>
      <c r="D2054">
        <v>29</v>
      </c>
      <c r="E2054">
        <v>3.5</v>
      </c>
      <c r="F2054">
        <f>IF(martianeum5[[#This Row],[zawartosc '[%']]]&gt;=1,martianeum5[[#This Row],[masa '[kg']]]*martianeum5[[#This Row],[zawartosc '[%']]]*0.01,0)</f>
        <v>1.0150000000000001</v>
      </c>
      <c r="G2054">
        <f>martianeum5[[#This Row],[stan_magazynu '[kg']]]+martianeum5[[#This Row],[ile_kg_materiału_z_ładunku]]</f>
        <v>64.996399999999937</v>
      </c>
      <c r="H2054">
        <f>IF(martianeum5[[#This Row],[stan_po_wydobyciu_z_ładunku]]&gt;=100,100,0)</f>
        <v>0</v>
      </c>
      <c r="I2054">
        <f>martianeum5[[#This Row],[stan_po_wydobyciu_z_ładunku]]-martianeum5[[#This Row],[ile_zabiera_na_orbite]]</f>
        <v>64.996399999999937</v>
      </c>
      <c r="J2054">
        <f>WEEKNUM(martianeum5[[#This Row],[data]],14)</f>
        <v>42</v>
      </c>
      <c r="K2054">
        <f>IF(martianeum5[[#This Row],[num_tygodnia]]=J2053,K2053,K2053+1)</f>
        <v>298</v>
      </c>
    </row>
    <row r="2055" spans="1:11" x14ac:dyDescent="0.25">
      <c r="A2055" s="1">
        <v>50694</v>
      </c>
      <c r="B2055">
        <f t="shared" si="32"/>
        <v>64.996399999999937</v>
      </c>
      <c r="C2055" t="s">
        <v>20</v>
      </c>
      <c r="D2055">
        <v>22.9</v>
      </c>
      <c r="E2055">
        <v>2</v>
      </c>
      <c r="F2055">
        <f>IF(martianeum5[[#This Row],[zawartosc '[%']]]&gt;=1,martianeum5[[#This Row],[masa '[kg']]]*martianeum5[[#This Row],[zawartosc '[%']]]*0.01,0)</f>
        <v>0.45799999999999996</v>
      </c>
      <c r="G2055">
        <f>martianeum5[[#This Row],[stan_magazynu '[kg']]]+martianeum5[[#This Row],[ile_kg_materiału_z_ładunku]]</f>
        <v>65.454399999999936</v>
      </c>
      <c r="H2055">
        <f>IF(martianeum5[[#This Row],[stan_po_wydobyciu_z_ładunku]]&gt;=100,100,0)</f>
        <v>0</v>
      </c>
      <c r="I2055">
        <f>martianeum5[[#This Row],[stan_po_wydobyciu_z_ładunku]]-martianeum5[[#This Row],[ile_zabiera_na_orbite]]</f>
        <v>65.454399999999936</v>
      </c>
      <c r="J2055">
        <f>WEEKNUM(martianeum5[[#This Row],[data]],14)</f>
        <v>42</v>
      </c>
      <c r="K2055">
        <f>IF(martianeum5[[#This Row],[num_tygodnia]]=J2054,K2054,K2054+1)</f>
        <v>298</v>
      </c>
    </row>
    <row r="2056" spans="1:11" x14ac:dyDescent="0.25">
      <c r="A2056" s="1">
        <v>50695</v>
      </c>
      <c r="B2056">
        <f t="shared" si="32"/>
        <v>65.454399999999936</v>
      </c>
      <c r="C2056" t="s">
        <v>21</v>
      </c>
      <c r="D2056">
        <v>27.1</v>
      </c>
      <c r="E2056">
        <v>0</v>
      </c>
      <c r="F2056">
        <f>IF(martianeum5[[#This Row],[zawartosc '[%']]]&gt;=1,martianeum5[[#This Row],[masa '[kg']]]*martianeum5[[#This Row],[zawartosc '[%']]]*0.01,0)</f>
        <v>0</v>
      </c>
      <c r="G2056">
        <f>martianeum5[[#This Row],[stan_magazynu '[kg']]]+martianeum5[[#This Row],[ile_kg_materiału_z_ładunku]]</f>
        <v>65.454399999999936</v>
      </c>
      <c r="H2056">
        <f>IF(martianeum5[[#This Row],[stan_po_wydobyciu_z_ładunku]]&gt;=100,100,0)</f>
        <v>0</v>
      </c>
      <c r="I2056">
        <f>martianeum5[[#This Row],[stan_po_wydobyciu_z_ładunku]]-martianeum5[[#This Row],[ile_zabiera_na_orbite]]</f>
        <v>65.454399999999936</v>
      </c>
      <c r="J2056">
        <f>WEEKNUM(martianeum5[[#This Row],[data]],14)</f>
        <v>42</v>
      </c>
      <c r="K2056">
        <f>IF(martianeum5[[#This Row],[num_tygodnia]]=J2055,K2055,K2055+1)</f>
        <v>298</v>
      </c>
    </row>
    <row r="2057" spans="1:11" x14ac:dyDescent="0.25">
      <c r="A2057" s="1">
        <v>50696</v>
      </c>
      <c r="B2057">
        <f t="shared" si="32"/>
        <v>65.454399999999936</v>
      </c>
      <c r="C2057" t="s">
        <v>10</v>
      </c>
      <c r="D2057">
        <v>11.8</v>
      </c>
      <c r="E2057">
        <v>49</v>
      </c>
      <c r="F2057">
        <f>IF(martianeum5[[#This Row],[zawartosc '[%']]]&gt;=1,martianeum5[[#This Row],[masa '[kg']]]*martianeum5[[#This Row],[zawartosc '[%']]]*0.01,0)</f>
        <v>5.7820000000000009</v>
      </c>
      <c r="G2057">
        <f>martianeum5[[#This Row],[stan_magazynu '[kg']]]+martianeum5[[#This Row],[ile_kg_materiału_z_ładunku]]</f>
        <v>71.236399999999932</v>
      </c>
      <c r="H2057">
        <f>IF(martianeum5[[#This Row],[stan_po_wydobyciu_z_ładunku]]&gt;=100,100,0)</f>
        <v>0</v>
      </c>
      <c r="I2057">
        <f>martianeum5[[#This Row],[stan_po_wydobyciu_z_ładunku]]-martianeum5[[#This Row],[ile_zabiera_na_orbite]]</f>
        <v>71.236399999999932</v>
      </c>
      <c r="J2057">
        <f>WEEKNUM(martianeum5[[#This Row],[data]],14)</f>
        <v>42</v>
      </c>
      <c r="K2057">
        <f>IF(martianeum5[[#This Row],[num_tygodnia]]=J2056,K2056,K2056+1)</f>
        <v>298</v>
      </c>
    </row>
    <row r="2058" spans="1:11" x14ac:dyDescent="0.25">
      <c r="A2058" s="1">
        <v>50697</v>
      </c>
      <c r="B2058">
        <f t="shared" si="32"/>
        <v>71.236399999999932</v>
      </c>
      <c r="C2058" t="s">
        <v>6</v>
      </c>
      <c r="D2058">
        <v>26.6</v>
      </c>
      <c r="E2058">
        <v>0</v>
      </c>
      <c r="F2058">
        <f>IF(martianeum5[[#This Row],[zawartosc '[%']]]&gt;=1,martianeum5[[#This Row],[masa '[kg']]]*martianeum5[[#This Row],[zawartosc '[%']]]*0.01,0)</f>
        <v>0</v>
      </c>
      <c r="G2058">
        <f>martianeum5[[#This Row],[stan_magazynu '[kg']]]+martianeum5[[#This Row],[ile_kg_materiału_z_ładunku]]</f>
        <v>71.236399999999932</v>
      </c>
      <c r="H2058">
        <f>IF(martianeum5[[#This Row],[stan_po_wydobyciu_z_ładunku]]&gt;=100,100,0)</f>
        <v>0</v>
      </c>
      <c r="I2058">
        <f>martianeum5[[#This Row],[stan_po_wydobyciu_z_ładunku]]-martianeum5[[#This Row],[ile_zabiera_na_orbite]]</f>
        <v>71.236399999999932</v>
      </c>
      <c r="J2058">
        <f>WEEKNUM(martianeum5[[#This Row],[data]],14)</f>
        <v>42</v>
      </c>
      <c r="K2058">
        <f>IF(martianeum5[[#This Row],[num_tygodnia]]=J2057,K2057,K2057+1)</f>
        <v>298</v>
      </c>
    </row>
    <row r="2059" spans="1:11" x14ac:dyDescent="0.25">
      <c r="A2059" s="1">
        <v>50698</v>
      </c>
      <c r="B2059">
        <f t="shared" si="32"/>
        <v>71.236399999999932</v>
      </c>
      <c r="C2059" t="s">
        <v>18</v>
      </c>
      <c r="D2059">
        <v>21.3</v>
      </c>
      <c r="E2059">
        <v>0</v>
      </c>
      <c r="F2059">
        <f>IF(martianeum5[[#This Row],[zawartosc '[%']]]&gt;=1,martianeum5[[#This Row],[masa '[kg']]]*martianeum5[[#This Row],[zawartosc '[%']]]*0.01,0)</f>
        <v>0</v>
      </c>
      <c r="G2059">
        <f>martianeum5[[#This Row],[stan_magazynu '[kg']]]+martianeum5[[#This Row],[ile_kg_materiału_z_ładunku]]</f>
        <v>71.236399999999932</v>
      </c>
      <c r="H2059">
        <f>IF(martianeum5[[#This Row],[stan_po_wydobyciu_z_ładunku]]&gt;=100,100,0)</f>
        <v>0</v>
      </c>
      <c r="I2059">
        <f>martianeum5[[#This Row],[stan_po_wydobyciu_z_ładunku]]-martianeum5[[#This Row],[ile_zabiera_na_orbite]]</f>
        <v>71.236399999999932</v>
      </c>
      <c r="J2059">
        <f>WEEKNUM(martianeum5[[#This Row],[data]],14)</f>
        <v>42</v>
      </c>
      <c r="K2059">
        <f>IF(martianeum5[[#This Row],[num_tygodnia]]=J2058,K2058,K2058+1)</f>
        <v>298</v>
      </c>
    </row>
    <row r="2060" spans="1:11" x14ac:dyDescent="0.25">
      <c r="A2060" s="1">
        <v>50699</v>
      </c>
      <c r="B2060">
        <f t="shared" si="32"/>
        <v>71.236399999999932</v>
      </c>
      <c r="C2060" t="s">
        <v>11</v>
      </c>
      <c r="D2060">
        <v>23.2</v>
      </c>
      <c r="E2060">
        <v>0</v>
      </c>
      <c r="F2060">
        <f>IF(martianeum5[[#This Row],[zawartosc '[%']]]&gt;=1,martianeum5[[#This Row],[masa '[kg']]]*martianeum5[[#This Row],[zawartosc '[%']]]*0.01,0)</f>
        <v>0</v>
      </c>
      <c r="G2060">
        <f>martianeum5[[#This Row],[stan_magazynu '[kg']]]+martianeum5[[#This Row],[ile_kg_materiału_z_ładunku]]</f>
        <v>71.236399999999932</v>
      </c>
      <c r="H2060">
        <f>IF(martianeum5[[#This Row],[stan_po_wydobyciu_z_ładunku]]&gt;=100,100,0)</f>
        <v>0</v>
      </c>
      <c r="I2060">
        <f>martianeum5[[#This Row],[stan_po_wydobyciu_z_ładunku]]-martianeum5[[#This Row],[ile_zabiera_na_orbite]]</f>
        <v>71.236399999999932</v>
      </c>
      <c r="J2060">
        <f>WEEKNUM(martianeum5[[#This Row],[data]],14)</f>
        <v>43</v>
      </c>
      <c r="K2060">
        <f>IF(martianeum5[[#This Row],[num_tygodnia]]=J2059,K2059,K2059+1)</f>
        <v>299</v>
      </c>
    </row>
    <row r="2061" spans="1:11" x14ac:dyDescent="0.25">
      <c r="A2061" s="1">
        <v>50700</v>
      </c>
      <c r="B2061">
        <f t="shared" si="32"/>
        <v>71.236399999999932</v>
      </c>
      <c r="C2061" t="s">
        <v>10</v>
      </c>
      <c r="D2061">
        <v>27.3</v>
      </c>
      <c r="E2061">
        <v>0</v>
      </c>
      <c r="F2061">
        <f>IF(martianeum5[[#This Row],[zawartosc '[%']]]&gt;=1,martianeum5[[#This Row],[masa '[kg']]]*martianeum5[[#This Row],[zawartosc '[%']]]*0.01,0)</f>
        <v>0</v>
      </c>
      <c r="G2061">
        <f>martianeum5[[#This Row],[stan_magazynu '[kg']]]+martianeum5[[#This Row],[ile_kg_materiału_z_ładunku]]</f>
        <v>71.236399999999932</v>
      </c>
      <c r="H2061">
        <f>IF(martianeum5[[#This Row],[stan_po_wydobyciu_z_ładunku]]&gt;=100,100,0)</f>
        <v>0</v>
      </c>
      <c r="I2061">
        <f>martianeum5[[#This Row],[stan_po_wydobyciu_z_ładunku]]-martianeum5[[#This Row],[ile_zabiera_na_orbite]]</f>
        <v>71.236399999999932</v>
      </c>
      <c r="J2061">
        <f>WEEKNUM(martianeum5[[#This Row],[data]],14)</f>
        <v>43</v>
      </c>
      <c r="K2061">
        <f>IF(martianeum5[[#This Row],[num_tygodnia]]=J2060,K2060,K2060+1)</f>
        <v>299</v>
      </c>
    </row>
    <row r="2062" spans="1:11" x14ac:dyDescent="0.25">
      <c r="A2062" s="1">
        <v>50701</v>
      </c>
      <c r="B2062">
        <f t="shared" si="32"/>
        <v>71.236399999999932</v>
      </c>
      <c r="C2062" t="s">
        <v>13</v>
      </c>
      <c r="D2062">
        <v>21.3</v>
      </c>
      <c r="E2062">
        <v>2.6</v>
      </c>
      <c r="F2062">
        <f>IF(martianeum5[[#This Row],[zawartosc '[%']]]&gt;=1,martianeum5[[#This Row],[masa '[kg']]]*martianeum5[[#This Row],[zawartosc '[%']]]*0.01,0)</f>
        <v>0.55380000000000007</v>
      </c>
      <c r="G2062">
        <f>martianeum5[[#This Row],[stan_magazynu '[kg']]]+martianeum5[[#This Row],[ile_kg_materiału_z_ładunku]]</f>
        <v>71.790199999999928</v>
      </c>
      <c r="H2062">
        <f>IF(martianeum5[[#This Row],[stan_po_wydobyciu_z_ładunku]]&gt;=100,100,0)</f>
        <v>0</v>
      </c>
      <c r="I2062">
        <f>martianeum5[[#This Row],[stan_po_wydobyciu_z_ładunku]]-martianeum5[[#This Row],[ile_zabiera_na_orbite]]</f>
        <v>71.790199999999928</v>
      </c>
      <c r="J2062">
        <f>WEEKNUM(martianeum5[[#This Row],[data]],14)</f>
        <v>43</v>
      </c>
      <c r="K2062">
        <f>IF(martianeum5[[#This Row],[num_tygodnia]]=J2061,K2061,K2061+1)</f>
        <v>299</v>
      </c>
    </row>
    <row r="2063" spans="1:11" x14ac:dyDescent="0.25">
      <c r="A2063" s="1">
        <v>50702</v>
      </c>
      <c r="B2063">
        <f t="shared" si="32"/>
        <v>71.790199999999928</v>
      </c>
      <c r="C2063" t="s">
        <v>19</v>
      </c>
      <c r="D2063">
        <v>22.9</v>
      </c>
      <c r="E2063">
        <v>5.3</v>
      </c>
      <c r="F2063">
        <f>IF(martianeum5[[#This Row],[zawartosc '[%']]]&gt;=1,martianeum5[[#This Row],[masa '[kg']]]*martianeum5[[#This Row],[zawartosc '[%']]]*0.01,0)</f>
        <v>1.2137</v>
      </c>
      <c r="G2063">
        <f>martianeum5[[#This Row],[stan_magazynu '[kg']]]+martianeum5[[#This Row],[ile_kg_materiału_z_ładunku]]</f>
        <v>73.003899999999931</v>
      </c>
      <c r="H2063">
        <f>IF(martianeum5[[#This Row],[stan_po_wydobyciu_z_ładunku]]&gt;=100,100,0)</f>
        <v>0</v>
      </c>
      <c r="I2063">
        <f>martianeum5[[#This Row],[stan_po_wydobyciu_z_ładunku]]-martianeum5[[#This Row],[ile_zabiera_na_orbite]]</f>
        <v>73.003899999999931</v>
      </c>
      <c r="J2063">
        <f>WEEKNUM(martianeum5[[#This Row],[data]],14)</f>
        <v>43</v>
      </c>
      <c r="K2063">
        <f>IF(martianeum5[[#This Row],[num_tygodnia]]=J2062,K2062,K2062+1)</f>
        <v>299</v>
      </c>
    </row>
    <row r="2064" spans="1:11" x14ac:dyDescent="0.25">
      <c r="A2064" s="1">
        <v>50703</v>
      </c>
      <c r="B2064">
        <f t="shared" si="32"/>
        <v>73.003899999999931</v>
      </c>
      <c r="C2064" t="s">
        <v>28</v>
      </c>
      <c r="D2064">
        <v>25</v>
      </c>
      <c r="E2064">
        <v>0</v>
      </c>
      <c r="F2064">
        <f>IF(martianeum5[[#This Row],[zawartosc '[%']]]&gt;=1,martianeum5[[#This Row],[masa '[kg']]]*martianeum5[[#This Row],[zawartosc '[%']]]*0.01,0)</f>
        <v>0</v>
      </c>
      <c r="G2064">
        <f>martianeum5[[#This Row],[stan_magazynu '[kg']]]+martianeum5[[#This Row],[ile_kg_materiału_z_ładunku]]</f>
        <v>73.003899999999931</v>
      </c>
      <c r="H2064">
        <f>IF(martianeum5[[#This Row],[stan_po_wydobyciu_z_ładunku]]&gt;=100,100,0)</f>
        <v>0</v>
      </c>
      <c r="I2064">
        <f>martianeum5[[#This Row],[stan_po_wydobyciu_z_ładunku]]-martianeum5[[#This Row],[ile_zabiera_na_orbite]]</f>
        <v>73.003899999999931</v>
      </c>
      <c r="J2064">
        <f>WEEKNUM(martianeum5[[#This Row],[data]],14)</f>
        <v>43</v>
      </c>
      <c r="K2064">
        <f>IF(martianeum5[[#This Row],[num_tygodnia]]=J2063,K2063,K2063+1)</f>
        <v>299</v>
      </c>
    </row>
    <row r="2065" spans="1:11" x14ac:dyDescent="0.25">
      <c r="A2065" s="1">
        <v>50704</v>
      </c>
      <c r="B2065">
        <f t="shared" si="32"/>
        <v>73.003899999999931</v>
      </c>
      <c r="C2065" t="s">
        <v>24</v>
      </c>
      <c r="D2065">
        <v>15.9</v>
      </c>
      <c r="E2065">
        <v>2.5</v>
      </c>
      <c r="F2065">
        <f>IF(martianeum5[[#This Row],[zawartosc '[%']]]&gt;=1,martianeum5[[#This Row],[masa '[kg']]]*martianeum5[[#This Row],[zawartosc '[%']]]*0.01,0)</f>
        <v>0.39750000000000002</v>
      </c>
      <c r="G2065">
        <f>martianeum5[[#This Row],[stan_magazynu '[kg']]]+martianeum5[[#This Row],[ile_kg_materiału_z_ładunku]]</f>
        <v>73.401399999999924</v>
      </c>
      <c r="H2065">
        <f>IF(martianeum5[[#This Row],[stan_po_wydobyciu_z_ładunku]]&gt;=100,100,0)</f>
        <v>0</v>
      </c>
      <c r="I2065">
        <f>martianeum5[[#This Row],[stan_po_wydobyciu_z_ładunku]]-martianeum5[[#This Row],[ile_zabiera_na_orbite]]</f>
        <v>73.401399999999924</v>
      </c>
      <c r="J2065">
        <f>WEEKNUM(martianeum5[[#This Row],[data]],14)</f>
        <v>43</v>
      </c>
      <c r="K2065">
        <f>IF(martianeum5[[#This Row],[num_tygodnia]]=J2064,K2064,K2064+1)</f>
        <v>299</v>
      </c>
    </row>
    <row r="2066" spans="1:11" x14ac:dyDescent="0.25">
      <c r="A2066" s="1">
        <v>50705</v>
      </c>
      <c r="B2066">
        <f t="shared" si="32"/>
        <v>73.401399999999924</v>
      </c>
      <c r="C2066" t="s">
        <v>22</v>
      </c>
      <c r="D2066">
        <v>19.2</v>
      </c>
      <c r="E2066">
        <v>1.3</v>
      </c>
      <c r="F2066">
        <f>IF(martianeum5[[#This Row],[zawartosc '[%']]]&gt;=1,martianeum5[[#This Row],[masa '[kg']]]*martianeum5[[#This Row],[zawartosc '[%']]]*0.01,0)</f>
        <v>0.24960000000000002</v>
      </c>
      <c r="G2066">
        <f>martianeum5[[#This Row],[stan_magazynu '[kg']]]+martianeum5[[#This Row],[ile_kg_materiału_z_ładunku]]</f>
        <v>73.650999999999925</v>
      </c>
      <c r="H2066">
        <f>IF(martianeum5[[#This Row],[stan_po_wydobyciu_z_ładunku]]&gt;=100,100,0)</f>
        <v>0</v>
      </c>
      <c r="I2066">
        <f>martianeum5[[#This Row],[stan_po_wydobyciu_z_ładunku]]-martianeum5[[#This Row],[ile_zabiera_na_orbite]]</f>
        <v>73.650999999999925</v>
      </c>
      <c r="J2066">
        <f>WEEKNUM(martianeum5[[#This Row],[data]],14)</f>
        <v>43</v>
      </c>
      <c r="K2066">
        <f>IF(martianeum5[[#This Row],[num_tygodnia]]=J2065,K2065,K2065+1)</f>
        <v>299</v>
      </c>
    </row>
    <row r="2067" spans="1:11" x14ac:dyDescent="0.25">
      <c r="A2067" s="1">
        <v>50706</v>
      </c>
      <c r="B2067">
        <f t="shared" si="32"/>
        <v>73.650999999999925</v>
      </c>
      <c r="C2067" t="s">
        <v>7</v>
      </c>
      <c r="D2067">
        <v>22.5</v>
      </c>
      <c r="E2067">
        <v>10.9</v>
      </c>
      <c r="F2067">
        <f>IF(martianeum5[[#This Row],[zawartosc '[%']]]&gt;=1,martianeum5[[#This Row],[masa '[kg']]]*martianeum5[[#This Row],[zawartosc '[%']]]*0.01,0)</f>
        <v>2.4525000000000001</v>
      </c>
      <c r="G2067">
        <f>martianeum5[[#This Row],[stan_magazynu '[kg']]]+martianeum5[[#This Row],[ile_kg_materiału_z_ładunku]]</f>
        <v>76.103499999999926</v>
      </c>
      <c r="H2067">
        <f>IF(martianeum5[[#This Row],[stan_po_wydobyciu_z_ładunku]]&gt;=100,100,0)</f>
        <v>0</v>
      </c>
      <c r="I2067">
        <f>martianeum5[[#This Row],[stan_po_wydobyciu_z_ładunku]]-martianeum5[[#This Row],[ile_zabiera_na_orbite]]</f>
        <v>76.103499999999926</v>
      </c>
      <c r="J2067">
        <f>WEEKNUM(martianeum5[[#This Row],[data]],14)</f>
        <v>44</v>
      </c>
      <c r="K2067">
        <f>IF(martianeum5[[#This Row],[num_tygodnia]]=J2066,K2066,K2066+1)</f>
        <v>300</v>
      </c>
    </row>
    <row r="2068" spans="1:11" x14ac:dyDescent="0.25">
      <c r="A2068" s="1">
        <v>50707</v>
      </c>
      <c r="B2068">
        <f t="shared" si="32"/>
        <v>76.103499999999926</v>
      </c>
      <c r="C2068" t="s">
        <v>13</v>
      </c>
      <c r="D2068">
        <v>28.7</v>
      </c>
      <c r="E2068">
        <v>13.3</v>
      </c>
      <c r="F2068">
        <f>IF(martianeum5[[#This Row],[zawartosc '[%']]]&gt;=1,martianeum5[[#This Row],[masa '[kg']]]*martianeum5[[#This Row],[zawartosc '[%']]]*0.01,0)</f>
        <v>3.8171000000000004</v>
      </c>
      <c r="G2068">
        <f>martianeum5[[#This Row],[stan_magazynu '[kg']]]+martianeum5[[#This Row],[ile_kg_materiału_z_ładunku]]</f>
        <v>79.920599999999922</v>
      </c>
      <c r="H2068">
        <f>IF(martianeum5[[#This Row],[stan_po_wydobyciu_z_ładunku]]&gt;=100,100,0)</f>
        <v>0</v>
      </c>
      <c r="I2068">
        <f>martianeum5[[#This Row],[stan_po_wydobyciu_z_ładunku]]-martianeum5[[#This Row],[ile_zabiera_na_orbite]]</f>
        <v>79.920599999999922</v>
      </c>
      <c r="J2068">
        <f>WEEKNUM(martianeum5[[#This Row],[data]],14)</f>
        <v>44</v>
      </c>
      <c r="K2068">
        <f>IF(martianeum5[[#This Row],[num_tygodnia]]=J2067,K2067,K2067+1)</f>
        <v>300</v>
      </c>
    </row>
    <row r="2069" spans="1:11" x14ac:dyDescent="0.25">
      <c r="A2069" s="1">
        <v>50708</v>
      </c>
      <c r="B2069">
        <f t="shared" si="32"/>
        <v>79.920599999999922</v>
      </c>
      <c r="C2069" t="s">
        <v>19</v>
      </c>
      <c r="D2069">
        <v>14.6</v>
      </c>
      <c r="E2069">
        <v>29.3</v>
      </c>
      <c r="F2069">
        <f>IF(martianeum5[[#This Row],[zawartosc '[%']]]&gt;=1,martianeum5[[#This Row],[masa '[kg']]]*martianeum5[[#This Row],[zawartosc '[%']]]*0.01,0)</f>
        <v>4.2778</v>
      </c>
      <c r="G2069">
        <f>martianeum5[[#This Row],[stan_magazynu '[kg']]]+martianeum5[[#This Row],[ile_kg_materiału_z_ładunku]]</f>
        <v>84.198399999999921</v>
      </c>
      <c r="H2069">
        <f>IF(martianeum5[[#This Row],[stan_po_wydobyciu_z_ładunku]]&gt;=100,100,0)</f>
        <v>0</v>
      </c>
      <c r="I2069">
        <f>martianeum5[[#This Row],[stan_po_wydobyciu_z_ładunku]]-martianeum5[[#This Row],[ile_zabiera_na_orbite]]</f>
        <v>84.198399999999921</v>
      </c>
      <c r="J2069">
        <f>WEEKNUM(martianeum5[[#This Row],[data]],14)</f>
        <v>44</v>
      </c>
      <c r="K2069">
        <f>IF(martianeum5[[#This Row],[num_tygodnia]]=J2068,K2068,K2068+1)</f>
        <v>300</v>
      </c>
    </row>
    <row r="2070" spans="1:11" x14ac:dyDescent="0.25">
      <c r="A2070" s="1">
        <v>50709</v>
      </c>
      <c r="B2070">
        <f t="shared" si="32"/>
        <v>84.198399999999921</v>
      </c>
      <c r="C2070" t="s">
        <v>18</v>
      </c>
      <c r="D2070">
        <v>12.1</v>
      </c>
      <c r="E2070">
        <v>6.5</v>
      </c>
      <c r="F2070">
        <f>IF(martianeum5[[#This Row],[zawartosc '[%']]]&gt;=1,martianeum5[[#This Row],[masa '[kg']]]*martianeum5[[#This Row],[zawartosc '[%']]]*0.01,0)</f>
        <v>0.78649999999999998</v>
      </c>
      <c r="G2070">
        <f>martianeum5[[#This Row],[stan_magazynu '[kg']]]+martianeum5[[#This Row],[ile_kg_materiału_z_ładunku]]</f>
        <v>84.984899999999925</v>
      </c>
      <c r="H2070">
        <f>IF(martianeum5[[#This Row],[stan_po_wydobyciu_z_ładunku]]&gt;=100,100,0)</f>
        <v>0</v>
      </c>
      <c r="I2070">
        <f>martianeum5[[#This Row],[stan_po_wydobyciu_z_ładunku]]-martianeum5[[#This Row],[ile_zabiera_na_orbite]]</f>
        <v>84.984899999999925</v>
      </c>
      <c r="J2070">
        <f>WEEKNUM(martianeum5[[#This Row],[data]],14)</f>
        <v>44</v>
      </c>
      <c r="K2070">
        <f>IF(martianeum5[[#This Row],[num_tygodnia]]=J2069,K2069,K2069+1)</f>
        <v>300</v>
      </c>
    </row>
    <row r="2071" spans="1:11" x14ac:dyDescent="0.25">
      <c r="A2071" s="1">
        <v>50710</v>
      </c>
      <c r="B2071">
        <f t="shared" si="32"/>
        <v>84.984899999999925</v>
      </c>
      <c r="C2071" t="s">
        <v>19</v>
      </c>
      <c r="D2071">
        <v>20</v>
      </c>
      <c r="E2071">
        <v>26.1</v>
      </c>
      <c r="F2071">
        <f>IF(martianeum5[[#This Row],[zawartosc '[%']]]&gt;=1,martianeum5[[#This Row],[masa '[kg']]]*martianeum5[[#This Row],[zawartosc '[%']]]*0.01,0)</f>
        <v>5.22</v>
      </c>
      <c r="G2071">
        <f>martianeum5[[#This Row],[stan_magazynu '[kg']]]+martianeum5[[#This Row],[ile_kg_materiału_z_ładunku]]</f>
        <v>90.204899999999924</v>
      </c>
      <c r="H2071">
        <f>IF(martianeum5[[#This Row],[stan_po_wydobyciu_z_ładunku]]&gt;=100,100,0)</f>
        <v>0</v>
      </c>
      <c r="I2071">
        <f>martianeum5[[#This Row],[stan_po_wydobyciu_z_ładunku]]-martianeum5[[#This Row],[ile_zabiera_na_orbite]]</f>
        <v>90.204899999999924</v>
      </c>
      <c r="J2071">
        <f>WEEKNUM(martianeum5[[#This Row],[data]],14)</f>
        <v>44</v>
      </c>
      <c r="K2071">
        <f>IF(martianeum5[[#This Row],[num_tygodnia]]=J2070,K2070,K2070+1)</f>
        <v>300</v>
      </c>
    </row>
    <row r="2072" spans="1:11" x14ac:dyDescent="0.25">
      <c r="A2072" s="1">
        <v>50711</v>
      </c>
      <c r="B2072">
        <f t="shared" si="32"/>
        <v>90.204899999999924</v>
      </c>
      <c r="C2072" t="s">
        <v>27</v>
      </c>
      <c r="D2072">
        <v>20.8</v>
      </c>
      <c r="E2072">
        <v>2.5</v>
      </c>
      <c r="F2072">
        <f>IF(martianeum5[[#This Row],[zawartosc '[%']]]&gt;=1,martianeum5[[#This Row],[masa '[kg']]]*martianeum5[[#This Row],[zawartosc '[%']]]*0.01,0)</f>
        <v>0.52</v>
      </c>
      <c r="G2072">
        <f>martianeum5[[#This Row],[stan_magazynu '[kg']]]+martianeum5[[#This Row],[ile_kg_materiału_z_ładunku]]</f>
        <v>90.72489999999992</v>
      </c>
      <c r="H2072">
        <f>IF(martianeum5[[#This Row],[stan_po_wydobyciu_z_ładunku]]&gt;=100,100,0)</f>
        <v>0</v>
      </c>
      <c r="I2072">
        <f>martianeum5[[#This Row],[stan_po_wydobyciu_z_ładunku]]-martianeum5[[#This Row],[ile_zabiera_na_orbite]]</f>
        <v>90.72489999999992</v>
      </c>
      <c r="J2072">
        <f>WEEKNUM(martianeum5[[#This Row],[data]],14)</f>
        <v>44</v>
      </c>
      <c r="K2072">
        <f>IF(martianeum5[[#This Row],[num_tygodnia]]=J2071,K2071,K2071+1)</f>
        <v>300</v>
      </c>
    </row>
    <row r="2073" spans="1:11" x14ac:dyDescent="0.25">
      <c r="A2073" s="1">
        <v>50712</v>
      </c>
      <c r="B2073">
        <f t="shared" si="32"/>
        <v>90.72489999999992</v>
      </c>
      <c r="C2073" t="s">
        <v>7</v>
      </c>
      <c r="D2073">
        <v>26.6</v>
      </c>
      <c r="E2073">
        <v>5.9</v>
      </c>
      <c r="F2073">
        <f>IF(martianeum5[[#This Row],[zawartosc '[%']]]&gt;=1,martianeum5[[#This Row],[masa '[kg']]]*martianeum5[[#This Row],[zawartosc '[%']]]*0.01,0)</f>
        <v>1.5694000000000004</v>
      </c>
      <c r="G2073">
        <f>martianeum5[[#This Row],[stan_magazynu '[kg']]]+martianeum5[[#This Row],[ile_kg_materiału_z_ładunku]]</f>
        <v>92.294299999999922</v>
      </c>
      <c r="H2073">
        <f>IF(martianeum5[[#This Row],[stan_po_wydobyciu_z_ładunku]]&gt;=100,100,0)</f>
        <v>0</v>
      </c>
      <c r="I2073">
        <f>martianeum5[[#This Row],[stan_po_wydobyciu_z_ładunku]]-martianeum5[[#This Row],[ile_zabiera_na_orbite]]</f>
        <v>92.294299999999922</v>
      </c>
      <c r="J2073">
        <f>WEEKNUM(martianeum5[[#This Row],[data]],14)</f>
        <v>44</v>
      </c>
      <c r="K2073">
        <f>IF(martianeum5[[#This Row],[num_tygodnia]]=J2072,K2072,K2072+1)</f>
        <v>300</v>
      </c>
    </row>
  </sheetData>
  <conditionalFormatting sqref="K1:K1048576">
    <cfRule type="cellIs" dxfId="187" priority="1" operator="equal">
      <formula>148</formula>
    </cfRule>
  </conditionalFormatting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C170-0AD1-4B7E-941F-ACF96FADADCC}">
  <dimension ref="A1:R2073"/>
  <sheetViews>
    <sheetView tabSelected="1" topLeftCell="H1" zoomScale="85" zoomScaleNormal="85" workbookViewId="0">
      <selection activeCell="T37" sqref="T37"/>
    </sheetView>
  </sheetViews>
  <sheetFormatPr defaultRowHeight="15" x14ac:dyDescent="0.25"/>
  <cols>
    <col min="1" max="1" width="10.28515625" bestFit="1" customWidth="1"/>
    <col min="2" max="2" width="21.140625" bestFit="1" customWidth="1"/>
    <col min="3" max="3" width="18" bestFit="1" customWidth="1"/>
    <col min="4" max="4" width="12.28515625" bestFit="1" customWidth="1"/>
    <col min="5" max="5" width="15.5703125" bestFit="1" customWidth="1"/>
    <col min="6" max="6" width="28.7109375" bestFit="1" customWidth="1"/>
    <col min="7" max="7" width="31.42578125" bestFit="1" customWidth="1"/>
    <col min="8" max="8" width="22.85546875" bestFit="1" customWidth="1"/>
    <col min="9" max="9" width="31.7109375" bestFit="1" customWidth="1"/>
    <col min="11" max="11" width="24.5703125" bestFit="1" customWidth="1"/>
    <col min="12" max="12" width="7" bestFit="1" customWidth="1"/>
    <col min="13" max="17" width="5.140625" bestFit="1" customWidth="1"/>
    <col min="18" max="18" width="14.28515625" bestFit="1" customWidth="1"/>
  </cols>
  <sheetData>
    <row r="1" spans="1:18" x14ac:dyDescent="0.25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35</v>
      </c>
      <c r="G1" t="s">
        <v>36</v>
      </c>
      <c r="H1" t="s">
        <v>37</v>
      </c>
      <c r="I1" t="s">
        <v>38</v>
      </c>
    </row>
    <row r="2" spans="1:18" x14ac:dyDescent="0.25">
      <c r="A2" s="1">
        <v>48641</v>
      </c>
      <c r="B2">
        <v>0</v>
      </c>
      <c r="C2" t="s">
        <v>4</v>
      </c>
      <c r="D2">
        <v>27.8</v>
      </c>
      <c r="E2">
        <v>0.2</v>
      </c>
      <c r="F2">
        <f>IF(martianeum6[[#This Row],[zawartosc '[%']]]&gt;=1,martianeum6[[#This Row],[masa '[kg']]]*martianeum6[[#This Row],[zawartosc '[%']]]*0.01,0)</f>
        <v>0</v>
      </c>
      <c r="G2">
        <f>martianeum6[[#This Row],[stan_magazynu '[kg']]]+martianeum6[[#This Row],[ile_kg_materiału_z_ładunku]]</f>
        <v>0</v>
      </c>
      <c r="H2">
        <f>IF(martianeum6[[#This Row],[stan_po_wydobyciu_z_ładunku]]&gt;=100,100,0)</f>
        <v>0</v>
      </c>
      <c r="I2">
        <f>martianeum6[[#This Row],[stan_po_wydobyciu_z_ładunku]]-martianeum6[[#This Row],[ile_zabiera_na_orbite]]</f>
        <v>0</v>
      </c>
    </row>
    <row r="3" spans="1:18" x14ac:dyDescent="0.25">
      <c r="A3" s="1">
        <v>48642</v>
      </c>
      <c r="B3">
        <f>I2</f>
        <v>0</v>
      </c>
      <c r="C3" t="s">
        <v>5</v>
      </c>
      <c r="D3">
        <v>11.8</v>
      </c>
      <c r="E3">
        <v>1.7</v>
      </c>
      <c r="F3">
        <f>IF(martianeum6[[#This Row],[zawartosc '[%']]]&gt;=1,martianeum6[[#This Row],[masa '[kg']]]*martianeum6[[#This Row],[zawartosc '[%']]]*0.01,0)</f>
        <v>0.20060000000000003</v>
      </c>
      <c r="G3">
        <f>martianeum6[[#This Row],[stan_magazynu '[kg']]]+martianeum6[[#This Row],[ile_kg_materiału_z_ładunku]]</f>
        <v>0.20060000000000003</v>
      </c>
      <c r="H3">
        <f>IF(martianeum6[[#This Row],[stan_po_wydobyciu_z_ładunku]]&gt;=100,100,0)</f>
        <v>0</v>
      </c>
      <c r="I3">
        <f>martianeum6[[#This Row],[stan_po_wydobyciu_z_ładunku]]-martianeum6[[#This Row],[ile_zabiera_na_orbite]]</f>
        <v>0.20060000000000003</v>
      </c>
      <c r="K3" s="3" t="s">
        <v>54</v>
      </c>
      <c r="L3" s="3" t="s">
        <v>58</v>
      </c>
    </row>
    <row r="4" spans="1:18" x14ac:dyDescent="0.25">
      <c r="A4" s="1">
        <v>48643</v>
      </c>
      <c r="B4">
        <f t="shared" ref="B4:B67" si="0">I3</f>
        <v>0.20060000000000003</v>
      </c>
      <c r="C4" t="s">
        <v>6</v>
      </c>
      <c r="D4">
        <v>21</v>
      </c>
      <c r="E4">
        <v>6</v>
      </c>
      <c r="F4">
        <f>IF(martianeum6[[#This Row],[zawartosc '[%']]]&gt;=1,martianeum6[[#This Row],[masa '[kg']]]*martianeum6[[#This Row],[zawartosc '[%']]]*0.01,0)</f>
        <v>1.26</v>
      </c>
      <c r="G4">
        <f>martianeum6[[#This Row],[stan_magazynu '[kg']]]+martianeum6[[#This Row],[ile_kg_materiału_z_ładunku]]</f>
        <v>1.4606000000000001</v>
      </c>
      <c r="H4">
        <f>IF(martianeum6[[#This Row],[stan_po_wydobyciu_z_ładunku]]&gt;=100,100,0)</f>
        <v>0</v>
      </c>
      <c r="I4">
        <f>martianeum6[[#This Row],[stan_po_wydobyciu_z_ładunku]]-martianeum6[[#This Row],[ile_zabiera_na_orbite]]</f>
        <v>1.4606000000000001</v>
      </c>
      <c r="K4" s="2" t="s">
        <v>42</v>
      </c>
      <c r="L4" s="2" t="s">
        <v>48</v>
      </c>
      <c r="M4" s="2" t="s">
        <v>49</v>
      </c>
      <c r="N4" s="2" t="s">
        <v>50</v>
      </c>
      <c r="O4" s="2" t="s">
        <v>51</v>
      </c>
      <c r="P4" s="2" t="s">
        <v>52</v>
      </c>
      <c r="Q4" s="2" t="s">
        <v>53</v>
      </c>
      <c r="R4" t="s">
        <v>41</v>
      </c>
    </row>
    <row r="5" spans="1:18" x14ac:dyDescent="0.25">
      <c r="A5" s="1">
        <v>48644</v>
      </c>
      <c r="B5">
        <f t="shared" si="0"/>
        <v>1.4606000000000001</v>
      </c>
      <c r="C5" t="s">
        <v>7</v>
      </c>
      <c r="D5">
        <v>26.3</v>
      </c>
      <c r="E5">
        <v>11.4</v>
      </c>
      <c r="F5">
        <f>IF(martianeum6[[#This Row],[zawartosc '[%']]]&gt;=1,martianeum6[[#This Row],[masa '[kg']]]*martianeum6[[#This Row],[zawartosc '[%']]]*0.01,0)</f>
        <v>2.9982000000000002</v>
      </c>
      <c r="G5">
        <f>martianeum6[[#This Row],[stan_magazynu '[kg']]]+martianeum6[[#This Row],[ile_kg_materiału_z_ładunku]]</f>
        <v>4.4588000000000001</v>
      </c>
      <c r="H5">
        <f>IF(martianeum6[[#This Row],[stan_po_wydobyciu_z_ładunku]]&gt;=100,100,0)</f>
        <v>0</v>
      </c>
      <c r="I5">
        <f>martianeum6[[#This Row],[stan_po_wydobyciu_z_ładunku]]-martianeum6[[#This Row],[ile_zabiera_na_orbite]]</f>
        <v>4.4588000000000001</v>
      </c>
      <c r="K5" s="5" t="s">
        <v>23</v>
      </c>
      <c r="L5" s="9">
        <v>5</v>
      </c>
      <c r="M5" s="9">
        <v>7</v>
      </c>
      <c r="N5" s="9">
        <v>11</v>
      </c>
      <c r="O5" s="9">
        <v>2</v>
      </c>
      <c r="P5" s="9">
        <v>13</v>
      </c>
      <c r="Q5" s="9">
        <v>5</v>
      </c>
      <c r="R5" s="9">
        <v>43</v>
      </c>
    </row>
    <row r="6" spans="1:18" x14ac:dyDescent="0.25">
      <c r="A6" s="1">
        <v>48645</v>
      </c>
      <c r="B6">
        <f t="shared" si="0"/>
        <v>4.4588000000000001</v>
      </c>
      <c r="C6" t="s">
        <v>8</v>
      </c>
      <c r="D6">
        <v>28.8</v>
      </c>
      <c r="E6">
        <v>0</v>
      </c>
      <c r="F6">
        <f>IF(martianeum6[[#This Row],[zawartosc '[%']]]&gt;=1,martianeum6[[#This Row],[masa '[kg']]]*martianeum6[[#This Row],[zawartosc '[%']]]*0.01,0)</f>
        <v>0</v>
      </c>
      <c r="G6">
        <f>martianeum6[[#This Row],[stan_magazynu '[kg']]]+martianeum6[[#This Row],[ile_kg_materiału_z_ładunku]]</f>
        <v>4.4588000000000001</v>
      </c>
      <c r="H6">
        <f>IF(martianeum6[[#This Row],[stan_po_wydobyciu_z_ładunku]]&gt;=100,100,0)</f>
        <v>0</v>
      </c>
      <c r="I6">
        <f>martianeum6[[#This Row],[stan_po_wydobyciu_z_ładunku]]-martianeum6[[#This Row],[ile_zabiera_na_orbite]]</f>
        <v>4.4588000000000001</v>
      </c>
      <c r="K6" s="5" t="s">
        <v>11</v>
      </c>
      <c r="L6" s="9">
        <v>23</v>
      </c>
      <c r="M6" s="9">
        <v>20</v>
      </c>
      <c r="N6" s="9">
        <v>21</v>
      </c>
      <c r="O6" s="9">
        <v>29</v>
      </c>
      <c r="P6" s="9">
        <v>20</v>
      </c>
      <c r="Q6" s="9">
        <v>25</v>
      </c>
      <c r="R6" s="9">
        <v>138</v>
      </c>
    </row>
    <row r="7" spans="1:18" x14ac:dyDescent="0.25">
      <c r="A7" s="1">
        <v>48646</v>
      </c>
      <c r="B7">
        <f t="shared" si="0"/>
        <v>4.4588000000000001</v>
      </c>
      <c r="C7" t="s">
        <v>9</v>
      </c>
      <c r="D7">
        <v>29.2</v>
      </c>
      <c r="E7">
        <v>0</v>
      </c>
      <c r="F7">
        <f>IF(martianeum6[[#This Row],[zawartosc '[%']]]&gt;=1,martianeum6[[#This Row],[masa '[kg']]]*martianeum6[[#This Row],[zawartosc '[%']]]*0.01,0)</f>
        <v>0</v>
      </c>
      <c r="G7">
        <f>martianeum6[[#This Row],[stan_magazynu '[kg']]]+martianeum6[[#This Row],[ile_kg_materiału_z_ładunku]]</f>
        <v>4.4588000000000001</v>
      </c>
      <c r="H7">
        <f>IF(martianeum6[[#This Row],[stan_po_wydobyciu_z_ładunku]]&gt;=100,100,0)</f>
        <v>0</v>
      </c>
      <c r="I7">
        <f>martianeum6[[#This Row],[stan_po_wydobyciu_z_ładunku]]-martianeum6[[#This Row],[ile_zabiera_na_orbite]]</f>
        <v>4.4588000000000001</v>
      </c>
      <c r="K7" s="5" t="s">
        <v>5</v>
      </c>
      <c r="L7" s="9">
        <v>10</v>
      </c>
      <c r="M7" s="9">
        <v>5</v>
      </c>
      <c r="N7" s="9">
        <v>9</v>
      </c>
      <c r="O7" s="9">
        <v>12</v>
      </c>
      <c r="P7" s="9">
        <v>10</v>
      </c>
      <c r="Q7" s="9">
        <v>10</v>
      </c>
      <c r="R7" s="9">
        <v>56</v>
      </c>
    </row>
    <row r="8" spans="1:18" x14ac:dyDescent="0.25">
      <c r="A8" s="1">
        <v>48647</v>
      </c>
      <c r="B8">
        <f t="shared" si="0"/>
        <v>4.4588000000000001</v>
      </c>
      <c r="C8" t="s">
        <v>10</v>
      </c>
      <c r="D8">
        <v>25.6</v>
      </c>
      <c r="E8">
        <v>28.7</v>
      </c>
      <c r="F8">
        <f>IF(martianeum6[[#This Row],[zawartosc '[%']]]&gt;=1,martianeum6[[#This Row],[masa '[kg']]]*martianeum6[[#This Row],[zawartosc '[%']]]*0.01,0)</f>
        <v>7.3472000000000008</v>
      </c>
      <c r="G8">
        <f>martianeum6[[#This Row],[stan_magazynu '[kg']]]+martianeum6[[#This Row],[ile_kg_materiału_z_ładunku]]</f>
        <v>11.806000000000001</v>
      </c>
      <c r="H8">
        <f>IF(martianeum6[[#This Row],[stan_po_wydobyciu_z_ładunku]]&gt;=100,100,0)</f>
        <v>0</v>
      </c>
      <c r="I8">
        <f>martianeum6[[#This Row],[stan_po_wydobyciu_z_ładunku]]-martianeum6[[#This Row],[ile_zabiera_na_orbite]]</f>
        <v>11.806000000000001</v>
      </c>
      <c r="K8" s="5" t="s">
        <v>14</v>
      </c>
      <c r="L8" s="9">
        <v>9</v>
      </c>
      <c r="M8" s="9">
        <v>10</v>
      </c>
      <c r="N8" s="9">
        <v>15</v>
      </c>
      <c r="O8" s="9">
        <v>8</v>
      </c>
      <c r="P8" s="9">
        <v>10</v>
      </c>
      <c r="Q8" s="9">
        <v>7</v>
      </c>
      <c r="R8" s="9">
        <v>59</v>
      </c>
    </row>
    <row r="9" spans="1:18" x14ac:dyDescent="0.25">
      <c r="A9" s="1">
        <v>48648</v>
      </c>
      <c r="B9">
        <f t="shared" si="0"/>
        <v>11.806000000000001</v>
      </c>
      <c r="C9" t="s">
        <v>11</v>
      </c>
      <c r="D9">
        <v>10.1</v>
      </c>
      <c r="E9">
        <v>7.7</v>
      </c>
      <c r="F9">
        <f>IF(martianeum6[[#This Row],[zawartosc '[%']]]&gt;=1,martianeum6[[#This Row],[masa '[kg']]]*martianeum6[[#This Row],[zawartosc '[%']]]*0.01,0)</f>
        <v>0.77769999999999995</v>
      </c>
      <c r="G9">
        <f>martianeum6[[#This Row],[stan_magazynu '[kg']]]+martianeum6[[#This Row],[ile_kg_materiału_z_ładunku]]</f>
        <v>12.5837</v>
      </c>
      <c r="H9">
        <f>IF(martianeum6[[#This Row],[stan_po_wydobyciu_z_ładunku]]&gt;=100,100,0)</f>
        <v>0</v>
      </c>
      <c r="I9">
        <f>martianeum6[[#This Row],[stan_po_wydobyciu_z_ładunku]]-martianeum6[[#This Row],[ile_zabiera_na_orbite]]</f>
        <v>12.5837</v>
      </c>
      <c r="K9" s="5" t="s">
        <v>26</v>
      </c>
      <c r="L9" s="9">
        <v>7</v>
      </c>
      <c r="M9" s="9">
        <v>7</v>
      </c>
      <c r="N9" s="9">
        <v>11</v>
      </c>
      <c r="O9" s="9">
        <v>14</v>
      </c>
      <c r="P9" s="9">
        <v>5</v>
      </c>
      <c r="Q9" s="9">
        <v>9</v>
      </c>
      <c r="R9" s="9">
        <v>53</v>
      </c>
    </row>
    <row r="10" spans="1:18" x14ac:dyDescent="0.25">
      <c r="A10" s="1">
        <v>48649</v>
      </c>
      <c r="B10">
        <f t="shared" si="0"/>
        <v>12.5837</v>
      </c>
      <c r="C10" t="s">
        <v>12</v>
      </c>
      <c r="D10">
        <v>14.6</v>
      </c>
      <c r="E10">
        <v>0</v>
      </c>
      <c r="F10">
        <f>IF(martianeum6[[#This Row],[zawartosc '[%']]]&gt;=1,martianeum6[[#This Row],[masa '[kg']]]*martianeum6[[#This Row],[zawartosc '[%']]]*0.01,0)</f>
        <v>0</v>
      </c>
      <c r="G10">
        <f>martianeum6[[#This Row],[stan_magazynu '[kg']]]+martianeum6[[#This Row],[ile_kg_materiału_z_ładunku]]</f>
        <v>12.5837</v>
      </c>
      <c r="H10">
        <f>IF(martianeum6[[#This Row],[stan_po_wydobyciu_z_ładunku]]&gt;=100,100,0)</f>
        <v>0</v>
      </c>
      <c r="I10">
        <f>martianeum6[[#This Row],[stan_po_wydobyciu_z_ładunku]]-martianeum6[[#This Row],[ile_zabiera_na_orbite]]</f>
        <v>12.5837</v>
      </c>
      <c r="K10" s="5" t="s">
        <v>24</v>
      </c>
      <c r="L10" s="9">
        <v>4</v>
      </c>
      <c r="M10" s="9">
        <v>4</v>
      </c>
      <c r="N10" s="9">
        <v>3</v>
      </c>
      <c r="O10" s="9">
        <v>3</v>
      </c>
      <c r="P10" s="9">
        <v>10</v>
      </c>
      <c r="Q10" s="9">
        <v>7</v>
      </c>
      <c r="R10" s="9">
        <v>31</v>
      </c>
    </row>
    <row r="11" spans="1:18" x14ac:dyDescent="0.25">
      <c r="A11" s="1">
        <v>48650</v>
      </c>
      <c r="B11">
        <f t="shared" si="0"/>
        <v>12.5837</v>
      </c>
      <c r="C11" t="s">
        <v>13</v>
      </c>
      <c r="D11">
        <v>11.5</v>
      </c>
      <c r="E11">
        <v>1.9</v>
      </c>
      <c r="F11">
        <f>IF(martianeum6[[#This Row],[zawartosc '[%']]]&gt;=1,martianeum6[[#This Row],[masa '[kg']]]*martianeum6[[#This Row],[zawartosc '[%']]]*0.01,0)</f>
        <v>0.21849999999999997</v>
      </c>
      <c r="G11">
        <f>martianeum6[[#This Row],[stan_magazynu '[kg']]]+martianeum6[[#This Row],[ile_kg_materiału_z_ładunku]]</f>
        <v>12.802200000000001</v>
      </c>
      <c r="H11">
        <f>IF(martianeum6[[#This Row],[stan_po_wydobyciu_z_ładunku]]&gt;=100,100,0)</f>
        <v>0</v>
      </c>
      <c r="I11">
        <f>martianeum6[[#This Row],[stan_po_wydobyciu_z_ładunku]]-martianeum6[[#This Row],[ile_zabiera_na_orbite]]</f>
        <v>12.802200000000001</v>
      </c>
      <c r="K11" s="5" t="s">
        <v>27</v>
      </c>
      <c r="L11" s="9">
        <v>6</v>
      </c>
      <c r="M11" s="9">
        <v>10</v>
      </c>
      <c r="N11" s="9">
        <v>7</v>
      </c>
      <c r="O11" s="9">
        <v>13</v>
      </c>
      <c r="P11" s="9">
        <v>7</v>
      </c>
      <c r="Q11" s="9">
        <v>7</v>
      </c>
      <c r="R11" s="9">
        <v>50</v>
      </c>
    </row>
    <row r="12" spans="1:18" x14ac:dyDescent="0.25">
      <c r="A12" s="1">
        <v>48651</v>
      </c>
      <c r="B12">
        <f t="shared" si="0"/>
        <v>12.802200000000001</v>
      </c>
      <c r="C12" t="s">
        <v>9</v>
      </c>
      <c r="D12">
        <v>15.2</v>
      </c>
      <c r="E12">
        <v>0</v>
      </c>
      <c r="F12">
        <f>IF(martianeum6[[#This Row],[zawartosc '[%']]]&gt;=1,martianeum6[[#This Row],[masa '[kg']]]*martianeum6[[#This Row],[zawartosc '[%']]]*0.01,0)</f>
        <v>0</v>
      </c>
      <c r="G12">
        <f>martianeum6[[#This Row],[stan_magazynu '[kg']]]+martianeum6[[#This Row],[ile_kg_materiału_z_ładunku]]</f>
        <v>12.802200000000001</v>
      </c>
      <c r="H12">
        <f>IF(martianeum6[[#This Row],[stan_po_wydobyciu_z_ładunku]]&gt;=100,100,0)</f>
        <v>0</v>
      </c>
      <c r="I12">
        <f>martianeum6[[#This Row],[stan_po_wydobyciu_z_ładunku]]-martianeum6[[#This Row],[ile_zabiera_na_orbite]]</f>
        <v>12.802200000000001</v>
      </c>
      <c r="K12" s="5" t="s">
        <v>4</v>
      </c>
      <c r="L12" s="9">
        <v>4</v>
      </c>
      <c r="M12" s="9">
        <v>5</v>
      </c>
      <c r="N12" s="9">
        <v>1</v>
      </c>
      <c r="O12" s="9">
        <v>1</v>
      </c>
      <c r="P12" s="9">
        <v>1</v>
      </c>
      <c r="Q12" s="9">
        <v>1</v>
      </c>
      <c r="R12" s="9">
        <v>13</v>
      </c>
    </row>
    <row r="13" spans="1:18" x14ac:dyDescent="0.25">
      <c r="A13" s="1">
        <v>48652</v>
      </c>
      <c r="B13">
        <f t="shared" si="0"/>
        <v>12.802200000000001</v>
      </c>
      <c r="C13" t="s">
        <v>10</v>
      </c>
      <c r="D13">
        <v>10.199999999999999</v>
      </c>
      <c r="E13">
        <v>13.3</v>
      </c>
      <c r="F13">
        <f>IF(martianeum6[[#This Row],[zawartosc '[%']]]&gt;=1,martianeum6[[#This Row],[masa '[kg']]]*martianeum6[[#This Row],[zawartosc '[%']]]*0.01,0)</f>
        <v>1.3566</v>
      </c>
      <c r="G13">
        <f>martianeum6[[#This Row],[stan_magazynu '[kg']]]+martianeum6[[#This Row],[ile_kg_materiału_z_ładunku]]</f>
        <v>14.158800000000001</v>
      </c>
      <c r="H13">
        <f>IF(martianeum6[[#This Row],[stan_po_wydobyciu_z_ładunku]]&gt;=100,100,0)</f>
        <v>0</v>
      </c>
      <c r="I13">
        <f>martianeum6[[#This Row],[stan_po_wydobyciu_z_ładunku]]-martianeum6[[#This Row],[ile_zabiera_na_orbite]]</f>
        <v>14.158800000000001</v>
      </c>
      <c r="K13" s="5" t="s">
        <v>7</v>
      </c>
      <c r="L13" s="9">
        <v>21</v>
      </c>
      <c r="M13" s="9">
        <v>27</v>
      </c>
      <c r="N13" s="9">
        <v>18</v>
      </c>
      <c r="O13" s="9">
        <v>33</v>
      </c>
      <c r="P13" s="9">
        <v>30</v>
      </c>
      <c r="Q13" s="9">
        <v>23</v>
      </c>
      <c r="R13" s="9">
        <v>152</v>
      </c>
    </row>
    <row r="14" spans="1:18" x14ac:dyDescent="0.25">
      <c r="A14" s="1">
        <v>48653</v>
      </c>
      <c r="B14">
        <f t="shared" si="0"/>
        <v>14.158800000000001</v>
      </c>
      <c r="C14" t="s">
        <v>14</v>
      </c>
      <c r="D14">
        <v>20.399999999999999</v>
      </c>
      <c r="E14">
        <v>4.5999999999999996</v>
      </c>
      <c r="F14">
        <f>IF(martianeum6[[#This Row],[zawartosc '[%']]]&gt;=1,martianeum6[[#This Row],[masa '[kg']]]*martianeum6[[#This Row],[zawartosc '[%']]]*0.01,0)</f>
        <v>0.9383999999999999</v>
      </c>
      <c r="G14">
        <f>martianeum6[[#This Row],[stan_magazynu '[kg']]]+martianeum6[[#This Row],[ile_kg_materiału_z_ładunku]]</f>
        <v>15.097200000000001</v>
      </c>
      <c r="H14">
        <f>IF(martianeum6[[#This Row],[stan_po_wydobyciu_z_ładunku]]&gt;=100,100,0)</f>
        <v>0</v>
      </c>
      <c r="I14">
        <f>martianeum6[[#This Row],[stan_po_wydobyciu_z_ładunku]]-martianeum6[[#This Row],[ile_zabiera_na_orbite]]</f>
        <v>15.097200000000001</v>
      </c>
      <c r="K14" s="5" t="s">
        <v>30</v>
      </c>
      <c r="L14" s="9">
        <v>2</v>
      </c>
      <c r="M14" s="9">
        <v>3</v>
      </c>
      <c r="N14" s="9">
        <v>2</v>
      </c>
      <c r="O14" s="9">
        <v>3</v>
      </c>
      <c r="P14" s="9">
        <v>3</v>
      </c>
      <c r="Q14" s="9">
        <v>2</v>
      </c>
      <c r="R14" s="9">
        <v>15</v>
      </c>
    </row>
    <row r="15" spans="1:18" x14ac:dyDescent="0.25">
      <c r="A15" s="1">
        <v>48654</v>
      </c>
      <c r="B15">
        <f t="shared" si="0"/>
        <v>15.097200000000001</v>
      </c>
      <c r="C15" t="s">
        <v>14</v>
      </c>
      <c r="D15">
        <v>13.6</v>
      </c>
      <c r="E15">
        <v>8</v>
      </c>
      <c r="F15">
        <f>IF(martianeum6[[#This Row],[zawartosc '[%']]]&gt;=1,martianeum6[[#This Row],[masa '[kg']]]*martianeum6[[#This Row],[zawartosc '[%']]]*0.01,0)</f>
        <v>1.0880000000000001</v>
      </c>
      <c r="G15">
        <f>martianeum6[[#This Row],[stan_magazynu '[kg']]]+martianeum6[[#This Row],[ile_kg_materiału_z_ładunku]]</f>
        <v>16.185200000000002</v>
      </c>
      <c r="H15">
        <f>IF(martianeum6[[#This Row],[stan_po_wydobyciu_z_ładunku]]&gt;=100,100,0)</f>
        <v>0</v>
      </c>
      <c r="I15">
        <f>martianeum6[[#This Row],[stan_po_wydobyciu_z_ładunku]]-martianeum6[[#This Row],[ile_zabiera_na_orbite]]</f>
        <v>16.185200000000002</v>
      </c>
      <c r="K15" s="5" t="s">
        <v>20</v>
      </c>
      <c r="L15" s="9">
        <v>6</v>
      </c>
      <c r="M15" s="9">
        <v>9</v>
      </c>
      <c r="N15" s="9">
        <v>5</v>
      </c>
      <c r="O15" s="9">
        <v>4</v>
      </c>
      <c r="P15" s="9">
        <v>8</v>
      </c>
      <c r="Q15" s="9">
        <v>7</v>
      </c>
      <c r="R15" s="9">
        <v>39</v>
      </c>
    </row>
    <row r="16" spans="1:18" x14ac:dyDescent="0.25">
      <c r="A16" s="1">
        <v>48655</v>
      </c>
      <c r="B16">
        <f t="shared" si="0"/>
        <v>16.185200000000002</v>
      </c>
      <c r="C16" t="s">
        <v>15</v>
      </c>
      <c r="D16">
        <v>11</v>
      </c>
      <c r="E16">
        <v>11.6</v>
      </c>
      <c r="F16">
        <f>IF(martianeum6[[#This Row],[zawartosc '[%']]]&gt;=1,martianeum6[[#This Row],[masa '[kg']]]*martianeum6[[#This Row],[zawartosc '[%']]]*0.01,0)</f>
        <v>1.276</v>
      </c>
      <c r="G16">
        <f>martianeum6[[#This Row],[stan_magazynu '[kg']]]+martianeum6[[#This Row],[ile_kg_materiału_z_ładunku]]</f>
        <v>17.461200000000002</v>
      </c>
      <c r="H16">
        <f>IF(martianeum6[[#This Row],[stan_po_wydobyciu_z_ładunku]]&gt;=100,100,0)</f>
        <v>0</v>
      </c>
      <c r="I16">
        <f>martianeum6[[#This Row],[stan_po_wydobyciu_z_ładunku]]-martianeum6[[#This Row],[ile_zabiera_na_orbite]]</f>
        <v>17.461200000000002</v>
      </c>
      <c r="K16" s="5" t="s">
        <v>13</v>
      </c>
      <c r="L16" s="9">
        <v>8</v>
      </c>
      <c r="M16" s="9">
        <v>19</v>
      </c>
      <c r="N16" s="9">
        <v>23</v>
      </c>
      <c r="O16" s="9">
        <v>20</v>
      </c>
      <c r="P16" s="9">
        <v>22</v>
      </c>
      <c r="Q16" s="9">
        <v>16</v>
      </c>
      <c r="R16" s="9">
        <v>108</v>
      </c>
    </row>
    <row r="17" spans="1:18" x14ac:dyDescent="0.25">
      <c r="A17" s="1">
        <v>48656</v>
      </c>
      <c r="B17">
        <f t="shared" si="0"/>
        <v>17.461200000000002</v>
      </c>
      <c r="C17" t="s">
        <v>16</v>
      </c>
      <c r="D17">
        <v>14.1</v>
      </c>
      <c r="E17">
        <v>0</v>
      </c>
      <c r="F17">
        <f>IF(martianeum6[[#This Row],[zawartosc '[%']]]&gt;=1,martianeum6[[#This Row],[masa '[kg']]]*martianeum6[[#This Row],[zawartosc '[%']]]*0.01,0)</f>
        <v>0</v>
      </c>
      <c r="G17">
        <f>martianeum6[[#This Row],[stan_magazynu '[kg']]]+martianeum6[[#This Row],[ile_kg_materiału_z_ładunku]]</f>
        <v>17.461200000000002</v>
      </c>
      <c r="H17">
        <f>IF(martianeum6[[#This Row],[stan_po_wydobyciu_z_ładunku]]&gt;=100,100,0)</f>
        <v>0</v>
      </c>
      <c r="I17">
        <f>martianeum6[[#This Row],[stan_po_wydobyciu_z_ładunku]]-martianeum6[[#This Row],[ile_zabiera_na_orbite]]</f>
        <v>17.461200000000002</v>
      </c>
      <c r="K17" s="5" t="s">
        <v>31</v>
      </c>
      <c r="L17" s="9">
        <v>1</v>
      </c>
      <c r="M17" s="9">
        <v>4</v>
      </c>
      <c r="N17" s="9">
        <v>2</v>
      </c>
      <c r="O17" s="9">
        <v>1</v>
      </c>
      <c r="P17" s="9">
        <v>3</v>
      </c>
      <c r="Q17" s="9">
        <v>4</v>
      </c>
      <c r="R17" s="9">
        <v>15</v>
      </c>
    </row>
    <row r="18" spans="1:18" x14ac:dyDescent="0.25">
      <c r="A18" s="1">
        <v>48657</v>
      </c>
      <c r="B18">
        <f t="shared" si="0"/>
        <v>17.461200000000002</v>
      </c>
      <c r="C18" t="s">
        <v>10</v>
      </c>
      <c r="D18">
        <v>19.2</v>
      </c>
      <c r="E18">
        <v>0</v>
      </c>
      <c r="F18">
        <f>IF(martianeum6[[#This Row],[zawartosc '[%']]]&gt;=1,martianeum6[[#This Row],[masa '[kg']]]*martianeum6[[#This Row],[zawartosc '[%']]]*0.01,0)</f>
        <v>0</v>
      </c>
      <c r="G18">
        <f>martianeum6[[#This Row],[stan_magazynu '[kg']]]+martianeum6[[#This Row],[ile_kg_materiału_z_ładunku]]</f>
        <v>17.461200000000002</v>
      </c>
      <c r="H18">
        <f>IF(martianeum6[[#This Row],[stan_po_wydobyciu_z_ładunku]]&gt;=100,100,0)</f>
        <v>0</v>
      </c>
      <c r="I18">
        <f>martianeum6[[#This Row],[stan_po_wydobyciu_z_ładunku]]-martianeum6[[#This Row],[ile_zabiera_na_orbite]]</f>
        <v>17.461200000000002</v>
      </c>
      <c r="K18" s="5" t="s">
        <v>10</v>
      </c>
      <c r="L18" s="9">
        <v>47</v>
      </c>
      <c r="M18" s="9">
        <v>51</v>
      </c>
      <c r="N18" s="9">
        <v>67</v>
      </c>
      <c r="O18" s="9">
        <v>53</v>
      </c>
      <c r="P18" s="9">
        <v>51</v>
      </c>
      <c r="Q18" s="9">
        <v>33</v>
      </c>
      <c r="R18" s="9">
        <v>302</v>
      </c>
    </row>
    <row r="19" spans="1:18" x14ac:dyDescent="0.25">
      <c r="A19" s="1">
        <v>48658</v>
      </c>
      <c r="B19">
        <f t="shared" si="0"/>
        <v>17.461200000000002</v>
      </c>
      <c r="C19" t="s">
        <v>10</v>
      </c>
      <c r="D19">
        <v>20.7</v>
      </c>
      <c r="E19">
        <v>0</v>
      </c>
      <c r="F19">
        <f>IF(martianeum6[[#This Row],[zawartosc '[%']]]&gt;=1,martianeum6[[#This Row],[masa '[kg']]]*martianeum6[[#This Row],[zawartosc '[%']]]*0.01,0)</f>
        <v>0</v>
      </c>
      <c r="G19">
        <f>martianeum6[[#This Row],[stan_magazynu '[kg']]]+martianeum6[[#This Row],[ile_kg_materiału_z_ładunku]]</f>
        <v>17.461200000000002</v>
      </c>
      <c r="H19">
        <f>IF(martianeum6[[#This Row],[stan_po_wydobyciu_z_ładunku]]&gt;=100,100,0)</f>
        <v>0</v>
      </c>
      <c r="I19">
        <f>martianeum6[[#This Row],[stan_po_wydobyciu_z_ładunku]]-martianeum6[[#This Row],[ile_zabiera_na_orbite]]</f>
        <v>17.461200000000002</v>
      </c>
      <c r="K19" s="5" t="s">
        <v>8</v>
      </c>
      <c r="L19" s="9">
        <v>6</v>
      </c>
      <c r="M19" s="9">
        <v>4</v>
      </c>
      <c r="N19" s="9">
        <v>5</v>
      </c>
      <c r="O19" s="9">
        <v>3</v>
      </c>
      <c r="P19" s="9">
        <v>9</v>
      </c>
      <c r="Q19" s="9">
        <v>13</v>
      </c>
      <c r="R19" s="9">
        <v>40</v>
      </c>
    </row>
    <row r="20" spans="1:18" x14ac:dyDescent="0.25">
      <c r="A20" s="1">
        <v>48659</v>
      </c>
      <c r="B20">
        <f t="shared" si="0"/>
        <v>17.461200000000002</v>
      </c>
      <c r="C20" t="s">
        <v>17</v>
      </c>
      <c r="D20">
        <v>29.5</v>
      </c>
      <c r="E20">
        <v>2.1</v>
      </c>
      <c r="F20">
        <f>IF(martianeum6[[#This Row],[zawartosc '[%']]]&gt;=1,martianeum6[[#This Row],[masa '[kg']]]*martianeum6[[#This Row],[zawartosc '[%']]]*0.01,0)</f>
        <v>0.61950000000000005</v>
      </c>
      <c r="G20">
        <f>martianeum6[[#This Row],[stan_magazynu '[kg']]]+martianeum6[[#This Row],[ile_kg_materiału_z_ładunku]]</f>
        <v>18.0807</v>
      </c>
      <c r="H20">
        <f>IF(martianeum6[[#This Row],[stan_po_wydobyciu_z_ładunku]]&gt;=100,100,0)</f>
        <v>0</v>
      </c>
      <c r="I20">
        <f>martianeum6[[#This Row],[stan_po_wydobyciu_z_ładunku]]-martianeum6[[#This Row],[ile_zabiera_na_orbite]]</f>
        <v>18.0807</v>
      </c>
      <c r="K20" s="5" t="s">
        <v>17</v>
      </c>
      <c r="L20" s="9">
        <v>11</v>
      </c>
      <c r="M20" s="9">
        <v>11</v>
      </c>
      <c r="N20" s="9">
        <v>9</v>
      </c>
      <c r="O20" s="9">
        <v>10</v>
      </c>
      <c r="P20" s="9">
        <v>10</v>
      </c>
      <c r="Q20" s="9">
        <v>3</v>
      </c>
      <c r="R20" s="9">
        <v>54</v>
      </c>
    </row>
    <row r="21" spans="1:18" x14ac:dyDescent="0.25">
      <c r="A21" s="1">
        <v>48660</v>
      </c>
      <c r="B21">
        <f t="shared" si="0"/>
        <v>18.0807</v>
      </c>
      <c r="C21" t="s">
        <v>11</v>
      </c>
      <c r="D21">
        <v>24.4</v>
      </c>
      <c r="E21">
        <v>10.1</v>
      </c>
      <c r="F21">
        <f>IF(martianeum6[[#This Row],[zawartosc '[%']]]&gt;=1,martianeum6[[#This Row],[masa '[kg']]]*martianeum6[[#This Row],[zawartosc '[%']]]*0.01,0)</f>
        <v>2.4643999999999999</v>
      </c>
      <c r="G21">
        <f>martianeum6[[#This Row],[stan_magazynu '[kg']]]+martianeum6[[#This Row],[ile_kg_materiału_z_ładunku]]</f>
        <v>20.545100000000001</v>
      </c>
      <c r="H21">
        <f>IF(martianeum6[[#This Row],[stan_po_wydobyciu_z_ładunku]]&gt;=100,100,0)</f>
        <v>0</v>
      </c>
      <c r="I21">
        <f>martianeum6[[#This Row],[stan_po_wydobyciu_z_ładunku]]-martianeum6[[#This Row],[ile_zabiera_na_orbite]]</f>
        <v>20.545100000000001</v>
      </c>
      <c r="K21" s="5" t="s">
        <v>22</v>
      </c>
      <c r="L21" s="9">
        <v>8</v>
      </c>
      <c r="M21" s="9">
        <v>14</v>
      </c>
      <c r="N21" s="9">
        <v>10</v>
      </c>
      <c r="O21" s="9">
        <v>8</v>
      </c>
      <c r="P21" s="9">
        <v>14</v>
      </c>
      <c r="Q21" s="9">
        <v>10</v>
      </c>
      <c r="R21" s="9">
        <v>64</v>
      </c>
    </row>
    <row r="22" spans="1:18" x14ac:dyDescent="0.25">
      <c r="A22" s="1">
        <v>48661</v>
      </c>
      <c r="B22">
        <f t="shared" si="0"/>
        <v>20.545100000000001</v>
      </c>
      <c r="C22" t="s">
        <v>18</v>
      </c>
      <c r="D22">
        <v>15.6</v>
      </c>
      <c r="E22">
        <v>6.6</v>
      </c>
      <c r="F22">
        <f>IF(martianeum6[[#This Row],[zawartosc '[%']]]&gt;=1,martianeum6[[#This Row],[masa '[kg']]]*martianeum6[[#This Row],[zawartosc '[%']]]*0.01,0)</f>
        <v>1.0295999999999998</v>
      </c>
      <c r="G22">
        <f>martianeum6[[#This Row],[stan_magazynu '[kg']]]+martianeum6[[#This Row],[ile_kg_materiału_z_ładunku]]</f>
        <v>21.5747</v>
      </c>
      <c r="H22">
        <f>IF(martianeum6[[#This Row],[stan_po_wydobyciu_z_ładunku]]&gt;=100,100,0)</f>
        <v>0</v>
      </c>
      <c r="I22">
        <f>martianeum6[[#This Row],[stan_po_wydobyciu_z_ładunku]]-martianeum6[[#This Row],[ile_zabiera_na_orbite]]</f>
        <v>21.5747</v>
      </c>
      <c r="K22" s="5" t="s">
        <v>29</v>
      </c>
      <c r="L22" s="9">
        <v>2</v>
      </c>
      <c r="M22" s="9">
        <v>3</v>
      </c>
      <c r="N22" s="9">
        <v>2</v>
      </c>
      <c r="O22" s="9">
        <v>3</v>
      </c>
      <c r="P22" s="9">
        <v>2</v>
      </c>
      <c r="Q22" s="9">
        <v>2</v>
      </c>
      <c r="R22" s="9">
        <v>14</v>
      </c>
    </row>
    <row r="23" spans="1:18" x14ac:dyDescent="0.25">
      <c r="A23" s="1">
        <v>48662</v>
      </c>
      <c r="B23">
        <f t="shared" si="0"/>
        <v>21.5747</v>
      </c>
      <c r="C23" t="s">
        <v>9</v>
      </c>
      <c r="D23">
        <v>22.7</v>
      </c>
      <c r="E23">
        <v>2.9</v>
      </c>
      <c r="F23">
        <f>IF(martianeum6[[#This Row],[zawartosc '[%']]]&gt;=1,martianeum6[[#This Row],[masa '[kg']]]*martianeum6[[#This Row],[zawartosc '[%']]]*0.01,0)</f>
        <v>0.6583</v>
      </c>
      <c r="G23">
        <f>martianeum6[[#This Row],[stan_magazynu '[kg']]]+martianeum6[[#This Row],[ile_kg_materiału_z_ładunku]]</f>
        <v>22.233000000000001</v>
      </c>
      <c r="H23">
        <f>IF(martianeum6[[#This Row],[stan_po_wydobyciu_z_ładunku]]&gt;=100,100,0)</f>
        <v>0</v>
      </c>
      <c r="I23">
        <f>martianeum6[[#This Row],[stan_po_wydobyciu_z_ładunku]]-martianeum6[[#This Row],[ile_zabiera_na_orbite]]</f>
        <v>22.233000000000001</v>
      </c>
      <c r="K23" s="5" t="s">
        <v>9</v>
      </c>
      <c r="L23" s="9">
        <v>14</v>
      </c>
      <c r="M23" s="9">
        <v>19</v>
      </c>
      <c r="N23" s="9">
        <v>8</v>
      </c>
      <c r="O23" s="9">
        <v>13</v>
      </c>
      <c r="P23" s="9">
        <v>14</v>
      </c>
      <c r="Q23" s="9">
        <v>12</v>
      </c>
      <c r="R23" s="9">
        <v>80</v>
      </c>
    </row>
    <row r="24" spans="1:18" x14ac:dyDescent="0.25">
      <c r="A24" s="1">
        <v>48663</v>
      </c>
      <c r="B24">
        <f t="shared" si="0"/>
        <v>22.233000000000001</v>
      </c>
      <c r="C24" t="s">
        <v>15</v>
      </c>
      <c r="D24">
        <v>15.1</v>
      </c>
      <c r="E24">
        <v>0</v>
      </c>
      <c r="F24">
        <f>IF(martianeum6[[#This Row],[zawartosc '[%']]]&gt;=1,martianeum6[[#This Row],[masa '[kg']]]*martianeum6[[#This Row],[zawartosc '[%']]]*0.01,0)</f>
        <v>0</v>
      </c>
      <c r="G24">
        <f>martianeum6[[#This Row],[stan_magazynu '[kg']]]+martianeum6[[#This Row],[ile_kg_materiału_z_ładunku]]</f>
        <v>22.233000000000001</v>
      </c>
      <c r="H24">
        <f>IF(martianeum6[[#This Row],[stan_po_wydobyciu_z_ładunku]]&gt;=100,100,0)</f>
        <v>0</v>
      </c>
      <c r="I24">
        <f>martianeum6[[#This Row],[stan_po_wydobyciu_z_ładunku]]-martianeum6[[#This Row],[ile_zabiera_na_orbite]]</f>
        <v>22.233000000000001</v>
      </c>
      <c r="K24" s="5" t="s">
        <v>32</v>
      </c>
      <c r="L24" s="9">
        <v>2</v>
      </c>
      <c r="M24" s="9">
        <v>5</v>
      </c>
      <c r="N24" s="9">
        <v>3</v>
      </c>
      <c r="O24" s="9">
        <v>2</v>
      </c>
      <c r="P24" s="9"/>
      <c r="Q24" s="9">
        <v>2</v>
      </c>
      <c r="R24" s="9">
        <v>14</v>
      </c>
    </row>
    <row r="25" spans="1:18" x14ac:dyDescent="0.25">
      <c r="A25" s="1">
        <v>48664</v>
      </c>
      <c r="B25">
        <f t="shared" si="0"/>
        <v>22.233000000000001</v>
      </c>
      <c r="C25" t="s">
        <v>19</v>
      </c>
      <c r="D25">
        <v>14.1</v>
      </c>
      <c r="E25">
        <v>0.8</v>
      </c>
      <c r="F25">
        <f>IF(martianeum6[[#This Row],[zawartosc '[%']]]&gt;=1,martianeum6[[#This Row],[masa '[kg']]]*martianeum6[[#This Row],[zawartosc '[%']]]*0.01,0)</f>
        <v>0</v>
      </c>
      <c r="G25">
        <f>martianeum6[[#This Row],[stan_magazynu '[kg']]]+martianeum6[[#This Row],[ile_kg_materiału_z_ładunku]]</f>
        <v>22.233000000000001</v>
      </c>
      <c r="H25">
        <f>IF(martianeum6[[#This Row],[stan_po_wydobyciu_z_ładunku]]&gt;=100,100,0)</f>
        <v>0</v>
      </c>
      <c r="I25">
        <f>martianeum6[[#This Row],[stan_po_wydobyciu_z_ładunku]]-martianeum6[[#This Row],[ile_zabiera_na_orbite]]</f>
        <v>22.233000000000001</v>
      </c>
      <c r="K25" s="5" t="s">
        <v>21</v>
      </c>
      <c r="L25" s="9">
        <v>4</v>
      </c>
      <c r="M25" s="9">
        <v>5</v>
      </c>
      <c r="N25" s="9">
        <v>5</v>
      </c>
      <c r="O25" s="9">
        <v>2</v>
      </c>
      <c r="P25" s="9">
        <v>2</v>
      </c>
      <c r="Q25" s="9">
        <v>7</v>
      </c>
      <c r="R25" s="9">
        <v>25</v>
      </c>
    </row>
    <row r="26" spans="1:18" x14ac:dyDescent="0.25">
      <c r="A26" s="1">
        <v>48665</v>
      </c>
      <c r="B26">
        <f t="shared" si="0"/>
        <v>22.233000000000001</v>
      </c>
      <c r="C26" t="s">
        <v>7</v>
      </c>
      <c r="D26">
        <v>24.9</v>
      </c>
      <c r="E26">
        <v>2.2000000000000002</v>
      </c>
      <c r="F26">
        <f>IF(martianeum6[[#This Row],[zawartosc '[%']]]&gt;=1,martianeum6[[#This Row],[masa '[kg']]]*martianeum6[[#This Row],[zawartosc '[%']]]*0.01,0)</f>
        <v>0.54780000000000006</v>
      </c>
      <c r="G26">
        <f>martianeum6[[#This Row],[stan_magazynu '[kg']]]+martianeum6[[#This Row],[ile_kg_materiału_z_ładunku]]</f>
        <v>22.780799999999999</v>
      </c>
      <c r="H26">
        <f>IF(martianeum6[[#This Row],[stan_po_wydobyciu_z_ładunku]]&gt;=100,100,0)</f>
        <v>0</v>
      </c>
      <c r="I26">
        <f>martianeum6[[#This Row],[stan_po_wydobyciu_z_ładunku]]-martianeum6[[#This Row],[ile_zabiera_na_orbite]]</f>
        <v>22.780799999999999</v>
      </c>
      <c r="K26" s="5" t="s">
        <v>18</v>
      </c>
      <c r="L26" s="9">
        <v>11</v>
      </c>
      <c r="M26" s="9">
        <v>24</v>
      </c>
      <c r="N26" s="9">
        <v>23</v>
      </c>
      <c r="O26" s="9">
        <v>19</v>
      </c>
      <c r="P26" s="9">
        <v>14</v>
      </c>
      <c r="Q26" s="9">
        <v>13</v>
      </c>
      <c r="R26" s="9">
        <v>104</v>
      </c>
    </row>
    <row r="27" spans="1:18" x14ac:dyDescent="0.25">
      <c r="A27" s="1">
        <v>48666</v>
      </c>
      <c r="B27">
        <f t="shared" si="0"/>
        <v>22.780799999999999</v>
      </c>
      <c r="C27" t="s">
        <v>20</v>
      </c>
      <c r="D27">
        <v>14.8</v>
      </c>
      <c r="E27">
        <v>0</v>
      </c>
      <c r="F27">
        <f>IF(martianeum6[[#This Row],[zawartosc '[%']]]&gt;=1,martianeum6[[#This Row],[masa '[kg']]]*martianeum6[[#This Row],[zawartosc '[%']]]*0.01,0)</f>
        <v>0</v>
      </c>
      <c r="G27">
        <f>martianeum6[[#This Row],[stan_magazynu '[kg']]]+martianeum6[[#This Row],[ile_kg_materiału_z_ładunku]]</f>
        <v>22.780799999999999</v>
      </c>
      <c r="H27">
        <f>IF(martianeum6[[#This Row],[stan_po_wydobyciu_z_ładunku]]&gt;=100,100,0)</f>
        <v>0</v>
      </c>
      <c r="I27">
        <f>martianeum6[[#This Row],[stan_po_wydobyciu_z_ładunku]]-martianeum6[[#This Row],[ile_zabiera_na_orbite]]</f>
        <v>22.780799999999999</v>
      </c>
      <c r="K27" s="5" t="s">
        <v>6</v>
      </c>
      <c r="L27" s="9">
        <v>13</v>
      </c>
      <c r="M27" s="9">
        <v>11</v>
      </c>
      <c r="N27" s="9">
        <v>11</v>
      </c>
      <c r="O27" s="9">
        <v>25</v>
      </c>
      <c r="P27" s="9">
        <v>17</v>
      </c>
      <c r="Q27" s="9">
        <v>14</v>
      </c>
      <c r="R27" s="9">
        <v>91</v>
      </c>
    </row>
    <row r="28" spans="1:18" x14ac:dyDescent="0.25">
      <c r="A28" s="1">
        <v>48667</v>
      </c>
      <c r="B28">
        <f t="shared" si="0"/>
        <v>22.780799999999999</v>
      </c>
      <c r="C28" t="s">
        <v>14</v>
      </c>
      <c r="D28">
        <v>18.8</v>
      </c>
      <c r="E28">
        <v>0</v>
      </c>
      <c r="F28">
        <f>IF(martianeum6[[#This Row],[zawartosc '[%']]]&gt;=1,martianeum6[[#This Row],[masa '[kg']]]*martianeum6[[#This Row],[zawartosc '[%']]]*0.01,0)</f>
        <v>0</v>
      </c>
      <c r="G28">
        <f>martianeum6[[#This Row],[stan_magazynu '[kg']]]+martianeum6[[#This Row],[ile_kg_materiału_z_ładunku]]</f>
        <v>22.780799999999999</v>
      </c>
      <c r="H28">
        <f>IF(martianeum6[[#This Row],[stan_po_wydobyciu_z_ładunku]]&gt;=100,100,0)</f>
        <v>0</v>
      </c>
      <c r="I28">
        <f>martianeum6[[#This Row],[stan_po_wydobyciu_z_ładunku]]-martianeum6[[#This Row],[ile_zabiera_na_orbite]]</f>
        <v>22.780799999999999</v>
      </c>
      <c r="K28" s="5" t="s">
        <v>16</v>
      </c>
      <c r="L28" s="9">
        <v>3</v>
      </c>
      <c r="M28" s="9">
        <v>3</v>
      </c>
      <c r="N28" s="9">
        <v>1</v>
      </c>
      <c r="O28" s="9"/>
      <c r="P28" s="9">
        <v>4</v>
      </c>
      <c r="Q28" s="9">
        <v>2</v>
      </c>
      <c r="R28" s="9">
        <v>13</v>
      </c>
    </row>
    <row r="29" spans="1:18" x14ac:dyDescent="0.25">
      <c r="A29" s="1">
        <v>48668</v>
      </c>
      <c r="B29">
        <f t="shared" si="0"/>
        <v>22.780799999999999</v>
      </c>
      <c r="C29" t="s">
        <v>15</v>
      </c>
      <c r="D29">
        <v>29.3</v>
      </c>
      <c r="E29">
        <v>8</v>
      </c>
      <c r="F29">
        <f>IF(martianeum6[[#This Row],[zawartosc '[%']]]&gt;=1,martianeum6[[#This Row],[masa '[kg']]]*martianeum6[[#This Row],[zawartosc '[%']]]*0.01,0)</f>
        <v>2.3440000000000003</v>
      </c>
      <c r="G29">
        <f>martianeum6[[#This Row],[stan_magazynu '[kg']]]+martianeum6[[#This Row],[ile_kg_materiału_z_ładunku]]</f>
        <v>25.1248</v>
      </c>
      <c r="H29">
        <f>IF(martianeum6[[#This Row],[stan_po_wydobyciu_z_ładunku]]&gt;=100,100,0)</f>
        <v>0</v>
      </c>
      <c r="I29">
        <f>martianeum6[[#This Row],[stan_po_wydobyciu_z_ładunku]]-martianeum6[[#This Row],[ile_zabiera_na_orbite]]</f>
        <v>25.1248</v>
      </c>
      <c r="K29" s="5" t="s">
        <v>33</v>
      </c>
      <c r="L29" s="9">
        <v>1</v>
      </c>
      <c r="M29" s="9">
        <v>7</v>
      </c>
      <c r="N29" s="9">
        <v>2</v>
      </c>
      <c r="O29" s="9">
        <v>4</v>
      </c>
      <c r="P29" s="9">
        <v>5</v>
      </c>
      <c r="Q29" s="9">
        <v>4</v>
      </c>
      <c r="R29" s="9">
        <v>23</v>
      </c>
    </row>
    <row r="30" spans="1:18" x14ac:dyDescent="0.25">
      <c r="A30" s="1">
        <v>48669</v>
      </c>
      <c r="B30">
        <f t="shared" si="0"/>
        <v>25.1248</v>
      </c>
      <c r="C30" t="s">
        <v>21</v>
      </c>
      <c r="D30">
        <v>29.4</v>
      </c>
      <c r="E30">
        <v>2.4</v>
      </c>
      <c r="F30">
        <f>IF(martianeum6[[#This Row],[zawartosc '[%']]]&gt;=1,martianeum6[[#This Row],[masa '[kg']]]*martianeum6[[#This Row],[zawartosc '[%']]]*0.01,0)</f>
        <v>0.70559999999999989</v>
      </c>
      <c r="G30">
        <f>martianeum6[[#This Row],[stan_magazynu '[kg']]]+martianeum6[[#This Row],[ile_kg_materiału_z_ładunku]]</f>
        <v>25.830400000000001</v>
      </c>
      <c r="H30">
        <f>IF(martianeum6[[#This Row],[stan_po_wydobyciu_z_ładunku]]&gt;=100,100,0)</f>
        <v>0</v>
      </c>
      <c r="I30">
        <f>martianeum6[[#This Row],[stan_po_wydobyciu_z_ładunku]]-martianeum6[[#This Row],[ile_zabiera_na_orbite]]</f>
        <v>25.830400000000001</v>
      </c>
      <c r="K30" s="5" t="s">
        <v>15</v>
      </c>
      <c r="L30" s="9">
        <v>25</v>
      </c>
      <c r="M30" s="9">
        <v>22</v>
      </c>
      <c r="N30" s="9">
        <v>25</v>
      </c>
      <c r="O30" s="9">
        <v>22</v>
      </c>
      <c r="P30" s="9">
        <v>15</v>
      </c>
      <c r="Q30" s="9">
        <v>18</v>
      </c>
      <c r="R30" s="9">
        <v>127</v>
      </c>
    </row>
    <row r="31" spans="1:18" x14ac:dyDescent="0.25">
      <c r="A31" s="1">
        <v>48670</v>
      </c>
      <c r="B31">
        <f t="shared" si="0"/>
        <v>25.830400000000001</v>
      </c>
      <c r="C31" t="s">
        <v>22</v>
      </c>
      <c r="D31">
        <v>16.8</v>
      </c>
      <c r="E31">
        <v>2.9</v>
      </c>
      <c r="F31">
        <f>IF(martianeum6[[#This Row],[zawartosc '[%']]]&gt;=1,martianeum6[[#This Row],[masa '[kg']]]*martianeum6[[#This Row],[zawartosc '[%']]]*0.01,0)</f>
        <v>0.48720000000000002</v>
      </c>
      <c r="G31">
        <f>martianeum6[[#This Row],[stan_magazynu '[kg']]]+martianeum6[[#This Row],[ile_kg_materiału_z_ładunku]]</f>
        <v>26.317600000000002</v>
      </c>
      <c r="H31">
        <f>IF(martianeum6[[#This Row],[stan_po_wydobyciu_z_ładunku]]&gt;=100,100,0)</f>
        <v>0</v>
      </c>
      <c r="I31">
        <f>martianeum6[[#This Row],[stan_po_wydobyciu_z_ładunku]]-martianeum6[[#This Row],[ile_zabiera_na_orbite]]</f>
        <v>26.317600000000002</v>
      </c>
      <c r="K31" s="5" t="s">
        <v>12</v>
      </c>
      <c r="L31" s="9">
        <v>14</v>
      </c>
      <c r="M31" s="9">
        <v>12</v>
      </c>
      <c r="N31" s="9">
        <v>19</v>
      </c>
      <c r="O31" s="9">
        <v>13</v>
      </c>
      <c r="P31" s="9">
        <v>12</v>
      </c>
      <c r="Q31" s="9">
        <v>6</v>
      </c>
      <c r="R31" s="9">
        <v>76</v>
      </c>
    </row>
    <row r="32" spans="1:18" x14ac:dyDescent="0.25">
      <c r="A32" s="1">
        <v>48671</v>
      </c>
      <c r="B32">
        <f t="shared" si="0"/>
        <v>26.317600000000002</v>
      </c>
      <c r="C32" t="s">
        <v>12</v>
      </c>
      <c r="D32">
        <v>21.4</v>
      </c>
      <c r="E32">
        <v>6.3</v>
      </c>
      <c r="F32">
        <f>IF(martianeum6[[#This Row],[zawartosc '[%']]]&gt;=1,martianeum6[[#This Row],[masa '[kg']]]*martianeum6[[#This Row],[zawartosc '[%']]]*0.01,0)</f>
        <v>1.3482000000000001</v>
      </c>
      <c r="G32">
        <f>martianeum6[[#This Row],[stan_magazynu '[kg']]]+martianeum6[[#This Row],[ile_kg_materiału_z_ładunku]]</f>
        <v>27.665800000000001</v>
      </c>
      <c r="H32">
        <f>IF(martianeum6[[#This Row],[stan_po_wydobyciu_z_ładunku]]&gt;=100,100,0)</f>
        <v>0</v>
      </c>
      <c r="I32">
        <f>martianeum6[[#This Row],[stan_po_wydobyciu_z_ładunku]]-martianeum6[[#This Row],[ile_zabiera_na_orbite]]</f>
        <v>27.665800000000001</v>
      </c>
      <c r="K32" s="5" t="s">
        <v>25</v>
      </c>
      <c r="L32" s="9">
        <v>6</v>
      </c>
      <c r="M32" s="9">
        <v>2</v>
      </c>
      <c r="N32" s="9">
        <v>5</v>
      </c>
      <c r="O32" s="9">
        <v>4</v>
      </c>
      <c r="P32" s="9">
        <v>6</v>
      </c>
      <c r="Q32" s="9">
        <v>3</v>
      </c>
      <c r="R32" s="9">
        <v>26</v>
      </c>
    </row>
    <row r="33" spans="1:18" x14ac:dyDescent="0.25">
      <c r="A33" s="1">
        <v>48672</v>
      </c>
      <c r="B33">
        <f t="shared" si="0"/>
        <v>27.665800000000001</v>
      </c>
      <c r="C33" t="s">
        <v>7</v>
      </c>
      <c r="D33">
        <v>23.9</v>
      </c>
      <c r="E33">
        <v>0</v>
      </c>
      <c r="F33">
        <f>IF(martianeum6[[#This Row],[zawartosc '[%']]]&gt;=1,martianeum6[[#This Row],[masa '[kg']]]*martianeum6[[#This Row],[zawartosc '[%']]]*0.01,0)</f>
        <v>0</v>
      </c>
      <c r="G33">
        <f>martianeum6[[#This Row],[stan_magazynu '[kg']]]+martianeum6[[#This Row],[ile_kg_materiału_z_ładunku]]</f>
        <v>27.665800000000001</v>
      </c>
      <c r="H33">
        <f>IF(martianeum6[[#This Row],[stan_po_wydobyciu_z_ładunku]]&gt;=100,100,0)</f>
        <v>0</v>
      </c>
      <c r="I33">
        <f>martianeum6[[#This Row],[stan_po_wydobyciu_z_ładunku]]-martianeum6[[#This Row],[ile_zabiera_na_orbite]]</f>
        <v>27.665800000000001</v>
      </c>
      <c r="K33" s="5" t="s">
        <v>19</v>
      </c>
      <c r="L33" s="9">
        <v>29</v>
      </c>
      <c r="M33" s="9">
        <v>40</v>
      </c>
      <c r="N33" s="9">
        <v>38</v>
      </c>
      <c r="O33" s="9">
        <v>41</v>
      </c>
      <c r="P33" s="9">
        <v>46</v>
      </c>
      <c r="Q33" s="9">
        <v>39</v>
      </c>
      <c r="R33" s="9">
        <v>233</v>
      </c>
    </row>
    <row r="34" spans="1:18" x14ac:dyDescent="0.25">
      <c r="A34" s="1">
        <v>48673</v>
      </c>
      <c r="B34">
        <f t="shared" si="0"/>
        <v>27.665800000000001</v>
      </c>
      <c r="C34" t="s">
        <v>12</v>
      </c>
      <c r="D34">
        <v>26.7</v>
      </c>
      <c r="E34">
        <v>0</v>
      </c>
      <c r="F34">
        <f>IF(martianeum6[[#This Row],[zawartosc '[%']]]&gt;=1,martianeum6[[#This Row],[masa '[kg']]]*martianeum6[[#This Row],[zawartosc '[%']]]*0.01,0)</f>
        <v>0</v>
      </c>
      <c r="G34">
        <f>martianeum6[[#This Row],[stan_magazynu '[kg']]]+martianeum6[[#This Row],[ile_kg_materiału_z_ładunku]]</f>
        <v>27.665800000000001</v>
      </c>
      <c r="H34">
        <f>IF(martianeum6[[#This Row],[stan_po_wydobyciu_z_ładunku]]&gt;=100,100,0)</f>
        <v>0</v>
      </c>
      <c r="I34">
        <f>martianeum6[[#This Row],[stan_po_wydobyciu_z_ładunku]]-martianeum6[[#This Row],[ile_zabiera_na_orbite]]</f>
        <v>27.665800000000001</v>
      </c>
      <c r="K34" s="5" t="s">
        <v>28</v>
      </c>
      <c r="L34" s="9">
        <v>2</v>
      </c>
      <c r="M34" s="9">
        <v>2</v>
      </c>
      <c r="N34" s="9">
        <v>4</v>
      </c>
      <c r="O34" s="9">
        <v>1</v>
      </c>
      <c r="P34" s="9">
        <v>2</v>
      </c>
      <c r="Q34" s="9">
        <v>3</v>
      </c>
      <c r="R34" s="9">
        <v>14</v>
      </c>
    </row>
    <row r="35" spans="1:18" x14ac:dyDescent="0.25">
      <c r="A35" s="1">
        <v>48674</v>
      </c>
      <c r="B35">
        <f t="shared" si="0"/>
        <v>27.665800000000001</v>
      </c>
      <c r="C35" t="s">
        <v>7</v>
      </c>
      <c r="D35">
        <v>12.4</v>
      </c>
      <c r="E35">
        <v>0</v>
      </c>
      <c r="F35">
        <f>IF(martianeum6[[#This Row],[zawartosc '[%']]]&gt;=1,martianeum6[[#This Row],[masa '[kg']]]*martianeum6[[#This Row],[zawartosc '[%']]]*0.01,0)</f>
        <v>0</v>
      </c>
      <c r="G35">
        <f>martianeum6[[#This Row],[stan_magazynu '[kg']]]+martianeum6[[#This Row],[ile_kg_materiału_z_ładunku]]</f>
        <v>27.665800000000001</v>
      </c>
      <c r="H35">
        <f>IF(martianeum6[[#This Row],[stan_po_wydobyciu_z_ładunku]]&gt;=100,100,0)</f>
        <v>0</v>
      </c>
      <c r="I35">
        <f>martianeum6[[#This Row],[stan_po_wydobyciu_z_ładunku]]-martianeum6[[#This Row],[ile_zabiera_na_orbite]]</f>
        <v>27.665800000000001</v>
      </c>
      <c r="K35" s="4" t="s">
        <v>41</v>
      </c>
      <c r="L35" s="8">
        <v>304</v>
      </c>
      <c r="M35" s="8">
        <v>365</v>
      </c>
      <c r="N35" s="8">
        <v>365</v>
      </c>
      <c r="O35" s="8">
        <v>366</v>
      </c>
      <c r="P35" s="8">
        <v>365</v>
      </c>
      <c r="Q35" s="8">
        <v>307</v>
      </c>
      <c r="R35" s="8">
        <v>2072</v>
      </c>
    </row>
    <row r="36" spans="1:18" x14ac:dyDescent="0.25">
      <c r="A36" s="1">
        <v>48675</v>
      </c>
      <c r="B36">
        <f t="shared" si="0"/>
        <v>27.665800000000001</v>
      </c>
      <c r="C36" t="s">
        <v>12</v>
      </c>
      <c r="D36">
        <v>10.4</v>
      </c>
      <c r="E36">
        <v>10.7</v>
      </c>
      <c r="F36">
        <f>IF(martianeum6[[#This Row],[zawartosc '[%']]]&gt;=1,martianeum6[[#This Row],[masa '[kg']]]*martianeum6[[#This Row],[zawartosc '[%']]]*0.01,0)</f>
        <v>1.1128</v>
      </c>
      <c r="G36">
        <f>martianeum6[[#This Row],[stan_magazynu '[kg']]]+martianeum6[[#This Row],[ile_kg_materiału_z_ładunku]]</f>
        <v>28.778600000000001</v>
      </c>
      <c r="H36">
        <f>IF(martianeum6[[#This Row],[stan_po_wydobyciu_z_ładunku]]&gt;=100,100,0)</f>
        <v>0</v>
      </c>
      <c r="I36">
        <f>martianeum6[[#This Row],[stan_po_wydobyciu_z_ładunku]]-martianeum6[[#This Row],[ile_zabiera_na_orbite]]</f>
        <v>28.778600000000001</v>
      </c>
    </row>
    <row r="37" spans="1:18" x14ac:dyDescent="0.25">
      <c r="A37" s="1">
        <v>48676</v>
      </c>
      <c r="B37">
        <f t="shared" si="0"/>
        <v>28.778600000000001</v>
      </c>
      <c r="C37" t="s">
        <v>9</v>
      </c>
      <c r="D37">
        <v>17.899999999999999</v>
      </c>
      <c r="E37">
        <v>0</v>
      </c>
      <c r="F37">
        <f>IF(martianeum6[[#This Row],[zawartosc '[%']]]&gt;=1,martianeum6[[#This Row],[masa '[kg']]]*martianeum6[[#This Row],[zawartosc '[%']]]*0.01,0)</f>
        <v>0</v>
      </c>
      <c r="G37">
        <f>martianeum6[[#This Row],[stan_magazynu '[kg']]]+martianeum6[[#This Row],[ile_kg_materiału_z_ładunku]]</f>
        <v>28.778600000000001</v>
      </c>
      <c r="H37">
        <f>IF(martianeum6[[#This Row],[stan_po_wydobyciu_z_ładunku]]&gt;=100,100,0)</f>
        <v>0</v>
      </c>
      <c r="I37">
        <f>martianeum6[[#This Row],[stan_po_wydobyciu_z_ładunku]]-martianeum6[[#This Row],[ile_zabiera_na_orbite]]</f>
        <v>28.778600000000001</v>
      </c>
    </row>
    <row r="38" spans="1:18" x14ac:dyDescent="0.25">
      <c r="A38" s="1">
        <v>48677</v>
      </c>
      <c r="B38">
        <f t="shared" si="0"/>
        <v>28.778600000000001</v>
      </c>
      <c r="C38" t="s">
        <v>20</v>
      </c>
      <c r="D38">
        <v>17.399999999999999</v>
      </c>
      <c r="E38">
        <v>1.6</v>
      </c>
      <c r="F38">
        <f>IF(martianeum6[[#This Row],[zawartosc '[%']]]&gt;=1,martianeum6[[#This Row],[masa '[kg']]]*martianeum6[[#This Row],[zawartosc '[%']]]*0.01,0)</f>
        <v>0.27839999999999998</v>
      </c>
      <c r="G38">
        <f>martianeum6[[#This Row],[stan_magazynu '[kg']]]+martianeum6[[#This Row],[ile_kg_materiału_z_ładunku]]</f>
        <v>29.057000000000002</v>
      </c>
      <c r="H38">
        <f>IF(martianeum6[[#This Row],[stan_po_wydobyciu_z_ładunku]]&gt;=100,100,0)</f>
        <v>0</v>
      </c>
      <c r="I38">
        <f>martianeum6[[#This Row],[stan_po_wydobyciu_z_ładunku]]-martianeum6[[#This Row],[ile_zabiera_na_orbite]]</f>
        <v>29.057000000000002</v>
      </c>
    </row>
    <row r="39" spans="1:18" x14ac:dyDescent="0.25">
      <c r="A39" s="1">
        <v>48678</v>
      </c>
      <c r="B39">
        <f t="shared" si="0"/>
        <v>29.057000000000002</v>
      </c>
      <c r="C39" t="s">
        <v>11</v>
      </c>
      <c r="D39">
        <v>29.4</v>
      </c>
      <c r="E39">
        <v>21.7</v>
      </c>
      <c r="F39">
        <f>IF(martianeum6[[#This Row],[zawartosc '[%']]]&gt;=1,martianeum6[[#This Row],[masa '[kg']]]*martianeum6[[#This Row],[zawartosc '[%']]]*0.01,0)</f>
        <v>6.3797999999999995</v>
      </c>
      <c r="G39">
        <f>martianeum6[[#This Row],[stan_magazynu '[kg']]]+martianeum6[[#This Row],[ile_kg_materiału_z_ładunku]]</f>
        <v>35.436800000000005</v>
      </c>
      <c r="H39">
        <f>IF(martianeum6[[#This Row],[stan_po_wydobyciu_z_ładunku]]&gt;=100,100,0)</f>
        <v>0</v>
      </c>
      <c r="I39">
        <f>martianeum6[[#This Row],[stan_po_wydobyciu_z_ładunku]]-martianeum6[[#This Row],[ile_zabiera_na_orbite]]</f>
        <v>35.436800000000005</v>
      </c>
    </row>
    <row r="40" spans="1:18" x14ac:dyDescent="0.25">
      <c r="A40" s="1">
        <v>48679</v>
      </c>
      <c r="B40">
        <f t="shared" si="0"/>
        <v>35.436800000000005</v>
      </c>
      <c r="C40" t="s">
        <v>19</v>
      </c>
      <c r="D40">
        <v>22.9</v>
      </c>
      <c r="E40">
        <v>26.9</v>
      </c>
      <c r="F40">
        <f>IF(martianeum6[[#This Row],[zawartosc '[%']]]&gt;=1,martianeum6[[#This Row],[masa '[kg']]]*martianeum6[[#This Row],[zawartosc '[%']]]*0.01,0)</f>
        <v>6.160099999999999</v>
      </c>
      <c r="G40">
        <f>martianeum6[[#This Row],[stan_magazynu '[kg']]]+martianeum6[[#This Row],[ile_kg_materiału_z_ładunku]]</f>
        <v>41.596900000000005</v>
      </c>
      <c r="H40">
        <f>IF(martianeum6[[#This Row],[stan_po_wydobyciu_z_ładunku]]&gt;=100,100,0)</f>
        <v>0</v>
      </c>
      <c r="I40">
        <f>martianeum6[[#This Row],[stan_po_wydobyciu_z_ładunku]]-martianeum6[[#This Row],[ile_zabiera_na_orbite]]</f>
        <v>41.596900000000005</v>
      </c>
    </row>
    <row r="41" spans="1:18" x14ac:dyDescent="0.25">
      <c r="A41" s="1">
        <v>48680</v>
      </c>
      <c r="B41">
        <f t="shared" si="0"/>
        <v>41.596900000000005</v>
      </c>
      <c r="C41" t="s">
        <v>19</v>
      </c>
      <c r="D41">
        <v>18.899999999999999</v>
      </c>
      <c r="E41">
        <v>11.3</v>
      </c>
      <c r="F41">
        <f>IF(martianeum6[[#This Row],[zawartosc '[%']]]&gt;=1,martianeum6[[#This Row],[masa '[kg']]]*martianeum6[[#This Row],[zawartosc '[%']]]*0.01,0)</f>
        <v>2.1356999999999999</v>
      </c>
      <c r="G41">
        <f>martianeum6[[#This Row],[stan_magazynu '[kg']]]+martianeum6[[#This Row],[ile_kg_materiału_z_ładunku]]</f>
        <v>43.732600000000005</v>
      </c>
      <c r="H41">
        <f>IF(martianeum6[[#This Row],[stan_po_wydobyciu_z_ładunku]]&gt;=100,100,0)</f>
        <v>0</v>
      </c>
      <c r="I41">
        <f>martianeum6[[#This Row],[stan_po_wydobyciu_z_ładunku]]-martianeum6[[#This Row],[ile_zabiera_na_orbite]]</f>
        <v>43.732600000000005</v>
      </c>
    </row>
    <row r="42" spans="1:18" x14ac:dyDescent="0.25">
      <c r="A42" s="1">
        <v>48681</v>
      </c>
      <c r="B42">
        <f t="shared" si="0"/>
        <v>43.732600000000005</v>
      </c>
      <c r="C42" t="s">
        <v>5</v>
      </c>
      <c r="D42">
        <v>23.5</v>
      </c>
      <c r="E42">
        <v>0</v>
      </c>
      <c r="F42">
        <f>IF(martianeum6[[#This Row],[zawartosc '[%']]]&gt;=1,martianeum6[[#This Row],[masa '[kg']]]*martianeum6[[#This Row],[zawartosc '[%']]]*0.01,0)</f>
        <v>0</v>
      </c>
      <c r="G42">
        <f>martianeum6[[#This Row],[stan_magazynu '[kg']]]+martianeum6[[#This Row],[ile_kg_materiału_z_ładunku]]</f>
        <v>43.732600000000005</v>
      </c>
      <c r="H42">
        <f>IF(martianeum6[[#This Row],[stan_po_wydobyciu_z_ładunku]]&gt;=100,100,0)</f>
        <v>0</v>
      </c>
      <c r="I42">
        <f>martianeum6[[#This Row],[stan_po_wydobyciu_z_ładunku]]-martianeum6[[#This Row],[ile_zabiera_na_orbite]]</f>
        <v>43.732600000000005</v>
      </c>
    </row>
    <row r="43" spans="1:18" x14ac:dyDescent="0.25">
      <c r="A43" s="1">
        <v>48682</v>
      </c>
      <c r="B43">
        <f t="shared" si="0"/>
        <v>43.732600000000005</v>
      </c>
      <c r="C43" t="s">
        <v>18</v>
      </c>
      <c r="D43">
        <v>13.4</v>
      </c>
      <c r="E43">
        <v>14.2</v>
      </c>
      <c r="F43">
        <f>IF(martianeum6[[#This Row],[zawartosc '[%']]]&gt;=1,martianeum6[[#This Row],[masa '[kg']]]*martianeum6[[#This Row],[zawartosc '[%']]]*0.01,0)</f>
        <v>1.9028</v>
      </c>
      <c r="G43">
        <f>martianeum6[[#This Row],[stan_magazynu '[kg']]]+martianeum6[[#This Row],[ile_kg_materiału_z_ładunku]]</f>
        <v>45.635400000000004</v>
      </c>
      <c r="H43">
        <f>IF(martianeum6[[#This Row],[stan_po_wydobyciu_z_ładunku]]&gt;=100,100,0)</f>
        <v>0</v>
      </c>
      <c r="I43">
        <f>martianeum6[[#This Row],[stan_po_wydobyciu_z_ładunku]]-martianeum6[[#This Row],[ile_zabiera_na_orbite]]</f>
        <v>45.635400000000004</v>
      </c>
    </row>
    <row r="44" spans="1:18" x14ac:dyDescent="0.25">
      <c r="A44" s="1">
        <v>48683</v>
      </c>
      <c r="B44">
        <f t="shared" si="0"/>
        <v>45.635400000000004</v>
      </c>
      <c r="C44" t="s">
        <v>20</v>
      </c>
      <c r="D44">
        <v>18.899999999999999</v>
      </c>
      <c r="E44">
        <v>1.5</v>
      </c>
      <c r="F44">
        <f>IF(martianeum6[[#This Row],[zawartosc '[%']]]&gt;=1,martianeum6[[#This Row],[masa '[kg']]]*martianeum6[[#This Row],[zawartosc '[%']]]*0.01,0)</f>
        <v>0.28349999999999997</v>
      </c>
      <c r="G44">
        <f>martianeum6[[#This Row],[stan_magazynu '[kg']]]+martianeum6[[#This Row],[ile_kg_materiału_z_ładunku]]</f>
        <v>45.918900000000001</v>
      </c>
      <c r="H44">
        <f>IF(martianeum6[[#This Row],[stan_po_wydobyciu_z_ładunku]]&gt;=100,100,0)</f>
        <v>0</v>
      </c>
      <c r="I44">
        <f>martianeum6[[#This Row],[stan_po_wydobyciu_z_ładunku]]-martianeum6[[#This Row],[ile_zabiera_na_orbite]]</f>
        <v>45.918900000000001</v>
      </c>
    </row>
    <row r="45" spans="1:18" x14ac:dyDescent="0.25">
      <c r="A45" s="1">
        <v>48684</v>
      </c>
      <c r="B45">
        <f t="shared" si="0"/>
        <v>45.918900000000001</v>
      </c>
      <c r="C45" t="s">
        <v>17</v>
      </c>
      <c r="D45">
        <v>13.5</v>
      </c>
      <c r="E45">
        <v>1.4</v>
      </c>
      <c r="F45">
        <f>IF(martianeum6[[#This Row],[zawartosc '[%']]]&gt;=1,martianeum6[[#This Row],[masa '[kg']]]*martianeum6[[#This Row],[zawartosc '[%']]]*0.01,0)</f>
        <v>0.189</v>
      </c>
      <c r="G45">
        <f>martianeum6[[#This Row],[stan_magazynu '[kg']]]+martianeum6[[#This Row],[ile_kg_materiału_z_ładunku]]</f>
        <v>46.107900000000001</v>
      </c>
      <c r="H45">
        <f>IF(martianeum6[[#This Row],[stan_po_wydobyciu_z_ładunku]]&gt;=100,100,0)</f>
        <v>0</v>
      </c>
      <c r="I45">
        <f>martianeum6[[#This Row],[stan_po_wydobyciu_z_ładunku]]-martianeum6[[#This Row],[ile_zabiera_na_orbite]]</f>
        <v>46.107900000000001</v>
      </c>
    </row>
    <row r="46" spans="1:18" x14ac:dyDescent="0.25">
      <c r="A46" s="1">
        <v>48685</v>
      </c>
      <c r="B46">
        <f t="shared" si="0"/>
        <v>46.107900000000001</v>
      </c>
      <c r="C46" t="s">
        <v>5</v>
      </c>
      <c r="D46">
        <v>17.7</v>
      </c>
      <c r="E46">
        <v>5.9</v>
      </c>
      <c r="F46">
        <f>IF(martianeum6[[#This Row],[zawartosc '[%']]]&gt;=1,martianeum6[[#This Row],[masa '[kg']]]*martianeum6[[#This Row],[zawartosc '[%']]]*0.01,0)</f>
        <v>1.0443</v>
      </c>
      <c r="G46">
        <f>martianeum6[[#This Row],[stan_magazynu '[kg']]]+martianeum6[[#This Row],[ile_kg_materiału_z_ładunku]]</f>
        <v>47.152200000000001</v>
      </c>
      <c r="H46">
        <f>IF(martianeum6[[#This Row],[stan_po_wydobyciu_z_ładunku]]&gt;=100,100,0)</f>
        <v>0</v>
      </c>
      <c r="I46">
        <f>martianeum6[[#This Row],[stan_po_wydobyciu_z_ładunku]]-martianeum6[[#This Row],[ile_zabiera_na_orbite]]</f>
        <v>47.152200000000001</v>
      </c>
    </row>
    <row r="47" spans="1:18" x14ac:dyDescent="0.25">
      <c r="A47" s="1">
        <v>48686</v>
      </c>
      <c r="B47">
        <f t="shared" si="0"/>
        <v>47.152200000000001</v>
      </c>
      <c r="C47" t="s">
        <v>11</v>
      </c>
      <c r="D47">
        <v>24.7</v>
      </c>
      <c r="E47">
        <v>0</v>
      </c>
      <c r="F47">
        <f>IF(martianeum6[[#This Row],[zawartosc '[%']]]&gt;=1,martianeum6[[#This Row],[masa '[kg']]]*martianeum6[[#This Row],[zawartosc '[%']]]*0.01,0)</f>
        <v>0</v>
      </c>
      <c r="G47">
        <f>martianeum6[[#This Row],[stan_magazynu '[kg']]]+martianeum6[[#This Row],[ile_kg_materiału_z_ładunku]]</f>
        <v>47.152200000000001</v>
      </c>
      <c r="H47">
        <f>IF(martianeum6[[#This Row],[stan_po_wydobyciu_z_ładunku]]&gt;=100,100,0)</f>
        <v>0</v>
      </c>
      <c r="I47">
        <f>martianeum6[[#This Row],[stan_po_wydobyciu_z_ładunku]]-martianeum6[[#This Row],[ile_zabiera_na_orbite]]</f>
        <v>47.152200000000001</v>
      </c>
    </row>
    <row r="48" spans="1:18" x14ac:dyDescent="0.25">
      <c r="A48" s="1">
        <v>48687</v>
      </c>
      <c r="B48">
        <f t="shared" si="0"/>
        <v>47.152200000000001</v>
      </c>
      <c r="C48" t="s">
        <v>18</v>
      </c>
      <c r="D48">
        <v>25.6</v>
      </c>
      <c r="E48">
        <v>1.9</v>
      </c>
      <c r="F48">
        <f>IF(martianeum6[[#This Row],[zawartosc '[%']]]&gt;=1,martianeum6[[#This Row],[masa '[kg']]]*martianeum6[[#This Row],[zawartosc '[%']]]*0.01,0)</f>
        <v>0.4864</v>
      </c>
      <c r="G48">
        <f>martianeum6[[#This Row],[stan_magazynu '[kg']]]+martianeum6[[#This Row],[ile_kg_materiału_z_ładunku]]</f>
        <v>47.638600000000004</v>
      </c>
      <c r="H48">
        <f>IF(martianeum6[[#This Row],[stan_po_wydobyciu_z_ładunku]]&gt;=100,100,0)</f>
        <v>0</v>
      </c>
      <c r="I48">
        <f>martianeum6[[#This Row],[stan_po_wydobyciu_z_ładunku]]-martianeum6[[#This Row],[ile_zabiera_na_orbite]]</f>
        <v>47.638600000000004</v>
      </c>
    </row>
    <row r="49" spans="1:9" x14ac:dyDescent="0.25">
      <c r="A49" s="1">
        <v>48688</v>
      </c>
      <c r="B49">
        <f t="shared" si="0"/>
        <v>47.638600000000004</v>
      </c>
      <c r="C49" t="s">
        <v>22</v>
      </c>
      <c r="D49">
        <v>18.399999999999999</v>
      </c>
      <c r="E49">
        <v>0</v>
      </c>
      <c r="F49">
        <f>IF(martianeum6[[#This Row],[zawartosc '[%']]]&gt;=1,martianeum6[[#This Row],[masa '[kg']]]*martianeum6[[#This Row],[zawartosc '[%']]]*0.01,0)</f>
        <v>0</v>
      </c>
      <c r="G49">
        <f>martianeum6[[#This Row],[stan_magazynu '[kg']]]+martianeum6[[#This Row],[ile_kg_materiału_z_ładunku]]</f>
        <v>47.638600000000004</v>
      </c>
      <c r="H49">
        <f>IF(martianeum6[[#This Row],[stan_po_wydobyciu_z_ładunku]]&gt;=100,100,0)</f>
        <v>0</v>
      </c>
      <c r="I49">
        <f>martianeum6[[#This Row],[stan_po_wydobyciu_z_ładunku]]-martianeum6[[#This Row],[ile_zabiera_na_orbite]]</f>
        <v>47.638600000000004</v>
      </c>
    </row>
    <row r="50" spans="1:9" x14ac:dyDescent="0.25">
      <c r="A50" s="1">
        <v>48689</v>
      </c>
      <c r="B50">
        <f t="shared" si="0"/>
        <v>47.638600000000004</v>
      </c>
      <c r="C50" t="s">
        <v>23</v>
      </c>
      <c r="D50">
        <v>27</v>
      </c>
      <c r="E50">
        <v>0</v>
      </c>
      <c r="F50">
        <f>IF(martianeum6[[#This Row],[zawartosc '[%']]]&gt;=1,martianeum6[[#This Row],[masa '[kg']]]*martianeum6[[#This Row],[zawartosc '[%']]]*0.01,0)</f>
        <v>0</v>
      </c>
      <c r="G50">
        <f>martianeum6[[#This Row],[stan_magazynu '[kg']]]+martianeum6[[#This Row],[ile_kg_materiału_z_ładunku]]</f>
        <v>47.638600000000004</v>
      </c>
      <c r="H50">
        <f>IF(martianeum6[[#This Row],[stan_po_wydobyciu_z_ładunku]]&gt;=100,100,0)</f>
        <v>0</v>
      </c>
      <c r="I50">
        <f>martianeum6[[#This Row],[stan_po_wydobyciu_z_ładunku]]-martianeum6[[#This Row],[ile_zabiera_na_orbite]]</f>
        <v>47.638600000000004</v>
      </c>
    </row>
    <row r="51" spans="1:9" x14ac:dyDescent="0.25">
      <c r="A51" s="1">
        <v>48690</v>
      </c>
      <c r="B51">
        <f t="shared" si="0"/>
        <v>47.638600000000004</v>
      </c>
      <c r="C51" t="s">
        <v>10</v>
      </c>
      <c r="D51">
        <v>16</v>
      </c>
      <c r="E51">
        <v>0</v>
      </c>
      <c r="F51">
        <f>IF(martianeum6[[#This Row],[zawartosc '[%']]]&gt;=1,martianeum6[[#This Row],[masa '[kg']]]*martianeum6[[#This Row],[zawartosc '[%']]]*0.01,0)</f>
        <v>0</v>
      </c>
      <c r="G51">
        <f>martianeum6[[#This Row],[stan_magazynu '[kg']]]+martianeum6[[#This Row],[ile_kg_materiału_z_ładunku]]</f>
        <v>47.638600000000004</v>
      </c>
      <c r="H51">
        <f>IF(martianeum6[[#This Row],[stan_po_wydobyciu_z_ładunku]]&gt;=100,100,0)</f>
        <v>0</v>
      </c>
      <c r="I51">
        <f>martianeum6[[#This Row],[stan_po_wydobyciu_z_ładunku]]-martianeum6[[#This Row],[ile_zabiera_na_orbite]]</f>
        <v>47.638600000000004</v>
      </c>
    </row>
    <row r="52" spans="1:9" x14ac:dyDescent="0.25">
      <c r="A52" s="1">
        <v>48691</v>
      </c>
      <c r="B52">
        <f t="shared" si="0"/>
        <v>47.638600000000004</v>
      </c>
      <c r="C52" t="s">
        <v>7</v>
      </c>
      <c r="D52">
        <v>18.600000000000001</v>
      </c>
      <c r="E52">
        <v>7.4</v>
      </c>
      <c r="F52">
        <f>IF(martianeum6[[#This Row],[zawartosc '[%']]]&gt;=1,martianeum6[[#This Row],[masa '[kg']]]*martianeum6[[#This Row],[zawartosc '[%']]]*0.01,0)</f>
        <v>1.3764000000000001</v>
      </c>
      <c r="G52">
        <f>martianeum6[[#This Row],[stan_magazynu '[kg']]]+martianeum6[[#This Row],[ile_kg_materiału_z_ładunku]]</f>
        <v>49.015000000000001</v>
      </c>
      <c r="H52">
        <f>IF(martianeum6[[#This Row],[stan_po_wydobyciu_z_ładunku]]&gt;=100,100,0)</f>
        <v>0</v>
      </c>
      <c r="I52">
        <f>martianeum6[[#This Row],[stan_po_wydobyciu_z_ładunku]]-martianeum6[[#This Row],[ile_zabiera_na_orbite]]</f>
        <v>49.015000000000001</v>
      </c>
    </row>
    <row r="53" spans="1:9" x14ac:dyDescent="0.25">
      <c r="A53" s="1">
        <v>48692</v>
      </c>
      <c r="B53">
        <f t="shared" si="0"/>
        <v>49.015000000000001</v>
      </c>
      <c r="C53" t="s">
        <v>10</v>
      </c>
      <c r="D53">
        <v>12.7</v>
      </c>
      <c r="E53">
        <v>30.8</v>
      </c>
      <c r="F53">
        <f>IF(martianeum6[[#This Row],[zawartosc '[%']]]&gt;=1,martianeum6[[#This Row],[masa '[kg']]]*martianeum6[[#This Row],[zawartosc '[%']]]*0.01,0)</f>
        <v>3.9116</v>
      </c>
      <c r="G53">
        <f>martianeum6[[#This Row],[stan_magazynu '[kg']]]+martianeum6[[#This Row],[ile_kg_materiału_z_ładunku]]</f>
        <v>52.926600000000001</v>
      </c>
      <c r="H53">
        <f>IF(martianeum6[[#This Row],[stan_po_wydobyciu_z_ładunku]]&gt;=100,100,0)</f>
        <v>0</v>
      </c>
      <c r="I53">
        <f>martianeum6[[#This Row],[stan_po_wydobyciu_z_ładunku]]-martianeum6[[#This Row],[ile_zabiera_na_orbite]]</f>
        <v>52.926600000000001</v>
      </c>
    </row>
    <row r="54" spans="1:9" x14ac:dyDescent="0.25">
      <c r="A54" s="1">
        <v>48693</v>
      </c>
      <c r="B54">
        <f t="shared" si="0"/>
        <v>52.926600000000001</v>
      </c>
      <c r="C54" t="s">
        <v>19</v>
      </c>
      <c r="D54">
        <v>14.5</v>
      </c>
      <c r="E54">
        <v>0</v>
      </c>
      <c r="F54">
        <f>IF(martianeum6[[#This Row],[zawartosc '[%']]]&gt;=1,martianeum6[[#This Row],[masa '[kg']]]*martianeum6[[#This Row],[zawartosc '[%']]]*0.01,0)</f>
        <v>0</v>
      </c>
      <c r="G54">
        <f>martianeum6[[#This Row],[stan_magazynu '[kg']]]+martianeum6[[#This Row],[ile_kg_materiału_z_ładunku]]</f>
        <v>52.926600000000001</v>
      </c>
      <c r="H54">
        <f>IF(martianeum6[[#This Row],[stan_po_wydobyciu_z_ładunku]]&gt;=100,100,0)</f>
        <v>0</v>
      </c>
      <c r="I54">
        <f>martianeum6[[#This Row],[stan_po_wydobyciu_z_ładunku]]-martianeum6[[#This Row],[ile_zabiera_na_orbite]]</f>
        <v>52.926600000000001</v>
      </c>
    </row>
    <row r="55" spans="1:9" x14ac:dyDescent="0.25">
      <c r="A55" s="1">
        <v>48694</v>
      </c>
      <c r="B55">
        <f t="shared" si="0"/>
        <v>52.926600000000001</v>
      </c>
      <c r="C55" t="s">
        <v>24</v>
      </c>
      <c r="D55">
        <v>12.2</v>
      </c>
      <c r="E55">
        <v>3.5</v>
      </c>
      <c r="F55">
        <f>IF(martianeum6[[#This Row],[zawartosc '[%']]]&gt;=1,martianeum6[[#This Row],[masa '[kg']]]*martianeum6[[#This Row],[zawartosc '[%']]]*0.01,0)</f>
        <v>0.42699999999999999</v>
      </c>
      <c r="G55">
        <f>martianeum6[[#This Row],[stan_magazynu '[kg']]]+martianeum6[[#This Row],[ile_kg_materiału_z_ładunku]]</f>
        <v>53.3536</v>
      </c>
      <c r="H55">
        <f>IF(martianeum6[[#This Row],[stan_po_wydobyciu_z_ładunku]]&gt;=100,100,0)</f>
        <v>0</v>
      </c>
      <c r="I55">
        <f>martianeum6[[#This Row],[stan_po_wydobyciu_z_ładunku]]-martianeum6[[#This Row],[ile_zabiera_na_orbite]]</f>
        <v>53.3536</v>
      </c>
    </row>
    <row r="56" spans="1:9" x14ac:dyDescent="0.25">
      <c r="A56" s="1">
        <v>48695</v>
      </c>
      <c r="B56">
        <f t="shared" si="0"/>
        <v>53.3536</v>
      </c>
      <c r="C56" t="s">
        <v>25</v>
      </c>
      <c r="D56">
        <v>19.899999999999999</v>
      </c>
      <c r="E56">
        <v>0</v>
      </c>
      <c r="F56">
        <f>IF(martianeum6[[#This Row],[zawartosc '[%']]]&gt;=1,martianeum6[[#This Row],[masa '[kg']]]*martianeum6[[#This Row],[zawartosc '[%']]]*0.01,0)</f>
        <v>0</v>
      </c>
      <c r="G56">
        <f>martianeum6[[#This Row],[stan_magazynu '[kg']]]+martianeum6[[#This Row],[ile_kg_materiału_z_ładunku]]</f>
        <v>53.3536</v>
      </c>
      <c r="H56">
        <f>IF(martianeum6[[#This Row],[stan_po_wydobyciu_z_ładunku]]&gt;=100,100,0)</f>
        <v>0</v>
      </c>
      <c r="I56">
        <f>martianeum6[[#This Row],[stan_po_wydobyciu_z_ładunku]]-martianeum6[[#This Row],[ile_zabiera_na_orbite]]</f>
        <v>53.3536</v>
      </c>
    </row>
    <row r="57" spans="1:9" x14ac:dyDescent="0.25">
      <c r="A57" s="1">
        <v>48696</v>
      </c>
      <c r="B57">
        <f t="shared" si="0"/>
        <v>53.3536</v>
      </c>
      <c r="C57" t="s">
        <v>26</v>
      </c>
      <c r="D57">
        <v>28.1</v>
      </c>
      <c r="E57">
        <v>5.3</v>
      </c>
      <c r="F57">
        <f>IF(martianeum6[[#This Row],[zawartosc '[%']]]&gt;=1,martianeum6[[#This Row],[masa '[kg']]]*martianeum6[[#This Row],[zawartosc '[%']]]*0.01,0)</f>
        <v>1.4893000000000001</v>
      </c>
      <c r="G57">
        <f>martianeum6[[#This Row],[stan_magazynu '[kg']]]+martianeum6[[#This Row],[ile_kg_materiału_z_ładunku]]</f>
        <v>54.8429</v>
      </c>
      <c r="H57">
        <f>IF(martianeum6[[#This Row],[stan_po_wydobyciu_z_ładunku]]&gt;=100,100,0)</f>
        <v>0</v>
      </c>
      <c r="I57">
        <f>martianeum6[[#This Row],[stan_po_wydobyciu_z_ładunku]]-martianeum6[[#This Row],[ile_zabiera_na_orbite]]</f>
        <v>54.8429</v>
      </c>
    </row>
    <row r="58" spans="1:9" x14ac:dyDescent="0.25">
      <c r="A58" s="1">
        <v>48697</v>
      </c>
      <c r="B58">
        <f t="shared" si="0"/>
        <v>54.8429</v>
      </c>
      <c r="C58" t="s">
        <v>10</v>
      </c>
      <c r="D58">
        <v>27.7</v>
      </c>
      <c r="E58">
        <v>45.3</v>
      </c>
      <c r="F58">
        <f>IF(martianeum6[[#This Row],[zawartosc '[%']]]&gt;=1,martianeum6[[#This Row],[masa '[kg']]]*martianeum6[[#This Row],[zawartosc '[%']]]*0.01,0)</f>
        <v>12.5481</v>
      </c>
      <c r="G58">
        <f>martianeum6[[#This Row],[stan_magazynu '[kg']]]+martianeum6[[#This Row],[ile_kg_materiału_z_ładunku]]</f>
        <v>67.391000000000005</v>
      </c>
      <c r="H58">
        <f>IF(martianeum6[[#This Row],[stan_po_wydobyciu_z_ładunku]]&gt;=100,100,0)</f>
        <v>0</v>
      </c>
      <c r="I58">
        <f>martianeum6[[#This Row],[stan_po_wydobyciu_z_ładunku]]-martianeum6[[#This Row],[ile_zabiera_na_orbite]]</f>
        <v>67.391000000000005</v>
      </c>
    </row>
    <row r="59" spans="1:9" x14ac:dyDescent="0.25">
      <c r="A59" s="1">
        <v>48698</v>
      </c>
      <c r="B59">
        <f t="shared" si="0"/>
        <v>67.391000000000005</v>
      </c>
      <c r="C59" t="s">
        <v>5</v>
      </c>
      <c r="D59">
        <v>14.6</v>
      </c>
      <c r="E59">
        <v>5.2</v>
      </c>
      <c r="F59">
        <f>IF(martianeum6[[#This Row],[zawartosc '[%']]]&gt;=1,martianeum6[[#This Row],[masa '[kg']]]*martianeum6[[#This Row],[zawartosc '[%']]]*0.01,0)</f>
        <v>0.75919999999999999</v>
      </c>
      <c r="G59">
        <f>martianeum6[[#This Row],[stan_magazynu '[kg']]]+martianeum6[[#This Row],[ile_kg_materiału_z_ładunku]]</f>
        <v>68.150200000000012</v>
      </c>
      <c r="H59">
        <f>IF(martianeum6[[#This Row],[stan_po_wydobyciu_z_ładunku]]&gt;=100,100,0)</f>
        <v>0</v>
      </c>
      <c r="I59">
        <f>martianeum6[[#This Row],[stan_po_wydobyciu_z_ładunku]]-martianeum6[[#This Row],[ile_zabiera_na_orbite]]</f>
        <v>68.150200000000012</v>
      </c>
    </row>
    <row r="60" spans="1:9" x14ac:dyDescent="0.25">
      <c r="A60" s="1">
        <v>48699</v>
      </c>
      <c r="B60">
        <f t="shared" si="0"/>
        <v>68.150200000000012</v>
      </c>
      <c r="C60" t="s">
        <v>18</v>
      </c>
      <c r="D60">
        <v>10.8</v>
      </c>
      <c r="E60">
        <v>0</v>
      </c>
      <c r="F60">
        <f>IF(martianeum6[[#This Row],[zawartosc '[%']]]&gt;=1,martianeum6[[#This Row],[masa '[kg']]]*martianeum6[[#This Row],[zawartosc '[%']]]*0.01,0)</f>
        <v>0</v>
      </c>
      <c r="G60">
        <f>martianeum6[[#This Row],[stan_magazynu '[kg']]]+martianeum6[[#This Row],[ile_kg_materiału_z_ładunku]]</f>
        <v>68.150200000000012</v>
      </c>
      <c r="H60">
        <f>IF(martianeum6[[#This Row],[stan_po_wydobyciu_z_ładunku]]&gt;=100,100,0)</f>
        <v>0</v>
      </c>
      <c r="I60">
        <f>martianeum6[[#This Row],[stan_po_wydobyciu_z_ładunku]]-martianeum6[[#This Row],[ile_zabiera_na_orbite]]</f>
        <v>68.150200000000012</v>
      </c>
    </row>
    <row r="61" spans="1:9" x14ac:dyDescent="0.25">
      <c r="A61" s="1">
        <v>48700</v>
      </c>
      <c r="B61">
        <f t="shared" si="0"/>
        <v>68.150200000000012</v>
      </c>
      <c r="C61" t="s">
        <v>27</v>
      </c>
      <c r="D61">
        <v>12.4</v>
      </c>
      <c r="E61">
        <v>3.2</v>
      </c>
      <c r="F61">
        <f>IF(martianeum6[[#This Row],[zawartosc '[%']]]&gt;=1,martianeum6[[#This Row],[masa '[kg']]]*martianeum6[[#This Row],[zawartosc '[%']]]*0.01,0)</f>
        <v>0.3968000000000001</v>
      </c>
      <c r="G61">
        <f>martianeum6[[#This Row],[stan_magazynu '[kg']]]+martianeum6[[#This Row],[ile_kg_materiału_z_ładunku]]</f>
        <v>68.547000000000011</v>
      </c>
      <c r="H61">
        <f>IF(martianeum6[[#This Row],[stan_po_wydobyciu_z_ładunku]]&gt;=100,100,0)</f>
        <v>0</v>
      </c>
      <c r="I61">
        <f>martianeum6[[#This Row],[stan_po_wydobyciu_z_ładunku]]-martianeum6[[#This Row],[ile_zabiera_na_orbite]]</f>
        <v>68.547000000000011</v>
      </c>
    </row>
    <row r="62" spans="1:9" x14ac:dyDescent="0.25">
      <c r="A62" s="1">
        <v>48701</v>
      </c>
      <c r="B62">
        <f t="shared" si="0"/>
        <v>68.547000000000011</v>
      </c>
      <c r="C62" t="s">
        <v>10</v>
      </c>
      <c r="D62">
        <v>25.2</v>
      </c>
      <c r="E62">
        <v>0</v>
      </c>
      <c r="F62">
        <f>IF(martianeum6[[#This Row],[zawartosc '[%']]]&gt;=1,martianeum6[[#This Row],[masa '[kg']]]*martianeum6[[#This Row],[zawartosc '[%']]]*0.01,0)</f>
        <v>0</v>
      </c>
      <c r="G62">
        <f>martianeum6[[#This Row],[stan_magazynu '[kg']]]+martianeum6[[#This Row],[ile_kg_materiału_z_ładunku]]</f>
        <v>68.547000000000011</v>
      </c>
      <c r="H62">
        <f>IF(martianeum6[[#This Row],[stan_po_wydobyciu_z_ładunku]]&gt;=100,100,0)</f>
        <v>0</v>
      </c>
      <c r="I62">
        <f>martianeum6[[#This Row],[stan_po_wydobyciu_z_ładunku]]-martianeum6[[#This Row],[ile_zabiera_na_orbite]]</f>
        <v>68.547000000000011</v>
      </c>
    </row>
    <row r="63" spans="1:9" x14ac:dyDescent="0.25">
      <c r="A63" s="1">
        <v>48702</v>
      </c>
      <c r="B63">
        <f t="shared" si="0"/>
        <v>68.547000000000011</v>
      </c>
      <c r="C63" t="s">
        <v>10</v>
      </c>
      <c r="D63">
        <v>28.9</v>
      </c>
      <c r="E63">
        <v>0</v>
      </c>
      <c r="F63">
        <f>IF(martianeum6[[#This Row],[zawartosc '[%']]]&gt;=1,martianeum6[[#This Row],[masa '[kg']]]*martianeum6[[#This Row],[zawartosc '[%']]]*0.01,0)</f>
        <v>0</v>
      </c>
      <c r="G63">
        <f>martianeum6[[#This Row],[stan_magazynu '[kg']]]+martianeum6[[#This Row],[ile_kg_materiału_z_ładunku]]</f>
        <v>68.547000000000011</v>
      </c>
      <c r="H63">
        <f>IF(martianeum6[[#This Row],[stan_po_wydobyciu_z_ładunku]]&gt;=100,100,0)</f>
        <v>0</v>
      </c>
      <c r="I63">
        <f>martianeum6[[#This Row],[stan_po_wydobyciu_z_ładunku]]-martianeum6[[#This Row],[ile_zabiera_na_orbite]]</f>
        <v>68.547000000000011</v>
      </c>
    </row>
    <row r="64" spans="1:9" x14ac:dyDescent="0.25">
      <c r="A64" s="1">
        <v>48703</v>
      </c>
      <c r="B64">
        <f t="shared" si="0"/>
        <v>68.547000000000011</v>
      </c>
      <c r="C64" t="s">
        <v>19</v>
      </c>
      <c r="D64">
        <v>13.2</v>
      </c>
      <c r="E64">
        <v>23.3</v>
      </c>
      <c r="F64">
        <f>IF(martianeum6[[#This Row],[zawartosc '[%']]]&gt;=1,martianeum6[[#This Row],[masa '[kg']]]*martianeum6[[#This Row],[zawartosc '[%']]]*0.01,0)</f>
        <v>3.0756000000000001</v>
      </c>
      <c r="G64">
        <f>martianeum6[[#This Row],[stan_magazynu '[kg']]]+martianeum6[[#This Row],[ile_kg_materiału_z_ładunku]]</f>
        <v>71.622600000000006</v>
      </c>
      <c r="H64">
        <f>IF(martianeum6[[#This Row],[stan_po_wydobyciu_z_ładunku]]&gt;=100,100,0)</f>
        <v>0</v>
      </c>
      <c r="I64">
        <f>martianeum6[[#This Row],[stan_po_wydobyciu_z_ładunku]]-martianeum6[[#This Row],[ile_zabiera_na_orbite]]</f>
        <v>71.622600000000006</v>
      </c>
    </row>
    <row r="65" spans="1:9" x14ac:dyDescent="0.25">
      <c r="A65" s="1">
        <v>48704</v>
      </c>
      <c r="B65">
        <f t="shared" si="0"/>
        <v>71.622600000000006</v>
      </c>
      <c r="C65" t="s">
        <v>10</v>
      </c>
      <c r="D65">
        <v>27.9</v>
      </c>
      <c r="E65">
        <v>0</v>
      </c>
      <c r="F65">
        <f>IF(martianeum6[[#This Row],[zawartosc '[%']]]&gt;=1,martianeum6[[#This Row],[masa '[kg']]]*martianeum6[[#This Row],[zawartosc '[%']]]*0.01,0)</f>
        <v>0</v>
      </c>
      <c r="G65">
        <f>martianeum6[[#This Row],[stan_magazynu '[kg']]]+martianeum6[[#This Row],[ile_kg_materiału_z_ładunku]]</f>
        <v>71.622600000000006</v>
      </c>
      <c r="H65">
        <f>IF(martianeum6[[#This Row],[stan_po_wydobyciu_z_ładunku]]&gt;=100,100,0)</f>
        <v>0</v>
      </c>
      <c r="I65">
        <f>martianeum6[[#This Row],[stan_po_wydobyciu_z_ładunku]]-martianeum6[[#This Row],[ile_zabiera_na_orbite]]</f>
        <v>71.622600000000006</v>
      </c>
    </row>
    <row r="66" spans="1:9" x14ac:dyDescent="0.25">
      <c r="A66" s="1">
        <v>48705</v>
      </c>
      <c r="B66">
        <f t="shared" si="0"/>
        <v>71.622600000000006</v>
      </c>
      <c r="C66" t="s">
        <v>7</v>
      </c>
      <c r="D66">
        <v>10.9</v>
      </c>
      <c r="E66">
        <v>3.5</v>
      </c>
      <c r="F66">
        <f>IF(martianeum6[[#This Row],[zawartosc '[%']]]&gt;=1,martianeum6[[#This Row],[masa '[kg']]]*martianeum6[[#This Row],[zawartosc '[%']]]*0.01,0)</f>
        <v>0.38150000000000001</v>
      </c>
      <c r="G66">
        <f>martianeum6[[#This Row],[stan_magazynu '[kg']]]+martianeum6[[#This Row],[ile_kg_materiału_z_ładunku]]</f>
        <v>72.004100000000008</v>
      </c>
      <c r="H66">
        <f>IF(martianeum6[[#This Row],[stan_po_wydobyciu_z_ładunku]]&gt;=100,100,0)</f>
        <v>0</v>
      </c>
      <c r="I66">
        <f>martianeum6[[#This Row],[stan_po_wydobyciu_z_ładunku]]-martianeum6[[#This Row],[ile_zabiera_na_orbite]]</f>
        <v>72.004100000000008</v>
      </c>
    </row>
    <row r="67" spans="1:9" x14ac:dyDescent="0.25">
      <c r="A67" s="1">
        <v>48706</v>
      </c>
      <c r="B67">
        <f t="shared" si="0"/>
        <v>72.004100000000008</v>
      </c>
      <c r="C67" t="s">
        <v>15</v>
      </c>
      <c r="D67">
        <v>25.5</v>
      </c>
      <c r="E67">
        <v>20</v>
      </c>
      <c r="F67">
        <f>IF(martianeum6[[#This Row],[zawartosc '[%']]]&gt;=1,martianeum6[[#This Row],[masa '[kg']]]*martianeum6[[#This Row],[zawartosc '[%']]]*0.01,0)</f>
        <v>5.1000000000000005</v>
      </c>
      <c r="G67">
        <f>martianeum6[[#This Row],[stan_magazynu '[kg']]]+martianeum6[[#This Row],[ile_kg_materiału_z_ładunku]]</f>
        <v>77.104100000000003</v>
      </c>
      <c r="H67">
        <f>IF(martianeum6[[#This Row],[stan_po_wydobyciu_z_ładunku]]&gt;=100,100,0)</f>
        <v>0</v>
      </c>
      <c r="I67">
        <f>martianeum6[[#This Row],[stan_po_wydobyciu_z_ładunku]]-martianeum6[[#This Row],[ile_zabiera_na_orbite]]</f>
        <v>77.104100000000003</v>
      </c>
    </row>
    <row r="68" spans="1:9" x14ac:dyDescent="0.25">
      <c r="A68" s="1">
        <v>48707</v>
      </c>
      <c r="B68">
        <f t="shared" ref="B68:B131" si="1">I67</f>
        <v>77.104100000000003</v>
      </c>
      <c r="C68" t="s">
        <v>9</v>
      </c>
      <c r="D68">
        <v>26</v>
      </c>
      <c r="E68">
        <v>0</v>
      </c>
      <c r="F68">
        <f>IF(martianeum6[[#This Row],[zawartosc '[%']]]&gt;=1,martianeum6[[#This Row],[masa '[kg']]]*martianeum6[[#This Row],[zawartosc '[%']]]*0.01,0)</f>
        <v>0</v>
      </c>
      <c r="G68">
        <f>martianeum6[[#This Row],[stan_magazynu '[kg']]]+martianeum6[[#This Row],[ile_kg_materiału_z_ładunku]]</f>
        <v>77.104100000000003</v>
      </c>
      <c r="H68">
        <f>IF(martianeum6[[#This Row],[stan_po_wydobyciu_z_ładunku]]&gt;=100,100,0)</f>
        <v>0</v>
      </c>
      <c r="I68">
        <f>martianeum6[[#This Row],[stan_po_wydobyciu_z_ładunku]]-martianeum6[[#This Row],[ile_zabiera_na_orbite]]</f>
        <v>77.104100000000003</v>
      </c>
    </row>
    <row r="69" spans="1:9" x14ac:dyDescent="0.25">
      <c r="A69" s="1">
        <v>48708</v>
      </c>
      <c r="B69">
        <f t="shared" si="1"/>
        <v>77.104100000000003</v>
      </c>
      <c r="C69" t="s">
        <v>25</v>
      </c>
      <c r="D69">
        <v>25.8</v>
      </c>
      <c r="E69">
        <v>0.1</v>
      </c>
      <c r="F69">
        <f>IF(martianeum6[[#This Row],[zawartosc '[%']]]&gt;=1,martianeum6[[#This Row],[masa '[kg']]]*martianeum6[[#This Row],[zawartosc '[%']]]*0.01,0)</f>
        <v>0</v>
      </c>
      <c r="G69">
        <f>martianeum6[[#This Row],[stan_magazynu '[kg']]]+martianeum6[[#This Row],[ile_kg_materiału_z_ładunku]]</f>
        <v>77.104100000000003</v>
      </c>
      <c r="H69">
        <f>IF(martianeum6[[#This Row],[stan_po_wydobyciu_z_ładunku]]&gt;=100,100,0)</f>
        <v>0</v>
      </c>
      <c r="I69">
        <f>martianeum6[[#This Row],[stan_po_wydobyciu_z_ładunku]]-martianeum6[[#This Row],[ile_zabiera_na_orbite]]</f>
        <v>77.104100000000003</v>
      </c>
    </row>
    <row r="70" spans="1:9" x14ac:dyDescent="0.25">
      <c r="A70" s="1">
        <v>48709</v>
      </c>
      <c r="B70">
        <f t="shared" si="1"/>
        <v>77.104100000000003</v>
      </c>
      <c r="C70" t="s">
        <v>14</v>
      </c>
      <c r="D70">
        <v>17.5</v>
      </c>
      <c r="E70">
        <v>0.5</v>
      </c>
      <c r="F70">
        <f>IF(martianeum6[[#This Row],[zawartosc '[%']]]&gt;=1,martianeum6[[#This Row],[masa '[kg']]]*martianeum6[[#This Row],[zawartosc '[%']]]*0.01,0)</f>
        <v>0</v>
      </c>
      <c r="G70">
        <f>martianeum6[[#This Row],[stan_magazynu '[kg']]]+martianeum6[[#This Row],[ile_kg_materiału_z_ładunku]]</f>
        <v>77.104100000000003</v>
      </c>
      <c r="H70">
        <f>IF(martianeum6[[#This Row],[stan_po_wydobyciu_z_ładunku]]&gt;=100,100,0)</f>
        <v>0</v>
      </c>
      <c r="I70">
        <f>martianeum6[[#This Row],[stan_po_wydobyciu_z_ładunku]]-martianeum6[[#This Row],[ile_zabiera_na_orbite]]</f>
        <v>77.104100000000003</v>
      </c>
    </row>
    <row r="71" spans="1:9" x14ac:dyDescent="0.25">
      <c r="A71" s="1">
        <v>48710</v>
      </c>
      <c r="B71">
        <f t="shared" si="1"/>
        <v>77.104100000000003</v>
      </c>
      <c r="C71" t="s">
        <v>10</v>
      </c>
      <c r="D71">
        <v>17.8</v>
      </c>
      <c r="E71">
        <v>3.3</v>
      </c>
      <c r="F71">
        <f>IF(martianeum6[[#This Row],[zawartosc '[%']]]&gt;=1,martianeum6[[#This Row],[masa '[kg']]]*martianeum6[[#This Row],[zawartosc '[%']]]*0.01,0)</f>
        <v>0.58740000000000003</v>
      </c>
      <c r="G71">
        <f>martianeum6[[#This Row],[stan_magazynu '[kg']]]+martianeum6[[#This Row],[ile_kg_materiału_z_ładunku]]</f>
        <v>77.691500000000005</v>
      </c>
      <c r="H71">
        <f>IF(martianeum6[[#This Row],[stan_po_wydobyciu_z_ładunku]]&gt;=100,100,0)</f>
        <v>0</v>
      </c>
      <c r="I71">
        <f>martianeum6[[#This Row],[stan_po_wydobyciu_z_ładunku]]-martianeum6[[#This Row],[ile_zabiera_na_orbite]]</f>
        <v>77.691500000000005</v>
      </c>
    </row>
    <row r="72" spans="1:9" x14ac:dyDescent="0.25">
      <c r="A72" s="1">
        <v>48711</v>
      </c>
      <c r="B72">
        <f t="shared" si="1"/>
        <v>77.691500000000005</v>
      </c>
      <c r="C72" t="s">
        <v>10</v>
      </c>
      <c r="D72">
        <v>17.5</v>
      </c>
      <c r="E72">
        <v>0</v>
      </c>
      <c r="F72">
        <f>IF(martianeum6[[#This Row],[zawartosc '[%']]]&gt;=1,martianeum6[[#This Row],[masa '[kg']]]*martianeum6[[#This Row],[zawartosc '[%']]]*0.01,0)</f>
        <v>0</v>
      </c>
      <c r="G72">
        <f>martianeum6[[#This Row],[stan_magazynu '[kg']]]+martianeum6[[#This Row],[ile_kg_materiału_z_ładunku]]</f>
        <v>77.691500000000005</v>
      </c>
      <c r="H72">
        <f>IF(martianeum6[[#This Row],[stan_po_wydobyciu_z_ładunku]]&gt;=100,100,0)</f>
        <v>0</v>
      </c>
      <c r="I72">
        <f>martianeum6[[#This Row],[stan_po_wydobyciu_z_ładunku]]-martianeum6[[#This Row],[ile_zabiera_na_orbite]]</f>
        <v>77.691500000000005</v>
      </c>
    </row>
    <row r="73" spans="1:9" x14ac:dyDescent="0.25">
      <c r="A73" s="1">
        <v>48712</v>
      </c>
      <c r="B73">
        <f t="shared" si="1"/>
        <v>77.691500000000005</v>
      </c>
      <c r="C73" t="s">
        <v>13</v>
      </c>
      <c r="D73">
        <v>16.100000000000001</v>
      </c>
      <c r="E73">
        <v>0</v>
      </c>
      <c r="F73">
        <f>IF(martianeum6[[#This Row],[zawartosc '[%']]]&gt;=1,martianeum6[[#This Row],[masa '[kg']]]*martianeum6[[#This Row],[zawartosc '[%']]]*0.01,0)</f>
        <v>0</v>
      </c>
      <c r="G73">
        <f>martianeum6[[#This Row],[stan_magazynu '[kg']]]+martianeum6[[#This Row],[ile_kg_materiału_z_ładunku]]</f>
        <v>77.691500000000005</v>
      </c>
      <c r="H73">
        <f>IF(martianeum6[[#This Row],[stan_po_wydobyciu_z_ładunku]]&gt;=100,100,0)</f>
        <v>0</v>
      </c>
      <c r="I73">
        <f>martianeum6[[#This Row],[stan_po_wydobyciu_z_ładunku]]-martianeum6[[#This Row],[ile_zabiera_na_orbite]]</f>
        <v>77.691500000000005</v>
      </c>
    </row>
    <row r="74" spans="1:9" x14ac:dyDescent="0.25">
      <c r="A74" s="1">
        <v>48713</v>
      </c>
      <c r="B74">
        <f t="shared" si="1"/>
        <v>77.691500000000005</v>
      </c>
      <c r="C74" t="s">
        <v>5</v>
      </c>
      <c r="D74">
        <v>11.8</v>
      </c>
      <c r="E74">
        <v>7</v>
      </c>
      <c r="F74">
        <f>IF(martianeum6[[#This Row],[zawartosc '[%']]]&gt;=1,martianeum6[[#This Row],[masa '[kg']]]*martianeum6[[#This Row],[zawartosc '[%']]]*0.01,0)</f>
        <v>0.82600000000000007</v>
      </c>
      <c r="G74">
        <f>martianeum6[[#This Row],[stan_magazynu '[kg']]]+martianeum6[[#This Row],[ile_kg_materiału_z_ładunku]]</f>
        <v>78.517499999999998</v>
      </c>
      <c r="H74">
        <f>IF(martianeum6[[#This Row],[stan_po_wydobyciu_z_ładunku]]&gt;=100,100,0)</f>
        <v>0</v>
      </c>
      <c r="I74">
        <f>martianeum6[[#This Row],[stan_po_wydobyciu_z_ładunku]]-martianeum6[[#This Row],[ile_zabiera_na_orbite]]</f>
        <v>78.517499999999998</v>
      </c>
    </row>
    <row r="75" spans="1:9" x14ac:dyDescent="0.25">
      <c r="A75" s="1">
        <v>48714</v>
      </c>
      <c r="B75">
        <f t="shared" si="1"/>
        <v>78.517499999999998</v>
      </c>
      <c r="C75" t="s">
        <v>15</v>
      </c>
      <c r="D75">
        <v>26.2</v>
      </c>
      <c r="E75">
        <v>0</v>
      </c>
      <c r="F75">
        <f>IF(martianeum6[[#This Row],[zawartosc '[%']]]&gt;=1,martianeum6[[#This Row],[masa '[kg']]]*martianeum6[[#This Row],[zawartosc '[%']]]*0.01,0)</f>
        <v>0</v>
      </c>
      <c r="G75">
        <f>martianeum6[[#This Row],[stan_magazynu '[kg']]]+martianeum6[[#This Row],[ile_kg_materiału_z_ładunku]]</f>
        <v>78.517499999999998</v>
      </c>
      <c r="H75">
        <f>IF(martianeum6[[#This Row],[stan_po_wydobyciu_z_ładunku]]&gt;=100,100,0)</f>
        <v>0</v>
      </c>
      <c r="I75">
        <f>martianeum6[[#This Row],[stan_po_wydobyciu_z_ładunku]]-martianeum6[[#This Row],[ile_zabiera_na_orbite]]</f>
        <v>78.517499999999998</v>
      </c>
    </row>
    <row r="76" spans="1:9" x14ac:dyDescent="0.25">
      <c r="A76" s="1">
        <v>48715</v>
      </c>
      <c r="B76">
        <f t="shared" si="1"/>
        <v>78.517499999999998</v>
      </c>
      <c r="C76" t="s">
        <v>6</v>
      </c>
      <c r="D76">
        <v>28.8</v>
      </c>
      <c r="E76">
        <v>2.9</v>
      </c>
      <c r="F76">
        <f>IF(martianeum6[[#This Row],[zawartosc '[%']]]&gt;=1,martianeum6[[#This Row],[masa '[kg']]]*martianeum6[[#This Row],[zawartosc '[%']]]*0.01,0)</f>
        <v>0.83519999999999994</v>
      </c>
      <c r="G76">
        <f>martianeum6[[#This Row],[stan_magazynu '[kg']]]+martianeum6[[#This Row],[ile_kg_materiału_z_ładunku]]</f>
        <v>79.352699999999999</v>
      </c>
      <c r="H76">
        <f>IF(martianeum6[[#This Row],[stan_po_wydobyciu_z_ładunku]]&gt;=100,100,0)</f>
        <v>0</v>
      </c>
      <c r="I76">
        <f>martianeum6[[#This Row],[stan_po_wydobyciu_z_ładunku]]-martianeum6[[#This Row],[ile_zabiera_na_orbite]]</f>
        <v>79.352699999999999</v>
      </c>
    </row>
    <row r="77" spans="1:9" x14ac:dyDescent="0.25">
      <c r="A77" s="1">
        <v>48716</v>
      </c>
      <c r="B77">
        <f t="shared" si="1"/>
        <v>79.352699999999999</v>
      </c>
      <c r="C77" t="s">
        <v>10</v>
      </c>
      <c r="D77">
        <v>18.7</v>
      </c>
      <c r="E77">
        <v>0</v>
      </c>
      <c r="F77">
        <f>IF(martianeum6[[#This Row],[zawartosc '[%']]]&gt;=1,martianeum6[[#This Row],[masa '[kg']]]*martianeum6[[#This Row],[zawartosc '[%']]]*0.01,0)</f>
        <v>0</v>
      </c>
      <c r="G77">
        <f>martianeum6[[#This Row],[stan_magazynu '[kg']]]+martianeum6[[#This Row],[ile_kg_materiału_z_ładunku]]</f>
        <v>79.352699999999999</v>
      </c>
      <c r="H77">
        <f>IF(martianeum6[[#This Row],[stan_po_wydobyciu_z_ładunku]]&gt;=100,100,0)</f>
        <v>0</v>
      </c>
      <c r="I77">
        <f>martianeum6[[#This Row],[stan_po_wydobyciu_z_ładunku]]-martianeum6[[#This Row],[ile_zabiera_na_orbite]]</f>
        <v>79.352699999999999</v>
      </c>
    </row>
    <row r="78" spans="1:9" x14ac:dyDescent="0.25">
      <c r="A78" s="1">
        <v>48717</v>
      </c>
      <c r="B78">
        <f t="shared" si="1"/>
        <v>79.352699999999999</v>
      </c>
      <c r="C78" t="s">
        <v>18</v>
      </c>
      <c r="D78">
        <v>10.3</v>
      </c>
      <c r="E78">
        <v>9.1999999999999993</v>
      </c>
      <c r="F78">
        <f>IF(martianeum6[[#This Row],[zawartosc '[%']]]&gt;=1,martianeum6[[#This Row],[masa '[kg']]]*martianeum6[[#This Row],[zawartosc '[%']]]*0.01,0)</f>
        <v>0.94760000000000011</v>
      </c>
      <c r="G78">
        <f>martianeum6[[#This Row],[stan_magazynu '[kg']]]+martianeum6[[#This Row],[ile_kg_materiału_z_ładunku]]</f>
        <v>80.300299999999993</v>
      </c>
      <c r="H78">
        <f>IF(martianeum6[[#This Row],[stan_po_wydobyciu_z_ładunku]]&gt;=100,100,0)</f>
        <v>0</v>
      </c>
      <c r="I78">
        <f>martianeum6[[#This Row],[stan_po_wydobyciu_z_ładunku]]-martianeum6[[#This Row],[ile_zabiera_na_orbite]]</f>
        <v>80.300299999999993</v>
      </c>
    </row>
    <row r="79" spans="1:9" x14ac:dyDescent="0.25">
      <c r="A79" s="1">
        <v>48718</v>
      </c>
      <c r="B79">
        <f t="shared" si="1"/>
        <v>80.300299999999993</v>
      </c>
      <c r="C79" t="s">
        <v>6</v>
      </c>
      <c r="D79">
        <v>29.8</v>
      </c>
      <c r="E79">
        <v>3.4</v>
      </c>
      <c r="F79">
        <f>IF(martianeum6[[#This Row],[zawartosc '[%']]]&gt;=1,martianeum6[[#This Row],[masa '[kg']]]*martianeum6[[#This Row],[zawartosc '[%']]]*0.01,0)</f>
        <v>1.0131999999999999</v>
      </c>
      <c r="G79">
        <f>martianeum6[[#This Row],[stan_magazynu '[kg']]]+martianeum6[[#This Row],[ile_kg_materiału_z_ładunku]]</f>
        <v>81.313499999999991</v>
      </c>
      <c r="H79">
        <f>IF(martianeum6[[#This Row],[stan_po_wydobyciu_z_ładunku]]&gt;=100,100,0)</f>
        <v>0</v>
      </c>
      <c r="I79">
        <f>martianeum6[[#This Row],[stan_po_wydobyciu_z_ładunku]]-martianeum6[[#This Row],[ile_zabiera_na_orbite]]</f>
        <v>81.313499999999991</v>
      </c>
    </row>
    <row r="80" spans="1:9" x14ac:dyDescent="0.25">
      <c r="A80" s="1">
        <v>48719</v>
      </c>
      <c r="B80">
        <f t="shared" si="1"/>
        <v>81.313499999999991</v>
      </c>
      <c r="C80" t="s">
        <v>10</v>
      </c>
      <c r="D80">
        <v>26.2</v>
      </c>
      <c r="E80">
        <v>32.299999999999997</v>
      </c>
      <c r="F80">
        <f>IF(martianeum6[[#This Row],[zawartosc '[%']]]&gt;=1,martianeum6[[#This Row],[masa '[kg']]]*martianeum6[[#This Row],[zawartosc '[%']]]*0.01,0)</f>
        <v>8.4625999999999983</v>
      </c>
      <c r="G80">
        <f>martianeum6[[#This Row],[stan_magazynu '[kg']]]+martianeum6[[#This Row],[ile_kg_materiału_z_ładunku]]</f>
        <v>89.776099999999985</v>
      </c>
      <c r="H80">
        <f>IF(martianeum6[[#This Row],[stan_po_wydobyciu_z_ładunku]]&gt;=100,100,0)</f>
        <v>0</v>
      </c>
      <c r="I80">
        <f>martianeum6[[#This Row],[stan_po_wydobyciu_z_ładunku]]-martianeum6[[#This Row],[ile_zabiera_na_orbite]]</f>
        <v>89.776099999999985</v>
      </c>
    </row>
    <row r="81" spans="1:9" x14ac:dyDescent="0.25">
      <c r="A81" s="1">
        <v>48720</v>
      </c>
      <c r="B81">
        <f t="shared" si="1"/>
        <v>89.776099999999985</v>
      </c>
      <c r="C81" t="s">
        <v>19</v>
      </c>
      <c r="D81">
        <v>13.8</v>
      </c>
      <c r="E81">
        <v>15.9</v>
      </c>
      <c r="F81">
        <f>IF(martianeum6[[#This Row],[zawartosc '[%']]]&gt;=1,martianeum6[[#This Row],[masa '[kg']]]*martianeum6[[#This Row],[zawartosc '[%']]]*0.01,0)</f>
        <v>2.1942000000000004</v>
      </c>
      <c r="G81">
        <f>martianeum6[[#This Row],[stan_magazynu '[kg']]]+martianeum6[[#This Row],[ile_kg_materiału_z_ładunku]]</f>
        <v>91.97029999999998</v>
      </c>
      <c r="H81">
        <f>IF(martianeum6[[#This Row],[stan_po_wydobyciu_z_ładunku]]&gt;=100,100,0)</f>
        <v>0</v>
      </c>
      <c r="I81">
        <f>martianeum6[[#This Row],[stan_po_wydobyciu_z_ładunku]]-martianeum6[[#This Row],[ile_zabiera_na_orbite]]</f>
        <v>91.97029999999998</v>
      </c>
    </row>
    <row r="82" spans="1:9" x14ac:dyDescent="0.25">
      <c r="A82" s="1">
        <v>48721</v>
      </c>
      <c r="B82">
        <f t="shared" si="1"/>
        <v>91.97029999999998</v>
      </c>
      <c r="C82" t="s">
        <v>19</v>
      </c>
      <c r="D82">
        <v>22.4</v>
      </c>
      <c r="E82">
        <v>24.5</v>
      </c>
      <c r="F82">
        <f>IF(martianeum6[[#This Row],[zawartosc '[%']]]&gt;=1,martianeum6[[#This Row],[masa '[kg']]]*martianeum6[[#This Row],[zawartosc '[%']]]*0.01,0)</f>
        <v>5.4879999999999995</v>
      </c>
      <c r="G82">
        <f>martianeum6[[#This Row],[stan_magazynu '[kg']]]+martianeum6[[#This Row],[ile_kg_materiału_z_ładunku]]</f>
        <v>97.45829999999998</v>
      </c>
      <c r="H82">
        <f>IF(martianeum6[[#This Row],[stan_po_wydobyciu_z_ładunku]]&gt;=100,100,0)</f>
        <v>0</v>
      </c>
      <c r="I82">
        <f>martianeum6[[#This Row],[stan_po_wydobyciu_z_ładunku]]-martianeum6[[#This Row],[ile_zabiera_na_orbite]]</f>
        <v>97.45829999999998</v>
      </c>
    </row>
    <row r="83" spans="1:9" x14ac:dyDescent="0.25">
      <c r="A83" s="1">
        <v>48722</v>
      </c>
      <c r="B83">
        <f t="shared" si="1"/>
        <v>97.45829999999998</v>
      </c>
      <c r="C83" t="s">
        <v>19</v>
      </c>
      <c r="D83">
        <v>24.5</v>
      </c>
      <c r="E83">
        <v>0.9</v>
      </c>
      <c r="F83">
        <f>IF(martianeum6[[#This Row],[zawartosc '[%']]]&gt;=1,martianeum6[[#This Row],[masa '[kg']]]*martianeum6[[#This Row],[zawartosc '[%']]]*0.01,0)</f>
        <v>0</v>
      </c>
      <c r="G83">
        <f>martianeum6[[#This Row],[stan_magazynu '[kg']]]+martianeum6[[#This Row],[ile_kg_materiału_z_ładunku]]</f>
        <v>97.45829999999998</v>
      </c>
      <c r="H83">
        <f>IF(martianeum6[[#This Row],[stan_po_wydobyciu_z_ładunku]]&gt;=100,100,0)</f>
        <v>0</v>
      </c>
      <c r="I83">
        <f>martianeum6[[#This Row],[stan_po_wydobyciu_z_ładunku]]-martianeum6[[#This Row],[ile_zabiera_na_orbite]]</f>
        <v>97.45829999999998</v>
      </c>
    </row>
    <row r="84" spans="1:9" x14ac:dyDescent="0.25">
      <c r="A84" s="1">
        <v>48723</v>
      </c>
      <c r="B84">
        <f t="shared" si="1"/>
        <v>97.45829999999998</v>
      </c>
      <c r="C84" t="s">
        <v>28</v>
      </c>
      <c r="D84">
        <v>23.1</v>
      </c>
      <c r="E84">
        <v>0.3</v>
      </c>
      <c r="F84">
        <f>IF(martianeum6[[#This Row],[zawartosc '[%']]]&gt;=1,martianeum6[[#This Row],[masa '[kg']]]*martianeum6[[#This Row],[zawartosc '[%']]]*0.01,0)</f>
        <v>0</v>
      </c>
      <c r="G84">
        <f>martianeum6[[#This Row],[stan_magazynu '[kg']]]+martianeum6[[#This Row],[ile_kg_materiału_z_ładunku]]</f>
        <v>97.45829999999998</v>
      </c>
      <c r="H84">
        <f>IF(martianeum6[[#This Row],[stan_po_wydobyciu_z_ładunku]]&gt;=100,100,0)</f>
        <v>0</v>
      </c>
      <c r="I84">
        <f>martianeum6[[#This Row],[stan_po_wydobyciu_z_ładunku]]-martianeum6[[#This Row],[ile_zabiera_na_orbite]]</f>
        <v>97.45829999999998</v>
      </c>
    </row>
    <row r="85" spans="1:9" x14ac:dyDescent="0.25">
      <c r="A85" s="1">
        <v>48724</v>
      </c>
      <c r="B85">
        <f t="shared" si="1"/>
        <v>97.45829999999998</v>
      </c>
      <c r="C85" t="s">
        <v>25</v>
      </c>
      <c r="D85">
        <v>29.8</v>
      </c>
      <c r="E85">
        <v>0</v>
      </c>
      <c r="F85">
        <f>IF(martianeum6[[#This Row],[zawartosc '[%']]]&gt;=1,martianeum6[[#This Row],[masa '[kg']]]*martianeum6[[#This Row],[zawartosc '[%']]]*0.01,0)</f>
        <v>0</v>
      </c>
      <c r="G85">
        <f>martianeum6[[#This Row],[stan_magazynu '[kg']]]+martianeum6[[#This Row],[ile_kg_materiału_z_ładunku]]</f>
        <v>97.45829999999998</v>
      </c>
      <c r="H85">
        <f>IF(martianeum6[[#This Row],[stan_po_wydobyciu_z_ładunku]]&gt;=100,100,0)</f>
        <v>0</v>
      </c>
      <c r="I85">
        <f>martianeum6[[#This Row],[stan_po_wydobyciu_z_ładunku]]-martianeum6[[#This Row],[ile_zabiera_na_orbite]]</f>
        <v>97.45829999999998</v>
      </c>
    </row>
    <row r="86" spans="1:9" x14ac:dyDescent="0.25">
      <c r="A86" s="1">
        <v>48725</v>
      </c>
      <c r="B86">
        <f t="shared" si="1"/>
        <v>97.45829999999998</v>
      </c>
      <c r="C86" t="s">
        <v>4</v>
      </c>
      <c r="D86">
        <v>11.2</v>
      </c>
      <c r="E86">
        <v>0</v>
      </c>
      <c r="F86">
        <f>IF(martianeum6[[#This Row],[zawartosc '[%']]]&gt;=1,martianeum6[[#This Row],[masa '[kg']]]*martianeum6[[#This Row],[zawartosc '[%']]]*0.01,0)</f>
        <v>0</v>
      </c>
      <c r="G86">
        <f>martianeum6[[#This Row],[stan_magazynu '[kg']]]+martianeum6[[#This Row],[ile_kg_materiału_z_ładunku]]</f>
        <v>97.45829999999998</v>
      </c>
      <c r="H86">
        <f>IF(martianeum6[[#This Row],[stan_po_wydobyciu_z_ładunku]]&gt;=100,100,0)</f>
        <v>0</v>
      </c>
      <c r="I86">
        <f>martianeum6[[#This Row],[stan_po_wydobyciu_z_ładunku]]-martianeum6[[#This Row],[ile_zabiera_na_orbite]]</f>
        <v>97.45829999999998</v>
      </c>
    </row>
    <row r="87" spans="1:9" x14ac:dyDescent="0.25">
      <c r="A87" s="1">
        <v>48726</v>
      </c>
      <c r="B87">
        <f t="shared" si="1"/>
        <v>97.45829999999998</v>
      </c>
      <c r="C87" t="s">
        <v>19</v>
      </c>
      <c r="D87">
        <v>18.7</v>
      </c>
      <c r="E87">
        <v>0</v>
      </c>
      <c r="F87">
        <f>IF(martianeum6[[#This Row],[zawartosc '[%']]]&gt;=1,martianeum6[[#This Row],[masa '[kg']]]*martianeum6[[#This Row],[zawartosc '[%']]]*0.01,0)</f>
        <v>0</v>
      </c>
      <c r="G87">
        <f>martianeum6[[#This Row],[stan_magazynu '[kg']]]+martianeum6[[#This Row],[ile_kg_materiału_z_ładunku]]</f>
        <v>97.45829999999998</v>
      </c>
      <c r="H87">
        <f>IF(martianeum6[[#This Row],[stan_po_wydobyciu_z_ładunku]]&gt;=100,100,0)</f>
        <v>0</v>
      </c>
      <c r="I87">
        <f>martianeum6[[#This Row],[stan_po_wydobyciu_z_ładunku]]-martianeum6[[#This Row],[ile_zabiera_na_orbite]]</f>
        <v>97.45829999999998</v>
      </c>
    </row>
    <row r="88" spans="1:9" x14ac:dyDescent="0.25">
      <c r="A88" s="1">
        <v>48727</v>
      </c>
      <c r="B88">
        <f t="shared" si="1"/>
        <v>97.45829999999998</v>
      </c>
      <c r="C88" t="s">
        <v>18</v>
      </c>
      <c r="D88">
        <v>11.4</v>
      </c>
      <c r="E88">
        <v>8.1</v>
      </c>
      <c r="F88">
        <f>IF(martianeum6[[#This Row],[zawartosc '[%']]]&gt;=1,martianeum6[[#This Row],[masa '[kg']]]*martianeum6[[#This Row],[zawartosc '[%']]]*0.01,0)</f>
        <v>0.9234</v>
      </c>
      <c r="G88">
        <f>martianeum6[[#This Row],[stan_magazynu '[kg']]]+martianeum6[[#This Row],[ile_kg_materiału_z_ładunku]]</f>
        <v>98.381699999999981</v>
      </c>
      <c r="H88">
        <f>IF(martianeum6[[#This Row],[stan_po_wydobyciu_z_ładunku]]&gt;=100,100,0)</f>
        <v>0</v>
      </c>
      <c r="I88">
        <f>martianeum6[[#This Row],[stan_po_wydobyciu_z_ładunku]]-martianeum6[[#This Row],[ile_zabiera_na_orbite]]</f>
        <v>98.381699999999981</v>
      </c>
    </row>
    <row r="89" spans="1:9" x14ac:dyDescent="0.25">
      <c r="A89" s="1">
        <v>48728</v>
      </c>
      <c r="B89">
        <f t="shared" si="1"/>
        <v>98.381699999999981</v>
      </c>
      <c r="C89" t="s">
        <v>13</v>
      </c>
      <c r="D89">
        <v>21.3</v>
      </c>
      <c r="E89">
        <v>13.4</v>
      </c>
      <c r="F89">
        <f>IF(martianeum6[[#This Row],[zawartosc '[%']]]&gt;=1,martianeum6[[#This Row],[masa '[kg']]]*martianeum6[[#This Row],[zawartosc '[%']]]*0.01,0)</f>
        <v>2.8542000000000001</v>
      </c>
      <c r="G89">
        <f>martianeum6[[#This Row],[stan_magazynu '[kg']]]+martianeum6[[#This Row],[ile_kg_materiału_z_ładunku]]</f>
        <v>101.23589999999999</v>
      </c>
      <c r="H89">
        <f>IF(martianeum6[[#This Row],[stan_po_wydobyciu_z_ładunku]]&gt;=100,100,0)</f>
        <v>100</v>
      </c>
      <c r="I89">
        <f>martianeum6[[#This Row],[stan_po_wydobyciu_z_ładunku]]-martianeum6[[#This Row],[ile_zabiera_na_orbite]]</f>
        <v>1.2358999999999867</v>
      </c>
    </row>
    <row r="90" spans="1:9" x14ac:dyDescent="0.25">
      <c r="A90" s="1">
        <v>48729</v>
      </c>
      <c r="B90">
        <f t="shared" si="1"/>
        <v>1.2358999999999867</v>
      </c>
      <c r="C90" t="s">
        <v>5</v>
      </c>
      <c r="D90">
        <v>24.5</v>
      </c>
      <c r="E90">
        <v>2.6</v>
      </c>
      <c r="F90">
        <f>IF(martianeum6[[#This Row],[zawartosc '[%']]]&gt;=1,martianeum6[[#This Row],[masa '[kg']]]*martianeum6[[#This Row],[zawartosc '[%']]]*0.01,0)</f>
        <v>0.63700000000000001</v>
      </c>
      <c r="G90">
        <f>martianeum6[[#This Row],[stan_magazynu '[kg']]]+martianeum6[[#This Row],[ile_kg_materiału_z_ładunku]]</f>
        <v>1.8728999999999867</v>
      </c>
      <c r="H90">
        <f>IF(martianeum6[[#This Row],[stan_po_wydobyciu_z_ładunku]]&gt;=100,100,0)</f>
        <v>0</v>
      </c>
      <c r="I90">
        <f>martianeum6[[#This Row],[stan_po_wydobyciu_z_ładunku]]-martianeum6[[#This Row],[ile_zabiera_na_orbite]]</f>
        <v>1.8728999999999867</v>
      </c>
    </row>
    <row r="91" spans="1:9" x14ac:dyDescent="0.25">
      <c r="A91" s="1">
        <v>48730</v>
      </c>
      <c r="B91">
        <f t="shared" si="1"/>
        <v>1.8728999999999867</v>
      </c>
      <c r="C91" t="s">
        <v>19</v>
      </c>
      <c r="D91">
        <v>20</v>
      </c>
      <c r="E91">
        <v>13.2</v>
      </c>
      <c r="F91">
        <f>IF(martianeum6[[#This Row],[zawartosc '[%']]]&gt;=1,martianeum6[[#This Row],[masa '[kg']]]*martianeum6[[#This Row],[zawartosc '[%']]]*0.01,0)</f>
        <v>2.64</v>
      </c>
      <c r="G91">
        <f>martianeum6[[#This Row],[stan_magazynu '[kg']]]+martianeum6[[#This Row],[ile_kg_materiału_z_ładunku]]</f>
        <v>4.5128999999999868</v>
      </c>
      <c r="H91">
        <f>IF(martianeum6[[#This Row],[stan_po_wydobyciu_z_ładunku]]&gt;=100,100,0)</f>
        <v>0</v>
      </c>
      <c r="I91">
        <f>martianeum6[[#This Row],[stan_po_wydobyciu_z_ładunku]]-martianeum6[[#This Row],[ile_zabiera_na_orbite]]</f>
        <v>4.5128999999999868</v>
      </c>
    </row>
    <row r="92" spans="1:9" x14ac:dyDescent="0.25">
      <c r="A92" s="1">
        <v>48731</v>
      </c>
      <c r="B92">
        <f t="shared" si="1"/>
        <v>4.5128999999999868</v>
      </c>
      <c r="C92" t="s">
        <v>10</v>
      </c>
      <c r="D92">
        <v>28.4</v>
      </c>
      <c r="E92">
        <v>12</v>
      </c>
      <c r="F92">
        <f>IF(martianeum6[[#This Row],[zawartosc '[%']]]&gt;=1,martianeum6[[#This Row],[masa '[kg']]]*martianeum6[[#This Row],[zawartosc '[%']]]*0.01,0)</f>
        <v>3.4079999999999995</v>
      </c>
      <c r="G92">
        <f>martianeum6[[#This Row],[stan_magazynu '[kg']]]+martianeum6[[#This Row],[ile_kg_materiału_z_ładunku]]</f>
        <v>7.9208999999999863</v>
      </c>
      <c r="H92">
        <f>IF(martianeum6[[#This Row],[stan_po_wydobyciu_z_ładunku]]&gt;=100,100,0)</f>
        <v>0</v>
      </c>
      <c r="I92">
        <f>martianeum6[[#This Row],[stan_po_wydobyciu_z_ładunku]]-martianeum6[[#This Row],[ile_zabiera_na_orbite]]</f>
        <v>7.9208999999999863</v>
      </c>
    </row>
    <row r="93" spans="1:9" x14ac:dyDescent="0.25">
      <c r="A93" s="1">
        <v>48732</v>
      </c>
      <c r="B93">
        <f t="shared" si="1"/>
        <v>7.9208999999999863</v>
      </c>
      <c r="C93" t="s">
        <v>11</v>
      </c>
      <c r="D93">
        <v>14.8</v>
      </c>
      <c r="E93">
        <v>10.1</v>
      </c>
      <c r="F93">
        <f>IF(martianeum6[[#This Row],[zawartosc '[%']]]&gt;=1,martianeum6[[#This Row],[masa '[kg']]]*martianeum6[[#This Row],[zawartosc '[%']]]*0.01,0)</f>
        <v>1.4947999999999999</v>
      </c>
      <c r="G93">
        <f>martianeum6[[#This Row],[stan_magazynu '[kg']]]+martianeum6[[#This Row],[ile_kg_materiału_z_ładunku]]</f>
        <v>9.4156999999999869</v>
      </c>
      <c r="H93">
        <f>IF(martianeum6[[#This Row],[stan_po_wydobyciu_z_ładunku]]&gt;=100,100,0)</f>
        <v>0</v>
      </c>
      <c r="I93">
        <f>martianeum6[[#This Row],[stan_po_wydobyciu_z_ładunku]]-martianeum6[[#This Row],[ile_zabiera_na_orbite]]</f>
        <v>9.4156999999999869</v>
      </c>
    </row>
    <row r="94" spans="1:9" x14ac:dyDescent="0.25">
      <c r="A94" s="1">
        <v>48733</v>
      </c>
      <c r="B94">
        <f t="shared" si="1"/>
        <v>9.4156999999999869</v>
      </c>
      <c r="C94" t="s">
        <v>29</v>
      </c>
      <c r="D94">
        <v>27.9</v>
      </c>
      <c r="E94">
        <v>0.6</v>
      </c>
      <c r="F94">
        <f>IF(martianeum6[[#This Row],[zawartosc '[%']]]&gt;=1,martianeum6[[#This Row],[masa '[kg']]]*martianeum6[[#This Row],[zawartosc '[%']]]*0.01,0)</f>
        <v>0</v>
      </c>
      <c r="G94">
        <f>martianeum6[[#This Row],[stan_magazynu '[kg']]]+martianeum6[[#This Row],[ile_kg_materiału_z_ładunku]]</f>
        <v>9.4156999999999869</v>
      </c>
      <c r="H94">
        <f>IF(martianeum6[[#This Row],[stan_po_wydobyciu_z_ładunku]]&gt;=100,100,0)</f>
        <v>0</v>
      </c>
      <c r="I94">
        <f>martianeum6[[#This Row],[stan_po_wydobyciu_z_ładunku]]-martianeum6[[#This Row],[ile_zabiera_na_orbite]]</f>
        <v>9.4156999999999869</v>
      </c>
    </row>
    <row r="95" spans="1:9" x14ac:dyDescent="0.25">
      <c r="A95" s="1">
        <v>48734</v>
      </c>
      <c r="B95">
        <f t="shared" si="1"/>
        <v>9.4156999999999869</v>
      </c>
      <c r="C95" t="s">
        <v>12</v>
      </c>
      <c r="D95">
        <v>19.899999999999999</v>
      </c>
      <c r="E95">
        <v>9.8000000000000007</v>
      </c>
      <c r="F95">
        <f>IF(martianeum6[[#This Row],[zawartosc '[%']]]&gt;=1,martianeum6[[#This Row],[masa '[kg']]]*martianeum6[[#This Row],[zawartosc '[%']]]*0.01,0)</f>
        <v>1.9502000000000002</v>
      </c>
      <c r="G95">
        <f>martianeum6[[#This Row],[stan_magazynu '[kg']]]+martianeum6[[#This Row],[ile_kg_materiału_z_ładunku]]</f>
        <v>11.365899999999987</v>
      </c>
      <c r="H95">
        <f>IF(martianeum6[[#This Row],[stan_po_wydobyciu_z_ładunku]]&gt;=100,100,0)</f>
        <v>0</v>
      </c>
      <c r="I95">
        <f>martianeum6[[#This Row],[stan_po_wydobyciu_z_ładunku]]-martianeum6[[#This Row],[ile_zabiera_na_orbite]]</f>
        <v>11.365899999999987</v>
      </c>
    </row>
    <row r="96" spans="1:9" x14ac:dyDescent="0.25">
      <c r="A96" s="1">
        <v>48735</v>
      </c>
      <c r="B96">
        <f t="shared" si="1"/>
        <v>11.365899999999987</v>
      </c>
      <c r="C96" t="s">
        <v>19</v>
      </c>
      <c r="D96">
        <v>22.5</v>
      </c>
      <c r="E96">
        <v>0</v>
      </c>
      <c r="F96">
        <f>IF(martianeum6[[#This Row],[zawartosc '[%']]]&gt;=1,martianeum6[[#This Row],[masa '[kg']]]*martianeum6[[#This Row],[zawartosc '[%']]]*0.01,0)</f>
        <v>0</v>
      </c>
      <c r="G96">
        <f>martianeum6[[#This Row],[stan_magazynu '[kg']]]+martianeum6[[#This Row],[ile_kg_materiału_z_ładunku]]</f>
        <v>11.365899999999987</v>
      </c>
      <c r="H96">
        <f>IF(martianeum6[[#This Row],[stan_po_wydobyciu_z_ładunku]]&gt;=100,100,0)</f>
        <v>0</v>
      </c>
      <c r="I96">
        <f>martianeum6[[#This Row],[stan_po_wydobyciu_z_ładunku]]-martianeum6[[#This Row],[ile_zabiera_na_orbite]]</f>
        <v>11.365899999999987</v>
      </c>
    </row>
    <row r="97" spans="1:9" x14ac:dyDescent="0.25">
      <c r="A97" s="1">
        <v>48736</v>
      </c>
      <c r="B97">
        <f t="shared" si="1"/>
        <v>11.365899999999987</v>
      </c>
      <c r="C97" t="s">
        <v>8</v>
      </c>
      <c r="D97">
        <v>21.6</v>
      </c>
      <c r="E97">
        <v>4.9000000000000004</v>
      </c>
      <c r="F97">
        <f>IF(martianeum6[[#This Row],[zawartosc '[%']]]&gt;=1,martianeum6[[#This Row],[masa '[kg']]]*martianeum6[[#This Row],[zawartosc '[%']]]*0.01,0)</f>
        <v>1.0584000000000002</v>
      </c>
      <c r="G97">
        <f>martianeum6[[#This Row],[stan_magazynu '[kg']]]+martianeum6[[#This Row],[ile_kg_materiału_z_ładunku]]</f>
        <v>12.424299999999988</v>
      </c>
      <c r="H97">
        <f>IF(martianeum6[[#This Row],[stan_po_wydobyciu_z_ładunku]]&gt;=100,100,0)</f>
        <v>0</v>
      </c>
      <c r="I97">
        <f>martianeum6[[#This Row],[stan_po_wydobyciu_z_ładunku]]-martianeum6[[#This Row],[ile_zabiera_na_orbite]]</f>
        <v>12.424299999999988</v>
      </c>
    </row>
    <row r="98" spans="1:9" x14ac:dyDescent="0.25">
      <c r="A98" s="1">
        <v>48737</v>
      </c>
      <c r="B98">
        <f t="shared" si="1"/>
        <v>12.424299999999988</v>
      </c>
      <c r="C98" t="s">
        <v>10</v>
      </c>
      <c r="D98">
        <v>28.1</v>
      </c>
      <c r="E98">
        <v>0</v>
      </c>
      <c r="F98">
        <f>IF(martianeum6[[#This Row],[zawartosc '[%']]]&gt;=1,martianeum6[[#This Row],[masa '[kg']]]*martianeum6[[#This Row],[zawartosc '[%']]]*0.01,0)</f>
        <v>0</v>
      </c>
      <c r="G98">
        <f>martianeum6[[#This Row],[stan_magazynu '[kg']]]+martianeum6[[#This Row],[ile_kg_materiału_z_ładunku]]</f>
        <v>12.424299999999988</v>
      </c>
      <c r="H98">
        <f>IF(martianeum6[[#This Row],[stan_po_wydobyciu_z_ładunku]]&gt;=100,100,0)</f>
        <v>0</v>
      </c>
      <c r="I98">
        <f>martianeum6[[#This Row],[stan_po_wydobyciu_z_ładunku]]-martianeum6[[#This Row],[ile_zabiera_na_orbite]]</f>
        <v>12.424299999999988</v>
      </c>
    </row>
    <row r="99" spans="1:9" x14ac:dyDescent="0.25">
      <c r="A99" s="1">
        <v>48738</v>
      </c>
      <c r="B99">
        <f t="shared" si="1"/>
        <v>12.424299999999988</v>
      </c>
      <c r="C99" t="s">
        <v>12</v>
      </c>
      <c r="D99">
        <v>21.5</v>
      </c>
      <c r="E99">
        <v>8.6</v>
      </c>
      <c r="F99">
        <f>IF(martianeum6[[#This Row],[zawartosc '[%']]]&gt;=1,martianeum6[[#This Row],[masa '[kg']]]*martianeum6[[#This Row],[zawartosc '[%']]]*0.01,0)</f>
        <v>1.8490000000000002</v>
      </c>
      <c r="G99">
        <f>martianeum6[[#This Row],[stan_magazynu '[kg']]]+martianeum6[[#This Row],[ile_kg_materiału_z_ładunku]]</f>
        <v>14.273299999999988</v>
      </c>
      <c r="H99">
        <f>IF(martianeum6[[#This Row],[stan_po_wydobyciu_z_ładunku]]&gt;=100,100,0)</f>
        <v>0</v>
      </c>
      <c r="I99">
        <f>martianeum6[[#This Row],[stan_po_wydobyciu_z_ładunku]]-martianeum6[[#This Row],[ile_zabiera_na_orbite]]</f>
        <v>14.273299999999988</v>
      </c>
    </row>
    <row r="100" spans="1:9" x14ac:dyDescent="0.25">
      <c r="A100" s="1">
        <v>48739</v>
      </c>
      <c r="B100">
        <f t="shared" si="1"/>
        <v>14.273299999999988</v>
      </c>
      <c r="C100" t="s">
        <v>14</v>
      </c>
      <c r="D100">
        <v>22.7</v>
      </c>
      <c r="E100">
        <v>0.1</v>
      </c>
      <c r="F100">
        <f>IF(martianeum6[[#This Row],[zawartosc '[%']]]&gt;=1,martianeum6[[#This Row],[masa '[kg']]]*martianeum6[[#This Row],[zawartosc '[%']]]*0.01,0)</f>
        <v>0</v>
      </c>
      <c r="G100">
        <f>martianeum6[[#This Row],[stan_magazynu '[kg']]]+martianeum6[[#This Row],[ile_kg_materiału_z_ładunku]]</f>
        <v>14.273299999999988</v>
      </c>
      <c r="H100">
        <f>IF(martianeum6[[#This Row],[stan_po_wydobyciu_z_ładunku]]&gt;=100,100,0)</f>
        <v>0</v>
      </c>
      <c r="I100">
        <f>martianeum6[[#This Row],[stan_po_wydobyciu_z_ładunku]]-martianeum6[[#This Row],[ile_zabiera_na_orbite]]</f>
        <v>14.273299999999988</v>
      </c>
    </row>
    <row r="101" spans="1:9" x14ac:dyDescent="0.25">
      <c r="A101" s="1">
        <v>48740</v>
      </c>
      <c r="B101">
        <f t="shared" si="1"/>
        <v>14.273299999999988</v>
      </c>
      <c r="C101" t="s">
        <v>10</v>
      </c>
      <c r="D101">
        <v>27.4</v>
      </c>
      <c r="E101">
        <v>21.8</v>
      </c>
      <c r="F101">
        <f>IF(martianeum6[[#This Row],[zawartosc '[%']]]&gt;=1,martianeum6[[#This Row],[masa '[kg']]]*martianeum6[[#This Row],[zawartosc '[%']]]*0.01,0)</f>
        <v>5.9731999999999994</v>
      </c>
      <c r="G101">
        <f>martianeum6[[#This Row],[stan_magazynu '[kg']]]+martianeum6[[#This Row],[ile_kg_materiału_z_ładunku]]</f>
        <v>20.246499999999987</v>
      </c>
      <c r="H101">
        <f>IF(martianeum6[[#This Row],[stan_po_wydobyciu_z_ładunku]]&gt;=100,100,0)</f>
        <v>0</v>
      </c>
      <c r="I101">
        <f>martianeum6[[#This Row],[stan_po_wydobyciu_z_ładunku]]-martianeum6[[#This Row],[ile_zabiera_na_orbite]]</f>
        <v>20.246499999999987</v>
      </c>
    </row>
    <row r="102" spans="1:9" x14ac:dyDescent="0.25">
      <c r="A102" s="1">
        <v>48741</v>
      </c>
      <c r="B102">
        <f t="shared" si="1"/>
        <v>20.246499999999987</v>
      </c>
      <c r="C102" t="s">
        <v>19</v>
      </c>
      <c r="D102">
        <v>18.3</v>
      </c>
      <c r="E102">
        <v>17.3</v>
      </c>
      <c r="F102">
        <f>IF(martianeum6[[#This Row],[zawartosc '[%']]]&gt;=1,martianeum6[[#This Row],[masa '[kg']]]*martianeum6[[#This Row],[zawartosc '[%']]]*0.01,0)</f>
        <v>3.1659000000000006</v>
      </c>
      <c r="G102">
        <f>martianeum6[[#This Row],[stan_magazynu '[kg']]]+martianeum6[[#This Row],[ile_kg_materiału_z_ładunku]]</f>
        <v>23.412399999999987</v>
      </c>
      <c r="H102">
        <f>IF(martianeum6[[#This Row],[stan_po_wydobyciu_z_ładunku]]&gt;=100,100,0)</f>
        <v>0</v>
      </c>
      <c r="I102">
        <f>martianeum6[[#This Row],[stan_po_wydobyciu_z_ładunku]]-martianeum6[[#This Row],[ile_zabiera_na_orbite]]</f>
        <v>23.412399999999987</v>
      </c>
    </row>
    <row r="103" spans="1:9" x14ac:dyDescent="0.25">
      <c r="A103" s="1">
        <v>48742</v>
      </c>
      <c r="B103">
        <f t="shared" si="1"/>
        <v>23.412399999999987</v>
      </c>
      <c r="C103" t="s">
        <v>19</v>
      </c>
      <c r="D103">
        <v>29</v>
      </c>
      <c r="E103">
        <v>27.3</v>
      </c>
      <c r="F103">
        <f>IF(martianeum6[[#This Row],[zawartosc '[%']]]&gt;=1,martianeum6[[#This Row],[masa '[kg']]]*martianeum6[[#This Row],[zawartosc '[%']]]*0.01,0)</f>
        <v>7.9170000000000007</v>
      </c>
      <c r="G103">
        <f>martianeum6[[#This Row],[stan_magazynu '[kg']]]+martianeum6[[#This Row],[ile_kg_materiału_z_ładunku]]</f>
        <v>31.329399999999989</v>
      </c>
      <c r="H103">
        <f>IF(martianeum6[[#This Row],[stan_po_wydobyciu_z_ładunku]]&gt;=100,100,0)</f>
        <v>0</v>
      </c>
      <c r="I103">
        <f>martianeum6[[#This Row],[stan_po_wydobyciu_z_ładunku]]-martianeum6[[#This Row],[ile_zabiera_na_orbite]]</f>
        <v>31.329399999999989</v>
      </c>
    </row>
    <row r="104" spans="1:9" x14ac:dyDescent="0.25">
      <c r="A104" s="1">
        <v>48743</v>
      </c>
      <c r="B104">
        <f t="shared" si="1"/>
        <v>31.329399999999989</v>
      </c>
      <c r="C104" t="s">
        <v>18</v>
      </c>
      <c r="D104">
        <v>18.100000000000001</v>
      </c>
      <c r="E104">
        <v>0</v>
      </c>
      <c r="F104">
        <f>IF(martianeum6[[#This Row],[zawartosc '[%']]]&gt;=1,martianeum6[[#This Row],[masa '[kg']]]*martianeum6[[#This Row],[zawartosc '[%']]]*0.01,0)</f>
        <v>0</v>
      </c>
      <c r="G104">
        <f>martianeum6[[#This Row],[stan_magazynu '[kg']]]+martianeum6[[#This Row],[ile_kg_materiału_z_ładunku]]</f>
        <v>31.329399999999989</v>
      </c>
      <c r="H104">
        <f>IF(martianeum6[[#This Row],[stan_po_wydobyciu_z_ładunku]]&gt;=100,100,0)</f>
        <v>0</v>
      </c>
      <c r="I104">
        <f>martianeum6[[#This Row],[stan_po_wydobyciu_z_ładunku]]-martianeum6[[#This Row],[ile_zabiera_na_orbite]]</f>
        <v>31.329399999999989</v>
      </c>
    </row>
    <row r="105" spans="1:9" x14ac:dyDescent="0.25">
      <c r="A105" s="1">
        <v>48744</v>
      </c>
      <c r="B105">
        <f t="shared" si="1"/>
        <v>31.329399999999989</v>
      </c>
      <c r="C105" t="s">
        <v>20</v>
      </c>
      <c r="D105">
        <v>16.399999999999999</v>
      </c>
      <c r="E105">
        <v>1.1000000000000001</v>
      </c>
      <c r="F105">
        <f>IF(martianeum6[[#This Row],[zawartosc '[%']]]&gt;=1,martianeum6[[#This Row],[masa '[kg']]]*martianeum6[[#This Row],[zawartosc '[%']]]*0.01,0)</f>
        <v>0.1804</v>
      </c>
      <c r="G105">
        <f>martianeum6[[#This Row],[stan_magazynu '[kg']]]+martianeum6[[#This Row],[ile_kg_materiału_z_ładunku]]</f>
        <v>31.509799999999988</v>
      </c>
      <c r="H105">
        <f>IF(martianeum6[[#This Row],[stan_po_wydobyciu_z_ładunku]]&gt;=100,100,0)</f>
        <v>0</v>
      </c>
      <c r="I105">
        <f>martianeum6[[#This Row],[stan_po_wydobyciu_z_ładunku]]-martianeum6[[#This Row],[ile_zabiera_na_orbite]]</f>
        <v>31.509799999999988</v>
      </c>
    </row>
    <row r="106" spans="1:9" x14ac:dyDescent="0.25">
      <c r="A106" s="1">
        <v>48745</v>
      </c>
      <c r="B106">
        <f t="shared" si="1"/>
        <v>31.509799999999988</v>
      </c>
      <c r="C106" t="s">
        <v>6</v>
      </c>
      <c r="D106">
        <v>21.8</v>
      </c>
      <c r="E106">
        <v>0</v>
      </c>
      <c r="F106">
        <f>IF(martianeum6[[#This Row],[zawartosc '[%']]]&gt;=1,martianeum6[[#This Row],[masa '[kg']]]*martianeum6[[#This Row],[zawartosc '[%']]]*0.01,0)</f>
        <v>0</v>
      </c>
      <c r="G106">
        <f>martianeum6[[#This Row],[stan_magazynu '[kg']]]+martianeum6[[#This Row],[ile_kg_materiału_z_ładunku]]</f>
        <v>31.509799999999988</v>
      </c>
      <c r="H106">
        <f>IF(martianeum6[[#This Row],[stan_po_wydobyciu_z_ładunku]]&gt;=100,100,0)</f>
        <v>0</v>
      </c>
      <c r="I106">
        <f>martianeum6[[#This Row],[stan_po_wydobyciu_z_ładunku]]-martianeum6[[#This Row],[ile_zabiera_na_orbite]]</f>
        <v>31.509799999999988</v>
      </c>
    </row>
    <row r="107" spans="1:9" x14ac:dyDescent="0.25">
      <c r="A107" s="1">
        <v>48746</v>
      </c>
      <c r="B107">
        <f t="shared" si="1"/>
        <v>31.509799999999988</v>
      </c>
      <c r="C107" t="s">
        <v>29</v>
      </c>
      <c r="D107">
        <v>27.2</v>
      </c>
      <c r="E107">
        <v>0</v>
      </c>
      <c r="F107">
        <f>IF(martianeum6[[#This Row],[zawartosc '[%']]]&gt;=1,martianeum6[[#This Row],[masa '[kg']]]*martianeum6[[#This Row],[zawartosc '[%']]]*0.01,0)</f>
        <v>0</v>
      </c>
      <c r="G107">
        <f>martianeum6[[#This Row],[stan_magazynu '[kg']]]+martianeum6[[#This Row],[ile_kg_materiału_z_ładunku]]</f>
        <v>31.509799999999988</v>
      </c>
      <c r="H107">
        <f>IF(martianeum6[[#This Row],[stan_po_wydobyciu_z_ładunku]]&gt;=100,100,0)</f>
        <v>0</v>
      </c>
      <c r="I107">
        <f>martianeum6[[#This Row],[stan_po_wydobyciu_z_ładunku]]-martianeum6[[#This Row],[ile_zabiera_na_orbite]]</f>
        <v>31.509799999999988</v>
      </c>
    </row>
    <row r="108" spans="1:9" x14ac:dyDescent="0.25">
      <c r="A108" s="1">
        <v>48747</v>
      </c>
      <c r="B108">
        <f t="shared" si="1"/>
        <v>31.509799999999988</v>
      </c>
      <c r="C108" t="s">
        <v>22</v>
      </c>
      <c r="D108">
        <v>21.2</v>
      </c>
      <c r="E108">
        <v>0</v>
      </c>
      <c r="F108">
        <f>IF(martianeum6[[#This Row],[zawartosc '[%']]]&gt;=1,martianeum6[[#This Row],[masa '[kg']]]*martianeum6[[#This Row],[zawartosc '[%']]]*0.01,0)</f>
        <v>0</v>
      </c>
      <c r="G108">
        <f>martianeum6[[#This Row],[stan_magazynu '[kg']]]+martianeum6[[#This Row],[ile_kg_materiału_z_ładunku]]</f>
        <v>31.509799999999988</v>
      </c>
      <c r="H108">
        <f>IF(martianeum6[[#This Row],[stan_po_wydobyciu_z_ładunku]]&gt;=100,100,0)</f>
        <v>0</v>
      </c>
      <c r="I108">
        <f>martianeum6[[#This Row],[stan_po_wydobyciu_z_ładunku]]-martianeum6[[#This Row],[ile_zabiera_na_orbite]]</f>
        <v>31.509799999999988</v>
      </c>
    </row>
    <row r="109" spans="1:9" x14ac:dyDescent="0.25">
      <c r="A109" s="1">
        <v>48748</v>
      </c>
      <c r="B109">
        <f t="shared" si="1"/>
        <v>31.509799999999988</v>
      </c>
      <c r="C109" t="s">
        <v>19</v>
      </c>
      <c r="D109">
        <v>17.7</v>
      </c>
      <c r="E109">
        <v>13.9</v>
      </c>
      <c r="F109">
        <f>IF(martianeum6[[#This Row],[zawartosc '[%']]]&gt;=1,martianeum6[[#This Row],[masa '[kg']]]*martianeum6[[#This Row],[zawartosc '[%']]]*0.01,0)</f>
        <v>2.4603000000000002</v>
      </c>
      <c r="G109">
        <f>martianeum6[[#This Row],[stan_magazynu '[kg']]]+martianeum6[[#This Row],[ile_kg_materiału_z_ładunku]]</f>
        <v>33.970099999999988</v>
      </c>
      <c r="H109">
        <f>IF(martianeum6[[#This Row],[stan_po_wydobyciu_z_ładunku]]&gt;=100,100,0)</f>
        <v>0</v>
      </c>
      <c r="I109">
        <f>martianeum6[[#This Row],[stan_po_wydobyciu_z_ładunku]]-martianeum6[[#This Row],[ile_zabiera_na_orbite]]</f>
        <v>33.970099999999988</v>
      </c>
    </row>
    <row r="110" spans="1:9" x14ac:dyDescent="0.25">
      <c r="A110" s="1">
        <v>48749</v>
      </c>
      <c r="B110">
        <f t="shared" si="1"/>
        <v>33.970099999999988</v>
      </c>
      <c r="C110" t="s">
        <v>22</v>
      </c>
      <c r="D110">
        <v>10.6</v>
      </c>
      <c r="E110">
        <v>6.9</v>
      </c>
      <c r="F110">
        <f>IF(martianeum6[[#This Row],[zawartosc '[%']]]&gt;=1,martianeum6[[#This Row],[masa '[kg']]]*martianeum6[[#This Row],[zawartosc '[%']]]*0.01,0)</f>
        <v>0.73140000000000005</v>
      </c>
      <c r="G110">
        <f>martianeum6[[#This Row],[stan_magazynu '[kg']]]+martianeum6[[#This Row],[ile_kg_materiału_z_ładunku]]</f>
        <v>34.701499999999989</v>
      </c>
      <c r="H110">
        <f>IF(martianeum6[[#This Row],[stan_po_wydobyciu_z_ładunku]]&gt;=100,100,0)</f>
        <v>0</v>
      </c>
      <c r="I110">
        <f>martianeum6[[#This Row],[stan_po_wydobyciu_z_ładunku]]-martianeum6[[#This Row],[ile_zabiera_na_orbite]]</f>
        <v>34.701499999999989</v>
      </c>
    </row>
    <row r="111" spans="1:9" x14ac:dyDescent="0.25">
      <c r="A111" s="1">
        <v>48750</v>
      </c>
      <c r="B111">
        <f t="shared" si="1"/>
        <v>34.701499999999989</v>
      </c>
      <c r="C111" t="s">
        <v>27</v>
      </c>
      <c r="D111">
        <v>10.4</v>
      </c>
      <c r="E111">
        <v>1.1000000000000001</v>
      </c>
      <c r="F111">
        <f>IF(martianeum6[[#This Row],[zawartosc '[%']]]&gt;=1,martianeum6[[#This Row],[masa '[kg']]]*martianeum6[[#This Row],[zawartosc '[%']]]*0.01,0)</f>
        <v>0.11440000000000002</v>
      </c>
      <c r="G111">
        <f>martianeum6[[#This Row],[stan_magazynu '[kg']]]+martianeum6[[#This Row],[ile_kg_materiału_z_ładunku]]</f>
        <v>34.815899999999992</v>
      </c>
      <c r="H111">
        <f>IF(martianeum6[[#This Row],[stan_po_wydobyciu_z_ładunku]]&gt;=100,100,0)</f>
        <v>0</v>
      </c>
      <c r="I111">
        <f>martianeum6[[#This Row],[stan_po_wydobyciu_z_ładunku]]-martianeum6[[#This Row],[ile_zabiera_na_orbite]]</f>
        <v>34.815899999999992</v>
      </c>
    </row>
    <row r="112" spans="1:9" x14ac:dyDescent="0.25">
      <c r="A112" s="1">
        <v>48751</v>
      </c>
      <c r="B112">
        <f t="shared" si="1"/>
        <v>34.815899999999992</v>
      </c>
      <c r="C112" t="s">
        <v>10</v>
      </c>
      <c r="D112">
        <v>15.8</v>
      </c>
      <c r="E112">
        <v>7.1</v>
      </c>
      <c r="F112">
        <f>IF(martianeum6[[#This Row],[zawartosc '[%']]]&gt;=1,martianeum6[[#This Row],[masa '[kg']]]*martianeum6[[#This Row],[zawartosc '[%']]]*0.01,0)</f>
        <v>1.1217999999999999</v>
      </c>
      <c r="G112">
        <f>martianeum6[[#This Row],[stan_magazynu '[kg']]]+martianeum6[[#This Row],[ile_kg_materiału_z_ładunku]]</f>
        <v>35.937699999999992</v>
      </c>
      <c r="H112">
        <f>IF(martianeum6[[#This Row],[stan_po_wydobyciu_z_ładunku]]&gt;=100,100,0)</f>
        <v>0</v>
      </c>
      <c r="I112">
        <f>martianeum6[[#This Row],[stan_po_wydobyciu_z_ładunku]]-martianeum6[[#This Row],[ile_zabiera_na_orbite]]</f>
        <v>35.937699999999992</v>
      </c>
    </row>
    <row r="113" spans="1:9" x14ac:dyDescent="0.25">
      <c r="A113" s="1">
        <v>48752</v>
      </c>
      <c r="B113">
        <f t="shared" si="1"/>
        <v>35.937699999999992</v>
      </c>
      <c r="C113" t="s">
        <v>9</v>
      </c>
      <c r="D113">
        <v>19.899999999999999</v>
      </c>
      <c r="E113">
        <v>10.8</v>
      </c>
      <c r="F113">
        <f>IF(martianeum6[[#This Row],[zawartosc '[%']]]&gt;=1,martianeum6[[#This Row],[masa '[kg']]]*martianeum6[[#This Row],[zawartosc '[%']]]*0.01,0)</f>
        <v>2.1492</v>
      </c>
      <c r="G113">
        <f>martianeum6[[#This Row],[stan_magazynu '[kg']]]+martianeum6[[#This Row],[ile_kg_materiału_z_ładunku]]</f>
        <v>38.086899999999993</v>
      </c>
      <c r="H113">
        <f>IF(martianeum6[[#This Row],[stan_po_wydobyciu_z_ładunku]]&gt;=100,100,0)</f>
        <v>0</v>
      </c>
      <c r="I113">
        <f>martianeum6[[#This Row],[stan_po_wydobyciu_z_ładunku]]-martianeum6[[#This Row],[ile_zabiera_na_orbite]]</f>
        <v>38.086899999999993</v>
      </c>
    </row>
    <row r="114" spans="1:9" x14ac:dyDescent="0.25">
      <c r="A114" s="1">
        <v>48753</v>
      </c>
      <c r="B114">
        <f t="shared" si="1"/>
        <v>38.086899999999993</v>
      </c>
      <c r="C114" t="s">
        <v>11</v>
      </c>
      <c r="D114">
        <v>13</v>
      </c>
      <c r="E114">
        <v>0</v>
      </c>
      <c r="F114">
        <f>IF(martianeum6[[#This Row],[zawartosc '[%']]]&gt;=1,martianeum6[[#This Row],[masa '[kg']]]*martianeum6[[#This Row],[zawartosc '[%']]]*0.01,0)</f>
        <v>0</v>
      </c>
      <c r="G114">
        <f>martianeum6[[#This Row],[stan_magazynu '[kg']]]+martianeum6[[#This Row],[ile_kg_materiału_z_ładunku]]</f>
        <v>38.086899999999993</v>
      </c>
      <c r="H114">
        <f>IF(martianeum6[[#This Row],[stan_po_wydobyciu_z_ładunku]]&gt;=100,100,0)</f>
        <v>0</v>
      </c>
      <c r="I114">
        <f>martianeum6[[#This Row],[stan_po_wydobyciu_z_ładunku]]-martianeum6[[#This Row],[ile_zabiera_na_orbite]]</f>
        <v>38.086899999999993</v>
      </c>
    </row>
    <row r="115" spans="1:9" x14ac:dyDescent="0.25">
      <c r="A115" s="1">
        <v>48754</v>
      </c>
      <c r="B115">
        <f t="shared" si="1"/>
        <v>38.086899999999993</v>
      </c>
      <c r="C115" t="s">
        <v>7</v>
      </c>
      <c r="D115">
        <v>28.1</v>
      </c>
      <c r="E115">
        <v>15</v>
      </c>
      <c r="F115">
        <f>IF(martianeum6[[#This Row],[zawartosc '[%']]]&gt;=1,martianeum6[[#This Row],[masa '[kg']]]*martianeum6[[#This Row],[zawartosc '[%']]]*0.01,0)</f>
        <v>4.2149999999999999</v>
      </c>
      <c r="G115">
        <f>martianeum6[[#This Row],[stan_magazynu '[kg']]]+martianeum6[[#This Row],[ile_kg_materiału_z_ładunku]]</f>
        <v>42.301899999999989</v>
      </c>
      <c r="H115">
        <f>IF(martianeum6[[#This Row],[stan_po_wydobyciu_z_ładunku]]&gt;=100,100,0)</f>
        <v>0</v>
      </c>
      <c r="I115">
        <f>martianeum6[[#This Row],[stan_po_wydobyciu_z_ładunku]]-martianeum6[[#This Row],[ile_zabiera_na_orbite]]</f>
        <v>42.301899999999989</v>
      </c>
    </row>
    <row r="116" spans="1:9" x14ac:dyDescent="0.25">
      <c r="A116" s="1">
        <v>48755</v>
      </c>
      <c r="B116">
        <f t="shared" si="1"/>
        <v>42.301899999999989</v>
      </c>
      <c r="C116" t="s">
        <v>12</v>
      </c>
      <c r="D116">
        <v>22.5</v>
      </c>
      <c r="E116">
        <v>8.6</v>
      </c>
      <c r="F116">
        <f>IF(martianeum6[[#This Row],[zawartosc '[%']]]&gt;=1,martianeum6[[#This Row],[masa '[kg']]]*martianeum6[[#This Row],[zawartosc '[%']]]*0.01,0)</f>
        <v>1.9350000000000001</v>
      </c>
      <c r="G116">
        <f>martianeum6[[#This Row],[stan_magazynu '[kg']]]+martianeum6[[#This Row],[ile_kg_materiału_z_ładunku]]</f>
        <v>44.236899999999991</v>
      </c>
      <c r="H116">
        <f>IF(martianeum6[[#This Row],[stan_po_wydobyciu_z_ładunku]]&gt;=100,100,0)</f>
        <v>0</v>
      </c>
      <c r="I116">
        <f>martianeum6[[#This Row],[stan_po_wydobyciu_z_ładunku]]-martianeum6[[#This Row],[ile_zabiera_na_orbite]]</f>
        <v>44.236899999999991</v>
      </c>
    </row>
    <row r="117" spans="1:9" x14ac:dyDescent="0.25">
      <c r="A117" s="1">
        <v>48756</v>
      </c>
      <c r="B117">
        <f t="shared" si="1"/>
        <v>44.236899999999991</v>
      </c>
      <c r="C117" t="s">
        <v>19</v>
      </c>
      <c r="D117">
        <v>14</v>
      </c>
      <c r="E117">
        <v>36.1</v>
      </c>
      <c r="F117">
        <f>IF(martianeum6[[#This Row],[zawartosc '[%']]]&gt;=1,martianeum6[[#This Row],[masa '[kg']]]*martianeum6[[#This Row],[zawartosc '[%']]]*0.01,0)</f>
        <v>5.0540000000000003</v>
      </c>
      <c r="G117">
        <f>martianeum6[[#This Row],[stan_magazynu '[kg']]]+martianeum6[[#This Row],[ile_kg_materiału_z_ładunku]]</f>
        <v>49.290899999999993</v>
      </c>
      <c r="H117">
        <f>IF(martianeum6[[#This Row],[stan_po_wydobyciu_z_ładunku]]&gt;=100,100,0)</f>
        <v>0</v>
      </c>
      <c r="I117">
        <f>martianeum6[[#This Row],[stan_po_wydobyciu_z_ładunku]]-martianeum6[[#This Row],[ile_zabiera_na_orbite]]</f>
        <v>49.290899999999993</v>
      </c>
    </row>
    <row r="118" spans="1:9" x14ac:dyDescent="0.25">
      <c r="A118" s="1">
        <v>48757</v>
      </c>
      <c r="B118">
        <f t="shared" si="1"/>
        <v>49.290899999999993</v>
      </c>
      <c r="C118" t="s">
        <v>10</v>
      </c>
      <c r="D118">
        <v>10.6</v>
      </c>
      <c r="E118">
        <v>18.399999999999999</v>
      </c>
      <c r="F118">
        <f>IF(martianeum6[[#This Row],[zawartosc '[%']]]&gt;=1,martianeum6[[#This Row],[masa '[kg']]]*martianeum6[[#This Row],[zawartosc '[%']]]*0.01,0)</f>
        <v>1.9503999999999999</v>
      </c>
      <c r="G118">
        <f>martianeum6[[#This Row],[stan_magazynu '[kg']]]+martianeum6[[#This Row],[ile_kg_materiału_z_ładunku]]</f>
        <v>51.241299999999995</v>
      </c>
      <c r="H118">
        <f>IF(martianeum6[[#This Row],[stan_po_wydobyciu_z_ładunku]]&gt;=100,100,0)</f>
        <v>0</v>
      </c>
      <c r="I118">
        <f>martianeum6[[#This Row],[stan_po_wydobyciu_z_ładunku]]-martianeum6[[#This Row],[ile_zabiera_na_orbite]]</f>
        <v>51.241299999999995</v>
      </c>
    </row>
    <row r="119" spans="1:9" x14ac:dyDescent="0.25">
      <c r="A119" s="1">
        <v>48758</v>
      </c>
      <c r="B119">
        <f t="shared" si="1"/>
        <v>51.241299999999995</v>
      </c>
      <c r="C119" t="s">
        <v>23</v>
      </c>
      <c r="D119">
        <v>22.3</v>
      </c>
      <c r="E119">
        <v>0</v>
      </c>
      <c r="F119">
        <f>IF(martianeum6[[#This Row],[zawartosc '[%']]]&gt;=1,martianeum6[[#This Row],[masa '[kg']]]*martianeum6[[#This Row],[zawartosc '[%']]]*0.01,0)</f>
        <v>0</v>
      </c>
      <c r="G119">
        <f>martianeum6[[#This Row],[stan_magazynu '[kg']]]+martianeum6[[#This Row],[ile_kg_materiału_z_ładunku]]</f>
        <v>51.241299999999995</v>
      </c>
      <c r="H119">
        <f>IF(martianeum6[[#This Row],[stan_po_wydobyciu_z_ładunku]]&gt;=100,100,0)</f>
        <v>0</v>
      </c>
      <c r="I119">
        <f>martianeum6[[#This Row],[stan_po_wydobyciu_z_ładunku]]-martianeum6[[#This Row],[ile_zabiera_na_orbite]]</f>
        <v>51.241299999999995</v>
      </c>
    </row>
    <row r="120" spans="1:9" x14ac:dyDescent="0.25">
      <c r="A120" s="1">
        <v>48759</v>
      </c>
      <c r="B120">
        <f t="shared" si="1"/>
        <v>51.241299999999995</v>
      </c>
      <c r="C120" t="s">
        <v>19</v>
      </c>
      <c r="D120">
        <v>14.5</v>
      </c>
      <c r="E120">
        <v>26</v>
      </c>
      <c r="F120">
        <f>IF(martianeum6[[#This Row],[zawartosc '[%']]]&gt;=1,martianeum6[[#This Row],[masa '[kg']]]*martianeum6[[#This Row],[zawartosc '[%']]]*0.01,0)</f>
        <v>3.77</v>
      </c>
      <c r="G120">
        <f>martianeum6[[#This Row],[stan_magazynu '[kg']]]+martianeum6[[#This Row],[ile_kg_materiału_z_ładunku]]</f>
        <v>55.011299999999999</v>
      </c>
      <c r="H120">
        <f>IF(martianeum6[[#This Row],[stan_po_wydobyciu_z_ładunku]]&gt;=100,100,0)</f>
        <v>0</v>
      </c>
      <c r="I120">
        <f>martianeum6[[#This Row],[stan_po_wydobyciu_z_ładunku]]-martianeum6[[#This Row],[ile_zabiera_na_orbite]]</f>
        <v>55.011299999999999</v>
      </c>
    </row>
    <row r="121" spans="1:9" x14ac:dyDescent="0.25">
      <c r="A121" s="1">
        <v>48760</v>
      </c>
      <c r="B121">
        <f t="shared" si="1"/>
        <v>55.011299999999999</v>
      </c>
      <c r="C121" t="s">
        <v>5</v>
      </c>
      <c r="D121">
        <v>21</v>
      </c>
      <c r="E121">
        <v>1.7</v>
      </c>
      <c r="F121">
        <f>IF(martianeum6[[#This Row],[zawartosc '[%']]]&gt;=1,martianeum6[[#This Row],[masa '[kg']]]*martianeum6[[#This Row],[zawartosc '[%']]]*0.01,0)</f>
        <v>0.35699999999999998</v>
      </c>
      <c r="G121">
        <f>martianeum6[[#This Row],[stan_magazynu '[kg']]]+martianeum6[[#This Row],[ile_kg_materiału_z_ładunku]]</f>
        <v>55.368299999999998</v>
      </c>
      <c r="H121">
        <f>IF(martianeum6[[#This Row],[stan_po_wydobyciu_z_ładunku]]&gt;=100,100,0)</f>
        <v>0</v>
      </c>
      <c r="I121">
        <f>martianeum6[[#This Row],[stan_po_wydobyciu_z_ładunku]]-martianeum6[[#This Row],[ile_zabiera_na_orbite]]</f>
        <v>55.368299999999998</v>
      </c>
    </row>
    <row r="122" spans="1:9" x14ac:dyDescent="0.25">
      <c r="A122" s="1">
        <v>48761</v>
      </c>
      <c r="B122">
        <f t="shared" si="1"/>
        <v>55.368299999999998</v>
      </c>
      <c r="C122" t="s">
        <v>4</v>
      </c>
      <c r="D122">
        <v>17.7</v>
      </c>
      <c r="E122">
        <v>0.4</v>
      </c>
      <c r="F122">
        <f>IF(martianeum6[[#This Row],[zawartosc '[%']]]&gt;=1,martianeum6[[#This Row],[masa '[kg']]]*martianeum6[[#This Row],[zawartosc '[%']]]*0.01,0)</f>
        <v>0</v>
      </c>
      <c r="G122">
        <f>martianeum6[[#This Row],[stan_magazynu '[kg']]]+martianeum6[[#This Row],[ile_kg_materiału_z_ładunku]]</f>
        <v>55.368299999999998</v>
      </c>
      <c r="H122">
        <f>IF(martianeum6[[#This Row],[stan_po_wydobyciu_z_ładunku]]&gt;=100,100,0)</f>
        <v>0</v>
      </c>
      <c r="I122">
        <f>martianeum6[[#This Row],[stan_po_wydobyciu_z_ładunku]]-martianeum6[[#This Row],[ile_zabiera_na_orbite]]</f>
        <v>55.368299999999998</v>
      </c>
    </row>
    <row r="123" spans="1:9" x14ac:dyDescent="0.25">
      <c r="A123" s="1">
        <v>48762</v>
      </c>
      <c r="B123">
        <f t="shared" si="1"/>
        <v>55.368299999999998</v>
      </c>
      <c r="C123" t="s">
        <v>7</v>
      </c>
      <c r="D123">
        <v>24.3</v>
      </c>
      <c r="E123">
        <v>9.6999999999999993</v>
      </c>
      <c r="F123">
        <f>IF(martianeum6[[#This Row],[zawartosc '[%']]]&gt;=1,martianeum6[[#This Row],[masa '[kg']]]*martianeum6[[#This Row],[zawartosc '[%']]]*0.01,0)</f>
        <v>2.3571</v>
      </c>
      <c r="G123">
        <f>martianeum6[[#This Row],[stan_magazynu '[kg']]]+martianeum6[[#This Row],[ile_kg_materiału_z_ładunku]]</f>
        <v>57.7254</v>
      </c>
      <c r="H123">
        <f>IF(martianeum6[[#This Row],[stan_po_wydobyciu_z_ładunku]]&gt;=100,100,0)</f>
        <v>0</v>
      </c>
      <c r="I123">
        <f>martianeum6[[#This Row],[stan_po_wydobyciu_z_ładunku]]-martianeum6[[#This Row],[ile_zabiera_na_orbite]]</f>
        <v>57.7254</v>
      </c>
    </row>
    <row r="124" spans="1:9" x14ac:dyDescent="0.25">
      <c r="A124" s="1">
        <v>48763</v>
      </c>
      <c r="B124">
        <f t="shared" si="1"/>
        <v>57.7254</v>
      </c>
      <c r="C124" t="s">
        <v>15</v>
      </c>
      <c r="D124">
        <v>18.8</v>
      </c>
      <c r="E124">
        <v>6.4</v>
      </c>
      <c r="F124">
        <f>IF(martianeum6[[#This Row],[zawartosc '[%']]]&gt;=1,martianeum6[[#This Row],[masa '[kg']]]*martianeum6[[#This Row],[zawartosc '[%']]]*0.01,0)</f>
        <v>1.2032</v>
      </c>
      <c r="G124">
        <f>martianeum6[[#This Row],[stan_magazynu '[kg']]]+martianeum6[[#This Row],[ile_kg_materiału_z_ładunku]]</f>
        <v>58.928600000000003</v>
      </c>
      <c r="H124">
        <f>IF(martianeum6[[#This Row],[stan_po_wydobyciu_z_ładunku]]&gt;=100,100,0)</f>
        <v>0</v>
      </c>
      <c r="I124">
        <f>martianeum6[[#This Row],[stan_po_wydobyciu_z_ładunku]]-martianeum6[[#This Row],[ile_zabiera_na_orbite]]</f>
        <v>58.928600000000003</v>
      </c>
    </row>
    <row r="125" spans="1:9" x14ac:dyDescent="0.25">
      <c r="A125" s="1">
        <v>48764</v>
      </c>
      <c r="B125">
        <f t="shared" si="1"/>
        <v>58.928600000000003</v>
      </c>
      <c r="C125" t="s">
        <v>13</v>
      </c>
      <c r="D125">
        <v>15.9</v>
      </c>
      <c r="E125">
        <v>5.2</v>
      </c>
      <c r="F125">
        <f>IF(martianeum6[[#This Row],[zawartosc '[%']]]&gt;=1,martianeum6[[#This Row],[masa '[kg']]]*martianeum6[[#This Row],[zawartosc '[%']]]*0.01,0)</f>
        <v>0.82680000000000009</v>
      </c>
      <c r="G125">
        <f>martianeum6[[#This Row],[stan_magazynu '[kg']]]+martianeum6[[#This Row],[ile_kg_materiału_z_ładunku]]</f>
        <v>59.755400000000002</v>
      </c>
      <c r="H125">
        <f>IF(martianeum6[[#This Row],[stan_po_wydobyciu_z_ładunku]]&gt;=100,100,0)</f>
        <v>0</v>
      </c>
      <c r="I125">
        <f>martianeum6[[#This Row],[stan_po_wydobyciu_z_ładunku]]-martianeum6[[#This Row],[ile_zabiera_na_orbite]]</f>
        <v>59.755400000000002</v>
      </c>
    </row>
    <row r="126" spans="1:9" x14ac:dyDescent="0.25">
      <c r="A126" s="1">
        <v>48765</v>
      </c>
      <c r="B126">
        <f t="shared" si="1"/>
        <v>59.755400000000002</v>
      </c>
      <c r="C126" t="s">
        <v>7</v>
      </c>
      <c r="D126">
        <v>26.1</v>
      </c>
      <c r="E126">
        <v>0</v>
      </c>
      <c r="F126">
        <f>IF(martianeum6[[#This Row],[zawartosc '[%']]]&gt;=1,martianeum6[[#This Row],[masa '[kg']]]*martianeum6[[#This Row],[zawartosc '[%']]]*0.01,0)</f>
        <v>0</v>
      </c>
      <c r="G126">
        <f>martianeum6[[#This Row],[stan_magazynu '[kg']]]+martianeum6[[#This Row],[ile_kg_materiału_z_ładunku]]</f>
        <v>59.755400000000002</v>
      </c>
      <c r="H126">
        <f>IF(martianeum6[[#This Row],[stan_po_wydobyciu_z_ładunku]]&gt;=100,100,0)</f>
        <v>0</v>
      </c>
      <c r="I126">
        <f>martianeum6[[#This Row],[stan_po_wydobyciu_z_ładunku]]-martianeum6[[#This Row],[ile_zabiera_na_orbite]]</f>
        <v>59.755400000000002</v>
      </c>
    </row>
    <row r="127" spans="1:9" x14ac:dyDescent="0.25">
      <c r="A127" s="1">
        <v>48766</v>
      </c>
      <c r="B127">
        <f t="shared" si="1"/>
        <v>59.755400000000002</v>
      </c>
      <c r="C127" t="s">
        <v>19</v>
      </c>
      <c r="D127">
        <v>29.4</v>
      </c>
      <c r="E127">
        <v>8.8000000000000007</v>
      </c>
      <c r="F127">
        <f>IF(martianeum6[[#This Row],[zawartosc '[%']]]&gt;=1,martianeum6[[#This Row],[masa '[kg']]]*martianeum6[[#This Row],[zawartosc '[%']]]*0.01,0)</f>
        <v>2.5872000000000002</v>
      </c>
      <c r="G127">
        <f>martianeum6[[#This Row],[stan_magazynu '[kg']]]+martianeum6[[#This Row],[ile_kg_materiału_z_ładunku]]</f>
        <v>62.342600000000004</v>
      </c>
      <c r="H127">
        <f>IF(martianeum6[[#This Row],[stan_po_wydobyciu_z_ładunku]]&gt;=100,100,0)</f>
        <v>0</v>
      </c>
      <c r="I127">
        <f>martianeum6[[#This Row],[stan_po_wydobyciu_z_ładunku]]-martianeum6[[#This Row],[ile_zabiera_na_orbite]]</f>
        <v>62.342600000000004</v>
      </c>
    </row>
    <row r="128" spans="1:9" x14ac:dyDescent="0.25">
      <c r="A128" s="1">
        <v>48767</v>
      </c>
      <c r="B128">
        <f t="shared" si="1"/>
        <v>62.342600000000004</v>
      </c>
      <c r="C128" t="s">
        <v>13</v>
      </c>
      <c r="D128">
        <v>10.5</v>
      </c>
      <c r="E128">
        <v>14.5</v>
      </c>
      <c r="F128">
        <f>IF(martianeum6[[#This Row],[zawartosc '[%']]]&gt;=1,martianeum6[[#This Row],[masa '[kg']]]*martianeum6[[#This Row],[zawartosc '[%']]]*0.01,0)</f>
        <v>1.5225</v>
      </c>
      <c r="G128">
        <f>martianeum6[[#This Row],[stan_magazynu '[kg']]]+martianeum6[[#This Row],[ile_kg_materiału_z_ładunku]]</f>
        <v>63.865100000000005</v>
      </c>
      <c r="H128">
        <f>IF(martianeum6[[#This Row],[stan_po_wydobyciu_z_ładunku]]&gt;=100,100,0)</f>
        <v>0</v>
      </c>
      <c r="I128">
        <f>martianeum6[[#This Row],[stan_po_wydobyciu_z_ładunku]]-martianeum6[[#This Row],[ile_zabiera_na_orbite]]</f>
        <v>63.865100000000005</v>
      </c>
    </row>
    <row r="129" spans="1:9" x14ac:dyDescent="0.25">
      <c r="A129" s="1">
        <v>48768</v>
      </c>
      <c r="B129">
        <f t="shared" si="1"/>
        <v>63.865100000000005</v>
      </c>
      <c r="C129" t="s">
        <v>30</v>
      </c>
      <c r="D129">
        <v>18.100000000000001</v>
      </c>
      <c r="E129">
        <v>0</v>
      </c>
      <c r="F129">
        <f>IF(martianeum6[[#This Row],[zawartosc '[%']]]&gt;=1,martianeum6[[#This Row],[masa '[kg']]]*martianeum6[[#This Row],[zawartosc '[%']]]*0.01,0)</f>
        <v>0</v>
      </c>
      <c r="G129">
        <f>martianeum6[[#This Row],[stan_magazynu '[kg']]]+martianeum6[[#This Row],[ile_kg_materiału_z_ładunku]]</f>
        <v>63.865100000000005</v>
      </c>
      <c r="H129">
        <f>IF(martianeum6[[#This Row],[stan_po_wydobyciu_z_ładunku]]&gt;=100,100,0)</f>
        <v>0</v>
      </c>
      <c r="I129">
        <f>martianeum6[[#This Row],[stan_po_wydobyciu_z_ładunku]]-martianeum6[[#This Row],[ile_zabiera_na_orbite]]</f>
        <v>63.865100000000005</v>
      </c>
    </row>
    <row r="130" spans="1:9" x14ac:dyDescent="0.25">
      <c r="A130" s="1">
        <v>48769</v>
      </c>
      <c r="B130">
        <f t="shared" si="1"/>
        <v>63.865100000000005</v>
      </c>
      <c r="C130" t="s">
        <v>15</v>
      </c>
      <c r="D130">
        <v>20.6</v>
      </c>
      <c r="E130">
        <v>0</v>
      </c>
      <c r="F130">
        <f>IF(martianeum6[[#This Row],[zawartosc '[%']]]&gt;=1,martianeum6[[#This Row],[masa '[kg']]]*martianeum6[[#This Row],[zawartosc '[%']]]*0.01,0)</f>
        <v>0</v>
      </c>
      <c r="G130">
        <f>martianeum6[[#This Row],[stan_magazynu '[kg']]]+martianeum6[[#This Row],[ile_kg_materiału_z_ładunku]]</f>
        <v>63.865100000000005</v>
      </c>
      <c r="H130">
        <f>IF(martianeum6[[#This Row],[stan_po_wydobyciu_z_ładunku]]&gt;=100,100,0)</f>
        <v>0</v>
      </c>
      <c r="I130">
        <f>martianeum6[[#This Row],[stan_po_wydobyciu_z_ładunku]]-martianeum6[[#This Row],[ile_zabiera_na_orbite]]</f>
        <v>63.865100000000005</v>
      </c>
    </row>
    <row r="131" spans="1:9" x14ac:dyDescent="0.25">
      <c r="A131" s="1">
        <v>48770</v>
      </c>
      <c r="B131">
        <f t="shared" si="1"/>
        <v>63.865100000000005</v>
      </c>
      <c r="C131" t="s">
        <v>15</v>
      </c>
      <c r="D131">
        <v>17.100000000000001</v>
      </c>
      <c r="E131">
        <v>0</v>
      </c>
      <c r="F131">
        <f>IF(martianeum6[[#This Row],[zawartosc '[%']]]&gt;=1,martianeum6[[#This Row],[masa '[kg']]]*martianeum6[[#This Row],[zawartosc '[%']]]*0.01,0)</f>
        <v>0</v>
      </c>
      <c r="G131">
        <f>martianeum6[[#This Row],[stan_magazynu '[kg']]]+martianeum6[[#This Row],[ile_kg_materiału_z_ładunku]]</f>
        <v>63.865100000000005</v>
      </c>
      <c r="H131">
        <f>IF(martianeum6[[#This Row],[stan_po_wydobyciu_z_ładunku]]&gt;=100,100,0)</f>
        <v>0</v>
      </c>
      <c r="I131">
        <f>martianeum6[[#This Row],[stan_po_wydobyciu_z_ładunku]]-martianeum6[[#This Row],[ile_zabiera_na_orbite]]</f>
        <v>63.865100000000005</v>
      </c>
    </row>
    <row r="132" spans="1:9" x14ac:dyDescent="0.25">
      <c r="A132" s="1">
        <v>48771</v>
      </c>
      <c r="B132">
        <f t="shared" ref="B132:B195" si="2">I131</f>
        <v>63.865100000000005</v>
      </c>
      <c r="C132" t="s">
        <v>22</v>
      </c>
      <c r="D132">
        <v>17</v>
      </c>
      <c r="E132">
        <v>0.3</v>
      </c>
      <c r="F132">
        <f>IF(martianeum6[[#This Row],[zawartosc '[%']]]&gt;=1,martianeum6[[#This Row],[masa '[kg']]]*martianeum6[[#This Row],[zawartosc '[%']]]*0.01,0)</f>
        <v>0</v>
      </c>
      <c r="G132">
        <f>martianeum6[[#This Row],[stan_magazynu '[kg']]]+martianeum6[[#This Row],[ile_kg_materiału_z_ładunku]]</f>
        <v>63.865100000000005</v>
      </c>
      <c r="H132">
        <f>IF(martianeum6[[#This Row],[stan_po_wydobyciu_z_ładunku]]&gt;=100,100,0)</f>
        <v>0</v>
      </c>
      <c r="I132">
        <f>martianeum6[[#This Row],[stan_po_wydobyciu_z_ładunku]]-martianeum6[[#This Row],[ile_zabiera_na_orbite]]</f>
        <v>63.865100000000005</v>
      </c>
    </row>
    <row r="133" spans="1:9" x14ac:dyDescent="0.25">
      <c r="A133" s="1">
        <v>48772</v>
      </c>
      <c r="B133">
        <f t="shared" si="2"/>
        <v>63.865100000000005</v>
      </c>
      <c r="C133" t="s">
        <v>23</v>
      </c>
      <c r="D133">
        <v>14.7</v>
      </c>
      <c r="E133">
        <v>2.2999999999999998</v>
      </c>
      <c r="F133">
        <f>IF(martianeum6[[#This Row],[zawartosc '[%']]]&gt;=1,martianeum6[[#This Row],[masa '[kg']]]*martianeum6[[#This Row],[zawartosc '[%']]]*0.01,0)</f>
        <v>0.33809999999999996</v>
      </c>
      <c r="G133">
        <f>martianeum6[[#This Row],[stan_magazynu '[kg']]]+martianeum6[[#This Row],[ile_kg_materiału_z_ładunku]]</f>
        <v>64.20320000000001</v>
      </c>
      <c r="H133">
        <f>IF(martianeum6[[#This Row],[stan_po_wydobyciu_z_ładunku]]&gt;=100,100,0)</f>
        <v>0</v>
      </c>
      <c r="I133">
        <f>martianeum6[[#This Row],[stan_po_wydobyciu_z_ładunku]]-martianeum6[[#This Row],[ile_zabiera_na_orbite]]</f>
        <v>64.20320000000001</v>
      </c>
    </row>
    <row r="134" spans="1:9" x14ac:dyDescent="0.25">
      <c r="A134" s="1">
        <v>48773</v>
      </c>
      <c r="B134">
        <f t="shared" si="2"/>
        <v>64.20320000000001</v>
      </c>
      <c r="C134" t="s">
        <v>15</v>
      </c>
      <c r="D134">
        <v>21.7</v>
      </c>
      <c r="E134">
        <v>0</v>
      </c>
      <c r="F134">
        <f>IF(martianeum6[[#This Row],[zawartosc '[%']]]&gt;=1,martianeum6[[#This Row],[masa '[kg']]]*martianeum6[[#This Row],[zawartosc '[%']]]*0.01,0)</f>
        <v>0</v>
      </c>
      <c r="G134">
        <f>martianeum6[[#This Row],[stan_magazynu '[kg']]]+martianeum6[[#This Row],[ile_kg_materiału_z_ładunku]]</f>
        <v>64.20320000000001</v>
      </c>
      <c r="H134">
        <f>IF(martianeum6[[#This Row],[stan_po_wydobyciu_z_ładunku]]&gt;=100,100,0)</f>
        <v>0</v>
      </c>
      <c r="I134">
        <f>martianeum6[[#This Row],[stan_po_wydobyciu_z_ładunku]]-martianeum6[[#This Row],[ile_zabiera_na_orbite]]</f>
        <v>64.20320000000001</v>
      </c>
    </row>
    <row r="135" spans="1:9" x14ac:dyDescent="0.25">
      <c r="A135" s="1">
        <v>48774</v>
      </c>
      <c r="B135">
        <f t="shared" si="2"/>
        <v>64.20320000000001</v>
      </c>
      <c r="C135" t="s">
        <v>16</v>
      </c>
      <c r="D135">
        <v>12.5</v>
      </c>
      <c r="E135">
        <v>0</v>
      </c>
      <c r="F135">
        <f>IF(martianeum6[[#This Row],[zawartosc '[%']]]&gt;=1,martianeum6[[#This Row],[masa '[kg']]]*martianeum6[[#This Row],[zawartosc '[%']]]*0.01,0)</f>
        <v>0</v>
      </c>
      <c r="G135">
        <f>martianeum6[[#This Row],[stan_magazynu '[kg']]]+martianeum6[[#This Row],[ile_kg_materiału_z_ładunku]]</f>
        <v>64.20320000000001</v>
      </c>
      <c r="H135">
        <f>IF(martianeum6[[#This Row],[stan_po_wydobyciu_z_ładunku]]&gt;=100,100,0)</f>
        <v>0</v>
      </c>
      <c r="I135">
        <f>martianeum6[[#This Row],[stan_po_wydobyciu_z_ładunku]]-martianeum6[[#This Row],[ile_zabiera_na_orbite]]</f>
        <v>64.20320000000001</v>
      </c>
    </row>
    <row r="136" spans="1:9" x14ac:dyDescent="0.25">
      <c r="A136" s="1">
        <v>48775</v>
      </c>
      <c r="B136">
        <f t="shared" si="2"/>
        <v>64.20320000000001</v>
      </c>
      <c r="C136" t="s">
        <v>8</v>
      </c>
      <c r="D136">
        <v>17.8</v>
      </c>
      <c r="E136">
        <v>4.0999999999999996</v>
      </c>
      <c r="F136">
        <f>IF(martianeum6[[#This Row],[zawartosc '[%']]]&gt;=1,martianeum6[[#This Row],[masa '[kg']]]*martianeum6[[#This Row],[zawartosc '[%']]]*0.01,0)</f>
        <v>0.72979999999999989</v>
      </c>
      <c r="G136">
        <f>martianeum6[[#This Row],[stan_magazynu '[kg']]]+martianeum6[[#This Row],[ile_kg_materiału_z_ładunku]]</f>
        <v>64.933000000000007</v>
      </c>
      <c r="H136">
        <f>IF(martianeum6[[#This Row],[stan_po_wydobyciu_z_ładunku]]&gt;=100,100,0)</f>
        <v>0</v>
      </c>
      <c r="I136">
        <f>martianeum6[[#This Row],[stan_po_wydobyciu_z_ładunku]]-martianeum6[[#This Row],[ile_zabiera_na_orbite]]</f>
        <v>64.933000000000007</v>
      </c>
    </row>
    <row r="137" spans="1:9" x14ac:dyDescent="0.25">
      <c r="A137" s="1">
        <v>48776</v>
      </c>
      <c r="B137">
        <f t="shared" si="2"/>
        <v>64.933000000000007</v>
      </c>
      <c r="C137" t="s">
        <v>10</v>
      </c>
      <c r="D137">
        <v>28.9</v>
      </c>
      <c r="E137">
        <v>38.700000000000003</v>
      </c>
      <c r="F137">
        <f>IF(martianeum6[[#This Row],[zawartosc '[%']]]&gt;=1,martianeum6[[#This Row],[masa '[kg']]]*martianeum6[[#This Row],[zawartosc '[%']]]*0.01,0)</f>
        <v>11.1843</v>
      </c>
      <c r="G137">
        <f>martianeum6[[#This Row],[stan_magazynu '[kg']]]+martianeum6[[#This Row],[ile_kg_materiału_z_ładunku]]</f>
        <v>76.1173</v>
      </c>
      <c r="H137">
        <f>IF(martianeum6[[#This Row],[stan_po_wydobyciu_z_ładunku]]&gt;=100,100,0)</f>
        <v>0</v>
      </c>
      <c r="I137">
        <f>martianeum6[[#This Row],[stan_po_wydobyciu_z_ładunku]]-martianeum6[[#This Row],[ile_zabiera_na_orbite]]</f>
        <v>76.1173</v>
      </c>
    </row>
    <row r="138" spans="1:9" x14ac:dyDescent="0.25">
      <c r="A138" s="1">
        <v>48777</v>
      </c>
      <c r="B138">
        <f t="shared" si="2"/>
        <v>76.1173</v>
      </c>
      <c r="C138" t="s">
        <v>11</v>
      </c>
      <c r="D138">
        <v>21</v>
      </c>
      <c r="E138">
        <v>3.5</v>
      </c>
      <c r="F138">
        <f>IF(martianeum6[[#This Row],[zawartosc '[%']]]&gt;=1,martianeum6[[#This Row],[masa '[kg']]]*martianeum6[[#This Row],[zawartosc '[%']]]*0.01,0)</f>
        <v>0.73499999999999999</v>
      </c>
      <c r="G138">
        <f>martianeum6[[#This Row],[stan_magazynu '[kg']]]+martianeum6[[#This Row],[ile_kg_materiału_z_ładunku]]</f>
        <v>76.8523</v>
      </c>
      <c r="H138">
        <f>IF(martianeum6[[#This Row],[stan_po_wydobyciu_z_ładunku]]&gt;=100,100,0)</f>
        <v>0</v>
      </c>
      <c r="I138">
        <f>martianeum6[[#This Row],[stan_po_wydobyciu_z_ładunku]]-martianeum6[[#This Row],[ile_zabiera_na_orbite]]</f>
        <v>76.8523</v>
      </c>
    </row>
    <row r="139" spans="1:9" x14ac:dyDescent="0.25">
      <c r="A139" s="1">
        <v>48778</v>
      </c>
      <c r="B139">
        <f t="shared" si="2"/>
        <v>76.8523</v>
      </c>
      <c r="C139" t="s">
        <v>21</v>
      </c>
      <c r="D139">
        <v>13</v>
      </c>
      <c r="E139">
        <v>0.1</v>
      </c>
      <c r="F139">
        <f>IF(martianeum6[[#This Row],[zawartosc '[%']]]&gt;=1,martianeum6[[#This Row],[masa '[kg']]]*martianeum6[[#This Row],[zawartosc '[%']]]*0.01,0)</f>
        <v>0</v>
      </c>
      <c r="G139">
        <f>martianeum6[[#This Row],[stan_magazynu '[kg']]]+martianeum6[[#This Row],[ile_kg_materiału_z_ładunku]]</f>
        <v>76.8523</v>
      </c>
      <c r="H139">
        <f>IF(martianeum6[[#This Row],[stan_po_wydobyciu_z_ładunku]]&gt;=100,100,0)</f>
        <v>0</v>
      </c>
      <c r="I139">
        <f>martianeum6[[#This Row],[stan_po_wydobyciu_z_ładunku]]-martianeum6[[#This Row],[ile_zabiera_na_orbite]]</f>
        <v>76.8523</v>
      </c>
    </row>
    <row r="140" spans="1:9" x14ac:dyDescent="0.25">
      <c r="A140" s="1">
        <v>48779</v>
      </c>
      <c r="B140">
        <f t="shared" si="2"/>
        <v>76.8523</v>
      </c>
      <c r="C140" t="s">
        <v>10</v>
      </c>
      <c r="D140">
        <v>23.1</v>
      </c>
      <c r="E140">
        <v>0</v>
      </c>
      <c r="F140">
        <f>IF(martianeum6[[#This Row],[zawartosc '[%']]]&gt;=1,martianeum6[[#This Row],[masa '[kg']]]*martianeum6[[#This Row],[zawartosc '[%']]]*0.01,0)</f>
        <v>0</v>
      </c>
      <c r="G140">
        <f>martianeum6[[#This Row],[stan_magazynu '[kg']]]+martianeum6[[#This Row],[ile_kg_materiału_z_ładunku]]</f>
        <v>76.8523</v>
      </c>
      <c r="H140">
        <f>IF(martianeum6[[#This Row],[stan_po_wydobyciu_z_ładunku]]&gt;=100,100,0)</f>
        <v>0</v>
      </c>
      <c r="I140">
        <f>martianeum6[[#This Row],[stan_po_wydobyciu_z_ładunku]]-martianeum6[[#This Row],[ile_zabiera_na_orbite]]</f>
        <v>76.8523</v>
      </c>
    </row>
    <row r="141" spans="1:9" x14ac:dyDescent="0.25">
      <c r="A141" s="1">
        <v>48780</v>
      </c>
      <c r="B141">
        <f t="shared" si="2"/>
        <v>76.8523</v>
      </c>
      <c r="C141" t="s">
        <v>15</v>
      </c>
      <c r="D141">
        <v>28.5</v>
      </c>
      <c r="E141">
        <v>0</v>
      </c>
      <c r="F141">
        <f>IF(martianeum6[[#This Row],[zawartosc '[%']]]&gt;=1,martianeum6[[#This Row],[masa '[kg']]]*martianeum6[[#This Row],[zawartosc '[%']]]*0.01,0)</f>
        <v>0</v>
      </c>
      <c r="G141">
        <f>martianeum6[[#This Row],[stan_magazynu '[kg']]]+martianeum6[[#This Row],[ile_kg_materiału_z_ładunku]]</f>
        <v>76.8523</v>
      </c>
      <c r="H141">
        <f>IF(martianeum6[[#This Row],[stan_po_wydobyciu_z_ładunku]]&gt;=100,100,0)</f>
        <v>0</v>
      </c>
      <c r="I141">
        <f>martianeum6[[#This Row],[stan_po_wydobyciu_z_ładunku]]-martianeum6[[#This Row],[ile_zabiera_na_orbite]]</f>
        <v>76.8523</v>
      </c>
    </row>
    <row r="142" spans="1:9" x14ac:dyDescent="0.25">
      <c r="A142" s="1">
        <v>48781</v>
      </c>
      <c r="B142">
        <f t="shared" si="2"/>
        <v>76.8523</v>
      </c>
      <c r="C142" t="s">
        <v>15</v>
      </c>
      <c r="D142">
        <v>12.8</v>
      </c>
      <c r="E142">
        <v>0</v>
      </c>
      <c r="F142">
        <f>IF(martianeum6[[#This Row],[zawartosc '[%']]]&gt;=1,martianeum6[[#This Row],[masa '[kg']]]*martianeum6[[#This Row],[zawartosc '[%']]]*0.01,0)</f>
        <v>0</v>
      </c>
      <c r="G142">
        <f>martianeum6[[#This Row],[stan_magazynu '[kg']]]+martianeum6[[#This Row],[ile_kg_materiału_z_ładunku]]</f>
        <v>76.8523</v>
      </c>
      <c r="H142">
        <f>IF(martianeum6[[#This Row],[stan_po_wydobyciu_z_ładunku]]&gt;=100,100,0)</f>
        <v>0</v>
      </c>
      <c r="I142">
        <f>martianeum6[[#This Row],[stan_po_wydobyciu_z_ładunku]]-martianeum6[[#This Row],[ile_zabiera_na_orbite]]</f>
        <v>76.8523</v>
      </c>
    </row>
    <row r="143" spans="1:9" x14ac:dyDescent="0.25">
      <c r="A143" s="1">
        <v>48782</v>
      </c>
      <c r="B143">
        <f t="shared" si="2"/>
        <v>76.8523</v>
      </c>
      <c r="C143" t="s">
        <v>31</v>
      </c>
      <c r="D143">
        <v>26.8</v>
      </c>
      <c r="E143">
        <v>0</v>
      </c>
      <c r="F143">
        <f>IF(martianeum6[[#This Row],[zawartosc '[%']]]&gt;=1,martianeum6[[#This Row],[masa '[kg']]]*martianeum6[[#This Row],[zawartosc '[%']]]*0.01,0)</f>
        <v>0</v>
      </c>
      <c r="G143">
        <f>martianeum6[[#This Row],[stan_magazynu '[kg']]]+martianeum6[[#This Row],[ile_kg_materiału_z_ładunku]]</f>
        <v>76.8523</v>
      </c>
      <c r="H143">
        <f>IF(martianeum6[[#This Row],[stan_po_wydobyciu_z_ładunku]]&gt;=100,100,0)</f>
        <v>0</v>
      </c>
      <c r="I143">
        <f>martianeum6[[#This Row],[stan_po_wydobyciu_z_ładunku]]-martianeum6[[#This Row],[ile_zabiera_na_orbite]]</f>
        <v>76.8523</v>
      </c>
    </row>
    <row r="144" spans="1:9" x14ac:dyDescent="0.25">
      <c r="A144" s="1">
        <v>48783</v>
      </c>
      <c r="B144">
        <f t="shared" si="2"/>
        <v>76.8523</v>
      </c>
      <c r="C144" t="s">
        <v>10</v>
      </c>
      <c r="D144">
        <v>15.1</v>
      </c>
      <c r="E144">
        <v>24.8</v>
      </c>
      <c r="F144">
        <f>IF(martianeum6[[#This Row],[zawartosc '[%']]]&gt;=1,martianeum6[[#This Row],[masa '[kg']]]*martianeum6[[#This Row],[zawartosc '[%']]]*0.01,0)</f>
        <v>3.7448000000000001</v>
      </c>
      <c r="G144">
        <f>martianeum6[[#This Row],[stan_magazynu '[kg']]]+martianeum6[[#This Row],[ile_kg_materiału_z_ładunku]]</f>
        <v>80.597099999999998</v>
      </c>
      <c r="H144">
        <f>IF(martianeum6[[#This Row],[stan_po_wydobyciu_z_ładunku]]&gt;=100,100,0)</f>
        <v>0</v>
      </c>
      <c r="I144">
        <f>martianeum6[[#This Row],[stan_po_wydobyciu_z_ładunku]]-martianeum6[[#This Row],[ile_zabiera_na_orbite]]</f>
        <v>80.597099999999998</v>
      </c>
    </row>
    <row r="145" spans="1:9" x14ac:dyDescent="0.25">
      <c r="A145" s="1">
        <v>48784</v>
      </c>
      <c r="B145">
        <f t="shared" si="2"/>
        <v>80.597099999999998</v>
      </c>
      <c r="C145" t="s">
        <v>18</v>
      </c>
      <c r="D145">
        <v>14.4</v>
      </c>
      <c r="E145">
        <v>13.5</v>
      </c>
      <c r="F145">
        <f>IF(martianeum6[[#This Row],[zawartosc '[%']]]&gt;=1,martianeum6[[#This Row],[masa '[kg']]]*martianeum6[[#This Row],[zawartosc '[%']]]*0.01,0)</f>
        <v>1.9440000000000002</v>
      </c>
      <c r="G145">
        <f>martianeum6[[#This Row],[stan_magazynu '[kg']]]+martianeum6[[#This Row],[ile_kg_materiału_z_ładunku]]</f>
        <v>82.5411</v>
      </c>
      <c r="H145">
        <f>IF(martianeum6[[#This Row],[stan_po_wydobyciu_z_ładunku]]&gt;=100,100,0)</f>
        <v>0</v>
      </c>
      <c r="I145">
        <f>martianeum6[[#This Row],[stan_po_wydobyciu_z_ładunku]]-martianeum6[[#This Row],[ile_zabiera_na_orbite]]</f>
        <v>82.5411</v>
      </c>
    </row>
    <row r="146" spans="1:9" x14ac:dyDescent="0.25">
      <c r="A146" s="1">
        <v>48785</v>
      </c>
      <c r="B146">
        <f t="shared" si="2"/>
        <v>82.5411</v>
      </c>
      <c r="C146" t="s">
        <v>11</v>
      </c>
      <c r="D146">
        <v>29.2</v>
      </c>
      <c r="E146">
        <v>15.7</v>
      </c>
      <c r="F146">
        <f>IF(martianeum6[[#This Row],[zawartosc '[%']]]&gt;=1,martianeum6[[#This Row],[masa '[kg']]]*martianeum6[[#This Row],[zawartosc '[%']]]*0.01,0)</f>
        <v>4.5843999999999996</v>
      </c>
      <c r="G146">
        <f>martianeum6[[#This Row],[stan_magazynu '[kg']]]+martianeum6[[#This Row],[ile_kg_materiału_z_ładunku]]</f>
        <v>87.125500000000002</v>
      </c>
      <c r="H146">
        <f>IF(martianeum6[[#This Row],[stan_po_wydobyciu_z_ładunku]]&gt;=100,100,0)</f>
        <v>0</v>
      </c>
      <c r="I146">
        <f>martianeum6[[#This Row],[stan_po_wydobyciu_z_ładunku]]-martianeum6[[#This Row],[ile_zabiera_na_orbite]]</f>
        <v>87.125500000000002</v>
      </c>
    </row>
    <row r="147" spans="1:9" x14ac:dyDescent="0.25">
      <c r="A147" s="1">
        <v>48786</v>
      </c>
      <c r="B147">
        <f t="shared" si="2"/>
        <v>87.125500000000002</v>
      </c>
      <c r="C147" t="s">
        <v>10</v>
      </c>
      <c r="D147">
        <v>28.9</v>
      </c>
      <c r="E147">
        <v>47.2</v>
      </c>
      <c r="F147">
        <f>IF(martianeum6[[#This Row],[zawartosc '[%']]]&gt;=1,martianeum6[[#This Row],[masa '[kg']]]*martianeum6[[#This Row],[zawartosc '[%']]]*0.01,0)</f>
        <v>13.640799999999999</v>
      </c>
      <c r="G147">
        <f>martianeum6[[#This Row],[stan_magazynu '[kg']]]+martianeum6[[#This Row],[ile_kg_materiału_z_ładunku]]</f>
        <v>100.7663</v>
      </c>
      <c r="H147">
        <f>IF(martianeum6[[#This Row],[stan_po_wydobyciu_z_ładunku]]&gt;=100,100,0)</f>
        <v>100</v>
      </c>
      <c r="I147">
        <f>martianeum6[[#This Row],[stan_po_wydobyciu_z_ładunku]]-martianeum6[[#This Row],[ile_zabiera_na_orbite]]</f>
        <v>0.76630000000000109</v>
      </c>
    </row>
    <row r="148" spans="1:9" x14ac:dyDescent="0.25">
      <c r="A148" s="1">
        <v>48787</v>
      </c>
      <c r="B148">
        <f t="shared" si="2"/>
        <v>0.76630000000000109</v>
      </c>
      <c r="C148" t="s">
        <v>20</v>
      </c>
      <c r="D148">
        <v>18.399999999999999</v>
      </c>
      <c r="E148">
        <v>3.9</v>
      </c>
      <c r="F148">
        <f>IF(martianeum6[[#This Row],[zawartosc '[%']]]&gt;=1,martianeum6[[#This Row],[masa '[kg']]]*martianeum6[[#This Row],[zawartosc '[%']]]*0.01,0)</f>
        <v>0.7175999999999999</v>
      </c>
      <c r="G148">
        <f>martianeum6[[#This Row],[stan_magazynu '[kg']]]+martianeum6[[#This Row],[ile_kg_materiału_z_ładunku]]</f>
        <v>1.4839000000000011</v>
      </c>
      <c r="H148">
        <f>IF(martianeum6[[#This Row],[stan_po_wydobyciu_z_ładunku]]&gt;=100,100,0)</f>
        <v>0</v>
      </c>
      <c r="I148">
        <f>martianeum6[[#This Row],[stan_po_wydobyciu_z_ładunku]]-martianeum6[[#This Row],[ile_zabiera_na_orbite]]</f>
        <v>1.4839000000000011</v>
      </c>
    </row>
    <row r="149" spans="1:9" x14ac:dyDescent="0.25">
      <c r="A149" s="1">
        <v>48788</v>
      </c>
      <c r="B149">
        <f t="shared" si="2"/>
        <v>1.4839000000000011</v>
      </c>
      <c r="C149" t="s">
        <v>17</v>
      </c>
      <c r="D149">
        <v>26.2</v>
      </c>
      <c r="E149">
        <v>4</v>
      </c>
      <c r="F149">
        <f>IF(martianeum6[[#This Row],[zawartosc '[%']]]&gt;=1,martianeum6[[#This Row],[masa '[kg']]]*martianeum6[[#This Row],[zawartosc '[%']]]*0.01,0)</f>
        <v>1.048</v>
      </c>
      <c r="G149">
        <f>martianeum6[[#This Row],[stan_magazynu '[kg']]]+martianeum6[[#This Row],[ile_kg_materiału_z_ładunku]]</f>
        <v>2.5319000000000011</v>
      </c>
      <c r="H149">
        <f>IF(martianeum6[[#This Row],[stan_po_wydobyciu_z_ładunku]]&gt;=100,100,0)</f>
        <v>0</v>
      </c>
      <c r="I149">
        <f>martianeum6[[#This Row],[stan_po_wydobyciu_z_ładunku]]-martianeum6[[#This Row],[ile_zabiera_na_orbite]]</f>
        <v>2.5319000000000011</v>
      </c>
    </row>
    <row r="150" spans="1:9" x14ac:dyDescent="0.25">
      <c r="A150" s="1">
        <v>48789</v>
      </c>
      <c r="B150">
        <f t="shared" si="2"/>
        <v>2.5319000000000011</v>
      </c>
      <c r="C150" t="s">
        <v>10</v>
      </c>
      <c r="D150">
        <v>14.3</v>
      </c>
      <c r="E150">
        <v>45.1</v>
      </c>
      <c r="F150">
        <f>IF(martianeum6[[#This Row],[zawartosc '[%']]]&gt;=1,martianeum6[[#This Row],[masa '[kg']]]*martianeum6[[#This Row],[zawartosc '[%']]]*0.01,0)</f>
        <v>6.4493000000000009</v>
      </c>
      <c r="G150">
        <f>martianeum6[[#This Row],[stan_magazynu '[kg']]]+martianeum6[[#This Row],[ile_kg_materiału_z_ładunku]]</f>
        <v>8.9812000000000012</v>
      </c>
      <c r="H150">
        <f>IF(martianeum6[[#This Row],[stan_po_wydobyciu_z_ładunku]]&gt;=100,100,0)</f>
        <v>0</v>
      </c>
      <c r="I150">
        <f>martianeum6[[#This Row],[stan_po_wydobyciu_z_ładunku]]-martianeum6[[#This Row],[ile_zabiera_na_orbite]]</f>
        <v>8.9812000000000012</v>
      </c>
    </row>
    <row r="151" spans="1:9" x14ac:dyDescent="0.25">
      <c r="A151" s="1">
        <v>48790</v>
      </c>
      <c r="B151">
        <f t="shared" si="2"/>
        <v>8.9812000000000012</v>
      </c>
      <c r="C151" t="s">
        <v>7</v>
      </c>
      <c r="D151">
        <v>14.5</v>
      </c>
      <c r="E151">
        <v>0</v>
      </c>
      <c r="F151">
        <f>IF(martianeum6[[#This Row],[zawartosc '[%']]]&gt;=1,martianeum6[[#This Row],[masa '[kg']]]*martianeum6[[#This Row],[zawartosc '[%']]]*0.01,0)</f>
        <v>0</v>
      </c>
      <c r="G151">
        <f>martianeum6[[#This Row],[stan_magazynu '[kg']]]+martianeum6[[#This Row],[ile_kg_materiału_z_ładunku]]</f>
        <v>8.9812000000000012</v>
      </c>
      <c r="H151">
        <f>IF(martianeum6[[#This Row],[stan_po_wydobyciu_z_ładunku]]&gt;=100,100,0)</f>
        <v>0</v>
      </c>
      <c r="I151">
        <f>martianeum6[[#This Row],[stan_po_wydobyciu_z_ładunku]]-martianeum6[[#This Row],[ile_zabiera_na_orbite]]</f>
        <v>8.9812000000000012</v>
      </c>
    </row>
    <row r="152" spans="1:9" x14ac:dyDescent="0.25">
      <c r="A152" s="1">
        <v>48791</v>
      </c>
      <c r="B152">
        <f t="shared" si="2"/>
        <v>8.9812000000000012</v>
      </c>
      <c r="C152" t="s">
        <v>10</v>
      </c>
      <c r="D152">
        <v>18.600000000000001</v>
      </c>
      <c r="E152">
        <v>5.5</v>
      </c>
      <c r="F152">
        <f>IF(martianeum6[[#This Row],[zawartosc '[%']]]&gt;=1,martianeum6[[#This Row],[masa '[kg']]]*martianeum6[[#This Row],[zawartosc '[%']]]*0.01,0)</f>
        <v>1.0230000000000001</v>
      </c>
      <c r="G152">
        <f>martianeum6[[#This Row],[stan_magazynu '[kg']]]+martianeum6[[#This Row],[ile_kg_materiału_z_ładunku]]</f>
        <v>10.004200000000001</v>
      </c>
      <c r="H152">
        <f>IF(martianeum6[[#This Row],[stan_po_wydobyciu_z_ładunku]]&gt;=100,100,0)</f>
        <v>0</v>
      </c>
      <c r="I152">
        <f>martianeum6[[#This Row],[stan_po_wydobyciu_z_ładunku]]-martianeum6[[#This Row],[ile_zabiera_na_orbite]]</f>
        <v>10.004200000000001</v>
      </c>
    </row>
    <row r="153" spans="1:9" x14ac:dyDescent="0.25">
      <c r="A153" s="1">
        <v>48792</v>
      </c>
      <c r="B153">
        <f t="shared" si="2"/>
        <v>10.004200000000001</v>
      </c>
      <c r="C153" t="s">
        <v>7</v>
      </c>
      <c r="D153">
        <v>26.3</v>
      </c>
      <c r="E153">
        <v>14.5</v>
      </c>
      <c r="F153">
        <f>IF(martianeum6[[#This Row],[zawartosc '[%']]]&gt;=1,martianeum6[[#This Row],[masa '[kg']]]*martianeum6[[#This Row],[zawartosc '[%']]]*0.01,0)</f>
        <v>3.8135000000000003</v>
      </c>
      <c r="G153">
        <f>martianeum6[[#This Row],[stan_magazynu '[kg']]]+martianeum6[[#This Row],[ile_kg_materiału_z_ładunku]]</f>
        <v>13.817700000000002</v>
      </c>
      <c r="H153">
        <f>IF(martianeum6[[#This Row],[stan_po_wydobyciu_z_ładunku]]&gt;=100,100,0)</f>
        <v>0</v>
      </c>
      <c r="I153">
        <f>martianeum6[[#This Row],[stan_po_wydobyciu_z_ładunku]]-martianeum6[[#This Row],[ile_zabiera_na_orbite]]</f>
        <v>13.817700000000002</v>
      </c>
    </row>
    <row r="154" spans="1:9" x14ac:dyDescent="0.25">
      <c r="A154" s="1">
        <v>48793</v>
      </c>
      <c r="B154">
        <f t="shared" si="2"/>
        <v>13.817700000000002</v>
      </c>
      <c r="C154" t="s">
        <v>32</v>
      </c>
      <c r="D154">
        <v>25.9</v>
      </c>
      <c r="E154">
        <v>0.7</v>
      </c>
      <c r="F154">
        <f>IF(martianeum6[[#This Row],[zawartosc '[%']]]&gt;=1,martianeum6[[#This Row],[masa '[kg']]]*martianeum6[[#This Row],[zawartosc '[%']]]*0.01,0)</f>
        <v>0</v>
      </c>
      <c r="G154">
        <f>martianeum6[[#This Row],[stan_magazynu '[kg']]]+martianeum6[[#This Row],[ile_kg_materiału_z_ładunku]]</f>
        <v>13.817700000000002</v>
      </c>
      <c r="H154">
        <f>IF(martianeum6[[#This Row],[stan_po_wydobyciu_z_ładunku]]&gt;=100,100,0)</f>
        <v>0</v>
      </c>
      <c r="I154">
        <f>martianeum6[[#This Row],[stan_po_wydobyciu_z_ładunku]]-martianeum6[[#This Row],[ile_zabiera_na_orbite]]</f>
        <v>13.817700000000002</v>
      </c>
    </row>
    <row r="155" spans="1:9" x14ac:dyDescent="0.25">
      <c r="A155" s="1">
        <v>48794</v>
      </c>
      <c r="B155">
        <f t="shared" si="2"/>
        <v>13.817700000000002</v>
      </c>
      <c r="C155" t="s">
        <v>12</v>
      </c>
      <c r="D155">
        <v>29.8</v>
      </c>
      <c r="E155">
        <v>0</v>
      </c>
      <c r="F155">
        <f>IF(martianeum6[[#This Row],[zawartosc '[%']]]&gt;=1,martianeum6[[#This Row],[masa '[kg']]]*martianeum6[[#This Row],[zawartosc '[%']]]*0.01,0)</f>
        <v>0</v>
      </c>
      <c r="G155">
        <f>martianeum6[[#This Row],[stan_magazynu '[kg']]]+martianeum6[[#This Row],[ile_kg_materiału_z_ładunku]]</f>
        <v>13.817700000000002</v>
      </c>
      <c r="H155">
        <f>IF(martianeum6[[#This Row],[stan_po_wydobyciu_z_ładunku]]&gt;=100,100,0)</f>
        <v>0</v>
      </c>
      <c r="I155">
        <f>martianeum6[[#This Row],[stan_po_wydobyciu_z_ładunku]]-martianeum6[[#This Row],[ile_zabiera_na_orbite]]</f>
        <v>13.817700000000002</v>
      </c>
    </row>
    <row r="156" spans="1:9" x14ac:dyDescent="0.25">
      <c r="A156" s="1">
        <v>48795</v>
      </c>
      <c r="B156">
        <f t="shared" si="2"/>
        <v>13.817700000000002</v>
      </c>
      <c r="C156" t="s">
        <v>10</v>
      </c>
      <c r="D156">
        <v>18.3</v>
      </c>
      <c r="E156">
        <v>18.7</v>
      </c>
      <c r="F156">
        <f>IF(martianeum6[[#This Row],[zawartosc '[%']]]&gt;=1,martianeum6[[#This Row],[masa '[kg']]]*martianeum6[[#This Row],[zawartosc '[%']]]*0.01,0)</f>
        <v>3.4220999999999999</v>
      </c>
      <c r="G156">
        <f>martianeum6[[#This Row],[stan_magazynu '[kg']]]+martianeum6[[#This Row],[ile_kg_materiału_z_ładunku]]</f>
        <v>17.239800000000002</v>
      </c>
      <c r="H156">
        <f>IF(martianeum6[[#This Row],[stan_po_wydobyciu_z_ładunku]]&gt;=100,100,0)</f>
        <v>0</v>
      </c>
      <c r="I156">
        <f>martianeum6[[#This Row],[stan_po_wydobyciu_z_ładunku]]-martianeum6[[#This Row],[ile_zabiera_na_orbite]]</f>
        <v>17.239800000000002</v>
      </c>
    </row>
    <row r="157" spans="1:9" x14ac:dyDescent="0.25">
      <c r="A157" s="1">
        <v>48796</v>
      </c>
      <c r="B157">
        <f t="shared" si="2"/>
        <v>17.239800000000002</v>
      </c>
      <c r="C157" t="s">
        <v>12</v>
      </c>
      <c r="D157">
        <v>24.5</v>
      </c>
      <c r="E157">
        <v>6.7</v>
      </c>
      <c r="F157">
        <f>IF(martianeum6[[#This Row],[zawartosc '[%']]]&gt;=1,martianeum6[[#This Row],[masa '[kg']]]*martianeum6[[#This Row],[zawartosc '[%']]]*0.01,0)</f>
        <v>1.6415000000000002</v>
      </c>
      <c r="G157">
        <f>martianeum6[[#This Row],[stan_magazynu '[kg']]]+martianeum6[[#This Row],[ile_kg_materiału_z_ładunku]]</f>
        <v>18.881300000000003</v>
      </c>
      <c r="H157">
        <f>IF(martianeum6[[#This Row],[stan_po_wydobyciu_z_ładunku]]&gt;=100,100,0)</f>
        <v>0</v>
      </c>
      <c r="I157">
        <f>martianeum6[[#This Row],[stan_po_wydobyciu_z_ładunku]]-martianeum6[[#This Row],[ile_zabiera_na_orbite]]</f>
        <v>18.881300000000003</v>
      </c>
    </row>
    <row r="158" spans="1:9" x14ac:dyDescent="0.25">
      <c r="A158" s="1">
        <v>48797</v>
      </c>
      <c r="B158">
        <f t="shared" si="2"/>
        <v>18.881300000000003</v>
      </c>
      <c r="C158" t="s">
        <v>19</v>
      </c>
      <c r="D158">
        <v>18.7</v>
      </c>
      <c r="E158">
        <v>0</v>
      </c>
      <c r="F158">
        <f>IF(martianeum6[[#This Row],[zawartosc '[%']]]&gt;=1,martianeum6[[#This Row],[masa '[kg']]]*martianeum6[[#This Row],[zawartosc '[%']]]*0.01,0)</f>
        <v>0</v>
      </c>
      <c r="G158">
        <f>martianeum6[[#This Row],[stan_magazynu '[kg']]]+martianeum6[[#This Row],[ile_kg_materiału_z_ładunku]]</f>
        <v>18.881300000000003</v>
      </c>
      <c r="H158">
        <f>IF(martianeum6[[#This Row],[stan_po_wydobyciu_z_ładunku]]&gt;=100,100,0)</f>
        <v>0</v>
      </c>
      <c r="I158">
        <f>martianeum6[[#This Row],[stan_po_wydobyciu_z_ładunku]]-martianeum6[[#This Row],[ile_zabiera_na_orbite]]</f>
        <v>18.881300000000003</v>
      </c>
    </row>
    <row r="159" spans="1:9" x14ac:dyDescent="0.25">
      <c r="A159" s="1">
        <v>48798</v>
      </c>
      <c r="B159">
        <f t="shared" si="2"/>
        <v>18.881300000000003</v>
      </c>
      <c r="C159" t="s">
        <v>19</v>
      </c>
      <c r="D159">
        <v>29.2</v>
      </c>
      <c r="E159">
        <v>34.9</v>
      </c>
      <c r="F159">
        <f>IF(martianeum6[[#This Row],[zawartosc '[%']]]&gt;=1,martianeum6[[#This Row],[masa '[kg']]]*martianeum6[[#This Row],[zawartosc '[%']]]*0.01,0)</f>
        <v>10.190799999999999</v>
      </c>
      <c r="G159">
        <f>martianeum6[[#This Row],[stan_magazynu '[kg']]]+martianeum6[[#This Row],[ile_kg_materiału_z_ładunku]]</f>
        <v>29.072100000000002</v>
      </c>
      <c r="H159">
        <f>IF(martianeum6[[#This Row],[stan_po_wydobyciu_z_ładunku]]&gt;=100,100,0)</f>
        <v>0</v>
      </c>
      <c r="I159">
        <f>martianeum6[[#This Row],[stan_po_wydobyciu_z_ładunku]]-martianeum6[[#This Row],[ile_zabiera_na_orbite]]</f>
        <v>29.072100000000002</v>
      </c>
    </row>
    <row r="160" spans="1:9" x14ac:dyDescent="0.25">
      <c r="A160" s="1">
        <v>48799</v>
      </c>
      <c r="B160">
        <f t="shared" si="2"/>
        <v>29.072100000000002</v>
      </c>
      <c r="C160" t="s">
        <v>9</v>
      </c>
      <c r="D160">
        <v>21.4</v>
      </c>
      <c r="E160">
        <v>10.7</v>
      </c>
      <c r="F160">
        <f>IF(martianeum6[[#This Row],[zawartosc '[%']]]&gt;=1,martianeum6[[#This Row],[masa '[kg']]]*martianeum6[[#This Row],[zawartosc '[%']]]*0.01,0)</f>
        <v>2.2897999999999996</v>
      </c>
      <c r="G160">
        <f>martianeum6[[#This Row],[stan_magazynu '[kg']]]+martianeum6[[#This Row],[ile_kg_materiału_z_ładunku]]</f>
        <v>31.361900000000002</v>
      </c>
      <c r="H160">
        <f>IF(martianeum6[[#This Row],[stan_po_wydobyciu_z_ładunku]]&gt;=100,100,0)</f>
        <v>0</v>
      </c>
      <c r="I160">
        <f>martianeum6[[#This Row],[stan_po_wydobyciu_z_ładunku]]-martianeum6[[#This Row],[ile_zabiera_na_orbite]]</f>
        <v>31.361900000000002</v>
      </c>
    </row>
    <row r="161" spans="1:9" x14ac:dyDescent="0.25">
      <c r="A161" s="1">
        <v>48800</v>
      </c>
      <c r="B161">
        <f t="shared" si="2"/>
        <v>31.361900000000002</v>
      </c>
      <c r="C161" t="s">
        <v>15</v>
      </c>
      <c r="D161">
        <v>25.6</v>
      </c>
      <c r="E161">
        <v>3.1</v>
      </c>
      <c r="F161">
        <f>IF(martianeum6[[#This Row],[zawartosc '[%']]]&gt;=1,martianeum6[[#This Row],[masa '[kg']]]*martianeum6[[#This Row],[zawartosc '[%']]]*0.01,0)</f>
        <v>0.79360000000000019</v>
      </c>
      <c r="G161">
        <f>martianeum6[[#This Row],[stan_magazynu '[kg']]]+martianeum6[[#This Row],[ile_kg_materiału_z_ładunku]]</f>
        <v>32.155500000000004</v>
      </c>
      <c r="H161">
        <f>IF(martianeum6[[#This Row],[stan_po_wydobyciu_z_ładunku]]&gt;=100,100,0)</f>
        <v>0</v>
      </c>
      <c r="I161">
        <f>martianeum6[[#This Row],[stan_po_wydobyciu_z_ładunku]]-martianeum6[[#This Row],[ile_zabiera_na_orbite]]</f>
        <v>32.155500000000004</v>
      </c>
    </row>
    <row r="162" spans="1:9" x14ac:dyDescent="0.25">
      <c r="A162" s="1">
        <v>48801</v>
      </c>
      <c r="B162">
        <f t="shared" si="2"/>
        <v>32.155500000000004</v>
      </c>
      <c r="C162" t="s">
        <v>15</v>
      </c>
      <c r="D162">
        <v>15.7</v>
      </c>
      <c r="E162">
        <v>5.0999999999999996</v>
      </c>
      <c r="F162">
        <f>IF(martianeum6[[#This Row],[zawartosc '[%']]]&gt;=1,martianeum6[[#This Row],[masa '[kg']]]*martianeum6[[#This Row],[zawartosc '[%']]]*0.01,0)</f>
        <v>0.80069999999999997</v>
      </c>
      <c r="G162">
        <f>martianeum6[[#This Row],[stan_magazynu '[kg']]]+martianeum6[[#This Row],[ile_kg_materiału_z_ładunku]]</f>
        <v>32.956200000000003</v>
      </c>
      <c r="H162">
        <f>IF(martianeum6[[#This Row],[stan_po_wydobyciu_z_ładunku]]&gt;=100,100,0)</f>
        <v>0</v>
      </c>
      <c r="I162">
        <f>martianeum6[[#This Row],[stan_po_wydobyciu_z_ładunku]]-martianeum6[[#This Row],[ile_zabiera_na_orbite]]</f>
        <v>32.956200000000003</v>
      </c>
    </row>
    <row r="163" spans="1:9" x14ac:dyDescent="0.25">
      <c r="A163" s="1">
        <v>48802</v>
      </c>
      <c r="B163">
        <f t="shared" si="2"/>
        <v>32.956200000000003</v>
      </c>
      <c r="C163" t="s">
        <v>6</v>
      </c>
      <c r="D163">
        <v>27.3</v>
      </c>
      <c r="E163">
        <v>11</v>
      </c>
      <c r="F163">
        <f>IF(martianeum6[[#This Row],[zawartosc '[%']]]&gt;=1,martianeum6[[#This Row],[masa '[kg']]]*martianeum6[[#This Row],[zawartosc '[%']]]*0.01,0)</f>
        <v>3.0030000000000001</v>
      </c>
      <c r="G163">
        <f>martianeum6[[#This Row],[stan_magazynu '[kg']]]+martianeum6[[#This Row],[ile_kg_materiału_z_ładunku]]</f>
        <v>35.959200000000003</v>
      </c>
      <c r="H163">
        <f>IF(martianeum6[[#This Row],[stan_po_wydobyciu_z_ładunku]]&gt;=100,100,0)</f>
        <v>0</v>
      </c>
      <c r="I163">
        <f>martianeum6[[#This Row],[stan_po_wydobyciu_z_ładunku]]-martianeum6[[#This Row],[ile_zabiera_na_orbite]]</f>
        <v>35.959200000000003</v>
      </c>
    </row>
    <row r="164" spans="1:9" x14ac:dyDescent="0.25">
      <c r="A164" s="1">
        <v>48803</v>
      </c>
      <c r="B164">
        <f t="shared" si="2"/>
        <v>35.959200000000003</v>
      </c>
      <c r="C164" t="s">
        <v>25</v>
      </c>
      <c r="D164">
        <v>28.4</v>
      </c>
      <c r="E164">
        <v>2.7</v>
      </c>
      <c r="F164">
        <f>IF(martianeum6[[#This Row],[zawartosc '[%']]]&gt;=1,martianeum6[[#This Row],[masa '[kg']]]*martianeum6[[#This Row],[zawartosc '[%']]]*0.01,0)</f>
        <v>0.76680000000000004</v>
      </c>
      <c r="G164">
        <f>martianeum6[[#This Row],[stan_magazynu '[kg']]]+martianeum6[[#This Row],[ile_kg_materiału_z_ładunku]]</f>
        <v>36.726000000000006</v>
      </c>
      <c r="H164">
        <f>IF(martianeum6[[#This Row],[stan_po_wydobyciu_z_ładunku]]&gt;=100,100,0)</f>
        <v>0</v>
      </c>
      <c r="I164">
        <f>martianeum6[[#This Row],[stan_po_wydobyciu_z_ładunku]]-martianeum6[[#This Row],[ile_zabiera_na_orbite]]</f>
        <v>36.726000000000006</v>
      </c>
    </row>
    <row r="165" spans="1:9" x14ac:dyDescent="0.25">
      <c r="A165" s="1">
        <v>48804</v>
      </c>
      <c r="B165">
        <f t="shared" si="2"/>
        <v>36.726000000000006</v>
      </c>
      <c r="C165" t="s">
        <v>11</v>
      </c>
      <c r="D165">
        <v>22</v>
      </c>
      <c r="E165">
        <v>3.3</v>
      </c>
      <c r="F165">
        <f>IF(martianeum6[[#This Row],[zawartosc '[%']]]&gt;=1,martianeum6[[#This Row],[masa '[kg']]]*martianeum6[[#This Row],[zawartosc '[%']]]*0.01,0)</f>
        <v>0.72599999999999998</v>
      </c>
      <c r="G165">
        <f>martianeum6[[#This Row],[stan_magazynu '[kg']]]+martianeum6[[#This Row],[ile_kg_materiału_z_ładunku]]</f>
        <v>37.452000000000005</v>
      </c>
      <c r="H165">
        <f>IF(martianeum6[[#This Row],[stan_po_wydobyciu_z_ładunku]]&gt;=100,100,0)</f>
        <v>0</v>
      </c>
      <c r="I165">
        <f>martianeum6[[#This Row],[stan_po_wydobyciu_z_ładunku]]-martianeum6[[#This Row],[ile_zabiera_na_orbite]]</f>
        <v>37.452000000000005</v>
      </c>
    </row>
    <row r="166" spans="1:9" x14ac:dyDescent="0.25">
      <c r="A166" s="1">
        <v>48805</v>
      </c>
      <c r="B166">
        <f t="shared" si="2"/>
        <v>37.452000000000005</v>
      </c>
      <c r="C166" t="s">
        <v>8</v>
      </c>
      <c r="D166">
        <v>19.399999999999999</v>
      </c>
      <c r="E166">
        <v>0</v>
      </c>
      <c r="F166">
        <f>IF(martianeum6[[#This Row],[zawartosc '[%']]]&gt;=1,martianeum6[[#This Row],[masa '[kg']]]*martianeum6[[#This Row],[zawartosc '[%']]]*0.01,0)</f>
        <v>0</v>
      </c>
      <c r="G166">
        <f>martianeum6[[#This Row],[stan_magazynu '[kg']]]+martianeum6[[#This Row],[ile_kg_materiału_z_ładunku]]</f>
        <v>37.452000000000005</v>
      </c>
      <c r="H166">
        <f>IF(martianeum6[[#This Row],[stan_po_wydobyciu_z_ładunku]]&gt;=100,100,0)</f>
        <v>0</v>
      </c>
      <c r="I166">
        <f>martianeum6[[#This Row],[stan_po_wydobyciu_z_ładunku]]-martianeum6[[#This Row],[ile_zabiera_na_orbite]]</f>
        <v>37.452000000000005</v>
      </c>
    </row>
    <row r="167" spans="1:9" x14ac:dyDescent="0.25">
      <c r="A167" s="1">
        <v>48806</v>
      </c>
      <c r="B167">
        <f t="shared" si="2"/>
        <v>37.452000000000005</v>
      </c>
      <c r="C167" t="s">
        <v>15</v>
      </c>
      <c r="D167">
        <v>22.7</v>
      </c>
      <c r="E167">
        <v>14.8</v>
      </c>
      <c r="F167">
        <f>IF(martianeum6[[#This Row],[zawartosc '[%']]]&gt;=1,martianeum6[[#This Row],[masa '[kg']]]*martianeum6[[#This Row],[zawartosc '[%']]]*0.01,0)</f>
        <v>3.3595999999999999</v>
      </c>
      <c r="G167">
        <f>martianeum6[[#This Row],[stan_magazynu '[kg']]]+martianeum6[[#This Row],[ile_kg_materiału_z_ładunku]]</f>
        <v>40.811600000000006</v>
      </c>
      <c r="H167">
        <f>IF(martianeum6[[#This Row],[stan_po_wydobyciu_z_ładunku]]&gt;=100,100,0)</f>
        <v>0</v>
      </c>
      <c r="I167">
        <f>martianeum6[[#This Row],[stan_po_wydobyciu_z_ładunku]]-martianeum6[[#This Row],[ile_zabiera_na_orbite]]</f>
        <v>40.811600000000006</v>
      </c>
    </row>
    <row r="168" spans="1:9" x14ac:dyDescent="0.25">
      <c r="A168" s="1">
        <v>48807</v>
      </c>
      <c r="B168">
        <f t="shared" si="2"/>
        <v>40.811600000000006</v>
      </c>
      <c r="C168" t="s">
        <v>7</v>
      </c>
      <c r="D168">
        <v>22.6</v>
      </c>
      <c r="E168">
        <v>16.5</v>
      </c>
      <c r="F168">
        <f>IF(martianeum6[[#This Row],[zawartosc '[%']]]&gt;=1,martianeum6[[#This Row],[masa '[kg']]]*martianeum6[[#This Row],[zawartosc '[%']]]*0.01,0)</f>
        <v>3.7290000000000005</v>
      </c>
      <c r="G168">
        <f>martianeum6[[#This Row],[stan_magazynu '[kg']]]+martianeum6[[#This Row],[ile_kg_materiału_z_ładunku]]</f>
        <v>44.540600000000005</v>
      </c>
      <c r="H168">
        <f>IF(martianeum6[[#This Row],[stan_po_wydobyciu_z_ładunku]]&gt;=100,100,0)</f>
        <v>0</v>
      </c>
      <c r="I168">
        <f>martianeum6[[#This Row],[stan_po_wydobyciu_z_ładunku]]-martianeum6[[#This Row],[ile_zabiera_na_orbite]]</f>
        <v>44.540600000000005</v>
      </c>
    </row>
    <row r="169" spans="1:9" x14ac:dyDescent="0.25">
      <c r="A169" s="1">
        <v>48808</v>
      </c>
      <c r="B169">
        <f t="shared" si="2"/>
        <v>44.540600000000005</v>
      </c>
      <c r="C169" t="s">
        <v>17</v>
      </c>
      <c r="D169">
        <v>26.1</v>
      </c>
      <c r="E169">
        <v>0</v>
      </c>
      <c r="F169">
        <f>IF(martianeum6[[#This Row],[zawartosc '[%']]]&gt;=1,martianeum6[[#This Row],[masa '[kg']]]*martianeum6[[#This Row],[zawartosc '[%']]]*0.01,0)</f>
        <v>0</v>
      </c>
      <c r="G169">
        <f>martianeum6[[#This Row],[stan_magazynu '[kg']]]+martianeum6[[#This Row],[ile_kg_materiału_z_ładunku]]</f>
        <v>44.540600000000005</v>
      </c>
      <c r="H169">
        <f>IF(martianeum6[[#This Row],[stan_po_wydobyciu_z_ładunku]]&gt;=100,100,0)</f>
        <v>0</v>
      </c>
      <c r="I169">
        <f>martianeum6[[#This Row],[stan_po_wydobyciu_z_ładunku]]-martianeum6[[#This Row],[ile_zabiera_na_orbite]]</f>
        <v>44.540600000000005</v>
      </c>
    </row>
    <row r="170" spans="1:9" x14ac:dyDescent="0.25">
      <c r="A170" s="1">
        <v>48809</v>
      </c>
      <c r="B170">
        <f t="shared" si="2"/>
        <v>44.540600000000005</v>
      </c>
      <c r="C170" t="s">
        <v>15</v>
      </c>
      <c r="D170">
        <v>27.6</v>
      </c>
      <c r="E170">
        <v>6.7</v>
      </c>
      <c r="F170">
        <f>IF(martianeum6[[#This Row],[zawartosc '[%']]]&gt;=1,martianeum6[[#This Row],[masa '[kg']]]*martianeum6[[#This Row],[zawartosc '[%']]]*0.01,0)</f>
        <v>1.8492000000000002</v>
      </c>
      <c r="G170">
        <f>martianeum6[[#This Row],[stan_magazynu '[kg']]]+martianeum6[[#This Row],[ile_kg_materiału_z_ładunku]]</f>
        <v>46.389800000000008</v>
      </c>
      <c r="H170">
        <f>IF(martianeum6[[#This Row],[stan_po_wydobyciu_z_ładunku]]&gt;=100,100,0)</f>
        <v>0</v>
      </c>
      <c r="I170">
        <f>martianeum6[[#This Row],[stan_po_wydobyciu_z_ładunku]]-martianeum6[[#This Row],[ile_zabiera_na_orbite]]</f>
        <v>46.389800000000008</v>
      </c>
    </row>
    <row r="171" spans="1:9" x14ac:dyDescent="0.25">
      <c r="A171" s="1">
        <v>48810</v>
      </c>
      <c r="B171">
        <f t="shared" si="2"/>
        <v>46.389800000000008</v>
      </c>
      <c r="C171" t="s">
        <v>12</v>
      </c>
      <c r="D171">
        <v>13.2</v>
      </c>
      <c r="E171">
        <v>0</v>
      </c>
      <c r="F171">
        <f>IF(martianeum6[[#This Row],[zawartosc '[%']]]&gt;=1,martianeum6[[#This Row],[masa '[kg']]]*martianeum6[[#This Row],[zawartosc '[%']]]*0.01,0)</f>
        <v>0</v>
      </c>
      <c r="G171">
        <f>martianeum6[[#This Row],[stan_magazynu '[kg']]]+martianeum6[[#This Row],[ile_kg_materiału_z_ładunku]]</f>
        <v>46.389800000000008</v>
      </c>
      <c r="H171">
        <f>IF(martianeum6[[#This Row],[stan_po_wydobyciu_z_ładunku]]&gt;=100,100,0)</f>
        <v>0</v>
      </c>
      <c r="I171">
        <f>martianeum6[[#This Row],[stan_po_wydobyciu_z_ładunku]]-martianeum6[[#This Row],[ile_zabiera_na_orbite]]</f>
        <v>46.389800000000008</v>
      </c>
    </row>
    <row r="172" spans="1:9" x14ac:dyDescent="0.25">
      <c r="A172" s="1">
        <v>48811</v>
      </c>
      <c r="B172">
        <f t="shared" si="2"/>
        <v>46.389800000000008</v>
      </c>
      <c r="C172" t="s">
        <v>21</v>
      </c>
      <c r="D172">
        <v>22</v>
      </c>
      <c r="E172">
        <v>0</v>
      </c>
      <c r="F172">
        <f>IF(martianeum6[[#This Row],[zawartosc '[%']]]&gt;=1,martianeum6[[#This Row],[masa '[kg']]]*martianeum6[[#This Row],[zawartosc '[%']]]*0.01,0)</f>
        <v>0</v>
      </c>
      <c r="G172">
        <f>martianeum6[[#This Row],[stan_magazynu '[kg']]]+martianeum6[[#This Row],[ile_kg_materiału_z_ładunku]]</f>
        <v>46.389800000000008</v>
      </c>
      <c r="H172">
        <f>IF(martianeum6[[#This Row],[stan_po_wydobyciu_z_ładunku]]&gt;=100,100,0)</f>
        <v>0</v>
      </c>
      <c r="I172">
        <f>martianeum6[[#This Row],[stan_po_wydobyciu_z_ładunku]]-martianeum6[[#This Row],[ile_zabiera_na_orbite]]</f>
        <v>46.389800000000008</v>
      </c>
    </row>
    <row r="173" spans="1:9" x14ac:dyDescent="0.25">
      <c r="A173" s="1">
        <v>48812</v>
      </c>
      <c r="B173">
        <f t="shared" si="2"/>
        <v>46.389800000000008</v>
      </c>
      <c r="C173" t="s">
        <v>9</v>
      </c>
      <c r="D173">
        <v>10.8</v>
      </c>
      <c r="E173">
        <v>7.6</v>
      </c>
      <c r="F173">
        <f>IF(martianeum6[[#This Row],[zawartosc '[%']]]&gt;=1,martianeum6[[#This Row],[masa '[kg']]]*martianeum6[[#This Row],[zawartosc '[%']]]*0.01,0)</f>
        <v>0.82079999999999997</v>
      </c>
      <c r="G173">
        <f>martianeum6[[#This Row],[stan_magazynu '[kg']]]+martianeum6[[#This Row],[ile_kg_materiału_z_ładunku]]</f>
        <v>47.210600000000007</v>
      </c>
      <c r="H173">
        <f>IF(martianeum6[[#This Row],[stan_po_wydobyciu_z_ładunku]]&gt;=100,100,0)</f>
        <v>0</v>
      </c>
      <c r="I173">
        <f>martianeum6[[#This Row],[stan_po_wydobyciu_z_ładunku]]-martianeum6[[#This Row],[ile_zabiera_na_orbite]]</f>
        <v>47.210600000000007</v>
      </c>
    </row>
    <row r="174" spans="1:9" x14ac:dyDescent="0.25">
      <c r="A174" s="1">
        <v>48813</v>
      </c>
      <c r="B174">
        <f t="shared" si="2"/>
        <v>47.210600000000007</v>
      </c>
      <c r="C174" t="s">
        <v>10</v>
      </c>
      <c r="D174">
        <v>15.6</v>
      </c>
      <c r="E174">
        <v>38.4</v>
      </c>
      <c r="F174">
        <f>IF(martianeum6[[#This Row],[zawartosc '[%']]]&gt;=1,martianeum6[[#This Row],[masa '[kg']]]*martianeum6[[#This Row],[zawartosc '[%']]]*0.01,0)</f>
        <v>5.9904000000000002</v>
      </c>
      <c r="G174">
        <f>martianeum6[[#This Row],[stan_magazynu '[kg']]]+martianeum6[[#This Row],[ile_kg_materiału_z_ładunku]]</f>
        <v>53.201000000000008</v>
      </c>
      <c r="H174">
        <f>IF(martianeum6[[#This Row],[stan_po_wydobyciu_z_ładunku]]&gt;=100,100,0)</f>
        <v>0</v>
      </c>
      <c r="I174">
        <f>martianeum6[[#This Row],[stan_po_wydobyciu_z_ładunku]]-martianeum6[[#This Row],[ile_zabiera_na_orbite]]</f>
        <v>53.201000000000008</v>
      </c>
    </row>
    <row r="175" spans="1:9" x14ac:dyDescent="0.25">
      <c r="A175" s="1">
        <v>48814</v>
      </c>
      <c r="B175">
        <f t="shared" si="2"/>
        <v>53.201000000000008</v>
      </c>
      <c r="C175" t="s">
        <v>26</v>
      </c>
      <c r="D175">
        <v>11.7</v>
      </c>
      <c r="E175">
        <v>0.5</v>
      </c>
      <c r="F175">
        <f>IF(martianeum6[[#This Row],[zawartosc '[%']]]&gt;=1,martianeum6[[#This Row],[masa '[kg']]]*martianeum6[[#This Row],[zawartosc '[%']]]*0.01,0)</f>
        <v>0</v>
      </c>
      <c r="G175">
        <f>martianeum6[[#This Row],[stan_magazynu '[kg']]]+martianeum6[[#This Row],[ile_kg_materiału_z_ładunku]]</f>
        <v>53.201000000000008</v>
      </c>
      <c r="H175">
        <f>IF(martianeum6[[#This Row],[stan_po_wydobyciu_z_ładunku]]&gt;=100,100,0)</f>
        <v>0</v>
      </c>
      <c r="I175">
        <f>martianeum6[[#This Row],[stan_po_wydobyciu_z_ładunku]]-martianeum6[[#This Row],[ile_zabiera_na_orbite]]</f>
        <v>53.201000000000008</v>
      </c>
    </row>
    <row r="176" spans="1:9" x14ac:dyDescent="0.25">
      <c r="A176" s="1">
        <v>48815</v>
      </c>
      <c r="B176">
        <f t="shared" si="2"/>
        <v>53.201000000000008</v>
      </c>
      <c r="C176" t="s">
        <v>10</v>
      </c>
      <c r="D176">
        <v>27.2</v>
      </c>
      <c r="E176">
        <v>8.3000000000000007</v>
      </c>
      <c r="F176">
        <f>IF(martianeum6[[#This Row],[zawartosc '[%']]]&gt;=1,martianeum6[[#This Row],[masa '[kg']]]*martianeum6[[#This Row],[zawartosc '[%']]]*0.01,0)</f>
        <v>2.2576000000000001</v>
      </c>
      <c r="G176">
        <f>martianeum6[[#This Row],[stan_magazynu '[kg']]]+martianeum6[[#This Row],[ile_kg_materiału_z_ładunku]]</f>
        <v>55.458600000000004</v>
      </c>
      <c r="H176">
        <f>IF(martianeum6[[#This Row],[stan_po_wydobyciu_z_ładunku]]&gt;=100,100,0)</f>
        <v>0</v>
      </c>
      <c r="I176">
        <f>martianeum6[[#This Row],[stan_po_wydobyciu_z_ładunku]]-martianeum6[[#This Row],[ile_zabiera_na_orbite]]</f>
        <v>55.458600000000004</v>
      </c>
    </row>
    <row r="177" spans="1:9" x14ac:dyDescent="0.25">
      <c r="A177" s="1">
        <v>48816</v>
      </c>
      <c r="B177">
        <f t="shared" si="2"/>
        <v>55.458600000000004</v>
      </c>
      <c r="C177" t="s">
        <v>10</v>
      </c>
      <c r="D177">
        <v>24.7</v>
      </c>
      <c r="E177">
        <v>28.9</v>
      </c>
      <c r="F177">
        <f>IF(martianeum6[[#This Row],[zawartosc '[%']]]&gt;=1,martianeum6[[#This Row],[masa '[kg']]]*martianeum6[[#This Row],[zawartosc '[%']]]*0.01,0)</f>
        <v>7.1382999999999992</v>
      </c>
      <c r="G177">
        <f>martianeum6[[#This Row],[stan_magazynu '[kg']]]+martianeum6[[#This Row],[ile_kg_materiału_z_ładunku]]</f>
        <v>62.596900000000005</v>
      </c>
      <c r="H177">
        <f>IF(martianeum6[[#This Row],[stan_po_wydobyciu_z_ładunku]]&gt;=100,100,0)</f>
        <v>0</v>
      </c>
      <c r="I177">
        <f>martianeum6[[#This Row],[stan_po_wydobyciu_z_ładunku]]-martianeum6[[#This Row],[ile_zabiera_na_orbite]]</f>
        <v>62.596900000000005</v>
      </c>
    </row>
    <row r="178" spans="1:9" x14ac:dyDescent="0.25">
      <c r="A178" s="1">
        <v>48817</v>
      </c>
      <c r="B178">
        <f t="shared" si="2"/>
        <v>62.596900000000005</v>
      </c>
      <c r="C178" t="s">
        <v>11</v>
      </c>
      <c r="D178">
        <v>18.2</v>
      </c>
      <c r="E178">
        <v>12.5</v>
      </c>
      <c r="F178">
        <f>IF(martianeum6[[#This Row],[zawartosc '[%']]]&gt;=1,martianeum6[[#This Row],[masa '[kg']]]*martianeum6[[#This Row],[zawartosc '[%']]]*0.01,0)</f>
        <v>2.2749999999999999</v>
      </c>
      <c r="G178">
        <f>martianeum6[[#This Row],[stan_magazynu '[kg']]]+martianeum6[[#This Row],[ile_kg_materiału_z_ładunku]]</f>
        <v>64.871900000000011</v>
      </c>
      <c r="H178">
        <f>IF(martianeum6[[#This Row],[stan_po_wydobyciu_z_ładunku]]&gt;=100,100,0)</f>
        <v>0</v>
      </c>
      <c r="I178">
        <f>martianeum6[[#This Row],[stan_po_wydobyciu_z_ładunku]]-martianeum6[[#This Row],[ile_zabiera_na_orbite]]</f>
        <v>64.871900000000011</v>
      </c>
    </row>
    <row r="179" spans="1:9" x14ac:dyDescent="0.25">
      <c r="A179" s="1">
        <v>48818</v>
      </c>
      <c r="B179">
        <f t="shared" si="2"/>
        <v>64.871900000000011</v>
      </c>
      <c r="C179" t="s">
        <v>11</v>
      </c>
      <c r="D179">
        <v>14.6</v>
      </c>
      <c r="E179">
        <v>17.899999999999999</v>
      </c>
      <c r="F179">
        <f>IF(martianeum6[[#This Row],[zawartosc '[%']]]&gt;=1,martianeum6[[#This Row],[masa '[kg']]]*martianeum6[[#This Row],[zawartosc '[%']]]*0.01,0)</f>
        <v>2.6133999999999999</v>
      </c>
      <c r="G179">
        <f>martianeum6[[#This Row],[stan_magazynu '[kg']]]+martianeum6[[#This Row],[ile_kg_materiału_z_ładunku]]</f>
        <v>67.485300000000009</v>
      </c>
      <c r="H179">
        <f>IF(martianeum6[[#This Row],[stan_po_wydobyciu_z_ładunku]]&gt;=100,100,0)</f>
        <v>0</v>
      </c>
      <c r="I179">
        <f>martianeum6[[#This Row],[stan_po_wydobyciu_z_ładunku]]-martianeum6[[#This Row],[ile_zabiera_na_orbite]]</f>
        <v>67.485300000000009</v>
      </c>
    </row>
    <row r="180" spans="1:9" x14ac:dyDescent="0.25">
      <c r="A180" s="1">
        <v>48819</v>
      </c>
      <c r="B180">
        <f t="shared" si="2"/>
        <v>67.485300000000009</v>
      </c>
      <c r="C180" t="s">
        <v>11</v>
      </c>
      <c r="D180">
        <v>16.5</v>
      </c>
      <c r="E180">
        <v>13.9</v>
      </c>
      <c r="F180">
        <f>IF(martianeum6[[#This Row],[zawartosc '[%']]]&gt;=1,martianeum6[[#This Row],[masa '[kg']]]*martianeum6[[#This Row],[zawartosc '[%']]]*0.01,0)</f>
        <v>2.2934999999999999</v>
      </c>
      <c r="G180">
        <f>martianeum6[[#This Row],[stan_magazynu '[kg']]]+martianeum6[[#This Row],[ile_kg_materiału_z_ładunku]]</f>
        <v>69.778800000000004</v>
      </c>
      <c r="H180">
        <f>IF(martianeum6[[#This Row],[stan_po_wydobyciu_z_ładunku]]&gt;=100,100,0)</f>
        <v>0</v>
      </c>
      <c r="I180">
        <f>martianeum6[[#This Row],[stan_po_wydobyciu_z_ładunku]]-martianeum6[[#This Row],[ile_zabiera_na_orbite]]</f>
        <v>69.778800000000004</v>
      </c>
    </row>
    <row r="181" spans="1:9" x14ac:dyDescent="0.25">
      <c r="A181" s="1">
        <v>48820</v>
      </c>
      <c r="B181">
        <f t="shared" si="2"/>
        <v>69.778800000000004</v>
      </c>
      <c r="C181" t="s">
        <v>18</v>
      </c>
      <c r="D181">
        <v>29.4</v>
      </c>
      <c r="E181">
        <v>0</v>
      </c>
      <c r="F181">
        <f>IF(martianeum6[[#This Row],[zawartosc '[%']]]&gt;=1,martianeum6[[#This Row],[masa '[kg']]]*martianeum6[[#This Row],[zawartosc '[%']]]*0.01,0)</f>
        <v>0</v>
      </c>
      <c r="G181">
        <f>martianeum6[[#This Row],[stan_magazynu '[kg']]]+martianeum6[[#This Row],[ile_kg_materiału_z_ładunku]]</f>
        <v>69.778800000000004</v>
      </c>
      <c r="H181">
        <f>IF(martianeum6[[#This Row],[stan_po_wydobyciu_z_ładunku]]&gt;=100,100,0)</f>
        <v>0</v>
      </c>
      <c r="I181">
        <f>martianeum6[[#This Row],[stan_po_wydobyciu_z_ładunku]]-martianeum6[[#This Row],[ile_zabiera_na_orbite]]</f>
        <v>69.778800000000004</v>
      </c>
    </row>
    <row r="182" spans="1:9" x14ac:dyDescent="0.25">
      <c r="A182" s="1">
        <v>48821</v>
      </c>
      <c r="B182">
        <f t="shared" si="2"/>
        <v>69.778800000000004</v>
      </c>
      <c r="C182" t="s">
        <v>10</v>
      </c>
      <c r="D182">
        <v>17.899999999999999</v>
      </c>
      <c r="E182">
        <v>0</v>
      </c>
      <c r="F182">
        <f>IF(martianeum6[[#This Row],[zawartosc '[%']]]&gt;=1,martianeum6[[#This Row],[masa '[kg']]]*martianeum6[[#This Row],[zawartosc '[%']]]*0.01,0)</f>
        <v>0</v>
      </c>
      <c r="G182">
        <f>martianeum6[[#This Row],[stan_magazynu '[kg']]]+martianeum6[[#This Row],[ile_kg_materiału_z_ładunku]]</f>
        <v>69.778800000000004</v>
      </c>
      <c r="H182">
        <f>IF(martianeum6[[#This Row],[stan_po_wydobyciu_z_ładunku]]&gt;=100,100,0)</f>
        <v>0</v>
      </c>
      <c r="I182">
        <f>martianeum6[[#This Row],[stan_po_wydobyciu_z_ładunku]]-martianeum6[[#This Row],[ile_zabiera_na_orbite]]</f>
        <v>69.778800000000004</v>
      </c>
    </row>
    <row r="183" spans="1:9" x14ac:dyDescent="0.25">
      <c r="A183" s="1">
        <v>48822</v>
      </c>
      <c r="B183">
        <f t="shared" si="2"/>
        <v>69.778800000000004</v>
      </c>
      <c r="C183" t="s">
        <v>17</v>
      </c>
      <c r="D183">
        <v>29.8</v>
      </c>
      <c r="E183">
        <v>0</v>
      </c>
      <c r="F183">
        <f>IF(martianeum6[[#This Row],[zawartosc '[%']]]&gt;=1,martianeum6[[#This Row],[masa '[kg']]]*martianeum6[[#This Row],[zawartosc '[%']]]*0.01,0)</f>
        <v>0</v>
      </c>
      <c r="G183">
        <f>martianeum6[[#This Row],[stan_magazynu '[kg']]]+martianeum6[[#This Row],[ile_kg_materiału_z_ładunku]]</f>
        <v>69.778800000000004</v>
      </c>
      <c r="H183">
        <f>IF(martianeum6[[#This Row],[stan_po_wydobyciu_z_ładunku]]&gt;=100,100,0)</f>
        <v>0</v>
      </c>
      <c r="I183">
        <f>martianeum6[[#This Row],[stan_po_wydobyciu_z_ładunku]]-martianeum6[[#This Row],[ile_zabiera_na_orbite]]</f>
        <v>69.778800000000004</v>
      </c>
    </row>
    <row r="184" spans="1:9" x14ac:dyDescent="0.25">
      <c r="A184" s="1">
        <v>48823</v>
      </c>
      <c r="B184">
        <f t="shared" si="2"/>
        <v>69.778800000000004</v>
      </c>
      <c r="C184" t="s">
        <v>4</v>
      </c>
      <c r="D184">
        <v>18.7</v>
      </c>
      <c r="E184">
        <v>0</v>
      </c>
      <c r="F184">
        <f>IF(martianeum6[[#This Row],[zawartosc '[%']]]&gt;=1,martianeum6[[#This Row],[masa '[kg']]]*martianeum6[[#This Row],[zawartosc '[%']]]*0.01,0)</f>
        <v>0</v>
      </c>
      <c r="G184">
        <f>martianeum6[[#This Row],[stan_magazynu '[kg']]]+martianeum6[[#This Row],[ile_kg_materiału_z_ładunku]]</f>
        <v>69.778800000000004</v>
      </c>
      <c r="H184">
        <f>IF(martianeum6[[#This Row],[stan_po_wydobyciu_z_ładunku]]&gt;=100,100,0)</f>
        <v>0</v>
      </c>
      <c r="I184">
        <f>martianeum6[[#This Row],[stan_po_wydobyciu_z_ładunku]]-martianeum6[[#This Row],[ile_zabiera_na_orbite]]</f>
        <v>69.778800000000004</v>
      </c>
    </row>
    <row r="185" spans="1:9" x14ac:dyDescent="0.25">
      <c r="A185" s="1">
        <v>48824</v>
      </c>
      <c r="B185">
        <f t="shared" si="2"/>
        <v>69.778800000000004</v>
      </c>
      <c r="C185" t="s">
        <v>12</v>
      </c>
      <c r="D185">
        <v>24.3</v>
      </c>
      <c r="E185">
        <v>7.8</v>
      </c>
      <c r="F185">
        <f>IF(martianeum6[[#This Row],[zawartosc '[%']]]&gt;=1,martianeum6[[#This Row],[masa '[kg']]]*martianeum6[[#This Row],[zawartosc '[%']]]*0.01,0)</f>
        <v>1.8954</v>
      </c>
      <c r="G185">
        <f>martianeum6[[#This Row],[stan_magazynu '[kg']]]+martianeum6[[#This Row],[ile_kg_materiału_z_ładunku]]</f>
        <v>71.674199999999999</v>
      </c>
      <c r="H185">
        <f>IF(martianeum6[[#This Row],[stan_po_wydobyciu_z_ładunku]]&gt;=100,100,0)</f>
        <v>0</v>
      </c>
      <c r="I185">
        <f>martianeum6[[#This Row],[stan_po_wydobyciu_z_ładunku]]-martianeum6[[#This Row],[ile_zabiera_na_orbite]]</f>
        <v>71.674199999999999</v>
      </c>
    </row>
    <row r="186" spans="1:9" x14ac:dyDescent="0.25">
      <c r="A186" s="1">
        <v>48825</v>
      </c>
      <c r="B186">
        <f t="shared" si="2"/>
        <v>71.674199999999999</v>
      </c>
      <c r="C186" t="s">
        <v>13</v>
      </c>
      <c r="D186">
        <v>29.3</v>
      </c>
      <c r="E186">
        <v>4.5999999999999996</v>
      </c>
      <c r="F186">
        <f>IF(martianeum6[[#This Row],[zawartosc '[%']]]&gt;=1,martianeum6[[#This Row],[masa '[kg']]]*martianeum6[[#This Row],[zawartosc '[%']]]*0.01,0)</f>
        <v>1.3478000000000001</v>
      </c>
      <c r="G186">
        <f>martianeum6[[#This Row],[stan_magazynu '[kg']]]+martianeum6[[#This Row],[ile_kg_materiału_z_ładunku]]</f>
        <v>73.022000000000006</v>
      </c>
      <c r="H186">
        <f>IF(martianeum6[[#This Row],[stan_po_wydobyciu_z_ładunku]]&gt;=100,100,0)</f>
        <v>0</v>
      </c>
      <c r="I186">
        <f>martianeum6[[#This Row],[stan_po_wydobyciu_z_ładunku]]-martianeum6[[#This Row],[ile_zabiera_na_orbite]]</f>
        <v>73.022000000000006</v>
      </c>
    </row>
    <row r="187" spans="1:9" x14ac:dyDescent="0.25">
      <c r="A187" s="1">
        <v>48826</v>
      </c>
      <c r="B187">
        <f t="shared" si="2"/>
        <v>73.022000000000006</v>
      </c>
      <c r="C187" t="s">
        <v>7</v>
      </c>
      <c r="D187">
        <v>18.399999999999999</v>
      </c>
      <c r="E187">
        <v>0</v>
      </c>
      <c r="F187">
        <f>IF(martianeum6[[#This Row],[zawartosc '[%']]]&gt;=1,martianeum6[[#This Row],[masa '[kg']]]*martianeum6[[#This Row],[zawartosc '[%']]]*0.01,0)</f>
        <v>0</v>
      </c>
      <c r="G187">
        <f>martianeum6[[#This Row],[stan_magazynu '[kg']]]+martianeum6[[#This Row],[ile_kg_materiału_z_ładunku]]</f>
        <v>73.022000000000006</v>
      </c>
      <c r="H187">
        <f>IF(martianeum6[[#This Row],[stan_po_wydobyciu_z_ładunku]]&gt;=100,100,0)</f>
        <v>0</v>
      </c>
      <c r="I187">
        <f>martianeum6[[#This Row],[stan_po_wydobyciu_z_ładunku]]-martianeum6[[#This Row],[ile_zabiera_na_orbite]]</f>
        <v>73.022000000000006</v>
      </c>
    </row>
    <row r="188" spans="1:9" x14ac:dyDescent="0.25">
      <c r="A188" s="1">
        <v>48827</v>
      </c>
      <c r="B188">
        <f t="shared" si="2"/>
        <v>73.022000000000006</v>
      </c>
      <c r="C188" t="s">
        <v>7</v>
      </c>
      <c r="D188">
        <v>10.3</v>
      </c>
      <c r="E188">
        <v>16</v>
      </c>
      <c r="F188">
        <f>IF(martianeum6[[#This Row],[zawartosc '[%']]]&gt;=1,martianeum6[[#This Row],[masa '[kg']]]*martianeum6[[#This Row],[zawartosc '[%']]]*0.01,0)</f>
        <v>1.6480000000000001</v>
      </c>
      <c r="G188">
        <f>martianeum6[[#This Row],[stan_magazynu '[kg']]]+martianeum6[[#This Row],[ile_kg_materiału_z_ładunku]]</f>
        <v>74.67</v>
      </c>
      <c r="H188">
        <f>IF(martianeum6[[#This Row],[stan_po_wydobyciu_z_ładunku]]&gt;=100,100,0)</f>
        <v>0</v>
      </c>
      <c r="I188">
        <f>martianeum6[[#This Row],[stan_po_wydobyciu_z_ładunku]]-martianeum6[[#This Row],[ile_zabiera_na_orbite]]</f>
        <v>74.67</v>
      </c>
    </row>
    <row r="189" spans="1:9" x14ac:dyDescent="0.25">
      <c r="A189" s="1">
        <v>48828</v>
      </c>
      <c r="B189">
        <f t="shared" si="2"/>
        <v>74.67</v>
      </c>
      <c r="C189" t="s">
        <v>10</v>
      </c>
      <c r="D189">
        <v>27.5</v>
      </c>
      <c r="E189">
        <v>0</v>
      </c>
      <c r="F189">
        <f>IF(martianeum6[[#This Row],[zawartosc '[%']]]&gt;=1,martianeum6[[#This Row],[masa '[kg']]]*martianeum6[[#This Row],[zawartosc '[%']]]*0.01,0)</f>
        <v>0</v>
      </c>
      <c r="G189">
        <f>martianeum6[[#This Row],[stan_magazynu '[kg']]]+martianeum6[[#This Row],[ile_kg_materiału_z_ładunku]]</f>
        <v>74.67</v>
      </c>
      <c r="H189">
        <f>IF(martianeum6[[#This Row],[stan_po_wydobyciu_z_ładunku]]&gt;=100,100,0)</f>
        <v>0</v>
      </c>
      <c r="I189">
        <f>martianeum6[[#This Row],[stan_po_wydobyciu_z_ładunku]]-martianeum6[[#This Row],[ile_zabiera_na_orbite]]</f>
        <v>74.67</v>
      </c>
    </row>
    <row r="190" spans="1:9" x14ac:dyDescent="0.25">
      <c r="A190" s="1">
        <v>48829</v>
      </c>
      <c r="B190">
        <f t="shared" si="2"/>
        <v>74.67</v>
      </c>
      <c r="C190" t="s">
        <v>7</v>
      </c>
      <c r="D190">
        <v>20.6</v>
      </c>
      <c r="E190">
        <v>15.7</v>
      </c>
      <c r="F190">
        <f>IF(martianeum6[[#This Row],[zawartosc '[%']]]&gt;=1,martianeum6[[#This Row],[masa '[kg']]]*martianeum6[[#This Row],[zawartosc '[%']]]*0.01,0)</f>
        <v>3.2342000000000004</v>
      </c>
      <c r="G190">
        <f>martianeum6[[#This Row],[stan_magazynu '[kg']]]+martianeum6[[#This Row],[ile_kg_materiału_z_ładunku]]</f>
        <v>77.904200000000003</v>
      </c>
      <c r="H190">
        <f>IF(martianeum6[[#This Row],[stan_po_wydobyciu_z_ładunku]]&gt;=100,100,0)</f>
        <v>0</v>
      </c>
      <c r="I190">
        <f>martianeum6[[#This Row],[stan_po_wydobyciu_z_ładunku]]-martianeum6[[#This Row],[ile_zabiera_na_orbite]]</f>
        <v>77.904200000000003</v>
      </c>
    </row>
    <row r="191" spans="1:9" x14ac:dyDescent="0.25">
      <c r="A191" s="1">
        <v>48830</v>
      </c>
      <c r="B191">
        <f t="shared" si="2"/>
        <v>77.904200000000003</v>
      </c>
      <c r="C191" t="s">
        <v>11</v>
      </c>
      <c r="D191">
        <v>21.3</v>
      </c>
      <c r="E191">
        <v>0</v>
      </c>
      <c r="F191">
        <f>IF(martianeum6[[#This Row],[zawartosc '[%']]]&gt;=1,martianeum6[[#This Row],[masa '[kg']]]*martianeum6[[#This Row],[zawartosc '[%']]]*0.01,0)</f>
        <v>0</v>
      </c>
      <c r="G191">
        <f>martianeum6[[#This Row],[stan_magazynu '[kg']]]+martianeum6[[#This Row],[ile_kg_materiału_z_ładunku]]</f>
        <v>77.904200000000003</v>
      </c>
      <c r="H191">
        <f>IF(martianeum6[[#This Row],[stan_po_wydobyciu_z_ładunku]]&gt;=100,100,0)</f>
        <v>0</v>
      </c>
      <c r="I191">
        <f>martianeum6[[#This Row],[stan_po_wydobyciu_z_ładunku]]-martianeum6[[#This Row],[ile_zabiera_na_orbite]]</f>
        <v>77.904200000000003</v>
      </c>
    </row>
    <row r="192" spans="1:9" x14ac:dyDescent="0.25">
      <c r="A192" s="1">
        <v>48831</v>
      </c>
      <c r="B192">
        <f t="shared" si="2"/>
        <v>77.904200000000003</v>
      </c>
      <c r="C192" t="s">
        <v>19</v>
      </c>
      <c r="D192">
        <v>26.2</v>
      </c>
      <c r="E192">
        <v>0</v>
      </c>
      <c r="F192">
        <f>IF(martianeum6[[#This Row],[zawartosc '[%']]]&gt;=1,martianeum6[[#This Row],[masa '[kg']]]*martianeum6[[#This Row],[zawartosc '[%']]]*0.01,0)</f>
        <v>0</v>
      </c>
      <c r="G192">
        <f>martianeum6[[#This Row],[stan_magazynu '[kg']]]+martianeum6[[#This Row],[ile_kg_materiału_z_ładunku]]</f>
        <v>77.904200000000003</v>
      </c>
      <c r="H192">
        <f>IF(martianeum6[[#This Row],[stan_po_wydobyciu_z_ładunku]]&gt;=100,100,0)</f>
        <v>0</v>
      </c>
      <c r="I192">
        <f>martianeum6[[#This Row],[stan_po_wydobyciu_z_ładunku]]-martianeum6[[#This Row],[ile_zabiera_na_orbite]]</f>
        <v>77.904200000000003</v>
      </c>
    </row>
    <row r="193" spans="1:9" x14ac:dyDescent="0.25">
      <c r="A193" s="1">
        <v>48832</v>
      </c>
      <c r="B193">
        <f t="shared" si="2"/>
        <v>77.904200000000003</v>
      </c>
      <c r="C193" t="s">
        <v>10</v>
      </c>
      <c r="D193">
        <v>23.9</v>
      </c>
      <c r="E193">
        <v>0</v>
      </c>
      <c r="F193">
        <f>IF(martianeum6[[#This Row],[zawartosc '[%']]]&gt;=1,martianeum6[[#This Row],[masa '[kg']]]*martianeum6[[#This Row],[zawartosc '[%']]]*0.01,0)</f>
        <v>0</v>
      </c>
      <c r="G193">
        <f>martianeum6[[#This Row],[stan_magazynu '[kg']]]+martianeum6[[#This Row],[ile_kg_materiału_z_ładunku]]</f>
        <v>77.904200000000003</v>
      </c>
      <c r="H193">
        <f>IF(martianeum6[[#This Row],[stan_po_wydobyciu_z_ładunku]]&gt;=100,100,0)</f>
        <v>0</v>
      </c>
      <c r="I193">
        <f>martianeum6[[#This Row],[stan_po_wydobyciu_z_ładunku]]-martianeum6[[#This Row],[ile_zabiera_na_orbite]]</f>
        <v>77.904200000000003</v>
      </c>
    </row>
    <row r="194" spans="1:9" x14ac:dyDescent="0.25">
      <c r="A194" s="1">
        <v>48833</v>
      </c>
      <c r="B194">
        <f t="shared" si="2"/>
        <v>77.904200000000003</v>
      </c>
      <c r="C194" t="s">
        <v>27</v>
      </c>
      <c r="D194">
        <v>26.6</v>
      </c>
      <c r="E194">
        <v>1.6</v>
      </c>
      <c r="F194">
        <f>IF(martianeum6[[#This Row],[zawartosc '[%']]]&gt;=1,martianeum6[[#This Row],[masa '[kg']]]*martianeum6[[#This Row],[zawartosc '[%']]]*0.01,0)</f>
        <v>0.42560000000000003</v>
      </c>
      <c r="G194">
        <f>martianeum6[[#This Row],[stan_magazynu '[kg']]]+martianeum6[[#This Row],[ile_kg_materiału_z_ładunku]]</f>
        <v>78.329800000000006</v>
      </c>
      <c r="H194">
        <f>IF(martianeum6[[#This Row],[stan_po_wydobyciu_z_ładunku]]&gt;=100,100,0)</f>
        <v>0</v>
      </c>
      <c r="I194">
        <f>martianeum6[[#This Row],[stan_po_wydobyciu_z_ładunku]]-martianeum6[[#This Row],[ile_zabiera_na_orbite]]</f>
        <v>78.329800000000006</v>
      </c>
    </row>
    <row r="195" spans="1:9" x14ac:dyDescent="0.25">
      <c r="A195" s="1">
        <v>48834</v>
      </c>
      <c r="B195">
        <f t="shared" si="2"/>
        <v>78.329800000000006</v>
      </c>
      <c r="C195" t="s">
        <v>10</v>
      </c>
      <c r="D195">
        <v>18.600000000000001</v>
      </c>
      <c r="E195">
        <v>20.399999999999999</v>
      </c>
      <c r="F195">
        <f>IF(martianeum6[[#This Row],[zawartosc '[%']]]&gt;=1,martianeum6[[#This Row],[masa '[kg']]]*martianeum6[[#This Row],[zawartosc '[%']]]*0.01,0)</f>
        <v>3.7944</v>
      </c>
      <c r="G195">
        <f>martianeum6[[#This Row],[stan_magazynu '[kg']]]+martianeum6[[#This Row],[ile_kg_materiału_z_ładunku]]</f>
        <v>82.124200000000002</v>
      </c>
      <c r="H195">
        <f>IF(martianeum6[[#This Row],[stan_po_wydobyciu_z_ładunku]]&gt;=100,100,0)</f>
        <v>0</v>
      </c>
      <c r="I195">
        <f>martianeum6[[#This Row],[stan_po_wydobyciu_z_ładunku]]-martianeum6[[#This Row],[ile_zabiera_na_orbite]]</f>
        <v>82.124200000000002</v>
      </c>
    </row>
    <row r="196" spans="1:9" x14ac:dyDescent="0.25">
      <c r="A196" s="1">
        <v>48835</v>
      </c>
      <c r="B196">
        <f t="shared" ref="B196:B259" si="3">I195</f>
        <v>82.124200000000002</v>
      </c>
      <c r="C196" t="s">
        <v>18</v>
      </c>
      <c r="D196">
        <v>22.3</v>
      </c>
      <c r="E196">
        <v>1.7</v>
      </c>
      <c r="F196">
        <f>IF(martianeum6[[#This Row],[zawartosc '[%']]]&gt;=1,martianeum6[[#This Row],[masa '[kg']]]*martianeum6[[#This Row],[zawartosc '[%']]]*0.01,0)</f>
        <v>0.37910000000000005</v>
      </c>
      <c r="G196">
        <f>martianeum6[[#This Row],[stan_magazynu '[kg']]]+martianeum6[[#This Row],[ile_kg_materiału_z_ładunku]]</f>
        <v>82.503299999999996</v>
      </c>
      <c r="H196">
        <f>IF(martianeum6[[#This Row],[stan_po_wydobyciu_z_ładunku]]&gt;=100,100,0)</f>
        <v>0</v>
      </c>
      <c r="I196">
        <f>martianeum6[[#This Row],[stan_po_wydobyciu_z_ładunku]]-martianeum6[[#This Row],[ile_zabiera_na_orbite]]</f>
        <v>82.503299999999996</v>
      </c>
    </row>
    <row r="197" spans="1:9" x14ac:dyDescent="0.25">
      <c r="A197" s="1">
        <v>48836</v>
      </c>
      <c r="B197">
        <f t="shared" si="3"/>
        <v>82.503299999999996</v>
      </c>
      <c r="C197" t="s">
        <v>17</v>
      </c>
      <c r="D197">
        <v>18.399999999999999</v>
      </c>
      <c r="E197">
        <v>3.9</v>
      </c>
      <c r="F197">
        <f>IF(martianeum6[[#This Row],[zawartosc '[%']]]&gt;=1,martianeum6[[#This Row],[masa '[kg']]]*martianeum6[[#This Row],[zawartosc '[%']]]*0.01,0)</f>
        <v>0.7175999999999999</v>
      </c>
      <c r="G197">
        <f>martianeum6[[#This Row],[stan_magazynu '[kg']]]+martianeum6[[#This Row],[ile_kg_materiału_z_ładunku]]</f>
        <v>83.2209</v>
      </c>
      <c r="H197">
        <f>IF(martianeum6[[#This Row],[stan_po_wydobyciu_z_ładunku]]&gt;=100,100,0)</f>
        <v>0</v>
      </c>
      <c r="I197">
        <f>martianeum6[[#This Row],[stan_po_wydobyciu_z_ładunku]]-martianeum6[[#This Row],[ile_zabiera_na_orbite]]</f>
        <v>83.2209</v>
      </c>
    </row>
    <row r="198" spans="1:9" x14ac:dyDescent="0.25">
      <c r="A198" s="1">
        <v>48837</v>
      </c>
      <c r="B198">
        <f t="shared" si="3"/>
        <v>83.2209</v>
      </c>
      <c r="C198" t="s">
        <v>27</v>
      </c>
      <c r="D198">
        <v>28</v>
      </c>
      <c r="E198">
        <v>4.4000000000000004</v>
      </c>
      <c r="F198">
        <f>IF(martianeum6[[#This Row],[zawartosc '[%']]]&gt;=1,martianeum6[[#This Row],[masa '[kg']]]*martianeum6[[#This Row],[zawartosc '[%']]]*0.01,0)</f>
        <v>1.2320000000000002</v>
      </c>
      <c r="G198">
        <f>martianeum6[[#This Row],[stan_magazynu '[kg']]]+martianeum6[[#This Row],[ile_kg_materiału_z_ładunku]]</f>
        <v>84.4529</v>
      </c>
      <c r="H198">
        <f>IF(martianeum6[[#This Row],[stan_po_wydobyciu_z_ładunku]]&gt;=100,100,0)</f>
        <v>0</v>
      </c>
      <c r="I198">
        <f>martianeum6[[#This Row],[stan_po_wydobyciu_z_ładunku]]-martianeum6[[#This Row],[ile_zabiera_na_orbite]]</f>
        <v>84.4529</v>
      </c>
    </row>
    <row r="199" spans="1:9" x14ac:dyDescent="0.25">
      <c r="A199" s="1">
        <v>48838</v>
      </c>
      <c r="B199">
        <f t="shared" si="3"/>
        <v>84.4529</v>
      </c>
      <c r="C199" t="s">
        <v>10</v>
      </c>
      <c r="D199">
        <v>10.9</v>
      </c>
      <c r="E199">
        <v>32.9</v>
      </c>
      <c r="F199">
        <f>IF(martianeum6[[#This Row],[zawartosc '[%']]]&gt;=1,martianeum6[[#This Row],[masa '[kg']]]*martianeum6[[#This Row],[zawartosc '[%']]]*0.01,0)</f>
        <v>3.5861000000000001</v>
      </c>
      <c r="G199">
        <f>martianeum6[[#This Row],[stan_magazynu '[kg']]]+martianeum6[[#This Row],[ile_kg_materiału_z_ładunku]]</f>
        <v>88.039000000000001</v>
      </c>
      <c r="H199">
        <f>IF(martianeum6[[#This Row],[stan_po_wydobyciu_z_ładunku]]&gt;=100,100,0)</f>
        <v>0</v>
      </c>
      <c r="I199">
        <f>martianeum6[[#This Row],[stan_po_wydobyciu_z_ładunku]]-martianeum6[[#This Row],[ile_zabiera_na_orbite]]</f>
        <v>88.039000000000001</v>
      </c>
    </row>
    <row r="200" spans="1:9" x14ac:dyDescent="0.25">
      <c r="A200" s="1">
        <v>48839</v>
      </c>
      <c r="B200">
        <f t="shared" si="3"/>
        <v>88.039000000000001</v>
      </c>
      <c r="C200" t="s">
        <v>19</v>
      </c>
      <c r="D200">
        <v>25.1</v>
      </c>
      <c r="E200">
        <v>33.299999999999997</v>
      </c>
      <c r="F200">
        <f>IF(martianeum6[[#This Row],[zawartosc '[%']]]&gt;=1,martianeum6[[#This Row],[masa '[kg']]]*martianeum6[[#This Row],[zawartosc '[%']]]*0.01,0)</f>
        <v>8.3582999999999998</v>
      </c>
      <c r="G200">
        <f>martianeum6[[#This Row],[stan_magazynu '[kg']]]+martianeum6[[#This Row],[ile_kg_materiału_z_ładunku]]</f>
        <v>96.397300000000001</v>
      </c>
      <c r="H200">
        <f>IF(martianeum6[[#This Row],[stan_po_wydobyciu_z_ładunku]]&gt;=100,100,0)</f>
        <v>0</v>
      </c>
      <c r="I200">
        <f>martianeum6[[#This Row],[stan_po_wydobyciu_z_ładunku]]-martianeum6[[#This Row],[ile_zabiera_na_orbite]]</f>
        <v>96.397300000000001</v>
      </c>
    </row>
    <row r="201" spans="1:9" x14ac:dyDescent="0.25">
      <c r="A201" s="1">
        <v>48840</v>
      </c>
      <c r="B201">
        <f t="shared" si="3"/>
        <v>96.397300000000001</v>
      </c>
      <c r="C201" t="s">
        <v>28</v>
      </c>
      <c r="D201">
        <v>10.7</v>
      </c>
      <c r="E201">
        <v>0.3</v>
      </c>
      <c r="F201">
        <f>IF(martianeum6[[#This Row],[zawartosc '[%']]]&gt;=1,martianeum6[[#This Row],[masa '[kg']]]*martianeum6[[#This Row],[zawartosc '[%']]]*0.01,0)</f>
        <v>0</v>
      </c>
      <c r="G201">
        <f>martianeum6[[#This Row],[stan_magazynu '[kg']]]+martianeum6[[#This Row],[ile_kg_materiału_z_ładunku]]</f>
        <v>96.397300000000001</v>
      </c>
      <c r="H201">
        <f>IF(martianeum6[[#This Row],[stan_po_wydobyciu_z_ładunku]]&gt;=100,100,0)</f>
        <v>0</v>
      </c>
      <c r="I201">
        <f>martianeum6[[#This Row],[stan_po_wydobyciu_z_ładunku]]-martianeum6[[#This Row],[ile_zabiera_na_orbite]]</f>
        <v>96.397300000000001</v>
      </c>
    </row>
    <row r="202" spans="1:9" x14ac:dyDescent="0.25">
      <c r="A202" s="1">
        <v>48841</v>
      </c>
      <c r="B202">
        <f t="shared" si="3"/>
        <v>96.397300000000001</v>
      </c>
      <c r="C202" t="s">
        <v>10</v>
      </c>
      <c r="D202">
        <v>26.1</v>
      </c>
      <c r="E202">
        <v>31</v>
      </c>
      <c r="F202">
        <f>IF(martianeum6[[#This Row],[zawartosc '[%']]]&gt;=1,martianeum6[[#This Row],[masa '[kg']]]*martianeum6[[#This Row],[zawartosc '[%']]]*0.01,0)</f>
        <v>8.0910000000000011</v>
      </c>
      <c r="G202">
        <f>martianeum6[[#This Row],[stan_magazynu '[kg']]]+martianeum6[[#This Row],[ile_kg_materiału_z_ładunku]]</f>
        <v>104.48830000000001</v>
      </c>
      <c r="H202">
        <f>IF(martianeum6[[#This Row],[stan_po_wydobyciu_z_ładunku]]&gt;=100,100,0)</f>
        <v>100</v>
      </c>
      <c r="I202">
        <f>martianeum6[[#This Row],[stan_po_wydobyciu_z_ładunku]]-martianeum6[[#This Row],[ile_zabiera_na_orbite]]</f>
        <v>4.4883000000000095</v>
      </c>
    </row>
    <row r="203" spans="1:9" x14ac:dyDescent="0.25">
      <c r="A203" s="1">
        <v>48842</v>
      </c>
      <c r="B203">
        <f t="shared" si="3"/>
        <v>4.4883000000000095</v>
      </c>
      <c r="C203" t="s">
        <v>11</v>
      </c>
      <c r="D203">
        <v>15.2</v>
      </c>
      <c r="E203">
        <v>12.7</v>
      </c>
      <c r="F203">
        <f>IF(martianeum6[[#This Row],[zawartosc '[%']]]&gt;=1,martianeum6[[#This Row],[masa '[kg']]]*martianeum6[[#This Row],[zawartosc '[%']]]*0.01,0)</f>
        <v>1.9303999999999999</v>
      </c>
      <c r="G203">
        <f>martianeum6[[#This Row],[stan_magazynu '[kg']]]+martianeum6[[#This Row],[ile_kg_materiału_z_ładunku]]</f>
        <v>6.4187000000000092</v>
      </c>
      <c r="H203">
        <f>IF(martianeum6[[#This Row],[stan_po_wydobyciu_z_ładunku]]&gt;=100,100,0)</f>
        <v>0</v>
      </c>
      <c r="I203">
        <f>martianeum6[[#This Row],[stan_po_wydobyciu_z_ładunku]]-martianeum6[[#This Row],[ile_zabiera_na_orbite]]</f>
        <v>6.4187000000000092</v>
      </c>
    </row>
    <row r="204" spans="1:9" x14ac:dyDescent="0.25">
      <c r="A204" s="1">
        <v>48843</v>
      </c>
      <c r="B204">
        <f t="shared" si="3"/>
        <v>6.4187000000000092</v>
      </c>
      <c r="C204" t="s">
        <v>14</v>
      </c>
      <c r="D204">
        <v>28.8</v>
      </c>
      <c r="E204">
        <v>4.3</v>
      </c>
      <c r="F204">
        <f>IF(martianeum6[[#This Row],[zawartosc '[%']]]&gt;=1,martianeum6[[#This Row],[masa '[kg']]]*martianeum6[[#This Row],[zawartosc '[%']]]*0.01,0)</f>
        <v>1.2384000000000002</v>
      </c>
      <c r="G204">
        <f>martianeum6[[#This Row],[stan_magazynu '[kg']]]+martianeum6[[#This Row],[ile_kg_materiału_z_ładunku]]</f>
        <v>7.6571000000000096</v>
      </c>
      <c r="H204">
        <f>IF(martianeum6[[#This Row],[stan_po_wydobyciu_z_ładunku]]&gt;=100,100,0)</f>
        <v>0</v>
      </c>
      <c r="I204">
        <f>martianeum6[[#This Row],[stan_po_wydobyciu_z_ładunku]]-martianeum6[[#This Row],[ile_zabiera_na_orbite]]</f>
        <v>7.6571000000000096</v>
      </c>
    </row>
    <row r="205" spans="1:9" x14ac:dyDescent="0.25">
      <c r="A205" s="1">
        <v>48844</v>
      </c>
      <c r="B205">
        <f t="shared" si="3"/>
        <v>7.6571000000000096</v>
      </c>
      <c r="C205" t="s">
        <v>26</v>
      </c>
      <c r="D205">
        <v>10.3</v>
      </c>
      <c r="E205">
        <v>0</v>
      </c>
      <c r="F205">
        <f>IF(martianeum6[[#This Row],[zawartosc '[%']]]&gt;=1,martianeum6[[#This Row],[masa '[kg']]]*martianeum6[[#This Row],[zawartosc '[%']]]*0.01,0)</f>
        <v>0</v>
      </c>
      <c r="G205">
        <f>martianeum6[[#This Row],[stan_magazynu '[kg']]]+martianeum6[[#This Row],[ile_kg_materiału_z_ładunku]]</f>
        <v>7.6571000000000096</v>
      </c>
      <c r="H205">
        <f>IF(martianeum6[[#This Row],[stan_po_wydobyciu_z_ładunku]]&gt;=100,100,0)</f>
        <v>0</v>
      </c>
      <c r="I205">
        <f>martianeum6[[#This Row],[stan_po_wydobyciu_z_ładunku]]-martianeum6[[#This Row],[ile_zabiera_na_orbite]]</f>
        <v>7.6571000000000096</v>
      </c>
    </row>
    <row r="206" spans="1:9" x14ac:dyDescent="0.25">
      <c r="A206" s="1">
        <v>48845</v>
      </c>
      <c r="B206">
        <f t="shared" si="3"/>
        <v>7.6571000000000096</v>
      </c>
      <c r="C206" t="s">
        <v>6</v>
      </c>
      <c r="D206">
        <v>14.9</v>
      </c>
      <c r="E206">
        <v>0.1</v>
      </c>
      <c r="F206">
        <f>IF(martianeum6[[#This Row],[zawartosc '[%']]]&gt;=1,martianeum6[[#This Row],[masa '[kg']]]*martianeum6[[#This Row],[zawartosc '[%']]]*0.01,0)</f>
        <v>0</v>
      </c>
      <c r="G206">
        <f>martianeum6[[#This Row],[stan_magazynu '[kg']]]+martianeum6[[#This Row],[ile_kg_materiału_z_ładunku]]</f>
        <v>7.6571000000000096</v>
      </c>
      <c r="H206">
        <f>IF(martianeum6[[#This Row],[stan_po_wydobyciu_z_ładunku]]&gt;=100,100,0)</f>
        <v>0</v>
      </c>
      <c r="I206">
        <f>martianeum6[[#This Row],[stan_po_wydobyciu_z_ładunku]]-martianeum6[[#This Row],[ile_zabiera_na_orbite]]</f>
        <v>7.6571000000000096</v>
      </c>
    </row>
    <row r="207" spans="1:9" x14ac:dyDescent="0.25">
      <c r="A207" s="1">
        <v>48846</v>
      </c>
      <c r="B207">
        <f t="shared" si="3"/>
        <v>7.6571000000000096</v>
      </c>
      <c r="C207" t="s">
        <v>10</v>
      </c>
      <c r="D207">
        <v>11.3</v>
      </c>
      <c r="E207">
        <v>0</v>
      </c>
      <c r="F207">
        <f>IF(martianeum6[[#This Row],[zawartosc '[%']]]&gt;=1,martianeum6[[#This Row],[masa '[kg']]]*martianeum6[[#This Row],[zawartosc '[%']]]*0.01,0)</f>
        <v>0</v>
      </c>
      <c r="G207">
        <f>martianeum6[[#This Row],[stan_magazynu '[kg']]]+martianeum6[[#This Row],[ile_kg_materiału_z_ładunku]]</f>
        <v>7.6571000000000096</v>
      </c>
      <c r="H207">
        <f>IF(martianeum6[[#This Row],[stan_po_wydobyciu_z_ładunku]]&gt;=100,100,0)</f>
        <v>0</v>
      </c>
      <c r="I207">
        <f>martianeum6[[#This Row],[stan_po_wydobyciu_z_ładunku]]-martianeum6[[#This Row],[ile_zabiera_na_orbite]]</f>
        <v>7.6571000000000096</v>
      </c>
    </row>
    <row r="208" spans="1:9" x14ac:dyDescent="0.25">
      <c r="A208" s="1">
        <v>48847</v>
      </c>
      <c r="B208">
        <f t="shared" si="3"/>
        <v>7.6571000000000096</v>
      </c>
      <c r="C208" t="s">
        <v>10</v>
      </c>
      <c r="D208">
        <v>20.8</v>
      </c>
      <c r="E208">
        <v>34.9</v>
      </c>
      <c r="F208">
        <f>IF(martianeum6[[#This Row],[zawartosc '[%']]]&gt;=1,martianeum6[[#This Row],[masa '[kg']]]*martianeum6[[#This Row],[zawartosc '[%']]]*0.01,0)</f>
        <v>7.2591999999999999</v>
      </c>
      <c r="G208">
        <f>martianeum6[[#This Row],[stan_magazynu '[kg']]]+martianeum6[[#This Row],[ile_kg_materiału_z_ładunku]]</f>
        <v>14.91630000000001</v>
      </c>
      <c r="H208">
        <f>IF(martianeum6[[#This Row],[stan_po_wydobyciu_z_ładunku]]&gt;=100,100,0)</f>
        <v>0</v>
      </c>
      <c r="I208">
        <f>martianeum6[[#This Row],[stan_po_wydobyciu_z_ładunku]]-martianeum6[[#This Row],[ile_zabiera_na_orbite]]</f>
        <v>14.91630000000001</v>
      </c>
    </row>
    <row r="209" spans="1:9" x14ac:dyDescent="0.25">
      <c r="A209" s="1">
        <v>48848</v>
      </c>
      <c r="B209">
        <f t="shared" si="3"/>
        <v>14.91630000000001</v>
      </c>
      <c r="C209" t="s">
        <v>19</v>
      </c>
      <c r="D209">
        <v>18.2</v>
      </c>
      <c r="E209">
        <v>0</v>
      </c>
      <c r="F209">
        <f>IF(martianeum6[[#This Row],[zawartosc '[%']]]&gt;=1,martianeum6[[#This Row],[masa '[kg']]]*martianeum6[[#This Row],[zawartosc '[%']]]*0.01,0)</f>
        <v>0</v>
      </c>
      <c r="G209">
        <f>martianeum6[[#This Row],[stan_magazynu '[kg']]]+martianeum6[[#This Row],[ile_kg_materiału_z_ładunku]]</f>
        <v>14.91630000000001</v>
      </c>
      <c r="H209">
        <f>IF(martianeum6[[#This Row],[stan_po_wydobyciu_z_ładunku]]&gt;=100,100,0)</f>
        <v>0</v>
      </c>
      <c r="I209">
        <f>martianeum6[[#This Row],[stan_po_wydobyciu_z_ładunku]]-martianeum6[[#This Row],[ile_zabiera_na_orbite]]</f>
        <v>14.91630000000001</v>
      </c>
    </row>
    <row r="210" spans="1:9" x14ac:dyDescent="0.25">
      <c r="A210" s="1">
        <v>48849</v>
      </c>
      <c r="B210">
        <f t="shared" si="3"/>
        <v>14.91630000000001</v>
      </c>
      <c r="C210" t="s">
        <v>17</v>
      </c>
      <c r="D210">
        <v>12.7</v>
      </c>
      <c r="E210">
        <v>5.3</v>
      </c>
      <c r="F210">
        <f>IF(martianeum6[[#This Row],[zawartosc '[%']]]&gt;=1,martianeum6[[#This Row],[masa '[kg']]]*martianeum6[[#This Row],[zawartosc '[%']]]*0.01,0)</f>
        <v>0.67309999999999992</v>
      </c>
      <c r="G210">
        <f>martianeum6[[#This Row],[stan_magazynu '[kg']]]+martianeum6[[#This Row],[ile_kg_materiału_z_ładunku]]</f>
        <v>15.58940000000001</v>
      </c>
      <c r="H210">
        <f>IF(martianeum6[[#This Row],[stan_po_wydobyciu_z_ładunku]]&gt;=100,100,0)</f>
        <v>0</v>
      </c>
      <c r="I210">
        <f>martianeum6[[#This Row],[stan_po_wydobyciu_z_ładunku]]-martianeum6[[#This Row],[ile_zabiera_na_orbite]]</f>
        <v>15.58940000000001</v>
      </c>
    </row>
    <row r="211" spans="1:9" x14ac:dyDescent="0.25">
      <c r="A211" s="1">
        <v>48850</v>
      </c>
      <c r="B211">
        <f t="shared" si="3"/>
        <v>15.58940000000001</v>
      </c>
      <c r="C211" t="s">
        <v>14</v>
      </c>
      <c r="D211">
        <v>21.4</v>
      </c>
      <c r="E211">
        <v>8.3000000000000007</v>
      </c>
      <c r="F211">
        <f>IF(martianeum6[[#This Row],[zawartosc '[%']]]&gt;=1,martianeum6[[#This Row],[masa '[kg']]]*martianeum6[[#This Row],[zawartosc '[%']]]*0.01,0)</f>
        <v>1.7762</v>
      </c>
      <c r="G211">
        <f>martianeum6[[#This Row],[stan_magazynu '[kg']]]+martianeum6[[#This Row],[ile_kg_materiału_z_ładunku]]</f>
        <v>17.365600000000011</v>
      </c>
      <c r="H211">
        <f>IF(martianeum6[[#This Row],[stan_po_wydobyciu_z_ładunku]]&gt;=100,100,0)</f>
        <v>0</v>
      </c>
      <c r="I211">
        <f>martianeum6[[#This Row],[stan_po_wydobyciu_z_ładunku]]-martianeum6[[#This Row],[ile_zabiera_na_orbite]]</f>
        <v>17.365600000000011</v>
      </c>
    </row>
    <row r="212" spans="1:9" x14ac:dyDescent="0.25">
      <c r="A212" s="1">
        <v>48851</v>
      </c>
      <c r="B212">
        <f t="shared" si="3"/>
        <v>17.365600000000011</v>
      </c>
      <c r="C212" t="s">
        <v>6</v>
      </c>
      <c r="D212">
        <v>21.3</v>
      </c>
      <c r="E212">
        <v>11.8</v>
      </c>
      <c r="F212">
        <f>IF(martianeum6[[#This Row],[zawartosc '[%']]]&gt;=1,martianeum6[[#This Row],[masa '[kg']]]*martianeum6[[#This Row],[zawartosc '[%']]]*0.01,0)</f>
        <v>2.5134000000000003</v>
      </c>
      <c r="G212">
        <f>martianeum6[[#This Row],[stan_magazynu '[kg']]]+martianeum6[[#This Row],[ile_kg_materiału_z_ładunku]]</f>
        <v>19.879000000000012</v>
      </c>
      <c r="H212">
        <f>IF(martianeum6[[#This Row],[stan_po_wydobyciu_z_ładunku]]&gt;=100,100,0)</f>
        <v>0</v>
      </c>
      <c r="I212">
        <f>martianeum6[[#This Row],[stan_po_wydobyciu_z_ładunku]]-martianeum6[[#This Row],[ile_zabiera_na_orbite]]</f>
        <v>19.879000000000012</v>
      </c>
    </row>
    <row r="213" spans="1:9" x14ac:dyDescent="0.25">
      <c r="A213" s="1">
        <v>48852</v>
      </c>
      <c r="B213">
        <f t="shared" si="3"/>
        <v>19.879000000000012</v>
      </c>
      <c r="C213" t="s">
        <v>17</v>
      </c>
      <c r="D213">
        <v>20.7</v>
      </c>
      <c r="E213">
        <v>3.9</v>
      </c>
      <c r="F213">
        <f>IF(martianeum6[[#This Row],[zawartosc '[%']]]&gt;=1,martianeum6[[#This Row],[masa '[kg']]]*martianeum6[[#This Row],[zawartosc '[%']]]*0.01,0)</f>
        <v>0.80729999999999991</v>
      </c>
      <c r="G213">
        <f>martianeum6[[#This Row],[stan_magazynu '[kg']]]+martianeum6[[#This Row],[ile_kg_materiału_z_ładunku]]</f>
        <v>20.686300000000013</v>
      </c>
      <c r="H213">
        <f>IF(martianeum6[[#This Row],[stan_po_wydobyciu_z_ładunku]]&gt;=100,100,0)</f>
        <v>0</v>
      </c>
      <c r="I213">
        <f>martianeum6[[#This Row],[stan_po_wydobyciu_z_ładunku]]-martianeum6[[#This Row],[ile_zabiera_na_orbite]]</f>
        <v>20.686300000000013</v>
      </c>
    </row>
    <row r="214" spans="1:9" x14ac:dyDescent="0.25">
      <c r="A214" s="1">
        <v>48853</v>
      </c>
      <c r="B214">
        <f t="shared" si="3"/>
        <v>20.686300000000013</v>
      </c>
      <c r="C214" t="s">
        <v>20</v>
      </c>
      <c r="D214">
        <v>19.7</v>
      </c>
      <c r="E214">
        <v>0</v>
      </c>
      <c r="F214">
        <f>IF(martianeum6[[#This Row],[zawartosc '[%']]]&gt;=1,martianeum6[[#This Row],[masa '[kg']]]*martianeum6[[#This Row],[zawartosc '[%']]]*0.01,0)</f>
        <v>0</v>
      </c>
      <c r="G214">
        <f>martianeum6[[#This Row],[stan_magazynu '[kg']]]+martianeum6[[#This Row],[ile_kg_materiału_z_ładunku]]</f>
        <v>20.686300000000013</v>
      </c>
      <c r="H214">
        <f>IF(martianeum6[[#This Row],[stan_po_wydobyciu_z_ładunku]]&gt;=100,100,0)</f>
        <v>0</v>
      </c>
      <c r="I214">
        <f>martianeum6[[#This Row],[stan_po_wydobyciu_z_ładunku]]-martianeum6[[#This Row],[ile_zabiera_na_orbite]]</f>
        <v>20.686300000000013</v>
      </c>
    </row>
    <row r="215" spans="1:9" x14ac:dyDescent="0.25">
      <c r="A215" s="1">
        <v>48854</v>
      </c>
      <c r="B215">
        <f t="shared" si="3"/>
        <v>20.686300000000013</v>
      </c>
      <c r="C215" t="s">
        <v>11</v>
      </c>
      <c r="D215">
        <v>27.2</v>
      </c>
      <c r="E215">
        <v>17.600000000000001</v>
      </c>
      <c r="F215">
        <f>IF(martianeum6[[#This Row],[zawartosc '[%']]]&gt;=1,martianeum6[[#This Row],[masa '[kg']]]*martianeum6[[#This Row],[zawartosc '[%']]]*0.01,0)</f>
        <v>4.7872000000000003</v>
      </c>
      <c r="G215">
        <f>martianeum6[[#This Row],[stan_magazynu '[kg']]]+martianeum6[[#This Row],[ile_kg_materiału_z_ładunku]]</f>
        <v>25.473500000000016</v>
      </c>
      <c r="H215">
        <f>IF(martianeum6[[#This Row],[stan_po_wydobyciu_z_ładunku]]&gt;=100,100,0)</f>
        <v>0</v>
      </c>
      <c r="I215">
        <f>martianeum6[[#This Row],[stan_po_wydobyciu_z_ładunku]]-martianeum6[[#This Row],[ile_zabiera_na_orbite]]</f>
        <v>25.473500000000016</v>
      </c>
    </row>
    <row r="216" spans="1:9" x14ac:dyDescent="0.25">
      <c r="A216" s="1">
        <v>48855</v>
      </c>
      <c r="B216">
        <f t="shared" si="3"/>
        <v>25.473500000000016</v>
      </c>
      <c r="C216" t="s">
        <v>25</v>
      </c>
      <c r="D216">
        <v>16.600000000000001</v>
      </c>
      <c r="E216">
        <v>1.7</v>
      </c>
      <c r="F216">
        <f>IF(martianeum6[[#This Row],[zawartosc '[%']]]&gt;=1,martianeum6[[#This Row],[masa '[kg']]]*martianeum6[[#This Row],[zawartosc '[%']]]*0.01,0)</f>
        <v>0.28220000000000001</v>
      </c>
      <c r="G216">
        <f>martianeum6[[#This Row],[stan_magazynu '[kg']]]+martianeum6[[#This Row],[ile_kg_materiału_z_ładunku]]</f>
        <v>25.755700000000015</v>
      </c>
      <c r="H216">
        <f>IF(martianeum6[[#This Row],[stan_po_wydobyciu_z_ładunku]]&gt;=100,100,0)</f>
        <v>0</v>
      </c>
      <c r="I216">
        <f>martianeum6[[#This Row],[stan_po_wydobyciu_z_ładunku]]-martianeum6[[#This Row],[ile_zabiera_na_orbite]]</f>
        <v>25.755700000000015</v>
      </c>
    </row>
    <row r="217" spans="1:9" x14ac:dyDescent="0.25">
      <c r="A217" s="1">
        <v>48856</v>
      </c>
      <c r="B217">
        <f t="shared" si="3"/>
        <v>25.755700000000015</v>
      </c>
      <c r="C217" t="s">
        <v>11</v>
      </c>
      <c r="D217">
        <v>22.3</v>
      </c>
      <c r="E217">
        <v>0</v>
      </c>
      <c r="F217">
        <f>IF(martianeum6[[#This Row],[zawartosc '[%']]]&gt;=1,martianeum6[[#This Row],[masa '[kg']]]*martianeum6[[#This Row],[zawartosc '[%']]]*0.01,0)</f>
        <v>0</v>
      </c>
      <c r="G217">
        <f>martianeum6[[#This Row],[stan_magazynu '[kg']]]+martianeum6[[#This Row],[ile_kg_materiału_z_ładunku]]</f>
        <v>25.755700000000015</v>
      </c>
      <c r="H217">
        <f>IF(martianeum6[[#This Row],[stan_po_wydobyciu_z_ładunku]]&gt;=100,100,0)</f>
        <v>0</v>
      </c>
      <c r="I217">
        <f>martianeum6[[#This Row],[stan_po_wydobyciu_z_ładunku]]-martianeum6[[#This Row],[ile_zabiera_na_orbite]]</f>
        <v>25.755700000000015</v>
      </c>
    </row>
    <row r="218" spans="1:9" x14ac:dyDescent="0.25">
      <c r="A218" s="1">
        <v>48857</v>
      </c>
      <c r="B218">
        <f t="shared" si="3"/>
        <v>25.755700000000015</v>
      </c>
      <c r="C218" t="s">
        <v>10</v>
      </c>
      <c r="D218">
        <v>18</v>
      </c>
      <c r="E218">
        <v>40.799999999999997</v>
      </c>
      <c r="F218">
        <f>IF(martianeum6[[#This Row],[zawartosc '[%']]]&gt;=1,martianeum6[[#This Row],[masa '[kg']]]*martianeum6[[#This Row],[zawartosc '[%']]]*0.01,0)</f>
        <v>7.3440000000000003</v>
      </c>
      <c r="G218">
        <f>martianeum6[[#This Row],[stan_magazynu '[kg']]]+martianeum6[[#This Row],[ile_kg_materiału_z_ładunku]]</f>
        <v>33.099700000000013</v>
      </c>
      <c r="H218">
        <f>IF(martianeum6[[#This Row],[stan_po_wydobyciu_z_ładunku]]&gt;=100,100,0)</f>
        <v>0</v>
      </c>
      <c r="I218">
        <f>martianeum6[[#This Row],[stan_po_wydobyciu_z_ładunku]]-martianeum6[[#This Row],[ile_zabiera_na_orbite]]</f>
        <v>33.099700000000013</v>
      </c>
    </row>
    <row r="219" spans="1:9" x14ac:dyDescent="0.25">
      <c r="A219" s="1">
        <v>48858</v>
      </c>
      <c r="B219">
        <f t="shared" si="3"/>
        <v>33.099700000000013</v>
      </c>
      <c r="C219" t="s">
        <v>24</v>
      </c>
      <c r="D219">
        <v>21.8</v>
      </c>
      <c r="E219">
        <v>0</v>
      </c>
      <c r="F219">
        <f>IF(martianeum6[[#This Row],[zawartosc '[%']]]&gt;=1,martianeum6[[#This Row],[masa '[kg']]]*martianeum6[[#This Row],[zawartosc '[%']]]*0.01,0)</f>
        <v>0</v>
      </c>
      <c r="G219">
        <f>martianeum6[[#This Row],[stan_magazynu '[kg']]]+martianeum6[[#This Row],[ile_kg_materiału_z_ładunku]]</f>
        <v>33.099700000000013</v>
      </c>
      <c r="H219">
        <f>IF(martianeum6[[#This Row],[stan_po_wydobyciu_z_ładunku]]&gt;=100,100,0)</f>
        <v>0</v>
      </c>
      <c r="I219">
        <f>martianeum6[[#This Row],[stan_po_wydobyciu_z_ładunku]]-martianeum6[[#This Row],[ile_zabiera_na_orbite]]</f>
        <v>33.099700000000013</v>
      </c>
    </row>
    <row r="220" spans="1:9" x14ac:dyDescent="0.25">
      <c r="A220" s="1">
        <v>48859</v>
      </c>
      <c r="B220">
        <f t="shared" si="3"/>
        <v>33.099700000000013</v>
      </c>
      <c r="C220" t="s">
        <v>6</v>
      </c>
      <c r="D220">
        <v>22.2</v>
      </c>
      <c r="E220">
        <v>11.2</v>
      </c>
      <c r="F220">
        <f>IF(martianeum6[[#This Row],[zawartosc '[%']]]&gt;=1,martianeum6[[#This Row],[masa '[kg']]]*martianeum6[[#This Row],[zawartosc '[%']]]*0.01,0)</f>
        <v>2.4863999999999997</v>
      </c>
      <c r="G220">
        <f>martianeum6[[#This Row],[stan_magazynu '[kg']]]+martianeum6[[#This Row],[ile_kg_materiału_z_ładunku]]</f>
        <v>35.586100000000016</v>
      </c>
      <c r="H220">
        <f>IF(martianeum6[[#This Row],[stan_po_wydobyciu_z_ładunku]]&gt;=100,100,0)</f>
        <v>0</v>
      </c>
      <c r="I220">
        <f>martianeum6[[#This Row],[stan_po_wydobyciu_z_ładunku]]-martianeum6[[#This Row],[ile_zabiera_na_orbite]]</f>
        <v>35.586100000000016</v>
      </c>
    </row>
    <row r="221" spans="1:9" x14ac:dyDescent="0.25">
      <c r="A221" s="1">
        <v>48860</v>
      </c>
      <c r="B221">
        <f t="shared" si="3"/>
        <v>35.586100000000016</v>
      </c>
      <c r="C221" t="s">
        <v>6</v>
      </c>
      <c r="D221">
        <v>20</v>
      </c>
      <c r="E221">
        <v>0</v>
      </c>
      <c r="F221">
        <f>IF(martianeum6[[#This Row],[zawartosc '[%']]]&gt;=1,martianeum6[[#This Row],[masa '[kg']]]*martianeum6[[#This Row],[zawartosc '[%']]]*0.01,0)</f>
        <v>0</v>
      </c>
      <c r="G221">
        <f>martianeum6[[#This Row],[stan_magazynu '[kg']]]+martianeum6[[#This Row],[ile_kg_materiału_z_ładunku]]</f>
        <v>35.586100000000016</v>
      </c>
      <c r="H221">
        <f>IF(martianeum6[[#This Row],[stan_po_wydobyciu_z_ładunku]]&gt;=100,100,0)</f>
        <v>0</v>
      </c>
      <c r="I221">
        <f>martianeum6[[#This Row],[stan_po_wydobyciu_z_ładunku]]-martianeum6[[#This Row],[ile_zabiera_na_orbite]]</f>
        <v>35.586100000000016</v>
      </c>
    </row>
    <row r="222" spans="1:9" x14ac:dyDescent="0.25">
      <c r="A222" s="1">
        <v>48861</v>
      </c>
      <c r="B222">
        <f t="shared" si="3"/>
        <v>35.586100000000016</v>
      </c>
      <c r="C222" t="s">
        <v>32</v>
      </c>
      <c r="D222">
        <v>29.4</v>
      </c>
      <c r="E222">
        <v>0.7</v>
      </c>
      <c r="F222">
        <f>IF(martianeum6[[#This Row],[zawartosc '[%']]]&gt;=1,martianeum6[[#This Row],[masa '[kg']]]*martianeum6[[#This Row],[zawartosc '[%']]]*0.01,0)</f>
        <v>0</v>
      </c>
      <c r="G222">
        <f>martianeum6[[#This Row],[stan_magazynu '[kg']]]+martianeum6[[#This Row],[ile_kg_materiału_z_ładunku]]</f>
        <v>35.586100000000016</v>
      </c>
      <c r="H222">
        <f>IF(martianeum6[[#This Row],[stan_po_wydobyciu_z_ładunku]]&gt;=100,100,0)</f>
        <v>0</v>
      </c>
      <c r="I222">
        <f>martianeum6[[#This Row],[stan_po_wydobyciu_z_ładunku]]-martianeum6[[#This Row],[ile_zabiera_na_orbite]]</f>
        <v>35.586100000000016</v>
      </c>
    </row>
    <row r="223" spans="1:9" x14ac:dyDescent="0.25">
      <c r="A223" s="1">
        <v>48862</v>
      </c>
      <c r="B223">
        <f t="shared" si="3"/>
        <v>35.586100000000016</v>
      </c>
      <c r="C223" t="s">
        <v>10</v>
      </c>
      <c r="D223">
        <v>23.6</v>
      </c>
      <c r="E223">
        <v>0</v>
      </c>
      <c r="F223">
        <f>IF(martianeum6[[#This Row],[zawartosc '[%']]]&gt;=1,martianeum6[[#This Row],[masa '[kg']]]*martianeum6[[#This Row],[zawartosc '[%']]]*0.01,0)</f>
        <v>0</v>
      </c>
      <c r="G223">
        <f>martianeum6[[#This Row],[stan_magazynu '[kg']]]+martianeum6[[#This Row],[ile_kg_materiału_z_ładunku]]</f>
        <v>35.586100000000016</v>
      </c>
      <c r="H223">
        <f>IF(martianeum6[[#This Row],[stan_po_wydobyciu_z_ładunku]]&gt;=100,100,0)</f>
        <v>0</v>
      </c>
      <c r="I223">
        <f>martianeum6[[#This Row],[stan_po_wydobyciu_z_ładunku]]-martianeum6[[#This Row],[ile_zabiera_na_orbite]]</f>
        <v>35.586100000000016</v>
      </c>
    </row>
    <row r="224" spans="1:9" x14ac:dyDescent="0.25">
      <c r="A224" s="1">
        <v>48863</v>
      </c>
      <c r="B224">
        <f t="shared" si="3"/>
        <v>35.586100000000016</v>
      </c>
      <c r="C224" t="s">
        <v>7</v>
      </c>
      <c r="D224">
        <v>16.3</v>
      </c>
      <c r="E224">
        <v>22</v>
      </c>
      <c r="F224">
        <f>IF(martianeum6[[#This Row],[zawartosc '[%']]]&gt;=1,martianeum6[[#This Row],[masa '[kg']]]*martianeum6[[#This Row],[zawartosc '[%']]]*0.01,0)</f>
        <v>3.5860000000000003</v>
      </c>
      <c r="G224">
        <f>martianeum6[[#This Row],[stan_magazynu '[kg']]]+martianeum6[[#This Row],[ile_kg_materiału_z_ładunku]]</f>
        <v>39.172100000000015</v>
      </c>
      <c r="H224">
        <f>IF(martianeum6[[#This Row],[stan_po_wydobyciu_z_ładunku]]&gt;=100,100,0)</f>
        <v>0</v>
      </c>
      <c r="I224">
        <f>martianeum6[[#This Row],[stan_po_wydobyciu_z_ładunku]]-martianeum6[[#This Row],[ile_zabiera_na_orbite]]</f>
        <v>39.172100000000015</v>
      </c>
    </row>
    <row r="225" spans="1:9" x14ac:dyDescent="0.25">
      <c r="A225" s="1">
        <v>48864</v>
      </c>
      <c r="B225">
        <f t="shared" si="3"/>
        <v>39.172100000000015</v>
      </c>
      <c r="C225" t="s">
        <v>15</v>
      </c>
      <c r="D225">
        <v>15</v>
      </c>
      <c r="E225">
        <v>0</v>
      </c>
      <c r="F225">
        <f>IF(martianeum6[[#This Row],[zawartosc '[%']]]&gt;=1,martianeum6[[#This Row],[masa '[kg']]]*martianeum6[[#This Row],[zawartosc '[%']]]*0.01,0)</f>
        <v>0</v>
      </c>
      <c r="G225">
        <f>martianeum6[[#This Row],[stan_magazynu '[kg']]]+martianeum6[[#This Row],[ile_kg_materiału_z_ładunku]]</f>
        <v>39.172100000000015</v>
      </c>
      <c r="H225">
        <f>IF(martianeum6[[#This Row],[stan_po_wydobyciu_z_ładunku]]&gt;=100,100,0)</f>
        <v>0</v>
      </c>
      <c r="I225">
        <f>martianeum6[[#This Row],[stan_po_wydobyciu_z_ładunku]]-martianeum6[[#This Row],[ile_zabiera_na_orbite]]</f>
        <v>39.172100000000015</v>
      </c>
    </row>
    <row r="226" spans="1:9" x14ac:dyDescent="0.25">
      <c r="A226" s="1">
        <v>48865</v>
      </c>
      <c r="B226">
        <f t="shared" si="3"/>
        <v>39.172100000000015</v>
      </c>
      <c r="C226" t="s">
        <v>14</v>
      </c>
      <c r="D226">
        <v>10.8</v>
      </c>
      <c r="E226">
        <v>0</v>
      </c>
      <c r="F226">
        <f>IF(martianeum6[[#This Row],[zawartosc '[%']]]&gt;=1,martianeum6[[#This Row],[masa '[kg']]]*martianeum6[[#This Row],[zawartosc '[%']]]*0.01,0)</f>
        <v>0</v>
      </c>
      <c r="G226">
        <f>martianeum6[[#This Row],[stan_magazynu '[kg']]]+martianeum6[[#This Row],[ile_kg_materiału_z_ładunku]]</f>
        <v>39.172100000000015</v>
      </c>
      <c r="H226">
        <f>IF(martianeum6[[#This Row],[stan_po_wydobyciu_z_ładunku]]&gt;=100,100,0)</f>
        <v>0</v>
      </c>
      <c r="I226">
        <f>martianeum6[[#This Row],[stan_po_wydobyciu_z_ładunku]]-martianeum6[[#This Row],[ile_zabiera_na_orbite]]</f>
        <v>39.172100000000015</v>
      </c>
    </row>
    <row r="227" spans="1:9" x14ac:dyDescent="0.25">
      <c r="A227" s="1">
        <v>48866</v>
      </c>
      <c r="B227">
        <f t="shared" si="3"/>
        <v>39.172100000000015</v>
      </c>
      <c r="C227" t="s">
        <v>19</v>
      </c>
      <c r="D227">
        <v>10.5</v>
      </c>
      <c r="E227">
        <v>0</v>
      </c>
      <c r="F227">
        <f>IF(martianeum6[[#This Row],[zawartosc '[%']]]&gt;=1,martianeum6[[#This Row],[masa '[kg']]]*martianeum6[[#This Row],[zawartosc '[%']]]*0.01,0)</f>
        <v>0</v>
      </c>
      <c r="G227">
        <f>martianeum6[[#This Row],[stan_magazynu '[kg']]]+martianeum6[[#This Row],[ile_kg_materiału_z_ładunku]]</f>
        <v>39.172100000000015</v>
      </c>
      <c r="H227">
        <f>IF(martianeum6[[#This Row],[stan_po_wydobyciu_z_ładunku]]&gt;=100,100,0)</f>
        <v>0</v>
      </c>
      <c r="I227">
        <f>martianeum6[[#This Row],[stan_po_wydobyciu_z_ładunku]]-martianeum6[[#This Row],[ile_zabiera_na_orbite]]</f>
        <v>39.172100000000015</v>
      </c>
    </row>
    <row r="228" spans="1:9" x14ac:dyDescent="0.25">
      <c r="A228" s="1">
        <v>48867</v>
      </c>
      <c r="B228">
        <f t="shared" si="3"/>
        <v>39.172100000000015</v>
      </c>
      <c r="C228" t="s">
        <v>5</v>
      </c>
      <c r="D228">
        <v>20.3</v>
      </c>
      <c r="E228">
        <v>0</v>
      </c>
      <c r="F228">
        <f>IF(martianeum6[[#This Row],[zawartosc '[%']]]&gt;=1,martianeum6[[#This Row],[masa '[kg']]]*martianeum6[[#This Row],[zawartosc '[%']]]*0.01,0)</f>
        <v>0</v>
      </c>
      <c r="G228">
        <f>martianeum6[[#This Row],[stan_magazynu '[kg']]]+martianeum6[[#This Row],[ile_kg_materiału_z_ładunku]]</f>
        <v>39.172100000000015</v>
      </c>
      <c r="H228">
        <f>IF(martianeum6[[#This Row],[stan_po_wydobyciu_z_ładunku]]&gt;=100,100,0)</f>
        <v>0</v>
      </c>
      <c r="I228">
        <f>martianeum6[[#This Row],[stan_po_wydobyciu_z_ładunku]]-martianeum6[[#This Row],[ile_zabiera_na_orbite]]</f>
        <v>39.172100000000015</v>
      </c>
    </row>
    <row r="229" spans="1:9" x14ac:dyDescent="0.25">
      <c r="A229" s="1">
        <v>48868</v>
      </c>
      <c r="B229">
        <f t="shared" si="3"/>
        <v>39.172100000000015</v>
      </c>
      <c r="C229" t="s">
        <v>10</v>
      </c>
      <c r="D229">
        <v>13.1</v>
      </c>
      <c r="E229">
        <v>50.4</v>
      </c>
      <c r="F229">
        <f>IF(martianeum6[[#This Row],[zawartosc '[%']]]&gt;=1,martianeum6[[#This Row],[masa '[kg']]]*martianeum6[[#This Row],[zawartosc '[%']]]*0.01,0)</f>
        <v>6.6024000000000003</v>
      </c>
      <c r="G229">
        <f>martianeum6[[#This Row],[stan_magazynu '[kg']]]+martianeum6[[#This Row],[ile_kg_materiału_z_ładunku]]</f>
        <v>45.774500000000018</v>
      </c>
      <c r="H229">
        <f>IF(martianeum6[[#This Row],[stan_po_wydobyciu_z_ładunku]]&gt;=100,100,0)</f>
        <v>0</v>
      </c>
      <c r="I229">
        <f>martianeum6[[#This Row],[stan_po_wydobyciu_z_ładunku]]-martianeum6[[#This Row],[ile_zabiera_na_orbite]]</f>
        <v>45.774500000000018</v>
      </c>
    </row>
    <row r="230" spans="1:9" x14ac:dyDescent="0.25">
      <c r="A230" s="1">
        <v>48869</v>
      </c>
      <c r="B230">
        <f t="shared" si="3"/>
        <v>45.774500000000018</v>
      </c>
      <c r="C230" t="s">
        <v>12</v>
      </c>
      <c r="D230">
        <v>24.8</v>
      </c>
      <c r="E230">
        <v>7.9</v>
      </c>
      <c r="F230">
        <f>IF(martianeum6[[#This Row],[zawartosc '[%']]]&gt;=1,martianeum6[[#This Row],[masa '[kg']]]*martianeum6[[#This Row],[zawartosc '[%']]]*0.01,0)</f>
        <v>1.9592000000000003</v>
      </c>
      <c r="G230">
        <f>martianeum6[[#This Row],[stan_magazynu '[kg']]]+martianeum6[[#This Row],[ile_kg_materiału_z_ładunku]]</f>
        <v>47.73370000000002</v>
      </c>
      <c r="H230">
        <f>IF(martianeum6[[#This Row],[stan_po_wydobyciu_z_ładunku]]&gt;=100,100,0)</f>
        <v>0</v>
      </c>
      <c r="I230">
        <f>martianeum6[[#This Row],[stan_po_wydobyciu_z_ładunku]]-martianeum6[[#This Row],[ile_zabiera_na_orbite]]</f>
        <v>47.73370000000002</v>
      </c>
    </row>
    <row r="231" spans="1:9" x14ac:dyDescent="0.25">
      <c r="A231" s="1">
        <v>48870</v>
      </c>
      <c r="B231">
        <f t="shared" si="3"/>
        <v>47.73370000000002</v>
      </c>
      <c r="C231" t="s">
        <v>11</v>
      </c>
      <c r="D231">
        <v>23.6</v>
      </c>
      <c r="E231">
        <v>0.8</v>
      </c>
      <c r="F231">
        <f>IF(martianeum6[[#This Row],[zawartosc '[%']]]&gt;=1,martianeum6[[#This Row],[masa '[kg']]]*martianeum6[[#This Row],[zawartosc '[%']]]*0.01,0)</f>
        <v>0</v>
      </c>
      <c r="G231">
        <f>martianeum6[[#This Row],[stan_magazynu '[kg']]]+martianeum6[[#This Row],[ile_kg_materiału_z_ładunku]]</f>
        <v>47.73370000000002</v>
      </c>
      <c r="H231">
        <f>IF(martianeum6[[#This Row],[stan_po_wydobyciu_z_ładunku]]&gt;=100,100,0)</f>
        <v>0</v>
      </c>
      <c r="I231">
        <f>martianeum6[[#This Row],[stan_po_wydobyciu_z_ładunku]]-martianeum6[[#This Row],[ile_zabiera_na_orbite]]</f>
        <v>47.73370000000002</v>
      </c>
    </row>
    <row r="232" spans="1:9" x14ac:dyDescent="0.25">
      <c r="A232" s="1">
        <v>48871</v>
      </c>
      <c r="B232">
        <f t="shared" si="3"/>
        <v>47.73370000000002</v>
      </c>
      <c r="C232" t="s">
        <v>17</v>
      </c>
      <c r="D232">
        <v>17.899999999999999</v>
      </c>
      <c r="E232">
        <v>0</v>
      </c>
      <c r="F232">
        <f>IF(martianeum6[[#This Row],[zawartosc '[%']]]&gt;=1,martianeum6[[#This Row],[masa '[kg']]]*martianeum6[[#This Row],[zawartosc '[%']]]*0.01,0)</f>
        <v>0</v>
      </c>
      <c r="G232">
        <f>martianeum6[[#This Row],[stan_magazynu '[kg']]]+martianeum6[[#This Row],[ile_kg_materiału_z_ładunku]]</f>
        <v>47.73370000000002</v>
      </c>
      <c r="H232">
        <f>IF(martianeum6[[#This Row],[stan_po_wydobyciu_z_ładunku]]&gt;=100,100,0)</f>
        <v>0</v>
      </c>
      <c r="I232">
        <f>martianeum6[[#This Row],[stan_po_wydobyciu_z_ładunku]]-martianeum6[[#This Row],[ile_zabiera_na_orbite]]</f>
        <v>47.73370000000002</v>
      </c>
    </row>
    <row r="233" spans="1:9" x14ac:dyDescent="0.25">
      <c r="A233" s="1">
        <v>48872</v>
      </c>
      <c r="B233">
        <f t="shared" si="3"/>
        <v>47.73370000000002</v>
      </c>
      <c r="C233" t="s">
        <v>12</v>
      </c>
      <c r="D233">
        <v>23.2</v>
      </c>
      <c r="E233">
        <v>3</v>
      </c>
      <c r="F233">
        <f>IF(martianeum6[[#This Row],[zawartosc '[%']]]&gt;=1,martianeum6[[#This Row],[masa '[kg']]]*martianeum6[[#This Row],[zawartosc '[%']]]*0.01,0)</f>
        <v>0.69599999999999995</v>
      </c>
      <c r="G233">
        <f>martianeum6[[#This Row],[stan_magazynu '[kg']]]+martianeum6[[#This Row],[ile_kg_materiału_z_ładunku]]</f>
        <v>48.429700000000018</v>
      </c>
      <c r="H233">
        <f>IF(martianeum6[[#This Row],[stan_po_wydobyciu_z_ładunku]]&gt;=100,100,0)</f>
        <v>0</v>
      </c>
      <c r="I233">
        <f>martianeum6[[#This Row],[stan_po_wydobyciu_z_ładunku]]-martianeum6[[#This Row],[ile_zabiera_na_orbite]]</f>
        <v>48.429700000000018</v>
      </c>
    </row>
    <row r="234" spans="1:9" x14ac:dyDescent="0.25">
      <c r="A234" s="1">
        <v>48873</v>
      </c>
      <c r="B234">
        <f t="shared" si="3"/>
        <v>48.429700000000018</v>
      </c>
      <c r="C234" t="s">
        <v>8</v>
      </c>
      <c r="D234">
        <v>21.8</v>
      </c>
      <c r="E234">
        <v>2</v>
      </c>
      <c r="F234">
        <f>IF(martianeum6[[#This Row],[zawartosc '[%']]]&gt;=1,martianeum6[[#This Row],[masa '[kg']]]*martianeum6[[#This Row],[zawartosc '[%']]]*0.01,0)</f>
        <v>0.436</v>
      </c>
      <c r="G234">
        <f>martianeum6[[#This Row],[stan_magazynu '[kg']]]+martianeum6[[#This Row],[ile_kg_materiału_z_ładunku]]</f>
        <v>48.865700000000018</v>
      </c>
      <c r="H234">
        <f>IF(martianeum6[[#This Row],[stan_po_wydobyciu_z_ładunku]]&gt;=100,100,0)</f>
        <v>0</v>
      </c>
      <c r="I234">
        <f>martianeum6[[#This Row],[stan_po_wydobyciu_z_ładunku]]-martianeum6[[#This Row],[ile_zabiera_na_orbite]]</f>
        <v>48.865700000000018</v>
      </c>
    </row>
    <row r="235" spans="1:9" x14ac:dyDescent="0.25">
      <c r="A235" s="1">
        <v>48874</v>
      </c>
      <c r="B235">
        <f t="shared" si="3"/>
        <v>48.865700000000018</v>
      </c>
      <c r="C235" t="s">
        <v>26</v>
      </c>
      <c r="D235">
        <v>22.2</v>
      </c>
      <c r="E235">
        <v>3.1</v>
      </c>
      <c r="F235">
        <f>IF(martianeum6[[#This Row],[zawartosc '[%']]]&gt;=1,martianeum6[[#This Row],[masa '[kg']]]*martianeum6[[#This Row],[zawartosc '[%']]]*0.01,0)</f>
        <v>0.68819999999999992</v>
      </c>
      <c r="G235">
        <f>martianeum6[[#This Row],[stan_magazynu '[kg']]]+martianeum6[[#This Row],[ile_kg_materiału_z_ładunku]]</f>
        <v>49.55390000000002</v>
      </c>
      <c r="H235">
        <f>IF(martianeum6[[#This Row],[stan_po_wydobyciu_z_ładunku]]&gt;=100,100,0)</f>
        <v>0</v>
      </c>
      <c r="I235">
        <f>martianeum6[[#This Row],[stan_po_wydobyciu_z_ładunku]]-martianeum6[[#This Row],[ile_zabiera_na_orbite]]</f>
        <v>49.55390000000002</v>
      </c>
    </row>
    <row r="236" spans="1:9" x14ac:dyDescent="0.25">
      <c r="A236" s="1">
        <v>48875</v>
      </c>
      <c r="B236">
        <f t="shared" si="3"/>
        <v>49.55390000000002</v>
      </c>
      <c r="C236" t="s">
        <v>15</v>
      </c>
      <c r="D236">
        <v>29</v>
      </c>
      <c r="E236">
        <v>16.399999999999999</v>
      </c>
      <c r="F236">
        <f>IF(martianeum6[[#This Row],[zawartosc '[%']]]&gt;=1,martianeum6[[#This Row],[masa '[kg']]]*martianeum6[[#This Row],[zawartosc '[%']]]*0.01,0)</f>
        <v>4.7559999999999993</v>
      </c>
      <c r="G236">
        <f>martianeum6[[#This Row],[stan_magazynu '[kg']]]+martianeum6[[#This Row],[ile_kg_materiału_z_ładunku]]</f>
        <v>54.30990000000002</v>
      </c>
      <c r="H236">
        <f>IF(martianeum6[[#This Row],[stan_po_wydobyciu_z_ładunku]]&gt;=100,100,0)</f>
        <v>0</v>
      </c>
      <c r="I236">
        <f>martianeum6[[#This Row],[stan_po_wydobyciu_z_ładunku]]-martianeum6[[#This Row],[ile_zabiera_na_orbite]]</f>
        <v>54.30990000000002</v>
      </c>
    </row>
    <row r="237" spans="1:9" x14ac:dyDescent="0.25">
      <c r="A237" s="1">
        <v>48876</v>
      </c>
      <c r="B237">
        <f t="shared" si="3"/>
        <v>54.30990000000002</v>
      </c>
      <c r="C237" t="s">
        <v>24</v>
      </c>
      <c r="D237">
        <v>24.6</v>
      </c>
      <c r="E237">
        <v>1.7</v>
      </c>
      <c r="F237">
        <f>IF(martianeum6[[#This Row],[zawartosc '[%']]]&gt;=1,martianeum6[[#This Row],[masa '[kg']]]*martianeum6[[#This Row],[zawartosc '[%']]]*0.01,0)</f>
        <v>0.41820000000000002</v>
      </c>
      <c r="G237">
        <f>martianeum6[[#This Row],[stan_magazynu '[kg']]]+martianeum6[[#This Row],[ile_kg_materiału_z_ładunku]]</f>
        <v>54.728100000000019</v>
      </c>
      <c r="H237">
        <f>IF(martianeum6[[#This Row],[stan_po_wydobyciu_z_ładunku]]&gt;=100,100,0)</f>
        <v>0</v>
      </c>
      <c r="I237">
        <f>martianeum6[[#This Row],[stan_po_wydobyciu_z_ładunku]]-martianeum6[[#This Row],[ile_zabiera_na_orbite]]</f>
        <v>54.728100000000019</v>
      </c>
    </row>
    <row r="238" spans="1:9" x14ac:dyDescent="0.25">
      <c r="A238" s="1">
        <v>48877</v>
      </c>
      <c r="B238">
        <f t="shared" si="3"/>
        <v>54.728100000000019</v>
      </c>
      <c r="C238" t="s">
        <v>12</v>
      </c>
      <c r="D238">
        <v>23.4</v>
      </c>
      <c r="E238">
        <v>0.6</v>
      </c>
      <c r="F238">
        <f>IF(martianeum6[[#This Row],[zawartosc '[%']]]&gt;=1,martianeum6[[#This Row],[masa '[kg']]]*martianeum6[[#This Row],[zawartosc '[%']]]*0.01,0)</f>
        <v>0</v>
      </c>
      <c r="G238">
        <f>martianeum6[[#This Row],[stan_magazynu '[kg']]]+martianeum6[[#This Row],[ile_kg_materiału_z_ładunku]]</f>
        <v>54.728100000000019</v>
      </c>
      <c r="H238">
        <f>IF(martianeum6[[#This Row],[stan_po_wydobyciu_z_ładunku]]&gt;=100,100,0)</f>
        <v>0</v>
      </c>
      <c r="I238">
        <f>martianeum6[[#This Row],[stan_po_wydobyciu_z_ładunku]]-martianeum6[[#This Row],[ile_zabiera_na_orbite]]</f>
        <v>54.728100000000019</v>
      </c>
    </row>
    <row r="239" spans="1:9" x14ac:dyDescent="0.25">
      <c r="A239" s="1">
        <v>48878</v>
      </c>
      <c r="B239">
        <f t="shared" si="3"/>
        <v>54.728100000000019</v>
      </c>
      <c r="C239" t="s">
        <v>15</v>
      </c>
      <c r="D239">
        <v>21</v>
      </c>
      <c r="E239">
        <v>0</v>
      </c>
      <c r="F239">
        <f>IF(martianeum6[[#This Row],[zawartosc '[%']]]&gt;=1,martianeum6[[#This Row],[masa '[kg']]]*martianeum6[[#This Row],[zawartosc '[%']]]*0.01,0)</f>
        <v>0</v>
      </c>
      <c r="G239">
        <f>martianeum6[[#This Row],[stan_magazynu '[kg']]]+martianeum6[[#This Row],[ile_kg_materiału_z_ładunku]]</f>
        <v>54.728100000000019</v>
      </c>
      <c r="H239">
        <f>IF(martianeum6[[#This Row],[stan_po_wydobyciu_z_ładunku]]&gt;=100,100,0)</f>
        <v>0</v>
      </c>
      <c r="I239">
        <f>martianeum6[[#This Row],[stan_po_wydobyciu_z_ładunku]]-martianeum6[[#This Row],[ile_zabiera_na_orbite]]</f>
        <v>54.728100000000019</v>
      </c>
    </row>
    <row r="240" spans="1:9" x14ac:dyDescent="0.25">
      <c r="A240" s="1">
        <v>48879</v>
      </c>
      <c r="B240">
        <f t="shared" si="3"/>
        <v>54.728100000000019</v>
      </c>
      <c r="C240" t="s">
        <v>5</v>
      </c>
      <c r="D240">
        <v>22</v>
      </c>
      <c r="E240">
        <v>0</v>
      </c>
      <c r="F240">
        <f>IF(martianeum6[[#This Row],[zawartosc '[%']]]&gt;=1,martianeum6[[#This Row],[masa '[kg']]]*martianeum6[[#This Row],[zawartosc '[%']]]*0.01,0)</f>
        <v>0</v>
      </c>
      <c r="G240">
        <f>martianeum6[[#This Row],[stan_magazynu '[kg']]]+martianeum6[[#This Row],[ile_kg_materiału_z_ładunku]]</f>
        <v>54.728100000000019</v>
      </c>
      <c r="H240">
        <f>IF(martianeum6[[#This Row],[stan_po_wydobyciu_z_ładunku]]&gt;=100,100,0)</f>
        <v>0</v>
      </c>
      <c r="I240">
        <f>martianeum6[[#This Row],[stan_po_wydobyciu_z_ładunku]]-martianeum6[[#This Row],[ile_zabiera_na_orbite]]</f>
        <v>54.728100000000019</v>
      </c>
    </row>
    <row r="241" spans="1:9" x14ac:dyDescent="0.25">
      <c r="A241" s="1">
        <v>48880</v>
      </c>
      <c r="B241">
        <f t="shared" si="3"/>
        <v>54.728100000000019</v>
      </c>
      <c r="C241" t="s">
        <v>9</v>
      </c>
      <c r="D241">
        <v>29.9</v>
      </c>
      <c r="E241">
        <v>8</v>
      </c>
      <c r="F241">
        <f>IF(martianeum6[[#This Row],[zawartosc '[%']]]&gt;=1,martianeum6[[#This Row],[masa '[kg']]]*martianeum6[[#This Row],[zawartosc '[%']]]*0.01,0)</f>
        <v>2.3919999999999999</v>
      </c>
      <c r="G241">
        <f>martianeum6[[#This Row],[stan_magazynu '[kg']]]+martianeum6[[#This Row],[ile_kg_materiału_z_ładunku]]</f>
        <v>57.120100000000022</v>
      </c>
      <c r="H241">
        <f>IF(martianeum6[[#This Row],[stan_po_wydobyciu_z_ładunku]]&gt;=100,100,0)</f>
        <v>0</v>
      </c>
      <c r="I241">
        <f>martianeum6[[#This Row],[stan_po_wydobyciu_z_ładunku]]-martianeum6[[#This Row],[ile_zabiera_na_orbite]]</f>
        <v>57.120100000000022</v>
      </c>
    </row>
    <row r="242" spans="1:9" x14ac:dyDescent="0.25">
      <c r="A242" s="1">
        <v>48881</v>
      </c>
      <c r="B242">
        <f t="shared" si="3"/>
        <v>57.120100000000022</v>
      </c>
      <c r="C242" t="s">
        <v>7</v>
      </c>
      <c r="D242">
        <v>27.2</v>
      </c>
      <c r="E242">
        <v>19.2</v>
      </c>
      <c r="F242">
        <f>IF(martianeum6[[#This Row],[zawartosc '[%']]]&gt;=1,martianeum6[[#This Row],[masa '[kg']]]*martianeum6[[#This Row],[zawartosc '[%']]]*0.01,0)</f>
        <v>5.2224000000000004</v>
      </c>
      <c r="G242">
        <f>martianeum6[[#This Row],[stan_magazynu '[kg']]]+martianeum6[[#This Row],[ile_kg_materiału_z_ładunku]]</f>
        <v>62.342500000000022</v>
      </c>
      <c r="H242">
        <f>IF(martianeum6[[#This Row],[stan_po_wydobyciu_z_ładunku]]&gt;=100,100,0)</f>
        <v>0</v>
      </c>
      <c r="I242">
        <f>martianeum6[[#This Row],[stan_po_wydobyciu_z_ładunku]]-martianeum6[[#This Row],[ile_zabiera_na_orbite]]</f>
        <v>62.342500000000022</v>
      </c>
    </row>
    <row r="243" spans="1:9" x14ac:dyDescent="0.25">
      <c r="A243" s="1">
        <v>48882</v>
      </c>
      <c r="B243">
        <f t="shared" si="3"/>
        <v>62.342500000000022</v>
      </c>
      <c r="C243" t="s">
        <v>19</v>
      </c>
      <c r="D243">
        <v>10.9</v>
      </c>
      <c r="E243">
        <v>9</v>
      </c>
      <c r="F243">
        <f>IF(martianeum6[[#This Row],[zawartosc '[%']]]&gt;=1,martianeum6[[#This Row],[masa '[kg']]]*martianeum6[[#This Row],[zawartosc '[%']]]*0.01,0)</f>
        <v>0.98100000000000009</v>
      </c>
      <c r="G243">
        <f>martianeum6[[#This Row],[stan_magazynu '[kg']]]+martianeum6[[#This Row],[ile_kg_materiału_z_ładunku]]</f>
        <v>63.323500000000024</v>
      </c>
      <c r="H243">
        <f>IF(martianeum6[[#This Row],[stan_po_wydobyciu_z_ładunku]]&gt;=100,100,0)</f>
        <v>0</v>
      </c>
      <c r="I243">
        <f>martianeum6[[#This Row],[stan_po_wydobyciu_z_ładunku]]-martianeum6[[#This Row],[ile_zabiera_na_orbite]]</f>
        <v>63.323500000000024</v>
      </c>
    </row>
    <row r="244" spans="1:9" x14ac:dyDescent="0.25">
      <c r="A244" s="1">
        <v>48883</v>
      </c>
      <c r="B244">
        <f t="shared" si="3"/>
        <v>63.323500000000024</v>
      </c>
      <c r="C244" t="s">
        <v>9</v>
      </c>
      <c r="D244">
        <v>22.6</v>
      </c>
      <c r="E244">
        <v>5.9</v>
      </c>
      <c r="F244">
        <f>IF(martianeum6[[#This Row],[zawartosc '[%']]]&gt;=1,martianeum6[[#This Row],[masa '[kg']]]*martianeum6[[#This Row],[zawartosc '[%']]]*0.01,0)</f>
        <v>1.3334000000000001</v>
      </c>
      <c r="G244">
        <f>martianeum6[[#This Row],[stan_magazynu '[kg']]]+martianeum6[[#This Row],[ile_kg_materiału_z_ładunku]]</f>
        <v>64.656900000000022</v>
      </c>
      <c r="H244">
        <f>IF(martianeum6[[#This Row],[stan_po_wydobyciu_z_ładunku]]&gt;=100,100,0)</f>
        <v>0</v>
      </c>
      <c r="I244">
        <f>martianeum6[[#This Row],[stan_po_wydobyciu_z_ładunku]]-martianeum6[[#This Row],[ile_zabiera_na_orbite]]</f>
        <v>64.656900000000022</v>
      </c>
    </row>
    <row r="245" spans="1:9" x14ac:dyDescent="0.25">
      <c r="A245" s="1">
        <v>48884</v>
      </c>
      <c r="B245">
        <f t="shared" si="3"/>
        <v>64.656900000000022</v>
      </c>
      <c r="C245" t="s">
        <v>23</v>
      </c>
      <c r="D245">
        <v>12</v>
      </c>
      <c r="E245">
        <v>3.9</v>
      </c>
      <c r="F245">
        <f>IF(martianeum6[[#This Row],[zawartosc '[%']]]&gt;=1,martianeum6[[#This Row],[masa '[kg']]]*martianeum6[[#This Row],[zawartosc '[%']]]*0.01,0)</f>
        <v>0.46799999999999997</v>
      </c>
      <c r="G245">
        <f>martianeum6[[#This Row],[stan_magazynu '[kg']]]+martianeum6[[#This Row],[ile_kg_materiału_z_ładunku]]</f>
        <v>65.124900000000025</v>
      </c>
      <c r="H245">
        <f>IF(martianeum6[[#This Row],[stan_po_wydobyciu_z_ładunku]]&gt;=100,100,0)</f>
        <v>0</v>
      </c>
      <c r="I245">
        <f>martianeum6[[#This Row],[stan_po_wydobyciu_z_ładunku]]-martianeum6[[#This Row],[ile_zabiera_na_orbite]]</f>
        <v>65.124900000000025</v>
      </c>
    </row>
    <row r="246" spans="1:9" x14ac:dyDescent="0.25">
      <c r="A246" s="1">
        <v>48885</v>
      </c>
      <c r="B246">
        <f t="shared" si="3"/>
        <v>65.124900000000025</v>
      </c>
      <c r="C246" t="s">
        <v>15</v>
      </c>
      <c r="D246">
        <v>19.5</v>
      </c>
      <c r="E246">
        <v>14.2</v>
      </c>
      <c r="F246">
        <f>IF(martianeum6[[#This Row],[zawartosc '[%']]]&gt;=1,martianeum6[[#This Row],[masa '[kg']]]*martianeum6[[#This Row],[zawartosc '[%']]]*0.01,0)</f>
        <v>2.7689999999999997</v>
      </c>
      <c r="G246">
        <f>martianeum6[[#This Row],[stan_magazynu '[kg']]]+martianeum6[[#This Row],[ile_kg_materiału_z_ładunku]]</f>
        <v>67.893900000000031</v>
      </c>
      <c r="H246">
        <f>IF(martianeum6[[#This Row],[stan_po_wydobyciu_z_ładunku]]&gt;=100,100,0)</f>
        <v>0</v>
      </c>
      <c r="I246">
        <f>martianeum6[[#This Row],[stan_po_wydobyciu_z_ładunku]]-martianeum6[[#This Row],[ile_zabiera_na_orbite]]</f>
        <v>67.893900000000031</v>
      </c>
    </row>
    <row r="247" spans="1:9" x14ac:dyDescent="0.25">
      <c r="A247" s="1">
        <v>48886</v>
      </c>
      <c r="B247">
        <f t="shared" si="3"/>
        <v>67.893900000000031</v>
      </c>
      <c r="C247" t="s">
        <v>10</v>
      </c>
      <c r="D247">
        <v>27</v>
      </c>
      <c r="E247">
        <v>10.9</v>
      </c>
      <c r="F247">
        <f>IF(martianeum6[[#This Row],[zawartosc '[%']]]&gt;=1,martianeum6[[#This Row],[masa '[kg']]]*martianeum6[[#This Row],[zawartosc '[%']]]*0.01,0)</f>
        <v>2.9430000000000001</v>
      </c>
      <c r="G247">
        <f>martianeum6[[#This Row],[stan_magazynu '[kg']]]+martianeum6[[#This Row],[ile_kg_materiału_z_ładunku]]</f>
        <v>70.836900000000028</v>
      </c>
      <c r="H247">
        <f>IF(martianeum6[[#This Row],[stan_po_wydobyciu_z_ładunku]]&gt;=100,100,0)</f>
        <v>0</v>
      </c>
      <c r="I247">
        <f>martianeum6[[#This Row],[stan_po_wydobyciu_z_ładunku]]-martianeum6[[#This Row],[ile_zabiera_na_orbite]]</f>
        <v>70.836900000000028</v>
      </c>
    </row>
    <row r="248" spans="1:9" x14ac:dyDescent="0.25">
      <c r="A248" s="1">
        <v>48887</v>
      </c>
      <c r="B248">
        <f t="shared" si="3"/>
        <v>70.836900000000028</v>
      </c>
      <c r="C248" t="s">
        <v>22</v>
      </c>
      <c r="D248">
        <v>10.7</v>
      </c>
      <c r="E248">
        <v>5.6</v>
      </c>
      <c r="F248">
        <f>IF(martianeum6[[#This Row],[zawartosc '[%']]]&gt;=1,martianeum6[[#This Row],[masa '[kg']]]*martianeum6[[#This Row],[zawartosc '[%']]]*0.01,0)</f>
        <v>0.59919999999999995</v>
      </c>
      <c r="G248">
        <f>martianeum6[[#This Row],[stan_magazynu '[kg']]]+martianeum6[[#This Row],[ile_kg_materiału_z_ładunku]]</f>
        <v>71.436100000000025</v>
      </c>
      <c r="H248">
        <f>IF(martianeum6[[#This Row],[stan_po_wydobyciu_z_ładunku]]&gt;=100,100,0)</f>
        <v>0</v>
      </c>
      <c r="I248">
        <f>martianeum6[[#This Row],[stan_po_wydobyciu_z_ładunku]]-martianeum6[[#This Row],[ile_zabiera_na_orbite]]</f>
        <v>71.436100000000025</v>
      </c>
    </row>
    <row r="249" spans="1:9" x14ac:dyDescent="0.25">
      <c r="A249" s="1">
        <v>48888</v>
      </c>
      <c r="B249">
        <f t="shared" si="3"/>
        <v>71.436100000000025</v>
      </c>
      <c r="C249" t="s">
        <v>19</v>
      </c>
      <c r="D249">
        <v>29.1</v>
      </c>
      <c r="E249">
        <v>0</v>
      </c>
      <c r="F249">
        <f>IF(martianeum6[[#This Row],[zawartosc '[%']]]&gt;=1,martianeum6[[#This Row],[masa '[kg']]]*martianeum6[[#This Row],[zawartosc '[%']]]*0.01,0)</f>
        <v>0</v>
      </c>
      <c r="G249">
        <f>martianeum6[[#This Row],[stan_magazynu '[kg']]]+martianeum6[[#This Row],[ile_kg_materiału_z_ładunku]]</f>
        <v>71.436100000000025</v>
      </c>
      <c r="H249">
        <f>IF(martianeum6[[#This Row],[stan_po_wydobyciu_z_ładunku]]&gt;=100,100,0)</f>
        <v>0</v>
      </c>
      <c r="I249">
        <f>martianeum6[[#This Row],[stan_po_wydobyciu_z_ładunku]]-martianeum6[[#This Row],[ile_zabiera_na_orbite]]</f>
        <v>71.436100000000025</v>
      </c>
    </row>
    <row r="250" spans="1:9" x14ac:dyDescent="0.25">
      <c r="A250" s="1">
        <v>48889</v>
      </c>
      <c r="B250">
        <f t="shared" si="3"/>
        <v>71.436100000000025</v>
      </c>
      <c r="C250" t="s">
        <v>27</v>
      </c>
      <c r="D250">
        <v>25.3</v>
      </c>
      <c r="E250">
        <v>0</v>
      </c>
      <c r="F250">
        <f>IF(martianeum6[[#This Row],[zawartosc '[%']]]&gt;=1,martianeum6[[#This Row],[masa '[kg']]]*martianeum6[[#This Row],[zawartosc '[%']]]*0.01,0)</f>
        <v>0</v>
      </c>
      <c r="G250">
        <f>martianeum6[[#This Row],[stan_magazynu '[kg']]]+martianeum6[[#This Row],[ile_kg_materiału_z_ładunku]]</f>
        <v>71.436100000000025</v>
      </c>
      <c r="H250">
        <f>IF(martianeum6[[#This Row],[stan_po_wydobyciu_z_ładunku]]&gt;=100,100,0)</f>
        <v>0</v>
      </c>
      <c r="I250">
        <f>martianeum6[[#This Row],[stan_po_wydobyciu_z_ładunku]]-martianeum6[[#This Row],[ile_zabiera_na_orbite]]</f>
        <v>71.436100000000025</v>
      </c>
    </row>
    <row r="251" spans="1:9" x14ac:dyDescent="0.25">
      <c r="A251" s="1">
        <v>48890</v>
      </c>
      <c r="B251">
        <f t="shared" si="3"/>
        <v>71.436100000000025</v>
      </c>
      <c r="C251" t="s">
        <v>6</v>
      </c>
      <c r="D251">
        <v>13.3</v>
      </c>
      <c r="E251">
        <v>4.4000000000000004</v>
      </c>
      <c r="F251">
        <f>IF(martianeum6[[#This Row],[zawartosc '[%']]]&gt;=1,martianeum6[[#This Row],[masa '[kg']]]*martianeum6[[#This Row],[zawartosc '[%']]]*0.01,0)</f>
        <v>0.58520000000000016</v>
      </c>
      <c r="G251">
        <f>martianeum6[[#This Row],[stan_magazynu '[kg']]]+martianeum6[[#This Row],[ile_kg_materiału_z_ładunku]]</f>
        <v>72.021300000000025</v>
      </c>
      <c r="H251">
        <f>IF(martianeum6[[#This Row],[stan_po_wydobyciu_z_ładunku]]&gt;=100,100,0)</f>
        <v>0</v>
      </c>
      <c r="I251">
        <f>martianeum6[[#This Row],[stan_po_wydobyciu_z_ładunku]]-martianeum6[[#This Row],[ile_zabiera_na_orbite]]</f>
        <v>72.021300000000025</v>
      </c>
    </row>
    <row r="252" spans="1:9" x14ac:dyDescent="0.25">
      <c r="A252" s="1">
        <v>48891</v>
      </c>
      <c r="B252">
        <f t="shared" si="3"/>
        <v>72.021300000000025</v>
      </c>
      <c r="C252" t="s">
        <v>7</v>
      </c>
      <c r="D252">
        <v>16.899999999999999</v>
      </c>
      <c r="E252">
        <v>0</v>
      </c>
      <c r="F252">
        <f>IF(martianeum6[[#This Row],[zawartosc '[%']]]&gt;=1,martianeum6[[#This Row],[masa '[kg']]]*martianeum6[[#This Row],[zawartosc '[%']]]*0.01,0)</f>
        <v>0</v>
      </c>
      <c r="G252">
        <f>martianeum6[[#This Row],[stan_magazynu '[kg']]]+martianeum6[[#This Row],[ile_kg_materiału_z_ładunku]]</f>
        <v>72.021300000000025</v>
      </c>
      <c r="H252">
        <f>IF(martianeum6[[#This Row],[stan_po_wydobyciu_z_ładunku]]&gt;=100,100,0)</f>
        <v>0</v>
      </c>
      <c r="I252">
        <f>martianeum6[[#This Row],[stan_po_wydobyciu_z_ładunku]]-martianeum6[[#This Row],[ile_zabiera_na_orbite]]</f>
        <v>72.021300000000025</v>
      </c>
    </row>
    <row r="253" spans="1:9" x14ac:dyDescent="0.25">
      <c r="A253" s="1">
        <v>48892</v>
      </c>
      <c r="B253">
        <f t="shared" si="3"/>
        <v>72.021300000000025</v>
      </c>
      <c r="C253" t="s">
        <v>15</v>
      </c>
      <c r="D253">
        <v>26.4</v>
      </c>
      <c r="E253">
        <v>6.8</v>
      </c>
      <c r="F253">
        <f>IF(martianeum6[[#This Row],[zawartosc '[%']]]&gt;=1,martianeum6[[#This Row],[masa '[kg']]]*martianeum6[[#This Row],[zawartosc '[%']]]*0.01,0)</f>
        <v>1.7951999999999999</v>
      </c>
      <c r="G253">
        <f>martianeum6[[#This Row],[stan_magazynu '[kg']]]+martianeum6[[#This Row],[ile_kg_materiału_z_ładunku]]</f>
        <v>73.816500000000019</v>
      </c>
      <c r="H253">
        <f>IF(martianeum6[[#This Row],[stan_po_wydobyciu_z_ładunku]]&gt;=100,100,0)</f>
        <v>0</v>
      </c>
      <c r="I253">
        <f>martianeum6[[#This Row],[stan_po_wydobyciu_z_ładunku]]-martianeum6[[#This Row],[ile_zabiera_na_orbite]]</f>
        <v>73.816500000000019</v>
      </c>
    </row>
    <row r="254" spans="1:9" x14ac:dyDescent="0.25">
      <c r="A254" s="1">
        <v>48893</v>
      </c>
      <c r="B254">
        <f t="shared" si="3"/>
        <v>73.816500000000019</v>
      </c>
      <c r="C254" t="s">
        <v>14</v>
      </c>
      <c r="D254">
        <v>29.7</v>
      </c>
      <c r="E254">
        <v>0</v>
      </c>
      <c r="F254">
        <f>IF(martianeum6[[#This Row],[zawartosc '[%']]]&gt;=1,martianeum6[[#This Row],[masa '[kg']]]*martianeum6[[#This Row],[zawartosc '[%']]]*0.01,0)</f>
        <v>0</v>
      </c>
      <c r="G254">
        <f>martianeum6[[#This Row],[stan_magazynu '[kg']]]+martianeum6[[#This Row],[ile_kg_materiału_z_ładunku]]</f>
        <v>73.816500000000019</v>
      </c>
      <c r="H254">
        <f>IF(martianeum6[[#This Row],[stan_po_wydobyciu_z_ładunku]]&gt;=100,100,0)</f>
        <v>0</v>
      </c>
      <c r="I254">
        <f>martianeum6[[#This Row],[stan_po_wydobyciu_z_ładunku]]-martianeum6[[#This Row],[ile_zabiera_na_orbite]]</f>
        <v>73.816500000000019</v>
      </c>
    </row>
    <row r="255" spans="1:9" x14ac:dyDescent="0.25">
      <c r="A255" s="1">
        <v>48894</v>
      </c>
      <c r="B255">
        <f t="shared" si="3"/>
        <v>73.816500000000019</v>
      </c>
      <c r="C255" t="s">
        <v>7</v>
      </c>
      <c r="D255">
        <v>17.600000000000001</v>
      </c>
      <c r="E255">
        <v>8.6999999999999993</v>
      </c>
      <c r="F255">
        <f>IF(martianeum6[[#This Row],[zawartosc '[%']]]&gt;=1,martianeum6[[#This Row],[masa '[kg']]]*martianeum6[[#This Row],[zawartosc '[%']]]*0.01,0)</f>
        <v>1.5312000000000001</v>
      </c>
      <c r="G255">
        <f>martianeum6[[#This Row],[stan_magazynu '[kg']]]+martianeum6[[#This Row],[ile_kg_materiału_z_ładunku]]</f>
        <v>75.347700000000017</v>
      </c>
      <c r="H255">
        <f>IF(martianeum6[[#This Row],[stan_po_wydobyciu_z_ładunku]]&gt;=100,100,0)</f>
        <v>0</v>
      </c>
      <c r="I255">
        <f>martianeum6[[#This Row],[stan_po_wydobyciu_z_ładunku]]-martianeum6[[#This Row],[ile_zabiera_na_orbite]]</f>
        <v>75.347700000000017</v>
      </c>
    </row>
    <row r="256" spans="1:9" x14ac:dyDescent="0.25">
      <c r="A256" s="1">
        <v>48895</v>
      </c>
      <c r="B256">
        <f t="shared" si="3"/>
        <v>75.347700000000017</v>
      </c>
      <c r="C256" t="s">
        <v>17</v>
      </c>
      <c r="D256">
        <v>13.2</v>
      </c>
      <c r="E256">
        <v>3.3</v>
      </c>
      <c r="F256">
        <f>IF(martianeum6[[#This Row],[zawartosc '[%']]]&gt;=1,martianeum6[[#This Row],[masa '[kg']]]*martianeum6[[#This Row],[zawartosc '[%']]]*0.01,0)</f>
        <v>0.43559999999999999</v>
      </c>
      <c r="G256">
        <f>martianeum6[[#This Row],[stan_magazynu '[kg']]]+martianeum6[[#This Row],[ile_kg_materiału_z_ładunku]]</f>
        <v>75.783300000000011</v>
      </c>
      <c r="H256">
        <f>IF(martianeum6[[#This Row],[stan_po_wydobyciu_z_ładunku]]&gt;=100,100,0)</f>
        <v>0</v>
      </c>
      <c r="I256">
        <f>martianeum6[[#This Row],[stan_po_wydobyciu_z_ładunku]]-martianeum6[[#This Row],[ile_zabiera_na_orbite]]</f>
        <v>75.783300000000011</v>
      </c>
    </row>
    <row r="257" spans="1:9" x14ac:dyDescent="0.25">
      <c r="A257" s="1">
        <v>48896</v>
      </c>
      <c r="B257">
        <f t="shared" si="3"/>
        <v>75.783300000000011</v>
      </c>
      <c r="C257" t="s">
        <v>15</v>
      </c>
      <c r="D257">
        <v>21.2</v>
      </c>
      <c r="E257">
        <v>0</v>
      </c>
      <c r="F257">
        <f>IF(martianeum6[[#This Row],[zawartosc '[%']]]&gt;=1,martianeum6[[#This Row],[masa '[kg']]]*martianeum6[[#This Row],[zawartosc '[%']]]*0.01,0)</f>
        <v>0</v>
      </c>
      <c r="G257">
        <f>martianeum6[[#This Row],[stan_magazynu '[kg']]]+martianeum6[[#This Row],[ile_kg_materiału_z_ładunku]]</f>
        <v>75.783300000000011</v>
      </c>
      <c r="H257">
        <f>IF(martianeum6[[#This Row],[stan_po_wydobyciu_z_ładunku]]&gt;=100,100,0)</f>
        <v>0</v>
      </c>
      <c r="I257">
        <f>martianeum6[[#This Row],[stan_po_wydobyciu_z_ładunku]]-martianeum6[[#This Row],[ile_zabiera_na_orbite]]</f>
        <v>75.783300000000011</v>
      </c>
    </row>
    <row r="258" spans="1:9" x14ac:dyDescent="0.25">
      <c r="A258" s="1">
        <v>48897</v>
      </c>
      <c r="B258">
        <f t="shared" si="3"/>
        <v>75.783300000000011</v>
      </c>
      <c r="C258" t="s">
        <v>15</v>
      </c>
      <c r="D258">
        <v>23</v>
      </c>
      <c r="E258">
        <v>7.7</v>
      </c>
      <c r="F258">
        <f>IF(martianeum6[[#This Row],[zawartosc '[%']]]&gt;=1,martianeum6[[#This Row],[masa '[kg']]]*martianeum6[[#This Row],[zawartosc '[%']]]*0.01,0)</f>
        <v>1.7709999999999999</v>
      </c>
      <c r="G258">
        <f>martianeum6[[#This Row],[stan_magazynu '[kg']]]+martianeum6[[#This Row],[ile_kg_materiału_z_ładunku]]</f>
        <v>77.554300000000012</v>
      </c>
      <c r="H258">
        <f>IF(martianeum6[[#This Row],[stan_po_wydobyciu_z_ładunku]]&gt;=100,100,0)</f>
        <v>0</v>
      </c>
      <c r="I258">
        <f>martianeum6[[#This Row],[stan_po_wydobyciu_z_ładunku]]-martianeum6[[#This Row],[ile_zabiera_na_orbite]]</f>
        <v>77.554300000000012</v>
      </c>
    </row>
    <row r="259" spans="1:9" x14ac:dyDescent="0.25">
      <c r="A259" s="1">
        <v>48898</v>
      </c>
      <c r="B259">
        <f t="shared" si="3"/>
        <v>77.554300000000012</v>
      </c>
      <c r="C259" t="s">
        <v>11</v>
      </c>
      <c r="D259">
        <v>23</v>
      </c>
      <c r="E259">
        <v>0</v>
      </c>
      <c r="F259">
        <f>IF(martianeum6[[#This Row],[zawartosc '[%']]]&gt;=1,martianeum6[[#This Row],[masa '[kg']]]*martianeum6[[#This Row],[zawartosc '[%']]]*0.01,0)</f>
        <v>0</v>
      </c>
      <c r="G259">
        <f>martianeum6[[#This Row],[stan_magazynu '[kg']]]+martianeum6[[#This Row],[ile_kg_materiału_z_ładunku]]</f>
        <v>77.554300000000012</v>
      </c>
      <c r="H259">
        <f>IF(martianeum6[[#This Row],[stan_po_wydobyciu_z_ładunku]]&gt;=100,100,0)</f>
        <v>0</v>
      </c>
      <c r="I259">
        <f>martianeum6[[#This Row],[stan_po_wydobyciu_z_ładunku]]-martianeum6[[#This Row],[ile_zabiera_na_orbite]]</f>
        <v>77.554300000000012</v>
      </c>
    </row>
    <row r="260" spans="1:9" x14ac:dyDescent="0.25">
      <c r="A260" s="1">
        <v>48899</v>
      </c>
      <c r="B260">
        <f t="shared" ref="B260:B323" si="4">I259</f>
        <v>77.554300000000012</v>
      </c>
      <c r="C260" t="s">
        <v>11</v>
      </c>
      <c r="D260">
        <v>23.4</v>
      </c>
      <c r="E260">
        <v>0</v>
      </c>
      <c r="F260">
        <f>IF(martianeum6[[#This Row],[zawartosc '[%']]]&gt;=1,martianeum6[[#This Row],[masa '[kg']]]*martianeum6[[#This Row],[zawartosc '[%']]]*0.01,0)</f>
        <v>0</v>
      </c>
      <c r="G260">
        <f>martianeum6[[#This Row],[stan_magazynu '[kg']]]+martianeum6[[#This Row],[ile_kg_materiału_z_ładunku]]</f>
        <v>77.554300000000012</v>
      </c>
      <c r="H260">
        <f>IF(martianeum6[[#This Row],[stan_po_wydobyciu_z_ładunku]]&gt;=100,100,0)</f>
        <v>0</v>
      </c>
      <c r="I260">
        <f>martianeum6[[#This Row],[stan_po_wydobyciu_z_ładunku]]-martianeum6[[#This Row],[ile_zabiera_na_orbite]]</f>
        <v>77.554300000000012</v>
      </c>
    </row>
    <row r="261" spans="1:9" x14ac:dyDescent="0.25">
      <c r="A261" s="1">
        <v>48900</v>
      </c>
      <c r="B261">
        <f t="shared" si="4"/>
        <v>77.554300000000012</v>
      </c>
      <c r="C261" t="s">
        <v>7</v>
      </c>
      <c r="D261">
        <v>28.7</v>
      </c>
      <c r="E261">
        <v>3.3</v>
      </c>
      <c r="F261">
        <f>IF(martianeum6[[#This Row],[zawartosc '[%']]]&gt;=1,martianeum6[[#This Row],[masa '[kg']]]*martianeum6[[#This Row],[zawartosc '[%']]]*0.01,0)</f>
        <v>0.94709999999999994</v>
      </c>
      <c r="G261">
        <f>martianeum6[[#This Row],[stan_magazynu '[kg']]]+martianeum6[[#This Row],[ile_kg_materiału_z_ładunku]]</f>
        <v>78.501400000000018</v>
      </c>
      <c r="H261">
        <f>IF(martianeum6[[#This Row],[stan_po_wydobyciu_z_ładunku]]&gt;=100,100,0)</f>
        <v>0</v>
      </c>
      <c r="I261">
        <f>martianeum6[[#This Row],[stan_po_wydobyciu_z_ładunku]]-martianeum6[[#This Row],[ile_zabiera_na_orbite]]</f>
        <v>78.501400000000018</v>
      </c>
    </row>
    <row r="262" spans="1:9" x14ac:dyDescent="0.25">
      <c r="A262" s="1">
        <v>48901</v>
      </c>
      <c r="B262">
        <f t="shared" si="4"/>
        <v>78.501400000000018</v>
      </c>
      <c r="C262" t="s">
        <v>26</v>
      </c>
      <c r="D262">
        <v>23.6</v>
      </c>
      <c r="E262">
        <v>4.3</v>
      </c>
      <c r="F262">
        <f>IF(martianeum6[[#This Row],[zawartosc '[%']]]&gt;=1,martianeum6[[#This Row],[masa '[kg']]]*martianeum6[[#This Row],[zawartosc '[%']]]*0.01,0)</f>
        <v>1.0148000000000001</v>
      </c>
      <c r="G262">
        <f>martianeum6[[#This Row],[stan_magazynu '[kg']]]+martianeum6[[#This Row],[ile_kg_materiału_z_ładunku]]</f>
        <v>79.516200000000012</v>
      </c>
      <c r="H262">
        <f>IF(martianeum6[[#This Row],[stan_po_wydobyciu_z_ładunku]]&gt;=100,100,0)</f>
        <v>0</v>
      </c>
      <c r="I262">
        <f>martianeum6[[#This Row],[stan_po_wydobyciu_z_ładunku]]-martianeum6[[#This Row],[ile_zabiera_na_orbite]]</f>
        <v>79.516200000000012</v>
      </c>
    </row>
    <row r="263" spans="1:9" x14ac:dyDescent="0.25">
      <c r="A263" s="1">
        <v>48902</v>
      </c>
      <c r="B263">
        <f t="shared" si="4"/>
        <v>79.516200000000012</v>
      </c>
      <c r="C263" t="s">
        <v>6</v>
      </c>
      <c r="D263">
        <v>10.199999999999999</v>
      </c>
      <c r="E263">
        <v>8.6999999999999993</v>
      </c>
      <c r="F263">
        <f>IF(martianeum6[[#This Row],[zawartosc '[%']]]&gt;=1,martianeum6[[#This Row],[masa '[kg']]]*martianeum6[[#This Row],[zawartosc '[%']]]*0.01,0)</f>
        <v>0.88739999999999986</v>
      </c>
      <c r="G263">
        <f>martianeum6[[#This Row],[stan_magazynu '[kg']]]+martianeum6[[#This Row],[ile_kg_materiału_z_ładunku]]</f>
        <v>80.403600000000012</v>
      </c>
      <c r="H263">
        <f>IF(martianeum6[[#This Row],[stan_po_wydobyciu_z_ładunku]]&gt;=100,100,0)</f>
        <v>0</v>
      </c>
      <c r="I263">
        <f>martianeum6[[#This Row],[stan_po_wydobyciu_z_ładunku]]-martianeum6[[#This Row],[ile_zabiera_na_orbite]]</f>
        <v>80.403600000000012</v>
      </c>
    </row>
    <row r="264" spans="1:9" x14ac:dyDescent="0.25">
      <c r="A264" s="1">
        <v>48903</v>
      </c>
      <c r="B264">
        <f t="shared" si="4"/>
        <v>80.403600000000012</v>
      </c>
      <c r="C264" t="s">
        <v>9</v>
      </c>
      <c r="D264">
        <v>13.8</v>
      </c>
      <c r="E264">
        <v>0</v>
      </c>
      <c r="F264">
        <f>IF(martianeum6[[#This Row],[zawartosc '[%']]]&gt;=1,martianeum6[[#This Row],[masa '[kg']]]*martianeum6[[#This Row],[zawartosc '[%']]]*0.01,0)</f>
        <v>0</v>
      </c>
      <c r="G264">
        <f>martianeum6[[#This Row],[stan_magazynu '[kg']]]+martianeum6[[#This Row],[ile_kg_materiału_z_ładunku]]</f>
        <v>80.403600000000012</v>
      </c>
      <c r="H264">
        <f>IF(martianeum6[[#This Row],[stan_po_wydobyciu_z_ładunku]]&gt;=100,100,0)</f>
        <v>0</v>
      </c>
      <c r="I264">
        <f>martianeum6[[#This Row],[stan_po_wydobyciu_z_ładunku]]-martianeum6[[#This Row],[ile_zabiera_na_orbite]]</f>
        <v>80.403600000000012</v>
      </c>
    </row>
    <row r="265" spans="1:9" x14ac:dyDescent="0.25">
      <c r="A265" s="1">
        <v>48904</v>
      </c>
      <c r="B265">
        <f t="shared" si="4"/>
        <v>80.403600000000012</v>
      </c>
      <c r="C265" t="s">
        <v>8</v>
      </c>
      <c r="D265">
        <v>27.7</v>
      </c>
      <c r="E265">
        <v>0</v>
      </c>
      <c r="F265">
        <f>IF(martianeum6[[#This Row],[zawartosc '[%']]]&gt;=1,martianeum6[[#This Row],[masa '[kg']]]*martianeum6[[#This Row],[zawartosc '[%']]]*0.01,0)</f>
        <v>0</v>
      </c>
      <c r="G265">
        <f>martianeum6[[#This Row],[stan_magazynu '[kg']]]+martianeum6[[#This Row],[ile_kg_materiału_z_ładunku]]</f>
        <v>80.403600000000012</v>
      </c>
      <c r="H265">
        <f>IF(martianeum6[[#This Row],[stan_po_wydobyciu_z_ładunku]]&gt;=100,100,0)</f>
        <v>0</v>
      </c>
      <c r="I265">
        <f>martianeum6[[#This Row],[stan_po_wydobyciu_z_ładunku]]-martianeum6[[#This Row],[ile_zabiera_na_orbite]]</f>
        <v>80.403600000000012</v>
      </c>
    </row>
    <row r="266" spans="1:9" x14ac:dyDescent="0.25">
      <c r="A266" s="1">
        <v>48905</v>
      </c>
      <c r="B266">
        <f t="shared" si="4"/>
        <v>80.403600000000012</v>
      </c>
      <c r="C266" t="s">
        <v>7</v>
      </c>
      <c r="D266">
        <v>13.3</v>
      </c>
      <c r="E266">
        <v>7.2</v>
      </c>
      <c r="F266">
        <f>IF(martianeum6[[#This Row],[zawartosc '[%']]]&gt;=1,martianeum6[[#This Row],[masa '[kg']]]*martianeum6[[#This Row],[zawartosc '[%']]]*0.01,0)</f>
        <v>0.95760000000000012</v>
      </c>
      <c r="G266">
        <f>martianeum6[[#This Row],[stan_magazynu '[kg']]]+martianeum6[[#This Row],[ile_kg_materiału_z_ładunku]]</f>
        <v>81.361200000000011</v>
      </c>
      <c r="H266">
        <f>IF(martianeum6[[#This Row],[stan_po_wydobyciu_z_ładunku]]&gt;=100,100,0)</f>
        <v>0</v>
      </c>
      <c r="I266">
        <f>martianeum6[[#This Row],[stan_po_wydobyciu_z_ładunku]]-martianeum6[[#This Row],[ile_zabiera_na_orbite]]</f>
        <v>81.361200000000011</v>
      </c>
    </row>
    <row r="267" spans="1:9" x14ac:dyDescent="0.25">
      <c r="A267" s="1">
        <v>48906</v>
      </c>
      <c r="B267">
        <f t="shared" si="4"/>
        <v>81.361200000000011</v>
      </c>
      <c r="C267" t="s">
        <v>11</v>
      </c>
      <c r="D267">
        <v>26</v>
      </c>
      <c r="E267">
        <v>0.7</v>
      </c>
      <c r="F267">
        <f>IF(martianeum6[[#This Row],[zawartosc '[%']]]&gt;=1,martianeum6[[#This Row],[masa '[kg']]]*martianeum6[[#This Row],[zawartosc '[%']]]*0.01,0)</f>
        <v>0</v>
      </c>
      <c r="G267">
        <f>martianeum6[[#This Row],[stan_magazynu '[kg']]]+martianeum6[[#This Row],[ile_kg_materiału_z_ładunku]]</f>
        <v>81.361200000000011</v>
      </c>
      <c r="H267">
        <f>IF(martianeum6[[#This Row],[stan_po_wydobyciu_z_ładunku]]&gt;=100,100,0)</f>
        <v>0</v>
      </c>
      <c r="I267">
        <f>martianeum6[[#This Row],[stan_po_wydobyciu_z_ładunku]]-martianeum6[[#This Row],[ile_zabiera_na_orbite]]</f>
        <v>81.361200000000011</v>
      </c>
    </row>
    <row r="268" spans="1:9" x14ac:dyDescent="0.25">
      <c r="A268" s="1">
        <v>48907</v>
      </c>
      <c r="B268">
        <f t="shared" si="4"/>
        <v>81.361200000000011</v>
      </c>
      <c r="C268" t="s">
        <v>6</v>
      </c>
      <c r="D268">
        <v>16.3</v>
      </c>
      <c r="E268">
        <v>11</v>
      </c>
      <c r="F268">
        <f>IF(martianeum6[[#This Row],[zawartosc '[%']]]&gt;=1,martianeum6[[#This Row],[masa '[kg']]]*martianeum6[[#This Row],[zawartosc '[%']]]*0.01,0)</f>
        <v>1.7930000000000001</v>
      </c>
      <c r="G268">
        <f>martianeum6[[#This Row],[stan_magazynu '[kg']]]+martianeum6[[#This Row],[ile_kg_materiału_z_ładunku]]</f>
        <v>83.154200000000017</v>
      </c>
      <c r="H268">
        <f>IF(martianeum6[[#This Row],[stan_po_wydobyciu_z_ładunku]]&gt;=100,100,0)</f>
        <v>0</v>
      </c>
      <c r="I268">
        <f>martianeum6[[#This Row],[stan_po_wydobyciu_z_ładunku]]-martianeum6[[#This Row],[ile_zabiera_na_orbite]]</f>
        <v>83.154200000000017</v>
      </c>
    </row>
    <row r="269" spans="1:9" x14ac:dyDescent="0.25">
      <c r="A269" s="1">
        <v>48908</v>
      </c>
      <c r="B269">
        <f t="shared" si="4"/>
        <v>83.154200000000017</v>
      </c>
      <c r="C269" t="s">
        <v>15</v>
      </c>
      <c r="D269">
        <v>23.5</v>
      </c>
      <c r="E269">
        <v>15.5</v>
      </c>
      <c r="F269">
        <f>IF(martianeum6[[#This Row],[zawartosc '[%']]]&gt;=1,martianeum6[[#This Row],[masa '[kg']]]*martianeum6[[#This Row],[zawartosc '[%']]]*0.01,0)</f>
        <v>3.6425000000000001</v>
      </c>
      <c r="G269">
        <f>martianeum6[[#This Row],[stan_magazynu '[kg']]]+martianeum6[[#This Row],[ile_kg_materiału_z_ładunku]]</f>
        <v>86.796700000000016</v>
      </c>
      <c r="H269">
        <f>IF(martianeum6[[#This Row],[stan_po_wydobyciu_z_ładunku]]&gt;=100,100,0)</f>
        <v>0</v>
      </c>
      <c r="I269">
        <f>martianeum6[[#This Row],[stan_po_wydobyciu_z_ładunku]]-martianeum6[[#This Row],[ile_zabiera_na_orbite]]</f>
        <v>86.796700000000016</v>
      </c>
    </row>
    <row r="270" spans="1:9" x14ac:dyDescent="0.25">
      <c r="A270" s="1">
        <v>48909</v>
      </c>
      <c r="B270">
        <f t="shared" si="4"/>
        <v>86.796700000000016</v>
      </c>
      <c r="C270" t="s">
        <v>27</v>
      </c>
      <c r="D270">
        <v>15.7</v>
      </c>
      <c r="E270">
        <v>0</v>
      </c>
      <c r="F270">
        <f>IF(martianeum6[[#This Row],[zawartosc '[%']]]&gt;=1,martianeum6[[#This Row],[masa '[kg']]]*martianeum6[[#This Row],[zawartosc '[%']]]*0.01,0)</f>
        <v>0</v>
      </c>
      <c r="G270">
        <f>martianeum6[[#This Row],[stan_magazynu '[kg']]]+martianeum6[[#This Row],[ile_kg_materiału_z_ładunku]]</f>
        <v>86.796700000000016</v>
      </c>
      <c r="H270">
        <f>IF(martianeum6[[#This Row],[stan_po_wydobyciu_z_ładunku]]&gt;=100,100,0)</f>
        <v>0</v>
      </c>
      <c r="I270">
        <f>martianeum6[[#This Row],[stan_po_wydobyciu_z_ładunku]]-martianeum6[[#This Row],[ile_zabiera_na_orbite]]</f>
        <v>86.796700000000016</v>
      </c>
    </row>
    <row r="271" spans="1:9" x14ac:dyDescent="0.25">
      <c r="A271" s="1">
        <v>48910</v>
      </c>
      <c r="B271">
        <f t="shared" si="4"/>
        <v>86.796700000000016</v>
      </c>
      <c r="C271" t="s">
        <v>26</v>
      </c>
      <c r="D271">
        <v>26</v>
      </c>
      <c r="E271">
        <v>6.4</v>
      </c>
      <c r="F271">
        <f>IF(martianeum6[[#This Row],[zawartosc '[%']]]&gt;=1,martianeum6[[#This Row],[masa '[kg']]]*martianeum6[[#This Row],[zawartosc '[%']]]*0.01,0)</f>
        <v>1.6640000000000001</v>
      </c>
      <c r="G271">
        <f>martianeum6[[#This Row],[stan_magazynu '[kg']]]+martianeum6[[#This Row],[ile_kg_materiału_z_ładunku]]</f>
        <v>88.460700000000017</v>
      </c>
      <c r="H271">
        <f>IF(martianeum6[[#This Row],[stan_po_wydobyciu_z_ładunku]]&gt;=100,100,0)</f>
        <v>0</v>
      </c>
      <c r="I271">
        <f>martianeum6[[#This Row],[stan_po_wydobyciu_z_ładunku]]-martianeum6[[#This Row],[ile_zabiera_na_orbite]]</f>
        <v>88.460700000000017</v>
      </c>
    </row>
    <row r="272" spans="1:9" x14ac:dyDescent="0.25">
      <c r="A272" s="1">
        <v>48911</v>
      </c>
      <c r="B272">
        <f t="shared" si="4"/>
        <v>88.460700000000017</v>
      </c>
      <c r="C272" t="s">
        <v>19</v>
      </c>
      <c r="D272">
        <v>22.7</v>
      </c>
      <c r="E272">
        <v>0</v>
      </c>
      <c r="F272">
        <f>IF(martianeum6[[#This Row],[zawartosc '[%']]]&gt;=1,martianeum6[[#This Row],[masa '[kg']]]*martianeum6[[#This Row],[zawartosc '[%']]]*0.01,0)</f>
        <v>0</v>
      </c>
      <c r="G272">
        <f>martianeum6[[#This Row],[stan_magazynu '[kg']]]+martianeum6[[#This Row],[ile_kg_materiału_z_ładunku]]</f>
        <v>88.460700000000017</v>
      </c>
      <c r="H272">
        <f>IF(martianeum6[[#This Row],[stan_po_wydobyciu_z_ładunku]]&gt;=100,100,0)</f>
        <v>0</v>
      </c>
      <c r="I272">
        <f>martianeum6[[#This Row],[stan_po_wydobyciu_z_ładunku]]-martianeum6[[#This Row],[ile_zabiera_na_orbite]]</f>
        <v>88.460700000000017</v>
      </c>
    </row>
    <row r="273" spans="1:9" x14ac:dyDescent="0.25">
      <c r="A273" s="1">
        <v>48912</v>
      </c>
      <c r="B273">
        <f t="shared" si="4"/>
        <v>88.460700000000017</v>
      </c>
      <c r="C273" t="s">
        <v>9</v>
      </c>
      <c r="D273">
        <v>26.2</v>
      </c>
      <c r="E273">
        <v>5.7</v>
      </c>
      <c r="F273">
        <f>IF(martianeum6[[#This Row],[zawartosc '[%']]]&gt;=1,martianeum6[[#This Row],[masa '[kg']]]*martianeum6[[#This Row],[zawartosc '[%']]]*0.01,0)</f>
        <v>1.4934000000000001</v>
      </c>
      <c r="G273">
        <f>martianeum6[[#This Row],[stan_magazynu '[kg']]]+martianeum6[[#This Row],[ile_kg_materiału_z_ładunku]]</f>
        <v>89.954100000000011</v>
      </c>
      <c r="H273">
        <f>IF(martianeum6[[#This Row],[stan_po_wydobyciu_z_ładunku]]&gt;=100,100,0)</f>
        <v>0</v>
      </c>
      <c r="I273">
        <f>martianeum6[[#This Row],[stan_po_wydobyciu_z_ładunku]]-martianeum6[[#This Row],[ile_zabiera_na_orbite]]</f>
        <v>89.954100000000011</v>
      </c>
    </row>
    <row r="274" spans="1:9" x14ac:dyDescent="0.25">
      <c r="A274" s="1">
        <v>48913</v>
      </c>
      <c r="B274">
        <f t="shared" si="4"/>
        <v>89.954100000000011</v>
      </c>
      <c r="C274" t="s">
        <v>22</v>
      </c>
      <c r="D274">
        <v>14.1</v>
      </c>
      <c r="E274">
        <v>0</v>
      </c>
      <c r="F274">
        <f>IF(martianeum6[[#This Row],[zawartosc '[%']]]&gt;=1,martianeum6[[#This Row],[masa '[kg']]]*martianeum6[[#This Row],[zawartosc '[%']]]*0.01,0)</f>
        <v>0</v>
      </c>
      <c r="G274">
        <f>martianeum6[[#This Row],[stan_magazynu '[kg']]]+martianeum6[[#This Row],[ile_kg_materiału_z_ładunku]]</f>
        <v>89.954100000000011</v>
      </c>
      <c r="H274">
        <f>IF(martianeum6[[#This Row],[stan_po_wydobyciu_z_ładunku]]&gt;=100,100,0)</f>
        <v>0</v>
      </c>
      <c r="I274">
        <f>martianeum6[[#This Row],[stan_po_wydobyciu_z_ładunku]]-martianeum6[[#This Row],[ile_zabiera_na_orbite]]</f>
        <v>89.954100000000011</v>
      </c>
    </row>
    <row r="275" spans="1:9" x14ac:dyDescent="0.25">
      <c r="A275" s="1">
        <v>48914</v>
      </c>
      <c r="B275">
        <f t="shared" si="4"/>
        <v>89.954100000000011</v>
      </c>
      <c r="C275" t="s">
        <v>11</v>
      </c>
      <c r="D275">
        <v>23.6</v>
      </c>
      <c r="E275">
        <v>19.7</v>
      </c>
      <c r="F275">
        <f>IF(martianeum6[[#This Row],[zawartosc '[%']]]&gt;=1,martianeum6[[#This Row],[masa '[kg']]]*martianeum6[[#This Row],[zawartosc '[%']]]*0.01,0)</f>
        <v>4.6492000000000004</v>
      </c>
      <c r="G275">
        <f>martianeum6[[#This Row],[stan_magazynu '[kg']]]+martianeum6[[#This Row],[ile_kg_materiału_z_ładunku]]</f>
        <v>94.603300000000019</v>
      </c>
      <c r="H275">
        <f>IF(martianeum6[[#This Row],[stan_po_wydobyciu_z_ładunku]]&gt;=100,100,0)</f>
        <v>0</v>
      </c>
      <c r="I275">
        <f>martianeum6[[#This Row],[stan_po_wydobyciu_z_ładunku]]-martianeum6[[#This Row],[ile_zabiera_na_orbite]]</f>
        <v>94.603300000000019</v>
      </c>
    </row>
    <row r="276" spans="1:9" x14ac:dyDescent="0.25">
      <c r="A276" s="1">
        <v>48915</v>
      </c>
      <c r="B276">
        <f t="shared" si="4"/>
        <v>94.603300000000019</v>
      </c>
      <c r="C276" t="s">
        <v>19</v>
      </c>
      <c r="D276">
        <v>25.2</v>
      </c>
      <c r="E276">
        <v>37.200000000000003</v>
      </c>
      <c r="F276">
        <f>IF(martianeum6[[#This Row],[zawartosc '[%']]]&gt;=1,martianeum6[[#This Row],[masa '[kg']]]*martianeum6[[#This Row],[zawartosc '[%']]]*0.01,0)</f>
        <v>9.3744000000000014</v>
      </c>
      <c r="G276">
        <f>martianeum6[[#This Row],[stan_magazynu '[kg']]]+martianeum6[[#This Row],[ile_kg_materiału_z_ładunku]]</f>
        <v>103.97770000000003</v>
      </c>
      <c r="H276">
        <f>IF(martianeum6[[#This Row],[stan_po_wydobyciu_z_ładunku]]&gt;=100,100,0)</f>
        <v>100</v>
      </c>
      <c r="I276">
        <f>martianeum6[[#This Row],[stan_po_wydobyciu_z_ładunku]]-martianeum6[[#This Row],[ile_zabiera_na_orbite]]</f>
        <v>3.9777000000000271</v>
      </c>
    </row>
    <row r="277" spans="1:9" x14ac:dyDescent="0.25">
      <c r="A277" s="1">
        <v>48916</v>
      </c>
      <c r="B277">
        <f t="shared" si="4"/>
        <v>3.9777000000000271</v>
      </c>
      <c r="C277" t="s">
        <v>13</v>
      </c>
      <c r="D277">
        <v>23</v>
      </c>
      <c r="E277">
        <v>0</v>
      </c>
      <c r="F277">
        <f>IF(martianeum6[[#This Row],[zawartosc '[%']]]&gt;=1,martianeum6[[#This Row],[masa '[kg']]]*martianeum6[[#This Row],[zawartosc '[%']]]*0.01,0)</f>
        <v>0</v>
      </c>
      <c r="G277">
        <f>martianeum6[[#This Row],[stan_magazynu '[kg']]]+martianeum6[[#This Row],[ile_kg_materiału_z_ładunku]]</f>
        <v>3.9777000000000271</v>
      </c>
      <c r="H277">
        <f>IF(martianeum6[[#This Row],[stan_po_wydobyciu_z_ładunku]]&gt;=100,100,0)</f>
        <v>0</v>
      </c>
      <c r="I277">
        <f>martianeum6[[#This Row],[stan_po_wydobyciu_z_ładunku]]-martianeum6[[#This Row],[ile_zabiera_na_orbite]]</f>
        <v>3.9777000000000271</v>
      </c>
    </row>
    <row r="278" spans="1:9" x14ac:dyDescent="0.25">
      <c r="A278" s="1">
        <v>48917</v>
      </c>
      <c r="B278">
        <f t="shared" si="4"/>
        <v>3.9777000000000271</v>
      </c>
      <c r="C278" t="s">
        <v>6</v>
      </c>
      <c r="D278">
        <v>29.7</v>
      </c>
      <c r="E278">
        <v>6.8</v>
      </c>
      <c r="F278">
        <f>IF(martianeum6[[#This Row],[zawartosc '[%']]]&gt;=1,martianeum6[[#This Row],[masa '[kg']]]*martianeum6[[#This Row],[zawartosc '[%']]]*0.01,0)</f>
        <v>2.0195999999999996</v>
      </c>
      <c r="G278">
        <f>martianeum6[[#This Row],[stan_magazynu '[kg']]]+martianeum6[[#This Row],[ile_kg_materiału_z_ładunku]]</f>
        <v>5.9973000000000267</v>
      </c>
      <c r="H278">
        <f>IF(martianeum6[[#This Row],[stan_po_wydobyciu_z_ładunku]]&gt;=100,100,0)</f>
        <v>0</v>
      </c>
      <c r="I278">
        <f>martianeum6[[#This Row],[stan_po_wydobyciu_z_ładunku]]-martianeum6[[#This Row],[ile_zabiera_na_orbite]]</f>
        <v>5.9973000000000267</v>
      </c>
    </row>
    <row r="279" spans="1:9" x14ac:dyDescent="0.25">
      <c r="A279" s="1">
        <v>48918</v>
      </c>
      <c r="B279">
        <f t="shared" si="4"/>
        <v>5.9973000000000267</v>
      </c>
      <c r="C279" t="s">
        <v>9</v>
      </c>
      <c r="D279">
        <v>17.2</v>
      </c>
      <c r="E279">
        <v>3.5</v>
      </c>
      <c r="F279">
        <f>IF(martianeum6[[#This Row],[zawartosc '[%']]]&gt;=1,martianeum6[[#This Row],[masa '[kg']]]*martianeum6[[#This Row],[zawartosc '[%']]]*0.01,0)</f>
        <v>0.60199999999999998</v>
      </c>
      <c r="G279">
        <f>martianeum6[[#This Row],[stan_magazynu '[kg']]]+martianeum6[[#This Row],[ile_kg_materiału_z_ładunku]]</f>
        <v>6.599300000000027</v>
      </c>
      <c r="H279">
        <f>IF(martianeum6[[#This Row],[stan_po_wydobyciu_z_ładunku]]&gt;=100,100,0)</f>
        <v>0</v>
      </c>
      <c r="I279">
        <f>martianeum6[[#This Row],[stan_po_wydobyciu_z_ładunku]]-martianeum6[[#This Row],[ile_zabiera_na_orbite]]</f>
        <v>6.599300000000027</v>
      </c>
    </row>
    <row r="280" spans="1:9" x14ac:dyDescent="0.25">
      <c r="A280" s="1">
        <v>48919</v>
      </c>
      <c r="B280">
        <f t="shared" si="4"/>
        <v>6.599300000000027</v>
      </c>
      <c r="C280" t="s">
        <v>9</v>
      </c>
      <c r="D280">
        <v>21.7</v>
      </c>
      <c r="E280">
        <v>2.5</v>
      </c>
      <c r="F280">
        <f>IF(martianeum6[[#This Row],[zawartosc '[%']]]&gt;=1,martianeum6[[#This Row],[masa '[kg']]]*martianeum6[[#This Row],[zawartosc '[%']]]*0.01,0)</f>
        <v>0.54249999999999998</v>
      </c>
      <c r="G280">
        <f>martianeum6[[#This Row],[stan_magazynu '[kg']]]+martianeum6[[#This Row],[ile_kg_materiału_z_ładunku]]</f>
        <v>7.1418000000000266</v>
      </c>
      <c r="H280">
        <f>IF(martianeum6[[#This Row],[stan_po_wydobyciu_z_ładunku]]&gt;=100,100,0)</f>
        <v>0</v>
      </c>
      <c r="I280">
        <f>martianeum6[[#This Row],[stan_po_wydobyciu_z_ładunku]]-martianeum6[[#This Row],[ile_zabiera_na_orbite]]</f>
        <v>7.1418000000000266</v>
      </c>
    </row>
    <row r="281" spans="1:9" x14ac:dyDescent="0.25">
      <c r="A281" s="1">
        <v>48920</v>
      </c>
      <c r="B281">
        <f t="shared" si="4"/>
        <v>7.1418000000000266</v>
      </c>
      <c r="C281" t="s">
        <v>11</v>
      </c>
      <c r="D281">
        <v>25.8</v>
      </c>
      <c r="E281">
        <v>3.8</v>
      </c>
      <c r="F281">
        <f>IF(martianeum6[[#This Row],[zawartosc '[%']]]&gt;=1,martianeum6[[#This Row],[masa '[kg']]]*martianeum6[[#This Row],[zawartosc '[%']]]*0.01,0)</f>
        <v>0.98039999999999994</v>
      </c>
      <c r="G281">
        <f>martianeum6[[#This Row],[stan_magazynu '[kg']]]+martianeum6[[#This Row],[ile_kg_materiału_z_ładunku]]</f>
        <v>8.1222000000000261</v>
      </c>
      <c r="H281">
        <f>IF(martianeum6[[#This Row],[stan_po_wydobyciu_z_ładunku]]&gt;=100,100,0)</f>
        <v>0</v>
      </c>
      <c r="I281">
        <f>martianeum6[[#This Row],[stan_po_wydobyciu_z_ładunku]]-martianeum6[[#This Row],[ile_zabiera_na_orbite]]</f>
        <v>8.1222000000000261</v>
      </c>
    </row>
    <row r="282" spans="1:9" x14ac:dyDescent="0.25">
      <c r="A282" s="1">
        <v>48921</v>
      </c>
      <c r="B282">
        <f t="shared" si="4"/>
        <v>8.1222000000000261</v>
      </c>
      <c r="C282" t="s">
        <v>26</v>
      </c>
      <c r="D282">
        <v>12.9</v>
      </c>
      <c r="E282">
        <v>1.6</v>
      </c>
      <c r="F282">
        <f>IF(martianeum6[[#This Row],[zawartosc '[%']]]&gt;=1,martianeum6[[#This Row],[masa '[kg']]]*martianeum6[[#This Row],[zawartosc '[%']]]*0.01,0)</f>
        <v>0.2064</v>
      </c>
      <c r="G282">
        <f>martianeum6[[#This Row],[stan_magazynu '[kg']]]+martianeum6[[#This Row],[ile_kg_materiału_z_ładunku]]</f>
        <v>8.3286000000000264</v>
      </c>
      <c r="H282">
        <f>IF(martianeum6[[#This Row],[stan_po_wydobyciu_z_ładunku]]&gt;=100,100,0)</f>
        <v>0</v>
      </c>
      <c r="I282">
        <f>martianeum6[[#This Row],[stan_po_wydobyciu_z_ładunku]]-martianeum6[[#This Row],[ile_zabiera_na_orbite]]</f>
        <v>8.3286000000000264</v>
      </c>
    </row>
    <row r="283" spans="1:9" x14ac:dyDescent="0.25">
      <c r="A283" s="1">
        <v>48922</v>
      </c>
      <c r="B283">
        <f t="shared" si="4"/>
        <v>8.3286000000000264</v>
      </c>
      <c r="C283" t="s">
        <v>16</v>
      </c>
      <c r="D283">
        <v>18.2</v>
      </c>
      <c r="E283">
        <v>0</v>
      </c>
      <c r="F283">
        <f>IF(martianeum6[[#This Row],[zawartosc '[%']]]&gt;=1,martianeum6[[#This Row],[masa '[kg']]]*martianeum6[[#This Row],[zawartosc '[%']]]*0.01,0)</f>
        <v>0</v>
      </c>
      <c r="G283">
        <f>martianeum6[[#This Row],[stan_magazynu '[kg']]]+martianeum6[[#This Row],[ile_kg_materiału_z_ładunku]]</f>
        <v>8.3286000000000264</v>
      </c>
      <c r="H283">
        <f>IF(martianeum6[[#This Row],[stan_po_wydobyciu_z_ładunku]]&gt;=100,100,0)</f>
        <v>0</v>
      </c>
      <c r="I283">
        <f>martianeum6[[#This Row],[stan_po_wydobyciu_z_ładunku]]-martianeum6[[#This Row],[ile_zabiera_na_orbite]]</f>
        <v>8.3286000000000264</v>
      </c>
    </row>
    <row r="284" spans="1:9" x14ac:dyDescent="0.25">
      <c r="A284" s="1">
        <v>48923</v>
      </c>
      <c r="B284">
        <f t="shared" si="4"/>
        <v>8.3286000000000264</v>
      </c>
      <c r="C284" t="s">
        <v>10</v>
      </c>
      <c r="D284">
        <v>20</v>
      </c>
      <c r="E284">
        <v>25.7</v>
      </c>
      <c r="F284">
        <f>IF(martianeum6[[#This Row],[zawartosc '[%']]]&gt;=1,martianeum6[[#This Row],[masa '[kg']]]*martianeum6[[#This Row],[zawartosc '[%']]]*0.01,0)</f>
        <v>5.14</v>
      </c>
      <c r="G284">
        <f>martianeum6[[#This Row],[stan_magazynu '[kg']]]+martianeum6[[#This Row],[ile_kg_materiału_z_ładunku]]</f>
        <v>13.468600000000027</v>
      </c>
      <c r="H284">
        <f>IF(martianeum6[[#This Row],[stan_po_wydobyciu_z_ładunku]]&gt;=100,100,0)</f>
        <v>0</v>
      </c>
      <c r="I284">
        <f>martianeum6[[#This Row],[stan_po_wydobyciu_z_ładunku]]-martianeum6[[#This Row],[ile_zabiera_na_orbite]]</f>
        <v>13.468600000000027</v>
      </c>
    </row>
    <row r="285" spans="1:9" x14ac:dyDescent="0.25">
      <c r="A285" s="1">
        <v>48924</v>
      </c>
      <c r="B285">
        <f t="shared" si="4"/>
        <v>13.468600000000027</v>
      </c>
      <c r="C285" t="s">
        <v>19</v>
      </c>
      <c r="D285">
        <v>17.100000000000001</v>
      </c>
      <c r="E285">
        <v>33</v>
      </c>
      <c r="F285">
        <f>IF(martianeum6[[#This Row],[zawartosc '[%']]]&gt;=1,martianeum6[[#This Row],[masa '[kg']]]*martianeum6[[#This Row],[zawartosc '[%']]]*0.01,0)</f>
        <v>5.6430000000000007</v>
      </c>
      <c r="G285">
        <f>martianeum6[[#This Row],[stan_magazynu '[kg']]]+martianeum6[[#This Row],[ile_kg_materiału_z_ładunku]]</f>
        <v>19.111600000000028</v>
      </c>
      <c r="H285">
        <f>IF(martianeum6[[#This Row],[stan_po_wydobyciu_z_ładunku]]&gt;=100,100,0)</f>
        <v>0</v>
      </c>
      <c r="I285">
        <f>martianeum6[[#This Row],[stan_po_wydobyciu_z_ładunku]]-martianeum6[[#This Row],[ile_zabiera_na_orbite]]</f>
        <v>19.111600000000028</v>
      </c>
    </row>
    <row r="286" spans="1:9" x14ac:dyDescent="0.25">
      <c r="A286" s="1">
        <v>48925</v>
      </c>
      <c r="B286">
        <f t="shared" si="4"/>
        <v>19.111600000000028</v>
      </c>
      <c r="C286" t="s">
        <v>5</v>
      </c>
      <c r="D286">
        <v>23.2</v>
      </c>
      <c r="E286">
        <v>2.2999999999999998</v>
      </c>
      <c r="F286">
        <f>IF(martianeum6[[#This Row],[zawartosc '[%']]]&gt;=1,martianeum6[[#This Row],[masa '[kg']]]*martianeum6[[#This Row],[zawartosc '[%']]]*0.01,0)</f>
        <v>0.53359999999999996</v>
      </c>
      <c r="G286">
        <f>martianeum6[[#This Row],[stan_magazynu '[kg']]]+martianeum6[[#This Row],[ile_kg_materiału_z_ładunku]]</f>
        <v>19.645200000000028</v>
      </c>
      <c r="H286">
        <f>IF(martianeum6[[#This Row],[stan_po_wydobyciu_z_ładunku]]&gt;=100,100,0)</f>
        <v>0</v>
      </c>
      <c r="I286">
        <f>martianeum6[[#This Row],[stan_po_wydobyciu_z_ładunku]]-martianeum6[[#This Row],[ile_zabiera_na_orbite]]</f>
        <v>19.645200000000028</v>
      </c>
    </row>
    <row r="287" spans="1:9" x14ac:dyDescent="0.25">
      <c r="A287" s="1">
        <v>48926</v>
      </c>
      <c r="B287">
        <f t="shared" si="4"/>
        <v>19.645200000000028</v>
      </c>
      <c r="C287" t="s">
        <v>15</v>
      </c>
      <c r="D287">
        <v>23.1</v>
      </c>
      <c r="E287">
        <v>2.2000000000000002</v>
      </c>
      <c r="F287">
        <f>IF(martianeum6[[#This Row],[zawartosc '[%']]]&gt;=1,martianeum6[[#This Row],[masa '[kg']]]*martianeum6[[#This Row],[zawartosc '[%']]]*0.01,0)</f>
        <v>0.5082000000000001</v>
      </c>
      <c r="G287">
        <f>martianeum6[[#This Row],[stan_magazynu '[kg']]]+martianeum6[[#This Row],[ile_kg_materiału_z_ładunku]]</f>
        <v>20.153400000000026</v>
      </c>
      <c r="H287">
        <f>IF(martianeum6[[#This Row],[stan_po_wydobyciu_z_ładunku]]&gt;=100,100,0)</f>
        <v>0</v>
      </c>
      <c r="I287">
        <f>martianeum6[[#This Row],[stan_po_wydobyciu_z_ładunku]]-martianeum6[[#This Row],[ile_zabiera_na_orbite]]</f>
        <v>20.153400000000026</v>
      </c>
    </row>
    <row r="288" spans="1:9" x14ac:dyDescent="0.25">
      <c r="A288" s="1">
        <v>48927</v>
      </c>
      <c r="B288">
        <f t="shared" si="4"/>
        <v>20.153400000000026</v>
      </c>
      <c r="C288" t="s">
        <v>10</v>
      </c>
      <c r="D288">
        <v>22.4</v>
      </c>
      <c r="E288">
        <v>33.5</v>
      </c>
      <c r="F288">
        <f>IF(martianeum6[[#This Row],[zawartosc '[%']]]&gt;=1,martianeum6[[#This Row],[masa '[kg']]]*martianeum6[[#This Row],[zawartosc '[%']]]*0.01,0)</f>
        <v>7.5039999999999996</v>
      </c>
      <c r="G288">
        <f>martianeum6[[#This Row],[stan_magazynu '[kg']]]+martianeum6[[#This Row],[ile_kg_materiału_z_ładunku]]</f>
        <v>27.657400000000024</v>
      </c>
      <c r="H288">
        <f>IF(martianeum6[[#This Row],[stan_po_wydobyciu_z_ładunku]]&gt;=100,100,0)</f>
        <v>0</v>
      </c>
      <c r="I288">
        <f>martianeum6[[#This Row],[stan_po_wydobyciu_z_ładunku]]-martianeum6[[#This Row],[ile_zabiera_na_orbite]]</f>
        <v>27.657400000000024</v>
      </c>
    </row>
    <row r="289" spans="1:9" x14ac:dyDescent="0.25">
      <c r="A289" s="1">
        <v>48928</v>
      </c>
      <c r="B289">
        <f t="shared" si="4"/>
        <v>27.657400000000024</v>
      </c>
      <c r="C289" t="s">
        <v>33</v>
      </c>
      <c r="D289">
        <v>25.4</v>
      </c>
      <c r="E289">
        <v>0.9</v>
      </c>
      <c r="F289">
        <f>IF(martianeum6[[#This Row],[zawartosc '[%']]]&gt;=1,martianeum6[[#This Row],[masa '[kg']]]*martianeum6[[#This Row],[zawartosc '[%']]]*0.01,0)</f>
        <v>0</v>
      </c>
      <c r="G289">
        <f>martianeum6[[#This Row],[stan_magazynu '[kg']]]+martianeum6[[#This Row],[ile_kg_materiału_z_ładunku]]</f>
        <v>27.657400000000024</v>
      </c>
      <c r="H289">
        <f>IF(martianeum6[[#This Row],[stan_po_wydobyciu_z_ładunku]]&gt;=100,100,0)</f>
        <v>0</v>
      </c>
      <c r="I289">
        <f>martianeum6[[#This Row],[stan_po_wydobyciu_z_ładunku]]-martianeum6[[#This Row],[ile_zabiera_na_orbite]]</f>
        <v>27.657400000000024</v>
      </c>
    </row>
    <row r="290" spans="1:9" x14ac:dyDescent="0.25">
      <c r="A290" s="1">
        <v>48929</v>
      </c>
      <c r="B290">
        <f t="shared" si="4"/>
        <v>27.657400000000024</v>
      </c>
      <c r="C290" t="s">
        <v>10</v>
      </c>
      <c r="D290">
        <v>15.4</v>
      </c>
      <c r="E290">
        <v>1.6</v>
      </c>
      <c r="F290">
        <f>IF(martianeum6[[#This Row],[zawartosc '[%']]]&gt;=1,martianeum6[[#This Row],[masa '[kg']]]*martianeum6[[#This Row],[zawartosc '[%']]]*0.01,0)</f>
        <v>0.24640000000000001</v>
      </c>
      <c r="G290">
        <f>martianeum6[[#This Row],[stan_magazynu '[kg']]]+martianeum6[[#This Row],[ile_kg_materiału_z_ładunku]]</f>
        <v>27.903800000000025</v>
      </c>
      <c r="H290">
        <f>IF(martianeum6[[#This Row],[stan_po_wydobyciu_z_ładunku]]&gt;=100,100,0)</f>
        <v>0</v>
      </c>
      <c r="I290">
        <f>martianeum6[[#This Row],[stan_po_wydobyciu_z_ładunku]]-martianeum6[[#This Row],[ile_zabiera_na_orbite]]</f>
        <v>27.903800000000025</v>
      </c>
    </row>
    <row r="291" spans="1:9" x14ac:dyDescent="0.25">
      <c r="A291" s="1">
        <v>48930</v>
      </c>
      <c r="B291">
        <f t="shared" si="4"/>
        <v>27.903800000000025</v>
      </c>
      <c r="C291" t="s">
        <v>25</v>
      </c>
      <c r="D291">
        <v>23.5</v>
      </c>
      <c r="E291">
        <v>0.6</v>
      </c>
      <c r="F291">
        <f>IF(martianeum6[[#This Row],[zawartosc '[%']]]&gt;=1,martianeum6[[#This Row],[masa '[kg']]]*martianeum6[[#This Row],[zawartosc '[%']]]*0.01,0)</f>
        <v>0</v>
      </c>
      <c r="G291">
        <f>martianeum6[[#This Row],[stan_magazynu '[kg']]]+martianeum6[[#This Row],[ile_kg_materiału_z_ładunku]]</f>
        <v>27.903800000000025</v>
      </c>
      <c r="H291">
        <f>IF(martianeum6[[#This Row],[stan_po_wydobyciu_z_ładunku]]&gt;=100,100,0)</f>
        <v>0</v>
      </c>
      <c r="I291">
        <f>martianeum6[[#This Row],[stan_po_wydobyciu_z_ładunku]]-martianeum6[[#This Row],[ile_zabiera_na_orbite]]</f>
        <v>27.903800000000025</v>
      </c>
    </row>
    <row r="292" spans="1:9" x14ac:dyDescent="0.25">
      <c r="A292" s="1">
        <v>48931</v>
      </c>
      <c r="B292">
        <f t="shared" si="4"/>
        <v>27.903800000000025</v>
      </c>
      <c r="C292" t="s">
        <v>15</v>
      </c>
      <c r="D292">
        <v>10.3</v>
      </c>
      <c r="E292">
        <v>15.4</v>
      </c>
      <c r="F292">
        <f>IF(martianeum6[[#This Row],[zawartosc '[%']]]&gt;=1,martianeum6[[#This Row],[masa '[kg']]]*martianeum6[[#This Row],[zawartosc '[%']]]*0.01,0)</f>
        <v>1.5862000000000001</v>
      </c>
      <c r="G292">
        <f>martianeum6[[#This Row],[stan_magazynu '[kg']]]+martianeum6[[#This Row],[ile_kg_materiału_z_ładunku]]</f>
        <v>29.490000000000027</v>
      </c>
      <c r="H292">
        <f>IF(martianeum6[[#This Row],[stan_po_wydobyciu_z_ładunku]]&gt;=100,100,0)</f>
        <v>0</v>
      </c>
      <c r="I292">
        <f>martianeum6[[#This Row],[stan_po_wydobyciu_z_ładunku]]-martianeum6[[#This Row],[ile_zabiera_na_orbite]]</f>
        <v>29.490000000000027</v>
      </c>
    </row>
    <row r="293" spans="1:9" x14ac:dyDescent="0.25">
      <c r="A293" s="1">
        <v>48932</v>
      </c>
      <c r="B293">
        <f t="shared" si="4"/>
        <v>29.490000000000027</v>
      </c>
      <c r="C293" t="s">
        <v>10</v>
      </c>
      <c r="D293">
        <v>15.5</v>
      </c>
      <c r="E293">
        <v>20.2</v>
      </c>
      <c r="F293">
        <f>IF(martianeum6[[#This Row],[zawartosc '[%']]]&gt;=1,martianeum6[[#This Row],[masa '[kg']]]*martianeum6[[#This Row],[zawartosc '[%']]]*0.01,0)</f>
        <v>3.1309999999999998</v>
      </c>
      <c r="G293">
        <f>martianeum6[[#This Row],[stan_magazynu '[kg']]]+martianeum6[[#This Row],[ile_kg_materiału_z_ładunku]]</f>
        <v>32.621000000000024</v>
      </c>
      <c r="H293">
        <f>IF(martianeum6[[#This Row],[stan_po_wydobyciu_z_ładunku]]&gt;=100,100,0)</f>
        <v>0</v>
      </c>
      <c r="I293">
        <f>martianeum6[[#This Row],[stan_po_wydobyciu_z_ładunku]]-martianeum6[[#This Row],[ile_zabiera_na_orbite]]</f>
        <v>32.621000000000024</v>
      </c>
    </row>
    <row r="294" spans="1:9" x14ac:dyDescent="0.25">
      <c r="A294" s="1">
        <v>48933</v>
      </c>
      <c r="B294">
        <f t="shared" si="4"/>
        <v>32.621000000000024</v>
      </c>
      <c r="C294" t="s">
        <v>24</v>
      </c>
      <c r="D294">
        <v>20.7</v>
      </c>
      <c r="E294">
        <v>3</v>
      </c>
      <c r="F294">
        <f>IF(martianeum6[[#This Row],[zawartosc '[%']]]&gt;=1,martianeum6[[#This Row],[masa '[kg']]]*martianeum6[[#This Row],[zawartosc '[%']]]*0.01,0)</f>
        <v>0.621</v>
      </c>
      <c r="G294">
        <f>martianeum6[[#This Row],[stan_magazynu '[kg']]]+martianeum6[[#This Row],[ile_kg_materiału_z_ładunku]]</f>
        <v>33.242000000000026</v>
      </c>
      <c r="H294">
        <f>IF(martianeum6[[#This Row],[stan_po_wydobyciu_z_ładunku]]&gt;=100,100,0)</f>
        <v>0</v>
      </c>
      <c r="I294">
        <f>martianeum6[[#This Row],[stan_po_wydobyciu_z_ładunku]]-martianeum6[[#This Row],[ile_zabiera_na_orbite]]</f>
        <v>33.242000000000026</v>
      </c>
    </row>
    <row r="295" spans="1:9" x14ac:dyDescent="0.25">
      <c r="A295" s="1">
        <v>48934</v>
      </c>
      <c r="B295">
        <f t="shared" si="4"/>
        <v>33.242000000000026</v>
      </c>
      <c r="C295" t="s">
        <v>13</v>
      </c>
      <c r="D295">
        <v>12.7</v>
      </c>
      <c r="E295">
        <v>14.4</v>
      </c>
      <c r="F295">
        <f>IF(martianeum6[[#This Row],[zawartosc '[%']]]&gt;=1,martianeum6[[#This Row],[masa '[kg']]]*martianeum6[[#This Row],[zawartosc '[%']]]*0.01,0)</f>
        <v>1.8288</v>
      </c>
      <c r="G295">
        <f>martianeum6[[#This Row],[stan_magazynu '[kg']]]+martianeum6[[#This Row],[ile_kg_materiału_z_ładunku]]</f>
        <v>35.070800000000027</v>
      </c>
      <c r="H295">
        <f>IF(martianeum6[[#This Row],[stan_po_wydobyciu_z_ładunku]]&gt;=100,100,0)</f>
        <v>0</v>
      </c>
      <c r="I295">
        <f>martianeum6[[#This Row],[stan_po_wydobyciu_z_ładunku]]-martianeum6[[#This Row],[ile_zabiera_na_orbite]]</f>
        <v>35.070800000000027</v>
      </c>
    </row>
    <row r="296" spans="1:9" x14ac:dyDescent="0.25">
      <c r="A296" s="1">
        <v>48935</v>
      </c>
      <c r="B296">
        <f t="shared" si="4"/>
        <v>35.070800000000027</v>
      </c>
      <c r="C296" t="s">
        <v>23</v>
      </c>
      <c r="D296">
        <v>22.8</v>
      </c>
      <c r="E296">
        <v>3.3</v>
      </c>
      <c r="F296">
        <f>IF(martianeum6[[#This Row],[zawartosc '[%']]]&gt;=1,martianeum6[[#This Row],[masa '[kg']]]*martianeum6[[#This Row],[zawartosc '[%']]]*0.01,0)</f>
        <v>0.75239999999999996</v>
      </c>
      <c r="G296">
        <f>martianeum6[[#This Row],[stan_magazynu '[kg']]]+martianeum6[[#This Row],[ile_kg_materiału_z_ładunku]]</f>
        <v>35.823200000000028</v>
      </c>
      <c r="H296">
        <f>IF(martianeum6[[#This Row],[stan_po_wydobyciu_z_ładunku]]&gt;=100,100,0)</f>
        <v>0</v>
      </c>
      <c r="I296">
        <f>martianeum6[[#This Row],[stan_po_wydobyciu_z_ładunku]]-martianeum6[[#This Row],[ile_zabiera_na_orbite]]</f>
        <v>35.823200000000028</v>
      </c>
    </row>
    <row r="297" spans="1:9" x14ac:dyDescent="0.25">
      <c r="A297" s="1">
        <v>48936</v>
      </c>
      <c r="B297">
        <f t="shared" si="4"/>
        <v>35.823200000000028</v>
      </c>
      <c r="C297" t="s">
        <v>30</v>
      </c>
      <c r="D297">
        <v>20.5</v>
      </c>
      <c r="E297">
        <v>0</v>
      </c>
      <c r="F297">
        <f>IF(martianeum6[[#This Row],[zawartosc '[%']]]&gt;=1,martianeum6[[#This Row],[masa '[kg']]]*martianeum6[[#This Row],[zawartosc '[%']]]*0.01,0)</f>
        <v>0</v>
      </c>
      <c r="G297">
        <f>martianeum6[[#This Row],[stan_magazynu '[kg']]]+martianeum6[[#This Row],[ile_kg_materiału_z_ładunku]]</f>
        <v>35.823200000000028</v>
      </c>
      <c r="H297">
        <f>IF(martianeum6[[#This Row],[stan_po_wydobyciu_z_ładunku]]&gt;=100,100,0)</f>
        <v>0</v>
      </c>
      <c r="I297">
        <f>martianeum6[[#This Row],[stan_po_wydobyciu_z_ładunku]]-martianeum6[[#This Row],[ile_zabiera_na_orbite]]</f>
        <v>35.823200000000028</v>
      </c>
    </row>
    <row r="298" spans="1:9" x14ac:dyDescent="0.25">
      <c r="A298" s="1">
        <v>48937</v>
      </c>
      <c r="B298">
        <f t="shared" si="4"/>
        <v>35.823200000000028</v>
      </c>
      <c r="C298" t="s">
        <v>22</v>
      </c>
      <c r="D298">
        <v>13.1</v>
      </c>
      <c r="E298">
        <v>5.9</v>
      </c>
      <c r="F298">
        <f>IF(martianeum6[[#This Row],[zawartosc '[%']]]&gt;=1,martianeum6[[#This Row],[masa '[kg']]]*martianeum6[[#This Row],[zawartosc '[%']]]*0.01,0)</f>
        <v>0.77290000000000003</v>
      </c>
      <c r="G298">
        <f>martianeum6[[#This Row],[stan_magazynu '[kg']]]+martianeum6[[#This Row],[ile_kg_materiału_z_ładunku]]</f>
        <v>36.596100000000028</v>
      </c>
      <c r="H298">
        <f>IF(martianeum6[[#This Row],[stan_po_wydobyciu_z_ładunku]]&gt;=100,100,0)</f>
        <v>0</v>
      </c>
      <c r="I298">
        <f>martianeum6[[#This Row],[stan_po_wydobyciu_z_ładunku]]-martianeum6[[#This Row],[ile_zabiera_na_orbite]]</f>
        <v>36.596100000000028</v>
      </c>
    </row>
    <row r="299" spans="1:9" x14ac:dyDescent="0.25">
      <c r="A299" s="1">
        <v>48938</v>
      </c>
      <c r="B299">
        <f t="shared" si="4"/>
        <v>36.596100000000028</v>
      </c>
      <c r="C299" t="s">
        <v>21</v>
      </c>
      <c r="D299">
        <v>29</v>
      </c>
      <c r="E299">
        <v>1</v>
      </c>
      <c r="F299">
        <f>IF(martianeum6[[#This Row],[zawartosc '[%']]]&gt;=1,martianeum6[[#This Row],[masa '[kg']]]*martianeum6[[#This Row],[zawartosc '[%']]]*0.01,0)</f>
        <v>0.28999999999999998</v>
      </c>
      <c r="G299">
        <f>martianeum6[[#This Row],[stan_magazynu '[kg']]]+martianeum6[[#This Row],[ile_kg_materiału_z_ładunku]]</f>
        <v>36.886100000000027</v>
      </c>
      <c r="H299">
        <f>IF(martianeum6[[#This Row],[stan_po_wydobyciu_z_ładunku]]&gt;=100,100,0)</f>
        <v>0</v>
      </c>
      <c r="I299">
        <f>martianeum6[[#This Row],[stan_po_wydobyciu_z_ładunku]]-martianeum6[[#This Row],[ile_zabiera_na_orbite]]</f>
        <v>36.886100000000027</v>
      </c>
    </row>
    <row r="300" spans="1:9" x14ac:dyDescent="0.25">
      <c r="A300" s="1">
        <v>48939</v>
      </c>
      <c r="B300">
        <f t="shared" si="4"/>
        <v>36.886100000000027</v>
      </c>
      <c r="C300" t="s">
        <v>19</v>
      </c>
      <c r="D300">
        <v>15.4</v>
      </c>
      <c r="E300">
        <v>0</v>
      </c>
      <c r="F300">
        <f>IF(martianeum6[[#This Row],[zawartosc '[%']]]&gt;=1,martianeum6[[#This Row],[masa '[kg']]]*martianeum6[[#This Row],[zawartosc '[%']]]*0.01,0)</f>
        <v>0</v>
      </c>
      <c r="G300">
        <f>martianeum6[[#This Row],[stan_magazynu '[kg']]]+martianeum6[[#This Row],[ile_kg_materiału_z_ładunku]]</f>
        <v>36.886100000000027</v>
      </c>
      <c r="H300">
        <f>IF(martianeum6[[#This Row],[stan_po_wydobyciu_z_ładunku]]&gt;=100,100,0)</f>
        <v>0</v>
      </c>
      <c r="I300">
        <f>martianeum6[[#This Row],[stan_po_wydobyciu_z_ładunku]]-martianeum6[[#This Row],[ile_zabiera_na_orbite]]</f>
        <v>36.886100000000027</v>
      </c>
    </row>
    <row r="301" spans="1:9" x14ac:dyDescent="0.25">
      <c r="A301" s="1">
        <v>48940</v>
      </c>
      <c r="B301">
        <f t="shared" si="4"/>
        <v>36.886100000000027</v>
      </c>
      <c r="C301" t="s">
        <v>10</v>
      </c>
      <c r="D301">
        <v>20.3</v>
      </c>
      <c r="E301">
        <v>10.7</v>
      </c>
      <c r="F301">
        <f>IF(martianeum6[[#This Row],[zawartosc '[%']]]&gt;=1,martianeum6[[#This Row],[masa '[kg']]]*martianeum6[[#This Row],[zawartosc '[%']]]*0.01,0)</f>
        <v>2.1720999999999999</v>
      </c>
      <c r="G301">
        <f>martianeum6[[#This Row],[stan_magazynu '[kg']]]+martianeum6[[#This Row],[ile_kg_materiału_z_ładunku]]</f>
        <v>39.058200000000028</v>
      </c>
      <c r="H301">
        <f>IF(martianeum6[[#This Row],[stan_po_wydobyciu_z_ładunku]]&gt;=100,100,0)</f>
        <v>0</v>
      </c>
      <c r="I301">
        <f>martianeum6[[#This Row],[stan_po_wydobyciu_z_ładunku]]-martianeum6[[#This Row],[ile_zabiera_na_orbite]]</f>
        <v>39.058200000000028</v>
      </c>
    </row>
    <row r="302" spans="1:9" x14ac:dyDescent="0.25">
      <c r="A302" s="1">
        <v>48941</v>
      </c>
      <c r="B302">
        <f t="shared" si="4"/>
        <v>39.058200000000028</v>
      </c>
      <c r="C302" t="s">
        <v>10</v>
      </c>
      <c r="D302">
        <v>15</v>
      </c>
      <c r="E302">
        <v>0</v>
      </c>
      <c r="F302">
        <f>IF(martianeum6[[#This Row],[zawartosc '[%']]]&gt;=1,martianeum6[[#This Row],[masa '[kg']]]*martianeum6[[#This Row],[zawartosc '[%']]]*0.01,0)</f>
        <v>0</v>
      </c>
      <c r="G302">
        <f>martianeum6[[#This Row],[stan_magazynu '[kg']]]+martianeum6[[#This Row],[ile_kg_materiału_z_ładunku]]</f>
        <v>39.058200000000028</v>
      </c>
      <c r="H302">
        <f>IF(martianeum6[[#This Row],[stan_po_wydobyciu_z_ładunku]]&gt;=100,100,0)</f>
        <v>0</v>
      </c>
      <c r="I302">
        <f>martianeum6[[#This Row],[stan_po_wydobyciu_z_ładunku]]-martianeum6[[#This Row],[ile_zabiera_na_orbite]]</f>
        <v>39.058200000000028</v>
      </c>
    </row>
    <row r="303" spans="1:9" x14ac:dyDescent="0.25">
      <c r="A303" s="1">
        <v>48942</v>
      </c>
      <c r="B303">
        <f t="shared" si="4"/>
        <v>39.058200000000028</v>
      </c>
      <c r="C303" t="s">
        <v>18</v>
      </c>
      <c r="D303">
        <v>16.600000000000001</v>
      </c>
      <c r="E303">
        <v>0</v>
      </c>
      <c r="F303">
        <f>IF(martianeum6[[#This Row],[zawartosc '[%']]]&gt;=1,martianeum6[[#This Row],[masa '[kg']]]*martianeum6[[#This Row],[zawartosc '[%']]]*0.01,0)</f>
        <v>0</v>
      </c>
      <c r="G303">
        <f>martianeum6[[#This Row],[stan_magazynu '[kg']]]+martianeum6[[#This Row],[ile_kg_materiału_z_ładunku]]</f>
        <v>39.058200000000028</v>
      </c>
      <c r="H303">
        <f>IF(martianeum6[[#This Row],[stan_po_wydobyciu_z_ładunku]]&gt;=100,100,0)</f>
        <v>0</v>
      </c>
      <c r="I303">
        <f>martianeum6[[#This Row],[stan_po_wydobyciu_z_ładunku]]-martianeum6[[#This Row],[ile_zabiera_na_orbite]]</f>
        <v>39.058200000000028</v>
      </c>
    </row>
    <row r="304" spans="1:9" x14ac:dyDescent="0.25">
      <c r="A304" s="1">
        <v>48943</v>
      </c>
      <c r="B304">
        <f t="shared" si="4"/>
        <v>39.058200000000028</v>
      </c>
      <c r="C304" t="s">
        <v>11</v>
      </c>
      <c r="D304">
        <v>28.6</v>
      </c>
      <c r="E304">
        <v>0</v>
      </c>
      <c r="F304">
        <f>IF(martianeum6[[#This Row],[zawartosc '[%']]]&gt;=1,martianeum6[[#This Row],[masa '[kg']]]*martianeum6[[#This Row],[zawartosc '[%']]]*0.01,0)</f>
        <v>0</v>
      </c>
      <c r="G304">
        <f>martianeum6[[#This Row],[stan_magazynu '[kg']]]+martianeum6[[#This Row],[ile_kg_materiału_z_ładunku]]</f>
        <v>39.058200000000028</v>
      </c>
      <c r="H304">
        <f>IF(martianeum6[[#This Row],[stan_po_wydobyciu_z_ładunku]]&gt;=100,100,0)</f>
        <v>0</v>
      </c>
      <c r="I304">
        <f>martianeum6[[#This Row],[stan_po_wydobyciu_z_ładunku]]-martianeum6[[#This Row],[ile_zabiera_na_orbite]]</f>
        <v>39.058200000000028</v>
      </c>
    </row>
    <row r="305" spans="1:9" x14ac:dyDescent="0.25">
      <c r="A305" s="1">
        <v>48944</v>
      </c>
      <c r="B305">
        <f t="shared" si="4"/>
        <v>39.058200000000028</v>
      </c>
      <c r="C305" t="s">
        <v>17</v>
      </c>
      <c r="D305">
        <v>11.4</v>
      </c>
      <c r="E305">
        <v>3.6</v>
      </c>
      <c r="F305">
        <f>IF(martianeum6[[#This Row],[zawartosc '[%']]]&gt;=1,martianeum6[[#This Row],[masa '[kg']]]*martianeum6[[#This Row],[zawartosc '[%']]]*0.01,0)</f>
        <v>0.41039999999999999</v>
      </c>
      <c r="G305">
        <f>martianeum6[[#This Row],[stan_magazynu '[kg']]]+martianeum6[[#This Row],[ile_kg_materiału_z_ładunku]]</f>
        <v>39.468600000000031</v>
      </c>
      <c r="H305">
        <f>IF(martianeum6[[#This Row],[stan_po_wydobyciu_z_ładunku]]&gt;=100,100,0)</f>
        <v>0</v>
      </c>
      <c r="I305">
        <f>martianeum6[[#This Row],[stan_po_wydobyciu_z_ładunku]]-martianeum6[[#This Row],[ile_zabiera_na_orbite]]</f>
        <v>39.468600000000031</v>
      </c>
    </row>
    <row r="306" spans="1:9" x14ac:dyDescent="0.25">
      <c r="A306" s="1">
        <v>48945</v>
      </c>
      <c r="B306">
        <f t="shared" si="4"/>
        <v>39.468600000000031</v>
      </c>
      <c r="C306" t="s">
        <v>9</v>
      </c>
      <c r="D306">
        <v>15.5</v>
      </c>
      <c r="E306">
        <v>1</v>
      </c>
      <c r="F306">
        <f>IF(martianeum6[[#This Row],[zawartosc '[%']]]&gt;=1,martianeum6[[#This Row],[masa '[kg']]]*martianeum6[[#This Row],[zawartosc '[%']]]*0.01,0)</f>
        <v>0.155</v>
      </c>
      <c r="G306">
        <f>martianeum6[[#This Row],[stan_magazynu '[kg']]]+martianeum6[[#This Row],[ile_kg_materiału_z_ładunku]]</f>
        <v>39.623600000000032</v>
      </c>
      <c r="H306">
        <f>IF(martianeum6[[#This Row],[stan_po_wydobyciu_z_ładunku]]&gt;=100,100,0)</f>
        <v>0</v>
      </c>
      <c r="I306">
        <f>martianeum6[[#This Row],[stan_po_wydobyciu_z_ładunku]]-martianeum6[[#This Row],[ile_zabiera_na_orbite]]</f>
        <v>39.623600000000032</v>
      </c>
    </row>
    <row r="307" spans="1:9" x14ac:dyDescent="0.25">
      <c r="A307" s="1">
        <v>48946</v>
      </c>
      <c r="B307">
        <f t="shared" si="4"/>
        <v>39.623600000000032</v>
      </c>
      <c r="C307" t="s">
        <v>6</v>
      </c>
      <c r="D307">
        <v>18.3</v>
      </c>
      <c r="E307">
        <v>0.7</v>
      </c>
      <c r="F307">
        <f>IF(martianeum6[[#This Row],[zawartosc '[%']]]&gt;=1,martianeum6[[#This Row],[masa '[kg']]]*martianeum6[[#This Row],[zawartosc '[%']]]*0.01,0)</f>
        <v>0</v>
      </c>
      <c r="G307">
        <f>martianeum6[[#This Row],[stan_magazynu '[kg']]]+martianeum6[[#This Row],[ile_kg_materiału_z_ładunku]]</f>
        <v>39.623600000000032</v>
      </c>
      <c r="H307">
        <f>IF(martianeum6[[#This Row],[stan_po_wydobyciu_z_ładunku]]&gt;=100,100,0)</f>
        <v>0</v>
      </c>
      <c r="I307">
        <f>martianeum6[[#This Row],[stan_po_wydobyciu_z_ładunku]]-martianeum6[[#This Row],[ile_zabiera_na_orbite]]</f>
        <v>39.623600000000032</v>
      </c>
    </row>
    <row r="308" spans="1:9" x14ac:dyDescent="0.25">
      <c r="A308" s="1">
        <v>48947</v>
      </c>
      <c r="B308">
        <f t="shared" si="4"/>
        <v>39.623600000000032</v>
      </c>
      <c r="C308" t="s">
        <v>19</v>
      </c>
      <c r="D308">
        <v>14.9</v>
      </c>
      <c r="E308">
        <v>6.1</v>
      </c>
      <c r="F308">
        <f>IF(martianeum6[[#This Row],[zawartosc '[%']]]&gt;=1,martianeum6[[#This Row],[masa '[kg']]]*martianeum6[[#This Row],[zawartosc '[%']]]*0.01,0)</f>
        <v>0.90890000000000004</v>
      </c>
      <c r="G308">
        <f>martianeum6[[#This Row],[stan_magazynu '[kg']]]+martianeum6[[#This Row],[ile_kg_materiału_z_ładunku]]</f>
        <v>40.532500000000034</v>
      </c>
      <c r="H308">
        <f>IF(martianeum6[[#This Row],[stan_po_wydobyciu_z_ładunku]]&gt;=100,100,0)</f>
        <v>0</v>
      </c>
      <c r="I308">
        <f>martianeum6[[#This Row],[stan_po_wydobyciu_z_ładunku]]-martianeum6[[#This Row],[ile_zabiera_na_orbite]]</f>
        <v>40.532500000000034</v>
      </c>
    </row>
    <row r="309" spans="1:9" x14ac:dyDescent="0.25">
      <c r="A309" s="1">
        <v>48948</v>
      </c>
      <c r="B309">
        <f t="shared" si="4"/>
        <v>40.532500000000034</v>
      </c>
      <c r="C309" t="s">
        <v>11</v>
      </c>
      <c r="D309">
        <v>29.7</v>
      </c>
      <c r="E309">
        <v>13.3</v>
      </c>
      <c r="F309">
        <f>IF(martianeum6[[#This Row],[zawartosc '[%']]]&gt;=1,martianeum6[[#This Row],[masa '[kg']]]*martianeum6[[#This Row],[zawartosc '[%']]]*0.01,0)</f>
        <v>3.9500999999999999</v>
      </c>
      <c r="G309">
        <f>martianeum6[[#This Row],[stan_magazynu '[kg']]]+martianeum6[[#This Row],[ile_kg_materiału_z_ładunku]]</f>
        <v>44.482600000000033</v>
      </c>
      <c r="H309">
        <f>IF(martianeum6[[#This Row],[stan_po_wydobyciu_z_ładunku]]&gt;=100,100,0)</f>
        <v>0</v>
      </c>
      <c r="I309">
        <f>martianeum6[[#This Row],[stan_po_wydobyciu_z_ładunku]]-martianeum6[[#This Row],[ile_zabiera_na_orbite]]</f>
        <v>44.482600000000033</v>
      </c>
    </row>
    <row r="310" spans="1:9" x14ac:dyDescent="0.25">
      <c r="A310" s="1">
        <v>48949</v>
      </c>
      <c r="B310">
        <f t="shared" si="4"/>
        <v>44.482600000000033</v>
      </c>
      <c r="C310" t="s">
        <v>7</v>
      </c>
      <c r="D310">
        <v>28.9</v>
      </c>
      <c r="E310">
        <v>13.8</v>
      </c>
      <c r="F310">
        <f>IF(martianeum6[[#This Row],[zawartosc '[%']]]&gt;=1,martianeum6[[#This Row],[masa '[kg']]]*martianeum6[[#This Row],[zawartosc '[%']]]*0.01,0)</f>
        <v>3.9882</v>
      </c>
      <c r="G310">
        <f>martianeum6[[#This Row],[stan_magazynu '[kg']]]+martianeum6[[#This Row],[ile_kg_materiału_z_ładunku]]</f>
        <v>48.470800000000033</v>
      </c>
      <c r="H310">
        <f>IF(martianeum6[[#This Row],[stan_po_wydobyciu_z_ładunku]]&gt;=100,100,0)</f>
        <v>0</v>
      </c>
      <c r="I310">
        <f>martianeum6[[#This Row],[stan_po_wydobyciu_z_ładunku]]-martianeum6[[#This Row],[ile_zabiera_na_orbite]]</f>
        <v>48.470800000000033</v>
      </c>
    </row>
    <row r="311" spans="1:9" x14ac:dyDescent="0.25">
      <c r="A311" s="1">
        <v>48950</v>
      </c>
      <c r="B311">
        <f t="shared" si="4"/>
        <v>48.470800000000033</v>
      </c>
      <c r="C311" t="s">
        <v>17</v>
      </c>
      <c r="D311">
        <v>24.3</v>
      </c>
      <c r="E311">
        <v>0</v>
      </c>
      <c r="F311">
        <f>IF(martianeum6[[#This Row],[zawartosc '[%']]]&gt;=1,martianeum6[[#This Row],[masa '[kg']]]*martianeum6[[#This Row],[zawartosc '[%']]]*0.01,0)</f>
        <v>0</v>
      </c>
      <c r="G311">
        <f>martianeum6[[#This Row],[stan_magazynu '[kg']]]+martianeum6[[#This Row],[ile_kg_materiału_z_ładunku]]</f>
        <v>48.470800000000033</v>
      </c>
      <c r="H311">
        <f>IF(martianeum6[[#This Row],[stan_po_wydobyciu_z_ładunku]]&gt;=100,100,0)</f>
        <v>0</v>
      </c>
      <c r="I311">
        <f>martianeum6[[#This Row],[stan_po_wydobyciu_z_ładunku]]-martianeum6[[#This Row],[ile_zabiera_na_orbite]]</f>
        <v>48.470800000000033</v>
      </c>
    </row>
    <row r="312" spans="1:9" x14ac:dyDescent="0.25">
      <c r="A312" s="1">
        <v>48951</v>
      </c>
      <c r="B312">
        <f t="shared" si="4"/>
        <v>48.470800000000033</v>
      </c>
      <c r="C312" t="s">
        <v>10</v>
      </c>
      <c r="D312">
        <v>24</v>
      </c>
      <c r="E312">
        <v>19.7</v>
      </c>
      <c r="F312">
        <f>IF(martianeum6[[#This Row],[zawartosc '[%']]]&gt;=1,martianeum6[[#This Row],[masa '[kg']]]*martianeum6[[#This Row],[zawartosc '[%']]]*0.01,0)</f>
        <v>4.7279999999999998</v>
      </c>
      <c r="G312">
        <f>martianeum6[[#This Row],[stan_magazynu '[kg']]]+martianeum6[[#This Row],[ile_kg_materiału_z_ładunku]]</f>
        <v>53.198800000000034</v>
      </c>
      <c r="H312">
        <f>IF(martianeum6[[#This Row],[stan_po_wydobyciu_z_ładunku]]&gt;=100,100,0)</f>
        <v>0</v>
      </c>
      <c r="I312">
        <f>martianeum6[[#This Row],[stan_po_wydobyciu_z_ładunku]]-martianeum6[[#This Row],[ile_zabiera_na_orbite]]</f>
        <v>53.198800000000034</v>
      </c>
    </row>
    <row r="313" spans="1:9" x14ac:dyDescent="0.25">
      <c r="A313" s="1">
        <v>48952</v>
      </c>
      <c r="B313">
        <f t="shared" si="4"/>
        <v>53.198800000000034</v>
      </c>
      <c r="C313" t="s">
        <v>15</v>
      </c>
      <c r="D313">
        <v>11.8</v>
      </c>
      <c r="E313">
        <v>13.3</v>
      </c>
      <c r="F313">
        <f>IF(martianeum6[[#This Row],[zawartosc '[%']]]&gt;=1,martianeum6[[#This Row],[masa '[kg']]]*martianeum6[[#This Row],[zawartosc '[%']]]*0.01,0)</f>
        <v>1.5694000000000004</v>
      </c>
      <c r="G313">
        <f>martianeum6[[#This Row],[stan_magazynu '[kg']]]+martianeum6[[#This Row],[ile_kg_materiału_z_ładunku]]</f>
        <v>54.768200000000036</v>
      </c>
      <c r="H313">
        <f>IF(martianeum6[[#This Row],[stan_po_wydobyciu_z_ładunku]]&gt;=100,100,0)</f>
        <v>0</v>
      </c>
      <c r="I313">
        <f>martianeum6[[#This Row],[stan_po_wydobyciu_z_ładunku]]-martianeum6[[#This Row],[ile_zabiera_na_orbite]]</f>
        <v>54.768200000000036</v>
      </c>
    </row>
    <row r="314" spans="1:9" x14ac:dyDescent="0.25">
      <c r="A314" s="1">
        <v>48953</v>
      </c>
      <c r="B314">
        <f t="shared" si="4"/>
        <v>54.768200000000036</v>
      </c>
      <c r="C314" t="s">
        <v>10</v>
      </c>
      <c r="D314">
        <v>26.5</v>
      </c>
      <c r="E314">
        <v>19.7</v>
      </c>
      <c r="F314">
        <f>IF(martianeum6[[#This Row],[zawartosc '[%']]]&gt;=1,martianeum6[[#This Row],[masa '[kg']]]*martianeum6[[#This Row],[zawartosc '[%']]]*0.01,0)</f>
        <v>5.2204999999999995</v>
      </c>
      <c r="G314">
        <f>martianeum6[[#This Row],[stan_magazynu '[kg']]]+martianeum6[[#This Row],[ile_kg_materiału_z_ładunku]]</f>
        <v>59.988700000000037</v>
      </c>
      <c r="H314">
        <f>IF(martianeum6[[#This Row],[stan_po_wydobyciu_z_ładunku]]&gt;=100,100,0)</f>
        <v>0</v>
      </c>
      <c r="I314">
        <f>martianeum6[[#This Row],[stan_po_wydobyciu_z_ładunku]]-martianeum6[[#This Row],[ile_zabiera_na_orbite]]</f>
        <v>59.988700000000037</v>
      </c>
    </row>
    <row r="315" spans="1:9" x14ac:dyDescent="0.25">
      <c r="A315" s="1">
        <v>48954</v>
      </c>
      <c r="B315">
        <f t="shared" si="4"/>
        <v>59.988700000000037</v>
      </c>
      <c r="C315" t="s">
        <v>26</v>
      </c>
      <c r="D315">
        <v>12.4</v>
      </c>
      <c r="E315">
        <v>5.0999999999999996</v>
      </c>
      <c r="F315">
        <f>IF(martianeum6[[#This Row],[zawartosc '[%']]]&gt;=1,martianeum6[[#This Row],[masa '[kg']]]*martianeum6[[#This Row],[zawartosc '[%']]]*0.01,0)</f>
        <v>0.63239999999999996</v>
      </c>
      <c r="G315">
        <f>martianeum6[[#This Row],[stan_magazynu '[kg']]]+martianeum6[[#This Row],[ile_kg_materiału_z_ładunku]]</f>
        <v>60.621100000000034</v>
      </c>
      <c r="H315">
        <f>IF(martianeum6[[#This Row],[stan_po_wydobyciu_z_ładunku]]&gt;=100,100,0)</f>
        <v>0</v>
      </c>
      <c r="I315">
        <f>martianeum6[[#This Row],[stan_po_wydobyciu_z_ładunku]]-martianeum6[[#This Row],[ile_zabiera_na_orbite]]</f>
        <v>60.621100000000034</v>
      </c>
    </row>
    <row r="316" spans="1:9" x14ac:dyDescent="0.25">
      <c r="A316" s="1">
        <v>48955</v>
      </c>
      <c r="B316">
        <f t="shared" si="4"/>
        <v>60.621100000000034</v>
      </c>
      <c r="C316" t="s">
        <v>10</v>
      </c>
      <c r="D316">
        <v>21.9</v>
      </c>
      <c r="E316">
        <v>6.6</v>
      </c>
      <c r="F316">
        <f>IF(martianeum6[[#This Row],[zawartosc '[%']]]&gt;=1,martianeum6[[#This Row],[masa '[kg']]]*martianeum6[[#This Row],[zawartosc '[%']]]*0.01,0)</f>
        <v>1.4454</v>
      </c>
      <c r="G316">
        <f>martianeum6[[#This Row],[stan_magazynu '[kg']]]+martianeum6[[#This Row],[ile_kg_materiału_z_ładunku]]</f>
        <v>62.066500000000033</v>
      </c>
      <c r="H316">
        <f>IF(martianeum6[[#This Row],[stan_po_wydobyciu_z_ładunku]]&gt;=100,100,0)</f>
        <v>0</v>
      </c>
      <c r="I316">
        <f>martianeum6[[#This Row],[stan_po_wydobyciu_z_ładunku]]-martianeum6[[#This Row],[ile_zabiera_na_orbite]]</f>
        <v>62.066500000000033</v>
      </c>
    </row>
    <row r="317" spans="1:9" x14ac:dyDescent="0.25">
      <c r="A317" s="1">
        <v>48956</v>
      </c>
      <c r="B317">
        <f t="shared" si="4"/>
        <v>62.066500000000033</v>
      </c>
      <c r="C317" t="s">
        <v>10</v>
      </c>
      <c r="D317">
        <v>20.3</v>
      </c>
      <c r="E317">
        <v>0</v>
      </c>
      <c r="F317">
        <f>IF(martianeum6[[#This Row],[zawartosc '[%']]]&gt;=1,martianeum6[[#This Row],[masa '[kg']]]*martianeum6[[#This Row],[zawartosc '[%']]]*0.01,0)</f>
        <v>0</v>
      </c>
      <c r="G317">
        <f>martianeum6[[#This Row],[stan_magazynu '[kg']]]+martianeum6[[#This Row],[ile_kg_materiału_z_ładunku]]</f>
        <v>62.066500000000033</v>
      </c>
      <c r="H317">
        <f>IF(martianeum6[[#This Row],[stan_po_wydobyciu_z_ładunku]]&gt;=100,100,0)</f>
        <v>0</v>
      </c>
      <c r="I317">
        <f>martianeum6[[#This Row],[stan_po_wydobyciu_z_ładunku]]-martianeum6[[#This Row],[ile_zabiera_na_orbite]]</f>
        <v>62.066500000000033</v>
      </c>
    </row>
    <row r="318" spans="1:9" x14ac:dyDescent="0.25">
      <c r="A318" s="1">
        <v>48957</v>
      </c>
      <c r="B318">
        <f t="shared" si="4"/>
        <v>62.066500000000033</v>
      </c>
      <c r="C318" t="s">
        <v>32</v>
      </c>
      <c r="D318">
        <v>27.7</v>
      </c>
      <c r="E318">
        <v>0.3</v>
      </c>
      <c r="F318">
        <f>IF(martianeum6[[#This Row],[zawartosc '[%']]]&gt;=1,martianeum6[[#This Row],[masa '[kg']]]*martianeum6[[#This Row],[zawartosc '[%']]]*0.01,0)</f>
        <v>0</v>
      </c>
      <c r="G318">
        <f>martianeum6[[#This Row],[stan_magazynu '[kg']]]+martianeum6[[#This Row],[ile_kg_materiału_z_ładunku]]</f>
        <v>62.066500000000033</v>
      </c>
      <c r="H318">
        <f>IF(martianeum6[[#This Row],[stan_po_wydobyciu_z_ładunku]]&gt;=100,100,0)</f>
        <v>0</v>
      </c>
      <c r="I318">
        <f>martianeum6[[#This Row],[stan_po_wydobyciu_z_ładunku]]-martianeum6[[#This Row],[ile_zabiera_na_orbite]]</f>
        <v>62.066500000000033</v>
      </c>
    </row>
    <row r="319" spans="1:9" x14ac:dyDescent="0.25">
      <c r="A319" s="1">
        <v>48958</v>
      </c>
      <c r="B319">
        <f t="shared" si="4"/>
        <v>62.066500000000033</v>
      </c>
      <c r="C319" t="s">
        <v>19</v>
      </c>
      <c r="D319">
        <v>28.5</v>
      </c>
      <c r="E319">
        <v>30</v>
      </c>
      <c r="F319">
        <f>IF(martianeum6[[#This Row],[zawartosc '[%']]]&gt;=1,martianeum6[[#This Row],[masa '[kg']]]*martianeum6[[#This Row],[zawartosc '[%']]]*0.01,0)</f>
        <v>8.5500000000000007</v>
      </c>
      <c r="G319">
        <f>martianeum6[[#This Row],[stan_magazynu '[kg']]]+martianeum6[[#This Row],[ile_kg_materiału_z_ładunku]]</f>
        <v>70.61650000000003</v>
      </c>
      <c r="H319">
        <f>IF(martianeum6[[#This Row],[stan_po_wydobyciu_z_ładunku]]&gt;=100,100,0)</f>
        <v>0</v>
      </c>
      <c r="I319">
        <f>martianeum6[[#This Row],[stan_po_wydobyciu_z_ładunku]]-martianeum6[[#This Row],[ile_zabiera_na_orbite]]</f>
        <v>70.61650000000003</v>
      </c>
    </row>
    <row r="320" spans="1:9" x14ac:dyDescent="0.25">
      <c r="A320" s="1">
        <v>48959</v>
      </c>
      <c r="B320">
        <f t="shared" si="4"/>
        <v>70.61650000000003</v>
      </c>
      <c r="C320" t="s">
        <v>21</v>
      </c>
      <c r="D320">
        <v>28.7</v>
      </c>
      <c r="E320">
        <v>1.9</v>
      </c>
      <c r="F320">
        <f>IF(martianeum6[[#This Row],[zawartosc '[%']]]&gt;=1,martianeum6[[#This Row],[masa '[kg']]]*martianeum6[[#This Row],[zawartosc '[%']]]*0.01,0)</f>
        <v>0.54530000000000001</v>
      </c>
      <c r="G320">
        <f>martianeum6[[#This Row],[stan_magazynu '[kg']]]+martianeum6[[#This Row],[ile_kg_materiału_z_ładunku]]</f>
        <v>71.161800000000028</v>
      </c>
      <c r="H320">
        <f>IF(martianeum6[[#This Row],[stan_po_wydobyciu_z_ładunku]]&gt;=100,100,0)</f>
        <v>0</v>
      </c>
      <c r="I320">
        <f>martianeum6[[#This Row],[stan_po_wydobyciu_z_ładunku]]-martianeum6[[#This Row],[ile_zabiera_na_orbite]]</f>
        <v>71.161800000000028</v>
      </c>
    </row>
    <row r="321" spans="1:9" x14ac:dyDescent="0.25">
      <c r="A321" s="1">
        <v>48960</v>
      </c>
      <c r="B321">
        <f t="shared" si="4"/>
        <v>71.161800000000028</v>
      </c>
      <c r="C321" t="s">
        <v>4</v>
      </c>
      <c r="D321">
        <v>10.9</v>
      </c>
      <c r="E321">
        <v>0</v>
      </c>
      <c r="F321">
        <f>IF(martianeum6[[#This Row],[zawartosc '[%']]]&gt;=1,martianeum6[[#This Row],[masa '[kg']]]*martianeum6[[#This Row],[zawartosc '[%']]]*0.01,0)</f>
        <v>0</v>
      </c>
      <c r="G321">
        <f>martianeum6[[#This Row],[stan_magazynu '[kg']]]+martianeum6[[#This Row],[ile_kg_materiału_z_ładunku]]</f>
        <v>71.161800000000028</v>
      </c>
      <c r="H321">
        <f>IF(martianeum6[[#This Row],[stan_po_wydobyciu_z_ładunku]]&gt;=100,100,0)</f>
        <v>0</v>
      </c>
      <c r="I321">
        <f>martianeum6[[#This Row],[stan_po_wydobyciu_z_ładunku]]-martianeum6[[#This Row],[ile_zabiera_na_orbite]]</f>
        <v>71.161800000000028</v>
      </c>
    </row>
    <row r="322" spans="1:9" x14ac:dyDescent="0.25">
      <c r="A322" s="1">
        <v>48961</v>
      </c>
      <c r="B322">
        <f t="shared" si="4"/>
        <v>71.161800000000028</v>
      </c>
      <c r="C322" t="s">
        <v>9</v>
      </c>
      <c r="D322">
        <v>13.7</v>
      </c>
      <c r="E322">
        <v>0</v>
      </c>
      <c r="F322">
        <f>IF(martianeum6[[#This Row],[zawartosc '[%']]]&gt;=1,martianeum6[[#This Row],[masa '[kg']]]*martianeum6[[#This Row],[zawartosc '[%']]]*0.01,0)</f>
        <v>0</v>
      </c>
      <c r="G322">
        <f>martianeum6[[#This Row],[stan_magazynu '[kg']]]+martianeum6[[#This Row],[ile_kg_materiału_z_ładunku]]</f>
        <v>71.161800000000028</v>
      </c>
      <c r="H322">
        <f>IF(martianeum6[[#This Row],[stan_po_wydobyciu_z_ładunku]]&gt;=100,100,0)</f>
        <v>0</v>
      </c>
      <c r="I322">
        <f>martianeum6[[#This Row],[stan_po_wydobyciu_z_ładunku]]-martianeum6[[#This Row],[ile_zabiera_na_orbite]]</f>
        <v>71.161800000000028</v>
      </c>
    </row>
    <row r="323" spans="1:9" x14ac:dyDescent="0.25">
      <c r="A323" s="1">
        <v>48962</v>
      </c>
      <c r="B323">
        <f t="shared" si="4"/>
        <v>71.161800000000028</v>
      </c>
      <c r="C323" t="s">
        <v>11</v>
      </c>
      <c r="D323">
        <v>28.2</v>
      </c>
      <c r="E323">
        <v>0</v>
      </c>
      <c r="F323">
        <f>IF(martianeum6[[#This Row],[zawartosc '[%']]]&gt;=1,martianeum6[[#This Row],[masa '[kg']]]*martianeum6[[#This Row],[zawartosc '[%']]]*0.01,0)</f>
        <v>0</v>
      </c>
      <c r="G323">
        <f>martianeum6[[#This Row],[stan_magazynu '[kg']]]+martianeum6[[#This Row],[ile_kg_materiału_z_ładunku]]</f>
        <v>71.161800000000028</v>
      </c>
      <c r="H323">
        <f>IF(martianeum6[[#This Row],[stan_po_wydobyciu_z_ładunku]]&gt;=100,100,0)</f>
        <v>0</v>
      </c>
      <c r="I323">
        <f>martianeum6[[#This Row],[stan_po_wydobyciu_z_ładunku]]-martianeum6[[#This Row],[ile_zabiera_na_orbite]]</f>
        <v>71.161800000000028</v>
      </c>
    </row>
    <row r="324" spans="1:9" x14ac:dyDescent="0.25">
      <c r="A324" s="1">
        <v>48963</v>
      </c>
      <c r="B324">
        <f t="shared" ref="B324:B387" si="5">I323</f>
        <v>71.161800000000028</v>
      </c>
      <c r="C324" t="s">
        <v>19</v>
      </c>
      <c r="D324">
        <v>20.100000000000001</v>
      </c>
      <c r="E324">
        <v>0</v>
      </c>
      <c r="F324">
        <f>IF(martianeum6[[#This Row],[zawartosc '[%']]]&gt;=1,martianeum6[[#This Row],[masa '[kg']]]*martianeum6[[#This Row],[zawartosc '[%']]]*0.01,0)</f>
        <v>0</v>
      </c>
      <c r="G324">
        <f>martianeum6[[#This Row],[stan_magazynu '[kg']]]+martianeum6[[#This Row],[ile_kg_materiału_z_ładunku]]</f>
        <v>71.161800000000028</v>
      </c>
      <c r="H324">
        <f>IF(martianeum6[[#This Row],[stan_po_wydobyciu_z_ładunku]]&gt;=100,100,0)</f>
        <v>0</v>
      </c>
      <c r="I324">
        <f>martianeum6[[#This Row],[stan_po_wydobyciu_z_ładunku]]-martianeum6[[#This Row],[ile_zabiera_na_orbite]]</f>
        <v>71.161800000000028</v>
      </c>
    </row>
    <row r="325" spans="1:9" x14ac:dyDescent="0.25">
      <c r="A325" s="1">
        <v>48964</v>
      </c>
      <c r="B325">
        <f t="shared" si="5"/>
        <v>71.161800000000028</v>
      </c>
      <c r="C325" t="s">
        <v>11</v>
      </c>
      <c r="D325">
        <v>20.6</v>
      </c>
      <c r="E325">
        <v>0</v>
      </c>
      <c r="F325">
        <f>IF(martianeum6[[#This Row],[zawartosc '[%']]]&gt;=1,martianeum6[[#This Row],[masa '[kg']]]*martianeum6[[#This Row],[zawartosc '[%']]]*0.01,0)</f>
        <v>0</v>
      </c>
      <c r="G325">
        <f>martianeum6[[#This Row],[stan_magazynu '[kg']]]+martianeum6[[#This Row],[ile_kg_materiału_z_ładunku]]</f>
        <v>71.161800000000028</v>
      </c>
      <c r="H325">
        <f>IF(martianeum6[[#This Row],[stan_po_wydobyciu_z_ładunku]]&gt;=100,100,0)</f>
        <v>0</v>
      </c>
      <c r="I325">
        <f>martianeum6[[#This Row],[stan_po_wydobyciu_z_ładunku]]-martianeum6[[#This Row],[ile_zabiera_na_orbite]]</f>
        <v>71.161800000000028</v>
      </c>
    </row>
    <row r="326" spans="1:9" x14ac:dyDescent="0.25">
      <c r="A326" s="1">
        <v>48965</v>
      </c>
      <c r="B326">
        <f t="shared" si="5"/>
        <v>71.161800000000028</v>
      </c>
      <c r="C326" t="s">
        <v>13</v>
      </c>
      <c r="D326">
        <v>15.5</v>
      </c>
      <c r="E326">
        <v>16.8</v>
      </c>
      <c r="F326">
        <f>IF(martianeum6[[#This Row],[zawartosc '[%']]]&gt;=1,martianeum6[[#This Row],[masa '[kg']]]*martianeum6[[#This Row],[zawartosc '[%']]]*0.01,0)</f>
        <v>2.6040000000000005</v>
      </c>
      <c r="G326">
        <f>martianeum6[[#This Row],[stan_magazynu '[kg']]]+martianeum6[[#This Row],[ile_kg_materiału_z_ładunku]]</f>
        <v>73.765800000000027</v>
      </c>
      <c r="H326">
        <f>IF(martianeum6[[#This Row],[stan_po_wydobyciu_z_ładunku]]&gt;=100,100,0)</f>
        <v>0</v>
      </c>
      <c r="I326">
        <f>martianeum6[[#This Row],[stan_po_wydobyciu_z_ładunku]]-martianeum6[[#This Row],[ile_zabiera_na_orbite]]</f>
        <v>73.765800000000027</v>
      </c>
    </row>
    <row r="327" spans="1:9" x14ac:dyDescent="0.25">
      <c r="A327" s="1">
        <v>48966</v>
      </c>
      <c r="B327">
        <f t="shared" si="5"/>
        <v>73.765800000000027</v>
      </c>
      <c r="C327" t="s">
        <v>12</v>
      </c>
      <c r="D327">
        <v>22.2</v>
      </c>
      <c r="E327">
        <v>2.4</v>
      </c>
      <c r="F327">
        <f>IF(martianeum6[[#This Row],[zawartosc '[%']]]&gt;=1,martianeum6[[#This Row],[masa '[kg']]]*martianeum6[[#This Row],[zawartosc '[%']]]*0.01,0)</f>
        <v>0.53279999999999994</v>
      </c>
      <c r="G327">
        <f>martianeum6[[#This Row],[stan_magazynu '[kg']]]+martianeum6[[#This Row],[ile_kg_materiału_z_ładunku]]</f>
        <v>74.298600000000022</v>
      </c>
      <c r="H327">
        <f>IF(martianeum6[[#This Row],[stan_po_wydobyciu_z_ładunku]]&gt;=100,100,0)</f>
        <v>0</v>
      </c>
      <c r="I327">
        <f>martianeum6[[#This Row],[stan_po_wydobyciu_z_ładunku]]-martianeum6[[#This Row],[ile_zabiera_na_orbite]]</f>
        <v>74.298600000000022</v>
      </c>
    </row>
    <row r="328" spans="1:9" x14ac:dyDescent="0.25">
      <c r="A328" s="1">
        <v>48967</v>
      </c>
      <c r="B328">
        <f t="shared" si="5"/>
        <v>74.298600000000022</v>
      </c>
      <c r="C328" t="s">
        <v>13</v>
      </c>
      <c r="D328">
        <v>15</v>
      </c>
      <c r="E328">
        <v>4.0999999999999996</v>
      </c>
      <c r="F328">
        <f>IF(martianeum6[[#This Row],[zawartosc '[%']]]&gt;=1,martianeum6[[#This Row],[masa '[kg']]]*martianeum6[[#This Row],[zawartosc '[%']]]*0.01,0)</f>
        <v>0.61499999999999999</v>
      </c>
      <c r="G328">
        <f>martianeum6[[#This Row],[stan_magazynu '[kg']]]+martianeum6[[#This Row],[ile_kg_materiału_z_ładunku]]</f>
        <v>74.913600000000017</v>
      </c>
      <c r="H328">
        <f>IF(martianeum6[[#This Row],[stan_po_wydobyciu_z_ładunku]]&gt;=100,100,0)</f>
        <v>0</v>
      </c>
      <c r="I328">
        <f>martianeum6[[#This Row],[stan_po_wydobyciu_z_ładunku]]-martianeum6[[#This Row],[ile_zabiera_na_orbite]]</f>
        <v>74.913600000000017</v>
      </c>
    </row>
    <row r="329" spans="1:9" x14ac:dyDescent="0.25">
      <c r="A329" s="1">
        <v>48968</v>
      </c>
      <c r="B329">
        <f t="shared" si="5"/>
        <v>74.913600000000017</v>
      </c>
      <c r="C329" t="s">
        <v>19</v>
      </c>
      <c r="D329">
        <v>18.399999999999999</v>
      </c>
      <c r="E329">
        <v>30.4</v>
      </c>
      <c r="F329">
        <f>IF(martianeum6[[#This Row],[zawartosc '[%']]]&gt;=1,martianeum6[[#This Row],[masa '[kg']]]*martianeum6[[#This Row],[zawartosc '[%']]]*0.01,0)</f>
        <v>5.5935999999999995</v>
      </c>
      <c r="G329">
        <f>martianeum6[[#This Row],[stan_magazynu '[kg']]]+martianeum6[[#This Row],[ile_kg_materiału_z_ładunku]]</f>
        <v>80.507200000000012</v>
      </c>
      <c r="H329">
        <f>IF(martianeum6[[#This Row],[stan_po_wydobyciu_z_ładunku]]&gt;=100,100,0)</f>
        <v>0</v>
      </c>
      <c r="I329">
        <f>martianeum6[[#This Row],[stan_po_wydobyciu_z_ładunku]]-martianeum6[[#This Row],[ile_zabiera_na_orbite]]</f>
        <v>80.507200000000012</v>
      </c>
    </row>
    <row r="330" spans="1:9" x14ac:dyDescent="0.25">
      <c r="A330" s="1">
        <v>48969</v>
      </c>
      <c r="B330">
        <f t="shared" si="5"/>
        <v>80.507200000000012</v>
      </c>
      <c r="C330" t="s">
        <v>32</v>
      </c>
      <c r="D330">
        <v>29.3</v>
      </c>
      <c r="E330">
        <v>0.4</v>
      </c>
      <c r="F330">
        <f>IF(martianeum6[[#This Row],[zawartosc '[%']]]&gt;=1,martianeum6[[#This Row],[masa '[kg']]]*martianeum6[[#This Row],[zawartosc '[%']]]*0.01,0)</f>
        <v>0</v>
      </c>
      <c r="G330">
        <f>martianeum6[[#This Row],[stan_magazynu '[kg']]]+martianeum6[[#This Row],[ile_kg_materiału_z_ładunku]]</f>
        <v>80.507200000000012</v>
      </c>
      <c r="H330">
        <f>IF(martianeum6[[#This Row],[stan_po_wydobyciu_z_ładunku]]&gt;=100,100,0)</f>
        <v>0</v>
      </c>
      <c r="I330">
        <f>martianeum6[[#This Row],[stan_po_wydobyciu_z_ładunku]]-martianeum6[[#This Row],[ile_zabiera_na_orbite]]</f>
        <v>80.507200000000012</v>
      </c>
    </row>
    <row r="331" spans="1:9" x14ac:dyDescent="0.25">
      <c r="A331" s="1">
        <v>48970</v>
      </c>
      <c r="B331">
        <f t="shared" si="5"/>
        <v>80.507200000000012</v>
      </c>
      <c r="C331" t="s">
        <v>23</v>
      </c>
      <c r="D331">
        <v>23.9</v>
      </c>
      <c r="E331">
        <v>3.3</v>
      </c>
      <c r="F331">
        <f>IF(martianeum6[[#This Row],[zawartosc '[%']]]&gt;=1,martianeum6[[#This Row],[masa '[kg']]]*martianeum6[[#This Row],[zawartosc '[%']]]*0.01,0)</f>
        <v>0.78869999999999996</v>
      </c>
      <c r="G331">
        <f>martianeum6[[#This Row],[stan_magazynu '[kg']]]+martianeum6[[#This Row],[ile_kg_materiału_z_ładunku]]</f>
        <v>81.295900000000017</v>
      </c>
      <c r="H331">
        <f>IF(martianeum6[[#This Row],[stan_po_wydobyciu_z_ładunku]]&gt;=100,100,0)</f>
        <v>0</v>
      </c>
      <c r="I331">
        <f>martianeum6[[#This Row],[stan_po_wydobyciu_z_ładunku]]-martianeum6[[#This Row],[ile_zabiera_na_orbite]]</f>
        <v>81.295900000000017</v>
      </c>
    </row>
    <row r="332" spans="1:9" x14ac:dyDescent="0.25">
      <c r="A332" s="1">
        <v>48971</v>
      </c>
      <c r="B332">
        <f t="shared" si="5"/>
        <v>81.295900000000017</v>
      </c>
      <c r="C332" t="s">
        <v>20</v>
      </c>
      <c r="D332">
        <v>29.8</v>
      </c>
      <c r="E332">
        <v>3.3</v>
      </c>
      <c r="F332">
        <f>IF(martianeum6[[#This Row],[zawartosc '[%']]]&gt;=1,martianeum6[[#This Row],[masa '[kg']]]*martianeum6[[#This Row],[zawartosc '[%']]]*0.01,0)</f>
        <v>0.98340000000000005</v>
      </c>
      <c r="G332">
        <f>martianeum6[[#This Row],[stan_magazynu '[kg']]]+martianeum6[[#This Row],[ile_kg_materiału_z_ładunku]]</f>
        <v>82.279300000000021</v>
      </c>
      <c r="H332">
        <f>IF(martianeum6[[#This Row],[stan_po_wydobyciu_z_ładunku]]&gt;=100,100,0)</f>
        <v>0</v>
      </c>
      <c r="I332">
        <f>martianeum6[[#This Row],[stan_po_wydobyciu_z_ładunku]]-martianeum6[[#This Row],[ile_zabiera_na_orbite]]</f>
        <v>82.279300000000021</v>
      </c>
    </row>
    <row r="333" spans="1:9" x14ac:dyDescent="0.25">
      <c r="A333" s="1">
        <v>48972</v>
      </c>
      <c r="B333">
        <f t="shared" si="5"/>
        <v>82.279300000000021</v>
      </c>
      <c r="C333" t="s">
        <v>10</v>
      </c>
      <c r="D333">
        <v>29.1</v>
      </c>
      <c r="E333">
        <v>23</v>
      </c>
      <c r="F333">
        <f>IF(martianeum6[[#This Row],[zawartosc '[%']]]&gt;=1,martianeum6[[#This Row],[masa '[kg']]]*martianeum6[[#This Row],[zawartosc '[%']]]*0.01,0)</f>
        <v>6.6930000000000005</v>
      </c>
      <c r="G333">
        <f>martianeum6[[#This Row],[stan_magazynu '[kg']]]+martianeum6[[#This Row],[ile_kg_materiału_z_ładunku]]</f>
        <v>88.972300000000018</v>
      </c>
      <c r="H333">
        <f>IF(martianeum6[[#This Row],[stan_po_wydobyciu_z_ładunku]]&gt;=100,100,0)</f>
        <v>0</v>
      </c>
      <c r="I333">
        <f>martianeum6[[#This Row],[stan_po_wydobyciu_z_ładunku]]-martianeum6[[#This Row],[ile_zabiera_na_orbite]]</f>
        <v>88.972300000000018</v>
      </c>
    </row>
    <row r="334" spans="1:9" x14ac:dyDescent="0.25">
      <c r="A334" s="1">
        <v>48973</v>
      </c>
      <c r="B334">
        <f t="shared" si="5"/>
        <v>88.972300000000018</v>
      </c>
      <c r="C334" t="s">
        <v>11</v>
      </c>
      <c r="D334">
        <v>22.5</v>
      </c>
      <c r="E334">
        <v>17.2</v>
      </c>
      <c r="F334">
        <f>IF(martianeum6[[#This Row],[zawartosc '[%']]]&gt;=1,martianeum6[[#This Row],[masa '[kg']]]*martianeum6[[#This Row],[zawartosc '[%']]]*0.01,0)</f>
        <v>3.87</v>
      </c>
      <c r="G334">
        <f>martianeum6[[#This Row],[stan_magazynu '[kg']]]+martianeum6[[#This Row],[ile_kg_materiału_z_ładunku]]</f>
        <v>92.842300000000023</v>
      </c>
      <c r="H334">
        <f>IF(martianeum6[[#This Row],[stan_po_wydobyciu_z_ładunku]]&gt;=100,100,0)</f>
        <v>0</v>
      </c>
      <c r="I334">
        <f>martianeum6[[#This Row],[stan_po_wydobyciu_z_ładunku]]-martianeum6[[#This Row],[ile_zabiera_na_orbite]]</f>
        <v>92.842300000000023</v>
      </c>
    </row>
    <row r="335" spans="1:9" x14ac:dyDescent="0.25">
      <c r="A335" s="1">
        <v>48974</v>
      </c>
      <c r="B335">
        <f t="shared" si="5"/>
        <v>92.842300000000023</v>
      </c>
      <c r="C335" t="s">
        <v>19</v>
      </c>
      <c r="D335">
        <v>15.3</v>
      </c>
      <c r="E335">
        <v>21.5</v>
      </c>
      <c r="F335">
        <f>IF(martianeum6[[#This Row],[zawartosc '[%']]]&gt;=1,martianeum6[[#This Row],[masa '[kg']]]*martianeum6[[#This Row],[zawartosc '[%']]]*0.01,0)</f>
        <v>3.2894999999999999</v>
      </c>
      <c r="G335">
        <f>martianeum6[[#This Row],[stan_magazynu '[kg']]]+martianeum6[[#This Row],[ile_kg_materiału_z_ładunku]]</f>
        <v>96.131800000000027</v>
      </c>
      <c r="H335">
        <f>IF(martianeum6[[#This Row],[stan_po_wydobyciu_z_ładunku]]&gt;=100,100,0)</f>
        <v>0</v>
      </c>
      <c r="I335">
        <f>martianeum6[[#This Row],[stan_po_wydobyciu_z_ładunku]]-martianeum6[[#This Row],[ile_zabiera_na_orbite]]</f>
        <v>96.131800000000027</v>
      </c>
    </row>
    <row r="336" spans="1:9" x14ac:dyDescent="0.25">
      <c r="A336" s="1">
        <v>48975</v>
      </c>
      <c r="B336">
        <f t="shared" si="5"/>
        <v>96.131800000000027</v>
      </c>
      <c r="C336" t="s">
        <v>10</v>
      </c>
      <c r="D336">
        <v>13.8</v>
      </c>
      <c r="E336">
        <v>40.4</v>
      </c>
      <c r="F336">
        <f>IF(martianeum6[[#This Row],[zawartosc '[%']]]&gt;=1,martianeum6[[#This Row],[masa '[kg']]]*martianeum6[[#This Row],[zawartosc '[%']]]*0.01,0)</f>
        <v>5.5751999999999997</v>
      </c>
      <c r="G336">
        <f>martianeum6[[#This Row],[stan_magazynu '[kg']]]+martianeum6[[#This Row],[ile_kg_materiału_z_ładunku]]</f>
        <v>101.70700000000002</v>
      </c>
      <c r="H336">
        <f>IF(martianeum6[[#This Row],[stan_po_wydobyciu_z_ładunku]]&gt;=100,100,0)</f>
        <v>100</v>
      </c>
      <c r="I336">
        <f>martianeum6[[#This Row],[stan_po_wydobyciu_z_ładunku]]-martianeum6[[#This Row],[ile_zabiera_na_orbite]]</f>
        <v>1.7070000000000221</v>
      </c>
    </row>
    <row r="337" spans="1:9" x14ac:dyDescent="0.25">
      <c r="A337" s="1">
        <v>48976</v>
      </c>
      <c r="B337">
        <f t="shared" si="5"/>
        <v>1.7070000000000221</v>
      </c>
      <c r="C337" t="s">
        <v>7</v>
      </c>
      <c r="D337">
        <v>12.3</v>
      </c>
      <c r="E337">
        <v>0</v>
      </c>
      <c r="F337">
        <f>IF(martianeum6[[#This Row],[zawartosc '[%']]]&gt;=1,martianeum6[[#This Row],[masa '[kg']]]*martianeum6[[#This Row],[zawartosc '[%']]]*0.01,0)</f>
        <v>0</v>
      </c>
      <c r="G337">
        <f>martianeum6[[#This Row],[stan_magazynu '[kg']]]+martianeum6[[#This Row],[ile_kg_materiału_z_ładunku]]</f>
        <v>1.7070000000000221</v>
      </c>
      <c r="H337">
        <f>IF(martianeum6[[#This Row],[stan_po_wydobyciu_z_ładunku]]&gt;=100,100,0)</f>
        <v>0</v>
      </c>
      <c r="I337">
        <f>martianeum6[[#This Row],[stan_po_wydobyciu_z_ładunku]]-martianeum6[[#This Row],[ile_zabiera_na_orbite]]</f>
        <v>1.7070000000000221</v>
      </c>
    </row>
    <row r="338" spans="1:9" x14ac:dyDescent="0.25">
      <c r="A338" s="1">
        <v>48977</v>
      </c>
      <c r="B338">
        <f t="shared" si="5"/>
        <v>1.7070000000000221</v>
      </c>
      <c r="C338" t="s">
        <v>5</v>
      </c>
      <c r="D338">
        <v>18.5</v>
      </c>
      <c r="E338">
        <v>4.2</v>
      </c>
      <c r="F338">
        <f>IF(martianeum6[[#This Row],[zawartosc '[%']]]&gt;=1,martianeum6[[#This Row],[masa '[kg']]]*martianeum6[[#This Row],[zawartosc '[%']]]*0.01,0)</f>
        <v>0.77700000000000002</v>
      </c>
      <c r="G338">
        <f>martianeum6[[#This Row],[stan_magazynu '[kg']]]+martianeum6[[#This Row],[ile_kg_materiału_z_ładunku]]</f>
        <v>2.4840000000000222</v>
      </c>
      <c r="H338">
        <f>IF(martianeum6[[#This Row],[stan_po_wydobyciu_z_ładunku]]&gt;=100,100,0)</f>
        <v>0</v>
      </c>
      <c r="I338">
        <f>martianeum6[[#This Row],[stan_po_wydobyciu_z_ładunku]]-martianeum6[[#This Row],[ile_zabiera_na_orbite]]</f>
        <v>2.4840000000000222</v>
      </c>
    </row>
    <row r="339" spans="1:9" x14ac:dyDescent="0.25">
      <c r="A339" s="1">
        <v>48978</v>
      </c>
      <c r="B339">
        <f t="shared" si="5"/>
        <v>2.4840000000000222</v>
      </c>
      <c r="C339" t="s">
        <v>20</v>
      </c>
      <c r="D339">
        <v>10.3</v>
      </c>
      <c r="E339">
        <v>3.2</v>
      </c>
      <c r="F339">
        <f>IF(martianeum6[[#This Row],[zawartosc '[%']]]&gt;=1,martianeum6[[#This Row],[masa '[kg']]]*martianeum6[[#This Row],[zawartosc '[%']]]*0.01,0)</f>
        <v>0.3296</v>
      </c>
      <c r="G339">
        <f>martianeum6[[#This Row],[stan_magazynu '[kg']]]+martianeum6[[#This Row],[ile_kg_materiału_z_ładunku]]</f>
        <v>2.8136000000000223</v>
      </c>
      <c r="H339">
        <f>IF(martianeum6[[#This Row],[stan_po_wydobyciu_z_ładunku]]&gt;=100,100,0)</f>
        <v>0</v>
      </c>
      <c r="I339">
        <f>martianeum6[[#This Row],[stan_po_wydobyciu_z_ładunku]]-martianeum6[[#This Row],[ile_zabiera_na_orbite]]</f>
        <v>2.8136000000000223</v>
      </c>
    </row>
    <row r="340" spans="1:9" x14ac:dyDescent="0.25">
      <c r="A340" s="1">
        <v>48979</v>
      </c>
      <c r="B340">
        <f t="shared" si="5"/>
        <v>2.8136000000000223</v>
      </c>
      <c r="C340" t="s">
        <v>19</v>
      </c>
      <c r="D340">
        <v>24.9</v>
      </c>
      <c r="E340">
        <v>12.1</v>
      </c>
      <c r="F340">
        <f>IF(martianeum6[[#This Row],[zawartosc '[%']]]&gt;=1,martianeum6[[#This Row],[masa '[kg']]]*martianeum6[[#This Row],[zawartosc '[%']]]*0.01,0)</f>
        <v>3.0128999999999997</v>
      </c>
      <c r="G340">
        <f>martianeum6[[#This Row],[stan_magazynu '[kg']]]+martianeum6[[#This Row],[ile_kg_materiału_z_ładunku]]</f>
        <v>5.8265000000000224</v>
      </c>
      <c r="H340">
        <f>IF(martianeum6[[#This Row],[stan_po_wydobyciu_z_ładunku]]&gt;=100,100,0)</f>
        <v>0</v>
      </c>
      <c r="I340">
        <f>martianeum6[[#This Row],[stan_po_wydobyciu_z_ładunku]]-martianeum6[[#This Row],[ile_zabiera_na_orbite]]</f>
        <v>5.8265000000000224</v>
      </c>
    </row>
    <row r="341" spans="1:9" x14ac:dyDescent="0.25">
      <c r="A341" s="1">
        <v>48980</v>
      </c>
      <c r="B341">
        <f t="shared" si="5"/>
        <v>5.8265000000000224</v>
      </c>
      <c r="C341" t="s">
        <v>10</v>
      </c>
      <c r="D341">
        <v>26.4</v>
      </c>
      <c r="E341">
        <v>0</v>
      </c>
      <c r="F341">
        <f>IF(martianeum6[[#This Row],[zawartosc '[%']]]&gt;=1,martianeum6[[#This Row],[masa '[kg']]]*martianeum6[[#This Row],[zawartosc '[%']]]*0.01,0)</f>
        <v>0</v>
      </c>
      <c r="G341">
        <f>martianeum6[[#This Row],[stan_magazynu '[kg']]]+martianeum6[[#This Row],[ile_kg_materiału_z_ładunku]]</f>
        <v>5.8265000000000224</v>
      </c>
      <c r="H341">
        <f>IF(martianeum6[[#This Row],[stan_po_wydobyciu_z_ładunku]]&gt;=100,100,0)</f>
        <v>0</v>
      </c>
      <c r="I341">
        <f>martianeum6[[#This Row],[stan_po_wydobyciu_z_ładunku]]-martianeum6[[#This Row],[ile_zabiera_na_orbite]]</f>
        <v>5.8265000000000224</v>
      </c>
    </row>
    <row r="342" spans="1:9" x14ac:dyDescent="0.25">
      <c r="A342" s="1">
        <v>48981</v>
      </c>
      <c r="B342">
        <f t="shared" si="5"/>
        <v>5.8265000000000224</v>
      </c>
      <c r="C342" t="s">
        <v>7</v>
      </c>
      <c r="D342">
        <v>11.8</v>
      </c>
      <c r="E342">
        <v>0</v>
      </c>
      <c r="F342">
        <f>IF(martianeum6[[#This Row],[zawartosc '[%']]]&gt;=1,martianeum6[[#This Row],[masa '[kg']]]*martianeum6[[#This Row],[zawartosc '[%']]]*0.01,0)</f>
        <v>0</v>
      </c>
      <c r="G342">
        <f>martianeum6[[#This Row],[stan_magazynu '[kg']]]+martianeum6[[#This Row],[ile_kg_materiału_z_ładunku]]</f>
        <v>5.8265000000000224</v>
      </c>
      <c r="H342">
        <f>IF(martianeum6[[#This Row],[stan_po_wydobyciu_z_ładunku]]&gt;=100,100,0)</f>
        <v>0</v>
      </c>
      <c r="I342">
        <f>martianeum6[[#This Row],[stan_po_wydobyciu_z_ładunku]]-martianeum6[[#This Row],[ile_zabiera_na_orbite]]</f>
        <v>5.8265000000000224</v>
      </c>
    </row>
    <row r="343" spans="1:9" x14ac:dyDescent="0.25">
      <c r="A343" s="1">
        <v>48982</v>
      </c>
      <c r="B343">
        <f t="shared" si="5"/>
        <v>5.8265000000000224</v>
      </c>
      <c r="C343" t="s">
        <v>6</v>
      </c>
      <c r="D343">
        <v>11</v>
      </c>
      <c r="E343">
        <v>7.5</v>
      </c>
      <c r="F343">
        <f>IF(martianeum6[[#This Row],[zawartosc '[%']]]&gt;=1,martianeum6[[#This Row],[masa '[kg']]]*martianeum6[[#This Row],[zawartosc '[%']]]*0.01,0)</f>
        <v>0.82500000000000007</v>
      </c>
      <c r="G343">
        <f>martianeum6[[#This Row],[stan_magazynu '[kg']]]+martianeum6[[#This Row],[ile_kg_materiału_z_ładunku]]</f>
        <v>6.6515000000000226</v>
      </c>
      <c r="H343">
        <f>IF(martianeum6[[#This Row],[stan_po_wydobyciu_z_ładunku]]&gt;=100,100,0)</f>
        <v>0</v>
      </c>
      <c r="I343">
        <f>martianeum6[[#This Row],[stan_po_wydobyciu_z_ładunku]]-martianeum6[[#This Row],[ile_zabiera_na_orbite]]</f>
        <v>6.6515000000000226</v>
      </c>
    </row>
    <row r="344" spans="1:9" x14ac:dyDescent="0.25">
      <c r="A344" s="1">
        <v>48983</v>
      </c>
      <c r="B344">
        <f t="shared" si="5"/>
        <v>6.6515000000000226</v>
      </c>
      <c r="C344" t="s">
        <v>10</v>
      </c>
      <c r="D344">
        <v>15.4</v>
      </c>
      <c r="E344">
        <v>5.2</v>
      </c>
      <c r="F344">
        <f>IF(martianeum6[[#This Row],[zawartosc '[%']]]&gt;=1,martianeum6[[#This Row],[masa '[kg']]]*martianeum6[[#This Row],[zawartosc '[%']]]*0.01,0)</f>
        <v>0.80079999999999996</v>
      </c>
      <c r="G344">
        <f>martianeum6[[#This Row],[stan_magazynu '[kg']]]+martianeum6[[#This Row],[ile_kg_materiału_z_ładunku]]</f>
        <v>7.4523000000000224</v>
      </c>
      <c r="H344">
        <f>IF(martianeum6[[#This Row],[stan_po_wydobyciu_z_ładunku]]&gt;=100,100,0)</f>
        <v>0</v>
      </c>
      <c r="I344">
        <f>martianeum6[[#This Row],[stan_po_wydobyciu_z_ładunku]]-martianeum6[[#This Row],[ile_zabiera_na_orbite]]</f>
        <v>7.4523000000000224</v>
      </c>
    </row>
    <row r="345" spans="1:9" x14ac:dyDescent="0.25">
      <c r="A345" s="1">
        <v>48984</v>
      </c>
      <c r="B345">
        <f t="shared" si="5"/>
        <v>7.4523000000000224</v>
      </c>
      <c r="C345" t="s">
        <v>27</v>
      </c>
      <c r="D345">
        <v>25.7</v>
      </c>
      <c r="E345">
        <v>5.8</v>
      </c>
      <c r="F345">
        <f>IF(martianeum6[[#This Row],[zawartosc '[%']]]&gt;=1,martianeum6[[#This Row],[masa '[kg']]]*martianeum6[[#This Row],[zawartosc '[%']]]*0.01,0)</f>
        <v>1.4906000000000001</v>
      </c>
      <c r="G345">
        <f>martianeum6[[#This Row],[stan_magazynu '[kg']]]+martianeum6[[#This Row],[ile_kg_materiału_z_ładunku]]</f>
        <v>8.9429000000000229</v>
      </c>
      <c r="H345">
        <f>IF(martianeum6[[#This Row],[stan_po_wydobyciu_z_ładunku]]&gt;=100,100,0)</f>
        <v>0</v>
      </c>
      <c r="I345">
        <f>martianeum6[[#This Row],[stan_po_wydobyciu_z_ładunku]]-martianeum6[[#This Row],[ile_zabiera_na_orbite]]</f>
        <v>8.9429000000000229</v>
      </c>
    </row>
    <row r="346" spans="1:9" x14ac:dyDescent="0.25">
      <c r="A346" s="1">
        <v>48985</v>
      </c>
      <c r="B346">
        <f t="shared" si="5"/>
        <v>8.9429000000000229</v>
      </c>
      <c r="C346" t="s">
        <v>13</v>
      </c>
      <c r="D346">
        <v>14.8</v>
      </c>
      <c r="E346">
        <v>0</v>
      </c>
      <c r="F346">
        <f>IF(martianeum6[[#This Row],[zawartosc '[%']]]&gt;=1,martianeum6[[#This Row],[masa '[kg']]]*martianeum6[[#This Row],[zawartosc '[%']]]*0.01,0)</f>
        <v>0</v>
      </c>
      <c r="G346">
        <f>martianeum6[[#This Row],[stan_magazynu '[kg']]]+martianeum6[[#This Row],[ile_kg_materiału_z_ładunku]]</f>
        <v>8.9429000000000229</v>
      </c>
      <c r="H346">
        <f>IF(martianeum6[[#This Row],[stan_po_wydobyciu_z_ładunku]]&gt;=100,100,0)</f>
        <v>0</v>
      </c>
      <c r="I346">
        <f>martianeum6[[#This Row],[stan_po_wydobyciu_z_ładunku]]-martianeum6[[#This Row],[ile_zabiera_na_orbite]]</f>
        <v>8.9429000000000229</v>
      </c>
    </row>
    <row r="347" spans="1:9" x14ac:dyDescent="0.25">
      <c r="A347" s="1">
        <v>48986</v>
      </c>
      <c r="B347">
        <f t="shared" si="5"/>
        <v>8.9429000000000229</v>
      </c>
      <c r="C347" t="s">
        <v>31</v>
      </c>
      <c r="D347">
        <v>21.5</v>
      </c>
      <c r="E347">
        <v>0.8</v>
      </c>
      <c r="F347">
        <f>IF(martianeum6[[#This Row],[zawartosc '[%']]]&gt;=1,martianeum6[[#This Row],[masa '[kg']]]*martianeum6[[#This Row],[zawartosc '[%']]]*0.01,0)</f>
        <v>0</v>
      </c>
      <c r="G347">
        <f>martianeum6[[#This Row],[stan_magazynu '[kg']]]+martianeum6[[#This Row],[ile_kg_materiału_z_ładunku]]</f>
        <v>8.9429000000000229</v>
      </c>
      <c r="H347">
        <f>IF(martianeum6[[#This Row],[stan_po_wydobyciu_z_ładunku]]&gt;=100,100,0)</f>
        <v>0</v>
      </c>
      <c r="I347">
        <f>martianeum6[[#This Row],[stan_po_wydobyciu_z_ładunku]]-martianeum6[[#This Row],[ile_zabiera_na_orbite]]</f>
        <v>8.9429000000000229</v>
      </c>
    </row>
    <row r="348" spans="1:9" x14ac:dyDescent="0.25">
      <c r="A348" s="1">
        <v>48987</v>
      </c>
      <c r="B348">
        <f t="shared" si="5"/>
        <v>8.9429000000000229</v>
      </c>
      <c r="C348" t="s">
        <v>19</v>
      </c>
      <c r="D348">
        <v>26.2</v>
      </c>
      <c r="E348">
        <v>8.9</v>
      </c>
      <c r="F348">
        <f>IF(martianeum6[[#This Row],[zawartosc '[%']]]&gt;=1,martianeum6[[#This Row],[masa '[kg']]]*martianeum6[[#This Row],[zawartosc '[%']]]*0.01,0)</f>
        <v>2.3318000000000003</v>
      </c>
      <c r="G348">
        <f>martianeum6[[#This Row],[stan_magazynu '[kg']]]+martianeum6[[#This Row],[ile_kg_materiału_z_ładunku]]</f>
        <v>11.274700000000024</v>
      </c>
      <c r="H348">
        <f>IF(martianeum6[[#This Row],[stan_po_wydobyciu_z_ładunku]]&gt;=100,100,0)</f>
        <v>0</v>
      </c>
      <c r="I348">
        <f>martianeum6[[#This Row],[stan_po_wydobyciu_z_ładunku]]-martianeum6[[#This Row],[ile_zabiera_na_orbite]]</f>
        <v>11.274700000000024</v>
      </c>
    </row>
    <row r="349" spans="1:9" x14ac:dyDescent="0.25">
      <c r="A349" s="1">
        <v>48988</v>
      </c>
      <c r="B349">
        <f t="shared" si="5"/>
        <v>11.274700000000024</v>
      </c>
      <c r="C349" t="s">
        <v>4</v>
      </c>
      <c r="D349">
        <v>20.6</v>
      </c>
      <c r="E349">
        <v>0.1</v>
      </c>
      <c r="F349">
        <f>IF(martianeum6[[#This Row],[zawartosc '[%']]]&gt;=1,martianeum6[[#This Row],[masa '[kg']]]*martianeum6[[#This Row],[zawartosc '[%']]]*0.01,0)</f>
        <v>0</v>
      </c>
      <c r="G349">
        <f>martianeum6[[#This Row],[stan_magazynu '[kg']]]+martianeum6[[#This Row],[ile_kg_materiału_z_ładunku]]</f>
        <v>11.274700000000024</v>
      </c>
      <c r="H349">
        <f>IF(martianeum6[[#This Row],[stan_po_wydobyciu_z_ładunku]]&gt;=100,100,0)</f>
        <v>0</v>
      </c>
      <c r="I349">
        <f>martianeum6[[#This Row],[stan_po_wydobyciu_z_ładunku]]-martianeum6[[#This Row],[ile_zabiera_na_orbite]]</f>
        <v>11.274700000000024</v>
      </c>
    </row>
    <row r="350" spans="1:9" x14ac:dyDescent="0.25">
      <c r="A350" s="1">
        <v>48989</v>
      </c>
      <c r="B350">
        <f t="shared" si="5"/>
        <v>11.274700000000024</v>
      </c>
      <c r="C350" t="s">
        <v>10</v>
      </c>
      <c r="D350">
        <v>14.1</v>
      </c>
      <c r="E350">
        <v>20.9</v>
      </c>
      <c r="F350">
        <f>IF(martianeum6[[#This Row],[zawartosc '[%']]]&gt;=1,martianeum6[[#This Row],[masa '[kg']]]*martianeum6[[#This Row],[zawartosc '[%']]]*0.01,0)</f>
        <v>2.9468999999999999</v>
      </c>
      <c r="G350">
        <f>martianeum6[[#This Row],[stan_magazynu '[kg']]]+martianeum6[[#This Row],[ile_kg_materiału_z_ładunku]]</f>
        <v>14.221600000000024</v>
      </c>
      <c r="H350">
        <f>IF(martianeum6[[#This Row],[stan_po_wydobyciu_z_ładunku]]&gt;=100,100,0)</f>
        <v>0</v>
      </c>
      <c r="I350">
        <f>martianeum6[[#This Row],[stan_po_wydobyciu_z_ładunku]]-martianeum6[[#This Row],[ile_zabiera_na_orbite]]</f>
        <v>14.221600000000024</v>
      </c>
    </row>
    <row r="351" spans="1:9" x14ac:dyDescent="0.25">
      <c r="A351" s="1">
        <v>48990</v>
      </c>
      <c r="B351">
        <f t="shared" si="5"/>
        <v>14.221600000000024</v>
      </c>
      <c r="C351" t="s">
        <v>24</v>
      </c>
      <c r="D351">
        <v>20.8</v>
      </c>
      <c r="E351">
        <v>0.7</v>
      </c>
      <c r="F351">
        <f>IF(martianeum6[[#This Row],[zawartosc '[%']]]&gt;=1,martianeum6[[#This Row],[masa '[kg']]]*martianeum6[[#This Row],[zawartosc '[%']]]*0.01,0)</f>
        <v>0</v>
      </c>
      <c r="G351">
        <f>martianeum6[[#This Row],[stan_magazynu '[kg']]]+martianeum6[[#This Row],[ile_kg_materiału_z_ładunku]]</f>
        <v>14.221600000000024</v>
      </c>
      <c r="H351">
        <f>IF(martianeum6[[#This Row],[stan_po_wydobyciu_z_ładunku]]&gt;=100,100,0)</f>
        <v>0</v>
      </c>
      <c r="I351">
        <f>martianeum6[[#This Row],[stan_po_wydobyciu_z_ładunku]]-martianeum6[[#This Row],[ile_zabiera_na_orbite]]</f>
        <v>14.221600000000024</v>
      </c>
    </row>
    <row r="352" spans="1:9" x14ac:dyDescent="0.25">
      <c r="A352" s="1">
        <v>48991</v>
      </c>
      <c r="B352">
        <f t="shared" si="5"/>
        <v>14.221600000000024</v>
      </c>
      <c r="C352" t="s">
        <v>18</v>
      </c>
      <c r="D352">
        <v>17.600000000000001</v>
      </c>
      <c r="E352">
        <v>10.5</v>
      </c>
      <c r="F352">
        <f>IF(martianeum6[[#This Row],[zawartosc '[%']]]&gt;=1,martianeum6[[#This Row],[masa '[kg']]]*martianeum6[[#This Row],[zawartosc '[%']]]*0.01,0)</f>
        <v>1.8480000000000001</v>
      </c>
      <c r="G352">
        <f>martianeum6[[#This Row],[stan_magazynu '[kg']]]+martianeum6[[#This Row],[ile_kg_materiału_z_ładunku]]</f>
        <v>16.069600000000023</v>
      </c>
      <c r="H352">
        <f>IF(martianeum6[[#This Row],[stan_po_wydobyciu_z_ładunku]]&gt;=100,100,0)</f>
        <v>0</v>
      </c>
      <c r="I352">
        <f>martianeum6[[#This Row],[stan_po_wydobyciu_z_ładunku]]-martianeum6[[#This Row],[ile_zabiera_na_orbite]]</f>
        <v>16.069600000000023</v>
      </c>
    </row>
    <row r="353" spans="1:9" x14ac:dyDescent="0.25">
      <c r="A353" s="1">
        <v>48992</v>
      </c>
      <c r="B353">
        <f t="shared" si="5"/>
        <v>16.069600000000023</v>
      </c>
      <c r="C353" t="s">
        <v>10</v>
      </c>
      <c r="D353">
        <v>16.8</v>
      </c>
      <c r="E353">
        <v>38.9</v>
      </c>
      <c r="F353">
        <f>IF(martianeum6[[#This Row],[zawartosc '[%']]]&gt;=1,martianeum6[[#This Row],[masa '[kg']]]*martianeum6[[#This Row],[zawartosc '[%']]]*0.01,0)</f>
        <v>6.5351999999999997</v>
      </c>
      <c r="G353">
        <f>martianeum6[[#This Row],[stan_magazynu '[kg']]]+martianeum6[[#This Row],[ile_kg_materiału_z_ładunku]]</f>
        <v>22.604800000000022</v>
      </c>
      <c r="H353">
        <f>IF(martianeum6[[#This Row],[stan_po_wydobyciu_z_ładunku]]&gt;=100,100,0)</f>
        <v>0</v>
      </c>
      <c r="I353">
        <f>martianeum6[[#This Row],[stan_po_wydobyciu_z_ładunku]]-martianeum6[[#This Row],[ile_zabiera_na_orbite]]</f>
        <v>22.604800000000022</v>
      </c>
    </row>
    <row r="354" spans="1:9" x14ac:dyDescent="0.25">
      <c r="A354" s="1">
        <v>48993</v>
      </c>
      <c r="B354">
        <f t="shared" si="5"/>
        <v>22.604800000000022</v>
      </c>
      <c r="C354" t="s">
        <v>4</v>
      </c>
      <c r="D354">
        <v>23.1</v>
      </c>
      <c r="E354">
        <v>0</v>
      </c>
      <c r="F354">
        <f>IF(martianeum6[[#This Row],[zawartosc '[%']]]&gt;=1,martianeum6[[#This Row],[masa '[kg']]]*martianeum6[[#This Row],[zawartosc '[%']]]*0.01,0)</f>
        <v>0</v>
      </c>
      <c r="G354">
        <f>martianeum6[[#This Row],[stan_magazynu '[kg']]]+martianeum6[[#This Row],[ile_kg_materiału_z_ładunku]]</f>
        <v>22.604800000000022</v>
      </c>
      <c r="H354">
        <f>IF(martianeum6[[#This Row],[stan_po_wydobyciu_z_ładunku]]&gt;=100,100,0)</f>
        <v>0</v>
      </c>
      <c r="I354">
        <f>martianeum6[[#This Row],[stan_po_wydobyciu_z_ładunku]]-martianeum6[[#This Row],[ile_zabiera_na_orbite]]</f>
        <v>22.604800000000022</v>
      </c>
    </row>
    <row r="355" spans="1:9" x14ac:dyDescent="0.25">
      <c r="A355" s="1">
        <v>48994</v>
      </c>
      <c r="B355">
        <f t="shared" si="5"/>
        <v>22.604800000000022</v>
      </c>
      <c r="C355" t="s">
        <v>27</v>
      </c>
      <c r="D355">
        <v>16.3</v>
      </c>
      <c r="E355">
        <v>3.4</v>
      </c>
      <c r="F355">
        <f>IF(martianeum6[[#This Row],[zawartosc '[%']]]&gt;=1,martianeum6[[#This Row],[masa '[kg']]]*martianeum6[[#This Row],[zawartosc '[%']]]*0.01,0)</f>
        <v>0.55420000000000003</v>
      </c>
      <c r="G355">
        <f>martianeum6[[#This Row],[stan_magazynu '[kg']]]+martianeum6[[#This Row],[ile_kg_materiału_z_ładunku]]</f>
        <v>23.159000000000024</v>
      </c>
      <c r="H355">
        <f>IF(martianeum6[[#This Row],[stan_po_wydobyciu_z_ładunku]]&gt;=100,100,0)</f>
        <v>0</v>
      </c>
      <c r="I355">
        <f>martianeum6[[#This Row],[stan_po_wydobyciu_z_ładunku]]-martianeum6[[#This Row],[ile_zabiera_na_orbite]]</f>
        <v>23.159000000000024</v>
      </c>
    </row>
    <row r="356" spans="1:9" x14ac:dyDescent="0.25">
      <c r="A356" s="1">
        <v>48995</v>
      </c>
      <c r="B356">
        <f t="shared" si="5"/>
        <v>23.159000000000024</v>
      </c>
      <c r="C356" t="s">
        <v>7</v>
      </c>
      <c r="D356">
        <v>15.7</v>
      </c>
      <c r="E356">
        <v>10.9</v>
      </c>
      <c r="F356">
        <f>IF(martianeum6[[#This Row],[zawartosc '[%']]]&gt;=1,martianeum6[[#This Row],[masa '[kg']]]*martianeum6[[#This Row],[zawartosc '[%']]]*0.01,0)</f>
        <v>1.7113</v>
      </c>
      <c r="G356">
        <f>martianeum6[[#This Row],[stan_magazynu '[kg']]]+martianeum6[[#This Row],[ile_kg_materiału_z_ładunku]]</f>
        <v>24.870300000000025</v>
      </c>
      <c r="H356">
        <f>IF(martianeum6[[#This Row],[stan_po_wydobyciu_z_ładunku]]&gt;=100,100,0)</f>
        <v>0</v>
      </c>
      <c r="I356">
        <f>martianeum6[[#This Row],[stan_po_wydobyciu_z_ładunku]]-martianeum6[[#This Row],[ile_zabiera_na_orbite]]</f>
        <v>24.870300000000025</v>
      </c>
    </row>
    <row r="357" spans="1:9" x14ac:dyDescent="0.25">
      <c r="A357" s="1">
        <v>48996</v>
      </c>
      <c r="B357">
        <f t="shared" si="5"/>
        <v>24.870300000000025</v>
      </c>
      <c r="C357" t="s">
        <v>18</v>
      </c>
      <c r="D357">
        <v>29.3</v>
      </c>
      <c r="E357">
        <v>2.1</v>
      </c>
      <c r="F357">
        <f>IF(martianeum6[[#This Row],[zawartosc '[%']]]&gt;=1,martianeum6[[#This Row],[masa '[kg']]]*martianeum6[[#This Row],[zawartosc '[%']]]*0.01,0)</f>
        <v>0.61530000000000007</v>
      </c>
      <c r="G357">
        <f>martianeum6[[#This Row],[stan_magazynu '[kg']]]+martianeum6[[#This Row],[ile_kg_materiału_z_ładunku]]</f>
        <v>25.485600000000026</v>
      </c>
      <c r="H357">
        <f>IF(martianeum6[[#This Row],[stan_po_wydobyciu_z_ładunku]]&gt;=100,100,0)</f>
        <v>0</v>
      </c>
      <c r="I357">
        <f>martianeum6[[#This Row],[stan_po_wydobyciu_z_ładunku]]-martianeum6[[#This Row],[ile_zabiera_na_orbite]]</f>
        <v>25.485600000000026</v>
      </c>
    </row>
    <row r="358" spans="1:9" x14ac:dyDescent="0.25">
      <c r="A358" s="1">
        <v>48997</v>
      </c>
      <c r="B358">
        <f t="shared" si="5"/>
        <v>25.485600000000026</v>
      </c>
      <c r="C358" t="s">
        <v>22</v>
      </c>
      <c r="D358">
        <v>24</v>
      </c>
      <c r="E358">
        <v>7.3</v>
      </c>
      <c r="F358">
        <f>IF(martianeum6[[#This Row],[zawartosc '[%']]]&gt;=1,martianeum6[[#This Row],[masa '[kg']]]*martianeum6[[#This Row],[zawartosc '[%']]]*0.01,0)</f>
        <v>1.752</v>
      </c>
      <c r="G358">
        <f>martianeum6[[#This Row],[stan_magazynu '[kg']]]+martianeum6[[#This Row],[ile_kg_materiału_z_ładunku]]</f>
        <v>27.237600000000025</v>
      </c>
      <c r="H358">
        <f>IF(martianeum6[[#This Row],[stan_po_wydobyciu_z_ładunku]]&gt;=100,100,0)</f>
        <v>0</v>
      </c>
      <c r="I358">
        <f>martianeum6[[#This Row],[stan_po_wydobyciu_z_ładunku]]-martianeum6[[#This Row],[ile_zabiera_na_orbite]]</f>
        <v>27.237600000000025</v>
      </c>
    </row>
    <row r="359" spans="1:9" x14ac:dyDescent="0.25">
      <c r="A359" s="1">
        <v>48998</v>
      </c>
      <c r="B359">
        <f t="shared" si="5"/>
        <v>27.237600000000025</v>
      </c>
      <c r="C359" t="s">
        <v>6</v>
      </c>
      <c r="D359">
        <v>27</v>
      </c>
      <c r="E359">
        <v>0.6</v>
      </c>
      <c r="F359">
        <f>IF(martianeum6[[#This Row],[zawartosc '[%']]]&gt;=1,martianeum6[[#This Row],[masa '[kg']]]*martianeum6[[#This Row],[zawartosc '[%']]]*0.01,0)</f>
        <v>0</v>
      </c>
      <c r="G359">
        <f>martianeum6[[#This Row],[stan_magazynu '[kg']]]+martianeum6[[#This Row],[ile_kg_materiału_z_ładunku]]</f>
        <v>27.237600000000025</v>
      </c>
      <c r="H359">
        <f>IF(martianeum6[[#This Row],[stan_po_wydobyciu_z_ładunku]]&gt;=100,100,0)</f>
        <v>0</v>
      </c>
      <c r="I359">
        <f>martianeum6[[#This Row],[stan_po_wydobyciu_z_ładunku]]-martianeum6[[#This Row],[ile_zabiera_na_orbite]]</f>
        <v>27.237600000000025</v>
      </c>
    </row>
    <row r="360" spans="1:9" x14ac:dyDescent="0.25">
      <c r="A360" s="1">
        <v>48999</v>
      </c>
      <c r="B360">
        <f t="shared" si="5"/>
        <v>27.237600000000025</v>
      </c>
      <c r="C360" t="s">
        <v>10</v>
      </c>
      <c r="D360">
        <v>26.3</v>
      </c>
      <c r="E360">
        <v>1.2</v>
      </c>
      <c r="F360">
        <f>IF(martianeum6[[#This Row],[zawartosc '[%']]]&gt;=1,martianeum6[[#This Row],[masa '[kg']]]*martianeum6[[#This Row],[zawartosc '[%']]]*0.01,0)</f>
        <v>0.31559999999999999</v>
      </c>
      <c r="G360">
        <f>martianeum6[[#This Row],[stan_magazynu '[kg']]]+martianeum6[[#This Row],[ile_kg_materiału_z_ładunku]]</f>
        <v>27.553200000000025</v>
      </c>
      <c r="H360">
        <f>IF(martianeum6[[#This Row],[stan_po_wydobyciu_z_ładunku]]&gt;=100,100,0)</f>
        <v>0</v>
      </c>
      <c r="I360">
        <f>martianeum6[[#This Row],[stan_po_wydobyciu_z_ładunku]]-martianeum6[[#This Row],[ile_zabiera_na_orbite]]</f>
        <v>27.553200000000025</v>
      </c>
    </row>
    <row r="361" spans="1:9" x14ac:dyDescent="0.25">
      <c r="A361" s="1">
        <v>49000</v>
      </c>
      <c r="B361">
        <f t="shared" si="5"/>
        <v>27.553200000000025</v>
      </c>
      <c r="C361" t="s">
        <v>15</v>
      </c>
      <c r="D361">
        <v>26.3</v>
      </c>
      <c r="E361">
        <v>8.1999999999999993</v>
      </c>
      <c r="F361">
        <f>IF(martianeum6[[#This Row],[zawartosc '[%']]]&gt;=1,martianeum6[[#This Row],[masa '[kg']]]*martianeum6[[#This Row],[zawartosc '[%']]]*0.01,0)</f>
        <v>2.1566000000000001</v>
      </c>
      <c r="G361">
        <f>martianeum6[[#This Row],[stan_magazynu '[kg']]]+martianeum6[[#This Row],[ile_kg_materiału_z_ładunku]]</f>
        <v>29.709800000000026</v>
      </c>
      <c r="H361">
        <f>IF(martianeum6[[#This Row],[stan_po_wydobyciu_z_ładunku]]&gt;=100,100,0)</f>
        <v>0</v>
      </c>
      <c r="I361">
        <f>martianeum6[[#This Row],[stan_po_wydobyciu_z_ładunku]]-martianeum6[[#This Row],[ile_zabiera_na_orbite]]</f>
        <v>29.709800000000026</v>
      </c>
    </row>
    <row r="362" spans="1:9" x14ac:dyDescent="0.25">
      <c r="A362" s="1">
        <v>49001</v>
      </c>
      <c r="B362">
        <f t="shared" si="5"/>
        <v>29.709800000000026</v>
      </c>
      <c r="C362" t="s">
        <v>6</v>
      </c>
      <c r="D362">
        <v>25.2</v>
      </c>
      <c r="E362">
        <v>4.7</v>
      </c>
      <c r="F362">
        <f>IF(martianeum6[[#This Row],[zawartosc '[%']]]&gt;=1,martianeum6[[#This Row],[masa '[kg']]]*martianeum6[[#This Row],[zawartosc '[%']]]*0.01,0)</f>
        <v>1.1843999999999999</v>
      </c>
      <c r="G362">
        <f>martianeum6[[#This Row],[stan_magazynu '[kg']]]+martianeum6[[#This Row],[ile_kg_materiału_z_ładunku]]</f>
        <v>30.894200000000026</v>
      </c>
      <c r="H362">
        <f>IF(martianeum6[[#This Row],[stan_po_wydobyciu_z_ładunku]]&gt;=100,100,0)</f>
        <v>0</v>
      </c>
      <c r="I362">
        <f>martianeum6[[#This Row],[stan_po_wydobyciu_z_ładunku]]-martianeum6[[#This Row],[ile_zabiera_na_orbite]]</f>
        <v>30.894200000000026</v>
      </c>
    </row>
    <row r="363" spans="1:9" x14ac:dyDescent="0.25">
      <c r="A363" s="1">
        <v>49002</v>
      </c>
      <c r="B363">
        <f t="shared" si="5"/>
        <v>30.894200000000026</v>
      </c>
      <c r="C363" t="s">
        <v>10</v>
      </c>
      <c r="D363">
        <v>22.1</v>
      </c>
      <c r="E363">
        <v>0</v>
      </c>
      <c r="F363">
        <f>IF(martianeum6[[#This Row],[zawartosc '[%']]]&gt;=1,martianeum6[[#This Row],[masa '[kg']]]*martianeum6[[#This Row],[zawartosc '[%']]]*0.01,0)</f>
        <v>0</v>
      </c>
      <c r="G363">
        <f>martianeum6[[#This Row],[stan_magazynu '[kg']]]+martianeum6[[#This Row],[ile_kg_materiału_z_ładunku]]</f>
        <v>30.894200000000026</v>
      </c>
      <c r="H363">
        <f>IF(martianeum6[[#This Row],[stan_po_wydobyciu_z_ładunku]]&gt;=100,100,0)</f>
        <v>0</v>
      </c>
      <c r="I363">
        <f>martianeum6[[#This Row],[stan_po_wydobyciu_z_ładunku]]-martianeum6[[#This Row],[ile_zabiera_na_orbite]]</f>
        <v>30.894200000000026</v>
      </c>
    </row>
    <row r="364" spans="1:9" x14ac:dyDescent="0.25">
      <c r="A364" s="1">
        <v>49003</v>
      </c>
      <c r="B364">
        <f t="shared" si="5"/>
        <v>30.894200000000026</v>
      </c>
      <c r="C364" t="s">
        <v>10</v>
      </c>
      <c r="D364">
        <v>11.9</v>
      </c>
      <c r="E364">
        <v>41.6</v>
      </c>
      <c r="F364">
        <f>IF(martianeum6[[#This Row],[zawartosc '[%']]]&gt;=1,martianeum6[[#This Row],[masa '[kg']]]*martianeum6[[#This Row],[zawartosc '[%']]]*0.01,0)</f>
        <v>4.9504000000000001</v>
      </c>
      <c r="G364">
        <f>martianeum6[[#This Row],[stan_magazynu '[kg']]]+martianeum6[[#This Row],[ile_kg_materiału_z_ładunku]]</f>
        <v>35.844600000000028</v>
      </c>
      <c r="H364">
        <f>IF(martianeum6[[#This Row],[stan_po_wydobyciu_z_ładunku]]&gt;=100,100,0)</f>
        <v>0</v>
      </c>
      <c r="I364">
        <f>martianeum6[[#This Row],[stan_po_wydobyciu_z_ładunku]]-martianeum6[[#This Row],[ile_zabiera_na_orbite]]</f>
        <v>35.844600000000028</v>
      </c>
    </row>
    <row r="365" spans="1:9" x14ac:dyDescent="0.25">
      <c r="A365" s="1">
        <v>49004</v>
      </c>
      <c r="B365">
        <f t="shared" si="5"/>
        <v>35.844600000000028</v>
      </c>
      <c r="C365" t="s">
        <v>13</v>
      </c>
      <c r="D365">
        <v>19.600000000000001</v>
      </c>
      <c r="E365">
        <v>0</v>
      </c>
      <c r="F365">
        <f>IF(martianeum6[[#This Row],[zawartosc '[%']]]&gt;=1,martianeum6[[#This Row],[masa '[kg']]]*martianeum6[[#This Row],[zawartosc '[%']]]*0.01,0)</f>
        <v>0</v>
      </c>
      <c r="G365">
        <f>martianeum6[[#This Row],[stan_magazynu '[kg']]]+martianeum6[[#This Row],[ile_kg_materiału_z_ładunku]]</f>
        <v>35.844600000000028</v>
      </c>
      <c r="H365">
        <f>IF(martianeum6[[#This Row],[stan_po_wydobyciu_z_ładunku]]&gt;=100,100,0)</f>
        <v>0</v>
      </c>
      <c r="I365">
        <f>martianeum6[[#This Row],[stan_po_wydobyciu_z_ładunku]]-martianeum6[[#This Row],[ile_zabiera_na_orbite]]</f>
        <v>35.844600000000028</v>
      </c>
    </row>
    <row r="366" spans="1:9" x14ac:dyDescent="0.25">
      <c r="A366" s="1">
        <v>49005</v>
      </c>
      <c r="B366">
        <f t="shared" si="5"/>
        <v>35.844600000000028</v>
      </c>
      <c r="C366" t="s">
        <v>27</v>
      </c>
      <c r="D366">
        <v>15.9</v>
      </c>
      <c r="E366">
        <v>0</v>
      </c>
      <c r="F366">
        <f>IF(martianeum6[[#This Row],[zawartosc '[%']]]&gt;=1,martianeum6[[#This Row],[masa '[kg']]]*martianeum6[[#This Row],[zawartosc '[%']]]*0.01,0)</f>
        <v>0</v>
      </c>
      <c r="G366">
        <f>martianeum6[[#This Row],[stan_magazynu '[kg']]]+martianeum6[[#This Row],[ile_kg_materiału_z_ładunku]]</f>
        <v>35.844600000000028</v>
      </c>
      <c r="H366">
        <f>IF(martianeum6[[#This Row],[stan_po_wydobyciu_z_ładunku]]&gt;=100,100,0)</f>
        <v>0</v>
      </c>
      <c r="I366">
        <f>martianeum6[[#This Row],[stan_po_wydobyciu_z_ładunku]]-martianeum6[[#This Row],[ile_zabiera_na_orbite]]</f>
        <v>35.844600000000028</v>
      </c>
    </row>
    <row r="367" spans="1:9" x14ac:dyDescent="0.25">
      <c r="A367" s="1">
        <v>49006</v>
      </c>
      <c r="B367">
        <f t="shared" si="5"/>
        <v>35.844600000000028</v>
      </c>
      <c r="C367" t="s">
        <v>12</v>
      </c>
      <c r="D367">
        <v>24.3</v>
      </c>
      <c r="E367">
        <v>1.7</v>
      </c>
      <c r="F367">
        <f>IF(martianeum6[[#This Row],[zawartosc '[%']]]&gt;=1,martianeum6[[#This Row],[masa '[kg']]]*martianeum6[[#This Row],[zawartosc '[%']]]*0.01,0)</f>
        <v>0.41310000000000002</v>
      </c>
      <c r="G367">
        <f>martianeum6[[#This Row],[stan_magazynu '[kg']]]+martianeum6[[#This Row],[ile_kg_materiału_z_ładunku]]</f>
        <v>36.257700000000028</v>
      </c>
      <c r="H367">
        <f>IF(martianeum6[[#This Row],[stan_po_wydobyciu_z_ładunku]]&gt;=100,100,0)</f>
        <v>0</v>
      </c>
      <c r="I367">
        <f>martianeum6[[#This Row],[stan_po_wydobyciu_z_ładunku]]-martianeum6[[#This Row],[ile_zabiera_na_orbite]]</f>
        <v>36.257700000000028</v>
      </c>
    </row>
    <row r="368" spans="1:9" x14ac:dyDescent="0.25">
      <c r="A368" s="1">
        <v>49007</v>
      </c>
      <c r="B368">
        <f t="shared" si="5"/>
        <v>36.257700000000028</v>
      </c>
      <c r="C368" t="s">
        <v>14</v>
      </c>
      <c r="D368">
        <v>20</v>
      </c>
      <c r="E368">
        <v>0</v>
      </c>
      <c r="F368">
        <f>IF(martianeum6[[#This Row],[zawartosc '[%']]]&gt;=1,martianeum6[[#This Row],[masa '[kg']]]*martianeum6[[#This Row],[zawartosc '[%']]]*0.01,0)</f>
        <v>0</v>
      </c>
      <c r="G368">
        <f>martianeum6[[#This Row],[stan_magazynu '[kg']]]+martianeum6[[#This Row],[ile_kg_materiału_z_ładunku]]</f>
        <v>36.257700000000028</v>
      </c>
      <c r="H368">
        <f>IF(martianeum6[[#This Row],[stan_po_wydobyciu_z_ładunku]]&gt;=100,100,0)</f>
        <v>0</v>
      </c>
      <c r="I368">
        <f>martianeum6[[#This Row],[stan_po_wydobyciu_z_ładunku]]-martianeum6[[#This Row],[ile_zabiera_na_orbite]]</f>
        <v>36.257700000000028</v>
      </c>
    </row>
    <row r="369" spans="1:9" x14ac:dyDescent="0.25">
      <c r="A369" s="1">
        <v>49008</v>
      </c>
      <c r="B369">
        <f t="shared" si="5"/>
        <v>36.257700000000028</v>
      </c>
      <c r="C369" t="s">
        <v>10</v>
      </c>
      <c r="D369">
        <v>14.2</v>
      </c>
      <c r="E369">
        <v>32.200000000000003</v>
      </c>
      <c r="F369">
        <f>IF(martianeum6[[#This Row],[zawartosc '[%']]]&gt;=1,martianeum6[[#This Row],[masa '[kg']]]*martianeum6[[#This Row],[zawartosc '[%']]]*0.01,0)</f>
        <v>4.5724</v>
      </c>
      <c r="G369">
        <f>martianeum6[[#This Row],[stan_magazynu '[kg']]]+martianeum6[[#This Row],[ile_kg_materiału_z_ładunku]]</f>
        <v>40.83010000000003</v>
      </c>
      <c r="H369">
        <f>IF(martianeum6[[#This Row],[stan_po_wydobyciu_z_ładunku]]&gt;=100,100,0)</f>
        <v>0</v>
      </c>
      <c r="I369">
        <f>martianeum6[[#This Row],[stan_po_wydobyciu_z_ładunku]]-martianeum6[[#This Row],[ile_zabiera_na_orbite]]</f>
        <v>40.83010000000003</v>
      </c>
    </row>
    <row r="370" spans="1:9" x14ac:dyDescent="0.25">
      <c r="A370" s="1">
        <v>49009</v>
      </c>
      <c r="B370">
        <f t="shared" si="5"/>
        <v>40.83010000000003</v>
      </c>
      <c r="C370" t="s">
        <v>7</v>
      </c>
      <c r="D370">
        <v>20.5</v>
      </c>
      <c r="E370">
        <v>18.3</v>
      </c>
      <c r="F370">
        <f>IF(martianeum6[[#This Row],[zawartosc '[%']]]&gt;=1,martianeum6[[#This Row],[masa '[kg']]]*martianeum6[[#This Row],[zawartosc '[%']]]*0.01,0)</f>
        <v>3.7515000000000005</v>
      </c>
      <c r="G370">
        <f>martianeum6[[#This Row],[stan_magazynu '[kg']]]+martianeum6[[#This Row],[ile_kg_materiału_z_ładunku]]</f>
        <v>44.58160000000003</v>
      </c>
      <c r="H370">
        <f>IF(martianeum6[[#This Row],[stan_po_wydobyciu_z_ładunku]]&gt;=100,100,0)</f>
        <v>0</v>
      </c>
      <c r="I370">
        <f>martianeum6[[#This Row],[stan_po_wydobyciu_z_ładunku]]-martianeum6[[#This Row],[ile_zabiera_na_orbite]]</f>
        <v>44.58160000000003</v>
      </c>
    </row>
    <row r="371" spans="1:9" x14ac:dyDescent="0.25">
      <c r="A371" s="1">
        <v>49010</v>
      </c>
      <c r="B371">
        <f t="shared" si="5"/>
        <v>44.58160000000003</v>
      </c>
      <c r="C371" t="s">
        <v>10</v>
      </c>
      <c r="D371">
        <v>22.4</v>
      </c>
      <c r="E371">
        <v>0</v>
      </c>
      <c r="F371">
        <f>IF(martianeum6[[#This Row],[zawartosc '[%']]]&gt;=1,martianeum6[[#This Row],[masa '[kg']]]*martianeum6[[#This Row],[zawartosc '[%']]]*0.01,0)</f>
        <v>0</v>
      </c>
      <c r="G371">
        <f>martianeum6[[#This Row],[stan_magazynu '[kg']]]+martianeum6[[#This Row],[ile_kg_materiału_z_ładunku]]</f>
        <v>44.58160000000003</v>
      </c>
      <c r="H371">
        <f>IF(martianeum6[[#This Row],[stan_po_wydobyciu_z_ładunku]]&gt;=100,100,0)</f>
        <v>0</v>
      </c>
      <c r="I371">
        <f>martianeum6[[#This Row],[stan_po_wydobyciu_z_ładunku]]-martianeum6[[#This Row],[ile_zabiera_na_orbite]]</f>
        <v>44.58160000000003</v>
      </c>
    </row>
    <row r="372" spans="1:9" x14ac:dyDescent="0.25">
      <c r="A372" s="1">
        <v>49011</v>
      </c>
      <c r="B372">
        <f t="shared" si="5"/>
        <v>44.58160000000003</v>
      </c>
      <c r="C372" t="s">
        <v>22</v>
      </c>
      <c r="D372">
        <v>19.100000000000001</v>
      </c>
      <c r="E372">
        <v>0</v>
      </c>
      <c r="F372">
        <f>IF(martianeum6[[#This Row],[zawartosc '[%']]]&gt;=1,martianeum6[[#This Row],[masa '[kg']]]*martianeum6[[#This Row],[zawartosc '[%']]]*0.01,0)</f>
        <v>0</v>
      </c>
      <c r="G372">
        <f>martianeum6[[#This Row],[stan_magazynu '[kg']]]+martianeum6[[#This Row],[ile_kg_materiału_z_ładunku]]</f>
        <v>44.58160000000003</v>
      </c>
      <c r="H372">
        <f>IF(martianeum6[[#This Row],[stan_po_wydobyciu_z_ładunku]]&gt;=100,100,0)</f>
        <v>0</v>
      </c>
      <c r="I372">
        <f>martianeum6[[#This Row],[stan_po_wydobyciu_z_ładunku]]-martianeum6[[#This Row],[ile_zabiera_na_orbite]]</f>
        <v>44.58160000000003</v>
      </c>
    </row>
    <row r="373" spans="1:9" x14ac:dyDescent="0.25">
      <c r="A373" s="1">
        <v>49012</v>
      </c>
      <c r="B373">
        <f t="shared" si="5"/>
        <v>44.58160000000003</v>
      </c>
      <c r="C373" t="s">
        <v>15</v>
      </c>
      <c r="D373">
        <v>20.399999999999999</v>
      </c>
      <c r="E373">
        <v>4.3</v>
      </c>
      <c r="F373">
        <f>IF(martianeum6[[#This Row],[zawartosc '[%']]]&gt;=1,martianeum6[[#This Row],[masa '[kg']]]*martianeum6[[#This Row],[zawartosc '[%']]]*0.01,0)</f>
        <v>0.87719999999999987</v>
      </c>
      <c r="G373">
        <f>martianeum6[[#This Row],[stan_magazynu '[kg']]]+martianeum6[[#This Row],[ile_kg_materiału_z_ładunku]]</f>
        <v>45.458800000000032</v>
      </c>
      <c r="H373">
        <f>IF(martianeum6[[#This Row],[stan_po_wydobyciu_z_ładunku]]&gt;=100,100,0)</f>
        <v>0</v>
      </c>
      <c r="I373">
        <f>martianeum6[[#This Row],[stan_po_wydobyciu_z_ładunku]]-martianeum6[[#This Row],[ile_zabiera_na_orbite]]</f>
        <v>45.458800000000032</v>
      </c>
    </row>
    <row r="374" spans="1:9" x14ac:dyDescent="0.25">
      <c r="A374" s="1">
        <v>49013</v>
      </c>
      <c r="B374">
        <f t="shared" si="5"/>
        <v>45.458800000000032</v>
      </c>
      <c r="C374" t="s">
        <v>19</v>
      </c>
      <c r="D374">
        <v>29.8</v>
      </c>
      <c r="E374">
        <v>0</v>
      </c>
      <c r="F374">
        <f>IF(martianeum6[[#This Row],[zawartosc '[%']]]&gt;=1,martianeum6[[#This Row],[masa '[kg']]]*martianeum6[[#This Row],[zawartosc '[%']]]*0.01,0)</f>
        <v>0</v>
      </c>
      <c r="G374">
        <f>martianeum6[[#This Row],[stan_magazynu '[kg']]]+martianeum6[[#This Row],[ile_kg_materiału_z_ładunku]]</f>
        <v>45.458800000000032</v>
      </c>
      <c r="H374">
        <f>IF(martianeum6[[#This Row],[stan_po_wydobyciu_z_ładunku]]&gt;=100,100,0)</f>
        <v>0</v>
      </c>
      <c r="I374">
        <f>martianeum6[[#This Row],[stan_po_wydobyciu_z_ładunku]]-martianeum6[[#This Row],[ile_zabiera_na_orbite]]</f>
        <v>45.458800000000032</v>
      </c>
    </row>
    <row r="375" spans="1:9" x14ac:dyDescent="0.25">
      <c r="A375" s="1">
        <v>49014</v>
      </c>
      <c r="B375">
        <f t="shared" si="5"/>
        <v>45.458800000000032</v>
      </c>
      <c r="C375" t="s">
        <v>33</v>
      </c>
      <c r="D375">
        <v>13.7</v>
      </c>
      <c r="E375">
        <v>0.7</v>
      </c>
      <c r="F375">
        <f>IF(martianeum6[[#This Row],[zawartosc '[%']]]&gt;=1,martianeum6[[#This Row],[masa '[kg']]]*martianeum6[[#This Row],[zawartosc '[%']]]*0.01,0)</f>
        <v>0</v>
      </c>
      <c r="G375">
        <f>martianeum6[[#This Row],[stan_magazynu '[kg']]]+martianeum6[[#This Row],[ile_kg_materiału_z_ładunku]]</f>
        <v>45.458800000000032</v>
      </c>
      <c r="H375">
        <f>IF(martianeum6[[#This Row],[stan_po_wydobyciu_z_ładunku]]&gt;=100,100,0)</f>
        <v>0</v>
      </c>
      <c r="I375">
        <f>martianeum6[[#This Row],[stan_po_wydobyciu_z_ładunku]]-martianeum6[[#This Row],[ile_zabiera_na_orbite]]</f>
        <v>45.458800000000032</v>
      </c>
    </row>
    <row r="376" spans="1:9" x14ac:dyDescent="0.25">
      <c r="A376" s="1">
        <v>49015</v>
      </c>
      <c r="B376">
        <f t="shared" si="5"/>
        <v>45.458800000000032</v>
      </c>
      <c r="C376" t="s">
        <v>8</v>
      </c>
      <c r="D376">
        <v>20.2</v>
      </c>
      <c r="E376">
        <v>3.7</v>
      </c>
      <c r="F376">
        <f>IF(martianeum6[[#This Row],[zawartosc '[%']]]&gt;=1,martianeum6[[#This Row],[masa '[kg']]]*martianeum6[[#This Row],[zawartosc '[%']]]*0.01,0)</f>
        <v>0.74739999999999995</v>
      </c>
      <c r="G376">
        <f>martianeum6[[#This Row],[stan_magazynu '[kg']]]+martianeum6[[#This Row],[ile_kg_materiału_z_ładunku]]</f>
        <v>46.206200000000031</v>
      </c>
      <c r="H376">
        <f>IF(martianeum6[[#This Row],[stan_po_wydobyciu_z_ładunku]]&gt;=100,100,0)</f>
        <v>0</v>
      </c>
      <c r="I376">
        <f>martianeum6[[#This Row],[stan_po_wydobyciu_z_ładunku]]-martianeum6[[#This Row],[ile_zabiera_na_orbite]]</f>
        <v>46.206200000000031</v>
      </c>
    </row>
    <row r="377" spans="1:9" x14ac:dyDescent="0.25">
      <c r="A377" s="1">
        <v>49016</v>
      </c>
      <c r="B377">
        <f t="shared" si="5"/>
        <v>46.206200000000031</v>
      </c>
      <c r="C377" t="s">
        <v>11</v>
      </c>
      <c r="D377">
        <v>18.2</v>
      </c>
      <c r="E377">
        <v>1.6</v>
      </c>
      <c r="F377">
        <f>IF(martianeum6[[#This Row],[zawartosc '[%']]]&gt;=1,martianeum6[[#This Row],[masa '[kg']]]*martianeum6[[#This Row],[zawartosc '[%']]]*0.01,0)</f>
        <v>0.29120000000000001</v>
      </c>
      <c r="G377">
        <f>martianeum6[[#This Row],[stan_magazynu '[kg']]]+martianeum6[[#This Row],[ile_kg_materiału_z_ładunku]]</f>
        <v>46.497400000000034</v>
      </c>
      <c r="H377">
        <f>IF(martianeum6[[#This Row],[stan_po_wydobyciu_z_ładunku]]&gt;=100,100,0)</f>
        <v>0</v>
      </c>
      <c r="I377">
        <f>martianeum6[[#This Row],[stan_po_wydobyciu_z_ładunku]]-martianeum6[[#This Row],[ile_zabiera_na_orbite]]</f>
        <v>46.497400000000034</v>
      </c>
    </row>
    <row r="378" spans="1:9" x14ac:dyDescent="0.25">
      <c r="A378" s="1">
        <v>49017</v>
      </c>
      <c r="B378">
        <f t="shared" si="5"/>
        <v>46.497400000000034</v>
      </c>
      <c r="C378" t="s">
        <v>13</v>
      </c>
      <c r="D378">
        <v>14.2</v>
      </c>
      <c r="E378">
        <v>2</v>
      </c>
      <c r="F378">
        <f>IF(martianeum6[[#This Row],[zawartosc '[%']]]&gt;=1,martianeum6[[#This Row],[masa '[kg']]]*martianeum6[[#This Row],[zawartosc '[%']]]*0.01,0)</f>
        <v>0.28399999999999997</v>
      </c>
      <c r="G378">
        <f>martianeum6[[#This Row],[stan_magazynu '[kg']]]+martianeum6[[#This Row],[ile_kg_materiału_z_ładunku]]</f>
        <v>46.781400000000033</v>
      </c>
      <c r="H378">
        <f>IF(martianeum6[[#This Row],[stan_po_wydobyciu_z_ładunku]]&gt;=100,100,0)</f>
        <v>0</v>
      </c>
      <c r="I378">
        <f>martianeum6[[#This Row],[stan_po_wydobyciu_z_ładunku]]-martianeum6[[#This Row],[ile_zabiera_na_orbite]]</f>
        <v>46.781400000000033</v>
      </c>
    </row>
    <row r="379" spans="1:9" x14ac:dyDescent="0.25">
      <c r="A379" s="1">
        <v>49018</v>
      </c>
      <c r="B379">
        <f t="shared" si="5"/>
        <v>46.781400000000033</v>
      </c>
      <c r="C379" t="s">
        <v>15</v>
      </c>
      <c r="D379">
        <v>11.2</v>
      </c>
      <c r="E379">
        <v>14.3</v>
      </c>
      <c r="F379">
        <f>IF(martianeum6[[#This Row],[zawartosc '[%']]]&gt;=1,martianeum6[[#This Row],[masa '[kg']]]*martianeum6[[#This Row],[zawartosc '[%']]]*0.01,0)</f>
        <v>1.6015999999999999</v>
      </c>
      <c r="G379">
        <f>martianeum6[[#This Row],[stan_magazynu '[kg']]]+martianeum6[[#This Row],[ile_kg_materiału_z_ładunku]]</f>
        <v>48.383000000000031</v>
      </c>
      <c r="H379">
        <f>IF(martianeum6[[#This Row],[stan_po_wydobyciu_z_ładunku]]&gt;=100,100,0)</f>
        <v>0</v>
      </c>
      <c r="I379">
        <f>martianeum6[[#This Row],[stan_po_wydobyciu_z_ładunku]]-martianeum6[[#This Row],[ile_zabiera_na_orbite]]</f>
        <v>48.383000000000031</v>
      </c>
    </row>
    <row r="380" spans="1:9" x14ac:dyDescent="0.25">
      <c r="A380" s="1">
        <v>49019</v>
      </c>
      <c r="B380">
        <f t="shared" si="5"/>
        <v>48.383000000000031</v>
      </c>
      <c r="C380" t="s">
        <v>32</v>
      </c>
      <c r="D380">
        <v>13.9</v>
      </c>
      <c r="E380">
        <v>0.2</v>
      </c>
      <c r="F380">
        <f>IF(martianeum6[[#This Row],[zawartosc '[%']]]&gt;=1,martianeum6[[#This Row],[masa '[kg']]]*martianeum6[[#This Row],[zawartosc '[%']]]*0.01,0)</f>
        <v>0</v>
      </c>
      <c r="G380">
        <f>martianeum6[[#This Row],[stan_magazynu '[kg']]]+martianeum6[[#This Row],[ile_kg_materiału_z_ładunku]]</f>
        <v>48.383000000000031</v>
      </c>
      <c r="H380">
        <f>IF(martianeum6[[#This Row],[stan_po_wydobyciu_z_ładunku]]&gt;=100,100,0)</f>
        <v>0</v>
      </c>
      <c r="I380">
        <f>martianeum6[[#This Row],[stan_po_wydobyciu_z_ładunku]]-martianeum6[[#This Row],[ile_zabiera_na_orbite]]</f>
        <v>48.383000000000031</v>
      </c>
    </row>
    <row r="381" spans="1:9" x14ac:dyDescent="0.25">
      <c r="A381" s="1">
        <v>49020</v>
      </c>
      <c r="B381">
        <f t="shared" si="5"/>
        <v>48.383000000000031</v>
      </c>
      <c r="C381" t="s">
        <v>11</v>
      </c>
      <c r="D381">
        <v>22.6</v>
      </c>
      <c r="E381">
        <v>15.1</v>
      </c>
      <c r="F381">
        <f>IF(martianeum6[[#This Row],[zawartosc '[%']]]&gt;=1,martianeum6[[#This Row],[masa '[kg']]]*martianeum6[[#This Row],[zawartosc '[%']]]*0.01,0)</f>
        <v>3.4125999999999999</v>
      </c>
      <c r="G381">
        <f>martianeum6[[#This Row],[stan_magazynu '[kg']]]+martianeum6[[#This Row],[ile_kg_materiału_z_ładunku]]</f>
        <v>51.795600000000029</v>
      </c>
      <c r="H381">
        <f>IF(martianeum6[[#This Row],[stan_po_wydobyciu_z_ładunku]]&gt;=100,100,0)</f>
        <v>0</v>
      </c>
      <c r="I381">
        <f>martianeum6[[#This Row],[stan_po_wydobyciu_z_ładunku]]-martianeum6[[#This Row],[ile_zabiera_na_orbite]]</f>
        <v>51.795600000000029</v>
      </c>
    </row>
    <row r="382" spans="1:9" x14ac:dyDescent="0.25">
      <c r="A382" s="1">
        <v>49021</v>
      </c>
      <c r="B382">
        <f t="shared" si="5"/>
        <v>51.795600000000029</v>
      </c>
      <c r="C382" t="s">
        <v>15</v>
      </c>
      <c r="D382">
        <v>29.8</v>
      </c>
      <c r="E382">
        <v>0</v>
      </c>
      <c r="F382">
        <f>IF(martianeum6[[#This Row],[zawartosc '[%']]]&gt;=1,martianeum6[[#This Row],[masa '[kg']]]*martianeum6[[#This Row],[zawartosc '[%']]]*0.01,0)</f>
        <v>0</v>
      </c>
      <c r="G382">
        <f>martianeum6[[#This Row],[stan_magazynu '[kg']]]+martianeum6[[#This Row],[ile_kg_materiału_z_ładunku]]</f>
        <v>51.795600000000029</v>
      </c>
      <c r="H382">
        <f>IF(martianeum6[[#This Row],[stan_po_wydobyciu_z_ładunku]]&gt;=100,100,0)</f>
        <v>0</v>
      </c>
      <c r="I382">
        <f>martianeum6[[#This Row],[stan_po_wydobyciu_z_ładunku]]-martianeum6[[#This Row],[ile_zabiera_na_orbite]]</f>
        <v>51.795600000000029</v>
      </c>
    </row>
    <row r="383" spans="1:9" x14ac:dyDescent="0.25">
      <c r="A383" s="1">
        <v>49022</v>
      </c>
      <c r="B383">
        <f t="shared" si="5"/>
        <v>51.795600000000029</v>
      </c>
      <c r="C383" t="s">
        <v>20</v>
      </c>
      <c r="D383">
        <v>12.7</v>
      </c>
      <c r="E383">
        <v>2.6</v>
      </c>
      <c r="F383">
        <f>IF(martianeum6[[#This Row],[zawartosc '[%']]]&gt;=1,martianeum6[[#This Row],[masa '[kg']]]*martianeum6[[#This Row],[zawartosc '[%']]]*0.01,0)</f>
        <v>0.33019999999999999</v>
      </c>
      <c r="G383">
        <f>martianeum6[[#This Row],[stan_magazynu '[kg']]]+martianeum6[[#This Row],[ile_kg_materiału_z_ładunku]]</f>
        <v>52.125800000000027</v>
      </c>
      <c r="H383">
        <f>IF(martianeum6[[#This Row],[stan_po_wydobyciu_z_ładunku]]&gt;=100,100,0)</f>
        <v>0</v>
      </c>
      <c r="I383">
        <f>martianeum6[[#This Row],[stan_po_wydobyciu_z_ładunku]]-martianeum6[[#This Row],[ile_zabiera_na_orbite]]</f>
        <v>52.125800000000027</v>
      </c>
    </row>
    <row r="384" spans="1:9" x14ac:dyDescent="0.25">
      <c r="A384" s="1">
        <v>49023</v>
      </c>
      <c r="B384">
        <f t="shared" si="5"/>
        <v>52.125800000000027</v>
      </c>
      <c r="C384" t="s">
        <v>27</v>
      </c>
      <c r="D384">
        <v>14.4</v>
      </c>
      <c r="E384">
        <v>0</v>
      </c>
      <c r="F384">
        <f>IF(martianeum6[[#This Row],[zawartosc '[%']]]&gt;=1,martianeum6[[#This Row],[masa '[kg']]]*martianeum6[[#This Row],[zawartosc '[%']]]*0.01,0)</f>
        <v>0</v>
      </c>
      <c r="G384">
        <f>martianeum6[[#This Row],[stan_magazynu '[kg']]]+martianeum6[[#This Row],[ile_kg_materiału_z_ładunku]]</f>
        <v>52.125800000000027</v>
      </c>
      <c r="H384">
        <f>IF(martianeum6[[#This Row],[stan_po_wydobyciu_z_ładunku]]&gt;=100,100,0)</f>
        <v>0</v>
      </c>
      <c r="I384">
        <f>martianeum6[[#This Row],[stan_po_wydobyciu_z_ładunku]]-martianeum6[[#This Row],[ile_zabiera_na_orbite]]</f>
        <v>52.125800000000027</v>
      </c>
    </row>
    <row r="385" spans="1:9" x14ac:dyDescent="0.25">
      <c r="A385" s="1">
        <v>49024</v>
      </c>
      <c r="B385">
        <f t="shared" si="5"/>
        <v>52.125800000000027</v>
      </c>
      <c r="C385" t="s">
        <v>33</v>
      </c>
      <c r="D385">
        <v>18.399999999999999</v>
      </c>
      <c r="E385">
        <v>0.2</v>
      </c>
      <c r="F385">
        <f>IF(martianeum6[[#This Row],[zawartosc '[%']]]&gt;=1,martianeum6[[#This Row],[masa '[kg']]]*martianeum6[[#This Row],[zawartosc '[%']]]*0.01,0)</f>
        <v>0</v>
      </c>
      <c r="G385">
        <f>martianeum6[[#This Row],[stan_magazynu '[kg']]]+martianeum6[[#This Row],[ile_kg_materiału_z_ładunku]]</f>
        <v>52.125800000000027</v>
      </c>
      <c r="H385">
        <f>IF(martianeum6[[#This Row],[stan_po_wydobyciu_z_ładunku]]&gt;=100,100,0)</f>
        <v>0</v>
      </c>
      <c r="I385">
        <f>martianeum6[[#This Row],[stan_po_wydobyciu_z_ładunku]]-martianeum6[[#This Row],[ile_zabiera_na_orbite]]</f>
        <v>52.125800000000027</v>
      </c>
    </row>
    <row r="386" spans="1:9" x14ac:dyDescent="0.25">
      <c r="A386" s="1">
        <v>49025</v>
      </c>
      <c r="B386">
        <f t="shared" si="5"/>
        <v>52.125800000000027</v>
      </c>
      <c r="C386" t="s">
        <v>9</v>
      </c>
      <c r="D386">
        <v>27.2</v>
      </c>
      <c r="E386">
        <v>9.6</v>
      </c>
      <c r="F386">
        <f>IF(martianeum6[[#This Row],[zawartosc '[%']]]&gt;=1,martianeum6[[#This Row],[masa '[kg']]]*martianeum6[[#This Row],[zawartosc '[%']]]*0.01,0)</f>
        <v>2.6112000000000002</v>
      </c>
      <c r="G386">
        <f>martianeum6[[#This Row],[stan_magazynu '[kg']]]+martianeum6[[#This Row],[ile_kg_materiału_z_ładunku]]</f>
        <v>54.737000000000023</v>
      </c>
      <c r="H386">
        <f>IF(martianeum6[[#This Row],[stan_po_wydobyciu_z_ładunku]]&gt;=100,100,0)</f>
        <v>0</v>
      </c>
      <c r="I386">
        <f>martianeum6[[#This Row],[stan_po_wydobyciu_z_ładunku]]-martianeum6[[#This Row],[ile_zabiera_na_orbite]]</f>
        <v>54.737000000000023</v>
      </c>
    </row>
    <row r="387" spans="1:9" x14ac:dyDescent="0.25">
      <c r="A387" s="1">
        <v>49026</v>
      </c>
      <c r="B387">
        <f t="shared" si="5"/>
        <v>54.737000000000023</v>
      </c>
      <c r="C387" t="s">
        <v>22</v>
      </c>
      <c r="D387">
        <v>12.5</v>
      </c>
      <c r="E387">
        <v>8.8000000000000007</v>
      </c>
      <c r="F387">
        <f>IF(martianeum6[[#This Row],[zawartosc '[%']]]&gt;=1,martianeum6[[#This Row],[masa '[kg']]]*martianeum6[[#This Row],[zawartosc '[%']]]*0.01,0)</f>
        <v>1.1000000000000001</v>
      </c>
      <c r="G387">
        <f>martianeum6[[#This Row],[stan_magazynu '[kg']]]+martianeum6[[#This Row],[ile_kg_materiału_z_ładunku]]</f>
        <v>55.837000000000025</v>
      </c>
      <c r="H387">
        <f>IF(martianeum6[[#This Row],[stan_po_wydobyciu_z_ładunku]]&gt;=100,100,0)</f>
        <v>0</v>
      </c>
      <c r="I387">
        <f>martianeum6[[#This Row],[stan_po_wydobyciu_z_ładunku]]-martianeum6[[#This Row],[ile_zabiera_na_orbite]]</f>
        <v>55.837000000000025</v>
      </c>
    </row>
    <row r="388" spans="1:9" x14ac:dyDescent="0.25">
      <c r="A388" s="1">
        <v>49027</v>
      </c>
      <c r="B388">
        <f t="shared" ref="B388:B451" si="6">I387</f>
        <v>55.837000000000025</v>
      </c>
      <c r="C388" t="s">
        <v>26</v>
      </c>
      <c r="D388">
        <v>22.6</v>
      </c>
      <c r="E388">
        <v>3.5</v>
      </c>
      <c r="F388">
        <f>IF(martianeum6[[#This Row],[zawartosc '[%']]]&gt;=1,martianeum6[[#This Row],[masa '[kg']]]*martianeum6[[#This Row],[zawartosc '[%']]]*0.01,0)</f>
        <v>0.79100000000000015</v>
      </c>
      <c r="G388">
        <f>martianeum6[[#This Row],[stan_magazynu '[kg']]]+martianeum6[[#This Row],[ile_kg_materiału_z_ładunku]]</f>
        <v>56.628000000000021</v>
      </c>
      <c r="H388">
        <f>IF(martianeum6[[#This Row],[stan_po_wydobyciu_z_ładunku]]&gt;=100,100,0)</f>
        <v>0</v>
      </c>
      <c r="I388">
        <f>martianeum6[[#This Row],[stan_po_wydobyciu_z_ładunku]]-martianeum6[[#This Row],[ile_zabiera_na_orbite]]</f>
        <v>56.628000000000021</v>
      </c>
    </row>
    <row r="389" spans="1:9" x14ac:dyDescent="0.25">
      <c r="A389" s="1">
        <v>49028</v>
      </c>
      <c r="B389">
        <f t="shared" si="6"/>
        <v>56.628000000000021</v>
      </c>
      <c r="C389" t="s">
        <v>7</v>
      </c>
      <c r="D389">
        <v>21.8</v>
      </c>
      <c r="E389">
        <v>6.5</v>
      </c>
      <c r="F389">
        <f>IF(martianeum6[[#This Row],[zawartosc '[%']]]&gt;=1,martianeum6[[#This Row],[masa '[kg']]]*martianeum6[[#This Row],[zawartosc '[%']]]*0.01,0)</f>
        <v>1.4170000000000003</v>
      </c>
      <c r="G389">
        <f>martianeum6[[#This Row],[stan_magazynu '[kg']]]+martianeum6[[#This Row],[ile_kg_materiału_z_ładunku]]</f>
        <v>58.045000000000023</v>
      </c>
      <c r="H389">
        <f>IF(martianeum6[[#This Row],[stan_po_wydobyciu_z_ładunku]]&gt;=100,100,0)</f>
        <v>0</v>
      </c>
      <c r="I389">
        <f>martianeum6[[#This Row],[stan_po_wydobyciu_z_ładunku]]-martianeum6[[#This Row],[ile_zabiera_na_orbite]]</f>
        <v>58.045000000000023</v>
      </c>
    </row>
    <row r="390" spans="1:9" x14ac:dyDescent="0.25">
      <c r="A390" s="1">
        <v>49029</v>
      </c>
      <c r="B390">
        <f t="shared" si="6"/>
        <v>58.045000000000023</v>
      </c>
      <c r="C390" t="s">
        <v>23</v>
      </c>
      <c r="D390">
        <v>17.2</v>
      </c>
      <c r="E390">
        <v>0</v>
      </c>
      <c r="F390">
        <f>IF(martianeum6[[#This Row],[zawartosc '[%']]]&gt;=1,martianeum6[[#This Row],[masa '[kg']]]*martianeum6[[#This Row],[zawartosc '[%']]]*0.01,0)</f>
        <v>0</v>
      </c>
      <c r="G390">
        <f>martianeum6[[#This Row],[stan_magazynu '[kg']]]+martianeum6[[#This Row],[ile_kg_materiału_z_ładunku]]</f>
        <v>58.045000000000023</v>
      </c>
      <c r="H390">
        <f>IF(martianeum6[[#This Row],[stan_po_wydobyciu_z_ładunku]]&gt;=100,100,0)</f>
        <v>0</v>
      </c>
      <c r="I390">
        <f>martianeum6[[#This Row],[stan_po_wydobyciu_z_ładunku]]-martianeum6[[#This Row],[ile_zabiera_na_orbite]]</f>
        <v>58.045000000000023</v>
      </c>
    </row>
    <row r="391" spans="1:9" x14ac:dyDescent="0.25">
      <c r="A391" s="1">
        <v>49030</v>
      </c>
      <c r="B391">
        <f t="shared" si="6"/>
        <v>58.045000000000023</v>
      </c>
      <c r="C391" t="s">
        <v>13</v>
      </c>
      <c r="D391">
        <v>13.4</v>
      </c>
      <c r="E391">
        <v>14.1</v>
      </c>
      <c r="F391">
        <f>IF(martianeum6[[#This Row],[zawartosc '[%']]]&gt;=1,martianeum6[[#This Row],[masa '[kg']]]*martianeum6[[#This Row],[zawartosc '[%']]]*0.01,0)</f>
        <v>1.8894</v>
      </c>
      <c r="G391">
        <f>martianeum6[[#This Row],[stan_magazynu '[kg']]]+martianeum6[[#This Row],[ile_kg_materiału_z_ładunku]]</f>
        <v>59.934400000000025</v>
      </c>
      <c r="H391">
        <f>IF(martianeum6[[#This Row],[stan_po_wydobyciu_z_ładunku]]&gt;=100,100,0)</f>
        <v>0</v>
      </c>
      <c r="I391">
        <f>martianeum6[[#This Row],[stan_po_wydobyciu_z_ładunku]]-martianeum6[[#This Row],[ile_zabiera_na_orbite]]</f>
        <v>59.934400000000025</v>
      </c>
    </row>
    <row r="392" spans="1:9" x14ac:dyDescent="0.25">
      <c r="A392" s="1">
        <v>49031</v>
      </c>
      <c r="B392">
        <f t="shared" si="6"/>
        <v>59.934400000000025</v>
      </c>
      <c r="C392" t="s">
        <v>9</v>
      </c>
      <c r="D392">
        <v>13.8</v>
      </c>
      <c r="E392">
        <v>9.9</v>
      </c>
      <c r="F392">
        <f>IF(martianeum6[[#This Row],[zawartosc '[%']]]&gt;=1,martianeum6[[#This Row],[masa '[kg']]]*martianeum6[[#This Row],[zawartosc '[%']]]*0.01,0)</f>
        <v>1.3662000000000001</v>
      </c>
      <c r="G392">
        <f>martianeum6[[#This Row],[stan_magazynu '[kg']]]+martianeum6[[#This Row],[ile_kg_materiału_z_ładunku]]</f>
        <v>61.300600000000024</v>
      </c>
      <c r="H392">
        <f>IF(martianeum6[[#This Row],[stan_po_wydobyciu_z_ładunku]]&gt;=100,100,0)</f>
        <v>0</v>
      </c>
      <c r="I392">
        <f>martianeum6[[#This Row],[stan_po_wydobyciu_z_ładunku]]-martianeum6[[#This Row],[ile_zabiera_na_orbite]]</f>
        <v>61.300600000000024</v>
      </c>
    </row>
    <row r="393" spans="1:9" x14ac:dyDescent="0.25">
      <c r="A393" s="1">
        <v>49032</v>
      </c>
      <c r="B393">
        <f t="shared" si="6"/>
        <v>61.300600000000024</v>
      </c>
      <c r="C393" t="s">
        <v>24</v>
      </c>
      <c r="D393">
        <v>10.6</v>
      </c>
      <c r="E393">
        <v>1.2</v>
      </c>
      <c r="F393">
        <f>IF(martianeum6[[#This Row],[zawartosc '[%']]]&gt;=1,martianeum6[[#This Row],[masa '[kg']]]*martianeum6[[#This Row],[zawartosc '[%']]]*0.01,0)</f>
        <v>0.12719999999999998</v>
      </c>
      <c r="G393">
        <f>martianeum6[[#This Row],[stan_magazynu '[kg']]]+martianeum6[[#This Row],[ile_kg_materiału_z_ładunku]]</f>
        <v>61.427800000000026</v>
      </c>
      <c r="H393">
        <f>IF(martianeum6[[#This Row],[stan_po_wydobyciu_z_ładunku]]&gt;=100,100,0)</f>
        <v>0</v>
      </c>
      <c r="I393">
        <f>martianeum6[[#This Row],[stan_po_wydobyciu_z_ładunku]]-martianeum6[[#This Row],[ile_zabiera_na_orbite]]</f>
        <v>61.427800000000026</v>
      </c>
    </row>
    <row r="394" spans="1:9" x14ac:dyDescent="0.25">
      <c r="A394" s="1">
        <v>49033</v>
      </c>
      <c r="B394">
        <f t="shared" si="6"/>
        <v>61.427800000000026</v>
      </c>
      <c r="C394" t="s">
        <v>16</v>
      </c>
      <c r="D394">
        <v>28.8</v>
      </c>
      <c r="E394">
        <v>0.1</v>
      </c>
      <c r="F394">
        <f>IF(martianeum6[[#This Row],[zawartosc '[%']]]&gt;=1,martianeum6[[#This Row],[masa '[kg']]]*martianeum6[[#This Row],[zawartosc '[%']]]*0.01,0)</f>
        <v>0</v>
      </c>
      <c r="G394">
        <f>martianeum6[[#This Row],[stan_magazynu '[kg']]]+martianeum6[[#This Row],[ile_kg_materiału_z_ładunku]]</f>
        <v>61.427800000000026</v>
      </c>
      <c r="H394">
        <f>IF(martianeum6[[#This Row],[stan_po_wydobyciu_z_ładunku]]&gt;=100,100,0)</f>
        <v>0</v>
      </c>
      <c r="I394">
        <f>martianeum6[[#This Row],[stan_po_wydobyciu_z_ładunku]]-martianeum6[[#This Row],[ile_zabiera_na_orbite]]</f>
        <v>61.427800000000026</v>
      </c>
    </row>
    <row r="395" spans="1:9" x14ac:dyDescent="0.25">
      <c r="A395" s="1">
        <v>49034</v>
      </c>
      <c r="B395">
        <f t="shared" si="6"/>
        <v>61.427800000000026</v>
      </c>
      <c r="C395" t="s">
        <v>28</v>
      </c>
      <c r="D395">
        <v>16.899999999999999</v>
      </c>
      <c r="E395">
        <v>0.7</v>
      </c>
      <c r="F395">
        <f>IF(martianeum6[[#This Row],[zawartosc '[%']]]&gt;=1,martianeum6[[#This Row],[masa '[kg']]]*martianeum6[[#This Row],[zawartosc '[%']]]*0.01,0)</f>
        <v>0</v>
      </c>
      <c r="G395">
        <f>martianeum6[[#This Row],[stan_magazynu '[kg']]]+martianeum6[[#This Row],[ile_kg_materiału_z_ładunku]]</f>
        <v>61.427800000000026</v>
      </c>
      <c r="H395">
        <f>IF(martianeum6[[#This Row],[stan_po_wydobyciu_z_ładunku]]&gt;=100,100,0)</f>
        <v>0</v>
      </c>
      <c r="I395">
        <f>martianeum6[[#This Row],[stan_po_wydobyciu_z_ładunku]]-martianeum6[[#This Row],[ile_zabiera_na_orbite]]</f>
        <v>61.427800000000026</v>
      </c>
    </row>
    <row r="396" spans="1:9" x14ac:dyDescent="0.25">
      <c r="A396" s="1">
        <v>49035</v>
      </c>
      <c r="B396">
        <f t="shared" si="6"/>
        <v>61.427800000000026</v>
      </c>
      <c r="C396" t="s">
        <v>18</v>
      </c>
      <c r="D396">
        <v>11.2</v>
      </c>
      <c r="E396">
        <v>4.8</v>
      </c>
      <c r="F396">
        <f>IF(martianeum6[[#This Row],[zawartosc '[%']]]&gt;=1,martianeum6[[#This Row],[masa '[kg']]]*martianeum6[[#This Row],[zawartosc '[%']]]*0.01,0)</f>
        <v>0.53759999999999997</v>
      </c>
      <c r="G396">
        <f>martianeum6[[#This Row],[stan_magazynu '[kg']]]+martianeum6[[#This Row],[ile_kg_materiału_z_ładunku]]</f>
        <v>61.965400000000024</v>
      </c>
      <c r="H396">
        <f>IF(martianeum6[[#This Row],[stan_po_wydobyciu_z_ładunku]]&gt;=100,100,0)</f>
        <v>0</v>
      </c>
      <c r="I396">
        <f>martianeum6[[#This Row],[stan_po_wydobyciu_z_ładunku]]-martianeum6[[#This Row],[ile_zabiera_na_orbite]]</f>
        <v>61.965400000000024</v>
      </c>
    </row>
    <row r="397" spans="1:9" x14ac:dyDescent="0.25">
      <c r="A397" s="1">
        <v>49036</v>
      </c>
      <c r="B397">
        <f t="shared" si="6"/>
        <v>61.965400000000024</v>
      </c>
      <c r="C397" t="s">
        <v>10</v>
      </c>
      <c r="D397">
        <v>13.9</v>
      </c>
      <c r="E397">
        <v>23</v>
      </c>
      <c r="F397">
        <f>IF(martianeum6[[#This Row],[zawartosc '[%']]]&gt;=1,martianeum6[[#This Row],[masa '[kg']]]*martianeum6[[#This Row],[zawartosc '[%']]]*0.01,0)</f>
        <v>3.1970000000000001</v>
      </c>
      <c r="G397">
        <f>martianeum6[[#This Row],[stan_magazynu '[kg']]]+martianeum6[[#This Row],[ile_kg_materiału_z_ładunku]]</f>
        <v>65.162400000000019</v>
      </c>
      <c r="H397">
        <f>IF(martianeum6[[#This Row],[stan_po_wydobyciu_z_ładunku]]&gt;=100,100,0)</f>
        <v>0</v>
      </c>
      <c r="I397">
        <f>martianeum6[[#This Row],[stan_po_wydobyciu_z_ładunku]]-martianeum6[[#This Row],[ile_zabiera_na_orbite]]</f>
        <v>65.162400000000019</v>
      </c>
    </row>
    <row r="398" spans="1:9" x14ac:dyDescent="0.25">
      <c r="A398" s="1">
        <v>49037</v>
      </c>
      <c r="B398">
        <f t="shared" si="6"/>
        <v>65.162400000000019</v>
      </c>
      <c r="C398" t="s">
        <v>11</v>
      </c>
      <c r="D398">
        <v>25.3</v>
      </c>
      <c r="E398">
        <v>21.9</v>
      </c>
      <c r="F398">
        <f>IF(martianeum6[[#This Row],[zawartosc '[%']]]&gt;=1,martianeum6[[#This Row],[masa '[kg']]]*martianeum6[[#This Row],[zawartosc '[%']]]*0.01,0)</f>
        <v>5.5406999999999993</v>
      </c>
      <c r="G398">
        <f>martianeum6[[#This Row],[stan_magazynu '[kg']]]+martianeum6[[#This Row],[ile_kg_materiału_z_ładunku]]</f>
        <v>70.70310000000002</v>
      </c>
      <c r="H398">
        <f>IF(martianeum6[[#This Row],[stan_po_wydobyciu_z_ładunku]]&gt;=100,100,0)</f>
        <v>0</v>
      </c>
      <c r="I398">
        <f>martianeum6[[#This Row],[stan_po_wydobyciu_z_ładunku]]-martianeum6[[#This Row],[ile_zabiera_na_orbite]]</f>
        <v>70.70310000000002</v>
      </c>
    </row>
    <row r="399" spans="1:9" x14ac:dyDescent="0.25">
      <c r="A399" s="1">
        <v>49038</v>
      </c>
      <c r="B399">
        <f t="shared" si="6"/>
        <v>70.70310000000002</v>
      </c>
      <c r="C399" t="s">
        <v>10</v>
      </c>
      <c r="D399">
        <v>14.7</v>
      </c>
      <c r="E399">
        <v>0</v>
      </c>
      <c r="F399">
        <f>IF(martianeum6[[#This Row],[zawartosc '[%']]]&gt;=1,martianeum6[[#This Row],[masa '[kg']]]*martianeum6[[#This Row],[zawartosc '[%']]]*0.01,0)</f>
        <v>0</v>
      </c>
      <c r="G399">
        <f>martianeum6[[#This Row],[stan_magazynu '[kg']]]+martianeum6[[#This Row],[ile_kg_materiału_z_ładunku]]</f>
        <v>70.70310000000002</v>
      </c>
      <c r="H399">
        <f>IF(martianeum6[[#This Row],[stan_po_wydobyciu_z_ładunku]]&gt;=100,100,0)</f>
        <v>0</v>
      </c>
      <c r="I399">
        <f>martianeum6[[#This Row],[stan_po_wydobyciu_z_ładunku]]-martianeum6[[#This Row],[ile_zabiera_na_orbite]]</f>
        <v>70.70310000000002</v>
      </c>
    </row>
    <row r="400" spans="1:9" x14ac:dyDescent="0.25">
      <c r="A400" s="1">
        <v>49039</v>
      </c>
      <c r="B400">
        <f t="shared" si="6"/>
        <v>70.70310000000002</v>
      </c>
      <c r="C400" t="s">
        <v>12</v>
      </c>
      <c r="D400">
        <v>20.3</v>
      </c>
      <c r="E400">
        <v>5.3</v>
      </c>
      <c r="F400">
        <f>IF(martianeum6[[#This Row],[zawartosc '[%']]]&gt;=1,martianeum6[[#This Row],[masa '[kg']]]*martianeum6[[#This Row],[zawartosc '[%']]]*0.01,0)</f>
        <v>1.0759000000000001</v>
      </c>
      <c r="G400">
        <f>martianeum6[[#This Row],[stan_magazynu '[kg']]]+martianeum6[[#This Row],[ile_kg_materiału_z_ładunku]]</f>
        <v>71.779000000000025</v>
      </c>
      <c r="H400">
        <f>IF(martianeum6[[#This Row],[stan_po_wydobyciu_z_ładunku]]&gt;=100,100,0)</f>
        <v>0</v>
      </c>
      <c r="I400">
        <f>martianeum6[[#This Row],[stan_po_wydobyciu_z_ładunku]]-martianeum6[[#This Row],[ile_zabiera_na_orbite]]</f>
        <v>71.779000000000025</v>
      </c>
    </row>
    <row r="401" spans="1:9" x14ac:dyDescent="0.25">
      <c r="A401" s="1">
        <v>49040</v>
      </c>
      <c r="B401">
        <f t="shared" si="6"/>
        <v>71.779000000000025</v>
      </c>
      <c r="C401" t="s">
        <v>15</v>
      </c>
      <c r="D401">
        <v>25</v>
      </c>
      <c r="E401">
        <v>3.8</v>
      </c>
      <c r="F401">
        <f>IF(martianeum6[[#This Row],[zawartosc '[%']]]&gt;=1,martianeum6[[#This Row],[masa '[kg']]]*martianeum6[[#This Row],[zawartosc '[%']]]*0.01,0)</f>
        <v>0.95000000000000007</v>
      </c>
      <c r="G401">
        <f>martianeum6[[#This Row],[stan_magazynu '[kg']]]+martianeum6[[#This Row],[ile_kg_materiału_z_ładunku]]</f>
        <v>72.729000000000028</v>
      </c>
      <c r="H401">
        <f>IF(martianeum6[[#This Row],[stan_po_wydobyciu_z_ładunku]]&gt;=100,100,0)</f>
        <v>0</v>
      </c>
      <c r="I401">
        <f>martianeum6[[#This Row],[stan_po_wydobyciu_z_ładunku]]-martianeum6[[#This Row],[ile_zabiera_na_orbite]]</f>
        <v>72.729000000000028</v>
      </c>
    </row>
    <row r="402" spans="1:9" x14ac:dyDescent="0.25">
      <c r="A402" s="1">
        <v>49041</v>
      </c>
      <c r="B402">
        <f t="shared" si="6"/>
        <v>72.729000000000028</v>
      </c>
      <c r="C402" t="s">
        <v>18</v>
      </c>
      <c r="D402">
        <v>19.600000000000001</v>
      </c>
      <c r="E402">
        <v>0.6</v>
      </c>
      <c r="F402">
        <f>IF(martianeum6[[#This Row],[zawartosc '[%']]]&gt;=1,martianeum6[[#This Row],[masa '[kg']]]*martianeum6[[#This Row],[zawartosc '[%']]]*0.01,0)</f>
        <v>0</v>
      </c>
      <c r="G402">
        <f>martianeum6[[#This Row],[stan_magazynu '[kg']]]+martianeum6[[#This Row],[ile_kg_materiału_z_ładunku]]</f>
        <v>72.729000000000028</v>
      </c>
      <c r="H402">
        <f>IF(martianeum6[[#This Row],[stan_po_wydobyciu_z_ładunku]]&gt;=100,100,0)</f>
        <v>0</v>
      </c>
      <c r="I402">
        <f>martianeum6[[#This Row],[stan_po_wydobyciu_z_ładunku]]-martianeum6[[#This Row],[ile_zabiera_na_orbite]]</f>
        <v>72.729000000000028</v>
      </c>
    </row>
    <row r="403" spans="1:9" x14ac:dyDescent="0.25">
      <c r="A403" s="1">
        <v>49042</v>
      </c>
      <c r="B403">
        <f t="shared" si="6"/>
        <v>72.729000000000028</v>
      </c>
      <c r="C403" t="s">
        <v>12</v>
      </c>
      <c r="D403">
        <v>10.8</v>
      </c>
      <c r="E403">
        <v>0</v>
      </c>
      <c r="F403">
        <f>IF(martianeum6[[#This Row],[zawartosc '[%']]]&gt;=1,martianeum6[[#This Row],[masa '[kg']]]*martianeum6[[#This Row],[zawartosc '[%']]]*0.01,0)</f>
        <v>0</v>
      </c>
      <c r="G403">
        <f>martianeum6[[#This Row],[stan_magazynu '[kg']]]+martianeum6[[#This Row],[ile_kg_materiału_z_ładunku]]</f>
        <v>72.729000000000028</v>
      </c>
      <c r="H403">
        <f>IF(martianeum6[[#This Row],[stan_po_wydobyciu_z_ładunku]]&gt;=100,100,0)</f>
        <v>0</v>
      </c>
      <c r="I403">
        <f>martianeum6[[#This Row],[stan_po_wydobyciu_z_ładunku]]-martianeum6[[#This Row],[ile_zabiera_na_orbite]]</f>
        <v>72.729000000000028</v>
      </c>
    </row>
    <row r="404" spans="1:9" x14ac:dyDescent="0.25">
      <c r="A404" s="1">
        <v>49043</v>
      </c>
      <c r="B404">
        <f t="shared" si="6"/>
        <v>72.729000000000028</v>
      </c>
      <c r="C404" t="s">
        <v>21</v>
      </c>
      <c r="D404">
        <v>17.100000000000001</v>
      </c>
      <c r="E404">
        <v>0.7</v>
      </c>
      <c r="F404">
        <f>IF(martianeum6[[#This Row],[zawartosc '[%']]]&gt;=1,martianeum6[[#This Row],[masa '[kg']]]*martianeum6[[#This Row],[zawartosc '[%']]]*0.01,0)</f>
        <v>0</v>
      </c>
      <c r="G404">
        <f>martianeum6[[#This Row],[stan_magazynu '[kg']]]+martianeum6[[#This Row],[ile_kg_materiału_z_ładunku]]</f>
        <v>72.729000000000028</v>
      </c>
      <c r="H404">
        <f>IF(martianeum6[[#This Row],[stan_po_wydobyciu_z_ładunku]]&gt;=100,100,0)</f>
        <v>0</v>
      </c>
      <c r="I404">
        <f>martianeum6[[#This Row],[stan_po_wydobyciu_z_ładunku]]-martianeum6[[#This Row],[ile_zabiera_na_orbite]]</f>
        <v>72.729000000000028</v>
      </c>
    </row>
    <row r="405" spans="1:9" x14ac:dyDescent="0.25">
      <c r="A405" s="1">
        <v>49044</v>
      </c>
      <c r="B405">
        <f t="shared" si="6"/>
        <v>72.729000000000028</v>
      </c>
      <c r="C405" t="s">
        <v>14</v>
      </c>
      <c r="D405">
        <v>15.1</v>
      </c>
      <c r="E405">
        <v>0</v>
      </c>
      <c r="F405">
        <f>IF(martianeum6[[#This Row],[zawartosc '[%']]]&gt;=1,martianeum6[[#This Row],[masa '[kg']]]*martianeum6[[#This Row],[zawartosc '[%']]]*0.01,0)</f>
        <v>0</v>
      </c>
      <c r="G405">
        <f>martianeum6[[#This Row],[stan_magazynu '[kg']]]+martianeum6[[#This Row],[ile_kg_materiału_z_ładunku]]</f>
        <v>72.729000000000028</v>
      </c>
      <c r="H405">
        <f>IF(martianeum6[[#This Row],[stan_po_wydobyciu_z_ładunku]]&gt;=100,100,0)</f>
        <v>0</v>
      </c>
      <c r="I405">
        <f>martianeum6[[#This Row],[stan_po_wydobyciu_z_ładunku]]-martianeum6[[#This Row],[ile_zabiera_na_orbite]]</f>
        <v>72.729000000000028</v>
      </c>
    </row>
    <row r="406" spans="1:9" x14ac:dyDescent="0.25">
      <c r="A406" s="1">
        <v>49045</v>
      </c>
      <c r="B406">
        <f t="shared" si="6"/>
        <v>72.729000000000028</v>
      </c>
      <c r="C406" t="s">
        <v>18</v>
      </c>
      <c r="D406">
        <v>26.4</v>
      </c>
      <c r="E406">
        <v>1.9</v>
      </c>
      <c r="F406">
        <f>IF(martianeum6[[#This Row],[zawartosc '[%']]]&gt;=1,martianeum6[[#This Row],[masa '[kg']]]*martianeum6[[#This Row],[zawartosc '[%']]]*0.01,0)</f>
        <v>0.50159999999999993</v>
      </c>
      <c r="G406">
        <f>martianeum6[[#This Row],[stan_magazynu '[kg']]]+martianeum6[[#This Row],[ile_kg_materiału_z_ładunku]]</f>
        <v>73.230600000000024</v>
      </c>
      <c r="H406">
        <f>IF(martianeum6[[#This Row],[stan_po_wydobyciu_z_ładunku]]&gt;=100,100,0)</f>
        <v>0</v>
      </c>
      <c r="I406">
        <f>martianeum6[[#This Row],[stan_po_wydobyciu_z_ładunku]]-martianeum6[[#This Row],[ile_zabiera_na_orbite]]</f>
        <v>73.230600000000024</v>
      </c>
    </row>
    <row r="407" spans="1:9" x14ac:dyDescent="0.25">
      <c r="A407" s="1">
        <v>49046</v>
      </c>
      <c r="B407">
        <f t="shared" si="6"/>
        <v>73.230600000000024</v>
      </c>
      <c r="C407" t="s">
        <v>10</v>
      </c>
      <c r="D407">
        <v>11.6</v>
      </c>
      <c r="E407">
        <v>14.4</v>
      </c>
      <c r="F407">
        <f>IF(martianeum6[[#This Row],[zawartosc '[%']]]&gt;=1,martianeum6[[#This Row],[masa '[kg']]]*martianeum6[[#This Row],[zawartosc '[%']]]*0.01,0)</f>
        <v>1.6703999999999999</v>
      </c>
      <c r="G407">
        <f>martianeum6[[#This Row],[stan_magazynu '[kg']]]+martianeum6[[#This Row],[ile_kg_materiału_z_ładunku]]</f>
        <v>74.901000000000025</v>
      </c>
      <c r="H407">
        <f>IF(martianeum6[[#This Row],[stan_po_wydobyciu_z_ładunku]]&gt;=100,100,0)</f>
        <v>0</v>
      </c>
      <c r="I407">
        <f>martianeum6[[#This Row],[stan_po_wydobyciu_z_ładunku]]-martianeum6[[#This Row],[ile_zabiera_na_orbite]]</f>
        <v>74.901000000000025</v>
      </c>
    </row>
    <row r="408" spans="1:9" x14ac:dyDescent="0.25">
      <c r="A408" s="1">
        <v>49047</v>
      </c>
      <c r="B408">
        <f t="shared" si="6"/>
        <v>74.901000000000025</v>
      </c>
      <c r="C408" t="s">
        <v>10</v>
      </c>
      <c r="D408">
        <v>16.600000000000001</v>
      </c>
      <c r="E408">
        <v>40.6</v>
      </c>
      <c r="F408">
        <f>IF(martianeum6[[#This Row],[zawartosc '[%']]]&gt;=1,martianeum6[[#This Row],[masa '[kg']]]*martianeum6[[#This Row],[zawartosc '[%']]]*0.01,0)</f>
        <v>6.7396000000000003</v>
      </c>
      <c r="G408">
        <f>martianeum6[[#This Row],[stan_magazynu '[kg']]]+martianeum6[[#This Row],[ile_kg_materiału_z_ładunku]]</f>
        <v>81.64060000000002</v>
      </c>
      <c r="H408">
        <f>IF(martianeum6[[#This Row],[stan_po_wydobyciu_z_ładunku]]&gt;=100,100,0)</f>
        <v>0</v>
      </c>
      <c r="I408">
        <f>martianeum6[[#This Row],[stan_po_wydobyciu_z_ładunku]]-martianeum6[[#This Row],[ile_zabiera_na_orbite]]</f>
        <v>81.64060000000002</v>
      </c>
    </row>
    <row r="409" spans="1:9" x14ac:dyDescent="0.25">
      <c r="A409" s="1">
        <v>49048</v>
      </c>
      <c r="B409">
        <f t="shared" si="6"/>
        <v>81.64060000000002</v>
      </c>
      <c r="C409" t="s">
        <v>19</v>
      </c>
      <c r="D409">
        <v>19.5</v>
      </c>
      <c r="E409">
        <v>24.9</v>
      </c>
      <c r="F409">
        <f>IF(martianeum6[[#This Row],[zawartosc '[%']]]&gt;=1,martianeum6[[#This Row],[masa '[kg']]]*martianeum6[[#This Row],[zawartosc '[%']]]*0.01,0)</f>
        <v>4.8554999999999993</v>
      </c>
      <c r="G409">
        <f>martianeum6[[#This Row],[stan_magazynu '[kg']]]+martianeum6[[#This Row],[ile_kg_materiału_z_ładunku]]</f>
        <v>86.496100000000013</v>
      </c>
      <c r="H409">
        <f>IF(martianeum6[[#This Row],[stan_po_wydobyciu_z_ładunku]]&gt;=100,100,0)</f>
        <v>0</v>
      </c>
      <c r="I409">
        <f>martianeum6[[#This Row],[stan_po_wydobyciu_z_ładunku]]-martianeum6[[#This Row],[ile_zabiera_na_orbite]]</f>
        <v>86.496100000000013</v>
      </c>
    </row>
    <row r="410" spans="1:9" x14ac:dyDescent="0.25">
      <c r="A410" s="1">
        <v>49049</v>
      </c>
      <c r="B410">
        <f t="shared" si="6"/>
        <v>86.496100000000013</v>
      </c>
      <c r="C410" t="s">
        <v>17</v>
      </c>
      <c r="D410">
        <v>24.9</v>
      </c>
      <c r="E410">
        <v>6.5</v>
      </c>
      <c r="F410">
        <f>IF(martianeum6[[#This Row],[zawartosc '[%']]]&gt;=1,martianeum6[[#This Row],[masa '[kg']]]*martianeum6[[#This Row],[zawartosc '[%']]]*0.01,0)</f>
        <v>1.6185</v>
      </c>
      <c r="G410">
        <f>martianeum6[[#This Row],[stan_magazynu '[kg']]]+martianeum6[[#This Row],[ile_kg_materiału_z_ładunku]]</f>
        <v>88.11460000000001</v>
      </c>
      <c r="H410">
        <f>IF(martianeum6[[#This Row],[stan_po_wydobyciu_z_ładunku]]&gt;=100,100,0)</f>
        <v>0</v>
      </c>
      <c r="I410">
        <f>martianeum6[[#This Row],[stan_po_wydobyciu_z_ładunku]]-martianeum6[[#This Row],[ile_zabiera_na_orbite]]</f>
        <v>88.11460000000001</v>
      </c>
    </row>
    <row r="411" spans="1:9" x14ac:dyDescent="0.25">
      <c r="A411" s="1">
        <v>49050</v>
      </c>
      <c r="B411">
        <f t="shared" si="6"/>
        <v>88.11460000000001</v>
      </c>
      <c r="C411" t="s">
        <v>23</v>
      </c>
      <c r="D411">
        <v>19.3</v>
      </c>
      <c r="E411">
        <v>0.8</v>
      </c>
      <c r="F411">
        <f>IF(martianeum6[[#This Row],[zawartosc '[%']]]&gt;=1,martianeum6[[#This Row],[masa '[kg']]]*martianeum6[[#This Row],[zawartosc '[%']]]*0.01,0)</f>
        <v>0</v>
      </c>
      <c r="G411">
        <f>martianeum6[[#This Row],[stan_magazynu '[kg']]]+martianeum6[[#This Row],[ile_kg_materiału_z_ładunku]]</f>
        <v>88.11460000000001</v>
      </c>
      <c r="H411">
        <f>IF(martianeum6[[#This Row],[stan_po_wydobyciu_z_ładunku]]&gt;=100,100,0)</f>
        <v>0</v>
      </c>
      <c r="I411">
        <f>martianeum6[[#This Row],[stan_po_wydobyciu_z_ładunku]]-martianeum6[[#This Row],[ile_zabiera_na_orbite]]</f>
        <v>88.11460000000001</v>
      </c>
    </row>
    <row r="412" spans="1:9" x14ac:dyDescent="0.25">
      <c r="A412" s="1">
        <v>49051</v>
      </c>
      <c r="B412">
        <f t="shared" si="6"/>
        <v>88.11460000000001</v>
      </c>
      <c r="C412" t="s">
        <v>17</v>
      </c>
      <c r="D412">
        <v>26.2</v>
      </c>
      <c r="E412">
        <v>2.8</v>
      </c>
      <c r="F412">
        <f>IF(martianeum6[[#This Row],[zawartosc '[%']]]&gt;=1,martianeum6[[#This Row],[masa '[kg']]]*martianeum6[[#This Row],[zawartosc '[%']]]*0.01,0)</f>
        <v>0.73360000000000003</v>
      </c>
      <c r="G412">
        <f>martianeum6[[#This Row],[stan_magazynu '[kg']]]+martianeum6[[#This Row],[ile_kg_materiału_z_ładunku]]</f>
        <v>88.848200000000006</v>
      </c>
      <c r="H412">
        <f>IF(martianeum6[[#This Row],[stan_po_wydobyciu_z_ładunku]]&gt;=100,100,0)</f>
        <v>0</v>
      </c>
      <c r="I412">
        <f>martianeum6[[#This Row],[stan_po_wydobyciu_z_ładunku]]-martianeum6[[#This Row],[ile_zabiera_na_orbite]]</f>
        <v>88.848200000000006</v>
      </c>
    </row>
    <row r="413" spans="1:9" x14ac:dyDescent="0.25">
      <c r="A413" s="1">
        <v>49052</v>
      </c>
      <c r="B413">
        <f t="shared" si="6"/>
        <v>88.848200000000006</v>
      </c>
      <c r="C413" t="s">
        <v>7</v>
      </c>
      <c r="D413">
        <v>28.1</v>
      </c>
      <c r="E413">
        <v>0.6</v>
      </c>
      <c r="F413">
        <f>IF(martianeum6[[#This Row],[zawartosc '[%']]]&gt;=1,martianeum6[[#This Row],[masa '[kg']]]*martianeum6[[#This Row],[zawartosc '[%']]]*0.01,0)</f>
        <v>0</v>
      </c>
      <c r="G413">
        <f>martianeum6[[#This Row],[stan_magazynu '[kg']]]+martianeum6[[#This Row],[ile_kg_materiału_z_ładunku]]</f>
        <v>88.848200000000006</v>
      </c>
      <c r="H413">
        <f>IF(martianeum6[[#This Row],[stan_po_wydobyciu_z_ładunku]]&gt;=100,100,0)</f>
        <v>0</v>
      </c>
      <c r="I413">
        <f>martianeum6[[#This Row],[stan_po_wydobyciu_z_ładunku]]-martianeum6[[#This Row],[ile_zabiera_na_orbite]]</f>
        <v>88.848200000000006</v>
      </c>
    </row>
    <row r="414" spans="1:9" x14ac:dyDescent="0.25">
      <c r="A414" s="1">
        <v>49053</v>
      </c>
      <c r="B414">
        <f t="shared" si="6"/>
        <v>88.848200000000006</v>
      </c>
      <c r="C414" t="s">
        <v>14</v>
      </c>
      <c r="D414">
        <v>17</v>
      </c>
      <c r="E414">
        <v>4.8</v>
      </c>
      <c r="F414">
        <f>IF(martianeum6[[#This Row],[zawartosc '[%']]]&gt;=1,martianeum6[[#This Row],[masa '[kg']]]*martianeum6[[#This Row],[zawartosc '[%']]]*0.01,0)</f>
        <v>0.81599999999999995</v>
      </c>
      <c r="G414">
        <f>martianeum6[[#This Row],[stan_magazynu '[kg']]]+martianeum6[[#This Row],[ile_kg_materiału_z_ładunku]]</f>
        <v>89.664200000000008</v>
      </c>
      <c r="H414">
        <f>IF(martianeum6[[#This Row],[stan_po_wydobyciu_z_ładunku]]&gt;=100,100,0)</f>
        <v>0</v>
      </c>
      <c r="I414">
        <f>martianeum6[[#This Row],[stan_po_wydobyciu_z_ładunku]]-martianeum6[[#This Row],[ile_zabiera_na_orbite]]</f>
        <v>89.664200000000008</v>
      </c>
    </row>
    <row r="415" spans="1:9" x14ac:dyDescent="0.25">
      <c r="A415" s="1">
        <v>49054</v>
      </c>
      <c r="B415">
        <f t="shared" si="6"/>
        <v>89.664200000000008</v>
      </c>
      <c r="C415" t="s">
        <v>17</v>
      </c>
      <c r="D415">
        <v>28.5</v>
      </c>
      <c r="E415">
        <v>7.1</v>
      </c>
      <c r="F415">
        <f>IF(martianeum6[[#This Row],[zawartosc '[%']]]&gt;=1,martianeum6[[#This Row],[masa '[kg']]]*martianeum6[[#This Row],[zawartosc '[%']]]*0.01,0)</f>
        <v>2.0234999999999999</v>
      </c>
      <c r="G415">
        <f>martianeum6[[#This Row],[stan_magazynu '[kg']]]+martianeum6[[#This Row],[ile_kg_materiału_z_ładunku]]</f>
        <v>91.687700000000007</v>
      </c>
      <c r="H415">
        <f>IF(martianeum6[[#This Row],[stan_po_wydobyciu_z_ładunku]]&gt;=100,100,0)</f>
        <v>0</v>
      </c>
      <c r="I415">
        <f>martianeum6[[#This Row],[stan_po_wydobyciu_z_ładunku]]-martianeum6[[#This Row],[ile_zabiera_na_orbite]]</f>
        <v>91.687700000000007</v>
      </c>
    </row>
    <row r="416" spans="1:9" x14ac:dyDescent="0.25">
      <c r="A416" s="1">
        <v>49055</v>
      </c>
      <c r="B416">
        <f t="shared" si="6"/>
        <v>91.687700000000007</v>
      </c>
      <c r="C416" t="s">
        <v>5</v>
      </c>
      <c r="D416">
        <v>14.2</v>
      </c>
      <c r="E416">
        <v>2.1</v>
      </c>
      <c r="F416">
        <f>IF(martianeum6[[#This Row],[zawartosc '[%']]]&gt;=1,martianeum6[[#This Row],[masa '[kg']]]*martianeum6[[#This Row],[zawartosc '[%']]]*0.01,0)</f>
        <v>0.29820000000000002</v>
      </c>
      <c r="G416">
        <f>martianeum6[[#This Row],[stan_magazynu '[kg']]]+martianeum6[[#This Row],[ile_kg_materiału_z_ładunku]]</f>
        <v>91.985900000000001</v>
      </c>
      <c r="H416">
        <f>IF(martianeum6[[#This Row],[stan_po_wydobyciu_z_ładunku]]&gt;=100,100,0)</f>
        <v>0</v>
      </c>
      <c r="I416">
        <f>martianeum6[[#This Row],[stan_po_wydobyciu_z_ładunku]]-martianeum6[[#This Row],[ile_zabiera_na_orbite]]</f>
        <v>91.985900000000001</v>
      </c>
    </row>
    <row r="417" spans="1:9" x14ac:dyDescent="0.25">
      <c r="A417" s="1">
        <v>49056</v>
      </c>
      <c r="B417">
        <f t="shared" si="6"/>
        <v>91.985900000000001</v>
      </c>
      <c r="C417" t="s">
        <v>7</v>
      </c>
      <c r="D417">
        <v>24.9</v>
      </c>
      <c r="E417">
        <v>8.3000000000000007</v>
      </c>
      <c r="F417">
        <f>IF(martianeum6[[#This Row],[zawartosc '[%']]]&gt;=1,martianeum6[[#This Row],[masa '[kg']]]*martianeum6[[#This Row],[zawartosc '[%']]]*0.01,0)</f>
        <v>2.0667</v>
      </c>
      <c r="G417">
        <f>martianeum6[[#This Row],[stan_magazynu '[kg']]]+martianeum6[[#This Row],[ile_kg_materiału_z_ładunku]]</f>
        <v>94.052599999999998</v>
      </c>
      <c r="H417">
        <f>IF(martianeum6[[#This Row],[stan_po_wydobyciu_z_ładunku]]&gt;=100,100,0)</f>
        <v>0</v>
      </c>
      <c r="I417">
        <f>martianeum6[[#This Row],[stan_po_wydobyciu_z_ładunku]]-martianeum6[[#This Row],[ile_zabiera_na_orbite]]</f>
        <v>94.052599999999998</v>
      </c>
    </row>
    <row r="418" spans="1:9" x14ac:dyDescent="0.25">
      <c r="A418" s="1">
        <v>49057</v>
      </c>
      <c r="B418">
        <f t="shared" si="6"/>
        <v>94.052599999999998</v>
      </c>
      <c r="C418" t="s">
        <v>17</v>
      </c>
      <c r="D418">
        <v>19.100000000000001</v>
      </c>
      <c r="E418">
        <v>3.4</v>
      </c>
      <c r="F418">
        <f>IF(martianeum6[[#This Row],[zawartosc '[%']]]&gt;=1,martianeum6[[#This Row],[masa '[kg']]]*martianeum6[[#This Row],[zawartosc '[%']]]*0.01,0)</f>
        <v>0.64939999999999998</v>
      </c>
      <c r="G418">
        <f>martianeum6[[#This Row],[stan_magazynu '[kg']]]+martianeum6[[#This Row],[ile_kg_materiału_z_ładunku]]</f>
        <v>94.701999999999998</v>
      </c>
      <c r="H418">
        <f>IF(martianeum6[[#This Row],[stan_po_wydobyciu_z_ładunku]]&gt;=100,100,0)</f>
        <v>0</v>
      </c>
      <c r="I418">
        <f>martianeum6[[#This Row],[stan_po_wydobyciu_z_ładunku]]-martianeum6[[#This Row],[ile_zabiera_na_orbite]]</f>
        <v>94.701999999999998</v>
      </c>
    </row>
    <row r="419" spans="1:9" x14ac:dyDescent="0.25">
      <c r="A419" s="1">
        <v>49058</v>
      </c>
      <c r="B419">
        <f t="shared" si="6"/>
        <v>94.701999999999998</v>
      </c>
      <c r="C419" t="s">
        <v>10</v>
      </c>
      <c r="D419">
        <v>14.9</v>
      </c>
      <c r="E419">
        <v>23.1</v>
      </c>
      <c r="F419">
        <f>IF(martianeum6[[#This Row],[zawartosc '[%']]]&gt;=1,martianeum6[[#This Row],[masa '[kg']]]*martianeum6[[#This Row],[zawartosc '[%']]]*0.01,0)</f>
        <v>3.4419000000000004</v>
      </c>
      <c r="G419">
        <f>martianeum6[[#This Row],[stan_magazynu '[kg']]]+martianeum6[[#This Row],[ile_kg_materiału_z_ładunku]]</f>
        <v>98.143900000000002</v>
      </c>
      <c r="H419">
        <f>IF(martianeum6[[#This Row],[stan_po_wydobyciu_z_ładunku]]&gt;=100,100,0)</f>
        <v>0</v>
      </c>
      <c r="I419">
        <f>martianeum6[[#This Row],[stan_po_wydobyciu_z_ładunku]]-martianeum6[[#This Row],[ile_zabiera_na_orbite]]</f>
        <v>98.143900000000002</v>
      </c>
    </row>
    <row r="420" spans="1:9" x14ac:dyDescent="0.25">
      <c r="A420" s="1">
        <v>49059</v>
      </c>
      <c r="B420">
        <f t="shared" si="6"/>
        <v>98.143900000000002</v>
      </c>
      <c r="C420" t="s">
        <v>27</v>
      </c>
      <c r="D420">
        <v>16.899999999999999</v>
      </c>
      <c r="E420">
        <v>6.8</v>
      </c>
      <c r="F420">
        <f>IF(martianeum6[[#This Row],[zawartosc '[%']]]&gt;=1,martianeum6[[#This Row],[masa '[kg']]]*martianeum6[[#This Row],[zawartosc '[%']]]*0.01,0)</f>
        <v>1.1492</v>
      </c>
      <c r="G420">
        <f>martianeum6[[#This Row],[stan_magazynu '[kg']]]+martianeum6[[#This Row],[ile_kg_materiału_z_ładunku]]</f>
        <v>99.293099999999995</v>
      </c>
      <c r="H420">
        <f>IF(martianeum6[[#This Row],[stan_po_wydobyciu_z_ładunku]]&gt;=100,100,0)</f>
        <v>0</v>
      </c>
      <c r="I420">
        <f>martianeum6[[#This Row],[stan_po_wydobyciu_z_ładunku]]-martianeum6[[#This Row],[ile_zabiera_na_orbite]]</f>
        <v>99.293099999999995</v>
      </c>
    </row>
    <row r="421" spans="1:9" x14ac:dyDescent="0.25">
      <c r="A421" s="1">
        <v>49060</v>
      </c>
      <c r="B421">
        <f t="shared" si="6"/>
        <v>99.293099999999995</v>
      </c>
      <c r="C421" t="s">
        <v>12</v>
      </c>
      <c r="D421">
        <v>15.9</v>
      </c>
      <c r="E421">
        <v>6.8</v>
      </c>
      <c r="F421">
        <f>IF(martianeum6[[#This Row],[zawartosc '[%']]]&gt;=1,martianeum6[[#This Row],[masa '[kg']]]*martianeum6[[#This Row],[zawartosc '[%']]]*0.01,0)</f>
        <v>1.0812000000000002</v>
      </c>
      <c r="G421">
        <f>martianeum6[[#This Row],[stan_magazynu '[kg']]]+martianeum6[[#This Row],[ile_kg_materiału_z_ładunku]]</f>
        <v>100.37429999999999</v>
      </c>
      <c r="H421">
        <f>IF(martianeum6[[#This Row],[stan_po_wydobyciu_z_ładunku]]&gt;=100,100,0)</f>
        <v>100</v>
      </c>
      <c r="I421">
        <f>martianeum6[[#This Row],[stan_po_wydobyciu_z_ładunku]]-martianeum6[[#This Row],[ile_zabiera_na_orbite]]</f>
        <v>0.37429999999999097</v>
      </c>
    </row>
    <row r="422" spans="1:9" x14ac:dyDescent="0.25">
      <c r="A422" s="1">
        <v>49061</v>
      </c>
      <c r="B422">
        <f t="shared" si="6"/>
        <v>0.37429999999999097</v>
      </c>
      <c r="C422" t="s">
        <v>29</v>
      </c>
      <c r="D422">
        <v>26.3</v>
      </c>
      <c r="E422">
        <v>0.7</v>
      </c>
      <c r="F422">
        <f>IF(martianeum6[[#This Row],[zawartosc '[%']]]&gt;=1,martianeum6[[#This Row],[masa '[kg']]]*martianeum6[[#This Row],[zawartosc '[%']]]*0.01,0)</f>
        <v>0</v>
      </c>
      <c r="G422">
        <f>martianeum6[[#This Row],[stan_magazynu '[kg']]]+martianeum6[[#This Row],[ile_kg_materiału_z_ładunku]]</f>
        <v>0.37429999999999097</v>
      </c>
      <c r="H422">
        <f>IF(martianeum6[[#This Row],[stan_po_wydobyciu_z_ładunku]]&gt;=100,100,0)</f>
        <v>0</v>
      </c>
      <c r="I422">
        <f>martianeum6[[#This Row],[stan_po_wydobyciu_z_ładunku]]-martianeum6[[#This Row],[ile_zabiera_na_orbite]]</f>
        <v>0.37429999999999097</v>
      </c>
    </row>
    <row r="423" spans="1:9" x14ac:dyDescent="0.25">
      <c r="A423" s="1">
        <v>49062</v>
      </c>
      <c r="B423">
        <f t="shared" si="6"/>
        <v>0.37429999999999097</v>
      </c>
      <c r="C423" t="s">
        <v>10</v>
      </c>
      <c r="D423">
        <v>12.2</v>
      </c>
      <c r="E423">
        <v>0</v>
      </c>
      <c r="F423">
        <f>IF(martianeum6[[#This Row],[zawartosc '[%']]]&gt;=1,martianeum6[[#This Row],[masa '[kg']]]*martianeum6[[#This Row],[zawartosc '[%']]]*0.01,0)</f>
        <v>0</v>
      </c>
      <c r="G423">
        <f>martianeum6[[#This Row],[stan_magazynu '[kg']]]+martianeum6[[#This Row],[ile_kg_materiału_z_ładunku]]</f>
        <v>0.37429999999999097</v>
      </c>
      <c r="H423">
        <f>IF(martianeum6[[#This Row],[stan_po_wydobyciu_z_ładunku]]&gt;=100,100,0)</f>
        <v>0</v>
      </c>
      <c r="I423">
        <f>martianeum6[[#This Row],[stan_po_wydobyciu_z_ładunku]]-martianeum6[[#This Row],[ile_zabiera_na_orbite]]</f>
        <v>0.37429999999999097</v>
      </c>
    </row>
    <row r="424" spans="1:9" x14ac:dyDescent="0.25">
      <c r="A424" s="1">
        <v>49063</v>
      </c>
      <c r="B424">
        <f t="shared" si="6"/>
        <v>0.37429999999999097</v>
      </c>
      <c r="C424" t="s">
        <v>7</v>
      </c>
      <c r="D424">
        <v>27.5</v>
      </c>
      <c r="E424">
        <v>0</v>
      </c>
      <c r="F424">
        <f>IF(martianeum6[[#This Row],[zawartosc '[%']]]&gt;=1,martianeum6[[#This Row],[masa '[kg']]]*martianeum6[[#This Row],[zawartosc '[%']]]*0.01,0)</f>
        <v>0</v>
      </c>
      <c r="G424">
        <f>martianeum6[[#This Row],[stan_magazynu '[kg']]]+martianeum6[[#This Row],[ile_kg_materiału_z_ładunku]]</f>
        <v>0.37429999999999097</v>
      </c>
      <c r="H424">
        <f>IF(martianeum6[[#This Row],[stan_po_wydobyciu_z_ładunku]]&gt;=100,100,0)</f>
        <v>0</v>
      </c>
      <c r="I424">
        <f>martianeum6[[#This Row],[stan_po_wydobyciu_z_ładunku]]-martianeum6[[#This Row],[ile_zabiera_na_orbite]]</f>
        <v>0.37429999999999097</v>
      </c>
    </row>
    <row r="425" spans="1:9" x14ac:dyDescent="0.25">
      <c r="A425" s="1">
        <v>49064</v>
      </c>
      <c r="B425">
        <f t="shared" si="6"/>
        <v>0.37429999999999097</v>
      </c>
      <c r="C425" t="s">
        <v>21</v>
      </c>
      <c r="D425">
        <v>23</v>
      </c>
      <c r="E425">
        <v>0</v>
      </c>
      <c r="F425">
        <f>IF(martianeum6[[#This Row],[zawartosc '[%']]]&gt;=1,martianeum6[[#This Row],[masa '[kg']]]*martianeum6[[#This Row],[zawartosc '[%']]]*0.01,0)</f>
        <v>0</v>
      </c>
      <c r="G425">
        <f>martianeum6[[#This Row],[stan_magazynu '[kg']]]+martianeum6[[#This Row],[ile_kg_materiału_z_ładunku]]</f>
        <v>0.37429999999999097</v>
      </c>
      <c r="H425">
        <f>IF(martianeum6[[#This Row],[stan_po_wydobyciu_z_ładunku]]&gt;=100,100,0)</f>
        <v>0</v>
      </c>
      <c r="I425">
        <f>martianeum6[[#This Row],[stan_po_wydobyciu_z_ładunku]]-martianeum6[[#This Row],[ile_zabiera_na_orbite]]</f>
        <v>0.37429999999999097</v>
      </c>
    </row>
    <row r="426" spans="1:9" x14ac:dyDescent="0.25">
      <c r="A426" s="1">
        <v>49065</v>
      </c>
      <c r="B426">
        <f t="shared" si="6"/>
        <v>0.37429999999999097</v>
      </c>
      <c r="C426" t="s">
        <v>19</v>
      </c>
      <c r="D426">
        <v>17.899999999999999</v>
      </c>
      <c r="E426">
        <v>36.799999999999997</v>
      </c>
      <c r="F426">
        <f>IF(martianeum6[[#This Row],[zawartosc '[%']]]&gt;=1,martianeum6[[#This Row],[masa '[kg']]]*martianeum6[[#This Row],[zawartosc '[%']]]*0.01,0)</f>
        <v>6.5871999999999993</v>
      </c>
      <c r="G426">
        <f>martianeum6[[#This Row],[stan_magazynu '[kg']]]+martianeum6[[#This Row],[ile_kg_materiału_z_ładunku]]</f>
        <v>6.9614999999999903</v>
      </c>
      <c r="H426">
        <f>IF(martianeum6[[#This Row],[stan_po_wydobyciu_z_ładunku]]&gt;=100,100,0)</f>
        <v>0</v>
      </c>
      <c r="I426">
        <f>martianeum6[[#This Row],[stan_po_wydobyciu_z_ładunku]]-martianeum6[[#This Row],[ile_zabiera_na_orbite]]</f>
        <v>6.9614999999999903</v>
      </c>
    </row>
    <row r="427" spans="1:9" x14ac:dyDescent="0.25">
      <c r="A427" s="1">
        <v>49066</v>
      </c>
      <c r="B427">
        <f t="shared" si="6"/>
        <v>6.9614999999999903</v>
      </c>
      <c r="C427" t="s">
        <v>19</v>
      </c>
      <c r="D427">
        <v>27.3</v>
      </c>
      <c r="E427">
        <v>0</v>
      </c>
      <c r="F427">
        <f>IF(martianeum6[[#This Row],[zawartosc '[%']]]&gt;=1,martianeum6[[#This Row],[masa '[kg']]]*martianeum6[[#This Row],[zawartosc '[%']]]*0.01,0)</f>
        <v>0</v>
      </c>
      <c r="G427">
        <f>martianeum6[[#This Row],[stan_magazynu '[kg']]]+martianeum6[[#This Row],[ile_kg_materiału_z_ładunku]]</f>
        <v>6.9614999999999903</v>
      </c>
      <c r="H427">
        <f>IF(martianeum6[[#This Row],[stan_po_wydobyciu_z_ładunku]]&gt;=100,100,0)</f>
        <v>0</v>
      </c>
      <c r="I427">
        <f>martianeum6[[#This Row],[stan_po_wydobyciu_z_ładunku]]-martianeum6[[#This Row],[ile_zabiera_na_orbite]]</f>
        <v>6.9614999999999903</v>
      </c>
    </row>
    <row r="428" spans="1:9" x14ac:dyDescent="0.25">
      <c r="A428" s="1">
        <v>49067</v>
      </c>
      <c r="B428">
        <f t="shared" si="6"/>
        <v>6.9614999999999903</v>
      </c>
      <c r="C428" t="s">
        <v>4</v>
      </c>
      <c r="D428">
        <v>19.3</v>
      </c>
      <c r="E428">
        <v>0.4</v>
      </c>
      <c r="F428">
        <f>IF(martianeum6[[#This Row],[zawartosc '[%']]]&gt;=1,martianeum6[[#This Row],[masa '[kg']]]*martianeum6[[#This Row],[zawartosc '[%']]]*0.01,0)</f>
        <v>0</v>
      </c>
      <c r="G428">
        <f>martianeum6[[#This Row],[stan_magazynu '[kg']]]+martianeum6[[#This Row],[ile_kg_materiału_z_ładunku]]</f>
        <v>6.9614999999999903</v>
      </c>
      <c r="H428">
        <f>IF(martianeum6[[#This Row],[stan_po_wydobyciu_z_ładunku]]&gt;=100,100,0)</f>
        <v>0</v>
      </c>
      <c r="I428">
        <f>martianeum6[[#This Row],[stan_po_wydobyciu_z_ładunku]]-martianeum6[[#This Row],[ile_zabiera_na_orbite]]</f>
        <v>6.9614999999999903</v>
      </c>
    </row>
    <row r="429" spans="1:9" x14ac:dyDescent="0.25">
      <c r="A429" s="1">
        <v>49068</v>
      </c>
      <c r="B429">
        <f t="shared" si="6"/>
        <v>6.9614999999999903</v>
      </c>
      <c r="C429" t="s">
        <v>14</v>
      </c>
      <c r="D429">
        <v>25.5</v>
      </c>
      <c r="E429">
        <v>0</v>
      </c>
      <c r="F429">
        <f>IF(martianeum6[[#This Row],[zawartosc '[%']]]&gt;=1,martianeum6[[#This Row],[masa '[kg']]]*martianeum6[[#This Row],[zawartosc '[%']]]*0.01,0)</f>
        <v>0</v>
      </c>
      <c r="G429">
        <f>martianeum6[[#This Row],[stan_magazynu '[kg']]]+martianeum6[[#This Row],[ile_kg_materiału_z_ładunku]]</f>
        <v>6.9614999999999903</v>
      </c>
      <c r="H429">
        <f>IF(martianeum6[[#This Row],[stan_po_wydobyciu_z_ładunku]]&gt;=100,100,0)</f>
        <v>0</v>
      </c>
      <c r="I429">
        <f>martianeum6[[#This Row],[stan_po_wydobyciu_z_ładunku]]-martianeum6[[#This Row],[ile_zabiera_na_orbite]]</f>
        <v>6.9614999999999903</v>
      </c>
    </row>
    <row r="430" spans="1:9" x14ac:dyDescent="0.25">
      <c r="A430" s="1">
        <v>49069</v>
      </c>
      <c r="B430">
        <f t="shared" si="6"/>
        <v>6.9614999999999903</v>
      </c>
      <c r="C430" t="s">
        <v>6</v>
      </c>
      <c r="D430">
        <v>13.7</v>
      </c>
      <c r="E430">
        <v>11.7</v>
      </c>
      <c r="F430">
        <f>IF(martianeum6[[#This Row],[zawartosc '[%']]]&gt;=1,martianeum6[[#This Row],[masa '[kg']]]*martianeum6[[#This Row],[zawartosc '[%']]]*0.01,0)</f>
        <v>1.6029</v>
      </c>
      <c r="G430">
        <f>martianeum6[[#This Row],[stan_magazynu '[kg']]]+martianeum6[[#This Row],[ile_kg_materiału_z_ładunku]]</f>
        <v>8.5643999999999902</v>
      </c>
      <c r="H430">
        <f>IF(martianeum6[[#This Row],[stan_po_wydobyciu_z_ładunku]]&gt;=100,100,0)</f>
        <v>0</v>
      </c>
      <c r="I430">
        <f>martianeum6[[#This Row],[stan_po_wydobyciu_z_ładunku]]-martianeum6[[#This Row],[ile_zabiera_na_orbite]]</f>
        <v>8.5643999999999902</v>
      </c>
    </row>
    <row r="431" spans="1:9" x14ac:dyDescent="0.25">
      <c r="A431" s="1">
        <v>49070</v>
      </c>
      <c r="B431">
        <f t="shared" si="6"/>
        <v>8.5643999999999902</v>
      </c>
      <c r="C431" t="s">
        <v>19</v>
      </c>
      <c r="D431">
        <v>18.399999999999999</v>
      </c>
      <c r="E431">
        <v>0</v>
      </c>
      <c r="F431">
        <f>IF(martianeum6[[#This Row],[zawartosc '[%']]]&gt;=1,martianeum6[[#This Row],[masa '[kg']]]*martianeum6[[#This Row],[zawartosc '[%']]]*0.01,0)</f>
        <v>0</v>
      </c>
      <c r="G431">
        <f>martianeum6[[#This Row],[stan_magazynu '[kg']]]+martianeum6[[#This Row],[ile_kg_materiału_z_ładunku]]</f>
        <v>8.5643999999999902</v>
      </c>
      <c r="H431">
        <f>IF(martianeum6[[#This Row],[stan_po_wydobyciu_z_ładunku]]&gt;=100,100,0)</f>
        <v>0</v>
      </c>
      <c r="I431">
        <f>martianeum6[[#This Row],[stan_po_wydobyciu_z_ładunku]]-martianeum6[[#This Row],[ile_zabiera_na_orbite]]</f>
        <v>8.5643999999999902</v>
      </c>
    </row>
    <row r="432" spans="1:9" x14ac:dyDescent="0.25">
      <c r="A432" s="1">
        <v>49071</v>
      </c>
      <c r="B432">
        <f t="shared" si="6"/>
        <v>8.5643999999999902</v>
      </c>
      <c r="C432" t="s">
        <v>18</v>
      </c>
      <c r="D432">
        <v>11.1</v>
      </c>
      <c r="E432">
        <v>0</v>
      </c>
      <c r="F432">
        <f>IF(martianeum6[[#This Row],[zawartosc '[%']]]&gt;=1,martianeum6[[#This Row],[masa '[kg']]]*martianeum6[[#This Row],[zawartosc '[%']]]*0.01,0)</f>
        <v>0</v>
      </c>
      <c r="G432">
        <f>martianeum6[[#This Row],[stan_magazynu '[kg']]]+martianeum6[[#This Row],[ile_kg_materiału_z_ładunku]]</f>
        <v>8.5643999999999902</v>
      </c>
      <c r="H432">
        <f>IF(martianeum6[[#This Row],[stan_po_wydobyciu_z_ładunku]]&gt;=100,100,0)</f>
        <v>0</v>
      </c>
      <c r="I432">
        <f>martianeum6[[#This Row],[stan_po_wydobyciu_z_ładunku]]-martianeum6[[#This Row],[ile_zabiera_na_orbite]]</f>
        <v>8.5643999999999902</v>
      </c>
    </row>
    <row r="433" spans="1:9" x14ac:dyDescent="0.25">
      <c r="A433" s="1">
        <v>49072</v>
      </c>
      <c r="B433">
        <f t="shared" si="6"/>
        <v>8.5643999999999902</v>
      </c>
      <c r="C433" t="s">
        <v>12</v>
      </c>
      <c r="D433">
        <v>28</v>
      </c>
      <c r="E433">
        <v>0</v>
      </c>
      <c r="F433">
        <f>IF(martianeum6[[#This Row],[zawartosc '[%']]]&gt;=1,martianeum6[[#This Row],[masa '[kg']]]*martianeum6[[#This Row],[zawartosc '[%']]]*0.01,0)</f>
        <v>0</v>
      </c>
      <c r="G433">
        <f>martianeum6[[#This Row],[stan_magazynu '[kg']]]+martianeum6[[#This Row],[ile_kg_materiału_z_ładunku]]</f>
        <v>8.5643999999999902</v>
      </c>
      <c r="H433">
        <f>IF(martianeum6[[#This Row],[stan_po_wydobyciu_z_ładunku]]&gt;=100,100,0)</f>
        <v>0</v>
      </c>
      <c r="I433">
        <f>martianeum6[[#This Row],[stan_po_wydobyciu_z_ładunku]]-martianeum6[[#This Row],[ile_zabiera_na_orbite]]</f>
        <v>8.5643999999999902</v>
      </c>
    </row>
    <row r="434" spans="1:9" x14ac:dyDescent="0.25">
      <c r="A434" s="1">
        <v>49073</v>
      </c>
      <c r="B434">
        <f t="shared" si="6"/>
        <v>8.5643999999999902</v>
      </c>
      <c r="C434" t="s">
        <v>6</v>
      </c>
      <c r="D434">
        <v>16.2</v>
      </c>
      <c r="E434">
        <v>13.7</v>
      </c>
      <c r="F434">
        <f>IF(martianeum6[[#This Row],[zawartosc '[%']]]&gt;=1,martianeum6[[#This Row],[masa '[kg']]]*martianeum6[[#This Row],[zawartosc '[%']]]*0.01,0)</f>
        <v>2.2193999999999998</v>
      </c>
      <c r="G434">
        <f>martianeum6[[#This Row],[stan_magazynu '[kg']]]+martianeum6[[#This Row],[ile_kg_materiału_z_ładunku]]</f>
        <v>10.783799999999991</v>
      </c>
      <c r="H434">
        <f>IF(martianeum6[[#This Row],[stan_po_wydobyciu_z_ładunku]]&gt;=100,100,0)</f>
        <v>0</v>
      </c>
      <c r="I434">
        <f>martianeum6[[#This Row],[stan_po_wydobyciu_z_ładunku]]-martianeum6[[#This Row],[ile_zabiera_na_orbite]]</f>
        <v>10.783799999999991</v>
      </c>
    </row>
    <row r="435" spans="1:9" x14ac:dyDescent="0.25">
      <c r="A435" s="1">
        <v>49074</v>
      </c>
      <c r="B435">
        <f t="shared" si="6"/>
        <v>10.783799999999991</v>
      </c>
      <c r="C435" t="s">
        <v>19</v>
      </c>
      <c r="D435">
        <v>12.1</v>
      </c>
      <c r="E435">
        <v>37.200000000000003</v>
      </c>
      <c r="F435">
        <f>IF(martianeum6[[#This Row],[zawartosc '[%']]]&gt;=1,martianeum6[[#This Row],[masa '[kg']]]*martianeum6[[#This Row],[zawartosc '[%']]]*0.01,0)</f>
        <v>4.5011999999999999</v>
      </c>
      <c r="G435">
        <f>martianeum6[[#This Row],[stan_magazynu '[kg']]]+martianeum6[[#This Row],[ile_kg_materiału_z_ładunku]]</f>
        <v>15.284999999999989</v>
      </c>
      <c r="H435">
        <f>IF(martianeum6[[#This Row],[stan_po_wydobyciu_z_ładunku]]&gt;=100,100,0)</f>
        <v>0</v>
      </c>
      <c r="I435">
        <f>martianeum6[[#This Row],[stan_po_wydobyciu_z_ładunku]]-martianeum6[[#This Row],[ile_zabiera_na_orbite]]</f>
        <v>15.284999999999989</v>
      </c>
    </row>
    <row r="436" spans="1:9" x14ac:dyDescent="0.25">
      <c r="A436" s="1">
        <v>49075</v>
      </c>
      <c r="B436">
        <f t="shared" si="6"/>
        <v>15.284999999999989</v>
      </c>
      <c r="C436" t="s">
        <v>20</v>
      </c>
      <c r="D436">
        <v>21.4</v>
      </c>
      <c r="E436">
        <v>3.1</v>
      </c>
      <c r="F436">
        <f>IF(martianeum6[[#This Row],[zawartosc '[%']]]&gt;=1,martianeum6[[#This Row],[masa '[kg']]]*martianeum6[[#This Row],[zawartosc '[%']]]*0.01,0)</f>
        <v>0.6634000000000001</v>
      </c>
      <c r="G436">
        <f>martianeum6[[#This Row],[stan_magazynu '[kg']]]+martianeum6[[#This Row],[ile_kg_materiału_z_ładunku]]</f>
        <v>15.948399999999989</v>
      </c>
      <c r="H436">
        <f>IF(martianeum6[[#This Row],[stan_po_wydobyciu_z_ładunku]]&gt;=100,100,0)</f>
        <v>0</v>
      </c>
      <c r="I436">
        <f>martianeum6[[#This Row],[stan_po_wydobyciu_z_ładunku]]-martianeum6[[#This Row],[ile_zabiera_na_orbite]]</f>
        <v>15.948399999999989</v>
      </c>
    </row>
    <row r="437" spans="1:9" x14ac:dyDescent="0.25">
      <c r="A437" s="1">
        <v>49076</v>
      </c>
      <c r="B437">
        <f t="shared" si="6"/>
        <v>15.948399999999989</v>
      </c>
      <c r="C437" t="s">
        <v>10</v>
      </c>
      <c r="D437">
        <v>11.2</v>
      </c>
      <c r="E437">
        <v>0</v>
      </c>
      <c r="F437">
        <f>IF(martianeum6[[#This Row],[zawartosc '[%']]]&gt;=1,martianeum6[[#This Row],[masa '[kg']]]*martianeum6[[#This Row],[zawartosc '[%']]]*0.01,0)</f>
        <v>0</v>
      </c>
      <c r="G437">
        <f>martianeum6[[#This Row],[stan_magazynu '[kg']]]+martianeum6[[#This Row],[ile_kg_materiału_z_ładunku]]</f>
        <v>15.948399999999989</v>
      </c>
      <c r="H437">
        <f>IF(martianeum6[[#This Row],[stan_po_wydobyciu_z_ładunku]]&gt;=100,100,0)</f>
        <v>0</v>
      </c>
      <c r="I437">
        <f>martianeum6[[#This Row],[stan_po_wydobyciu_z_ładunku]]-martianeum6[[#This Row],[ile_zabiera_na_orbite]]</f>
        <v>15.948399999999989</v>
      </c>
    </row>
    <row r="438" spans="1:9" x14ac:dyDescent="0.25">
      <c r="A438" s="1">
        <v>49077</v>
      </c>
      <c r="B438">
        <f t="shared" si="6"/>
        <v>15.948399999999989</v>
      </c>
      <c r="C438" t="s">
        <v>28</v>
      </c>
      <c r="D438">
        <v>18.399999999999999</v>
      </c>
      <c r="E438">
        <v>0.2</v>
      </c>
      <c r="F438">
        <f>IF(martianeum6[[#This Row],[zawartosc '[%']]]&gt;=1,martianeum6[[#This Row],[masa '[kg']]]*martianeum6[[#This Row],[zawartosc '[%']]]*0.01,0)</f>
        <v>0</v>
      </c>
      <c r="G438">
        <f>martianeum6[[#This Row],[stan_magazynu '[kg']]]+martianeum6[[#This Row],[ile_kg_materiału_z_ładunku]]</f>
        <v>15.948399999999989</v>
      </c>
      <c r="H438">
        <f>IF(martianeum6[[#This Row],[stan_po_wydobyciu_z_ładunku]]&gt;=100,100,0)</f>
        <v>0</v>
      </c>
      <c r="I438">
        <f>martianeum6[[#This Row],[stan_po_wydobyciu_z_ładunku]]-martianeum6[[#This Row],[ile_zabiera_na_orbite]]</f>
        <v>15.948399999999989</v>
      </c>
    </row>
    <row r="439" spans="1:9" x14ac:dyDescent="0.25">
      <c r="A439" s="1">
        <v>49078</v>
      </c>
      <c r="B439">
        <f t="shared" si="6"/>
        <v>15.948399999999989</v>
      </c>
      <c r="C439" t="s">
        <v>12</v>
      </c>
      <c r="D439">
        <v>13.7</v>
      </c>
      <c r="E439">
        <v>0</v>
      </c>
      <c r="F439">
        <f>IF(martianeum6[[#This Row],[zawartosc '[%']]]&gt;=1,martianeum6[[#This Row],[masa '[kg']]]*martianeum6[[#This Row],[zawartosc '[%']]]*0.01,0)</f>
        <v>0</v>
      </c>
      <c r="G439">
        <f>martianeum6[[#This Row],[stan_magazynu '[kg']]]+martianeum6[[#This Row],[ile_kg_materiału_z_ładunku]]</f>
        <v>15.948399999999989</v>
      </c>
      <c r="H439">
        <f>IF(martianeum6[[#This Row],[stan_po_wydobyciu_z_ładunku]]&gt;=100,100,0)</f>
        <v>0</v>
      </c>
      <c r="I439">
        <f>martianeum6[[#This Row],[stan_po_wydobyciu_z_ładunku]]-martianeum6[[#This Row],[ile_zabiera_na_orbite]]</f>
        <v>15.948399999999989</v>
      </c>
    </row>
    <row r="440" spans="1:9" x14ac:dyDescent="0.25">
      <c r="A440" s="1">
        <v>49079</v>
      </c>
      <c r="B440">
        <f t="shared" si="6"/>
        <v>15.948399999999989</v>
      </c>
      <c r="C440" t="s">
        <v>19</v>
      </c>
      <c r="D440">
        <v>10.4</v>
      </c>
      <c r="E440">
        <v>15.6</v>
      </c>
      <c r="F440">
        <f>IF(martianeum6[[#This Row],[zawartosc '[%']]]&gt;=1,martianeum6[[#This Row],[masa '[kg']]]*martianeum6[[#This Row],[zawartosc '[%']]]*0.01,0)</f>
        <v>1.6224000000000001</v>
      </c>
      <c r="G440">
        <f>martianeum6[[#This Row],[stan_magazynu '[kg']]]+martianeum6[[#This Row],[ile_kg_materiału_z_ładunku]]</f>
        <v>17.570799999999988</v>
      </c>
      <c r="H440">
        <f>IF(martianeum6[[#This Row],[stan_po_wydobyciu_z_ładunku]]&gt;=100,100,0)</f>
        <v>0</v>
      </c>
      <c r="I440">
        <f>martianeum6[[#This Row],[stan_po_wydobyciu_z_ładunku]]-martianeum6[[#This Row],[ile_zabiera_na_orbite]]</f>
        <v>17.570799999999988</v>
      </c>
    </row>
    <row r="441" spans="1:9" x14ac:dyDescent="0.25">
      <c r="A441" s="1">
        <v>49080</v>
      </c>
      <c r="B441">
        <f t="shared" si="6"/>
        <v>17.570799999999988</v>
      </c>
      <c r="C441" t="s">
        <v>31</v>
      </c>
      <c r="D441">
        <v>21.8</v>
      </c>
      <c r="E441">
        <v>0</v>
      </c>
      <c r="F441">
        <f>IF(martianeum6[[#This Row],[zawartosc '[%']]]&gt;=1,martianeum6[[#This Row],[masa '[kg']]]*martianeum6[[#This Row],[zawartosc '[%']]]*0.01,0)</f>
        <v>0</v>
      </c>
      <c r="G441">
        <f>martianeum6[[#This Row],[stan_magazynu '[kg']]]+martianeum6[[#This Row],[ile_kg_materiału_z_ładunku]]</f>
        <v>17.570799999999988</v>
      </c>
      <c r="H441">
        <f>IF(martianeum6[[#This Row],[stan_po_wydobyciu_z_ładunku]]&gt;=100,100,0)</f>
        <v>0</v>
      </c>
      <c r="I441">
        <f>martianeum6[[#This Row],[stan_po_wydobyciu_z_ładunku]]-martianeum6[[#This Row],[ile_zabiera_na_orbite]]</f>
        <v>17.570799999999988</v>
      </c>
    </row>
    <row r="442" spans="1:9" x14ac:dyDescent="0.25">
      <c r="A442" s="1">
        <v>49081</v>
      </c>
      <c r="B442">
        <f t="shared" si="6"/>
        <v>17.570799999999988</v>
      </c>
      <c r="C442" t="s">
        <v>7</v>
      </c>
      <c r="D442">
        <v>11</v>
      </c>
      <c r="E442">
        <v>0.4</v>
      </c>
      <c r="F442">
        <f>IF(martianeum6[[#This Row],[zawartosc '[%']]]&gt;=1,martianeum6[[#This Row],[masa '[kg']]]*martianeum6[[#This Row],[zawartosc '[%']]]*0.01,0)</f>
        <v>0</v>
      </c>
      <c r="G442">
        <f>martianeum6[[#This Row],[stan_magazynu '[kg']]]+martianeum6[[#This Row],[ile_kg_materiału_z_ładunku]]</f>
        <v>17.570799999999988</v>
      </c>
      <c r="H442">
        <f>IF(martianeum6[[#This Row],[stan_po_wydobyciu_z_ładunku]]&gt;=100,100,0)</f>
        <v>0</v>
      </c>
      <c r="I442">
        <f>martianeum6[[#This Row],[stan_po_wydobyciu_z_ładunku]]-martianeum6[[#This Row],[ile_zabiera_na_orbite]]</f>
        <v>17.570799999999988</v>
      </c>
    </row>
    <row r="443" spans="1:9" x14ac:dyDescent="0.25">
      <c r="A443" s="1">
        <v>49082</v>
      </c>
      <c r="B443">
        <f t="shared" si="6"/>
        <v>17.570799999999988</v>
      </c>
      <c r="C443" t="s">
        <v>10</v>
      </c>
      <c r="D443">
        <v>19</v>
      </c>
      <c r="E443">
        <v>21.9</v>
      </c>
      <c r="F443">
        <f>IF(martianeum6[[#This Row],[zawartosc '[%']]]&gt;=1,martianeum6[[#This Row],[masa '[kg']]]*martianeum6[[#This Row],[zawartosc '[%']]]*0.01,0)</f>
        <v>4.1609999999999996</v>
      </c>
      <c r="G443">
        <f>martianeum6[[#This Row],[stan_magazynu '[kg']]]+martianeum6[[#This Row],[ile_kg_materiału_z_ładunku]]</f>
        <v>21.731799999999986</v>
      </c>
      <c r="H443">
        <f>IF(martianeum6[[#This Row],[stan_po_wydobyciu_z_ładunku]]&gt;=100,100,0)</f>
        <v>0</v>
      </c>
      <c r="I443">
        <f>martianeum6[[#This Row],[stan_po_wydobyciu_z_ładunku]]-martianeum6[[#This Row],[ile_zabiera_na_orbite]]</f>
        <v>21.731799999999986</v>
      </c>
    </row>
    <row r="444" spans="1:9" x14ac:dyDescent="0.25">
      <c r="A444" s="1">
        <v>49083</v>
      </c>
      <c r="B444">
        <f t="shared" si="6"/>
        <v>21.731799999999986</v>
      </c>
      <c r="C444" t="s">
        <v>10</v>
      </c>
      <c r="D444">
        <v>12.5</v>
      </c>
      <c r="E444">
        <v>0</v>
      </c>
      <c r="F444">
        <f>IF(martianeum6[[#This Row],[zawartosc '[%']]]&gt;=1,martianeum6[[#This Row],[masa '[kg']]]*martianeum6[[#This Row],[zawartosc '[%']]]*0.01,0)</f>
        <v>0</v>
      </c>
      <c r="G444">
        <f>martianeum6[[#This Row],[stan_magazynu '[kg']]]+martianeum6[[#This Row],[ile_kg_materiału_z_ładunku]]</f>
        <v>21.731799999999986</v>
      </c>
      <c r="H444">
        <f>IF(martianeum6[[#This Row],[stan_po_wydobyciu_z_ładunku]]&gt;=100,100,0)</f>
        <v>0</v>
      </c>
      <c r="I444">
        <f>martianeum6[[#This Row],[stan_po_wydobyciu_z_ładunku]]-martianeum6[[#This Row],[ile_zabiera_na_orbite]]</f>
        <v>21.731799999999986</v>
      </c>
    </row>
    <row r="445" spans="1:9" x14ac:dyDescent="0.25">
      <c r="A445" s="1">
        <v>49084</v>
      </c>
      <c r="B445">
        <f t="shared" si="6"/>
        <v>21.731799999999986</v>
      </c>
      <c r="C445" t="s">
        <v>15</v>
      </c>
      <c r="D445">
        <v>13.6</v>
      </c>
      <c r="E445">
        <v>12.6</v>
      </c>
      <c r="F445">
        <f>IF(martianeum6[[#This Row],[zawartosc '[%']]]&gt;=1,martianeum6[[#This Row],[masa '[kg']]]*martianeum6[[#This Row],[zawartosc '[%']]]*0.01,0)</f>
        <v>1.7135999999999998</v>
      </c>
      <c r="G445">
        <f>martianeum6[[#This Row],[stan_magazynu '[kg']]]+martianeum6[[#This Row],[ile_kg_materiału_z_ładunku]]</f>
        <v>23.445399999999985</v>
      </c>
      <c r="H445">
        <f>IF(martianeum6[[#This Row],[stan_po_wydobyciu_z_ładunku]]&gt;=100,100,0)</f>
        <v>0</v>
      </c>
      <c r="I445">
        <f>martianeum6[[#This Row],[stan_po_wydobyciu_z_ładunku]]-martianeum6[[#This Row],[ile_zabiera_na_orbite]]</f>
        <v>23.445399999999985</v>
      </c>
    </row>
    <row r="446" spans="1:9" x14ac:dyDescent="0.25">
      <c r="A446" s="1">
        <v>49085</v>
      </c>
      <c r="B446">
        <f t="shared" si="6"/>
        <v>23.445399999999985</v>
      </c>
      <c r="C446" t="s">
        <v>10</v>
      </c>
      <c r="D446">
        <v>20.2</v>
      </c>
      <c r="E446">
        <v>17.899999999999999</v>
      </c>
      <c r="F446">
        <f>IF(martianeum6[[#This Row],[zawartosc '[%']]]&gt;=1,martianeum6[[#This Row],[masa '[kg']]]*martianeum6[[#This Row],[zawartosc '[%']]]*0.01,0)</f>
        <v>3.6158000000000001</v>
      </c>
      <c r="G446">
        <f>martianeum6[[#This Row],[stan_magazynu '[kg']]]+martianeum6[[#This Row],[ile_kg_materiału_z_ładunku]]</f>
        <v>27.061199999999985</v>
      </c>
      <c r="H446">
        <f>IF(martianeum6[[#This Row],[stan_po_wydobyciu_z_ładunku]]&gt;=100,100,0)</f>
        <v>0</v>
      </c>
      <c r="I446">
        <f>martianeum6[[#This Row],[stan_po_wydobyciu_z_ładunku]]-martianeum6[[#This Row],[ile_zabiera_na_orbite]]</f>
        <v>27.061199999999985</v>
      </c>
    </row>
    <row r="447" spans="1:9" x14ac:dyDescent="0.25">
      <c r="A447" s="1">
        <v>49086</v>
      </c>
      <c r="B447">
        <f t="shared" si="6"/>
        <v>27.061199999999985</v>
      </c>
      <c r="C447" t="s">
        <v>10</v>
      </c>
      <c r="D447">
        <v>28.7</v>
      </c>
      <c r="E447">
        <v>0</v>
      </c>
      <c r="F447">
        <f>IF(martianeum6[[#This Row],[zawartosc '[%']]]&gt;=1,martianeum6[[#This Row],[masa '[kg']]]*martianeum6[[#This Row],[zawartosc '[%']]]*0.01,0)</f>
        <v>0</v>
      </c>
      <c r="G447">
        <f>martianeum6[[#This Row],[stan_magazynu '[kg']]]+martianeum6[[#This Row],[ile_kg_materiału_z_ładunku]]</f>
        <v>27.061199999999985</v>
      </c>
      <c r="H447">
        <f>IF(martianeum6[[#This Row],[stan_po_wydobyciu_z_ładunku]]&gt;=100,100,0)</f>
        <v>0</v>
      </c>
      <c r="I447">
        <f>martianeum6[[#This Row],[stan_po_wydobyciu_z_ładunku]]-martianeum6[[#This Row],[ile_zabiera_na_orbite]]</f>
        <v>27.061199999999985</v>
      </c>
    </row>
    <row r="448" spans="1:9" x14ac:dyDescent="0.25">
      <c r="A448" s="1">
        <v>49087</v>
      </c>
      <c r="B448">
        <f t="shared" si="6"/>
        <v>27.061199999999985</v>
      </c>
      <c r="C448" t="s">
        <v>20</v>
      </c>
      <c r="D448">
        <v>13.4</v>
      </c>
      <c r="E448">
        <v>4.8</v>
      </c>
      <c r="F448">
        <f>IF(martianeum6[[#This Row],[zawartosc '[%']]]&gt;=1,martianeum6[[#This Row],[masa '[kg']]]*martianeum6[[#This Row],[zawartosc '[%']]]*0.01,0)</f>
        <v>0.64319999999999999</v>
      </c>
      <c r="G448">
        <f>martianeum6[[#This Row],[stan_magazynu '[kg']]]+martianeum6[[#This Row],[ile_kg_materiału_z_ładunku]]</f>
        <v>27.704399999999985</v>
      </c>
      <c r="H448">
        <f>IF(martianeum6[[#This Row],[stan_po_wydobyciu_z_ładunku]]&gt;=100,100,0)</f>
        <v>0</v>
      </c>
      <c r="I448">
        <f>martianeum6[[#This Row],[stan_po_wydobyciu_z_ładunku]]-martianeum6[[#This Row],[ile_zabiera_na_orbite]]</f>
        <v>27.704399999999985</v>
      </c>
    </row>
    <row r="449" spans="1:9" x14ac:dyDescent="0.25">
      <c r="A449" s="1">
        <v>49088</v>
      </c>
      <c r="B449">
        <f t="shared" si="6"/>
        <v>27.704399999999985</v>
      </c>
      <c r="C449" t="s">
        <v>15</v>
      </c>
      <c r="D449">
        <v>12</v>
      </c>
      <c r="E449">
        <v>8.9</v>
      </c>
      <c r="F449">
        <f>IF(martianeum6[[#This Row],[zawartosc '[%']]]&gt;=1,martianeum6[[#This Row],[masa '[kg']]]*martianeum6[[#This Row],[zawartosc '[%']]]*0.01,0)</f>
        <v>1.0680000000000001</v>
      </c>
      <c r="G449">
        <f>martianeum6[[#This Row],[stan_magazynu '[kg']]]+martianeum6[[#This Row],[ile_kg_materiału_z_ładunku]]</f>
        <v>28.772399999999987</v>
      </c>
      <c r="H449">
        <f>IF(martianeum6[[#This Row],[stan_po_wydobyciu_z_ładunku]]&gt;=100,100,0)</f>
        <v>0</v>
      </c>
      <c r="I449">
        <f>martianeum6[[#This Row],[stan_po_wydobyciu_z_ładunku]]-martianeum6[[#This Row],[ile_zabiera_na_orbite]]</f>
        <v>28.772399999999987</v>
      </c>
    </row>
    <row r="450" spans="1:9" x14ac:dyDescent="0.25">
      <c r="A450" s="1">
        <v>49089</v>
      </c>
      <c r="B450">
        <f t="shared" si="6"/>
        <v>28.772399999999987</v>
      </c>
      <c r="C450" t="s">
        <v>11</v>
      </c>
      <c r="D450">
        <v>28.9</v>
      </c>
      <c r="E450">
        <v>13.9</v>
      </c>
      <c r="F450">
        <f>IF(martianeum6[[#This Row],[zawartosc '[%']]]&gt;=1,martianeum6[[#This Row],[masa '[kg']]]*martianeum6[[#This Row],[zawartosc '[%']]]*0.01,0)</f>
        <v>4.0171000000000001</v>
      </c>
      <c r="G450">
        <f>martianeum6[[#This Row],[stan_magazynu '[kg']]]+martianeum6[[#This Row],[ile_kg_materiału_z_ładunku]]</f>
        <v>32.78949999999999</v>
      </c>
      <c r="H450">
        <f>IF(martianeum6[[#This Row],[stan_po_wydobyciu_z_ładunku]]&gt;=100,100,0)</f>
        <v>0</v>
      </c>
      <c r="I450">
        <f>martianeum6[[#This Row],[stan_po_wydobyciu_z_ładunku]]-martianeum6[[#This Row],[ile_zabiera_na_orbite]]</f>
        <v>32.78949999999999</v>
      </c>
    </row>
    <row r="451" spans="1:9" x14ac:dyDescent="0.25">
      <c r="A451" s="1">
        <v>49090</v>
      </c>
      <c r="B451">
        <f t="shared" si="6"/>
        <v>32.78949999999999</v>
      </c>
      <c r="C451" t="s">
        <v>22</v>
      </c>
      <c r="D451">
        <v>25.2</v>
      </c>
      <c r="E451">
        <v>0</v>
      </c>
      <c r="F451">
        <f>IF(martianeum6[[#This Row],[zawartosc '[%']]]&gt;=1,martianeum6[[#This Row],[masa '[kg']]]*martianeum6[[#This Row],[zawartosc '[%']]]*0.01,0)</f>
        <v>0</v>
      </c>
      <c r="G451">
        <f>martianeum6[[#This Row],[stan_magazynu '[kg']]]+martianeum6[[#This Row],[ile_kg_materiału_z_ładunku]]</f>
        <v>32.78949999999999</v>
      </c>
      <c r="H451">
        <f>IF(martianeum6[[#This Row],[stan_po_wydobyciu_z_ładunku]]&gt;=100,100,0)</f>
        <v>0</v>
      </c>
      <c r="I451">
        <f>martianeum6[[#This Row],[stan_po_wydobyciu_z_ładunku]]-martianeum6[[#This Row],[ile_zabiera_na_orbite]]</f>
        <v>32.78949999999999</v>
      </c>
    </row>
    <row r="452" spans="1:9" x14ac:dyDescent="0.25">
      <c r="A452" s="1">
        <v>49091</v>
      </c>
      <c r="B452">
        <f t="shared" ref="B452:B515" si="7">I451</f>
        <v>32.78949999999999</v>
      </c>
      <c r="C452" t="s">
        <v>11</v>
      </c>
      <c r="D452">
        <v>18.600000000000001</v>
      </c>
      <c r="E452">
        <v>1.8</v>
      </c>
      <c r="F452">
        <f>IF(martianeum6[[#This Row],[zawartosc '[%']]]&gt;=1,martianeum6[[#This Row],[masa '[kg']]]*martianeum6[[#This Row],[zawartosc '[%']]]*0.01,0)</f>
        <v>0.33480000000000004</v>
      </c>
      <c r="G452">
        <f>martianeum6[[#This Row],[stan_magazynu '[kg']]]+martianeum6[[#This Row],[ile_kg_materiału_z_ładunku]]</f>
        <v>33.124299999999991</v>
      </c>
      <c r="H452">
        <f>IF(martianeum6[[#This Row],[stan_po_wydobyciu_z_ładunku]]&gt;=100,100,0)</f>
        <v>0</v>
      </c>
      <c r="I452">
        <f>martianeum6[[#This Row],[stan_po_wydobyciu_z_ładunku]]-martianeum6[[#This Row],[ile_zabiera_na_orbite]]</f>
        <v>33.124299999999991</v>
      </c>
    </row>
    <row r="453" spans="1:9" x14ac:dyDescent="0.25">
      <c r="A453" s="1">
        <v>49092</v>
      </c>
      <c r="B453">
        <f t="shared" si="7"/>
        <v>33.124299999999991</v>
      </c>
      <c r="C453" t="s">
        <v>26</v>
      </c>
      <c r="D453">
        <v>20</v>
      </c>
      <c r="E453">
        <v>2.4</v>
      </c>
      <c r="F453">
        <f>IF(martianeum6[[#This Row],[zawartosc '[%']]]&gt;=1,martianeum6[[#This Row],[masa '[kg']]]*martianeum6[[#This Row],[zawartosc '[%']]]*0.01,0)</f>
        <v>0.48</v>
      </c>
      <c r="G453">
        <f>martianeum6[[#This Row],[stan_magazynu '[kg']]]+martianeum6[[#This Row],[ile_kg_materiału_z_ładunku]]</f>
        <v>33.604299999999988</v>
      </c>
      <c r="H453">
        <f>IF(martianeum6[[#This Row],[stan_po_wydobyciu_z_ładunku]]&gt;=100,100,0)</f>
        <v>0</v>
      </c>
      <c r="I453">
        <f>martianeum6[[#This Row],[stan_po_wydobyciu_z_ładunku]]-martianeum6[[#This Row],[ile_zabiera_na_orbite]]</f>
        <v>33.604299999999988</v>
      </c>
    </row>
    <row r="454" spans="1:9" x14ac:dyDescent="0.25">
      <c r="A454" s="1">
        <v>49093</v>
      </c>
      <c r="B454">
        <f t="shared" si="7"/>
        <v>33.604299999999988</v>
      </c>
      <c r="C454" t="s">
        <v>9</v>
      </c>
      <c r="D454">
        <v>14.3</v>
      </c>
      <c r="E454">
        <v>3.9</v>
      </c>
      <c r="F454">
        <f>IF(martianeum6[[#This Row],[zawartosc '[%']]]&gt;=1,martianeum6[[#This Row],[masa '[kg']]]*martianeum6[[#This Row],[zawartosc '[%']]]*0.01,0)</f>
        <v>0.55770000000000008</v>
      </c>
      <c r="G454">
        <f>martianeum6[[#This Row],[stan_magazynu '[kg']]]+martianeum6[[#This Row],[ile_kg_materiału_z_ładunku]]</f>
        <v>34.161999999999985</v>
      </c>
      <c r="H454">
        <f>IF(martianeum6[[#This Row],[stan_po_wydobyciu_z_ładunku]]&gt;=100,100,0)</f>
        <v>0</v>
      </c>
      <c r="I454">
        <f>martianeum6[[#This Row],[stan_po_wydobyciu_z_ładunku]]-martianeum6[[#This Row],[ile_zabiera_na_orbite]]</f>
        <v>34.161999999999985</v>
      </c>
    </row>
    <row r="455" spans="1:9" x14ac:dyDescent="0.25">
      <c r="A455" s="1">
        <v>49094</v>
      </c>
      <c r="B455">
        <f t="shared" si="7"/>
        <v>34.161999999999985</v>
      </c>
      <c r="C455" t="s">
        <v>10</v>
      </c>
      <c r="D455">
        <v>28.8</v>
      </c>
      <c r="E455">
        <v>25.1</v>
      </c>
      <c r="F455">
        <f>IF(martianeum6[[#This Row],[zawartosc '[%']]]&gt;=1,martianeum6[[#This Row],[masa '[kg']]]*martianeum6[[#This Row],[zawartosc '[%']]]*0.01,0)</f>
        <v>7.2288000000000014</v>
      </c>
      <c r="G455">
        <f>martianeum6[[#This Row],[stan_magazynu '[kg']]]+martianeum6[[#This Row],[ile_kg_materiału_z_ładunku]]</f>
        <v>41.390799999999984</v>
      </c>
      <c r="H455">
        <f>IF(martianeum6[[#This Row],[stan_po_wydobyciu_z_ładunku]]&gt;=100,100,0)</f>
        <v>0</v>
      </c>
      <c r="I455">
        <f>martianeum6[[#This Row],[stan_po_wydobyciu_z_ładunku]]-martianeum6[[#This Row],[ile_zabiera_na_orbite]]</f>
        <v>41.390799999999984</v>
      </c>
    </row>
    <row r="456" spans="1:9" x14ac:dyDescent="0.25">
      <c r="A456" s="1">
        <v>49095</v>
      </c>
      <c r="B456">
        <f t="shared" si="7"/>
        <v>41.390799999999984</v>
      </c>
      <c r="C456" t="s">
        <v>19</v>
      </c>
      <c r="D456">
        <v>26.8</v>
      </c>
      <c r="E456">
        <v>10.8</v>
      </c>
      <c r="F456">
        <f>IF(martianeum6[[#This Row],[zawartosc '[%']]]&gt;=1,martianeum6[[#This Row],[masa '[kg']]]*martianeum6[[#This Row],[zawartosc '[%']]]*0.01,0)</f>
        <v>2.8944000000000005</v>
      </c>
      <c r="G456">
        <f>martianeum6[[#This Row],[stan_magazynu '[kg']]]+martianeum6[[#This Row],[ile_kg_materiału_z_ładunku]]</f>
        <v>44.285199999999982</v>
      </c>
      <c r="H456">
        <f>IF(martianeum6[[#This Row],[stan_po_wydobyciu_z_ładunku]]&gt;=100,100,0)</f>
        <v>0</v>
      </c>
      <c r="I456">
        <f>martianeum6[[#This Row],[stan_po_wydobyciu_z_ładunku]]-martianeum6[[#This Row],[ile_zabiera_na_orbite]]</f>
        <v>44.285199999999982</v>
      </c>
    </row>
    <row r="457" spans="1:9" x14ac:dyDescent="0.25">
      <c r="A457" s="1">
        <v>49096</v>
      </c>
      <c r="B457">
        <f t="shared" si="7"/>
        <v>44.285199999999982</v>
      </c>
      <c r="C457" t="s">
        <v>19</v>
      </c>
      <c r="D457">
        <v>20.399999999999999</v>
      </c>
      <c r="E457">
        <v>0</v>
      </c>
      <c r="F457">
        <f>IF(martianeum6[[#This Row],[zawartosc '[%']]]&gt;=1,martianeum6[[#This Row],[masa '[kg']]]*martianeum6[[#This Row],[zawartosc '[%']]]*0.01,0)</f>
        <v>0</v>
      </c>
      <c r="G457">
        <f>martianeum6[[#This Row],[stan_magazynu '[kg']]]+martianeum6[[#This Row],[ile_kg_materiału_z_ładunku]]</f>
        <v>44.285199999999982</v>
      </c>
      <c r="H457">
        <f>IF(martianeum6[[#This Row],[stan_po_wydobyciu_z_ładunku]]&gt;=100,100,0)</f>
        <v>0</v>
      </c>
      <c r="I457">
        <f>martianeum6[[#This Row],[stan_po_wydobyciu_z_ładunku]]-martianeum6[[#This Row],[ile_zabiera_na_orbite]]</f>
        <v>44.285199999999982</v>
      </c>
    </row>
    <row r="458" spans="1:9" x14ac:dyDescent="0.25">
      <c r="A458" s="1">
        <v>49097</v>
      </c>
      <c r="B458">
        <f t="shared" si="7"/>
        <v>44.285199999999982</v>
      </c>
      <c r="C458" t="s">
        <v>22</v>
      </c>
      <c r="D458">
        <v>14.1</v>
      </c>
      <c r="E458">
        <v>4.5</v>
      </c>
      <c r="F458">
        <f>IF(martianeum6[[#This Row],[zawartosc '[%']]]&gt;=1,martianeum6[[#This Row],[masa '[kg']]]*martianeum6[[#This Row],[zawartosc '[%']]]*0.01,0)</f>
        <v>0.63449999999999995</v>
      </c>
      <c r="G458">
        <f>martianeum6[[#This Row],[stan_magazynu '[kg']]]+martianeum6[[#This Row],[ile_kg_materiału_z_ładunku]]</f>
        <v>44.919699999999985</v>
      </c>
      <c r="H458">
        <f>IF(martianeum6[[#This Row],[stan_po_wydobyciu_z_ładunku]]&gt;=100,100,0)</f>
        <v>0</v>
      </c>
      <c r="I458">
        <f>martianeum6[[#This Row],[stan_po_wydobyciu_z_ładunku]]-martianeum6[[#This Row],[ile_zabiera_na_orbite]]</f>
        <v>44.919699999999985</v>
      </c>
    </row>
    <row r="459" spans="1:9" x14ac:dyDescent="0.25">
      <c r="A459" s="1">
        <v>49098</v>
      </c>
      <c r="B459">
        <f t="shared" si="7"/>
        <v>44.919699999999985</v>
      </c>
      <c r="C459" t="s">
        <v>14</v>
      </c>
      <c r="D459">
        <v>28.1</v>
      </c>
      <c r="E459">
        <v>6.3</v>
      </c>
      <c r="F459">
        <f>IF(martianeum6[[#This Row],[zawartosc '[%']]]&gt;=1,martianeum6[[#This Row],[masa '[kg']]]*martianeum6[[#This Row],[zawartosc '[%']]]*0.01,0)</f>
        <v>1.7703</v>
      </c>
      <c r="G459">
        <f>martianeum6[[#This Row],[stan_magazynu '[kg']]]+martianeum6[[#This Row],[ile_kg_materiału_z_ładunku]]</f>
        <v>46.689999999999984</v>
      </c>
      <c r="H459">
        <f>IF(martianeum6[[#This Row],[stan_po_wydobyciu_z_ładunku]]&gt;=100,100,0)</f>
        <v>0</v>
      </c>
      <c r="I459">
        <f>martianeum6[[#This Row],[stan_po_wydobyciu_z_ładunku]]-martianeum6[[#This Row],[ile_zabiera_na_orbite]]</f>
        <v>46.689999999999984</v>
      </c>
    </row>
    <row r="460" spans="1:9" x14ac:dyDescent="0.25">
      <c r="A460" s="1">
        <v>49099</v>
      </c>
      <c r="B460">
        <f t="shared" si="7"/>
        <v>46.689999999999984</v>
      </c>
      <c r="C460" t="s">
        <v>13</v>
      </c>
      <c r="D460">
        <v>15.7</v>
      </c>
      <c r="E460">
        <v>11.5</v>
      </c>
      <c r="F460">
        <f>IF(martianeum6[[#This Row],[zawartosc '[%']]]&gt;=1,martianeum6[[#This Row],[masa '[kg']]]*martianeum6[[#This Row],[zawartosc '[%']]]*0.01,0)</f>
        <v>1.8054999999999999</v>
      </c>
      <c r="G460">
        <f>martianeum6[[#This Row],[stan_magazynu '[kg']]]+martianeum6[[#This Row],[ile_kg_materiału_z_ładunku]]</f>
        <v>48.495499999999986</v>
      </c>
      <c r="H460">
        <f>IF(martianeum6[[#This Row],[stan_po_wydobyciu_z_ładunku]]&gt;=100,100,0)</f>
        <v>0</v>
      </c>
      <c r="I460">
        <f>martianeum6[[#This Row],[stan_po_wydobyciu_z_ładunku]]-martianeum6[[#This Row],[ile_zabiera_na_orbite]]</f>
        <v>48.495499999999986</v>
      </c>
    </row>
    <row r="461" spans="1:9" x14ac:dyDescent="0.25">
      <c r="A461" s="1">
        <v>49100</v>
      </c>
      <c r="B461">
        <f t="shared" si="7"/>
        <v>48.495499999999986</v>
      </c>
      <c r="C461" t="s">
        <v>29</v>
      </c>
      <c r="D461">
        <v>27.7</v>
      </c>
      <c r="E461">
        <v>0.6</v>
      </c>
      <c r="F461">
        <f>IF(martianeum6[[#This Row],[zawartosc '[%']]]&gt;=1,martianeum6[[#This Row],[masa '[kg']]]*martianeum6[[#This Row],[zawartosc '[%']]]*0.01,0)</f>
        <v>0</v>
      </c>
      <c r="G461">
        <f>martianeum6[[#This Row],[stan_magazynu '[kg']]]+martianeum6[[#This Row],[ile_kg_materiału_z_ładunku]]</f>
        <v>48.495499999999986</v>
      </c>
      <c r="H461">
        <f>IF(martianeum6[[#This Row],[stan_po_wydobyciu_z_ładunku]]&gt;=100,100,0)</f>
        <v>0</v>
      </c>
      <c r="I461">
        <f>martianeum6[[#This Row],[stan_po_wydobyciu_z_ładunku]]-martianeum6[[#This Row],[ile_zabiera_na_orbite]]</f>
        <v>48.495499999999986</v>
      </c>
    </row>
    <row r="462" spans="1:9" x14ac:dyDescent="0.25">
      <c r="A462" s="1">
        <v>49101</v>
      </c>
      <c r="B462">
        <f t="shared" si="7"/>
        <v>48.495499999999986</v>
      </c>
      <c r="C462" t="s">
        <v>7</v>
      </c>
      <c r="D462">
        <v>22.9</v>
      </c>
      <c r="E462">
        <v>22.6</v>
      </c>
      <c r="F462">
        <f>IF(martianeum6[[#This Row],[zawartosc '[%']]]&gt;=1,martianeum6[[#This Row],[masa '[kg']]]*martianeum6[[#This Row],[zawartosc '[%']]]*0.01,0)</f>
        <v>5.1753999999999998</v>
      </c>
      <c r="G462">
        <f>martianeum6[[#This Row],[stan_magazynu '[kg']]]+martianeum6[[#This Row],[ile_kg_materiału_z_ładunku]]</f>
        <v>53.670899999999989</v>
      </c>
      <c r="H462">
        <f>IF(martianeum6[[#This Row],[stan_po_wydobyciu_z_ładunku]]&gt;=100,100,0)</f>
        <v>0</v>
      </c>
      <c r="I462">
        <f>martianeum6[[#This Row],[stan_po_wydobyciu_z_ładunku]]-martianeum6[[#This Row],[ile_zabiera_na_orbite]]</f>
        <v>53.670899999999989</v>
      </c>
    </row>
    <row r="463" spans="1:9" x14ac:dyDescent="0.25">
      <c r="A463" s="1">
        <v>49102</v>
      </c>
      <c r="B463">
        <f t="shared" si="7"/>
        <v>53.670899999999989</v>
      </c>
      <c r="C463" t="s">
        <v>13</v>
      </c>
      <c r="D463">
        <v>10.3</v>
      </c>
      <c r="E463">
        <v>0</v>
      </c>
      <c r="F463">
        <f>IF(martianeum6[[#This Row],[zawartosc '[%']]]&gt;=1,martianeum6[[#This Row],[masa '[kg']]]*martianeum6[[#This Row],[zawartosc '[%']]]*0.01,0)</f>
        <v>0</v>
      </c>
      <c r="G463">
        <f>martianeum6[[#This Row],[stan_magazynu '[kg']]]+martianeum6[[#This Row],[ile_kg_materiału_z_ładunku]]</f>
        <v>53.670899999999989</v>
      </c>
      <c r="H463">
        <f>IF(martianeum6[[#This Row],[stan_po_wydobyciu_z_ładunku]]&gt;=100,100,0)</f>
        <v>0</v>
      </c>
      <c r="I463">
        <f>martianeum6[[#This Row],[stan_po_wydobyciu_z_ładunku]]-martianeum6[[#This Row],[ile_zabiera_na_orbite]]</f>
        <v>53.670899999999989</v>
      </c>
    </row>
    <row r="464" spans="1:9" x14ac:dyDescent="0.25">
      <c r="A464" s="1">
        <v>49103</v>
      </c>
      <c r="B464">
        <f t="shared" si="7"/>
        <v>53.670899999999989</v>
      </c>
      <c r="C464" t="s">
        <v>23</v>
      </c>
      <c r="D464">
        <v>28.4</v>
      </c>
      <c r="E464">
        <v>4</v>
      </c>
      <c r="F464">
        <f>IF(martianeum6[[#This Row],[zawartosc '[%']]]&gt;=1,martianeum6[[#This Row],[masa '[kg']]]*martianeum6[[#This Row],[zawartosc '[%']]]*0.01,0)</f>
        <v>1.1359999999999999</v>
      </c>
      <c r="G464">
        <f>martianeum6[[#This Row],[stan_magazynu '[kg']]]+martianeum6[[#This Row],[ile_kg_materiału_z_ładunku]]</f>
        <v>54.806899999999992</v>
      </c>
      <c r="H464">
        <f>IF(martianeum6[[#This Row],[stan_po_wydobyciu_z_ładunku]]&gt;=100,100,0)</f>
        <v>0</v>
      </c>
      <c r="I464">
        <f>martianeum6[[#This Row],[stan_po_wydobyciu_z_ładunku]]-martianeum6[[#This Row],[ile_zabiera_na_orbite]]</f>
        <v>54.806899999999992</v>
      </c>
    </row>
    <row r="465" spans="1:9" x14ac:dyDescent="0.25">
      <c r="A465" s="1">
        <v>49104</v>
      </c>
      <c r="B465">
        <f t="shared" si="7"/>
        <v>54.806899999999992</v>
      </c>
      <c r="C465" t="s">
        <v>18</v>
      </c>
      <c r="D465">
        <v>18.7</v>
      </c>
      <c r="E465">
        <v>15</v>
      </c>
      <c r="F465">
        <f>IF(martianeum6[[#This Row],[zawartosc '[%']]]&gt;=1,martianeum6[[#This Row],[masa '[kg']]]*martianeum6[[#This Row],[zawartosc '[%']]]*0.01,0)</f>
        <v>2.8050000000000002</v>
      </c>
      <c r="G465">
        <f>martianeum6[[#This Row],[stan_magazynu '[kg']]]+martianeum6[[#This Row],[ile_kg_materiału_z_ładunku]]</f>
        <v>57.611899999999991</v>
      </c>
      <c r="H465">
        <f>IF(martianeum6[[#This Row],[stan_po_wydobyciu_z_ładunku]]&gt;=100,100,0)</f>
        <v>0</v>
      </c>
      <c r="I465">
        <f>martianeum6[[#This Row],[stan_po_wydobyciu_z_ładunku]]-martianeum6[[#This Row],[ile_zabiera_na_orbite]]</f>
        <v>57.611899999999991</v>
      </c>
    </row>
    <row r="466" spans="1:9" x14ac:dyDescent="0.25">
      <c r="A466" s="1">
        <v>49105</v>
      </c>
      <c r="B466">
        <f t="shared" si="7"/>
        <v>57.611899999999991</v>
      </c>
      <c r="C466" t="s">
        <v>19</v>
      </c>
      <c r="D466">
        <v>13.7</v>
      </c>
      <c r="E466">
        <v>9.4</v>
      </c>
      <c r="F466">
        <f>IF(martianeum6[[#This Row],[zawartosc '[%']]]&gt;=1,martianeum6[[#This Row],[masa '[kg']]]*martianeum6[[#This Row],[zawartosc '[%']]]*0.01,0)</f>
        <v>1.2878000000000001</v>
      </c>
      <c r="G466">
        <f>martianeum6[[#This Row],[stan_magazynu '[kg']]]+martianeum6[[#This Row],[ile_kg_materiału_z_ładunku]]</f>
        <v>58.899699999999989</v>
      </c>
      <c r="H466">
        <f>IF(martianeum6[[#This Row],[stan_po_wydobyciu_z_ładunku]]&gt;=100,100,0)</f>
        <v>0</v>
      </c>
      <c r="I466">
        <f>martianeum6[[#This Row],[stan_po_wydobyciu_z_ładunku]]-martianeum6[[#This Row],[ile_zabiera_na_orbite]]</f>
        <v>58.899699999999989</v>
      </c>
    </row>
    <row r="467" spans="1:9" x14ac:dyDescent="0.25">
      <c r="A467" s="1">
        <v>49106</v>
      </c>
      <c r="B467">
        <f t="shared" si="7"/>
        <v>58.899699999999989</v>
      </c>
      <c r="C467" t="s">
        <v>14</v>
      </c>
      <c r="D467">
        <v>16.3</v>
      </c>
      <c r="E467">
        <v>3.6</v>
      </c>
      <c r="F467">
        <f>IF(martianeum6[[#This Row],[zawartosc '[%']]]&gt;=1,martianeum6[[#This Row],[masa '[kg']]]*martianeum6[[#This Row],[zawartosc '[%']]]*0.01,0)</f>
        <v>0.5868000000000001</v>
      </c>
      <c r="G467">
        <f>martianeum6[[#This Row],[stan_magazynu '[kg']]]+martianeum6[[#This Row],[ile_kg_materiału_z_ładunku]]</f>
        <v>59.486499999999985</v>
      </c>
      <c r="H467">
        <f>IF(martianeum6[[#This Row],[stan_po_wydobyciu_z_ładunku]]&gt;=100,100,0)</f>
        <v>0</v>
      </c>
      <c r="I467">
        <f>martianeum6[[#This Row],[stan_po_wydobyciu_z_ładunku]]-martianeum6[[#This Row],[ile_zabiera_na_orbite]]</f>
        <v>59.486499999999985</v>
      </c>
    </row>
    <row r="468" spans="1:9" x14ac:dyDescent="0.25">
      <c r="A468" s="1">
        <v>49107</v>
      </c>
      <c r="B468">
        <f t="shared" si="7"/>
        <v>59.486499999999985</v>
      </c>
      <c r="C468" t="s">
        <v>27</v>
      </c>
      <c r="D468">
        <v>14</v>
      </c>
      <c r="E468">
        <v>0</v>
      </c>
      <c r="F468">
        <f>IF(martianeum6[[#This Row],[zawartosc '[%']]]&gt;=1,martianeum6[[#This Row],[masa '[kg']]]*martianeum6[[#This Row],[zawartosc '[%']]]*0.01,0)</f>
        <v>0</v>
      </c>
      <c r="G468">
        <f>martianeum6[[#This Row],[stan_magazynu '[kg']]]+martianeum6[[#This Row],[ile_kg_materiału_z_ładunku]]</f>
        <v>59.486499999999985</v>
      </c>
      <c r="H468">
        <f>IF(martianeum6[[#This Row],[stan_po_wydobyciu_z_ładunku]]&gt;=100,100,0)</f>
        <v>0</v>
      </c>
      <c r="I468">
        <f>martianeum6[[#This Row],[stan_po_wydobyciu_z_ładunku]]-martianeum6[[#This Row],[ile_zabiera_na_orbite]]</f>
        <v>59.486499999999985</v>
      </c>
    </row>
    <row r="469" spans="1:9" x14ac:dyDescent="0.25">
      <c r="A469" s="1">
        <v>49108</v>
      </c>
      <c r="B469">
        <f t="shared" si="7"/>
        <v>59.486499999999985</v>
      </c>
      <c r="C469" t="s">
        <v>15</v>
      </c>
      <c r="D469">
        <v>26</v>
      </c>
      <c r="E469">
        <v>5.5</v>
      </c>
      <c r="F469">
        <f>IF(martianeum6[[#This Row],[zawartosc '[%']]]&gt;=1,martianeum6[[#This Row],[masa '[kg']]]*martianeum6[[#This Row],[zawartosc '[%']]]*0.01,0)</f>
        <v>1.43</v>
      </c>
      <c r="G469">
        <f>martianeum6[[#This Row],[stan_magazynu '[kg']]]+martianeum6[[#This Row],[ile_kg_materiału_z_ładunku]]</f>
        <v>60.916499999999985</v>
      </c>
      <c r="H469">
        <f>IF(martianeum6[[#This Row],[stan_po_wydobyciu_z_ładunku]]&gt;=100,100,0)</f>
        <v>0</v>
      </c>
      <c r="I469">
        <f>martianeum6[[#This Row],[stan_po_wydobyciu_z_ładunku]]-martianeum6[[#This Row],[ile_zabiera_na_orbite]]</f>
        <v>60.916499999999985</v>
      </c>
    </row>
    <row r="470" spans="1:9" x14ac:dyDescent="0.25">
      <c r="A470" s="1">
        <v>49109</v>
      </c>
      <c r="B470">
        <f t="shared" si="7"/>
        <v>60.916499999999985</v>
      </c>
      <c r="C470" t="s">
        <v>19</v>
      </c>
      <c r="D470">
        <v>27</v>
      </c>
      <c r="E470">
        <v>38.6</v>
      </c>
      <c r="F470">
        <f>IF(martianeum6[[#This Row],[zawartosc '[%']]]&gt;=1,martianeum6[[#This Row],[masa '[kg']]]*martianeum6[[#This Row],[zawartosc '[%']]]*0.01,0)</f>
        <v>10.422000000000001</v>
      </c>
      <c r="G470">
        <f>martianeum6[[#This Row],[stan_magazynu '[kg']]]+martianeum6[[#This Row],[ile_kg_materiału_z_ładunku]]</f>
        <v>71.338499999999982</v>
      </c>
      <c r="H470">
        <f>IF(martianeum6[[#This Row],[stan_po_wydobyciu_z_ładunku]]&gt;=100,100,0)</f>
        <v>0</v>
      </c>
      <c r="I470">
        <f>martianeum6[[#This Row],[stan_po_wydobyciu_z_ładunku]]-martianeum6[[#This Row],[ile_zabiera_na_orbite]]</f>
        <v>71.338499999999982</v>
      </c>
    </row>
    <row r="471" spans="1:9" x14ac:dyDescent="0.25">
      <c r="A471" s="1">
        <v>49110</v>
      </c>
      <c r="B471">
        <f t="shared" si="7"/>
        <v>71.338499999999982</v>
      </c>
      <c r="C471" t="s">
        <v>10</v>
      </c>
      <c r="D471">
        <v>26.6</v>
      </c>
      <c r="E471">
        <v>49.7</v>
      </c>
      <c r="F471">
        <f>IF(martianeum6[[#This Row],[zawartosc '[%']]]&gt;=1,martianeum6[[#This Row],[masa '[kg']]]*martianeum6[[#This Row],[zawartosc '[%']]]*0.01,0)</f>
        <v>13.220200000000002</v>
      </c>
      <c r="G471">
        <f>martianeum6[[#This Row],[stan_magazynu '[kg']]]+martianeum6[[#This Row],[ile_kg_materiału_z_ładunku]]</f>
        <v>84.558699999999988</v>
      </c>
      <c r="H471">
        <f>IF(martianeum6[[#This Row],[stan_po_wydobyciu_z_ładunku]]&gt;=100,100,0)</f>
        <v>0</v>
      </c>
      <c r="I471">
        <f>martianeum6[[#This Row],[stan_po_wydobyciu_z_ładunku]]-martianeum6[[#This Row],[ile_zabiera_na_orbite]]</f>
        <v>84.558699999999988</v>
      </c>
    </row>
    <row r="472" spans="1:9" x14ac:dyDescent="0.25">
      <c r="A472" s="1">
        <v>49111</v>
      </c>
      <c r="B472">
        <f t="shared" si="7"/>
        <v>84.558699999999988</v>
      </c>
      <c r="C472" t="s">
        <v>19</v>
      </c>
      <c r="D472">
        <v>20.9</v>
      </c>
      <c r="E472">
        <v>30</v>
      </c>
      <c r="F472">
        <f>IF(martianeum6[[#This Row],[zawartosc '[%']]]&gt;=1,martianeum6[[#This Row],[masa '[kg']]]*martianeum6[[#This Row],[zawartosc '[%']]]*0.01,0)</f>
        <v>6.2700000000000005</v>
      </c>
      <c r="G472">
        <f>martianeum6[[#This Row],[stan_magazynu '[kg']]]+martianeum6[[#This Row],[ile_kg_materiału_z_ładunku]]</f>
        <v>90.828699999999984</v>
      </c>
      <c r="H472">
        <f>IF(martianeum6[[#This Row],[stan_po_wydobyciu_z_ładunku]]&gt;=100,100,0)</f>
        <v>0</v>
      </c>
      <c r="I472">
        <f>martianeum6[[#This Row],[stan_po_wydobyciu_z_ładunku]]-martianeum6[[#This Row],[ile_zabiera_na_orbite]]</f>
        <v>90.828699999999984</v>
      </c>
    </row>
    <row r="473" spans="1:9" x14ac:dyDescent="0.25">
      <c r="A473" s="1">
        <v>49112</v>
      </c>
      <c r="B473">
        <f t="shared" si="7"/>
        <v>90.828699999999984</v>
      </c>
      <c r="C473" t="s">
        <v>22</v>
      </c>
      <c r="D473">
        <v>28.5</v>
      </c>
      <c r="E473">
        <v>5.3</v>
      </c>
      <c r="F473">
        <f>IF(martianeum6[[#This Row],[zawartosc '[%']]]&gt;=1,martianeum6[[#This Row],[masa '[kg']]]*martianeum6[[#This Row],[zawartosc '[%']]]*0.01,0)</f>
        <v>1.5105</v>
      </c>
      <c r="G473">
        <f>martianeum6[[#This Row],[stan_magazynu '[kg']]]+martianeum6[[#This Row],[ile_kg_materiału_z_ładunku]]</f>
        <v>92.339199999999977</v>
      </c>
      <c r="H473">
        <f>IF(martianeum6[[#This Row],[stan_po_wydobyciu_z_ładunku]]&gt;=100,100,0)</f>
        <v>0</v>
      </c>
      <c r="I473">
        <f>martianeum6[[#This Row],[stan_po_wydobyciu_z_ładunku]]-martianeum6[[#This Row],[ile_zabiera_na_orbite]]</f>
        <v>92.339199999999977</v>
      </c>
    </row>
    <row r="474" spans="1:9" x14ac:dyDescent="0.25">
      <c r="A474" s="1">
        <v>49113</v>
      </c>
      <c r="B474">
        <f t="shared" si="7"/>
        <v>92.339199999999977</v>
      </c>
      <c r="C474" t="s">
        <v>5</v>
      </c>
      <c r="D474">
        <v>10.4</v>
      </c>
      <c r="E474">
        <v>0</v>
      </c>
      <c r="F474">
        <f>IF(martianeum6[[#This Row],[zawartosc '[%']]]&gt;=1,martianeum6[[#This Row],[masa '[kg']]]*martianeum6[[#This Row],[zawartosc '[%']]]*0.01,0)</f>
        <v>0</v>
      </c>
      <c r="G474">
        <f>martianeum6[[#This Row],[stan_magazynu '[kg']]]+martianeum6[[#This Row],[ile_kg_materiału_z_ładunku]]</f>
        <v>92.339199999999977</v>
      </c>
      <c r="H474">
        <f>IF(martianeum6[[#This Row],[stan_po_wydobyciu_z_ładunku]]&gt;=100,100,0)</f>
        <v>0</v>
      </c>
      <c r="I474">
        <f>martianeum6[[#This Row],[stan_po_wydobyciu_z_ładunku]]-martianeum6[[#This Row],[ile_zabiera_na_orbite]]</f>
        <v>92.339199999999977</v>
      </c>
    </row>
    <row r="475" spans="1:9" x14ac:dyDescent="0.25">
      <c r="A475" s="1">
        <v>49114</v>
      </c>
      <c r="B475">
        <f t="shared" si="7"/>
        <v>92.339199999999977</v>
      </c>
      <c r="C475" t="s">
        <v>18</v>
      </c>
      <c r="D475">
        <v>25.9</v>
      </c>
      <c r="E475">
        <v>9.1999999999999993</v>
      </c>
      <c r="F475">
        <f>IF(martianeum6[[#This Row],[zawartosc '[%']]]&gt;=1,martianeum6[[#This Row],[masa '[kg']]]*martianeum6[[#This Row],[zawartosc '[%']]]*0.01,0)</f>
        <v>2.3827999999999996</v>
      </c>
      <c r="G475">
        <f>martianeum6[[#This Row],[stan_magazynu '[kg']]]+martianeum6[[#This Row],[ile_kg_materiału_z_ładunku]]</f>
        <v>94.72199999999998</v>
      </c>
      <c r="H475">
        <f>IF(martianeum6[[#This Row],[stan_po_wydobyciu_z_ładunku]]&gt;=100,100,0)</f>
        <v>0</v>
      </c>
      <c r="I475">
        <f>martianeum6[[#This Row],[stan_po_wydobyciu_z_ładunku]]-martianeum6[[#This Row],[ile_zabiera_na_orbite]]</f>
        <v>94.72199999999998</v>
      </c>
    </row>
    <row r="476" spans="1:9" x14ac:dyDescent="0.25">
      <c r="A476" s="1">
        <v>49115</v>
      </c>
      <c r="B476">
        <f t="shared" si="7"/>
        <v>94.72199999999998</v>
      </c>
      <c r="C476" t="s">
        <v>11</v>
      </c>
      <c r="D476">
        <v>24.6</v>
      </c>
      <c r="E476">
        <v>11</v>
      </c>
      <c r="F476">
        <f>IF(martianeum6[[#This Row],[zawartosc '[%']]]&gt;=1,martianeum6[[#This Row],[masa '[kg']]]*martianeum6[[#This Row],[zawartosc '[%']]]*0.01,0)</f>
        <v>2.7060000000000004</v>
      </c>
      <c r="G476">
        <f>martianeum6[[#This Row],[stan_magazynu '[kg']]]+martianeum6[[#This Row],[ile_kg_materiału_z_ładunku]]</f>
        <v>97.427999999999983</v>
      </c>
      <c r="H476">
        <f>IF(martianeum6[[#This Row],[stan_po_wydobyciu_z_ładunku]]&gt;=100,100,0)</f>
        <v>0</v>
      </c>
      <c r="I476">
        <f>martianeum6[[#This Row],[stan_po_wydobyciu_z_ładunku]]-martianeum6[[#This Row],[ile_zabiera_na_orbite]]</f>
        <v>97.427999999999983</v>
      </c>
    </row>
    <row r="477" spans="1:9" x14ac:dyDescent="0.25">
      <c r="A477" s="1">
        <v>49116</v>
      </c>
      <c r="B477">
        <f t="shared" si="7"/>
        <v>97.427999999999983</v>
      </c>
      <c r="C477" t="s">
        <v>16</v>
      </c>
      <c r="D477">
        <v>22</v>
      </c>
      <c r="E477">
        <v>0</v>
      </c>
      <c r="F477">
        <f>IF(martianeum6[[#This Row],[zawartosc '[%']]]&gt;=1,martianeum6[[#This Row],[masa '[kg']]]*martianeum6[[#This Row],[zawartosc '[%']]]*0.01,0)</f>
        <v>0</v>
      </c>
      <c r="G477">
        <f>martianeum6[[#This Row],[stan_magazynu '[kg']]]+martianeum6[[#This Row],[ile_kg_materiału_z_ładunku]]</f>
        <v>97.427999999999983</v>
      </c>
      <c r="H477">
        <f>IF(martianeum6[[#This Row],[stan_po_wydobyciu_z_ładunku]]&gt;=100,100,0)</f>
        <v>0</v>
      </c>
      <c r="I477">
        <f>martianeum6[[#This Row],[stan_po_wydobyciu_z_ładunku]]-martianeum6[[#This Row],[ile_zabiera_na_orbite]]</f>
        <v>97.427999999999983</v>
      </c>
    </row>
    <row r="478" spans="1:9" x14ac:dyDescent="0.25">
      <c r="A478" s="1">
        <v>49117</v>
      </c>
      <c r="B478">
        <f t="shared" si="7"/>
        <v>97.427999999999983</v>
      </c>
      <c r="C478" t="s">
        <v>8</v>
      </c>
      <c r="D478">
        <v>16.8</v>
      </c>
      <c r="E478">
        <v>2.4</v>
      </c>
      <c r="F478">
        <f>IF(martianeum6[[#This Row],[zawartosc '[%']]]&gt;=1,martianeum6[[#This Row],[masa '[kg']]]*martianeum6[[#This Row],[zawartosc '[%']]]*0.01,0)</f>
        <v>0.4032</v>
      </c>
      <c r="G478">
        <f>martianeum6[[#This Row],[stan_magazynu '[kg']]]+martianeum6[[#This Row],[ile_kg_materiału_z_ładunku]]</f>
        <v>97.831199999999981</v>
      </c>
      <c r="H478">
        <f>IF(martianeum6[[#This Row],[stan_po_wydobyciu_z_ładunku]]&gt;=100,100,0)</f>
        <v>0</v>
      </c>
      <c r="I478">
        <f>martianeum6[[#This Row],[stan_po_wydobyciu_z_ładunku]]-martianeum6[[#This Row],[ile_zabiera_na_orbite]]</f>
        <v>97.831199999999981</v>
      </c>
    </row>
    <row r="479" spans="1:9" x14ac:dyDescent="0.25">
      <c r="A479" s="1">
        <v>49118</v>
      </c>
      <c r="B479">
        <f t="shared" si="7"/>
        <v>97.831199999999981</v>
      </c>
      <c r="C479" t="s">
        <v>10</v>
      </c>
      <c r="D479">
        <v>21.7</v>
      </c>
      <c r="E479">
        <v>44.1</v>
      </c>
      <c r="F479">
        <f>IF(martianeum6[[#This Row],[zawartosc '[%']]]&gt;=1,martianeum6[[#This Row],[masa '[kg']]]*martianeum6[[#This Row],[zawartosc '[%']]]*0.01,0)</f>
        <v>9.569700000000001</v>
      </c>
      <c r="G479">
        <f>martianeum6[[#This Row],[stan_magazynu '[kg']]]+martianeum6[[#This Row],[ile_kg_materiału_z_ładunku]]</f>
        <v>107.40089999999998</v>
      </c>
      <c r="H479">
        <f>IF(martianeum6[[#This Row],[stan_po_wydobyciu_z_ładunku]]&gt;=100,100,0)</f>
        <v>100</v>
      </c>
      <c r="I479">
        <f>martianeum6[[#This Row],[stan_po_wydobyciu_z_ładunku]]-martianeum6[[#This Row],[ile_zabiera_na_orbite]]</f>
        <v>7.4008999999999787</v>
      </c>
    </row>
    <row r="480" spans="1:9" x14ac:dyDescent="0.25">
      <c r="A480" s="1">
        <v>49119</v>
      </c>
      <c r="B480">
        <f t="shared" si="7"/>
        <v>7.4008999999999787</v>
      </c>
      <c r="C480" t="s">
        <v>12</v>
      </c>
      <c r="D480">
        <v>28.9</v>
      </c>
      <c r="E480">
        <v>0</v>
      </c>
      <c r="F480">
        <f>IF(martianeum6[[#This Row],[zawartosc '[%']]]&gt;=1,martianeum6[[#This Row],[masa '[kg']]]*martianeum6[[#This Row],[zawartosc '[%']]]*0.01,0)</f>
        <v>0</v>
      </c>
      <c r="G480">
        <f>martianeum6[[#This Row],[stan_magazynu '[kg']]]+martianeum6[[#This Row],[ile_kg_materiału_z_ładunku]]</f>
        <v>7.4008999999999787</v>
      </c>
      <c r="H480">
        <f>IF(martianeum6[[#This Row],[stan_po_wydobyciu_z_ładunku]]&gt;=100,100,0)</f>
        <v>0</v>
      </c>
      <c r="I480">
        <f>martianeum6[[#This Row],[stan_po_wydobyciu_z_ładunku]]-martianeum6[[#This Row],[ile_zabiera_na_orbite]]</f>
        <v>7.4008999999999787</v>
      </c>
    </row>
    <row r="481" spans="1:9" x14ac:dyDescent="0.25">
      <c r="A481" s="1">
        <v>49120</v>
      </c>
      <c r="B481">
        <f t="shared" si="7"/>
        <v>7.4008999999999787</v>
      </c>
      <c r="C481" t="s">
        <v>13</v>
      </c>
      <c r="D481">
        <v>26.6</v>
      </c>
      <c r="E481">
        <v>0.4</v>
      </c>
      <c r="F481">
        <f>IF(martianeum6[[#This Row],[zawartosc '[%']]]&gt;=1,martianeum6[[#This Row],[masa '[kg']]]*martianeum6[[#This Row],[zawartosc '[%']]]*0.01,0)</f>
        <v>0</v>
      </c>
      <c r="G481">
        <f>martianeum6[[#This Row],[stan_magazynu '[kg']]]+martianeum6[[#This Row],[ile_kg_materiału_z_ładunku]]</f>
        <v>7.4008999999999787</v>
      </c>
      <c r="H481">
        <f>IF(martianeum6[[#This Row],[stan_po_wydobyciu_z_ładunku]]&gt;=100,100,0)</f>
        <v>0</v>
      </c>
      <c r="I481">
        <f>martianeum6[[#This Row],[stan_po_wydobyciu_z_ładunku]]-martianeum6[[#This Row],[ile_zabiera_na_orbite]]</f>
        <v>7.4008999999999787</v>
      </c>
    </row>
    <row r="482" spans="1:9" x14ac:dyDescent="0.25">
      <c r="A482" s="1">
        <v>49121</v>
      </c>
      <c r="B482">
        <f t="shared" si="7"/>
        <v>7.4008999999999787</v>
      </c>
      <c r="C482" t="s">
        <v>15</v>
      </c>
      <c r="D482">
        <v>28</v>
      </c>
      <c r="E482">
        <v>16.7</v>
      </c>
      <c r="F482">
        <f>IF(martianeum6[[#This Row],[zawartosc '[%']]]&gt;=1,martianeum6[[#This Row],[masa '[kg']]]*martianeum6[[#This Row],[zawartosc '[%']]]*0.01,0)</f>
        <v>4.6760000000000002</v>
      </c>
      <c r="G482">
        <f>martianeum6[[#This Row],[stan_magazynu '[kg']]]+martianeum6[[#This Row],[ile_kg_materiału_z_ładunku]]</f>
        <v>12.076899999999979</v>
      </c>
      <c r="H482">
        <f>IF(martianeum6[[#This Row],[stan_po_wydobyciu_z_ładunku]]&gt;=100,100,0)</f>
        <v>0</v>
      </c>
      <c r="I482">
        <f>martianeum6[[#This Row],[stan_po_wydobyciu_z_ładunku]]-martianeum6[[#This Row],[ile_zabiera_na_orbite]]</f>
        <v>12.076899999999979</v>
      </c>
    </row>
    <row r="483" spans="1:9" x14ac:dyDescent="0.25">
      <c r="A483" s="1">
        <v>49122</v>
      </c>
      <c r="B483">
        <f t="shared" si="7"/>
        <v>12.076899999999979</v>
      </c>
      <c r="C483" t="s">
        <v>17</v>
      </c>
      <c r="D483">
        <v>27.5</v>
      </c>
      <c r="E483">
        <v>0</v>
      </c>
      <c r="F483">
        <f>IF(martianeum6[[#This Row],[zawartosc '[%']]]&gt;=1,martianeum6[[#This Row],[masa '[kg']]]*martianeum6[[#This Row],[zawartosc '[%']]]*0.01,0)</f>
        <v>0</v>
      </c>
      <c r="G483">
        <f>martianeum6[[#This Row],[stan_magazynu '[kg']]]+martianeum6[[#This Row],[ile_kg_materiału_z_ładunku]]</f>
        <v>12.076899999999979</v>
      </c>
      <c r="H483">
        <f>IF(martianeum6[[#This Row],[stan_po_wydobyciu_z_ładunku]]&gt;=100,100,0)</f>
        <v>0</v>
      </c>
      <c r="I483">
        <f>martianeum6[[#This Row],[stan_po_wydobyciu_z_ładunku]]-martianeum6[[#This Row],[ile_zabiera_na_orbite]]</f>
        <v>12.076899999999979</v>
      </c>
    </row>
    <row r="484" spans="1:9" x14ac:dyDescent="0.25">
      <c r="A484" s="1">
        <v>49123</v>
      </c>
      <c r="B484">
        <f t="shared" si="7"/>
        <v>12.076899999999979</v>
      </c>
      <c r="C484" t="s">
        <v>22</v>
      </c>
      <c r="D484">
        <v>18.2</v>
      </c>
      <c r="E484">
        <v>0</v>
      </c>
      <c r="F484">
        <f>IF(martianeum6[[#This Row],[zawartosc '[%']]]&gt;=1,martianeum6[[#This Row],[masa '[kg']]]*martianeum6[[#This Row],[zawartosc '[%']]]*0.01,0)</f>
        <v>0</v>
      </c>
      <c r="G484">
        <f>martianeum6[[#This Row],[stan_magazynu '[kg']]]+martianeum6[[#This Row],[ile_kg_materiału_z_ładunku]]</f>
        <v>12.076899999999979</v>
      </c>
      <c r="H484">
        <f>IF(martianeum6[[#This Row],[stan_po_wydobyciu_z_ładunku]]&gt;=100,100,0)</f>
        <v>0</v>
      </c>
      <c r="I484">
        <f>martianeum6[[#This Row],[stan_po_wydobyciu_z_ładunku]]-martianeum6[[#This Row],[ile_zabiera_na_orbite]]</f>
        <v>12.076899999999979</v>
      </c>
    </row>
    <row r="485" spans="1:9" x14ac:dyDescent="0.25">
      <c r="A485" s="1">
        <v>49124</v>
      </c>
      <c r="B485">
        <f t="shared" si="7"/>
        <v>12.076899999999979</v>
      </c>
      <c r="C485" t="s">
        <v>18</v>
      </c>
      <c r="D485">
        <v>25.1</v>
      </c>
      <c r="E485">
        <v>0</v>
      </c>
      <c r="F485">
        <f>IF(martianeum6[[#This Row],[zawartosc '[%']]]&gt;=1,martianeum6[[#This Row],[masa '[kg']]]*martianeum6[[#This Row],[zawartosc '[%']]]*0.01,0)</f>
        <v>0</v>
      </c>
      <c r="G485">
        <f>martianeum6[[#This Row],[stan_magazynu '[kg']]]+martianeum6[[#This Row],[ile_kg_materiału_z_ładunku]]</f>
        <v>12.076899999999979</v>
      </c>
      <c r="H485">
        <f>IF(martianeum6[[#This Row],[stan_po_wydobyciu_z_ładunku]]&gt;=100,100,0)</f>
        <v>0</v>
      </c>
      <c r="I485">
        <f>martianeum6[[#This Row],[stan_po_wydobyciu_z_ładunku]]-martianeum6[[#This Row],[ile_zabiera_na_orbite]]</f>
        <v>12.076899999999979</v>
      </c>
    </row>
    <row r="486" spans="1:9" x14ac:dyDescent="0.25">
      <c r="A486" s="1">
        <v>49125</v>
      </c>
      <c r="B486">
        <f t="shared" si="7"/>
        <v>12.076899999999979</v>
      </c>
      <c r="C486" t="s">
        <v>4</v>
      </c>
      <c r="D486">
        <v>10.1</v>
      </c>
      <c r="E486">
        <v>0.2</v>
      </c>
      <c r="F486">
        <f>IF(martianeum6[[#This Row],[zawartosc '[%']]]&gt;=1,martianeum6[[#This Row],[masa '[kg']]]*martianeum6[[#This Row],[zawartosc '[%']]]*0.01,0)</f>
        <v>0</v>
      </c>
      <c r="G486">
        <f>martianeum6[[#This Row],[stan_magazynu '[kg']]]+martianeum6[[#This Row],[ile_kg_materiału_z_ładunku]]</f>
        <v>12.076899999999979</v>
      </c>
      <c r="H486">
        <f>IF(martianeum6[[#This Row],[stan_po_wydobyciu_z_ładunku]]&gt;=100,100,0)</f>
        <v>0</v>
      </c>
      <c r="I486">
        <f>martianeum6[[#This Row],[stan_po_wydobyciu_z_ładunku]]-martianeum6[[#This Row],[ile_zabiera_na_orbite]]</f>
        <v>12.076899999999979</v>
      </c>
    </row>
    <row r="487" spans="1:9" x14ac:dyDescent="0.25">
      <c r="A487" s="1">
        <v>49126</v>
      </c>
      <c r="B487">
        <f t="shared" si="7"/>
        <v>12.076899999999979</v>
      </c>
      <c r="C487" t="s">
        <v>15</v>
      </c>
      <c r="D487">
        <v>13.1</v>
      </c>
      <c r="E487">
        <v>7.9</v>
      </c>
      <c r="F487">
        <f>IF(martianeum6[[#This Row],[zawartosc '[%']]]&gt;=1,martianeum6[[#This Row],[masa '[kg']]]*martianeum6[[#This Row],[zawartosc '[%']]]*0.01,0)</f>
        <v>1.0348999999999999</v>
      </c>
      <c r="G487">
        <f>martianeum6[[#This Row],[stan_magazynu '[kg']]]+martianeum6[[#This Row],[ile_kg_materiału_z_ładunku]]</f>
        <v>13.111799999999979</v>
      </c>
      <c r="H487">
        <f>IF(martianeum6[[#This Row],[stan_po_wydobyciu_z_ładunku]]&gt;=100,100,0)</f>
        <v>0</v>
      </c>
      <c r="I487">
        <f>martianeum6[[#This Row],[stan_po_wydobyciu_z_ładunku]]-martianeum6[[#This Row],[ile_zabiera_na_orbite]]</f>
        <v>13.111799999999979</v>
      </c>
    </row>
    <row r="488" spans="1:9" x14ac:dyDescent="0.25">
      <c r="A488" s="1">
        <v>49127</v>
      </c>
      <c r="B488">
        <f t="shared" si="7"/>
        <v>13.111799999999979</v>
      </c>
      <c r="C488" t="s">
        <v>9</v>
      </c>
      <c r="D488">
        <v>22.9</v>
      </c>
      <c r="E488">
        <v>0</v>
      </c>
      <c r="F488">
        <f>IF(martianeum6[[#This Row],[zawartosc '[%']]]&gt;=1,martianeum6[[#This Row],[masa '[kg']]]*martianeum6[[#This Row],[zawartosc '[%']]]*0.01,0)</f>
        <v>0</v>
      </c>
      <c r="G488">
        <f>martianeum6[[#This Row],[stan_magazynu '[kg']]]+martianeum6[[#This Row],[ile_kg_materiału_z_ładunku]]</f>
        <v>13.111799999999979</v>
      </c>
      <c r="H488">
        <f>IF(martianeum6[[#This Row],[stan_po_wydobyciu_z_ładunku]]&gt;=100,100,0)</f>
        <v>0</v>
      </c>
      <c r="I488">
        <f>martianeum6[[#This Row],[stan_po_wydobyciu_z_ładunku]]-martianeum6[[#This Row],[ile_zabiera_na_orbite]]</f>
        <v>13.111799999999979</v>
      </c>
    </row>
    <row r="489" spans="1:9" x14ac:dyDescent="0.25">
      <c r="A489" s="1">
        <v>49128</v>
      </c>
      <c r="B489">
        <f t="shared" si="7"/>
        <v>13.111799999999979</v>
      </c>
      <c r="C489" t="s">
        <v>9</v>
      </c>
      <c r="D489">
        <v>26.3</v>
      </c>
      <c r="E489">
        <v>4</v>
      </c>
      <c r="F489">
        <f>IF(martianeum6[[#This Row],[zawartosc '[%']]]&gt;=1,martianeum6[[#This Row],[masa '[kg']]]*martianeum6[[#This Row],[zawartosc '[%']]]*0.01,0)</f>
        <v>1.052</v>
      </c>
      <c r="G489">
        <f>martianeum6[[#This Row],[stan_magazynu '[kg']]]+martianeum6[[#This Row],[ile_kg_materiału_z_ładunku]]</f>
        <v>14.163799999999979</v>
      </c>
      <c r="H489">
        <f>IF(martianeum6[[#This Row],[stan_po_wydobyciu_z_ładunku]]&gt;=100,100,0)</f>
        <v>0</v>
      </c>
      <c r="I489">
        <f>martianeum6[[#This Row],[stan_po_wydobyciu_z_ładunku]]-martianeum6[[#This Row],[ile_zabiera_na_orbite]]</f>
        <v>14.163799999999979</v>
      </c>
    </row>
    <row r="490" spans="1:9" x14ac:dyDescent="0.25">
      <c r="A490" s="1">
        <v>49129</v>
      </c>
      <c r="B490">
        <f t="shared" si="7"/>
        <v>14.163799999999979</v>
      </c>
      <c r="C490" t="s">
        <v>19</v>
      </c>
      <c r="D490">
        <v>11.3</v>
      </c>
      <c r="E490">
        <v>19.8</v>
      </c>
      <c r="F490">
        <f>IF(martianeum6[[#This Row],[zawartosc '[%']]]&gt;=1,martianeum6[[#This Row],[masa '[kg']]]*martianeum6[[#This Row],[zawartosc '[%']]]*0.01,0)</f>
        <v>2.2374000000000001</v>
      </c>
      <c r="G490">
        <f>martianeum6[[#This Row],[stan_magazynu '[kg']]]+martianeum6[[#This Row],[ile_kg_materiału_z_ładunku]]</f>
        <v>16.401199999999978</v>
      </c>
      <c r="H490">
        <f>IF(martianeum6[[#This Row],[stan_po_wydobyciu_z_ładunku]]&gt;=100,100,0)</f>
        <v>0</v>
      </c>
      <c r="I490">
        <f>martianeum6[[#This Row],[stan_po_wydobyciu_z_ładunku]]-martianeum6[[#This Row],[ile_zabiera_na_orbite]]</f>
        <v>16.401199999999978</v>
      </c>
    </row>
    <row r="491" spans="1:9" x14ac:dyDescent="0.25">
      <c r="A491" s="1">
        <v>49130</v>
      </c>
      <c r="B491">
        <f t="shared" si="7"/>
        <v>16.401199999999978</v>
      </c>
      <c r="C491" t="s">
        <v>10</v>
      </c>
      <c r="D491">
        <v>30</v>
      </c>
      <c r="E491">
        <v>0</v>
      </c>
      <c r="F491">
        <f>IF(martianeum6[[#This Row],[zawartosc '[%']]]&gt;=1,martianeum6[[#This Row],[masa '[kg']]]*martianeum6[[#This Row],[zawartosc '[%']]]*0.01,0)</f>
        <v>0</v>
      </c>
      <c r="G491">
        <f>martianeum6[[#This Row],[stan_magazynu '[kg']]]+martianeum6[[#This Row],[ile_kg_materiału_z_ładunku]]</f>
        <v>16.401199999999978</v>
      </c>
      <c r="H491">
        <f>IF(martianeum6[[#This Row],[stan_po_wydobyciu_z_ładunku]]&gt;=100,100,0)</f>
        <v>0</v>
      </c>
      <c r="I491">
        <f>martianeum6[[#This Row],[stan_po_wydobyciu_z_ładunku]]-martianeum6[[#This Row],[ile_zabiera_na_orbite]]</f>
        <v>16.401199999999978</v>
      </c>
    </row>
    <row r="492" spans="1:9" x14ac:dyDescent="0.25">
      <c r="A492" s="1">
        <v>49131</v>
      </c>
      <c r="B492">
        <f t="shared" si="7"/>
        <v>16.401199999999978</v>
      </c>
      <c r="C492" t="s">
        <v>22</v>
      </c>
      <c r="D492">
        <v>20.399999999999999</v>
      </c>
      <c r="E492">
        <v>0</v>
      </c>
      <c r="F492">
        <f>IF(martianeum6[[#This Row],[zawartosc '[%']]]&gt;=1,martianeum6[[#This Row],[masa '[kg']]]*martianeum6[[#This Row],[zawartosc '[%']]]*0.01,0)</f>
        <v>0</v>
      </c>
      <c r="G492">
        <f>martianeum6[[#This Row],[stan_magazynu '[kg']]]+martianeum6[[#This Row],[ile_kg_materiału_z_ładunku]]</f>
        <v>16.401199999999978</v>
      </c>
      <c r="H492">
        <f>IF(martianeum6[[#This Row],[stan_po_wydobyciu_z_ładunku]]&gt;=100,100,0)</f>
        <v>0</v>
      </c>
      <c r="I492">
        <f>martianeum6[[#This Row],[stan_po_wydobyciu_z_ładunku]]-martianeum6[[#This Row],[ile_zabiera_na_orbite]]</f>
        <v>16.401199999999978</v>
      </c>
    </row>
    <row r="493" spans="1:9" x14ac:dyDescent="0.25">
      <c r="A493" s="1">
        <v>49132</v>
      </c>
      <c r="B493">
        <f t="shared" si="7"/>
        <v>16.401199999999978</v>
      </c>
      <c r="C493" t="s">
        <v>7</v>
      </c>
      <c r="D493">
        <v>24.5</v>
      </c>
      <c r="E493">
        <v>8.6999999999999993</v>
      </c>
      <c r="F493">
        <f>IF(martianeum6[[#This Row],[zawartosc '[%']]]&gt;=1,martianeum6[[#This Row],[masa '[kg']]]*martianeum6[[#This Row],[zawartosc '[%']]]*0.01,0)</f>
        <v>2.1315</v>
      </c>
      <c r="G493">
        <f>martianeum6[[#This Row],[stan_magazynu '[kg']]]+martianeum6[[#This Row],[ile_kg_materiału_z_ładunku]]</f>
        <v>18.532699999999977</v>
      </c>
      <c r="H493">
        <f>IF(martianeum6[[#This Row],[stan_po_wydobyciu_z_ładunku]]&gt;=100,100,0)</f>
        <v>0</v>
      </c>
      <c r="I493">
        <f>martianeum6[[#This Row],[stan_po_wydobyciu_z_ładunku]]-martianeum6[[#This Row],[ile_zabiera_na_orbite]]</f>
        <v>18.532699999999977</v>
      </c>
    </row>
    <row r="494" spans="1:9" x14ac:dyDescent="0.25">
      <c r="A494" s="1">
        <v>49133</v>
      </c>
      <c r="B494">
        <f t="shared" si="7"/>
        <v>18.532699999999977</v>
      </c>
      <c r="C494" t="s">
        <v>11</v>
      </c>
      <c r="D494">
        <v>17</v>
      </c>
      <c r="E494">
        <v>2.7</v>
      </c>
      <c r="F494">
        <f>IF(martianeum6[[#This Row],[zawartosc '[%']]]&gt;=1,martianeum6[[#This Row],[masa '[kg']]]*martianeum6[[#This Row],[zawartosc '[%']]]*0.01,0)</f>
        <v>0.45900000000000007</v>
      </c>
      <c r="G494">
        <f>martianeum6[[#This Row],[stan_magazynu '[kg']]]+martianeum6[[#This Row],[ile_kg_materiału_z_ładunku]]</f>
        <v>18.991699999999977</v>
      </c>
      <c r="H494">
        <f>IF(martianeum6[[#This Row],[stan_po_wydobyciu_z_ładunku]]&gt;=100,100,0)</f>
        <v>0</v>
      </c>
      <c r="I494">
        <f>martianeum6[[#This Row],[stan_po_wydobyciu_z_ładunku]]-martianeum6[[#This Row],[ile_zabiera_na_orbite]]</f>
        <v>18.991699999999977</v>
      </c>
    </row>
    <row r="495" spans="1:9" x14ac:dyDescent="0.25">
      <c r="A495" s="1">
        <v>49134</v>
      </c>
      <c r="B495">
        <f t="shared" si="7"/>
        <v>18.991699999999977</v>
      </c>
      <c r="C495" t="s">
        <v>19</v>
      </c>
      <c r="D495">
        <v>21</v>
      </c>
      <c r="E495">
        <v>5.6</v>
      </c>
      <c r="F495">
        <f>IF(martianeum6[[#This Row],[zawartosc '[%']]]&gt;=1,martianeum6[[#This Row],[masa '[kg']]]*martianeum6[[#This Row],[zawartosc '[%']]]*0.01,0)</f>
        <v>1.1759999999999999</v>
      </c>
      <c r="G495">
        <f>martianeum6[[#This Row],[stan_magazynu '[kg']]]+martianeum6[[#This Row],[ile_kg_materiału_z_ładunku]]</f>
        <v>20.167699999999975</v>
      </c>
      <c r="H495">
        <f>IF(martianeum6[[#This Row],[stan_po_wydobyciu_z_ładunku]]&gt;=100,100,0)</f>
        <v>0</v>
      </c>
      <c r="I495">
        <f>martianeum6[[#This Row],[stan_po_wydobyciu_z_ładunku]]-martianeum6[[#This Row],[ile_zabiera_na_orbite]]</f>
        <v>20.167699999999975</v>
      </c>
    </row>
    <row r="496" spans="1:9" x14ac:dyDescent="0.25">
      <c r="A496" s="1">
        <v>49135</v>
      </c>
      <c r="B496">
        <f t="shared" si="7"/>
        <v>20.167699999999975</v>
      </c>
      <c r="C496" t="s">
        <v>19</v>
      </c>
      <c r="D496">
        <v>20.7</v>
      </c>
      <c r="E496">
        <v>0</v>
      </c>
      <c r="F496">
        <f>IF(martianeum6[[#This Row],[zawartosc '[%']]]&gt;=1,martianeum6[[#This Row],[masa '[kg']]]*martianeum6[[#This Row],[zawartosc '[%']]]*0.01,0)</f>
        <v>0</v>
      </c>
      <c r="G496">
        <f>martianeum6[[#This Row],[stan_magazynu '[kg']]]+martianeum6[[#This Row],[ile_kg_materiału_z_ładunku]]</f>
        <v>20.167699999999975</v>
      </c>
      <c r="H496">
        <f>IF(martianeum6[[#This Row],[stan_po_wydobyciu_z_ładunku]]&gt;=100,100,0)</f>
        <v>0</v>
      </c>
      <c r="I496">
        <f>martianeum6[[#This Row],[stan_po_wydobyciu_z_ładunku]]-martianeum6[[#This Row],[ile_zabiera_na_orbite]]</f>
        <v>20.167699999999975</v>
      </c>
    </row>
    <row r="497" spans="1:9" x14ac:dyDescent="0.25">
      <c r="A497" s="1">
        <v>49136</v>
      </c>
      <c r="B497">
        <f t="shared" si="7"/>
        <v>20.167699999999975</v>
      </c>
      <c r="C497" t="s">
        <v>12</v>
      </c>
      <c r="D497">
        <v>26.7</v>
      </c>
      <c r="E497">
        <v>9.8000000000000007</v>
      </c>
      <c r="F497">
        <f>IF(martianeum6[[#This Row],[zawartosc '[%']]]&gt;=1,martianeum6[[#This Row],[masa '[kg']]]*martianeum6[[#This Row],[zawartosc '[%']]]*0.01,0)</f>
        <v>2.6166000000000005</v>
      </c>
      <c r="G497">
        <f>martianeum6[[#This Row],[stan_magazynu '[kg']]]+martianeum6[[#This Row],[ile_kg_materiału_z_ładunku]]</f>
        <v>22.784299999999977</v>
      </c>
      <c r="H497">
        <f>IF(martianeum6[[#This Row],[stan_po_wydobyciu_z_ładunku]]&gt;=100,100,0)</f>
        <v>0</v>
      </c>
      <c r="I497">
        <f>martianeum6[[#This Row],[stan_po_wydobyciu_z_ładunku]]-martianeum6[[#This Row],[ile_zabiera_na_orbite]]</f>
        <v>22.784299999999977</v>
      </c>
    </row>
    <row r="498" spans="1:9" x14ac:dyDescent="0.25">
      <c r="A498" s="1">
        <v>49137</v>
      </c>
      <c r="B498">
        <f t="shared" si="7"/>
        <v>22.784299999999977</v>
      </c>
      <c r="C498" t="s">
        <v>30</v>
      </c>
      <c r="D498">
        <v>10.199999999999999</v>
      </c>
      <c r="E498">
        <v>0.1</v>
      </c>
      <c r="F498">
        <f>IF(martianeum6[[#This Row],[zawartosc '[%']]]&gt;=1,martianeum6[[#This Row],[masa '[kg']]]*martianeum6[[#This Row],[zawartosc '[%']]]*0.01,0)</f>
        <v>0</v>
      </c>
      <c r="G498">
        <f>martianeum6[[#This Row],[stan_magazynu '[kg']]]+martianeum6[[#This Row],[ile_kg_materiału_z_ładunku]]</f>
        <v>22.784299999999977</v>
      </c>
      <c r="H498">
        <f>IF(martianeum6[[#This Row],[stan_po_wydobyciu_z_ładunku]]&gt;=100,100,0)</f>
        <v>0</v>
      </c>
      <c r="I498">
        <f>martianeum6[[#This Row],[stan_po_wydobyciu_z_ładunku]]-martianeum6[[#This Row],[ile_zabiera_na_orbite]]</f>
        <v>22.784299999999977</v>
      </c>
    </row>
    <row r="499" spans="1:9" x14ac:dyDescent="0.25">
      <c r="A499" s="1">
        <v>49138</v>
      </c>
      <c r="B499">
        <f t="shared" si="7"/>
        <v>22.784299999999977</v>
      </c>
      <c r="C499" t="s">
        <v>10</v>
      </c>
      <c r="D499">
        <v>15.7</v>
      </c>
      <c r="E499">
        <v>5.8</v>
      </c>
      <c r="F499">
        <f>IF(martianeum6[[#This Row],[zawartosc '[%']]]&gt;=1,martianeum6[[#This Row],[masa '[kg']]]*martianeum6[[#This Row],[zawartosc '[%']]]*0.01,0)</f>
        <v>0.91059999999999985</v>
      </c>
      <c r="G499">
        <f>martianeum6[[#This Row],[stan_magazynu '[kg']]]+martianeum6[[#This Row],[ile_kg_materiału_z_ładunku]]</f>
        <v>23.694899999999976</v>
      </c>
      <c r="H499">
        <f>IF(martianeum6[[#This Row],[stan_po_wydobyciu_z_ładunku]]&gt;=100,100,0)</f>
        <v>0</v>
      </c>
      <c r="I499">
        <f>martianeum6[[#This Row],[stan_po_wydobyciu_z_ładunku]]-martianeum6[[#This Row],[ile_zabiera_na_orbite]]</f>
        <v>23.694899999999976</v>
      </c>
    </row>
    <row r="500" spans="1:9" x14ac:dyDescent="0.25">
      <c r="A500" s="1">
        <v>49139</v>
      </c>
      <c r="B500">
        <f t="shared" si="7"/>
        <v>23.694899999999976</v>
      </c>
      <c r="C500" t="s">
        <v>33</v>
      </c>
      <c r="D500">
        <v>15.9</v>
      </c>
      <c r="E500">
        <v>2.2000000000000002</v>
      </c>
      <c r="F500">
        <f>IF(martianeum6[[#This Row],[zawartosc '[%']]]&gt;=1,martianeum6[[#This Row],[masa '[kg']]]*martianeum6[[#This Row],[zawartosc '[%']]]*0.01,0)</f>
        <v>0.34980000000000006</v>
      </c>
      <c r="G500">
        <f>martianeum6[[#This Row],[stan_magazynu '[kg']]]+martianeum6[[#This Row],[ile_kg_materiału_z_ładunku]]</f>
        <v>24.044699999999974</v>
      </c>
      <c r="H500">
        <f>IF(martianeum6[[#This Row],[stan_po_wydobyciu_z_ładunku]]&gt;=100,100,0)</f>
        <v>0</v>
      </c>
      <c r="I500">
        <f>martianeum6[[#This Row],[stan_po_wydobyciu_z_ładunku]]-martianeum6[[#This Row],[ile_zabiera_na_orbite]]</f>
        <v>24.044699999999974</v>
      </c>
    </row>
    <row r="501" spans="1:9" x14ac:dyDescent="0.25">
      <c r="A501" s="1">
        <v>49140</v>
      </c>
      <c r="B501">
        <f t="shared" si="7"/>
        <v>24.044699999999974</v>
      </c>
      <c r="C501" t="s">
        <v>19</v>
      </c>
      <c r="D501">
        <v>21</v>
      </c>
      <c r="E501">
        <v>13.1</v>
      </c>
      <c r="F501">
        <f>IF(martianeum6[[#This Row],[zawartosc '[%']]]&gt;=1,martianeum6[[#This Row],[masa '[kg']]]*martianeum6[[#This Row],[zawartosc '[%']]]*0.01,0)</f>
        <v>2.7509999999999999</v>
      </c>
      <c r="G501">
        <f>martianeum6[[#This Row],[stan_magazynu '[kg']]]+martianeum6[[#This Row],[ile_kg_materiału_z_ładunku]]</f>
        <v>26.795699999999975</v>
      </c>
      <c r="H501">
        <f>IF(martianeum6[[#This Row],[stan_po_wydobyciu_z_ładunku]]&gt;=100,100,0)</f>
        <v>0</v>
      </c>
      <c r="I501">
        <f>martianeum6[[#This Row],[stan_po_wydobyciu_z_ładunku]]-martianeum6[[#This Row],[ile_zabiera_na_orbite]]</f>
        <v>26.795699999999975</v>
      </c>
    </row>
    <row r="502" spans="1:9" x14ac:dyDescent="0.25">
      <c r="A502" s="1">
        <v>49141</v>
      </c>
      <c r="B502">
        <f t="shared" si="7"/>
        <v>26.795699999999975</v>
      </c>
      <c r="C502" t="s">
        <v>9</v>
      </c>
      <c r="D502">
        <v>10.9</v>
      </c>
      <c r="E502">
        <v>8.1</v>
      </c>
      <c r="F502">
        <f>IF(martianeum6[[#This Row],[zawartosc '[%']]]&gt;=1,martianeum6[[#This Row],[masa '[kg']]]*martianeum6[[#This Row],[zawartosc '[%']]]*0.01,0)</f>
        <v>0.88289999999999991</v>
      </c>
      <c r="G502">
        <f>martianeum6[[#This Row],[stan_magazynu '[kg']]]+martianeum6[[#This Row],[ile_kg_materiału_z_ładunku]]</f>
        <v>27.678599999999975</v>
      </c>
      <c r="H502">
        <f>IF(martianeum6[[#This Row],[stan_po_wydobyciu_z_ładunku]]&gt;=100,100,0)</f>
        <v>0</v>
      </c>
      <c r="I502">
        <f>martianeum6[[#This Row],[stan_po_wydobyciu_z_ładunku]]-martianeum6[[#This Row],[ile_zabiera_na_orbite]]</f>
        <v>27.678599999999975</v>
      </c>
    </row>
    <row r="503" spans="1:9" x14ac:dyDescent="0.25">
      <c r="A503" s="1">
        <v>49142</v>
      </c>
      <c r="B503">
        <f t="shared" si="7"/>
        <v>27.678599999999975</v>
      </c>
      <c r="C503" t="s">
        <v>22</v>
      </c>
      <c r="D503">
        <v>20.9</v>
      </c>
      <c r="E503">
        <v>5.9</v>
      </c>
      <c r="F503">
        <f>IF(martianeum6[[#This Row],[zawartosc '[%']]]&gt;=1,martianeum6[[#This Row],[masa '[kg']]]*martianeum6[[#This Row],[zawartosc '[%']]]*0.01,0)</f>
        <v>1.2331000000000001</v>
      </c>
      <c r="G503">
        <f>martianeum6[[#This Row],[stan_magazynu '[kg']]]+martianeum6[[#This Row],[ile_kg_materiału_z_ładunku]]</f>
        <v>28.911699999999975</v>
      </c>
      <c r="H503">
        <f>IF(martianeum6[[#This Row],[stan_po_wydobyciu_z_ładunku]]&gt;=100,100,0)</f>
        <v>0</v>
      </c>
      <c r="I503">
        <f>martianeum6[[#This Row],[stan_po_wydobyciu_z_ładunku]]-martianeum6[[#This Row],[ile_zabiera_na_orbite]]</f>
        <v>28.911699999999975</v>
      </c>
    </row>
    <row r="504" spans="1:9" x14ac:dyDescent="0.25">
      <c r="A504" s="1">
        <v>49143</v>
      </c>
      <c r="B504">
        <f t="shared" si="7"/>
        <v>28.911699999999975</v>
      </c>
      <c r="C504" t="s">
        <v>19</v>
      </c>
      <c r="D504">
        <v>21.8</v>
      </c>
      <c r="E504">
        <v>15.9</v>
      </c>
      <c r="F504">
        <f>IF(martianeum6[[#This Row],[zawartosc '[%']]]&gt;=1,martianeum6[[#This Row],[masa '[kg']]]*martianeum6[[#This Row],[zawartosc '[%']]]*0.01,0)</f>
        <v>3.4662000000000002</v>
      </c>
      <c r="G504">
        <f>martianeum6[[#This Row],[stan_magazynu '[kg']]]+martianeum6[[#This Row],[ile_kg_materiału_z_ładunku]]</f>
        <v>32.377899999999975</v>
      </c>
      <c r="H504">
        <f>IF(martianeum6[[#This Row],[stan_po_wydobyciu_z_ładunku]]&gt;=100,100,0)</f>
        <v>0</v>
      </c>
      <c r="I504">
        <f>martianeum6[[#This Row],[stan_po_wydobyciu_z_ładunku]]-martianeum6[[#This Row],[ile_zabiera_na_orbite]]</f>
        <v>32.377899999999975</v>
      </c>
    </row>
    <row r="505" spans="1:9" x14ac:dyDescent="0.25">
      <c r="A505" s="1">
        <v>49144</v>
      </c>
      <c r="B505">
        <f t="shared" si="7"/>
        <v>32.377899999999975</v>
      </c>
      <c r="C505" t="s">
        <v>15</v>
      </c>
      <c r="D505">
        <v>11.9</v>
      </c>
      <c r="E505">
        <v>18.100000000000001</v>
      </c>
      <c r="F505">
        <f>IF(martianeum6[[#This Row],[zawartosc '[%']]]&gt;=1,martianeum6[[#This Row],[masa '[kg']]]*martianeum6[[#This Row],[zawartosc '[%']]]*0.01,0)</f>
        <v>2.1539000000000001</v>
      </c>
      <c r="G505">
        <f>martianeum6[[#This Row],[stan_magazynu '[kg']]]+martianeum6[[#This Row],[ile_kg_materiału_z_ładunku]]</f>
        <v>34.531799999999976</v>
      </c>
      <c r="H505">
        <f>IF(martianeum6[[#This Row],[stan_po_wydobyciu_z_ładunku]]&gt;=100,100,0)</f>
        <v>0</v>
      </c>
      <c r="I505">
        <f>martianeum6[[#This Row],[stan_po_wydobyciu_z_ładunku]]-martianeum6[[#This Row],[ile_zabiera_na_orbite]]</f>
        <v>34.531799999999976</v>
      </c>
    </row>
    <row r="506" spans="1:9" x14ac:dyDescent="0.25">
      <c r="A506" s="1">
        <v>49145</v>
      </c>
      <c r="B506">
        <f t="shared" si="7"/>
        <v>34.531799999999976</v>
      </c>
      <c r="C506" t="s">
        <v>13</v>
      </c>
      <c r="D506">
        <v>12.9</v>
      </c>
      <c r="E506">
        <v>0</v>
      </c>
      <c r="F506">
        <f>IF(martianeum6[[#This Row],[zawartosc '[%']]]&gt;=1,martianeum6[[#This Row],[masa '[kg']]]*martianeum6[[#This Row],[zawartosc '[%']]]*0.01,0)</f>
        <v>0</v>
      </c>
      <c r="G506">
        <f>martianeum6[[#This Row],[stan_magazynu '[kg']]]+martianeum6[[#This Row],[ile_kg_materiału_z_ładunku]]</f>
        <v>34.531799999999976</v>
      </c>
      <c r="H506">
        <f>IF(martianeum6[[#This Row],[stan_po_wydobyciu_z_ładunku]]&gt;=100,100,0)</f>
        <v>0</v>
      </c>
      <c r="I506">
        <f>martianeum6[[#This Row],[stan_po_wydobyciu_z_ładunku]]-martianeum6[[#This Row],[ile_zabiera_na_orbite]]</f>
        <v>34.531799999999976</v>
      </c>
    </row>
    <row r="507" spans="1:9" x14ac:dyDescent="0.25">
      <c r="A507" s="1">
        <v>49146</v>
      </c>
      <c r="B507">
        <f t="shared" si="7"/>
        <v>34.531799999999976</v>
      </c>
      <c r="C507" t="s">
        <v>19</v>
      </c>
      <c r="D507">
        <v>14.9</v>
      </c>
      <c r="E507">
        <v>4.8</v>
      </c>
      <c r="F507">
        <f>IF(martianeum6[[#This Row],[zawartosc '[%']]]&gt;=1,martianeum6[[#This Row],[masa '[kg']]]*martianeum6[[#This Row],[zawartosc '[%']]]*0.01,0)</f>
        <v>0.71519999999999995</v>
      </c>
      <c r="G507">
        <f>martianeum6[[#This Row],[stan_magazynu '[kg']]]+martianeum6[[#This Row],[ile_kg_materiału_z_ładunku]]</f>
        <v>35.246999999999979</v>
      </c>
      <c r="H507">
        <f>IF(martianeum6[[#This Row],[stan_po_wydobyciu_z_ładunku]]&gt;=100,100,0)</f>
        <v>0</v>
      </c>
      <c r="I507">
        <f>martianeum6[[#This Row],[stan_po_wydobyciu_z_ładunku]]-martianeum6[[#This Row],[ile_zabiera_na_orbite]]</f>
        <v>35.246999999999979</v>
      </c>
    </row>
    <row r="508" spans="1:9" x14ac:dyDescent="0.25">
      <c r="A508" s="1">
        <v>49147</v>
      </c>
      <c r="B508">
        <f t="shared" si="7"/>
        <v>35.246999999999979</v>
      </c>
      <c r="C508" t="s">
        <v>10</v>
      </c>
      <c r="D508">
        <v>29.5</v>
      </c>
      <c r="E508">
        <v>0</v>
      </c>
      <c r="F508">
        <f>IF(martianeum6[[#This Row],[zawartosc '[%']]]&gt;=1,martianeum6[[#This Row],[masa '[kg']]]*martianeum6[[#This Row],[zawartosc '[%']]]*0.01,0)</f>
        <v>0</v>
      </c>
      <c r="G508">
        <f>martianeum6[[#This Row],[stan_magazynu '[kg']]]+martianeum6[[#This Row],[ile_kg_materiału_z_ładunku]]</f>
        <v>35.246999999999979</v>
      </c>
      <c r="H508">
        <f>IF(martianeum6[[#This Row],[stan_po_wydobyciu_z_ładunku]]&gt;=100,100,0)</f>
        <v>0</v>
      </c>
      <c r="I508">
        <f>martianeum6[[#This Row],[stan_po_wydobyciu_z_ładunku]]-martianeum6[[#This Row],[ile_zabiera_na_orbite]]</f>
        <v>35.246999999999979</v>
      </c>
    </row>
    <row r="509" spans="1:9" x14ac:dyDescent="0.25">
      <c r="A509" s="1">
        <v>49148</v>
      </c>
      <c r="B509">
        <f t="shared" si="7"/>
        <v>35.246999999999979</v>
      </c>
      <c r="C509" t="s">
        <v>19</v>
      </c>
      <c r="D509">
        <v>18.100000000000001</v>
      </c>
      <c r="E509">
        <v>0</v>
      </c>
      <c r="F509">
        <f>IF(martianeum6[[#This Row],[zawartosc '[%']]]&gt;=1,martianeum6[[#This Row],[masa '[kg']]]*martianeum6[[#This Row],[zawartosc '[%']]]*0.01,0)</f>
        <v>0</v>
      </c>
      <c r="G509">
        <f>martianeum6[[#This Row],[stan_magazynu '[kg']]]+martianeum6[[#This Row],[ile_kg_materiału_z_ładunku]]</f>
        <v>35.246999999999979</v>
      </c>
      <c r="H509">
        <f>IF(martianeum6[[#This Row],[stan_po_wydobyciu_z_ładunku]]&gt;=100,100,0)</f>
        <v>0</v>
      </c>
      <c r="I509">
        <f>martianeum6[[#This Row],[stan_po_wydobyciu_z_ładunku]]-martianeum6[[#This Row],[ile_zabiera_na_orbite]]</f>
        <v>35.246999999999979</v>
      </c>
    </row>
    <row r="510" spans="1:9" x14ac:dyDescent="0.25">
      <c r="A510" s="1">
        <v>49149</v>
      </c>
      <c r="B510">
        <f t="shared" si="7"/>
        <v>35.246999999999979</v>
      </c>
      <c r="C510" t="s">
        <v>6</v>
      </c>
      <c r="D510">
        <v>10.8</v>
      </c>
      <c r="E510">
        <v>11.8</v>
      </c>
      <c r="F510">
        <f>IF(martianeum6[[#This Row],[zawartosc '[%']]]&gt;=1,martianeum6[[#This Row],[masa '[kg']]]*martianeum6[[#This Row],[zawartosc '[%']]]*0.01,0)</f>
        <v>1.2744000000000002</v>
      </c>
      <c r="G510">
        <f>martianeum6[[#This Row],[stan_magazynu '[kg']]]+martianeum6[[#This Row],[ile_kg_materiału_z_ładunku]]</f>
        <v>36.521399999999979</v>
      </c>
      <c r="H510">
        <f>IF(martianeum6[[#This Row],[stan_po_wydobyciu_z_ładunku]]&gt;=100,100,0)</f>
        <v>0</v>
      </c>
      <c r="I510">
        <f>martianeum6[[#This Row],[stan_po_wydobyciu_z_ładunku]]-martianeum6[[#This Row],[ile_zabiera_na_orbite]]</f>
        <v>36.521399999999979</v>
      </c>
    </row>
    <row r="511" spans="1:9" x14ac:dyDescent="0.25">
      <c r="A511" s="1">
        <v>49150</v>
      </c>
      <c r="B511">
        <f t="shared" si="7"/>
        <v>36.521399999999979</v>
      </c>
      <c r="C511" t="s">
        <v>9</v>
      </c>
      <c r="D511">
        <v>13.5</v>
      </c>
      <c r="E511">
        <v>5.4</v>
      </c>
      <c r="F511">
        <f>IF(martianeum6[[#This Row],[zawartosc '[%']]]&gt;=1,martianeum6[[#This Row],[masa '[kg']]]*martianeum6[[#This Row],[zawartosc '[%']]]*0.01,0)</f>
        <v>0.72900000000000009</v>
      </c>
      <c r="G511">
        <f>martianeum6[[#This Row],[stan_magazynu '[kg']]]+martianeum6[[#This Row],[ile_kg_materiału_z_ładunku]]</f>
        <v>37.250399999999978</v>
      </c>
      <c r="H511">
        <f>IF(martianeum6[[#This Row],[stan_po_wydobyciu_z_ładunku]]&gt;=100,100,0)</f>
        <v>0</v>
      </c>
      <c r="I511">
        <f>martianeum6[[#This Row],[stan_po_wydobyciu_z_ładunku]]-martianeum6[[#This Row],[ile_zabiera_na_orbite]]</f>
        <v>37.250399999999978</v>
      </c>
    </row>
    <row r="512" spans="1:9" x14ac:dyDescent="0.25">
      <c r="A512" s="1">
        <v>49151</v>
      </c>
      <c r="B512">
        <f t="shared" si="7"/>
        <v>37.250399999999978</v>
      </c>
      <c r="C512" t="s">
        <v>22</v>
      </c>
      <c r="D512">
        <v>15.9</v>
      </c>
      <c r="E512">
        <v>0</v>
      </c>
      <c r="F512">
        <f>IF(martianeum6[[#This Row],[zawartosc '[%']]]&gt;=1,martianeum6[[#This Row],[masa '[kg']]]*martianeum6[[#This Row],[zawartosc '[%']]]*0.01,0)</f>
        <v>0</v>
      </c>
      <c r="G512">
        <f>martianeum6[[#This Row],[stan_magazynu '[kg']]]+martianeum6[[#This Row],[ile_kg_materiału_z_ładunku]]</f>
        <v>37.250399999999978</v>
      </c>
      <c r="H512">
        <f>IF(martianeum6[[#This Row],[stan_po_wydobyciu_z_ładunku]]&gt;=100,100,0)</f>
        <v>0</v>
      </c>
      <c r="I512">
        <f>martianeum6[[#This Row],[stan_po_wydobyciu_z_ładunku]]-martianeum6[[#This Row],[ile_zabiera_na_orbite]]</f>
        <v>37.250399999999978</v>
      </c>
    </row>
    <row r="513" spans="1:9" x14ac:dyDescent="0.25">
      <c r="A513" s="1">
        <v>49152</v>
      </c>
      <c r="B513">
        <f t="shared" si="7"/>
        <v>37.250399999999978</v>
      </c>
      <c r="C513" t="s">
        <v>26</v>
      </c>
      <c r="D513">
        <v>23.1</v>
      </c>
      <c r="E513">
        <v>0</v>
      </c>
      <c r="F513">
        <f>IF(martianeum6[[#This Row],[zawartosc '[%']]]&gt;=1,martianeum6[[#This Row],[masa '[kg']]]*martianeum6[[#This Row],[zawartosc '[%']]]*0.01,0)</f>
        <v>0</v>
      </c>
      <c r="G513">
        <f>martianeum6[[#This Row],[stan_magazynu '[kg']]]+martianeum6[[#This Row],[ile_kg_materiału_z_ładunku]]</f>
        <v>37.250399999999978</v>
      </c>
      <c r="H513">
        <f>IF(martianeum6[[#This Row],[stan_po_wydobyciu_z_ładunku]]&gt;=100,100,0)</f>
        <v>0</v>
      </c>
      <c r="I513">
        <f>martianeum6[[#This Row],[stan_po_wydobyciu_z_ładunku]]-martianeum6[[#This Row],[ile_zabiera_na_orbite]]</f>
        <v>37.250399999999978</v>
      </c>
    </row>
    <row r="514" spans="1:9" x14ac:dyDescent="0.25">
      <c r="A514" s="1">
        <v>49153</v>
      </c>
      <c r="B514">
        <f t="shared" si="7"/>
        <v>37.250399999999978</v>
      </c>
      <c r="C514" t="s">
        <v>16</v>
      </c>
      <c r="D514">
        <v>26.7</v>
      </c>
      <c r="E514">
        <v>0</v>
      </c>
      <c r="F514">
        <f>IF(martianeum6[[#This Row],[zawartosc '[%']]]&gt;=1,martianeum6[[#This Row],[masa '[kg']]]*martianeum6[[#This Row],[zawartosc '[%']]]*0.01,0)</f>
        <v>0</v>
      </c>
      <c r="G514">
        <f>martianeum6[[#This Row],[stan_magazynu '[kg']]]+martianeum6[[#This Row],[ile_kg_materiału_z_ładunku]]</f>
        <v>37.250399999999978</v>
      </c>
      <c r="H514">
        <f>IF(martianeum6[[#This Row],[stan_po_wydobyciu_z_ładunku]]&gt;=100,100,0)</f>
        <v>0</v>
      </c>
      <c r="I514">
        <f>martianeum6[[#This Row],[stan_po_wydobyciu_z_ładunku]]-martianeum6[[#This Row],[ile_zabiera_na_orbite]]</f>
        <v>37.250399999999978</v>
      </c>
    </row>
    <row r="515" spans="1:9" x14ac:dyDescent="0.25">
      <c r="A515" s="1">
        <v>49154</v>
      </c>
      <c r="B515">
        <f t="shared" si="7"/>
        <v>37.250399999999978</v>
      </c>
      <c r="C515" t="s">
        <v>10</v>
      </c>
      <c r="D515">
        <v>26</v>
      </c>
      <c r="E515">
        <v>29.1</v>
      </c>
      <c r="F515">
        <f>IF(martianeum6[[#This Row],[zawartosc '[%']]]&gt;=1,martianeum6[[#This Row],[masa '[kg']]]*martianeum6[[#This Row],[zawartosc '[%']]]*0.01,0)</f>
        <v>7.5660000000000007</v>
      </c>
      <c r="G515">
        <f>martianeum6[[#This Row],[stan_magazynu '[kg']]]+martianeum6[[#This Row],[ile_kg_materiału_z_ładunku]]</f>
        <v>44.81639999999998</v>
      </c>
      <c r="H515">
        <f>IF(martianeum6[[#This Row],[stan_po_wydobyciu_z_ładunku]]&gt;=100,100,0)</f>
        <v>0</v>
      </c>
      <c r="I515">
        <f>martianeum6[[#This Row],[stan_po_wydobyciu_z_ładunku]]-martianeum6[[#This Row],[ile_zabiera_na_orbite]]</f>
        <v>44.81639999999998</v>
      </c>
    </row>
    <row r="516" spans="1:9" x14ac:dyDescent="0.25">
      <c r="A516" s="1">
        <v>49155</v>
      </c>
      <c r="B516">
        <f t="shared" ref="B516:B579" si="8">I515</f>
        <v>44.81639999999998</v>
      </c>
      <c r="C516" t="s">
        <v>18</v>
      </c>
      <c r="D516">
        <v>23.6</v>
      </c>
      <c r="E516">
        <v>9.1</v>
      </c>
      <c r="F516">
        <f>IF(martianeum6[[#This Row],[zawartosc '[%']]]&gt;=1,martianeum6[[#This Row],[masa '[kg']]]*martianeum6[[#This Row],[zawartosc '[%']]]*0.01,0)</f>
        <v>2.1476000000000002</v>
      </c>
      <c r="G516">
        <f>martianeum6[[#This Row],[stan_magazynu '[kg']]]+martianeum6[[#This Row],[ile_kg_materiału_z_ładunku]]</f>
        <v>46.963999999999977</v>
      </c>
      <c r="H516">
        <f>IF(martianeum6[[#This Row],[stan_po_wydobyciu_z_ładunku]]&gt;=100,100,0)</f>
        <v>0</v>
      </c>
      <c r="I516">
        <f>martianeum6[[#This Row],[stan_po_wydobyciu_z_ładunku]]-martianeum6[[#This Row],[ile_zabiera_na_orbite]]</f>
        <v>46.963999999999977</v>
      </c>
    </row>
    <row r="517" spans="1:9" x14ac:dyDescent="0.25">
      <c r="A517" s="1">
        <v>49156</v>
      </c>
      <c r="B517">
        <f t="shared" si="8"/>
        <v>46.963999999999977</v>
      </c>
      <c r="C517" t="s">
        <v>26</v>
      </c>
      <c r="D517">
        <v>29.8</v>
      </c>
      <c r="E517">
        <v>5.7</v>
      </c>
      <c r="F517">
        <f>IF(martianeum6[[#This Row],[zawartosc '[%']]]&gt;=1,martianeum6[[#This Row],[masa '[kg']]]*martianeum6[[#This Row],[zawartosc '[%']]]*0.01,0)</f>
        <v>1.6986000000000001</v>
      </c>
      <c r="G517">
        <f>martianeum6[[#This Row],[stan_magazynu '[kg']]]+martianeum6[[#This Row],[ile_kg_materiału_z_ładunku]]</f>
        <v>48.662599999999976</v>
      </c>
      <c r="H517">
        <f>IF(martianeum6[[#This Row],[stan_po_wydobyciu_z_ładunku]]&gt;=100,100,0)</f>
        <v>0</v>
      </c>
      <c r="I517">
        <f>martianeum6[[#This Row],[stan_po_wydobyciu_z_ładunku]]-martianeum6[[#This Row],[ile_zabiera_na_orbite]]</f>
        <v>48.662599999999976</v>
      </c>
    </row>
    <row r="518" spans="1:9" x14ac:dyDescent="0.25">
      <c r="A518" s="1">
        <v>49157</v>
      </c>
      <c r="B518">
        <f t="shared" si="8"/>
        <v>48.662599999999976</v>
      </c>
      <c r="C518" t="s">
        <v>19</v>
      </c>
      <c r="D518">
        <v>18.600000000000001</v>
      </c>
      <c r="E518">
        <v>0</v>
      </c>
      <c r="F518">
        <f>IF(martianeum6[[#This Row],[zawartosc '[%']]]&gt;=1,martianeum6[[#This Row],[masa '[kg']]]*martianeum6[[#This Row],[zawartosc '[%']]]*0.01,0)</f>
        <v>0</v>
      </c>
      <c r="G518">
        <f>martianeum6[[#This Row],[stan_magazynu '[kg']]]+martianeum6[[#This Row],[ile_kg_materiału_z_ładunku]]</f>
        <v>48.662599999999976</v>
      </c>
      <c r="H518">
        <f>IF(martianeum6[[#This Row],[stan_po_wydobyciu_z_ładunku]]&gt;=100,100,0)</f>
        <v>0</v>
      </c>
      <c r="I518">
        <f>martianeum6[[#This Row],[stan_po_wydobyciu_z_ładunku]]-martianeum6[[#This Row],[ile_zabiera_na_orbite]]</f>
        <v>48.662599999999976</v>
      </c>
    </row>
    <row r="519" spans="1:9" x14ac:dyDescent="0.25">
      <c r="A519" s="1">
        <v>49158</v>
      </c>
      <c r="B519">
        <f t="shared" si="8"/>
        <v>48.662599999999976</v>
      </c>
      <c r="C519" t="s">
        <v>15</v>
      </c>
      <c r="D519">
        <v>17.600000000000001</v>
      </c>
      <c r="E519">
        <v>2.4</v>
      </c>
      <c r="F519">
        <f>IF(martianeum6[[#This Row],[zawartosc '[%']]]&gt;=1,martianeum6[[#This Row],[masa '[kg']]]*martianeum6[[#This Row],[zawartosc '[%']]]*0.01,0)</f>
        <v>0.42240000000000005</v>
      </c>
      <c r="G519">
        <f>martianeum6[[#This Row],[stan_magazynu '[kg']]]+martianeum6[[#This Row],[ile_kg_materiału_z_ładunku]]</f>
        <v>49.08499999999998</v>
      </c>
      <c r="H519">
        <f>IF(martianeum6[[#This Row],[stan_po_wydobyciu_z_ładunku]]&gt;=100,100,0)</f>
        <v>0</v>
      </c>
      <c r="I519">
        <f>martianeum6[[#This Row],[stan_po_wydobyciu_z_ładunku]]-martianeum6[[#This Row],[ile_zabiera_na_orbite]]</f>
        <v>49.08499999999998</v>
      </c>
    </row>
    <row r="520" spans="1:9" x14ac:dyDescent="0.25">
      <c r="A520" s="1">
        <v>49159</v>
      </c>
      <c r="B520">
        <f t="shared" si="8"/>
        <v>49.08499999999998</v>
      </c>
      <c r="C520" t="s">
        <v>15</v>
      </c>
      <c r="D520">
        <v>12.6</v>
      </c>
      <c r="E520">
        <v>9.1999999999999993</v>
      </c>
      <c r="F520">
        <f>IF(martianeum6[[#This Row],[zawartosc '[%']]]&gt;=1,martianeum6[[#This Row],[masa '[kg']]]*martianeum6[[#This Row],[zawartosc '[%']]]*0.01,0)</f>
        <v>1.1592</v>
      </c>
      <c r="G520">
        <f>martianeum6[[#This Row],[stan_magazynu '[kg']]]+martianeum6[[#This Row],[ile_kg_materiału_z_ładunku]]</f>
        <v>50.244199999999978</v>
      </c>
      <c r="H520">
        <f>IF(martianeum6[[#This Row],[stan_po_wydobyciu_z_ładunku]]&gt;=100,100,0)</f>
        <v>0</v>
      </c>
      <c r="I520">
        <f>martianeum6[[#This Row],[stan_po_wydobyciu_z_ładunku]]-martianeum6[[#This Row],[ile_zabiera_na_orbite]]</f>
        <v>50.244199999999978</v>
      </c>
    </row>
    <row r="521" spans="1:9" x14ac:dyDescent="0.25">
      <c r="A521" s="1">
        <v>49160</v>
      </c>
      <c r="B521">
        <f t="shared" si="8"/>
        <v>50.244199999999978</v>
      </c>
      <c r="C521" t="s">
        <v>17</v>
      </c>
      <c r="D521">
        <v>25.4</v>
      </c>
      <c r="E521">
        <v>5.4</v>
      </c>
      <c r="F521">
        <f>IF(martianeum6[[#This Row],[zawartosc '[%']]]&gt;=1,martianeum6[[#This Row],[masa '[kg']]]*martianeum6[[#This Row],[zawartosc '[%']]]*0.01,0)</f>
        <v>1.3715999999999999</v>
      </c>
      <c r="G521">
        <f>martianeum6[[#This Row],[stan_magazynu '[kg']]]+martianeum6[[#This Row],[ile_kg_materiału_z_ładunku]]</f>
        <v>51.615799999999979</v>
      </c>
      <c r="H521">
        <f>IF(martianeum6[[#This Row],[stan_po_wydobyciu_z_ładunku]]&gt;=100,100,0)</f>
        <v>0</v>
      </c>
      <c r="I521">
        <f>martianeum6[[#This Row],[stan_po_wydobyciu_z_ładunku]]-martianeum6[[#This Row],[ile_zabiera_na_orbite]]</f>
        <v>51.615799999999979</v>
      </c>
    </row>
    <row r="522" spans="1:9" x14ac:dyDescent="0.25">
      <c r="A522" s="1">
        <v>49161</v>
      </c>
      <c r="B522">
        <f t="shared" si="8"/>
        <v>51.615799999999979</v>
      </c>
      <c r="C522" t="s">
        <v>20</v>
      </c>
      <c r="D522">
        <v>12.8</v>
      </c>
      <c r="E522">
        <v>3.6</v>
      </c>
      <c r="F522">
        <f>IF(martianeum6[[#This Row],[zawartosc '[%']]]&gt;=1,martianeum6[[#This Row],[masa '[kg']]]*martianeum6[[#This Row],[zawartosc '[%']]]*0.01,0)</f>
        <v>0.46080000000000004</v>
      </c>
      <c r="G522">
        <f>martianeum6[[#This Row],[stan_magazynu '[kg']]]+martianeum6[[#This Row],[ile_kg_materiału_z_ładunku]]</f>
        <v>52.076599999999978</v>
      </c>
      <c r="H522">
        <f>IF(martianeum6[[#This Row],[stan_po_wydobyciu_z_ładunku]]&gt;=100,100,0)</f>
        <v>0</v>
      </c>
      <c r="I522">
        <f>martianeum6[[#This Row],[stan_po_wydobyciu_z_ładunku]]-martianeum6[[#This Row],[ile_zabiera_na_orbite]]</f>
        <v>52.076599999999978</v>
      </c>
    </row>
    <row r="523" spans="1:9" x14ac:dyDescent="0.25">
      <c r="A523" s="1">
        <v>49162</v>
      </c>
      <c r="B523">
        <f t="shared" si="8"/>
        <v>52.076599999999978</v>
      </c>
      <c r="C523" t="s">
        <v>11</v>
      </c>
      <c r="D523">
        <v>18.7</v>
      </c>
      <c r="E523">
        <v>0</v>
      </c>
      <c r="F523">
        <f>IF(martianeum6[[#This Row],[zawartosc '[%']]]&gt;=1,martianeum6[[#This Row],[masa '[kg']]]*martianeum6[[#This Row],[zawartosc '[%']]]*0.01,0)</f>
        <v>0</v>
      </c>
      <c r="G523">
        <f>martianeum6[[#This Row],[stan_magazynu '[kg']]]+martianeum6[[#This Row],[ile_kg_materiału_z_ładunku]]</f>
        <v>52.076599999999978</v>
      </c>
      <c r="H523">
        <f>IF(martianeum6[[#This Row],[stan_po_wydobyciu_z_ładunku]]&gt;=100,100,0)</f>
        <v>0</v>
      </c>
      <c r="I523">
        <f>martianeum6[[#This Row],[stan_po_wydobyciu_z_ładunku]]-martianeum6[[#This Row],[ile_zabiera_na_orbite]]</f>
        <v>52.076599999999978</v>
      </c>
    </row>
    <row r="524" spans="1:9" x14ac:dyDescent="0.25">
      <c r="A524" s="1">
        <v>49163</v>
      </c>
      <c r="B524">
        <f t="shared" si="8"/>
        <v>52.076599999999978</v>
      </c>
      <c r="C524" t="s">
        <v>33</v>
      </c>
      <c r="D524">
        <v>22.3</v>
      </c>
      <c r="E524">
        <v>0</v>
      </c>
      <c r="F524">
        <f>IF(martianeum6[[#This Row],[zawartosc '[%']]]&gt;=1,martianeum6[[#This Row],[masa '[kg']]]*martianeum6[[#This Row],[zawartosc '[%']]]*0.01,0)</f>
        <v>0</v>
      </c>
      <c r="G524">
        <f>martianeum6[[#This Row],[stan_magazynu '[kg']]]+martianeum6[[#This Row],[ile_kg_materiału_z_ładunku]]</f>
        <v>52.076599999999978</v>
      </c>
      <c r="H524">
        <f>IF(martianeum6[[#This Row],[stan_po_wydobyciu_z_ładunku]]&gt;=100,100,0)</f>
        <v>0</v>
      </c>
      <c r="I524">
        <f>martianeum6[[#This Row],[stan_po_wydobyciu_z_ładunku]]-martianeum6[[#This Row],[ile_zabiera_na_orbite]]</f>
        <v>52.076599999999978</v>
      </c>
    </row>
    <row r="525" spans="1:9" x14ac:dyDescent="0.25">
      <c r="A525" s="1">
        <v>49164</v>
      </c>
      <c r="B525">
        <f t="shared" si="8"/>
        <v>52.076599999999978</v>
      </c>
      <c r="C525" t="s">
        <v>18</v>
      </c>
      <c r="D525">
        <v>26.4</v>
      </c>
      <c r="E525">
        <v>0.5</v>
      </c>
      <c r="F525">
        <f>IF(martianeum6[[#This Row],[zawartosc '[%']]]&gt;=1,martianeum6[[#This Row],[masa '[kg']]]*martianeum6[[#This Row],[zawartosc '[%']]]*0.01,0)</f>
        <v>0</v>
      </c>
      <c r="G525">
        <f>martianeum6[[#This Row],[stan_magazynu '[kg']]]+martianeum6[[#This Row],[ile_kg_materiału_z_ładunku]]</f>
        <v>52.076599999999978</v>
      </c>
      <c r="H525">
        <f>IF(martianeum6[[#This Row],[stan_po_wydobyciu_z_ładunku]]&gt;=100,100,0)</f>
        <v>0</v>
      </c>
      <c r="I525">
        <f>martianeum6[[#This Row],[stan_po_wydobyciu_z_ładunku]]-martianeum6[[#This Row],[ile_zabiera_na_orbite]]</f>
        <v>52.076599999999978</v>
      </c>
    </row>
    <row r="526" spans="1:9" x14ac:dyDescent="0.25">
      <c r="A526" s="1">
        <v>49165</v>
      </c>
      <c r="B526">
        <f t="shared" si="8"/>
        <v>52.076599999999978</v>
      </c>
      <c r="C526" t="s">
        <v>7</v>
      </c>
      <c r="D526">
        <v>28.5</v>
      </c>
      <c r="E526">
        <v>3.2</v>
      </c>
      <c r="F526">
        <f>IF(martianeum6[[#This Row],[zawartosc '[%']]]&gt;=1,martianeum6[[#This Row],[masa '[kg']]]*martianeum6[[#This Row],[zawartosc '[%']]]*0.01,0)</f>
        <v>0.91200000000000003</v>
      </c>
      <c r="G526">
        <f>martianeum6[[#This Row],[stan_magazynu '[kg']]]+martianeum6[[#This Row],[ile_kg_materiału_z_ładunku]]</f>
        <v>52.988599999999977</v>
      </c>
      <c r="H526">
        <f>IF(martianeum6[[#This Row],[stan_po_wydobyciu_z_ładunku]]&gt;=100,100,0)</f>
        <v>0</v>
      </c>
      <c r="I526">
        <f>martianeum6[[#This Row],[stan_po_wydobyciu_z_ładunku]]-martianeum6[[#This Row],[ile_zabiera_na_orbite]]</f>
        <v>52.988599999999977</v>
      </c>
    </row>
    <row r="527" spans="1:9" x14ac:dyDescent="0.25">
      <c r="A527" s="1">
        <v>49166</v>
      </c>
      <c r="B527">
        <f t="shared" si="8"/>
        <v>52.988599999999977</v>
      </c>
      <c r="C527" t="s">
        <v>17</v>
      </c>
      <c r="D527">
        <v>16.8</v>
      </c>
      <c r="E527">
        <v>5.5</v>
      </c>
      <c r="F527">
        <f>IF(martianeum6[[#This Row],[zawartosc '[%']]]&gt;=1,martianeum6[[#This Row],[masa '[kg']]]*martianeum6[[#This Row],[zawartosc '[%']]]*0.01,0)</f>
        <v>0.92400000000000004</v>
      </c>
      <c r="G527">
        <f>martianeum6[[#This Row],[stan_magazynu '[kg']]]+martianeum6[[#This Row],[ile_kg_materiału_z_ładunku]]</f>
        <v>53.912599999999976</v>
      </c>
      <c r="H527">
        <f>IF(martianeum6[[#This Row],[stan_po_wydobyciu_z_ładunku]]&gt;=100,100,0)</f>
        <v>0</v>
      </c>
      <c r="I527">
        <f>martianeum6[[#This Row],[stan_po_wydobyciu_z_ładunku]]-martianeum6[[#This Row],[ile_zabiera_na_orbite]]</f>
        <v>53.912599999999976</v>
      </c>
    </row>
    <row r="528" spans="1:9" x14ac:dyDescent="0.25">
      <c r="A528" s="1">
        <v>49167</v>
      </c>
      <c r="B528">
        <f t="shared" si="8"/>
        <v>53.912599999999976</v>
      </c>
      <c r="C528" t="s">
        <v>27</v>
      </c>
      <c r="D528">
        <v>24.7</v>
      </c>
      <c r="E528">
        <v>0.8</v>
      </c>
      <c r="F528">
        <f>IF(martianeum6[[#This Row],[zawartosc '[%']]]&gt;=1,martianeum6[[#This Row],[masa '[kg']]]*martianeum6[[#This Row],[zawartosc '[%']]]*0.01,0)</f>
        <v>0</v>
      </c>
      <c r="G528">
        <f>martianeum6[[#This Row],[stan_magazynu '[kg']]]+martianeum6[[#This Row],[ile_kg_materiału_z_ładunku]]</f>
        <v>53.912599999999976</v>
      </c>
      <c r="H528">
        <f>IF(martianeum6[[#This Row],[stan_po_wydobyciu_z_ładunku]]&gt;=100,100,0)</f>
        <v>0</v>
      </c>
      <c r="I528">
        <f>martianeum6[[#This Row],[stan_po_wydobyciu_z_ładunku]]-martianeum6[[#This Row],[ile_zabiera_na_orbite]]</f>
        <v>53.912599999999976</v>
      </c>
    </row>
    <row r="529" spans="1:9" x14ac:dyDescent="0.25">
      <c r="A529" s="1">
        <v>49168</v>
      </c>
      <c r="B529">
        <f t="shared" si="8"/>
        <v>53.912599999999976</v>
      </c>
      <c r="C529" t="s">
        <v>9</v>
      </c>
      <c r="D529">
        <v>29.6</v>
      </c>
      <c r="E529">
        <v>0</v>
      </c>
      <c r="F529">
        <f>IF(martianeum6[[#This Row],[zawartosc '[%']]]&gt;=1,martianeum6[[#This Row],[masa '[kg']]]*martianeum6[[#This Row],[zawartosc '[%']]]*0.01,0)</f>
        <v>0</v>
      </c>
      <c r="G529">
        <f>martianeum6[[#This Row],[stan_magazynu '[kg']]]+martianeum6[[#This Row],[ile_kg_materiału_z_ładunku]]</f>
        <v>53.912599999999976</v>
      </c>
      <c r="H529">
        <f>IF(martianeum6[[#This Row],[stan_po_wydobyciu_z_ładunku]]&gt;=100,100,0)</f>
        <v>0</v>
      </c>
      <c r="I529">
        <f>martianeum6[[#This Row],[stan_po_wydobyciu_z_ładunku]]-martianeum6[[#This Row],[ile_zabiera_na_orbite]]</f>
        <v>53.912599999999976</v>
      </c>
    </row>
    <row r="530" spans="1:9" x14ac:dyDescent="0.25">
      <c r="A530" s="1">
        <v>49169</v>
      </c>
      <c r="B530">
        <f t="shared" si="8"/>
        <v>53.912599999999976</v>
      </c>
      <c r="C530" t="s">
        <v>10</v>
      </c>
      <c r="D530">
        <v>23.3</v>
      </c>
      <c r="E530">
        <v>29.4</v>
      </c>
      <c r="F530">
        <f>IF(martianeum6[[#This Row],[zawartosc '[%']]]&gt;=1,martianeum6[[#This Row],[masa '[kg']]]*martianeum6[[#This Row],[zawartosc '[%']]]*0.01,0)</f>
        <v>6.8502000000000001</v>
      </c>
      <c r="G530">
        <f>martianeum6[[#This Row],[stan_magazynu '[kg']]]+martianeum6[[#This Row],[ile_kg_materiału_z_ładunku]]</f>
        <v>60.762799999999977</v>
      </c>
      <c r="H530">
        <f>IF(martianeum6[[#This Row],[stan_po_wydobyciu_z_ładunku]]&gt;=100,100,0)</f>
        <v>0</v>
      </c>
      <c r="I530">
        <f>martianeum6[[#This Row],[stan_po_wydobyciu_z_ładunku]]-martianeum6[[#This Row],[ile_zabiera_na_orbite]]</f>
        <v>60.762799999999977</v>
      </c>
    </row>
    <row r="531" spans="1:9" x14ac:dyDescent="0.25">
      <c r="A531" s="1">
        <v>49170</v>
      </c>
      <c r="B531">
        <f t="shared" si="8"/>
        <v>60.762799999999977</v>
      </c>
      <c r="C531" t="s">
        <v>9</v>
      </c>
      <c r="D531">
        <v>28.8</v>
      </c>
      <c r="E531">
        <v>11.5</v>
      </c>
      <c r="F531">
        <f>IF(martianeum6[[#This Row],[zawartosc '[%']]]&gt;=1,martianeum6[[#This Row],[masa '[kg']]]*martianeum6[[#This Row],[zawartosc '[%']]]*0.01,0)</f>
        <v>3.3119999999999998</v>
      </c>
      <c r="G531">
        <f>martianeum6[[#This Row],[stan_magazynu '[kg']]]+martianeum6[[#This Row],[ile_kg_materiału_z_ładunku]]</f>
        <v>64.074799999999982</v>
      </c>
      <c r="H531">
        <f>IF(martianeum6[[#This Row],[stan_po_wydobyciu_z_ładunku]]&gt;=100,100,0)</f>
        <v>0</v>
      </c>
      <c r="I531">
        <f>martianeum6[[#This Row],[stan_po_wydobyciu_z_ładunku]]-martianeum6[[#This Row],[ile_zabiera_na_orbite]]</f>
        <v>64.074799999999982</v>
      </c>
    </row>
    <row r="532" spans="1:9" x14ac:dyDescent="0.25">
      <c r="A532" s="1">
        <v>49171</v>
      </c>
      <c r="B532">
        <f t="shared" si="8"/>
        <v>64.074799999999982</v>
      </c>
      <c r="C532" t="s">
        <v>9</v>
      </c>
      <c r="D532">
        <v>26.5</v>
      </c>
      <c r="E532">
        <v>0</v>
      </c>
      <c r="F532">
        <f>IF(martianeum6[[#This Row],[zawartosc '[%']]]&gt;=1,martianeum6[[#This Row],[masa '[kg']]]*martianeum6[[#This Row],[zawartosc '[%']]]*0.01,0)</f>
        <v>0</v>
      </c>
      <c r="G532">
        <f>martianeum6[[#This Row],[stan_magazynu '[kg']]]+martianeum6[[#This Row],[ile_kg_materiału_z_ładunku]]</f>
        <v>64.074799999999982</v>
      </c>
      <c r="H532">
        <f>IF(martianeum6[[#This Row],[stan_po_wydobyciu_z_ładunku]]&gt;=100,100,0)</f>
        <v>0</v>
      </c>
      <c r="I532">
        <f>martianeum6[[#This Row],[stan_po_wydobyciu_z_ładunku]]-martianeum6[[#This Row],[ile_zabiera_na_orbite]]</f>
        <v>64.074799999999982</v>
      </c>
    </row>
    <row r="533" spans="1:9" x14ac:dyDescent="0.25">
      <c r="A533" s="1">
        <v>49172</v>
      </c>
      <c r="B533">
        <f t="shared" si="8"/>
        <v>64.074799999999982</v>
      </c>
      <c r="C533" t="s">
        <v>23</v>
      </c>
      <c r="D533">
        <v>17.100000000000001</v>
      </c>
      <c r="E533">
        <v>3.6</v>
      </c>
      <c r="F533">
        <f>IF(martianeum6[[#This Row],[zawartosc '[%']]]&gt;=1,martianeum6[[#This Row],[masa '[kg']]]*martianeum6[[#This Row],[zawartosc '[%']]]*0.01,0)</f>
        <v>0.61560000000000015</v>
      </c>
      <c r="G533">
        <f>martianeum6[[#This Row],[stan_magazynu '[kg']]]+martianeum6[[#This Row],[ile_kg_materiału_z_ładunku]]</f>
        <v>64.690399999999983</v>
      </c>
      <c r="H533">
        <f>IF(martianeum6[[#This Row],[stan_po_wydobyciu_z_ładunku]]&gt;=100,100,0)</f>
        <v>0</v>
      </c>
      <c r="I533">
        <f>martianeum6[[#This Row],[stan_po_wydobyciu_z_ładunku]]-martianeum6[[#This Row],[ile_zabiera_na_orbite]]</f>
        <v>64.690399999999983</v>
      </c>
    </row>
    <row r="534" spans="1:9" x14ac:dyDescent="0.25">
      <c r="A534" s="1">
        <v>49173</v>
      </c>
      <c r="B534">
        <f t="shared" si="8"/>
        <v>64.690399999999983</v>
      </c>
      <c r="C534" t="s">
        <v>9</v>
      </c>
      <c r="D534">
        <v>17.8</v>
      </c>
      <c r="E534">
        <v>7</v>
      </c>
      <c r="F534">
        <f>IF(martianeum6[[#This Row],[zawartosc '[%']]]&gt;=1,martianeum6[[#This Row],[masa '[kg']]]*martianeum6[[#This Row],[zawartosc '[%']]]*0.01,0)</f>
        <v>1.2460000000000002</v>
      </c>
      <c r="G534">
        <f>martianeum6[[#This Row],[stan_magazynu '[kg']]]+martianeum6[[#This Row],[ile_kg_materiału_z_ładunku]]</f>
        <v>65.936399999999978</v>
      </c>
      <c r="H534">
        <f>IF(martianeum6[[#This Row],[stan_po_wydobyciu_z_ładunku]]&gt;=100,100,0)</f>
        <v>0</v>
      </c>
      <c r="I534">
        <f>martianeum6[[#This Row],[stan_po_wydobyciu_z_ładunku]]-martianeum6[[#This Row],[ile_zabiera_na_orbite]]</f>
        <v>65.936399999999978</v>
      </c>
    </row>
    <row r="535" spans="1:9" x14ac:dyDescent="0.25">
      <c r="A535" s="1">
        <v>49174</v>
      </c>
      <c r="B535">
        <f t="shared" si="8"/>
        <v>65.936399999999978</v>
      </c>
      <c r="C535" t="s">
        <v>27</v>
      </c>
      <c r="D535">
        <v>24.7</v>
      </c>
      <c r="E535">
        <v>1.5</v>
      </c>
      <c r="F535">
        <f>IF(martianeum6[[#This Row],[zawartosc '[%']]]&gt;=1,martianeum6[[#This Row],[masa '[kg']]]*martianeum6[[#This Row],[zawartosc '[%']]]*0.01,0)</f>
        <v>0.3705</v>
      </c>
      <c r="G535">
        <f>martianeum6[[#This Row],[stan_magazynu '[kg']]]+martianeum6[[#This Row],[ile_kg_materiału_z_ładunku]]</f>
        <v>66.306899999999985</v>
      </c>
      <c r="H535">
        <f>IF(martianeum6[[#This Row],[stan_po_wydobyciu_z_ładunku]]&gt;=100,100,0)</f>
        <v>0</v>
      </c>
      <c r="I535">
        <f>martianeum6[[#This Row],[stan_po_wydobyciu_z_ładunku]]-martianeum6[[#This Row],[ile_zabiera_na_orbite]]</f>
        <v>66.306899999999985</v>
      </c>
    </row>
    <row r="536" spans="1:9" x14ac:dyDescent="0.25">
      <c r="A536" s="1">
        <v>49175</v>
      </c>
      <c r="B536">
        <f t="shared" si="8"/>
        <v>66.306899999999985</v>
      </c>
      <c r="C536" t="s">
        <v>19</v>
      </c>
      <c r="D536">
        <v>25.1</v>
      </c>
      <c r="E536">
        <v>0</v>
      </c>
      <c r="F536">
        <f>IF(martianeum6[[#This Row],[zawartosc '[%']]]&gt;=1,martianeum6[[#This Row],[masa '[kg']]]*martianeum6[[#This Row],[zawartosc '[%']]]*0.01,0)</f>
        <v>0</v>
      </c>
      <c r="G536">
        <f>martianeum6[[#This Row],[stan_magazynu '[kg']]]+martianeum6[[#This Row],[ile_kg_materiału_z_ładunku]]</f>
        <v>66.306899999999985</v>
      </c>
      <c r="H536">
        <f>IF(martianeum6[[#This Row],[stan_po_wydobyciu_z_ładunku]]&gt;=100,100,0)</f>
        <v>0</v>
      </c>
      <c r="I536">
        <f>martianeum6[[#This Row],[stan_po_wydobyciu_z_ładunku]]-martianeum6[[#This Row],[ile_zabiera_na_orbite]]</f>
        <v>66.306899999999985</v>
      </c>
    </row>
    <row r="537" spans="1:9" x14ac:dyDescent="0.25">
      <c r="A537" s="1">
        <v>49176</v>
      </c>
      <c r="B537">
        <f t="shared" si="8"/>
        <v>66.306899999999985</v>
      </c>
      <c r="C537" t="s">
        <v>32</v>
      </c>
      <c r="D537">
        <v>27</v>
      </c>
      <c r="E537">
        <v>0</v>
      </c>
      <c r="F537">
        <f>IF(martianeum6[[#This Row],[zawartosc '[%']]]&gt;=1,martianeum6[[#This Row],[masa '[kg']]]*martianeum6[[#This Row],[zawartosc '[%']]]*0.01,0)</f>
        <v>0</v>
      </c>
      <c r="G537">
        <f>martianeum6[[#This Row],[stan_magazynu '[kg']]]+martianeum6[[#This Row],[ile_kg_materiału_z_ładunku]]</f>
        <v>66.306899999999985</v>
      </c>
      <c r="H537">
        <f>IF(martianeum6[[#This Row],[stan_po_wydobyciu_z_ładunku]]&gt;=100,100,0)</f>
        <v>0</v>
      </c>
      <c r="I537">
        <f>martianeum6[[#This Row],[stan_po_wydobyciu_z_ładunku]]-martianeum6[[#This Row],[ile_zabiera_na_orbite]]</f>
        <v>66.306899999999985</v>
      </c>
    </row>
    <row r="538" spans="1:9" x14ac:dyDescent="0.25">
      <c r="A538" s="1">
        <v>49177</v>
      </c>
      <c r="B538">
        <f t="shared" si="8"/>
        <v>66.306899999999985</v>
      </c>
      <c r="C538" t="s">
        <v>18</v>
      </c>
      <c r="D538">
        <v>18.2</v>
      </c>
      <c r="E538">
        <v>13.9</v>
      </c>
      <c r="F538">
        <f>IF(martianeum6[[#This Row],[zawartosc '[%']]]&gt;=1,martianeum6[[#This Row],[masa '[kg']]]*martianeum6[[#This Row],[zawartosc '[%']]]*0.01,0)</f>
        <v>2.5297999999999998</v>
      </c>
      <c r="G538">
        <f>martianeum6[[#This Row],[stan_magazynu '[kg']]]+martianeum6[[#This Row],[ile_kg_materiału_z_ładunku]]</f>
        <v>68.836699999999979</v>
      </c>
      <c r="H538">
        <f>IF(martianeum6[[#This Row],[stan_po_wydobyciu_z_ładunku]]&gt;=100,100,0)</f>
        <v>0</v>
      </c>
      <c r="I538">
        <f>martianeum6[[#This Row],[stan_po_wydobyciu_z_ładunku]]-martianeum6[[#This Row],[ile_zabiera_na_orbite]]</f>
        <v>68.836699999999979</v>
      </c>
    </row>
    <row r="539" spans="1:9" x14ac:dyDescent="0.25">
      <c r="A539" s="1">
        <v>49178</v>
      </c>
      <c r="B539">
        <f t="shared" si="8"/>
        <v>68.836699999999979</v>
      </c>
      <c r="C539" t="s">
        <v>15</v>
      </c>
      <c r="D539">
        <v>10.8</v>
      </c>
      <c r="E539">
        <v>7.9</v>
      </c>
      <c r="F539">
        <f>IF(martianeum6[[#This Row],[zawartosc '[%']]]&gt;=1,martianeum6[[#This Row],[masa '[kg']]]*martianeum6[[#This Row],[zawartosc '[%']]]*0.01,0)</f>
        <v>0.85320000000000007</v>
      </c>
      <c r="G539">
        <f>martianeum6[[#This Row],[stan_magazynu '[kg']]]+martianeum6[[#This Row],[ile_kg_materiału_z_ładunku]]</f>
        <v>69.68989999999998</v>
      </c>
      <c r="H539">
        <f>IF(martianeum6[[#This Row],[stan_po_wydobyciu_z_ładunku]]&gt;=100,100,0)</f>
        <v>0</v>
      </c>
      <c r="I539">
        <f>martianeum6[[#This Row],[stan_po_wydobyciu_z_ładunku]]-martianeum6[[#This Row],[ile_zabiera_na_orbite]]</f>
        <v>69.68989999999998</v>
      </c>
    </row>
    <row r="540" spans="1:9" x14ac:dyDescent="0.25">
      <c r="A540" s="1">
        <v>49179</v>
      </c>
      <c r="B540">
        <f t="shared" si="8"/>
        <v>69.68989999999998</v>
      </c>
      <c r="C540" t="s">
        <v>7</v>
      </c>
      <c r="D540">
        <v>27.9</v>
      </c>
      <c r="E540">
        <v>9.9</v>
      </c>
      <c r="F540">
        <f>IF(martianeum6[[#This Row],[zawartosc '[%']]]&gt;=1,martianeum6[[#This Row],[masa '[kg']]]*martianeum6[[#This Row],[zawartosc '[%']]]*0.01,0)</f>
        <v>2.7620999999999998</v>
      </c>
      <c r="G540">
        <f>martianeum6[[#This Row],[stan_magazynu '[kg']]]+martianeum6[[#This Row],[ile_kg_materiału_z_ładunku]]</f>
        <v>72.451999999999984</v>
      </c>
      <c r="H540">
        <f>IF(martianeum6[[#This Row],[stan_po_wydobyciu_z_ładunku]]&gt;=100,100,0)</f>
        <v>0</v>
      </c>
      <c r="I540">
        <f>martianeum6[[#This Row],[stan_po_wydobyciu_z_ładunku]]-martianeum6[[#This Row],[ile_zabiera_na_orbite]]</f>
        <v>72.451999999999984</v>
      </c>
    </row>
    <row r="541" spans="1:9" x14ac:dyDescent="0.25">
      <c r="A541" s="1">
        <v>49180</v>
      </c>
      <c r="B541">
        <f t="shared" si="8"/>
        <v>72.451999999999984</v>
      </c>
      <c r="C541" t="s">
        <v>24</v>
      </c>
      <c r="D541">
        <v>14.1</v>
      </c>
      <c r="E541">
        <v>0.7</v>
      </c>
      <c r="F541">
        <f>IF(martianeum6[[#This Row],[zawartosc '[%']]]&gt;=1,martianeum6[[#This Row],[masa '[kg']]]*martianeum6[[#This Row],[zawartosc '[%']]]*0.01,0)</f>
        <v>0</v>
      </c>
      <c r="G541">
        <f>martianeum6[[#This Row],[stan_magazynu '[kg']]]+martianeum6[[#This Row],[ile_kg_materiału_z_ładunku]]</f>
        <v>72.451999999999984</v>
      </c>
      <c r="H541">
        <f>IF(martianeum6[[#This Row],[stan_po_wydobyciu_z_ładunku]]&gt;=100,100,0)</f>
        <v>0</v>
      </c>
      <c r="I541">
        <f>martianeum6[[#This Row],[stan_po_wydobyciu_z_ładunku]]-martianeum6[[#This Row],[ile_zabiera_na_orbite]]</f>
        <v>72.451999999999984</v>
      </c>
    </row>
    <row r="542" spans="1:9" x14ac:dyDescent="0.25">
      <c r="A542" s="1">
        <v>49181</v>
      </c>
      <c r="B542">
        <f t="shared" si="8"/>
        <v>72.451999999999984</v>
      </c>
      <c r="C542" t="s">
        <v>18</v>
      </c>
      <c r="D542">
        <v>17.5</v>
      </c>
      <c r="E542">
        <v>3.2</v>
      </c>
      <c r="F542">
        <f>IF(martianeum6[[#This Row],[zawartosc '[%']]]&gt;=1,martianeum6[[#This Row],[masa '[kg']]]*martianeum6[[#This Row],[zawartosc '[%']]]*0.01,0)</f>
        <v>0.56000000000000005</v>
      </c>
      <c r="G542">
        <f>martianeum6[[#This Row],[stan_magazynu '[kg']]]+martianeum6[[#This Row],[ile_kg_materiału_z_ładunku]]</f>
        <v>73.011999999999986</v>
      </c>
      <c r="H542">
        <f>IF(martianeum6[[#This Row],[stan_po_wydobyciu_z_ładunku]]&gt;=100,100,0)</f>
        <v>0</v>
      </c>
      <c r="I542">
        <f>martianeum6[[#This Row],[stan_po_wydobyciu_z_ładunku]]-martianeum6[[#This Row],[ile_zabiera_na_orbite]]</f>
        <v>73.011999999999986</v>
      </c>
    </row>
    <row r="543" spans="1:9" x14ac:dyDescent="0.25">
      <c r="A543" s="1">
        <v>49182</v>
      </c>
      <c r="B543">
        <f t="shared" si="8"/>
        <v>73.011999999999986</v>
      </c>
      <c r="C543" t="s">
        <v>10</v>
      </c>
      <c r="D543">
        <v>14.3</v>
      </c>
      <c r="E543">
        <v>0</v>
      </c>
      <c r="F543">
        <f>IF(martianeum6[[#This Row],[zawartosc '[%']]]&gt;=1,martianeum6[[#This Row],[masa '[kg']]]*martianeum6[[#This Row],[zawartosc '[%']]]*0.01,0)</f>
        <v>0</v>
      </c>
      <c r="G543">
        <f>martianeum6[[#This Row],[stan_magazynu '[kg']]]+martianeum6[[#This Row],[ile_kg_materiału_z_ładunku]]</f>
        <v>73.011999999999986</v>
      </c>
      <c r="H543">
        <f>IF(martianeum6[[#This Row],[stan_po_wydobyciu_z_ładunku]]&gt;=100,100,0)</f>
        <v>0</v>
      </c>
      <c r="I543">
        <f>martianeum6[[#This Row],[stan_po_wydobyciu_z_ładunku]]-martianeum6[[#This Row],[ile_zabiera_na_orbite]]</f>
        <v>73.011999999999986</v>
      </c>
    </row>
    <row r="544" spans="1:9" x14ac:dyDescent="0.25">
      <c r="A544" s="1">
        <v>49183</v>
      </c>
      <c r="B544">
        <f t="shared" si="8"/>
        <v>73.011999999999986</v>
      </c>
      <c r="C544" t="s">
        <v>20</v>
      </c>
      <c r="D544">
        <v>15.4</v>
      </c>
      <c r="E544">
        <v>0</v>
      </c>
      <c r="F544">
        <f>IF(martianeum6[[#This Row],[zawartosc '[%']]]&gt;=1,martianeum6[[#This Row],[masa '[kg']]]*martianeum6[[#This Row],[zawartosc '[%']]]*0.01,0)</f>
        <v>0</v>
      </c>
      <c r="G544">
        <f>martianeum6[[#This Row],[stan_magazynu '[kg']]]+martianeum6[[#This Row],[ile_kg_materiału_z_ładunku]]</f>
        <v>73.011999999999986</v>
      </c>
      <c r="H544">
        <f>IF(martianeum6[[#This Row],[stan_po_wydobyciu_z_ładunku]]&gt;=100,100,0)</f>
        <v>0</v>
      </c>
      <c r="I544">
        <f>martianeum6[[#This Row],[stan_po_wydobyciu_z_ładunku]]-martianeum6[[#This Row],[ile_zabiera_na_orbite]]</f>
        <v>73.011999999999986</v>
      </c>
    </row>
    <row r="545" spans="1:9" x14ac:dyDescent="0.25">
      <c r="A545" s="1">
        <v>49184</v>
      </c>
      <c r="B545">
        <f t="shared" si="8"/>
        <v>73.011999999999986</v>
      </c>
      <c r="C545" t="s">
        <v>19</v>
      </c>
      <c r="D545">
        <v>17.5</v>
      </c>
      <c r="E545">
        <v>0</v>
      </c>
      <c r="F545">
        <f>IF(martianeum6[[#This Row],[zawartosc '[%']]]&gt;=1,martianeum6[[#This Row],[masa '[kg']]]*martianeum6[[#This Row],[zawartosc '[%']]]*0.01,0)</f>
        <v>0</v>
      </c>
      <c r="G545">
        <f>martianeum6[[#This Row],[stan_magazynu '[kg']]]+martianeum6[[#This Row],[ile_kg_materiału_z_ładunku]]</f>
        <v>73.011999999999986</v>
      </c>
      <c r="H545">
        <f>IF(martianeum6[[#This Row],[stan_po_wydobyciu_z_ładunku]]&gt;=100,100,0)</f>
        <v>0</v>
      </c>
      <c r="I545">
        <f>martianeum6[[#This Row],[stan_po_wydobyciu_z_ładunku]]-martianeum6[[#This Row],[ile_zabiera_na_orbite]]</f>
        <v>73.011999999999986</v>
      </c>
    </row>
    <row r="546" spans="1:9" x14ac:dyDescent="0.25">
      <c r="A546" s="1">
        <v>49185</v>
      </c>
      <c r="B546">
        <f t="shared" si="8"/>
        <v>73.011999999999986</v>
      </c>
      <c r="C546" t="s">
        <v>13</v>
      </c>
      <c r="D546">
        <v>11.6</v>
      </c>
      <c r="E546">
        <v>4.0999999999999996</v>
      </c>
      <c r="F546">
        <f>IF(martianeum6[[#This Row],[zawartosc '[%']]]&gt;=1,martianeum6[[#This Row],[masa '[kg']]]*martianeum6[[#This Row],[zawartosc '[%']]]*0.01,0)</f>
        <v>0.47559999999999997</v>
      </c>
      <c r="G546">
        <f>martianeum6[[#This Row],[stan_magazynu '[kg']]]+martianeum6[[#This Row],[ile_kg_materiału_z_ładunku]]</f>
        <v>73.487599999999986</v>
      </c>
      <c r="H546">
        <f>IF(martianeum6[[#This Row],[stan_po_wydobyciu_z_ładunku]]&gt;=100,100,0)</f>
        <v>0</v>
      </c>
      <c r="I546">
        <f>martianeum6[[#This Row],[stan_po_wydobyciu_z_ładunku]]-martianeum6[[#This Row],[ile_zabiera_na_orbite]]</f>
        <v>73.487599999999986</v>
      </c>
    </row>
    <row r="547" spans="1:9" x14ac:dyDescent="0.25">
      <c r="A547" s="1">
        <v>49186</v>
      </c>
      <c r="B547">
        <f t="shared" si="8"/>
        <v>73.487599999999986</v>
      </c>
      <c r="C547" t="s">
        <v>9</v>
      </c>
      <c r="D547">
        <v>27.9</v>
      </c>
      <c r="E547">
        <v>10.3</v>
      </c>
      <c r="F547">
        <f>IF(martianeum6[[#This Row],[zawartosc '[%']]]&gt;=1,martianeum6[[#This Row],[masa '[kg']]]*martianeum6[[#This Row],[zawartosc '[%']]]*0.01,0)</f>
        <v>2.8736999999999999</v>
      </c>
      <c r="G547">
        <f>martianeum6[[#This Row],[stan_magazynu '[kg']]]+martianeum6[[#This Row],[ile_kg_materiału_z_ładunku]]</f>
        <v>76.361299999999986</v>
      </c>
      <c r="H547">
        <f>IF(martianeum6[[#This Row],[stan_po_wydobyciu_z_ładunku]]&gt;=100,100,0)</f>
        <v>0</v>
      </c>
      <c r="I547">
        <f>martianeum6[[#This Row],[stan_po_wydobyciu_z_ładunku]]-martianeum6[[#This Row],[ile_zabiera_na_orbite]]</f>
        <v>76.361299999999986</v>
      </c>
    </row>
    <row r="548" spans="1:9" x14ac:dyDescent="0.25">
      <c r="A548" s="1">
        <v>49187</v>
      </c>
      <c r="B548">
        <f t="shared" si="8"/>
        <v>76.361299999999986</v>
      </c>
      <c r="C548" t="s">
        <v>19</v>
      </c>
      <c r="D548">
        <v>11.8</v>
      </c>
      <c r="E548">
        <v>20.2</v>
      </c>
      <c r="F548">
        <f>IF(martianeum6[[#This Row],[zawartosc '[%']]]&gt;=1,martianeum6[[#This Row],[masa '[kg']]]*martianeum6[[#This Row],[zawartosc '[%']]]*0.01,0)</f>
        <v>2.3836000000000004</v>
      </c>
      <c r="G548">
        <f>martianeum6[[#This Row],[stan_magazynu '[kg']]]+martianeum6[[#This Row],[ile_kg_materiału_z_ładunku]]</f>
        <v>78.744899999999987</v>
      </c>
      <c r="H548">
        <f>IF(martianeum6[[#This Row],[stan_po_wydobyciu_z_ładunku]]&gt;=100,100,0)</f>
        <v>0</v>
      </c>
      <c r="I548">
        <f>martianeum6[[#This Row],[stan_po_wydobyciu_z_ładunku]]-martianeum6[[#This Row],[ile_zabiera_na_orbite]]</f>
        <v>78.744899999999987</v>
      </c>
    </row>
    <row r="549" spans="1:9" x14ac:dyDescent="0.25">
      <c r="A549" s="1">
        <v>49188</v>
      </c>
      <c r="B549">
        <f t="shared" si="8"/>
        <v>78.744899999999987</v>
      </c>
      <c r="C549" t="s">
        <v>7</v>
      </c>
      <c r="D549">
        <v>12</v>
      </c>
      <c r="E549">
        <v>8.5</v>
      </c>
      <c r="F549">
        <f>IF(martianeum6[[#This Row],[zawartosc '[%']]]&gt;=1,martianeum6[[#This Row],[masa '[kg']]]*martianeum6[[#This Row],[zawartosc '[%']]]*0.01,0)</f>
        <v>1.02</v>
      </c>
      <c r="G549">
        <f>martianeum6[[#This Row],[stan_magazynu '[kg']]]+martianeum6[[#This Row],[ile_kg_materiału_z_ładunku]]</f>
        <v>79.764899999999983</v>
      </c>
      <c r="H549">
        <f>IF(martianeum6[[#This Row],[stan_po_wydobyciu_z_ładunku]]&gt;=100,100,0)</f>
        <v>0</v>
      </c>
      <c r="I549">
        <f>martianeum6[[#This Row],[stan_po_wydobyciu_z_ładunku]]-martianeum6[[#This Row],[ile_zabiera_na_orbite]]</f>
        <v>79.764899999999983</v>
      </c>
    </row>
    <row r="550" spans="1:9" x14ac:dyDescent="0.25">
      <c r="A550" s="1">
        <v>49189</v>
      </c>
      <c r="B550">
        <f t="shared" si="8"/>
        <v>79.764899999999983</v>
      </c>
      <c r="C550" t="s">
        <v>10</v>
      </c>
      <c r="D550">
        <v>11.8</v>
      </c>
      <c r="E550">
        <v>7.8</v>
      </c>
      <c r="F550">
        <f>IF(martianeum6[[#This Row],[zawartosc '[%']]]&gt;=1,martianeum6[[#This Row],[masa '[kg']]]*martianeum6[[#This Row],[zawartosc '[%']]]*0.01,0)</f>
        <v>0.92040000000000011</v>
      </c>
      <c r="G550">
        <f>martianeum6[[#This Row],[stan_magazynu '[kg']]]+martianeum6[[#This Row],[ile_kg_materiału_z_ładunku]]</f>
        <v>80.685299999999984</v>
      </c>
      <c r="H550">
        <f>IF(martianeum6[[#This Row],[stan_po_wydobyciu_z_ładunku]]&gt;=100,100,0)</f>
        <v>0</v>
      </c>
      <c r="I550">
        <f>martianeum6[[#This Row],[stan_po_wydobyciu_z_ładunku]]-martianeum6[[#This Row],[ile_zabiera_na_orbite]]</f>
        <v>80.685299999999984</v>
      </c>
    </row>
    <row r="551" spans="1:9" x14ac:dyDescent="0.25">
      <c r="A551" s="1">
        <v>49190</v>
      </c>
      <c r="B551">
        <f t="shared" si="8"/>
        <v>80.685299999999984</v>
      </c>
      <c r="C551" t="s">
        <v>17</v>
      </c>
      <c r="D551">
        <v>22.2</v>
      </c>
      <c r="E551">
        <v>0</v>
      </c>
      <c r="F551">
        <f>IF(martianeum6[[#This Row],[zawartosc '[%']]]&gt;=1,martianeum6[[#This Row],[masa '[kg']]]*martianeum6[[#This Row],[zawartosc '[%']]]*0.01,0)</f>
        <v>0</v>
      </c>
      <c r="G551">
        <f>martianeum6[[#This Row],[stan_magazynu '[kg']]]+martianeum6[[#This Row],[ile_kg_materiału_z_ładunku]]</f>
        <v>80.685299999999984</v>
      </c>
      <c r="H551">
        <f>IF(martianeum6[[#This Row],[stan_po_wydobyciu_z_ładunku]]&gt;=100,100,0)</f>
        <v>0</v>
      </c>
      <c r="I551">
        <f>martianeum6[[#This Row],[stan_po_wydobyciu_z_ładunku]]-martianeum6[[#This Row],[ile_zabiera_na_orbite]]</f>
        <v>80.685299999999984</v>
      </c>
    </row>
    <row r="552" spans="1:9" x14ac:dyDescent="0.25">
      <c r="A552" s="1">
        <v>49191</v>
      </c>
      <c r="B552">
        <f t="shared" si="8"/>
        <v>80.685299999999984</v>
      </c>
      <c r="C552" t="s">
        <v>7</v>
      </c>
      <c r="D552">
        <v>13.3</v>
      </c>
      <c r="E552">
        <v>3.8</v>
      </c>
      <c r="F552">
        <f>IF(martianeum6[[#This Row],[zawartosc '[%']]]&gt;=1,martianeum6[[#This Row],[masa '[kg']]]*martianeum6[[#This Row],[zawartosc '[%']]]*0.01,0)</f>
        <v>0.50539999999999996</v>
      </c>
      <c r="G552">
        <f>martianeum6[[#This Row],[stan_magazynu '[kg']]]+martianeum6[[#This Row],[ile_kg_materiału_z_ładunku]]</f>
        <v>81.190699999999978</v>
      </c>
      <c r="H552">
        <f>IF(martianeum6[[#This Row],[stan_po_wydobyciu_z_ładunku]]&gt;=100,100,0)</f>
        <v>0</v>
      </c>
      <c r="I552">
        <f>martianeum6[[#This Row],[stan_po_wydobyciu_z_ładunku]]-martianeum6[[#This Row],[ile_zabiera_na_orbite]]</f>
        <v>81.190699999999978</v>
      </c>
    </row>
    <row r="553" spans="1:9" x14ac:dyDescent="0.25">
      <c r="A553" s="1">
        <v>49192</v>
      </c>
      <c r="B553">
        <f t="shared" si="8"/>
        <v>81.190699999999978</v>
      </c>
      <c r="C553" t="s">
        <v>13</v>
      </c>
      <c r="D553">
        <v>24.6</v>
      </c>
      <c r="E553">
        <v>2.1</v>
      </c>
      <c r="F553">
        <f>IF(martianeum6[[#This Row],[zawartosc '[%']]]&gt;=1,martianeum6[[#This Row],[masa '[kg']]]*martianeum6[[#This Row],[zawartosc '[%']]]*0.01,0)</f>
        <v>0.51660000000000006</v>
      </c>
      <c r="G553">
        <f>martianeum6[[#This Row],[stan_magazynu '[kg']]]+martianeum6[[#This Row],[ile_kg_materiału_z_ładunku]]</f>
        <v>81.707299999999975</v>
      </c>
      <c r="H553">
        <f>IF(martianeum6[[#This Row],[stan_po_wydobyciu_z_ładunku]]&gt;=100,100,0)</f>
        <v>0</v>
      </c>
      <c r="I553">
        <f>martianeum6[[#This Row],[stan_po_wydobyciu_z_ładunku]]-martianeum6[[#This Row],[ile_zabiera_na_orbite]]</f>
        <v>81.707299999999975</v>
      </c>
    </row>
    <row r="554" spans="1:9" x14ac:dyDescent="0.25">
      <c r="A554" s="1">
        <v>49193</v>
      </c>
      <c r="B554">
        <f t="shared" si="8"/>
        <v>81.707299999999975</v>
      </c>
      <c r="C554" t="s">
        <v>19</v>
      </c>
      <c r="D554">
        <v>15.7</v>
      </c>
      <c r="E554">
        <v>0</v>
      </c>
      <c r="F554">
        <f>IF(martianeum6[[#This Row],[zawartosc '[%']]]&gt;=1,martianeum6[[#This Row],[masa '[kg']]]*martianeum6[[#This Row],[zawartosc '[%']]]*0.01,0)</f>
        <v>0</v>
      </c>
      <c r="G554">
        <f>martianeum6[[#This Row],[stan_magazynu '[kg']]]+martianeum6[[#This Row],[ile_kg_materiału_z_ładunku]]</f>
        <v>81.707299999999975</v>
      </c>
      <c r="H554">
        <f>IF(martianeum6[[#This Row],[stan_po_wydobyciu_z_ładunku]]&gt;=100,100,0)</f>
        <v>0</v>
      </c>
      <c r="I554">
        <f>martianeum6[[#This Row],[stan_po_wydobyciu_z_ładunku]]-martianeum6[[#This Row],[ile_zabiera_na_orbite]]</f>
        <v>81.707299999999975</v>
      </c>
    </row>
    <row r="555" spans="1:9" x14ac:dyDescent="0.25">
      <c r="A555" s="1">
        <v>49194</v>
      </c>
      <c r="B555">
        <f t="shared" si="8"/>
        <v>81.707299999999975</v>
      </c>
      <c r="C555" t="s">
        <v>18</v>
      </c>
      <c r="D555">
        <v>26.7</v>
      </c>
      <c r="E555">
        <v>16.2</v>
      </c>
      <c r="F555">
        <f>IF(martianeum6[[#This Row],[zawartosc '[%']]]&gt;=1,martianeum6[[#This Row],[masa '[kg']]]*martianeum6[[#This Row],[zawartosc '[%']]]*0.01,0)</f>
        <v>4.3254000000000001</v>
      </c>
      <c r="G555">
        <f>martianeum6[[#This Row],[stan_magazynu '[kg']]]+martianeum6[[#This Row],[ile_kg_materiału_z_ładunku]]</f>
        <v>86.032699999999977</v>
      </c>
      <c r="H555">
        <f>IF(martianeum6[[#This Row],[stan_po_wydobyciu_z_ładunku]]&gt;=100,100,0)</f>
        <v>0</v>
      </c>
      <c r="I555">
        <f>martianeum6[[#This Row],[stan_po_wydobyciu_z_ładunku]]-martianeum6[[#This Row],[ile_zabiera_na_orbite]]</f>
        <v>86.032699999999977</v>
      </c>
    </row>
    <row r="556" spans="1:9" x14ac:dyDescent="0.25">
      <c r="A556" s="1">
        <v>49195</v>
      </c>
      <c r="B556">
        <f t="shared" si="8"/>
        <v>86.032699999999977</v>
      </c>
      <c r="C556" t="s">
        <v>15</v>
      </c>
      <c r="D556">
        <v>28.1</v>
      </c>
      <c r="E556">
        <v>1.1000000000000001</v>
      </c>
      <c r="F556">
        <f>IF(martianeum6[[#This Row],[zawartosc '[%']]]&gt;=1,martianeum6[[#This Row],[masa '[kg']]]*martianeum6[[#This Row],[zawartosc '[%']]]*0.01,0)</f>
        <v>0.30910000000000004</v>
      </c>
      <c r="G556">
        <f>martianeum6[[#This Row],[stan_magazynu '[kg']]]+martianeum6[[#This Row],[ile_kg_materiału_z_ładunku]]</f>
        <v>86.341799999999978</v>
      </c>
      <c r="H556">
        <f>IF(martianeum6[[#This Row],[stan_po_wydobyciu_z_ładunku]]&gt;=100,100,0)</f>
        <v>0</v>
      </c>
      <c r="I556">
        <f>martianeum6[[#This Row],[stan_po_wydobyciu_z_ładunku]]-martianeum6[[#This Row],[ile_zabiera_na_orbite]]</f>
        <v>86.341799999999978</v>
      </c>
    </row>
    <row r="557" spans="1:9" x14ac:dyDescent="0.25">
      <c r="A557" s="1">
        <v>49196</v>
      </c>
      <c r="B557">
        <f t="shared" si="8"/>
        <v>86.341799999999978</v>
      </c>
      <c r="C557" t="s">
        <v>10</v>
      </c>
      <c r="D557">
        <v>29.1</v>
      </c>
      <c r="E557">
        <v>3</v>
      </c>
      <c r="F557">
        <f>IF(martianeum6[[#This Row],[zawartosc '[%']]]&gt;=1,martianeum6[[#This Row],[masa '[kg']]]*martianeum6[[#This Row],[zawartosc '[%']]]*0.01,0)</f>
        <v>0.87300000000000011</v>
      </c>
      <c r="G557">
        <f>martianeum6[[#This Row],[stan_magazynu '[kg']]]+martianeum6[[#This Row],[ile_kg_materiału_z_ładunku]]</f>
        <v>87.214799999999983</v>
      </c>
      <c r="H557">
        <f>IF(martianeum6[[#This Row],[stan_po_wydobyciu_z_ładunku]]&gt;=100,100,0)</f>
        <v>0</v>
      </c>
      <c r="I557">
        <f>martianeum6[[#This Row],[stan_po_wydobyciu_z_ładunku]]-martianeum6[[#This Row],[ile_zabiera_na_orbite]]</f>
        <v>87.214799999999983</v>
      </c>
    </row>
    <row r="558" spans="1:9" x14ac:dyDescent="0.25">
      <c r="A558" s="1">
        <v>49197</v>
      </c>
      <c r="B558">
        <f t="shared" si="8"/>
        <v>87.214799999999983</v>
      </c>
      <c r="C558" t="s">
        <v>7</v>
      </c>
      <c r="D558">
        <v>26.2</v>
      </c>
      <c r="E558">
        <v>0</v>
      </c>
      <c r="F558">
        <f>IF(martianeum6[[#This Row],[zawartosc '[%']]]&gt;=1,martianeum6[[#This Row],[masa '[kg']]]*martianeum6[[#This Row],[zawartosc '[%']]]*0.01,0)</f>
        <v>0</v>
      </c>
      <c r="G558">
        <f>martianeum6[[#This Row],[stan_magazynu '[kg']]]+martianeum6[[#This Row],[ile_kg_materiału_z_ładunku]]</f>
        <v>87.214799999999983</v>
      </c>
      <c r="H558">
        <f>IF(martianeum6[[#This Row],[stan_po_wydobyciu_z_ładunku]]&gt;=100,100,0)</f>
        <v>0</v>
      </c>
      <c r="I558">
        <f>martianeum6[[#This Row],[stan_po_wydobyciu_z_ładunku]]-martianeum6[[#This Row],[ile_zabiera_na_orbite]]</f>
        <v>87.214799999999983</v>
      </c>
    </row>
    <row r="559" spans="1:9" x14ac:dyDescent="0.25">
      <c r="A559" s="1">
        <v>49198</v>
      </c>
      <c r="B559">
        <f t="shared" si="8"/>
        <v>87.214799999999983</v>
      </c>
      <c r="C559" t="s">
        <v>31</v>
      </c>
      <c r="D559">
        <v>23.3</v>
      </c>
      <c r="E559">
        <v>0</v>
      </c>
      <c r="F559">
        <f>IF(martianeum6[[#This Row],[zawartosc '[%']]]&gt;=1,martianeum6[[#This Row],[masa '[kg']]]*martianeum6[[#This Row],[zawartosc '[%']]]*0.01,0)</f>
        <v>0</v>
      </c>
      <c r="G559">
        <f>martianeum6[[#This Row],[stan_magazynu '[kg']]]+martianeum6[[#This Row],[ile_kg_materiału_z_ładunku]]</f>
        <v>87.214799999999983</v>
      </c>
      <c r="H559">
        <f>IF(martianeum6[[#This Row],[stan_po_wydobyciu_z_ładunku]]&gt;=100,100,0)</f>
        <v>0</v>
      </c>
      <c r="I559">
        <f>martianeum6[[#This Row],[stan_po_wydobyciu_z_ładunku]]-martianeum6[[#This Row],[ile_zabiera_na_orbite]]</f>
        <v>87.214799999999983</v>
      </c>
    </row>
    <row r="560" spans="1:9" x14ac:dyDescent="0.25">
      <c r="A560" s="1">
        <v>49199</v>
      </c>
      <c r="B560">
        <f t="shared" si="8"/>
        <v>87.214799999999983</v>
      </c>
      <c r="C560" t="s">
        <v>19</v>
      </c>
      <c r="D560">
        <v>21.7</v>
      </c>
      <c r="E560">
        <v>10.4</v>
      </c>
      <c r="F560">
        <f>IF(martianeum6[[#This Row],[zawartosc '[%']]]&gt;=1,martianeum6[[#This Row],[masa '[kg']]]*martianeum6[[#This Row],[zawartosc '[%']]]*0.01,0)</f>
        <v>2.2568000000000001</v>
      </c>
      <c r="G560">
        <f>martianeum6[[#This Row],[stan_magazynu '[kg']]]+martianeum6[[#This Row],[ile_kg_materiału_z_ładunku]]</f>
        <v>89.471599999999981</v>
      </c>
      <c r="H560">
        <f>IF(martianeum6[[#This Row],[stan_po_wydobyciu_z_ładunku]]&gt;=100,100,0)</f>
        <v>0</v>
      </c>
      <c r="I560">
        <f>martianeum6[[#This Row],[stan_po_wydobyciu_z_ładunku]]-martianeum6[[#This Row],[ile_zabiera_na_orbite]]</f>
        <v>89.471599999999981</v>
      </c>
    </row>
    <row r="561" spans="1:9" x14ac:dyDescent="0.25">
      <c r="A561" s="1">
        <v>49200</v>
      </c>
      <c r="B561">
        <f t="shared" si="8"/>
        <v>89.471599999999981</v>
      </c>
      <c r="C561" t="s">
        <v>18</v>
      </c>
      <c r="D561">
        <v>18.8</v>
      </c>
      <c r="E561">
        <v>15.6</v>
      </c>
      <c r="F561">
        <f>IF(martianeum6[[#This Row],[zawartosc '[%']]]&gt;=1,martianeum6[[#This Row],[masa '[kg']]]*martianeum6[[#This Row],[zawartosc '[%']]]*0.01,0)</f>
        <v>2.9328000000000003</v>
      </c>
      <c r="G561">
        <f>martianeum6[[#This Row],[stan_magazynu '[kg']]]+martianeum6[[#This Row],[ile_kg_materiału_z_ładunku]]</f>
        <v>92.404399999999981</v>
      </c>
      <c r="H561">
        <f>IF(martianeum6[[#This Row],[stan_po_wydobyciu_z_ładunku]]&gt;=100,100,0)</f>
        <v>0</v>
      </c>
      <c r="I561">
        <f>martianeum6[[#This Row],[stan_po_wydobyciu_z_ładunku]]-martianeum6[[#This Row],[ile_zabiera_na_orbite]]</f>
        <v>92.404399999999981</v>
      </c>
    </row>
    <row r="562" spans="1:9" x14ac:dyDescent="0.25">
      <c r="A562" s="1">
        <v>49201</v>
      </c>
      <c r="B562">
        <f t="shared" si="8"/>
        <v>92.404399999999981</v>
      </c>
      <c r="C562" t="s">
        <v>15</v>
      </c>
      <c r="D562">
        <v>25.4</v>
      </c>
      <c r="E562">
        <v>7.4</v>
      </c>
      <c r="F562">
        <f>IF(martianeum6[[#This Row],[zawartosc '[%']]]&gt;=1,martianeum6[[#This Row],[masa '[kg']]]*martianeum6[[#This Row],[zawartosc '[%']]]*0.01,0)</f>
        <v>1.8796000000000002</v>
      </c>
      <c r="G562">
        <f>martianeum6[[#This Row],[stan_magazynu '[kg']]]+martianeum6[[#This Row],[ile_kg_materiału_z_ładunku]]</f>
        <v>94.283999999999978</v>
      </c>
      <c r="H562">
        <f>IF(martianeum6[[#This Row],[stan_po_wydobyciu_z_ładunku]]&gt;=100,100,0)</f>
        <v>0</v>
      </c>
      <c r="I562">
        <f>martianeum6[[#This Row],[stan_po_wydobyciu_z_ładunku]]-martianeum6[[#This Row],[ile_zabiera_na_orbite]]</f>
        <v>94.283999999999978</v>
      </c>
    </row>
    <row r="563" spans="1:9" x14ac:dyDescent="0.25">
      <c r="A563" s="1">
        <v>49202</v>
      </c>
      <c r="B563">
        <f t="shared" si="8"/>
        <v>94.283999999999978</v>
      </c>
      <c r="C563" t="s">
        <v>11</v>
      </c>
      <c r="D563">
        <v>21.1</v>
      </c>
      <c r="E563">
        <v>1</v>
      </c>
      <c r="F563">
        <f>IF(martianeum6[[#This Row],[zawartosc '[%']]]&gt;=1,martianeum6[[#This Row],[masa '[kg']]]*martianeum6[[#This Row],[zawartosc '[%']]]*0.01,0)</f>
        <v>0.21100000000000002</v>
      </c>
      <c r="G563">
        <f>martianeum6[[#This Row],[stan_magazynu '[kg']]]+martianeum6[[#This Row],[ile_kg_materiału_z_ładunku]]</f>
        <v>94.494999999999976</v>
      </c>
      <c r="H563">
        <f>IF(martianeum6[[#This Row],[stan_po_wydobyciu_z_ładunku]]&gt;=100,100,0)</f>
        <v>0</v>
      </c>
      <c r="I563">
        <f>martianeum6[[#This Row],[stan_po_wydobyciu_z_ładunku]]-martianeum6[[#This Row],[ile_zabiera_na_orbite]]</f>
        <v>94.494999999999976</v>
      </c>
    </row>
    <row r="564" spans="1:9" x14ac:dyDescent="0.25">
      <c r="A564" s="1">
        <v>49203</v>
      </c>
      <c r="B564">
        <f t="shared" si="8"/>
        <v>94.494999999999976</v>
      </c>
      <c r="C564" t="s">
        <v>11</v>
      </c>
      <c r="D564">
        <v>25.1</v>
      </c>
      <c r="E564">
        <v>20</v>
      </c>
      <c r="F564">
        <f>IF(martianeum6[[#This Row],[zawartosc '[%']]]&gt;=1,martianeum6[[#This Row],[masa '[kg']]]*martianeum6[[#This Row],[zawartosc '[%']]]*0.01,0)</f>
        <v>5.0200000000000005</v>
      </c>
      <c r="G564">
        <f>martianeum6[[#This Row],[stan_magazynu '[kg']]]+martianeum6[[#This Row],[ile_kg_materiału_z_ładunku]]</f>
        <v>99.514999999999972</v>
      </c>
      <c r="H564">
        <f>IF(martianeum6[[#This Row],[stan_po_wydobyciu_z_ładunku]]&gt;=100,100,0)</f>
        <v>0</v>
      </c>
      <c r="I564">
        <f>martianeum6[[#This Row],[stan_po_wydobyciu_z_ładunku]]-martianeum6[[#This Row],[ile_zabiera_na_orbite]]</f>
        <v>99.514999999999972</v>
      </c>
    </row>
    <row r="565" spans="1:9" x14ac:dyDescent="0.25">
      <c r="A565" s="1">
        <v>49204</v>
      </c>
      <c r="B565">
        <f t="shared" si="8"/>
        <v>99.514999999999972</v>
      </c>
      <c r="C565" t="s">
        <v>7</v>
      </c>
      <c r="D565">
        <v>17.600000000000001</v>
      </c>
      <c r="E565">
        <v>0</v>
      </c>
      <c r="F565">
        <f>IF(martianeum6[[#This Row],[zawartosc '[%']]]&gt;=1,martianeum6[[#This Row],[masa '[kg']]]*martianeum6[[#This Row],[zawartosc '[%']]]*0.01,0)</f>
        <v>0</v>
      </c>
      <c r="G565">
        <f>martianeum6[[#This Row],[stan_magazynu '[kg']]]+martianeum6[[#This Row],[ile_kg_materiału_z_ładunku]]</f>
        <v>99.514999999999972</v>
      </c>
      <c r="H565">
        <f>IF(martianeum6[[#This Row],[stan_po_wydobyciu_z_ładunku]]&gt;=100,100,0)</f>
        <v>0</v>
      </c>
      <c r="I565">
        <f>martianeum6[[#This Row],[stan_po_wydobyciu_z_ładunku]]-martianeum6[[#This Row],[ile_zabiera_na_orbite]]</f>
        <v>99.514999999999972</v>
      </c>
    </row>
    <row r="566" spans="1:9" x14ac:dyDescent="0.25">
      <c r="A566" s="1">
        <v>49205</v>
      </c>
      <c r="B566">
        <f t="shared" si="8"/>
        <v>99.514999999999972</v>
      </c>
      <c r="C566" t="s">
        <v>15</v>
      </c>
      <c r="D566">
        <v>21.2</v>
      </c>
      <c r="E566">
        <v>3.4</v>
      </c>
      <c r="F566">
        <f>IF(martianeum6[[#This Row],[zawartosc '[%']]]&gt;=1,martianeum6[[#This Row],[masa '[kg']]]*martianeum6[[#This Row],[zawartosc '[%']]]*0.01,0)</f>
        <v>0.7208</v>
      </c>
      <c r="G566">
        <f>martianeum6[[#This Row],[stan_magazynu '[kg']]]+martianeum6[[#This Row],[ile_kg_materiału_z_ładunku]]</f>
        <v>100.23579999999997</v>
      </c>
      <c r="H566">
        <f>IF(martianeum6[[#This Row],[stan_po_wydobyciu_z_ładunku]]&gt;=100,100,0)</f>
        <v>100</v>
      </c>
      <c r="I566">
        <f>martianeum6[[#This Row],[stan_po_wydobyciu_z_ładunku]]-martianeum6[[#This Row],[ile_zabiera_na_orbite]]</f>
        <v>0.23579999999996915</v>
      </c>
    </row>
    <row r="567" spans="1:9" x14ac:dyDescent="0.25">
      <c r="A567" s="1">
        <v>49206</v>
      </c>
      <c r="B567">
        <f t="shared" si="8"/>
        <v>0.23579999999996915</v>
      </c>
      <c r="C567" t="s">
        <v>7</v>
      </c>
      <c r="D567">
        <v>26.4</v>
      </c>
      <c r="E567">
        <v>14.7</v>
      </c>
      <c r="F567">
        <f>IF(martianeum6[[#This Row],[zawartosc '[%']]]&gt;=1,martianeum6[[#This Row],[masa '[kg']]]*martianeum6[[#This Row],[zawartosc '[%']]]*0.01,0)</f>
        <v>3.8807999999999998</v>
      </c>
      <c r="G567">
        <f>martianeum6[[#This Row],[stan_magazynu '[kg']]]+martianeum6[[#This Row],[ile_kg_materiału_z_ładunku]]</f>
        <v>4.116599999999969</v>
      </c>
      <c r="H567">
        <f>IF(martianeum6[[#This Row],[stan_po_wydobyciu_z_ładunku]]&gt;=100,100,0)</f>
        <v>0</v>
      </c>
      <c r="I567">
        <f>martianeum6[[#This Row],[stan_po_wydobyciu_z_ładunku]]-martianeum6[[#This Row],[ile_zabiera_na_orbite]]</f>
        <v>4.116599999999969</v>
      </c>
    </row>
    <row r="568" spans="1:9" x14ac:dyDescent="0.25">
      <c r="A568" s="1">
        <v>49207</v>
      </c>
      <c r="B568">
        <f t="shared" si="8"/>
        <v>4.116599999999969</v>
      </c>
      <c r="C568" t="s">
        <v>5</v>
      </c>
      <c r="D568">
        <v>13.5</v>
      </c>
      <c r="E568">
        <v>0</v>
      </c>
      <c r="F568">
        <f>IF(martianeum6[[#This Row],[zawartosc '[%']]]&gt;=1,martianeum6[[#This Row],[masa '[kg']]]*martianeum6[[#This Row],[zawartosc '[%']]]*0.01,0)</f>
        <v>0</v>
      </c>
      <c r="G568">
        <f>martianeum6[[#This Row],[stan_magazynu '[kg']]]+martianeum6[[#This Row],[ile_kg_materiału_z_ładunku]]</f>
        <v>4.116599999999969</v>
      </c>
      <c r="H568">
        <f>IF(martianeum6[[#This Row],[stan_po_wydobyciu_z_ładunku]]&gt;=100,100,0)</f>
        <v>0</v>
      </c>
      <c r="I568">
        <f>martianeum6[[#This Row],[stan_po_wydobyciu_z_ładunku]]-martianeum6[[#This Row],[ile_zabiera_na_orbite]]</f>
        <v>4.116599999999969</v>
      </c>
    </row>
    <row r="569" spans="1:9" x14ac:dyDescent="0.25">
      <c r="A569" s="1">
        <v>49208</v>
      </c>
      <c r="B569">
        <f t="shared" si="8"/>
        <v>4.116599999999969</v>
      </c>
      <c r="C569" t="s">
        <v>22</v>
      </c>
      <c r="D569">
        <v>25.1</v>
      </c>
      <c r="E569">
        <v>0</v>
      </c>
      <c r="F569">
        <f>IF(martianeum6[[#This Row],[zawartosc '[%']]]&gt;=1,martianeum6[[#This Row],[masa '[kg']]]*martianeum6[[#This Row],[zawartosc '[%']]]*0.01,0)</f>
        <v>0</v>
      </c>
      <c r="G569">
        <f>martianeum6[[#This Row],[stan_magazynu '[kg']]]+martianeum6[[#This Row],[ile_kg_materiału_z_ładunku]]</f>
        <v>4.116599999999969</v>
      </c>
      <c r="H569">
        <f>IF(martianeum6[[#This Row],[stan_po_wydobyciu_z_ładunku]]&gt;=100,100,0)</f>
        <v>0</v>
      </c>
      <c r="I569">
        <f>martianeum6[[#This Row],[stan_po_wydobyciu_z_ładunku]]-martianeum6[[#This Row],[ile_zabiera_na_orbite]]</f>
        <v>4.116599999999969</v>
      </c>
    </row>
    <row r="570" spans="1:9" x14ac:dyDescent="0.25">
      <c r="A570" s="1">
        <v>49209</v>
      </c>
      <c r="B570">
        <f t="shared" si="8"/>
        <v>4.116599999999969</v>
      </c>
      <c r="C570" t="s">
        <v>11</v>
      </c>
      <c r="D570">
        <v>10.4</v>
      </c>
      <c r="E570">
        <v>11</v>
      </c>
      <c r="F570">
        <f>IF(martianeum6[[#This Row],[zawartosc '[%']]]&gt;=1,martianeum6[[#This Row],[masa '[kg']]]*martianeum6[[#This Row],[zawartosc '[%']]]*0.01,0)</f>
        <v>1.1440000000000001</v>
      </c>
      <c r="G570">
        <f>martianeum6[[#This Row],[stan_magazynu '[kg']]]+martianeum6[[#This Row],[ile_kg_materiału_z_ładunku]]</f>
        <v>5.2605999999999691</v>
      </c>
      <c r="H570">
        <f>IF(martianeum6[[#This Row],[stan_po_wydobyciu_z_ładunku]]&gt;=100,100,0)</f>
        <v>0</v>
      </c>
      <c r="I570">
        <f>martianeum6[[#This Row],[stan_po_wydobyciu_z_ładunku]]-martianeum6[[#This Row],[ile_zabiera_na_orbite]]</f>
        <v>5.2605999999999691</v>
      </c>
    </row>
    <row r="571" spans="1:9" x14ac:dyDescent="0.25">
      <c r="A571" s="1">
        <v>49210</v>
      </c>
      <c r="B571">
        <f t="shared" si="8"/>
        <v>5.2605999999999691</v>
      </c>
      <c r="C571" t="s">
        <v>15</v>
      </c>
      <c r="D571">
        <v>24.3</v>
      </c>
      <c r="E571">
        <v>4.9000000000000004</v>
      </c>
      <c r="F571">
        <f>IF(martianeum6[[#This Row],[zawartosc '[%']]]&gt;=1,martianeum6[[#This Row],[masa '[kg']]]*martianeum6[[#This Row],[zawartosc '[%']]]*0.01,0)</f>
        <v>1.1907000000000001</v>
      </c>
      <c r="G571">
        <f>martianeum6[[#This Row],[stan_magazynu '[kg']]]+martianeum6[[#This Row],[ile_kg_materiału_z_ładunku]]</f>
        <v>6.4512999999999696</v>
      </c>
      <c r="H571">
        <f>IF(martianeum6[[#This Row],[stan_po_wydobyciu_z_ładunku]]&gt;=100,100,0)</f>
        <v>0</v>
      </c>
      <c r="I571">
        <f>martianeum6[[#This Row],[stan_po_wydobyciu_z_ładunku]]-martianeum6[[#This Row],[ile_zabiera_na_orbite]]</f>
        <v>6.4512999999999696</v>
      </c>
    </row>
    <row r="572" spans="1:9" x14ac:dyDescent="0.25">
      <c r="A572" s="1">
        <v>49211</v>
      </c>
      <c r="B572">
        <f t="shared" si="8"/>
        <v>6.4512999999999696</v>
      </c>
      <c r="C572" t="s">
        <v>12</v>
      </c>
      <c r="D572">
        <v>18.7</v>
      </c>
      <c r="E572">
        <v>6.2</v>
      </c>
      <c r="F572">
        <f>IF(martianeum6[[#This Row],[zawartosc '[%']]]&gt;=1,martianeum6[[#This Row],[masa '[kg']]]*martianeum6[[#This Row],[zawartosc '[%']]]*0.01,0)</f>
        <v>1.1594</v>
      </c>
      <c r="G572">
        <f>martianeum6[[#This Row],[stan_magazynu '[kg']]]+martianeum6[[#This Row],[ile_kg_materiału_z_ładunku]]</f>
        <v>7.6106999999999694</v>
      </c>
      <c r="H572">
        <f>IF(martianeum6[[#This Row],[stan_po_wydobyciu_z_ładunku]]&gt;=100,100,0)</f>
        <v>0</v>
      </c>
      <c r="I572">
        <f>martianeum6[[#This Row],[stan_po_wydobyciu_z_ładunku]]-martianeum6[[#This Row],[ile_zabiera_na_orbite]]</f>
        <v>7.6106999999999694</v>
      </c>
    </row>
    <row r="573" spans="1:9" x14ac:dyDescent="0.25">
      <c r="A573" s="1">
        <v>49212</v>
      </c>
      <c r="B573">
        <f t="shared" si="8"/>
        <v>7.6106999999999694</v>
      </c>
      <c r="C573" t="s">
        <v>33</v>
      </c>
      <c r="D573">
        <v>14.1</v>
      </c>
      <c r="E573">
        <v>0</v>
      </c>
      <c r="F573">
        <f>IF(martianeum6[[#This Row],[zawartosc '[%']]]&gt;=1,martianeum6[[#This Row],[masa '[kg']]]*martianeum6[[#This Row],[zawartosc '[%']]]*0.01,0)</f>
        <v>0</v>
      </c>
      <c r="G573">
        <f>martianeum6[[#This Row],[stan_magazynu '[kg']]]+martianeum6[[#This Row],[ile_kg_materiału_z_ładunku]]</f>
        <v>7.6106999999999694</v>
      </c>
      <c r="H573">
        <f>IF(martianeum6[[#This Row],[stan_po_wydobyciu_z_ładunku]]&gt;=100,100,0)</f>
        <v>0</v>
      </c>
      <c r="I573">
        <f>martianeum6[[#This Row],[stan_po_wydobyciu_z_ładunku]]-martianeum6[[#This Row],[ile_zabiera_na_orbite]]</f>
        <v>7.6106999999999694</v>
      </c>
    </row>
    <row r="574" spans="1:9" x14ac:dyDescent="0.25">
      <c r="A574" s="1">
        <v>49213</v>
      </c>
      <c r="B574">
        <f t="shared" si="8"/>
        <v>7.6106999999999694</v>
      </c>
      <c r="C574" t="s">
        <v>23</v>
      </c>
      <c r="D574">
        <v>24.2</v>
      </c>
      <c r="E574">
        <v>0</v>
      </c>
      <c r="F574">
        <f>IF(martianeum6[[#This Row],[zawartosc '[%']]]&gt;=1,martianeum6[[#This Row],[masa '[kg']]]*martianeum6[[#This Row],[zawartosc '[%']]]*0.01,0)</f>
        <v>0</v>
      </c>
      <c r="G574">
        <f>martianeum6[[#This Row],[stan_magazynu '[kg']]]+martianeum6[[#This Row],[ile_kg_materiału_z_ładunku]]</f>
        <v>7.6106999999999694</v>
      </c>
      <c r="H574">
        <f>IF(martianeum6[[#This Row],[stan_po_wydobyciu_z_ładunku]]&gt;=100,100,0)</f>
        <v>0</v>
      </c>
      <c r="I574">
        <f>martianeum6[[#This Row],[stan_po_wydobyciu_z_ładunku]]-martianeum6[[#This Row],[ile_zabiera_na_orbite]]</f>
        <v>7.6106999999999694</v>
      </c>
    </row>
    <row r="575" spans="1:9" x14ac:dyDescent="0.25">
      <c r="A575" s="1">
        <v>49214</v>
      </c>
      <c r="B575">
        <f t="shared" si="8"/>
        <v>7.6106999999999694</v>
      </c>
      <c r="C575" t="s">
        <v>22</v>
      </c>
      <c r="D575">
        <v>26.4</v>
      </c>
      <c r="E575">
        <v>0</v>
      </c>
      <c r="F575">
        <f>IF(martianeum6[[#This Row],[zawartosc '[%']]]&gt;=1,martianeum6[[#This Row],[masa '[kg']]]*martianeum6[[#This Row],[zawartosc '[%']]]*0.01,0)</f>
        <v>0</v>
      </c>
      <c r="G575">
        <f>martianeum6[[#This Row],[stan_magazynu '[kg']]]+martianeum6[[#This Row],[ile_kg_materiału_z_ładunku]]</f>
        <v>7.6106999999999694</v>
      </c>
      <c r="H575">
        <f>IF(martianeum6[[#This Row],[stan_po_wydobyciu_z_ładunku]]&gt;=100,100,0)</f>
        <v>0</v>
      </c>
      <c r="I575">
        <f>martianeum6[[#This Row],[stan_po_wydobyciu_z_ładunku]]-martianeum6[[#This Row],[ile_zabiera_na_orbite]]</f>
        <v>7.6106999999999694</v>
      </c>
    </row>
    <row r="576" spans="1:9" x14ac:dyDescent="0.25">
      <c r="A576" s="1">
        <v>49215</v>
      </c>
      <c r="B576">
        <f t="shared" si="8"/>
        <v>7.6106999999999694</v>
      </c>
      <c r="C576" t="s">
        <v>10</v>
      </c>
      <c r="D576">
        <v>24.5</v>
      </c>
      <c r="E576">
        <v>4</v>
      </c>
      <c r="F576">
        <f>IF(martianeum6[[#This Row],[zawartosc '[%']]]&gt;=1,martianeum6[[#This Row],[masa '[kg']]]*martianeum6[[#This Row],[zawartosc '[%']]]*0.01,0)</f>
        <v>0.98</v>
      </c>
      <c r="G576">
        <f>martianeum6[[#This Row],[stan_magazynu '[kg']]]+martianeum6[[#This Row],[ile_kg_materiału_z_ładunku]]</f>
        <v>8.5906999999999698</v>
      </c>
      <c r="H576">
        <f>IF(martianeum6[[#This Row],[stan_po_wydobyciu_z_ładunku]]&gt;=100,100,0)</f>
        <v>0</v>
      </c>
      <c r="I576">
        <f>martianeum6[[#This Row],[stan_po_wydobyciu_z_ładunku]]-martianeum6[[#This Row],[ile_zabiera_na_orbite]]</f>
        <v>8.5906999999999698</v>
      </c>
    </row>
    <row r="577" spans="1:9" x14ac:dyDescent="0.25">
      <c r="A577" s="1">
        <v>49216</v>
      </c>
      <c r="B577">
        <f t="shared" si="8"/>
        <v>8.5906999999999698</v>
      </c>
      <c r="C577" t="s">
        <v>14</v>
      </c>
      <c r="D577">
        <v>25.5</v>
      </c>
      <c r="E577">
        <v>2.9</v>
      </c>
      <c r="F577">
        <f>IF(martianeum6[[#This Row],[zawartosc '[%']]]&gt;=1,martianeum6[[#This Row],[masa '[kg']]]*martianeum6[[#This Row],[zawartosc '[%']]]*0.01,0)</f>
        <v>0.73950000000000005</v>
      </c>
      <c r="G577">
        <f>martianeum6[[#This Row],[stan_magazynu '[kg']]]+martianeum6[[#This Row],[ile_kg_materiału_z_ładunku]]</f>
        <v>9.3301999999999694</v>
      </c>
      <c r="H577">
        <f>IF(martianeum6[[#This Row],[stan_po_wydobyciu_z_ładunku]]&gt;=100,100,0)</f>
        <v>0</v>
      </c>
      <c r="I577">
        <f>martianeum6[[#This Row],[stan_po_wydobyciu_z_ładunku]]-martianeum6[[#This Row],[ile_zabiera_na_orbite]]</f>
        <v>9.3301999999999694</v>
      </c>
    </row>
    <row r="578" spans="1:9" x14ac:dyDescent="0.25">
      <c r="A578" s="1">
        <v>49217</v>
      </c>
      <c r="B578">
        <f t="shared" si="8"/>
        <v>9.3301999999999694</v>
      </c>
      <c r="C578" t="s">
        <v>11</v>
      </c>
      <c r="D578">
        <v>11.8</v>
      </c>
      <c r="E578">
        <v>13.5</v>
      </c>
      <c r="F578">
        <f>IF(martianeum6[[#This Row],[zawartosc '[%']]]&gt;=1,martianeum6[[#This Row],[masa '[kg']]]*martianeum6[[#This Row],[zawartosc '[%']]]*0.01,0)</f>
        <v>1.5930000000000002</v>
      </c>
      <c r="G578">
        <f>martianeum6[[#This Row],[stan_magazynu '[kg']]]+martianeum6[[#This Row],[ile_kg_materiału_z_ładunku]]</f>
        <v>10.923199999999969</v>
      </c>
      <c r="H578">
        <f>IF(martianeum6[[#This Row],[stan_po_wydobyciu_z_ładunku]]&gt;=100,100,0)</f>
        <v>0</v>
      </c>
      <c r="I578">
        <f>martianeum6[[#This Row],[stan_po_wydobyciu_z_ładunku]]-martianeum6[[#This Row],[ile_zabiera_na_orbite]]</f>
        <v>10.923199999999969</v>
      </c>
    </row>
    <row r="579" spans="1:9" x14ac:dyDescent="0.25">
      <c r="A579" s="1">
        <v>49218</v>
      </c>
      <c r="B579">
        <f t="shared" si="8"/>
        <v>10.923199999999969</v>
      </c>
      <c r="C579" t="s">
        <v>22</v>
      </c>
      <c r="D579">
        <v>14.3</v>
      </c>
      <c r="E579">
        <v>5.4</v>
      </c>
      <c r="F579">
        <f>IF(martianeum6[[#This Row],[zawartosc '[%']]]&gt;=1,martianeum6[[#This Row],[masa '[kg']]]*martianeum6[[#This Row],[zawartosc '[%']]]*0.01,0)</f>
        <v>0.77220000000000011</v>
      </c>
      <c r="G579">
        <f>martianeum6[[#This Row],[stan_magazynu '[kg']]]+martianeum6[[#This Row],[ile_kg_materiału_z_ładunku]]</f>
        <v>11.695399999999969</v>
      </c>
      <c r="H579">
        <f>IF(martianeum6[[#This Row],[stan_po_wydobyciu_z_ładunku]]&gt;=100,100,0)</f>
        <v>0</v>
      </c>
      <c r="I579">
        <f>martianeum6[[#This Row],[stan_po_wydobyciu_z_ładunku]]-martianeum6[[#This Row],[ile_zabiera_na_orbite]]</f>
        <v>11.695399999999969</v>
      </c>
    </row>
    <row r="580" spans="1:9" x14ac:dyDescent="0.25">
      <c r="A580" s="1">
        <v>49219</v>
      </c>
      <c r="B580">
        <f t="shared" ref="B580:B643" si="9">I579</f>
        <v>11.695399999999969</v>
      </c>
      <c r="C580" t="s">
        <v>9</v>
      </c>
      <c r="D580">
        <v>12.4</v>
      </c>
      <c r="E580">
        <v>1.2</v>
      </c>
      <c r="F580">
        <f>IF(martianeum6[[#This Row],[zawartosc '[%']]]&gt;=1,martianeum6[[#This Row],[masa '[kg']]]*martianeum6[[#This Row],[zawartosc '[%']]]*0.01,0)</f>
        <v>0.14879999999999999</v>
      </c>
      <c r="G580">
        <f>martianeum6[[#This Row],[stan_magazynu '[kg']]]+martianeum6[[#This Row],[ile_kg_materiału_z_ładunku]]</f>
        <v>11.844199999999969</v>
      </c>
      <c r="H580">
        <f>IF(martianeum6[[#This Row],[stan_po_wydobyciu_z_ładunku]]&gt;=100,100,0)</f>
        <v>0</v>
      </c>
      <c r="I580">
        <f>martianeum6[[#This Row],[stan_po_wydobyciu_z_ładunku]]-martianeum6[[#This Row],[ile_zabiera_na_orbite]]</f>
        <v>11.844199999999969</v>
      </c>
    </row>
    <row r="581" spans="1:9" x14ac:dyDescent="0.25">
      <c r="A581" s="1">
        <v>49220</v>
      </c>
      <c r="B581">
        <f t="shared" si="9"/>
        <v>11.844199999999969</v>
      </c>
      <c r="C581" t="s">
        <v>19</v>
      </c>
      <c r="D581">
        <v>29.3</v>
      </c>
      <c r="E581">
        <v>19.8</v>
      </c>
      <c r="F581">
        <f>IF(martianeum6[[#This Row],[zawartosc '[%']]]&gt;=1,martianeum6[[#This Row],[masa '[kg']]]*martianeum6[[#This Row],[zawartosc '[%']]]*0.01,0)</f>
        <v>5.8014000000000001</v>
      </c>
      <c r="G581">
        <f>martianeum6[[#This Row],[stan_magazynu '[kg']]]+martianeum6[[#This Row],[ile_kg_materiału_z_ładunku]]</f>
        <v>17.64559999999997</v>
      </c>
      <c r="H581">
        <f>IF(martianeum6[[#This Row],[stan_po_wydobyciu_z_ładunku]]&gt;=100,100,0)</f>
        <v>0</v>
      </c>
      <c r="I581">
        <f>martianeum6[[#This Row],[stan_po_wydobyciu_z_ładunku]]-martianeum6[[#This Row],[ile_zabiera_na_orbite]]</f>
        <v>17.64559999999997</v>
      </c>
    </row>
    <row r="582" spans="1:9" x14ac:dyDescent="0.25">
      <c r="A582" s="1">
        <v>49221</v>
      </c>
      <c r="B582">
        <f t="shared" si="9"/>
        <v>17.64559999999997</v>
      </c>
      <c r="C582" t="s">
        <v>7</v>
      </c>
      <c r="D582">
        <v>29.4</v>
      </c>
      <c r="E582">
        <v>0</v>
      </c>
      <c r="F582">
        <f>IF(martianeum6[[#This Row],[zawartosc '[%']]]&gt;=1,martianeum6[[#This Row],[masa '[kg']]]*martianeum6[[#This Row],[zawartosc '[%']]]*0.01,0)</f>
        <v>0</v>
      </c>
      <c r="G582">
        <f>martianeum6[[#This Row],[stan_magazynu '[kg']]]+martianeum6[[#This Row],[ile_kg_materiału_z_ładunku]]</f>
        <v>17.64559999999997</v>
      </c>
      <c r="H582">
        <f>IF(martianeum6[[#This Row],[stan_po_wydobyciu_z_ładunku]]&gt;=100,100,0)</f>
        <v>0</v>
      </c>
      <c r="I582">
        <f>martianeum6[[#This Row],[stan_po_wydobyciu_z_ładunku]]-martianeum6[[#This Row],[ile_zabiera_na_orbite]]</f>
        <v>17.64559999999997</v>
      </c>
    </row>
    <row r="583" spans="1:9" x14ac:dyDescent="0.25">
      <c r="A583" s="1">
        <v>49222</v>
      </c>
      <c r="B583">
        <f t="shared" si="9"/>
        <v>17.64559999999997</v>
      </c>
      <c r="C583" t="s">
        <v>13</v>
      </c>
      <c r="D583">
        <v>29.8</v>
      </c>
      <c r="E583">
        <v>16</v>
      </c>
      <c r="F583">
        <f>IF(martianeum6[[#This Row],[zawartosc '[%']]]&gt;=1,martianeum6[[#This Row],[masa '[kg']]]*martianeum6[[#This Row],[zawartosc '[%']]]*0.01,0)</f>
        <v>4.7679999999999998</v>
      </c>
      <c r="G583">
        <f>martianeum6[[#This Row],[stan_magazynu '[kg']]]+martianeum6[[#This Row],[ile_kg_materiału_z_ładunku]]</f>
        <v>22.41359999999997</v>
      </c>
      <c r="H583">
        <f>IF(martianeum6[[#This Row],[stan_po_wydobyciu_z_ładunku]]&gt;=100,100,0)</f>
        <v>0</v>
      </c>
      <c r="I583">
        <f>martianeum6[[#This Row],[stan_po_wydobyciu_z_ładunku]]-martianeum6[[#This Row],[ile_zabiera_na_orbite]]</f>
        <v>22.41359999999997</v>
      </c>
    </row>
    <row r="584" spans="1:9" x14ac:dyDescent="0.25">
      <c r="A584" s="1">
        <v>49223</v>
      </c>
      <c r="B584">
        <f t="shared" si="9"/>
        <v>22.41359999999997</v>
      </c>
      <c r="C584" t="s">
        <v>19</v>
      </c>
      <c r="D584">
        <v>29.9</v>
      </c>
      <c r="E584">
        <v>13.3</v>
      </c>
      <c r="F584">
        <f>IF(martianeum6[[#This Row],[zawartosc '[%']]]&gt;=1,martianeum6[[#This Row],[masa '[kg']]]*martianeum6[[#This Row],[zawartosc '[%']]]*0.01,0)</f>
        <v>3.9767000000000001</v>
      </c>
      <c r="G584">
        <f>martianeum6[[#This Row],[stan_magazynu '[kg']]]+martianeum6[[#This Row],[ile_kg_materiału_z_ładunku]]</f>
        <v>26.390299999999971</v>
      </c>
      <c r="H584">
        <f>IF(martianeum6[[#This Row],[stan_po_wydobyciu_z_ładunku]]&gt;=100,100,0)</f>
        <v>0</v>
      </c>
      <c r="I584">
        <f>martianeum6[[#This Row],[stan_po_wydobyciu_z_ładunku]]-martianeum6[[#This Row],[ile_zabiera_na_orbite]]</f>
        <v>26.390299999999971</v>
      </c>
    </row>
    <row r="585" spans="1:9" x14ac:dyDescent="0.25">
      <c r="A585" s="1">
        <v>49224</v>
      </c>
      <c r="B585">
        <f t="shared" si="9"/>
        <v>26.390299999999971</v>
      </c>
      <c r="C585" t="s">
        <v>9</v>
      </c>
      <c r="D585">
        <v>11.6</v>
      </c>
      <c r="E585">
        <v>9.6999999999999993</v>
      </c>
      <c r="F585">
        <f>IF(martianeum6[[#This Row],[zawartosc '[%']]]&gt;=1,martianeum6[[#This Row],[masa '[kg']]]*martianeum6[[#This Row],[zawartosc '[%']]]*0.01,0)</f>
        <v>1.1251999999999998</v>
      </c>
      <c r="G585">
        <f>martianeum6[[#This Row],[stan_magazynu '[kg']]]+martianeum6[[#This Row],[ile_kg_materiału_z_ładunku]]</f>
        <v>27.515499999999971</v>
      </c>
      <c r="H585">
        <f>IF(martianeum6[[#This Row],[stan_po_wydobyciu_z_ładunku]]&gt;=100,100,0)</f>
        <v>0</v>
      </c>
      <c r="I585">
        <f>martianeum6[[#This Row],[stan_po_wydobyciu_z_ładunku]]-martianeum6[[#This Row],[ile_zabiera_na_orbite]]</f>
        <v>27.515499999999971</v>
      </c>
    </row>
    <row r="586" spans="1:9" x14ac:dyDescent="0.25">
      <c r="A586" s="1">
        <v>49225</v>
      </c>
      <c r="B586">
        <f t="shared" si="9"/>
        <v>27.515499999999971</v>
      </c>
      <c r="C586" t="s">
        <v>11</v>
      </c>
      <c r="D586">
        <v>10.199999999999999</v>
      </c>
      <c r="E586">
        <v>0</v>
      </c>
      <c r="F586">
        <f>IF(martianeum6[[#This Row],[zawartosc '[%']]]&gt;=1,martianeum6[[#This Row],[masa '[kg']]]*martianeum6[[#This Row],[zawartosc '[%']]]*0.01,0)</f>
        <v>0</v>
      </c>
      <c r="G586">
        <f>martianeum6[[#This Row],[stan_magazynu '[kg']]]+martianeum6[[#This Row],[ile_kg_materiału_z_ładunku]]</f>
        <v>27.515499999999971</v>
      </c>
      <c r="H586">
        <f>IF(martianeum6[[#This Row],[stan_po_wydobyciu_z_ładunku]]&gt;=100,100,0)</f>
        <v>0</v>
      </c>
      <c r="I586">
        <f>martianeum6[[#This Row],[stan_po_wydobyciu_z_ładunku]]-martianeum6[[#This Row],[ile_zabiera_na_orbite]]</f>
        <v>27.515499999999971</v>
      </c>
    </row>
    <row r="587" spans="1:9" x14ac:dyDescent="0.25">
      <c r="A587" s="1">
        <v>49226</v>
      </c>
      <c r="B587">
        <f t="shared" si="9"/>
        <v>27.515499999999971</v>
      </c>
      <c r="C587" t="s">
        <v>9</v>
      </c>
      <c r="D587">
        <v>10.7</v>
      </c>
      <c r="E587">
        <v>11.9</v>
      </c>
      <c r="F587">
        <f>IF(martianeum6[[#This Row],[zawartosc '[%']]]&gt;=1,martianeum6[[#This Row],[masa '[kg']]]*martianeum6[[#This Row],[zawartosc '[%']]]*0.01,0)</f>
        <v>1.2733000000000001</v>
      </c>
      <c r="G587">
        <f>martianeum6[[#This Row],[stan_magazynu '[kg']]]+martianeum6[[#This Row],[ile_kg_materiału_z_ładunku]]</f>
        <v>28.78879999999997</v>
      </c>
      <c r="H587">
        <f>IF(martianeum6[[#This Row],[stan_po_wydobyciu_z_ładunku]]&gt;=100,100,0)</f>
        <v>0</v>
      </c>
      <c r="I587">
        <f>martianeum6[[#This Row],[stan_po_wydobyciu_z_ładunku]]-martianeum6[[#This Row],[ile_zabiera_na_orbite]]</f>
        <v>28.78879999999997</v>
      </c>
    </row>
    <row r="588" spans="1:9" x14ac:dyDescent="0.25">
      <c r="A588" s="1">
        <v>49227</v>
      </c>
      <c r="B588">
        <f t="shared" si="9"/>
        <v>28.78879999999997</v>
      </c>
      <c r="C588" t="s">
        <v>30</v>
      </c>
      <c r="D588">
        <v>11.7</v>
      </c>
      <c r="E588">
        <v>0.1</v>
      </c>
      <c r="F588">
        <f>IF(martianeum6[[#This Row],[zawartosc '[%']]]&gt;=1,martianeum6[[#This Row],[masa '[kg']]]*martianeum6[[#This Row],[zawartosc '[%']]]*0.01,0)</f>
        <v>0</v>
      </c>
      <c r="G588">
        <f>martianeum6[[#This Row],[stan_magazynu '[kg']]]+martianeum6[[#This Row],[ile_kg_materiału_z_ładunku]]</f>
        <v>28.78879999999997</v>
      </c>
      <c r="H588">
        <f>IF(martianeum6[[#This Row],[stan_po_wydobyciu_z_ładunku]]&gt;=100,100,0)</f>
        <v>0</v>
      </c>
      <c r="I588">
        <f>martianeum6[[#This Row],[stan_po_wydobyciu_z_ładunku]]-martianeum6[[#This Row],[ile_zabiera_na_orbite]]</f>
        <v>28.78879999999997</v>
      </c>
    </row>
    <row r="589" spans="1:9" x14ac:dyDescent="0.25">
      <c r="A589" s="1">
        <v>49228</v>
      </c>
      <c r="B589">
        <f t="shared" si="9"/>
        <v>28.78879999999997</v>
      </c>
      <c r="C589" t="s">
        <v>18</v>
      </c>
      <c r="D589">
        <v>29.4</v>
      </c>
      <c r="E589">
        <v>9.6</v>
      </c>
      <c r="F589">
        <f>IF(martianeum6[[#This Row],[zawartosc '[%']]]&gt;=1,martianeum6[[#This Row],[masa '[kg']]]*martianeum6[[#This Row],[zawartosc '[%']]]*0.01,0)</f>
        <v>2.8223999999999996</v>
      </c>
      <c r="G589">
        <f>martianeum6[[#This Row],[stan_magazynu '[kg']]]+martianeum6[[#This Row],[ile_kg_materiału_z_ładunku]]</f>
        <v>31.611199999999968</v>
      </c>
      <c r="H589">
        <f>IF(martianeum6[[#This Row],[stan_po_wydobyciu_z_ładunku]]&gt;=100,100,0)</f>
        <v>0</v>
      </c>
      <c r="I589">
        <f>martianeum6[[#This Row],[stan_po_wydobyciu_z_ładunku]]-martianeum6[[#This Row],[ile_zabiera_na_orbite]]</f>
        <v>31.611199999999968</v>
      </c>
    </row>
    <row r="590" spans="1:9" x14ac:dyDescent="0.25">
      <c r="A590" s="1">
        <v>49229</v>
      </c>
      <c r="B590">
        <f t="shared" si="9"/>
        <v>31.611199999999968</v>
      </c>
      <c r="C590" t="s">
        <v>20</v>
      </c>
      <c r="D590">
        <v>29.1</v>
      </c>
      <c r="E590">
        <v>2.6</v>
      </c>
      <c r="F590">
        <f>IF(martianeum6[[#This Row],[zawartosc '[%']]]&gt;=1,martianeum6[[#This Row],[masa '[kg']]]*martianeum6[[#This Row],[zawartosc '[%']]]*0.01,0)</f>
        <v>0.75660000000000016</v>
      </c>
      <c r="G590">
        <f>martianeum6[[#This Row],[stan_magazynu '[kg']]]+martianeum6[[#This Row],[ile_kg_materiału_z_ładunku]]</f>
        <v>32.367799999999967</v>
      </c>
      <c r="H590">
        <f>IF(martianeum6[[#This Row],[stan_po_wydobyciu_z_ładunku]]&gt;=100,100,0)</f>
        <v>0</v>
      </c>
      <c r="I590">
        <f>martianeum6[[#This Row],[stan_po_wydobyciu_z_ładunku]]-martianeum6[[#This Row],[ile_zabiera_na_orbite]]</f>
        <v>32.367799999999967</v>
      </c>
    </row>
    <row r="591" spans="1:9" x14ac:dyDescent="0.25">
      <c r="A591" s="1">
        <v>49230</v>
      </c>
      <c r="B591">
        <f t="shared" si="9"/>
        <v>32.367799999999967</v>
      </c>
      <c r="C591" t="s">
        <v>10</v>
      </c>
      <c r="D591">
        <v>20.5</v>
      </c>
      <c r="E591">
        <v>30.1</v>
      </c>
      <c r="F591">
        <f>IF(martianeum6[[#This Row],[zawartosc '[%']]]&gt;=1,martianeum6[[#This Row],[masa '[kg']]]*martianeum6[[#This Row],[zawartosc '[%']]]*0.01,0)</f>
        <v>6.1705000000000005</v>
      </c>
      <c r="G591">
        <f>martianeum6[[#This Row],[stan_magazynu '[kg']]]+martianeum6[[#This Row],[ile_kg_materiału_z_ładunku]]</f>
        <v>38.538299999999964</v>
      </c>
      <c r="H591">
        <f>IF(martianeum6[[#This Row],[stan_po_wydobyciu_z_ładunku]]&gt;=100,100,0)</f>
        <v>0</v>
      </c>
      <c r="I591">
        <f>martianeum6[[#This Row],[stan_po_wydobyciu_z_ładunku]]-martianeum6[[#This Row],[ile_zabiera_na_orbite]]</f>
        <v>38.538299999999964</v>
      </c>
    </row>
    <row r="592" spans="1:9" x14ac:dyDescent="0.25">
      <c r="A592" s="1">
        <v>49231</v>
      </c>
      <c r="B592">
        <f t="shared" si="9"/>
        <v>38.538299999999964</v>
      </c>
      <c r="C592" t="s">
        <v>7</v>
      </c>
      <c r="D592">
        <v>26.2</v>
      </c>
      <c r="E592">
        <v>19</v>
      </c>
      <c r="F592">
        <f>IF(martianeum6[[#This Row],[zawartosc '[%']]]&gt;=1,martianeum6[[#This Row],[masa '[kg']]]*martianeum6[[#This Row],[zawartosc '[%']]]*0.01,0)</f>
        <v>4.9780000000000006</v>
      </c>
      <c r="G592">
        <f>martianeum6[[#This Row],[stan_magazynu '[kg']]]+martianeum6[[#This Row],[ile_kg_materiału_z_ładunku]]</f>
        <v>43.516299999999966</v>
      </c>
      <c r="H592">
        <f>IF(martianeum6[[#This Row],[stan_po_wydobyciu_z_ładunku]]&gt;=100,100,0)</f>
        <v>0</v>
      </c>
      <c r="I592">
        <f>martianeum6[[#This Row],[stan_po_wydobyciu_z_ładunku]]-martianeum6[[#This Row],[ile_zabiera_na_orbite]]</f>
        <v>43.516299999999966</v>
      </c>
    </row>
    <row r="593" spans="1:9" x14ac:dyDescent="0.25">
      <c r="A593" s="1">
        <v>49232</v>
      </c>
      <c r="B593">
        <f t="shared" si="9"/>
        <v>43.516299999999966</v>
      </c>
      <c r="C593" t="s">
        <v>15</v>
      </c>
      <c r="D593">
        <v>22.6</v>
      </c>
      <c r="E593">
        <v>0</v>
      </c>
      <c r="F593">
        <f>IF(martianeum6[[#This Row],[zawartosc '[%']]]&gt;=1,martianeum6[[#This Row],[masa '[kg']]]*martianeum6[[#This Row],[zawartosc '[%']]]*0.01,0)</f>
        <v>0</v>
      </c>
      <c r="G593">
        <f>martianeum6[[#This Row],[stan_magazynu '[kg']]]+martianeum6[[#This Row],[ile_kg_materiału_z_ładunku]]</f>
        <v>43.516299999999966</v>
      </c>
      <c r="H593">
        <f>IF(martianeum6[[#This Row],[stan_po_wydobyciu_z_ładunku]]&gt;=100,100,0)</f>
        <v>0</v>
      </c>
      <c r="I593">
        <f>martianeum6[[#This Row],[stan_po_wydobyciu_z_ładunku]]-martianeum6[[#This Row],[ile_zabiera_na_orbite]]</f>
        <v>43.516299999999966</v>
      </c>
    </row>
    <row r="594" spans="1:9" x14ac:dyDescent="0.25">
      <c r="A594" s="1">
        <v>49233</v>
      </c>
      <c r="B594">
        <f t="shared" si="9"/>
        <v>43.516299999999966</v>
      </c>
      <c r="C594" t="s">
        <v>14</v>
      </c>
      <c r="D594">
        <v>17.7</v>
      </c>
      <c r="E594">
        <v>0</v>
      </c>
      <c r="F594">
        <f>IF(martianeum6[[#This Row],[zawartosc '[%']]]&gt;=1,martianeum6[[#This Row],[masa '[kg']]]*martianeum6[[#This Row],[zawartosc '[%']]]*0.01,0)</f>
        <v>0</v>
      </c>
      <c r="G594">
        <f>martianeum6[[#This Row],[stan_magazynu '[kg']]]+martianeum6[[#This Row],[ile_kg_materiału_z_ładunku]]</f>
        <v>43.516299999999966</v>
      </c>
      <c r="H594">
        <f>IF(martianeum6[[#This Row],[stan_po_wydobyciu_z_ładunku]]&gt;=100,100,0)</f>
        <v>0</v>
      </c>
      <c r="I594">
        <f>martianeum6[[#This Row],[stan_po_wydobyciu_z_ładunku]]-martianeum6[[#This Row],[ile_zabiera_na_orbite]]</f>
        <v>43.516299999999966</v>
      </c>
    </row>
    <row r="595" spans="1:9" x14ac:dyDescent="0.25">
      <c r="A595" s="1">
        <v>49234</v>
      </c>
      <c r="B595">
        <f t="shared" si="9"/>
        <v>43.516299999999966</v>
      </c>
      <c r="C595" t="s">
        <v>19</v>
      </c>
      <c r="D595">
        <v>21.2</v>
      </c>
      <c r="E595">
        <v>0</v>
      </c>
      <c r="F595">
        <f>IF(martianeum6[[#This Row],[zawartosc '[%']]]&gt;=1,martianeum6[[#This Row],[masa '[kg']]]*martianeum6[[#This Row],[zawartosc '[%']]]*0.01,0)</f>
        <v>0</v>
      </c>
      <c r="G595">
        <f>martianeum6[[#This Row],[stan_magazynu '[kg']]]+martianeum6[[#This Row],[ile_kg_materiału_z_ładunku]]</f>
        <v>43.516299999999966</v>
      </c>
      <c r="H595">
        <f>IF(martianeum6[[#This Row],[stan_po_wydobyciu_z_ładunku]]&gt;=100,100,0)</f>
        <v>0</v>
      </c>
      <c r="I595">
        <f>martianeum6[[#This Row],[stan_po_wydobyciu_z_ładunku]]-martianeum6[[#This Row],[ile_zabiera_na_orbite]]</f>
        <v>43.516299999999966</v>
      </c>
    </row>
    <row r="596" spans="1:9" x14ac:dyDescent="0.25">
      <c r="A596" s="1">
        <v>49235</v>
      </c>
      <c r="B596">
        <f t="shared" si="9"/>
        <v>43.516299999999966</v>
      </c>
      <c r="C596" t="s">
        <v>33</v>
      </c>
      <c r="D596">
        <v>10.3</v>
      </c>
      <c r="E596">
        <v>0.2</v>
      </c>
      <c r="F596">
        <f>IF(martianeum6[[#This Row],[zawartosc '[%']]]&gt;=1,martianeum6[[#This Row],[masa '[kg']]]*martianeum6[[#This Row],[zawartosc '[%']]]*0.01,0)</f>
        <v>0</v>
      </c>
      <c r="G596">
        <f>martianeum6[[#This Row],[stan_magazynu '[kg']]]+martianeum6[[#This Row],[ile_kg_materiału_z_ładunku]]</f>
        <v>43.516299999999966</v>
      </c>
      <c r="H596">
        <f>IF(martianeum6[[#This Row],[stan_po_wydobyciu_z_ładunku]]&gt;=100,100,0)</f>
        <v>0</v>
      </c>
      <c r="I596">
        <f>martianeum6[[#This Row],[stan_po_wydobyciu_z_ładunku]]-martianeum6[[#This Row],[ile_zabiera_na_orbite]]</f>
        <v>43.516299999999966</v>
      </c>
    </row>
    <row r="597" spans="1:9" x14ac:dyDescent="0.25">
      <c r="A597" s="1">
        <v>49236</v>
      </c>
      <c r="B597">
        <f t="shared" si="9"/>
        <v>43.516299999999966</v>
      </c>
      <c r="C597" t="s">
        <v>25</v>
      </c>
      <c r="D597">
        <v>10.1</v>
      </c>
      <c r="E597">
        <v>2.1</v>
      </c>
      <c r="F597">
        <f>IF(martianeum6[[#This Row],[zawartosc '[%']]]&gt;=1,martianeum6[[#This Row],[masa '[kg']]]*martianeum6[[#This Row],[zawartosc '[%']]]*0.01,0)</f>
        <v>0.21210000000000001</v>
      </c>
      <c r="G597">
        <f>martianeum6[[#This Row],[stan_magazynu '[kg']]]+martianeum6[[#This Row],[ile_kg_materiału_z_ładunku]]</f>
        <v>43.728399999999965</v>
      </c>
      <c r="H597">
        <f>IF(martianeum6[[#This Row],[stan_po_wydobyciu_z_ładunku]]&gt;=100,100,0)</f>
        <v>0</v>
      </c>
      <c r="I597">
        <f>martianeum6[[#This Row],[stan_po_wydobyciu_z_ładunku]]-martianeum6[[#This Row],[ile_zabiera_na_orbite]]</f>
        <v>43.728399999999965</v>
      </c>
    </row>
    <row r="598" spans="1:9" x14ac:dyDescent="0.25">
      <c r="A598" s="1">
        <v>49237</v>
      </c>
      <c r="B598">
        <f t="shared" si="9"/>
        <v>43.728399999999965</v>
      </c>
      <c r="C598" t="s">
        <v>8</v>
      </c>
      <c r="D598">
        <v>23.4</v>
      </c>
      <c r="E598">
        <v>3.9</v>
      </c>
      <c r="F598">
        <f>IF(martianeum6[[#This Row],[zawartosc '[%']]]&gt;=1,martianeum6[[#This Row],[masa '[kg']]]*martianeum6[[#This Row],[zawartosc '[%']]]*0.01,0)</f>
        <v>0.91259999999999997</v>
      </c>
      <c r="G598">
        <f>martianeum6[[#This Row],[stan_magazynu '[kg']]]+martianeum6[[#This Row],[ile_kg_materiału_z_ładunku]]</f>
        <v>44.640999999999963</v>
      </c>
      <c r="H598">
        <f>IF(martianeum6[[#This Row],[stan_po_wydobyciu_z_ładunku]]&gt;=100,100,0)</f>
        <v>0</v>
      </c>
      <c r="I598">
        <f>martianeum6[[#This Row],[stan_po_wydobyciu_z_ładunku]]-martianeum6[[#This Row],[ile_zabiera_na_orbite]]</f>
        <v>44.640999999999963</v>
      </c>
    </row>
    <row r="599" spans="1:9" x14ac:dyDescent="0.25">
      <c r="A599" s="1">
        <v>49238</v>
      </c>
      <c r="B599">
        <f t="shared" si="9"/>
        <v>44.640999999999963</v>
      </c>
      <c r="C599" t="s">
        <v>31</v>
      </c>
      <c r="D599">
        <v>11.7</v>
      </c>
      <c r="E599">
        <v>0</v>
      </c>
      <c r="F599">
        <f>IF(martianeum6[[#This Row],[zawartosc '[%']]]&gt;=1,martianeum6[[#This Row],[masa '[kg']]]*martianeum6[[#This Row],[zawartosc '[%']]]*0.01,0)</f>
        <v>0</v>
      </c>
      <c r="G599">
        <f>martianeum6[[#This Row],[stan_magazynu '[kg']]]+martianeum6[[#This Row],[ile_kg_materiału_z_ładunku]]</f>
        <v>44.640999999999963</v>
      </c>
      <c r="H599">
        <f>IF(martianeum6[[#This Row],[stan_po_wydobyciu_z_ładunku]]&gt;=100,100,0)</f>
        <v>0</v>
      </c>
      <c r="I599">
        <f>martianeum6[[#This Row],[stan_po_wydobyciu_z_ładunku]]-martianeum6[[#This Row],[ile_zabiera_na_orbite]]</f>
        <v>44.640999999999963</v>
      </c>
    </row>
    <row r="600" spans="1:9" x14ac:dyDescent="0.25">
      <c r="A600" s="1">
        <v>49239</v>
      </c>
      <c r="B600">
        <f t="shared" si="9"/>
        <v>44.640999999999963</v>
      </c>
      <c r="C600" t="s">
        <v>5</v>
      </c>
      <c r="D600">
        <v>26</v>
      </c>
      <c r="E600">
        <v>2.1</v>
      </c>
      <c r="F600">
        <f>IF(martianeum6[[#This Row],[zawartosc '[%']]]&gt;=1,martianeum6[[#This Row],[masa '[kg']]]*martianeum6[[#This Row],[zawartosc '[%']]]*0.01,0)</f>
        <v>0.54600000000000004</v>
      </c>
      <c r="G600">
        <f>martianeum6[[#This Row],[stan_magazynu '[kg']]]+martianeum6[[#This Row],[ile_kg_materiału_z_ładunku]]</f>
        <v>45.186999999999962</v>
      </c>
      <c r="H600">
        <f>IF(martianeum6[[#This Row],[stan_po_wydobyciu_z_ładunku]]&gt;=100,100,0)</f>
        <v>0</v>
      </c>
      <c r="I600">
        <f>martianeum6[[#This Row],[stan_po_wydobyciu_z_ładunku]]-martianeum6[[#This Row],[ile_zabiera_na_orbite]]</f>
        <v>45.186999999999962</v>
      </c>
    </row>
    <row r="601" spans="1:9" x14ac:dyDescent="0.25">
      <c r="A601" s="1">
        <v>49240</v>
      </c>
      <c r="B601">
        <f t="shared" si="9"/>
        <v>45.186999999999962</v>
      </c>
      <c r="C601" t="s">
        <v>30</v>
      </c>
      <c r="D601">
        <v>29.5</v>
      </c>
      <c r="E601">
        <v>0.4</v>
      </c>
      <c r="F601">
        <f>IF(martianeum6[[#This Row],[zawartosc '[%']]]&gt;=1,martianeum6[[#This Row],[masa '[kg']]]*martianeum6[[#This Row],[zawartosc '[%']]]*0.01,0)</f>
        <v>0</v>
      </c>
      <c r="G601">
        <f>martianeum6[[#This Row],[stan_magazynu '[kg']]]+martianeum6[[#This Row],[ile_kg_materiału_z_ładunku]]</f>
        <v>45.186999999999962</v>
      </c>
      <c r="H601">
        <f>IF(martianeum6[[#This Row],[stan_po_wydobyciu_z_ładunku]]&gt;=100,100,0)</f>
        <v>0</v>
      </c>
      <c r="I601">
        <f>martianeum6[[#This Row],[stan_po_wydobyciu_z_ładunku]]-martianeum6[[#This Row],[ile_zabiera_na_orbite]]</f>
        <v>45.186999999999962</v>
      </c>
    </row>
    <row r="602" spans="1:9" x14ac:dyDescent="0.25">
      <c r="A602" s="1">
        <v>49241</v>
      </c>
      <c r="B602">
        <f t="shared" si="9"/>
        <v>45.186999999999962</v>
      </c>
      <c r="C602" t="s">
        <v>14</v>
      </c>
      <c r="D602">
        <v>13</v>
      </c>
      <c r="E602">
        <v>4.4000000000000004</v>
      </c>
      <c r="F602">
        <f>IF(martianeum6[[#This Row],[zawartosc '[%']]]&gt;=1,martianeum6[[#This Row],[masa '[kg']]]*martianeum6[[#This Row],[zawartosc '[%']]]*0.01,0)</f>
        <v>0.57200000000000006</v>
      </c>
      <c r="G602">
        <f>martianeum6[[#This Row],[stan_magazynu '[kg']]]+martianeum6[[#This Row],[ile_kg_materiału_z_ładunku]]</f>
        <v>45.758999999999965</v>
      </c>
      <c r="H602">
        <f>IF(martianeum6[[#This Row],[stan_po_wydobyciu_z_ładunku]]&gt;=100,100,0)</f>
        <v>0</v>
      </c>
      <c r="I602">
        <f>martianeum6[[#This Row],[stan_po_wydobyciu_z_ładunku]]-martianeum6[[#This Row],[ile_zabiera_na_orbite]]</f>
        <v>45.758999999999965</v>
      </c>
    </row>
    <row r="603" spans="1:9" x14ac:dyDescent="0.25">
      <c r="A603" s="1">
        <v>49242</v>
      </c>
      <c r="B603">
        <f t="shared" si="9"/>
        <v>45.758999999999965</v>
      </c>
      <c r="C603" t="s">
        <v>9</v>
      </c>
      <c r="D603">
        <v>17.100000000000001</v>
      </c>
      <c r="E603">
        <v>3.8</v>
      </c>
      <c r="F603">
        <f>IF(martianeum6[[#This Row],[zawartosc '[%']]]&gt;=1,martianeum6[[#This Row],[masa '[kg']]]*martianeum6[[#This Row],[zawartosc '[%']]]*0.01,0)</f>
        <v>0.64980000000000004</v>
      </c>
      <c r="G603">
        <f>martianeum6[[#This Row],[stan_magazynu '[kg']]]+martianeum6[[#This Row],[ile_kg_materiału_z_ładunku]]</f>
        <v>46.408799999999964</v>
      </c>
      <c r="H603">
        <f>IF(martianeum6[[#This Row],[stan_po_wydobyciu_z_ładunku]]&gt;=100,100,0)</f>
        <v>0</v>
      </c>
      <c r="I603">
        <f>martianeum6[[#This Row],[stan_po_wydobyciu_z_ładunku]]-martianeum6[[#This Row],[ile_zabiera_na_orbite]]</f>
        <v>46.408799999999964</v>
      </c>
    </row>
    <row r="604" spans="1:9" x14ac:dyDescent="0.25">
      <c r="A604" s="1">
        <v>49243</v>
      </c>
      <c r="B604">
        <f t="shared" si="9"/>
        <v>46.408799999999964</v>
      </c>
      <c r="C604" t="s">
        <v>27</v>
      </c>
      <c r="D604">
        <v>12.6</v>
      </c>
      <c r="E604">
        <v>0.2</v>
      </c>
      <c r="F604">
        <f>IF(martianeum6[[#This Row],[zawartosc '[%']]]&gt;=1,martianeum6[[#This Row],[masa '[kg']]]*martianeum6[[#This Row],[zawartosc '[%']]]*0.01,0)</f>
        <v>0</v>
      </c>
      <c r="G604">
        <f>martianeum6[[#This Row],[stan_magazynu '[kg']]]+martianeum6[[#This Row],[ile_kg_materiału_z_ładunku]]</f>
        <v>46.408799999999964</v>
      </c>
      <c r="H604">
        <f>IF(martianeum6[[#This Row],[stan_po_wydobyciu_z_ładunku]]&gt;=100,100,0)</f>
        <v>0</v>
      </c>
      <c r="I604">
        <f>martianeum6[[#This Row],[stan_po_wydobyciu_z_ładunku]]-martianeum6[[#This Row],[ile_zabiera_na_orbite]]</f>
        <v>46.408799999999964</v>
      </c>
    </row>
    <row r="605" spans="1:9" x14ac:dyDescent="0.25">
      <c r="A605" s="1">
        <v>49244</v>
      </c>
      <c r="B605">
        <f t="shared" si="9"/>
        <v>46.408799999999964</v>
      </c>
      <c r="C605" t="s">
        <v>10</v>
      </c>
      <c r="D605">
        <v>23.6</v>
      </c>
      <c r="E605">
        <v>24.1</v>
      </c>
      <c r="F605">
        <f>IF(martianeum6[[#This Row],[zawartosc '[%']]]&gt;=1,martianeum6[[#This Row],[masa '[kg']]]*martianeum6[[#This Row],[zawartosc '[%']]]*0.01,0)</f>
        <v>5.6876000000000015</v>
      </c>
      <c r="G605">
        <f>martianeum6[[#This Row],[stan_magazynu '[kg']]]+martianeum6[[#This Row],[ile_kg_materiału_z_ładunku]]</f>
        <v>52.096399999999967</v>
      </c>
      <c r="H605">
        <f>IF(martianeum6[[#This Row],[stan_po_wydobyciu_z_ładunku]]&gt;=100,100,0)</f>
        <v>0</v>
      </c>
      <c r="I605">
        <f>martianeum6[[#This Row],[stan_po_wydobyciu_z_ładunku]]-martianeum6[[#This Row],[ile_zabiera_na_orbite]]</f>
        <v>52.096399999999967</v>
      </c>
    </row>
    <row r="606" spans="1:9" x14ac:dyDescent="0.25">
      <c r="A606" s="1">
        <v>49245</v>
      </c>
      <c r="B606">
        <f t="shared" si="9"/>
        <v>52.096399999999967</v>
      </c>
      <c r="C606" t="s">
        <v>11</v>
      </c>
      <c r="D606">
        <v>14.9</v>
      </c>
      <c r="E606">
        <v>14.2</v>
      </c>
      <c r="F606">
        <f>IF(martianeum6[[#This Row],[zawartosc '[%']]]&gt;=1,martianeum6[[#This Row],[masa '[kg']]]*martianeum6[[#This Row],[zawartosc '[%']]]*0.01,0)</f>
        <v>2.1157999999999997</v>
      </c>
      <c r="G606">
        <f>martianeum6[[#This Row],[stan_magazynu '[kg']]]+martianeum6[[#This Row],[ile_kg_materiału_z_ładunku]]</f>
        <v>54.212199999999967</v>
      </c>
      <c r="H606">
        <f>IF(martianeum6[[#This Row],[stan_po_wydobyciu_z_ładunku]]&gt;=100,100,0)</f>
        <v>0</v>
      </c>
      <c r="I606">
        <f>martianeum6[[#This Row],[stan_po_wydobyciu_z_ładunku]]-martianeum6[[#This Row],[ile_zabiera_na_orbite]]</f>
        <v>54.212199999999967</v>
      </c>
    </row>
    <row r="607" spans="1:9" x14ac:dyDescent="0.25">
      <c r="A607" s="1">
        <v>49246</v>
      </c>
      <c r="B607">
        <f t="shared" si="9"/>
        <v>54.212199999999967</v>
      </c>
      <c r="C607" t="s">
        <v>12</v>
      </c>
      <c r="D607">
        <v>17</v>
      </c>
      <c r="E607">
        <v>0</v>
      </c>
      <c r="F607">
        <f>IF(martianeum6[[#This Row],[zawartosc '[%']]]&gt;=1,martianeum6[[#This Row],[masa '[kg']]]*martianeum6[[#This Row],[zawartosc '[%']]]*0.01,0)</f>
        <v>0</v>
      </c>
      <c r="G607">
        <f>martianeum6[[#This Row],[stan_magazynu '[kg']]]+martianeum6[[#This Row],[ile_kg_materiału_z_ładunku]]</f>
        <v>54.212199999999967</v>
      </c>
      <c r="H607">
        <f>IF(martianeum6[[#This Row],[stan_po_wydobyciu_z_ładunku]]&gt;=100,100,0)</f>
        <v>0</v>
      </c>
      <c r="I607">
        <f>martianeum6[[#This Row],[stan_po_wydobyciu_z_ładunku]]-martianeum6[[#This Row],[ile_zabiera_na_orbite]]</f>
        <v>54.212199999999967</v>
      </c>
    </row>
    <row r="608" spans="1:9" x14ac:dyDescent="0.25">
      <c r="A608" s="1">
        <v>49247</v>
      </c>
      <c r="B608">
        <f t="shared" si="9"/>
        <v>54.212199999999967</v>
      </c>
      <c r="C608" t="s">
        <v>11</v>
      </c>
      <c r="D608">
        <v>12.8</v>
      </c>
      <c r="E608">
        <v>0</v>
      </c>
      <c r="F608">
        <f>IF(martianeum6[[#This Row],[zawartosc '[%']]]&gt;=1,martianeum6[[#This Row],[masa '[kg']]]*martianeum6[[#This Row],[zawartosc '[%']]]*0.01,0)</f>
        <v>0</v>
      </c>
      <c r="G608">
        <f>martianeum6[[#This Row],[stan_magazynu '[kg']]]+martianeum6[[#This Row],[ile_kg_materiału_z_ładunku]]</f>
        <v>54.212199999999967</v>
      </c>
      <c r="H608">
        <f>IF(martianeum6[[#This Row],[stan_po_wydobyciu_z_ładunku]]&gt;=100,100,0)</f>
        <v>0</v>
      </c>
      <c r="I608">
        <f>martianeum6[[#This Row],[stan_po_wydobyciu_z_ładunku]]-martianeum6[[#This Row],[ile_zabiera_na_orbite]]</f>
        <v>54.212199999999967</v>
      </c>
    </row>
    <row r="609" spans="1:9" x14ac:dyDescent="0.25">
      <c r="A609" s="1">
        <v>49248</v>
      </c>
      <c r="B609">
        <f t="shared" si="9"/>
        <v>54.212199999999967</v>
      </c>
      <c r="C609" t="s">
        <v>13</v>
      </c>
      <c r="D609">
        <v>17.5</v>
      </c>
      <c r="E609">
        <v>0</v>
      </c>
      <c r="F609">
        <f>IF(martianeum6[[#This Row],[zawartosc '[%']]]&gt;=1,martianeum6[[#This Row],[masa '[kg']]]*martianeum6[[#This Row],[zawartosc '[%']]]*0.01,0)</f>
        <v>0</v>
      </c>
      <c r="G609">
        <f>martianeum6[[#This Row],[stan_magazynu '[kg']]]+martianeum6[[#This Row],[ile_kg_materiału_z_ładunku]]</f>
        <v>54.212199999999967</v>
      </c>
      <c r="H609">
        <f>IF(martianeum6[[#This Row],[stan_po_wydobyciu_z_ładunku]]&gt;=100,100,0)</f>
        <v>0</v>
      </c>
      <c r="I609">
        <f>martianeum6[[#This Row],[stan_po_wydobyciu_z_ładunku]]-martianeum6[[#This Row],[ile_zabiera_na_orbite]]</f>
        <v>54.212199999999967</v>
      </c>
    </row>
    <row r="610" spans="1:9" x14ac:dyDescent="0.25">
      <c r="A610" s="1">
        <v>49249</v>
      </c>
      <c r="B610">
        <f t="shared" si="9"/>
        <v>54.212199999999967</v>
      </c>
      <c r="C610" t="s">
        <v>10</v>
      </c>
      <c r="D610">
        <v>13.9</v>
      </c>
      <c r="E610">
        <v>15.3</v>
      </c>
      <c r="F610">
        <f>IF(martianeum6[[#This Row],[zawartosc '[%']]]&gt;=1,martianeum6[[#This Row],[masa '[kg']]]*martianeum6[[#This Row],[zawartosc '[%']]]*0.01,0)</f>
        <v>2.1267</v>
      </c>
      <c r="G610">
        <f>martianeum6[[#This Row],[stan_magazynu '[kg']]]+martianeum6[[#This Row],[ile_kg_materiału_z_ładunku]]</f>
        <v>56.338899999999967</v>
      </c>
      <c r="H610">
        <f>IF(martianeum6[[#This Row],[stan_po_wydobyciu_z_ładunku]]&gt;=100,100,0)</f>
        <v>0</v>
      </c>
      <c r="I610">
        <f>martianeum6[[#This Row],[stan_po_wydobyciu_z_ładunku]]-martianeum6[[#This Row],[ile_zabiera_na_orbite]]</f>
        <v>56.338899999999967</v>
      </c>
    </row>
    <row r="611" spans="1:9" x14ac:dyDescent="0.25">
      <c r="A611" s="1">
        <v>49250</v>
      </c>
      <c r="B611">
        <f t="shared" si="9"/>
        <v>56.338899999999967</v>
      </c>
      <c r="C611" t="s">
        <v>19</v>
      </c>
      <c r="D611">
        <v>25.9</v>
      </c>
      <c r="E611">
        <v>14.5</v>
      </c>
      <c r="F611">
        <f>IF(martianeum6[[#This Row],[zawartosc '[%']]]&gt;=1,martianeum6[[#This Row],[masa '[kg']]]*martianeum6[[#This Row],[zawartosc '[%']]]*0.01,0)</f>
        <v>3.7554999999999996</v>
      </c>
      <c r="G611">
        <f>martianeum6[[#This Row],[stan_magazynu '[kg']]]+martianeum6[[#This Row],[ile_kg_materiału_z_ładunku]]</f>
        <v>60.094399999999965</v>
      </c>
      <c r="H611">
        <f>IF(martianeum6[[#This Row],[stan_po_wydobyciu_z_ładunku]]&gt;=100,100,0)</f>
        <v>0</v>
      </c>
      <c r="I611">
        <f>martianeum6[[#This Row],[stan_po_wydobyciu_z_ładunku]]-martianeum6[[#This Row],[ile_zabiera_na_orbite]]</f>
        <v>60.094399999999965</v>
      </c>
    </row>
    <row r="612" spans="1:9" x14ac:dyDescent="0.25">
      <c r="A612" s="1">
        <v>49251</v>
      </c>
      <c r="B612">
        <f t="shared" si="9"/>
        <v>60.094399999999965</v>
      </c>
      <c r="C612" t="s">
        <v>17</v>
      </c>
      <c r="D612">
        <v>12.1</v>
      </c>
      <c r="E612">
        <v>0</v>
      </c>
      <c r="F612">
        <f>IF(martianeum6[[#This Row],[zawartosc '[%']]]&gt;=1,martianeum6[[#This Row],[masa '[kg']]]*martianeum6[[#This Row],[zawartosc '[%']]]*0.01,0)</f>
        <v>0</v>
      </c>
      <c r="G612">
        <f>martianeum6[[#This Row],[stan_magazynu '[kg']]]+martianeum6[[#This Row],[ile_kg_materiału_z_ładunku]]</f>
        <v>60.094399999999965</v>
      </c>
      <c r="H612">
        <f>IF(martianeum6[[#This Row],[stan_po_wydobyciu_z_ładunku]]&gt;=100,100,0)</f>
        <v>0</v>
      </c>
      <c r="I612">
        <f>martianeum6[[#This Row],[stan_po_wydobyciu_z_ładunku]]-martianeum6[[#This Row],[ile_zabiera_na_orbite]]</f>
        <v>60.094399999999965</v>
      </c>
    </row>
    <row r="613" spans="1:9" x14ac:dyDescent="0.25">
      <c r="A613" s="1">
        <v>49252</v>
      </c>
      <c r="B613">
        <f t="shared" si="9"/>
        <v>60.094399999999965</v>
      </c>
      <c r="C613" t="s">
        <v>7</v>
      </c>
      <c r="D613">
        <v>25.8</v>
      </c>
      <c r="E613">
        <v>12.3</v>
      </c>
      <c r="F613">
        <f>IF(martianeum6[[#This Row],[zawartosc '[%']]]&gt;=1,martianeum6[[#This Row],[masa '[kg']]]*martianeum6[[#This Row],[zawartosc '[%']]]*0.01,0)</f>
        <v>3.1734000000000004</v>
      </c>
      <c r="G613">
        <f>martianeum6[[#This Row],[stan_magazynu '[kg']]]+martianeum6[[#This Row],[ile_kg_materiału_z_ładunku]]</f>
        <v>63.267799999999966</v>
      </c>
      <c r="H613">
        <f>IF(martianeum6[[#This Row],[stan_po_wydobyciu_z_ładunku]]&gt;=100,100,0)</f>
        <v>0</v>
      </c>
      <c r="I613">
        <f>martianeum6[[#This Row],[stan_po_wydobyciu_z_ładunku]]-martianeum6[[#This Row],[ile_zabiera_na_orbite]]</f>
        <v>63.267799999999966</v>
      </c>
    </row>
    <row r="614" spans="1:9" x14ac:dyDescent="0.25">
      <c r="A614" s="1">
        <v>49253</v>
      </c>
      <c r="B614">
        <f t="shared" si="9"/>
        <v>63.267799999999966</v>
      </c>
      <c r="C614" t="s">
        <v>9</v>
      </c>
      <c r="D614">
        <v>29.1</v>
      </c>
      <c r="E614">
        <v>0</v>
      </c>
      <c r="F614">
        <f>IF(martianeum6[[#This Row],[zawartosc '[%']]]&gt;=1,martianeum6[[#This Row],[masa '[kg']]]*martianeum6[[#This Row],[zawartosc '[%']]]*0.01,0)</f>
        <v>0</v>
      </c>
      <c r="G614">
        <f>martianeum6[[#This Row],[stan_magazynu '[kg']]]+martianeum6[[#This Row],[ile_kg_materiału_z_ładunku]]</f>
        <v>63.267799999999966</v>
      </c>
      <c r="H614">
        <f>IF(martianeum6[[#This Row],[stan_po_wydobyciu_z_ładunku]]&gt;=100,100,0)</f>
        <v>0</v>
      </c>
      <c r="I614">
        <f>martianeum6[[#This Row],[stan_po_wydobyciu_z_ładunku]]-martianeum6[[#This Row],[ile_zabiera_na_orbite]]</f>
        <v>63.267799999999966</v>
      </c>
    </row>
    <row r="615" spans="1:9" x14ac:dyDescent="0.25">
      <c r="A615" s="1">
        <v>49254</v>
      </c>
      <c r="B615">
        <f t="shared" si="9"/>
        <v>63.267799999999966</v>
      </c>
      <c r="C615" t="s">
        <v>10</v>
      </c>
      <c r="D615">
        <v>13.2</v>
      </c>
      <c r="E615">
        <v>0</v>
      </c>
      <c r="F615">
        <f>IF(martianeum6[[#This Row],[zawartosc '[%']]]&gt;=1,martianeum6[[#This Row],[masa '[kg']]]*martianeum6[[#This Row],[zawartosc '[%']]]*0.01,0)</f>
        <v>0</v>
      </c>
      <c r="G615">
        <f>martianeum6[[#This Row],[stan_magazynu '[kg']]]+martianeum6[[#This Row],[ile_kg_materiału_z_ładunku]]</f>
        <v>63.267799999999966</v>
      </c>
      <c r="H615">
        <f>IF(martianeum6[[#This Row],[stan_po_wydobyciu_z_ładunku]]&gt;=100,100,0)</f>
        <v>0</v>
      </c>
      <c r="I615">
        <f>martianeum6[[#This Row],[stan_po_wydobyciu_z_ładunku]]-martianeum6[[#This Row],[ile_zabiera_na_orbite]]</f>
        <v>63.267799999999966</v>
      </c>
    </row>
    <row r="616" spans="1:9" x14ac:dyDescent="0.25">
      <c r="A616" s="1">
        <v>49255</v>
      </c>
      <c r="B616">
        <f t="shared" si="9"/>
        <v>63.267799999999966</v>
      </c>
      <c r="C616" t="s">
        <v>7</v>
      </c>
      <c r="D616">
        <v>29.4</v>
      </c>
      <c r="E616">
        <v>12.8</v>
      </c>
      <c r="F616">
        <f>IF(martianeum6[[#This Row],[zawartosc '[%']]]&gt;=1,martianeum6[[#This Row],[masa '[kg']]]*martianeum6[[#This Row],[zawartosc '[%']]]*0.01,0)</f>
        <v>3.7631999999999999</v>
      </c>
      <c r="G616">
        <f>martianeum6[[#This Row],[stan_magazynu '[kg']]]+martianeum6[[#This Row],[ile_kg_materiału_z_ładunku]]</f>
        <v>67.030999999999963</v>
      </c>
      <c r="H616">
        <f>IF(martianeum6[[#This Row],[stan_po_wydobyciu_z_ładunku]]&gt;=100,100,0)</f>
        <v>0</v>
      </c>
      <c r="I616">
        <f>martianeum6[[#This Row],[stan_po_wydobyciu_z_ładunku]]-martianeum6[[#This Row],[ile_zabiera_na_orbite]]</f>
        <v>67.030999999999963</v>
      </c>
    </row>
    <row r="617" spans="1:9" x14ac:dyDescent="0.25">
      <c r="A617" s="1">
        <v>49256</v>
      </c>
      <c r="B617">
        <f t="shared" si="9"/>
        <v>67.030999999999963</v>
      </c>
      <c r="C617" t="s">
        <v>15</v>
      </c>
      <c r="D617">
        <v>21</v>
      </c>
      <c r="E617">
        <v>0</v>
      </c>
      <c r="F617">
        <f>IF(martianeum6[[#This Row],[zawartosc '[%']]]&gt;=1,martianeum6[[#This Row],[masa '[kg']]]*martianeum6[[#This Row],[zawartosc '[%']]]*0.01,0)</f>
        <v>0</v>
      </c>
      <c r="G617">
        <f>martianeum6[[#This Row],[stan_magazynu '[kg']]]+martianeum6[[#This Row],[ile_kg_materiału_z_ładunku]]</f>
        <v>67.030999999999963</v>
      </c>
      <c r="H617">
        <f>IF(martianeum6[[#This Row],[stan_po_wydobyciu_z_ładunku]]&gt;=100,100,0)</f>
        <v>0</v>
      </c>
      <c r="I617">
        <f>martianeum6[[#This Row],[stan_po_wydobyciu_z_ładunku]]-martianeum6[[#This Row],[ile_zabiera_na_orbite]]</f>
        <v>67.030999999999963</v>
      </c>
    </row>
    <row r="618" spans="1:9" x14ac:dyDescent="0.25">
      <c r="A618" s="1">
        <v>49257</v>
      </c>
      <c r="B618">
        <f t="shared" si="9"/>
        <v>67.030999999999963</v>
      </c>
      <c r="C618" t="s">
        <v>6</v>
      </c>
      <c r="D618">
        <v>22.7</v>
      </c>
      <c r="E618">
        <v>12.4</v>
      </c>
      <c r="F618">
        <f>IF(martianeum6[[#This Row],[zawartosc '[%']]]&gt;=1,martianeum6[[#This Row],[masa '[kg']]]*martianeum6[[#This Row],[zawartosc '[%']]]*0.01,0)</f>
        <v>2.8148000000000004</v>
      </c>
      <c r="G618">
        <f>martianeum6[[#This Row],[stan_magazynu '[kg']]]+martianeum6[[#This Row],[ile_kg_materiału_z_ładunku]]</f>
        <v>69.845799999999969</v>
      </c>
      <c r="H618">
        <f>IF(martianeum6[[#This Row],[stan_po_wydobyciu_z_ładunku]]&gt;=100,100,0)</f>
        <v>0</v>
      </c>
      <c r="I618">
        <f>martianeum6[[#This Row],[stan_po_wydobyciu_z_ładunku]]-martianeum6[[#This Row],[ile_zabiera_na_orbite]]</f>
        <v>69.845799999999969</v>
      </c>
    </row>
    <row r="619" spans="1:9" x14ac:dyDescent="0.25">
      <c r="A619" s="1">
        <v>49258</v>
      </c>
      <c r="B619">
        <f t="shared" si="9"/>
        <v>69.845799999999969</v>
      </c>
      <c r="C619" t="s">
        <v>10</v>
      </c>
      <c r="D619">
        <v>25.1</v>
      </c>
      <c r="E619">
        <v>43.4</v>
      </c>
      <c r="F619">
        <f>IF(martianeum6[[#This Row],[zawartosc '[%']]]&gt;=1,martianeum6[[#This Row],[masa '[kg']]]*martianeum6[[#This Row],[zawartosc '[%']]]*0.01,0)</f>
        <v>10.8934</v>
      </c>
      <c r="G619">
        <f>martianeum6[[#This Row],[stan_magazynu '[kg']]]+martianeum6[[#This Row],[ile_kg_materiału_z_ładunku]]</f>
        <v>80.739199999999968</v>
      </c>
      <c r="H619">
        <f>IF(martianeum6[[#This Row],[stan_po_wydobyciu_z_ładunku]]&gt;=100,100,0)</f>
        <v>0</v>
      </c>
      <c r="I619">
        <f>martianeum6[[#This Row],[stan_po_wydobyciu_z_ładunku]]-martianeum6[[#This Row],[ile_zabiera_na_orbite]]</f>
        <v>80.739199999999968</v>
      </c>
    </row>
    <row r="620" spans="1:9" x14ac:dyDescent="0.25">
      <c r="A620" s="1">
        <v>49259</v>
      </c>
      <c r="B620">
        <f t="shared" si="9"/>
        <v>80.739199999999968</v>
      </c>
      <c r="C620" t="s">
        <v>10</v>
      </c>
      <c r="D620">
        <v>26.8</v>
      </c>
      <c r="E620">
        <v>26.9</v>
      </c>
      <c r="F620">
        <f>IF(martianeum6[[#This Row],[zawartosc '[%']]]&gt;=1,martianeum6[[#This Row],[masa '[kg']]]*martianeum6[[#This Row],[zawartosc '[%']]]*0.01,0)</f>
        <v>7.2092000000000001</v>
      </c>
      <c r="G620">
        <f>martianeum6[[#This Row],[stan_magazynu '[kg']]]+martianeum6[[#This Row],[ile_kg_materiału_z_ładunku]]</f>
        <v>87.948399999999964</v>
      </c>
      <c r="H620">
        <f>IF(martianeum6[[#This Row],[stan_po_wydobyciu_z_ładunku]]&gt;=100,100,0)</f>
        <v>0</v>
      </c>
      <c r="I620">
        <f>martianeum6[[#This Row],[stan_po_wydobyciu_z_ładunku]]-martianeum6[[#This Row],[ile_zabiera_na_orbite]]</f>
        <v>87.948399999999964</v>
      </c>
    </row>
    <row r="621" spans="1:9" x14ac:dyDescent="0.25">
      <c r="A621" s="1">
        <v>49260</v>
      </c>
      <c r="B621">
        <f t="shared" si="9"/>
        <v>87.948399999999964</v>
      </c>
      <c r="C621" t="s">
        <v>29</v>
      </c>
      <c r="D621">
        <v>15.9</v>
      </c>
      <c r="E621">
        <v>0.5</v>
      </c>
      <c r="F621">
        <f>IF(martianeum6[[#This Row],[zawartosc '[%']]]&gt;=1,martianeum6[[#This Row],[masa '[kg']]]*martianeum6[[#This Row],[zawartosc '[%']]]*0.01,0)</f>
        <v>0</v>
      </c>
      <c r="G621">
        <f>martianeum6[[#This Row],[stan_magazynu '[kg']]]+martianeum6[[#This Row],[ile_kg_materiału_z_ładunku]]</f>
        <v>87.948399999999964</v>
      </c>
      <c r="H621">
        <f>IF(martianeum6[[#This Row],[stan_po_wydobyciu_z_ładunku]]&gt;=100,100,0)</f>
        <v>0</v>
      </c>
      <c r="I621">
        <f>martianeum6[[#This Row],[stan_po_wydobyciu_z_ładunku]]-martianeum6[[#This Row],[ile_zabiera_na_orbite]]</f>
        <v>87.948399999999964</v>
      </c>
    </row>
    <row r="622" spans="1:9" x14ac:dyDescent="0.25">
      <c r="A622" s="1">
        <v>49261</v>
      </c>
      <c r="B622">
        <f t="shared" si="9"/>
        <v>87.948399999999964</v>
      </c>
      <c r="C622" t="s">
        <v>18</v>
      </c>
      <c r="D622">
        <v>27.6</v>
      </c>
      <c r="E622">
        <v>0</v>
      </c>
      <c r="F622">
        <f>IF(martianeum6[[#This Row],[zawartosc '[%']]]&gt;=1,martianeum6[[#This Row],[masa '[kg']]]*martianeum6[[#This Row],[zawartosc '[%']]]*0.01,0)</f>
        <v>0</v>
      </c>
      <c r="G622">
        <f>martianeum6[[#This Row],[stan_magazynu '[kg']]]+martianeum6[[#This Row],[ile_kg_materiału_z_ładunku]]</f>
        <v>87.948399999999964</v>
      </c>
      <c r="H622">
        <f>IF(martianeum6[[#This Row],[stan_po_wydobyciu_z_ładunku]]&gt;=100,100,0)</f>
        <v>0</v>
      </c>
      <c r="I622">
        <f>martianeum6[[#This Row],[stan_po_wydobyciu_z_ładunku]]-martianeum6[[#This Row],[ile_zabiera_na_orbite]]</f>
        <v>87.948399999999964</v>
      </c>
    </row>
    <row r="623" spans="1:9" x14ac:dyDescent="0.25">
      <c r="A623" s="1">
        <v>49262</v>
      </c>
      <c r="B623">
        <f t="shared" si="9"/>
        <v>87.948399999999964</v>
      </c>
      <c r="C623" t="s">
        <v>25</v>
      </c>
      <c r="D623">
        <v>20.8</v>
      </c>
      <c r="E623">
        <v>0</v>
      </c>
      <c r="F623">
        <f>IF(martianeum6[[#This Row],[zawartosc '[%']]]&gt;=1,martianeum6[[#This Row],[masa '[kg']]]*martianeum6[[#This Row],[zawartosc '[%']]]*0.01,0)</f>
        <v>0</v>
      </c>
      <c r="G623">
        <f>martianeum6[[#This Row],[stan_magazynu '[kg']]]+martianeum6[[#This Row],[ile_kg_materiału_z_ładunku]]</f>
        <v>87.948399999999964</v>
      </c>
      <c r="H623">
        <f>IF(martianeum6[[#This Row],[stan_po_wydobyciu_z_ładunku]]&gt;=100,100,0)</f>
        <v>0</v>
      </c>
      <c r="I623">
        <f>martianeum6[[#This Row],[stan_po_wydobyciu_z_ładunku]]-martianeum6[[#This Row],[ile_zabiera_na_orbite]]</f>
        <v>87.948399999999964</v>
      </c>
    </row>
    <row r="624" spans="1:9" x14ac:dyDescent="0.25">
      <c r="A624" s="1">
        <v>49263</v>
      </c>
      <c r="B624">
        <f t="shared" si="9"/>
        <v>87.948399999999964</v>
      </c>
      <c r="C624" t="s">
        <v>6</v>
      </c>
      <c r="D624">
        <v>23.9</v>
      </c>
      <c r="E624">
        <v>9.9</v>
      </c>
      <c r="F624">
        <f>IF(martianeum6[[#This Row],[zawartosc '[%']]]&gt;=1,martianeum6[[#This Row],[masa '[kg']]]*martianeum6[[#This Row],[zawartosc '[%']]]*0.01,0)</f>
        <v>2.3660999999999999</v>
      </c>
      <c r="G624">
        <f>martianeum6[[#This Row],[stan_magazynu '[kg']]]+martianeum6[[#This Row],[ile_kg_materiału_z_ładunku]]</f>
        <v>90.314499999999967</v>
      </c>
      <c r="H624">
        <f>IF(martianeum6[[#This Row],[stan_po_wydobyciu_z_ładunku]]&gt;=100,100,0)</f>
        <v>0</v>
      </c>
      <c r="I624">
        <f>martianeum6[[#This Row],[stan_po_wydobyciu_z_ładunku]]-martianeum6[[#This Row],[ile_zabiera_na_orbite]]</f>
        <v>90.314499999999967</v>
      </c>
    </row>
    <row r="625" spans="1:9" x14ac:dyDescent="0.25">
      <c r="A625" s="1">
        <v>49264</v>
      </c>
      <c r="B625">
        <f t="shared" si="9"/>
        <v>90.314499999999967</v>
      </c>
      <c r="C625" t="s">
        <v>27</v>
      </c>
      <c r="D625">
        <v>24.8</v>
      </c>
      <c r="E625">
        <v>4.7</v>
      </c>
      <c r="F625">
        <f>IF(martianeum6[[#This Row],[zawartosc '[%']]]&gt;=1,martianeum6[[#This Row],[masa '[kg']]]*martianeum6[[#This Row],[zawartosc '[%']]]*0.01,0)</f>
        <v>1.1656</v>
      </c>
      <c r="G625">
        <f>martianeum6[[#This Row],[stan_magazynu '[kg']]]+martianeum6[[#This Row],[ile_kg_materiału_z_ładunku]]</f>
        <v>91.480099999999965</v>
      </c>
      <c r="H625">
        <f>IF(martianeum6[[#This Row],[stan_po_wydobyciu_z_ładunku]]&gt;=100,100,0)</f>
        <v>0</v>
      </c>
      <c r="I625">
        <f>martianeum6[[#This Row],[stan_po_wydobyciu_z_ładunku]]-martianeum6[[#This Row],[ile_zabiera_na_orbite]]</f>
        <v>91.480099999999965</v>
      </c>
    </row>
    <row r="626" spans="1:9" x14ac:dyDescent="0.25">
      <c r="A626" s="1">
        <v>49265</v>
      </c>
      <c r="B626">
        <f t="shared" si="9"/>
        <v>91.480099999999965</v>
      </c>
      <c r="C626" t="s">
        <v>19</v>
      </c>
      <c r="D626">
        <v>16.3</v>
      </c>
      <c r="E626">
        <v>0</v>
      </c>
      <c r="F626">
        <f>IF(martianeum6[[#This Row],[zawartosc '[%']]]&gt;=1,martianeum6[[#This Row],[masa '[kg']]]*martianeum6[[#This Row],[zawartosc '[%']]]*0.01,0)</f>
        <v>0</v>
      </c>
      <c r="G626">
        <f>martianeum6[[#This Row],[stan_magazynu '[kg']]]+martianeum6[[#This Row],[ile_kg_materiału_z_ładunku]]</f>
        <v>91.480099999999965</v>
      </c>
      <c r="H626">
        <f>IF(martianeum6[[#This Row],[stan_po_wydobyciu_z_ładunku]]&gt;=100,100,0)</f>
        <v>0</v>
      </c>
      <c r="I626">
        <f>martianeum6[[#This Row],[stan_po_wydobyciu_z_ładunku]]-martianeum6[[#This Row],[ile_zabiera_na_orbite]]</f>
        <v>91.480099999999965</v>
      </c>
    </row>
    <row r="627" spans="1:9" x14ac:dyDescent="0.25">
      <c r="A627" s="1">
        <v>49266</v>
      </c>
      <c r="B627">
        <f t="shared" si="9"/>
        <v>91.480099999999965</v>
      </c>
      <c r="C627" t="s">
        <v>18</v>
      </c>
      <c r="D627">
        <v>20.100000000000001</v>
      </c>
      <c r="E627">
        <v>0</v>
      </c>
      <c r="F627">
        <f>IF(martianeum6[[#This Row],[zawartosc '[%']]]&gt;=1,martianeum6[[#This Row],[masa '[kg']]]*martianeum6[[#This Row],[zawartosc '[%']]]*0.01,0)</f>
        <v>0</v>
      </c>
      <c r="G627">
        <f>martianeum6[[#This Row],[stan_magazynu '[kg']]]+martianeum6[[#This Row],[ile_kg_materiału_z_ładunku]]</f>
        <v>91.480099999999965</v>
      </c>
      <c r="H627">
        <f>IF(martianeum6[[#This Row],[stan_po_wydobyciu_z_ładunku]]&gt;=100,100,0)</f>
        <v>0</v>
      </c>
      <c r="I627">
        <f>martianeum6[[#This Row],[stan_po_wydobyciu_z_ładunku]]-martianeum6[[#This Row],[ile_zabiera_na_orbite]]</f>
        <v>91.480099999999965</v>
      </c>
    </row>
    <row r="628" spans="1:9" x14ac:dyDescent="0.25">
      <c r="A628" s="1">
        <v>49267</v>
      </c>
      <c r="B628">
        <f t="shared" si="9"/>
        <v>91.480099999999965</v>
      </c>
      <c r="C628" t="s">
        <v>22</v>
      </c>
      <c r="D628">
        <v>25.9</v>
      </c>
      <c r="E628">
        <v>8.9</v>
      </c>
      <c r="F628">
        <f>IF(martianeum6[[#This Row],[zawartosc '[%']]]&gt;=1,martianeum6[[#This Row],[masa '[kg']]]*martianeum6[[#This Row],[zawartosc '[%']]]*0.01,0)</f>
        <v>2.3050999999999999</v>
      </c>
      <c r="G628">
        <f>martianeum6[[#This Row],[stan_magazynu '[kg']]]+martianeum6[[#This Row],[ile_kg_materiału_z_ładunku]]</f>
        <v>93.785199999999961</v>
      </c>
      <c r="H628">
        <f>IF(martianeum6[[#This Row],[stan_po_wydobyciu_z_ładunku]]&gt;=100,100,0)</f>
        <v>0</v>
      </c>
      <c r="I628">
        <f>martianeum6[[#This Row],[stan_po_wydobyciu_z_ładunku]]-martianeum6[[#This Row],[ile_zabiera_na_orbite]]</f>
        <v>93.785199999999961</v>
      </c>
    </row>
    <row r="629" spans="1:9" x14ac:dyDescent="0.25">
      <c r="A629" s="1">
        <v>49268</v>
      </c>
      <c r="B629">
        <f t="shared" si="9"/>
        <v>93.785199999999961</v>
      </c>
      <c r="C629" t="s">
        <v>19</v>
      </c>
      <c r="D629">
        <v>27.3</v>
      </c>
      <c r="E629">
        <v>15.8</v>
      </c>
      <c r="F629">
        <f>IF(martianeum6[[#This Row],[zawartosc '[%']]]&gt;=1,martianeum6[[#This Row],[masa '[kg']]]*martianeum6[[#This Row],[zawartosc '[%']]]*0.01,0)</f>
        <v>4.3134000000000006</v>
      </c>
      <c r="G629">
        <f>martianeum6[[#This Row],[stan_magazynu '[kg']]]+martianeum6[[#This Row],[ile_kg_materiału_z_ładunku]]</f>
        <v>98.098599999999962</v>
      </c>
      <c r="H629">
        <f>IF(martianeum6[[#This Row],[stan_po_wydobyciu_z_ładunku]]&gt;=100,100,0)</f>
        <v>0</v>
      </c>
      <c r="I629">
        <f>martianeum6[[#This Row],[stan_po_wydobyciu_z_ładunku]]-martianeum6[[#This Row],[ile_zabiera_na_orbite]]</f>
        <v>98.098599999999962</v>
      </c>
    </row>
    <row r="630" spans="1:9" x14ac:dyDescent="0.25">
      <c r="A630" s="1">
        <v>49269</v>
      </c>
      <c r="B630">
        <f t="shared" si="9"/>
        <v>98.098599999999962</v>
      </c>
      <c r="C630" t="s">
        <v>6</v>
      </c>
      <c r="D630">
        <v>19.100000000000001</v>
      </c>
      <c r="E630">
        <v>6.3</v>
      </c>
      <c r="F630">
        <f>IF(martianeum6[[#This Row],[zawartosc '[%']]]&gt;=1,martianeum6[[#This Row],[masa '[kg']]]*martianeum6[[#This Row],[zawartosc '[%']]]*0.01,0)</f>
        <v>1.2033000000000003</v>
      </c>
      <c r="G630">
        <f>martianeum6[[#This Row],[stan_magazynu '[kg']]]+martianeum6[[#This Row],[ile_kg_materiału_z_ładunku]]</f>
        <v>99.301899999999961</v>
      </c>
      <c r="H630">
        <f>IF(martianeum6[[#This Row],[stan_po_wydobyciu_z_ładunku]]&gt;=100,100,0)</f>
        <v>0</v>
      </c>
      <c r="I630">
        <f>martianeum6[[#This Row],[stan_po_wydobyciu_z_ładunku]]-martianeum6[[#This Row],[ile_zabiera_na_orbite]]</f>
        <v>99.301899999999961</v>
      </c>
    </row>
    <row r="631" spans="1:9" x14ac:dyDescent="0.25">
      <c r="A631" s="1">
        <v>49270</v>
      </c>
      <c r="B631">
        <f t="shared" si="9"/>
        <v>99.301899999999961</v>
      </c>
      <c r="C631" t="s">
        <v>10</v>
      </c>
      <c r="D631">
        <v>16.899999999999999</v>
      </c>
      <c r="E631">
        <v>0</v>
      </c>
      <c r="F631">
        <f>IF(martianeum6[[#This Row],[zawartosc '[%']]]&gt;=1,martianeum6[[#This Row],[masa '[kg']]]*martianeum6[[#This Row],[zawartosc '[%']]]*0.01,0)</f>
        <v>0</v>
      </c>
      <c r="G631">
        <f>martianeum6[[#This Row],[stan_magazynu '[kg']]]+martianeum6[[#This Row],[ile_kg_materiału_z_ładunku]]</f>
        <v>99.301899999999961</v>
      </c>
      <c r="H631">
        <f>IF(martianeum6[[#This Row],[stan_po_wydobyciu_z_ładunku]]&gt;=100,100,0)</f>
        <v>0</v>
      </c>
      <c r="I631">
        <f>martianeum6[[#This Row],[stan_po_wydobyciu_z_ładunku]]-martianeum6[[#This Row],[ile_zabiera_na_orbite]]</f>
        <v>99.301899999999961</v>
      </c>
    </row>
    <row r="632" spans="1:9" x14ac:dyDescent="0.25">
      <c r="A632" s="1">
        <v>49271</v>
      </c>
      <c r="B632">
        <f t="shared" si="9"/>
        <v>99.301899999999961</v>
      </c>
      <c r="C632" t="s">
        <v>7</v>
      </c>
      <c r="D632">
        <v>13.4</v>
      </c>
      <c r="E632">
        <v>20.100000000000001</v>
      </c>
      <c r="F632">
        <f>IF(martianeum6[[#This Row],[zawartosc '[%']]]&gt;=1,martianeum6[[#This Row],[masa '[kg']]]*martianeum6[[#This Row],[zawartosc '[%']]]*0.01,0)</f>
        <v>2.6934000000000005</v>
      </c>
      <c r="G632">
        <f>martianeum6[[#This Row],[stan_magazynu '[kg']]]+martianeum6[[#This Row],[ile_kg_materiału_z_ładunku]]</f>
        <v>101.99529999999996</v>
      </c>
      <c r="H632">
        <f>IF(martianeum6[[#This Row],[stan_po_wydobyciu_z_ładunku]]&gt;=100,100,0)</f>
        <v>100</v>
      </c>
      <c r="I632">
        <f>martianeum6[[#This Row],[stan_po_wydobyciu_z_ładunku]]-martianeum6[[#This Row],[ile_zabiera_na_orbite]]</f>
        <v>1.9952999999999577</v>
      </c>
    </row>
    <row r="633" spans="1:9" x14ac:dyDescent="0.25">
      <c r="A633" s="1">
        <v>49272</v>
      </c>
      <c r="B633">
        <f t="shared" si="9"/>
        <v>1.9952999999999577</v>
      </c>
      <c r="C633" t="s">
        <v>24</v>
      </c>
      <c r="D633">
        <v>24.8</v>
      </c>
      <c r="E633">
        <v>0.4</v>
      </c>
      <c r="F633">
        <f>IF(martianeum6[[#This Row],[zawartosc '[%']]]&gt;=1,martianeum6[[#This Row],[masa '[kg']]]*martianeum6[[#This Row],[zawartosc '[%']]]*0.01,0)</f>
        <v>0</v>
      </c>
      <c r="G633">
        <f>martianeum6[[#This Row],[stan_magazynu '[kg']]]+martianeum6[[#This Row],[ile_kg_materiału_z_ładunku]]</f>
        <v>1.9952999999999577</v>
      </c>
      <c r="H633">
        <f>IF(martianeum6[[#This Row],[stan_po_wydobyciu_z_ładunku]]&gt;=100,100,0)</f>
        <v>0</v>
      </c>
      <c r="I633">
        <f>martianeum6[[#This Row],[stan_po_wydobyciu_z_ładunku]]-martianeum6[[#This Row],[ile_zabiera_na_orbite]]</f>
        <v>1.9952999999999577</v>
      </c>
    </row>
    <row r="634" spans="1:9" x14ac:dyDescent="0.25">
      <c r="A634" s="1">
        <v>49273</v>
      </c>
      <c r="B634">
        <f t="shared" si="9"/>
        <v>1.9952999999999577</v>
      </c>
      <c r="C634" t="s">
        <v>17</v>
      </c>
      <c r="D634">
        <v>28.4</v>
      </c>
      <c r="E634">
        <v>1.6</v>
      </c>
      <c r="F634">
        <f>IF(martianeum6[[#This Row],[zawartosc '[%']]]&gt;=1,martianeum6[[#This Row],[masa '[kg']]]*martianeum6[[#This Row],[zawartosc '[%']]]*0.01,0)</f>
        <v>0.45439999999999997</v>
      </c>
      <c r="G634">
        <f>martianeum6[[#This Row],[stan_magazynu '[kg']]]+martianeum6[[#This Row],[ile_kg_materiału_z_ładunku]]</f>
        <v>2.4496999999999578</v>
      </c>
      <c r="H634">
        <f>IF(martianeum6[[#This Row],[stan_po_wydobyciu_z_ładunku]]&gt;=100,100,0)</f>
        <v>0</v>
      </c>
      <c r="I634">
        <f>martianeum6[[#This Row],[stan_po_wydobyciu_z_ładunku]]-martianeum6[[#This Row],[ile_zabiera_na_orbite]]</f>
        <v>2.4496999999999578</v>
      </c>
    </row>
    <row r="635" spans="1:9" x14ac:dyDescent="0.25">
      <c r="A635" s="1">
        <v>49274</v>
      </c>
      <c r="B635">
        <f t="shared" si="9"/>
        <v>2.4496999999999578</v>
      </c>
      <c r="C635" t="s">
        <v>23</v>
      </c>
      <c r="D635">
        <v>25.3</v>
      </c>
      <c r="E635">
        <v>1.8</v>
      </c>
      <c r="F635">
        <f>IF(martianeum6[[#This Row],[zawartosc '[%']]]&gt;=1,martianeum6[[#This Row],[masa '[kg']]]*martianeum6[[#This Row],[zawartosc '[%']]]*0.01,0)</f>
        <v>0.45540000000000003</v>
      </c>
      <c r="G635">
        <f>martianeum6[[#This Row],[stan_magazynu '[kg']]]+martianeum6[[#This Row],[ile_kg_materiału_z_ładunku]]</f>
        <v>2.9050999999999578</v>
      </c>
      <c r="H635">
        <f>IF(martianeum6[[#This Row],[stan_po_wydobyciu_z_ładunku]]&gt;=100,100,0)</f>
        <v>0</v>
      </c>
      <c r="I635">
        <f>martianeum6[[#This Row],[stan_po_wydobyciu_z_ładunku]]-martianeum6[[#This Row],[ile_zabiera_na_orbite]]</f>
        <v>2.9050999999999578</v>
      </c>
    </row>
    <row r="636" spans="1:9" x14ac:dyDescent="0.25">
      <c r="A636" s="1">
        <v>49275</v>
      </c>
      <c r="B636">
        <f t="shared" si="9"/>
        <v>2.9050999999999578</v>
      </c>
      <c r="C636" t="s">
        <v>18</v>
      </c>
      <c r="D636">
        <v>25.9</v>
      </c>
      <c r="E636">
        <v>1.6</v>
      </c>
      <c r="F636">
        <f>IF(martianeum6[[#This Row],[zawartosc '[%']]]&gt;=1,martianeum6[[#This Row],[masa '[kg']]]*martianeum6[[#This Row],[zawartosc '[%']]]*0.01,0)</f>
        <v>0.41439999999999999</v>
      </c>
      <c r="G636">
        <f>martianeum6[[#This Row],[stan_magazynu '[kg']]]+martianeum6[[#This Row],[ile_kg_materiału_z_ładunku]]</f>
        <v>3.3194999999999579</v>
      </c>
      <c r="H636">
        <f>IF(martianeum6[[#This Row],[stan_po_wydobyciu_z_ładunku]]&gt;=100,100,0)</f>
        <v>0</v>
      </c>
      <c r="I636">
        <f>martianeum6[[#This Row],[stan_po_wydobyciu_z_ładunku]]-martianeum6[[#This Row],[ile_zabiera_na_orbite]]</f>
        <v>3.3194999999999579</v>
      </c>
    </row>
    <row r="637" spans="1:9" x14ac:dyDescent="0.25">
      <c r="A637" s="1">
        <v>49276</v>
      </c>
      <c r="B637">
        <f t="shared" si="9"/>
        <v>3.3194999999999579</v>
      </c>
      <c r="C637" t="s">
        <v>6</v>
      </c>
      <c r="D637">
        <v>12.2</v>
      </c>
      <c r="E637">
        <v>0.8</v>
      </c>
      <c r="F637">
        <f>IF(martianeum6[[#This Row],[zawartosc '[%']]]&gt;=1,martianeum6[[#This Row],[masa '[kg']]]*martianeum6[[#This Row],[zawartosc '[%']]]*0.01,0)</f>
        <v>0</v>
      </c>
      <c r="G637">
        <f>martianeum6[[#This Row],[stan_magazynu '[kg']]]+martianeum6[[#This Row],[ile_kg_materiału_z_ładunku]]</f>
        <v>3.3194999999999579</v>
      </c>
      <c r="H637">
        <f>IF(martianeum6[[#This Row],[stan_po_wydobyciu_z_ładunku]]&gt;=100,100,0)</f>
        <v>0</v>
      </c>
      <c r="I637">
        <f>martianeum6[[#This Row],[stan_po_wydobyciu_z_ładunku]]-martianeum6[[#This Row],[ile_zabiera_na_orbite]]</f>
        <v>3.3194999999999579</v>
      </c>
    </row>
    <row r="638" spans="1:9" x14ac:dyDescent="0.25">
      <c r="A638" s="1">
        <v>49277</v>
      </c>
      <c r="B638">
        <f t="shared" si="9"/>
        <v>3.3194999999999579</v>
      </c>
      <c r="C638" t="s">
        <v>33</v>
      </c>
      <c r="D638">
        <v>22.8</v>
      </c>
      <c r="E638">
        <v>2.2999999999999998</v>
      </c>
      <c r="F638">
        <f>IF(martianeum6[[#This Row],[zawartosc '[%']]]&gt;=1,martianeum6[[#This Row],[masa '[kg']]]*martianeum6[[#This Row],[zawartosc '[%']]]*0.01,0)</f>
        <v>0.52439999999999998</v>
      </c>
      <c r="G638">
        <f>martianeum6[[#This Row],[stan_magazynu '[kg']]]+martianeum6[[#This Row],[ile_kg_materiału_z_ładunku]]</f>
        <v>3.8438999999999579</v>
      </c>
      <c r="H638">
        <f>IF(martianeum6[[#This Row],[stan_po_wydobyciu_z_ładunku]]&gt;=100,100,0)</f>
        <v>0</v>
      </c>
      <c r="I638">
        <f>martianeum6[[#This Row],[stan_po_wydobyciu_z_ładunku]]-martianeum6[[#This Row],[ile_zabiera_na_orbite]]</f>
        <v>3.8438999999999579</v>
      </c>
    </row>
    <row r="639" spans="1:9" x14ac:dyDescent="0.25">
      <c r="A639" s="1">
        <v>49278</v>
      </c>
      <c r="B639">
        <f t="shared" si="9"/>
        <v>3.8438999999999579</v>
      </c>
      <c r="C639" t="s">
        <v>19</v>
      </c>
      <c r="D639">
        <v>12.7</v>
      </c>
      <c r="E639">
        <v>0</v>
      </c>
      <c r="F639">
        <f>IF(martianeum6[[#This Row],[zawartosc '[%']]]&gt;=1,martianeum6[[#This Row],[masa '[kg']]]*martianeum6[[#This Row],[zawartosc '[%']]]*0.01,0)</f>
        <v>0</v>
      </c>
      <c r="G639">
        <f>martianeum6[[#This Row],[stan_magazynu '[kg']]]+martianeum6[[#This Row],[ile_kg_materiału_z_ładunku]]</f>
        <v>3.8438999999999579</v>
      </c>
      <c r="H639">
        <f>IF(martianeum6[[#This Row],[stan_po_wydobyciu_z_ładunku]]&gt;=100,100,0)</f>
        <v>0</v>
      </c>
      <c r="I639">
        <f>martianeum6[[#This Row],[stan_po_wydobyciu_z_ładunku]]-martianeum6[[#This Row],[ile_zabiera_na_orbite]]</f>
        <v>3.8438999999999579</v>
      </c>
    </row>
    <row r="640" spans="1:9" x14ac:dyDescent="0.25">
      <c r="A640" s="1">
        <v>49279</v>
      </c>
      <c r="B640">
        <f t="shared" si="9"/>
        <v>3.8438999999999579</v>
      </c>
      <c r="C640" t="s">
        <v>26</v>
      </c>
      <c r="D640">
        <v>13</v>
      </c>
      <c r="E640">
        <v>5.0999999999999996</v>
      </c>
      <c r="F640">
        <f>IF(martianeum6[[#This Row],[zawartosc '[%']]]&gt;=1,martianeum6[[#This Row],[masa '[kg']]]*martianeum6[[#This Row],[zawartosc '[%']]]*0.01,0)</f>
        <v>0.66300000000000003</v>
      </c>
      <c r="G640">
        <f>martianeum6[[#This Row],[stan_magazynu '[kg']]]+martianeum6[[#This Row],[ile_kg_materiału_z_ładunku]]</f>
        <v>4.5068999999999582</v>
      </c>
      <c r="H640">
        <f>IF(martianeum6[[#This Row],[stan_po_wydobyciu_z_ładunku]]&gt;=100,100,0)</f>
        <v>0</v>
      </c>
      <c r="I640">
        <f>martianeum6[[#This Row],[stan_po_wydobyciu_z_ładunku]]-martianeum6[[#This Row],[ile_zabiera_na_orbite]]</f>
        <v>4.5068999999999582</v>
      </c>
    </row>
    <row r="641" spans="1:9" x14ac:dyDescent="0.25">
      <c r="A641" s="1">
        <v>49280</v>
      </c>
      <c r="B641">
        <f t="shared" si="9"/>
        <v>4.5068999999999582</v>
      </c>
      <c r="C641" t="s">
        <v>10</v>
      </c>
      <c r="D641">
        <v>13.5</v>
      </c>
      <c r="E641">
        <v>4.9000000000000004</v>
      </c>
      <c r="F641">
        <f>IF(martianeum6[[#This Row],[zawartosc '[%']]]&gt;=1,martianeum6[[#This Row],[masa '[kg']]]*martianeum6[[#This Row],[zawartosc '[%']]]*0.01,0)</f>
        <v>0.66150000000000009</v>
      </c>
      <c r="G641">
        <f>martianeum6[[#This Row],[stan_magazynu '[kg']]]+martianeum6[[#This Row],[ile_kg_materiału_z_ładunku]]</f>
        <v>5.1683999999999584</v>
      </c>
      <c r="H641">
        <f>IF(martianeum6[[#This Row],[stan_po_wydobyciu_z_ładunku]]&gt;=100,100,0)</f>
        <v>0</v>
      </c>
      <c r="I641">
        <f>martianeum6[[#This Row],[stan_po_wydobyciu_z_ładunku]]-martianeum6[[#This Row],[ile_zabiera_na_orbite]]</f>
        <v>5.1683999999999584</v>
      </c>
    </row>
    <row r="642" spans="1:9" x14ac:dyDescent="0.25">
      <c r="A642" s="1">
        <v>49281</v>
      </c>
      <c r="B642">
        <f t="shared" si="9"/>
        <v>5.1683999999999584</v>
      </c>
      <c r="C642" t="s">
        <v>13</v>
      </c>
      <c r="D642">
        <v>17.8</v>
      </c>
      <c r="E642">
        <v>5</v>
      </c>
      <c r="F642">
        <f>IF(martianeum6[[#This Row],[zawartosc '[%']]]&gt;=1,martianeum6[[#This Row],[masa '[kg']]]*martianeum6[[#This Row],[zawartosc '[%']]]*0.01,0)</f>
        <v>0.89</v>
      </c>
      <c r="G642">
        <f>martianeum6[[#This Row],[stan_magazynu '[kg']]]+martianeum6[[#This Row],[ile_kg_materiału_z_ładunku]]</f>
        <v>6.058399999999958</v>
      </c>
      <c r="H642">
        <f>IF(martianeum6[[#This Row],[stan_po_wydobyciu_z_ładunku]]&gt;=100,100,0)</f>
        <v>0</v>
      </c>
      <c r="I642">
        <f>martianeum6[[#This Row],[stan_po_wydobyciu_z_ładunku]]-martianeum6[[#This Row],[ile_zabiera_na_orbite]]</f>
        <v>6.058399999999958</v>
      </c>
    </row>
    <row r="643" spans="1:9" x14ac:dyDescent="0.25">
      <c r="A643" s="1">
        <v>49282</v>
      </c>
      <c r="B643">
        <f t="shared" si="9"/>
        <v>6.058399999999958</v>
      </c>
      <c r="C643" t="s">
        <v>10</v>
      </c>
      <c r="D643">
        <v>21.5</v>
      </c>
      <c r="E643">
        <v>47.1</v>
      </c>
      <c r="F643">
        <f>IF(martianeum6[[#This Row],[zawartosc '[%']]]&gt;=1,martianeum6[[#This Row],[masa '[kg']]]*martianeum6[[#This Row],[zawartosc '[%']]]*0.01,0)</f>
        <v>10.1265</v>
      </c>
      <c r="G643">
        <f>martianeum6[[#This Row],[stan_magazynu '[kg']]]+martianeum6[[#This Row],[ile_kg_materiału_z_ładunku]]</f>
        <v>16.184899999999956</v>
      </c>
      <c r="H643">
        <f>IF(martianeum6[[#This Row],[stan_po_wydobyciu_z_ładunku]]&gt;=100,100,0)</f>
        <v>0</v>
      </c>
      <c r="I643">
        <f>martianeum6[[#This Row],[stan_po_wydobyciu_z_ładunku]]-martianeum6[[#This Row],[ile_zabiera_na_orbite]]</f>
        <v>16.184899999999956</v>
      </c>
    </row>
    <row r="644" spans="1:9" x14ac:dyDescent="0.25">
      <c r="A644" s="1">
        <v>49283</v>
      </c>
      <c r="B644">
        <f t="shared" ref="B644:B707" si="10">I643</f>
        <v>16.184899999999956</v>
      </c>
      <c r="C644" t="s">
        <v>8</v>
      </c>
      <c r="D644">
        <v>20.5</v>
      </c>
      <c r="E644">
        <v>0.1</v>
      </c>
      <c r="F644">
        <f>IF(martianeum6[[#This Row],[zawartosc '[%']]]&gt;=1,martianeum6[[#This Row],[masa '[kg']]]*martianeum6[[#This Row],[zawartosc '[%']]]*0.01,0)</f>
        <v>0</v>
      </c>
      <c r="G644">
        <f>martianeum6[[#This Row],[stan_magazynu '[kg']]]+martianeum6[[#This Row],[ile_kg_materiału_z_ładunku]]</f>
        <v>16.184899999999956</v>
      </c>
      <c r="H644">
        <f>IF(martianeum6[[#This Row],[stan_po_wydobyciu_z_ładunku]]&gt;=100,100,0)</f>
        <v>0</v>
      </c>
      <c r="I644">
        <f>martianeum6[[#This Row],[stan_po_wydobyciu_z_ładunku]]-martianeum6[[#This Row],[ile_zabiera_na_orbite]]</f>
        <v>16.184899999999956</v>
      </c>
    </row>
    <row r="645" spans="1:9" x14ac:dyDescent="0.25">
      <c r="A645" s="1">
        <v>49284</v>
      </c>
      <c r="B645">
        <f t="shared" si="10"/>
        <v>16.184899999999956</v>
      </c>
      <c r="C645" t="s">
        <v>13</v>
      </c>
      <c r="D645">
        <v>14.4</v>
      </c>
      <c r="E645">
        <v>0</v>
      </c>
      <c r="F645">
        <f>IF(martianeum6[[#This Row],[zawartosc '[%']]]&gt;=1,martianeum6[[#This Row],[masa '[kg']]]*martianeum6[[#This Row],[zawartosc '[%']]]*0.01,0)</f>
        <v>0</v>
      </c>
      <c r="G645">
        <f>martianeum6[[#This Row],[stan_magazynu '[kg']]]+martianeum6[[#This Row],[ile_kg_materiału_z_ładunku]]</f>
        <v>16.184899999999956</v>
      </c>
      <c r="H645">
        <f>IF(martianeum6[[#This Row],[stan_po_wydobyciu_z_ładunku]]&gt;=100,100,0)</f>
        <v>0</v>
      </c>
      <c r="I645">
        <f>martianeum6[[#This Row],[stan_po_wydobyciu_z_ładunku]]-martianeum6[[#This Row],[ile_zabiera_na_orbite]]</f>
        <v>16.184899999999956</v>
      </c>
    </row>
    <row r="646" spans="1:9" x14ac:dyDescent="0.25">
      <c r="A646" s="1">
        <v>49285</v>
      </c>
      <c r="B646">
        <f t="shared" si="10"/>
        <v>16.184899999999956</v>
      </c>
      <c r="C646" t="s">
        <v>15</v>
      </c>
      <c r="D646">
        <v>12.3</v>
      </c>
      <c r="E646">
        <v>0</v>
      </c>
      <c r="F646">
        <f>IF(martianeum6[[#This Row],[zawartosc '[%']]]&gt;=1,martianeum6[[#This Row],[masa '[kg']]]*martianeum6[[#This Row],[zawartosc '[%']]]*0.01,0)</f>
        <v>0</v>
      </c>
      <c r="G646">
        <f>martianeum6[[#This Row],[stan_magazynu '[kg']]]+martianeum6[[#This Row],[ile_kg_materiału_z_ładunku]]</f>
        <v>16.184899999999956</v>
      </c>
      <c r="H646">
        <f>IF(martianeum6[[#This Row],[stan_po_wydobyciu_z_ładunku]]&gt;=100,100,0)</f>
        <v>0</v>
      </c>
      <c r="I646">
        <f>martianeum6[[#This Row],[stan_po_wydobyciu_z_ładunku]]-martianeum6[[#This Row],[ile_zabiera_na_orbite]]</f>
        <v>16.184899999999956</v>
      </c>
    </row>
    <row r="647" spans="1:9" x14ac:dyDescent="0.25">
      <c r="A647" s="1">
        <v>49286</v>
      </c>
      <c r="B647">
        <f t="shared" si="10"/>
        <v>16.184899999999956</v>
      </c>
      <c r="C647" t="s">
        <v>13</v>
      </c>
      <c r="D647">
        <v>26.5</v>
      </c>
      <c r="E647">
        <v>14</v>
      </c>
      <c r="F647">
        <f>IF(martianeum6[[#This Row],[zawartosc '[%']]]&gt;=1,martianeum6[[#This Row],[masa '[kg']]]*martianeum6[[#This Row],[zawartosc '[%']]]*0.01,0)</f>
        <v>3.71</v>
      </c>
      <c r="G647">
        <f>martianeum6[[#This Row],[stan_magazynu '[kg']]]+martianeum6[[#This Row],[ile_kg_materiału_z_ładunku]]</f>
        <v>19.894899999999957</v>
      </c>
      <c r="H647">
        <f>IF(martianeum6[[#This Row],[stan_po_wydobyciu_z_ładunku]]&gt;=100,100,0)</f>
        <v>0</v>
      </c>
      <c r="I647">
        <f>martianeum6[[#This Row],[stan_po_wydobyciu_z_ładunku]]-martianeum6[[#This Row],[ile_zabiera_na_orbite]]</f>
        <v>19.894899999999957</v>
      </c>
    </row>
    <row r="648" spans="1:9" x14ac:dyDescent="0.25">
      <c r="A648" s="1">
        <v>49287</v>
      </c>
      <c r="B648">
        <f t="shared" si="10"/>
        <v>19.894899999999957</v>
      </c>
      <c r="C648" t="s">
        <v>13</v>
      </c>
      <c r="D648">
        <v>17.7</v>
      </c>
      <c r="E648">
        <v>0</v>
      </c>
      <c r="F648">
        <f>IF(martianeum6[[#This Row],[zawartosc '[%']]]&gt;=1,martianeum6[[#This Row],[masa '[kg']]]*martianeum6[[#This Row],[zawartosc '[%']]]*0.01,0)</f>
        <v>0</v>
      </c>
      <c r="G648">
        <f>martianeum6[[#This Row],[stan_magazynu '[kg']]]+martianeum6[[#This Row],[ile_kg_materiału_z_ładunku]]</f>
        <v>19.894899999999957</v>
      </c>
      <c r="H648">
        <f>IF(martianeum6[[#This Row],[stan_po_wydobyciu_z_ładunku]]&gt;=100,100,0)</f>
        <v>0</v>
      </c>
      <c r="I648">
        <f>martianeum6[[#This Row],[stan_po_wydobyciu_z_ładunku]]-martianeum6[[#This Row],[ile_zabiera_na_orbite]]</f>
        <v>19.894899999999957</v>
      </c>
    </row>
    <row r="649" spans="1:9" x14ac:dyDescent="0.25">
      <c r="A649" s="1">
        <v>49288</v>
      </c>
      <c r="B649">
        <f t="shared" si="10"/>
        <v>19.894899999999957</v>
      </c>
      <c r="C649" t="s">
        <v>26</v>
      </c>
      <c r="D649">
        <v>15.7</v>
      </c>
      <c r="E649">
        <v>1</v>
      </c>
      <c r="F649">
        <f>IF(martianeum6[[#This Row],[zawartosc '[%']]]&gt;=1,martianeum6[[#This Row],[masa '[kg']]]*martianeum6[[#This Row],[zawartosc '[%']]]*0.01,0)</f>
        <v>0.157</v>
      </c>
      <c r="G649">
        <f>martianeum6[[#This Row],[stan_magazynu '[kg']]]+martianeum6[[#This Row],[ile_kg_materiału_z_ładunku]]</f>
        <v>20.051899999999957</v>
      </c>
      <c r="H649">
        <f>IF(martianeum6[[#This Row],[stan_po_wydobyciu_z_ładunku]]&gt;=100,100,0)</f>
        <v>0</v>
      </c>
      <c r="I649">
        <f>martianeum6[[#This Row],[stan_po_wydobyciu_z_ładunku]]-martianeum6[[#This Row],[ile_zabiera_na_orbite]]</f>
        <v>20.051899999999957</v>
      </c>
    </row>
    <row r="650" spans="1:9" x14ac:dyDescent="0.25">
      <c r="A650" s="1">
        <v>49289</v>
      </c>
      <c r="B650">
        <f t="shared" si="10"/>
        <v>20.051899999999957</v>
      </c>
      <c r="C650" t="s">
        <v>20</v>
      </c>
      <c r="D650">
        <v>16.2</v>
      </c>
      <c r="E650">
        <v>0</v>
      </c>
      <c r="F650">
        <f>IF(martianeum6[[#This Row],[zawartosc '[%']]]&gt;=1,martianeum6[[#This Row],[masa '[kg']]]*martianeum6[[#This Row],[zawartosc '[%']]]*0.01,0)</f>
        <v>0</v>
      </c>
      <c r="G650">
        <f>martianeum6[[#This Row],[stan_magazynu '[kg']]]+martianeum6[[#This Row],[ile_kg_materiału_z_ładunku]]</f>
        <v>20.051899999999957</v>
      </c>
      <c r="H650">
        <f>IF(martianeum6[[#This Row],[stan_po_wydobyciu_z_ładunku]]&gt;=100,100,0)</f>
        <v>0</v>
      </c>
      <c r="I650">
        <f>martianeum6[[#This Row],[stan_po_wydobyciu_z_ładunku]]-martianeum6[[#This Row],[ile_zabiera_na_orbite]]</f>
        <v>20.051899999999957</v>
      </c>
    </row>
    <row r="651" spans="1:9" x14ac:dyDescent="0.25">
      <c r="A651" s="1">
        <v>49290</v>
      </c>
      <c r="B651">
        <f t="shared" si="10"/>
        <v>20.051899999999957</v>
      </c>
      <c r="C651" t="s">
        <v>21</v>
      </c>
      <c r="D651">
        <v>18.600000000000001</v>
      </c>
      <c r="E651">
        <v>1.4</v>
      </c>
      <c r="F651">
        <f>IF(martianeum6[[#This Row],[zawartosc '[%']]]&gt;=1,martianeum6[[#This Row],[masa '[kg']]]*martianeum6[[#This Row],[zawartosc '[%']]]*0.01,0)</f>
        <v>0.26040000000000002</v>
      </c>
      <c r="G651">
        <f>martianeum6[[#This Row],[stan_magazynu '[kg']]]+martianeum6[[#This Row],[ile_kg_materiału_z_ładunku]]</f>
        <v>20.312299999999958</v>
      </c>
      <c r="H651">
        <f>IF(martianeum6[[#This Row],[stan_po_wydobyciu_z_ładunku]]&gt;=100,100,0)</f>
        <v>0</v>
      </c>
      <c r="I651">
        <f>martianeum6[[#This Row],[stan_po_wydobyciu_z_ładunku]]-martianeum6[[#This Row],[ile_zabiera_na_orbite]]</f>
        <v>20.312299999999958</v>
      </c>
    </row>
    <row r="652" spans="1:9" x14ac:dyDescent="0.25">
      <c r="A652" s="1">
        <v>49291</v>
      </c>
      <c r="B652">
        <f t="shared" si="10"/>
        <v>20.312299999999958</v>
      </c>
      <c r="C652" t="s">
        <v>18</v>
      </c>
      <c r="D652">
        <v>23.9</v>
      </c>
      <c r="E652">
        <v>4</v>
      </c>
      <c r="F652">
        <f>IF(martianeum6[[#This Row],[zawartosc '[%']]]&gt;=1,martianeum6[[#This Row],[masa '[kg']]]*martianeum6[[#This Row],[zawartosc '[%']]]*0.01,0)</f>
        <v>0.95599999999999996</v>
      </c>
      <c r="G652">
        <f>martianeum6[[#This Row],[stan_magazynu '[kg']]]+martianeum6[[#This Row],[ile_kg_materiału_z_ładunku]]</f>
        <v>21.268299999999957</v>
      </c>
      <c r="H652">
        <f>IF(martianeum6[[#This Row],[stan_po_wydobyciu_z_ładunku]]&gt;=100,100,0)</f>
        <v>0</v>
      </c>
      <c r="I652">
        <f>martianeum6[[#This Row],[stan_po_wydobyciu_z_ładunku]]-martianeum6[[#This Row],[ile_zabiera_na_orbite]]</f>
        <v>21.268299999999957</v>
      </c>
    </row>
    <row r="653" spans="1:9" x14ac:dyDescent="0.25">
      <c r="A653" s="1">
        <v>49292</v>
      </c>
      <c r="B653">
        <f t="shared" si="10"/>
        <v>21.268299999999957</v>
      </c>
      <c r="C653" t="s">
        <v>10</v>
      </c>
      <c r="D653">
        <v>15.8</v>
      </c>
      <c r="E653">
        <v>50.3</v>
      </c>
      <c r="F653">
        <f>IF(martianeum6[[#This Row],[zawartosc '[%']]]&gt;=1,martianeum6[[#This Row],[masa '[kg']]]*martianeum6[[#This Row],[zawartosc '[%']]]*0.01,0)</f>
        <v>7.9474</v>
      </c>
      <c r="G653">
        <f>martianeum6[[#This Row],[stan_magazynu '[kg']]]+martianeum6[[#This Row],[ile_kg_materiału_z_ładunku]]</f>
        <v>29.215699999999956</v>
      </c>
      <c r="H653">
        <f>IF(martianeum6[[#This Row],[stan_po_wydobyciu_z_ładunku]]&gt;=100,100,0)</f>
        <v>0</v>
      </c>
      <c r="I653">
        <f>martianeum6[[#This Row],[stan_po_wydobyciu_z_ładunku]]-martianeum6[[#This Row],[ile_zabiera_na_orbite]]</f>
        <v>29.215699999999956</v>
      </c>
    </row>
    <row r="654" spans="1:9" x14ac:dyDescent="0.25">
      <c r="A654" s="1">
        <v>49293</v>
      </c>
      <c r="B654">
        <f t="shared" si="10"/>
        <v>29.215699999999956</v>
      </c>
      <c r="C654" t="s">
        <v>12</v>
      </c>
      <c r="D654">
        <v>26.2</v>
      </c>
      <c r="E654">
        <v>8.5</v>
      </c>
      <c r="F654">
        <f>IF(martianeum6[[#This Row],[zawartosc '[%']]]&gt;=1,martianeum6[[#This Row],[masa '[kg']]]*martianeum6[[#This Row],[zawartosc '[%']]]*0.01,0)</f>
        <v>2.2269999999999999</v>
      </c>
      <c r="G654">
        <f>martianeum6[[#This Row],[stan_magazynu '[kg']]]+martianeum6[[#This Row],[ile_kg_materiału_z_ładunku]]</f>
        <v>31.442699999999956</v>
      </c>
      <c r="H654">
        <f>IF(martianeum6[[#This Row],[stan_po_wydobyciu_z_ładunku]]&gt;=100,100,0)</f>
        <v>0</v>
      </c>
      <c r="I654">
        <f>martianeum6[[#This Row],[stan_po_wydobyciu_z_ładunku]]-martianeum6[[#This Row],[ile_zabiera_na_orbite]]</f>
        <v>31.442699999999956</v>
      </c>
    </row>
    <row r="655" spans="1:9" x14ac:dyDescent="0.25">
      <c r="A655" s="1">
        <v>49294</v>
      </c>
      <c r="B655">
        <f t="shared" si="10"/>
        <v>31.442699999999956</v>
      </c>
      <c r="C655" t="s">
        <v>10</v>
      </c>
      <c r="D655">
        <v>23.1</v>
      </c>
      <c r="E655">
        <v>0</v>
      </c>
      <c r="F655">
        <f>IF(martianeum6[[#This Row],[zawartosc '[%']]]&gt;=1,martianeum6[[#This Row],[masa '[kg']]]*martianeum6[[#This Row],[zawartosc '[%']]]*0.01,0)</f>
        <v>0</v>
      </c>
      <c r="G655">
        <f>martianeum6[[#This Row],[stan_magazynu '[kg']]]+martianeum6[[#This Row],[ile_kg_materiału_z_ładunku]]</f>
        <v>31.442699999999956</v>
      </c>
      <c r="H655">
        <f>IF(martianeum6[[#This Row],[stan_po_wydobyciu_z_ładunku]]&gt;=100,100,0)</f>
        <v>0</v>
      </c>
      <c r="I655">
        <f>martianeum6[[#This Row],[stan_po_wydobyciu_z_ładunku]]-martianeum6[[#This Row],[ile_zabiera_na_orbite]]</f>
        <v>31.442699999999956</v>
      </c>
    </row>
    <row r="656" spans="1:9" x14ac:dyDescent="0.25">
      <c r="A656" s="1">
        <v>49295</v>
      </c>
      <c r="B656">
        <f t="shared" si="10"/>
        <v>31.442699999999956</v>
      </c>
      <c r="C656" t="s">
        <v>21</v>
      </c>
      <c r="D656">
        <v>10.8</v>
      </c>
      <c r="E656">
        <v>0</v>
      </c>
      <c r="F656">
        <f>IF(martianeum6[[#This Row],[zawartosc '[%']]]&gt;=1,martianeum6[[#This Row],[masa '[kg']]]*martianeum6[[#This Row],[zawartosc '[%']]]*0.01,0)</f>
        <v>0</v>
      </c>
      <c r="G656">
        <f>martianeum6[[#This Row],[stan_magazynu '[kg']]]+martianeum6[[#This Row],[ile_kg_materiału_z_ładunku]]</f>
        <v>31.442699999999956</v>
      </c>
      <c r="H656">
        <f>IF(martianeum6[[#This Row],[stan_po_wydobyciu_z_ładunku]]&gt;=100,100,0)</f>
        <v>0</v>
      </c>
      <c r="I656">
        <f>martianeum6[[#This Row],[stan_po_wydobyciu_z_ładunku]]-martianeum6[[#This Row],[ile_zabiera_na_orbite]]</f>
        <v>31.442699999999956</v>
      </c>
    </row>
    <row r="657" spans="1:9" x14ac:dyDescent="0.25">
      <c r="A657" s="1">
        <v>49296</v>
      </c>
      <c r="B657">
        <f t="shared" si="10"/>
        <v>31.442699999999956</v>
      </c>
      <c r="C657" t="s">
        <v>18</v>
      </c>
      <c r="D657">
        <v>21.2</v>
      </c>
      <c r="E657">
        <v>16.100000000000001</v>
      </c>
      <c r="F657">
        <f>IF(martianeum6[[#This Row],[zawartosc '[%']]]&gt;=1,martianeum6[[#This Row],[masa '[kg']]]*martianeum6[[#This Row],[zawartosc '[%']]]*0.01,0)</f>
        <v>3.4131999999999998</v>
      </c>
      <c r="G657">
        <f>martianeum6[[#This Row],[stan_magazynu '[kg']]]+martianeum6[[#This Row],[ile_kg_materiału_z_ładunku]]</f>
        <v>34.855899999999956</v>
      </c>
      <c r="H657">
        <f>IF(martianeum6[[#This Row],[stan_po_wydobyciu_z_ładunku]]&gt;=100,100,0)</f>
        <v>0</v>
      </c>
      <c r="I657">
        <f>martianeum6[[#This Row],[stan_po_wydobyciu_z_ładunku]]-martianeum6[[#This Row],[ile_zabiera_na_orbite]]</f>
        <v>34.855899999999956</v>
      </c>
    </row>
    <row r="658" spans="1:9" x14ac:dyDescent="0.25">
      <c r="A658" s="1">
        <v>49297</v>
      </c>
      <c r="B658">
        <f t="shared" si="10"/>
        <v>34.855899999999956</v>
      </c>
      <c r="C658" t="s">
        <v>7</v>
      </c>
      <c r="D658">
        <v>26.3</v>
      </c>
      <c r="E658">
        <v>21.1</v>
      </c>
      <c r="F658">
        <f>IF(martianeum6[[#This Row],[zawartosc '[%']]]&gt;=1,martianeum6[[#This Row],[masa '[kg']]]*martianeum6[[#This Row],[zawartosc '[%']]]*0.01,0)</f>
        <v>5.5493000000000006</v>
      </c>
      <c r="G658">
        <f>martianeum6[[#This Row],[stan_magazynu '[kg']]]+martianeum6[[#This Row],[ile_kg_materiału_z_ładunku]]</f>
        <v>40.405199999999958</v>
      </c>
      <c r="H658">
        <f>IF(martianeum6[[#This Row],[stan_po_wydobyciu_z_ładunku]]&gt;=100,100,0)</f>
        <v>0</v>
      </c>
      <c r="I658">
        <f>martianeum6[[#This Row],[stan_po_wydobyciu_z_ładunku]]-martianeum6[[#This Row],[ile_zabiera_na_orbite]]</f>
        <v>40.405199999999958</v>
      </c>
    </row>
    <row r="659" spans="1:9" x14ac:dyDescent="0.25">
      <c r="A659" s="1">
        <v>49298</v>
      </c>
      <c r="B659">
        <f t="shared" si="10"/>
        <v>40.405199999999958</v>
      </c>
      <c r="C659" t="s">
        <v>7</v>
      </c>
      <c r="D659">
        <v>22.8</v>
      </c>
      <c r="E659">
        <v>22.7</v>
      </c>
      <c r="F659">
        <f>IF(martianeum6[[#This Row],[zawartosc '[%']]]&gt;=1,martianeum6[[#This Row],[masa '[kg']]]*martianeum6[[#This Row],[zawartosc '[%']]]*0.01,0)</f>
        <v>5.1755999999999993</v>
      </c>
      <c r="G659">
        <f>martianeum6[[#This Row],[stan_magazynu '[kg']]]+martianeum6[[#This Row],[ile_kg_materiału_z_ładunku]]</f>
        <v>45.580799999999954</v>
      </c>
      <c r="H659">
        <f>IF(martianeum6[[#This Row],[stan_po_wydobyciu_z_ładunku]]&gt;=100,100,0)</f>
        <v>0</v>
      </c>
      <c r="I659">
        <f>martianeum6[[#This Row],[stan_po_wydobyciu_z_ładunku]]-martianeum6[[#This Row],[ile_zabiera_na_orbite]]</f>
        <v>45.580799999999954</v>
      </c>
    </row>
    <row r="660" spans="1:9" x14ac:dyDescent="0.25">
      <c r="A660" s="1">
        <v>49299</v>
      </c>
      <c r="B660">
        <f t="shared" si="10"/>
        <v>45.580799999999954</v>
      </c>
      <c r="C660" t="s">
        <v>18</v>
      </c>
      <c r="D660">
        <v>24</v>
      </c>
      <c r="E660">
        <v>11.5</v>
      </c>
      <c r="F660">
        <f>IF(martianeum6[[#This Row],[zawartosc '[%']]]&gt;=1,martianeum6[[#This Row],[masa '[kg']]]*martianeum6[[#This Row],[zawartosc '[%']]]*0.01,0)</f>
        <v>2.7600000000000002</v>
      </c>
      <c r="G660">
        <f>martianeum6[[#This Row],[stan_magazynu '[kg']]]+martianeum6[[#This Row],[ile_kg_materiału_z_ładunku]]</f>
        <v>48.340799999999952</v>
      </c>
      <c r="H660">
        <f>IF(martianeum6[[#This Row],[stan_po_wydobyciu_z_ładunku]]&gt;=100,100,0)</f>
        <v>0</v>
      </c>
      <c r="I660">
        <f>martianeum6[[#This Row],[stan_po_wydobyciu_z_ładunku]]-martianeum6[[#This Row],[ile_zabiera_na_orbite]]</f>
        <v>48.340799999999952</v>
      </c>
    </row>
    <row r="661" spans="1:9" x14ac:dyDescent="0.25">
      <c r="A661" s="1">
        <v>49300</v>
      </c>
      <c r="B661">
        <f t="shared" si="10"/>
        <v>48.340799999999952</v>
      </c>
      <c r="C661" t="s">
        <v>14</v>
      </c>
      <c r="D661">
        <v>16.8</v>
      </c>
      <c r="E661">
        <v>2</v>
      </c>
      <c r="F661">
        <f>IF(martianeum6[[#This Row],[zawartosc '[%']]]&gt;=1,martianeum6[[#This Row],[masa '[kg']]]*martianeum6[[#This Row],[zawartosc '[%']]]*0.01,0)</f>
        <v>0.33600000000000002</v>
      </c>
      <c r="G661">
        <f>martianeum6[[#This Row],[stan_magazynu '[kg']]]+martianeum6[[#This Row],[ile_kg_materiału_z_ładunku]]</f>
        <v>48.67679999999995</v>
      </c>
      <c r="H661">
        <f>IF(martianeum6[[#This Row],[stan_po_wydobyciu_z_ładunku]]&gt;=100,100,0)</f>
        <v>0</v>
      </c>
      <c r="I661">
        <f>martianeum6[[#This Row],[stan_po_wydobyciu_z_ładunku]]-martianeum6[[#This Row],[ile_zabiera_na_orbite]]</f>
        <v>48.67679999999995</v>
      </c>
    </row>
    <row r="662" spans="1:9" x14ac:dyDescent="0.25">
      <c r="A662" s="1">
        <v>49301</v>
      </c>
      <c r="B662">
        <f t="shared" si="10"/>
        <v>48.67679999999995</v>
      </c>
      <c r="C662" t="s">
        <v>13</v>
      </c>
      <c r="D662">
        <v>12.5</v>
      </c>
      <c r="E662">
        <v>4.7</v>
      </c>
      <c r="F662">
        <f>IF(martianeum6[[#This Row],[zawartosc '[%']]]&gt;=1,martianeum6[[#This Row],[masa '[kg']]]*martianeum6[[#This Row],[zawartosc '[%']]]*0.01,0)</f>
        <v>0.58750000000000002</v>
      </c>
      <c r="G662">
        <f>martianeum6[[#This Row],[stan_magazynu '[kg']]]+martianeum6[[#This Row],[ile_kg_materiału_z_ładunku]]</f>
        <v>49.264299999999949</v>
      </c>
      <c r="H662">
        <f>IF(martianeum6[[#This Row],[stan_po_wydobyciu_z_ładunku]]&gt;=100,100,0)</f>
        <v>0</v>
      </c>
      <c r="I662">
        <f>martianeum6[[#This Row],[stan_po_wydobyciu_z_ładunku]]-martianeum6[[#This Row],[ile_zabiera_na_orbite]]</f>
        <v>49.264299999999949</v>
      </c>
    </row>
    <row r="663" spans="1:9" x14ac:dyDescent="0.25">
      <c r="A663" s="1">
        <v>49302</v>
      </c>
      <c r="B663">
        <f t="shared" si="10"/>
        <v>49.264299999999949</v>
      </c>
      <c r="C663" t="s">
        <v>10</v>
      </c>
      <c r="D663">
        <v>15</v>
      </c>
      <c r="E663">
        <v>1.7</v>
      </c>
      <c r="F663">
        <f>IF(martianeum6[[#This Row],[zawartosc '[%']]]&gt;=1,martianeum6[[#This Row],[masa '[kg']]]*martianeum6[[#This Row],[zawartosc '[%']]]*0.01,0)</f>
        <v>0.255</v>
      </c>
      <c r="G663">
        <f>martianeum6[[#This Row],[stan_magazynu '[kg']]]+martianeum6[[#This Row],[ile_kg_materiału_z_ładunku]]</f>
        <v>49.519299999999951</v>
      </c>
      <c r="H663">
        <f>IF(martianeum6[[#This Row],[stan_po_wydobyciu_z_ładunku]]&gt;=100,100,0)</f>
        <v>0</v>
      </c>
      <c r="I663">
        <f>martianeum6[[#This Row],[stan_po_wydobyciu_z_ładunku]]-martianeum6[[#This Row],[ile_zabiera_na_orbite]]</f>
        <v>49.519299999999951</v>
      </c>
    </row>
    <row r="664" spans="1:9" x14ac:dyDescent="0.25">
      <c r="A664" s="1">
        <v>49303</v>
      </c>
      <c r="B664">
        <f t="shared" si="10"/>
        <v>49.519299999999951</v>
      </c>
      <c r="C664" t="s">
        <v>18</v>
      </c>
      <c r="D664">
        <v>16.2</v>
      </c>
      <c r="E664">
        <v>0</v>
      </c>
      <c r="F664">
        <f>IF(martianeum6[[#This Row],[zawartosc '[%']]]&gt;=1,martianeum6[[#This Row],[masa '[kg']]]*martianeum6[[#This Row],[zawartosc '[%']]]*0.01,0)</f>
        <v>0</v>
      </c>
      <c r="G664">
        <f>martianeum6[[#This Row],[stan_magazynu '[kg']]]+martianeum6[[#This Row],[ile_kg_materiału_z_ładunku]]</f>
        <v>49.519299999999951</v>
      </c>
      <c r="H664">
        <f>IF(martianeum6[[#This Row],[stan_po_wydobyciu_z_ładunku]]&gt;=100,100,0)</f>
        <v>0</v>
      </c>
      <c r="I664">
        <f>martianeum6[[#This Row],[stan_po_wydobyciu_z_ładunku]]-martianeum6[[#This Row],[ile_zabiera_na_orbite]]</f>
        <v>49.519299999999951</v>
      </c>
    </row>
    <row r="665" spans="1:9" x14ac:dyDescent="0.25">
      <c r="A665" s="1">
        <v>49304</v>
      </c>
      <c r="B665">
        <f t="shared" si="10"/>
        <v>49.519299999999951</v>
      </c>
      <c r="C665" t="s">
        <v>7</v>
      </c>
      <c r="D665">
        <v>29.3</v>
      </c>
      <c r="E665">
        <v>0</v>
      </c>
      <c r="F665">
        <f>IF(martianeum6[[#This Row],[zawartosc '[%']]]&gt;=1,martianeum6[[#This Row],[masa '[kg']]]*martianeum6[[#This Row],[zawartosc '[%']]]*0.01,0)</f>
        <v>0</v>
      </c>
      <c r="G665">
        <f>martianeum6[[#This Row],[stan_magazynu '[kg']]]+martianeum6[[#This Row],[ile_kg_materiału_z_ładunku]]</f>
        <v>49.519299999999951</v>
      </c>
      <c r="H665">
        <f>IF(martianeum6[[#This Row],[stan_po_wydobyciu_z_ładunku]]&gt;=100,100,0)</f>
        <v>0</v>
      </c>
      <c r="I665">
        <f>martianeum6[[#This Row],[stan_po_wydobyciu_z_ładunku]]-martianeum6[[#This Row],[ile_zabiera_na_orbite]]</f>
        <v>49.519299999999951</v>
      </c>
    </row>
    <row r="666" spans="1:9" x14ac:dyDescent="0.25">
      <c r="A666" s="1">
        <v>49305</v>
      </c>
      <c r="B666">
        <f t="shared" si="10"/>
        <v>49.519299999999951</v>
      </c>
      <c r="C666" t="s">
        <v>32</v>
      </c>
      <c r="D666">
        <v>26.4</v>
      </c>
      <c r="E666">
        <v>0.2</v>
      </c>
      <c r="F666">
        <f>IF(martianeum6[[#This Row],[zawartosc '[%']]]&gt;=1,martianeum6[[#This Row],[masa '[kg']]]*martianeum6[[#This Row],[zawartosc '[%']]]*0.01,0)</f>
        <v>0</v>
      </c>
      <c r="G666">
        <f>martianeum6[[#This Row],[stan_magazynu '[kg']]]+martianeum6[[#This Row],[ile_kg_materiału_z_ładunku]]</f>
        <v>49.519299999999951</v>
      </c>
      <c r="H666">
        <f>IF(martianeum6[[#This Row],[stan_po_wydobyciu_z_ładunku]]&gt;=100,100,0)</f>
        <v>0</v>
      </c>
      <c r="I666">
        <f>martianeum6[[#This Row],[stan_po_wydobyciu_z_ładunku]]-martianeum6[[#This Row],[ile_zabiera_na_orbite]]</f>
        <v>49.519299999999951</v>
      </c>
    </row>
    <row r="667" spans="1:9" x14ac:dyDescent="0.25">
      <c r="A667" s="1">
        <v>49306</v>
      </c>
      <c r="B667">
        <f t="shared" si="10"/>
        <v>49.519299999999951</v>
      </c>
      <c r="C667" t="s">
        <v>18</v>
      </c>
      <c r="D667">
        <v>23</v>
      </c>
      <c r="E667">
        <v>0</v>
      </c>
      <c r="F667">
        <f>IF(martianeum6[[#This Row],[zawartosc '[%']]]&gt;=1,martianeum6[[#This Row],[masa '[kg']]]*martianeum6[[#This Row],[zawartosc '[%']]]*0.01,0)</f>
        <v>0</v>
      </c>
      <c r="G667">
        <f>martianeum6[[#This Row],[stan_magazynu '[kg']]]+martianeum6[[#This Row],[ile_kg_materiału_z_ładunku]]</f>
        <v>49.519299999999951</v>
      </c>
      <c r="H667">
        <f>IF(martianeum6[[#This Row],[stan_po_wydobyciu_z_ładunku]]&gt;=100,100,0)</f>
        <v>0</v>
      </c>
      <c r="I667">
        <f>martianeum6[[#This Row],[stan_po_wydobyciu_z_ładunku]]-martianeum6[[#This Row],[ile_zabiera_na_orbite]]</f>
        <v>49.519299999999951</v>
      </c>
    </row>
    <row r="668" spans="1:9" x14ac:dyDescent="0.25">
      <c r="A668" s="1">
        <v>49307</v>
      </c>
      <c r="B668">
        <f t="shared" si="10"/>
        <v>49.519299999999951</v>
      </c>
      <c r="C668" t="s">
        <v>11</v>
      </c>
      <c r="D668">
        <v>25.4</v>
      </c>
      <c r="E668">
        <v>1.2</v>
      </c>
      <c r="F668">
        <f>IF(martianeum6[[#This Row],[zawartosc '[%']]]&gt;=1,martianeum6[[#This Row],[masa '[kg']]]*martianeum6[[#This Row],[zawartosc '[%']]]*0.01,0)</f>
        <v>0.30479999999999996</v>
      </c>
      <c r="G668">
        <f>martianeum6[[#This Row],[stan_magazynu '[kg']]]+martianeum6[[#This Row],[ile_kg_materiału_z_ładunku]]</f>
        <v>49.824099999999952</v>
      </c>
      <c r="H668">
        <f>IF(martianeum6[[#This Row],[stan_po_wydobyciu_z_ładunku]]&gt;=100,100,0)</f>
        <v>0</v>
      </c>
      <c r="I668">
        <f>martianeum6[[#This Row],[stan_po_wydobyciu_z_ładunku]]-martianeum6[[#This Row],[ile_zabiera_na_orbite]]</f>
        <v>49.824099999999952</v>
      </c>
    </row>
    <row r="669" spans="1:9" x14ac:dyDescent="0.25">
      <c r="A669" s="1">
        <v>49308</v>
      </c>
      <c r="B669">
        <f t="shared" si="10"/>
        <v>49.824099999999952</v>
      </c>
      <c r="C669" t="s">
        <v>10</v>
      </c>
      <c r="D669">
        <v>24.5</v>
      </c>
      <c r="E669">
        <v>22.5</v>
      </c>
      <c r="F669">
        <f>IF(martianeum6[[#This Row],[zawartosc '[%']]]&gt;=1,martianeum6[[#This Row],[masa '[kg']]]*martianeum6[[#This Row],[zawartosc '[%']]]*0.01,0)</f>
        <v>5.5125000000000002</v>
      </c>
      <c r="G669">
        <f>martianeum6[[#This Row],[stan_magazynu '[kg']]]+martianeum6[[#This Row],[ile_kg_materiału_z_ładunku]]</f>
        <v>55.336599999999954</v>
      </c>
      <c r="H669">
        <f>IF(martianeum6[[#This Row],[stan_po_wydobyciu_z_ładunku]]&gt;=100,100,0)</f>
        <v>0</v>
      </c>
      <c r="I669">
        <f>martianeum6[[#This Row],[stan_po_wydobyciu_z_ładunku]]-martianeum6[[#This Row],[ile_zabiera_na_orbite]]</f>
        <v>55.336599999999954</v>
      </c>
    </row>
    <row r="670" spans="1:9" x14ac:dyDescent="0.25">
      <c r="A670" s="1">
        <v>49309</v>
      </c>
      <c r="B670">
        <f t="shared" si="10"/>
        <v>55.336599999999954</v>
      </c>
      <c r="C670" t="s">
        <v>19</v>
      </c>
      <c r="D670">
        <v>19</v>
      </c>
      <c r="E670">
        <v>18.899999999999999</v>
      </c>
      <c r="F670">
        <f>IF(martianeum6[[#This Row],[zawartosc '[%']]]&gt;=1,martianeum6[[#This Row],[masa '[kg']]]*martianeum6[[#This Row],[zawartosc '[%']]]*0.01,0)</f>
        <v>3.5909999999999997</v>
      </c>
      <c r="G670">
        <f>martianeum6[[#This Row],[stan_magazynu '[kg']]]+martianeum6[[#This Row],[ile_kg_materiału_z_ładunku]]</f>
        <v>58.927599999999956</v>
      </c>
      <c r="H670">
        <f>IF(martianeum6[[#This Row],[stan_po_wydobyciu_z_ładunku]]&gt;=100,100,0)</f>
        <v>0</v>
      </c>
      <c r="I670">
        <f>martianeum6[[#This Row],[stan_po_wydobyciu_z_ładunku]]-martianeum6[[#This Row],[ile_zabiera_na_orbite]]</f>
        <v>58.927599999999956</v>
      </c>
    </row>
    <row r="671" spans="1:9" x14ac:dyDescent="0.25">
      <c r="A671" s="1">
        <v>49310</v>
      </c>
      <c r="B671">
        <f t="shared" si="10"/>
        <v>58.927599999999956</v>
      </c>
      <c r="C671" t="s">
        <v>19</v>
      </c>
      <c r="D671">
        <v>10</v>
      </c>
      <c r="E671">
        <v>7.6</v>
      </c>
      <c r="F671">
        <f>IF(martianeum6[[#This Row],[zawartosc '[%']]]&gt;=1,martianeum6[[#This Row],[masa '[kg']]]*martianeum6[[#This Row],[zawartosc '[%']]]*0.01,0)</f>
        <v>0.76</v>
      </c>
      <c r="G671">
        <f>martianeum6[[#This Row],[stan_magazynu '[kg']]]+martianeum6[[#This Row],[ile_kg_materiału_z_ładunku]]</f>
        <v>59.687599999999954</v>
      </c>
      <c r="H671">
        <f>IF(martianeum6[[#This Row],[stan_po_wydobyciu_z_ładunku]]&gt;=100,100,0)</f>
        <v>0</v>
      </c>
      <c r="I671">
        <f>martianeum6[[#This Row],[stan_po_wydobyciu_z_ładunku]]-martianeum6[[#This Row],[ile_zabiera_na_orbite]]</f>
        <v>59.687599999999954</v>
      </c>
    </row>
    <row r="672" spans="1:9" x14ac:dyDescent="0.25">
      <c r="A672" s="1">
        <v>49311</v>
      </c>
      <c r="B672">
        <f t="shared" si="10"/>
        <v>59.687599999999954</v>
      </c>
      <c r="C672" t="s">
        <v>10</v>
      </c>
      <c r="D672">
        <v>10.4</v>
      </c>
      <c r="E672">
        <v>20.6</v>
      </c>
      <c r="F672">
        <f>IF(martianeum6[[#This Row],[zawartosc '[%']]]&gt;=1,martianeum6[[#This Row],[masa '[kg']]]*martianeum6[[#This Row],[zawartosc '[%']]]*0.01,0)</f>
        <v>2.1424000000000003</v>
      </c>
      <c r="G672">
        <f>martianeum6[[#This Row],[stan_magazynu '[kg']]]+martianeum6[[#This Row],[ile_kg_materiału_z_ładunku]]</f>
        <v>61.829999999999956</v>
      </c>
      <c r="H672">
        <f>IF(martianeum6[[#This Row],[stan_po_wydobyciu_z_ładunku]]&gt;=100,100,0)</f>
        <v>0</v>
      </c>
      <c r="I672">
        <f>martianeum6[[#This Row],[stan_po_wydobyciu_z_ładunku]]-martianeum6[[#This Row],[ile_zabiera_na_orbite]]</f>
        <v>61.829999999999956</v>
      </c>
    </row>
    <row r="673" spans="1:9" x14ac:dyDescent="0.25">
      <c r="A673" s="1">
        <v>49312</v>
      </c>
      <c r="B673">
        <f t="shared" si="10"/>
        <v>61.829999999999956</v>
      </c>
      <c r="C673" t="s">
        <v>21</v>
      </c>
      <c r="D673">
        <v>10.5</v>
      </c>
      <c r="E673">
        <v>0</v>
      </c>
      <c r="F673">
        <f>IF(martianeum6[[#This Row],[zawartosc '[%']]]&gt;=1,martianeum6[[#This Row],[masa '[kg']]]*martianeum6[[#This Row],[zawartosc '[%']]]*0.01,0)</f>
        <v>0</v>
      </c>
      <c r="G673">
        <f>martianeum6[[#This Row],[stan_magazynu '[kg']]]+martianeum6[[#This Row],[ile_kg_materiału_z_ładunku]]</f>
        <v>61.829999999999956</v>
      </c>
      <c r="H673">
        <f>IF(martianeum6[[#This Row],[stan_po_wydobyciu_z_ładunku]]&gt;=100,100,0)</f>
        <v>0</v>
      </c>
      <c r="I673">
        <f>martianeum6[[#This Row],[stan_po_wydobyciu_z_ładunku]]-martianeum6[[#This Row],[ile_zabiera_na_orbite]]</f>
        <v>61.829999999999956</v>
      </c>
    </row>
    <row r="674" spans="1:9" x14ac:dyDescent="0.25">
      <c r="A674" s="1">
        <v>49313</v>
      </c>
      <c r="B674">
        <f t="shared" si="10"/>
        <v>61.829999999999956</v>
      </c>
      <c r="C674" t="s">
        <v>6</v>
      </c>
      <c r="D674">
        <v>12.1</v>
      </c>
      <c r="E674">
        <v>8.8000000000000007</v>
      </c>
      <c r="F674">
        <f>IF(martianeum6[[#This Row],[zawartosc '[%']]]&gt;=1,martianeum6[[#This Row],[masa '[kg']]]*martianeum6[[#This Row],[zawartosc '[%']]]*0.01,0)</f>
        <v>1.0648</v>
      </c>
      <c r="G674">
        <f>martianeum6[[#This Row],[stan_magazynu '[kg']]]+martianeum6[[#This Row],[ile_kg_materiału_z_ładunku]]</f>
        <v>62.894799999999954</v>
      </c>
      <c r="H674">
        <f>IF(martianeum6[[#This Row],[stan_po_wydobyciu_z_ładunku]]&gt;=100,100,0)</f>
        <v>0</v>
      </c>
      <c r="I674">
        <f>martianeum6[[#This Row],[stan_po_wydobyciu_z_ładunku]]-martianeum6[[#This Row],[ile_zabiera_na_orbite]]</f>
        <v>62.894799999999954</v>
      </c>
    </row>
    <row r="675" spans="1:9" x14ac:dyDescent="0.25">
      <c r="A675" s="1">
        <v>49314</v>
      </c>
      <c r="B675">
        <f t="shared" si="10"/>
        <v>62.894799999999954</v>
      </c>
      <c r="C675" t="s">
        <v>10</v>
      </c>
      <c r="D675">
        <v>20.5</v>
      </c>
      <c r="E675">
        <v>0</v>
      </c>
      <c r="F675">
        <f>IF(martianeum6[[#This Row],[zawartosc '[%']]]&gt;=1,martianeum6[[#This Row],[masa '[kg']]]*martianeum6[[#This Row],[zawartosc '[%']]]*0.01,0)</f>
        <v>0</v>
      </c>
      <c r="G675">
        <f>martianeum6[[#This Row],[stan_magazynu '[kg']]]+martianeum6[[#This Row],[ile_kg_materiału_z_ładunku]]</f>
        <v>62.894799999999954</v>
      </c>
      <c r="H675">
        <f>IF(martianeum6[[#This Row],[stan_po_wydobyciu_z_ładunku]]&gt;=100,100,0)</f>
        <v>0</v>
      </c>
      <c r="I675">
        <f>martianeum6[[#This Row],[stan_po_wydobyciu_z_ładunku]]-martianeum6[[#This Row],[ile_zabiera_na_orbite]]</f>
        <v>62.894799999999954</v>
      </c>
    </row>
    <row r="676" spans="1:9" x14ac:dyDescent="0.25">
      <c r="A676" s="1">
        <v>49315</v>
      </c>
      <c r="B676">
        <f t="shared" si="10"/>
        <v>62.894799999999954</v>
      </c>
      <c r="C676" t="s">
        <v>13</v>
      </c>
      <c r="D676">
        <v>13.1</v>
      </c>
      <c r="E676">
        <v>0</v>
      </c>
      <c r="F676">
        <f>IF(martianeum6[[#This Row],[zawartosc '[%']]]&gt;=1,martianeum6[[#This Row],[masa '[kg']]]*martianeum6[[#This Row],[zawartosc '[%']]]*0.01,0)</f>
        <v>0</v>
      </c>
      <c r="G676">
        <f>martianeum6[[#This Row],[stan_magazynu '[kg']]]+martianeum6[[#This Row],[ile_kg_materiału_z_ładunku]]</f>
        <v>62.894799999999954</v>
      </c>
      <c r="H676">
        <f>IF(martianeum6[[#This Row],[stan_po_wydobyciu_z_ładunku]]&gt;=100,100,0)</f>
        <v>0</v>
      </c>
      <c r="I676">
        <f>martianeum6[[#This Row],[stan_po_wydobyciu_z_ładunku]]-martianeum6[[#This Row],[ile_zabiera_na_orbite]]</f>
        <v>62.894799999999954</v>
      </c>
    </row>
    <row r="677" spans="1:9" x14ac:dyDescent="0.25">
      <c r="A677" s="1">
        <v>49316</v>
      </c>
      <c r="B677">
        <f t="shared" si="10"/>
        <v>62.894799999999954</v>
      </c>
      <c r="C677" t="s">
        <v>26</v>
      </c>
      <c r="D677">
        <v>29.8</v>
      </c>
      <c r="E677">
        <v>1.1000000000000001</v>
      </c>
      <c r="F677">
        <f>IF(martianeum6[[#This Row],[zawartosc '[%']]]&gt;=1,martianeum6[[#This Row],[masa '[kg']]]*martianeum6[[#This Row],[zawartosc '[%']]]*0.01,0)</f>
        <v>0.32780000000000004</v>
      </c>
      <c r="G677">
        <f>martianeum6[[#This Row],[stan_magazynu '[kg']]]+martianeum6[[#This Row],[ile_kg_materiału_z_ładunku]]</f>
        <v>63.222599999999957</v>
      </c>
      <c r="H677">
        <f>IF(martianeum6[[#This Row],[stan_po_wydobyciu_z_ładunku]]&gt;=100,100,0)</f>
        <v>0</v>
      </c>
      <c r="I677">
        <f>martianeum6[[#This Row],[stan_po_wydobyciu_z_ładunku]]-martianeum6[[#This Row],[ile_zabiera_na_orbite]]</f>
        <v>63.222599999999957</v>
      </c>
    </row>
    <row r="678" spans="1:9" x14ac:dyDescent="0.25">
      <c r="A678" s="1">
        <v>49317</v>
      </c>
      <c r="B678">
        <f t="shared" si="10"/>
        <v>63.222599999999957</v>
      </c>
      <c r="C678" t="s">
        <v>15</v>
      </c>
      <c r="D678">
        <v>17.100000000000001</v>
      </c>
      <c r="E678">
        <v>5.5</v>
      </c>
      <c r="F678">
        <f>IF(martianeum6[[#This Row],[zawartosc '[%']]]&gt;=1,martianeum6[[#This Row],[masa '[kg']]]*martianeum6[[#This Row],[zawartosc '[%']]]*0.01,0)</f>
        <v>0.94050000000000011</v>
      </c>
      <c r="G678">
        <f>martianeum6[[#This Row],[stan_magazynu '[kg']]]+martianeum6[[#This Row],[ile_kg_materiału_z_ładunku]]</f>
        <v>64.163099999999957</v>
      </c>
      <c r="H678">
        <f>IF(martianeum6[[#This Row],[stan_po_wydobyciu_z_ładunku]]&gt;=100,100,0)</f>
        <v>0</v>
      </c>
      <c r="I678">
        <f>martianeum6[[#This Row],[stan_po_wydobyciu_z_ładunku]]-martianeum6[[#This Row],[ile_zabiera_na_orbite]]</f>
        <v>64.163099999999957</v>
      </c>
    </row>
    <row r="679" spans="1:9" x14ac:dyDescent="0.25">
      <c r="A679" s="1">
        <v>49318</v>
      </c>
      <c r="B679">
        <f t="shared" si="10"/>
        <v>64.163099999999957</v>
      </c>
      <c r="C679" t="s">
        <v>14</v>
      </c>
      <c r="D679">
        <v>29.1</v>
      </c>
      <c r="E679">
        <v>0.4</v>
      </c>
      <c r="F679">
        <f>IF(martianeum6[[#This Row],[zawartosc '[%']]]&gt;=1,martianeum6[[#This Row],[masa '[kg']]]*martianeum6[[#This Row],[zawartosc '[%']]]*0.01,0)</f>
        <v>0</v>
      </c>
      <c r="G679">
        <f>martianeum6[[#This Row],[stan_magazynu '[kg']]]+martianeum6[[#This Row],[ile_kg_materiału_z_ładunku]]</f>
        <v>64.163099999999957</v>
      </c>
      <c r="H679">
        <f>IF(martianeum6[[#This Row],[stan_po_wydobyciu_z_ładunku]]&gt;=100,100,0)</f>
        <v>0</v>
      </c>
      <c r="I679">
        <f>martianeum6[[#This Row],[stan_po_wydobyciu_z_ładunku]]-martianeum6[[#This Row],[ile_zabiera_na_orbite]]</f>
        <v>64.163099999999957</v>
      </c>
    </row>
    <row r="680" spans="1:9" x14ac:dyDescent="0.25">
      <c r="A680" s="1">
        <v>49319</v>
      </c>
      <c r="B680">
        <f t="shared" si="10"/>
        <v>64.163099999999957</v>
      </c>
      <c r="C680" t="s">
        <v>18</v>
      </c>
      <c r="D680">
        <v>10.9</v>
      </c>
      <c r="E680">
        <v>0</v>
      </c>
      <c r="F680">
        <f>IF(martianeum6[[#This Row],[zawartosc '[%']]]&gt;=1,martianeum6[[#This Row],[masa '[kg']]]*martianeum6[[#This Row],[zawartosc '[%']]]*0.01,0)</f>
        <v>0</v>
      </c>
      <c r="G680">
        <f>martianeum6[[#This Row],[stan_magazynu '[kg']]]+martianeum6[[#This Row],[ile_kg_materiału_z_ładunku]]</f>
        <v>64.163099999999957</v>
      </c>
      <c r="H680">
        <f>IF(martianeum6[[#This Row],[stan_po_wydobyciu_z_ładunku]]&gt;=100,100,0)</f>
        <v>0</v>
      </c>
      <c r="I680">
        <f>martianeum6[[#This Row],[stan_po_wydobyciu_z_ładunku]]-martianeum6[[#This Row],[ile_zabiera_na_orbite]]</f>
        <v>64.163099999999957</v>
      </c>
    </row>
    <row r="681" spans="1:9" x14ac:dyDescent="0.25">
      <c r="A681" s="1">
        <v>49320</v>
      </c>
      <c r="B681">
        <f t="shared" si="10"/>
        <v>64.163099999999957</v>
      </c>
      <c r="C681" t="s">
        <v>32</v>
      </c>
      <c r="D681">
        <v>27.4</v>
      </c>
      <c r="E681">
        <v>0.3</v>
      </c>
      <c r="F681">
        <f>IF(martianeum6[[#This Row],[zawartosc '[%']]]&gt;=1,martianeum6[[#This Row],[masa '[kg']]]*martianeum6[[#This Row],[zawartosc '[%']]]*0.01,0)</f>
        <v>0</v>
      </c>
      <c r="G681">
        <f>martianeum6[[#This Row],[stan_magazynu '[kg']]]+martianeum6[[#This Row],[ile_kg_materiału_z_ładunku]]</f>
        <v>64.163099999999957</v>
      </c>
      <c r="H681">
        <f>IF(martianeum6[[#This Row],[stan_po_wydobyciu_z_ładunku]]&gt;=100,100,0)</f>
        <v>0</v>
      </c>
      <c r="I681">
        <f>martianeum6[[#This Row],[stan_po_wydobyciu_z_ładunku]]-martianeum6[[#This Row],[ile_zabiera_na_orbite]]</f>
        <v>64.163099999999957</v>
      </c>
    </row>
    <row r="682" spans="1:9" x14ac:dyDescent="0.25">
      <c r="A682" s="1">
        <v>49321</v>
      </c>
      <c r="B682">
        <f t="shared" si="10"/>
        <v>64.163099999999957</v>
      </c>
      <c r="C682" t="s">
        <v>19</v>
      </c>
      <c r="D682">
        <v>16.3</v>
      </c>
      <c r="E682">
        <v>9.8000000000000007</v>
      </c>
      <c r="F682">
        <f>IF(martianeum6[[#This Row],[zawartosc '[%']]]&gt;=1,martianeum6[[#This Row],[masa '[kg']]]*martianeum6[[#This Row],[zawartosc '[%']]]*0.01,0)</f>
        <v>1.5974000000000002</v>
      </c>
      <c r="G682">
        <f>martianeum6[[#This Row],[stan_magazynu '[kg']]]+martianeum6[[#This Row],[ile_kg_materiału_z_ładunku]]</f>
        <v>65.760499999999951</v>
      </c>
      <c r="H682">
        <f>IF(martianeum6[[#This Row],[stan_po_wydobyciu_z_ładunku]]&gt;=100,100,0)</f>
        <v>0</v>
      </c>
      <c r="I682">
        <f>martianeum6[[#This Row],[stan_po_wydobyciu_z_ładunku]]-martianeum6[[#This Row],[ile_zabiera_na_orbite]]</f>
        <v>65.760499999999951</v>
      </c>
    </row>
    <row r="683" spans="1:9" x14ac:dyDescent="0.25">
      <c r="A683" s="1">
        <v>49322</v>
      </c>
      <c r="B683">
        <f t="shared" si="10"/>
        <v>65.760499999999951</v>
      </c>
      <c r="C683" t="s">
        <v>7</v>
      </c>
      <c r="D683">
        <v>14.7</v>
      </c>
      <c r="E683">
        <v>0</v>
      </c>
      <c r="F683">
        <f>IF(martianeum6[[#This Row],[zawartosc '[%']]]&gt;=1,martianeum6[[#This Row],[masa '[kg']]]*martianeum6[[#This Row],[zawartosc '[%']]]*0.01,0)</f>
        <v>0</v>
      </c>
      <c r="G683">
        <f>martianeum6[[#This Row],[stan_magazynu '[kg']]]+martianeum6[[#This Row],[ile_kg_materiału_z_ładunku]]</f>
        <v>65.760499999999951</v>
      </c>
      <c r="H683">
        <f>IF(martianeum6[[#This Row],[stan_po_wydobyciu_z_ładunku]]&gt;=100,100,0)</f>
        <v>0</v>
      </c>
      <c r="I683">
        <f>martianeum6[[#This Row],[stan_po_wydobyciu_z_ładunku]]-martianeum6[[#This Row],[ile_zabiera_na_orbite]]</f>
        <v>65.760499999999951</v>
      </c>
    </row>
    <row r="684" spans="1:9" x14ac:dyDescent="0.25">
      <c r="A684" s="1">
        <v>49323</v>
      </c>
      <c r="B684">
        <f t="shared" si="10"/>
        <v>65.760499999999951</v>
      </c>
      <c r="C684" t="s">
        <v>12</v>
      </c>
      <c r="D684">
        <v>17.2</v>
      </c>
      <c r="E684">
        <v>2</v>
      </c>
      <c r="F684">
        <f>IF(martianeum6[[#This Row],[zawartosc '[%']]]&gt;=1,martianeum6[[#This Row],[masa '[kg']]]*martianeum6[[#This Row],[zawartosc '[%']]]*0.01,0)</f>
        <v>0.34399999999999997</v>
      </c>
      <c r="G684">
        <f>martianeum6[[#This Row],[stan_magazynu '[kg']]]+martianeum6[[#This Row],[ile_kg_materiału_z_ładunku]]</f>
        <v>66.104499999999945</v>
      </c>
      <c r="H684">
        <f>IF(martianeum6[[#This Row],[stan_po_wydobyciu_z_ładunku]]&gt;=100,100,0)</f>
        <v>0</v>
      </c>
      <c r="I684">
        <f>martianeum6[[#This Row],[stan_po_wydobyciu_z_ładunku]]-martianeum6[[#This Row],[ile_zabiera_na_orbite]]</f>
        <v>66.104499999999945</v>
      </c>
    </row>
    <row r="685" spans="1:9" x14ac:dyDescent="0.25">
      <c r="A685" s="1">
        <v>49324</v>
      </c>
      <c r="B685">
        <f t="shared" si="10"/>
        <v>66.104499999999945</v>
      </c>
      <c r="C685" t="s">
        <v>15</v>
      </c>
      <c r="D685">
        <v>24.2</v>
      </c>
      <c r="E685">
        <v>9.9</v>
      </c>
      <c r="F685">
        <f>IF(martianeum6[[#This Row],[zawartosc '[%']]]&gt;=1,martianeum6[[#This Row],[masa '[kg']]]*martianeum6[[#This Row],[zawartosc '[%']]]*0.01,0)</f>
        <v>2.3958000000000004</v>
      </c>
      <c r="G685">
        <f>martianeum6[[#This Row],[stan_magazynu '[kg']]]+martianeum6[[#This Row],[ile_kg_materiału_z_ładunku]]</f>
        <v>68.500299999999939</v>
      </c>
      <c r="H685">
        <f>IF(martianeum6[[#This Row],[stan_po_wydobyciu_z_ładunku]]&gt;=100,100,0)</f>
        <v>0</v>
      </c>
      <c r="I685">
        <f>martianeum6[[#This Row],[stan_po_wydobyciu_z_ładunku]]-martianeum6[[#This Row],[ile_zabiera_na_orbite]]</f>
        <v>68.500299999999939</v>
      </c>
    </row>
    <row r="686" spans="1:9" x14ac:dyDescent="0.25">
      <c r="A686" s="1">
        <v>49325</v>
      </c>
      <c r="B686">
        <f t="shared" si="10"/>
        <v>68.500299999999939</v>
      </c>
      <c r="C686" t="s">
        <v>13</v>
      </c>
      <c r="D686">
        <v>22.3</v>
      </c>
      <c r="E686">
        <v>0</v>
      </c>
      <c r="F686">
        <f>IF(martianeum6[[#This Row],[zawartosc '[%']]]&gt;=1,martianeum6[[#This Row],[masa '[kg']]]*martianeum6[[#This Row],[zawartosc '[%']]]*0.01,0)</f>
        <v>0</v>
      </c>
      <c r="G686">
        <f>martianeum6[[#This Row],[stan_magazynu '[kg']]]+martianeum6[[#This Row],[ile_kg_materiału_z_ładunku]]</f>
        <v>68.500299999999939</v>
      </c>
      <c r="H686">
        <f>IF(martianeum6[[#This Row],[stan_po_wydobyciu_z_ładunku]]&gt;=100,100,0)</f>
        <v>0</v>
      </c>
      <c r="I686">
        <f>martianeum6[[#This Row],[stan_po_wydobyciu_z_ładunku]]-martianeum6[[#This Row],[ile_zabiera_na_orbite]]</f>
        <v>68.500299999999939</v>
      </c>
    </row>
    <row r="687" spans="1:9" x14ac:dyDescent="0.25">
      <c r="A687" s="1">
        <v>49326</v>
      </c>
      <c r="B687">
        <f t="shared" si="10"/>
        <v>68.500299999999939</v>
      </c>
      <c r="C687" t="s">
        <v>29</v>
      </c>
      <c r="D687">
        <v>26.7</v>
      </c>
      <c r="E687">
        <v>0.6</v>
      </c>
      <c r="F687">
        <f>IF(martianeum6[[#This Row],[zawartosc '[%']]]&gt;=1,martianeum6[[#This Row],[masa '[kg']]]*martianeum6[[#This Row],[zawartosc '[%']]]*0.01,0)</f>
        <v>0</v>
      </c>
      <c r="G687">
        <f>martianeum6[[#This Row],[stan_magazynu '[kg']]]+martianeum6[[#This Row],[ile_kg_materiału_z_ładunku]]</f>
        <v>68.500299999999939</v>
      </c>
      <c r="H687">
        <f>IF(martianeum6[[#This Row],[stan_po_wydobyciu_z_ładunku]]&gt;=100,100,0)</f>
        <v>0</v>
      </c>
      <c r="I687">
        <f>martianeum6[[#This Row],[stan_po_wydobyciu_z_ładunku]]-martianeum6[[#This Row],[ile_zabiera_na_orbite]]</f>
        <v>68.500299999999939</v>
      </c>
    </row>
    <row r="688" spans="1:9" x14ac:dyDescent="0.25">
      <c r="A688" s="1">
        <v>49327</v>
      </c>
      <c r="B688">
        <f t="shared" si="10"/>
        <v>68.500299999999939</v>
      </c>
      <c r="C688" t="s">
        <v>12</v>
      </c>
      <c r="D688">
        <v>10.9</v>
      </c>
      <c r="E688">
        <v>3.8</v>
      </c>
      <c r="F688">
        <f>IF(martianeum6[[#This Row],[zawartosc '[%']]]&gt;=1,martianeum6[[#This Row],[masa '[kg']]]*martianeum6[[#This Row],[zawartosc '[%']]]*0.01,0)</f>
        <v>0.41420000000000001</v>
      </c>
      <c r="G688">
        <f>martianeum6[[#This Row],[stan_magazynu '[kg']]]+martianeum6[[#This Row],[ile_kg_materiału_z_ładunku]]</f>
        <v>68.914499999999933</v>
      </c>
      <c r="H688">
        <f>IF(martianeum6[[#This Row],[stan_po_wydobyciu_z_ładunku]]&gt;=100,100,0)</f>
        <v>0</v>
      </c>
      <c r="I688">
        <f>martianeum6[[#This Row],[stan_po_wydobyciu_z_ładunku]]-martianeum6[[#This Row],[ile_zabiera_na_orbite]]</f>
        <v>68.914499999999933</v>
      </c>
    </row>
    <row r="689" spans="1:9" x14ac:dyDescent="0.25">
      <c r="A689" s="1">
        <v>49328</v>
      </c>
      <c r="B689">
        <f t="shared" si="10"/>
        <v>68.914499999999933</v>
      </c>
      <c r="C689" t="s">
        <v>21</v>
      </c>
      <c r="D689">
        <v>23.7</v>
      </c>
      <c r="E689">
        <v>0</v>
      </c>
      <c r="F689">
        <f>IF(martianeum6[[#This Row],[zawartosc '[%']]]&gt;=1,martianeum6[[#This Row],[masa '[kg']]]*martianeum6[[#This Row],[zawartosc '[%']]]*0.01,0)</f>
        <v>0</v>
      </c>
      <c r="G689">
        <f>martianeum6[[#This Row],[stan_magazynu '[kg']]]+martianeum6[[#This Row],[ile_kg_materiału_z_ładunku]]</f>
        <v>68.914499999999933</v>
      </c>
      <c r="H689">
        <f>IF(martianeum6[[#This Row],[stan_po_wydobyciu_z_ładunku]]&gt;=100,100,0)</f>
        <v>0</v>
      </c>
      <c r="I689">
        <f>martianeum6[[#This Row],[stan_po_wydobyciu_z_ładunku]]-martianeum6[[#This Row],[ile_zabiera_na_orbite]]</f>
        <v>68.914499999999933</v>
      </c>
    </row>
    <row r="690" spans="1:9" x14ac:dyDescent="0.25">
      <c r="A690" s="1">
        <v>49329</v>
      </c>
      <c r="B690">
        <f t="shared" si="10"/>
        <v>68.914499999999933</v>
      </c>
      <c r="C690" t="s">
        <v>10</v>
      </c>
      <c r="D690">
        <v>16</v>
      </c>
      <c r="E690">
        <v>22.3</v>
      </c>
      <c r="F690">
        <f>IF(martianeum6[[#This Row],[zawartosc '[%']]]&gt;=1,martianeum6[[#This Row],[masa '[kg']]]*martianeum6[[#This Row],[zawartosc '[%']]]*0.01,0)</f>
        <v>3.5680000000000001</v>
      </c>
      <c r="G690">
        <f>martianeum6[[#This Row],[stan_magazynu '[kg']]]+martianeum6[[#This Row],[ile_kg_materiału_z_ładunku]]</f>
        <v>72.482499999999931</v>
      </c>
      <c r="H690">
        <f>IF(martianeum6[[#This Row],[stan_po_wydobyciu_z_ładunku]]&gt;=100,100,0)</f>
        <v>0</v>
      </c>
      <c r="I690">
        <f>martianeum6[[#This Row],[stan_po_wydobyciu_z_ładunku]]-martianeum6[[#This Row],[ile_zabiera_na_orbite]]</f>
        <v>72.482499999999931</v>
      </c>
    </row>
    <row r="691" spans="1:9" x14ac:dyDescent="0.25">
      <c r="A691" s="1">
        <v>49330</v>
      </c>
      <c r="B691">
        <f t="shared" si="10"/>
        <v>72.482499999999931</v>
      </c>
      <c r="C691" t="s">
        <v>10</v>
      </c>
      <c r="D691">
        <v>19.399999999999999</v>
      </c>
      <c r="E691">
        <v>41.6</v>
      </c>
      <c r="F691">
        <f>IF(martianeum6[[#This Row],[zawartosc '[%']]]&gt;=1,martianeum6[[#This Row],[masa '[kg']]]*martianeum6[[#This Row],[zawartosc '[%']]]*0.01,0)</f>
        <v>8.0703999999999994</v>
      </c>
      <c r="G691">
        <f>martianeum6[[#This Row],[stan_magazynu '[kg']]]+martianeum6[[#This Row],[ile_kg_materiału_z_ładunku]]</f>
        <v>80.552899999999937</v>
      </c>
      <c r="H691">
        <f>IF(martianeum6[[#This Row],[stan_po_wydobyciu_z_ładunku]]&gt;=100,100,0)</f>
        <v>0</v>
      </c>
      <c r="I691">
        <f>martianeum6[[#This Row],[stan_po_wydobyciu_z_ładunku]]-martianeum6[[#This Row],[ile_zabiera_na_orbite]]</f>
        <v>80.552899999999937</v>
      </c>
    </row>
    <row r="692" spans="1:9" x14ac:dyDescent="0.25">
      <c r="A692" s="1">
        <v>49331</v>
      </c>
      <c r="B692">
        <f t="shared" si="10"/>
        <v>80.552899999999937</v>
      </c>
      <c r="C692" t="s">
        <v>11</v>
      </c>
      <c r="D692">
        <v>26.7</v>
      </c>
      <c r="E692">
        <v>10</v>
      </c>
      <c r="F692">
        <f>IF(martianeum6[[#This Row],[zawartosc '[%']]]&gt;=1,martianeum6[[#This Row],[masa '[kg']]]*martianeum6[[#This Row],[zawartosc '[%']]]*0.01,0)</f>
        <v>2.67</v>
      </c>
      <c r="G692">
        <f>martianeum6[[#This Row],[stan_magazynu '[kg']]]+martianeum6[[#This Row],[ile_kg_materiału_z_ładunku]]</f>
        <v>83.222899999999939</v>
      </c>
      <c r="H692">
        <f>IF(martianeum6[[#This Row],[stan_po_wydobyciu_z_ładunku]]&gt;=100,100,0)</f>
        <v>0</v>
      </c>
      <c r="I692">
        <f>martianeum6[[#This Row],[stan_po_wydobyciu_z_ładunku]]-martianeum6[[#This Row],[ile_zabiera_na_orbite]]</f>
        <v>83.222899999999939</v>
      </c>
    </row>
    <row r="693" spans="1:9" x14ac:dyDescent="0.25">
      <c r="A693" s="1">
        <v>49332</v>
      </c>
      <c r="B693">
        <f t="shared" si="10"/>
        <v>83.222899999999939</v>
      </c>
      <c r="C693" t="s">
        <v>19</v>
      </c>
      <c r="D693">
        <v>20.8</v>
      </c>
      <c r="E693">
        <v>0</v>
      </c>
      <c r="F693">
        <f>IF(martianeum6[[#This Row],[zawartosc '[%']]]&gt;=1,martianeum6[[#This Row],[masa '[kg']]]*martianeum6[[#This Row],[zawartosc '[%']]]*0.01,0)</f>
        <v>0</v>
      </c>
      <c r="G693">
        <f>martianeum6[[#This Row],[stan_magazynu '[kg']]]+martianeum6[[#This Row],[ile_kg_materiału_z_ładunku]]</f>
        <v>83.222899999999939</v>
      </c>
      <c r="H693">
        <f>IF(martianeum6[[#This Row],[stan_po_wydobyciu_z_ładunku]]&gt;=100,100,0)</f>
        <v>0</v>
      </c>
      <c r="I693">
        <f>martianeum6[[#This Row],[stan_po_wydobyciu_z_ładunku]]-martianeum6[[#This Row],[ile_zabiera_na_orbite]]</f>
        <v>83.222899999999939</v>
      </c>
    </row>
    <row r="694" spans="1:9" x14ac:dyDescent="0.25">
      <c r="A694" s="1">
        <v>49333</v>
      </c>
      <c r="B694">
        <f t="shared" si="10"/>
        <v>83.222899999999939</v>
      </c>
      <c r="C694" t="s">
        <v>10</v>
      </c>
      <c r="D694">
        <v>25.6</v>
      </c>
      <c r="E694">
        <v>0</v>
      </c>
      <c r="F694">
        <f>IF(martianeum6[[#This Row],[zawartosc '[%']]]&gt;=1,martianeum6[[#This Row],[masa '[kg']]]*martianeum6[[#This Row],[zawartosc '[%']]]*0.01,0)</f>
        <v>0</v>
      </c>
      <c r="G694">
        <f>martianeum6[[#This Row],[stan_magazynu '[kg']]]+martianeum6[[#This Row],[ile_kg_materiału_z_ładunku]]</f>
        <v>83.222899999999939</v>
      </c>
      <c r="H694">
        <f>IF(martianeum6[[#This Row],[stan_po_wydobyciu_z_ładunku]]&gt;=100,100,0)</f>
        <v>0</v>
      </c>
      <c r="I694">
        <f>martianeum6[[#This Row],[stan_po_wydobyciu_z_ładunku]]-martianeum6[[#This Row],[ile_zabiera_na_orbite]]</f>
        <v>83.222899999999939</v>
      </c>
    </row>
    <row r="695" spans="1:9" x14ac:dyDescent="0.25">
      <c r="A695" s="1">
        <v>49334</v>
      </c>
      <c r="B695">
        <f t="shared" si="10"/>
        <v>83.222899999999939</v>
      </c>
      <c r="C695" t="s">
        <v>18</v>
      </c>
      <c r="D695">
        <v>18.3</v>
      </c>
      <c r="E695">
        <v>0.5</v>
      </c>
      <c r="F695">
        <f>IF(martianeum6[[#This Row],[zawartosc '[%']]]&gt;=1,martianeum6[[#This Row],[masa '[kg']]]*martianeum6[[#This Row],[zawartosc '[%']]]*0.01,0)</f>
        <v>0</v>
      </c>
      <c r="G695">
        <f>martianeum6[[#This Row],[stan_magazynu '[kg']]]+martianeum6[[#This Row],[ile_kg_materiału_z_ładunku]]</f>
        <v>83.222899999999939</v>
      </c>
      <c r="H695">
        <f>IF(martianeum6[[#This Row],[stan_po_wydobyciu_z_ładunku]]&gt;=100,100,0)</f>
        <v>0</v>
      </c>
      <c r="I695">
        <f>martianeum6[[#This Row],[stan_po_wydobyciu_z_ładunku]]-martianeum6[[#This Row],[ile_zabiera_na_orbite]]</f>
        <v>83.222899999999939</v>
      </c>
    </row>
    <row r="696" spans="1:9" x14ac:dyDescent="0.25">
      <c r="A696" s="1">
        <v>49335</v>
      </c>
      <c r="B696">
        <f t="shared" si="10"/>
        <v>83.222899999999939</v>
      </c>
      <c r="C696" t="s">
        <v>9</v>
      </c>
      <c r="D696">
        <v>27.4</v>
      </c>
      <c r="E696">
        <v>4.2</v>
      </c>
      <c r="F696">
        <f>IF(martianeum6[[#This Row],[zawartosc '[%']]]&gt;=1,martianeum6[[#This Row],[masa '[kg']]]*martianeum6[[#This Row],[zawartosc '[%']]]*0.01,0)</f>
        <v>1.1508</v>
      </c>
      <c r="G696">
        <f>martianeum6[[#This Row],[stan_magazynu '[kg']]]+martianeum6[[#This Row],[ile_kg_materiału_z_ładunku]]</f>
        <v>84.373699999999943</v>
      </c>
      <c r="H696">
        <f>IF(martianeum6[[#This Row],[stan_po_wydobyciu_z_ładunku]]&gt;=100,100,0)</f>
        <v>0</v>
      </c>
      <c r="I696">
        <f>martianeum6[[#This Row],[stan_po_wydobyciu_z_ładunku]]-martianeum6[[#This Row],[ile_zabiera_na_orbite]]</f>
        <v>84.373699999999943</v>
      </c>
    </row>
    <row r="697" spans="1:9" x14ac:dyDescent="0.25">
      <c r="A697" s="1">
        <v>49336</v>
      </c>
      <c r="B697">
        <f t="shared" si="10"/>
        <v>84.373699999999943</v>
      </c>
      <c r="C697" t="s">
        <v>23</v>
      </c>
      <c r="D697">
        <v>16.100000000000001</v>
      </c>
      <c r="E697">
        <v>3.4</v>
      </c>
      <c r="F697">
        <f>IF(martianeum6[[#This Row],[zawartosc '[%']]]&gt;=1,martianeum6[[#This Row],[masa '[kg']]]*martianeum6[[#This Row],[zawartosc '[%']]]*0.01,0)</f>
        <v>0.5474</v>
      </c>
      <c r="G697">
        <f>martianeum6[[#This Row],[stan_magazynu '[kg']]]+martianeum6[[#This Row],[ile_kg_materiału_z_ładunku]]</f>
        <v>84.921099999999939</v>
      </c>
      <c r="H697">
        <f>IF(martianeum6[[#This Row],[stan_po_wydobyciu_z_ładunku]]&gt;=100,100,0)</f>
        <v>0</v>
      </c>
      <c r="I697">
        <f>martianeum6[[#This Row],[stan_po_wydobyciu_z_ładunku]]-martianeum6[[#This Row],[ile_zabiera_na_orbite]]</f>
        <v>84.921099999999939</v>
      </c>
    </row>
    <row r="698" spans="1:9" x14ac:dyDescent="0.25">
      <c r="A698" s="1">
        <v>49337</v>
      </c>
      <c r="B698">
        <f t="shared" si="10"/>
        <v>84.921099999999939</v>
      </c>
      <c r="C698" t="s">
        <v>14</v>
      </c>
      <c r="D698">
        <v>27.5</v>
      </c>
      <c r="E698">
        <v>8</v>
      </c>
      <c r="F698">
        <f>IF(martianeum6[[#This Row],[zawartosc '[%']]]&gt;=1,martianeum6[[#This Row],[masa '[kg']]]*martianeum6[[#This Row],[zawartosc '[%']]]*0.01,0)</f>
        <v>2.2000000000000002</v>
      </c>
      <c r="G698">
        <f>martianeum6[[#This Row],[stan_magazynu '[kg']]]+martianeum6[[#This Row],[ile_kg_materiału_z_ładunku]]</f>
        <v>87.121099999999942</v>
      </c>
      <c r="H698">
        <f>IF(martianeum6[[#This Row],[stan_po_wydobyciu_z_ładunku]]&gt;=100,100,0)</f>
        <v>0</v>
      </c>
      <c r="I698">
        <f>martianeum6[[#This Row],[stan_po_wydobyciu_z_ładunku]]-martianeum6[[#This Row],[ile_zabiera_na_orbite]]</f>
        <v>87.121099999999942</v>
      </c>
    </row>
    <row r="699" spans="1:9" x14ac:dyDescent="0.25">
      <c r="A699" s="1">
        <v>49338</v>
      </c>
      <c r="B699">
        <f t="shared" si="10"/>
        <v>87.121099999999942</v>
      </c>
      <c r="C699" t="s">
        <v>9</v>
      </c>
      <c r="D699">
        <v>28.4</v>
      </c>
      <c r="E699">
        <v>10.199999999999999</v>
      </c>
      <c r="F699">
        <f>IF(martianeum6[[#This Row],[zawartosc '[%']]]&gt;=1,martianeum6[[#This Row],[masa '[kg']]]*martianeum6[[#This Row],[zawartosc '[%']]]*0.01,0)</f>
        <v>2.8967999999999994</v>
      </c>
      <c r="G699">
        <f>martianeum6[[#This Row],[stan_magazynu '[kg']]]+martianeum6[[#This Row],[ile_kg_materiału_z_ładunku]]</f>
        <v>90.017899999999941</v>
      </c>
      <c r="H699">
        <f>IF(martianeum6[[#This Row],[stan_po_wydobyciu_z_ładunku]]&gt;=100,100,0)</f>
        <v>0</v>
      </c>
      <c r="I699">
        <f>martianeum6[[#This Row],[stan_po_wydobyciu_z_ładunku]]-martianeum6[[#This Row],[ile_zabiera_na_orbite]]</f>
        <v>90.017899999999941</v>
      </c>
    </row>
    <row r="700" spans="1:9" x14ac:dyDescent="0.25">
      <c r="A700" s="1">
        <v>49339</v>
      </c>
      <c r="B700">
        <f t="shared" si="10"/>
        <v>90.017899999999941</v>
      </c>
      <c r="C700" t="s">
        <v>13</v>
      </c>
      <c r="D700">
        <v>16.100000000000001</v>
      </c>
      <c r="E700">
        <v>4</v>
      </c>
      <c r="F700">
        <f>IF(martianeum6[[#This Row],[zawartosc '[%']]]&gt;=1,martianeum6[[#This Row],[masa '[kg']]]*martianeum6[[#This Row],[zawartosc '[%']]]*0.01,0)</f>
        <v>0.64400000000000002</v>
      </c>
      <c r="G700">
        <f>martianeum6[[#This Row],[stan_magazynu '[kg']]]+martianeum6[[#This Row],[ile_kg_materiału_z_ładunku]]</f>
        <v>90.661899999999946</v>
      </c>
      <c r="H700">
        <f>IF(martianeum6[[#This Row],[stan_po_wydobyciu_z_ładunku]]&gt;=100,100,0)</f>
        <v>0</v>
      </c>
      <c r="I700">
        <f>martianeum6[[#This Row],[stan_po_wydobyciu_z_ładunku]]-martianeum6[[#This Row],[ile_zabiera_na_orbite]]</f>
        <v>90.661899999999946</v>
      </c>
    </row>
    <row r="701" spans="1:9" x14ac:dyDescent="0.25">
      <c r="A701" s="1">
        <v>49340</v>
      </c>
      <c r="B701">
        <f t="shared" si="10"/>
        <v>90.661899999999946</v>
      </c>
      <c r="C701" t="s">
        <v>23</v>
      </c>
      <c r="D701">
        <v>28.4</v>
      </c>
      <c r="E701">
        <v>2.6</v>
      </c>
      <c r="F701">
        <f>IF(martianeum6[[#This Row],[zawartosc '[%']]]&gt;=1,martianeum6[[#This Row],[masa '[kg']]]*martianeum6[[#This Row],[zawartosc '[%']]]*0.01,0)</f>
        <v>0.73840000000000006</v>
      </c>
      <c r="G701">
        <f>martianeum6[[#This Row],[stan_magazynu '[kg']]]+martianeum6[[#This Row],[ile_kg_materiału_z_ładunku]]</f>
        <v>91.400299999999945</v>
      </c>
      <c r="H701">
        <f>IF(martianeum6[[#This Row],[stan_po_wydobyciu_z_ładunku]]&gt;=100,100,0)</f>
        <v>0</v>
      </c>
      <c r="I701">
        <f>martianeum6[[#This Row],[stan_po_wydobyciu_z_ładunku]]-martianeum6[[#This Row],[ile_zabiera_na_orbite]]</f>
        <v>91.400299999999945</v>
      </c>
    </row>
    <row r="702" spans="1:9" x14ac:dyDescent="0.25">
      <c r="A702" s="1">
        <v>49341</v>
      </c>
      <c r="B702">
        <f t="shared" si="10"/>
        <v>91.400299999999945</v>
      </c>
      <c r="C702" t="s">
        <v>14</v>
      </c>
      <c r="D702">
        <v>29.3</v>
      </c>
      <c r="E702">
        <v>0</v>
      </c>
      <c r="F702">
        <f>IF(martianeum6[[#This Row],[zawartosc '[%']]]&gt;=1,martianeum6[[#This Row],[masa '[kg']]]*martianeum6[[#This Row],[zawartosc '[%']]]*0.01,0)</f>
        <v>0</v>
      </c>
      <c r="G702">
        <f>martianeum6[[#This Row],[stan_magazynu '[kg']]]+martianeum6[[#This Row],[ile_kg_materiału_z_ładunku]]</f>
        <v>91.400299999999945</v>
      </c>
      <c r="H702">
        <f>IF(martianeum6[[#This Row],[stan_po_wydobyciu_z_ładunku]]&gt;=100,100,0)</f>
        <v>0</v>
      </c>
      <c r="I702">
        <f>martianeum6[[#This Row],[stan_po_wydobyciu_z_ładunku]]-martianeum6[[#This Row],[ile_zabiera_na_orbite]]</f>
        <v>91.400299999999945</v>
      </c>
    </row>
    <row r="703" spans="1:9" x14ac:dyDescent="0.25">
      <c r="A703" s="1">
        <v>49342</v>
      </c>
      <c r="B703">
        <f t="shared" si="10"/>
        <v>91.400299999999945</v>
      </c>
      <c r="C703" t="s">
        <v>13</v>
      </c>
      <c r="D703">
        <v>19.7</v>
      </c>
      <c r="E703">
        <v>16.2</v>
      </c>
      <c r="F703">
        <f>IF(martianeum6[[#This Row],[zawartosc '[%']]]&gt;=1,martianeum6[[#This Row],[masa '[kg']]]*martianeum6[[#This Row],[zawartosc '[%']]]*0.01,0)</f>
        <v>3.1913999999999998</v>
      </c>
      <c r="G703">
        <f>martianeum6[[#This Row],[stan_magazynu '[kg']]]+martianeum6[[#This Row],[ile_kg_materiału_z_ładunku]]</f>
        <v>94.591699999999946</v>
      </c>
      <c r="H703">
        <f>IF(martianeum6[[#This Row],[stan_po_wydobyciu_z_ładunku]]&gt;=100,100,0)</f>
        <v>0</v>
      </c>
      <c r="I703">
        <f>martianeum6[[#This Row],[stan_po_wydobyciu_z_ładunku]]-martianeum6[[#This Row],[ile_zabiera_na_orbite]]</f>
        <v>94.591699999999946</v>
      </c>
    </row>
    <row r="704" spans="1:9" x14ac:dyDescent="0.25">
      <c r="A704" s="1">
        <v>49343</v>
      </c>
      <c r="B704">
        <f t="shared" si="10"/>
        <v>94.591699999999946</v>
      </c>
      <c r="C704" t="s">
        <v>31</v>
      </c>
      <c r="D704">
        <v>11.5</v>
      </c>
      <c r="E704">
        <v>0.3</v>
      </c>
      <c r="F704">
        <f>IF(martianeum6[[#This Row],[zawartosc '[%']]]&gt;=1,martianeum6[[#This Row],[masa '[kg']]]*martianeum6[[#This Row],[zawartosc '[%']]]*0.01,0)</f>
        <v>0</v>
      </c>
      <c r="G704">
        <f>martianeum6[[#This Row],[stan_magazynu '[kg']]]+martianeum6[[#This Row],[ile_kg_materiału_z_ładunku]]</f>
        <v>94.591699999999946</v>
      </c>
      <c r="H704">
        <f>IF(martianeum6[[#This Row],[stan_po_wydobyciu_z_ładunku]]&gt;=100,100,0)</f>
        <v>0</v>
      </c>
      <c r="I704">
        <f>martianeum6[[#This Row],[stan_po_wydobyciu_z_ładunku]]-martianeum6[[#This Row],[ile_zabiera_na_orbite]]</f>
        <v>94.591699999999946</v>
      </c>
    </row>
    <row r="705" spans="1:9" x14ac:dyDescent="0.25">
      <c r="A705" s="1">
        <v>49344</v>
      </c>
      <c r="B705">
        <f t="shared" si="10"/>
        <v>94.591699999999946</v>
      </c>
      <c r="C705" t="s">
        <v>19</v>
      </c>
      <c r="D705">
        <v>19.5</v>
      </c>
      <c r="E705">
        <v>0</v>
      </c>
      <c r="F705">
        <f>IF(martianeum6[[#This Row],[zawartosc '[%']]]&gt;=1,martianeum6[[#This Row],[masa '[kg']]]*martianeum6[[#This Row],[zawartosc '[%']]]*0.01,0)</f>
        <v>0</v>
      </c>
      <c r="G705">
        <f>martianeum6[[#This Row],[stan_magazynu '[kg']]]+martianeum6[[#This Row],[ile_kg_materiału_z_ładunku]]</f>
        <v>94.591699999999946</v>
      </c>
      <c r="H705">
        <f>IF(martianeum6[[#This Row],[stan_po_wydobyciu_z_ładunku]]&gt;=100,100,0)</f>
        <v>0</v>
      </c>
      <c r="I705">
        <f>martianeum6[[#This Row],[stan_po_wydobyciu_z_ładunku]]-martianeum6[[#This Row],[ile_zabiera_na_orbite]]</f>
        <v>94.591699999999946</v>
      </c>
    </row>
    <row r="706" spans="1:9" x14ac:dyDescent="0.25">
      <c r="A706" s="1">
        <v>49345</v>
      </c>
      <c r="B706">
        <f t="shared" si="10"/>
        <v>94.591699999999946</v>
      </c>
      <c r="C706" t="s">
        <v>20</v>
      </c>
      <c r="D706">
        <v>22.7</v>
      </c>
      <c r="E706">
        <v>0.7</v>
      </c>
      <c r="F706">
        <f>IF(martianeum6[[#This Row],[zawartosc '[%']]]&gt;=1,martianeum6[[#This Row],[masa '[kg']]]*martianeum6[[#This Row],[zawartosc '[%']]]*0.01,0)</f>
        <v>0</v>
      </c>
      <c r="G706">
        <f>martianeum6[[#This Row],[stan_magazynu '[kg']]]+martianeum6[[#This Row],[ile_kg_materiału_z_ładunku]]</f>
        <v>94.591699999999946</v>
      </c>
      <c r="H706">
        <f>IF(martianeum6[[#This Row],[stan_po_wydobyciu_z_ładunku]]&gt;=100,100,0)</f>
        <v>0</v>
      </c>
      <c r="I706">
        <f>martianeum6[[#This Row],[stan_po_wydobyciu_z_ładunku]]-martianeum6[[#This Row],[ile_zabiera_na_orbite]]</f>
        <v>94.591699999999946</v>
      </c>
    </row>
    <row r="707" spans="1:9" x14ac:dyDescent="0.25">
      <c r="A707" s="1">
        <v>49346</v>
      </c>
      <c r="B707">
        <f t="shared" si="10"/>
        <v>94.591699999999946</v>
      </c>
      <c r="C707" t="s">
        <v>7</v>
      </c>
      <c r="D707">
        <v>19.7</v>
      </c>
      <c r="E707">
        <v>7.3</v>
      </c>
      <c r="F707">
        <f>IF(martianeum6[[#This Row],[zawartosc '[%']]]&gt;=1,martianeum6[[#This Row],[masa '[kg']]]*martianeum6[[#This Row],[zawartosc '[%']]]*0.01,0)</f>
        <v>1.4381000000000002</v>
      </c>
      <c r="G707">
        <f>martianeum6[[#This Row],[stan_magazynu '[kg']]]+martianeum6[[#This Row],[ile_kg_materiału_z_ładunku]]</f>
        <v>96.029799999999952</v>
      </c>
      <c r="H707">
        <f>IF(martianeum6[[#This Row],[stan_po_wydobyciu_z_ładunku]]&gt;=100,100,0)</f>
        <v>0</v>
      </c>
      <c r="I707">
        <f>martianeum6[[#This Row],[stan_po_wydobyciu_z_ładunku]]-martianeum6[[#This Row],[ile_zabiera_na_orbite]]</f>
        <v>96.029799999999952</v>
      </c>
    </row>
    <row r="708" spans="1:9" x14ac:dyDescent="0.25">
      <c r="A708" s="1">
        <v>49347</v>
      </c>
      <c r="B708">
        <f t="shared" ref="B708:B771" si="11">I707</f>
        <v>96.029799999999952</v>
      </c>
      <c r="C708" t="s">
        <v>26</v>
      </c>
      <c r="D708">
        <v>19.399999999999999</v>
      </c>
      <c r="E708">
        <v>0.4</v>
      </c>
      <c r="F708">
        <f>IF(martianeum6[[#This Row],[zawartosc '[%']]]&gt;=1,martianeum6[[#This Row],[masa '[kg']]]*martianeum6[[#This Row],[zawartosc '[%']]]*0.01,0)</f>
        <v>0</v>
      </c>
      <c r="G708">
        <f>martianeum6[[#This Row],[stan_magazynu '[kg']]]+martianeum6[[#This Row],[ile_kg_materiału_z_ładunku]]</f>
        <v>96.029799999999952</v>
      </c>
      <c r="H708">
        <f>IF(martianeum6[[#This Row],[stan_po_wydobyciu_z_ładunku]]&gt;=100,100,0)</f>
        <v>0</v>
      </c>
      <c r="I708">
        <f>martianeum6[[#This Row],[stan_po_wydobyciu_z_ładunku]]-martianeum6[[#This Row],[ile_zabiera_na_orbite]]</f>
        <v>96.029799999999952</v>
      </c>
    </row>
    <row r="709" spans="1:9" x14ac:dyDescent="0.25">
      <c r="A709" s="1">
        <v>49348</v>
      </c>
      <c r="B709">
        <f t="shared" si="11"/>
        <v>96.029799999999952</v>
      </c>
      <c r="C709" t="s">
        <v>23</v>
      </c>
      <c r="D709">
        <v>13.8</v>
      </c>
      <c r="E709">
        <v>1.1000000000000001</v>
      </c>
      <c r="F709">
        <f>IF(martianeum6[[#This Row],[zawartosc '[%']]]&gt;=1,martianeum6[[#This Row],[masa '[kg']]]*martianeum6[[#This Row],[zawartosc '[%']]]*0.01,0)</f>
        <v>0.15180000000000002</v>
      </c>
      <c r="G709">
        <f>martianeum6[[#This Row],[stan_magazynu '[kg']]]+martianeum6[[#This Row],[ile_kg_materiału_z_ładunku]]</f>
        <v>96.181599999999946</v>
      </c>
      <c r="H709">
        <f>IF(martianeum6[[#This Row],[stan_po_wydobyciu_z_ładunku]]&gt;=100,100,0)</f>
        <v>0</v>
      </c>
      <c r="I709">
        <f>martianeum6[[#This Row],[stan_po_wydobyciu_z_ładunku]]-martianeum6[[#This Row],[ile_zabiera_na_orbite]]</f>
        <v>96.181599999999946</v>
      </c>
    </row>
    <row r="710" spans="1:9" x14ac:dyDescent="0.25">
      <c r="A710" s="1">
        <v>49349</v>
      </c>
      <c r="B710">
        <f t="shared" si="11"/>
        <v>96.181599999999946</v>
      </c>
      <c r="C710" t="s">
        <v>13</v>
      </c>
      <c r="D710">
        <v>19.600000000000001</v>
      </c>
      <c r="E710">
        <v>2.2999999999999998</v>
      </c>
      <c r="F710">
        <f>IF(martianeum6[[#This Row],[zawartosc '[%']]]&gt;=1,martianeum6[[#This Row],[masa '[kg']]]*martianeum6[[#This Row],[zawartosc '[%']]]*0.01,0)</f>
        <v>0.45079999999999998</v>
      </c>
      <c r="G710">
        <f>martianeum6[[#This Row],[stan_magazynu '[kg']]]+martianeum6[[#This Row],[ile_kg_materiału_z_ładunku]]</f>
        <v>96.632399999999947</v>
      </c>
      <c r="H710">
        <f>IF(martianeum6[[#This Row],[stan_po_wydobyciu_z_ładunku]]&gt;=100,100,0)</f>
        <v>0</v>
      </c>
      <c r="I710">
        <f>martianeum6[[#This Row],[stan_po_wydobyciu_z_ładunku]]-martianeum6[[#This Row],[ile_zabiera_na_orbite]]</f>
        <v>96.632399999999947</v>
      </c>
    </row>
    <row r="711" spans="1:9" x14ac:dyDescent="0.25">
      <c r="A711" s="1">
        <v>49350</v>
      </c>
      <c r="B711">
        <f t="shared" si="11"/>
        <v>96.632399999999947</v>
      </c>
      <c r="C711" t="s">
        <v>19</v>
      </c>
      <c r="D711">
        <v>22.6</v>
      </c>
      <c r="E711">
        <v>13.3</v>
      </c>
      <c r="F711">
        <f>IF(martianeum6[[#This Row],[zawartosc '[%']]]&gt;=1,martianeum6[[#This Row],[masa '[kg']]]*martianeum6[[#This Row],[zawartosc '[%']]]*0.01,0)</f>
        <v>3.0058000000000007</v>
      </c>
      <c r="G711">
        <f>martianeum6[[#This Row],[stan_magazynu '[kg']]]+martianeum6[[#This Row],[ile_kg_materiału_z_ładunku]]</f>
        <v>99.638199999999955</v>
      </c>
      <c r="H711">
        <f>IF(martianeum6[[#This Row],[stan_po_wydobyciu_z_ładunku]]&gt;=100,100,0)</f>
        <v>0</v>
      </c>
      <c r="I711">
        <f>martianeum6[[#This Row],[stan_po_wydobyciu_z_ładunku]]-martianeum6[[#This Row],[ile_zabiera_na_orbite]]</f>
        <v>99.638199999999955</v>
      </c>
    </row>
    <row r="712" spans="1:9" x14ac:dyDescent="0.25">
      <c r="A712" s="1">
        <v>49351</v>
      </c>
      <c r="B712">
        <f t="shared" si="11"/>
        <v>99.638199999999955</v>
      </c>
      <c r="C712" t="s">
        <v>6</v>
      </c>
      <c r="D712">
        <v>18.2</v>
      </c>
      <c r="E712">
        <v>7.6</v>
      </c>
      <c r="F712">
        <f>IF(martianeum6[[#This Row],[zawartosc '[%']]]&gt;=1,martianeum6[[#This Row],[masa '[kg']]]*martianeum6[[#This Row],[zawartosc '[%']]]*0.01,0)</f>
        <v>1.3832</v>
      </c>
      <c r="G712">
        <f>martianeum6[[#This Row],[stan_magazynu '[kg']]]+martianeum6[[#This Row],[ile_kg_materiału_z_ładunku]]</f>
        <v>101.02139999999996</v>
      </c>
      <c r="H712">
        <f>IF(martianeum6[[#This Row],[stan_po_wydobyciu_z_ładunku]]&gt;=100,100,0)</f>
        <v>100</v>
      </c>
      <c r="I712">
        <f>martianeum6[[#This Row],[stan_po_wydobyciu_z_ładunku]]-martianeum6[[#This Row],[ile_zabiera_na_orbite]]</f>
        <v>1.0213999999999572</v>
      </c>
    </row>
    <row r="713" spans="1:9" x14ac:dyDescent="0.25">
      <c r="A713" s="1">
        <v>49352</v>
      </c>
      <c r="B713">
        <f t="shared" si="11"/>
        <v>1.0213999999999572</v>
      </c>
      <c r="C713" t="s">
        <v>19</v>
      </c>
      <c r="D713">
        <v>27.3</v>
      </c>
      <c r="E713">
        <v>38.4</v>
      </c>
      <c r="F713">
        <f>IF(martianeum6[[#This Row],[zawartosc '[%']]]&gt;=1,martianeum6[[#This Row],[masa '[kg']]]*martianeum6[[#This Row],[zawartosc '[%']]]*0.01,0)</f>
        <v>10.4832</v>
      </c>
      <c r="G713">
        <f>martianeum6[[#This Row],[stan_magazynu '[kg']]]+martianeum6[[#This Row],[ile_kg_materiału_z_ładunku]]</f>
        <v>11.504599999999957</v>
      </c>
      <c r="H713">
        <f>IF(martianeum6[[#This Row],[stan_po_wydobyciu_z_ładunku]]&gt;=100,100,0)</f>
        <v>0</v>
      </c>
      <c r="I713">
        <f>martianeum6[[#This Row],[stan_po_wydobyciu_z_ładunku]]-martianeum6[[#This Row],[ile_zabiera_na_orbite]]</f>
        <v>11.504599999999957</v>
      </c>
    </row>
    <row r="714" spans="1:9" x14ac:dyDescent="0.25">
      <c r="A714" s="1">
        <v>49353</v>
      </c>
      <c r="B714">
        <f t="shared" si="11"/>
        <v>11.504599999999957</v>
      </c>
      <c r="C714" t="s">
        <v>19</v>
      </c>
      <c r="D714">
        <v>14.7</v>
      </c>
      <c r="E714">
        <v>31.8</v>
      </c>
      <c r="F714">
        <f>IF(martianeum6[[#This Row],[zawartosc '[%']]]&gt;=1,martianeum6[[#This Row],[masa '[kg']]]*martianeum6[[#This Row],[zawartosc '[%']]]*0.01,0)</f>
        <v>4.6745999999999999</v>
      </c>
      <c r="G714">
        <f>martianeum6[[#This Row],[stan_magazynu '[kg']]]+martianeum6[[#This Row],[ile_kg_materiału_z_ładunku]]</f>
        <v>16.179199999999959</v>
      </c>
      <c r="H714">
        <f>IF(martianeum6[[#This Row],[stan_po_wydobyciu_z_ładunku]]&gt;=100,100,0)</f>
        <v>0</v>
      </c>
      <c r="I714">
        <f>martianeum6[[#This Row],[stan_po_wydobyciu_z_ładunku]]-martianeum6[[#This Row],[ile_zabiera_na_orbite]]</f>
        <v>16.179199999999959</v>
      </c>
    </row>
    <row r="715" spans="1:9" x14ac:dyDescent="0.25">
      <c r="A715" s="1">
        <v>49354</v>
      </c>
      <c r="B715">
        <f t="shared" si="11"/>
        <v>16.179199999999959</v>
      </c>
      <c r="C715" t="s">
        <v>22</v>
      </c>
      <c r="D715">
        <v>20.6</v>
      </c>
      <c r="E715">
        <v>5.9</v>
      </c>
      <c r="F715">
        <f>IF(martianeum6[[#This Row],[zawartosc '[%']]]&gt;=1,martianeum6[[#This Row],[masa '[kg']]]*martianeum6[[#This Row],[zawartosc '[%']]]*0.01,0)</f>
        <v>1.2154000000000003</v>
      </c>
      <c r="G715">
        <f>martianeum6[[#This Row],[stan_magazynu '[kg']]]+martianeum6[[#This Row],[ile_kg_materiału_z_ładunku]]</f>
        <v>17.394599999999958</v>
      </c>
      <c r="H715">
        <f>IF(martianeum6[[#This Row],[stan_po_wydobyciu_z_ładunku]]&gt;=100,100,0)</f>
        <v>0</v>
      </c>
      <c r="I715">
        <f>martianeum6[[#This Row],[stan_po_wydobyciu_z_ładunku]]-martianeum6[[#This Row],[ile_zabiera_na_orbite]]</f>
        <v>17.394599999999958</v>
      </c>
    </row>
    <row r="716" spans="1:9" x14ac:dyDescent="0.25">
      <c r="A716" s="1">
        <v>49355</v>
      </c>
      <c r="B716">
        <f t="shared" si="11"/>
        <v>17.394599999999958</v>
      </c>
      <c r="C716" t="s">
        <v>10</v>
      </c>
      <c r="D716">
        <v>12.6</v>
      </c>
      <c r="E716">
        <v>14.4</v>
      </c>
      <c r="F716">
        <f>IF(martianeum6[[#This Row],[zawartosc '[%']]]&gt;=1,martianeum6[[#This Row],[masa '[kg']]]*martianeum6[[#This Row],[zawartosc '[%']]]*0.01,0)</f>
        <v>1.8144</v>
      </c>
      <c r="G716">
        <f>martianeum6[[#This Row],[stan_magazynu '[kg']]]+martianeum6[[#This Row],[ile_kg_materiału_z_ładunku]]</f>
        <v>19.208999999999957</v>
      </c>
      <c r="H716">
        <f>IF(martianeum6[[#This Row],[stan_po_wydobyciu_z_ładunku]]&gt;=100,100,0)</f>
        <v>0</v>
      </c>
      <c r="I716">
        <f>martianeum6[[#This Row],[stan_po_wydobyciu_z_ładunku]]-martianeum6[[#This Row],[ile_zabiera_na_orbite]]</f>
        <v>19.208999999999957</v>
      </c>
    </row>
    <row r="717" spans="1:9" x14ac:dyDescent="0.25">
      <c r="A717" s="1">
        <v>49356</v>
      </c>
      <c r="B717">
        <f t="shared" si="11"/>
        <v>19.208999999999957</v>
      </c>
      <c r="C717" t="s">
        <v>11</v>
      </c>
      <c r="D717">
        <v>14.5</v>
      </c>
      <c r="E717">
        <v>0</v>
      </c>
      <c r="F717">
        <f>IF(martianeum6[[#This Row],[zawartosc '[%']]]&gt;=1,martianeum6[[#This Row],[masa '[kg']]]*martianeum6[[#This Row],[zawartosc '[%']]]*0.01,0)</f>
        <v>0</v>
      </c>
      <c r="G717">
        <f>martianeum6[[#This Row],[stan_magazynu '[kg']]]+martianeum6[[#This Row],[ile_kg_materiału_z_ładunku]]</f>
        <v>19.208999999999957</v>
      </c>
      <c r="H717">
        <f>IF(martianeum6[[#This Row],[stan_po_wydobyciu_z_ładunku]]&gt;=100,100,0)</f>
        <v>0</v>
      </c>
      <c r="I717">
        <f>martianeum6[[#This Row],[stan_po_wydobyciu_z_ładunku]]-martianeum6[[#This Row],[ile_zabiera_na_orbite]]</f>
        <v>19.208999999999957</v>
      </c>
    </row>
    <row r="718" spans="1:9" x14ac:dyDescent="0.25">
      <c r="A718" s="1">
        <v>49357</v>
      </c>
      <c r="B718">
        <f t="shared" si="11"/>
        <v>19.208999999999957</v>
      </c>
      <c r="C718" t="s">
        <v>10</v>
      </c>
      <c r="D718">
        <v>24.7</v>
      </c>
      <c r="E718">
        <v>36</v>
      </c>
      <c r="F718">
        <f>IF(martianeum6[[#This Row],[zawartosc '[%']]]&gt;=1,martianeum6[[#This Row],[masa '[kg']]]*martianeum6[[#This Row],[zawartosc '[%']]]*0.01,0)</f>
        <v>8.8919999999999995</v>
      </c>
      <c r="G718">
        <f>martianeum6[[#This Row],[stan_magazynu '[kg']]]+martianeum6[[#This Row],[ile_kg_materiału_z_ładunku]]</f>
        <v>28.100999999999956</v>
      </c>
      <c r="H718">
        <f>IF(martianeum6[[#This Row],[stan_po_wydobyciu_z_ładunku]]&gt;=100,100,0)</f>
        <v>0</v>
      </c>
      <c r="I718">
        <f>martianeum6[[#This Row],[stan_po_wydobyciu_z_ładunku]]-martianeum6[[#This Row],[ile_zabiera_na_orbite]]</f>
        <v>28.100999999999956</v>
      </c>
    </row>
    <row r="719" spans="1:9" x14ac:dyDescent="0.25">
      <c r="A719" s="1">
        <v>49358</v>
      </c>
      <c r="B719">
        <f t="shared" si="11"/>
        <v>28.100999999999956</v>
      </c>
      <c r="C719" t="s">
        <v>19</v>
      </c>
      <c r="D719">
        <v>17.899999999999999</v>
      </c>
      <c r="E719">
        <v>24.9</v>
      </c>
      <c r="F719">
        <f>IF(martianeum6[[#This Row],[zawartosc '[%']]]&gt;=1,martianeum6[[#This Row],[masa '[kg']]]*martianeum6[[#This Row],[zawartosc '[%']]]*0.01,0)</f>
        <v>4.4570999999999996</v>
      </c>
      <c r="G719">
        <f>martianeum6[[#This Row],[stan_magazynu '[kg']]]+martianeum6[[#This Row],[ile_kg_materiału_z_ładunku]]</f>
        <v>32.558099999999953</v>
      </c>
      <c r="H719">
        <f>IF(martianeum6[[#This Row],[stan_po_wydobyciu_z_ładunku]]&gt;=100,100,0)</f>
        <v>0</v>
      </c>
      <c r="I719">
        <f>martianeum6[[#This Row],[stan_po_wydobyciu_z_ładunku]]-martianeum6[[#This Row],[ile_zabiera_na_orbite]]</f>
        <v>32.558099999999953</v>
      </c>
    </row>
    <row r="720" spans="1:9" x14ac:dyDescent="0.25">
      <c r="A720" s="1">
        <v>49359</v>
      </c>
      <c r="B720">
        <f t="shared" si="11"/>
        <v>32.558099999999953</v>
      </c>
      <c r="C720" t="s">
        <v>14</v>
      </c>
      <c r="D720">
        <v>20.2</v>
      </c>
      <c r="E720">
        <v>2.9</v>
      </c>
      <c r="F720">
        <f>IF(martianeum6[[#This Row],[zawartosc '[%']]]&gt;=1,martianeum6[[#This Row],[masa '[kg']]]*martianeum6[[#This Row],[zawartosc '[%']]]*0.01,0)</f>
        <v>0.58579999999999999</v>
      </c>
      <c r="G720">
        <f>martianeum6[[#This Row],[stan_magazynu '[kg']]]+martianeum6[[#This Row],[ile_kg_materiału_z_ładunku]]</f>
        <v>33.143899999999952</v>
      </c>
      <c r="H720">
        <f>IF(martianeum6[[#This Row],[stan_po_wydobyciu_z_ładunku]]&gt;=100,100,0)</f>
        <v>0</v>
      </c>
      <c r="I720">
        <f>martianeum6[[#This Row],[stan_po_wydobyciu_z_ładunku]]-martianeum6[[#This Row],[ile_zabiera_na_orbite]]</f>
        <v>33.143899999999952</v>
      </c>
    </row>
    <row r="721" spans="1:9" x14ac:dyDescent="0.25">
      <c r="A721" s="1">
        <v>49360</v>
      </c>
      <c r="B721">
        <f t="shared" si="11"/>
        <v>33.143899999999952</v>
      </c>
      <c r="C721" t="s">
        <v>8</v>
      </c>
      <c r="D721">
        <v>13.4</v>
      </c>
      <c r="E721">
        <v>1.7</v>
      </c>
      <c r="F721">
        <f>IF(martianeum6[[#This Row],[zawartosc '[%']]]&gt;=1,martianeum6[[#This Row],[masa '[kg']]]*martianeum6[[#This Row],[zawartosc '[%']]]*0.01,0)</f>
        <v>0.2278</v>
      </c>
      <c r="G721">
        <f>martianeum6[[#This Row],[stan_magazynu '[kg']]]+martianeum6[[#This Row],[ile_kg_materiału_z_ładunku]]</f>
        <v>33.371699999999954</v>
      </c>
      <c r="H721">
        <f>IF(martianeum6[[#This Row],[stan_po_wydobyciu_z_ładunku]]&gt;=100,100,0)</f>
        <v>0</v>
      </c>
      <c r="I721">
        <f>martianeum6[[#This Row],[stan_po_wydobyciu_z_ładunku]]-martianeum6[[#This Row],[ile_zabiera_na_orbite]]</f>
        <v>33.371699999999954</v>
      </c>
    </row>
    <row r="722" spans="1:9" x14ac:dyDescent="0.25">
      <c r="A722" s="1">
        <v>49361</v>
      </c>
      <c r="B722">
        <f t="shared" si="11"/>
        <v>33.371699999999954</v>
      </c>
      <c r="C722" t="s">
        <v>17</v>
      </c>
      <c r="D722">
        <v>12.2</v>
      </c>
      <c r="E722">
        <v>6</v>
      </c>
      <c r="F722">
        <f>IF(martianeum6[[#This Row],[zawartosc '[%']]]&gt;=1,martianeum6[[#This Row],[masa '[kg']]]*martianeum6[[#This Row],[zawartosc '[%']]]*0.01,0)</f>
        <v>0.73199999999999987</v>
      </c>
      <c r="G722">
        <f>martianeum6[[#This Row],[stan_magazynu '[kg']]]+martianeum6[[#This Row],[ile_kg_materiału_z_ładunku]]</f>
        <v>34.103699999999954</v>
      </c>
      <c r="H722">
        <f>IF(martianeum6[[#This Row],[stan_po_wydobyciu_z_ładunku]]&gt;=100,100,0)</f>
        <v>0</v>
      </c>
      <c r="I722">
        <f>martianeum6[[#This Row],[stan_po_wydobyciu_z_ładunku]]-martianeum6[[#This Row],[ile_zabiera_na_orbite]]</f>
        <v>34.103699999999954</v>
      </c>
    </row>
    <row r="723" spans="1:9" x14ac:dyDescent="0.25">
      <c r="A723" s="1">
        <v>49362</v>
      </c>
      <c r="B723">
        <f t="shared" si="11"/>
        <v>34.103699999999954</v>
      </c>
      <c r="C723" t="s">
        <v>30</v>
      </c>
      <c r="D723">
        <v>29.8</v>
      </c>
      <c r="E723">
        <v>0.4</v>
      </c>
      <c r="F723">
        <f>IF(martianeum6[[#This Row],[zawartosc '[%']]]&gt;=1,martianeum6[[#This Row],[masa '[kg']]]*martianeum6[[#This Row],[zawartosc '[%']]]*0.01,0)</f>
        <v>0</v>
      </c>
      <c r="G723">
        <f>martianeum6[[#This Row],[stan_magazynu '[kg']]]+martianeum6[[#This Row],[ile_kg_materiału_z_ładunku]]</f>
        <v>34.103699999999954</v>
      </c>
      <c r="H723">
        <f>IF(martianeum6[[#This Row],[stan_po_wydobyciu_z_ładunku]]&gt;=100,100,0)</f>
        <v>0</v>
      </c>
      <c r="I723">
        <f>martianeum6[[#This Row],[stan_po_wydobyciu_z_ładunku]]-martianeum6[[#This Row],[ile_zabiera_na_orbite]]</f>
        <v>34.103699999999954</v>
      </c>
    </row>
    <row r="724" spans="1:9" x14ac:dyDescent="0.25">
      <c r="A724" s="1">
        <v>49363</v>
      </c>
      <c r="B724">
        <f t="shared" si="11"/>
        <v>34.103699999999954</v>
      </c>
      <c r="C724" t="s">
        <v>19</v>
      </c>
      <c r="D724">
        <v>16.100000000000001</v>
      </c>
      <c r="E724">
        <v>28.7</v>
      </c>
      <c r="F724">
        <f>IF(martianeum6[[#This Row],[zawartosc '[%']]]&gt;=1,martianeum6[[#This Row],[masa '[kg']]]*martianeum6[[#This Row],[zawartosc '[%']]]*0.01,0)</f>
        <v>4.6207000000000003</v>
      </c>
      <c r="G724">
        <f>martianeum6[[#This Row],[stan_magazynu '[kg']]]+martianeum6[[#This Row],[ile_kg_materiału_z_ładunku]]</f>
        <v>38.724399999999953</v>
      </c>
      <c r="H724">
        <f>IF(martianeum6[[#This Row],[stan_po_wydobyciu_z_ładunku]]&gt;=100,100,0)</f>
        <v>0</v>
      </c>
      <c r="I724">
        <f>martianeum6[[#This Row],[stan_po_wydobyciu_z_ładunku]]-martianeum6[[#This Row],[ile_zabiera_na_orbite]]</f>
        <v>38.724399999999953</v>
      </c>
    </row>
    <row r="725" spans="1:9" x14ac:dyDescent="0.25">
      <c r="A725" s="1">
        <v>49364</v>
      </c>
      <c r="B725">
        <f t="shared" si="11"/>
        <v>38.724399999999953</v>
      </c>
      <c r="C725" t="s">
        <v>10</v>
      </c>
      <c r="D725">
        <v>18.8</v>
      </c>
      <c r="E725">
        <v>0</v>
      </c>
      <c r="F725">
        <f>IF(martianeum6[[#This Row],[zawartosc '[%']]]&gt;=1,martianeum6[[#This Row],[masa '[kg']]]*martianeum6[[#This Row],[zawartosc '[%']]]*0.01,0)</f>
        <v>0</v>
      </c>
      <c r="G725">
        <f>martianeum6[[#This Row],[stan_magazynu '[kg']]]+martianeum6[[#This Row],[ile_kg_materiału_z_ładunku]]</f>
        <v>38.724399999999953</v>
      </c>
      <c r="H725">
        <f>IF(martianeum6[[#This Row],[stan_po_wydobyciu_z_ładunku]]&gt;=100,100,0)</f>
        <v>0</v>
      </c>
      <c r="I725">
        <f>martianeum6[[#This Row],[stan_po_wydobyciu_z_ładunku]]-martianeum6[[#This Row],[ile_zabiera_na_orbite]]</f>
        <v>38.724399999999953</v>
      </c>
    </row>
    <row r="726" spans="1:9" x14ac:dyDescent="0.25">
      <c r="A726" s="1">
        <v>49365</v>
      </c>
      <c r="B726">
        <f t="shared" si="11"/>
        <v>38.724399999999953</v>
      </c>
      <c r="C726" t="s">
        <v>15</v>
      </c>
      <c r="D726">
        <v>17.100000000000001</v>
      </c>
      <c r="E726">
        <v>0</v>
      </c>
      <c r="F726">
        <f>IF(martianeum6[[#This Row],[zawartosc '[%']]]&gt;=1,martianeum6[[#This Row],[masa '[kg']]]*martianeum6[[#This Row],[zawartosc '[%']]]*0.01,0)</f>
        <v>0</v>
      </c>
      <c r="G726">
        <f>martianeum6[[#This Row],[stan_magazynu '[kg']]]+martianeum6[[#This Row],[ile_kg_materiału_z_ładunku]]</f>
        <v>38.724399999999953</v>
      </c>
      <c r="H726">
        <f>IF(martianeum6[[#This Row],[stan_po_wydobyciu_z_ładunku]]&gt;=100,100,0)</f>
        <v>0</v>
      </c>
      <c r="I726">
        <f>martianeum6[[#This Row],[stan_po_wydobyciu_z_ładunku]]-martianeum6[[#This Row],[ile_zabiera_na_orbite]]</f>
        <v>38.724399999999953</v>
      </c>
    </row>
    <row r="727" spans="1:9" x14ac:dyDescent="0.25">
      <c r="A727" s="1">
        <v>49366</v>
      </c>
      <c r="B727">
        <f t="shared" si="11"/>
        <v>38.724399999999953</v>
      </c>
      <c r="C727" t="s">
        <v>9</v>
      </c>
      <c r="D727">
        <v>11.7</v>
      </c>
      <c r="E727">
        <v>7.7</v>
      </c>
      <c r="F727">
        <f>IF(martianeum6[[#This Row],[zawartosc '[%']]]&gt;=1,martianeum6[[#This Row],[masa '[kg']]]*martianeum6[[#This Row],[zawartosc '[%']]]*0.01,0)</f>
        <v>0.90090000000000003</v>
      </c>
      <c r="G727">
        <f>martianeum6[[#This Row],[stan_magazynu '[kg']]]+martianeum6[[#This Row],[ile_kg_materiału_z_ładunku]]</f>
        <v>39.625299999999953</v>
      </c>
      <c r="H727">
        <f>IF(martianeum6[[#This Row],[stan_po_wydobyciu_z_ładunku]]&gt;=100,100,0)</f>
        <v>0</v>
      </c>
      <c r="I727">
        <f>martianeum6[[#This Row],[stan_po_wydobyciu_z_ładunku]]-martianeum6[[#This Row],[ile_zabiera_na_orbite]]</f>
        <v>39.625299999999953</v>
      </c>
    </row>
    <row r="728" spans="1:9" x14ac:dyDescent="0.25">
      <c r="A728" s="1">
        <v>49367</v>
      </c>
      <c r="B728">
        <f t="shared" si="11"/>
        <v>39.625299999999953</v>
      </c>
      <c r="C728" t="s">
        <v>18</v>
      </c>
      <c r="D728">
        <v>25.4</v>
      </c>
      <c r="E728">
        <v>14.2</v>
      </c>
      <c r="F728">
        <f>IF(martianeum6[[#This Row],[zawartosc '[%']]]&gt;=1,martianeum6[[#This Row],[masa '[kg']]]*martianeum6[[#This Row],[zawartosc '[%']]]*0.01,0)</f>
        <v>3.6067999999999998</v>
      </c>
      <c r="G728">
        <f>martianeum6[[#This Row],[stan_magazynu '[kg']]]+martianeum6[[#This Row],[ile_kg_materiału_z_ładunku]]</f>
        <v>43.232099999999953</v>
      </c>
      <c r="H728">
        <f>IF(martianeum6[[#This Row],[stan_po_wydobyciu_z_ładunku]]&gt;=100,100,0)</f>
        <v>0</v>
      </c>
      <c r="I728">
        <f>martianeum6[[#This Row],[stan_po_wydobyciu_z_ładunku]]-martianeum6[[#This Row],[ile_zabiera_na_orbite]]</f>
        <v>43.232099999999953</v>
      </c>
    </row>
    <row r="729" spans="1:9" x14ac:dyDescent="0.25">
      <c r="A729" s="1">
        <v>49368</v>
      </c>
      <c r="B729">
        <f t="shared" si="11"/>
        <v>43.232099999999953</v>
      </c>
      <c r="C729" t="s">
        <v>22</v>
      </c>
      <c r="D729">
        <v>12.6</v>
      </c>
      <c r="E729">
        <v>9</v>
      </c>
      <c r="F729">
        <f>IF(martianeum6[[#This Row],[zawartosc '[%']]]&gt;=1,martianeum6[[#This Row],[masa '[kg']]]*martianeum6[[#This Row],[zawartosc '[%']]]*0.01,0)</f>
        <v>1.1339999999999999</v>
      </c>
      <c r="G729">
        <f>martianeum6[[#This Row],[stan_magazynu '[kg']]]+martianeum6[[#This Row],[ile_kg_materiału_z_ładunku]]</f>
        <v>44.366099999999953</v>
      </c>
      <c r="H729">
        <f>IF(martianeum6[[#This Row],[stan_po_wydobyciu_z_ładunku]]&gt;=100,100,0)</f>
        <v>0</v>
      </c>
      <c r="I729">
        <f>martianeum6[[#This Row],[stan_po_wydobyciu_z_ładunku]]-martianeum6[[#This Row],[ile_zabiera_na_orbite]]</f>
        <v>44.366099999999953</v>
      </c>
    </row>
    <row r="730" spans="1:9" x14ac:dyDescent="0.25">
      <c r="A730" s="1">
        <v>49369</v>
      </c>
      <c r="B730">
        <f t="shared" si="11"/>
        <v>44.366099999999953</v>
      </c>
      <c r="C730" t="s">
        <v>10</v>
      </c>
      <c r="D730">
        <v>15.8</v>
      </c>
      <c r="E730">
        <v>0</v>
      </c>
      <c r="F730">
        <f>IF(martianeum6[[#This Row],[zawartosc '[%']]]&gt;=1,martianeum6[[#This Row],[masa '[kg']]]*martianeum6[[#This Row],[zawartosc '[%']]]*0.01,0)</f>
        <v>0</v>
      </c>
      <c r="G730">
        <f>martianeum6[[#This Row],[stan_magazynu '[kg']]]+martianeum6[[#This Row],[ile_kg_materiału_z_ładunku]]</f>
        <v>44.366099999999953</v>
      </c>
      <c r="H730">
        <f>IF(martianeum6[[#This Row],[stan_po_wydobyciu_z_ładunku]]&gt;=100,100,0)</f>
        <v>0</v>
      </c>
      <c r="I730">
        <f>martianeum6[[#This Row],[stan_po_wydobyciu_z_ładunku]]-martianeum6[[#This Row],[ile_zabiera_na_orbite]]</f>
        <v>44.366099999999953</v>
      </c>
    </row>
    <row r="731" spans="1:9" x14ac:dyDescent="0.25">
      <c r="A731" s="1">
        <v>49370</v>
      </c>
      <c r="B731">
        <f t="shared" si="11"/>
        <v>44.366099999999953</v>
      </c>
      <c r="C731" t="s">
        <v>18</v>
      </c>
      <c r="D731">
        <v>24.7</v>
      </c>
      <c r="E731">
        <v>13.9</v>
      </c>
      <c r="F731">
        <f>IF(martianeum6[[#This Row],[zawartosc '[%']]]&gt;=1,martianeum6[[#This Row],[masa '[kg']]]*martianeum6[[#This Row],[zawartosc '[%']]]*0.01,0)</f>
        <v>3.4333</v>
      </c>
      <c r="G731">
        <f>martianeum6[[#This Row],[stan_magazynu '[kg']]]+martianeum6[[#This Row],[ile_kg_materiału_z_ładunku]]</f>
        <v>47.799399999999956</v>
      </c>
      <c r="H731">
        <f>IF(martianeum6[[#This Row],[stan_po_wydobyciu_z_ładunku]]&gt;=100,100,0)</f>
        <v>0</v>
      </c>
      <c r="I731">
        <f>martianeum6[[#This Row],[stan_po_wydobyciu_z_ładunku]]-martianeum6[[#This Row],[ile_zabiera_na_orbite]]</f>
        <v>47.799399999999956</v>
      </c>
    </row>
    <row r="732" spans="1:9" x14ac:dyDescent="0.25">
      <c r="A732" s="1">
        <v>49371</v>
      </c>
      <c r="B732">
        <f t="shared" si="11"/>
        <v>47.799399999999956</v>
      </c>
      <c r="C732" t="s">
        <v>27</v>
      </c>
      <c r="D732">
        <v>26.7</v>
      </c>
      <c r="E732">
        <v>0</v>
      </c>
      <c r="F732">
        <f>IF(martianeum6[[#This Row],[zawartosc '[%']]]&gt;=1,martianeum6[[#This Row],[masa '[kg']]]*martianeum6[[#This Row],[zawartosc '[%']]]*0.01,0)</f>
        <v>0</v>
      </c>
      <c r="G732">
        <f>martianeum6[[#This Row],[stan_magazynu '[kg']]]+martianeum6[[#This Row],[ile_kg_materiału_z_ładunku]]</f>
        <v>47.799399999999956</v>
      </c>
      <c r="H732">
        <f>IF(martianeum6[[#This Row],[stan_po_wydobyciu_z_ładunku]]&gt;=100,100,0)</f>
        <v>0</v>
      </c>
      <c r="I732">
        <f>martianeum6[[#This Row],[stan_po_wydobyciu_z_ładunku]]-martianeum6[[#This Row],[ile_zabiera_na_orbite]]</f>
        <v>47.799399999999956</v>
      </c>
    </row>
    <row r="733" spans="1:9" x14ac:dyDescent="0.25">
      <c r="A733" s="1">
        <v>49372</v>
      </c>
      <c r="B733">
        <f t="shared" si="11"/>
        <v>47.799399999999956</v>
      </c>
      <c r="C733" t="s">
        <v>19</v>
      </c>
      <c r="D733">
        <v>21.2</v>
      </c>
      <c r="E733">
        <v>5.3</v>
      </c>
      <c r="F733">
        <f>IF(martianeum6[[#This Row],[zawartosc '[%']]]&gt;=1,martianeum6[[#This Row],[masa '[kg']]]*martianeum6[[#This Row],[zawartosc '[%']]]*0.01,0)</f>
        <v>1.1235999999999999</v>
      </c>
      <c r="G733">
        <f>martianeum6[[#This Row],[stan_magazynu '[kg']]]+martianeum6[[#This Row],[ile_kg_materiału_z_ładunku]]</f>
        <v>48.922999999999959</v>
      </c>
      <c r="H733">
        <f>IF(martianeum6[[#This Row],[stan_po_wydobyciu_z_ładunku]]&gt;=100,100,0)</f>
        <v>0</v>
      </c>
      <c r="I733">
        <f>martianeum6[[#This Row],[stan_po_wydobyciu_z_ładunku]]-martianeum6[[#This Row],[ile_zabiera_na_orbite]]</f>
        <v>48.922999999999959</v>
      </c>
    </row>
    <row r="734" spans="1:9" x14ac:dyDescent="0.25">
      <c r="A734" s="1">
        <v>49373</v>
      </c>
      <c r="B734">
        <f t="shared" si="11"/>
        <v>48.922999999999959</v>
      </c>
      <c r="C734" t="s">
        <v>6</v>
      </c>
      <c r="D734">
        <v>10.4</v>
      </c>
      <c r="E734">
        <v>8.6</v>
      </c>
      <c r="F734">
        <f>IF(martianeum6[[#This Row],[zawartosc '[%']]]&gt;=1,martianeum6[[#This Row],[masa '[kg']]]*martianeum6[[#This Row],[zawartosc '[%']]]*0.01,0)</f>
        <v>0.89439999999999997</v>
      </c>
      <c r="G734">
        <f>martianeum6[[#This Row],[stan_magazynu '[kg']]]+martianeum6[[#This Row],[ile_kg_materiału_z_ładunku]]</f>
        <v>49.817399999999957</v>
      </c>
      <c r="H734">
        <f>IF(martianeum6[[#This Row],[stan_po_wydobyciu_z_ładunku]]&gt;=100,100,0)</f>
        <v>0</v>
      </c>
      <c r="I734">
        <f>martianeum6[[#This Row],[stan_po_wydobyciu_z_ładunku]]-martianeum6[[#This Row],[ile_zabiera_na_orbite]]</f>
        <v>49.817399999999957</v>
      </c>
    </row>
    <row r="735" spans="1:9" x14ac:dyDescent="0.25">
      <c r="A735" s="1">
        <v>49374</v>
      </c>
      <c r="B735">
        <f t="shared" si="11"/>
        <v>49.817399999999957</v>
      </c>
      <c r="C735" t="s">
        <v>26</v>
      </c>
      <c r="D735">
        <v>25.1</v>
      </c>
      <c r="E735">
        <v>3.3</v>
      </c>
      <c r="F735">
        <f>IF(martianeum6[[#This Row],[zawartosc '[%']]]&gt;=1,martianeum6[[#This Row],[masa '[kg']]]*martianeum6[[#This Row],[zawartosc '[%']]]*0.01,0)</f>
        <v>0.82830000000000004</v>
      </c>
      <c r="G735">
        <f>martianeum6[[#This Row],[stan_magazynu '[kg']]]+martianeum6[[#This Row],[ile_kg_materiału_z_ładunku]]</f>
        <v>50.645699999999955</v>
      </c>
      <c r="H735">
        <f>IF(martianeum6[[#This Row],[stan_po_wydobyciu_z_ładunku]]&gt;=100,100,0)</f>
        <v>0</v>
      </c>
      <c r="I735">
        <f>martianeum6[[#This Row],[stan_po_wydobyciu_z_ładunku]]-martianeum6[[#This Row],[ile_zabiera_na_orbite]]</f>
        <v>50.645699999999955</v>
      </c>
    </row>
    <row r="736" spans="1:9" x14ac:dyDescent="0.25">
      <c r="A736" s="1">
        <v>49375</v>
      </c>
      <c r="B736">
        <f t="shared" si="11"/>
        <v>50.645699999999955</v>
      </c>
      <c r="C736" t="s">
        <v>19</v>
      </c>
      <c r="D736">
        <v>27.8</v>
      </c>
      <c r="E736">
        <v>20.9</v>
      </c>
      <c r="F736">
        <f>IF(martianeum6[[#This Row],[zawartosc '[%']]]&gt;=1,martianeum6[[#This Row],[masa '[kg']]]*martianeum6[[#This Row],[zawartosc '[%']]]*0.01,0)</f>
        <v>5.8102</v>
      </c>
      <c r="G736">
        <f>martianeum6[[#This Row],[stan_magazynu '[kg']]]+martianeum6[[#This Row],[ile_kg_materiału_z_ładunku]]</f>
        <v>56.455899999999957</v>
      </c>
      <c r="H736">
        <f>IF(martianeum6[[#This Row],[stan_po_wydobyciu_z_ładunku]]&gt;=100,100,0)</f>
        <v>0</v>
      </c>
      <c r="I736">
        <f>martianeum6[[#This Row],[stan_po_wydobyciu_z_ładunku]]-martianeum6[[#This Row],[ile_zabiera_na_orbite]]</f>
        <v>56.455899999999957</v>
      </c>
    </row>
    <row r="737" spans="1:9" x14ac:dyDescent="0.25">
      <c r="A737" s="1">
        <v>49376</v>
      </c>
      <c r="B737">
        <f t="shared" si="11"/>
        <v>56.455899999999957</v>
      </c>
      <c r="C737" t="s">
        <v>11</v>
      </c>
      <c r="D737">
        <v>26.1</v>
      </c>
      <c r="E737">
        <v>0</v>
      </c>
      <c r="F737">
        <f>IF(martianeum6[[#This Row],[zawartosc '[%']]]&gt;=1,martianeum6[[#This Row],[masa '[kg']]]*martianeum6[[#This Row],[zawartosc '[%']]]*0.01,0)</f>
        <v>0</v>
      </c>
      <c r="G737">
        <f>martianeum6[[#This Row],[stan_magazynu '[kg']]]+martianeum6[[#This Row],[ile_kg_materiału_z_ładunku]]</f>
        <v>56.455899999999957</v>
      </c>
      <c r="H737">
        <f>IF(martianeum6[[#This Row],[stan_po_wydobyciu_z_ładunku]]&gt;=100,100,0)</f>
        <v>0</v>
      </c>
      <c r="I737">
        <f>martianeum6[[#This Row],[stan_po_wydobyciu_z_ładunku]]-martianeum6[[#This Row],[ile_zabiera_na_orbite]]</f>
        <v>56.455899999999957</v>
      </c>
    </row>
    <row r="738" spans="1:9" x14ac:dyDescent="0.25">
      <c r="A738" s="1">
        <v>49377</v>
      </c>
      <c r="B738">
        <f t="shared" si="11"/>
        <v>56.455899999999957</v>
      </c>
      <c r="C738" t="s">
        <v>13</v>
      </c>
      <c r="D738">
        <v>18.3</v>
      </c>
      <c r="E738">
        <v>7.8</v>
      </c>
      <c r="F738">
        <f>IF(martianeum6[[#This Row],[zawartosc '[%']]]&gt;=1,martianeum6[[#This Row],[masa '[kg']]]*martianeum6[[#This Row],[zawartosc '[%']]]*0.01,0)</f>
        <v>1.4274000000000002</v>
      </c>
      <c r="G738">
        <f>martianeum6[[#This Row],[stan_magazynu '[kg']]]+martianeum6[[#This Row],[ile_kg_materiału_z_ładunku]]</f>
        <v>57.883299999999956</v>
      </c>
      <c r="H738">
        <f>IF(martianeum6[[#This Row],[stan_po_wydobyciu_z_ładunku]]&gt;=100,100,0)</f>
        <v>0</v>
      </c>
      <c r="I738">
        <f>martianeum6[[#This Row],[stan_po_wydobyciu_z_ładunku]]-martianeum6[[#This Row],[ile_zabiera_na_orbite]]</f>
        <v>57.883299999999956</v>
      </c>
    </row>
    <row r="739" spans="1:9" x14ac:dyDescent="0.25">
      <c r="A739" s="1">
        <v>49378</v>
      </c>
      <c r="B739">
        <f t="shared" si="11"/>
        <v>57.883299999999956</v>
      </c>
      <c r="C739" t="s">
        <v>11</v>
      </c>
      <c r="D739">
        <v>16.3</v>
      </c>
      <c r="E739">
        <v>0</v>
      </c>
      <c r="F739">
        <f>IF(martianeum6[[#This Row],[zawartosc '[%']]]&gt;=1,martianeum6[[#This Row],[masa '[kg']]]*martianeum6[[#This Row],[zawartosc '[%']]]*0.01,0)</f>
        <v>0</v>
      </c>
      <c r="G739">
        <f>martianeum6[[#This Row],[stan_magazynu '[kg']]]+martianeum6[[#This Row],[ile_kg_materiału_z_ładunku]]</f>
        <v>57.883299999999956</v>
      </c>
      <c r="H739">
        <f>IF(martianeum6[[#This Row],[stan_po_wydobyciu_z_ładunku]]&gt;=100,100,0)</f>
        <v>0</v>
      </c>
      <c r="I739">
        <f>martianeum6[[#This Row],[stan_po_wydobyciu_z_ładunku]]-martianeum6[[#This Row],[ile_zabiera_na_orbite]]</f>
        <v>57.883299999999956</v>
      </c>
    </row>
    <row r="740" spans="1:9" x14ac:dyDescent="0.25">
      <c r="A740" s="1">
        <v>49379</v>
      </c>
      <c r="B740">
        <f t="shared" si="11"/>
        <v>57.883299999999956</v>
      </c>
      <c r="C740" t="s">
        <v>11</v>
      </c>
      <c r="D740">
        <v>17.2</v>
      </c>
      <c r="E740">
        <v>12.5</v>
      </c>
      <c r="F740">
        <f>IF(martianeum6[[#This Row],[zawartosc '[%']]]&gt;=1,martianeum6[[#This Row],[masa '[kg']]]*martianeum6[[#This Row],[zawartosc '[%']]]*0.01,0)</f>
        <v>2.15</v>
      </c>
      <c r="G740">
        <f>martianeum6[[#This Row],[stan_magazynu '[kg']]]+martianeum6[[#This Row],[ile_kg_materiału_z_ładunku]]</f>
        <v>60.033299999999954</v>
      </c>
      <c r="H740">
        <f>IF(martianeum6[[#This Row],[stan_po_wydobyciu_z_ładunku]]&gt;=100,100,0)</f>
        <v>0</v>
      </c>
      <c r="I740">
        <f>martianeum6[[#This Row],[stan_po_wydobyciu_z_ładunku]]-martianeum6[[#This Row],[ile_zabiera_na_orbite]]</f>
        <v>60.033299999999954</v>
      </c>
    </row>
    <row r="741" spans="1:9" x14ac:dyDescent="0.25">
      <c r="A741" s="1">
        <v>49380</v>
      </c>
      <c r="B741">
        <f t="shared" si="11"/>
        <v>60.033299999999954</v>
      </c>
      <c r="C741" t="s">
        <v>24</v>
      </c>
      <c r="D741">
        <v>22.1</v>
      </c>
      <c r="E741">
        <v>3.7</v>
      </c>
      <c r="F741">
        <f>IF(martianeum6[[#This Row],[zawartosc '[%']]]&gt;=1,martianeum6[[#This Row],[masa '[kg']]]*martianeum6[[#This Row],[zawartosc '[%']]]*0.01,0)</f>
        <v>0.81770000000000009</v>
      </c>
      <c r="G741">
        <f>martianeum6[[#This Row],[stan_magazynu '[kg']]]+martianeum6[[#This Row],[ile_kg_materiału_z_ładunku]]</f>
        <v>60.850999999999956</v>
      </c>
      <c r="H741">
        <f>IF(martianeum6[[#This Row],[stan_po_wydobyciu_z_ładunku]]&gt;=100,100,0)</f>
        <v>0</v>
      </c>
      <c r="I741">
        <f>martianeum6[[#This Row],[stan_po_wydobyciu_z_ładunku]]-martianeum6[[#This Row],[ile_zabiera_na_orbite]]</f>
        <v>60.850999999999956</v>
      </c>
    </row>
    <row r="742" spans="1:9" x14ac:dyDescent="0.25">
      <c r="A742" s="1">
        <v>49381</v>
      </c>
      <c r="B742">
        <f t="shared" si="11"/>
        <v>60.850999999999956</v>
      </c>
      <c r="C742" t="s">
        <v>23</v>
      </c>
      <c r="D742">
        <v>18.8</v>
      </c>
      <c r="E742">
        <v>0</v>
      </c>
      <c r="F742">
        <f>IF(martianeum6[[#This Row],[zawartosc '[%']]]&gt;=1,martianeum6[[#This Row],[masa '[kg']]]*martianeum6[[#This Row],[zawartosc '[%']]]*0.01,0)</f>
        <v>0</v>
      </c>
      <c r="G742">
        <f>martianeum6[[#This Row],[stan_magazynu '[kg']]]+martianeum6[[#This Row],[ile_kg_materiału_z_ładunku]]</f>
        <v>60.850999999999956</v>
      </c>
      <c r="H742">
        <f>IF(martianeum6[[#This Row],[stan_po_wydobyciu_z_ładunku]]&gt;=100,100,0)</f>
        <v>0</v>
      </c>
      <c r="I742">
        <f>martianeum6[[#This Row],[stan_po_wydobyciu_z_ładunku]]-martianeum6[[#This Row],[ile_zabiera_na_orbite]]</f>
        <v>60.850999999999956</v>
      </c>
    </row>
    <row r="743" spans="1:9" x14ac:dyDescent="0.25">
      <c r="A743" s="1">
        <v>49382</v>
      </c>
      <c r="B743">
        <f t="shared" si="11"/>
        <v>60.850999999999956</v>
      </c>
      <c r="C743" t="s">
        <v>18</v>
      </c>
      <c r="D743">
        <v>12.3</v>
      </c>
      <c r="E743">
        <v>7.1</v>
      </c>
      <c r="F743">
        <f>IF(martianeum6[[#This Row],[zawartosc '[%']]]&gt;=1,martianeum6[[#This Row],[masa '[kg']]]*martianeum6[[#This Row],[zawartosc '[%']]]*0.01,0)</f>
        <v>0.87329999999999997</v>
      </c>
      <c r="G743">
        <f>martianeum6[[#This Row],[stan_magazynu '[kg']]]+martianeum6[[#This Row],[ile_kg_materiału_z_ładunku]]</f>
        <v>61.724299999999957</v>
      </c>
      <c r="H743">
        <f>IF(martianeum6[[#This Row],[stan_po_wydobyciu_z_ładunku]]&gt;=100,100,0)</f>
        <v>0</v>
      </c>
      <c r="I743">
        <f>martianeum6[[#This Row],[stan_po_wydobyciu_z_ładunku]]-martianeum6[[#This Row],[ile_zabiera_na_orbite]]</f>
        <v>61.724299999999957</v>
      </c>
    </row>
    <row r="744" spans="1:9" x14ac:dyDescent="0.25">
      <c r="A744" s="1">
        <v>49383</v>
      </c>
      <c r="B744">
        <f t="shared" si="11"/>
        <v>61.724299999999957</v>
      </c>
      <c r="C744" t="s">
        <v>10</v>
      </c>
      <c r="D744">
        <v>27.5</v>
      </c>
      <c r="E744">
        <v>34.299999999999997</v>
      </c>
      <c r="F744">
        <f>IF(martianeum6[[#This Row],[zawartosc '[%']]]&gt;=1,martianeum6[[#This Row],[masa '[kg']]]*martianeum6[[#This Row],[zawartosc '[%']]]*0.01,0)</f>
        <v>9.4324999999999992</v>
      </c>
      <c r="G744">
        <f>martianeum6[[#This Row],[stan_magazynu '[kg']]]+martianeum6[[#This Row],[ile_kg_materiału_z_ładunku]]</f>
        <v>71.156799999999961</v>
      </c>
      <c r="H744">
        <f>IF(martianeum6[[#This Row],[stan_po_wydobyciu_z_ładunku]]&gt;=100,100,0)</f>
        <v>0</v>
      </c>
      <c r="I744">
        <f>martianeum6[[#This Row],[stan_po_wydobyciu_z_ładunku]]-martianeum6[[#This Row],[ile_zabiera_na_orbite]]</f>
        <v>71.156799999999961</v>
      </c>
    </row>
    <row r="745" spans="1:9" x14ac:dyDescent="0.25">
      <c r="A745" s="1">
        <v>49384</v>
      </c>
      <c r="B745">
        <f t="shared" si="11"/>
        <v>71.156799999999961</v>
      </c>
      <c r="C745" t="s">
        <v>18</v>
      </c>
      <c r="D745">
        <v>23.1</v>
      </c>
      <c r="E745">
        <v>0</v>
      </c>
      <c r="F745">
        <f>IF(martianeum6[[#This Row],[zawartosc '[%']]]&gt;=1,martianeum6[[#This Row],[masa '[kg']]]*martianeum6[[#This Row],[zawartosc '[%']]]*0.01,0)</f>
        <v>0</v>
      </c>
      <c r="G745">
        <f>martianeum6[[#This Row],[stan_magazynu '[kg']]]+martianeum6[[#This Row],[ile_kg_materiału_z_ładunku]]</f>
        <v>71.156799999999961</v>
      </c>
      <c r="H745">
        <f>IF(martianeum6[[#This Row],[stan_po_wydobyciu_z_ładunku]]&gt;=100,100,0)</f>
        <v>0</v>
      </c>
      <c r="I745">
        <f>martianeum6[[#This Row],[stan_po_wydobyciu_z_ładunku]]-martianeum6[[#This Row],[ile_zabiera_na_orbite]]</f>
        <v>71.156799999999961</v>
      </c>
    </row>
    <row r="746" spans="1:9" x14ac:dyDescent="0.25">
      <c r="A746" s="1">
        <v>49385</v>
      </c>
      <c r="B746">
        <f t="shared" si="11"/>
        <v>71.156799999999961</v>
      </c>
      <c r="C746" t="s">
        <v>11</v>
      </c>
      <c r="D746">
        <v>21.3</v>
      </c>
      <c r="E746">
        <v>0</v>
      </c>
      <c r="F746">
        <f>IF(martianeum6[[#This Row],[zawartosc '[%']]]&gt;=1,martianeum6[[#This Row],[masa '[kg']]]*martianeum6[[#This Row],[zawartosc '[%']]]*0.01,0)</f>
        <v>0</v>
      </c>
      <c r="G746">
        <f>martianeum6[[#This Row],[stan_magazynu '[kg']]]+martianeum6[[#This Row],[ile_kg_materiału_z_ładunku]]</f>
        <v>71.156799999999961</v>
      </c>
      <c r="H746">
        <f>IF(martianeum6[[#This Row],[stan_po_wydobyciu_z_ładunku]]&gt;=100,100,0)</f>
        <v>0</v>
      </c>
      <c r="I746">
        <f>martianeum6[[#This Row],[stan_po_wydobyciu_z_ładunku]]-martianeum6[[#This Row],[ile_zabiera_na_orbite]]</f>
        <v>71.156799999999961</v>
      </c>
    </row>
    <row r="747" spans="1:9" x14ac:dyDescent="0.25">
      <c r="A747" s="1">
        <v>49386</v>
      </c>
      <c r="B747">
        <f t="shared" si="11"/>
        <v>71.156799999999961</v>
      </c>
      <c r="C747" t="s">
        <v>26</v>
      </c>
      <c r="D747">
        <v>13.8</v>
      </c>
      <c r="E747">
        <v>5.9</v>
      </c>
      <c r="F747">
        <f>IF(martianeum6[[#This Row],[zawartosc '[%']]]&gt;=1,martianeum6[[#This Row],[masa '[kg']]]*martianeum6[[#This Row],[zawartosc '[%']]]*0.01,0)</f>
        <v>0.81420000000000015</v>
      </c>
      <c r="G747">
        <f>martianeum6[[#This Row],[stan_magazynu '[kg']]]+martianeum6[[#This Row],[ile_kg_materiału_z_ładunku]]</f>
        <v>71.970999999999961</v>
      </c>
      <c r="H747">
        <f>IF(martianeum6[[#This Row],[stan_po_wydobyciu_z_ładunku]]&gt;=100,100,0)</f>
        <v>0</v>
      </c>
      <c r="I747">
        <f>martianeum6[[#This Row],[stan_po_wydobyciu_z_ładunku]]-martianeum6[[#This Row],[ile_zabiera_na_orbite]]</f>
        <v>71.970999999999961</v>
      </c>
    </row>
    <row r="748" spans="1:9" x14ac:dyDescent="0.25">
      <c r="A748" s="1">
        <v>49387</v>
      </c>
      <c r="B748">
        <f t="shared" si="11"/>
        <v>71.970999999999961</v>
      </c>
      <c r="C748" t="s">
        <v>13</v>
      </c>
      <c r="D748">
        <v>20</v>
      </c>
      <c r="E748">
        <v>16</v>
      </c>
      <c r="F748">
        <f>IF(martianeum6[[#This Row],[zawartosc '[%']]]&gt;=1,martianeum6[[#This Row],[masa '[kg']]]*martianeum6[[#This Row],[zawartosc '[%']]]*0.01,0)</f>
        <v>3.2</v>
      </c>
      <c r="G748">
        <f>martianeum6[[#This Row],[stan_magazynu '[kg']]]+martianeum6[[#This Row],[ile_kg_materiału_z_ładunku]]</f>
        <v>75.170999999999964</v>
      </c>
      <c r="H748">
        <f>IF(martianeum6[[#This Row],[stan_po_wydobyciu_z_ładunku]]&gt;=100,100,0)</f>
        <v>0</v>
      </c>
      <c r="I748">
        <f>martianeum6[[#This Row],[stan_po_wydobyciu_z_ładunku]]-martianeum6[[#This Row],[ile_zabiera_na_orbite]]</f>
        <v>75.170999999999964</v>
      </c>
    </row>
    <row r="749" spans="1:9" x14ac:dyDescent="0.25">
      <c r="A749" s="1">
        <v>49388</v>
      </c>
      <c r="B749">
        <f t="shared" si="11"/>
        <v>75.170999999999964</v>
      </c>
      <c r="C749" t="s">
        <v>12</v>
      </c>
      <c r="D749">
        <v>23.9</v>
      </c>
      <c r="E749">
        <v>0</v>
      </c>
      <c r="F749">
        <f>IF(martianeum6[[#This Row],[zawartosc '[%']]]&gt;=1,martianeum6[[#This Row],[masa '[kg']]]*martianeum6[[#This Row],[zawartosc '[%']]]*0.01,0)</f>
        <v>0</v>
      </c>
      <c r="G749">
        <f>martianeum6[[#This Row],[stan_magazynu '[kg']]]+martianeum6[[#This Row],[ile_kg_materiału_z_ładunku]]</f>
        <v>75.170999999999964</v>
      </c>
      <c r="H749">
        <f>IF(martianeum6[[#This Row],[stan_po_wydobyciu_z_ładunku]]&gt;=100,100,0)</f>
        <v>0</v>
      </c>
      <c r="I749">
        <f>martianeum6[[#This Row],[stan_po_wydobyciu_z_ładunku]]-martianeum6[[#This Row],[ile_zabiera_na_orbite]]</f>
        <v>75.170999999999964</v>
      </c>
    </row>
    <row r="750" spans="1:9" x14ac:dyDescent="0.25">
      <c r="A750" s="1">
        <v>49389</v>
      </c>
      <c r="B750">
        <f t="shared" si="11"/>
        <v>75.170999999999964</v>
      </c>
      <c r="C750" t="s">
        <v>29</v>
      </c>
      <c r="D750">
        <v>15.3</v>
      </c>
      <c r="E750">
        <v>0.1</v>
      </c>
      <c r="F750">
        <f>IF(martianeum6[[#This Row],[zawartosc '[%']]]&gt;=1,martianeum6[[#This Row],[masa '[kg']]]*martianeum6[[#This Row],[zawartosc '[%']]]*0.01,0)</f>
        <v>0</v>
      </c>
      <c r="G750">
        <f>martianeum6[[#This Row],[stan_magazynu '[kg']]]+martianeum6[[#This Row],[ile_kg_materiału_z_ładunku]]</f>
        <v>75.170999999999964</v>
      </c>
      <c r="H750">
        <f>IF(martianeum6[[#This Row],[stan_po_wydobyciu_z_ładunku]]&gt;=100,100,0)</f>
        <v>0</v>
      </c>
      <c r="I750">
        <f>martianeum6[[#This Row],[stan_po_wydobyciu_z_ładunku]]-martianeum6[[#This Row],[ile_zabiera_na_orbite]]</f>
        <v>75.170999999999964</v>
      </c>
    </row>
    <row r="751" spans="1:9" x14ac:dyDescent="0.25">
      <c r="A751" s="1">
        <v>49390</v>
      </c>
      <c r="B751">
        <f t="shared" si="11"/>
        <v>75.170999999999964</v>
      </c>
      <c r="C751" t="s">
        <v>14</v>
      </c>
      <c r="D751">
        <v>16.600000000000001</v>
      </c>
      <c r="E751">
        <v>0</v>
      </c>
      <c r="F751">
        <f>IF(martianeum6[[#This Row],[zawartosc '[%']]]&gt;=1,martianeum6[[#This Row],[masa '[kg']]]*martianeum6[[#This Row],[zawartosc '[%']]]*0.01,0)</f>
        <v>0</v>
      </c>
      <c r="G751">
        <f>martianeum6[[#This Row],[stan_magazynu '[kg']]]+martianeum6[[#This Row],[ile_kg_materiału_z_ładunku]]</f>
        <v>75.170999999999964</v>
      </c>
      <c r="H751">
        <f>IF(martianeum6[[#This Row],[stan_po_wydobyciu_z_ładunku]]&gt;=100,100,0)</f>
        <v>0</v>
      </c>
      <c r="I751">
        <f>martianeum6[[#This Row],[stan_po_wydobyciu_z_ładunku]]-martianeum6[[#This Row],[ile_zabiera_na_orbite]]</f>
        <v>75.170999999999964</v>
      </c>
    </row>
    <row r="752" spans="1:9" x14ac:dyDescent="0.25">
      <c r="A752" s="1">
        <v>49391</v>
      </c>
      <c r="B752">
        <f t="shared" si="11"/>
        <v>75.170999999999964</v>
      </c>
      <c r="C752" t="s">
        <v>27</v>
      </c>
      <c r="D752">
        <v>20.8</v>
      </c>
      <c r="E752">
        <v>2</v>
      </c>
      <c r="F752">
        <f>IF(martianeum6[[#This Row],[zawartosc '[%']]]&gt;=1,martianeum6[[#This Row],[masa '[kg']]]*martianeum6[[#This Row],[zawartosc '[%']]]*0.01,0)</f>
        <v>0.41600000000000004</v>
      </c>
      <c r="G752">
        <f>martianeum6[[#This Row],[stan_magazynu '[kg']]]+martianeum6[[#This Row],[ile_kg_materiału_z_ładunku]]</f>
        <v>75.586999999999961</v>
      </c>
      <c r="H752">
        <f>IF(martianeum6[[#This Row],[stan_po_wydobyciu_z_ładunku]]&gt;=100,100,0)</f>
        <v>0</v>
      </c>
      <c r="I752">
        <f>martianeum6[[#This Row],[stan_po_wydobyciu_z_ładunku]]-martianeum6[[#This Row],[ile_zabiera_na_orbite]]</f>
        <v>75.586999999999961</v>
      </c>
    </row>
    <row r="753" spans="1:9" x14ac:dyDescent="0.25">
      <c r="A753" s="1">
        <v>49392</v>
      </c>
      <c r="B753">
        <f t="shared" si="11"/>
        <v>75.586999999999961</v>
      </c>
      <c r="C753" t="s">
        <v>11</v>
      </c>
      <c r="D753">
        <v>10.8</v>
      </c>
      <c r="E753">
        <v>12.3</v>
      </c>
      <c r="F753">
        <f>IF(martianeum6[[#This Row],[zawartosc '[%']]]&gt;=1,martianeum6[[#This Row],[masa '[kg']]]*martianeum6[[#This Row],[zawartosc '[%']]]*0.01,0)</f>
        <v>1.3284</v>
      </c>
      <c r="G753">
        <f>martianeum6[[#This Row],[stan_magazynu '[kg']]]+martianeum6[[#This Row],[ile_kg_materiału_z_ładunku]]</f>
        <v>76.915399999999963</v>
      </c>
      <c r="H753">
        <f>IF(martianeum6[[#This Row],[stan_po_wydobyciu_z_ładunku]]&gt;=100,100,0)</f>
        <v>0</v>
      </c>
      <c r="I753">
        <f>martianeum6[[#This Row],[stan_po_wydobyciu_z_ładunku]]-martianeum6[[#This Row],[ile_zabiera_na_orbite]]</f>
        <v>76.915399999999963</v>
      </c>
    </row>
    <row r="754" spans="1:9" x14ac:dyDescent="0.25">
      <c r="A754" s="1">
        <v>49393</v>
      </c>
      <c r="B754">
        <f t="shared" si="11"/>
        <v>76.915399999999963</v>
      </c>
      <c r="C754" t="s">
        <v>11</v>
      </c>
      <c r="D754">
        <v>12.5</v>
      </c>
      <c r="E754">
        <v>18.399999999999999</v>
      </c>
      <c r="F754">
        <f>IF(martianeum6[[#This Row],[zawartosc '[%']]]&gt;=1,martianeum6[[#This Row],[masa '[kg']]]*martianeum6[[#This Row],[zawartosc '[%']]]*0.01,0)</f>
        <v>2.2999999999999998</v>
      </c>
      <c r="G754">
        <f>martianeum6[[#This Row],[stan_magazynu '[kg']]]+martianeum6[[#This Row],[ile_kg_materiału_z_ładunku]]</f>
        <v>79.21539999999996</v>
      </c>
      <c r="H754">
        <f>IF(martianeum6[[#This Row],[stan_po_wydobyciu_z_ładunku]]&gt;=100,100,0)</f>
        <v>0</v>
      </c>
      <c r="I754">
        <f>martianeum6[[#This Row],[stan_po_wydobyciu_z_ładunku]]-martianeum6[[#This Row],[ile_zabiera_na_orbite]]</f>
        <v>79.21539999999996</v>
      </c>
    </row>
    <row r="755" spans="1:9" x14ac:dyDescent="0.25">
      <c r="A755" s="1">
        <v>49394</v>
      </c>
      <c r="B755">
        <f t="shared" si="11"/>
        <v>79.21539999999996</v>
      </c>
      <c r="C755" t="s">
        <v>9</v>
      </c>
      <c r="D755">
        <v>24</v>
      </c>
      <c r="E755">
        <v>4.9000000000000004</v>
      </c>
      <c r="F755">
        <f>IF(martianeum6[[#This Row],[zawartosc '[%']]]&gt;=1,martianeum6[[#This Row],[masa '[kg']]]*martianeum6[[#This Row],[zawartosc '[%']]]*0.01,0)</f>
        <v>1.1760000000000002</v>
      </c>
      <c r="G755">
        <f>martianeum6[[#This Row],[stan_magazynu '[kg']]]+martianeum6[[#This Row],[ile_kg_materiału_z_ładunku]]</f>
        <v>80.391399999999962</v>
      </c>
      <c r="H755">
        <f>IF(martianeum6[[#This Row],[stan_po_wydobyciu_z_ładunku]]&gt;=100,100,0)</f>
        <v>0</v>
      </c>
      <c r="I755">
        <f>martianeum6[[#This Row],[stan_po_wydobyciu_z_ładunku]]-martianeum6[[#This Row],[ile_zabiera_na_orbite]]</f>
        <v>80.391399999999962</v>
      </c>
    </row>
    <row r="756" spans="1:9" x14ac:dyDescent="0.25">
      <c r="A756" s="1">
        <v>49395</v>
      </c>
      <c r="B756">
        <f t="shared" si="11"/>
        <v>80.391399999999962</v>
      </c>
      <c r="C756" t="s">
        <v>10</v>
      </c>
      <c r="D756">
        <v>21.4</v>
      </c>
      <c r="E756">
        <v>11.1</v>
      </c>
      <c r="F756">
        <f>IF(martianeum6[[#This Row],[zawartosc '[%']]]&gt;=1,martianeum6[[#This Row],[masa '[kg']]]*martianeum6[[#This Row],[zawartosc '[%']]]*0.01,0)</f>
        <v>2.3753999999999995</v>
      </c>
      <c r="G756">
        <f>martianeum6[[#This Row],[stan_magazynu '[kg']]]+martianeum6[[#This Row],[ile_kg_materiału_z_ładunku]]</f>
        <v>82.766799999999961</v>
      </c>
      <c r="H756">
        <f>IF(martianeum6[[#This Row],[stan_po_wydobyciu_z_ładunku]]&gt;=100,100,0)</f>
        <v>0</v>
      </c>
      <c r="I756">
        <f>martianeum6[[#This Row],[stan_po_wydobyciu_z_ładunku]]-martianeum6[[#This Row],[ile_zabiera_na_orbite]]</f>
        <v>82.766799999999961</v>
      </c>
    </row>
    <row r="757" spans="1:9" x14ac:dyDescent="0.25">
      <c r="A757" s="1">
        <v>49396</v>
      </c>
      <c r="B757">
        <f t="shared" si="11"/>
        <v>82.766799999999961</v>
      </c>
      <c r="C757" t="s">
        <v>22</v>
      </c>
      <c r="D757">
        <v>18.3</v>
      </c>
      <c r="E757">
        <v>0</v>
      </c>
      <c r="F757">
        <f>IF(martianeum6[[#This Row],[zawartosc '[%']]]&gt;=1,martianeum6[[#This Row],[masa '[kg']]]*martianeum6[[#This Row],[zawartosc '[%']]]*0.01,0)</f>
        <v>0</v>
      </c>
      <c r="G757">
        <f>martianeum6[[#This Row],[stan_magazynu '[kg']]]+martianeum6[[#This Row],[ile_kg_materiału_z_ładunku]]</f>
        <v>82.766799999999961</v>
      </c>
      <c r="H757">
        <f>IF(martianeum6[[#This Row],[stan_po_wydobyciu_z_ładunku]]&gt;=100,100,0)</f>
        <v>0</v>
      </c>
      <c r="I757">
        <f>martianeum6[[#This Row],[stan_po_wydobyciu_z_ładunku]]-martianeum6[[#This Row],[ile_zabiera_na_orbite]]</f>
        <v>82.766799999999961</v>
      </c>
    </row>
    <row r="758" spans="1:9" x14ac:dyDescent="0.25">
      <c r="A758" s="1">
        <v>49397</v>
      </c>
      <c r="B758">
        <f t="shared" si="11"/>
        <v>82.766799999999961</v>
      </c>
      <c r="C758" t="s">
        <v>15</v>
      </c>
      <c r="D758">
        <v>10.5</v>
      </c>
      <c r="E758">
        <v>3.9</v>
      </c>
      <c r="F758">
        <f>IF(martianeum6[[#This Row],[zawartosc '[%']]]&gt;=1,martianeum6[[#This Row],[masa '[kg']]]*martianeum6[[#This Row],[zawartosc '[%']]]*0.01,0)</f>
        <v>0.40949999999999998</v>
      </c>
      <c r="G758">
        <f>martianeum6[[#This Row],[stan_magazynu '[kg']]]+martianeum6[[#This Row],[ile_kg_materiału_z_ładunku]]</f>
        <v>83.176299999999955</v>
      </c>
      <c r="H758">
        <f>IF(martianeum6[[#This Row],[stan_po_wydobyciu_z_ładunku]]&gt;=100,100,0)</f>
        <v>0</v>
      </c>
      <c r="I758">
        <f>martianeum6[[#This Row],[stan_po_wydobyciu_z_ładunku]]-martianeum6[[#This Row],[ile_zabiera_na_orbite]]</f>
        <v>83.176299999999955</v>
      </c>
    </row>
    <row r="759" spans="1:9" x14ac:dyDescent="0.25">
      <c r="A759" s="1">
        <v>49398</v>
      </c>
      <c r="B759">
        <f t="shared" si="11"/>
        <v>83.176299999999955</v>
      </c>
      <c r="C759" t="s">
        <v>10</v>
      </c>
      <c r="D759">
        <v>11.7</v>
      </c>
      <c r="E759">
        <v>0</v>
      </c>
      <c r="F759">
        <f>IF(martianeum6[[#This Row],[zawartosc '[%']]]&gt;=1,martianeum6[[#This Row],[masa '[kg']]]*martianeum6[[#This Row],[zawartosc '[%']]]*0.01,0)</f>
        <v>0</v>
      </c>
      <c r="G759">
        <f>martianeum6[[#This Row],[stan_magazynu '[kg']]]+martianeum6[[#This Row],[ile_kg_materiału_z_ładunku]]</f>
        <v>83.176299999999955</v>
      </c>
      <c r="H759">
        <f>IF(martianeum6[[#This Row],[stan_po_wydobyciu_z_ładunku]]&gt;=100,100,0)</f>
        <v>0</v>
      </c>
      <c r="I759">
        <f>martianeum6[[#This Row],[stan_po_wydobyciu_z_ładunku]]-martianeum6[[#This Row],[ile_zabiera_na_orbite]]</f>
        <v>83.176299999999955</v>
      </c>
    </row>
    <row r="760" spans="1:9" x14ac:dyDescent="0.25">
      <c r="A760" s="1">
        <v>49399</v>
      </c>
      <c r="B760">
        <f t="shared" si="11"/>
        <v>83.176299999999955</v>
      </c>
      <c r="C760" t="s">
        <v>7</v>
      </c>
      <c r="D760">
        <v>26.8</v>
      </c>
      <c r="E760">
        <v>0</v>
      </c>
      <c r="F760">
        <f>IF(martianeum6[[#This Row],[zawartosc '[%']]]&gt;=1,martianeum6[[#This Row],[masa '[kg']]]*martianeum6[[#This Row],[zawartosc '[%']]]*0.01,0)</f>
        <v>0</v>
      </c>
      <c r="G760">
        <f>martianeum6[[#This Row],[stan_magazynu '[kg']]]+martianeum6[[#This Row],[ile_kg_materiału_z_ładunku]]</f>
        <v>83.176299999999955</v>
      </c>
      <c r="H760">
        <f>IF(martianeum6[[#This Row],[stan_po_wydobyciu_z_ładunku]]&gt;=100,100,0)</f>
        <v>0</v>
      </c>
      <c r="I760">
        <f>martianeum6[[#This Row],[stan_po_wydobyciu_z_ładunku]]-martianeum6[[#This Row],[ile_zabiera_na_orbite]]</f>
        <v>83.176299999999955</v>
      </c>
    </row>
    <row r="761" spans="1:9" x14ac:dyDescent="0.25">
      <c r="A761" s="1">
        <v>49400</v>
      </c>
      <c r="B761">
        <f t="shared" si="11"/>
        <v>83.176299999999955</v>
      </c>
      <c r="C761" t="s">
        <v>10</v>
      </c>
      <c r="D761">
        <v>22.1</v>
      </c>
      <c r="E761">
        <v>33.799999999999997</v>
      </c>
      <c r="F761">
        <f>IF(martianeum6[[#This Row],[zawartosc '[%']]]&gt;=1,martianeum6[[#This Row],[masa '[kg']]]*martianeum6[[#This Row],[zawartosc '[%']]]*0.01,0)</f>
        <v>7.4698000000000002</v>
      </c>
      <c r="G761">
        <f>martianeum6[[#This Row],[stan_magazynu '[kg']]]+martianeum6[[#This Row],[ile_kg_materiału_z_ładunku]]</f>
        <v>90.646099999999961</v>
      </c>
      <c r="H761">
        <f>IF(martianeum6[[#This Row],[stan_po_wydobyciu_z_ładunku]]&gt;=100,100,0)</f>
        <v>0</v>
      </c>
      <c r="I761">
        <f>martianeum6[[#This Row],[stan_po_wydobyciu_z_ładunku]]-martianeum6[[#This Row],[ile_zabiera_na_orbite]]</f>
        <v>90.646099999999961</v>
      </c>
    </row>
    <row r="762" spans="1:9" x14ac:dyDescent="0.25">
      <c r="A762" s="1">
        <v>49401</v>
      </c>
      <c r="B762">
        <f t="shared" si="11"/>
        <v>90.646099999999961</v>
      </c>
      <c r="C762" t="s">
        <v>32</v>
      </c>
      <c r="D762">
        <v>17.100000000000001</v>
      </c>
      <c r="E762">
        <v>0</v>
      </c>
      <c r="F762">
        <f>IF(martianeum6[[#This Row],[zawartosc '[%']]]&gt;=1,martianeum6[[#This Row],[masa '[kg']]]*martianeum6[[#This Row],[zawartosc '[%']]]*0.01,0)</f>
        <v>0</v>
      </c>
      <c r="G762">
        <f>martianeum6[[#This Row],[stan_magazynu '[kg']]]+martianeum6[[#This Row],[ile_kg_materiału_z_ładunku]]</f>
        <v>90.646099999999961</v>
      </c>
      <c r="H762">
        <f>IF(martianeum6[[#This Row],[stan_po_wydobyciu_z_ładunku]]&gt;=100,100,0)</f>
        <v>0</v>
      </c>
      <c r="I762">
        <f>martianeum6[[#This Row],[stan_po_wydobyciu_z_ładunku]]-martianeum6[[#This Row],[ile_zabiera_na_orbite]]</f>
        <v>90.646099999999961</v>
      </c>
    </row>
    <row r="763" spans="1:9" x14ac:dyDescent="0.25">
      <c r="A763" s="1">
        <v>49402</v>
      </c>
      <c r="B763">
        <f t="shared" si="11"/>
        <v>90.646099999999961</v>
      </c>
      <c r="C763" t="s">
        <v>13</v>
      </c>
      <c r="D763">
        <v>12.1</v>
      </c>
      <c r="E763">
        <v>14.4</v>
      </c>
      <c r="F763">
        <f>IF(martianeum6[[#This Row],[zawartosc '[%']]]&gt;=1,martianeum6[[#This Row],[masa '[kg']]]*martianeum6[[#This Row],[zawartosc '[%']]]*0.01,0)</f>
        <v>1.7424000000000002</v>
      </c>
      <c r="G763">
        <f>martianeum6[[#This Row],[stan_magazynu '[kg']]]+martianeum6[[#This Row],[ile_kg_materiału_z_ładunku]]</f>
        <v>92.388499999999965</v>
      </c>
      <c r="H763">
        <f>IF(martianeum6[[#This Row],[stan_po_wydobyciu_z_ładunku]]&gt;=100,100,0)</f>
        <v>0</v>
      </c>
      <c r="I763">
        <f>martianeum6[[#This Row],[stan_po_wydobyciu_z_ładunku]]-martianeum6[[#This Row],[ile_zabiera_na_orbite]]</f>
        <v>92.388499999999965</v>
      </c>
    </row>
    <row r="764" spans="1:9" x14ac:dyDescent="0.25">
      <c r="A764" s="1">
        <v>49403</v>
      </c>
      <c r="B764">
        <f t="shared" si="11"/>
        <v>92.388499999999965</v>
      </c>
      <c r="C764" t="s">
        <v>19</v>
      </c>
      <c r="D764">
        <v>28.6</v>
      </c>
      <c r="E764">
        <v>23.2</v>
      </c>
      <c r="F764">
        <f>IF(martianeum6[[#This Row],[zawartosc '[%']]]&gt;=1,martianeum6[[#This Row],[masa '[kg']]]*martianeum6[[#This Row],[zawartosc '[%']]]*0.01,0)</f>
        <v>6.6352000000000002</v>
      </c>
      <c r="G764">
        <f>martianeum6[[#This Row],[stan_magazynu '[kg']]]+martianeum6[[#This Row],[ile_kg_materiału_z_ładunku]]</f>
        <v>99.023699999999963</v>
      </c>
      <c r="H764">
        <f>IF(martianeum6[[#This Row],[stan_po_wydobyciu_z_ładunku]]&gt;=100,100,0)</f>
        <v>0</v>
      </c>
      <c r="I764">
        <f>martianeum6[[#This Row],[stan_po_wydobyciu_z_ładunku]]-martianeum6[[#This Row],[ile_zabiera_na_orbite]]</f>
        <v>99.023699999999963</v>
      </c>
    </row>
    <row r="765" spans="1:9" x14ac:dyDescent="0.25">
      <c r="A765" s="1">
        <v>49404</v>
      </c>
      <c r="B765">
        <f t="shared" si="11"/>
        <v>99.023699999999963</v>
      </c>
      <c r="C765" t="s">
        <v>6</v>
      </c>
      <c r="D765">
        <v>21.2</v>
      </c>
      <c r="E765">
        <v>1.5</v>
      </c>
      <c r="F765">
        <f>IF(martianeum6[[#This Row],[zawartosc '[%']]]&gt;=1,martianeum6[[#This Row],[masa '[kg']]]*martianeum6[[#This Row],[zawartosc '[%']]]*0.01,0)</f>
        <v>0.318</v>
      </c>
      <c r="G765">
        <f>martianeum6[[#This Row],[stan_magazynu '[kg']]]+martianeum6[[#This Row],[ile_kg_materiału_z_ładunku]]</f>
        <v>99.34169999999996</v>
      </c>
      <c r="H765">
        <f>IF(martianeum6[[#This Row],[stan_po_wydobyciu_z_ładunku]]&gt;=100,100,0)</f>
        <v>0</v>
      </c>
      <c r="I765">
        <f>martianeum6[[#This Row],[stan_po_wydobyciu_z_ładunku]]-martianeum6[[#This Row],[ile_zabiera_na_orbite]]</f>
        <v>99.34169999999996</v>
      </c>
    </row>
    <row r="766" spans="1:9" x14ac:dyDescent="0.25">
      <c r="A766" s="1">
        <v>49405</v>
      </c>
      <c r="B766">
        <f t="shared" si="11"/>
        <v>99.34169999999996</v>
      </c>
      <c r="C766" t="s">
        <v>9</v>
      </c>
      <c r="D766">
        <v>17.2</v>
      </c>
      <c r="E766">
        <v>2.4</v>
      </c>
      <c r="F766">
        <f>IF(martianeum6[[#This Row],[zawartosc '[%']]]&gt;=1,martianeum6[[#This Row],[masa '[kg']]]*martianeum6[[#This Row],[zawartosc '[%']]]*0.01,0)</f>
        <v>0.41279999999999994</v>
      </c>
      <c r="G766">
        <f>martianeum6[[#This Row],[stan_magazynu '[kg']]]+martianeum6[[#This Row],[ile_kg_materiału_z_ładunku]]</f>
        <v>99.754499999999965</v>
      </c>
      <c r="H766">
        <f>IF(martianeum6[[#This Row],[stan_po_wydobyciu_z_ładunku]]&gt;=100,100,0)</f>
        <v>0</v>
      </c>
      <c r="I766">
        <f>martianeum6[[#This Row],[stan_po_wydobyciu_z_ładunku]]-martianeum6[[#This Row],[ile_zabiera_na_orbite]]</f>
        <v>99.754499999999965</v>
      </c>
    </row>
    <row r="767" spans="1:9" x14ac:dyDescent="0.25">
      <c r="A767" s="1">
        <v>49406</v>
      </c>
      <c r="B767">
        <f t="shared" si="11"/>
        <v>99.754499999999965</v>
      </c>
      <c r="C767" t="s">
        <v>10</v>
      </c>
      <c r="D767">
        <v>22.3</v>
      </c>
      <c r="E767">
        <v>0</v>
      </c>
      <c r="F767">
        <f>IF(martianeum6[[#This Row],[zawartosc '[%']]]&gt;=1,martianeum6[[#This Row],[masa '[kg']]]*martianeum6[[#This Row],[zawartosc '[%']]]*0.01,0)</f>
        <v>0</v>
      </c>
      <c r="G767">
        <f>martianeum6[[#This Row],[stan_magazynu '[kg']]]+martianeum6[[#This Row],[ile_kg_materiału_z_ładunku]]</f>
        <v>99.754499999999965</v>
      </c>
      <c r="H767">
        <f>IF(martianeum6[[#This Row],[stan_po_wydobyciu_z_ładunku]]&gt;=100,100,0)</f>
        <v>0</v>
      </c>
      <c r="I767">
        <f>martianeum6[[#This Row],[stan_po_wydobyciu_z_ładunku]]-martianeum6[[#This Row],[ile_zabiera_na_orbite]]</f>
        <v>99.754499999999965</v>
      </c>
    </row>
    <row r="768" spans="1:9" x14ac:dyDescent="0.25">
      <c r="A768" s="1">
        <v>49407</v>
      </c>
      <c r="B768">
        <f t="shared" si="11"/>
        <v>99.754499999999965</v>
      </c>
      <c r="C768" t="s">
        <v>15</v>
      </c>
      <c r="D768">
        <v>13.2</v>
      </c>
      <c r="E768">
        <v>3.6</v>
      </c>
      <c r="F768">
        <f>IF(martianeum6[[#This Row],[zawartosc '[%']]]&gt;=1,martianeum6[[#This Row],[masa '[kg']]]*martianeum6[[#This Row],[zawartosc '[%']]]*0.01,0)</f>
        <v>0.47519999999999996</v>
      </c>
      <c r="G768">
        <f>martianeum6[[#This Row],[stan_magazynu '[kg']]]+martianeum6[[#This Row],[ile_kg_materiału_z_ładunku]]</f>
        <v>100.22969999999997</v>
      </c>
      <c r="H768">
        <f>IF(martianeum6[[#This Row],[stan_po_wydobyciu_z_ładunku]]&gt;=100,100,0)</f>
        <v>100</v>
      </c>
      <c r="I768">
        <f>martianeum6[[#This Row],[stan_po_wydobyciu_z_ładunku]]-martianeum6[[#This Row],[ile_zabiera_na_orbite]]</f>
        <v>0.2296999999999656</v>
      </c>
    </row>
    <row r="769" spans="1:9" x14ac:dyDescent="0.25">
      <c r="A769" s="1">
        <v>49408</v>
      </c>
      <c r="B769">
        <f t="shared" si="11"/>
        <v>0.2296999999999656</v>
      </c>
      <c r="C769" t="s">
        <v>18</v>
      </c>
      <c r="D769">
        <v>13.6</v>
      </c>
      <c r="E769">
        <v>13.4</v>
      </c>
      <c r="F769">
        <f>IF(martianeum6[[#This Row],[zawartosc '[%']]]&gt;=1,martianeum6[[#This Row],[masa '[kg']]]*martianeum6[[#This Row],[zawartosc '[%']]]*0.01,0)</f>
        <v>1.8224</v>
      </c>
      <c r="G769">
        <f>martianeum6[[#This Row],[stan_magazynu '[kg']]]+martianeum6[[#This Row],[ile_kg_materiału_z_ładunku]]</f>
        <v>2.0520999999999656</v>
      </c>
      <c r="H769">
        <f>IF(martianeum6[[#This Row],[stan_po_wydobyciu_z_ładunku]]&gt;=100,100,0)</f>
        <v>0</v>
      </c>
      <c r="I769">
        <f>martianeum6[[#This Row],[stan_po_wydobyciu_z_ładunku]]-martianeum6[[#This Row],[ile_zabiera_na_orbite]]</f>
        <v>2.0520999999999656</v>
      </c>
    </row>
    <row r="770" spans="1:9" x14ac:dyDescent="0.25">
      <c r="A770" s="1">
        <v>49409</v>
      </c>
      <c r="B770">
        <f t="shared" si="11"/>
        <v>2.0520999999999656</v>
      </c>
      <c r="C770" t="s">
        <v>12</v>
      </c>
      <c r="D770">
        <v>15.7</v>
      </c>
      <c r="E770">
        <v>0</v>
      </c>
      <c r="F770">
        <f>IF(martianeum6[[#This Row],[zawartosc '[%']]]&gt;=1,martianeum6[[#This Row],[masa '[kg']]]*martianeum6[[#This Row],[zawartosc '[%']]]*0.01,0)</f>
        <v>0</v>
      </c>
      <c r="G770">
        <f>martianeum6[[#This Row],[stan_magazynu '[kg']]]+martianeum6[[#This Row],[ile_kg_materiału_z_ładunku]]</f>
        <v>2.0520999999999656</v>
      </c>
      <c r="H770">
        <f>IF(martianeum6[[#This Row],[stan_po_wydobyciu_z_ładunku]]&gt;=100,100,0)</f>
        <v>0</v>
      </c>
      <c r="I770">
        <f>martianeum6[[#This Row],[stan_po_wydobyciu_z_ładunku]]-martianeum6[[#This Row],[ile_zabiera_na_orbite]]</f>
        <v>2.0520999999999656</v>
      </c>
    </row>
    <row r="771" spans="1:9" x14ac:dyDescent="0.25">
      <c r="A771" s="1">
        <v>49410</v>
      </c>
      <c r="B771">
        <f t="shared" si="11"/>
        <v>2.0520999999999656</v>
      </c>
      <c r="C771" t="s">
        <v>9</v>
      </c>
      <c r="D771">
        <v>24.8</v>
      </c>
      <c r="E771">
        <v>0</v>
      </c>
      <c r="F771">
        <f>IF(martianeum6[[#This Row],[zawartosc '[%']]]&gt;=1,martianeum6[[#This Row],[masa '[kg']]]*martianeum6[[#This Row],[zawartosc '[%']]]*0.01,0)</f>
        <v>0</v>
      </c>
      <c r="G771">
        <f>martianeum6[[#This Row],[stan_magazynu '[kg']]]+martianeum6[[#This Row],[ile_kg_materiału_z_ładunku]]</f>
        <v>2.0520999999999656</v>
      </c>
      <c r="H771">
        <f>IF(martianeum6[[#This Row],[stan_po_wydobyciu_z_ładunku]]&gt;=100,100,0)</f>
        <v>0</v>
      </c>
      <c r="I771">
        <f>martianeum6[[#This Row],[stan_po_wydobyciu_z_ładunku]]-martianeum6[[#This Row],[ile_zabiera_na_orbite]]</f>
        <v>2.0520999999999656</v>
      </c>
    </row>
    <row r="772" spans="1:9" x14ac:dyDescent="0.25">
      <c r="A772" s="1">
        <v>49411</v>
      </c>
      <c r="B772">
        <f t="shared" ref="B772:B835" si="12">I771</f>
        <v>2.0520999999999656</v>
      </c>
      <c r="C772" t="s">
        <v>10</v>
      </c>
      <c r="D772">
        <v>25.1</v>
      </c>
      <c r="E772">
        <v>5.0999999999999996</v>
      </c>
      <c r="F772">
        <f>IF(martianeum6[[#This Row],[zawartosc '[%']]]&gt;=1,martianeum6[[#This Row],[masa '[kg']]]*martianeum6[[#This Row],[zawartosc '[%']]]*0.01,0)</f>
        <v>1.2801</v>
      </c>
      <c r="G772">
        <f>martianeum6[[#This Row],[stan_magazynu '[kg']]]+martianeum6[[#This Row],[ile_kg_materiału_z_ładunku]]</f>
        <v>3.3321999999999656</v>
      </c>
      <c r="H772">
        <f>IF(martianeum6[[#This Row],[stan_po_wydobyciu_z_ładunku]]&gt;=100,100,0)</f>
        <v>0</v>
      </c>
      <c r="I772">
        <f>martianeum6[[#This Row],[stan_po_wydobyciu_z_ładunku]]-martianeum6[[#This Row],[ile_zabiera_na_orbite]]</f>
        <v>3.3321999999999656</v>
      </c>
    </row>
    <row r="773" spans="1:9" x14ac:dyDescent="0.25">
      <c r="A773" s="1">
        <v>49412</v>
      </c>
      <c r="B773">
        <f t="shared" si="12"/>
        <v>3.3321999999999656</v>
      </c>
      <c r="C773" t="s">
        <v>19</v>
      </c>
      <c r="D773">
        <v>14.2</v>
      </c>
      <c r="E773">
        <v>23.5</v>
      </c>
      <c r="F773">
        <f>IF(martianeum6[[#This Row],[zawartosc '[%']]]&gt;=1,martianeum6[[#This Row],[masa '[kg']]]*martianeum6[[#This Row],[zawartosc '[%']]]*0.01,0)</f>
        <v>3.3369999999999997</v>
      </c>
      <c r="G773">
        <f>martianeum6[[#This Row],[stan_magazynu '[kg']]]+martianeum6[[#This Row],[ile_kg_materiału_z_ładunku]]</f>
        <v>6.6691999999999654</v>
      </c>
      <c r="H773">
        <f>IF(martianeum6[[#This Row],[stan_po_wydobyciu_z_ładunku]]&gt;=100,100,0)</f>
        <v>0</v>
      </c>
      <c r="I773">
        <f>martianeum6[[#This Row],[stan_po_wydobyciu_z_ładunku]]-martianeum6[[#This Row],[ile_zabiera_na_orbite]]</f>
        <v>6.6691999999999654</v>
      </c>
    </row>
    <row r="774" spans="1:9" x14ac:dyDescent="0.25">
      <c r="A774" s="1">
        <v>49413</v>
      </c>
      <c r="B774">
        <f t="shared" si="12"/>
        <v>6.6691999999999654</v>
      </c>
      <c r="C774" t="s">
        <v>14</v>
      </c>
      <c r="D774">
        <v>21.1</v>
      </c>
      <c r="E774">
        <v>1.4</v>
      </c>
      <c r="F774">
        <f>IF(martianeum6[[#This Row],[zawartosc '[%']]]&gt;=1,martianeum6[[#This Row],[masa '[kg']]]*martianeum6[[#This Row],[zawartosc '[%']]]*0.01,0)</f>
        <v>0.2954</v>
      </c>
      <c r="G774">
        <f>martianeum6[[#This Row],[stan_magazynu '[kg']]]+martianeum6[[#This Row],[ile_kg_materiału_z_ładunku]]</f>
        <v>6.9645999999999653</v>
      </c>
      <c r="H774">
        <f>IF(martianeum6[[#This Row],[stan_po_wydobyciu_z_ładunku]]&gt;=100,100,0)</f>
        <v>0</v>
      </c>
      <c r="I774">
        <f>martianeum6[[#This Row],[stan_po_wydobyciu_z_ładunku]]-martianeum6[[#This Row],[ile_zabiera_na_orbite]]</f>
        <v>6.9645999999999653</v>
      </c>
    </row>
    <row r="775" spans="1:9" x14ac:dyDescent="0.25">
      <c r="A775" s="1">
        <v>49414</v>
      </c>
      <c r="B775">
        <f t="shared" si="12"/>
        <v>6.9645999999999653</v>
      </c>
      <c r="C775" t="s">
        <v>10</v>
      </c>
      <c r="D775">
        <v>25.4</v>
      </c>
      <c r="E775">
        <v>28</v>
      </c>
      <c r="F775">
        <f>IF(martianeum6[[#This Row],[zawartosc '[%']]]&gt;=1,martianeum6[[#This Row],[masa '[kg']]]*martianeum6[[#This Row],[zawartosc '[%']]]*0.01,0)</f>
        <v>7.1119999999999992</v>
      </c>
      <c r="G775">
        <f>martianeum6[[#This Row],[stan_magazynu '[kg']]]+martianeum6[[#This Row],[ile_kg_materiału_z_ładunku]]</f>
        <v>14.076599999999964</v>
      </c>
      <c r="H775">
        <f>IF(martianeum6[[#This Row],[stan_po_wydobyciu_z_ładunku]]&gt;=100,100,0)</f>
        <v>0</v>
      </c>
      <c r="I775">
        <f>martianeum6[[#This Row],[stan_po_wydobyciu_z_ładunku]]-martianeum6[[#This Row],[ile_zabiera_na_orbite]]</f>
        <v>14.076599999999964</v>
      </c>
    </row>
    <row r="776" spans="1:9" x14ac:dyDescent="0.25">
      <c r="A776" s="1">
        <v>49415</v>
      </c>
      <c r="B776">
        <f t="shared" si="12"/>
        <v>14.076599999999964</v>
      </c>
      <c r="C776" t="s">
        <v>10</v>
      </c>
      <c r="D776">
        <v>24.7</v>
      </c>
      <c r="E776">
        <v>5.7</v>
      </c>
      <c r="F776">
        <f>IF(martianeum6[[#This Row],[zawartosc '[%']]]&gt;=1,martianeum6[[#This Row],[masa '[kg']]]*martianeum6[[#This Row],[zawartosc '[%']]]*0.01,0)</f>
        <v>1.4078999999999999</v>
      </c>
      <c r="G776">
        <f>martianeum6[[#This Row],[stan_magazynu '[kg']]]+martianeum6[[#This Row],[ile_kg_materiału_z_ładunku]]</f>
        <v>15.484499999999963</v>
      </c>
      <c r="H776">
        <f>IF(martianeum6[[#This Row],[stan_po_wydobyciu_z_ładunku]]&gt;=100,100,0)</f>
        <v>0</v>
      </c>
      <c r="I776">
        <f>martianeum6[[#This Row],[stan_po_wydobyciu_z_ładunku]]-martianeum6[[#This Row],[ile_zabiera_na_orbite]]</f>
        <v>15.484499999999963</v>
      </c>
    </row>
    <row r="777" spans="1:9" x14ac:dyDescent="0.25">
      <c r="A777" s="1">
        <v>49416</v>
      </c>
      <c r="B777">
        <f t="shared" si="12"/>
        <v>15.484499999999963</v>
      </c>
      <c r="C777" t="s">
        <v>13</v>
      </c>
      <c r="D777">
        <v>19.8</v>
      </c>
      <c r="E777">
        <v>0</v>
      </c>
      <c r="F777">
        <f>IF(martianeum6[[#This Row],[zawartosc '[%']]]&gt;=1,martianeum6[[#This Row],[masa '[kg']]]*martianeum6[[#This Row],[zawartosc '[%']]]*0.01,0)</f>
        <v>0</v>
      </c>
      <c r="G777">
        <f>martianeum6[[#This Row],[stan_magazynu '[kg']]]+martianeum6[[#This Row],[ile_kg_materiału_z_ładunku]]</f>
        <v>15.484499999999963</v>
      </c>
      <c r="H777">
        <f>IF(martianeum6[[#This Row],[stan_po_wydobyciu_z_ładunku]]&gt;=100,100,0)</f>
        <v>0</v>
      </c>
      <c r="I777">
        <f>martianeum6[[#This Row],[stan_po_wydobyciu_z_ładunku]]-martianeum6[[#This Row],[ile_zabiera_na_orbite]]</f>
        <v>15.484499999999963</v>
      </c>
    </row>
    <row r="778" spans="1:9" x14ac:dyDescent="0.25">
      <c r="A778" s="1">
        <v>49417</v>
      </c>
      <c r="B778">
        <f t="shared" si="12"/>
        <v>15.484499999999963</v>
      </c>
      <c r="C778" t="s">
        <v>27</v>
      </c>
      <c r="D778">
        <v>28.4</v>
      </c>
      <c r="E778">
        <v>2.9</v>
      </c>
      <c r="F778">
        <f>IF(martianeum6[[#This Row],[zawartosc '[%']]]&gt;=1,martianeum6[[#This Row],[masa '[kg']]]*martianeum6[[#This Row],[zawartosc '[%']]]*0.01,0)</f>
        <v>0.8236</v>
      </c>
      <c r="G778">
        <f>martianeum6[[#This Row],[stan_magazynu '[kg']]]+martianeum6[[#This Row],[ile_kg_materiału_z_ładunku]]</f>
        <v>16.308099999999964</v>
      </c>
      <c r="H778">
        <f>IF(martianeum6[[#This Row],[stan_po_wydobyciu_z_ładunku]]&gt;=100,100,0)</f>
        <v>0</v>
      </c>
      <c r="I778">
        <f>martianeum6[[#This Row],[stan_po_wydobyciu_z_ładunku]]-martianeum6[[#This Row],[ile_zabiera_na_orbite]]</f>
        <v>16.308099999999964</v>
      </c>
    </row>
    <row r="779" spans="1:9" x14ac:dyDescent="0.25">
      <c r="A779" s="1">
        <v>49418</v>
      </c>
      <c r="B779">
        <f t="shared" si="12"/>
        <v>16.308099999999964</v>
      </c>
      <c r="C779" t="s">
        <v>11</v>
      </c>
      <c r="D779">
        <v>26.5</v>
      </c>
      <c r="E779">
        <v>0</v>
      </c>
      <c r="F779">
        <f>IF(martianeum6[[#This Row],[zawartosc '[%']]]&gt;=1,martianeum6[[#This Row],[masa '[kg']]]*martianeum6[[#This Row],[zawartosc '[%']]]*0.01,0)</f>
        <v>0</v>
      </c>
      <c r="G779">
        <f>martianeum6[[#This Row],[stan_magazynu '[kg']]]+martianeum6[[#This Row],[ile_kg_materiału_z_ładunku]]</f>
        <v>16.308099999999964</v>
      </c>
      <c r="H779">
        <f>IF(martianeum6[[#This Row],[stan_po_wydobyciu_z_ładunku]]&gt;=100,100,0)</f>
        <v>0</v>
      </c>
      <c r="I779">
        <f>martianeum6[[#This Row],[stan_po_wydobyciu_z_ładunku]]-martianeum6[[#This Row],[ile_zabiera_na_orbite]]</f>
        <v>16.308099999999964</v>
      </c>
    </row>
    <row r="780" spans="1:9" x14ac:dyDescent="0.25">
      <c r="A780" s="1">
        <v>49419</v>
      </c>
      <c r="B780">
        <f t="shared" si="12"/>
        <v>16.308099999999964</v>
      </c>
      <c r="C780" t="s">
        <v>10</v>
      </c>
      <c r="D780">
        <v>14.1</v>
      </c>
      <c r="E780">
        <v>13.1</v>
      </c>
      <c r="F780">
        <f>IF(martianeum6[[#This Row],[zawartosc '[%']]]&gt;=1,martianeum6[[#This Row],[masa '[kg']]]*martianeum6[[#This Row],[zawartosc '[%']]]*0.01,0)</f>
        <v>1.8470999999999997</v>
      </c>
      <c r="G780">
        <f>martianeum6[[#This Row],[stan_magazynu '[kg']]]+martianeum6[[#This Row],[ile_kg_materiału_z_ładunku]]</f>
        <v>18.155199999999965</v>
      </c>
      <c r="H780">
        <f>IF(martianeum6[[#This Row],[stan_po_wydobyciu_z_ładunku]]&gt;=100,100,0)</f>
        <v>0</v>
      </c>
      <c r="I780">
        <f>martianeum6[[#This Row],[stan_po_wydobyciu_z_ładunku]]-martianeum6[[#This Row],[ile_zabiera_na_orbite]]</f>
        <v>18.155199999999965</v>
      </c>
    </row>
    <row r="781" spans="1:9" x14ac:dyDescent="0.25">
      <c r="A781" s="1">
        <v>49420</v>
      </c>
      <c r="B781">
        <f t="shared" si="12"/>
        <v>18.155199999999965</v>
      </c>
      <c r="C781" t="s">
        <v>28</v>
      </c>
      <c r="D781">
        <v>15.9</v>
      </c>
      <c r="E781">
        <v>0.5</v>
      </c>
      <c r="F781">
        <f>IF(martianeum6[[#This Row],[zawartosc '[%']]]&gt;=1,martianeum6[[#This Row],[masa '[kg']]]*martianeum6[[#This Row],[zawartosc '[%']]]*0.01,0)</f>
        <v>0</v>
      </c>
      <c r="G781">
        <f>martianeum6[[#This Row],[stan_magazynu '[kg']]]+martianeum6[[#This Row],[ile_kg_materiału_z_ładunku]]</f>
        <v>18.155199999999965</v>
      </c>
      <c r="H781">
        <f>IF(martianeum6[[#This Row],[stan_po_wydobyciu_z_ładunku]]&gt;=100,100,0)</f>
        <v>0</v>
      </c>
      <c r="I781">
        <f>martianeum6[[#This Row],[stan_po_wydobyciu_z_ładunku]]-martianeum6[[#This Row],[ile_zabiera_na_orbite]]</f>
        <v>18.155199999999965</v>
      </c>
    </row>
    <row r="782" spans="1:9" x14ac:dyDescent="0.25">
      <c r="A782" s="1">
        <v>49421</v>
      </c>
      <c r="B782">
        <f t="shared" si="12"/>
        <v>18.155199999999965</v>
      </c>
      <c r="C782" t="s">
        <v>19</v>
      </c>
      <c r="D782">
        <v>28.2</v>
      </c>
      <c r="E782">
        <v>26.9</v>
      </c>
      <c r="F782">
        <f>IF(martianeum6[[#This Row],[zawartosc '[%']]]&gt;=1,martianeum6[[#This Row],[masa '[kg']]]*martianeum6[[#This Row],[zawartosc '[%']]]*0.01,0)</f>
        <v>7.585799999999999</v>
      </c>
      <c r="G782">
        <f>martianeum6[[#This Row],[stan_magazynu '[kg']]]+martianeum6[[#This Row],[ile_kg_materiału_z_ładunku]]</f>
        <v>25.740999999999964</v>
      </c>
      <c r="H782">
        <f>IF(martianeum6[[#This Row],[stan_po_wydobyciu_z_ładunku]]&gt;=100,100,0)</f>
        <v>0</v>
      </c>
      <c r="I782">
        <f>martianeum6[[#This Row],[stan_po_wydobyciu_z_ładunku]]-martianeum6[[#This Row],[ile_zabiera_na_orbite]]</f>
        <v>25.740999999999964</v>
      </c>
    </row>
    <row r="783" spans="1:9" x14ac:dyDescent="0.25">
      <c r="A783" s="1">
        <v>49422</v>
      </c>
      <c r="B783">
        <f t="shared" si="12"/>
        <v>25.740999999999964</v>
      </c>
      <c r="C783" t="s">
        <v>28</v>
      </c>
      <c r="D783">
        <v>17.100000000000001</v>
      </c>
      <c r="E783">
        <v>0.5</v>
      </c>
      <c r="F783">
        <f>IF(martianeum6[[#This Row],[zawartosc '[%']]]&gt;=1,martianeum6[[#This Row],[masa '[kg']]]*martianeum6[[#This Row],[zawartosc '[%']]]*0.01,0)</f>
        <v>0</v>
      </c>
      <c r="G783">
        <f>martianeum6[[#This Row],[stan_magazynu '[kg']]]+martianeum6[[#This Row],[ile_kg_materiału_z_ładunku]]</f>
        <v>25.740999999999964</v>
      </c>
      <c r="H783">
        <f>IF(martianeum6[[#This Row],[stan_po_wydobyciu_z_ładunku]]&gt;=100,100,0)</f>
        <v>0</v>
      </c>
      <c r="I783">
        <f>martianeum6[[#This Row],[stan_po_wydobyciu_z_ładunku]]-martianeum6[[#This Row],[ile_zabiera_na_orbite]]</f>
        <v>25.740999999999964</v>
      </c>
    </row>
    <row r="784" spans="1:9" x14ac:dyDescent="0.25">
      <c r="A784" s="1">
        <v>49423</v>
      </c>
      <c r="B784">
        <f t="shared" si="12"/>
        <v>25.740999999999964</v>
      </c>
      <c r="C784" t="s">
        <v>19</v>
      </c>
      <c r="D784">
        <v>27</v>
      </c>
      <c r="E784">
        <v>0</v>
      </c>
      <c r="F784">
        <f>IF(martianeum6[[#This Row],[zawartosc '[%']]]&gt;=1,martianeum6[[#This Row],[masa '[kg']]]*martianeum6[[#This Row],[zawartosc '[%']]]*0.01,0)</f>
        <v>0</v>
      </c>
      <c r="G784">
        <f>martianeum6[[#This Row],[stan_magazynu '[kg']]]+martianeum6[[#This Row],[ile_kg_materiału_z_ładunku]]</f>
        <v>25.740999999999964</v>
      </c>
      <c r="H784">
        <f>IF(martianeum6[[#This Row],[stan_po_wydobyciu_z_ładunku]]&gt;=100,100,0)</f>
        <v>0</v>
      </c>
      <c r="I784">
        <f>martianeum6[[#This Row],[stan_po_wydobyciu_z_ładunku]]-martianeum6[[#This Row],[ile_zabiera_na_orbite]]</f>
        <v>25.740999999999964</v>
      </c>
    </row>
    <row r="785" spans="1:9" x14ac:dyDescent="0.25">
      <c r="A785" s="1">
        <v>49424</v>
      </c>
      <c r="B785">
        <f t="shared" si="12"/>
        <v>25.740999999999964</v>
      </c>
      <c r="C785" t="s">
        <v>18</v>
      </c>
      <c r="D785">
        <v>24.1</v>
      </c>
      <c r="E785">
        <v>0</v>
      </c>
      <c r="F785">
        <f>IF(martianeum6[[#This Row],[zawartosc '[%']]]&gt;=1,martianeum6[[#This Row],[masa '[kg']]]*martianeum6[[#This Row],[zawartosc '[%']]]*0.01,0)</f>
        <v>0</v>
      </c>
      <c r="G785">
        <f>martianeum6[[#This Row],[stan_magazynu '[kg']]]+martianeum6[[#This Row],[ile_kg_materiału_z_ładunku]]</f>
        <v>25.740999999999964</v>
      </c>
      <c r="H785">
        <f>IF(martianeum6[[#This Row],[stan_po_wydobyciu_z_ładunku]]&gt;=100,100,0)</f>
        <v>0</v>
      </c>
      <c r="I785">
        <f>martianeum6[[#This Row],[stan_po_wydobyciu_z_ładunku]]-martianeum6[[#This Row],[ile_zabiera_na_orbite]]</f>
        <v>25.740999999999964</v>
      </c>
    </row>
    <row r="786" spans="1:9" x14ac:dyDescent="0.25">
      <c r="A786" s="1">
        <v>49425</v>
      </c>
      <c r="B786">
        <f t="shared" si="12"/>
        <v>25.740999999999964</v>
      </c>
      <c r="C786" t="s">
        <v>12</v>
      </c>
      <c r="D786">
        <v>10.4</v>
      </c>
      <c r="E786">
        <v>7.2</v>
      </c>
      <c r="F786">
        <f>IF(martianeum6[[#This Row],[zawartosc '[%']]]&gt;=1,martianeum6[[#This Row],[masa '[kg']]]*martianeum6[[#This Row],[zawartosc '[%']]]*0.01,0)</f>
        <v>0.74880000000000013</v>
      </c>
      <c r="G786">
        <f>martianeum6[[#This Row],[stan_magazynu '[kg']]]+martianeum6[[#This Row],[ile_kg_materiału_z_ładunku]]</f>
        <v>26.489799999999963</v>
      </c>
      <c r="H786">
        <f>IF(martianeum6[[#This Row],[stan_po_wydobyciu_z_ładunku]]&gt;=100,100,0)</f>
        <v>0</v>
      </c>
      <c r="I786">
        <f>martianeum6[[#This Row],[stan_po_wydobyciu_z_ładunku]]-martianeum6[[#This Row],[ile_zabiera_na_orbite]]</f>
        <v>26.489799999999963</v>
      </c>
    </row>
    <row r="787" spans="1:9" x14ac:dyDescent="0.25">
      <c r="A787" s="1">
        <v>49426</v>
      </c>
      <c r="B787">
        <f t="shared" si="12"/>
        <v>26.489799999999963</v>
      </c>
      <c r="C787" t="s">
        <v>13</v>
      </c>
      <c r="D787">
        <v>27.2</v>
      </c>
      <c r="E787">
        <v>15.1</v>
      </c>
      <c r="F787">
        <f>IF(martianeum6[[#This Row],[zawartosc '[%']]]&gt;=1,martianeum6[[#This Row],[masa '[kg']]]*martianeum6[[#This Row],[zawartosc '[%']]]*0.01,0)</f>
        <v>4.1071999999999997</v>
      </c>
      <c r="G787">
        <f>martianeum6[[#This Row],[stan_magazynu '[kg']]]+martianeum6[[#This Row],[ile_kg_materiału_z_ładunku]]</f>
        <v>30.596999999999962</v>
      </c>
      <c r="H787">
        <f>IF(martianeum6[[#This Row],[stan_po_wydobyciu_z_ładunku]]&gt;=100,100,0)</f>
        <v>0</v>
      </c>
      <c r="I787">
        <f>martianeum6[[#This Row],[stan_po_wydobyciu_z_ładunku]]-martianeum6[[#This Row],[ile_zabiera_na_orbite]]</f>
        <v>30.596999999999962</v>
      </c>
    </row>
    <row r="788" spans="1:9" x14ac:dyDescent="0.25">
      <c r="A788" s="1">
        <v>49427</v>
      </c>
      <c r="B788">
        <f t="shared" si="12"/>
        <v>30.596999999999962</v>
      </c>
      <c r="C788" t="s">
        <v>22</v>
      </c>
      <c r="D788">
        <v>22.1</v>
      </c>
      <c r="E788">
        <v>0</v>
      </c>
      <c r="F788">
        <f>IF(martianeum6[[#This Row],[zawartosc '[%']]]&gt;=1,martianeum6[[#This Row],[masa '[kg']]]*martianeum6[[#This Row],[zawartosc '[%']]]*0.01,0)</f>
        <v>0</v>
      </c>
      <c r="G788">
        <f>martianeum6[[#This Row],[stan_magazynu '[kg']]]+martianeum6[[#This Row],[ile_kg_materiału_z_ładunku]]</f>
        <v>30.596999999999962</v>
      </c>
      <c r="H788">
        <f>IF(martianeum6[[#This Row],[stan_po_wydobyciu_z_ładunku]]&gt;=100,100,0)</f>
        <v>0</v>
      </c>
      <c r="I788">
        <f>martianeum6[[#This Row],[stan_po_wydobyciu_z_ładunku]]-martianeum6[[#This Row],[ile_zabiera_na_orbite]]</f>
        <v>30.596999999999962</v>
      </c>
    </row>
    <row r="789" spans="1:9" x14ac:dyDescent="0.25">
      <c r="A789" s="1">
        <v>49428</v>
      </c>
      <c r="B789">
        <f t="shared" si="12"/>
        <v>30.596999999999962</v>
      </c>
      <c r="C789" t="s">
        <v>14</v>
      </c>
      <c r="D789">
        <v>13.3</v>
      </c>
      <c r="E789">
        <v>8.5</v>
      </c>
      <c r="F789">
        <f>IF(martianeum6[[#This Row],[zawartosc '[%']]]&gt;=1,martianeum6[[#This Row],[masa '[kg']]]*martianeum6[[#This Row],[zawartosc '[%']]]*0.01,0)</f>
        <v>1.1305000000000001</v>
      </c>
      <c r="G789">
        <f>martianeum6[[#This Row],[stan_magazynu '[kg']]]+martianeum6[[#This Row],[ile_kg_materiału_z_ładunku]]</f>
        <v>31.727499999999964</v>
      </c>
      <c r="H789">
        <f>IF(martianeum6[[#This Row],[stan_po_wydobyciu_z_ładunku]]&gt;=100,100,0)</f>
        <v>0</v>
      </c>
      <c r="I789">
        <f>martianeum6[[#This Row],[stan_po_wydobyciu_z_ładunku]]-martianeum6[[#This Row],[ile_zabiera_na_orbite]]</f>
        <v>31.727499999999964</v>
      </c>
    </row>
    <row r="790" spans="1:9" x14ac:dyDescent="0.25">
      <c r="A790" s="1">
        <v>49429</v>
      </c>
      <c r="B790">
        <f t="shared" si="12"/>
        <v>31.727499999999964</v>
      </c>
      <c r="C790" t="s">
        <v>12</v>
      </c>
      <c r="D790">
        <v>26.4</v>
      </c>
      <c r="E790">
        <v>0</v>
      </c>
      <c r="F790">
        <f>IF(martianeum6[[#This Row],[zawartosc '[%']]]&gt;=1,martianeum6[[#This Row],[masa '[kg']]]*martianeum6[[#This Row],[zawartosc '[%']]]*0.01,0)</f>
        <v>0</v>
      </c>
      <c r="G790">
        <f>martianeum6[[#This Row],[stan_magazynu '[kg']]]+martianeum6[[#This Row],[ile_kg_materiału_z_ładunku]]</f>
        <v>31.727499999999964</v>
      </c>
      <c r="H790">
        <f>IF(martianeum6[[#This Row],[stan_po_wydobyciu_z_ładunku]]&gt;=100,100,0)</f>
        <v>0</v>
      </c>
      <c r="I790">
        <f>martianeum6[[#This Row],[stan_po_wydobyciu_z_ładunku]]-martianeum6[[#This Row],[ile_zabiera_na_orbite]]</f>
        <v>31.727499999999964</v>
      </c>
    </row>
    <row r="791" spans="1:9" x14ac:dyDescent="0.25">
      <c r="A791" s="1">
        <v>49430</v>
      </c>
      <c r="B791">
        <f t="shared" si="12"/>
        <v>31.727499999999964</v>
      </c>
      <c r="C791" t="s">
        <v>25</v>
      </c>
      <c r="D791">
        <v>25.8</v>
      </c>
      <c r="E791">
        <v>2.9</v>
      </c>
      <c r="F791">
        <f>IF(martianeum6[[#This Row],[zawartosc '[%']]]&gt;=1,martianeum6[[#This Row],[masa '[kg']]]*martianeum6[[#This Row],[zawartosc '[%']]]*0.01,0)</f>
        <v>0.74819999999999998</v>
      </c>
      <c r="G791">
        <f>martianeum6[[#This Row],[stan_magazynu '[kg']]]+martianeum6[[#This Row],[ile_kg_materiału_z_ładunku]]</f>
        <v>32.475699999999961</v>
      </c>
      <c r="H791">
        <f>IF(martianeum6[[#This Row],[stan_po_wydobyciu_z_ładunku]]&gt;=100,100,0)</f>
        <v>0</v>
      </c>
      <c r="I791">
        <f>martianeum6[[#This Row],[stan_po_wydobyciu_z_ładunku]]-martianeum6[[#This Row],[ile_zabiera_na_orbite]]</f>
        <v>32.475699999999961</v>
      </c>
    </row>
    <row r="792" spans="1:9" x14ac:dyDescent="0.25">
      <c r="A792" s="1">
        <v>49431</v>
      </c>
      <c r="B792">
        <f t="shared" si="12"/>
        <v>32.475699999999961</v>
      </c>
      <c r="C792" t="s">
        <v>15</v>
      </c>
      <c r="D792">
        <v>23</v>
      </c>
      <c r="E792">
        <v>3.8</v>
      </c>
      <c r="F792">
        <f>IF(martianeum6[[#This Row],[zawartosc '[%']]]&gt;=1,martianeum6[[#This Row],[masa '[kg']]]*martianeum6[[#This Row],[zawartosc '[%']]]*0.01,0)</f>
        <v>0.87399999999999989</v>
      </c>
      <c r="G792">
        <f>martianeum6[[#This Row],[stan_magazynu '[kg']]]+martianeum6[[#This Row],[ile_kg_materiału_z_ładunku]]</f>
        <v>33.349699999999963</v>
      </c>
      <c r="H792">
        <f>IF(martianeum6[[#This Row],[stan_po_wydobyciu_z_ładunku]]&gt;=100,100,0)</f>
        <v>0</v>
      </c>
      <c r="I792">
        <f>martianeum6[[#This Row],[stan_po_wydobyciu_z_ładunku]]-martianeum6[[#This Row],[ile_zabiera_na_orbite]]</f>
        <v>33.349699999999963</v>
      </c>
    </row>
    <row r="793" spans="1:9" x14ac:dyDescent="0.25">
      <c r="A793" s="1">
        <v>49432</v>
      </c>
      <c r="B793">
        <f t="shared" si="12"/>
        <v>33.349699999999963</v>
      </c>
      <c r="C793" t="s">
        <v>13</v>
      </c>
      <c r="D793">
        <v>22.7</v>
      </c>
      <c r="E793">
        <v>0</v>
      </c>
      <c r="F793">
        <f>IF(martianeum6[[#This Row],[zawartosc '[%']]]&gt;=1,martianeum6[[#This Row],[masa '[kg']]]*martianeum6[[#This Row],[zawartosc '[%']]]*0.01,0)</f>
        <v>0</v>
      </c>
      <c r="G793">
        <f>martianeum6[[#This Row],[stan_magazynu '[kg']]]+martianeum6[[#This Row],[ile_kg_materiału_z_ładunku]]</f>
        <v>33.349699999999963</v>
      </c>
      <c r="H793">
        <f>IF(martianeum6[[#This Row],[stan_po_wydobyciu_z_ładunku]]&gt;=100,100,0)</f>
        <v>0</v>
      </c>
      <c r="I793">
        <f>martianeum6[[#This Row],[stan_po_wydobyciu_z_ładunku]]-martianeum6[[#This Row],[ile_zabiera_na_orbite]]</f>
        <v>33.349699999999963</v>
      </c>
    </row>
    <row r="794" spans="1:9" x14ac:dyDescent="0.25">
      <c r="A794" s="1">
        <v>49433</v>
      </c>
      <c r="B794">
        <f t="shared" si="12"/>
        <v>33.349699999999963</v>
      </c>
      <c r="C794" t="s">
        <v>26</v>
      </c>
      <c r="D794">
        <v>26.2</v>
      </c>
      <c r="E794">
        <v>5.0999999999999996</v>
      </c>
      <c r="F794">
        <f>IF(martianeum6[[#This Row],[zawartosc '[%']]]&gt;=1,martianeum6[[#This Row],[masa '[kg']]]*martianeum6[[#This Row],[zawartosc '[%']]]*0.01,0)</f>
        <v>1.3361999999999998</v>
      </c>
      <c r="G794">
        <f>martianeum6[[#This Row],[stan_magazynu '[kg']]]+martianeum6[[#This Row],[ile_kg_materiału_z_ładunku]]</f>
        <v>34.685899999999961</v>
      </c>
      <c r="H794">
        <f>IF(martianeum6[[#This Row],[stan_po_wydobyciu_z_ładunku]]&gt;=100,100,0)</f>
        <v>0</v>
      </c>
      <c r="I794">
        <f>martianeum6[[#This Row],[stan_po_wydobyciu_z_ładunku]]-martianeum6[[#This Row],[ile_zabiera_na_orbite]]</f>
        <v>34.685899999999961</v>
      </c>
    </row>
    <row r="795" spans="1:9" x14ac:dyDescent="0.25">
      <c r="A795" s="1">
        <v>49434</v>
      </c>
      <c r="B795">
        <f t="shared" si="12"/>
        <v>34.685899999999961</v>
      </c>
      <c r="C795" t="s">
        <v>14</v>
      </c>
      <c r="D795">
        <v>16.600000000000001</v>
      </c>
      <c r="E795">
        <v>0</v>
      </c>
      <c r="F795">
        <f>IF(martianeum6[[#This Row],[zawartosc '[%']]]&gt;=1,martianeum6[[#This Row],[masa '[kg']]]*martianeum6[[#This Row],[zawartosc '[%']]]*0.01,0)</f>
        <v>0</v>
      </c>
      <c r="G795">
        <f>martianeum6[[#This Row],[stan_magazynu '[kg']]]+martianeum6[[#This Row],[ile_kg_materiału_z_ładunku]]</f>
        <v>34.685899999999961</v>
      </c>
      <c r="H795">
        <f>IF(martianeum6[[#This Row],[stan_po_wydobyciu_z_ładunku]]&gt;=100,100,0)</f>
        <v>0</v>
      </c>
      <c r="I795">
        <f>martianeum6[[#This Row],[stan_po_wydobyciu_z_ładunku]]-martianeum6[[#This Row],[ile_zabiera_na_orbite]]</f>
        <v>34.685899999999961</v>
      </c>
    </row>
    <row r="796" spans="1:9" x14ac:dyDescent="0.25">
      <c r="A796" s="1">
        <v>49435</v>
      </c>
      <c r="B796">
        <f t="shared" si="12"/>
        <v>34.685899999999961</v>
      </c>
      <c r="C796" t="s">
        <v>23</v>
      </c>
      <c r="D796">
        <v>23.9</v>
      </c>
      <c r="E796">
        <v>0</v>
      </c>
      <c r="F796">
        <f>IF(martianeum6[[#This Row],[zawartosc '[%']]]&gt;=1,martianeum6[[#This Row],[masa '[kg']]]*martianeum6[[#This Row],[zawartosc '[%']]]*0.01,0)</f>
        <v>0</v>
      </c>
      <c r="G796">
        <f>martianeum6[[#This Row],[stan_magazynu '[kg']]]+martianeum6[[#This Row],[ile_kg_materiału_z_ładunku]]</f>
        <v>34.685899999999961</v>
      </c>
      <c r="H796">
        <f>IF(martianeum6[[#This Row],[stan_po_wydobyciu_z_ładunku]]&gt;=100,100,0)</f>
        <v>0</v>
      </c>
      <c r="I796">
        <f>martianeum6[[#This Row],[stan_po_wydobyciu_z_ładunku]]-martianeum6[[#This Row],[ile_zabiera_na_orbite]]</f>
        <v>34.685899999999961</v>
      </c>
    </row>
    <row r="797" spans="1:9" x14ac:dyDescent="0.25">
      <c r="A797" s="1">
        <v>49436</v>
      </c>
      <c r="B797">
        <f t="shared" si="12"/>
        <v>34.685899999999961</v>
      </c>
      <c r="C797" t="s">
        <v>7</v>
      </c>
      <c r="D797">
        <v>10.6</v>
      </c>
      <c r="E797">
        <v>21.3</v>
      </c>
      <c r="F797">
        <f>IF(martianeum6[[#This Row],[zawartosc '[%']]]&gt;=1,martianeum6[[#This Row],[masa '[kg']]]*martianeum6[[#This Row],[zawartosc '[%']]]*0.01,0)</f>
        <v>2.2578</v>
      </c>
      <c r="G797">
        <f>martianeum6[[#This Row],[stan_magazynu '[kg']]]+martianeum6[[#This Row],[ile_kg_materiału_z_ładunku]]</f>
        <v>36.943699999999964</v>
      </c>
      <c r="H797">
        <f>IF(martianeum6[[#This Row],[stan_po_wydobyciu_z_ładunku]]&gt;=100,100,0)</f>
        <v>0</v>
      </c>
      <c r="I797">
        <f>martianeum6[[#This Row],[stan_po_wydobyciu_z_ładunku]]-martianeum6[[#This Row],[ile_zabiera_na_orbite]]</f>
        <v>36.943699999999964</v>
      </c>
    </row>
    <row r="798" spans="1:9" x14ac:dyDescent="0.25">
      <c r="A798" s="1">
        <v>49437</v>
      </c>
      <c r="B798">
        <f t="shared" si="12"/>
        <v>36.943699999999964</v>
      </c>
      <c r="C798" t="s">
        <v>10</v>
      </c>
      <c r="D798">
        <v>22.8</v>
      </c>
      <c r="E798">
        <v>24.6</v>
      </c>
      <c r="F798">
        <f>IF(martianeum6[[#This Row],[zawartosc '[%']]]&gt;=1,martianeum6[[#This Row],[masa '[kg']]]*martianeum6[[#This Row],[zawartosc '[%']]]*0.01,0)</f>
        <v>5.6088000000000005</v>
      </c>
      <c r="G798">
        <f>martianeum6[[#This Row],[stan_magazynu '[kg']]]+martianeum6[[#This Row],[ile_kg_materiału_z_ładunku]]</f>
        <v>42.552499999999966</v>
      </c>
      <c r="H798">
        <f>IF(martianeum6[[#This Row],[stan_po_wydobyciu_z_ładunku]]&gt;=100,100,0)</f>
        <v>0</v>
      </c>
      <c r="I798">
        <f>martianeum6[[#This Row],[stan_po_wydobyciu_z_ładunku]]-martianeum6[[#This Row],[ile_zabiera_na_orbite]]</f>
        <v>42.552499999999966</v>
      </c>
    </row>
    <row r="799" spans="1:9" x14ac:dyDescent="0.25">
      <c r="A799" s="1">
        <v>49438</v>
      </c>
      <c r="B799">
        <f t="shared" si="12"/>
        <v>42.552499999999966</v>
      </c>
      <c r="C799" t="s">
        <v>5</v>
      </c>
      <c r="D799">
        <v>26.8</v>
      </c>
      <c r="E799">
        <v>7.5</v>
      </c>
      <c r="F799">
        <f>IF(martianeum6[[#This Row],[zawartosc '[%']]]&gt;=1,martianeum6[[#This Row],[masa '[kg']]]*martianeum6[[#This Row],[zawartosc '[%']]]*0.01,0)</f>
        <v>2.0100000000000002</v>
      </c>
      <c r="G799">
        <f>martianeum6[[#This Row],[stan_magazynu '[kg']]]+martianeum6[[#This Row],[ile_kg_materiału_z_ładunku]]</f>
        <v>44.562499999999964</v>
      </c>
      <c r="H799">
        <f>IF(martianeum6[[#This Row],[stan_po_wydobyciu_z_ładunku]]&gt;=100,100,0)</f>
        <v>0</v>
      </c>
      <c r="I799">
        <f>martianeum6[[#This Row],[stan_po_wydobyciu_z_ładunku]]-martianeum6[[#This Row],[ile_zabiera_na_orbite]]</f>
        <v>44.562499999999964</v>
      </c>
    </row>
    <row r="800" spans="1:9" x14ac:dyDescent="0.25">
      <c r="A800" s="1">
        <v>49439</v>
      </c>
      <c r="B800">
        <f t="shared" si="12"/>
        <v>44.562499999999964</v>
      </c>
      <c r="C800" t="s">
        <v>19</v>
      </c>
      <c r="D800">
        <v>21.3</v>
      </c>
      <c r="E800">
        <v>37.700000000000003</v>
      </c>
      <c r="F800">
        <f>IF(martianeum6[[#This Row],[zawartosc '[%']]]&gt;=1,martianeum6[[#This Row],[masa '[kg']]]*martianeum6[[#This Row],[zawartosc '[%']]]*0.01,0)</f>
        <v>8.0301000000000009</v>
      </c>
      <c r="G800">
        <f>martianeum6[[#This Row],[stan_magazynu '[kg']]]+martianeum6[[#This Row],[ile_kg_materiału_z_ładunku]]</f>
        <v>52.592599999999962</v>
      </c>
      <c r="H800">
        <f>IF(martianeum6[[#This Row],[stan_po_wydobyciu_z_ładunku]]&gt;=100,100,0)</f>
        <v>0</v>
      </c>
      <c r="I800">
        <f>martianeum6[[#This Row],[stan_po_wydobyciu_z_ładunku]]-martianeum6[[#This Row],[ile_zabiera_na_orbite]]</f>
        <v>52.592599999999962</v>
      </c>
    </row>
    <row r="801" spans="1:9" x14ac:dyDescent="0.25">
      <c r="A801" s="1">
        <v>49440</v>
      </c>
      <c r="B801">
        <f t="shared" si="12"/>
        <v>52.592599999999962</v>
      </c>
      <c r="C801" t="s">
        <v>12</v>
      </c>
      <c r="D801">
        <v>20.3</v>
      </c>
      <c r="E801">
        <v>11</v>
      </c>
      <c r="F801">
        <f>IF(martianeum6[[#This Row],[zawartosc '[%']]]&gt;=1,martianeum6[[#This Row],[masa '[kg']]]*martianeum6[[#This Row],[zawartosc '[%']]]*0.01,0)</f>
        <v>2.2330000000000001</v>
      </c>
      <c r="G801">
        <f>martianeum6[[#This Row],[stan_magazynu '[kg']]]+martianeum6[[#This Row],[ile_kg_materiału_z_ładunku]]</f>
        <v>54.825599999999959</v>
      </c>
      <c r="H801">
        <f>IF(martianeum6[[#This Row],[stan_po_wydobyciu_z_ładunku]]&gt;=100,100,0)</f>
        <v>0</v>
      </c>
      <c r="I801">
        <f>martianeum6[[#This Row],[stan_po_wydobyciu_z_ładunku]]-martianeum6[[#This Row],[ile_zabiera_na_orbite]]</f>
        <v>54.825599999999959</v>
      </c>
    </row>
    <row r="802" spans="1:9" x14ac:dyDescent="0.25">
      <c r="A802" s="1">
        <v>49441</v>
      </c>
      <c r="B802">
        <f t="shared" si="12"/>
        <v>54.825599999999959</v>
      </c>
      <c r="C802" t="s">
        <v>19</v>
      </c>
      <c r="D802">
        <v>25.6</v>
      </c>
      <c r="E802">
        <v>20.100000000000001</v>
      </c>
      <c r="F802">
        <f>IF(martianeum6[[#This Row],[zawartosc '[%']]]&gt;=1,martianeum6[[#This Row],[masa '[kg']]]*martianeum6[[#This Row],[zawartosc '[%']]]*0.01,0)</f>
        <v>5.1456000000000008</v>
      </c>
      <c r="G802">
        <f>martianeum6[[#This Row],[stan_magazynu '[kg']]]+martianeum6[[#This Row],[ile_kg_materiału_z_ładunku]]</f>
        <v>59.971199999999961</v>
      </c>
      <c r="H802">
        <f>IF(martianeum6[[#This Row],[stan_po_wydobyciu_z_ładunku]]&gt;=100,100,0)</f>
        <v>0</v>
      </c>
      <c r="I802">
        <f>martianeum6[[#This Row],[stan_po_wydobyciu_z_ładunku]]-martianeum6[[#This Row],[ile_zabiera_na_orbite]]</f>
        <v>59.971199999999961</v>
      </c>
    </row>
    <row r="803" spans="1:9" x14ac:dyDescent="0.25">
      <c r="A803" s="1">
        <v>49442</v>
      </c>
      <c r="B803">
        <f t="shared" si="12"/>
        <v>59.971199999999961</v>
      </c>
      <c r="C803" t="s">
        <v>13</v>
      </c>
      <c r="D803">
        <v>25.1</v>
      </c>
      <c r="E803">
        <v>14.7</v>
      </c>
      <c r="F803">
        <f>IF(martianeum6[[#This Row],[zawartosc '[%']]]&gt;=1,martianeum6[[#This Row],[masa '[kg']]]*martianeum6[[#This Row],[zawartosc '[%']]]*0.01,0)</f>
        <v>3.6897000000000002</v>
      </c>
      <c r="G803">
        <f>martianeum6[[#This Row],[stan_magazynu '[kg']]]+martianeum6[[#This Row],[ile_kg_materiału_z_ładunku]]</f>
        <v>63.660899999999963</v>
      </c>
      <c r="H803">
        <f>IF(martianeum6[[#This Row],[stan_po_wydobyciu_z_ładunku]]&gt;=100,100,0)</f>
        <v>0</v>
      </c>
      <c r="I803">
        <f>martianeum6[[#This Row],[stan_po_wydobyciu_z_ładunku]]-martianeum6[[#This Row],[ile_zabiera_na_orbite]]</f>
        <v>63.660899999999963</v>
      </c>
    </row>
    <row r="804" spans="1:9" x14ac:dyDescent="0.25">
      <c r="A804" s="1">
        <v>49443</v>
      </c>
      <c r="B804">
        <f t="shared" si="12"/>
        <v>63.660899999999963</v>
      </c>
      <c r="C804" t="s">
        <v>7</v>
      </c>
      <c r="D804">
        <v>24.3</v>
      </c>
      <c r="E804">
        <v>24.3</v>
      </c>
      <c r="F804">
        <f>IF(martianeum6[[#This Row],[zawartosc '[%']]]&gt;=1,martianeum6[[#This Row],[masa '[kg']]]*martianeum6[[#This Row],[zawartosc '[%']]]*0.01,0)</f>
        <v>5.9049000000000005</v>
      </c>
      <c r="G804">
        <f>martianeum6[[#This Row],[stan_magazynu '[kg']]]+martianeum6[[#This Row],[ile_kg_materiału_z_ładunku]]</f>
        <v>69.565799999999967</v>
      </c>
      <c r="H804">
        <f>IF(martianeum6[[#This Row],[stan_po_wydobyciu_z_ładunku]]&gt;=100,100,0)</f>
        <v>0</v>
      </c>
      <c r="I804">
        <f>martianeum6[[#This Row],[stan_po_wydobyciu_z_ładunku]]-martianeum6[[#This Row],[ile_zabiera_na_orbite]]</f>
        <v>69.565799999999967</v>
      </c>
    </row>
    <row r="805" spans="1:9" x14ac:dyDescent="0.25">
      <c r="A805" s="1">
        <v>49444</v>
      </c>
      <c r="B805">
        <f t="shared" si="12"/>
        <v>69.565799999999967</v>
      </c>
      <c r="C805" t="s">
        <v>14</v>
      </c>
      <c r="D805">
        <v>12.9</v>
      </c>
      <c r="E805">
        <v>2.7</v>
      </c>
      <c r="F805">
        <f>IF(martianeum6[[#This Row],[zawartosc '[%']]]&gt;=1,martianeum6[[#This Row],[masa '[kg']]]*martianeum6[[#This Row],[zawartosc '[%']]]*0.01,0)</f>
        <v>0.34830000000000005</v>
      </c>
      <c r="G805">
        <f>martianeum6[[#This Row],[stan_magazynu '[kg']]]+martianeum6[[#This Row],[ile_kg_materiału_z_ładunku]]</f>
        <v>69.914099999999962</v>
      </c>
      <c r="H805">
        <f>IF(martianeum6[[#This Row],[stan_po_wydobyciu_z_ładunku]]&gt;=100,100,0)</f>
        <v>0</v>
      </c>
      <c r="I805">
        <f>martianeum6[[#This Row],[stan_po_wydobyciu_z_ładunku]]-martianeum6[[#This Row],[ile_zabiera_na_orbite]]</f>
        <v>69.914099999999962</v>
      </c>
    </row>
    <row r="806" spans="1:9" x14ac:dyDescent="0.25">
      <c r="A806" s="1">
        <v>49445</v>
      </c>
      <c r="B806">
        <f t="shared" si="12"/>
        <v>69.914099999999962</v>
      </c>
      <c r="C806" t="s">
        <v>19</v>
      </c>
      <c r="D806">
        <v>16.7</v>
      </c>
      <c r="E806">
        <v>27.7</v>
      </c>
      <c r="F806">
        <f>IF(martianeum6[[#This Row],[zawartosc '[%']]]&gt;=1,martianeum6[[#This Row],[masa '[kg']]]*martianeum6[[#This Row],[zawartosc '[%']]]*0.01,0)</f>
        <v>4.6258999999999997</v>
      </c>
      <c r="G806">
        <f>martianeum6[[#This Row],[stan_magazynu '[kg']]]+martianeum6[[#This Row],[ile_kg_materiału_z_ładunku]]</f>
        <v>74.539999999999964</v>
      </c>
      <c r="H806">
        <f>IF(martianeum6[[#This Row],[stan_po_wydobyciu_z_ładunku]]&gt;=100,100,0)</f>
        <v>0</v>
      </c>
      <c r="I806">
        <f>martianeum6[[#This Row],[stan_po_wydobyciu_z_ładunku]]-martianeum6[[#This Row],[ile_zabiera_na_orbite]]</f>
        <v>74.539999999999964</v>
      </c>
    </row>
    <row r="807" spans="1:9" x14ac:dyDescent="0.25">
      <c r="A807" s="1">
        <v>49446</v>
      </c>
      <c r="B807">
        <f t="shared" si="12"/>
        <v>74.539999999999964</v>
      </c>
      <c r="C807" t="s">
        <v>10</v>
      </c>
      <c r="D807">
        <v>16.2</v>
      </c>
      <c r="E807">
        <v>20.5</v>
      </c>
      <c r="F807">
        <f>IF(martianeum6[[#This Row],[zawartosc '[%']]]&gt;=1,martianeum6[[#This Row],[masa '[kg']]]*martianeum6[[#This Row],[zawartosc '[%']]]*0.01,0)</f>
        <v>3.3209999999999997</v>
      </c>
      <c r="G807">
        <f>martianeum6[[#This Row],[stan_magazynu '[kg']]]+martianeum6[[#This Row],[ile_kg_materiału_z_ładunku]]</f>
        <v>77.860999999999962</v>
      </c>
      <c r="H807">
        <f>IF(martianeum6[[#This Row],[stan_po_wydobyciu_z_ładunku]]&gt;=100,100,0)</f>
        <v>0</v>
      </c>
      <c r="I807">
        <f>martianeum6[[#This Row],[stan_po_wydobyciu_z_ładunku]]-martianeum6[[#This Row],[ile_zabiera_na_orbite]]</f>
        <v>77.860999999999962</v>
      </c>
    </row>
    <row r="808" spans="1:9" x14ac:dyDescent="0.25">
      <c r="A808" s="1">
        <v>49447</v>
      </c>
      <c r="B808">
        <f t="shared" si="12"/>
        <v>77.860999999999962</v>
      </c>
      <c r="C808" t="s">
        <v>12</v>
      </c>
      <c r="D808">
        <v>19.5</v>
      </c>
      <c r="E808">
        <v>5.0999999999999996</v>
      </c>
      <c r="F808">
        <f>IF(martianeum6[[#This Row],[zawartosc '[%']]]&gt;=1,martianeum6[[#This Row],[masa '[kg']]]*martianeum6[[#This Row],[zawartosc '[%']]]*0.01,0)</f>
        <v>0.99449999999999994</v>
      </c>
      <c r="G808">
        <f>martianeum6[[#This Row],[stan_magazynu '[kg']]]+martianeum6[[#This Row],[ile_kg_materiału_z_ładunku]]</f>
        <v>78.855499999999964</v>
      </c>
      <c r="H808">
        <f>IF(martianeum6[[#This Row],[stan_po_wydobyciu_z_ładunku]]&gt;=100,100,0)</f>
        <v>0</v>
      </c>
      <c r="I808">
        <f>martianeum6[[#This Row],[stan_po_wydobyciu_z_ładunku]]-martianeum6[[#This Row],[ile_zabiera_na_orbite]]</f>
        <v>78.855499999999964</v>
      </c>
    </row>
    <row r="809" spans="1:9" x14ac:dyDescent="0.25">
      <c r="A809" s="1">
        <v>49448</v>
      </c>
      <c r="B809">
        <f t="shared" si="12"/>
        <v>78.855499999999964</v>
      </c>
      <c r="C809" t="s">
        <v>10</v>
      </c>
      <c r="D809">
        <v>22.9</v>
      </c>
      <c r="E809">
        <v>6.6</v>
      </c>
      <c r="F809">
        <f>IF(martianeum6[[#This Row],[zawartosc '[%']]]&gt;=1,martianeum6[[#This Row],[masa '[kg']]]*martianeum6[[#This Row],[zawartosc '[%']]]*0.01,0)</f>
        <v>1.5113999999999999</v>
      </c>
      <c r="G809">
        <f>martianeum6[[#This Row],[stan_magazynu '[kg']]]+martianeum6[[#This Row],[ile_kg_materiału_z_ładunku]]</f>
        <v>80.366899999999958</v>
      </c>
      <c r="H809">
        <f>IF(martianeum6[[#This Row],[stan_po_wydobyciu_z_ładunku]]&gt;=100,100,0)</f>
        <v>0</v>
      </c>
      <c r="I809">
        <f>martianeum6[[#This Row],[stan_po_wydobyciu_z_ładunku]]-martianeum6[[#This Row],[ile_zabiera_na_orbite]]</f>
        <v>80.366899999999958</v>
      </c>
    </row>
    <row r="810" spans="1:9" x14ac:dyDescent="0.25">
      <c r="A810" s="1">
        <v>49449</v>
      </c>
      <c r="B810">
        <f t="shared" si="12"/>
        <v>80.366899999999958</v>
      </c>
      <c r="C810" t="s">
        <v>19</v>
      </c>
      <c r="D810">
        <v>25.9</v>
      </c>
      <c r="E810">
        <v>4.4000000000000004</v>
      </c>
      <c r="F810">
        <f>IF(martianeum6[[#This Row],[zawartosc '[%']]]&gt;=1,martianeum6[[#This Row],[masa '[kg']]]*martianeum6[[#This Row],[zawartosc '[%']]]*0.01,0)</f>
        <v>1.1396000000000002</v>
      </c>
      <c r="G810">
        <f>martianeum6[[#This Row],[stan_magazynu '[kg']]]+martianeum6[[#This Row],[ile_kg_materiału_z_ładunku]]</f>
        <v>81.50649999999996</v>
      </c>
      <c r="H810">
        <f>IF(martianeum6[[#This Row],[stan_po_wydobyciu_z_ładunku]]&gt;=100,100,0)</f>
        <v>0</v>
      </c>
      <c r="I810">
        <f>martianeum6[[#This Row],[stan_po_wydobyciu_z_ładunku]]-martianeum6[[#This Row],[ile_zabiera_na_orbite]]</f>
        <v>81.50649999999996</v>
      </c>
    </row>
    <row r="811" spans="1:9" x14ac:dyDescent="0.25">
      <c r="A811" s="1">
        <v>49450</v>
      </c>
      <c r="B811">
        <f t="shared" si="12"/>
        <v>81.50649999999996</v>
      </c>
      <c r="C811" t="s">
        <v>18</v>
      </c>
      <c r="D811">
        <v>20.3</v>
      </c>
      <c r="E811">
        <v>4.5999999999999996</v>
      </c>
      <c r="F811">
        <f>IF(martianeum6[[#This Row],[zawartosc '[%']]]&gt;=1,martianeum6[[#This Row],[masa '[kg']]]*martianeum6[[#This Row],[zawartosc '[%']]]*0.01,0)</f>
        <v>0.93379999999999996</v>
      </c>
      <c r="G811">
        <f>martianeum6[[#This Row],[stan_magazynu '[kg']]]+martianeum6[[#This Row],[ile_kg_materiału_z_ładunku]]</f>
        <v>82.440299999999965</v>
      </c>
      <c r="H811">
        <f>IF(martianeum6[[#This Row],[stan_po_wydobyciu_z_ładunku]]&gt;=100,100,0)</f>
        <v>0</v>
      </c>
      <c r="I811">
        <f>martianeum6[[#This Row],[stan_po_wydobyciu_z_ładunku]]-martianeum6[[#This Row],[ile_zabiera_na_orbite]]</f>
        <v>82.440299999999965</v>
      </c>
    </row>
    <row r="812" spans="1:9" x14ac:dyDescent="0.25">
      <c r="A812" s="1">
        <v>49451</v>
      </c>
      <c r="B812">
        <f t="shared" si="12"/>
        <v>82.440299999999965</v>
      </c>
      <c r="C812" t="s">
        <v>28</v>
      </c>
      <c r="D812">
        <v>11.3</v>
      </c>
      <c r="E812">
        <v>0.3</v>
      </c>
      <c r="F812">
        <f>IF(martianeum6[[#This Row],[zawartosc '[%']]]&gt;=1,martianeum6[[#This Row],[masa '[kg']]]*martianeum6[[#This Row],[zawartosc '[%']]]*0.01,0)</f>
        <v>0</v>
      </c>
      <c r="G812">
        <f>martianeum6[[#This Row],[stan_magazynu '[kg']]]+martianeum6[[#This Row],[ile_kg_materiału_z_ładunku]]</f>
        <v>82.440299999999965</v>
      </c>
      <c r="H812">
        <f>IF(martianeum6[[#This Row],[stan_po_wydobyciu_z_ładunku]]&gt;=100,100,0)</f>
        <v>0</v>
      </c>
      <c r="I812">
        <f>martianeum6[[#This Row],[stan_po_wydobyciu_z_ładunku]]-martianeum6[[#This Row],[ile_zabiera_na_orbite]]</f>
        <v>82.440299999999965</v>
      </c>
    </row>
    <row r="813" spans="1:9" x14ac:dyDescent="0.25">
      <c r="A813" s="1">
        <v>49452</v>
      </c>
      <c r="B813">
        <f t="shared" si="12"/>
        <v>82.440299999999965</v>
      </c>
      <c r="C813" t="s">
        <v>10</v>
      </c>
      <c r="D813">
        <v>27.4</v>
      </c>
      <c r="E813">
        <v>29.9</v>
      </c>
      <c r="F813">
        <f>IF(martianeum6[[#This Row],[zawartosc '[%']]]&gt;=1,martianeum6[[#This Row],[masa '[kg']]]*martianeum6[[#This Row],[zawartosc '[%']]]*0.01,0)</f>
        <v>8.1925999999999988</v>
      </c>
      <c r="G813">
        <f>martianeum6[[#This Row],[stan_magazynu '[kg']]]+martianeum6[[#This Row],[ile_kg_materiału_z_ładunku]]</f>
        <v>90.632899999999964</v>
      </c>
      <c r="H813">
        <f>IF(martianeum6[[#This Row],[stan_po_wydobyciu_z_ładunku]]&gt;=100,100,0)</f>
        <v>0</v>
      </c>
      <c r="I813">
        <f>martianeum6[[#This Row],[stan_po_wydobyciu_z_ładunku]]-martianeum6[[#This Row],[ile_zabiera_na_orbite]]</f>
        <v>90.632899999999964</v>
      </c>
    </row>
    <row r="814" spans="1:9" x14ac:dyDescent="0.25">
      <c r="A814" s="1">
        <v>49453</v>
      </c>
      <c r="B814">
        <f t="shared" si="12"/>
        <v>90.632899999999964</v>
      </c>
      <c r="C814" t="s">
        <v>19</v>
      </c>
      <c r="D814">
        <v>29.2</v>
      </c>
      <c r="E814">
        <v>0</v>
      </c>
      <c r="F814">
        <f>IF(martianeum6[[#This Row],[zawartosc '[%']]]&gt;=1,martianeum6[[#This Row],[masa '[kg']]]*martianeum6[[#This Row],[zawartosc '[%']]]*0.01,0)</f>
        <v>0</v>
      </c>
      <c r="G814">
        <f>martianeum6[[#This Row],[stan_magazynu '[kg']]]+martianeum6[[#This Row],[ile_kg_materiału_z_ładunku]]</f>
        <v>90.632899999999964</v>
      </c>
      <c r="H814">
        <f>IF(martianeum6[[#This Row],[stan_po_wydobyciu_z_ładunku]]&gt;=100,100,0)</f>
        <v>0</v>
      </c>
      <c r="I814">
        <f>martianeum6[[#This Row],[stan_po_wydobyciu_z_ładunku]]-martianeum6[[#This Row],[ile_zabiera_na_orbite]]</f>
        <v>90.632899999999964</v>
      </c>
    </row>
    <row r="815" spans="1:9" x14ac:dyDescent="0.25">
      <c r="A815" s="1">
        <v>49454</v>
      </c>
      <c r="B815">
        <f t="shared" si="12"/>
        <v>90.632899999999964</v>
      </c>
      <c r="C815" t="s">
        <v>4</v>
      </c>
      <c r="D815">
        <v>27.4</v>
      </c>
      <c r="E815">
        <v>0</v>
      </c>
      <c r="F815">
        <f>IF(martianeum6[[#This Row],[zawartosc '[%']]]&gt;=1,martianeum6[[#This Row],[masa '[kg']]]*martianeum6[[#This Row],[zawartosc '[%']]]*0.01,0)</f>
        <v>0</v>
      </c>
      <c r="G815">
        <f>martianeum6[[#This Row],[stan_magazynu '[kg']]]+martianeum6[[#This Row],[ile_kg_materiału_z_ładunku]]</f>
        <v>90.632899999999964</v>
      </c>
      <c r="H815">
        <f>IF(martianeum6[[#This Row],[stan_po_wydobyciu_z_ładunku]]&gt;=100,100,0)</f>
        <v>0</v>
      </c>
      <c r="I815">
        <f>martianeum6[[#This Row],[stan_po_wydobyciu_z_ładunku]]-martianeum6[[#This Row],[ile_zabiera_na_orbite]]</f>
        <v>90.632899999999964</v>
      </c>
    </row>
    <row r="816" spans="1:9" x14ac:dyDescent="0.25">
      <c r="A816" s="1">
        <v>49455</v>
      </c>
      <c r="B816">
        <f t="shared" si="12"/>
        <v>90.632899999999964</v>
      </c>
      <c r="C816" t="s">
        <v>19</v>
      </c>
      <c r="D816">
        <v>10.1</v>
      </c>
      <c r="E816">
        <v>8.1</v>
      </c>
      <c r="F816">
        <f>IF(martianeum6[[#This Row],[zawartosc '[%']]]&gt;=1,martianeum6[[#This Row],[masa '[kg']]]*martianeum6[[#This Row],[zawartosc '[%']]]*0.01,0)</f>
        <v>0.81809999999999994</v>
      </c>
      <c r="G816">
        <f>martianeum6[[#This Row],[stan_magazynu '[kg']]]+martianeum6[[#This Row],[ile_kg_materiału_z_ładunku]]</f>
        <v>91.450999999999965</v>
      </c>
      <c r="H816">
        <f>IF(martianeum6[[#This Row],[stan_po_wydobyciu_z_ładunku]]&gt;=100,100,0)</f>
        <v>0</v>
      </c>
      <c r="I816">
        <f>martianeum6[[#This Row],[stan_po_wydobyciu_z_ładunku]]-martianeum6[[#This Row],[ile_zabiera_na_orbite]]</f>
        <v>91.450999999999965</v>
      </c>
    </row>
    <row r="817" spans="1:9" x14ac:dyDescent="0.25">
      <c r="A817" s="1">
        <v>49456</v>
      </c>
      <c r="B817">
        <f t="shared" si="12"/>
        <v>91.450999999999965</v>
      </c>
      <c r="C817" t="s">
        <v>5</v>
      </c>
      <c r="D817">
        <v>12.9</v>
      </c>
      <c r="E817">
        <v>5.9</v>
      </c>
      <c r="F817">
        <f>IF(martianeum6[[#This Row],[zawartosc '[%']]]&gt;=1,martianeum6[[#This Row],[masa '[kg']]]*martianeum6[[#This Row],[zawartosc '[%']]]*0.01,0)</f>
        <v>0.76110000000000011</v>
      </c>
      <c r="G817">
        <f>martianeum6[[#This Row],[stan_magazynu '[kg']]]+martianeum6[[#This Row],[ile_kg_materiału_z_ładunku]]</f>
        <v>92.212099999999964</v>
      </c>
      <c r="H817">
        <f>IF(martianeum6[[#This Row],[stan_po_wydobyciu_z_ładunku]]&gt;=100,100,0)</f>
        <v>0</v>
      </c>
      <c r="I817">
        <f>martianeum6[[#This Row],[stan_po_wydobyciu_z_ładunku]]-martianeum6[[#This Row],[ile_zabiera_na_orbite]]</f>
        <v>92.212099999999964</v>
      </c>
    </row>
    <row r="818" spans="1:9" x14ac:dyDescent="0.25">
      <c r="A818" s="1">
        <v>49457</v>
      </c>
      <c r="B818">
        <f t="shared" si="12"/>
        <v>92.212099999999964</v>
      </c>
      <c r="C818" t="s">
        <v>14</v>
      </c>
      <c r="D818">
        <v>18.7</v>
      </c>
      <c r="E818">
        <v>0</v>
      </c>
      <c r="F818">
        <f>IF(martianeum6[[#This Row],[zawartosc '[%']]]&gt;=1,martianeum6[[#This Row],[masa '[kg']]]*martianeum6[[#This Row],[zawartosc '[%']]]*0.01,0)</f>
        <v>0</v>
      </c>
      <c r="G818">
        <f>martianeum6[[#This Row],[stan_magazynu '[kg']]]+martianeum6[[#This Row],[ile_kg_materiału_z_ładunku]]</f>
        <v>92.212099999999964</v>
      </c>
      <c r="H818">
        <f>IF(martianeum6[[#This Row],[stan_po_wydobyciu_z_ładunku]]&gt;=100,100,0)</f>
        <v>0</v>
      </c>
      <c r="I818">
        <f>martianeum6[[#This Row],[stan_po_wydobyciu_z_ładunku]]-martianeum6[[#This Row],[ile_zabiera_na_orbite]]</f>
        <v>92.212099999999964</v>
      </c>
    </row>
    <row r="819" spans="1:9" x14ac:dyDescent="0.25">
      <c r="A819" s="1">
        <v>49458</v>
      </c>
      <c r="B819">
        <f t="shared" si="12"/>
        <v>92.212099999999964</v>
      </c>
      <c r="C819" t="s">
        <v>32</v>
      </c>
      <c r="D819">
        <v>17.8</v>
      </c>
      <c r="E819">
        <v>0.3</v>
      </c>
      <c r="F819">
        <f>IF(martianeum6[[#This Row],[zawartosc '[%']]]&gt;=1,martianeum6[[#This Row],[masa '[kg']]]*martianeum6[[#This Row],[zawartosc '[%']]]*0.01,0)</f>
        <v>0</v>
      </c>
      <c r="G819">
        <f>martianeum6[[#This Row],[stan_magazynu '[kg']]]+martianeum6[[#This Row],[ile_kg_materiału_z_ładunku]]</f>
        <v>92.212099999999964</v>
      </c>
      <c r="H819">
        <f>IF(martianeum6[[#This Row],[stan_po_wydobyciu_z_ładunku]]&gt;=100,100,0)</f>
        <v>0</v>
      </c>
      <c r="I819">
        <f>martianeum6[[#This Row],[stan_po_wydobyciu_z_ładunku]]-martianeum6[[#This Row],[ile_zabiera_na_orbite]]</f>
        <v>92.212099999999964</v>
      </c>
    </row>
    <row r="820" spans="1:9" x14ac:dyDescent="0.25">
      <c r="A820" s="1">
        <v>49459</v>
      </c>
      <c r="B820">
        <f t="shared" si="12"/>
        <v>92.212099999999964</v>
      </c>
      <c r="C820" t="s">
        <v>10</v>
      </c>
      <c r="D820">
        <v>24.7</v>
      </c>
      <c r="E820">
        <v>42.9</v>
      </c>
      <c r="F820">
        <f>IF(martianeum6[[#This Row],[zawartosc '[%']]]&gt;=1,martianeum6[[#This Row],[masa '[kg']]]*martianeum6[[#This Row],[zawartosc '[%']]]*0.01,0)</f>
        <v>10.596299999999999</v>
      </c>
      <c r="G820">
        <f>martianeum6[[#This Row],[stan_magazynu '[kg']]]+martianeum6[[#This Row],[ile_kg_materiału_z_ładunku]]</f>
        <v>102.80839999999996</v>
      </c>
      <c r="H820">
        <f>IF(martianeum6[[#This Row],[stan_po_wydobyciu_z_ładunku]]&gt;=100,100,0)</f>
        <v>100</v>
      </c>
      <c r="I820">
        <f>martianeum6[[#This Row],[stan_po_wydobyciu_z_ładunku]]-martianeum6[[#This Row],[ile_zabiera_na_orbite]]</f>
        <v>2.8083999999999634</v>
      </c>
    </row>
    <row r="821" spans="1:9" x14ac:dyDescent="0.25">
      <c r="A821" s="1">
        <v>49460</v>
      </c>
      <c r="B821">
        <f t="shared" si="12"/>
        <v>2.8083999999999634</v>
      </c>
      <c r="C821" t="s">
        <v>10</v>
      </c>
      <c r="D821">
        <v>28.7</v>
      </c>
      <c r="E821">
        <v>33.799999999999997</v>
      </c>
      <c r="F821">
        <f>IF(martianeum6[[#This Row],[zawartosc '[%']]]&gt;=1,martianeum6[[#This Row],[masa '[kg']]]*martianeum6[[#This Row],[zawartosc '[%']]]*0.01,0)</f>
        <v>9.7005999999999997</v>
      </c>
      <c r="G821">
        <f>martianeum6[[#This Row],[stan_magazynu '[kg']]]+martianeum6[[#This Row],[ile_kg_materiału_z_ładunku]]</f>
        <v>12.508999999999963</v>
      </c>
      <c r="H821">
        <f>IF(martianeum6[[#This Row],[stan_po_wydobyciu_z_ładunku]]&gt;=100,100,0)</f>
        <v>0</v>
      </c>
      <c r="I821">
        <f>martianeum6[[#This Row],[stan_po_wydobyciu_z_ładunku]]-martianeum6[[#This Row],[ile_zabiera_na_orbite]]</f>
        <v>12.508999999999963</v>
      </c>
    </row>
    <row r="822" spans="1:9" x14ac:dyDescent="0.25">
      <c r="A822" s="1">
        <v>49461</v>
      </c>
      <c r="B822">
        <f t="shared" si="12"/>
        <v>12.508999999999963</v>
      </c>
      <c r="C822" t="s">
        <v>18</v>
      </c>
      <c r="D822">
        <v>12.3</v>
      </c>
      <c r="E822">
        <v>1.7</v>
      </c>
      <c r="F822">
        <f>IF(martianeum6[[#This Row],[zawartosc '[%']]]&gt;=1,martianeum6[[#This Row],[masa '[kg']]]*martianeum6[[#This Row],[zawartosc '[%']]]*0.01,0)</f>
        <v>0.20910000000000001</v>
      </c>
      <c r="G822">
        <f>martianeum6[[#This Row],[stan_magazynu '[kg']]]+martianeum6[[#This Row],[ile_kg_materiału_z_ładunku]]</f>
        <v>12.718099999999962</v>
      </c>
      <c r="H822">
        <f>IF(martianeum6[[#This Row],[stan_po_wydobyciu_z_ładunku]]&gt;=100,100,0)</f>
        <v>0</v>
      </c>
      <c r="I822">
        <f>martianeum6[[#This Row],[stan_po_wydobyciu_z_ładunku]]-martianeum6[[#This Row],[ile_zabiera_na_orbite]]</f>
        <v>12.718099999999962</v>
      </c>
    </row>
    <row r="823" spans="1:9" x14ac:dyDescent="0.25">
      <c r="A823" s="1">
        <v>49462</v>
      </c>
      <c r="B823">
        <f t="shared" si="12"/>
        <v>12.718099999999962</v>
      </c>
      <c r="C823" t="s">
        <v>19</v>
      </c>
      <c r="D823">
        <v>22.9</v>
      </c>
      <c r="E823">
        <v>0</v>
      </c>
      <c r="F823">
        <f>IF(martianeum6[[#This Row],[zawartosc '[%']]]&gt;=1,martianeum6[[#This Row],[masa '[kg']]]*martianeum6[[#This Row],[zawartosc '[%']]]*0.01,0)</f>
        <v>0</v>
      </c>
      <c r="G823">
        <f>martianeum6[[#This Row],[stan_magazynu '[kg']]]+martianeum6[[#This Row],[ile_kg_materiału_z_ładunku]]</f>
        <v>12.718099999999962</v>
      </c>
      <c r="H823">
        <f>IF(martianeum6[[#This Row],[stan_po_wydobyciu_z_ładunku]]&gt;=100,100,0)</f>
        <v>0</v>
      </c>
      <c r="I823">
        <f>martianeum6[[#This Row],[stan_po_wydobyciu_z_ładunku]]-martianeum6[[#This Row],[ile_zabiera_na_orbite]]</f>
        <v>12.718099999999962</v>
      </c>
    </row>
    <row r="824" spans="1:9" x14ac:dyDescent="0.25">
      <c r="A824" s="1">
        <v>49463</v>
      </c>
      <c r="B824">
        <f t="shared" si="12"/>
        <v>12.718099999999962</v>
      </c>
      <c r="C824" t="s">
        <v>17</v>
      </c>
      <c r="D824">
        <v>20</v>
      </c>
      <c r="E824">
        <v>3</v>
      </c>
      <c r="F824">
        <f>IF(martianeum6[[#This Row],[zawartosc '[%']]]&gt;=1,martianeum6[[#This Row],[masa '[kg']]]*martianeum6[[#This Row],[zawartosc '[%']]]*0.01,0)</f>
        <v>0.6</v>
      </c>
      <c r="G824">
        <f>martianeum6[[#This Row],[stan_magazynu '[kg']]]+martianeum6[[#This Row],[ile_kg_materiału_z_ładunku]]</f>
        <v>13.318099999999962</v>
      </c>
      <c r="H824">
        <f>IF(martianeum6[[#This Row],[stan_po_wydobyciu_z_ładunku]]&gt;=100,100,0)</f>
        <v>0</v>
      </c>
      <c r="I824">
        <f>martianeum6[[#This Row],[stan_po_wydobyciu_z_ładunku]]-martianeum6[[#This Row],[ile_zabiera_na_orbite]]</f>
        <v>13.318099999999962</v>
      </c>
    </row>
    <row r="825" spans="1:9" x14ac:dyDescent="0.25">
      <c r="A825" s="1">
        <v>49464</v>
      </c>
      <c r="B825">
        <f t="shared" si="12"/>
        <v>13.318099999999962</v>
      </c>
      <c r="C825" t="s">
        <v>10</v>
      </c>
      <c r="D825">
        <v>27.3</v>
      </c>
      <c r="E825">
        <v>0</v>
      </c>
      <c r="F825">
        <f>IF(martianeum6[[#This Row],[zawartosc '[%']]]&gt;=1,martianeum6[[#This Row],[masa '[kg']]]*martianeum6[[#This Row],[zawartosc '[%']]]*0.01,0)</f>
        <v>0</v>
      </c>
      <c r="G825">
        <f>martianeum6[[#This Row],[stan_magazynu '[kg']]]+martianeum6[[#This Row],[ile_kg_materiału_z_ładunku]]</f>
        <v>13.318099999999962</v>
      </c>
      <c r="H825">
        <f>IF(martianeum6[[#This Row],[stan_po_wydobyciu_z_ładunku]]&gt;=100,100,0)</f>
        <v>0</v>
      </c>
      <c r="I825">
        <f>martianeum6[[#This Row],[stan_po_wydobyciu_z_ładunku]]-martianeum6[[#This Row],[ile_zabiera_na_orbite]]</f>
        <v>13.318099999999962</v>
      </c>
    </row>
    <row r="826" spans="1:9" x14ac:dyDescent="0.25">
      <c r="A826" s="1">
        <v>49465</v>
      </c>
      <c r="B826">
        <f t="shared" si="12"/>
        <v>13.318099999999962</v>
      </c>
      <c r="C826" t="s">
        <v>13</v>
      </c>
      <c r="D826">
        <v>29.9</v>
      </c>
      <c r="E826">
        <v>7.7</v>
      </c>
      <c r="F826">
        <f>IF(martianeum6[[#This Row],[zawartosc '[%']]]&gt;=1,martianeum6[[#This Row],[masa '[kg']]]*martianeum6[[#This Row],[zawartosc '[%']]]*0.01,0)</f>
        <v>2.3022999999999998</v>
      </c>
      <c r="G826">
        <f>martianeum6[[#This Row],[stan_magazynu '[kg']]]+martianeum6[[#This Row],[ile_kg_materiału_z_ładunku]]</f>
        <v>15.620399999999961</v>
      </c>
      <c r="H826">
        <f>IF(martianeum6[[#This Row],[stan_po_wydobyciu_z_ładunku]]&gt;=100,100,0)</f>
        <v>0</v>
      </c>
      <c r="I826">
        <f>martianeum6[[#This Row],[stan_po_wydobyciu_z_ładunku]]-martianeum6[[#This Row],[ile_zabiera_na_orbite]]</f>
        <v>15.620399999999961</v>
      </c>
    </row>
    <row r="827" spans="1:9" x14ac:dyDescent="0.25">
      <c r="A827" s="1">
        <v>49466</v>
      </c>
      <c r="B827">
        <f t="shared" si="12"/>
        <v>15.620399999999961</v>
      </c>
      <c r="C827" t="s">
        <v>12</v>
      </c>
      <c r="D827">
        <v>27.5</v>
      </c>
      <c r="E827">
        <v>2.7</v>
      </c>
      <c r="F827">
        <f>IF(martianeum6[[#This Row],[zawartosc '[%']]]&gt;=1,martianeum6[[#This Row],[masa '[kg']]]*martianeum6[[#This Row],[zawartosc '[%']]]*0.01,0)</f>
        <v>0.74250000000000005</v>
      </c>
      <c r="G827">
        <f>martianeum6[[#This Row],[stan_magazynu '[kg']]]+martianeum6[[#This Row],[ile_kg_materiału_z_ładunku]]</f>
        <v>16.362899999999961</v>
      </c>
      <c r="H827">
        <f>IF(martianeum6[[#This Row],[stan_po_wydobyciu_z_ładunku]]&gt;=100,100,0)</f>
        <v>0</v>
      </c>
      <c r="I827">
        <f>martianeum6[[#This Row],[stan_po_wydobyciu_z_ładunku]]-martianeum6[[#This Row],[ile_zabiera_na_orbite]]</f>
        <v>16.362899999999961</v>
      </c>
    </row>
    <row r="828" spans="1:9" x14ac:dyDescent="0.25">
      <c r="A828" s="1">
        <v>49467</v>
      </c>
      <c r="B828">
        <f t="shared" si="12"/>
        <v>16.362899999999961</v>
      </c>
      <c r="C828" t="s">
        <v>18</v>
      </c>
      <c r="D828">
        <v>16.5</v>
      </c>
      <c r="E828">
        <v>13.3</v>
      </c>
      <c r="F828">
        <f>IF(martianeum6[[#This Row],[zawartosc '[%']]]&gt;=1,martianeum6[[#This Row],[masa '[kg']]]*martianeum6[[#This Row],[zawartosc '[%']]]*0.01,0)</f>
        <v>2.1945000000000001</v>
      </c>
      <c r="G828">
        <f>martianeum6[[#This Row],[stan_magazynu '[kg']]]+martianeum6[[#This Row],[ile_kg_materiału_z_ładunku]]</f>
        <v>18.557399999999962</v>
      </c>
      <c r="H828">
        <f>IF(martianeum6[[#This Row],[stan_po_wydobyciu_z_ładunku]]&gt;=100,100,0)</f>
        <v>0</v>
      </c>
      <c r="I828">
        <f>martianeum6[[#This Row],[stan_po_wydobyciu_z_ładunku]]-martianeum6[[#This Row],[ile_zabiera_na_orbite]]</f>
        <v>18.557399999999962</v>
      </c>
    </row>
    <row r="829" spans="1:9" x14ac:dyDescent="0.25">
      <c r="A829" s="1">
        <v>49468</v>
      </c>
      <c r="B829">
        <f t="shared" si="12"/>
        <v>18.557399999999962</v>
      </c>
      <c r="C829" t="s">
        <v>5</v>
      </c>
      <c r="D829">
        <v>23.5</v>
      </c>
      <c r="E829">
        <v>5.9</v>
      </c>
      <c r="F829">
        <f>IF(martianeum6[[#This Row],[zawartosc '[%']]]&gt;=1,martianeum6[[#This Row],[masa '[kg']]]*martianeum6[[#This Row],[zawartosc '[%']]]*0.01,0)</f>
        <v>1.3865000000000001</v>
      </c>
      <c r="G829">
        <f>martianeum6[[#This Row],[stan_magazynu '[kg']]]+martianeum6[[#This Row],[ile_kg_materiału_z_ładunku]]</f>
        <v>19.943899999999964</v>
      </c>
      <c r="H829">
        <f>IF(martianeum6[[#This Row],[stan_po_wydobyciu_z_ładunku]]&gt;=100,100,0)</f>
        <v>0</v>
      </c>
      <c r="I829">
        <f>martianeum6[[#This Row],[stan_po_wydobyciu_z_ładunku]]-martianeum6[[#This Row],[ile_zabiera_na_orbite]]</f>
        <v>19.943899999999964</v>
      </c>
    </row>
    <row r="830" spans="1:9" x14ac:dyDescent="0.25">
      <c r="A830" s="1">
        <v>49469</v>
      </c>
      <c r="B830">
        <f t="shared" si="12"/>
        <v>19.943899999999964</v>
      </c>
      <c r="C830" t="s">
        <v>5</v>
      </c>
      <c r="D830">
        <v>21.5</v>
      </c>
      <c r="E830">
        <v>4.0999999999999996</v>
      </c>
      <c r="F830">
        <f>IF(martianeum6[[#This Row],[zawartosc '[%']]]&gt;=1,martianeum6[[#This Row],[masa '[kg']]]*martianeum6[[#This Row],[zawartosc '[%']]]*0.01,0)</f>
        <v>0.88149999999999995</v>
      </c>
      <c r="G830">
        <f>martianeum6[[#This Row],[stan_magazynu '[kg']]]+martianeum6[[#This Row],[ile_kg_materiału_z_ładunku]]</f>
        <v>20.825399999999963</v>
      </c>
      <c r="H830">
        <f>IF(martianeum6[[#This Row],[stan_po_wydobyciu_z_ładunku]]&gt;=100,100,0)</f>
        <v>0</v>
      </c>
      <c r="I830">
        <f>martianeum6[[#This Row],[stan_po_wydobyciu_z_ładunku]]-martianeum6[[#This Row],[ile_zabiera_na_orbite]]</f>
        <v>20.825399999999963</v>
      </c>
    </row>
    <row r="831" spans="1:9" x14ac:dyDescent="0.25">
      <c r="A831" s="1">
        <v>49470</v>
      </c>
      <c r="B831">
        <f t="shared" si="12"/>
        <v>20.825399999999963</v>
      </c>
      <c r="C831" t="s">
        <v>15</v>
      </c>
      <c r="D831">
        <v>10.3</v>
      </c>
      <c r="E831">
        <v>15.6</v>
      </c>
      <c r="F831">
        <f>IF(martianeum6[[#This Row],[zawartosc '[%']]]&gt;=1,martianeum6[[#This Row],[masa '[kg']]]*martianeum6[[#This Row],[zawartosc '[%']]]*0.01,0)</f>
        <v>1.6068</v>
      </c>
      <c r="G831">
        <f>martianeum6[[#This Row],[stan_magazynu '[kg']]]+martianeum6[[#This Row],[ile_kg_materiału_z_ładunku]]</f>
        <v>22.432199999999963</v>
      </c>
      <c r="H831">
        <f>IF(martianeum6[[#This Row],[stan_po_wydobyciu_z_ładunku]]&gt;=100,100,0)</f>
        <v>0</v>
      </c>
      <c r="I831">
        <f>martianeum6[[#This Row],[stan_po_wydobyciu_z_ładunku]]-martianeum6[[#This Row],[ile_zabiera_na_orbite]]</f>
        <v>22.432199999999963</v>
      </c>
    </row>
    <row r="832" spans="1:9" x14ac:dyDescent="0.25">
      <c r="A832" s="1">
        <v>49471</v>
      </c>
      <c r="B832">
        <f t="shared" si="12"/>
        <v>22.432199999999963</v>
      </c>
      <c r="C832" t="s">
        <v>10</v>
      </c>
      <c r="D832">
        <v>15</v>
      </c>
      <c r="E832">
        <v>0</v>
      </c>
      <c r="F832">
        <f>IF(martianeum6[[#This Row],[zawartosc '[%']]]&gt;=1,martianeum6[[#This Row],[masa '[kg']]]*martianeum6[[#This Row],[zawartosc '[%']]]*0.01,0)</f>
        <v>0</v>
      </c>
      <c r="G832">
        <f>martianeum6[[#This Row],[stan_magazynu '[kg']]]+martianeum6[[#This Row],[ile_kg_materiału_z_ładunku]]</f>
        <v>22.432199999999963</v>
      </c>
      <c r="H832">
        <f>IF(martianeum6[[#This Row],[stan_po_wydobyciu_z_ładunku]]&gt;=100,100,0)</f>
        <v>0</v>
      </c>
      <c r="I832">
        <f>martianeum6[[#This Row],[stan_po_wydobyciu_z_ładunku]]-martianeum6[[#This Row],[ile_zabiera_na_orbite]]</f>
        <v>22.432199999999963</v>
      </c>
    </row>
    <row r="833" spans="1:9" x14ac:dyDescent="0.25">
      <c r="A833" s="1">
        <v>49472</v>
      </c>
      <c r="B833">
        <f t="shared" si="12"/>
        <v>22.432199999999963</v>
      </c>
      <c r="C833" t="s">
        <v>6</v>
      </c>
      <c r="D833">
        <v>23.3</v>
      </c>
      <c r="E833">
        <v>5.3</v>
      </c>
      <c r="F833">
        <f>IF(martianeum6[[#This Row],[zawartosc '[%']]]&gt;=1,martianeum6[[#This Row],[masa '[kg']]]*martianeum6[[#This Row],[zawartosc '[%']]]*0.01,0)</f>
        <v>1.2348999999999999</v>
      </c>
      <c r="G833">
        <f>martianeum6[[#This Row],[stan_magazynu '[kg']]]+martianeum6[[#This Row],[ile_kg_materiału_z_ładunku]]</f>
        <v>23.667099999999962</v>
      </c>
      <c r="H833">
        <f>IF(martianeum6[[#This Row],[stan_po_wydobyciu_z_ładunku]]&gt;=100,100,0)</f>
        <v>0</v>
      </c>
      <c r="I833">
        <f>martianeum6[[#This Row],[stan_po_wydobyciu_z_ładunku]]-martianeum6[[#This Row],[ile_zabiera_na_orbite]]</f>
        <v>23.667099999999962</v>
      </c>
    </row>
    <row r="834" spans="1:9" x14ac:dyDescent="0.25">
      <c r="A834" s="1">
        <v>49473</v>
      </c>
      <c r="B834">
        <f t="shared" si="12"/>
        <v>23.667099999999962</v>
      </c>
      <c r="C834" t="s">
        <v>15</v>
      </c>
      <c r="D834">
        <v>10.5</v>
      </c>
      <c r="E834">
        <v>14.4</v>
      </c>
      <c r="F834">
        <f>IF(martianeum6[[#This Row],[zawartosc '[%']]]&gt;=1,martianeum6[[#This Row],[masa '[kg']]]*martianeum6[[#This Row],[zawartosc '[%']]]*0.01,0)</f>
        <v>1.5120000000000002</v>
      </c>
      <c r="G834">
        <f>martianeum6[[#This Row],[stan_magazynu '[kg']]]+martianeum6[[#This Row],[ile_kg_materiału_z_ładunku]]</f>
        <v>25.179099999999963</v>
      </c>
      <c r="H834">
        <f>IF(martianeum6[[#This Row],[stan_po_wydobyciu_z_ładunku]]&gt;=100,100,0)</f>
        <v>0</v>
      </c>
      <c r="I834">
        <f>martianeum6[[#This Row],[stan_po_wydobyciu_z_ładunku]]-martianeum6[[#This Row],[ile_zabiera_na_orbite]]</f>
        <v>25.179099999999963</v>
      </c>
    </row>
    <row r="835" spans="1:9" x14ac:dyDescent="0.25">
      <c r="A835" s="1">
        <v>49474</v>
      </c>
      <c r="B835">
        <f t="shared" si="12"/>
        <v>25.179099999999963</v>
      </c>
      <c r="C835" t="s">
        <v>10</v>
      </c>
      <c r="D835">
        <v>18.5</v>
      </c>
      <c r="E835">
        <v>0</v>
      </c>
      <c r="F835">
        <f>IF(martianeum6[[#This Row],[zawartosc '[%']]]&gt;=1,martianeum6[[#This Row],[masa '[kg']]]*martianeum6[[#This Row],[zawartosc '[%']]]*0.01,0)</f>
        <v>0</v>
      </c>
      <c r="G835">
        <f>martianeum6[[#This Row],[stan_magazynu '[kg']]]+martianeum6[[#This Row],[ile_kg_materiału_z_ładunku]]</f>
        <v>25.179099999999963</v>
      </c>
      <c r="H835">
        <f>IF(martianeum6[[#This Row],[stan_po_wydobyciu_z_ładunku]]&gt;=100,100,0)</f>
        <v>0</v>
      </c>
      <c r="I835">
        <f>martianeum6[[#This Row],[stan_po_wydobyciu_z_ładunku]]-martianeum6[[#This Row],[ile_zabiera_na_orbite]]</f>
        <v>25.179099999999963</v>
      </c>
    </row>
    <row r="836" spans="1:9" x14ac:dyDescent="0.25">
      <c r="A836" s="1">
        <v>49475</v>
      </c>
      <c r="B836">
        <f t="shared" ref="B836:B899" si="13">I835</f>
        <v>25.179099999999963</v>
      </c>
      <c r="C836" t="s">
        <v>14</v>
      </c>
      <c r="D836">
        <v>20.2</v>
      </c>
      <c r="E836">
        <v>5.4</v>
      </c>
      <c r="F836">
        <f>IF(martianeum6[[#This Row],[zawartosc '[%']]]&gt;=1,martianeum6[[#This Row],[masa '[kg']]]*martianeum6[[#This Row],[zawartosc '[%']]]*0.01,0)</f>
        <v>1.0908</v>
      </c>
      <c r="G836">
        <f>martianeum6[[#This Row],[stan_magazynu '[kg']]]+martianeum6[[#This Row],[ile_kg_materiału_z_ładunku]]</f>
        <v>26.269899999999964</v>
      </c>
      <c r="H836">
        <f>IF(martianeum6[[#This Row],[stan_po_wydobyciu_z_ładunku]]&gt;=100,100,0)</f>
        <v>0</v>
      </c>
      <c r="I836">
        <f>martianeum6[[#This Row],[stan_po_wydobyciu_z_ładunku]]-martianeum6[[#This Row],[ile_zabiera_na_orbite]]</f>
        <v>26.269899999999964</v>
      </c>
    </row>
    <row r="837" spans="1:9" x14ac:dyDescent="0.25">
      <c r="A837" s="1">
        <v>49476</v>
      </c>
      <c r="B837">
        <f t="shared" si="13"/>
        <v>26.269899999999964</v>
      </c>
      <c r="C837" t="s">
        <v>23</v>
      </c>
      <c r="D837">
        <v>29</v>
      </c>
      <c r="E837">
        <v>4.2</v>
      </c>
      <c r="F837">
        <f>IF(martianeum6[[#This Row],[zawartosc '[%']]]&gt;=1,martianeum6[[#This Row],[masa '[kg']]]*martianeum6[[#This Row],[zawartosc '[%']]]*0.01,0)</f>
        <v>1.2180000000000002</v>
      </c>
      <c r="G837">
        <f>martianeum6[[#This Row],[stan_magazynu '[kg']]]+martianeum6[[#This Row],[ile_kg_materiału_z_ładunku]]</f>
        <v>27.487899999999964</v>
      </c>
      <c r="H837">
        <f>IF(martianeum6[[#This Row],[stan_po_wydobyciu_z_ładunku]]&gt;=100,100,0)</f>
        <v>0</v>
      </c>
      <c r="I837">
        <f>martianeum6[[#This Row],[stan_po_wydobyciu_z_ładunku]]-martianeum6[[#This Row],[ile_zabiera_na_orbite]]</f>
        <v>27.487899999999964</v>
      </c>
    </row>
    <row r="838" spans="1:9" x14ac:dyDescent="0.25">
      <c r="A838" s="1">
        <v>49477</v>
      </c>
      <c r="B838">
        <f t="shared" si="13"/>
        <v>27.487899999999964</v>
      </c>
      <c r="C838" t="s">
        <v>15</v>
      </c>
      <c r="D838">
        <v>12.1</v>
      </c>
      <c r="E838">
        <v>18.100000000000001</v>
      </c>
      <c r="F838">
        <f>IF(martianeum6[[#This Row],[zawartosc '[%']]]&gt;=1,martianeum6[[#This Row],[masa '[kg']]]*martianeum6[[#This Row],[zawartosc '[%']]]*0.01,0)</f>
        <v>2.1901000000000002</v>
      </c>
      <c r="G838">
        <f>martianeum6[[#This Row],[stan_magazynu '[kg']]]+martianeum6[[#This Row],[ile_kg_materiału_z_ładunku]]</f>
        <v>29.677999999999965</v>
      </c>
      <c r="H838">
        <f>IF(martianeum6[[#This Row],[stan_po_wydobyciu_z_ładunku]]&gt;=100,100,0)</f>
        <v>0</v>
      </c>
      <c r="I838">
        <f>martianeum6[[#This Row],[stan_po_wydobyciu_z_ładunku]]-martianeum6[[#This Row],[ile_zabiera_na_orbite]]</f>
        <v>29.677999999999965</v>
      </c>
    </row>
    <row r="839" spans="1:9" x14ac:dyDescent="0.25">
      <c r="A839" s="1">
        <v>49478</v>
      </c>
      <c r="B839">
        <f t="shared" si="13"/>
        <v>29.677999999999965</v>
      </c>
      <c r="C839" t="s">
        <v>13</v>
      </c>
      <c r="D839">
        <v>14.1</v>
      </c>
      <c r="E839">
        <v>5.6</v>
      </c>
      <c r="F839">
        <f>IF(martianeum6[[#This Row],[zawartosc '[%']]]&gt;=1,martianeum6[[#This Row],[masa '[kg']]]*martianeum6[[#This Row],[zawartosc '[%']]]*0.01,0)</f>
        <v>0.78959999999999997</v>
      </c>
      <c r="G839">
        <f>martianeum6[[#This Row],[stan_magazynu '[kg']]]+martianeum6[[#This Row],[ile_kg_materiału_z_ładunku]]</f>
        <v>30.467599999999965</v>
      </c>
      <c r="H839">
        <f>IF(martianeum6[[#This Row],[stan_po_wydobyciu_z_ładunku]]&gt;=100,100,0)</f>
        <v>0</v>
      </c>
      <c r="I839">
        <f>martianeum6[[#This Row],[stan_po_wydobyciu_z_ładunku]]-martianeum6[[#This Row],[ile_zabiera_na_orbite]]</f>
        <v>30.467599999999965</v>
      </c>
    </row>
    <row r="840" spans="1:9" x14ac:dyDescent="0.25">
      <c r="A840" s="1">
        <v>49479</v>
      </c>
      <c r="B840">
        <f t="shared" si="13"/>
        <v>30.467599999999965</v>
      </c>
      <c r="C840" t="s">
        <v>10</v>
      </c>
      <c r="D840">
        <v>19.5</v>
      </c>
      <c r="E840">
        <v>2.7</v>
      </c>
      <c r="F840">
        <f>IF(martianeum6[[#This Row],[zawartosc '[%']]]&gt;=1,martianeum6[[#This Row],[masa '[kg']]]*martianeum6[[#This Row],[zawartosc '[%']]]*0.01,0)</f>
        <v>0.52650000000000008</v>
      </c>
      <c r="G840">
        <f>martianeum6[[#This Row],[stan_magazynu '[kg']]]+martianeum6[[#This Row],[ile_kg_materiału_z_ładunku]]</f>
        <v>30.994099999999964</v>
      </c>
      <c r="H840">
        <f>IF(martianeum6[[#This Row],[stan_po_wydobyciu_z_ładunku]]&gt;=100,100,0)</f>
        <v>0</v>
      </c>
      <c r="I840">
        <f>martianeum6[[#This Row],[stan_po_wydobyciu_z_ładunku]]-martianeum6[[#This Row],[ile_zabiera_na_orbite]]</f>
        <v>30.994099999999964</v>
      </c>
    </row>
    <row r="841" spans="1:9" x14ac:dyDescent="0.25">
      <c r="A841" s="1">
        <v>49480</v>
      </c>
      <c r="B841">
        <f t="shared" si="13"/>
        <v>30.994099999999964</v>
      </c>
      <c r="C841" t="s">
        <v>27</v>
      </c>
      <c r="D841">
        <v>28.7</v>
      </c>
      <c r="E841">
        <v>0.3</v>
      </c>
      <c r="F841">
        <f>IF(martianeum6[[#This Row],[zawartosc '[%']]]&gt;=1,martianeum6[[#This Row],[masa '[kg']]]*martianeum6[[#This Row],[zawartosc '[%']]]*0.01,0)</f>
        <v>0</v>
      </c>
      <c r="G841">
        <f>martianeum6[[#This Row],[stan_magazynu '[kg']]]+martianeum6[[#This Row],[ile_kg_materiału_z_ładunku]]</f>
        <v>30.994099999999964</v>
      </c>
      <c r="H841">
        <f>IF(martianeum6[[#This Row],[stan_po_wydobyciu_z_ładunku]]&gt;=100,100,0)</f>
        <v>0</v>
      </c>
      <c r="I841">
        <f>martianeum6[[#This Row],[stan_po_wydobyciu_z_ładunku]]-martianeum6[[#This Row],[ile_zabiera_na_orbite]]</f>
        <v>30.994099999999964</v>
      </c>
    </row>
    <row r="842" spans="1:9" x14ac:dyDescent="0.25">
      <c r="A842" s="1">
        <v>49481</v>
      </c>
      <c r="B842">
        <f t="shared" si="13"/>
        <v>30.994099999999964</v>
      </c>
      <c r="C842" t="s">
        <v>19</v>
      </c>
      <c r="D842">
        <v>20.3</v>
      </c>
      <c r="E842">
        <v>15</v>
      </c>
      <c r="F842">
        <f>IF(martianeum6[[#This Row],[zawartosc '[%']]]&gt;=1,martianeum6[[#This Row],[masa '[kg']]]*martianeum6[[#This Row],[zawartosc '[%']]]*0.01,0)</f>
        <v>3.0449999999999999</v>
      </c>
      <c r="G842">
        <f>martianeum6[[#This Row],[stan_magazynu '[kg']]]+martianeum6[[#This Row],[ile_kg_materiału_z_ładunku]]</f>
        <v>34.039099999999962</v>
      </c>
      <c r="H842">
        <f>IF(martianeum6[[#This Row],[stan_po_wydobyciu_z_ładunku]]&gt;=100,100,0)</f>
        <v>0</v>
      </c>
      <c r="I842">
        <f>martianeum6[[#This Row],[stan_po_wydobyciu_z_ładunku]]-martianeum6[[#This Row],[ile_zabiera_na_orbite]]</f>
        <v>34.039099999999962</v>
      </c>
    </row>
    <row r="843" spans="1:9" x14ac:dyDescent="0.25">
      <c r="A843" s="1">
        <v>49482</v>
      </c>
      <c r="B843">
        <f t="shared" si="13"/>
        <v>34.039099999999962</v>
      </c>
      <c r="C843" t="s">
        <v>7</v>
      </c>
      <c r="D843">
        <v>25.9</v>
      </c>
      <c r="E843">
        <v>4.7</v>
      </c>
      <c r="F843">
        <f>IF(martianeum6[[#This Row],[zawartosc '[%']]]&gt;=1,martianeum6[[#This Row],[masa '[kg']]]*martianeum6[[#This Row],[zawartosc '[%']]]*0.01,0)</f>
        <v>1.2173</v>
      </c>
      <c r="G843">
        <f>martianeum6[[#This Row],[stan_magazynu '[kg']]]+martianeum6[[#This Row],[ile_kg_materiału_z_ładunku]]</f>
        <v>35.256399999999964</v>
      </c>
      <c r="H843">
        <f>IF(martianeum6[[#This Row],[stan_po_wydobyciu_z_ładunku]]&gt;=100,100,0)</f>
        <v>0</v>
      </c>
      <c r="I843">
        <f>martianeum6[[#This Row],[stan_po_wydobyciu_z_ładunku]]-martianeum6[[#This Row],[ile_zabiera_na_orbite]]</f>
        <v>35.256399999999964</v>
      </c>
    </row>
    <row r="844" spans="1:9" x14ac:dyDescent="0.25">
      <c r="A844" s="1">
        <v>49483</v>
      </c>
      <c r="B844">
        <f t="shared" si="13"/>
        <v>35.256399999999964</v>
      </c>
      <c r="C844" t="s">
        <v>7</v>
      </c>
      <c r="D844">
        <v>25.3</v>
      </c>
      <c r="E844">
        <v>0</v>
      </c>
      <c r="F844">
        <f>IF(martianeum6[[#This Row],[zawartosc '[%']]]&gt;=1,martianeum6[[#This Row],[masa '[kg']]]*martianeum6[[#This Row],[zawartosc '[%']]]*0.01,0)</f>
        <v>0</v>
      </c>
      <c r="G844">
        <f>martianeum6[[#This Row],[stan_magazynu '[kg']]]+martianeum6[[#This Row],[ile_kg_materiału_z_ładunku]]</f>
        <v>35.256399999999964</v>
      </c>
      <c r="H844">
        <f>IF(martianeum6[[#This Row],[stan_po_wydobyciu_z_ładunku]]&gt;=100,100,0)</f>
        <v>0</v>
      </c>
      <c r="I844">
        <f>martianeum6[[#This Row],[stan_po_wydobyciu_z_ładunku]]-martianeum6[[#This Row],[ile_zabiera_na_orbite]]</f>
        <v>35.256399999999964</v>
      </c>
    </row>
    <row r="845" spans="1:9" x14ac:dyDescent="0.25">
      <c r="A845" s="1">
        <v>49484</v>
      </c>
      <c r="B845">
        <f t="shared" si="13"/>
        <v>35.256399999999964</v>
      </c>
      <c r="C845" t="s">
        <v>20</v>
      </c>
      <c r="D845">
        <v>22.8</v>
      </c>
      <c r="E845">
        <v>0.6</v>
      </c>
      <c r="F845">
        <f>IF(martianeum6[[#This Row],[zawartosc '[%']]]&gt;=1,martianeum6[[#This Row],[masa '[kg']]]*martianeum6[[#This Row],[zawartosc '[%']]]*0.01,0)</f>
        <v>0</v>
      </c>
      <c r="G845">
        <f>martianeum6[[#This Row],[stan_magazynu '[kg']]]+martianeum6[[#This Row],[ile_kg_materiału_z_ładunku]]</f>
        <v>35.256399999999964</v>
      </c>
      <c r="H845">
        <f>IF(martianeum6[[#This Row],[stan_po_wydobyciu_z_ładunku]]&gt;=100,100,0)</f>
        <v>0</v>
      </c>
      <c r="I845">
        <f>martianeum6[[#This Row],[stan_po_wydobyciu_z_ładunku]]-martianeum6[[#This Row],[ile_zabiera_na_orbite]]</f>
        <v>35.256399999999964</v>
      </c>
    </row>
    <row r="846" spans="1:9" x14ac:dyDescent="0.25">
      <c r="A846" s="1">
        <v>49485</v>
      </c>
      <c r="B846">
        <f t="shared" si="13"/>
        <v>35.256399999999964</v>
      </c>
      <c r="C846" t="s">
        <v>22</v>
      </c>
      <c r="D846">
        <v>28.4</v>
      </c>
      <c r="E846">
        <v>2.2999999999999998</v>
      </c>
      <c r="F846">
        <f>IF(martianeum6[[#This Row],[zawartosc '[%']]]&gt;=1,martianeum6[[#This Row],[masa '[kg']]]*martianeum6[[#This Row],[zawartosc '[%']]]*0.01,0)</f>
        <v>0.65319999999999989</v>
      </c>
      <c r="G846">
        <f>martianeum6[[#This Row],[stan_magazynu '[kg']]]+martianeum6[[#This Row],[ile_kg_materiału_z_ładunku]]</f>
        <v>35.909599999999962</v>
      </c>
      <c r="H846">
        <f>IF(martianeum6[[#This Row],[stan_po_wydobyciu_z_ładunku]]&gt;=100,100,0)</f>
        <v>0</v>
      </c>
      <c r="I846">
        <f>martianeum6[[#This Row],[stan_po_wydobyciu_z_ładunku]]-martianeum6[[#This Row],[ile_zabiera_na_orbite]]</f>
        <v>35.909599999999962</v>
      </c>
    </row>
    <row r="847" spans="1:9" x14ac:dyDescent="0.25">
      <c r="A847" s="1">
        <v>49486</v>
      </c>
      <c r="B847">
        <f t="shared" si="13"/>
        <v>35.909599999999962</v>
      </c>
      <c r="C847" t="s">
        <v>22</v>
      </c>
      <c r="D847">
        <v>29.7</v>
      </c>
      <c r="E847">
        <v>0</v>
      </c>
      <c r="F847">
        <f>IF(martianeum6[[#This Row],[zawartosc '[%']]]&gt;=1,martianeum6[[#This Row],[masa '[kg']]]*martianeum6[[#This Row],[zawartosc '[%']]]*0.01,0)</f>
        <v>0</v>
      </c>
      <c r="G847">
        <f>martianeum6[[#This Row],[stan_magazynu '[kg']]]+martianeum6[[#This Row],[ile_kg_materiału_z_ładunku]]</f>
        <v>35.909599999999962</v>
      </c>
      <c r="H847">
        <f>IF(martianeum6[[#This Row],[stan_po_wydobyciu_z_ładunku]]&gt;=100,100,0)</f>
        <v>0</v>
      </c>
      <c r="I847">
        <f>martianeum6[[#This Row],[stan_po_wydobyciu_z_ładunku]]-martianeum6[[#This Row],[ile_zabiera_na_orbite]]</f>
        <v>35.909599999999962</v>
      </c>
    </row>
    <row r="848" spans="1:9" x14ac:dyDescent="0.25">
      <c r="A848" s="1">
        <v>49487</v>
      </c>
      <c r="B848">
        <f t="shared" si="13"/>
        <v>35.909599999999962</v>
      </c>
      <c r="C848" t="s">
        <v>15</v>
      </c>
      <c r="D848">
        <v>11.7</v>
      </c>
      <c r="E848">
        <v>6.4</v>
      </c>
      <c r="F848">
        <f>IF(martianeum6[[#This Row],[zawartosc '[%']]]&gt;=1,martianeum6[[#This Row],[masa '[kg']]]*martianeum6[[#This Row],[zawartosc '[%']]]*0.01,0)</f>
        <v>0.74880000000000002</v>
      </c>
      <c r="G848">
        <f>martianeum6[[#This Row],[stan_magazynu '[kg']]]+martianeum6[[#This Row],[ile_kg_materiału_z_ładunku]]</f>
        <v>36.658399999999965</v>
      </c>
      <c r="H848">
        <f>IF(martianeum6[[#This Row],[stan_po_wydobyciu_z_ładunku]]&gt;=100,100,0)</f>
        <v>0</v>
      </c>
      <c r="I848">
        <f>martianeum6[[#This Row],[stan_po_wydobyciu_z_ładunku]]-martianeum6[[#This Row],[ile_zabiera_na_orbite]]</f>
        <v>36.658399999999965</v>
      </c>
    </row>
    <row r="849" spans="1:9" x14ac:dyDescent="0.25">
      <c r="A849" s="1">
        <v>49488</v>
      </c>
      <c r="B849">
        <f t="shared" si="13"/>
        <v>36.658399999999965</v>
      </c>
      <c r="C849" t="s">
        <v>22</v>
      </c>
      <c r="D849">
        <v>12.8</v>
      </c>
      <c r="E849">
        <v>6.9</v>
      </c>
      <c r="F849">
        <f>IF(martianeum6[[#This Row],[zawartosc '[%']]]&gt;=1,martianeum6[[#This Row],[masa '[kg']]]*martianeum6[[#This Row],[zawartosc '[%']]]*0.01,0)</f>
        <v>0.8832000000000001</v>
      </c>
      <c r="G849">
        <f>martianeum6[[#This Row],[stan_magazynu '[kg']]]+martianeum6[[#This Row],[ile_kg_materiału_z_ładunku]]</f>
        <v>37.541599999999967</v>
      </c>
      <c r="H849">
        <f>IF(martianeum6[[#This Row],[stan_po_wydobyciu_z_ładunku]]&gt;=100,100,0)</f>
        <v>0</v>
      </c>
      <c r="I849">
        <f>martianeum6[[#This Row],[stan_po_wydobyciu_z_ładunku]]-martianeum6[[#This Row],[ile_zabiera_na_orbite]]</f>
        <v>37.541599999999967</v>
      </c>
    </row>
    <row r="850" spans="1:9" x14ac:dyDescent="0.25">
      <c r="A850" s="1">
        <v>49489</v>
      </c>
      <c r="B850">
        <f t="shared" si="13"/>
        <v>37.541599999999967</v>
      </c>
      <c r="C850" t="s">
        <v>10</v>
      </c>
      <c r="D850">
        <v>11</v>
      </c>
      <c r="E850">
        <v>0</v>
      </c>
      <c r="F850">
        <f>IF(martianeum6[[#This Row],[zawartosc '[%']]]&gt;=1,martianeum6[[#This Row],[masa '[kg']]]*martianeum6[[#This Row],[zawartosc '[%']]]*0.01,0)</f>
        <v>0</v>
      </c>
      <c r="G850">
        <f>martianeum6[[#This Row],[stan_magazynu '[kg']]]+martianeum6[[#This Row],[ile_kg_materiału_z_ładunku]]</f>
        <v>37.541599999999967</v>
      </c>
      <c r="H850">
        <f>IF(martianeum6[[#This Row],[stan_po_wydobyciu_z_ładunku]]&gt;=100,100,0)</f>
        <v>0</v>
      </c>
      <c r="I850">
        <f>martianeum6[[#This Row],[stan_po_wydobyciu_z_ładunku]]-martianeum6[[#This Row],[ile_zabiera_na_orbite]]</f>
        <v>37.541599999999967</v>
      </c>
    </row>
    <row r="851" spans="1:9" x14ac:dyDescent="0.25">
      <c r="A851" s="1">
        <v>49490</v>
      </c>
      <c r="B851">
        <f t="shared" si="13"/>
        <v>37.541599999999967</v>
      </c>
      <c r="C851" t="s">
        <v>33</v>
      </c>
      <c r="D851">
        <v>14.7</v>
      </c>
      <c r="E851">
        <v>0.5</v>
      </c>
      <c r="F851">
        <f>IF(martianeum6[[#This Row],[zawartosc '[%']]]&gt;=1,martianeum6[[#This Row],[masa '[kg']]]*martianeum6[[#This Row],[zawartosc '[%']]]*0.01,0)</f>
        <v>0</v>
      </c>
      <c r="G851">
        <f>martianeum6[[#This Row],[stan_magazynu '[kg']]]+martianeum6[[#This Row],[ile_kg_materiału_z_ładunku]]</f>
        <v>37.541599999999967</v>
      </c>
      <c r="H851">
        <f>IF(martianeum6[[#This Row],[stan_po_wydobyciu_z_ładunku]]&gt;=100,100,0)</f>
        <v>0</v>
      </c>
      <c r="I851">
        <f>martianeum6[[#This Row],[stan_po_wydobyciu_z_ładunku]]-martianeum6[[#This Row],[ile_zabiera_na_orbite]]</f>
        <v>37.541599999999967</v>
      </c>
    </row>
    <row r="852" spans="1:9" x14ac:dyDescent="0.25">
      <c r="A852" s="1">
        <v>49491</v>
      </c>
      <c r="B852">
        <f t="shared" si="13"/>
        <v>37.541599999999967</v>
      </c>
      <c r="C852" t="s">
        <v>26</v>
      </c>
      <c r="D852">
        <v>13.2</v>
      </c>
      <c r="E852">
        <v>2.5</v>
      </c>
      <c r="F852">
        <f>IF(martianeum6[[#This Row],[zawartosc '[%']]]&gt;=1,martianeum6[[#This Row],[masa '[kg']]]*martianeum6[[#This Row],[zawartosc '[%']]]*0.01,0)</f>
        <v>0.33</v>
      </c>
      <c r="G852">
        <f>martianeum6[[#This Row],[stan_magazynu '[kg']]]+martianeum6[[#This Row],[ile_kg_materiału_z_ładunku]]</f>
        <v>37.871599999999965</v>
      </c>
      <c r="H852">
        <f>IF(martianeum6[[#This Row],[stan_po_wydobyciu_z_ładunku]]&gt;=100,100,0)</f>
        <v>0</v>
      </c>
      <c r="I852">
        <f>martianeum6[[#This Row],[stan_po_wydobyciu_z_ładunku]]-martianeum6[[#This Row],[ile_zabiera_na_orbite]]</f>
        <v>37.871599999999965</v>
      </c>
    </row>
    <row r="853" spans="1:9" x14ac:dyDescent="0.25">
      <c r="A853" s="1">
        <v>49492</v>
      </c>
      <c r="B853">
        <f t="shared" si="13"/>
        <v>37.871599999999965</v>
      </c>
      <c r="C853" t="s">
        <v>26</v>
      </c>
      <c r="D853">
        <v>28</v>
      </c>
      <c r="E853">
        <v>3.8</v>
      </c>
      <c r="F853">
        <f>IF(martianeum6[[#This Row],[zawartosc '[%']]]&gt;=1,martianeum6[[#This Row],[masa '[kg']]]*martianeum6[[#This Row],[zawartosc '[%']]]*0.01,0)</f>
        <v>1.0639999999999998</v>
      </c>
      <c r="G853">
        <f>martianeum6[[#This Row],[stan_magazynu '[kg']]]+martianeum6[[#This Row],[ile_kg_materiału_z_ładunku]]</f>
        <v>38.935599999999965</v>
      </c>
      <c r="H853">
        <f>IF(martianeum6[[#This Row],[stan_po_wydobyciu_z_ładunku]]&gt;=100,100,0)</f>
        <v>0</v>
      </c>
      <c r="I853">
        <f>martianeum6[[#This Row],[stan_po_wydobyciu_z_ładunku]]-martianeum6[[#This Row],[ile_zabiera_na_orbite]]</f>
        <v>38.935599999999965</v>
      </c>
    </row>
    <row r="854" spans="1:9" x14ac:dyDescent="0.25">
      <c r="A854" s="1">
        <v>49493</v>
      </c>
      <c r="B854">
        <f t="shared" si="13"/>
        <v>38.935599999999965</v>
      </c>
      <c r="C854" t="s">
        <v>11</v>
      </c>
      <c r="D854">
        <v>27.5</v>
      </c>
      <c r="E854">
        <v>10.3</v>
      </c>
      <c r="F854">
        <f>IF(martianeum6[[#This Row],[zawartosc '[%']]]&gt;=1,martianeum6[[#This Row],[masa '[kg']]]*martianeum6[[#This Row],[zawartosc '[%']]]*0.01,0)</f>
        <v>2.8325</v>
      </c>
      <c r="G854">
        <f>martianeum6[[#This Row],[stan_magazynu '[kg']]]+martianeum6[[#This Row],[ile_kg_materiału_z_ładunku]]</f>
        <v>41.768099999999968</v>
      </c>
      <c r="H854">
        <f>IF(martianeum6[[#This Row],[stan_po_wydobyciu_z_ładunku]]&gt;=100,100,0)</f>
        <v>0</v>
      </c>
      <c r="I854">
        <f>martianeum6[[#This Row],[stan_po_wydobyciu_z_ładunku]]-martianeum6[[#This Row],[ile_zabiera_na_orbite]]</f>
        <v>41.768099999999968</v>
      </c>
    </row>
    <row r="855" spans="1:9" x14ac:dyDescent="0.25">
      <c r="A855" s="1">
        <v>49494</v>
      </c>
      <c r="B855">
        <f t="shared" si="13"/>
        <v>41.768099999999968</v>
      </c>
      <c r="C855" t="s">
        <v>26</v>
      </c>
      <c r="D855">
        <v>12.1</v>
      </c>
      <c r="E855">
        <v>4.7</v>
      </c>
      <c r="F855">
        <f>IF(martianeum6[[#This Row],[zawartosc '[%']]]&gt;=1,martianeum6[[#This Row],[masa '[kg']]]*martianeum6[[#This Row],[zawartosc '[%']]]*0.01,0)</f>
        <v>0.56869999999999998</v>
      </c>
      <c r="G855">
        <f>martianeum6[[#This Row],[stan_magazynu '[kg']]]+martianeum6[[#This Row],[ile_kg_materiału_z_ładunku]]</f>
        <v>42.336799999999968</v>
      </c>
      <c r="H855">
        <f>IF(martianeum6[[#This Row],[stan_po_wydobyciu_z_ładunku]]&gt;=100,100,0)</f>
        <v>0</v>
      </c>
      <c r="I855">
        <f>martianeum6[[#This Row],[stan_po_wydobyciu_z_ładunku]]-martianeum6[[#This Row],[ile_zabiera_na_orbite]]</f>
        <v>42.336799999999968</v>
      </c>
    </row>
    <row r="856" spans="1:9" x14ac:dyDescent="0.25">
      <c r="A856" s="1">
        <v>49495</v>
      </c>
      <c r="B856">
        <f t="shared" si="13"/>
        <v>42.336799999999968</v>
      </c>
      <c r="C856" t="s">
        <v>15</v>
      </c>
      <c r="D856">
        <v>24.7</v>
      </c>
      <c r="E856">
        <v>7.2</v>
      </c>
      <c r="F856">
        <f>IF(martianeum6[[#This Row],[zawartosc '[%']]]&gt;=1,martianeum6[[#This Row],[masa '[kg']]]*martianeum6[[#This Row],[zawartosc '[%']]]*0.01,0)</f>
        <v>1.7784</v>
      </c>
      <c r="G856">
        <f>martianeum6[[#This Row],[stan_magazynu '[kg']]]+martianeum6[[#This Row],[ile_kg_materiału_z_ładunku]]</f>
        <v>44.115199999999966</v>
      </c>
      <c r="H856">
        <f>IF(martianeum6[[#This Row],[stan_po_wydobyciu_z_ładunku]]&gt;=100,100,0)</f>
        <v>0</v>
      </c>
      <c r="I856">
        <f>martianeum6[[#This Row],[stan_po_wydobyciu_z_ładunku]]-martianeum6[[#This Row],[ile_zabiera_na_orbite]]</f>
        <v>44.115199999999966</v>
      </c>
    </row>
    <row r="857" spans="1:9" x14ac:dyDescent="0.25">
      <c r="A857" s="1">
        <v>49496</v>
      </c>
      <c r="B857">
        <f t="shared" si="13"/>
        <v>44.115199999999966</v>
      </c>
      <c r="C857" t="s">
        <v>25</v>
      </c>
      <c r="D857">
        <v>27.1</v>
      </c>
      <c r="E857">
        <v>2.6</v>
      </c>
      <c r="F857">
        <f>IF(martianeum6[[#This Row],[zawartosc '[%']]]&gt;=1,martianeum6[[#This Row],[masa '[kg']]]*martianeum6[[#This Row],[zawartosc '[%']]]*0.01,0)</f>
        <v>0.70460000000000012</v>
      </c>
      <c r="G857">
        <f>martianeum6[[#This Row],[stan_magazynu '[kg']]]+martianeum6[[#This Row],[ile_kg_materiału_z_ładunku]]</f>
        <v>44.819799999999965</v>
      </c>
      <c r="H857">
        <f>IF(martianeum6[[#This Row],[stan_po_wydobyciu_z_ładunku]]&gt;=100,100,0)</f>
        <v>0</v>
      </c>
      <c r="I857">
        <f>martianeum6[[#This Row],[stan_po_wydobyciu_z_ładunku]]-martianeum6[[#This Row],[ile_zabiera_na_orbite]]</f>
        <v>44.819799999999965</v>
      </c>
    </row>
    <row r="858" spans="1:9" x14ac:dyDescent="0.25">
      <c r="A858" s="1">
        <v>49497</v>
      </c>
      <c r="B858">
        <f t="shared" si="13"/>
        <v>44.819799999999965</v>
      </c>
      <c r="C858" t="s">
        <v>7</v>
      </c>
      <c r="D858">
        <v>28.7</v>
      </c>
      <c r="E858">
        <v>3</v>
      </c>
      <c r="F858">
        <f>IF(martianeum6[[#This Row],[zawartosc '[%']]]&gt;=1,martianeum6[[#This Row],[masa '[kg']]]*martianeum6[[#This Row],[zawartosc '[%']]]*0.01,0)</f>
        <v>0.86099999999999999</v>
      </c>
      <c r="G858">
        <f>martianeum6[[#This Row],[stan_magazynu '[kg']]]+martianeum6[[#This Row],[ile_kg_materiału_z_ładunku]]</f>
        <v>45.680799999999962</v>
      </c>
      <c r="H858">
        <f>IF(martianeum6[[#This Row],[stan_po_wydobyciu_z_ładunku]]&gt;=100,100,0)</f>
        <v>0</v>
      </c>
      <c r="I858">
        <f>martianeum6[[#This Row],[stan_po_wydobyciu_z_ładunku]]-martianeum6[[#This Row],[ile_zabiera_na_orbite]]</f>
        <v>45.680799999999962</v>
      </c>
    </row>
    <row r="859" spans="1:9" x14ac:dyDescent="0.25">
      <c r="A859" s="1">
        <v>49498</v>
      </c>
      <c r="B859">
        <f t="shared" si="13"/>
        <v>45.680799999999962</v>
      </c>
      <c r="C859" t="s">
        <v>10</v>
      </c>
      <c r="D859">
        <v>15</v>
      </c>
      <c r="E859">
        <v>21.4</v>
      </c>
      <c r="F859">
        <f>IF(martianeum6[[#This Row],[zawartosc '[%']]]&gt;=1,martianeum6[[#This Row],[masa '[kg']]]*martianeum6[[#This Row],[zawartosc '[%']]]*0.01,0)</f>
        <v>3.21</v>
      </c>
      <c r="G859">
        <f>martianeum6[[#This Row],[stan_magazynu '[kg']]]+martianeum6[[#This Row],[ile_kg_materiału_z_ładunku]]</f>
        <v>48.890799999999963</v>
      </c>
      <c r="H859">
        <f>IF(martianeum6[[#This Row],[stan_po_wydobyciu_z_ładunku]]&gt;=100,100,0)</f>
        <v>0</v>
      </c>
      <c r="I859">
        <f>martianeum6[[#This Row],[stan_po_wydobyciu_z_ładunku]]-martianeum6[[#This Row],[ile_zabiera_na_orbite]]</f>
        <v>48.890799999999963</v>
      </c>
    </row>
    <row r="860" spans="1:9" x14ac:dyDescent="0.25">
      <c r="A860" s="1">
        <v>49499</v>
      </c>
      <c r="B860">
        <f t="shared" si="13"/>
        <v>48.890799999999963</v>
      </c>
      <c r="C860" t="s">
        <v>11</v>
      </c>
      <c r="D860">
        <v>11.6</v>
      </c>
      <c r="E860">
        <v>3.7</v>
      </c>
      <c r="F860">
        <f>IF(martianeum6[[#This Row],[zawartosc '[%']]]&gt;=1,martianeum6[[#This Row],[masa '[kg']]]*martianeum6[[#This Row],[zawartosc '[%']]]*0.01,0)</f>
        <v>0.42920000000000003</v>
      </c>
      <c r="G860">
        <f>martianeum6[[#This Row],[stan_magazynu '[kg']]]+martianeum6[[#This Row],[ile_kg_materiału_z_ładunku]]</f>
        <v>49.319999999999965</v>
      </c>
      <c r="H860">
        <f>IF(martianeum6[[#This Row],[stan_po_wydobyciu_z_ładunku]]&gt;=100,100,0)</f>
        <v>0</v>
      </c>
      <c r="I860">
        <f>martianeum6[[#This Row],[stan_po_wydobyciu_z_ładunku]]-martianeum6[[#This Row],[ile_zabiera_na_orbite]]</f>
        <v>49.319999999999965</v>
      </c>
    </row>
    <row r="861" spans="1:9" x14ac:dyDescent="0.25">
      <c r="A861" s="1">
        <v>49500</v>
      </c>
      <c r="B861">
        <f t="shared" si="13"/>
        <v>49.319999999999965</v>
      </c>
      <c r="C861" t="s">
        <v>10</v>
      </c>
      <c r="D861">
        <v>13.1</v>
      </c>
      <c r="E861">
        <v>0</v>
      </c>
      <c r="F861">
        <f>IF(martianeum6[[#This Row],[zawartosc '[%']]]&gt;=1,martianeum6[[#This Row],[masa '[kg']]]*martianeum6[[#This Row],[zawartosc '[%']]]*0.01,0)</f>
        <v>0</v>
      </c>
      <c r="G861">
        <f>martianeum6[[#This Row],[stan_magazynu '[kg']]]+martianeum6[[#This Row],[ile_kg_materiału_z_ładunku]]</f>
        <v>49.319999999999965</v>
      </c>
      <c r="H861">
        <f>IF(martianeum6[[#This Row],[stan_po_wydobyciu_z_ładunku]]&gt;=100,100,0)</f>
        <v>0</v>
      </c>
      <c r="I861">
        <f>martianeum6[[#This Row],[stan_po_wydobyciu_z_ładunku]]-martianeum6[[#This Row],[ile_zabiera_na_orbite]]</f>
        <v>49.319999999999965</v>
      </c>
    </row>
    <row r="862" spans="1:9" x14ac:dyDescent="0.25">
      <c r="A862" s="1">
        <v>49501</v>
      </c>
      <c r="B862">
        <f t="shared" si="13"/>
        <v>49.319999999999965</v>
      </c>
      <c r="C862" t="s">
        <v>26</v>
      </c>
      <c r="D862">
        <v>25.5</v>
      </c>
      <c r="E862">
        <v>0</v>
      </c>
      <c r="F862">
        <f>IF(martianeum6[[#This Row],[zawartosc '[%']]]&gt;=1,martianeum6[[#This Row],[masa '[kg']]]*martianeum6[[#This Row],[zawartosc '[%']]]*0.01,0)</f>
        <v>0</v>
      </c>
      <c r="G862">
        <f>martianeum6[[#This Row],[stan_magazynu '[kg']]]+martianeum6[[#This Row],[ile_kg_materiału_z_ładunku]]</f>
        <v>49.319999999999965</v>
      </c>
      <c r="H862">
        <f>IF(martianeum6[[#This Row],[stan_po_wydobyciu_z_ładunku]]&gt;=100,100,0)</f>
        <v>0</v>
      </c>
      <c r="I862">
        <f>martianeum6[[#This Row],[stan_po_wydobyciu_z_ładunku]]-martianeum6[[#This Row],[ile_zabiera_na_orbite]]</f>
        <v>49.319999999999965</v>
      </c>
    </row>
    <row r="863" spans="1:9" x14ac:dyDescent="0.25">
      <c r="A863" s="1">
        <v>49502</v>
      </c>
      <c r="B863">
        <f t="shared" si="13"/>
        <v>49.319999999999965</v>
      </c>
      <c r="C863" t="s">
        <v>28</v>
      </c>
      <c r="D863">
        <v>19.399999999999999</v>
      </c>
      <c r="E863">
        <v>0.7</v>
      </c>
      <c r="F863">
        <f>IF(martianeum6[[#This Row],[zawartosc '[%']]]&gt;=1,martianeum6[[#This Row],[masa '[kg']]]*martianeum6[[#This Row],[zawartosc '[%']]]*0.01,0)</f>
        <v>0</v>
      </c>
      <c r="G863">
        <f>martianeum6[[#This Row],[stan_magazynu '[kg']]]+martianeum6[[#This Row],[ile_kg_materiału_z_ładunku]]</f>
        <v>49.319999999999965</v>
      </c>
      <c r="H863">
        <f>IF(martianeum6[[#This Row],[stan_po_wydobyciu_z_ładunku]]&gt;=100,100,0)</f>
        <v>0</v>
      </c>
      <c r="I863">
        <f>martianeum6[[#This Row],[stan_po_wydobyciu_z_ładunku]]-martianeum6[[#This Row],[ile_zabiera_na_orbite]]</f>
        <v>49.319999999999965</v>
      </c>
    </row>
    <row r="864" spans="1:9" x14ac:dyDescent="0.25">
      <c r="A864" s="1">
        <v>49503</v>
      </c>
      <c r="B864">
        <f t="shared" si="13"/>
        <v>49.319999999999965</v>
      </c>
      <c r="C864" t="s">
        <v>7</v>
      </c>
      <c r="D864">
        <v>27.3</v>
      </c>
      <c r="E864">
        <v>2.6</v>
      </c>
      <c r="F864">
        <f>IF(martianeum6[[#This Row],[zawartosc '[%']]]&gt;=1,martianeum6[[#This Row],[masa '[kg']]]*martianeum6[[#This Row],[zawartosc '[%']]]*0.01,0)</f>
        <v>0.7098000000000001</v>
      </c>
      <c r="G864">
        <f>martianeum6[[#This Row],[stan_magazynu '[kg']]]+martianeum6[[#This Row],[ile_kg_materiału_z_ładunku]]</f>
        <v>50.029799999999966</v>
      </c>
      <c r="H864">
        <f>IF(martianeum6[[#This Row],[stan_po_wydobyciu_z_ładunku]]&gt;=100,100,0)</f>
        <v>0</v>
      </c>
      <c r="I864">
        <f>martianeum6[[#This Row],[stan_po_wydobyciu_z_ładunku]]-martianeum6[[#This Row],[ile_zabiera_na_orbite]]</f>
        <v>50.029799999999966</v>
      </c>
    </row>
    <row r="865" spans="1:9" x14ac:dyDescent="0.25">
      <c r="A865" s="1">
        <v>49504</v>
      </c>
      <c r="B865">
        <f t="shared" si="13"/>
        <v>50.029799999999966</v>
      </c>
      <c r="C865" t="s">
        <v>10</v>
      </c>
      <c r="D865">
        <v>21</v>
      </c>
      <c r="E865">
        <v>27.8</v>
      </c>
      <c r="F865">
        <f>IF(martianeum6[[#This Row],[zawartosc '[%']]]&gt;=1,martianeum6[[#This Row],[masa '[kg']]]*martianeum6[[#This Row],[zawartosc '[%']]]*0.01,0)</f>
        <v>5.838000000000001</v>
      </c>
      <c r="G865">
        <f>martianeum6[[#This Row],[stan_magazynu '[kg']]]+martianeum6[[#This Row],[ile_kg_materiału_z_ładunku]]</f>
        <v>55.867799999999967</v>
      </c>
      <c r="H865">
        <f>IF(martianeum6[[#This Row],[stan_po_wydobyciu_z_ładunku]]&gt;=100,100,0)</f>
        <v>0</v>
      </c>
      <c r="I865">
        <f>martianeum6[[#This Row],[stan_po_wydobyciu_z_ładunku]]-martianeum6[[#This Row],[ile_zabiera_na_orbite]]</f>
        <v>55.867799999999967</v>
      </c>
    </row>
    <row r="866" spans="1:9" x14ac:dyDescent="0.25">
      <c r="A866" s="1">
        <v>49505</v>
      </c>
      <c r="B866">
        <f t="shared" si="13"/>
        <v>55.867799999999967</v>
      </c>
      <c r="C866" t="s">
        <v>14</v>
      </c>
      <c r="D866">
        <v>11.5</v>
      </c>
      <c r="E866">
        <v>0</v>
      </c>
      <c r="F866">
        <f>IF(martianeum6[[#This Row],[zawartosc '[%']]]&gt;=1,martianeum6[[#This Row],[masa '[kg']]]*martianeum6[[#This Row],[zawartosc '[%']]]*0.01,0)</f>
        <v>0</v>
      </c>
      <c r="G866">
        <f>martianeum6[[#This Row],[stan_magazynu '[kg']]]+martianeum6[[#This Row],[ile_kg_materiału_z_ładunku]]</f>
        <v>55.867799999999967</v>
      </c>
      <c r="H866">
        <f>IF(martianeum6[[#This Row],[stan_po_wydobyciu_z_ładunku]]&gt;=100,100,0)</f>
        <v>0</v>
      </c>
      <c r="I866">
        <f>martianeum6[[#This Row],[stan_po_wydobyciu_z_ładunku]]-martianeum6[[#This Row],[ile_zabiera_na_orbite]]</f>
        <v>55.867799999999967</v>
      </c>
    </row>
    <row r="867" spans="1:9" x14ac:dyDescent="0.25">
      <c r="A867" s="1">
        <v>49506</v>
      </c>
      <c r="B867">
        <f t="shared" si="13"/>
        <v>55.867799999999967</v>
      </c>
      <c r="C867" t="s">
        <v>21</v>
      </c>
      <c r="D867">
        <v>13.6</v>
      </c>
      <c r="E867">
        <v>2.7</v>
      </c>
      <c r="F867">
        <f>IF(martianeum6[[#This Row],[zawartosc '[%']]]&gt;=1,martianeum6[[#This Row],[masa '[kg']]]*martianeum6[[#This Row],[zawartosc '[%']]]*0.01,0)</f>
        <v>0.36719999999999997</v>
      </c>
      <c r="G867">
        <f>martianeum6[[#This Row],[stan_magazynu '[kg']]]+martianeum6[[#This Row],[ile_kg_materiału_z_ładunku]]</f>
        <v>56.234999999999964</v>
      </c>
      <c r="H867">
        <f>IF(martianeum6[[#This Row],[stan_po_wydobyciu_z_ładunku]]&gt;=100,100,0)</f>
        <v>0</v>
      </c>
      <c r="I867">
        <f>martianeum6[[#This Row],[stan_po_wydobyciu_z_ładunku]]-martianeum6[[#This Row],[ile_zabiera_na_orbite]]</f>
        <v>56.234999999999964</v>
      </c>
    </row>
    <row r="868" spans="1:9" x14ac:dyDescent="0.25">
      <c r="A868" s="1">
        <v>49507</v>
      </c>
      <c r="B868">
        <f t="shared" si="13"/>
        <v>56.234999999999964</v>
      </c>
      <c r="C868" t="s">
        <v>8</v>
      </c>
      <c r="D868">
        <v>17.8</v>
      </c>
      <c r="E868">
        <v>0.3</v>
      </c>
      <c r="F868">
        <f>IF(martianeum6[[#This Row],[zawartosc '[%']]]&gt;=1,martianeum6[[#This Row],[masa '[kg']]]*martianeum6[[#This Row],[zawartosc '[%']]]*0.01,0)</f>
        <v>0</v>
      </c>
      <c r="G868">
        <f>martianeum6[[#This Row],[stan_magazynu '[kg']]]+martianeum6[[#This Row],[ile_kg_materiału_z_ładunku]]</f>
        <v>56.234999999999964</v>
      </c>
      <c r="H868">
        <f>IF(martianeum6[[#This Row],[stan_po_wydobyciu_z_ładunku]]&gt;=100,100,0)</f>
        <v>0</v>
      </c>
      <c r="I868">
        <f>martianeum6[[#This Row],[stan_po_wydobyciu_z_ładunku]]-martianeum6[[#This Row],[ile_zabiera_na_orbite]]</f>
        <v>56.234999999999964</v>
      </c>
    </row>
    <row r="869" spans="1:9" x14ac:dyDescent="0.25">
      <c r="A869" s="1">
        <v>49508</v>
      </c>
      <c r="B869">
        <f t="shared" si="13"/>
        <v>56.234999999999964</v>
      </c>
      <c r="C869" t="s">
        <v>8</v>
      </c>
      <c r="D869">
        <v>10.8</v>
      </c>
      <c r="E869">
        <v>0</v>
      </c>
      <c r="F869">
        <f>IF(martianeum6[[#This Row],[zawartosc '[%']]]&gt;=1,martianeum6[[#This Row],[masa '[kg']]]*martianeum6[[#This Row],[zawartosc '[%']]]*0.01,0)</f>
        <v>0</v>
      </c>
      <c r="G869">
        <f>martianeum6[[#This Row],[stan_magazynu '[kg']]]+martianeum6[[#This Row],[ile_kg_materiału_z_ładunku]]</f>
        <v>56.234999999999964</v>
      </c>
      <c r="H869">
        <f>IF(martianeum6[[#This Row],[stan_po_wydobyciu_z_ładunku]]&gt;=100,100,0)</f>
        <v>0</v>
      </c>
      <c r="I869">
        <f>martianeum6[[#This Row],[stan_po_wydobyciu_z_ładunku]]-martianeum6[[#This Row],[ile_zabiera_na_orbite]]</f>
        <v>56.234999999999964</v>
      </c>
    </row>
    <row r="870" spans="1:9" x14ac:dyDescent="0.25">
      <c r="A870" s="1">
        <v>49509</v>
      </c>
      <c r="B870">
        <f t="shared" si="13"/>
        <v>56.234999999999964</v>
      </c>
      <c r="C870" t="s">
        <v>10</v>
      </c>
      <c r="D870">
        <v>23</v>
      </c>
      <c r="E870">
        <v>3.3</v>
      </c>
      <c r="F870">
        <f>IF(martianeum6[[#This Row],[zawartosc '[%']]]&gt;=1,martianeum6[[#This Row],[masa '[kg']]]*martianeum6[[#This Row],[zawartosc '[%']]]*0.01,0)</f>
        <v>0.7589999999999999</v>
      </c>
      <c r="G870">
        <f>martianeum6[[#This Row],[stan_magazynu '[kg']]]+martianeum6[[#This Row],[ile_kg_materiału_z_ładunku]]</f>
        <v>56.993999999999964</v>
      </c>
      <c r="H870">
        <f>IF(martianeum6[[#This Row],[stan_po_wydobyciu_z_ładunku]]&gt;=100,100,0)</f>
        <v>0</v>
      </c>
      <c r="I870">
        <f>martianeum6[[#This Row],[stan_po_wydobyciu_z_ładunku]]-martianeum6[[#This Row],[ile_zabiera_na_orbite]]</f>
        <v>56.993999999999964</v>
      </c>
    </row>
    <row r="871" spans="1:9" x14ac:dyDescent="0.25">
      <c r="A871" s="1">
        <v>49510</v>
      </c>
      <c r="B871">
        <f t="shared" si="13"/>
        <v>56.993999999999964</v>
      </c>
      <c r="C871" t="s">
        <v>11</v>
      </c>
      <c r="D871">
        <v>14</v>
      </c>
      <c r="E871">
        <v>18.100000000000001</v>
      </c>
      <c r="F871">
        <f>IF(martianeum6[[#This Row],[zawartosc '[%']]]&gt;=1,martianeum6[[#This Row],[masa '[kg']]]*martianeum6[[#This Row],[zawartosc '[%']]]*0.01,0)</f>
        <v>2.5340000000000003</v>
      </c>
      <c r="G871">
        <f>martianeum6[[#This Row],[stan_magazynu '[kg']]]+martianeum6[[#This Row],[ile_kg_materiału_z_ładunku]]</f>
        <v>59.527999999999963</v>
      </c>
      <c r="H871">
        <f>IF(martianeum6[[#This Row],[stan_po_wydobyciu_z_ładunku]]&gt;=100,100,0)</f>
        <v>0</v>
      </c>
      <c r="I871">
        <f>martianeum6[[#This Row],[stan_po_wydobyciu_z_ładunku]]-martianeum6[[#This Row],[ile_zabiera_na_orbite]]</f>
        <v>59.527999999999963</v>
      </c>
    </row>
    <row r="872" spans="1:9" x14ac:dyDescent="0.25">
      <c r="A872" s="1">
        <v>49511</v>
      </c>
      <c r="B872">
        <f t="shared" si="13"/>
        <v>59.527999999999963</v>
      </c>
      <c r="C872" t="s">
        <v>26</v>
      </c>
      <c r="D872">
        <v>10.7</v>
      </c>
      <c r="E872">
        <v>0.4</v>
      </c>
      <c r="F872">
        <f>IF(martianeum6[[#This Row],[zawartosc '[%']]]&gt;=1,martianeum6[[#This Row],[masa '[kg']]]*martianeum6[[#This Row],[zawartosc '[%']]]*0.01,0)</f>
        <v>0</v>
      </c>
      <c r="G872">
        <f>martianeum6[[#This Row],[stan_magazynu '[kg']]]+martianeum6[[#This Row],[ile_kg_materiału_z_ładunku]]</f>
        <v>59.527999999999963</v>
      </c>
      <c r="H872">
        <f>IF(martianeum6[[#This Row],[stan_po_wydobyciu_z_ładunku]]&gt;=100,100,0)</f>
        <v>0</v>
      </c>
      <c r="I872">
        <f>martianeum6[[#This Row],[stan_po_wydobyciu_z_ładunku]]-martianeum6[[#This Row],[ile_zabiera_na_orbite]]</f>
        <v>59.527999999999963</v>
      </c>
    </row>
    <row r="873" spans="1:9" x14ac:dyDescent="0.25">
      <c r="A873" s="1">
        <v>49512</v>
      </c>
      <c r="B873">
        <f t="shared" si="13"/>
        <v>59.527999999999963</v>
      </c>
      <c r="C873" t="s">
        <v>13</v>
      </c>
      <c r="D873">
        <v>24.7</v>
      </c>
      <c r="E873">
        <v>9.1</v>
      </c>
      <c r="F873">
        <f>IF(martianeum6[[#This Row],[zawartosc '[%']]]&gt;=1,martianeum6[[#This Row],[masa '[kg']]]*martianeum6[[#This Row],[zawartosc '[%']]]*0.01,0)</f>
        <v>2.2477</v>
      </c>
      <c r="G873">
        <f>martianeum6[[#This Row],[stan_magazynu '[kg']]]+martianeum6[[#This Row],[ile_kg_materiału_z_ładunku]]</f>
        <v>61.775699999999965</v>
      </c>
      <c r="H873">
        <f>IF(martianeum6[[#This Row],[stan_po_wydobyciu_z_ładunku]]&gt;=100,100,0)</f>
        <v>0</v>
      </c>
      <c r="I873">
        <f>martianeum6[[#This Row],[stan_po_wydobyciu_z_ładunku]]-martianeum6[[#This Row],[ile_zabiera_na_orbite]]</f>
        <v>61.775699999999965</v>
      </c>
    </row>
    <row r="874" spans="1:9" x14ac:dyDescent="0.25">
      <c r="A874" s="1">
        <v>49513</v>
      </c>
      <c r="B874">
        <f t="shared" si="13"/>
        <v>61.775699999999965</v>
      </c>
      <c r="C874" t="s">
        <v>19</v>
      </c>
      <c r="D874">
        <v>12.2</v>
      </c>
      <c r="E874">
        <v>18.600000000000001</v>
      </c>
      <c r="F874">
        <f>IF(martianeum6[[#This Row],[zawartosc '[%']]]&gt;=1,martianeum6[[#This Row],[masa '[kg']]]*martianeum6[[#This Row],[zawartosc '[%']]]*0.01,0)</f>
        <v>2.2692000000000001</v>
      </c>
      <c r="G874">
        <f>martianeum6[[#This Row],[stan_magazynu '[kg']]]+martianeum6[[#This Row],[ile_kg_materiału_z_ładunku]]</f>
        <v>64.04489999999997</v>
      </c>
      <c r="H874">
        <f>IF(martianeum6[[#This Row],[stan_po_wydobyciu_z_ładunku]]&gt;=100,100,0)</f>
        <v>0</v>
      </c>
      <c r="I874">
        <f>martianeum6[[#This Row],[stan_po_wydobyciu_z_ładunku]]-martianeum6[[#This Row],[ile_zabiera_na_orbite]]</f>
        <v>64.04489999999997</v>
      </c>
    </row>
    <row r="875" spans="1:9" x14ac:dyDescent="0.25">
      <c r="A875" s="1">
        <v>49514</v>
      </c>
      <c r="B875">
        <f t="shared" si="13"/>
        <v>64.04489999999997</v>
      </c>
      <c r="C875" t="s">
        <v>6</v>
      </c>
      <c r="D875">
        <v>23.8</v>
      </c>
      <c r="E875">
        <v>7.7</v>
      </c>
      <c r="F875">
        <f>IF(martianeum6[[#This Row],[zawartosc '[%']]]&gt;=1,martianeum6[[#This Row],[masa '[kg']]]*martianeum6[[#This Row],[zawartosc '[%']]]*0.01,0)</f>
        <v>1.8326000000000002</v>
      </c>
      <c r="G875">
        <f>martianeum6[[#This Row],[stan_magazynu '[kg']]]+martianeum6[[#This Row],[ile_kg_materiału_z_ładunku]]</f>
        <v>65.877499999999969</v>
      </c>
      <c r="H875">
        <f>IF(martianeum6[[#This Row],[stan_po_wydobyciu_z_ładunku]]&gt;=100,100,0)</f>
        <v>0</v>
      </c>
      <c r="I875">
        <f>martianeum6[[#This Row],[stan_po_wydobyciu_z_ładunku]]-martianeum6[[#This Row],[ile_zabiera_na_orbite]]</f>
        <v>65.877499999999969</v>
      </c>
    </row>
    <row r="876" spans="1:9" x14ac:dyDescent="0.25">
      <c r="A876" s="1">
        <v>49515</v>
      </c>
      <c r="B876">
        <f t="shared" si="13"/>
        <v>65.877499999999969</v>
      </c>
      <c r="C876" t="s">
        <v>12</v>
      </c>
      <c r="D876">
        <v>18.5</v>
      </c>
      <c r="E876">
        <v>0</v>
      </c>
      <c r="F876">
        <f>IF(martianeum6[[#This Row],[zawartosc '[%']]]&gt;=1,martianeum6[[#This Row],[masa '[kg']]]*martianeum6[[#This Row],[zawartosc '[%']]]*0.01,0)</f>
        <v>0</v>
      </c>
      <c r="G876">
        <f>martianeum6[[#This Row],[stan_magazynu '[kg']]]+martianeum6[[#This Row],[ile_kg_materiału_z_ładunku]]</f>
        <v>65.877499999999969</v>
      </c>
      <c r="H876">
        <f>IF(martianeum6[[#This Row],[stan_po_wydobyciu_z_ładunku]]&gt;=100,100,0)</f>
        <v>0</v>
      </c>
      <c r="I876">
        <f>martianeum6[[#This Row],[stan_po_wydobyciu_z_ładunku]]-martianeum6[[#This Row],[ile_zabiera_na_orbite]]</f>
        <v>65.877499999999969</v>
      </c>
    </row>
    <row r="877" spans="1:9" x14ac:dyDescent="0.25">
      <c r="A877" s="1">
        <v>49516</v>
      </c>
      <c r="B877">
        <f t="shared" si="13"/>
        <v>65.877499999999969</v>
      </c>
      <c r="C877" t="s">
        <v>17</v>
      </c>
      <c r="D877">
        <v>24.6</v>
      </c>
      <c r="E877">
        <v>0.4</v>
      </c>
      <c r="F877">
        <f>IF(martianeum6[[#This Row],[zawartosc '[%']]]&gt;=1,martianeum6[[#This Row],[masa '[kg']]]*martianeum6[[#This Row],[zawartosc '[%']]]*0.01,0)</f>
        <v>0</v>
      </c>
      <c r="G877">
        <f>martianeum6[[#This Row],[stan_magazynu '[kg']]]+martianeum6[[#This Row],[ile_kg_materiału_z_ładunku]]</f>
        <v>65.877499999999969</v>
      </c>
      <c r="H877">
        <f>IF(martianeum6[[#This Row],[stan_po_wydobyciu_z_ładunku]]&gt;=100,100,0)</f>
        <v>0</v>
      </c>
      <c r="I877">
        <f>martianeum6[[#This Row],[stan_po_wydobyciu_z_ładunku]]-martianeum6[[#This Row],[ile_zabiera_na_orbite]]</f>
        <v>65.877499999999969</v>
      </c>
    </row>
    <row r="878" spans="1:9" x14ac:dyDescent="0.25">
      <c r="A878" s="1">
        <v>49517</v>
      </c>
      <c r="B878">
        <f t="shared" si="13"/>
        <v>65.877499999999969</v>
      </c>
      <c r="C878" t="s">
        <v>19</v>
      </c>
      <c r="D878">
        <v>24.6</v>
      </c>
      <c r="E878">
        <v>10.4</v>
      </c>
      <c r="F878">
        <f>IF(martianeum6[[#This Row],[zawartosc '[%']]]&gt;=1,martianeum6[[#This Row],[masa '[kg']]]*martianeum6[[#This Row],[zawartosc '[%']]]*0.01,0)</f>
        <v>2.5584000000000002</v>
      </c>
      <c r="G878">
        <f>martianeum6[[#This Row],[stan_magazynu '[kg']]]+martianeum6[[#This Row],[ile_kg_materiału_z_ładunku]]</f>
        <v>68.435899999999975</v>
      </c>
      <c r="H878">
        <f>IF(martianeum6[[#This Row],[stan_po_wydobyciu_z_ładunku]]&gt;=100,100,0)</f>
        <v>0</v>
      </c>
      <c r="I878">
        <f>martianeum6[[#This Row],[stan_po_wydobyciu_z_ładunku]]-martianeum6[[#This Row],[ile_zabiera_na_orbite]]</f>
        <v>68.435899999999975</v>
      </c>
    </row>
    <row r="879" spans="1:9" x14ac:dyDescent="0.25">
      <c r="A879" s="1">
        <v>49518</v>
      </c>
      <c r="B879">
        <f t="shared" si="13"/>
        <v>68.435899999999975</v>
      </c>
      <c r="C879" t="s">
        <v>12</v>
      </c>
      <c r="D879">
        <v>25.4</v>
      </c>
      <c r="E879">
        <v>11.2</v>
      </c>
      <c r="F879">
        <f>IF(martianeum6[[#This Row],[zawartosc '[%']]]&gt;=1,martianeum6[[#This Row],[masa '[kg']]]*martianeum6[[#This Row],[zawartosc '[%']]]*0.01,0)</f>
        <v>2.8447999999999998</v>
      </c>
      <c r="G879">
        <f>martianeum6[[#This Row],[stan_magazynu '[kg']]]+martianeum6[[#This Row],[ile_kg_materiału_z_ładunku]]</f>
        <v>71.280699999999982</v>
      </c>
      <c r="H879">
        <f>IF(martianeum6[[#This Row],[stan_po_wydobyciu_z_ładunku]]&gt;=100,100,0)</f>
        <v>0</v>
      </c>
      <c r="I879">
        <f>martianeum6[[#This Row],[stan_po_wydobyciu_z_ładunku]]-martianeum6[[#This Row],[ile_zabiera_na_orbite]]</f>
        <v>71.280699999999982</v>
      </c>
    </row>
    <row r="880" spans="1:9" x14ac:dyDescent="0.25">
      <c r="A880" s="1">
        <v>49519</v>
      </c>
      <c r="B880">
        <f t="shared" si="13"/>
        <v>71.280699999999982</v>
      </c>
      <c r="C880" t="s">
        <v>11</v>
      </c>
      <c r="D880">
        <v>13.1</v>
      </c>
      <c r="E880">
        <v>22.2</v>
      </c>
      <c r="F880">
        <f>IF(martianeum6[[#This Row],[zawartosc '[%']]]&gt;=1,martianeum6[[#This Row],[masa '[kg']]]*martianeum6[[#This Row],[zawartosc '[%']]]*0.01,0)</f>
        <v>2.9081999999999999</v>
      </c>
      <c r="G880">
        <f>martianeum6[[#This Row],[stan_magazynu '[kg']]]+martianeum6[[#This Row],[ile_kg_materiału_z_ładunku]]</f>
        <v>74.188899999999975</v>
      </c>
      <c r="H880">
        <f>IF(martianeum6[[#This Row],[stan_po_wydobyciu_z_ładunku]]&gt;=100,100,0)</f>
        <v>0</v>
      </c>
      <c r="I880">
        <f>martianeum6[[#This Row],[stan_po_wydobyciu_z_ładunku]]-martianeum6[[#This Row],[ile_zabiera_na_orbite]]</f>
        <v>74.188899999999975</v>
      </c>
    </row>
    <row r="881" spans="1:9" x14ac:dyDescent="0.25">
      <c r="A881" s="1">
        <v>49520</v>
      </c>
      <c r="B881">
        <f t="shared" si="13"/>
        <v>74.188899999999975</v>
      </c>
      <c r="C881" t="s">
        <v>10</v>
      </c>
      <c r="D881">
        <v>10.1</v>
      </c>
      <c r="E881">
        <v>11.6</v>
      </c>
      <c r="F881">
        <f>IF(martianeum6[[#This Row],[zawartosc '[%']]]&gt;=1,martianeum6[[#This Row],[masa '[kg']]]*martianeum6[[#This Row],[zawartosc '[%']]]*0.01,0)</f>
        <v>1.1716</v>
      </c>
      <c r="G881">
        <f>martianeum6[[#This Row],[stan_magazynu '[kg']]]+martianeum6[[#This Row],[ile_kg_materiału_z_ładunku]]</f>
        <v>75.360499999999973</v>
      </c>
      <c r="H881">
        <f>IF(martianeum6[[#This Row],[stan_po_wydobyciu_z_ładunku]]&gt;=100,100,0)</f>
        <v>0</v>
      </c>
      <c r="I881">
        <f>martianeum6[[#This Row],[stan_po_wydobyciu_z_ładunku]]-martianeum6[[#This Row],[ile_zabiera_na_orbite]]</f>
        <v>75.360499999999973</v>
      </c>
    </row>
    <row r="882" spans="1:9" x14ac:dyDescent="0.25">
      <c r="A882" s="1">
        <v>49521</v>
      </c>
      <c r="B882">
        <f t="shared" si="13"/>
        <v>75.360499999999973</v>
      </c>
      <c r="C882" t="s">
        <v>15</v>
      </c>
      <c r="D882">
        <v>25</v>
      </c>
      <c r="E882">
        <v>0</v>
      </c>
      <c r="F882">
        <f>IF(martianeum6[[#This Row],[zawartosc '[%']]]&gt;=1,martianeum6[[#This Row],[masa '[kg']]]*martianeum6[[#This Row],[zawartosc '[%']]]*0.01,0)</f>
        <v>0</v>
      </c>
      <c r="G882">
        <f>martianeum6[[#This Row],[stan_magazynu '[kg']]]+martianeum6[[#This Row],[ile_kg_materiału_z_ładunku]]</f>
        <v>75.360499999999973</v>
      </c>
      <c r="H882">
        <f>IF(martianeum6[[#This Row],[stan_po_wydobyciu_z_ładunku]]&gt;=100,100,0)</f>
        <v>0</v>
      </c>
      <c r="I882">
        <f>martianeum6[[#This Row],[stan_po_wydobyciu_z_ładunku]]-martianeum6[[#This Row],[ile_zabiera_na_orbite]]</f>
        <v>75.360499999999973</v>
      </c>
    </row>
    <row r="883" spans="1:9" x14ac:dyDescent="0.25">
      <c r="A883" s="1">
        <v>49522</v>
      </c>
      <c r="B883">
        <f t="shared" si="13"/>
        <v>75.360499999999973</v>
      </c>
      <c r="C883" t="s">
        <v>18</v>
      </c>
      <c r="D883">
        <v>20.9</v>
      </c>
      <c r="E883">
        <v>11.4</v>
      </c>
      <c r="F883">
        <f>IF(martianeum6[[#This Row],[zawartosc '[%']]]&gt;=1,martianeum6[[#This Row],[masa '[kg']]]*martianeum6[[#This Row],[zawartosc '[%']]]*0.01,0)</f>
        <v>2.3826000000000001</v>
      </c>
      <c r="G883">
        <f>martianeum6[[#This Row],[stan_magazynu '[kg']]]+martianeum6[[#This Row],[ile_kg_materiału_z_ładunku]]</f>
        <v>77.74309999999997</v>
      </c>
      <c r="H883">
        <f>IF(martianeum6[[#This Row],[stan_po_wydobyciu_z_ładunku]]&gt;=100,100,0)</f>
        <v>0</v>
      </c>
      <c r="I883">
        <f>martianeum6[[#This Row],[stan_po_wydobyciu_z_ładunku]]-martianeum6[[#This Row],[ile_zabiera_na_orbite]]</f>
        <v>77.74309999999997</v>
      </c>
    </row>
    <row r="884" spans="1:9" x14ac:dyDescent="0.25">
      <c r="A884" s="1">
        <v>49523</v>
      </c>
      <c r="B884">
        <f t="shared" si="13"/>
        <v>77.74309999999997</v>
      </c>
      <c r="C884" t="s">
        <v>14</v>
      </c>
      <c r="D884">
        <v>27.6</v>
      </c>
      <c r="E884">
        <v>2.5</v>
      </c>
      <c r="F884">
        <f>IF(martianeum6[[#This Row],[zawartosc '[%']]]&gt;=1,martianeum6[[#This Row],[masa '[kg']]]*martianeum6[[#This Row],[zawartosc '[%']]]*0.01,0)</f>
        <v>0.69000000000000006</v>
      </c>
      <c r="G884">
        <f>martianeum6[[#This Row],[stan_magazynu '[kg']]]+martianeum6[[#This Row],[ile_kg_materiału_z_ładunku]]</f>
        <v>78.433099999999968</v>
      </c>
      <c r="H884">
        <f>IF(martianeum6[[#This Row],[stan_po_wydobyciu_z_ładunku]]&gt;=100,100,0)</f>
        <v>0</v>
      </c>
      <c r="I884">
        <f>martianeum6[[#This Row],[stan_po_wydobyciu_z_ładunku]]-martianeum6[[#This Row],[ile_zabiera_na_orbite]]</f>
        <v>78.433099999999968</v>
      </c>
    </row>
    <row r="885" spans="1:9" x14ac:dyDescent="0.25">
      <c r="A885" s="1">
        <v>49524</v>
      </c>
      <c r="B885">
        <f t="shared" si="13"/>
        <v>78.433099999999968</v>
      </c>
      <c r="C885" t="s">
        <v>10</v>
      </c>
      <c r="D885">
        <v>22.8</v>
      </c>
      <c r="E885">
        <v>0</v>
      </c>
      <c r="F885">
        <f>IF(martianeum6[[#This Row],[zawartosc '[%']]]&gt;=1,martianeum6[[#This Row],[masa '[kg']]]*martianeum6[[#This Row],[zawartosc '[%']]]*0.01,0)</f>
        <v>0</v>
      </c>
      <c r="G885">
        <f>martianeum6[[#This Row],[stan_magazynu '[kg']]]+martianeum6[[#This Row],[ile_kg_materiału_z_ładunku]]</f>
        <v>78.433099999999968</v>
      </c>
      <c r="H885">
        <f>IF(martianeum6[[#This Row],[stan_po_wydobyciu_z_ładunku]]&gt;=100,100,0)</f>
        <v>0</v>
      </c>
      <c r="I885">
        <f>martianeum6[[#This Row],[stan_po_wydobyciu_z_ładunku]]-martianeum6[[#This Row],[ile_zabiera_na_orbite]]</f>
        <v>78.433099999999968</v>
      </c>
    </row>
    <row r="886" spans="1:9" x14ac:dyDescent="0.25">
      <c r="A886" s="1">
        <v>49525</v>
      </c>
      <c r="B886">
        <f t="shared" si="13"/>
        <v>78.433099999999968</v>
      </c>
      <c r="C886" t="s">
        <v>9</v>
      </c>
      <c r="D886">
        <v>12</v>
      </c>
      <c r="E886">
        <v>0</v>
      </c>
      <c r="F886">
        <f>IF(martianeum6[[#This Row],[zawartosc '[%']]]&gt;=1,martianeum6[[#This Row],[masa '[kg']]]*martianeum6[[#This Row],[zawartosc '[%']]]*0.01,0)</f>
        <v>0</v>
      </c>
      <c r="G886">
        <f>martianeum6[[#This Row],[stan_magazynu '[kg']]]+martianeum6[[#This Row],[ile_kg_materiału_z_ładunku]]</f>
        <v>78.433099999999968</v>
      </c>
      <c r="H886">
        <f>IF(martianeum6[[#This Row],[stan_po_wydobyciu_z_ładunku]]&gt;=100,100,0)</f>
        <v>0</v>
      </c>
      <c r="I886">
        <f>martianeum6[[#This Row],[stan_po_wydobyciu_z_ładunku]]-martianeum6[[#This Row],[ile_zabiera_na_orbite]]</f>
        <v>78.433099999999968</v>
      </c>
    </row>
    <row r="887" spans="1:9" x14ac:dyDescent="0.25">
      <c r="A887" s="1">
        <v>49526</v>
      </c>
      <c r="B887">
        <f t="shared" si="13"/>
        <v>78.433099999999968</v>
      </c>
      <c r="C887" t="s">
        <v>23</v>
      </c>
      <c r="D887">
        <v>16.8</v>
      </c>
      <c r="E887">
        <v>4.9000000000000004</v>
      </c>
      <c r="F887">
        <f>IF(martianeum6[[#This Row],[zawartosc '[%']]]&gt;=1,martianeum6[[#This Row],[masa '[kg']]]*martianeum6[[#This Row],[zawartosc '[%']]]*0.01,0)</f>
        <v>0.82320000000000004</v>
      </c>
      <c r="G887">
        <f>martianeum6[[#This Row],[stan_magazynu '[kg']]]+martianeum6[[#This Row],[ile_kg_materiału_z_ładunku]]</f>
        <v>79.256299999999968</v>
      </c>
      <c r="H887">
        <f>IF(martianeum6[[#This Row],[stan_po_wydobyciu_z_ładunku]]&gt;=100,100,0)</f>
        <v>0</v>
      </c>
      <c r="I887">
        <f>martianeum6[[#This Row],[stan_po_wydobyciu_z_ładunku]]-martianeum6[[#This Row],[ile_zabiera_na_orbite]]</f>
        <v>79.256299999999968</v>
      </c>
    </row>
    <row r="888" spans="1:9" x14ac:dyDescent="0.25">
      <c r="A888" s="1">
        <v>49527</v>
      </c>
      <c r="B888">
        <f t="shared" si="13"/>
        <v>79.256299999999968</v>
      </c>
      <c r="C888" t="s">
        <v>20</v>
      </c>
      <c r="D888">
        <v>12.9</v>
      </c>
      <c r="E888">
        <v>3</v>
      </c>
      <c r="F888">
        <f>IF(martianeum6[[#This Row],[zawartosc '[%']]]&gt;=1,martianeum6[[#This Row],[masa '[kg']]]*martianeum6[[#This Row],[zawartosc '[%']]]*0.01,0)</f>
        <v>0.38700000000000001</v>
      </c>
      <c r="G888">
        <f>martianeum6[[#This Row],[stan_magazynu '[kg']]]+martianeum6[[#This Row],[ile_kg_materiału_z_ładunku]]</f>
        <v>79.643299999999968</v>
      </c>
      <c r="H888">
        <f>IF(martianeum6[[#This Row],[stan_po_wydobyciu_z_ładunku]]&gt;=100,100,0)</f>
        <v>0</v>
      </c>
      <c r="I888">
        <f>martianeum6[[#This Row],[stan_po_wydobyciu_z_ładunku]]-martianeum6[[#This Row],[ile_zabiera_na_orbite]]</f>
        <v>79.643299999999968</v>
      </c>
    </row>
    <row r="889" spans="1:9" x14ac:dyDescent="0.25">
      <c r="A889" s="1">
        <v>49528</v>
      </c>
      <c r="B889">
        <f t="shared" si="13"/>
        <v>79.643299999999968</v>
      </c>
      <c r="C889" t="s">
        <v>10</v>
      </c>
      <c r="D889">
        <v>18</v>
      </c>
      <c r="E889">
        <v>13.6</v>
      </c>
      <c r="F889">
        <f>IF(martianeum6[[#This Row],[zawartosc '[%']]]&gt;=1,martianeum6[[#This Row],[masa '[kg']]]*martianeum6[[#This Row],[zawartosc '[%']]]*0.01,0)</f>
        <v>2.448</v>
      </c>
      <c r="G889">
        <f>martianeum6[[#This Row],[stan_magazynu '[kg']]]+martianeum6[[#This Row],[ile_kg_materiału_z_ładunku]]</f>
        <v>82.091299999999961</v>
      </c>
      <c r="H889">
        <f>IF(martianeum6[[#This Row],[stan_po_wydobyciu_z_ładunku]]&gt;=100,100,0)</f>
        <v>0</v>
      </c>
      <c r="I889">
        <f>martianeum6[[#This Row],[stan_po_wydobyciu_z_ładunku]]-martianeum6[[#This Row],[ile_zabiera_na_orbite]]</f>
        <v>82.091299999999961</v>
      </c>
    </row>
    <row r="890" spans="1:9" x14ac:dyDescent="0.25">
      <c r="A890" s="1">
        <v>49529</v>
      </c>
      <c r="B890">
        <f t="shared" si="13"/>
        <v>82.091299999999961</v>
      </c>
      <c r="C890" t="s">
        <v>19</v>
      </c>
      <c r="D890">
        <v>26</v>
      </c>
      <c r="E890">
        <v>30.4</v>
      </c>
      <c r="F890">
        <f>IF(martianeum6[[#This Row],[zawartosc '[%']]]&gt;=1,martianeum6[[#This Row],[masa '[kg']]]*martianeum6[[#This Row],[zawartosc '[%']]]*0.01,0)</f>
        <v>7.9039999999999999</v>
      </c>
      <c r="G890">
        <f>martianeum6[[#This Row],[stan_magazynu '[kg']]]+martianeum6[[#This Row],[ile_kg_materiału_z_ładunku]]</f>
        <v>89.995299999999958</v>
      </c>
      <c r="H890">
        <f>IF(martianeum6[[#This Row],[stan_po_wydobyciu_z_ładunku]]&gt;=100,100,0)</f>
        <v>0</v>
      </c>
      <c r="I890">
        <f>martianeum6[[#This Row],[stan_po_wydobyciu_z_ładunku]]-martianeum6[[#This Row],[ile_zabiera_na_orbite]]</f>
        <v>89.995299999999958</v>
      </c>
    </row>
    <row r="891" spans="1:9" x14ac:dyDescent="0.25">
      <c r="A891" s="1">
        <v>49530</v>
      </c>
      <c r="B891">
        <f t="shared" si="13"/>
        <v>89.995299999999958</v>
      </c>
      <c r="C891" t="s">
        <v>15</v>
      </c>
      <c r="D891">
        <v>21.3</v>
      </c>
      <c r="E891">
        <v>0</v>
      </c>
      <c r="F891">
        <f>IF(martianeum6[[#This Row],[zawartosc '[%']]]&gt;=1,martianeum6[[#This Row],[masa '[kg']]]*martianeum6[[#This Row],[zawartosc '[%']]]*0.01,0)</f>
        <v>0</v>
      </c>
      <c r="G891">
        <f>martianeum6[[#This Row],[stan_magazynu '[kg']]]+martianeum6[[#This Row],[ile_kg_materiału_z_ładunku]]</f>
        <v>89.995299999999958</v>
      </c>
      <c r="H891">
        <f>IF(martianeum6[[#This Row],[stan_po_wydobyciu_z_ładunku]]&gt;=100,100,0)</f>
        <v>0</v>
      </c>
      <c r="I891">
        <f>martianeum6[[#This Row],[stan_po_wydobyciu_z_ładunku]]-martianeum6[[#This Row],[ile_zabiera_na_orbite]]</f>
        <v>89.995299999999958</v>
      </c>
    </row>
    <row r="892" spans="1:9" x14ac:dyDescent="0.25">
      <c r="A892" s="1">
        <v>49531</v>
      </c>
      <c r="B892">
        <f t="shared" si="13"/>
        <v>89.995299999999958</v>
      </c>
      <c r="C892" t="s">
        <v>11</v>
      </c>
      <c r="D892">
        <v>15.7</v>
      </c>
      <c r="E892">
        <v>5.9</v>
      </c>
      <c r="F892">
        <f>IF(martianeum6[[#This Row],[zawartosc '[%']]]&gt;=1,martianeum6[[#This Row],[masa '[kg']]]*martianeum6[[#This Row],[zawartosc '[%']]]*0.01,0)</f>
        <v>0.92630000000000001</v>
      </c>
      <c r="G892">
        <f>martianeum6[[#This Row],[stan_magazynu '[kg']]]+martianeum6[[#This Row],[ile_kg_materiału_z_ładunku]]</f>
        <v>90.921599999999955</v>
      </c>
      <c r="H892">
        <f>IF(martianeum6[[#This Row],[stan_po_wydobyciu_z_ładunku]]&gt;=100,100,0)</f>
        <v>0</v>
      </c>
      <c r="I892">
        <f>martianeum6[[#This Row],[stan_po_wydobyciu_z_ładunku]]-martianeum6[[#This Row],[ile_zabiera_na_orbite]]</f>
        <v>90.921599999999955</v>
      </c>
    </row>
    <row r="893" spans="1:9" x14ac:dyDescent="0.25">
      <c r="A893" s="1">
        <v>49532</v>
      </c>
      <c r="B893">
        <f t="shared" si="13"/>
        <v>90.921599999999955</v>
      </c>
      <c r="C893" t="s">
        <v>10</v>
      </c>
      <c r="D893">
        <v>19.100000000000001</v>
      </c>
      <c r="E893">
        <v>0</v>
      </c>
      <c r="F893">
        <f>IF(martianeum6[[#This Row],[zawartosc '[%']]]&gt;=1,martianeum6[[#This Row],[masa '[kg']]]*martianeum6[[#This Row],[zawartosc '[%']]]*0.01,0)</f>
        <v>0</v>
      </c>
      <c r="G893">
        <f>martianeum6[[#This Row],[stan_magazynu '[kg']]]+martianeum6[[#This Row],[ile_kg_materiału_z_ładunku]]</f>
        <v>90.921599999999955</v>
      </c>
      <c r="H893">
        <f>IF(martianeum6[[#This Row],[stan_po_wydobyciu_z_ładunku]]&gt;=100,100,0)</f>
        <v>0</v>
      </c>
      <c r="I893">
        <f>martianeum6[[#This Row],[stan_po_wydobyciu_z_ładunku]]-martianeum6[[#This Row],[ile_zabiera_na_orbite]]</f>
        <v>90.921599999999955</v>
      </c>
    </row>
    <row r="894" spans="1:9" x14ac:dyDescent="0.25">
      <c r="A894" s="1">
        <v>49533</v>
      </c>
      <c r="B894">
        <f t="shared" si="13"/>
        <v>90.921599999999955</v>
      </c>
      <c r="C894" t="s">
        <v>19</v>
      </c>
      <c r="D894">
        <v>24.6</v>
      </c>
      <c r="E894">
        <v>12.3</v>
      </c>
      <c r="F894">
        <f>IF(martianeum6[[#This Row],[zawartosc '[%']]]&gt;=1,martianeum6[[#This Row],[masa '[kg']]]*martianeum6[[#This Row],[zawartosc '[%']]]*0.01,0)</f>
        <v>3.0258000000000003</v>
      </c>
      <c r="G894">
        <f>martianeum6[[#This Row],[stan_magazynu '[kg']]]+martianeum6[[#This Row],[ile_kg_materiału_z_ładunku]]</f>
        <v>93.947399999999959</v>
      </c>
      <c r="H894">
        <f>IF(martianeum6[[#This Row],[stan_po_wydobyciu_z_ładunku]]&gt;=100,100,0)</f>
        <v>0</v>
      </c>
      <c r="I894">
        <f>martianeum6[[#This Row],[stan_po_wydobyciu_z_ładunku]]-martianeum6[[#This Row],[ile_zabiera_na_orbite]]</f>
        <v>93.947399999999959</v>
      </c>
    </row>
    <row r="895" spans="1:9" x14ac:dyDescent="0.25">
      <c r="A895" s="1">
        <v>49534</v>
      </c>
      <c r="B895">
        <f t="shared" si="13"/>
        <v>93.947399999999959</v>
      </c>
      <c r="C895" t="s">
        <v>10</v>
      </c>
      <c r="D895">
        <v>18.7</v>
      </c>
      <c r="E895">
        <v>17.8</v>
      </c>
      <c r="F895">
        <f>IF(martianeum6[[#This Row],[zawartosc '[%']]]&gt;=1,martianeum6[[#This Row],[masa '[kg']]]*martianeum6[[#This Row],[zawartosc '[%']]]*0.01,0)</f>
        <v>3.3286000000000002</v>
      </c>
      <c r="G895">
        <f>martianeum6[[#This Row],[stan_magazynu '[kg']]]+martianeum6[[#This Row],[ile_kg_materiału_z_ładunku]]</f>
        <v>97.275999999999954</v>
      </c>
      <c r="H895">
        <f>IF(martianeum6[[#This Row],[stan_po_wydobyciu_z_ładunku]]&gt;=100,100,0)</f>
        <v>0</v>
      </c>
      <c r="I895">
        <f>martianeum6[[#This Row],[stan_po_wydobyciu_z_ładunku]]-martianeum6[[#This Row],[ile_zabiera_na_orbite]]</f>
        <v>97.275999999999954</v>
      </c>
    </row>
    <row r="896" spans="1:9" x14ac:dyDescent="0.25">
      <c r="A896" s="1">
        <v>49535</v>
      </c>
      <c r="B896">
        <f t="shared" si="13"/>
        <v>97.275999999999954</v>
      </c>
      <c r="C896" t="s">
        <v>9</v>
      </c>
      <c r="D896">
        <v>13.2</v>
      </c>
      <c r="E896">
        <v>3.2</v>
      </c>
      <c r="F896">
        <f>IF(martianeum6[[#This Row],[zawartosc '[%']]]&gt;=1,martianeum6[[#This Row],[masa '[kg']]]*martianeum6[[#This Row],[zawartosc '[%']]]*0.01,0)</f>
        <v>0.42240000000000005</v>
      </c>
      <c r="G896">
        <f>martianeum6[[#This Row],[stan_magazynu '[kg']]]+martianeum6[[#This Row],[ile_kg_materiału_z_ładunku]]</f>
        <v>97.69839999999995</v>
      </c>
      <c r="H896">
        <f>IF(martianeum6[[#This Row],[stan_po_wydobyciu_z_ładunku]]&gt;=100,100,0)</f>
        <v>0</v>
      </c>
      <c r="I896">
        <f>martianeum6[[#This Row],[stan_po_wydobyciu_z_ładunku]]-martianeum6[[#This Row],[ile_zabiera_na_orbite]]</f>
        <v>97.69839999999995</v>
      </c>
    </row>
    <row r="897" spans="1:9" x14ac:dyDescent="0.25">
      <c r="A897" s="1">
        <v>49536</v>
      </c>
      <c r="B897">
        <f t="shared" si="13"/>
        <v>97.69839999999995</v>
      </c>
      <c r="C897" t="s">
        <v>12</v>
      </c>
      <c r="D897">
        <v>24.8</v>
      </c>
      <c r="E897">
        <v>2.2999999999999998</v>
      </c>
      <c r="F897">
        <f>IF(martianeum6[[#This Row],[zawartosc '[%']]]&gt;=1,martianeum6[[#This Row],[masa '[kg']]]*martianeum6[[#This Row],[zawartosc '[%']]]*0.01,0)</f>
        <v>0.57040000000000002</v>
      </c>
      <c r="G897">
        <f>martianeum6[[#This Row],[stan_magazynu '[kg']]]+martianeum6[[#This Row],[ile_kg_materiału_z_ładunku]]</f>
        <v>98.268799999999956</v>
      </c>
      <c r="H897">
        <f>IF(martianeum6[[#This Row],[stan_po_wydobyciu_z_ładunku]]&gt;=100,100,0)</f>
        <v>0</v>
      </c>
      <c r="I897">
        <f>martianeum6[[#This Row],[stan_po_wydobyciu_z_ładunku]]-martianeum6[[#This Row],[ile_zabiera_na_orbite]]</f>
        <v>98.268799999999956</v>
      </c>
    </row>
    <row r="898" spans="1:9" x14ac:dyDescent="0.25">
      <c r="A898" s="1">
        <v>49537</v>
      </c>
      <c r="B898">
        <f t="shared" si="13"/>
        <v>98.268799999999956</v>
      </c>
      <c r="C898" t="s">
        <v>15</v>
      </c>
      <c r="D898">
        <v>19.3</v>
      </c>
      <c r="E898">
        <v>1.8</v>
      </c>
      <c r="F898">
        <f>IF(martianeum6[[#This Row],[zawartosc '[%']]]&gt;=1,martianeum6[[#This Row],[masa '[kg']]]*martianeum6[[#This Row],[zawartosc '[%']]]*0.01,0)</f>
        <v>0.34740000000000004</v>
      </c>
      <c r="G898">
        <f>martianeum6[[#This Row],[stan_magazynu '[kg']]]+martianeum6[[#This Row],[ile_kg_materiału_z_ładunku]]</f>
        <v>98.616199999999949</v>
      </c>
      <c r="H898">
        <f>IF(martianeum6[[#This Row],[stan_po_wydobyciu_z_ładunku]]&gt;=100,100,0)</f>
        <v>0</v>
      </c>
      <c r="I898">
        <f>martianeum6[[#This Row],[stan_po_wydobyciu_z_ładunku]]-martianeum6[[#This Row],[ile_zabiera_na_orbite]]</f>
        <v>98.616199999999949</v>
      </c>
    </row>
    <row r="899" spans="1:9" x14ac:dyDescent="0.25">
      <c r="A899" s="1">
        <v>49538</v>
      </c>
      <c r="B899">
        <f t="shared" si="13"/>
        <v>98.616199999999949</v>
      </c>
      <c r="C899" t="s">
        <v>18</v>
      </c>
      <c r="D899">
        <v>22.7</v>
      </c>
      <c r="E899">
        <v>0</v>
      </c>
      <c r="F899">
        <f>IF(martianeum6[[#This Row],[zawartosc '[%']]]&gt;=1,martianeum6[[#This Row],[masa '[kg']]]*martianeum6[[#This Row],[zawartosc '[%']]]*0.01,0)</f>
        <v>0</v>
      </c>
      <c r="G899">
        <f>martianeum6[[#This Row],[stan_magazynu '[kg']]]+martianeum6[[#This Row],[ile_kg_materiału_z_ładunku]]</f>
        <v>98.616199999999949</v>
      </c>
      <c r="H899">
        <f>IF(martianeum6[[#This Row],[stan_po_wydobyciu_z_ładunku]]&gt;=100,100,0)</f>
        <v>0</v>
      </c>
      <c r="I899">
        <f>martianeum6[[#This Row],[stan_po_wydobyciu_z_ładunku]]-martianeum6[[#This Row],[ile_zabiera_na_orbite]]</f>
        <v>98.616199999999949</v>
      </c>
    </row>
    <row r="900" spans="1:9" x14ac:dyDescent="0.25">
      <c r="A900" s="1">
        <v>49539</v>
      </c>
      <c r="B900">
        <f t="shared" ref="B900:B963" si="14">I899</f>
        <v>98.616199999999949</v>
      </c>
      <c r="C900" t="s">
        <v>11</v>
      </c>
      <c r="D900">
        <v>15.2</v>
      </c>
      <c r="E900">
        <v>0</v>
      </c>
      <c r="F900">
        <f>IF(martianeum6[[#This Row],[zawartosc '[%']]]&gt;=1,martianeum6[[#This Row],[masa '[kg']]]*martianeum6[[#This Row],[zawartosc '[%']]]*0.01,0)</f>
        <v>0</v>
      </c>
      <c r="G900">
        <f>martianeum6[[#This Row],[stan_magazynu '[kg']]]+martianeum6[[#This Row],[ile_kg_materiału_z_ładunku]]</f>
        <v>98.616199999999949</v>
      </c>
      <c r="H900">
        <f>IF(martianeum6[[#This Row],[stan_po_wydobyciu_z_ładunku]]&gt;=100,100,0)</f>
        <v>0</v>
      </c>
      <c r="I900">
        <f>martianeum6[[#This Row],[stan_po_wydobyciu_z_ładunku]]-martianeum6[[#This Row],[ile_zabiera_na_orbite]]</f>
        <v>98.616199999999949</v>
      </c>
    </row>
    <row r="901" spans="1:9" x14ac:dyDescent="0.25">
      <c r="A901" s="1">
        <v>49540</v>
      </c>
      <c r="B901">
        <f t="shared" si="14"/>
        <v>98.616199999999949</v>
      </c>
      <c r="C901" t="s">
        <v>23</v>
      </c>
      <c r="D901">
        <v>28.6</v>
      </c>
      <c r="E901">
        <v>0.2</v>
      </c>
      <c r="F901">
        <f>IF(martianeum6[[#This Row],[zawartosc '[%']]]&gt;=1,martianeum6[[#This Row],[masa '[kg']]]*martianeum6[[#This Row],[zawartosc '[%']]]*0.01,0)</f>
        <v>0</v>
      </c>
      <c r="G901">
        <f>martianeum6[[#This Row],[stan_magazynu '[kg']]]+martianeum6[[#This Row],[ile_kg_materiału_z_ładunku]]</f>
        <v>98.616199999999949</v>
      </c>
      <c r="H901">
        <f>IF(martianeum6[[#This Row],[stan_po_wydobyciu_z_ładunku]]&gt;=100,100,0)</f>
        <v>0</v>
      </c>
      <c r="I901">
        <f>martianeum6[[#This Row],[stan_po_wydobyciu_z_ładunku]]-martianeum6[[#This Row],[ile_zabiera_na_orbite]]</f>
        <v>98.616199999999949</v>
      </c>
    </row>
    <row r="902" spans="1:9" x14ac:dyDescent="0.25">
      <c r="A902" s="1">
        <v>49541</v>
      </c>
      <c r="B902">
        <f t="shared" si="14"/>
        <v>98.616199999999949</v>
      </c>
      <c r="C902" t="s">
        <v>7</v>
      </c>
      <c r="D902">
        <v>17.899999999999999</v>
      </c>
      <c r="E902">
        <v>18.600000000000001</v>
      </c>
      <c r="F902">
        <f>IF(martianeum6[[#This Row],[zawartosc '[%']]]&gt;=1,martianeum6[[#This Row],[masa '[kg']]]*martianeum6[[#This Row],[zawartosc '[%']]]*0.01,0)</f>
        <v>3.3294000000000001</v>
      </c>
      <c r="G902">
        <f>martianeum6[[#This Row],[stan_magazynu '[kg']]]+martianeum6[[#This Row],[ile_kg_materiału_z_ładunku]]</f>
        <v>101.94559999999996</v>
      </c>
      <c r="H902">
        <f>IF(martianeum6[[#This Row],[stan_po_wydobyciu_z_ładunku]]&gt;=100,100,0)</f>
        <v>100</v>
      </c>
      <c r="I902">
        <f>martianeum6[[#This Row],[stan_po_wydobyciu_z_ładunku]]-martianeum6[[#This Row],[ile_zabiera_na_orbite]]</f>
        <v>1.9455999999999563</v>
      </c>
    </row>
    <row r="903" spans="1:9" x14ac:dyDescent="0.25">
      <c r="A903" s="1">
        <v>49542</v>
      </c>
      <c r="B903">
        <f t="shared" si="14"/>
        <v>1.9455999999999563</v>
      </c>
      <c r="C903" t="s">
        <v>31</v>
      </c>
      <c r="D903">
        <v>11.6</v>
      </c>
      <c r="E903">
        <v>0</v>
      </c>
      <c r="F903">
        <f>IF(martianeum6[[#This Row],[zawartosc '[%']]]&gt;=1,martianeum6[[#This Row],[masa '[kg']]]*martianeum6[[#This Row],[zawartosc '[%']]]*0.01,0)</f>
        <v>0</v>
      </c>
      <c r="G903">
        <f>martianeum6[[#This Row],[stan_magazynu '[kg']]]+martianeum6[[#This Row],[ile_kg_materiału_z_ładunku]]</f>
        <v>1.9455999999999563</v>
      </c>
      <c r="H903">
        <f>IF(martianeum6[[#This Row],[stan_po_wydobyciu_z_ładunku]]&gt;=100,100,0)</f>
        <v>0</v>
      </c>
      <c r="I903">
        <f>martianeum6[[#This Row],[stan_po_wydobyciu_z_ładunku]]-martianeum6[[#This Row],[ile_zabiera_na_orbite]]</f>
        <v>1.9455999999999563</v>
      </c>
    </row>
    <row r="904" spans="1:9" x14ac:dyDescent="0.25">
      <c r="A904" s="1">
        <v>49543</v>
      </c>
      <c r="B904">
        <f t="shared" si="14"/>
        <v>1.9455999999999563</v>
      </c>
      <c r="C904" t="s">
        <v>21</v>
      </c>
      <c r="D904">
        <v>19</v>
      </c>
      <c r="E904">
        <v>2.2000000000000002</v>
      </c>
      <c r="F904">
        <f>IF(martianeum6[[#This Row],[zawartosc '[%']]]&gt;=1,martianeum6[[#This Row],[masa '[kg']]]*martianeum6[[#This Row],[zawartosc '[%']]]*0.01,0)</f>
        <v>0.41800000000000004</v>
      </c>
      <c r="G904">
        <f>martianeum6[[#This Row],[stan_magazynu '[kg']]]+martianeum6[[#This Row],[ile_kg_materiału_z_ładunku]]</f>
        <v>2.3635999999999564</v>
      </c>
      <c r="H904">
        <f>IF(martianeum6[[#This Row],[stan_po_wydobyciu_z_ładunku]]&gt;=100,100,0)</f>
        <v>0</v>
      </c>
      <c r="I904">
        <f>martianeum6[[#This Row],[stan_po_wydobyciu_z_ładunku]]-martianeum6[[#This Row],[ile_zabiera_na_orbite]]</f>
        <v>2.3635999999999564</v>
      </c>
    </row>
    <row r="905" spans="1:9" x14ac:dyDescent="0.25">
      <c r="A905" s="1">
        <v>49544</v>
      </c>
      <c r="B905">
        <f t="shared" si="14"/>
        <v>2.3635999999999564</v>
      </c>
      <c r="C905" t="s">
        <v>12</v>
      </c>
      <c r="D905">
        <v>17.600000000000001</v>
      </c>
      <c r="E905">
        <v>7.2</v>
      </c>
      <c r="F905">
        <f>IF(martianeum6[[#This Row],[zawartosc '[%']]]&gt;=1,martianeum6[[#This Row],[masa '[kg']]]*martianeum6[[#This Row],[zawartosc '[%']]]*0.01,0)</f>
        <v>1.2672000000000001</v>
      </c>
      <c r="G905">
        <f>martianeum6[[#This Row],[stan_magazynu '[kg']]]+martianeum6[[#This Row],[ile_kg_materiału_z_ładunku]]</f>
        <v>3.6307999999999563</v>
      </c>
      <c r="H905">
        <f>IF(martianeum6[[#This Row],[stan_po_wydobyciu_z_ładunku]]&gt;=100,100,0)</f>
        <v>0</v>
      </c>
      <c r="I905">
        <f>martianeum6[[#This Row],[stan_po_wydobyciu_z_ładunku]]-martianeum6[[#This Row],[ile_zabiera_na_orbite]]</f>
        <v>3.6307999999999563</v>
      </c>
    </row>
    <row r="906" spans="1:9" x14ac:dyDescent="0.25">
      <c r="A906" s="1">
        <v>49545</v>
      </c>
      <c r="B906">
        <f t="shared" si="14"/>
        <v>3.6307999999999563</v>
      </c>
      <c r="C906" t="s">
        <v>7</v>
      </c>
      <c r="D906">
        <v>12.1</v>
      </c>
      <c r="E906">
        <v>7.2</v>
      </c>
      <c r="F906">
        <f>IF(martianeum6[[#This Row],[zawartosc '[%']]]&gt;=1,martianeum6[[#This Row],[masa '[kg']]]*martianeum6[[#This Row],[zawartosc '[%']]]*0.01,0)</f>
        <v>0.87120000000000009</v>
      </c>
      <c r="G906">
        <f>martianeum6[[#This Row],[stan_magazynu '[kg']]]+martianeum6[[#This Row],[ile_kg_materiału_z_ładunku]]</f>
        <v>4.5019999999999563</v>
      </c>
      <c r="H906">
        <f>IF(martianeum6[[#This Row],[stan_po_wydobyciu_z_ładunku]]&gt;=100,100,0)</f>
        <v>0</v>
      </c>
      <c r="I906">
        <f>martianeum6[[#This Row],[stan_po_wydobyciu_z_ładunku]]-martianeum6[[#This Row],[ile_zabiera_na_orbite]]</f>
        <v>4.5019999999999563</v>
      </c>
    </row>
    <row r="907" spans="1:9" x14ac:dyDescent="0.25">
      <c r="A907" s="1">
        <v>49546</v>
      </c>
      <c r="B907">
        <f t="shared" si="14"/>
        <v>4.5019999999999563</v>
      </c>
      <c r="C907" t="s">
        <v>13</v>
      </c>
      <c r="D907">
        <v>28.3</v>
      </c>
      <c r="E907">
        <v>1.8</v>
      </c>
      <c r="F907">
        <f>IF(martianeum6[[#This Row],[zawartosc '[%']]]&gt;=1,martianeum6[[#This Row],[masa '[kg']]]*martianeum6[[#This Row],[zawartosc '[%']]]*0.01,0)</f>
        <v>0.50940000000000007</v>
      </c>
      <c r="G907">
        <f>martianeum6[[#This Row],[stan_magazynu '[kg']]]+martianeum6[[#This Row],[ile_kg_materiału_z_ładunku]]</f>
        <v>5.0113999999999566</v>
      </c>
      <c r="H907">
        <f>IF(martianeum6[[#This Row],[stan_po_wydobyciu_z_ładunku]]&gt;=100,100,0)</f>
        <v>0</v>
      </c>
      <c r="I907">
        <f>martianeum6[[#This Row],[stan_po_wydobyciu_z_ładunku]]-martianeum6[[#This Row],[ile_zabiera_na_orbite]]</f>
        <v>5.0113999999999566</v>
      </c>
    </row>
    <row r="908" spans="1:9" x14ac:dyDescent="0.25">
      <c r="A908" s="1">
        <v>49547</v>
      </c>
      <c r="B908">
        <f t="shared" si="14"/>
        <v>5.0113999999999566</v>
      </c>
      <c r="C908" t="s">
        <v>18</v>
      </c>
      <c r="D908">
        <v>13.3</v>
      </c>
      <c r="E908">
        <v>0</v>
      </c>
      <c r="F908">
        <f>IF(martianeum6[[#This Row],[zawartosc '[%']]]&gt;=1,martianeum6[[#This Row],[masa '[kg']]]*martianeum6[[#This Row],[zawartosc '[%']]]*0.01,0)</f>
        <v>0</v>
      </c>
      <c r="G908">
        <f>martianeum6[[#This Row],[stan_magazynu '[kg']]]+martianeum6[[#This Row],[ile_kg_materiału_z_ładunku]]</f>
        <v>5.0113999999999566</v>
      </c>
      <c r="H908">
        <f>IF(martianeum6[[#This Row],[stan_po_wydobyciu_z_ładunku]]&gt;=100,100,0)</f>
        <v>0</v>
      </c>
      <c r="I908">
        <f>martianeum6[[#This Row],[stan_po_wydobyciu_z_ładunku]]-martianeum6[[#This Row],[ile_zabiera_na_orbite]]</f>
        <v>5.0113999999999566</v>
      </c>
    </row>
    <row r="909" spans="1:9" x14ac:dyDescent="0.25">
      <c r="A909" s="1">
        <v>49548</v>
      </c>
      <c r="B909">
        <f t="shared" si="14"/>
        <v>5.0113999999999566</v>
      </c>
      <c r="C909" t="s">
        <v>11</v>
      </c>
      <c r="D909">
        <v>21</v>
      </c>
      <c r="E909">
        <v>4.2</v>
      </c>
      <c r="F909">
        <f>IF(martianeum6[[#This Row],[zawartosc '[%']]]&gt;=1,martianeum6[[#This Row],[masa '[kg']]]*martianeum6[[#This Row],[zawartosc '[%']]]*0.01,0)</f>
        <v>0.88200000000000001</v>
      </c>
      <c r="G909">
        <f>martianeum6[[#This Row],[stan_magazynu '[kg']]]+martianeum6[[#This Row],[ile_kg_materiału_z_ładunku]]</f>
        <v>5.8933999999999562</v>
      </c>
      <c r="H909">
        <f>IF(martianeum6[[#This Row],[stan_po_wydobyciu_z_ładunku]]&gt;=100,100,0)</f>
        <v>0</v>
      </c>
      <c r="I909">
        <f>martianeum6[[#This Row],[stan_po_wydobyciu_z_ładunku]]-martianeum6[[#This Row],[ile_zabiera_na_orbite]]</f>
        <v>5.8933999999999562</v>
      </c>
    </row>
    <row r="910" spans="1:9" x14ac:dyDescent="0.25">
      <c r="A910" s="1">
        <v>49549</v>
      </c>
      <c r="B910">
        <f t="shared" si="14"/>
        <v>5.8933999999999562</v>
      </c>
      <c r="C910" t="s">
        <v>10</v>
      </c>
      <c r="D910">
        <v>12</v>
      </c>
      <c r="E910">
        <v>2.2000000000000002</v>
      </c>
      <c r="F910">
        <f>IF(martianeum6[[#This Row],[zawartosc '[%']]]&gt;=1,martianeum6[[#This Row],[masa '[kg']]]*martianeum6[[#This Row],[zawartosc '[%']]]*0.01,0)</f>
        <v>0.26400000000000001</v>
      </c>
      <c r="G910">
        <f>martianeum6[[#This Row],[stan_magazynu '[kg']]]+martianeum6[[#This Row],[ile_kg_materiału_z_ładunku]]</f>
        <v>6.1573999999999565</v>
      </c>
      <c r="H910">
        <f>IF(martianeum6[[#This Row],[stan_po_wydobyciu_z_ładunku]]&gt;=100,100,0)</f>
        <v>0</v>
      </c>
      <c r="I910">
        <f>martianeum6[[#This Row],[stan_po_wydobyciu_z_ładunku]]-martianeum6[[#This Row],[ile_zabiera_na_orbite]]</f>
        <v>6.1573999999999565</v>
      </c>
    </row>
    <row r="911" spans="1:9" x14ac:dyDescent="0.25">
      <c r="A911" s="1">
        <v>49550</v>
      </c>
      <c r="B911">
        <f t="shared" si="14"/>
        <v>6.1573999999999565</v>
      </c>
      <c r="C911" t="s">
        <v>19</v>
      </c>
      <c r="D911">
        <v>12.1</v>
      </c>
      <c r="E911">
        <v>0</v>
      </c>
      <c r="F911">
        <f>IF(martianeum6[[#This Row],[zawartosc '[%']]]&gt;=1,martianeum6[[#This Row],[masa '[kg']]]*martianeum6[[#This Row],[zawartosc '[%']]]*0.01,0)</f>
        <v>0</v>
      </c>
      <c r="G911">
        <f>martianeum6[[#This Row],[stan_magazynu '[kg']]]+martianeum6[[#This Row],[ile_kg_materiału_z_ładunku]]</f>
        <v>6.1573999999999565</v>
      </c>
      <c r="H911">
        <f>IF(martianeum6[[#This Row],[stan_po_wydobyciu_z_ładunku]]&gt;=100,100,0)</f>
        <v>0</v>
      </c>
      <c r="I911">
        <f>martianeum6[[#This Row],[stan_po_wydobyciu_z_ładunku]]-martianeum6[[#This Row],[ile_zabiera_na_orbite]]</f>
        <v>6.1573999999999565</v>
      </c>
    </row>
    <row r="912" spans="1:9" x14ac:dyDescent="0.25">
      <c r="A912" s="1">
        <v>49551</v>
      </c>
      <c r="B912">
        <f t="shared" si="14"/>
        <v>6.1573999999999565</v>
      </c>
      <c r="C912" t="s">
        <v>11</v>
      </c>
      <c r="D912">
        <v>15.8</v>
      </c>
      <c r="E912">
        <v>17.2</v>
      </c>
      <c r="F912">
        <f>IF(martianeum6[[#This Row],[zawartosc '[%']]]&gt;=1,martianeum6[[#This Row],[masa '[kg']]]*martianeum6[[#This Row],[zawartosc '[%']]]*0.01,0)</f>
        <v>2.7176</v>
      </c>
      <c r="G912">
        <f>martianeum6[[#This Row],[stan_magazynu '[kg']]]+martianeum6[[#This Row],[ile_kg_materiału_z_ładunku]]</f>
        <v>8.8749999999999574</v>
      </c>
      <c r="H912">
        <f>IF(martianeum6[[#This Row],[stan_po_wydobyciu_z_ładunku]]&gt;=100,100,0)</f>
        <v>0</v>
      </c>
      <c r="I912">
        <f>martianeum6[[#This Row],[stan_po_wydobyciu_z_ładunku]]-martianeum6[[#This Row],[ile_zabiera_na_orbite]]</f>
        <v>8.8749999999999574</v>
      </c>
    </row>
    <row r="913" spans="1:9" x14ac:dyDescent="0.25">
      <c r="A913" s="1">
        <v>49552</v>
      </c>
      <c r="B913">
        <f t="shared" si="14"/>
        <v>8.8749999999999574</v>
      </c>
      <c r="C913" t="s">
        <v>12</v>
      </c>
      <c r="D913">
        <v>25.7</v>
      </c>
      <c r="E913">
        <v>5.9</v>
      </c>
      <c r="F913">
        <f>IF(martianeum6[[#This Row],[zawartosc '[%']]]&gt;=1,martianeum6[[#This Row],[masa '[kg']]]*martianeum6[[#This Row],[zawartosc '[%']]]*0.01,0)</f>
        <v>1.5163</v>
      </c>
      <c r="G913">
        <f>martianeum6[[#This Row],[stan_magazynu '[kg']]]+martianeum6[[#This Row],[ile_kg_materiału_z_ładunku]]</f>
        <v>10.391299999999957</v>
      </c>
      <c r="H913">
        <f>IF(martianeum6[[#This Row],[stan_po_wydobyciu_z_ładunku]]&gt;=100,100,0)</f>
        <v>0</v>
      </c>
      <c r="I913">
        <f>martianeum6[[#This Row],[stan_po_wydobyciu_z_ładunku]]-martianeum6[[#This Row],[ile_zabiera_na_orbite]]</f>
        <v>10.391299999999957</v>
      </c>
    </row>
    <row r="914" spans="1:9" x14ac:dyDescent="0.25">
      <c r="A914" s="1">
        <v>49553</v>
      </c>
      <c r="B914">
        <f t="shared" si="14"/>
        <v>10.391299999999957</v>
      </c>
      <c r="C914" t="s">
        <v>10</v>
      </c>
      <c r="D914">
        <v>20.5</v>
      </c>
      <c r="E914">
        <v>26</v>
      </c>
      <c r="F914">
        <f>IF(martianeum6[[#This Row],[zawartosc '[%']]]&gt;=1,martianeum6[[#This Row],[masa '[kg']]]*martianeum6[[#This Row],[zawartosc '[%']]]*0.01,0)</f>
        <v>5.33</v>
      </c>
      <c r="G914">
        <f>martianeum6[[#This Row],[stan_magazynu '[kg']]]+martianeum6[[#This Row],[ile_kg_materiału_z_ładunku]]</f>
        <v>15.721299999999957</v>
      </c>
      <c r="H914">
        <f>IF(martianeum6[[#This Row],[stan_po_wydobyciu_z_ładunku]]&gt;=100,100,0)</f>
        <v>0</v>
      </c>
      <c r="I914">
        <f>martianeum6[[#This Row],[stan_po_wydobyciu_z_ładunku]]-martianeum6[[#This Row],[ile_zabiera_na_orbite]]</f>
        <v>15.721299999999957</v>
      </c>
    </row>
    <row r="915" spans="1:9" x14ac:dyDescent="0.25">
      <c r="A915" s="1">
        <v>49554</v>
      </c>
      <c r="B915">
        <f t="shared" si="14"/>
        <v>15.721299999999957</v>
      </c>
      <c r="C915" t="s">
        <v>13</v>
      </c>
      <c r="D915">
        <v>23.5</v>
      </c>
      <c r="E915">
        <v>15.3</v>
      </c>
      <c r="F915">
        <f>IF(martianeum6[[#This Row],[zawartosc '[%']]]&gt;=1,martianeum6[[#This Row],[masa '[kg']]]*martianeum6[[#This Row],[zawartosc '[%']]]*0.01,0)</f>
        <v>3.5955000000000004</v>
      </c>
      <c r="G915">
        <f>martianeum6[[#This Row],[stan_magazynu '[kg']]]+martianeum6[[#This Row],[ile_kg_materiału_z_ładunku]]</f>
        <v>19.316799999999958</v>
      </c>
      <c r="H915">
        <f>IF(martianeum6[[#This Row],[stan_po_wydobyciu_z_ładunku]]&gt;=100,100,0)</f>
        <v>0</v>
      </c>
      <c r="I915">
        <f>martianeum6[[#This Row],[stan_po_wydobyciu_z_ładunku]]-martianeum6[[#This Row],[ile_zabiera_na_orbite]]</f>
        <v>19.316799999999958</v>
      </c>
    </row>
    <row r="916" spans="1:9" x14ac:dyDescent="0.25">
      <c r="A916" s="1">
        <v>49555</v>
      </c>
      <c r="B916">
        <f t="shared" si="14"/>
        <v>19.316799999999958</v>
      </c>
      <c r="C916" t="s">
        <v>12</v>
      </c>
      <c r="D916">
        <v>21.7</v>
      </c>
      <c r="E916">
        <v>1.2</v>
      </c>
      <c r="F916">
        <f>IF(martianeum6[[#This Row],[zawartosc '[%']]]&gt;=1,martianeum6[[#This Row],[masa '[kg']]]*martianeum6[[#This Row],[zawartosc '[%']]]*0.01,0)</f>
        <v>0.26040000000000002</v>
      </c>
      <c r="G916">
        <f>martianeum6[[#This Row],[stan_magazynu '[kg']]]+martianeum6[[#This Row],[ile_kg_materiału_z_ładunku]]</f>
        <v>19.577199999999959</v>
      </c>
      <c r="H916">
        <f>IF(martianeum6[[#This Row],[stan_po_wydobyciu_z_ładunku]]&gt;=100,100,0)</f>
        <v>0</v>
      </c>
      <c r="I916">
        <f>martianeum6[[#This Row],[stan_po_wydobyciu_z_ładunku]]-martianeum6[[#This Row],[ile_zabiera_na_orbite]]</f>
        <v>19.577199999999959</v>
      </c>
    </row>
    <row r="917" spans="1:9" x14ac:dyDescent="0.25">
      <c r="A917" s="1">
        <v>49556</v>
      </c>
      <c r="B917">
        <f t="shared" si="14"/>
        <v>19.577199999999959</v>
      </c>
      <c r="C917" t="s">
        <v>10</v>
      </c>
      <c r="D917">
        <v>29.8</v>
      </c>
      <c r="E917">
        <v>0</v>
      </c>
      <c r="F917">
        <f>IF(martianeum6[[#This Row],[zawartosc '[%']]]&gt;=1,martianeum6[[#This Row],[masa '[kg']]]*martianeum6[[#This Row],[zawartosc '[%']]]*0.01,0)</f>
        <v>0</v>
      </c>
      <c r="G917">
        <f>martianeum6[[#This Row],[stan_magazynu '[kg']]]+martianeum6[[#This Row],[ile_kg_materiału_z_ładunku]]</f>
        <v>19.577199999999959</v>
      </c>
      <c r="H917">
        <f>IF(martianeum6[[#This Row],[stan_po_wydobyciu_z_ładunku]]&gt;=100,100,0)</f>
        <v>0</v>
      </c>
      <c r="I917">
        <f>martianeum6[[#This Row],[stan_po_wydobyciu_z_ładunku]]-martianeum6[[#This Row],[ile_zabiera_na_orbite]]</f>
        <v>19.577199999999959</v>
      </c>
    </row>
    <row r="918" spans="1:9" x14ac:dyDescent="0.25">
      <c r="A918" s="1">
        <v>49557</v>
      </c>
      <c r="B918">
        <f t="shared" si="14"/>
        <v>19.577199999999959</v>
      </c>
      <c r="C918" t="s">
        <v>7</v>
      </c>
      <c r="D918">
        <v>27.1</v>
      </c>
      <c r="E918">
        <v>0</v>
      </c>
      <c r="F918">
        <f>IF(martianeum6[[#This Row],[zawartosc '[%']]]&gt;=1,martianeum6[[#This Row],[masa '[kg']]]*martianeum6[[#This Row],[zawartosc '[%']]]*0.01,0)</f>
        <v>0</v>
      </c>
      <c r="G918">
        <f>martianeum6[[#This Row],[stan_magazynu '[kg']]]+martianeum6[[#This Row],[ile_kg_materiału_z_ładunku]]</f>
        <v>19.577199999999959</v>
      </c>
      <c r="H918">
        <f>IF(martianeum6[[#This Row],[stan_po_wydobyciu_z_ładunku]]&gt;=100,100,0)</f>
        <v>0</v>
      </c>
      <c r="I918">
        <f>martianeum6[[#This Row],[stan_po_wydobyciu_z_ładunku]]-martianeum6[[#This Row],[ile_zabiera_na_orbite]]</f>
        <v>19.577199999999959</v>
      </c>
    </row>
    <row r="919" spans="1:9" x14ac:dyDescent="0.25">
      <c r="A919" s="1">
        <v>49558</v>
      </c>
      <c r="B919">
        <f t="shared" si="14"/>
        <v>19.577199999999959</v>
      </c>
      <c r="C919" t="s">
        <v>12</v>
      </c>
      <c r="D919">
        <v>27.3</v>
      </c>
      <c r="E919">
        <v>0</v>
      </c>
      <c r="F919">
        <f>IF(martianeum6[[#This Row],[zawartosc '[%']]]&gt;=1,martianeum6[[#This Row],[masa '[kg']]]*martianeum6[[#This Row],[zawartosc '[%']]]*0.01,0)</f>
        <v>0</v>
      </c>
      <c r="G919">
        <f>martianeum6[[#This Row],[stan_magazynu '[kg']]]+martianeum6[[#This Row],[ile_kg_materiału_z_ładunku]]</f>
        <v>19.577199999999959</v>
      </c>
      <c r="H919">
        <f>IF(martianeum6[[#This Row],[stan_po_wydobyciu_z_ładunku]]&gt;=100,100,0)</f>
        <v>0</v>
      </c>
      <c r="I919">
        <f>martianeum6[[#This Row],[stan_po_wydobyciu_z_ładunku]]-martianeum6[[#This Row],[ile_zabiera_na_orbite]]</f>
        <v>19.577199999999959</v>
      </c>
    </row>
    <row r="920" spans="1:9" x14ac:dyDescent="0.25">
      <c r="A920" s="1">
        <v>49559</v>
      </c>
      <c r="B920">
        <f t="shared" si="14"/>
        <v>19.577199999999959</v>
      </c>
      <c r="C920" t="s">
        <v>19</v>
      </c>
      <c r="D920">
        <v>15.5</v>
      </c>
      <c r="E920">
        <v>27.6</v>
      </c>
      <c r="F920">
        <f>IF(martianeum6[[#This Row],[zawartosc '[%']]]&gt;=1,martianeum6[[#This Row],[masa '[kg']]]*martianeum6[[#This Row],[zawartosc '[%']]]*0.01,0)</f>
        <v>4.2780000000000005</v>
      </c>
      <c r="G920">
        <f>martianeum6[[#This Row],[stan_magazynu '[kg']]]+martianeum6[[#This Row],[ile_kg_materiału_z_ładunku]]</f>
        <v>23.855199999999961</v>
      </c>
      <c r="H920">
        <f>IF(martianeum6[[#This Row],[stan_po_wydobyciu_z_ładunku]]&gt;=100,100,0)</f>
        <v>0</v>
      </c>
      <c r="I920">
        <f>martianeum6[[#This Row],[stan_po_wydobyciu_z_ładunku]]-martianeum6[[#This Row],[ile_zabiera_na_orbite]]</f>
        <v>23.855199999999961</v>
      </c>
    </row>
    <row r="921" spans="1:9" x14ac:dyDescent="0.25">
      <c r="A921" s="1">
        <v>49560</v>
      </c>
      <c r="B921">
        <f t="shared" si="14"/>
        <v>23.855199999999961</v>
      </c>
      <c r="C921" t="s">
        <v>13</v>
      </c>
      <c r="D921">
        <v>27.9</v>
      </c>
      <c r="E921">
        <v>5.0999999999999996</v>
      </c>
      <c r="F921">
        <f>IF(martianeum6[[#This Row],[zawartosc '[%']]]&gt;=1,martianeum6[[#This Row],[masa '[kg']]]*martianeum6[[#This Row],[zawartosc '[%']]]*0.01,0)</f>
        <v>1.4229000000000001</v>
      </c>
      <c r="G921">
        <f>martianeum6[[#This Row],[stan_magazynu '[kg']]]+martianeum6[[#This Row],[ile_kg_materiału_z_ładunku]]</f>
        <v>25.278099999999959</v>
      </c>
      <c r="H921">
        <f>IF(martianeum6[[#This Row],[stan_po_wydobyciu_z_ładunku]]&gt;=100,100,0)</f>
        <v>0</v>
      </c>
      <c r="I921">
        <f>martianeum6[[#This Row],[stan_po_wydobyciu_z_ładunku]]-martianeum6[[#This Row],[ile_zabiera_na_orbite]]</f>
        <v>25.278099999999959</v>
      </c>
    </row>
    <row r="922" spans="1:9" x14ac:dyDescent="0.25">
      <c r="A922" s="1">
        <v>49561</v>
      </c>
      <c r="B922">
        <f t="shared" si="14"/>
        <v>25.278099999999959</v>
      </c>
      <c r="C922" t="s">
        <v>10</v>
      </c>
      <c r="D922">
        <v>19.7</v>
      </c>
      <c r="E922">
        <v>21.4</v>
      </c>
      <c r="F922">
        <f>IF(martianeum6[[#This Row],[zawartosc '[%']]]&gt;=1,martianeum6[[#This Row],[masa '[kg']]]*martianeum6[[#This Row],[zawartosc '[%']]]*0.01,0)</f>
        <v>4.2157999999999998</v>
      </c>
      <c r="G922">
        <f>martianeum6[[#This Row],[stan_magazynu '[kg']]]+martianeum6[[#This Row],[ile_kg_materiału_z_ładunku]]</f>
        <v>29.493899999999961</v>
      </c>
      <c r="H922">
        <f>IF(martianeum6[[#This Row],[stan_po_wydobyciu_z_ładunku]]&gt;=100,100,0)</f>
        <v>0</v>
      </c>
      <c r="I922">
        <f>martianeum6[[#This Row],[stan_po_wydobyciu_z_ładunku]]-martianeum6[[#This Row],[ile_zabiera_na_orbite]]</f>
        <v>29.493899999999961</v>
      </c>
    </row>
    <row r="923" spans="1:9" x14ac:dyDescent="0.25">
      <c r="A923" s="1">
        <v>49562</v>
      </c>
      <c r="B923">
        <f t="shared" si="14"/>
        <v>29.493899999999961</v>
      </c>
      <c r="C923" t="s">
        <v>10</v>
      </c>
      <c r="D923">
        <v>27.8</v>
      </c>
      <c r="E923">
        <v>27.6</v>
      </c>
      <c r="F923">
        <f>IF(martianeum6[[#This Row],[zawartosc '[%']]]&gt;=1,martianeum6[[#This Row],[masa '[kg']]]*martianeum6[[#This Row],[zawartosc '[%']]]*0.01,0)</f>
        <v>7.6728000000000014</v>
      </c>
      <c r="G923">
        <f>martianeum6[[#This Row],[stan_magazynu '[kg']]]+martianeum6[[#This Row],[ile_kg_materiału_z_ładunku]]</f>
        <v>37.166699999999963</v>
      </c>
      <c r="H923">
        <f>IF(martianeum6[[#This Row],[stan_po_wydobyciu_z_ładunku]]&gt;=100,100,0)</f>
        <v>0</v>
      </c>
      <c r="I923">
        <f>martianeum6[[#This Row],[stan_po_wydobyciu_z_ładunku]]-martianeum6[[#This Row],[ile_zabiera_na_orbite]]</f>
        <v>37.166699999999963</v>
      </c>
    </row>
    <row r="924" spans="1:9" x14ac:dyDescent="0.25">
      <c r="A924" s="1">
        <v>49563</v>
      </c>
      <c r="B924">
        <f t="shared" si="14"/>
        <v>37.166699999999963</v>
      </c>
      <c r="C924" t="s">
        <v>22</v>
      </c>
      <c r="D924">
        <v>12.3</v>
      </c>
      <c r="E924">
        <v>2.9</v>
      </c>
      <c r="F924">
        <f>IF(martianeum6[[#This Row],[zawartosc '[%']]]&gt;=1,martianeum6[[#This Row],[masa '[kg']]]*martianeum6[[#This Row],[zawartosc '[%']]]*0.01,0)</f>
        <v>0.35670000000000002</v>
      </c>
      <c r="G924">
        <f>martianeum6[[#This Row],[stan_magazynu '[kg']]]+martianeum6[[#This Row],[ile_kg_materiału_z_ładunku]]</f>
        <v>37.523399999999967</v>
      </c>
      <c r="H924">
        <f>IF(martianeum6[[#This Row],[stan_po_wydobyciu_z_ładunku]]&gt;=100,100,0)</f>
        <v>0</v>
      </c>
      <c r="I924">
        <f>martianeum6[[#This Row],[stan_po_wydobyciu_z_ładunku]]-martianeum6[[#This Row],[ile_zabiera_na_orbite]]</f>
        <v>37.523399999999967</v>
      </c>
    </row>
    <row r="925" spans="1:9" x14ac:dyDescent="0.25">
      <c r="A925" s="1">
        <v>49564</v>
      </c>
      <c r="B925">
        <f t="shared" si="14"/>
        <v>37.523399999999967</v>
      </c>
      <c r="C925" t="s">
        <v>18</v>
      </c>
      <c r="D925">
        <v>12.8</v>
      </c>
      <c r="E925">
        <v>8.8000000000000007</v>
      </c>
      <c r="F925">
        <f>IF(martianeum6[[#This Row],[zawartosc '[%']]]&gt;=1,martianeum6[[#This Row],[masa '[kg']]]*martianeum6[[#This Row],[zawartosc '[%']]]*0.01,0)</f>
        <v>1.1264000000000001</v>
      </c>
      <c r="G925">
        <f>martianeum6[[#This Row],[stan_magazynu '[kg']]]+martianeum6[[#This Row],[ile_kg_materiału_z_ładunku]]</f>
        <v>38.649799999999964</v>
      </c>
      <c r="H925">
        <f>IF(martianeum6[[#This Row],[stan_po_wydobyciu_z_ładunku]]&gt;=100,100,0)</f>
        <v>0</v>
      </c>
      <c r="I925">
        <f>martianeum6[[#This Row],[stan_po_wydobyciu_z_ładunku]]-martianeum6[[#This Row],[ile_zabiera_na_orbite]]</f>
        <v>38.649799999999964</v>
      </c>
    </row>
    <row r="926" spans="1:9" x14ac:dyDescent="0.25">
      <c r="A926" s="1">
        <v>49565</v>
      </c>
      <c r="B926">
        <f t="shared" si="14"/>
        <v>38.649799999999964</v>
      </c>
      <c r="C926" t="s">
        <v>10</v>
      </c>
      <c r="D926">
        <v>15</v>
      </c>
      <c r="E926">
        <v>0</v>
      </c>
      <c r="F926">
        <f>IF(martianeum6[[#This Row],[zawartosc '[%']]]&gt;=1,martianeum6[[#This Row],[masa '[kg']]]*martianeum6[[#This Row],[zawartosc '[%']]]*0.01,0)</f>
        <v>0</v>
      </c>
      <c r="G926">
        <f>martianeum6[[#This Row],[stan_magazynu '[kg']]]+martianeum6[[#This Row],[ile_kg_materiału_z_ładunku]]</f>
        <v>38.649799999999964</v>
      </c>
      <c r="H926">
        <f>IF(martianeum6[[#This Row],[stan_po_wydobyciu_z_ładunku]]&gt;=100,100,0)</f>
        <v>0</v>
      </c>
      <c r="I926">
        <f>martianeum6[[#This Row],[stan_po_wydobyciu_z_ładunku]]-martianeum6[[#This Row],[ile_zabiera_na_orbite]]</f>
        <v>38.649799999999964</v>
      </c>
    </row>
    <row r="927" spans="1:9" x14ac:dyDescent="0.25">
      <c r="A927" s="1">
        <v>49566</v>
      </c>
      <c r="B927">
        <f t="shared" si="14"/>
        <v>38.649799999999964</v>
      </c>
      <c r="C927" t="s">
        <v>23</v>
      </c>
      <c r="D927">
        <v>27.6</v>
      </c>
      <c r="E927">
        <v>4.7</v>
      </c>
      <c r="F927">
        <f>IF(martianeum6[[#This Row],[zawartosc '[%']]]&gt;=1,martianeum6[[#This Row],[masa '[kg']]]*martianeum6[[#This Row],[zawartosc '[%']]]*0.01,0)</f>
        <v>1.2971999999999999</v>
      </c>
      <c r="G927">
        <f>martianeum6[[#This Row],[stan_magazynu '[kg']]]+martianeum6[[#This Row],[ile_kg_materiału_z_ładunku]]</f>
        <v>39.94699999999996</v>
      </c>
      <c r="H927">
        <f>IF(martianeum6[[#This Row],[stan_po_wydobyciu_z_ładunku]]&gt;=100,100,0)</f>
        <v>0</v>
      </c>
      <c r="I927">
        <f>martianeum6[[#This Row],[stan_po_wydobyciu_z_ładunku]]-martianeum6[[#This Row],[ile_zabiera_na_orbite]]</f>
        <v>39.94699999999996</v>
      </c>
    </row>
    <row r="928" spans="1:9" x14ac:dyDescent="0.25">
      <c r="A928" s="1">
        <v>49567</v>
      </c>
      <c r="B928">
        <f t="shared" si="14"/>
        <v>39.94699999999996</v>
      </c>
      <c r="C928" t="s">
        <v>10</v>
      </c>
      <c r="D928">
        <v>19.600000000000001</v>
      </c>
      <c r="E928">
        <v>0</v>
      </c>
      <c r="F928">
        <f>IF(martianeum6[[#This Row],[zawartosc '[%']]]&gt;=1,martianeum6[[#This Row],[masa '[kg']]]*martianeum6[[#This Row],[zawartosc '[%']]]*0.01,0)</f>
        <v>0</v>
      </c>
      <c r="G928">
        <f>martianeum6[[#This Row],[stan_magazynu '[kg']]]+martianeum6[[#This Row],[ile_kg_materiału_z_ładunku]]</f>
        <v>39.94699999999996</v>
      </c>
      <c r="H928">
        <f>IF(martianeum6[[#This Row],[stan_po_wydobyciu_z_ładunku]]&gt;=100,100,0)</f>
        <v>0</v>
      </c>
      <c r="I928">
        <f>martianeum6[[#This Row],[stan_po_wydobyciu_z_ładunku]]-martianeum6[[#This Row],[ile_zabiera_na_orbite]]</f>
        <v>39.94699999999996</v>
      </c>
    </row>
    <row r="929" spans="1:9" x14ac:dyDescent="0.25">
      <c r="A929" s="1">
        <v>49568</v>
      </c>
      <c r="B929">
        <f t="shared" si="14"/>
        <v>39.94699999999996</v>
      </c>
      <c r="C929" t="s">
        <v>30</v>
      </c>
      <c r="D929">
        <v>16</v>
      </c>
      <c r="E929">
        <v>0.4</v>
      </c>
      <c r="F929">
        <f>IF(martianeum6[[#This Row],[zawartosc '[%']]]&gt;=1,martianeum6[[#This Row],[masa '[kg']]]*martianeum6[[#This Row],[zawartosc '[%']]]*0.01,0)</f>
        <v>0</v>
      </c>
      <c r="G929">
        <f>martianeum6[[#This Row],[stan_magazynu '[kg']]]+martianeum6[[#This Row],[ile_kg_materiału_z_ładunku]]</f>
        <v>39.94699999999996</v>
      </c>
      <c r="H929">
        <f>IF(martianeum6[[#This Row],[stan_po_wydobyciu_z_ładunku]]&gt;=100,100,0)</f>
        <v>0</v>
      </c>
      <c r="I929">
        <f>martianeum6[[#This Row],[stan_po_wydobyciu_z_ładunku]]-martianeum6[[#This Row],[ile_zabiera_na_orbite]]</f>
        <v>39.94699999999996</v>
      </c>
    </row>
    <row r="930" spans="1:9" x14ac:dyDescent="0.25">
      <c r="A930" s="1">
        <v>49569</v>
      </c>
      <c r="B930">
        <f t="shared" si="14"/>
        <v>39.94699999999996</v>
      </c>
      <c r="C930" t="s">
        <v>10</v>
      </c>
      <c r="D930">
        <v>10.3</v>
      </c>
      <c r="E930">
        <v>0</v>
      </c>
      <c r="F930">
        <f>IF(martianeum6[[#This Row],[zawartosc '[%']]]&gt;=1,martianeum6[[#This Row],[masa '[kg']]]*martianeum6[[#This Row],[zawartosc '[%']]]*0.01,0)</f>
        <v>0</v>
      </c>
      <c r="G930">
        <f>martianeum6[[#This Row],[stan_magazynu '[kg']]]+martianeum6[[#This Row],[ile_kg_materiału_z_ładunku]]</f>
        <v>39.94699999999996</v>
      </c>
      <c r="H930">
        <f>IF(martianeum6[[#This Row],[stan_po_wydobyciu_z_ładunku]]&gt;=100,100,0)</f>
        <v>0</v>
      </c>
      <c r="I930">
        <f>martianeum6[[#This Row],[stan_po_wydobyciu_z_ładunku]]-martianeum6[[#This Row],[ile_zabiera_na_orbite]]</f>
        <v>39.94699999999996</v>
      </c>
    </row>
    <row r="931" spans="1:9" x14ac:dyDescent="0.25">
      <c r="A931" s="1">
        <v>49570</v>
      </c>
      <c r="B931">
        <f t="shared" si="14"/>
        <v>39.94699999999996</v>
      </c>
      <c r="C931" t="s">
        <v>18</v>
      </c>
      <c r="D931">
        <v>20.2</v>
      </c>
      <c r="E931">
        <v>13.9</v>
      </c>
      <c r="F931">
        <f>IF(martianeum6[[#This Row],[zawartosc '[%']]]&gt;=1,martianeum6[[#This Row],[masa '[kg']]]*martianeum6[[#This Row],[zawartosc '[%']]]*0.01,0)</f>
        <v>2.8077999999999999</v>
      </c>
      <c r="G931">
        <f>martianeum6[[#This Row],[stan_magazynu '[kg']]]+martianeum6[[#This Row],[ile_kg_materiału_z_ładunku]]</f>
        <v>42.75479999999996</v>
      </c>
      <c r="H931">
        <f>IF(martianeum6[[#This Row],[stan_po_wydobyciu_z_ładunku]]&gt;=100,100,0)</f>
        <v>0</v>
      </c>
      <c r="I931">
        <f>martianeum6[[#This Row],[stan_po_wydobyciu_z_ładunku]]-martianeum6[[#This Row],[ile_zabiera_na_orbite]]</f>
        <v>42.75479999999996</v>
      </c>
    </row>
    <row r="932" spans="1:9" x14ac:dyDescent="0.25">
      <c r="A932" s="1">
        <v>49571</v>
      </c>
      <c r="B932">
        <f t="shared" si="14"/>
        <v>42.75479999999996</v>
      </c>
      <c r="C932" t="s">
        <v>26</v>
      </c>
      <c r="D932">
        <v>26.4</v>
      </c>
      <c r="E932">
        <v>6.8</v>
      </c>
      <c r="F932">
        <f>IF(martianeum6[[#This Row],[zawartosc '[%']]]&gt;=1,martianeum6[[#This Row],[masa '[kg']]]*martianeum6[[#This Row],[zawartosc '[%']]]*0.01,0)</f>
        <v>1.7951999999999999</v>
      </c>
      <c r="G932">
        <f>martianeum6[[#This Row],[stan_magazynu '[kg']]]+martianeum6[[#This Row],[ile_kg_materiału_z_ładunku]]</f>
        <v>44.549999999999962</v>
      </c>
      <c r="H932">
        <f>IF(martianeum6[[#This Row],[stan_po_wydobyciu_z_ładunku]]&gt;=100,100,0)</f>
        <v>0</v>
      </c>
      <c r="I932">
        <f>martianeum6[[#This Row],[stan_po_wydobyciu_z_ładunku]]-martianeum6[[#This Row],[ile_zabiera_na_orbite]]</f>
        <v>44.549999999999962</v>
      </c>
    </row>
    <row r="933" spans="1:9" x14ac:dyDescent="0.25">
      <c r="A933" s="1">
        <v>49572</v>
      </c>
      <c r="B933">
        <f t="shared" si="14"/>
        <v>44.549999999999962</v>
      </c>
      <c r="C933" t="s">
        <v>17</v>
      </c>
      <c r="D933">
        <v>20.6</v>
      </c>
      <c r="E933">
        <v>0</v>
      </c>
      <c r="F933">
        <f>IF(martianeum6[[#This Row],[zawartosc '[%']]]&gt;=1,martianeum6[[#This Row],[masa '[kg']]]*martianeum6[[#This Row],[zawartosc '[%']]]*0.01,0)</f>
        <v>0</v>
      </c>
      <c r="G933">
        <f>martianeum6[[#This Row],[stan_magazynu '[kg']]]+martianeum6[[#This Row],[ile_kg_materiału_z_ładunku]]</f>
        <v>44.549999999999962</v>
      </c>
      <c r="H933">
        <f>IF(martianeum6[[#This Row],[stan_po_wydobyciu_z_ładunku]]&gt;=100,100,0)</f>
        <v>0</v>
      </c>
      <c r="I933">
        <f>martianeum6[[#This Row],[stan_po_wydobyciu_z_ładunku]]-martianeum6[[#This Row],[ile_zabiera_na_orbite]]</f>
        <v>44.549999999999962</v>
      </c>
    </row>
    <row r="934" spans="1:9" x14ac:dyDescent="0.25">
      <c r="A934" s="1">
        <v>49573</v>
      </c>
      <c r="B934">
        <f t="shared" si="14"/>
        <v>44.549999999999962</v>
      </c>
      <c r="C934" t="s">
        <v>19</v>
      </c>
      <c r="D934">
        <v>12.3</v>
      </c>
      <c r="E934">
        <v>0.2</v>
      </c>
      <c r="F934">
        <f>IF(martianeum6[[#This Row],[zawartosc '[%']]]&gt;=1,martianeum6[[#This Row],[masa '[kg']]]*martianeum6[[#This Row],[zawartosc '[%']]]*0.01,0)</f>
        <v>0</v>
      </c>
      <c r="G934">
        <f>martianeum6[[#This Row],[stan_magazynu '[kg']]]+martianeum6[[#This Row],[ile_kg_materiału_z_ładunku]]</f>
        <v>44.549999999999962</v>
      </c>
      <c r="H934">
        <f>IF(martianeum6[[#This Row],[stan_po_wydobyciu_z_ładunku]]&gt;=100,100,0)</f>
        <v>0</v>
      </c>
      <c r="I934">
        <f>martianeum6[[#This Row],[stan_po_wydobyciu_z_ładunku]]-martianeum6[[#This Row],[ile_zabiera_na_orbite]]</f>
        <v>44.549999999999962</v>
      </c>
    </row>
    <row r="935" spans="1:9" x14ac:dyDescent="0.25">
      <c r="A935" s="1">
        <v>49574</v>
      </c>
      <c r="B935">
        <f t="shared" si="14"/>
        <v>44.549999999999962</v>
      </c>
      <c r="C935" t="s">
        <v>19</v>
      </c>
      <c r="D935">
        <v>11.2</v>
      </c>
      <c r="E935">
        <v>36.200000000000003</v>
      </c>
      <c r="F935">
        <f>IF(martianeum6[[#This Row],[zawartosc '[%']]]&gt;=1,martianeum6[[#This Row],[masa '[kg']]]*martianeum6[[#This Row],[zawartosc '[%']]]*0.01,0)</f>
        <v>4.0544000000000002</v>
      </c>
      <c r="G935">
        <f>martianeum6[[#This Row],[stan_magazynu '[kg']]]+martianeum6[[#This Row],[ile_kg_materiału_z_ładunku]]</f>
        <v>48.604399999999963</v>
      </c>
      <c r="H935">
        <f>IF(martianeum6[[#This Row],[stan_po_wydobyciu_z_ładunku]]&gt;=100,100,0)</f>
        <v>0</v>
      </c>
      <c r="I935">
        <f>martianeum6[[#This Row],[stan_po_wydobyciu_z_ładunku]]-martianeum6[[#This Row],[ile_zabiera_na_orbite]]</f>
        <v>48.604399999999963</v>
      </c>
    </row>
    <row r="936" spans="1:9" x14ac:dyDescent="0.25">
      <c r="A936" s="1">
        <v>49575</v>
      </c>
      <c r="B936">
        <f t="shared" si="14"/>
        <v>48.604399999999963</v>
      </c>
      <c r="C936" t="s">
        <v>8</v>
      </c>
      <c r="D936">
        <v>22.6</v>
      </c>
      <c r="E936">
        <v>2.4</v>
      </c>
      <c r="F936">
        <f>IF(martianeum6[[#This Row],[zawartosc '[%']]]&gt;=1,martianeum6[[#This Row],[masa '[kg']]]*martianeum6[[#This Row],[zawartosc '[%']]]*0.01,0)</f>
        <v>0.54239999999999999</v>
      </c>
      <c r="G936">
        <f>martianeum6[[#This Row],[stan_magazynu '[kg']]]+martianeum6[[#This Row],[ile_kg_materiału_z_ładunku]]</f>
        <v>49.146799999999963</v>
      </c>
      <c r="H936">
        <f>IF(martianeum6[[#This Row],[stan_po_wydobyciu_z_ładunku]]&gt;=100,100,0)</f>
        <v>0</v>
      </c>
      <c r="I936">
        <f>martianeum6[[#This Row],[stan_po_wydobyciu_z_ładunku]]-martianeum6[[#This Row],[ile_zabiera_na_orbite]]</f>
        <v>49.146799999999963</v>
      </c>
    </row>
    <row r="937" spans="1:9" x14ac:dyDescent="0.25">
      <c r="A937" s="1">
        <v>49576</v>
      </c>
      <c r="B937">
        <f t="shared" si="14"/>
        <v>49.146799999999963</v>
      </c>
      <c r="C937" t="s">
        <v>25</v>
      </c>
      <c r="D937">
        <v>16.399999999999999</v>
      </c>
      <c r="E937">
        <v>0.1</v>
      </c>
      <c r="F937">
        <f>IF(martianeum6[[#This Row],[zawartosc '[%']]]&gt;=1,martianeum6[[#This Row],[masa '[kg']]]*martianeum6[[#This Row],[zawartosc '[%']]]*0.01,0)</f>
        <v>0</v>
      </c>
      <c r="G937">
        <f>martianeum6[[#This Row],[stan_magazynu '[kg']]]+martianeum6[[#This Row],[ile_kg_materiału_z_ładunku]]</f>
        <v>49.146799999999963</v>
      </c>
      <c r="H937">
        <f>IF(martianeum6[[#This Row],[stan_po_wydobyciu_z_ładunku]]&gt;=100,100,0)</f>
        <v>0</v>
      </c>
      <c r="I937">
        <f>martianeum6[[#This Row],[stan_po_wydobyciu_z_ładunku]]-martianeum6[[#This Row],[ile_zabiera_na_orbite]]</f>
        <v>49.146799999999963</v>
      </c>
    </row>
    <row r="938" spans="1:9" x14ac:dyDescent="0.25">
      <c r="A938" s="1">
        <v>49577</v>
      </c>
      <c r="B938">
        <f t="shared" si="14"/>
        <v>49.146799999999963</v>
      </c>
      <c r="C938" t="s">
        <v>27</v>
      </c>
      <c r="D938">
        <v>23.4</v>
      </c>
      <c r="E938">
        <v>0</v>
      </c>
      <c r="F938">
        <f>IF(martianeum6[[#This Row],[zawartosc '[%']]]&gt;=1,martianeum6[[#This Row],[masa '[kg']]]*martianeum6[[#This Row],[zawartosc '[%']]]*0.01,0)</f>
        <v>0</v>
      </c>
      <c r="G938">
        <f>martianeum6[[#This Row],[stan_magazynu '[kg']]]+martianeum6[[#This Row],[ile_kg_materiału_z_ładunku]]</f>
        <v>49.146799999999963</v>
      </c>
      <c r="H938">
        <f>IF(martianeum6[[#This Row],[stan_po_wydobyciu_z_ładunku]]&gt;=100,100,0)</f>
        <v>0</v>
      </c>
      <c r="I938">
        <f>martianeum6[[#This Row],[stan_po_wydobyciu_z_ładunku]]-martianeum6[[#This Row],[ile_zabiera_na_orbite]]</f>
        <v>49.146799999999963</v>
      </c>
    </row>
    <row r="939" spans="1:9" x14ac:dyDescent="0.25">
      <c r="A939" s="1">
        <v>49578</v>
      </c>
      <c r="B939">
        <f t="shared" si="14"/>
        <v>49.146799999999963</v>
      </c>
      <c r="C939" t="s">
        <v>23</v>
      </c>
      <c r="D939">
        <v>20.2</v>
      </c>
      <c r="E939">
        <v>0.3</v>
      </c>
      <c r="F939">
        <f>IF(martianeum6[[#This Row],[zawartosc '[%']]]&gt;=1,martianeum6[[#This Row],[masa '[kg']]]*martianeum6[[#This Row],[zawartosc '[%']]]*0.01,0)</f>
        <v>0</v>
      </c>
      <c r="G939">
        <f>martianeum6[[#This Row],[stan_magazynu '[kg']]]+martianeum6[[#This Row],[ile_kg_materiału_z_ładunku]]</f>
        <v>49.146799999999963</v>
      </c>
      <c r="H939">
        <f>IF(martianeum6[[#This Row],[stan_po_wydobyciu_z_ładunku]]&gt;=100,100,0)</f>
        <v>0</v>
      </c>
      <c r="I939">
        <f>martianeum6[[#This Row],[stan_po_wydobyciu_z_ładunku]]-martianeum6[[#This Row],[ile_zabiera_na_orbite]]</f>
        <v>49.146799999999963</v>
      </c>
    </row>
    <row r="940" spans="1:9" x14ac:dyDescent="0.25">
      <c r="A940" s="1">
        <v>49579</v>
      </c>
      <c r="B940">
        <f t="shared" si="14"/>
        <v>49.146799999999963</v>
      </c>
      <c r="C940" t="s">
        <v>11</v>
      </c>
      <c r="D940">
        <v>17.600000000000001</v>
      </c>
      <c r="E940">
        <v>15</v>
      </c>
      <c r="F940">
        <f>IF(martianeum6[[#This Row],[zawartosc '[%']]]&gt;=1,martianeum6[[#This Row],[masa '[kg']]]*martianeum6[[#This Row],[zawartosc '[%']]]*0.01,0)</f>
        <v>2.64</v>
      </c>
      <c r="G940">
        <f>martianeum6[[#This Row],[stan_magazynu '[kg']]]+martianeum6[[#This Row],[ile_kg_materiału_z_ładunku]]</f>
        <v>51.786799999999964</v>
      </c>
      <c r="H940">
        <f>IF(martianeum6[[#This Row],[stan_po_wydobyciu_z_ładunku]]&gt;=100,100,0)</f>
        <v>0</v>
      </c>
      <c r="I940">
        <f>martianeum6[[#This Row],[stan_po_wydobyciu_z_ładunku]]-martianeum6[[#This Row],[ile_zabiera_na_orbite]]</f>
        <v>51.786799999999964</v>
      </c>
    </row>
    <row r="941" spans="1:9" x14ac:dyDescent="0.25">
      <c r="A941" s="1">
        <v>49580</v>
      </c>
      <c r="B941">
        <f t="shared" si="14"/>
        <v>51.786799999999964</v>
      </c>
      <c r="C941" t="s">
        <v>10</v>
      </c>
      <c r="D941">
        <v>21.7</v>
      </c>
      <c r="E941">
        <v>33.299999999999997</v>
      </c>
      <c r="F941">
        <f>IF(martianeum6[[#This Row],[zawartosc '[%']]]&gt;=1,martianeum6[[#This Row],[masa '[kg']]]*martianeum6[[#This Row],[zawartosc '[%']]]*0.01,0)</f>
        <v>7.2260999999999989</v>
      </c>
      <c r="G941">
        <f>martianeum6[[#This Row],[stan_magazynu '[kg']]]+martianeum6[[#This Row],[ile_kg_materiału_z_ładunku]]</f>
        <v>59.012899999999959</v>
      </c>
      <c r="H941">
        <f>IF(martianeum6[[#This Row],[stan_po_wydobyciu_z_ładunku]]&gt;=100,100,0)</f>
        <v>0</v>
      </c>
      <c r="I941">
        <f>martianeum6[[#This Row],[stan_po_wydobyciu_z_ładunku]]-martianeum6[[#This Row],[ile_zabiera_na_orbite]]</f>
        <v>59.012899999999959</v>
      </c>
    </row>
    <row r="942" spans="1:9" x14ac:dyDescent="0.25">
      <c r="A942" s="1">
        <v>49581</v>
      </c>
      <c r="B942">
        <f t="shared" si="14"/>
        <v>59.012899999999959</v>
      </c>
      <c r="C942" t="s">
        <v>10</v>
      </c>
      <c r="D942">
        <v>18.399999999999999</v>
      </c>
      <c r="E942">
        <v>19.3</v>
      </c>
      <c r="F942">
        <f>IF(martianeum6[[#This Row],[zawartosc '[%']]]&gt;=1,martianeum6[[#This Row],[masa '[kg']]]*martianeum6[[#This Row],[zawartosc '[%']]]*0.01,0)</f>
        <v>3.5512000000000001</v>
      </c>
      <c r="G942">
        <f>martianeum6[[#This Row],[stan_magazynu '[kg']]]+martianeum6[[#This Row],[ile_kg_materiału_z_ładunku]]</f>
        <v>62.564099999999961</v>
      </c>
      <c r="H942">
        <f>IF(martianeum6[[#This Row],[stan_po_wydobyciu_z_ładunku]]&gt;=100,100,0)</f>
        <v>0</v>
      </c>
      <c r="I942">
        <f>martianeum6[[#This Row],[stan_po_wydobyciu_z_ładunku]]-martianeum6[[#This Row],[ile_zabiera_na_orbite]]</f>
        <v>62.564099999999961</v>
      </c>
    </row>
    <row r="943" spans="1:9" x14ac:dyDescent="0.25">
      <c r="A943" s="1">
        <v>49582</v>
      </c>
      <c r="B943">
        <f t="shared" si="14"/>
        <v>62.564099999999961</v>
      </c>
      <c r="C943" t="s">
        <v>7</v>
      </c>
      <c r="D943">
        <v>20.100000000000001</v>
      </c>
      <c r="E943">
        <v>15.4</v>
      </c>
      <c r="F943">
        <f>IF(martianeum6[[#This Row],[zawartosc '[%']]]&gt;=1,martianeum6[[#This Row],[masa '[kg']]]*martianeum6[[#This Row],[zawartosc '[%']]]*0.01,0)</f>
        <v>3.0954000000000002</v>
      </c>
      <c r="G943">
        <f>martianeum6[[#This Row],[stan_magazynu '[kg']]]+martianeum6[[#This Row],[ile_kg_materiału_z_ładunku]]</f>
        <v>65.659499999999966</v>
      </c>
      <c r="H943">
        <f>IF(martianeum6[[#This Row],[stan_po_wydobyciu_z_ładunku]]&gt;=100,100,0)</f>
        <v>0</v>
      </c>
      <c r="I943">
        <f>martianeum6[[#This Row],[stan_po_wydobyciu_z_ładunku]]-martianeum6[[#This Row],[ile_zabiera_na_orbite]]</f>
        <v>65.659499999999966</v>
      </c>
    </row>
    <row r="944" spans="1:9" x14ac:dyDescent="0.25">
      <c r="A944" s="1">
        <v>49583</v>
      </c>
      <c r="B944">
        <f t="shared" si="14"/>
        <v>65.659499999999966</v>
      </c>
      <c r="C944" t="s">
        <v>18</v>
      </c>
      <c r="D944">
        <v>16.5</v>
      </c>
      <c r="E944">
        <v>14.7</v>
      </c>
      <c r="F944">
        <f>IF(martianeum6[[#This Row],[zawartosc '[%']]]&gt;=1,martianeum6[[#This Row],[masa '[kg']]]*martianeum6[[#This Row],[zawartosc '[%']]]*0.01,0)</f>
        <v>2.4255</v>
      </c>
      <c r="G944">
        <f>martianeum6[[#This Row],[stan_magazynu '[kg']]]+martianeum6[[#This Row],[ile_kg_materiału_z_ładunku]]</f>
        <v>68.084999999999965</v>
      </c>
      <c r="H944">
        <f>IF(martianeum6[[#This Row],[stan_po_wydobyciu_z_ładunku]]&gt;=100,100,0)</f>
        <v>0</v>
      </c>
      <c r="I944">
        <f>martianeum6[[#This Row],[stan_po_wydobyciu_z_ładunku]]-martianeum6[[#This Row],[ile_zabiera_na_orbite]]</f>
        <v>68.084999999999965</v>
      </c>
    </row>
    <row r="945" spans="1:9" x14ac:dyDescent="0.25">
      <c r="A945" s="1">
        <v>49584</v>
      </c>
      <c r="B945">
        <f t="shared" si="14"/>
        <v>68.084999999999965</v>
      </c>
      <c r="C945" t="s">
        <v>10</v>
      </c>
      <c r="D945">
        <v>12.3</v>
      </c>
      <c r="E945">
        <v>30.2</v>
      </c>
      <c r="F945">
        <f>IF(martianeum6[[#This Row],[zawartosc '[%']]]&gt;=1,martianeum6[[#This Row],[masa '[kg']]]*martianeum6[[#This Row],[zawartosc '[%']]]*0.01,0)</f>
        <v>3.7146000000000003</v>
      </c>
      <c r="G945">
        <f>martianeum6[[#This Row],[stan_magazynu '[kg']]]+martianeum6[[#This Row],[ile_kg_materiału_z_ładunku]]</f>
        <v>71.79959999999997</v>
      </c>
      <c r="H945">
        <f>IF(martianeum6[[#This Row],[stan_po_wydobyciu_z_ładunku]]&gt;=100,100,0)</f>
        <v>0</v>
      </c>
      <c r="I945">
        <f>martianeum6[[#This Row],[stan_po_wydobyciu_z_ładunku]]-martianeum6[[#This Row],[ile_zabiera_na_orbite]]</f>
        <v>71.79959999999997</v>
      </c>
    </row>
    <row r="946" spans="1:9" x14ac:dyDescent="0.25">
      <c r="A946" s="1">
        <v>49585</v>
      </c>
      <c r="B946">
        <f t="shared" si="14"/>
        <v>71.79959999999997</v>
      </c>
      <c r="C946" t="s">
        <v>10</v>
      </c>
      <c r="D946">
        <v>29.6</v>
      </c>
      <c r="E946">
        <v>42.8</v>
      </c>
      <c r="F946">
        <f>IF(martianeum6[[#This Row],[zawartosc '[%']]]&gt;=1,martianeum6[[#This Row],[masa '[kg']]]*martianeum6[[#This Row],[zawartosc '[%']]]*0.01,0)</f>
        <v>12.668799999999999</v>
      </c>
      <c r="G946">
        <f>martianeum6[[#This Row],[stan_magazynu '[kg']]]+martianeum6[[#This Row],[ile_kg_materiału_z_ładunku]]</f>
        <v>84.468399999999974</v>
      </c>
      <c r="H946">
        <f>IF(martianeum6[[#This Row],[stan_po_wydobyciu_z_ładunku]]&gt;=100,100,0)</f>
        <v>0</v>
      </c>
      <c r="I946">
        <f>martianeum6[[#This Row],[stan_po_wydobyciu_z_ładunku]]-martianeum6[[#This Row],[ile_zabiera_na_orbite]]</f>
        <v>84.468399999999974</v>
      </c>
    </row>
    <row r="947" spans="1:9" x14ac:dyDescent="0.25">
      <c r="A947" s="1">
        <v>49586</v>
      </c>
      <c r="B947">
        <f t="shared" si="14"/>
        <v>84.468399999999974</v>
      </c>
      <c r="C947" t="s">
        <v>12</v>
      </c>
      <c r="D947">
        <v>26.6</v>
      </c>
      <c r="E947">
        <v>9.1999999999999993</v>
      </c>
      <c r="F947">
        <f>IF(martianeum6[[#This Row],[zawartosc '[%']]]&gt;=1,martianeum6[[#This Row],[masa '[kg']]]*martianeum6[[#This Row],[zawartosc '[%']]]*0.01,0)</f>
        <v>2.4472</v>
      </c>
      <c r="G947">
        <f>martianeum6[[#This Row],[stan_magazynu '[kg']]]+martianeum6[[#This Row],[ile_kg_materiału_z_ładunku]]</f>
        <v>86.915599999999969</v>
      </c>
      <c r="H947">
        <f>IF(martianeum6[[#This Row],[stan_po_wydobyciu_z_ładunku]]&gt;=100,100,0)</f>
        <v>0</v>
      </c>
      <c r="I947">
        <f>martianeum6[[#This Row],[stan_po_wydobyciu_z_ładunku]]-martianeum6[[#This Row],[ile_zabiera_na_orbite]]</f>
        <v>86.915599999999969</v>
      </c>
    </row>
    <row r="948" spans="1:9" x14ac:dyDescent="0.25">
      <c r="A948" s="1">
        <v>49587</v>
      </c>
      <c r="B948">
        <f t="shared" si="14"/>
        <v>86.915599999999969</v>
      </c>
      <c r="C948" t="s">
        <v>18</v>
      </c>
      <c r="D948">
        <v>26.7</v>
      </c>
      <c r="E948">
        <v>4</v>
      </c>
      <c r="F948">
        <f>IF(martianeum6[[#This Row],[zawartosc '[%']]]&gt;=1,martianeum6[[#This Row],[masa '[kg']]]*martianeum6[[#This Row],[zawartosc '[%']]]*0.01,0)</f>
        <v>1.0680000000000001</v>
      </c>
      <c r="G948">
        <f>martianeum6[[#This Row],[stan_magazynu '[kg']]]+martianeum6[[#This Row],[ile_kg_materiału_z_ładunku]]</f>
        <v>87.983599999999967</v>
      </c>
      <c r="H948">
        <f>IF(martianeum6[[#This Row],[stan_po_wydobyciu_z_ładunku]]&gt;=100,100,0)</f>
        <v>0</v>
      </c>
      <c r="I948">
        <f>martianeum6[[#This Row],[stan_po_wydobyciu_z_ładunku]]-martianeum6[[#This Row],[ile_zabiera_na_orbite]]</f>
        <v>87.983599999999967</v>
      </c>
    </row>
    <row r="949" spans="1:9" x14ac:dyDescent="0.25">
      <c r="A949" s="1">
        <v>49588</v>
      </c>
      <c r="B949">
        <f t="shared" si="14"/>
        <v>87.983599999999967</v>
      </c>
      <c r="C949" t="s">
        <v>15</v>
      </c>
      <c r="D949">
        <v>23.6</v>
      </c>
      <c r="E949">
        <v>0</v>
      </c>
      <c r="F949">
        <f>IF(martianeum6[[#This Row],[zawartosc '[%']]]&gt;=1,martianeum6[[#This Row],[masa '[kg']]]*martianeum6[[#This Row],[zawartosc '[%']]]*0.01,0)</f>
        <v>0</v>
      </c>
      <c r="G949">
        <f>martianeum6[[#This Row],[stan_magazynu '[kg']]]+martianeum6[[#This Row],[ile_kg_materiału_z_ładunku]]</f>
        <v>87.983599999999967</v>
      </c>
      <c r="H949">
        <f>IF(martianeum6[[#This Row],[stan_po_wydobyciu_z_ładunku]]&gt;=100,100,0)</f>
        <v>0</v>
      </c>
      <c r="I949">
        <f>martianeum6[[#This Row],[stan_po_wydobyciu_z_ładunku]]-martianeum6[[#This Row],[ile_zabiera_na_orbite]]</f>
        <v>87.983599999999967</v>
      </c>
    </row>
    <row r="950" spans="1:9" x14ac:dyDescent="0.25">
      <c r="A950" s="1">
        <v>49589</v>
      </c>
      <c r="B950">
        <f t="shared" si="14"/>
        <v>87.983599999999967</v>
      </c>
      <c r="C950" t="s">
        <v>25</v>
      </c>
      <c r="D950">
        <v>13.6</v>
      </c>
      <c r="E950">
        <v>2.8</v>
      </c>
      <c r="F950">
        <f>IF(martianeum6[[#This Row],[zawartosc '[%']]]&gt;=1,martianeum6[[#This Row],[masa '[kg']]]*martianeum6[[#This Row],[zawartosc '[%']]]*0.01,0)</f>
        <v>0.38079999999999997</v>
      </c>
      <c r="G950">
        <f>martianeum6[[#This Row],[stan_magazynu '[kg']]]+martianeum6[[#This Row],[ile_kg_materiału_z_ładunku]]</f>
        <v>88.364399999999961</v>
      </c>
      <c r="H950">
        <f>IF(martianeum6[[#This Row],[stan_po_wydobyciu_z_ładunku]]&gt;=100,100,0)</f>
        <v>0</v>
      </c>
      <c r="I950">
        <f>martianeum6[[#This Row],[stan_po_wydobyciu_z_ładunku]]-martianeum6[[#This Row],[ile_zabiera_na_orbite]]</f>
        <v>88.364399999999961</v>
      </c>
    </row>
    <row r="951" spans="1:9" x14ac:dyDescent="0.25">
      <c r="A951" s="1">
        <v>49590</v>
      </c>
      <c r="B951">
        <f t="shared" si="14"/>
        <v>88.364399999999961</v>
      </c>
      <c r="C951" t="s">
        <v>5</v>
      </c>
      <c r="D951">
        <v>13.8</v>
      </c>
      <c r="E951">
        <v>6.5</v>
      </c>
      <c r="F951">
        <f>IF(martianeum6[[#This Row],[zawartosc '[%']]]&gt;=1,martianeum6[[#This Row],[masa '[kg']]]*martianeum6[[#This Row],[zawartosc '[%']]]*0.01,0)</f>
        <v>0.89700000000000002</v>
      </c>
      <c r="G951">
        <f>martianeum6[[#This Row],[stan_magazynu '[kg']]]+martianeum6[[#This Row],[ile_kg_materiału_z_ładunku]]</f>
        <v>89.261399999999966</v>
      </c>
      <c r="H951">
        <f>IF(martianeum6[[#This Row],[stan_po_wydobyciu_z_ładunku]]&gt;=100,100,0)</f>
        <v>0</v>
      </c>
      <c r="I951">
        <f>martianeum6[[#This Row],[stan_po_wydobyciu_z_ładunku]]-martianeum6[[#This Row],[ile_zabiera_na_orbite]]</f>
        <v>89.261399999999966</v>
      </c>
    </row>
    <row r="952" spans="1:9" x14ac:dyDescent="0.25">
      <c r="A952" s="1">
        <v>49591</v>
      </c>
      <c r="B952">
        <f t="shared" si="14"/>
        <v>89.261399999999966</v>
      </c>
      <c r="C952" t="s">
        <v>6</v>
      </c>
      <c r="D952">
        <v>12.3</v>
      </c>
      <c r="E952">
        <v>0</v>
      </c>
      <c r="F952">
        <f>IF(martianeum6[[#This Row],[zawartosc '[%']]]&gt;=1,martianeum6[[#This Row],[masa '[kg']]]*martianeum6[[#This Row],[zawartosc '[%']]]*0.01,0)</f>
        <v>0</v>
      </c>
      <c r="G952">
        <f>martianeum6[[#This Row],[stan_magazynu '[kg']]]+martianeum6[[#This Row],[ile_kg_materiału_z_ładunku]]</f>
        <v>89.261399999999966</v>
      </c>
      <c r="H952">
        <f>IF(martianeum6[[#This Row],[stan_po_wydobyciu_z_ładunku]]&gt;=100,100,0)</f>
        <v>0</v>
      </c>
      <c r="I952">
        <f>martianeum6[[#This Row],[stan_po_wydobyciu_z_ładunku]]-martianeum6[[#This Row],[ile_zabiera_na_orbite]]</f>
        <v>89.261399999999966</v>
      </c>
    </row>
    <row r="953" spans="1:9" x14ac:dyDescent="0.25">
      <c r="A953" s="1">
        <v>49592</v>
      </c>
      <c r="B953">
        <f t="shared" si="14"/>
        <v>89.261399999999966</v>
      </c>
      <c r="C953" t="s">
        <v>7</v>
      </c>
      <c r="D953">
        <v>12.3</v>
      </c>
      <c r="E953">
        <v>0</v>
      </c>
      <c r="F953">
        <f>IF(martianeum6[[#This Row],[zawartosc '[%']]]&gt;=1,martianeum6[[#This Row],[masa '[kg']]]*martianeum6[[#This Row],[zawartosc '[%']]]*0.01,0)</f>
        <v>0</v>
      </c>
      <c r="G953">
        <f>martianeum6[[#This Row],[stan_magazynu '[kg']]]+martianeum6[[#This Row],[ile_kg_materiału_z_ładunku]]</f>
        <v>89.261399999999966</v>
      </c>
      <c r="H953">
        <f>IF(martianeum6[[#This Row],[stan_po_wydobyciu_z_ładunku]]&gt;=100,100,0)</f>
        <v>0</v>
      </c>
      <c r="I953">
        <f>martianeum6[[#This Row],[stan_po_wydobyciu_z_ładunku]]-martianeum6[[#This Row],[ile_zabiera_na_orbite]]</f>
        <v>89.261399999999966</v>
      </c>
    </row>
    <row r="954" spans="1:9" x14ac:dyDescent="0.25">
      <c r="A954" s="1">
        <v>49593</v>
      </c>
      <c r="B954">
        <f t="shared" si="14"/>
        <v>89.261399999999966</v>
      </c>
      <c r="C954" t="s">
        <v>18</v>
      </c>
      <c r="D954">
        <v>22.7</v>
      </c>
      <c r="E954">
        <v>10.3</v>
      </c>
      <c r="F954">
        <f>IF(martianeum6[[#This Row],[zawartosc '[%']]]&gt;=1,martianeum6[[#This Row],[masa '[kg']]]*martianeum6[[#This Row],[zawartosc '[%']]]*0.01,0)</f>
        <v>2.3381000000000003</v>
      </c>
      <c r="G954">
        <f>martianeum6[[#This Row],[stan_magazynu '[kg']]]+martianeum6[[#This Row],[ile_kg_materiału_z_ładunku]]</f>
        <v>91.599499999999964</v>
      </c>
      <c r="H954">
        <f>IF(martianeum6[[#This Row],[stan_po_wydobyciu_z_ładunku]]&gt;=100,100,0)</f>
        <v>0</v>
      </c>
      <c r="I954">
        <f>martianeum6[[#This Row],[stan_po_wydobyciu_z_ładunku]]-martianeum6[[#This Row],[ile_zabiera_na_orbite]]</f>
        <v>91.599499999999964</v>
      </c>
    </row>
    <row r="955" spans="1:9" x14ac:dyDescent="0.25">
      <c r="A955" s="1">
        <v>49594</v>
      </c>
      <c r="B955">
        <f t="shared" si="14"/>
        <v>91.599499999999964</v>
      </c>
      <c r="C955" t="s">
        <v>10</v>
      </c>
      <c r="D955">
        <v>19</v>
      </c>
      <c r="E955">
        <v>0</v>
      </c>
      <c r="F955">
        <f>IF(martianeum6[[#This Row],[zawartosc '[%']]]&gt;=1,martianeum6[[#This Row],[masa '[kg']]]*martianeum6[[#This Row],[zawartosc '[%']]]*0.01,0)</f>
        <v>0</v>
      </c>
      <c r="G955">
        <f>martianeum6[[#This Row],[stan_magazynu '[kg']]]+martianeum6[[#This Row],[ile_kg_materiału_z_ładunku]]</f>
        <v>91.599499999999964</v>
      </c>
      <c r="H955">
        <f>IF(martianeum6[[#This Row],[stan_po_wydobyciu_z_ładunku]]&gt;=100,100,0)</f>
        <v>0</v>
      </c>
      <c r="I955">
        <f>martianeum6[[#This Row],[stan_po_wydobyciu_z_ładunku]]-martianeum6[[#This Row],[ile_zabiera_na_orbite]]</f>
        <v>91.599499999999964</v>
      </c>
    </row>
    <row r="956" spans="1:9" x14ac:dyDescent="0.25">
      <c r="A956" s="1">
        <v>49595</v>
      </c>
      <c r="B956">
        <f t="shared" si="14"/>
        <v>91.599499999999964</v>
      </c>
      <c r="C956" t="s">
        <v>8</v>
      </c>
      <c r="D956">
        <v>23.4</v>
      </c>
      <c r="E956">
        <v>0</v>
      </c>
      <c r="F956">
        <f>IF(martianeum6[[#This Row],[zawartosc '[%']]]&gt;=1,martianeum6[[#This Row],[masa '[kg']]]*martianeum6[[#This Row],[zawartosc '[%']]]*0.01,0)</f>
        <v>0</v>
      </c>
      <c r="G956">
        <f>martianeum6[[#This Row],[stan_magazynu '[kg']]]+martianeum6[[#This Row],[ile_kg_materiału_z_ładunku]]</f>
        <v>91.599499999999964</v>
      </c>
      <c r="H956">
        <f>IF(martianeum6[[#This Row],[stan_po_wydobyciu_z_ładunku]]&gt;=100,100,0)</f>
        <v>0</v>
      </c>
      <c r="I956">
        <f>martianeum6[[#This Row],[stan_po_wydobyciu_z_ładunku]]-martianeum6[[#This Row],[ile_zabiera_na_orbite]]</f>
        <v>91.599499999999964</v>
      </c>
    </row>
    <row r="957" spans="1:9" x14ac:dyDescent="0.25">
      <c r="A957" s="1">
        <v>49596</v>
      </c>
      <c r="B957">
        <f t="shared" si="14"/>
        <v>91.599499999999964</v>
      </c>
      <c r="C957" t="s">
        <v>15</v>
      </c>
      <c r="D957">
        <v>28.2</v>
      </c>
      <c r="E957">
        <v>0</v>
      </c>
      <c r="F957">
        <f>IF(martianeum6[[#This Row],[zawartosc '[%']]]&gt;=1,martianeum6[[#This Row],[masa '[kg']]]*martianeum6[[#This Row],[zawartosc '[%']]]*0.01,0)</f>
        <v>0</v>
      </c>
      <c r="G957">
        <f>martianeum6[[#This Row],[stan_magazynu '[kg']]]+martianeum6[[#This Row],[ile_kg_materiału_z_ładunku]]</f>
        <v>91.599499999999964</v>
      </c>
      <c r="H957">
        <f>IF(martianeum6[[#This Row],[stan_po_wydobyciu_z_ładunku]]&gt;=100,100,0)</f>
        <v>0</v>
      </c>
      <c r="I957">
        <f>martianeum6[[#This Row],[stan_po_wydobyciu_z_ładunku]]-martianeum6[[#This Row],[ile_zabiera_na_orbite]]</f>
        <v>91.599499999999964</v>
      </c>
    </row>
    <row r="958" spans="1:9" x14ac:dyDescent="0.25">
      <c r="A958" s="1">
        <v>49597</v>
      </c>
      <c r="B958">
        <f t="shared" si="14"/>
        <v>91.599499999999964</v>
      </c>
      <c r="C958" t="s">
        <v>15</v>
      </c>
      <c r="D958">
        <v>20.100000000000001</v>
      </c>
      <c r="E958">
        <v>9.6999999999999993</v>
      </c>
      <c r="F958">
        <f>IF(martianeum6[[#This Row],[zawartosc '[%']]]&gt;=1,martianeum6[[#This Row],[masa '[kg']]]*martianeum6[[#This Row],[zawartosc '[%']]]*0.01,0)</f>
        <v>1.9497</v>
      </c>
      <c r="G958">
        <f>martianeum6[[#This Row],[stan_magazynu '[kg']]]+martianeum6[[#This Row],[ile_kg_materiału_z_ładunku]]</f>
        <v>93.549199999999956</v>
      </c>
      <c r="H958">
        <f>IF(martianeum6[[#This Row],[stan_po_wydobyciu_z_ładunku]]&gt;=100,100,0)</f>
        <v>0</v>
      </c>
      <c r="I958">
        <f>martianeum6[[#This Row],[stan_po_wydobyciu_z_ładunku]]-martianeum6[[#This Row],[ile_zabiera_na_orbite]]</f>
        <v>93.549199999999956</v>
      </c>
    </row>
    <row r="959" spans="1:9" x14ac:dyDescent="0.25">
      <c r="A959" s="1">
        <v>49598</v>
      </c>
      <c r="B959">
        <f t="shared" si="14"/>
        <v>93.549199999999956</v>
      </c>
      <c r="C959" t="s">
        <v>17</v>
      </c>
      <c r="D959">
        <v>29.6</v>
      </c>
      <c r="E959">
        <v>0</v>
      </c>
      <c r="F959">
        <f>IF(martianeum6[[#This Row],[zawartosc '[%']]]&gt;=1,martianeum6[[#This Row],[masa '[kg']]]*martianeum6[[#This Row],[zawartosc '[%']]]*0.01,0)</f>
        <v>0</v>
      </c>
      <c r="G959">
        <f>martianeum6[[#This Row],[stan_magazynu '[kg']]]+martianeum6[[#This Row],[ile_kg_materiału_z_ładunku]]</f>
        <v>93.549199999999956</v>
      </c>
      <c r="H959">
        <f>IF(martianeum6[[#This Row],[stan_po_wydobyciu_z_ładunku]]&gt;=100,100,0)</f>
        <v>0</v>
      </c>
      <c r="I959">
        <f>martianeum6[[#This Row],[stan_po_wydobyciu_z_ładunku]]-martianeum6[[#This Row],[ile_zabiera_na_orbite]]</f>
        <v>93.549199999999956</v>
      </c>
    </row>
    <row r="960" spans="1:9" x14ac:dyDescent="0.25">
      <c r="A960" s="1">
        <v>49599</v>
      </c>
      <c r="B960">
        <f t="shared" si="14"/>
        <v>93.549199999999956</v>
      </c>
      <c r="C960" t="s">
        <v>7</v>
      </c>
      <c r="D960">
        <v>25.8</v>
      </c>
      <c r="E960">
        <v>0</v>
      </c>
      <c r="F960">
        <f>IF(martianeum6[[#This Row],[zawartosc '[%']]]&gt;=1,martianeum6[[#This Row],[masa '[kg']]]*martianeum6[[#This Row],[zawartosc '[%']]]*0.01,0)</f>
        <v>0</v>
      </c>
      <c r="G960">
        <f>martianeum6[[#This Row],[stan_magazynu '[kg']]]+martianeum6[[#This Row],[ile_kg_materiału_z_ładunku]]</f>
        <v>93.549199999999956</v>
      </c>
      <c r="H960">
        <f>IF(martianeum6[[#This Row],[stan_po_wydobyciu_z_ładunku]]&gt;=100,100,0)</f>
        <v>0</v>
      </c>
      <c r="I960">
        <f>martianeum6[[#This Row],[stan_po_wydobyciu_z_ładunku]]-martianeum6[[#This Row],[ile_zabiera_na_orbite]]</f>
        <v>93.549199999999956</v>
      </c>
    </row>
    <row r="961" spans="1:9" x14ac:dyDescent="0.25">
      <c r="A961" s="1">
        <v>49600</v>
      </c>
      <c r="B961">
        <f t="shared" si="14"/>
        <v>93.549199999999956</v>
      </c>
      <c r="C961" t="s">
        <v>10</v>
      </c>
      <c r="D961">
        <v>19.600000000000001</v>
      </c>
      <c r="E961">
        <v>18.5</v>
      </c>
      <c r="F961">
        <f>IF(martianeum6[[#This Row],[zawartosc '[%']]]&gt;=1,martianeum6[[#This Row],[masa '[kg']]]*martianeum6[[#This Row],[zawartosc '[%']]]*0.01,0)</f>
        <v>3.6260000000000003</v>
      </c>
      <c r="G961">
        <f>martianeum6[[#This Row],[stan_magazynu '[kg']]]+martianeum6[[#This Row],[ile_kg_materiału_z_ładunku]]</f>
        <v>97.175199999999961</v>
      </c>
      <c r="H961">
        <f>IF(martianeum6[[#This Row],[stan_po_wydobyciu_z_ładunku]]&gt;=100,100,0)</f>
        <v>0</v>
      </c>
      <c r="I961">
        <f>martianeum6[[#This Row],[stan_po_wydobyciu_z_ładunku]]-martianeum6[[#This Row],[ile_zabiera_na_orbite]]</f>
        <v>97.175199999999961</v>
      </c>
    </row>
    <row r="962" spans="1:9" x14ac:dyDescent="0.25">
      <c r="A962" s="1">
        <v>49601</v>
      </c>
      <c r="B962">
        <f t="shared" si="14"/>
        <v>97.175199999999961</v>
      </c>
      <c r="C962" t="s">
        <v>19</v>
      </c>
      <c r="D962">
        <v>21.5</v>
      </c>
      <c r="E962">
        <v>3</v>
      </c>
      <c r="F962">
        <f>IF(martianeum6[[#This Row],[zawartosc '[%']]]&gt;=1,martianeum6[[#This Row],[masa '[kg']]]*martianeum6[[#This Row],[zawartosc '[%']]]*0.01,0)</f>
        <v>0.64500000000000002</v>
      </c>
      <c r="G962">
        <f>martianeum6[[#This Row],[stan_magazynu '[kg']]]+martianeum6[[#This Row],[ile_kg_materiału_z_ładunku]]</f>
        <v>97.820199999999957</v>
      </c>
      <c r="H962">
        <f>IF(martianeum6[[#This Row],[stan_po_wydobyciu_z_ładunku]]&gt;=100,100,0)</f>
        <v>0</v>
      </c>
      <c r="I962">
        <f>martianeum6[[#This Row],[stan_po_wydobyciu_z_ładunku]]-martianeum6[[#This Row],[ile_zabiera_na_orbite]]</f>
        <v>97.820199999999957</v>
      </c>
    </row>
    <row r="963" spans="1:9" x14ac:dyDescent="0.25">
      <c r="A963" s="1">
        <v>49602</v>
      </c>
      <c r="B963">
        <f t="shared" si="14"/>
        <v>97.820199999999957</v>
      </c>
      <c r="C963" t="s">
        <v>15</v>
      </c>
      <c r="D963">
        <v>24.2</v>
      </c>
      <c r="E963">
        <v>17.399999999999999</v>
      </c>
      <c r="F963">
        <f>IF(martianeum6[[#This Row],[zawartosc '[%']]]&gt;=1,martianeum6[[#This Row],[masa '[kg']]]*martianeum6[[#This Row],[zawartosc '[%']]]*0.01,0)</f>
        <v>4.210799999999999</v>
      </c>
      <c r="G963">
        <f>martianeum6[[#This Row],[stan_magazynu '[kg']]]+martianeum6[[#This Row],[ile_kg_materiału_z_ładunku]]</f>
        <v>102.03099999999995</v>
      </c>
      <c r="H963">
        <f>IF(martianeum6[[#This Row],[stan_po_wydobyciu_z_ładunku]]&gt;=100,100,0)</f>
        <v>100</v>
      </c>
      <c r="I963">
        <f>martianeum6[[#This Row],[stan_po_wydobyciu_z_ładunku]]-martianeum6[[#This Row],[ile_zabiera_na_orbite]]</f>
        <v>2.0309999999999491</v>
      </c>
    </row>
    <row r="964" spans="1:9" x14ac:dyDescent="0.25">
      <c r="A964" s="1">
        <v>49603</v>
      </c>
      <c r="B964">
        <f t="shared" ref="B964:B1027" si="15">I963</f>
        <v>2.0309999999999491</v>
      </c>
      <c r="C964" t="s">
        <v>27</v>
      </c>
      <c r="D964">
        <v>12</v>
      </c>
      <c r="E964">
        <v>0</v>
      </c>
      <c r="F964">
        <f>IF(martianeum6[[#This Row],[zawartosc '[%']]]&gt;=1,martianeum6[[#This Row],[masa '[kg']]]*martianeum6[[#This Row],[zawartosc '[%']]]*0.01,0)</f>
        <v>0</v>
      </c>
      <c r="G964">
        <f>martianeum6[[#This Row],[stan_magazynu '[kg']]]+martianeum6[[#This Row],[ile_kg_materiału_z_ładunku]]</f>
        <v>2.0309999999999491</v>
      </c>
      <c r="H964">
        <f>IF(martianeum6[[#This Row],[stan_po_wydobyciu_z_ładunku]]&gt;=100,100,0)</f>
        <v>0</v>
      </c>
      <c r="I964">
        <f>martianeum6[[#This Row],[stan_po_wydobyciu_z_ładunku]]-martianeum6[[#This Row],[ile_zabiera_na_orbite]]</f>
        <v>2.0309999999999491</v>
      </c>
    </row>
    <row r="965" spans="1:9" x14ac:dyDescent="0.25">
      <c r="A965" s="1">
        <v>49604</v>
      </c>
      <c r="B965">
        <f t="shared" si="15"/>
        <v>2.0309999999999491</v>
      </c>
      <c r="C965" t="s">
        <v>33</v>
      </c>
      <c r="D965">
        <v>23</v>
      </c>
      <c r="E965">
        <v>0</v>
      </c>
      <c r="F965">
        <f>IF(martianeum6[[#This Row],[zawartosc '[%']]]&gt;=1,martianeum6[[#This Row],[masa '[kg']]]*martianeum6[[#This Row],[zawartosc '[%']]]*0.01,0)</f>
        <v>0</v>
      </c>
      <c r="G965">
        <f>martianeum6[[#This Row],[stan_magazynu '[kg']]]+martianeum6[[#This Row],[ile_kg_materiału_z_ładunku]]</f>
        <v>2.0309999999999491</v>
      </c>
      <c r="H965">
        <f>IF(martianeum6[[#This Row],[stan_po_wydobyciu_z_ładunku]]&gt;=100,100,0)</f>
        <v>0</v>
      </c>
      <c r="I965">
        <f>martianeum6[[#This Row],[stan_po_wydobyciu_z_ładunku]]-martianeum6[[#This Row],[ile_zabiera_na_orbite]]</f>
        <v>2.0309999999999491</v>
      </c>
    </row>
    <row r="966" spans="1:9" x14ac:dyDescent="0.25">
      <c r="A966" s="1">
        <v>49605</v>
      </c>
      <c r="B966">
        <f t="shared" si="15"/>
        <v>2.0309999999999491</v>
      </c>
      <c r="C966" t="s">
        <v>19</v>
      </c>
      <c r="D966">
        <v>19.8</v>
      </c>
      <c r="E966">
        <v>29.2</v>
      </c>
      <c r="F966">
        <f>IF(martianeum6[[#This Row],[zawartosc '[%']]]&gt;=1,martianeum6[[#This Row],[masa '[kg']]]*martianeum6[[#This Row],[zawartosc '[%']]]*0.01,0)</f>
        <v>5.7816000000000001</v>
      </c>
      <c r="G966">
        <f>martianeum6[[#This Row],[stan_magazynu '[kg']]]+martianeum6[[#This Row],[ile_kg_materiału_z_ładunku]]</f>
        <v>7.8125999999999491</v>
      </c>
      <c r="H966">
        <f>IF(martianeum6[[#This Row],[stan_po_wydobyciu_z_ładunku]]&gt;=100,100,0)</f>
        <v>0</v>
      </c>
      <c r="I966">
        <f>martianeum6[[#This Row],[stan_po_wydobyciu_z_ładunku]]-martianeum6[[#This Row],[ile_zabiera_na_orbite]]</f>
        <v>7.8125999999999491</v>
      </c>
    </row>
    <row r="967" spans="1:9" x14ac:dyDescent="0.25">
      <c r="A967" s="1">
        <v>49606</v>
      </c>
      <c r="B967">
        <f t="shared" si="15"/>
        <v>7.8125999999999491</v>
      </c>
      <c r="C967" t="s">
        <v>5</v>
      </c>
      <c r="D967">
        <v>14.9</v>
      </c>
      <c r="E967">
        <v>0.8</v>
      </c>
      <c r="F967">
        <f>IF(martianeum6[[#This Row],[zawartosc '[%']]]&gt;=1,martianeum6[[#This Row],[masa '[kg']]]*martianeum6[[#This Row],[zawartosc '[%']]]*0.01,0)</f>
        <v>0</v>
      </c>
      <c r="G967">
        <f>martianeum6[[#This Row],[stan_magazynu '[kg']]]+martianeum6[[#This Row],[ile_kg_materiału_z_ładunku]]</f>
        <v>7.8125999999999491</v>
      </c>
      <c r="H967">
        <f>IF(martianeum6[[#This Row],[stan_po_wydobyciu_z_ładunku]]&gt;=100,100,0)</f>
        <v>0</v>
      </c>
      <c r="I967">
        <f>martianeum6[[#This Row],[stan_po_wydobyciu_z_ładunku]]-martianeum6[[#This Row],[ile_zabiera_na_orbite]]</f>
        <v>7.8125999999999491</v>
      </c>
    </row>
    <row r="968" spans="1:9" x14ac:dyDescent="0.25">
      <c r="A968" s="1">
        <v>49607</v>
      </c>
      <c r="B968">
        <f t="shared" si="15"/>
        <v>7.8125999999999491</v>
      </c>
      <c r="C968" t="s">
        <v>15</v>
      </c>
      <c r="D968">
        <v>17.899999999999999</v>
      </c>
      <c r="E968">
        <v>10.3</v>
      </c>
      <c r="F968">
        <f>IF(martianeum6[[#This Row],[zawartosc '[%']]]&gt;=1,martianeum6[[#This Row],[masa '[kg']]]*martianeum6[[#This Row],[zawartosc '[%']]]*0.01,0)</f>
        <v>1.8437000000000001</v>
      </c>
      <c r="G968">
        <f>martianeum6[[#This Row],[stan_magazynu '[kg']]]+martianeum6[[#This Row],[ile_kg_materiału_z_ładunku]]</f>
        <v>9.6562999999999484</v>
      </c>
      <c r="H968">
        <f>IF(martianeum6[[#This Row],[stan_po_wydobyciu_z_ładunku]]&gt;=100,100,0)</f>
        <v>0</v>
      </c>
      <c r="I968">
        <f>martianeum6[[#This Row],[stan_po_wydobyciu_z_ładunku]]-martianeum6[[#This Row],[ile_zabiera_na_orbite]]</f>
        <v>9.6562999999999484</v>
      </c>
    </row>
    <row r="969" spans="1:9" x14ac:dyDescent="0.25">
      <c r="A969" s="1">
        <v>49608</v>
      </c>
      <c r="B969">
        <f t="shared" si="15"/>
        <v>9.6562999999999484</v>
      </c>
      <c r="C969" t="s">
        <v>7</v>
      </c>
      <c r="D969">
        <v>26</v>
      </c>
      <c r="E969">
        <v>0</v>
      </c>
      <c r="F969">
        <f>IF(martianeum6[[#This Row],[zawartosc '[%']]]&gt;=1,martianeum6[[#This Row],[masa '[kg']]]*martianeum6[[#This Row],[zawartosc '[%']]]*0.01,0)</f>
        <v>0</v>
      </c>
      <c r="G969">
        <f>martianeum6[[#This Row],[stan_magazynu '[kg']]]+martianeum6[[#This Row],[ile_kg_materiału_z_ładunku]]</f>
        <v>9.6562999999999484</v>
      </c>
      <c r="H969">
        <f>IF(martianeum6[[#This Row],[stan_po_wydobyciu_z_ładunku]]&gt;=100,100,0)</f>
        <v>0</v>
      </c>
      <c r="I969">
        <f>martianeum6[[#This Row],[stan_po_wydobyciu_z_ładunku]]-martianeum6[[#This Row],[ile_zabiera_na_orbite]]</f>
        <v>9.6562999999999484</v>
      </c>
    </row>
    <row r="970" spans="1:9" x14ac:dyDescent="0.25">
      <c r="A970" s="1">
        <v>49609</v>
      </c>
      <c r="B970">
        <f t="shared" si="15"/>
        <v>9.6562999999999484</v>
      </c>
      <c r="C970" t="s">
        <v>12</v>
      </c>
      <c r="D970">
        <v>21.5</v>
      </c>
      <c r="E970">
        <v>9.3000000000000007</v>
      </c>
      <c r="F970">
        <f>IF(martianeum6[[#This Row],[zawartosc '[%']]]&gt;=1,martianeum6[[#This Row],[masa '[kg']]]*martianeum6[[#This Row],[zawartosc '[%']]]*0.01,0)</f>
        <v>1.9995000000000003</v>
      </c>
      <c r="G970">
        <f>martianeum6[[#This Row],[stan_magazynu '[kg']]]+martianeum6[[#This Row],[ile_kg_materiału_z_ładunku]]</f>
        <v>11.65579999999995</v>
      </c>
      <c r="H970">
        <f>IF(martianeum6[[#This Row],[stan_po_wydobyciu_z_ładunku]]&gt;=100,100,0)</f>
        <v>0</v>
      </c>
      <c r="I970">
        <f>martianeum6[[#This Row],[stan_po_wydobyciu_z_ładunku]]-martianeum6[[#This Row],[ile_zabiera_na_orbite]]</f>
        <v>11.65579999999995</v>
      </c>
    </row>
    <row r="971" spans="1:9" x14ac:dyDescent="0.25">
      <c r="A971" s="1">
        <v>49610</v>
      </c>
      <c r="B971">
        <f t="shared" si="15"/>
        <v>11.65579999999995</v>
      </c>
      <c r="C971" t="s">
        <v>19</v>
      </c>
      <c r="D971">
        <v>29.9</v>
      </c>
      <c r="E971">
        <v>2.4</v>
      </c>
      <c r="F971">
        <f>IF(martianeum6[[#This Row],[zawartosc '[%']]]&gt;=1,martianeum6[[#This Row],[masa '[kg']]]*martianeum6[[#This Row],[zawartosc '[%']]]*0.01,0)</f>
        <v>0.7175999999999999</v>
      </c>
      <c r="G971">
        <f>martianeum6[[#This Row],[stan_magazynu '[kg']]]+martianeum6[[#This Row],[ile_kg_materiału_z_ładunku]]</f>
        <v>12.373399999999949</v>
      </c>
      <c r="H971">
        <f>IF(martianeum6[[#This Row],[stan_po_wydobyciu_z_ładunku]]&gt;=100,100,0)</f>
        <v>0</v>
      </c>
      <c r="I971">
        <f>martianeum6[[#This Row],[stan_po_wydobyciu_z_ładunku]]-martianeum6[[#This Row],[ile_zabiera_na_orbite]]</f>
        <v>12.373399999999949</v>
      </c>
    </row>
    <row r="972" spans="1:9" x14ac:dyDescent="0.25">
      <c r="A972" s="1">
        <v>49611</v>
      </c>
      <c r="B972">
        <f t="shared" si="15"/>
        <v>12.373399999999949</v>
      </c>
      <c r="C972" t="s">
        <v>10</v>
      </c>
      <c r="D972">
        <v>12.3</v>
      </c>
      <c r="E972">
        <v>35.1</v>
      </c>
      <c r="F972">
        <f>IF(martianeum6[[#This Row],[zawartosc '[%']]]&gt;=1,martianeum6[[#This Row],[masa '[kg']]]*martianeum6[[#This Row],[zawartosc '[%']]]*0.01,0)</f>
        <v>4.3173000000000004</v>
      </c>
      <c r="G972">
        <f>martianeum6[[#This Row],[stan_magazynu '[kg']]]+martianeum6[[#This Row],[ile_kg_materiału_z_ładunku]]</f>
        <v>16.69069999999995</v>
      </c>
      <c r="H972">
        <f>IF(martianeum6[[#This Row],[stan_po_wydobyciu_z_ładunku]]&gt;=100,100,0)</f>
        <v>0</v>
      </c>
      <c r="I972">
        <f>martianeum6[[#This Row],[stan_po_wydobyciu_z_ładunku]]-martianeum6[[#This Row],[ile_zabiera_na_orbite]]</f>
        <v>16.69069999999995</v>
      </c>
    </row>
    <row r="973" spans="1:9" x14ac:dyDescent="0.25">
      <c r="A973" s="1">
        <v>49612</v>
      </c>
      <c r="B973">
        <f t="shared" si="15"/>
        <v>16.69069999999995</v>
      </c>
      <c r="C973" t="s">
        <v>17</v>
      </c>
      <c r="D973">
        <v>21.7</v>
      </c>
      <c r="E973">
        <v>3.9</v>
      </c>
      <c r="F973">
        <f>IF(martianeum6[[#This Row],[zawartosc '[%']]]&gt;=1,martianeum6[[#This Row],[masa '[kg']]]*martianeum6[[#This Row],[zawartosc '[%']]]*0.01,0)</f>
        <v>0.84629999999999994</v>
      </c>
      <c r="G973">
        <f>martianeum6[[#This Row],[stan_magazynu '[kg']]]+martianeum6[[#This Row],[ile_kg_materiału_z_ładunku]]</f>
        <v>17.536999999999949</v>
      </c>
      <c r="H973">
        <f>IF(martianeum6[[#This Row],[stan_po_wydobyciu_z_ładunku]]&gt;=100,100,0)</f>
        <v>0</v>
      </c>
      <c r="I973">
        <f>martianeum6[[#This Row],[stan_po_wydobyciu_z_ładunku]]-martianeum6[[#This Row],[ile_zabiera_na_orbite]]</f>
        <v>17.536999999999949</v>
      </c>
    </row>
    <row r="974" spans="1:9" x14ac:dyDescent="0.25">
      <c r="A974" s="1">
        <v>49613</v>
      </c>
      <c r="B974">
        <f t="shared" si="15"/>
        <v>17.536999999999949</v>
      </c>
      <c r="C974" t="s">
        <v>10</v>
      </c>
      <c r="D974">
        <v>10.7</v>
      </c>
      <c r="E974">
        <v>0</v>
      </c>
      <c r="F974">
        <f>IF(martianeum6[[#This Row],[zawartosc '[%']]]&gt;=1,martianeum6[[#This Row],[masa '[kg']]]*martianeum6[[#This Row],[zawartosc '[%']]]*0.01,0)</f>
        <v>0</v>
      </c>
      <c r="G974">
        <f>martianeum6[[#This Row],[stan_magazynu '[kg']]]+martianeum6[[#This Row],[ile_kg_materiału_z_ładunku]]</f>
        <v>17.536999999999949</v>
      </c>
      <c r="H974">
        <f>IF(martianeum6[[#This Row],[stan_po_wydobyciu_z_ładunku]]&gt;=100,100,0)</f>
        <v>0</v>
      </c>
      <c r="I974">
        <f>martianeum6[[#This Row],[stan_po_wydobyciu_z_ładunku]]-martianeum6[[#This Row],[ile_zabiera_na_orbite]]</f>
        <v>17.536999999999949</v>
      </c>
    </row>
    <row r="975" spans="1:9" x14ac:dyDescent="0.25">
      <c r="A975" s="1">
        <v>49614</v>
      </c>
      <c r="B975">
        <f t="shared" si="15"/>
        <v>17.536999999999949</v>
      </c>
      <c r="C975" t="s">
        <v>5</v>
      </c>
      <c r="D975">
        <v>21.5</v>
      </c>
      <c r="E975">
        <v>0</v>
      </c>
      <c r="F975">
        <f>IF(martianeum6[[#This Row],[zawartosc '[%']]]&gt;=1,martianeum6[[#This Row],[masa '[kg']]]*martianeum6[[#This Row],[zawartosc '[%']]]*0.01,0)</f>
        <v>0</v>
      </c>
      <c r="G975">
        <f>martianeum6[[#This Row],[stan_magazynu '[kg']]]+martianeum6[[#This Row],[ile_kg_materiału_z_ładunku]]</f>
        <v>17.536999999999949</v>
      </c>
      <c r="H975">
        <f>IF(martianeum6[[#This Row],[stan_po_wydobyciu_z_ładunku]]&gt;=100,100,0)</f>
        <v>0</v>
      </c>
      <c r="I975">
        <f>martianeum6[[#This Row],[stan_po_wydobyciu_z_ładunku]]-martianeum6[[#This Row],[ile_zabiera_na_orbite]]</f>
        <v>17.536999999999949</v>
      </c>
    </row>
    <row r="976" spans="1:9" x14ac:dyDescent="0.25">
      <c r="A976" s="1">
        <v>49615</v>
      </c>
      <c r="B976">
        <f t="shared" si="15"/>
        <v>17.536999999999949</v>
      </c>
      <c r="C976" t="s">
        <v>10</v>
      </c>
      <c r="D976">
        <v>26</v>
      </c>
      <c r="E976">
        <v>33.799999999999997</v>
      </c>
      <c r="F976">
        <f>IF(martianeum6[[#This Row],[zawartosc '[%']]]&gt;=1,martianeum6[[#This Row],[masa '[kg']]]*martianeum6[[#This Row],[zawartosc '[%']]]*0.01,0)</f>
        <v>8.7880000000000003</v>
      </c>
      <c r="G976">
        <f>martianeum6[[#This Row],[stan_magazynu '[kg']]]+martianeum6[[#This Row],[ile_kg_materiału_z_ładunku]]</f>
        <v>26.32499999999995</v>
      </c>
      <c r="H976">
        <f>IF(martianeum6[[#This Row],[stan_po_wydobyciu_z_ładunku]]&gt;=100,100,0)</f>
        <v>0</v>
      </c>
      <c r="I976">
        <f>martianeum6[[#This Row],[stan_po_wydobyciu_z_ładunku]]-martianeum6[[#This Row],[ile_zabiera_na_orbite]]</f>
        <v>26.32499999999995</v>
      </c>
    </row>
    <row r="977" spans="1:9" x14ac:dyDescent="0.25">
      <c r="A977" s="1">
        <v>49616</v>
      </c>
      <c r="B977">
        <f t="shared" si="15"/>
        <v>26.32499999999995</v>
      </c>
      <c r="C977" t="s">
        <v>15</v>
      </c>
      <c r="D977">
        <v>24.4</v>
      </c>
      <c r="E977">
        <v>15.4</v>
      </c>
      <c r="F977">
        <f>IF(martianeum6[[#This Row],[zawartosc '[%']]]&gt;=1,martianeum6[[#This Row],[masa '[kg']]]*martianeum6[[#This Row],[zawartosc '[%']]]*0.01,0)</f>
        <v>3.7576000000000001</v>
      </c>
      <c r="G977">
        <f>martianeum6[[#This Row],[stan_magazynu '[kg']]]+martianeum6[[#This Row],[ile_kg_materiału_z_ładunku]]</f>
        <v>30.08259999999995</v>
      </c>
      <c r="H977">
        <f>IF(martianeum6[[#This Row],[stan_po_wydobyciu_z_ładunku]]&gt;=100,100,0)</f>
        <v>0</v>
      </c>
      <c r="I977">
        <f>martianeum6[[#This Row],[stan_po_wydobyciu_z_ładunku]]-martianeum6[[#This Row],[ile_zabiera_na_orbite]]</f>
        <v>30.08259999999995</v>
      </c>
    </row>
    <row r="978" spans="1:9" x14ac:dyDescent="0.25">
      <c r="A978" s="1">
        <v>49617</v>
      </c>
      <c r="B978">
        <f t="shared" si="15"/>
        <v>30.08259999999995</v>
      </c>
      <c r="C978" t="s">
        <v>5</v>
      </c>
      <c r="D978">
        <v>20.8</v>
      </c>
      <c r="E978">
        <v>0</v>
      </c>
      <c r="F978">
        <f>IF(martianeum6[[#This Row],[zawartosc '[%']]]&gt;=1,martianeum6[[#This Row],[masa '[kg']]]*martianeum6[[#This Row],[zawartosc '[%']]]*0.01,0)</f>
        <v>0</v>
      </c>
      <c r="G978">
        <f>martianeum6[[#This Row],[stan_magazynu '[kg']]]+martianeum6[[#This Row],[ile_kg_materiału_z_ładunku]]</f>
        <v>30.08259999999995</v>
      </c>
      <c r="H978">
        <f>IF(martianeum6[[#This Row],[stan_po_wydobyciu_z_ładunku]]&gt;=100,100,0)</f>
        <v>0</v>
      </c>
      <c r="I978">
        <f>martianeum6[[#This Row],[stan_po_wydobyciu_z_ładunku]]-martianeum6[[#This Row],[ile_zabiera_na_orbite]]</f>
        <v>30.08259999999995</v>
      </c>
    </row>
    <row r="979" spans="1:9" x14ac:dyDescent="0.25">
      <c r="A979" s="1">
        <v>49618</v>
      </c>
      <c r="B979">
        <f t="shared" si="15"/>
        <v>30.08259999999995</v>
      </c>
      <c r="C979" t="s">
        <v>13</v>
      </c>
      <c r="D979">
        <v>18.2</v>
      </c>
      <c r="E979">
        <v>15.7</v>
      </c>
      <c r="F979">
        <f>IF(martianeum6[[#This Row],[zawartosc '[%']]]&gt;=1,martianeum6[[#This Row],[masa '[kg']]]*martianeum6[[#This Row],[zawartosc '[%']]]*0.01,0)</f>
        <v>2.8573999999999997</v>
      </c>
      <c r="G979">
        <f>martianeum6[[#This Row],[stan_magazynu '[kg']]]+martianeum6[[#This Row],[ile_kg_materiału_z_ładunku]]</f>
        <v>32.939999999999948</v>
      </c>
      <c r="H979">
        <f>IF(martianeum6[[#This Row],[stan_po_wydobyciu_z_ładunku]]&gt;=100,100,0)</f>
        <v>0</v>
      </c>
      <c r="I979">
        <f>martianeum6[[#This Row],[stan_po_wydobyciu_z_ładunku]]-martianeum6[[#This Row],[ile_zabiera_na_orbite]]</f>
        <v>32.939999999999948</v>
      </c>
    </row>
    <row r="980" spans="1:9" x14ac:dyDescent="0.25">
      <c r="A980" s="1">
        <v>49619</v>
      </c>
      <c r="B980">
        <f t="shared" si="15"/>
        <v>32.939999999999948</v>
      </c>
      <c r="C980" t="s">
        <v>17</v>
      </c>
      <c r="D980">
        <v>25.6</v>
      </c>
      <c r="E980">
        <v>7</v>
      </c>
      <c r="F980">
        <f>IF(martianeum6[[#This Row],[zawartosc '[%']]]&gt;=1,martianeum6[[#This Row],[masa '[kg']]]*martianeum6[[#This Row],[zawartosc '[%']]]*0.01,0)</f>
        <v>1.7920000000000003</v>
      </c>
      <c r="G980">
        <f>martianeum6[[#This Row],[stan_magazynu '[kg']]]+martianeum6[[#This Row],[ile_kg_materiału_z_ładunku]]</f>
        <v>34.73199999999995</v>
      </c>
      <c r="H980">
        <f>IF(martianeum6[[#This Row],[stan_po_wydobyciu_z_ładunku]]&gt;=100,100,0)</f>
        <v>0</v>
      </c>
      <c r="I980">
        <f>martianeum6[[#This Row],[stan_po_wydobyciu_z_ładunku]]-martianeum6[[#This Row],[ile_zabiera_na_orbite]]</f>
        <v>34.73199999999995</v>
      </c>
    </row>
    <row r="981" spans="1:9" x14ac:dyDescent="0.25">
      <c r="A981" s="1">
        <v>49620</v>
      </c>
      <c r="B981">
        <f t="shared" si="15"/>
        <v>34.73199999999995</v>
      </c>
      <c r="C981" t="s">
        <v>11</v>
      </c>
      <c r="D981">
        <v>25.2</v>
      </c>
      <c r="E981">
        <v>0</v>
      </c>
      <c r="F981">
        <f>IF(martianeum6[[#This Row],[zawartosc '[%']]]&gt;=1,martianeum6[[#This Row],[masa '[kg']]]*martianeum6[[#This Row],[zawartosc '[%']]]*0.01,0)</f>
        <v>0</v>
      </c>
      <c r="G981">
        <f>martianeum6[[#This Row],[stan_magazynu '[kg']]]+martianeum6[[#This Row],[ile_kg_materiału_z_ładunku]]</f>
        <v>34.73199999999995</v>
      </c>
      <c r="H981">
        <f>IF(martianeum6[[#This Row],[stan_po_wydobyciu_z_ładunku]]&gt;=100,100,0)</f>
        <v>0</v>
      </c>
      <c r="I981">
        <f>martianeum6[[#This Row],[stan_po_wydobyciu_z_ładunku]]-martianeum6[[#This Row],[ile_zabiera_na_orbite]]</f>
        <v>34.73199999999995</v>
      </c>
    </row>
    <row r="982" spans="1:9" x14ac:dyDescent="0.25">
      <c r="A982" s="1">
        <v>49621</v>
      </c>
      <c r="B982">
        <f t="shared" si="15"/>
        <v>34.73199999999995</v>
      </c>
      <c r="C982" t="s">
        <v>12</v>
      </c>
      <c r="D982">
        <v>19.5</v>
      </c>
      <c r="E982">
        <v>5.3</v>
      </c>
      <c r="F982">
        <f>IF(martianeum6[[#This Row],[zawartosc '[%']]]&gt;=1,martianeum6[[#This Row],[masa '[kg']]]*martianeum6[[#This Row],[zawartosc '[%']]]*0.01,0)</f>
        <v>1.0334999999999999</v>
      </c>
      <c r="G982">
        <f>martianeum6[[#This Row],[stan_magazynu '[kg']]]+martianeum6[[#This Row],[ile_kg_materiału_z_ładunku]]</f>
        <v>35.765499999999946</v>
      </c>
      <c r="H982">
        <f>IF(martianeum6[[#This Row],[stan_po_wydobyciu_z_ładunku]]&gt;=100,100,0)</f>
        <v>0</v>
      </c>
      <c r="I982">
        <f>martianeum6[[#This Row],[stan_po_wydobyciu_z_ładunku]]-martianeum6[[#This Row],[ile_zabiera_na_orbite]]</f>
        <v>35.765499999999946</v>
      </c>
    </row>
    <row r="983" spans="1:9" x14ac:dyDescent="0.25">
      <c r="A983" s="1">
        <v>49622</v>
      </c>
      <c r="B983">
        <f t="shared" si="15"/>
        <v>35.765499999999946</v>
      </c>
      <c r="C983" t="s">
        <v>24</v>
      </c>
      <c r="D983">
        <v>15.2</v>
      </c>
      <c r="E983">
        <v>2.1</v>
      </c>
      <c r="F983">
        <f>IF(martianeum6[[#This Row],[zawartosc '[%']]]&gt;=1,martianeum6[[#This Row],[masa '[kg']]]*martianeum6[[#This Row],[zawartosc '[%']]]*0.01,0)</f>
        <v>0.31919999999999998</v>
      </c>
      <c r="G983">
        <f>martianeum6[[#This Row],[stan_magazynu '[kg']]]+martianeum6[[#This Row],[ile_kg_materiału_z_ładunku]]</f>
        <v>36.084699999999948</v>
      </c>
      <c r="H983">
        <f>IF(martianeum6[[#This Row],[stan_po_wydobyciu_z_ładunku]]&gt;=100,100,0)</f>
        <v>0</v>
      </c>
      <c r="I983">
        <f>martianeum6[[#This Row],[stan_po_wydobyciu_z_ładunku]]-martianeum6[[#This Row],[ile_zabiera_na_orbite]]</f>
        <v>36.084699999999948</v>
      </c>
    </row>
    <row r="984" spans="1:9" x14ac:dyDescent="0.25">
      <c r="A984" s="1">
        <v>49623</v>
      </c>
      <c r="B984">
        <f t="shared" si="15"/>
        <v>36.084699999999948</v>
      </c>
      <c r="C984" t="s">
        <v>15</v>
      </c>
      <c r="D984">
        <v>21.3</v>
      </c>
      <c r="E984">
        <v>11.4</v>
      </c>
      <c r="F984">
        <f>IF(martianeum6[[#This Row],[zawartosc '[%']]]&gt;=1,martianeum6[[#This Row],[masa '[kg']]]*martianeum6[[#This Row],[zawartosc '[%']]]*0.01,0)</f>
        <v>2.4282000000000004</v>
      </c>
      <c r="G984">
        <f>martianeum6[[#This Row],[stan_magazynu '[kg']]]+martianeum6[[#This Row],[ile_kg_materiału_z_ładunku]]</f>
        <v>38.512899999999945</v>
      </c>
      <c r="H984">
        <f>IF(martianeum6[[#This Row],[stan_po_wydobyciu_z_ładunku]]&gt;=100,100,0)</f>
        <v>0</v>
      </c>
      <c r="I984">
        <f>martianeum6[[#This Row],[stan_po_wydobyciu_z_ładunku]]-martianeum6[[#This Row],[ile_zabiera_na_orbite]]</f>
        <v>38.512899999999945</v>
      </c>
    </row>
    <row r="985" spans="1:9" x14ac:dyDescent="0.25">
      <c r="A985" s="1">
        <v>49624</v>
      </c>
      <c r="B985">
        <f t="shared" si="15"/>
        <v>38.512899999999945</v>
      </c>
      <c r="C985" t="s">
        <v>15</v>
      </c>
      <c r="D985">
        <v>21.8</v>
      </c>
      <c r="E985">
        <v>17.399999999999999</v>
      </c>
      <c r="F985">
        <f>IF(martianeum6[[#This Row],[zawartosc '[%']]]&gt;=1,martianeum6[[#This Row],[masa '[kg']]]*martianeum6[[#This Row],[zawartosc '[%']]]*0.01,0)</f>
        <v>3.7932000000000001</v>
      </c>
      <c r="G985">
        <f>martianeum6[[#This Row],[stan_magazynu '[kg']]]+martianeum6[[#This Row],[ile_kg_materiału_z_ładunku]]</f>
        <v>42.306099999999944</v>
      </c>
      <c r="H985">
        <f>IF(martianeum6[[#This Row],[stan_po_wydobyciu_z_ładunku]]&gt;=100,100,0)</f>
        <v>0</v>
      </c>
      <c r="I985">
        <f>martianeum6[[#This Row],[stan_po_wydobyciu_z_ładunku]]-martianeum6[[#This Row],[ile_zabiera_na_orbite]]</f>
        <v>42.306099999999944</v>
      </c>
    </row>
    <row r="986" spans="1:9" x14ac:dyDescent="0.25">
      <c r="A986" s="1">
        <v>49625</v>
      </c>
      <c r="B986">
        <f t="shared" si="15"/>
        <v>42.306099999999944</v>
      </c>
      <c r="C986" t="s">
        <v>16</v>
      </c>
      <c r="D986">
        <v>27.7</v>
      </c>
      <c r="E986">
        <v>0.5</v>
      </c>
      <c r="F986">
        <f>IF(martianeum6[[#This Row],[zawartosc '[%']]]&gt;=1,martianeum6[[#This Row],[masa '[kg']]]*martianeum6[[#This Row],[zawartosc '[%']]]*0.01,0)</f>
        <v>0</v>
      </c>
      <c r="G986">
        <f>martianeum6[[#This Row],[stan_magazynu '[kg']]]+martianeum6[[#This Row],[ile_kg_materiału_z_ładunku]]</f>
        <v>42.306099999999944</v>
      </c>
      <c r="H986">
        <f>IF(martianeum6[[#This Row],[stan_po_wydobyciu_z_ładunku]]&gt;=100,100,0)</f>
        <v>0</v>
      </c>
      <c r="I986">
        <f>martianeum6[[#This Row],[stan_po_wydobyciu_z_ładunku]]-martianeum6[[#This Row],[ile_zabiera_na_orbite]]</f>
        <v>42.306099999999944</v>
      </c>
    </row>
    <row r="987" spans="1:9" x14ac:dyDescent="0.25">
      <c r="A987" s="1">
        <v>49626</v>
      </c>
      <c r="B987">
        <f t="shared" si="15"/>
        <v>42.306099999999944</v>
      </c>
      <c r="C987" t="s">
        <v>10</v>
      </c>
      <c r="D987">
        <v>28.5</v>
      </c>
      <c r="E987">
        <v>46</v>
      </c>
      <c r="F987">
        <f>IF(martianeum6[[#This Row],[zawartosc '[%']]]&gt;=1,martianeum6[[#This Row],[masa '[kg']]]*martianeum6[[#This Row],[zawartosc '[%']]]*0.01,0)</f>
        <v>13.11</v>
      </c>
      <c r="G987">
        <f>martianeum6[[#This Row],[stan_magazynu '[kg']]]+martianeum6[[#This Row],[ile_kg_materiału_z_ładunku]]</f>
        <v>55.416099999999943</v>
      </c>
      <c r="H987">
        <f>IF(martianeum6[[#This Row],[stan_po_wydobyciu_z_ładunku]]&gt;=100,100,0)</f>
        <v>0</v>
      </c>
      <c r="I987">
        <f>martianeum6[[#This Row],[stan_po_wydobyciu_z_ładunku]]-martianeum6[[#This Row],[ile_zabiera_na_orbite]]</f>
        <v>55.416099999999943</v>
      </c>
    </row>
    <row r="988" spans="1:9" x14ac:dyDescent="0.25">
      <c r="A988" s="1">
        <v>49627</v>
      </c>
      <c r="B988">
        <f t="shared" si="15"/>
        <v>55.416099999999943</v>
      </c>
      <c r="C988" t="s">
        <v>27</v>
      </c>
      <c r="D988">
        <v>25.7</v>
      </c>
      <c r="E988">
        <v>0</v>
      </c>
      <c r="F988">
        <f>IF(martianeum6[[#This Row],[zawartosc '[%']]]&gt;=1,martianeum6[[#This Row],[masa '[kg']]]*martianeum6[[#This Row],[zawartosc '[%']]]*0.01,0)</f>
        <v>0</v>
      </c>
      <c r="G988">
        <f>martianeum6[[#This Row],[stan_magazynu '[kg']]]+martianeum6[[#This Row],[ile_kg_materiału_z_ładunku]]</f>
        <v>55.416099999999943</v>
      </c>
      <c r="H988">
        <f>IF(martianeum6[[#This Row],[stan_po_wydobyciu_z_ładunku]]&gt;=100,100,0)</f>
        <v>0</v>
      </c>
      <c r="I988">
        <f>martianeum6[[#This Row],[stan_po_wydobyciu_z_ładunku]]-martianeum6[[#This Row],[ile_zabiera_na_orbite]]</f>
        <v>55.416099999999943</v>
      </c>
    </row>
    <row r="989" spans="1:9" x14ac:dyDescent="0.25">
      <c r="A989" s="1">
        <v>49628</v>
      </c>
      <c r="B989">
        <f t="shared" si="15"/>
        <v>55.416099999999943</v>
      </c>
      <c r="C989" t="s">
        <v>10</v>
      </c>
      <c r="D989">
        <v>18</v>
      </c>
      <c r="E989">
        <v>0.5</v>
      </c>
      <c r="F989">
        <f>IF(martianeum6[[#This Row],[zawartosc '[%']]]&gt;=1,martianeum6[[#This Row],[masa '[kg']]]*martianeum6[[#This Row],[zawartosc '[%']]]*0.01,0)</f>
        <v>0</v>
      </c>
      <c r="G989">
        <f>martianeum6[[#This Row],[stan_magazynu '[kg']]]+martianeum6[[#This Row],[ile_kg_materiału_z_ładunku]]</f>
        <v>55.416099999999943</v>
      </c>
      <c r="H989">
        <f>IF(martianeum6[[#This Row],[stan_po_wydobyciu_z_ładunku]]&gt;=100,100,0)</f>
        <v>0</v>
      </c>
      <c r="I989">
        <f>martianeum6[[#This Row],[stan_po_wydobyciu_z_ładunku]]-martianeum6[[#This Row],[ile_zabiera_na_orbite]]</f>
        <v>55.416099999999943</v>
      </c>
    </row>
    <row r="990" spans="1:9" x14ac:dyDescent="0.25">
      <c r="A990" s="1">
        <v>49629</v>
      </c>
      <c r="B990">
        <f t="shared" si="15"/>
        <v>55.416099999999943</v>
      </c>
      <c r="C990" t="s">
        <v>6</v>
      </c>
      <c r="D990">
        <v>29.5</v>
      </c>
      <c r="E990">
        <v>0</v>
      </c>
      <c r="F990">
        <f>IF(martianeum6[[#This Row],[zawartosc '[%']]]&gt;=1,martianeum6[[#This Row],[masa '[kg']]]*martianeum6[[#This Row],[zawartosc '[%']]]*0.01,0)</f>
        <v>0</v>
      </c>
      <c r="G990">
        <f>martianeum6[[#This Row],[stan_magazynu '[kg']]]+martianeum6[[#This Row],[ile_kg_materiału_z_ładunku]]</f>
        <v>55.416099999999943</v>
      </c>
      <c r="H990">
        <f>IF(martianeum6[[#This Row],[stan_po_wydobyciu_z_ładunku]]&gt;=100,100,0)</f>
        <v>0</v>
      </c>
      <c r="I990">
        <f>martianeum6[[#This Row],[stan_po_wydobyciu_z_ładunku]]-martianeum6[[#This Row],[ile_zabiera_na_orbite]]</f>
        <v>55.416099999999943</v>
      </c>
    </row>
    <row r="991" spans="1:9" x14ac:dyDescent="0.25">
      <c r="A991" s="1">
        <v>49630</v>
      </c>
      <c r="B991">
        <f t="shared" si="15"/>
        <v>55.416099999999943</v>
      </c>
      <c r="C991" t="s">
        <v>18</v>
      </c>
      <c r="D991">
        <v>21</v>
      </c>
      <c r="E991">
        <v>10.3</v>
      </c>
      <c r="F991">
        <f>IF(martianeum6[[#This Row],[zawartosc '[%']]]&gt;=1,martianeum6[[#This Row],[masa '[kg']]]*martianeum6[[#This Row],[zawartosc '[%']]]*0.01,0)</f>
        <v>2.1630000000000003</v>
      </c>
      <c r="G991">
        <f>martianeum6[[#This Row],[stan_magazynu '[kg']]]+martianeum6[[#This Row],[ile_kg_materiału_z_ładunku]]</f>
        <v>57.57909999999994</v>
      </c>
      <c r="H991">
        <f>IF(martianeum6[[#This Row],[stan_po_wydobyciu_z_ładunku]]&gt;=100,100,0)</f>
        <v>0</v>
      </c>
      <c r="I991">
        <f>martianeum6[[#This Row],[stan_po_wydobyciu_z_ładunku]]-martianeum6[[#This Row],[ile_zabiera_na_orbite]]</f>
        <v>57.57909999999994</v>
      </c>
    </row>
    <row r="992" spans="1:9" x14ac:dyDescent="0.25">
      <c r="A992" s="1">
        <v>49631</v>
      </c>
      <c r="B992">
        <f t="shared" si="15"/>
        <v>57.57909999999994</v>
      </c>
      <c r="C992" t="s">
        <v>20</v>
      </c>
      <c r="D992">
        <v>11.4</v>
      </c>
      <c r="E992">
        <v>3.2</v>
      </c>
      <c r="F992">
        <f>IF(martianeum6[[#This Row],[zawartosc '[%']]]&gt;=1,martianeum6[[#This Row],[masa '[kg']]]*martianeum6[[#This Row],[zawartosc '[%']]]*0.01,0)</f>
        <v>0.36480000000000007</v>
      </c>
      <c r="G992">
        <f>martianeum6[[#This Row],[stan_magazynu '[kg']]]+martianeum6[[#This Row],[ile_kg_materiału_z_ładunku]]</f>
        <v>57.943899999999942</v>
      </c>
      <c r="H992">
        <f>IF(martianeum6[[#This Row],[stan_po_wydobyciu_z_ładunku]]&gt;=100,100,0)</f>
        <v>0</v>
      </c>
      <c r="I992">
        <f>martianeum6[[#This Row],[stan_po_wydobyciu_z_ładunku]]-martianeum6[[#This Row],[ile_zabiera_na_orbite]]</f>
        <v>57.943899999999942</v>
      </c>
    </row>
    <row r="993" spans="1:9" x14ac:dyDescent="0.25">
      <c r="A993" s="1">
        <v>49632</v>
      </c>
      <c r="B993">
        <f t="shared" si="15"/>
        <v>57.943899999999942</v>
      </c>
      <c r="C993" t="s">
        <v>10</v>
      </c>
      <c r="D993">
        <v>12.7</v>
      </c>
      <c r="E993">
        <v>0</v>
      </c>
      <c r="F993">
        <f>IF(martianeum6[[#This Row],[zawartosc '[%']]]&gt;=1,martianeum6[[#This Row],[masa '[kg']]]*martianeum6[[#This Row],[zawartosc '[%']]]*0.01,0)</f>
        <v>0</v>
      </c>
      <c r="G993">
        <f>martianeum6[[#This Row],[stan_magazynu '[kg']]]+martianeum6[[#This Row],[ile_kg_materiału_z_ładunku]]</f>
        <v>57.943899999999942</v>
      </c>
      <c r="H993">
        <f>IF(martianeum6[[#This Row],[stan_po_wydobyciu_z_ładunku]]&gt;=100,100,0)</f>
        <v>0</v>
      </c>
      <c r="I993">
        <f>martianeum6[[#This Row],[stan_po_wydobyciu_z_ładunku]]-martianeum6[[#This Row],[ile_zabiera_na_orbite]]</f>
        <v>57.943899999999942</v>
      </c>
    </row>
    <row r="994" spans="1:9" x14ac:dyDescent="0.25">
      <c r="A994" s="1">
        <v>49633</v>
      </c>
      <c r="B994">
        <f t="shared" si="15"/>
        <v>57.943899999999942</v>
      </c>
      <c r="C994" t="s">
        <v>5</v>
      </c>
      <c r="D994">
        <v>14.1</v>
      </c>
      <c r="E994">
        <v>6.2</v>
      </c>
      <c r="F994">
        <f>IF(martianeum6[[#This Row],[zawartosc '[%']]]&gt;=1,martianeum6[[#This Row],[masa '[kg']]]*martianeum6[[#This Row],[zawartosc '[%']]]*0.01,0)</f>
        <v>0.87420000000000009</v>
      </c>
      <c r="G994">
        <f>martianeum6[[#This Row],[stan_magazynu '[kg']]]+martianeum6[[#This Row],[ile_kg_materiału_z_ładunku]]</f>
        <v>58.818099999999944</v>
      </c>
      <c r="H994">
        <f>IF(martianeum6[[#This Row],[stan_po_wydobyciu_z_ładunku]]&gt;=100,100,0)</f>
        <v>0</v>
      </c>
      <c r="I994">
        <f>martianeum6[[#This Row],[stan_po_wydobyciu_z_ładunku]]-martianeum6[[#This Row],[ile_zabiera_na_orbite]]</f>
        <v>58.818099999999944</v>
      </c>
    </row>
    <row r="995" spans="1:9" x14ac:dyDescent="0.25">
      <c r="A995" s="1">
        <v>49634</v>
      </c>
      <c r="B995">
        <f t="shared" si="15"/>
        <v>58.818099999999944</v>
      </c>
      <c r="C995" t="s">
        <v>10</v>
      </c>
      <c r="D995">
        <v>29.5</v>
      </c>
      <c r="E995">
        <v>29.9</v>
      </c>
      <c r="F995">
        <f>IF(martianeum6[[#This Row],[zawartosc '[%']]]&gt;=1,martianeum6[[#This Row],[masa '[kg']]]*martianeum6[[#This Row],[zawartosc '[%']]]*0.01,0)</f>
        <v>8.8204999999999991</v>
      </c>
      <c r="G995">
        <f>martianeum6[[#This Row],[stan_magazynu '[kg']]]+martianeum6[[#This Row],[ile_kg_materiału_z_ładunku]]</f>
        <v>67.63859999999994</v>
      </c>
      <c r="H995">
        <f>IF(martianeum6[[#This Row],[stan_po_wydobyciu_z_ładunku]]&gt;=100,100,0)</f>
        <v>0</v>
      </c>
      <c r="I995">
        <f>martianeum6[[#This Row],[stan_po_wydobyciu_z_ładunku]]-martianeum6[[#This Row],[ile_zabiera_na_orbite]]</f>
        <v>67.63859999999994</v>
      </c>
    </row>
    <row r="996" spans="1:9" x14ac:dyDescent="0.25">
      <c r="A996" s="1">
        <v>49635</v>
      </c>
      <c r="B996">
        <f t="shared" si="15"/>
        <v>67.63859999999994</v>
      </c>
      <c r="C996" t="s">
        <v>22</v>
      </c>
      <c r="D996">
        <v>18.399999999999999</v>
      </c>
      <c r="E996">
        <v>0</v>
      </c>
      <c r="F996">
        <f>IF(martianeum6[[#This Row],[zawartosc '[%']]]&gt;=1,martianeum6[[#This Row],[masa '[kg']]]*martianeum6[[#This Row],[zawartosc '[%']]]*0.01,0)</f>
        <v>0</v>
      </c>
      <c r="G996">
        <f>martianeum6[[#This Row],[stan_magazynu '[kg']]]+martianeum6[[#This Row],[ile_kg_materiału_z_ładunku]]</f>
        <v>67.63859999999994</v>
      </c>
      <c r="H996">
        <f>IF(martianeum6[[#This Row],[stan_po_wydobyciu_z_ładunku]]&gt;=100,100,0)</f>
        <v>0</v>
      </c>
      <c r="I996">
        <f>martianeum6[[#This Row],[stan_po_wydobyciu_z_ładunku]]-martianeum6[[#This Row],[ile_zabiera_na_orbite]]</f>
        <v>67.63859999999994</v>
      </c>
    </row>
    <row r="997" spans="1:9" x14ac:dyDescent="0.25">
      <c r="A997" s="1">
        <v>49636</v>
      </c>
      <c r="B997">
        <f t="shared" si="15"/>
        <v>67.63859999999994</v>
      </c>
      <c r="C997" t="s">
        <v>10</v>
      </c>
      <c r="D997">
        <v>29.6</v>
      </c>
      <c r="E997">
        <v>43.9</v>
      </c>
      <c r="F997">
        <f>IF(martianeum6[[#This Row],[zawartosc '[%']]]&gt;=1,martianeum6[[#This Row],[masa '[kg']]]*martianeum6[[#This Row],[zawartosc '[%']]]*0.01,0)</f>
        <v>12.994400000000001</v>
      </c>
      <c r="G997">
        <f>martianeum6[[#This Row],[stan_magazynu '[kg']]]+martianeum6[[#This Row],[ile_kg_materiału_z_ładunku]]</f>
        <v>80.632999999999939</v>
      </c>
      <c r="H997">
        <f>IF(martianeum6[[#This Row],[stan_po_wydobyciu_z_ładunku]]&gt;=100,100,0)</f>
        <v>0</v>
      </c>
      <c r="I997">
        <f>martianeum6[[#This Row],[stan_po_wydobyciu_z_ładunku]]-martianeum6[[#This Row],[ile_zabiera_na_orbite]]</f>
        <v>80.632999999999939</v>
      </c>
    </row>
    <row r="998" spans="1:9" x14ac:dyDescent="0.25">
      <c r="A998" s="1">
        <v>49637</v>
      </c>
      <c r="B998">
        <f t="shared" si="15"/>
        <v>80.632999999999939</v>
      </c>
      <c r="C998" t="s">
        <v>15</v>
      </c>
      <c r="D998">
        <v>22.6</v>
      </c>
      <c r="E998">
        <v>14.6</v>
      </c>
      <c r="F998">
        <f>IF(martianeum6[[#This Row],[zawartosc '[%']]]&gt;=1,martianeum6[[#This Row],[masa '[kg']]]*martianeum6[[#This Row],[zawartosc '[%']]]*0.01,0)</f>
        <v>3.2996000000000003</v>
      </c>
      <c r="G998">
        <f>martianeum6[[#This Row],[stan_magazynu '[kg']]]+martianeum6[[#This Row],[ile_kg_materiału_z_ładunku]]</f>
        <v>83.932599999999937</v>
      </c>
      <c r="H998">
        <f>IF(martianeum6[[#This Row],[stan_po_wydobyciu_z_ładunku]]&gt;=100,100,0)</f>
        <v>0</v>
      </c>
      <c r="I998">
        <f>martianeum6[[#This Row],[stan_po_wydobyciu_z_ładunku]]-martianeum6[[#This Row],[ile_zabiera_na_orbite]]</f>
        <v>83.932599999999937</v>
      </c>
    </row>
    <row r="999" spans="1:9" x14ac:dyDescent="0.25">
      <c r="A999" s="1">
        <v>49638</v>
      </c>
      <c r="B999">
        <f t="shared" si="15"/>
        <v>83.932599999999937</v>
      </c>
      <c r="C999" t="s">
        <v>14</v>
      </c>
      <c r="D999">
        <v>13.2</v>
      </c>
      <c r="E999">
        <v>6.7</v>
      </c>
      <c r="F999">
        <f>IF(martianeum6[[#This Row],[zawartosc '[%']]]&gt;=1,martianeum6[[#This Row],[masa '[kg']]]*martianeum6[[#This Row],[zawartosc '[%']]]*0.01,0)</f>
        <v>0.88439999999999996</v>
      </c>
      <c r="G999">
        <f>martianeum6[[#This Row],[stan_magazynu '[kg']]]+martianeum6[[#This Row],[ile_kg_materiału_z_ładunku]]</f>
        <v>84.816999999999936</v>
      </c>
      <c r="H999">
        <f>IF(martianeum6[[#This Row],[stan_po_wydobyciu_z_ładunku]]&gt;=100,100,0)</f>
        <v>0</v>
      </c>
      <c r="I999">
        <f>martianeum6[[#This Row],[stan_po_wydobyciu_z_ładunku]]-martianeum6[[#This Row],[ile_zabiera_na_orbite]]</f>
        <v>84.816999999999936</v>
      </c>
    </row>
    <row r="1000" spans="1:9" x14ac:dyDescent="0.25">
      <c r="A1000" s="1">
        <v>49639</v>
      </c>
      <c r="B1000">
        <f t="shared" si="15"/>
        <v>84.816999999999936</v>
      </c>
      <c r="C1000" t="s">
        <v>6</v>
      </c>
      <c r="D1000">
        <v>10.4</v>
      </c>
      <c r="E1000">
        <v>8.5</v>
      </c>
      <c r="F1000">
        <f>IF(martianeum6[[#This Row],[zawartosc '[%']]]&gt;=1,martianeum6[[#This Row],[masa '[kg']]]*martianeum6[[#This Row],[zawartosc '[%']]]*0.01,0)</f>
        <v>0.88400000000000012</v>
      </c>
      <c r="G1000">
        <f>martianeum6[[#This Row],[stan_magazynu '[kg']]]+martianeum6[[#This Row],[ile_kg_materiału_z_ładunku]]</f>
        <v>85.700999999999937</v>
      </c>
      <c r="H1000">
        <f>IF(martianeum6[[#This Row],[stan_po_wydobyciu_z_ładunku]]&gt;=100,100,0)</f>
        <v>0</v>
      </c>
      <c r="I1000">
        <f>martianeum6[[#This Row],[stan_po_wydobyciu_z_ładunku]]-martianeum6[[#This Row],[ile_zabiera_na_orbite]]</f>
        <v>85.700999999999937</v>
      </c>
    </row>
    <row r="1001" spans="1:9" x14ac:dyDescent="0.25">
      <c r="A1001" s="1">
        <v>49640</v>
      </c>
      <c r="B1001">
        <f t="shared" si="15"/>
        <v>85.700999999999937</v>
      </c>
      <c r="C1001" t="s">
        <v>13</v>
      </c>
      <c r="D1001">
        <v>16.899999999999999</v>
      </c>
      <c r="E1001">
        <v>16.399999999999999</v>
      </c>
      <c r="F1001">
        <f>IF(martianeum6[[#This Row],[zawartosc '[%']]]&gt;=1,martianeum6[[#This Row],[masa '[kg']]]*martianeum6[[#This Row],[zawartosc '[%']]]*0.01,0)</f>
        <v>2.7715999999999998</v>
      </c>
      <c r="G1001">
        <f>martianeum6[[#This Row],[stan_magazynu '[kg']]]+martianeum6[[#This Row],[ile_kg_materiału_z_ładunku]]</f>
        <v>88.472599999999943</v>
      </c>
      <c r="H1001">
        <f>IF(martianeum6[[#This Row],[stan_po_wydobyciu_z_ładunku]]&gt;=100,100,0)</f>
        <v>0</v>
      </c>
      <c r="I1001">
        <f>martianeum6[[#This Row],[stan_po_wydobyciu_z_ładunku]]-martianeum6[[#This Row],[ile_zabiera_na_orbite]]</f>
        <v>88.472599999999943</v>
      </c>
    </row>
    <row r="1002" spans="1:9" x14ac:dyDescent="0.25">
      <c r="A1002" s="1">
        <v>49641</v>
      </c>
      <c r="B1002">
        <f t="shared" si="15"/>
        <v>88.472599999999943</v>
      </c>
      <c r="C1002" t="s">
        <v>15</v>
      </c>
      <c r="D1002">
        <v>19.399999999999999</v>
      </c>
      <c r="E1002">
        <v>0</v>
      </c>
      <c r="F1002">
        <f>IF(martianeum6[[#This Row],[zawartosc '[%']]]&gt;=1,martianeum6[[#This Row],[masa '[kg']]]*martianeum6[[#This Row],[zawartosc '[%']]]*0.01,0)</f>
        <v>0</v>
      </c>
      <c r="G1002">
        <f>martianeum6[[#This Row],[stan_magazynu '[kg']]]+martianeum6[[#This Row],[ile_kg_materiału_z_ładunku]]</f>
        <v>88.472599999999943</v>
      </c>
      <c r="H1002">
        <f>IF(martianeum6[[#This Row],[stan_po_wydobyciu_z_ładunku]]&gt;=100,100,0)</f>
        <v>0</v>
      </c>
      <c r="I1002">
        <f>martianeum6[[#This Row],[stan_po_wydobyciu_z_ładunku]]-martianeum6[[#This Row],[ile_zabiera_na_orbite]]</f>
        <v>88.472599999999943</v>
      </c>
    </row>
    <row r="1003" spans="1:9" x14ac:dyDescent="0.25">
      <c r="A1003" s="1">
        <v>49642</v>
      </c>
      <c r="B1003">
        <f t="shared" si="15"/>
        <v>88.472599999999943</v>
      </c>
      <c r="C1003" t="s">
        <v>24</v>
      </c>
      <c r="D1003">
        <v>16.899999999999999</v>
      </c>
      <c r="E1003">
        <v>1</v>
      </c>
      <c r="F1003">
        <f>IF(martianeum6[[#This Row],[zawartosc '[%']]]&gt;=1,martianeum6[[#This Row],[masa '[kg']]]*martianeum6[[#This Row],[zawartosc '[%']]]*0.01,0)</f>
        <v>0.16899999999999998</v>
      </c>
      <c r="G1003">
        <f>martianeum6[[#This Row],[stan_magazynu '[kg']]]+martianeum6[[#This Row],[ile_kg_materiału_z_ładunku]]</f>
        <v>88.64159999999994</v>
      </c>
      <c r="H1003">
        <f>IF(martianeum6[[#This Row],[stan_po_wydobyciu_z_ładunku]]&gt;=100,100,0)</f>
        <v>0</v>
      </c>
      <c r="I1003">
        <f>martianeum6[[#This Row],[stan_po_wydobyciu_z_ładunku]]-martianeum6[[#This Row],[ile_zabiera_na_orbite]]</f>
        <v>88.64159999999994</v>
      </c>
    </row>
    <row r="1004" spans="1:9" x14ac:dyDescent="0.25">
      <c r="A1004" s="1">
        <v>49643</v>
      </c>
      <c r="B1004">
        <f t="shared" si="15"/>
        <v>88.64159999999994</v>
      </c>
      <c r="C1004" t="s">
        <v>10</v>
      </c>
      <c r="D1004">
        <v>18.399999999999999</v>
      </c>
      <c r="E1004">
        <v>0</v>
      </c>
      <c r="F1004">
        <f>IF(martianeum6[[#This Row],[zawartosc '[%']]]&gt;=1,martianeum6[[#This Row],[masa '[kg']]]*martianeum6[[#This Row],[zawartosc '[%']]]*0.01,0)</f>
        <v>0</v>
      </c>
      <c r="G1004">
        <f>martianeum6[[#This Row],[stan_magazynu '[kg']]]+martianeum6[[#This Row],[ile_kg_materiału_z_ładunku]]</f>
        <v>88.64159999999994</v>
      </c>
      <c r="H1004">
        <f>IF(martianeum6[[#This Row],[stan_po_wydobyciu_z_ładunku]]&gt;=100,100,0)</f>
        <v>0</v>
      </c>
      <c r="I1004">
        <f>martianeum6[[#This Row],[stan_po_wydobyciu_z_ładunku]]-martianeum6[[#This Row],[ile_zabiera_na_orbite]]</f>
        <v>88.64159999999994</v>
      </c>
    </row>
    <row r="1005" spans="1:9" x14ac:dyDescent="0.25">
      <c r="A1005" s="1">
        <v>49644</v>
      </c>
      <c r="B1005">
        <f t="shared" si="15"/>
        <v>88.64159999999994</v>
      </c>
      <c r="C1005" t="s">
        <v>15</v>
      </c>
      <c r="D1005">
        <v>13.4</v>
      </c>
      <c r="E1005">
        <v>12.8</v>
      </c>
      <c r="F1005">
        <f>IF(martianeum6[[#This Row],[zawartosc '[%']]]&gt;=1,martianeum6[[#This Row],[masa '[kg']]]*martianeum6[[#This Row],[zawartosc '[%']]]*0.01,0)</f>
        <v>1.7152000000000001</v>
      </c>
      <c r="G1005">
        <f>martianeum6[[#This Row],[stan_magazynu '[kg']]]+martianeum6[[#This Row],[ile_kg_materiału_z_ładunku]]</f>
        <v>90.356799999999936</v>
      </c>
      <c r="H1005">
        <f>IF(martianeum6[[#This Row],[stan_po_wydobyciu_z_ładunku]]&gt;=100,100,0)</f>
        <v>0</v>
      </c>
      <c r="I1005">
        <f>martianeum6[[#This Row],[stan_po_wydobyciu_z_ładunku]]-martianeum6[[#This Row],[ile_zabiera_na_orbite]]</f>
        <v>90.356799999999936</v>
      </c>
    </row>
    <row r="1006" spans="1:9" x14ac:dyDescent="0.25">
      <c r="A1006" s="1">
        <v>49645</v>
      </c>
      <c r="B1006">
        <f t="shared" si="15"/>
        <v>90.356799999999936</v>
      </c>
      <c r="C1006" t="s">
        <v>7</v>
      </c>
      <c r="D1006">
        <v>28.8</v>
      </c>
      <c r="E1006">
        <v>0</v>
      </c>
      <c r="F1006">
        <f>IF(martianeum6[[#This Row],[zawartosc '[%']]]&gt;=1,martianeum6[[#This Row],[masa '[kg']]]*martianeum6[[#This Row],[zawartosc '[%']]]*0.01,0)</f>
        <v>0</v>
      </c>
      <c r="G1006">
        <f>martianeum6[[#This Row],[stan_magazynu '[kg']]]+martianeum6[[#This Row],[ile_kg_materiału_z_ładunku]]</f>
        <v>90.356799999999936</v>
      </c>
      <c r="H1006">
        <f>IF(martianeum6[[#This Row],[stan_po_wydobyciu_z_ładunku]]&gt;=100,100,0)</f>
        <v>0</v>
      </c>
      <c r="I1006">
        <f>martianeum6[[#This Row],[stan_po_wydobyciu_z_ładunku]]-martianeum6[[#This Row],[ile_zabiera_na_orbite]]</f>
        <v>90.356799999999936</v>
      </c>
    </row>
    <row r="1007" spans="1:9" x14ac:dyDescent="0.25">
      <c r="A1007" s="1">
        <v>49646</v>
      </c>
      <c r="B1007">
        <f t="shared" si="15"/>
        <v>90.356799999999936</v>
      </c>
      <c r="C1007" t="s">
        <v>13</v>
      </c>
      <c r="D1007">
        <v>19.5</v>
      </c>
      <c r="E1007">
        <v>1.3</v>
      </c>
      <c r="F1007">
        <f>IF(martianeum6[[#This Row],[zawartosc '[%']]]&gt;=1,martianeum6[[#This Row],[masa '[kg']]]*martianeum6[[#This Row],[zawartosc '[%']]]*0.01,0)</f>
        <v>0.2535</v>
      </c>
      <c r="G1007">
        <f>martianeum6[[#This Row],[stan_magazynu '[kg']]]+martianeum6[[#This Row],[ile_kg_materiału_z_ładunku]]</f>
        <v>90.610299999999938</v>
      </c>
      <c r="H1007">
        <f>IF(martianeum6[[#This Row],[stan_po_wydobyciu_z_ładunku]]&gt;=100,100,0)</f>
        <v>0</v>
      </c>
      <c r="I1007">
        <f>martianeum6[[#This Row],[stan_po_wydobyciu_z_ładunku]]-martianeum6[[#This Row],[ile_zabiera_na_orbite]]</f>
        <v>90.610299999999938</v>
      </c>
    </row>
    <row r="1008" spans="1:9" x14ac:dyDescent="0.25">
      <c r="A1008" s="1">
        <v>49647</v>
      </c>
      <c r="B1008">
        <f t="shared" si="15"/>
        <v>90.610299999999938</v>
      </c>
      <c r="C1008" t="s">
        <v>11</v>
      </c>
      <c r="D1008">
        <v>29</v>
      </c>
      <c r="E1008">
        <v>14</v>
      </c>
      <c r="F1008">
        <f>IF(martianeum6[[#This Row],[zawartosc '[%']]]&gt;=1,martianeum6[[#This Row],[masa '[kg']]]*martianeum6[[#This Row],[zawartosc '[%']]]*0.01,0)</f>
        <v>4.0600000000000005</v>
      </c>
      <c r="G1008">
        <f>martianeum6[[#This Row],[stan_magazynu '[kg']]]+martianeum6[[#This Row],[ile_kg_materiału_z_ładunku]]</f>
        <v>94.670299999999941</v>
      </c>
      <c r="H1008">
        <f>IF(martianeum6[[#This Row],[stan_po_wydobyciu_z_ładunku]]&gt;=100,100,0)</f>
        <v>0</v>
      </c>
      <c r="I1008">
        <f>martianeum6[[#This Row],[stan_po_wydobyciu_z_ładunku]]-martianeum6[[#This Row],[ile_zabiera_na_orbite]]</f>
        <v>94.670299999999941</v>
      </c>
    </row>
    <row r="1009" spans="1:9" x14ac:dyDescent="0.25">
      <c r="A1009" s="1">
        <v>49648</v>
      </c>
      <c r="B1009">
        <f t="shared" si="15"/>
        <v>94.670299999999941</v>
      </c>
      <c r="C1009" t="s">
        <v>10</v>
      </c>
      <c r="D1009">
        <v>29.6</v>
      </c>
      <c r="E1009">
        <v>28.7</v>
      </c>
      <c r="F1009">
        <f>IF(martianeum6[[#This Row],[zawartosc '[%']]]&gt;=1,martianeum6[[#This Row],[masa '[kg']]]*martianeum6[[#This Row],[zawartosc '[%']]]*0.01,0)</f>
        <v>8.4952000000000005</v>
      </c>
      <c r="G1009">
        <f>martianeum6[[#This Row],[stan_magazynu '[kg']]]+martianeum6[[#This Row],[ile_kg_materiału_z_ładunku]]</f>
        <v>103.16549999999994</v>
      </c>
      <c r="H1009">
        <f>IF(martianeum6[[#This Row],[stan_po_wydobyciu_z_ładunku]]&gt;=100,100,0)</f>
        <v>100</v>
      </c>
      <c r="I1009">
        <f>martianeum6[[#This Row],[stan_po_wydobyciu_z_ładunku]]-martianeum6[[#This Row],[ile_zabiera_na_orbite]]</f>
        <v>3.1654999999999376</v>
      </c>
    </row>
    <row r="1010" spans="1:9" x14ac:dyDescent="0.25">
      <c r="A1010" s="1">
        <v>49649</v>
      </c>
      <c r="B1010">
        <f t="shared" si="15"/>
        <v>3.1654999999999376</v>
      </c>
      <c r="C1010" t="s">
        <v>6</v>
      </c>
      <c r="D1010">
        <v>26.5</v>
      </c>
      <c r="E1010">
        <v>0</v>
      </c>
      <c r="F1010">
        <f>IF(martianeum6[[#This Row],[zawartosc '[%']]]&gt;=1,martianeum6[[#This Row],[masa '[kg']]]*martianeum6[[#This Row],[zawartosc '[%']]]*0.01,0)</f>
        <v>0</v>
      </c>
      <c r="G1010">
        <f>martianeum6[[#This Row],[stan_magazynu '[kg']]]+martianeum6[[#This Row],[ile_kg_materiału_z_ładunku]]</f>
        <v>3.1654999999999376</v>
      </c>
      <c r="H1010">
        <f>IF(martianeum6[[#This Row],[stan_po_wydobyciu_z_ładunku]]&gt;=100,100,0)</f>
        <v>0</v>
      </c>
      <c r="I1010">
        <f>martianeum6[[#This Row],[stan_po_wydobyciu_z_ładunku]]-martianeum6[[#This Row],[ile_zabiera_na_orbite]]</f>
        <v>3.1654999999999376</v>
      </c>
    </row>
    <row r="1011" spans="1:9" x14ac:dyDescent="0.25">
      <c r="A1011" s="1">
        <v>49650</v>
      </c>
      <c r="B1011">
        <f t="shared" si="15"/>
        <v>3.1654999999999376</v>
      </c>
      <c r="C1011" t="s">
        <v>18</v>
      </c>
      <c r="D1011">
        <v>24.8</v>
      </c>
      <c r="E1011">
        <v>12.1</v>
      </c>
      <c r="F1011">
        <f>IF(martianeum6[[#This Row],[zawartosc '[%']]]&gt;=1,martianeum6[[#This Row],[masa '[kg']]]*martianeum6[[#This Row],[zawartosc '[%']]]*0.01,0)</f>
        <v>3.0007999999999999</v>
      </c>
      <c r="G1011">
        <f>martianeum6[[#This Row],[stan_magazynu '[kg']]]+martianeum6[[#This Row],[ile_kg_materiału_z_ładunku]]</f>
        <v>6.1662999999999375</v>
      </c>
      <c r="H1011">
        <f>IF(martianeum6[[#This Row],[stan_po_wydobyciu_z_ładunku]]&gt;=100,100,0)</f>
        <v>0</v>
      </c>
      <c r="I1011">
        <f>martianeum6[[#This Row],[stan_po_wydobyciu_z_ładunku]]-martianeum6[[#This Row],[ile_zabiera_na_orbite]]</f>
        <v>6.1662999999999375</v>
      </c>
    </row>
    <row r="1012" spans="1:9" x14ac:dyDescent="0.25">
      <c r="A1012" s="1">
        <v>49651</v>
      </c>
      <c r="B1012">
        <f t="shared" si="15"/>
        <v>6.1662999999999375</v>
      </c>
      <c r="C1012" t="s">
        <v>10</v>
      </c>
      <c r="D1012">
        <v>20</v>
      </c>
      <c r="E1012">
        <v>14.7</v>
      </c>
      <c r="F1012">
        <f>IF(martianeum6[[#This Row],[zawartosc '[%']]]&gt;=1,martianeum6[[#This Row],[masa '[kg']]]*martianeum6[[#This Row],[zawartosc '[%']]]*0.01,0)</f>
        <v>2.94</v>
      </c>
      <c r="G1012">
        <f>martianeum6[[#This Row],[stan_magazynu '[kg']]]+martianeum6[[#This Row],[ile_kg_materiału_z_ładunku]]</f>
        <v>9.106299999999937</v>
      </c>
      <c r="H1012">
        <f>IF(martianeum6[[#This Row],[stan_po_wydobyciu_z_ładunku]]&gt;=100,100,0)</f>
        <v>0</v>
      </c>
      <c r="I1012">
        <f>martianeum6[[#This Row],[stan_po_wydobyciu_z_ładunku]]-martianeum6[[#This Row],[ile_zabiera_na_orbite]]</f>
        <v>9.106299999999937</v>
      </c>
    </row>
    <row r="1013" spans="1:9" x14ac:dyDescent="0.25">
      <c r="A1013" s="1">
        <v>49652</v>
      </c>
      <c r="B1013">
        <f t="shared" si="15"/>
        <v>9.106299999999937</v>
      </c>
      <c r="C1013" t="s">
        <v>19</v>
      </c>
      <c r="D1013">
        <v>16.899999999999999</v>
      </c>
      <c r="E1013">
        <v>38.299999999999997</v>
      </c>
      <c r="F1013">
        <f>IF(martianeum6[[#This Row],[zawartosc '[%']]]&gt;=1,martianeum6[[#This Row],[masa '[kg']]]*martianeum6[[#This Row],[zawartosc '[%']]]*0.01,0)</f>
        <v>6.4726999999999988</v>
      </c>
      <c r="G1013">
        <f>martianeum6[[#This Row],[stan_magazynu '[kg']]]+martianeum6[[#This Row],[ile_kg_materiału_z_ładunku]]</f>
        <v>15.578999999999937</v>
      </c>
      <c r="H1013">
        <f>IF(martianeum6[[#This Row],[stan_po_wydobyciu_z_ładunku]]&gt;=100,100,0)</f>
        <v>0</v>
      </c>
      <c r="I1013">
        <f>martianeum6[[#This Row],[stan_po_wydobyciu_z_ładunku]]-martianeum6[[#This Row],[ile_zabiera_na_orbite]]</f>
        <v>15.578999999999937</v>
      </c>
    </row>
    <row r="1014" spans="1:9" x14ac:dyDescent="0.25">
      <c r="A1014" s="1">
        <v>49653</v>
      </c>
      <c r="B1014">
        <f t="shared" si="15"/>
        <v>15.578999999999937</v>
      </c>
      <c r="C1014" t="s">
        <v>10</v>
      </c>
      <c r="D1014">
        <v>11.5</v>
      </c>
      <c r="E1014">
        <v>24.7</v>
      </c>
      <c r="F1014">
        <f>IF(martianeum6[[#This Row],[zawartosc '[%']]]&gt;=1,martianeum6[[#This Row],[masa '[kg']]]*martianeum6[[#This Row],[zawartosc '[%']]]*0.01,0)</f>
        <v>2.8405</v>
      </c>
      <c r="G1014">
        <f>martianeum6[[#This Row],[stan_magazynu '[kg']]]+martianeum6[[#This Row],[ile_kg_materiału_z_ładunku]]</f>
        <v>18.419499999999935</v>
      </c>
      <c r="H1014">
        <f>IF(martianeum6[[#This Row],[stan_po_wydobyciu_z_ładunku]]&gt;=100,100,0)</f>
        <v>0</v>
      </c>
      <c r="I1014">
        <f>martianeum6[[#This Row],[stan_po_wydobyciu_z_ładunku]]-martianeum6[[#This Row],[ile_zabiera_na_orbite]]</f>
        <v>18.419499999999935</v>
      </c>
    </row>
    <row r="1015" spans="1:9" x14ac:dyDescent="0.25">
      <c r="A1015" s="1">
        <v>49654</v>
      </c>
      <c r="B1015">
        <f t="shared" si="15"/>
        <v>18.419499999999935</v>
      </c>
      <c r="C1015" t="s">
        <v>13</v>
      </c>
      <c r="D1015">
        <v>11.4</v>
      </c>
      <c r="E1015">
        <v>0</v>
      </c>
      <c r="F1015">
        <f>IF(martianeum6[[#This Row],[zawartosc '[%']]]&gt;=1,martianeum6[[#This Row],[masa '[kg']]]*martianeum6[[#This Row],[zawartosc '[%']]]*0.01,0)</f>
        <v>0</v>
      </c>
      <c r="G1015">
        <f>martianeum6[[#This Row],[stan_magazynu '[kg']]]+martianeum6[[#This Row],[ile_kg_materiału_z_ładunku]]</f>
        <v>18.419499999999935</v>
      </c>
      <c r="H1015">
        <f>IF(martianeum6[[#This Row],[stan_po_wydobyciu_z_ładunku]]&gt;=100,100,0)</f>
        <v>0</v>
      </c>
      <c r="I1015">
        <f>martianeum6[[#This Row],[stan_po_wydobyciu_z_ładunku]]-martianeum6[[#This Row],[ile_zabiera_na_orbite]]</f>
        <v>18.419499999999935</v>
      </c>
    </row>
    <row r="1016" spans="1:9" x14ac:dyDescent="0.25">
      <c r="A1016" s="1">
        <v>49655</v>
      </c>
      <c r="B1016">
        <f t="shared" si="15"/>
        <v>18.419499999999935</v>
      </c>
      <c r="C1016" t="s">
        <v>6</v>
      </c>
      <c r="D1016">
        <v>28.5</v>
      </c>
      <c r="E1016">
        <v>0</v>
      </c>
      <c r="F1016">
        <f>IF(martianeum6[[#This Row],[zawartosc '[%']]]&gt;=1,martianeum6[[#This Row],[masa '[kg']]]*martianeum6[[#This Row],[zawartosc '[%']]]*0.01,0)</f>
        <v>0</v>
      </c>
      <c r="G1016">
        <f>martianeum6[[#This Row],[stan_magazynu '[kg']]]+martianeum6[[#This Row],[ile_kg_materiału_z_ładunku]]</f>
        <v>18.419499999999935</v>
      </c>
      <c r="H1016">
        <f>IF(martianeum6[[#This Row],[stan_po_wydobyciu_z_ładunku]]&gt;=100,100,0)</f>
        <v>0</v>
      </c>
      <c r="I1016">
        <f>martianeum6[[#This Row],[stan_po_wydobyciu_z_ładunku]]-martianeum6[[#This Row],[ile_zabiera_na_orbite]]</f>
        <v>18.419499999999935</v>
      </c>
    </row>
    <row r="1017" spans="1:9" x14ac:dyDescent="0.25">
      <c r="A1017" s="1">
        <v>49656</v>
      </c>
      <c r="B1017">
        <f t="shared" si="15"/>
        <v>18.419499999999935</v>
      </c>
      <c r="C1017" t="s">
        <v>22</v>
      </c>
      <c r="D1017">
        <v>27.9</v>
      </c>
      <c r="E1017">
        <v>0.7</v>
      </c>
      <c r="F1017">
        <f>IF(martianeum6[[#This Row],[zawartosc '[%']]]&gt;=1,martianeum6[[#This Row],[masa '[kg']]]*martianeum6[[#This Row],[zawartosc '[%']]]*0.01,0)</f>
        <v>0</v>
      </c>
      <c r="G1017">
        <f>martianeum6[[#This Row],[stan_magazynu '[kg']]]+martianeum6[[#This Row],[ile_kg_materiału_z_ładunku]]</f>
        <v>18.419499999999935</v>
      </c>
      <c r="H1017">
        <f>IF(martianeum6[[#This Row],[stan_po_wydobyciu_z_ładunku]]&gt;=100,100,0)</f>
        <v>0</v>
      </c>
      <c r="I1017">
        <f>martianeum6[[#This Row],[stan_po_wydobyciu_z_ładunku]]-martianeum6[[#This Row],[ile_zabiera_na_orbite]]</f>
        <v>18.419499999999935</v>
      </c>
    </row>
    <row r="1018" spans="1:9" x14ac:dyDescent="0.25">
      <c r="A1018" s="1">
        <v>49657</v>
      </c>
      <c r="B1018">
        <f t="shared" si="15"/>
        <v>18.419499999999935</v>
      </c>
      <c r="C1018" t="s">
        <v>7</v>
      </c>
      <c r="D1018">
        <v>26.7</v>
      </c>
      <c r="E1018">
        <v>15.5</v>
      </c>
      <c r="F1018">
        <f>IF(martianeum6[[#This Row],[zawartosc '[%']]]&gt;=1,martianeum6[[#This Row],[masa '[kg']]]*martianeum6[[#This Row],[zawartosc '[%']]]*0.01,0)</f>
        <v>4.1384999999999996</v>
      </c>
      <c r="G1018">
        <f>martianeum6[[#This Row],[stan_magazynu '[kg']]]+martianeum6[[#This Row],[ile_kg_materiału_z_ładunku]]</f>
        <v>22.557999999999936</v>
      </c>
      <c r="H1018">
        <f>IF(martianeum6[[#This Row],[stan_po_wydobyciu_z_ładunku]]&gt;=100,100,0)</f>
        <v>0</v>
      </c>
      <c r="I1018">
        <f>martianeum6[[#This Row],[stan_po_wydobyciu_z_ładunku]]-martianeum6[[#This Row],[ile_zabiera_na_orbite]]</f>
        <v>22.557999999999936</v>
      </c>
    </row>
    <row r="1019" spans="1:9" x14ac:dyDescent="0.25">
      <c r="A1019" s="1">
        <v>49658</v>
      </c>
      <c r="B1019">
        <f t="shared" si="15"/>
        <v>22.557999999999936</v>
      </c>
      <c r="C1019" t="s">
        <v>18</v>
      </c>
      <c r="D1019">
        <v>28.3</v>
      </c>
      <c r="E1019">
        <v>6.8</v>
      </c>
      <c r="F1019">
        <f>IF(martianeum6[[#This Row],[zawartosc '[%']]]&gt;=1,martianeum6[[#This Row],[masa '[kg']]]*martianeum6[[#This Row],[zawartosc '[%']]]*0.01,0)</f>
        <v>1.9244000000000001</v>
      </c>
      <c r="G1019">
        <f>martianeum6[[#This Row],[stan_magazynu '[kg']]]+martianeum6[[#This Row],[ile_kg_materiału_z_ładunku]]</f>
        <v>24.482399999999934</v>
      </c>
      <c r="H1019">
        <f>IF(martianeum6[[#This Row],[stan_po_wydobyciu_z_ładunku]]&gt;=100,100,0)</f>
        <v>0</v>
      </c>
      <c r="I1019">
        <f>martianeum6[[#This Row],[stan_po_wydobyciu_z_ładunku]]-martianeum6[[#This Row],[ile_zabiera_na_orbite]]</f>
        <v>24.482399999999934</v>
      </c>
    </row>
    <row r="1020" spans="1:9" x14ac:dyDescent="0.25">
      <c r="A1020" s="1">
        <v>49659</v>
      </c>
      <c r="B1020">
        <f t="shared" si="15"/>
        <v>24.482399999999934</v>
      </c>
      <c r="C1020" t="s">
        <v>10</v>
      </c>
      <c r="D1020">
        <v>28.9</v>
      </c>
      <c r="E1020">
        <v>0</v>
      </c>
      <c r="F1020">
        <f>IF(martianeum6[[#This Row],[zawartosc '[%']]]&gt;=1,martianeum6[[#This Row],[masa '[kg']]]*martianeum6[[#This Row],[zawartosc '[%']]]*0.01,0)</f>
        <v>0</v>
      </c>
      <c r="G1020">
        <f>martianeum6[[#This Row],[stan_magazynu '[kg']]]+martianeum6[[#This Row],[ile_kg_materiału_z_ładunku]]</f>
        <v>24.482399999999934</v>
      </c>
      <c r="H1020">
        <f>IF(martianeum6[[#This Row],[stan_po_wydobyciu_z_ładunku]]&gt;=100,100,0)</f>
        <v>0</v>
      </c>
      <c r="I1020">
        <f>martianeum6[[#This Row],[stan_po_wydobyciu_z_ładunku]]-martianeum6[[#This Row],[ile_zabiera_na_orbite]]</f>
        <v>24.482399999999934</v>
      </c>
    </row>
    <row r="1021" spans="1:9" x14ac:dyDescent="0.25">
      <c r="A1021" s="1">
        <v>49660</v>
      </c>
      <c r="B1021">
        <f t="shared" si="15"/>
        <v>24.482399999999934</v>
      </c>
      <c r="C1021" t="s">
        <v>20</v>
      </c>
      <c r="D1021">
        <v>21.6</v>
      </c>
      <c r="E1021">
        <v>4</v>
      </c>
      <c r="F1021">
        <f>IF(martianeum6[[#This Row],[zawartosc '[%']]]&gt;=1,martianeum6[[#This Row],[masa '[kg']]]*martianeum6[[#This Row],[zawartosc '[%']]]*0.01,0)</f>
        <v>0.8640000000000001</v>
      </c>
      <c r="G1021">
        <f>martianeum6[[#This Row],[stan_magazynu '[kg']]]+martianeum6[[#This Row],[ile_kg_materiału_z_ładunku]]</f>
        <v>25.346399999999935</v>
      </c>
      <c r="H1021">
        <f>IF(martianeum6[[#This Row],[stan_po_wydobyciu_z_ładunku]]&gt;=100,100,0)</f>
        <v>0</v>
      </c>
      <c r="I1021">
        <f>martianeum6[[#This Row],[stan_po_wydobyciu_z_ładunku]]-martianeum6[[#This Row],[ile_zabiera_na_orbite]]</f>
        <v>25.346399999999935</v>
      </c>
    </row>
    <row r="1022" spans="1:9" x14ac:dyDescent="0.25">
      <c r="A1022" s="1">
        <v>49661</v>
      </c>
      <c r="B1022">
        <f t="shared" si="15"/>
        <v>25.346399999999935</v>
      </c>
      <c r="C1022" t="s">
        <v>23</v>
      </c>
      <c r="D1022">
        <v>16.5</v>
      </c>
      <c r="E1022">
        <v>4.2</v>
      </c>
      <c r="F1022">
        <f>IF(martianeum6[[#This Row],[zawartosc '[%']]]&gt;=1,martianeum6[[#This Row],[masa '[kg']]]*martianeum6[[#This Row],[zawartosc '[%']]]*0.01,0)</f>
        <v>0.69299999999999995</v>
      </c>
      <c r="G1022">
        <f>martianeum6[[#This Row],[stan_magazynu '[kg']]]+martianeum6[[#This Row],[ile_kg_materiału_z_ładunku]]</f>
        <v>26.039399999999937</v>
      </c>
      <c r="H1022">
        <f>IF(martianeum6[[#This Row],[stan_po_wydobyciu_z_ładunku]]&gt;=100,100,0)</f>
        <v>0</v>
      </c>
      <c r="I1022">
        <f>martianeum6[[#This Row],[stan_po_wydobyciu_z_ładunku]]-martianeum6[[#This Row],[ile_zabiera_na_orbite]]</f>
        <v>26.039399999999937</v>
      </c>
    </row>
    <row r="1023" spans="1:9" x14ac:dyDescent="0.25">
      <c r="A1023" s="1">
        <v>49662</v>
      </c>
      <c r="B1023">
        <f t="shared" si="15"/>
        <v>26.039399999999937</v>
      </c>
      <c r="C1023" t="s">
        <v>13</v>
      </c>
      <c r="D1023">
        <v>24.6</v>
      </c>
      <c r="E1023">
        <v>10.6</v>
      </c>
      <c r="F1023">
        <f>IF(martianeum6[[#This Row],[zawartosc '[%']]]&gt;=1,martianeum6[[#This Row],[masa '[kg']]]*martianeum6[[#This Row],[zawartosc '[%']]]*0.01,0)</f>
        <v>2.6076000000000001</v>
      </c>
      <c r="G1023">
        <f>martianeum6[[#This Row],[stan_magazynu '[kg']]]+martianeum6[[#This Row],[ile_kg_materiału_z_ładunku]]</f>
        <v>28.646999999999938</v>
      </c>
      <c r="H1023">
        <f>IF(martianeum6[[#This Row],[stan_po_wydobyciu_z_ładunku]]&gt;=100,100,0)</f>
        <v>0</v>
      </c>
      <c r="I1023">
        <f>martianeum6[[#This Row],[stan_po_wydobyciu_z_ładunku]]-martianeum6[[#This Row],[ile_zabiera_na_orbite]]</f>
        <v>28.646999999999938</v>
      </c>
    </row>
    <row r="1024" spans="1:9" x14ac:dyDescent="0.25">
      <c r="A1024" s="1">
        <v>49663</v>
      </c>
      <c r="B1024">
        <f t="shared" si="15"/>
        <v>28.646999999999938</v>
      </c>
      <c r="C1024" t="s">
        <v>10</v>
      </c>
      <c r="D1024">
        <v>28.9</v>
      </c>
      <c r="E1024">
        <v>40.799999999999997</v>
      </c>
      <c r="F1024">
        <f>IF(martianeum6[[#This Row],[zawartosc '[%']]]&gt;=1,martianeum6[[#This Row],[masa '[kg']]]*martianeum6[[#This Row],[zawartosc '[%']]]*0.01,0)</f>
        <v>11.7912</v>
      </c>
      <c r="G1024">
        <f>martianeum6[[#This Row],[stan_magazynu '[kg']]]+martianeum6[[#This Row],[ile_kg_materiału_z_ładunku]]</f>
        <v>40.438199999999938</v>
      </c>
      <c r="H1024">
        <f>IF(martianeum6[[#This Row],[stan_po_wydobyciu_z_ładunku]]&gt;=100,100,0)</f>
        <v>0</v>
      </c>
      <c r="I1024">
        <f>martianeum6[[#This Row],[stan_po_wydobyciu_z_ładunku]]-martianeum6[[#This Row],[ile_zabiera_na_orbite]]</f>
        <v>40.438199999999938</v>
      </c>
    </row>
    <row r="1025" spans="1:9" x14ac:dyDescent="0.25">
      <c r="A1025" s="1">
        <v>49664</v>
      </c>
      <c r="B1025">
        <f t="shared" si="15"/>
        <v>40.438199999999938</v>
      </c>
      <c r="C1025" t="s">
        <v>10</v>
      </c>
      <c r="D1025">
        <v>22.1</v>
      </c>
      <c r="E1025">
        <v>10</v>
      </c>
      <c r="F1025">
        <f>IF(martianeum6[[#This Row],[zawartosc '[%']]]&gt;=1,martianeum6[[#This Row],[masa '[kg']]]*martianeum6[[#This Row],[zawartosc '[%']]]*0.01,0)</f>
        <v>2.21</v>
      </c>
      <c r="G1025">
        <f>martianeum6[[#This Row],[stan_magazynu '[kg']]]+martianeum6[[#This Row],[ile_kg_materiału_z_ładunku]]</f>
        <v>42.648199999999939</v>
      </c>
      <c r="H1025">
        <f>IF(martianeum6[[#This Row],[stan_po_wydobyciu_z_ładunku]]&gt;=100,100,0)</f>
        <v>0</v>
      </c>
      <c r="I1025">
        <f>martianeum6[[#This Row],[stan_po_wydobyciu_z_ładunku]]-martianeum6[[#This Row],[ile_zabiera_na_orbite]]</f>
        <v>42.648199999999939</v>
      </c>
    </row>
    <row r="1026" spans="1:9" x14ac:dyDescent="0.25">
      <c r="A1026" s="1">
        <v>49665</v>
      </c>
      <c r="B1026">
        <f t="shared" si="15"/>
        <v>42.648199999999939</v>
      </c>
      <c r="C1026" t="s">
        <v>21</v>
      </c>
      <c r="D1026">
        <v>29.3</v>
      </c>
      <c r="E1026">
        <v>0</v>
      </c>
      <c r="F1026">
        <f>IF(martianeum6[[#This Row],[zawartosc '[%']]]&gt;=1,martianeum6[[#This Row],[masa '[kg']]]*martianeum6[[#This Row],[zawartosc '[%']]]*0.01,0)</f>
        <v>0</v>
      </c>
      <c r="G1026">
        <f>martianeum6[[#This Row],[stan_magazynu '[kg']]]+martianeum6[[#This Row],[ile_kg_materiału_z_ładunku]]</f>
        <v>42.648199999999939</v>
      </c>
      <c r="H1026">
        <f>IF(martianeum6[[#This Row],[stan_po_wydobyciu_z_ładunku]]&gt;=100,100,0)</f>
        <v>0</v>
      </c>
      <c r="I1026">
        <f>martianeum6[[#This Row],[stan_po_wydobyciu_z_ładunku]]-martianeum6[[#This Row],[ile_zabiera_na_orbite]]</f>
        <v>42.648199999999939</v>
      </c>
    </row>
    <row r="1027" spans="1:9" x14ac:dyDescent="0.25">
      <c r="A1027" s="1">
        <v>49666</v>
      </c>
      <c r="B1027">
        <f t="shared" si="15"/>
        <v>42.648199999999939</v>
      </c>
      <c r="C1027" t="s">
        <v>18</v>
      </c>
      <c r="D1027">
        <v>18.8</v>
      </c>
      <c r="E1027">
        <v>4.7</v>
      </c>
      <c r="F1027">
        <f>IF(martianeum6[[#This Row],[zawartosc '[%']]]&gt;=1,martianeum6[[#This Row],[masa '[kg']]]*martianeum6[[#This Row],[zawartosc '[%']]]*0.01,0)</f>
        <v>0.88360000000000016</v>
      </c>
      <c r="G1027">
        <f>martianeum6[[#This Row],[stan_magazynu '[kg']]]+martianeum6[[#This Row],[ile_kg_materiału_z_ładunku]]</f>
        <v>43.53179999999994</v>
      </c>
      <c r="H1027">
        <f>IF(martianeum6[[#This Row],[stan_po_wydobyciu_z_ładunku]]&gt;=100,100,0)</f>
        <v>0</v>
      </c>
      <c r="I1027">
        <f>martianeum6[[#This Row],[stan_po_wydobyciu_z_ładunku]]-martianeum6[[#This Row],[ile_zabiera_na_orbite]]</f>
        <v>43.53179999999994</v>
      </c>
    </row>
    <row r="1028" spans="1:9" x14ac:dyDescent="0.25">
      <c r="A1028" s="1">
        <v>49667</v>
      </c>
      <c r="B1028">
        <f t="shared" ref="B1028:B1091" si="16">I1027</f>
        <v>43.53179999999994</v>
      </c>
      <c r="C1028" t="s">
        <v>19</v>
      </c>
      <c r="D1028">
        <v>26.5</v>
      </c>
      <c r="E1028">
        <v>7.3</v>
      </c>
      <c r="F1028">
        <f>IF(martianeum6[[#This Row],[zawartosc '[%']]]&gt;=1,martianeum6[[#This Row],[masa '[kg']]]*martianeum6[[#This Row],[zawartosc '[%']]]*0.01,0)</f>
        <v>1.9344999999999999</v>
      </c>
      <c r="G1028">
        <f>martianeum6[[#This Row],[stan_magazynu '[kg']]]+martianeum6[[#This Row],[ile_kg_materiału_z_ładunku]]</f>
        <v>45.46629999999994</v>
      </c>
      <c r="H1028">
        <f>IF(martianeum6[[#This Row],[stan_po_wydobyciu_z_ładunku]]&gt;=100,100,0)</f>
        <v>0</v>
      </c>
      <c r="I1028">
        <f>martianeum6[[#This Row],[stan_po_wydobyciu_z_ładunku]]-martianeum6[[#This Row],[ile_zabiera_na_orbite]]</f>
        <v>45.46629999999994</v>
      </c>
    </row>
    <row r="1029" spans="1:9" x14ac:dyDescent="0.25">
      <c r="A1029" s="1">
        <v>49668</v>
      </c>
      <c r="B1029">
        <f t="shared" si="16"/>
        <v>45.46629999999994</v>
      </c>
      <c r="C1029" t="s">
        <v>11</v>
      </c>
      <c r="D1029">
        <v>24</v>
      </c>
      <c r="E1029">
        <v>0</v>
      </c>
      <c r="F1029">
        <f>IF(martianeum6[[#This Row],[zawartosc '[%']]]&gt;=1,martianeum6[[#This Row],[masa '[kg']]]*martianeum6[[#This Row],[zawartosc '[%']]]*0.01,0)</f>
        <v>0</v>
      </c>
      <c r="G1029">
        <f>martianeum6[[#This Row],[stan_magazynu '[kg']]]+martianeum6[[#This Row],[ile_kg_materiału_z_ładunku]]</f>
        <v>45.46629999999994</v>
      </c>
      <c r="H1029">
        <f>IF(martianeum6[[#This Row],[stan_po_wydobyciu_z_ładunku]]&gt;=100,100,0)</f>
        <v>0</v>
      </c>
      <c r="I1029">
        <f>martianeum6[[#This Row],[stan_po_wydobyciu_z_ładunku]]-martianeum6[[#This Row],[ile_zabiera_na_orbite]]</f>
        <v>45.46629999999994</v>
      </c>
    </row>
    <row r="1030" spans="1:9" x14ac:dyDescent="0.25">
      <c r="A1030" s="1">
        <v>49669</v>
      </c>
      <c r="B1030">
        <f t="shared" si="16"/>
        <v>45.46629999999994</v>
      </c>
      <c r="C1030" t="s">
        <v>19</v>
      </c>
      <c r="D1030">
        <v>21</v>
      </c>
      <c r="E1030">
        <v>12.2</v>
      </c>
      <c r="F1030">
        <f>IF(martianeum6[[#This Row],[zawartosc '[%']]]&gt;=1,martianeum6[[#This Row],[masa '[kg']]]*martianeum6[[#This Row],[zawartosc '[%']]]*0.01,0)</f>
        <v>2.5619999999999998</v>
      </c>
      <c r="G1030">
        <f>martianeum6[[#This Row],[stan_magazynu '[kg']]]+martianeum6[[#This Row],[ile_kg_materiału_z_ładunku]]</f>
        <v>48.028299999999938</v>
      </c>
      <c r="H1030">
        <f>IF(martianeum6[[#This Row],[stan_po_wydobyciu_z_ładunku]]&gt;=100,100,0)</f>
        <v>0</v>
      </c>
      <c r="I1030">
        <f>martianeum6[[#This Row],[stan_po_wydobyciu_z_ładunku]]-martianeum6[[#This Row],[ile_zabiera_na_orbite]]</f>
        <v>48.028299999999938</v>
      </c>
    </row>
    <row r="1031" spans="1:9" x14ac:dyDescent="0.25">
      <c r="A1031" s="1">
        <v>49670</v>
      </c>
      <c r="B1031">
        <f t="shared" si="16"/>
        <v>48.028299999999938</v>
      </c>
      <c r="C1031" t="s">
        <v>17</v>
      </c>
      <c r="D1031">
        <v>28.1</v>
      </c>
      <c r="E1031">
        <v>6.7</v>
      </c>
      <c r="F1031">
        <f>IF(martianeum6[[#This Row],[zawartosc '[%']]]&gt;=1,martianeum6[[#This Row],[masa '[kg']]]*martianeum6[[#This Row],[zawartosc '[%']]]*0.01,0)</f>
        <v>1.8827</v>
      </c>
      <c r="G1031">
        <f>martianeum6[[#This Row],[stan_magazynu '[kg']]]+martianeum6[[#This Row],[ile_kg_materiału_z_ładunku]]</f>
        <v>49.910999999999937</v>
      </c>
      <c r="H1031">
        <f>IF(martianeum6[[#This Row],[stan_po_wydobyciu_z_ładunku]]&gt;=100,100,0)</f>
        <v>0</v>
      </c>
      <c r="I1031">
        <f>martianeum6[[#This Row],[stan_po_wydobyciu_z_ładunku]]-martianeum6[[#This Row],[ile_zabiera_na_orbite]]</f>
        <v>49.910999999999937</v>
      </c>
    </row>
    <row r="1032" spans="1:9" x14ac:dyDescent="0.25">
      <c r="A1032" s="1">
        <v>49671</v>
      </c>
      <c r="B1032">
        <f t="shared" si="16"/>
        <v>49.910999999999937</v>
      </c>
      <c r="C1032" t="s">
        <v>14</v>
      </c>
      <c r="D1032">
        <v>23.3</v>
      </c>
      <c r="E1032">
        <v>4.8</v>
      </c>
      <c r="F1032">
        <f>IF(martianeum6[[#This Row],[zawartosc '[%']]]&gt;=1,martianeum6[[#This Row],[masa '[kg']]]*martianeum6[[#This Row],[zawartosc '[%']]]*0.01,0)</f>
        <v>1.1184000000000001</v>
      </c>
      <c r="G1032">
        <f>martianeum6[[#This Row],[stan_magazynu '[kg']]]+martianeum6[[#This Row],[ile_kg_materiału_z_ładunku]]</f>
        <v>51.029399999999939</v>
      </c>
      <c r="H1032">
        <f>IF(martianeum6[[#This Row],[stan_po_wydobyciu_z_ładunku]]&gt;=100,100,0)</f>
        <v>0</v>
      </c>
      <c r="I1032">
        <f>martianeum6[[#This Row],[stan_po_wydobyciu_z_ładunku]]-martianeum6[[#This Row],[ile_zabiera_na_orbite]]</f>
        <v>51.029399999999939</v>
      </c>
    </row>
    <row r="1033" spans="1:9" x14ac:dyDescent="0.25">
      <c r="A1033" s="1">
        <v>49672</v>
      </c>
      <c r="B1033">
        <f t="shared" si="16"/>
        <v>51.029399999999939</v>
      </c>
      <c r="C1033" t="s">
        <v>17</v>
      </c>
      <c r="D1033">
        <v>14.3</v>
      </c>
      <c r="E1033">
        <v>1.5</v>
      </c>
      <c r="F1033">
        <f>IF(martianeum6[[#This Row],[zawartosc '[%']]]&gt;=1,martianeum6[[#This Row],[masa '[kg']]]*martianeum6[[#This Row],[zawartosc '[%']]]*0.01,0)</f>
        <v>0.21450000000000002</v>
      </c>
      <c r="G1033">
        <f>martianeum6[[#This Row],[stan_magazynu '[kg']]]+martianeum6[[#This Row],[ile_kg_materiału_z_ładunku]]</f>
        <v>51.24389999999994</v>
      </c>
      <c r="H1033">
        <f>IF(martianeum6[[#This Row],[stan_po_wydobyciu_z_ładunku]]&gt;=100,100,0)</f>
        <v>0</v>
      </c>
      <c r="I1033">
        <f>martianeum6[[#This Row],[stan_po_wydobyciu_z_ładunku]]-martianeum6[[#This Row],[ile_zabiera_na_orbite]]</f>
        <v>51.24389999999994</v>
      </c>
    </row>
    <row r="1034" spans="1:9" x14ac:dyDescent="0.25">
      <c r="A1034" s="1">
        <v>49673</v>
      </c>
      <c r="B1034">
        <f t="shared" si="16"/>
        <v>51.24389999999994</v>
      </c>
      <c r="C1034" t="s">
        <v>25</v>
      </c>
      <c r="D1034">
        <v>12.6</v>
      </c>
      <c r="E1034">
        <v>1.1000000000000001</v>
      </c>
      <c r="F1034">
        <f>IF(martianeum6[[#This Row],[zawartosc '[%']]]&gt;=1,martianeum6[[#This Row],[masa '[kg']]]*martianeum6[[#This Row],[zawartosc '[%']]]*0.01,0)</f>
        <v>0.13860000000000003</v>
      </c>
      <c r="G1034">
        <f>martianeum6[[#This Row],[stan_magazynu '[kg']]]+martianeum6[[#This Row],[ile_kg_materiału_z_ładunku]]</f>
        <v>51.382499999999936</v>
      </c>
      <c r="H1034">
        <f>IF(martianeum6[[#This Row],[stan_po_wydobyciu_z_ładunku]]&gt;=100,100,0)</f>
        <v>0</v>
      </c>
      <c r="I1034">
        <f>martianeum6[[#This Row],[stan_po_wydobyciu_z_ładunku]]-martianeum6[[#This Row],[ile_zabiera_na_orbite]]</f>
        <v>51.382499999999936</v>
      </c>
    </row>
    <row r="1035" spans="1:9" x14ac:dyDescent="0.25">
      <c r="A1035" s="1">
        <v>49674</v>
      </c>
      <c r="B1035">
        <f t="shared" si="16"/>
        <v>51.382499999999936</v>
      </c>
      <c r="C1035" t="s">
        <v>19</v>
      </c>
      <c r="D1035">
        <v>18.100000000000001</v>
      </c>
      <c r="E1035">
        <v>0</v>
      </c>
      <c r="F1035">
        <f>IF(martianeum6[[#This Row],[zawartosc '[%']]]&gt;=1,martianeum6[[#This Row],[masa '[kg']]]*martianeum6[[#This Row],[zawartosc '[%']]]*0.01,0)</f>
        <v>0</v>
      </c>
      <c r="G1035">
        <f>martianeum6[[#This Row],[stan_magazynu '[kg']]]+martianeum6[[#This Row],[ile_kg_materiału_z_ładunku]]</f>
        <v>51.382499999999936</v>
      </c>
      <c r="H1035">
        <f>IF(martianeum6[[#This Row],[stan_po_wydobyciu_z_ładunku]]&gt;=100,100,0)</f>
        <v>0</v>
      </c>
      <c r="I1035">
        <f>martianeum6[[#This Row],[stan_po_wydobyciu_z_ładunku]]-martianeum6[[#This Row],[ile_zabiera_na_orbite]]</f>
        <v>51.382499999999936</v>
      </c>
    </row>
    <row r="1036" spans="1:9" x14ac:dyDescent="0.25">
      <c r="A1036" s="1">
        <v>49675</v>
      </c>
      <c r="B1036">
        <f t="shared" si="16"/>
        <v>51.382499999999936</v>
      </c>
      <c r="C1036" t="s">
        <v>15</v>
      </c>
      <c r="D1036">
        <v>19</v>
      </c>
      <c r="E1036">
        <v>11</v>
      </c>
      <c r="F1036">
        <f>IF(martianeum6[[#This Row],[zawartosc '[%']]]&gt;=1,martianeum6[[#This Row],[masa '[kg']]]*martianeum6[[#This Row],[zawartosc '[%']]]*0.01,0)</f>
        <v>2.09</v>
      </c>
      <c r="G1036">
        <f>martianeum6[[#This Row],[stan_magazynu '[kg']]]+martianeum6[[#This Row],[ile_kg_materiału_z_ładunku]]</f>
        <v>53.47249999999994</v>
      </c>
      <c r="H1036">
        <f>IF(martianeum6[[#This Row],[stan_po_wydobyciu_z_ładunku]]&gt;=100,100,0)</f>
        <v>0</v>
      </c>
      <c r="I1036">
        <f>martianeum6[[#This Row],[stan_po_wydobyciu_z_ładunku]]-martianeum6[[#This Row],[ile_zabiera_na_orbite]]</f>
        <v>53.47249999999994</v>
      </c>
    </row>
    <row r="1037" spans="1:9" x14ac:dyDescent="0.25">
      <c r="A1037" s="1">
        <v>49676</v>
      </c>
      <c r="B1037">
        <f t="shared" si="16"/>
        <v>53.47249999999994</v>
      </c>
      <c r="C1037" t="s">
        <v>14</v>
      </c>
      <c r="D1037">
        <v>13.1</v>
      </c>
      <c r="E1037">
        <v>0</v>
      </c>
      <c r="F1037">
        <f>IF(martianeum6[[#This Row],[zawartosc '[%']]]&gt;=1,martianeum6[[#This Row],[masa '[kg']]]*martianeum6[[#This Row],[zawartosc '[%']]]*0.01,0)</f>
        <v>0</v>
      </c>
      <c r="G1037">
        <f>martianeum6[[#This Row],[stan_magazynu '[kg']]]+martianeum6[[#This Row],[ile_kg_materiału_z_ładunku]]</f>
        <v>53.47249999999994</v>
      </c>
      <c r="H1037">
        <f>IF(martianeum6[[#This Row],[stan_po_wydobyciu_z_ładunku]]&gt;=100,100,0)</f>
        <v>0</v>
      </c>
      <c r="I1037">
        <f>martianeum6[[#This Row],[stan_po_wydobyciu_z_ładunku]]-martianeum6[[#This Row],[ile_zabiera_na_orbite]]</f>
        <v>53.47249999999994</v>
      </c>
    </row>
    <row r="1038" spans="1:9" x14ac:dyDescent="0.25">
      <c r="A1038" s="1">
        <v>49677</v>
      </c>
      <c r="B1038">
        <f t="shared" si="16"/>
        <v>53.47249999999994</v>
      </c>
      <c r="C1038" t="s">
        <v>13</v>
      </c>
      <c r="D1038">
        <v>17.3</v>
      </c>
      <c r="E1038">
        <v>1.1000000000000001</v>
      </c>
      <c r="F1038">
        <f>IF(martianeum6[[#This Row],[zawartosc '[%']]]&gt;=1,martianeum6[[#This Row],[masa '[kg']]]*martianeum6[[#This Row],[zawartosc '[%']]]*0.01,0)</f>
        <v>0.19030000000000002</v>
      </c>
      <c r="G1038">
        <f>martianeum6[[#This Row],[stan_magazynu '[kg']]]+martianeum6[[#This Row],[ile_kg_materiału_z_ładunku]]</f>
        <v>53.66279999999994</v>
      </c>
      <c r="H1038">
        <f>IF(martianeum6[[#This Row],[stan_po_wydobyciu_z_ładunku]]&gt;=100,100,0)</f>
        <v>0</v>
      </c>
      <c r="I1038">
        <f>martianeum6[[#This Row],[stan_po_wydobyciu_z_ładunku]]-martianeum6[[#This Row],[ile_zabiera_na_orbite]]</f>
        <v>53.66279999999994</v>
      </c>
    </row>
    <row r="1039" spans="1:9" x14ac:dyDescent="0.25">
      <c r="A1039" s="1">
        <v>49678</v>
      </c>
      <c r="B1039">
        <f t="shared" si="16"/>
        <v>53.66279999999994</v>
      </c>
      <c r="C1039" t="s">
        <v>17</v>
      </c>
      <c r="D1039">
        <v>23.7</v>
      </c>
      <c r="E1039">
        <v>5.9</v>
      </c>
      <c r="F1039">
        <f>IF(martianeum6[[#This Row],[zawartosc '[%']]]&gt;=1,martianeum6[[#This Row],[masa '[kg']]]*martianeum6[[#This Row],[zawartosc '[%']]]*0.01,0)</f>
        <v>1.3983000000000001</v>
      </c>
      <c r="G1039">
        <f>martianeum6[[#This Row],[stan_magazynu '[kg']]]+martianeum6[[#This Row],[ile_kg_materiału_z_ładunku]]</f>
        <v>55.061099999999939</v>
      </c>
      <c r="H1039">
        <f>IF(martianeum6[[#This Row],[stan_po_wydobyciu_z_ładunku]]&gt;=100,100,0)</f>
        <v>0</v>
      </c>
      <c r="I1039">
        <f>martianeum6[[#This Row],[stan_po_wydobyciu_z_ładunku]]-martianeum6[[#This Row],[ile_zabiera_na_orbite]]</f>
        <v>55.061099999999939</v>
      </c>
    </row>
    <row r="1040" spans="1:9" x14ac:dyDescent="0.25">
      <c r="A1040" s="1">
        <v>49679</v>
      </c>
      <c r="B1040">
        <f t="shared" si="16"/>
        <v>55.061099999999939</v>
      </c>
      <c r="C1040" t="s">
        <v>33</v>
      </c>
      <c r="D1040">
        <v>26.3</v>
      </c>
      <c r="E1040">
        <v>0</v>
      </c>
      <c r="F1040">
        <f>IF(martianeum6[[#This Row],[zawartosc '[%']]]&gt;=1,martianeum6[[#This Row],[masa '[kg']]]*martianeum6[[#This Row],[zawartosc '[%']]]*0.01,0)</f>
        <v>0</v>
      </c>
      <c r="G1040">
        <f>martianeum6[[#This Row],[stan_magazynu '[kg']]]+martianeum6[[#This Row],[ile_kg_materiału_z_ładunku]]</f>
        <v>55.061099999999939</v>
      </c>
      <c r="H1040">
        <f>IF(martianeum6[[#This Row],[stan_po_wydobyciu_z_ładunku]]&gt;=100,100,0)</f>
        <v>0</v>
      </c>
      <c r="I1040">
        <f>martianeum6[[#This Row],[stan_po_wydobyciu_z_ładunku]]-martianeum6[[#This Row],[ile_zabiera_na_orbite]]</f>
        <v>55.061099999999939</v>
      </c>
    </row>
    <row r="1041" spans="1:9" x14ac:dyDescent="0.25">
      <c r="A1041" s="1">
        <v>49680</v>
      </c>
      <c r="B1041">
        <f t="shared" si="16"/>
        <v>55.061099999999939</v>
      </c>
      <c r="C1041" t="s">
        <v>15</v>
      </c>
      <c r="D1041">
        <v>16.399999999999999</v>
      </c>
      <c r="E1041">
        <v>0</v>
      </c>
      <c r="F1041">
        <f>IF(martianeum6[[#This Row],[zawartosc '[%']]]&gt;=1,martianeum6[[#This Row],[masa '[kg']]]*martianeum6[[#This Row],[zawartosc '[%']]]*0.01,0)</f>
        <v>0</v>
      </c>
      <c r="G1041">
        <f>martianeum6[[#This Row],[stan_magazynu '[kg']]]+martianeum6[[#This Row],[ile_kg_materiału_z_ładunku]]</f>
        <v>55.061099999999939</v>
      </c>
      <c r="H1041">
        <f>IF(martianeum6[[#This Row],[stan_po_wydobyciu_z_ładunku]]&gt;=100,100,0)</f>
        <v>0</v>
      </c>
      <c r="I1041">
        <f>martianeum6[[#This Row],[stan_po_wydobyciu_z_ładunku]]-martianeum6[[#This Row],[ile_zabiera_na_orbite]]</f>
        <v>55.061099999999939</v>
      </c>
    </row>
    <row r="1042" spans="1:9" x14ac:dyDescent="0.25">
      <c r="A1042" s="1">
        <v>49681</v>
      </c>
      <c r="B1042">
        <f t="shared" si="16"/>
        <v>55.061099999999939</v>
      </c>
      <c r="C1042" t="s">
        <v>9</v>
      </c>
      <c r="D1042">
        <v>13</v>
      </c>
      <c r="E1042">
        <v>0</v>
      </c>
      <c r="F1042">
        <f>IF(martianeum6[[#This Row],[zawartosc '[%']]]&gt;=1,martianeum6[[#This Row],[masa '[kg']]]*martianeum6[[#This Row],[zawartosc '[%']]]*0.01,0)</f>
        <v>0</v>
      </c>
      <c r="G1042">
        <f>martianeum6[[#This Row],[stan_magazynu '[kg']]]+martianeum6[[#This Row],[ile_kg_materiału_z_ładunku]]</f>
        <v>55.061099999999939</v>
      </c>
      <c r="H1042">
        <f>IF(martianeum6[[#This Row],[stan_po_wydobyciu_z_ładunku]]&gt;=100,100,0)</f>
        <v>0</v>
      </c>
      <c r="I1042">
        <f>martianeum6[[#This Row],[stan_po_wydobyciu_z_ładunku]]-martianeum6[[#This Row],[ile_zabiera_na_orbite]]</f>
        <v>55.061099999999939</v>
      </c>
    </row>
    <row r="1043" spans="1:9" x14ac:dyDescent="0.25">
      <c r="A1043" s="1">
        <v>49682</v>
      </c>
      <c r="B1043">
        <f t="shared" si="16"/>
        <v>55.061099999999939</v>
      </c>
      <c r="C1043" t="s">
        <v>11</v>
      </c>
      <c r="D1043">
        <v>28.6</v>
      </c>
      <c r="E1043">
        <v>1</v>
      </c>
      <c r="F1043">
        <f>IF(martianeum6[[#This Row],[zawartosc '[%']]]&gt;=1,martianeum6[[#This Row],[masa '[kg']]]*martianeum6[[#This Row],[zawartosc '[%']]]*0.01,0)</f>
        <v>0.28600000000000003</v>
      </c>
      <c r="G1043">
        <f>martianeum6[[#This Row],[stan_magazynu '[kg']]]+martianeum6[[#This Row],[ile_kg_materiału_z_ładunku]]</f>
        <v>55.347099999999941</v>
      </c>
      <c r="H1043">
        <f>IF(martianeum6[[#This Row],[stan_po_wydobyciu_z_ładunku]]&gt;=100,100,0)</f>
        <v>0</v>
      </c>
      <c r="I1043">
        <f>martianeum6[[#This Row],[stan_po_wydobyciu_z_ładunku]]-martianeum6[[#This Row],[ile_zabiera_na_orbite]]</f>
        <v>55.347099999999941</v>
      </c>
    </row>
    <row r="1044" spans="1:9" x14ac:dyDescent="0.25">
      <c r="A1044" s="1">
        <v>49683</v>
      </c>
      <c r="B1044">
        <f t="shared" si="16"/>
        <v>55.347099999999941</v>
      </c>
      <c r="C1044" t="s">
        <v>10</v>
      </c>
      <c r="D1044">
        <v>11.1</v>
      </c>
      <c r="E1044">
        <v>2.4</v>
      </c>
      <c r="F1044">
        <f>IF(martianeum6[[#This Row],[zawartosc '[%']]]&gt;=1,martianeum6[[#This Row],[masa '[kg']]]*martianeum6[[#This Row],[zawartosc '[%']]]*0.01,0)</f>
        <v>0.26639999999999997</v>
      </c>
      <c r="G1044">
        <f>martianeum6[[#This Row],[stan_magazynu '[kg']]]+martianeum6[[#This Row],[ile_kg_materiału_z_ładunku]]</f>
        <v>55.613499999999938</v>
      </c>
      <c r="H1044">
        <f>IF(martianeum6[[#This Row],[stan_po_wydobyciu_z_ładunku]]&gt;=100,100,0)</f>
        <v>0</v>
      </c>
      <c r="I1044">
        <f>martianeum6[[#This Row],[stan_po_wydobyciu_z_ładunku]]-martianeum6[[#This Row],[ile_zabiera_na_orbite]]</f>
        <v>55.613499999999938</v>
      </c>
    </row>
    <row r="1045" spans="1:9" x14ac:dyDescent="0.25">
      <c r="A1045" s="1">
        <v>49684</v>
      </c>
      <c r="B1045">
        <f t="shared" si="16"/>
        <v>55.613499999999938</v>
      </c>
      <c r="C1045" t="s">
        <v>24</v>
      </c>
      <c r="D1045">
        <v>12.9</v>
      </c>
      <c r="E1045">
        <v>2.9</v>
      </c>
      <c r="F1045">
        <f>IF(martianeum6[[#This Row],[zawartosc '[%']]]&gt;=1,martianeum6[[#This Row],[masa '[kg']]]*martianeum6[[#This Row],[zawartosc '[%']]]*0.01,0)</f>
        <v>0.37409999999999999</v>
      </c>
      <c r="G1045">
        <f>martianeum6[[#This Row],[stan_magazynu '[kg']]]+martianeum6[[#This Row],[ile_kg_materiału_z_ładunku]]</f>
        <v>55.987599999999937</v>
      </c>
      <c r="H1045">
        <f>IF(martianeum6[[#This Row],[stan_po_wydobyciu_z_ładunku]]&gt;=100,100,0)</f>
        <v>0</v>
      </c>
      <c r="I1045">
        <f>martianeum6[[#This Row],[stan_po_wydobyciu_z_ładunku]]-martianeum6[[#This Row],[ile_zabiera_na_orbite]]</f>
        <v>55.987599999999937</v>
      </c>
    </row>
    <row r="1046" spans="1:9" x14ac:dyDescent="0.25">
      <c r="A1046" s="1">
        <v>49685</v>
      </c>
      <c r="B1046">
        <f t="shared" si="16"/>
        <v>55.987599999999937</v>
      </c>
      <c r="C1046" t="s">
        <v>30</v>
      </c>
      <c r="D1046">
        <v>28.4</v>
      </c>
      <c r="E1046">
        <v>0.9</v>
      </c>
      <c r="F1046">
        <f>IF(martianeum6[[#This Row],[zawartosc '[%']]]&gt;=1,martianeum6[[#This Row],[masa '[kg']]]*martianeum6[[#This Row],[zawartosc '[%']]]*0.01,0)</f>
        <v>0</v>
      </c>
      <c r="G1046">
        <f>martianeum6[[#This Row],[stan_magazynu '[kg']]]+martianeum6[[#This Row],[ile_kg_materiału_z_ładunku]]</f>
        <v>55.987599999999937</v>
      </c>
      <c r="H1046">
        <f>IF(martianeum6[[#This Row],[stan_po_wydobyciu_z_ładunku]]&gt;=100,100,0)</f>
        <v>0</v>
      </c>
      <c r="I1046">
        <f>martianeum6[[#This Row],[stan_po_wydobyciu_z_ładunku]]-martianeum6[[#This Row],[ile_zabiera_na_orbite]]</f>
        <v>55.987599999999937</v>
      </c>
    </row>
    <row r="1047" spans="1:9" x14ac:dyDescent="0.25">
      <c r="A1047" s="1">
        <v>49686</v>
      </c>
      <c r="B1047">
        <f t="shared" si="16"/>
        <v>55.987599999999937</v>
      </c>
      <c r="C1047" t="s">
        <v>19</v>
      </c>
      <c r="D1047">
        <v>21.8</v>
      </c>
      <c r="E1047">
        <v>3.4</v>
      </c>
      <c r="F1047">
        <f>IF(martianeum6[[#This Row],[zawartosc '[%']]]&gt;=1,martianeum6[[#This Row],[masa '[kg']]]*martianeum6[[#This Row],[zawartosc '[%']]]*0.01,0)</f>
        <v>0.74120000000000008</v>
      </c>
      <c r="G1047">
        <f>martianeum6[[#This Row],[stan_magazynu '[kg']]]+martianeum6[[#This Row],[ile_kg_materiału_z_ładunku]]</f>
        <v>56.728799999999936</v>
      </c>
      <c r="H1047">
        <f>IF(martianeum6[[#This Row],[stan_po_wydobyciu_z_ładunku]]&gt;=100,100,0)</f>
        <v>0</v>
      </c>
      <c r="I1047">
        <f>martianeum6[[#This Row],[stan_po_wydobyciu_z_ładunku]]-martianeum6[[#This Row],[ile_zabiera_na_orbite]]</f>
        <v>56.728799999999936</v>
      </c>
    </row>
    <row r="1048" spans="1:9" x14ac:dyDescent="0.25">
      <c r="A1048" s="1">
        <v>49687</v>
      </c>
      <c r="B1048">
        <f t="shared" si="16"/>
        <v>56.728799999999936</v>
      </c>
      <c r="C1048" t="s">
        <v>6</v>
      </c>
      <c r="D1048">
        <v>20.8</v>
      </c>
      <c r="E1048">
        <v>11.8</v>
      </c>
      <c r="F1048">
        <f>IF(martianeum6[[#This Row],[zawartosc '[%']]]&gt;=1,martianeum6[[#This Row],[masa '[kg']]]*martianeum6[[#This Row],[zawartosc '[%']]]*0.01,0)</f>
        <v>2.4544000000000001</v>
      </c>
      <c r="G1048">
        <f>martianeum6[[#This Row],[stan_magazynu '[kg']]]+martianeum6[[#This Row],[ile_kg_materiału_z_ładunku]]</f>
        <v>59.183199999999935</v>
      </c>
      <c r="H1048">
        <f>IF(martianeum6[[#This Row],[stan_po_wydobyciu_z_ładunku]]&gt;=100,100,0)</f>
        <v>0</v>
      </c>
      <c r="I1048">
        <f>martianeum6[[#This Row],[stan_po_wydobyciu_z_ładunku]]-martianeum6[[#This Row],[ile_zabiera_na_orbite]]</f>
        <v>59.183199999999935</v>
      </c>
    </row>
    <row r="1049" spans="1:9" x14ac:dyDescent="0.25">
      <c r="A1049" s="1">
        <v>49688</v>
      </c>
      <c r="B1049">
        <f t="shared" si="16"/>
        <v>59.183199999999935</v>
      </c>
      <c r="C1049" t="s">
        <v>13</v>
      </c>
      <c r="D1049">
        <v>17.399999999999999</v>
      </c>
      <c r="E1049">
        <v>0</v>
      </c>
      <c r="F1049">
        <f>IF(martianeum6[[#This Row],[zawartosc '[%']]]&gt;=1,martianeum6[[#This Row],[masa '[kg']]]*martianeum6[[#This Row],[zawartosc '[%']]]*0.01,0)</f>
        <v>0</v>
      </c>
      <c r="G1049">
        <f>martianeum6[[#This Row],[stan_magazynu '[kg']]]+martianeum6[[#This Row],[ile_kg_materiału_z_ładunku]]</f>
        <v>59.183199999999935</v>
      </c>
      <c r="H1049">
        <f>IF(martianeum6[[#This Row],[stan_po_wydobyciu_z_ładunku]]&gt;=100,100,0)</f>
        <v>0</v>
      </c>
      <c r="I1049">
        <f>martianeum6[[#This Row],[stan_po_wydobyciu_z_ładunku]]-martianeum6[[#This Row],[ile_zabiera_na_orbite]]</f>
        <v>59.183199999999935</v>
      </c>
    </row>
    <row r="1050" spans="1:9" x14ac:dyDescent="0.25">
      <c r="A1050" s="1">
        <v>49689</v>
      </c>
      <c r="B1050">
        <f t="shared" si="16"/>
        <v>59.183199999999935</v>
      </c>
      <c r="C1050" t="s">
        <v>6</v>
      </c>
      <c r="D1050">
        <v>24.8</v>
      </c>
      <c r="E1050">
        <v>0</v>
      </c>
      <c r="F1050">
        <f>IF(martianeum6[[#This Row],[zawartosc '[%']]]&gt;=1,martianeum6[[#This Row],[masa '[kg']]]*martianeum6[[#This Row],[zawartosc '[%']]]*0.01,0)</f>
        <v>0</v>
      </c>
      <c r="G1050">
        <f>martianeum6[[#This Row],[stan_magazynu '[kg']]]+martianeum6[[#This Row],[ile_kg_materiału_z_ładunku]]</f>
        <v>59.183199999999935</v>
      </c>
      <c r="H1050">
        <f>IF(martianeum6[[#This Row],[stan_po_wydobyciu_z_ładunku]]&gt;=100,100,0)</f>
        <v>0</v>
      </c>
      <c r="I1050">
        <f>martianeum6[[#This Row],[stan_po_wydobyciu_z_ładunku]]-martianeum6[[#This Row],[ile_zabiera_na_orbite]]</f>
        <v>59.183199999999935</v>
      </c>
    </row>
    <row r="1051" spans="1:9" x14ac:dyDescent="0.25">
      <c r="A1051" s="1">
        <v>49690</v>
      </c>
      <c r="B1051">
        <f t="shared" si="16"/>
        <v>59.183199999999935</v>
      </c>
      <c r="C1051" t="s">
        <v>9</v>
      </c>
      <c r="D1051">
        <v>12.9</v>
      </c>
      <c r="E1051">
        <v>0</v>
      </c>
      <c r="F1051">
        <f>IF(martianeum6[[#This Row],[zawartosc '[%']]]&gt;=1,martianeum6[[#This Row],[masa '[kg']]]*martianeum6[[#This Row],[zawartosc '[%']]]*0.01,0)</f>
        <v>0</v>
      </c>
      <c r="G1051">
        <f>martianeum6[[#This Row],[stan_magazynu '[kg']]]+martianeum6[[#This Row],[ile_kg_materiału_z_ładunku]]</f>
        <v>59.183199999999935</v>
      </c>
      <c r="H1051">
        <f>IF(martianeum6[[#This Row],[stan_po_wydobyciu_z_ładunku]]&gt;=100,100,0)</f>
        <v>0</v>
      </c>
      <c r="I1051">
        <f>martianeum6[[#This Row],[stan_po_wydobyciu_z_ładunku]]-martianeum6[[#This Row],[ile_zabiera_na_orbite]]</f>
        <v>59.183199999999935</v>
      </c>
    </row>
    <row r="1052" spans="1:9" x14ac:dyDescent="0.25">
      <c r="A1052" s="1">
        <v>49691</v>
      </c>
      <c r="B1052">
        <f t="shared" si="16"/>
        <v>59.183199999999935</v>
      </c>
      <c r="C1052" t="s">
        <v>17</v>
      </c>
      <c r="D1052">
        <v>25.9</v>
      </c>
      <c r="E1052">
        <v>0</v>
      </c>
      <c r="F1052">
        <f>IF(martianeum6[[#This Row],[zawartosc '[%']]]&gt;=1,martianeum6[[#This Row],[masa '[kg']]]*martianeum6[[#This Row],[zawartosc '[%']]]*0.01,0)</f>
        <v>0</v>
      </c>
      <c r="G1052">
        <f>martianeum6[[#This Row],[stan_magazynu '[kg']]]+martianeum6[[#This Row],[ile_kg_materiału_z_ładunku]]</f>
        <v>59.183199999999935</v>
      </c>
      <c r="H1052">
        <f>IF(martianeum6[[#This Row],[stan_po_wydobyciu_z_ładunku]]&gt;=100,100,0)</f>
        <v>0</v>
      </c>
      <c r="I1052">
        <f>martianeum6[[#This Row],[stan_po_wydobyciu_z_ładunku]]-martianeum6[[#This Row],[ile_zabiera_na_orbite]]</f>
        <v>59.183199999999935</v>
      </c>
    </row>
    <row r="1053" spans="1:9" x14ac:dyDescent="0.25">
      <c r="A1053" s="1">
        <v>49692</v>
      </c>
      <c r="B1053">
        <f t="shared" si="16"/>
        <v>59.183199999999935</v>
      </c>
      <c r="C1053" t="s">
        <v>10</v>
      </c>
      <c r="D1053">
        <v>11.5</v>
      </c>
      <c r="E1053">
        <v>23.2</v>
      </c>
      <c r="F1053">
        <f>IF(martianeum6[[#This Row],[zawartosc '[%']]]&gt;=1,martianeum6[[#This Row],[masa '[kg']]]*martianeum6[[#This Row],[zawartosc '[%']]]*0.01,0)</f>
        <v>2.6680000000000001</v>
      </c>
      <c r="G1053">
        <f>martianeum6[[#This Row],[stan_magazynu '[kg']]]+martianeum6[[#This Row],[ile_kg_materiału_z_ładunku]]</f>
        <v>61.851199999999935</v>
      </c>
      <c r="H1053">
        <f>IF(martianeum6[[#This Row],[stan_po_wydobyciu_z_ładunku]]&gt;=100,100,0)</f>
        <v>0</v>
      </c>
      <c r="I1053">
        <f>martianeum6[[#This Row],[stan_po_wydobyciu_z_ładunku]]-martianeum6[[#This Row],[ile_zabiera_na_orbite]]</f>
        <v>61.851199999999935</v>
      </c>
    </row>
    <row r="1054" spans="1:9" x14ac:dyDescent="0.25">
      <c r="A1054" s="1">
        <v>49693</v>
      </c>
      <c r="B1054">
        <f t="shared" si="16"/>
        <v>61.851199999999935</v>
      </c>
      <c r="C1054" t="s">
        <v>20</v>
      </c>
      <c r="D1054">
        <v>25.5</v>
      </c>
      <c r="E1054">
        <v>0</v>
      </c>
      <c r="F1054">
        <f>IF(martianeum6[[#This Row],[zawartosc '[%']]]&gt;=1,martianeum6[[#This Row],[masa '[kg']]]*martianeum6[[#This Row],[zawartosc '[%']]]*0.01,0)</f>
        <v>0</v>
      </c>
      <c r="G1054">
        <f>martianeum6[[#This Row],[stan_magazynu '[kg']]]+martianeum6[[#This Row],[ile_kg_materiału_z_ładunku]]</f>
        <v>61.851199999999935</v>
      </c>
      <c r="H1054">
        <f>IF(martianeum6[[#This Row],[stan_po_wydobyciu_z_ładunku]]&gt;=100,100,0)</f>
        <v>0</v>
      </c>
      <c r="I1054">
        <f>martianeum6[[#This Row],[stan_po_wydobyciu_z_ładunku]]-martianeum6[[#This Row],[ile_zabiera_na_orbite]]</f>
        <v>61.851199999999935</v>
      </c>
    </row>
    <row r="1055" spans="1:9" x14ac:dyDescent="0.25">
      <c r="A1055" s="1">
        <v>49694</v>
      </c>
      <c r="B1055">
        <f t="shared" si="16"/>
        <v>61.851199999999935</v>
      </c>
      <c r="C1055" t="s">
        <v>33</v>
      </c>
      <c r="D1055">
        <v>22.6</v>
      </c>
      <c r="E1055">
        <v>2.2000000000000002</v>
      </c>
      <c r="F1055">
        <f>IF(martianeum6[[#This Row],[zawartosc '[%']]]&gt;=1,martianeum6[[#This Row],[masa '[kg']]]*martianeum6[[#This Row],[zawartosc '[%']]]*0.01,0)</f>
        <v>0.49720000000000009</v>
      </c>
      <c r="G1055">
        <f>martianeum6[[#This Row],[stan_magazynu '[kg']]]+martianeum6[[#This Row],[ile_kg_materiału_z_ładunku]]</f>
        <v>62.348399999999934</v>
      </c>
      <c r="H1055">
        <f>IF(martianeum6[[#This Row],[stan_po_wydobyciu_z_ładunku]]&gt;=100,100,0)</f>
        <v>0</v>
      </c>
      <c r="I1055">
        <f>martianeum6[[#This Row],[stan_po_wydobyciu_z_ładunku]]-martianeum6[[#This Row],[ile_zabiera_na_orbite]]</f>
        <v>62.348399999999934</v>
      </c>
    </row>
    <row r="1056" spans="1:9" x14ac:dyDescent="0.25">
      <c r="A1056" s="1">
        <v>49695</v>
      </c>
      <c r="B1056">
        <f t="shared" si="16"/>
        <v>62.348399999999934</v>
      </c>
      <c r="C1056" t="s">
        <v>10</v>
      </c>
      <c r="D1056">
        <v>14.2</v>
      </c>
      <c r="E1056">
        <v>0</v>
      </c>
      <c r="F1056">
        <f>IF(martianeum6[[#This Row],[zawartosc '[%']]]&gt;=1,martianeum6[[#This Row],[masa '[kg']]]*martianeum6[[#This Row],[zawartosc '[%']]]*0.01,0)</f>
        <v>0</v>
      </c>
      <c r="G1056">
        <f>martianeum6[[#This Row],[stan_magazynu '[kg']]]+martianeum6[[#This Row],[ile_kg_materiału_z_ładunku]]</f>
        <v>62.348399999999934</v>
      </c>
      <c r="H1056">
        <f>IF(martianeum6[[#This Row],[stan_po_wydobyciu_z_ładunku]]&gt;=100,100,0)</f>
        <v>0</v>
      </c>
      <c r="I1056">
        <f>martianeum6[[#This Row],[stan_po_wydobyciu_z_ładunku]]-martianeum6[[#This Row],[ile_zabiera_na_orbite]]</f>
        <v>62.348399999999934</v>
      </c>
    </row>
    <row r="1057" spans="1:9" x14ac:dyDescent="0.25">
      <c r="A1057" s="1">
        <v>49696</v>
      </c>
      <c r="B1057">
        <f t="shared" si="16"/>
        <v>62.348399999999934</v>
      </c>
      <c r="C1057" t="s">
        <v>13</v>
      </c>
      <c r="D1057">
        <v>26.9</v>
      </c>
      <c r="E1057">
        <v>9.1999999999999993</v>
      </c>
      <c r="F1057">
        <f>IF(martianeum6[[#This Row],[zawartosc '[%']]]&gt;=1,martianeum6[[#This Row],[masa '[kg']]]*martianeum6[[#This Row],[zawartosc '[%']]]*0.01,0)</f>
        <v>2.4747999999999997</v>
      </c>
      <c r="G1057">
        <f>martianeum6[[#This Row],[stan_magazynu '[kg']]]+martianeum6[[#This Row],[ile_kg_materiału_z_ładunku]]</f>
        <v>64.823199999999929</v>
      </c>
      <c r="H1057">
        <f>IF(martianeum6[[#This Row],[stan_po_wydobyciu_z_ładunku]]&gt;=100,100,0)</f>
        <v>0</v>
      </c>
      <c r="I1057">
        <f>martianeum6[[#This Row],[stan_po_wydobyciu_z_ładunku]]-martianeum6[[#This Row],[ile_zabiera_na_orbite]]</f>
        <v>64.823199999999929</v>
      </c>
    </row>
    <row r="1058" spans="1:9" x14ac:dyDescent="0.25">
      <c r="A1058" s="1">
        <v>49697</v>
      </c>
      <c r="B1058">
        <f t="shared" si="16"/>
        <v>64.823199999999929</v>
      </c>
      <c r="C1058" t="s">
        <v>19</v>
      </c>
      <c r="D1058">
        <v>30</v>
      </c>
      <c r="E1058">
        <v>32.299999999999997</v>
      </c>
      <c r="F1058">
        <f>IF(martianeum6[[#This Row],[zawartosc '[%']]]&gt;=1,martianeum6[[#This Row],[masa '[kg']]]*martianeum6[[#This Row],[zawartosc '[%']]]*0.01,0)</f>
        <v>9.69</v>
      </c>
      <c r="G1058">
        <f>martianeum6[[#This Row],[stan_magazynu '[kg']]]+martianeum6[[#This Row],[ile_kg_materiału_z_ładunku]]</f>
        <v>74.513199999999927</v>
      </c>
      <c r="H1058">
        <f>IF(martianeum6[[#This Row],[stan_po_wydobyciu_z_ładunku]]&gt;=100,100,0)</f>
        <v>0</v>
      </c>
      <c r="I1058">
        <f>martianeum6[[#This Row],[stan_po_wydobyciu_z_ładunku]]-martianeum6[[#This Row],[ile_zabiera_na_orbite]]</f>
        <v>74.513199999999927</v>
      </c>
    </row>
    <row r="1059" spans="1:9" x14ac:dyDescent="0.25">
      <c r="A1059" s="1">
        <v>49698</v>
      </c>
      <c r="B1059">
        <f t="shared" si="16"/>
        <v>74.513199999999927</v>
      </c>
      <c r="C1059" t="s">
        <v>27</v>
      </c>
      <c r="D1059">
        <v>16.2</v>
      </c>
      <c r="E1059">
        <v>5.2</v>
      </c>
      <c r="F1059">
        <f>IF(martianeum6[[#This Row],[zawartosc '[%']]]&gt;=1,martianeum6[[#This Row],[masa '[kg']]]*martianeum6[[#This Row],[zawartosc '[%']]]*0.01,0)</f>
        <v>0.84239999999999993</v>
      </c>
      <c r="G1059">
        <f>martianeum6[[#This Row],[stan_magazynu '[kg']]]+martianeum6[[#This Row],[ile_kg_materiału_z_ładunku]]</f>
        <v>75.355599999999924</v>
      </c>
      <c r="H1059">
        <f>IF(martianeum6[[#This Row],[stan_po_wydobyciu_z_ładunku]]&gt;=100,100,0)</f>
        <v>0</v>
      </c>
      <c r="I1059">
        <f>martianeum6[[#This Row],[stan_po_wydobyciu_z_ładunku]]-martianeum6[[#This Row],[ile_zabiera_na_orbite]]</f>
        <v>75.355599999999924</v>
      </c>
    </row>
    <row r="1060" spans="1:9" x14ac:dyDescent="0.25">
      <c r="A1060" s="1">
        <v>49699</v>
      </c>
      <c r="B1060">
        <f t="shared" si="16"/>
        <v>75.355599999999924</v>
      </c>
      <c r="C1060" t="s">
        <v>11</v>
      </c>
      <c r="D1060">
        <v>12.2</v>
      </c>
      <c r="E1060">
        <v>0</v>
      </c>
      <c r="F1060">
        <f>IF(martianeum6[[#This Row],[zawartosc '[%']]]&gt;=1,martianeum6[[#This Row],[masa '[kg']]]*martianeum6[[#This Row],[zawartosc '[%']]]*0.01,0)</f>
        <v>0</v>
      </c>
      <c r="G1060">
        <f>martianeum6[[#This Row],[stan_magazynu '[kg']]]+martianeum6[[#This Row],[ile_kg_materiału_z_ładunku]]</f>
        <v>75.355599999999924</v>
      </c>
      <c r="H1060">
        <f>IF(martianeum6[[#This Row],[stan_po_wydobyciu_z_ładunku]]&gt;=100,100,0)</f>
        <v>0</v>
      </c>
      <c r="I1060">
        <f>martianeum6[[#This Row],[stan_po_wydobyciu_z_ładunku]]-martianeum6[[#This Row],[ile_zabiera_na_orbite]]</f>
        <v>75.355599999999924</v>
      </c>
    </row>
    <row r="1061" spans="1:9" x14ac:dyDescent="0.25">
      <c r="A1061" s="1">
        <v>49700</v>
      </c>
      <c r="B1061">
        <f t="shared" si="16"/>
        <v>75.355599999999924</v>
      </c>
      <c r="C1061" t="s">
        <v>15</v>
      </c>
      <c r="D1061">
        <v>28.7</v>
      </c>
      <c r="E1061">
        <v>0.5</v>
      </c>
      <c r="F1061">
        <f>IF(martianeum6[[#This Row],[zawartosc '[%']]]&gt;=1,martianeum6[[#This Row],[masa '[kg']]]*martianeum6[[#This Row],[zawartosc '[%']]]*0.01,0)</f>
        <v>0</v>
      </c>
      <c r="G1061">
        <f>martianeum6[[#This Row],[stan_magazynu '[kg']]]+martianeum6[[#This Row],[ile_kg_materiału_z_ładunku]]</f>
        <v>75.355599999999924</v>
      </c>
      <c r="H1061">
        <f>IF(martianeum6[[#This Row],[stan_po_wydobyciu_z_ładunku]]&gt;=100,100,0)</f>
        <v>0</v>
      </c>
      <c r="I1061">
        <f>martianeum6[[#This Row],[stan_po_wydobyciu_z_ładunku]]-martianeum6[[#This Row],[ile_zabiera_na_orbite]]</f>
        <v>75.355599999999924</v>
      </c>
    </row>
    <row r="1062" spans="1:9" x14ac:dyDescent="0.25">
      <c r="A1062" s="1">
        <v>49701</v>
      </c>
      <c r="B1062">
        <f t="shared" si="16"/>
        <v>75.355599999999924</v>
      </c>
      <c r="C1062" t="s">
        <v>6</v>
      </c>
      <c r="D1062">
        <v>23.3</v>
      </c>
      <c r="E1062">
        <v>11.1</v>
      </c>
      <c r="F1062">
        <f>IF(martianeum6[[#This Row],[zawartosc '[%']]]&gt;=1,martianeum6[[#This Row],[masa '[kg']]]*martianeum6[[#This Row],[zawartosc '[%']]]*0.01,0)</f>
        <v>2.5863</v>
      </c>
      <c r="G1062">
        <f>martianeum6[[#This Row],[stan_magazynu '[kg']]]+martianeum6[[#This Row],[ile_kg_materiału_z_ładunku]]</f>
        <v>77.941899999999919</v>
      </c>
      <c r="H1062">
        <f>IF(martianeum6[[#This Row],[stan_po_wydobyciu_z_ładunku]]&gt;=100,100,0)</f>
        <v>0</v>
      </c>
      <c r="I1062">
        <f>martianeum6[[#This Row],[stan_po_wydobyciu_z_ładunku]]-martianeum6[[#This Row],[ile_zabiera_na_orbite]]</f>
        <v>77.941899999999919</v>
      </c>
    </row>
    <row r="1063" spans="1:9" x14ac:dyDescent="0.25">
      <c r="A1063" s="1">
        <v>49702</v>
      </c>
      <c r="B1063">
        <f t="shared" si="16"/>
        <v>77.941899999999919</v>
      </c>
      <c r="C1063" t="s">
        <v>15</v>
      </c>
      <c r="D1063">
        <v>30</v>
      </c>
      <c r="E1063">
        <v>16.100000000000001</v>
      </c>
      <c r="F1063">
        <f>IF(martianeum6[[#This Row],[zawartosc '[%']]]&gt;=1,martianeum6[[#This Row],[masa '[kg']]]*martianeum6[[#This Row],[zawartosc '[%']]]*0.01,0)</f>
        <v>4.830000000000001</v>
      </c>
      <c r="G1063">
        <f>martianeum6[[#This Row],[stan_magazynu '[kg']]]+martianeum6[[#This Row],[ile_kg_materiału_z_ładunku]]</f>
        <v>82.771899999999917</v>
      </c>
      <c r="H1063">
        <f>IF(martianeum6[[#This Row],[stan_po_wydobyciu_z_ładunku]]&gt;=100,100,0)</f>
        <v>0</v>
      </c>
      <c r="I1063">
        <f>martianeum6[[#This Row],[stan_po_wydobyciu_z_ładunku]]-martianeum6[[#This Row],[ile_zabiera_na_orbite]]</f>
        <v>82.771899999999917</v>
      </c>
    </row>
    <row r="1064" spans="1:9" x14ac:dyDescent="0.25">
      <c r="A1064" s="1">
        <v>49703</v>
      </c>
      <c r="B1064">
        <f t="shared" si="16"/>
        <v>82.771899999999917</v>
      </c>
      <c r="C1064" t="s">
        <v>18</v>
      </c>
      <c r="D1064">
        <v>16</v>
      </c>
      <c r="E1064">
        <v>9.8000000000000007</v>
      </c>
      <c r="F1064">
        <f>IF(martianeum6[[#This Row],[zawartosc '[%']]]&gt;=1,martianeum6[[#This Row],[masa '[kg']]]*martianeum6[[#This Row],[zawartosc '[%']]]*0.01,0)</f>
        <v>1.5680000000000001</v>
      </c>
      <c r="G1064">
        <f>martianeum6[[#This Row],[stan_magazynu '[kg']]]+martianeum6[[#This Row],[ile_kg_materiału_z_ładunku]]</f>
        <v>84.339899999999915</v>
      </c>
      <c r="H1064">
        <f>IF(martianeum6[[#This Row],[stan_po_wydobyciu_z_ładunku]]&gt;=100,100,0)</f>
        <v>0</v>
      </c>
      <c r="I1064">
        <f>martianeum6[[#This Row],[stan_po_wydobyciu_z_ładunku]]-martianeum6[[#This Row],[ile_zabiera_na_orbite]]</f>
        <v>84.339899999999915</v>
      </c>
    </row>
    <row r="1065" spans="1:9" x14ac:dyDescent="0.25">
      <c r="A1065" s="1">
        <v>49704</v>
      </c>
      <c r="B1065">
        <f t="shared" si="16"/>
        <v>84.339899999999915</v>
      </c>
      <c r="C1065" t="s">
        <v>20</v>
      </c>
      <c r="D1065">
        <v>21.6</v>
      </c>
      <c r="E1065">
        <v>3.4</v>
      </c>
      <c r="F1065">
        <f>IF(martianeum6[[#This Row],[zawartosc '[%']]]&gt;=1,martianeum6[[#This Row],[masa '[kg']]]*martianeum6[[#This Row],[zawartosc '[%']]]*0.01,0)</f>
        <v>0.73439999999999994</v>
      </c>
      <c r="G1065">
        <f>martianeum6[[#This Row],[stan_magazynu '[kg']]]+martianeum6[[#This Row],[ile_kg_materiału_z_ładunku]]</f>
        <v>85.074299999999909</v>
      </c>
      <c r="H1065">
        <f>IF(martianeum6[[#This Row],[stan_po_wydobyciu_z_ładunku]]&gt;=100,100,0)</f>
        <v>0</v>
      </c>
      <c r="I1065">
        <f>martianeum6[[#This Row],[stan_po_wydobyciu_z_ładunku]]-martianeum6[[#This Row],[ile_zabiera_na_orbite]]</f>
        <v>85.074299999999909</v>
      </c>
    </row>
    <row r="1066" spans="1:9" x14ac:dyDescent="0.25">
      <c r="A1066" s="1">
        <v>49705</v>
      </c>
      <c r="B1066">
        <f t="shared" si="16"/>
        <v>85.074299999999909</v>
      </c>
      <c r="C1066" t="s">
        <v>19</v>
      </c>
      <c r="D1066">
        <v>27.9</v>
      </c>
      <c r="E1066">
        <v>4.8</v>
      </c>
      <c r="F1066">
        <f>IF(martianeum6[[#This Row],[zawartosc '[%']]]&gt;=1,martianeum6[[#This Row],[masa '[kg']]]*martianeum6[[#This Row],[zawartosc '[%']]]*0.01,0)</f>
        <v>1.3391999999999999</v>
      </c>
      <c r="G1066">
        <f>martianeum6[[#This Row],[stan_magazynu '[kg']]]+martianeum6[[#This Row],[ile_kg_materiału_z_ładunku]]</f>
        <v>86.413499999999914</v>
      </c>
      <c r="H1066">
        <f>IF(martianeum6[[#This Row],[stan_po_wydobyciu_z_ładunku]]&gt;=100,100,0)</f>
        <v>0</v>
      </c>
      <c r="I1066">
        <f>martianeum6[[#This Row],[stan_po_wydobyciu_z_ładunku]]-martianeum6[[#This Row],[ile_zabiera_na_orbite]]</f>
        <v>86.413499999999914</v>
      </c>
    </row>
    <row r="1067" spans="1:9" x14ac:dyDescent="0.25">
      <c r="A1067" s="1">
        <v>49706</v>
      </c>
      <c r="B1067">
        <f t="shared" si="16"/>
        <v>86.413499999999914</v>
      </c>
      <c r="C1067" t="s">
        <v>13</v>
      </c>
      <c r="D1067">
        <v>17.5</v>
      </c>
      <c r="E1067">
        <v>14.7</v>
      </c>
      <c r="F1067">
        <f>IF(martianeum6[[#This Row],[zawartosc '[%']]]&gt;=1,martianeum6[[#This Row],[masa '[kg']]]*martianeum6[[#This Row],[zawartosc '[%']]]*0.01,0)</f>
        <v>2.5725000000000002</v>
      </c>
      <c r="G1067">
        <f>martianeum6[[#This Row],[stan_magazynu '[kg']]]+martianeum6[[#This Row],[ile_kg_materiału_z_ładunku]]</f>
        <v>88.985999999999919</v>
      </c>
      <c r="H1067">
        <f>IF(martianeum6[[#This Row],[stan_po_wydobyciu_z_ładunku]]&gt;=100,100,0)</f>
        <v>0</v>
      </c>
      <c r="I1067">
        <f>martianeum6[[#This Row],[stan_po_wydobyciu_z_ładunku]]-martianeum6[[#This Row],[ile_zabiera_na_orbite]]</f>
        <v>88.985999999999919</v>
      </c>
    </row>
    <row r="1068" spans="1:9" x14ac:dyDescent="0.25">
      <c r="A1068" s="1">
        <v>49707</v>
      </c>
      <c r="B1068">
        <f t="shared" si="16"/>
        <v>88.985999999999919</v>
      </c>
      <c r="C1068" t="s">
        <v>7</v>
      </c>
      <c r="D1068">
        <v>20.7</v>
      </c>
      <c r="E1068">
        <v>0</v>
      </c>
      <c r="F1068">
        <f>IF(martianeum6[[#This Row],[zawartosc '[%']]]&gt;=1,martianeum6[[#This Row],[masa '[kg']]]*martianeum6[[#This Row],[zawartosc '[%']]]*0.01,0)</f>
        <v>0</v>
      </c>
      <c r="G1068">
        <f>martianeum6[[#This Row],[stan_magazynu '[kg']]]+martianeum6[[#This Row],[ile_kg_materiału_z_ładunku]]</f>
        <v>88.985999999999919</v>
      </c>
      <c r="H1068">
        <f>IF(martianeum6[[#This Row],[stan_po_wydobyciu_z_ładunku]]&gt;=100,100,0)</f>
        <v>0</v>
      </c>
      <c r="I1068">
        <f>martianeum6[[#This Row],[stan_po_wydobyciu_z_ładunku]]-martianeum6[[#This Row],[ile_zabiera_na_orbite]]</f>
        <v>88.985999999999919</v>
      </c>
    </row>
    <row r="1069" spans="1:9" x14ac:dyDescent="0.25">
      <c r="A1069" s="1">
        <v>49708</v>
      </c>
      <c r="B1069">
        <f t="shared" si="16"/>
        <v>88.985999999999919</v>
      </c>
      <c r="C1069" t="s">
        <v>10</v>
      </c>
      <c r="D1069">
        <v>10.8</v>
      </c>
      <c r="E1069">
        <v>36.4</v>
      </c>
      <c r="F1069">
        <f>IF(martianeum6[[#This Row],[zawartosc '[%']]]&gt;=1,martianeum6[[#This Row],[masa '[kg']]]*martianeum6[[#This Row],[zawartosc '[%']]]*0.01,0)</f>
        <v>3.9312</v>
      </c>
      <c r="G1069">
        <f>martianeum6[[#This Row],[stan_magazynu '[kg']]]+martianeum6[[#This Row],[ile_kg_materiału_z_ładunku]]</f>
        <v>92.917199999999923</v>
      </c>
      <c r="H1069">
        <f>IF(martianeum6[[#This Row],[stan_po_wydobyciu_z_ładunku]]&gt;=100,100,0)</f>
        <v>0</v>
      </c>
      <c r="I1069">
        <f>martianeum6[[#This Row],[stan_po_wydobyciu_z_ładunku]]-martianeum6[[#This Row],[ile_zabiera_na_orbite]]</f>
        <v>92.917199999999923</v>
      </c>
    </row>
    <row r="1070" spans="1:9" x14ac:dyDescent="0.25">
      <c r="A1070" s="1">
        <v>49709</v>
      </c>
      <c r="B1070">
        <f t="shared" si="16"/>
        <v>92.917199999999923</v>
      </c>
      <c r="C1070" t="s">
        <v>19</v>
      </c>
      <c r="D1070">
        <v>27.6</v>
      </c>
      <c r="E1070">
        <v>32.799999999999997</v>
      </c>
      <c r="F1070">
        <f>IF(martianeum6[[#This Row],[zawartosc '[%']]]&gt;=1,martianeum6[[#This Row],[masa '[kg']]]*martianeum6[[#This Row],[zawartosc '[%']]]*0.01,0)</f>
        <v>9.0527999999999995</v>
      </c>
      <c r="G1070">
        <f>martianeum6[[#This Row],[stan_magazynu '[kg']]]+martianeum6[[#This Row],[ile_kg_materiału_z_ładunku]]</f>
        <v>101.96999999999993</v>
      </c>
      <c r="H1070">
        <f>IF(martianeum6[[#This Row],[stan_po_wydobyciu_z_ładunku]]&gt;=100,100,0)</f>
        <v>100</v>
      </c>
      <c r="I1070">
        <f>martianeum6[[#This Row],[stan_po_wydobyciu_z_ładunku]]-martianeum6[[#This Row],[ile_zabiera_na_orbite]]</f>
        <v>1.9699999999999278</v>
      </c>
    </row>
    <row r="1071" spans="1:9" x14ac:dyDescent="0.25">
      <c r="A1071" s="1">
        <v>49710</v>
      </c>
      <c r="B1071">
        <f t="shared" si="16"/>
        <v>1.9699999999999278</v>
      </c>
      <c r="C1071" t="s">
        <v>11</v>
      </c>
      <c r="D1071">
        <v>10.8</v>
      </c>
      <c r="E1071">
        <v>11.6</v>
      </c>
      <c r="F1071">
        <f>IF(martianeum6[[#This Row],[zawartosc '[%']]]&gt;=1,martianeum6[[#This Row],[masa '[kg']]]*martianeum6[[#This Row],[zawartosc '[%']]]*0.01,0)</f>
        <v>1.2528000000000001</v>
      </c>
      <c r="G1071">
        <f>martianeum6[[#This Row],[stan_magazynu '[kg']]]+martianeum6[[#This Row],[ile_kg_materiału_z_ładunku]]</f>
        <v>3.2227999999999279</v>
      </c>
      <c r="H1071">
        <f>IF(martianeum6[[#This Row],[stan_po_wydobyciu_z_ładunku]]&gt;=100,100,0)</f>
        <v>0</v>
      </c>
      <c r="I1071">
        <f>martianeum6[[#This Row],[stan_po_wydobyciu_z_ładunku]]-martianeum6[[#This Row],[ile_zabiera_na_orbite]]</f>
        <v>3.2227999999999279</v>
      </c>
    </row>
    <row r="1072" spans="1:9" x14ac:dyDescent="0.25">
      <c r="A1072" s="1">
        <v>49711</v>
      </c>
      <c r="B1072">
        <f t="shared" si="16"/>
        <v>3.2227999999999279</v>
      </c>
      <c r="C1072" t="s">
        <v>17</v>
      </c>
      <c r="D1072">
        <v>13.7</v>
      </c>
      <c r="E1072">
        <v>0</v>
      </c>
      <c r="F1072">
        <f>IF(martianeum6[[#This Row],[zawartosc '[%']]]&gt;=1,martianeum6[[#This Row],[masa '[kg']]]*martianeum6[[#This Row],[zawartosc '[%']]]*0.01,0)</f>
        <v>0</v>
      </c>
      <c r="G1072">
        <f>martianeum6[[#This Row],[stan_magazynu '[kg']]]+martianeum6[[#This Row],[ile_kg_materiału_z_ładunku]]</f>
        <v>3.2227999999999279</v>
      </c>
      <c r="H1072">
        <f>IF(martianeum6[[#This Row],[stan_po_wydobyciu_z_ładunku]]&gt;=100,100,0)</f>
        <v>0</v>
      </c>
      <c r="I1072">
        <f>martianeum6[[#This Row],[stan_po_wydobyciu_z_ładunku]]-martianeum6[[#This Row],[ile_zabiera_na_orbite]]</f>
        <v>3.2227999999999279</v>
      </c>
    </row>
    <row r="1073" spans="1:9" x14ac:dyDescent="0.25">
      <c r="A1073" s="1">
        <v>49712</v>
      </c>
      <c r="B1073">
        <f t="shared" si="16"/>
        <v>3.2227999999999279</v>
      </c>
      <c r="C1073" t="s">
        <v>18</v>
      </c>
      <c r="D1073">
        <v>19.5</v>
      </c>
      <c r="E1073">
        <v>0</v>
      </c>
      <c r="F1073">
        <f>IF(martianeum6[[#This Row],[zawartosc '[%']]]&gt;=1,martianeum6[[#This Row],[masa '[kg']]]*martianeum6[[#This Row],[zawartosc '[%']]]*0.01,0)</f>
        <v>0</v>
      </c>
      <c r="G1073">
        <f>martianeum6[[#This Row],[stan_magazynu '[kg']]]+martianeum6[[#This Row],[ile_kg_materiału_z_ładunku]]</f>
        <v>3.2227999999999279</v>
      </c>
      <c r="H1073">
        <f>IF(martianeum6[[#This Row],[stan_po_wydobyciu_z_ładunku]]&gt;=100,100,0)</f>
        <v>0</v>
      </c>
      <c r="I1073">
        <f>martianeum6[[#This Row],[stan_po_wydobyciu_z_ładunku]]-martianeum6[[#This Row],[ile_zabiera_na_orbite]]</f>
        <v>3.2227999999999279</v>
      </c>
    </row>
    <row r="1074" spans="1:9" x14ac:dyDescent="0.25">
      <c r="A1074" s="1">
        <v>49713</v>
      </c>
      <c r="B1074">
        <f t="shared" si="16"/>
        <v>3.2227999999999279</v>
      </c>
      <c r="C1074" t="s">
        <v>9</v>
      </c>
      <c r="D1074">
        <v>21.6</v>
      </c>
      <c r="E1074">
        <v>11.6</v>
      </c>
      <c r="F1074">
        <f>IF(martianeum6[[#This Row],[zawartosc '[%']]]&gt;=1,martianeum6[[#This Row],[masa '[kg']]]*martianeum6[[#This Row],[zawartosc '[%']]]*0.01,0)</f>
        <v>2.5056000000000003</v>
      </c>
      <c r="G1074">
        <f>martianeum6[[#This Row],[stan_magazynu '[kg']]]+martianeum6[[#This Row],[ile_kg_materiału_z_ładunku]]</f>
        <v>5.7283999999999278</v>
      </c>
      <c r="H1074">
        <f>IF(martianeum6[[#This Row],[stan_po_wydobyciu_z_ładunku]]&gt;=100,100,0)</f>
        <v>0</v>
      </c>
      <c r="I1074">
        <f>martianeum6[[#This Row],[stan_po_wydobyciu_z_ładunku]]-martianeum6[[#This Row],[ile_zabiera_na_orbite]]</f>
        <v>5.7283999999999278</v>
      </c>
    </row>
    <row r="1075" spans="1:9" x14ac:dyDescent="0.25">
      <c r="A1075" s="1">
        <v>49714</v>
      </c>
      <c r="B1075">
        <f t="shared" si="16"/>
        <v>5.7283999999999278</v>
      </c>
      <c r="C1075" t="s">
        <v>17</v>
      </c>
      <c r="D1075">
        <v>21.6</v>
      </c>
      <c r="E1075">
        <v>2.7</v>
      </c>
      <c r="F1075">
        <f>IF(martianeum6[[#This Row],[zawartosc '[%']]]&gt;=1,martianeum6[[#This Row],[masa '[kg']]]*martianeum6[[#This Row],[zawartosc '[%']]]*0.01,0)</f>
        <v>0.58320000000000005</v>
      </c>
      <c r="G1075">
        <f>martianeum6[[#This Row],[stan_magazynu '[kg']]]+martianeum6[[#This Row],[ile_kg_materiału_z_ładunku]]</f>
        <v>6.3115999999999275</v>
      </c>
      <c r="H1075">
        <f>IF(martianeum6[[#This Row],[stan_po_wydobyciu_z_ładunku]]&gt;=100,100,0)</f>
        <v>0</v>
      </c>
      <c r="I1075">
        <f>martianeum6[[#This Row],[stan_po_wydobyciu_z_ładunku]]-martianeum6[[#This Row],[ile_zabiera_na_orbite]]</f>
        <v>6.3115999999999275</v>
      </c>
    </row>
    <row r="1076" spans="1:9" x14ac:dyDescent="0.25">
      <c r="A1076" s="1">
        <v>49715</v>
      </c>
      <c r="B1076">
        <f t="shared" si="16"/>
        <v>6.3115999999999275</v>
      </c>
      <c r="C1076" t="s">
        <v>24</v>
      </c>
      <c r="D1076">
        <v>16.100000000000001</v>
      </c>
      <c r="E1076">
        <v>0</v>
      </c>
      <c r="F1076">
        <f>IF(martianeum6[[#This Row],[zawartosc '[%']]]&gt;=1,martianeum6[[#This Row],[masa '[kg']]]*martianeum6[[#This Row],[zawartosc '[%']]]*0.01,0)</f>
        <v>0</v>
      </c>
      <c r="G1076">
        <f>martianeum6[[#This Row],[stan_magazynu '[kg']]]+martianeum6[[#This Row],[ile_kg_materiału_z_ładunku]]</f>
        <v>6.3115999999999275</v>
      </c>
      <c r="H1076">
        <f>IF(martianeum6[[#This Row],[stan_po_wydobyciu_z_ładunku]]&gt;=100,100,0)</f>
        <v>0</v>
      </c>
      <c r="I1076">
        <f>martianeum6[[#This Row],[stan_po_wydobyciu_z_ładunku]]-martianeum6[[#This Row],[ile_zabiera_na_orbite]]</f>
        <v>6.3115999999999275</v>
      </c>
    </row>
    <row r="1077" spans="1:9" x14ac:dyDescent="0.25">
      <c r="A1077" s="1">
        <v>49716</v>
      </c>
      <c r="B1077">
        <f t="shared" si="16"/>
        <v>6.3115999999999275</v>
      </c>
      <c r="C1077" t="s">
        <v>6</v>
      </c>
      <c r="D1077">
        <v>29.4</v>
      </c>
      <c r="E1077">
        <v>12.5</v>
      </c>
      <c r="F1077">
        <f>IF(martianeum6[[#This Row],[zawartosc '[%']]]&gt;=1,martianeum6[[#This Row],[masa '[kg']]]*martianeum6[[#This Row],[zawartosc '[%']]]*0.01,0)</f>
        <v>3.6750000000000003</v>
      </c>
      <c r="G1077">
        <f>martianeum6[[#This Row],[stan_magazynu '[kg']]]+martianeum6[[#This Row],[ile_kg_materiału_z_ładunku]]</f>
        <v>9.9865999999999282</v>
      </c>
      <c r="H1077">
        <f>IF(martianeum6[[#This Row],[stan_po_wydobyciu_z_ładunku]]&gt;=100,100,0)</f>
        <v>0</v>
      </c>
      <c r="I1077">
        <f>martianeum6[[#This Row],[stan_po_wydobyciu_z_ładunku]]-martianeum6[[#This Row],[ile_zabiera_na_orbite]]</f>
        <v>9.9865999999999282</v>
      </c>
    </row>
    <row r="1078" spans="1:9" x14ac:dyDescent="0.25">
      <c r="A1078" s="1">
        <v>49717</v>
      </c>
      <c r="B1078">
        <f t="shared" si="16"/>
        <v>9.9865999999999282</v>
      </c>
      <c r="C1078" t="s">
        <v>26</v>
      </c>
      <c r="D1078">
        <v>17.8</v>
      </c>
      <c r="E1078">
        <v>5.9</v>
      </c>
      <c r="F1078">
        <f>IF(martianeum6[[#This Row],[zawartosc '[%']]]&gt;=1,martianeum6[[#This Row],[masa '[kg']]]*martianeum6[[#This Row],[zawartosc '[%']]]*0.01,0)</f>
        <v>1.0502</v>
      </c>
      <c r="G1078">
        <f>martianeum6[[#This Row],[stan_magazynu '[kg']]]+martianeum6[[#This Row],[ile_kg_materiału_z_ładunku]]</f>
        <v>11.036799999999928</v>
      </c>
      <c r="H1078">
        <f>IF(martianeum6[[#This Row],[stan_po_wydobyciu_z_ładunku]]&gt;=100,100,0)</f>
        <v>0</v>
      </c>
      <c r="I1078">
        <f>martianeum6[[#This Row],[stan_po_wydobyciu_z_ładunku]]-martianeum6[[#This Row],[ile_zabiera_na_orbite]]</f>
        <v>11.036799999999928</v>
      </c>
    </row>
    <row r="1079" spans="1:9" x14ac:dyDescent="0.25">
      <c r="A1079" s="1">
        <v>49718</v>
      </c>
      <c r="B1079">
        <f t="shared" si="16"/>
        <v>11.036799999999928</v>
      </c>
      <c r="C1079" t="s">
        <v>19</v>
      </c>
      <c r="D1079">
        <v>26.1</v>
      </c>
      <c r="E1079">
        <v>14.8</v>
      </c>
      <c r="F1079">
        <f>IF(martianeum6[[#This Row],[zawartosc '[%']]]&gt;=1,martianeum6[[#This Row],[masa '[kg']]]*martianeum6[[#This Row],[zawartosc '[%']]]*0.01,0)</f>
        <v>3.8628000000000005</v>
      </c>
      <c r="G1079">
        <f>martianeum6[[#This Row],[stan_magazynu '[kg']]]+martianeum6[[#This Row],[ile_kg_materiału_z_ładunku]]</f>
        <v>14.899599999999928</v>
      </c>
      <c r="H1079">
        <f>IF(martianeum6[[#This Row],[stan_po_wydobyciu_z_ładunku]]&gt;=100,100,0)</f>
        <v>0</v>
      </c>
      <c r="I1079">
        <f>martianeum6[[#This Row],[stan_po_wydobyciu_z_ładunku]]-martianeum6[[#This Row],[ile_zabiera_na_orbite]]</f>
        <v>14.899599999999928</v>
      </c>
    </row>
    <row r="1080" spans="1:9" x14ac:dyDescent="0.25">
      <c r="A1080" s="1">
        <v>49719</v>
      </c>
      <c r="B1080">
        <f t="shared" si="16"/>
        <v>14.899599999999928</v>
      </c>
      <c r="C1080" t="s">
        <v>10</v>
      </c>
      <c r="D1080">
        <v>13.8</v>
      </c>
      <c r="E1080">
        <v>0</v>
      </c>
      <c r="F1080">
        <f>IF(martianeum6[[#This Row],[zawartosc '[%']]]&gt;=1,martianeum6[[#This Row],[masa '[kg']]]*martianeum6[[#This Row],[zawartosc '[%']]]*0.01,0)</f>
        <v>0</v>
      </c>
      <c r="G1080">
        <f>martianeum6[[#This Row],[stan_magazynu '[kg']]]+martianeum6[[#This Row],[ile_kg_materiału_z_ładunku]]</f>
        <v>14.899599999999928</v>
      </c>
      <c r="H1080">
        <f>IF(martianeum6[[#This Row],[stan_po_wydobyciu_z_ładunku]]&gt;=100,100,0)</f>
        <v>0</v>
      </c>
      <c r="I1080">
        <f>martianeum6[[#This Row],[stan_po_wydobyciu_z_ładunku]]-martianeum6[[#This Row],[ile_zabiera_na_orbite]]</f>
        <v>14.899599999999928</v>
      </c>
    </row>
    <row r="1081" spans="1:9" x14ac:dyDescent="0.25">
      <c r="A1081" s="1">
        <v>49720</v>
      </c>
      <c r="B1081">
        <f t="shared" si="16"/>
        <v>14.899599999999928</v>
      </c>
      <c r="C1081" t="s">
        <v>12</v>
      </c>
      <c r="D1081">
        <v>16.100000000000001</v>
      </c>
      <c r="E1081">
        <v>6.2</v>
      </c>
      <c r="F1081">
        <f>IF(martianeum6[[#This Row],[zawartosc '[%']]]&gt;=1,martianeum6[[#This Row],[masa '[kg']]]*martianeum6[[#This Row],[zawartosc '[%']]]*0.01,0)</f>
        <v>0.99820000000000009</v>
      </c>
      <c r="G1081">
        <f>martianeum6[[#This Row],[stan_magazynu '[kg']]]+martianeum6[[#This Row],[ile_kg_materiału_z_ładunku]]</f>
        <v>15.897799999999929</v>
      </c>
      <c r="H1081">
        <f>IF(martianeum6[[#This Row],[stan_po_wydobyciu_z_ładunku]]&gt;=100,100,0)</f>
        <v>0</v>
      </c>
      <c r="I1081">
        <f>martianeum6[[#This Row],[stan_po_wydobyciu_z_ładunku]]-martianeum6[[#This Row],[ile_zabiera_na_orbite]]</f>
        <v>15.897799999999929</v>
      </c>
    </row>
    <row r="1082" spans="1:9" x14ac:dyDescent="0.25">
      <c r="A1082" s="1">
        <v>49721</v>
      </c>
      <c r="B1082">
        <f t="shared" si="16"/>
        <v>15.897799999999929</v>
      </c>
      <c r="C1082" t="s">
        <v>10</v>
      </c>
      <c r="D1082">
        <v>23.2</v>
      </c>
      <c r="E1082">
        <v>45.8</v>
      </c>
      <c r="F1082">
        <f>IF(martianeum6[[#This Row],[zawartosc '[%']]]&gt;=1,martianeum6[[#This Row],[masa '[kg']]]*martianeum6[[#This Row],[zawartosc '[%']]]*0.01,0)</f>
        <v>10.6256</v>
      </c>
      <c r="G1082">
        <f>martianeum6[[#This Row],[stan_magazynu '[kg']]]+martianeum6[[#This Row],[ile_kg_materiału_z_ładunku]]</f>
        <v>26.523399999999931</v>
      </c>
      <c r="H1082">
        <f>IF(martianeum6[[#This Row],[stan_po_wydobyciu_z_ładunku]]&gt;=100,100,0)</f>
        <v>0</v>
      </c>
      <c r="I1082">
        <f>martianeum6[[#This Row],[stan_po_wydobyciu_z_ładunku]]-martianeum6[[#This Row],[ile_zabiera_na_orbite]]</f>
        <v>26.523399999999931</v>
      </c>
    </row>
    <row r="1083" spans="1:9" x14ac:dyDescent="0.25">
      <c r="A1083" s="1">
        <v>49722</v>
      </c>
      <c r="B1083">
        <f t="shared" si="16"/>
        <v>26.523399999999931</v>
      </c>
      <c r="C1083" t="s">
        <v>12</v>
      </c>
      <c r="D1083">
        <v>18.899999999999999</v>
      </c>
      <c r="E1083">
        <v>0</v>
      </c>
      <c r="F1083">
        <f>IF(martianeum6[[#This Row],[zawartosc '[%']]]&gt;=1,martianeum6[[#This Row],[masa '[kg']]]*martianeum6[[#This Row],[zawartosc '[%']]]*0.01,0)</f>
        <v>0</v>
      </c>
      <c r="G1083">
        <f>martianeum6[[#This Row],[stan_magazynu '[kg']]]+martianeum6[[#This Row],[ile_kg_materiału_z_ładunku]]</f>
        <v>26.523399999999931</v>
      </c>
      <c r="H1083">
        <f>IF(martianeum6[[#This Row],[stan_po_wydobyciu_z_ładunku]]&gt;=100,100,0)</f>
        <v>0</v>
      </c>
      <c r="I1083">
        <f>martianeum6[[#This Row],[stan_po_wydobyciu_z_ładunku]]-martianeum6[[#This Row],[ile_zabiera_na_orbite]]</f>
        <v>26.523399999999931</v>
      </c>
    </row>
    <row r="1084" spans="1:9" x14ac:dyDescent="0.25">
      <c r="A1084" s="1">
        <v>49723</v>
      </c>
      <c r="B1084">
        <f t="shared" si="16"/>
        <v>26.523399999999931</v>
      </c>
      <c r="C1084" t="s">
        <v>19</v>
      </c>
      <c r="D1084">
        <v>28.9</v>
      </c>
      <c r="E1084">
        <v>34.1</v>
      </c>
      <c r="F1084">
        <f>IF(martianeum6[[#This Row],[zawartosc '[%']]]&gt;=1,martianeum6[[#This Row],[masa '[kg']]]*martianeum6[[#This Row],[zawartosc '[%']]]*0.01,0)</f>
        <v>9.8549000000000007</v>
      </c>
      <c r="G1084">
        <f>martianeum6[[#This Row],[stan_magazynu '[kg']]]+martianeum6[[#This Row],[ile_kg_materiału_z_ładunku]]</f>
        <v>36.378299999999932</v>
      </c>
      <c r="H1084">
        <f>IF(martianeum6[[#This Row],[stan_po_wydobyciu_z_ładunku]]&gt;=100,100,0)</f>
        <v>0</v>
      </c>
      <c r="I1084">
        <f>martianeum6[[#This Row],[stan_po_wydobyciu_z_ładunku]]-martianeum6[[#This Row],[ile_zabiera_na_orbite]]</f>
        <v>36.378299999999932</v>
      </c>
    </row>
    <row r="1085" spans="1:9" x14ac:dyDescent="0.25">
      <c r="A1085" s="1">
        <v>49724</v>
      </c>
      <c r="B1085">
        <f t="shared" si="16"/>
        <v>36.378299999999932</v>
      </c>
      <c r="C1085" t="s">
        <v>10</v>
      </c>
      <c r="D1085">
        <v>19.3</v>
      </c>
      <c r="E1085">
        <v>49.6</v>
      </c>
      <c r="F1085">
        <f>IF(martianeum6[[#This Row],[zawartosc '[%']]]&gt;=1,martianeum6[[#This Row],[masa '[kg']]]*martianeum6[[#This Row],[zawartosc '[%']]]*0.01,0)</f>
        <v>9.5728000000000009</v>
      </c>
      <c r="G1085">
        <f>martianeum6[[#This Row],[stan_magazynu '[kg']]]+martianeum6[[#This Row],[ile_kg_materiału_z_ładunku]]</f>
        <v>45.951099999999933</v>
      </c>
      <c r="H1085">
        <f>IF(martianeum6[[#This Row],[stan_po_wydobyciu_z_ładunku]]&gt;=100,100,0)</f>
        <v>0</v>
      </c>
      <c r="I1085">
        <f>martianeum6[[#This Row],[stan_po_wydobyciu_z_ładunku]]-martianeum6[[#This Row],[ile_zabiera_na_orbite]]</f>
        <v>45.951099999999933</v>
      </c>
    </row>
    <row r="1086" spans="1:9" x14ac:dyDescent="0.25">
      <c r="A1086" s="1">
        <v>49725</v>
      </c>
      <c r="B1086">
        <f t="shared" si="16"/>
        <v>45.951099999999933</v>
      </c>
      <c r="C1086" t="s">
        <v>18</v>
      </c>
      <c r="D1086">
        <v>23.9</v>
      </c>
      <c r="E1086">
        <v>11.7</v>
      </c>
      <c r="F1086">
        <f>IF(martianeum6[[#This Row],[zawartosc '[%']]]&gt;=1,martianeum6[[#This Row],[masa '[kg']]]*martianeum6[[#This Row],[zawartosc '[%']]]*0.01,0)</f>
        <v>2.7962999999999996</v>
      </c>
      <c r="G1086">
        <f>martianeum6[[#This Row],[stan_magazynu '[kg']]]+martianeum6[[#This Row],[ile_kg_materiału_z_ładunku]]</f>
        <v>48.747399999999935</v>
      </c>
      <c r="H1086">
        <f>IF(martianeum6[[#This Row],[stan_po_wydobyciu_z_ładunku]]&gt;=100,100,0)</f>
        <v>0</v>
      </c>
      <c r="I1086">
        <f>martianeum6[[#This Row],[stan_po_wydobyciu_z_ładunku]]-martianeum6[[#This Row],[ile_zabiera_na_orbite]]</f>
        <v>48.747399999999935</v>
      </c>
    </row>
    <row r="1087" spans="1:9" x14ac:dyDescent="0.25">
      <c r="A1087" s="1">
        <v>49726</v>
      </c>
      <c r="B1087">
        <f t="shared" si="16"/>
        <v>48.747399999999935</v>
      </c>
      <c r="C1087" t="s">
        <v>13</v>
      </c>
      <c r="D1087">
        <v>28.6</v>
      </c>
      <c r="E1087">
        <v>11.5</v>
      </c>
      <c r="F1087">
        <f>IF(martianeum6[[#This Row],[zawartosc '[%']]]&gt;=1,martianeum6[[#This Row],[masa '[kg']]]*martianeum6[[#This Row],[zawartosc '[%']]]*0.01,0)</f>
        <v>3.2890000000000006</v>
      </c>
      <c r="G1087">
        <f>martianeum6[[#This Row],[stan_magazynu '[kg']]]+martianeum6[[#This Row],[ile_kg_materiału_z_ładunku]]</f>
        <v>52.036399999999936</v>
      </c>
      <c r="H1087">
        <f>IF(martianeum6[[#This Row],[stan_po_wydobyciu_z_ładunku]]&gt;=100,100,0)</f>
        <v>0</v>
      </c>
      <c r="I1087">
        <f>martianeum6[[#This Row],[stan_po_wydobyciu_z_ładunku]]-martianeum6[[#This Row],[ile_zabiera_na_orbite]]</f>
        <v>52.036399999999936</v>
      </c>
    </row>
    <row r="1088" spans="1:9" x14ac:dyDescent="0.25">
      <c r="A1088" s="1">
        <v>49727</v>
      </c>
      <c r="B1088">
        <f t="shared" si="16"/>
        <v>52.036399999999936</v>
      </c>
      <c r="C1088" t="s">
        <v>26</v>
      </c>
      <c r="D1088">
        <v>14.5</v>
      </c>
      <c r="E1088">
        <v>0.3</v>
      </c>
      <c r="F1088">
        <f>IF(martianeum6[[#This Row],[zawartosc '[%']]]&gt;=1,martianeum6[[#This Row],[masa '[kg']]]*martianeum6[[#This Row],[zawartosc '[%']]]*0.01,0)</f>
        <v>0</v>
      </c>
      <c r="G1088">
        <f>martianeum6[[#This Row],[stan_magazynu '[kg']]]+martianeum6[[#This Row],[ile_kg_materiału_z_ładunku]]</f>
        <v>52.036399999999936</v>
      </c>
      <c r="H1088">
        <f>IF(martianeum6[[#This Row],[stan_po_wydobyciu_z_ładunku]]&gt;=100,100,0)</f>
        <v>0</v>
      </c>
      <c r="I1088">
        <f>martianeum6[[#This Row],[stan_po_wydobyciu_z_ładunku]]-martianeum6[[#This Row],[ile_zabiera_na_orbite]]</f>
        <v>52.036399999999936</v>
      </c>
    </row>
    <row r="1089" spans="1:9" x14ac:dyDescent="0.25">
      <c r="A1089" s="1">
        <v>49728</v>
      </c>
      <c r="B1089">
        <f t="shared" si="16"/>
        <v>52.036399999999936</v>
      </c>
      <c r="C1089" t="s">
        <v>10</v>
      </c>
      <c r="D1089">
        <v>13</v>
      </c>
      <c r="E1089">
        <v>0</v>
      </c>
      <c r="F1089">
        <f>IF(martianeum6[[#This Row],[zawartosc '[%']]]&gt;=1,martianeum6[[#This Row],[masa '[kg']]]*martianeum6[[#This Row],[zawartosc '[%']]]*0.01,0)</f>
        <v>0</v>
      </c>
      <c r="G1089">
        <f>martianeum6[[#This Row],[stan_magazynu '[kg']]]+martianeum6[[#This Row],[ile_kg_materiału_z_ładunku]]</f>
        <v>52.036399999999936</v>
      </c>
      <c r="H1089">
        <f>IF(martianeum6[[#This Row],[stan_po_wydobyciu_z_ładunku]]&gt;=100,100,0)</f>
        <v>0</v>
      </c>
      <c r="I1089">
        <f>martianeum6[[#This Row],[stan_po_wydobyciu_z_ładunku]]-martianeum6[[#This Row],[ile_zabiera_na_orbite]]</f>
        <v>52.036399999999936</v>
      </c>
    </row>
    <row r="1090" spans="1:9" x14ac:dyDescent="0.25">
      <c r="A1090" s="1">
        <v>49729</v>
      </c>
      <c r="B1090">
        <f t="shared" si="16"/>
        <v>52.036399999999936</v>
      </c>
      <c r="C1090" t="s">
        <v>19</v>
      </c>
      <c r="D1090">
        <v>16.2</v>
      </c>
      <c r="E1090">
        <v>9.1999999999999993</v>
      </c>
      <c r="F1090">
        <f>IF(martianeum6[[#This Row],[zawartosc '[%']]]&gt;=1,martianeum6[[#This Row],[masa '[kg']]]*martianeum6[[#This Row],[zawartosc '[%']]]*0.01,0)</f>
        <v>1.4903999999999999</v>
      </c>
      <c r="G1090">
        <f>martianeum6[[#This Row],[stan_magazynu '[kg']]]+martianeum6[[#This Row],[ile_kg_materiału_z_ładunku]]</f>
        <v>53.526799999999938</v>
      </c>
      <c r="H1090">
        <f>IF(martianeum6[[#This Row],[stan_po_wydobyciu_z_ładunku]]&gt;=100,100,0)</f>
        <v>0</v>
      </c>
      <c r="I1090">
        <f>martianeum6[[#This Row],[stan_po_wydobyciu_z_ładunku]]-martianeum6[[#This Row],[ile_zabiera_na_orbite]]</f>
        <v>53.526799999999938</v>
      </c>
    </row>
    <row r="1091" spans="1:9" x14ac:dyDescent="0.25">
      <c r="A1091" s="1">
        <v>49730</v>
      </c>
      <c r="B1091">
        <f t="shared" si="16"/>
        <v>53.526799999999938</v>
      </c>
      <c r="C1091" t="s">
        <v>15</v>
      </c>
      <c r="D1091">
        <v>27.1</v>
      </c>
      <c r="E1091">
        <v>6.3</v>
      </c>
      <c r="F1091">
        <f>IF(martianeum6[[#This Row],[zawartosc '[%']]]&gt;=1,martianeum6[[#This Row],[masa '[kg']]]*martianeum6[[#This Row],[zawartosc '[%']]]*0.01,0)</f>
        <v>1.7073000000000003</v>
      </c>
      <c r="G1091">
        <f>martianeum6[[#This Row],[stan_magazynu '[kg']]]+martianeum6[[#This Row],[ile_kg_materiału_z_ładunku]]</f>
        <v>55.234099999999941</v>
      </c>
      <c r="H1091">
        <f>IF(martianeum6[[#This Row],[stan_po_wydobyciu_z_ładunku]]&gt;=100,100,0)</f>
        <v>0</v>
      </c>
      <c r="I1091">
        <f>martianeum6[[#This Row],[stan_po_wydobyciu_z_ładunku]]-martianeum6[[#This Row],[ile_zabiera_na_orbite]]</f>
        <v>55.234099999999941</v>
      </c>
    </row>
    <row r="1092" spans="1:9" x14ac:dyDescent="0.25">
      <c r="A1092" s="1">
        <v>49731</v>
      </c>
      <c r="B1092">
        <f t="shared" ref="B1092:B1155" si="17">I1091</f>
        <v>55.234099999999941</v>
      </c>
      <c r="C1092" t="s">
        <v>10</v>
      </c>
      <c r="D1092">
        <v>15.6</v>
      </c>
      <c r="E1092">
        <v>28</v>
      </c>
      <c r="F1092">
        <f>IF(martianeum6[[#This Row],[zawartosc '[%']]]&gt;=1,martianeum6[[#This Row],[masa '[kg']]]*martianeum6[[#This Row],[zawartosc '[%']]]*0.01,0)</f>
        <v>4.3680000000000003</v>
      </c>
      <c r="G1092">
        <f>martianeum6[[#This Row],[stan_magazynu '[kg']]]+martianeum6[[#This Row],[ile_kg_materiału_z_ładunku]]</f>
        <v>59.602099999999943</v>
      </c>
      <c r="H1092">
        <f>IF(martianeum6[[#This Row],[stan_po_wydobyciu_z_ładunku]]&gt;=100,100,0)</f>
        <v>0</v>
      </c>
      <c r="I1092">
        <f>martianeum6[[#This Row],[stan_po_wydobyciu_z_ładunku]]-martianeum6[[#This Row],[ile_zabiera_na_orbite]]</f>
        <v>59.602099999999943</v>
      </c>
    </row>
    <row r="1093" spans="1:9" x14ac:dyDescent="0.25">
      <c r="A1093" s="1">
        <v>49732</v>
      </c>
      <c r="B1093">
        <f t="shared" si="17"/>
        <v>59.602099999999943</v>
      </c>
      <c r="C1093" t="s">
        <v>26</v>
      </c>
      <c r="D1093">
        <v>28.9</v>
      </c>
      <c r="E1093">
        <v>6.8</v>
      </c>
      <c r="F1093">
        <f>IF(martianeum6[[#This Row],[zawartosc '[%']]]&gt;=1,martianeum6[[#This Row],[masa '[kg']]]*martianeum6[[#This Row],[zawartosc '[%']]]*0.01,0)</f>
        <v>1.9651999999999998</v>
      </c>
      <c r="G1093">
        <f>martianeum6[[#This Row],[stan_magazynu '[kg']]]+martianeum6[[#This Row],[ile_kg_materiału_z_ładunku]]</f>
        <v>61.567299999999946</v>
      </c>
      <c r="H1093">
        <f>IF(martianeum6[[#This Row],[stan_po_wydobyciu_z_ładunku]]&gt;=100,100,0)</f>
        <v>0</v>
      </c>
      <c r="I1093">
        <f>martianeum6[[#This Row],[stan_po_wydobyciu_z_ładunku]]-martianeum6[[#This Row],[ile_zabiera_na_orbite]]</f>
        <v>61.567299999999946</v>
      </c>
    </row>
    <row r="1094" spans="1:9" x14ac:dyDescent="0.25">
      <c r="A1094" s="1">
        <v>49733</v>
      </c>
      <c r="B1094">
        <f t="shared" si="17"/>
        <v>61.567299999999946</v>
      </c>
      <c r="C1094" t="s">
        <v>6</v>
      </c>
      <c r="D1094">
        <v>13.8</v>
      </c>
      <c r="E1094">
        <v>11.9</v>
      </c>
      <c r="F1094">
        <f>IF(martianeum6[[#This Row],[zawartosc '[%']]]&gt;=1,martianeum6[[#This Row],[masa '[kg']]]*martianeum6[[#This Row],[zawartosc '[%']]]*0.01,0)</f>
        <v>1.6422000000000003</v>
      </c>
      <c r="G1094">
        <f>martianeum6[[#This Row],[stan_magazynu '[kg']]]+martianeum6[[#This Row],[ile_kg_materiału_z_ładunku]]</f>
        <v>63.209499999999949</v>
      </c>
      <c r="H1094">
        <f>IF(martianeum6[[#This Row],[stan_po_wydobyciu_z_ładunku]]&gt;=100,100,0)</f>
        <v>0</v>
      </c>
      <c r="I1094">
        <f>martianeum6[[#This Row],[stan_po_wydobyciu_z_ładunku]]-martianeum6[[#This Row],[ile_zabiera_na_orbite]]</f>
        <v>63.209499999999949</v>
      </c>
    </row>
    <row r="1095" spans="1:9" x14ac:dyDescent="0.25">
      <c r="A1095" s="1">
        <v>49734</v>
      </c>
      <c r="B1095">
        <f t="shared" si="17"/>
        <v>63.209499999999949</v>
      </c>
      <c r="C1095" t="s">
        <v>6</v>
      </c>
      <c r="D1095">
        <v>17.8</v>
      </c>
      <c r="E1095">
        <v>1.5</v>
      </c>
      <c r="F1095">
        <f>IF(martianeum6[[#This Row],[zawartosc '[%']]]&gt;=1,martianeum6[[#This Row],[masa '[kg']]]*martianeum6[[#This Row],[zawartosc '[%']]]*0.01,0)</f>
        <v>0.26700000000000002</v>
      </c>
      <c r="G1095">
        <f>martianeum6[[#This Row],[stan_magazynu '[kg']]]+martianeum6[[#This Row],[ile_kg_materiału_z_ładunku]]</f>
        <v>63.476499999999952</v>
      </c>
      <c r="H1095">
        <f>IF(martianeum6[[#This Row],[stan_po_wydobyciu_z_ładunku]]&gt;=100,100,0)</f>
        <v>0</v>
      </c>
      <c r="I1095">
        <f>martianeum6[[#This Row],[stan_po_wydobyciu_z_ładunku]]-martianeum6[[#This Row],[ile_zabiera_na_orbite]]</f>
        <v>63.476499999999952</v>
      </c>
    </row>
    <row r="1096" spans="1:9" x14ac:dyDescent="0.25">
      <c r="A1096" s="1">
        <v>49735</v>
      </c>
      <c r="B1096">
        <f t="shared" si="17"/>
        <v>63.476499999999952</v>
      </c>
      <c r="C1096" t="s">
        <v>22</v>
      </c>
      <c r="D1096">
        <v>25.1</v>
      </c>
      <c r="E1096">
        <v>0</v>
      </c>
      <c r="F1096">
        <f>IF(martianeum6[[#This Row],[zawartosc '[%']]]&gt;=1,martianeum6[[#This Row],[masa '[kg']]]*martianeum6[[#This Row],[zawartosc '[%']]]*0.01,0)</f>
        <v>0</v>
      </c>
      <c r="G1096">
        <f>martianeum6[[#This Row],[stan_magazynu '[kg']]]+martianeum6[[#This Row],[ile_kg_materiału_z_ładunku]]</f>
        <v>63.476499999999952</v>
      </c>
      <c r="H1096">
        <f>IF(martianeum6[[#This Row],[stan_po_wydobyciu_z_ładunku]]&gt;=100,100,0)</f>
        <v>0</v>
      </c>
      <c r="I1096">
        <f>martianeum6[[#This Row],[stan_po_wydobyciu_z_ładunku]]-martianeum6[[#This Row],[ile_zabiera_na_orbite]]</f>
        <v>63.476499999999952</v>
      </c>
    </row>
    <row r="1097" spans="1:9" x14ac:dyDescent="0.25">
      <c r="A1097" s="1">
        <v>49736</v>
      </c>
      <c r="B1097">
        <f t="shared" si="17"/>
        <v>63.476499999999952</v>
      </c>
      <c r="C1097" t="s">
        <v>22</v>
      </c>
      <c r="D1097">
        <v>29.5</v>
      </c>
      <c r="E1097">
        <v>0</v>
      </c>
      <c r="F1097">
        <f>IF(martianeum6[[#This Row],[zawartosc '[%']]]&gt;=1,martianeum6[[#This Row],[masa '[kg']]]*martianeum6[[#This Row],[zawartosc '[%']]]*0.01,0)</f>
        <v>0</v>
      </c>
      <c r="G1097">
        <f>martianeum6[[#This Row],[stan_magazynu '[kg']]]+martianeum6[[#This Row],[ile_kg_materiału_z_ładunku]]</f>
        <v>63.476499999999952</v>
      </c>
      <c r="H1097">
        <f>IF(martianeum6[[#This Row],[stan_po_wydobyciu_z_ładunku]]&gt;=100,100,0)</f>
        <v>0</v>
      </c>
      <c r="I1097">
        <f>martianeum6[[#This Row],[stan_po_wydobyciu_z_ładunku]]-martianeum6[[#This Row],[ile_zabiera_na_orbite]]</f>
        <v>63.476499999999952</v>
      </c>
    </row>
    <row r="1098" spans="1:9" x14ac:dyDescent="0.25">
      <c r="A1098" s="1">
        <v>49737</v>
      </c>
      <c r="B1098">
        <f t="shared" si="17"/>
        <v>63.476499999999952</v>
      </c>
      <c r="C1098" t="s">
        <v>26</v>
      </c>
      <c r="D1098">
        <v>16.100000000000001</v>
      </c>
      <c r="E1098">
        <v>7.1</v>
      </c>
      <c r="F1098">
        <f>IF(martianeum6[[#This Row],[zawartosc '[%']]]&gt;=1,martianeum6[[#This Row],[masa '[kg']]]*martianeum6[[#This Row],[zawartosc '[%']]]*0.01,0)</f>
        <v>1.1431</v>
      </c>
      <c r="G1098">
        <f>martianeum6[[#This Row],[stan_magazynu '[kg']]]+martianeum6[[#This Row],[ile_kg_materiału_z_ładunku]]</f>
        <v>64.619599999999949</v>
      </c>
      <c r="H1098">
        <f>IF(martianeum6[[#This Row],[stan_po_wydobyciu_z_ładunku]]&gt;=100,100,0)</f>
        <v>0</v>
      </c>
      <c r="I1098">
        <f>martianeum6[[#This Row],[stan_po_wydobyciu_z_ładunku]]-martianeum6[[#This Row],[ile_zabiera_na_orbite]]</f>
        <v>64.619599999999949</v>
      </c>
    </row>
    <row r="1099" spans="1:9" x14ac:dyDescent="0.25">
      <c r="A1099" s="1">
        <v>49738</v>
      </c>
      <c r="B1099">
        <f t="shared" si="17"/>
        <v>64.619599999999949</v>
      </c>
      <c r="C1099" t="s">
        <v>9</v>
      </c>
      <c r="D1099">
        <v>18</v>
      </c>
      <c r="E1099">
        <v>12</v>
      </c>
      <c r="F1099">
        <f>IF(martianeum6[[#This Row],[zawartosc '[%']]]&gt;=1,martianeum6[[#This Row],[masa '[kg']]]*martianeum6[[#This Row],[zawartosc '[%']]]*0.01,0)</f>
        <v>2.16</v>
      </c>
      <c r="G1099">
        <f>martianeum6[[#This Row],[stan_magazynu '[kg']]]+martianeum6[[#This Row],[ile_kg_materiału_z_ładunku]]</f>
        <v>66.779599999999945</v>
      </c>
      <c r="H1099">
        <f>IF(martianeum6[[#This Row],[stan_po_wydobyciu_z_ładunku]]&gt;=100,100,0)</f>
        <v>0</v>
      </c>
      <c r="I1099">
        <f>martianeum6[[#This Row],[stan_po_wydobyciu_z_ładunku]]-martianeum6[[#This Row],[ile_zabiera_na_orbite]]</f>
        <v>66.779599999999945</v>
      </c>
    </row>
    <row r="1100" spans="1:9" x14ac:dyDescent="0.25">
      <c r="A1100" s="1">
        <v>49739</v>
      </c>
      <c r="B1100">
        <f t="shared" si="17"/>
        <v>66.779599999999945</v>
      </c>
      <c r="C1100" t="s">
        <v>10</v>
      </c>
      <c r="D1100">
        <v>12.2</v>
      </c>
      <c r="E1100">
        <v>26.8</v>
      </c>
      <c r="F1100">
        <f>IF(martianeum6[[#This Row],[zawartosc '[%']]]&gt;=1,martianeum6[[#This Row],[masa '[kg']]]*martianeum6[[#This Row],[zawartosc '[%']]]*0.01,0)</f>
        <v>3.2696000000000001</v>
      </c>
      <c r="G1100">
        <f>martianeum6[[#This Row],[stan_magazynu '[kg']]]+martianeum6[[#This Row],[ile_kg_materiału_z_ładunku]]</f>
        <v>70.049199999999942</v>
      </c>
      <c r="H1100">
        <f>IF(martianeum6[[#This Row],[stan_po_wydobyciu_z_ładunku]]&gt;=100,100,0)</f>
        <v>0</v>
      </c>
      <c r="I1100">
        <f>martianeum6[[#This Row],[stan_po_wydobyciu_z_ładunku]]-martianeum6[[#This Row],[ile_zabiera_na_orbite]]</f>
        <v>70.049199999999942</v>
      </c>
    </row>
    <row r="1101" spans="1:9" x14ac:dyDescent="0.25">
      <c r="A1101" s="1">
        <v>49740</v>
      </c>
      <c r="B1101">
        <f t="shared" si="17"/>
        <v>70.049199999999942</v>
      </c>
      <c r="C1101" t="s">
        <v>14</v>
      </c>
      <c r="D1101">
        <v>20.7</v>
      </c>
      <c r="E1101">
        <v>4.7</v>
      </c>
      <c r="F1101">
        <f>IF(martianeum6[[#This Row],[zawartosc '[%']]]&gt;=1,martianeum6[[#This Row],[masa '[kg']]]*martianeum6[[#This Row],[zawartosc '[%']]]*0.01,0)</f>
        <v>0.9729000000000001</v>
      </c>
      <c r="G1101">
        <f>martianeum6[[#This Row],[stan_magazynu '[kg']]]+martianeum6[[#This Row],[ile_kg_materiału_z_ładunku]]</f>
        <v>71.022099999999938</v>
      </c>
      <c r="H1101">
        <f>IF(martianeum6[[#This Row],[stan_po_wydobyciu_z_ładunku]]&gt;=100,100,0)</f>
        <v>0</v>
      </c>
      <c r="I1101">
        <f>martianeum6[[#This Row],[stan_po_wydobyciu_z_ładunku]]-martianeum6[[#This Row],[ile_zabiera_na_orbite]]</f>
        <v>71.022099999999938</v>
      </c>
    </row>
    <row r="1102" spans="1:9" x14ac:dyDescent="0.25">
      <c r="A1102" s="1">
        <v>49741</v>
      </c>
      <c r="B1102">
        <f t="shared" si="17"/>
        <v>71.022099999999938</v>
      </c>
      <c r="C1102" t="s">
        <v>10</v>
      </c>
      <c r="D1102">
        <v>20.100000000000001</v>
      </c>
      <c r="E1102">
        <v>47.4</v>
      </c>
      <c r="F1102">
        <f>IF(martianeum6[[#This Row],[zawartosc '[%']]]&gt;=1,martianeum6[[#This Row],[masa '[kg']]]*martianeum6[[#This Row],[zawartosc '[%']]]*0.01,0)</f>
        <v>9.5274000000000001</v>
      </c>
      <c r="G1102">
        <f>martianeum6[[#This Row],[stan_magazynu '[kg']]]+martianeum6[[#This Row],[ile_kg_materiału_z_ładunku]]</f>
        <v>80.549499999999938</v>
      </c>
      <c r="H1102">
        <f>IF(martianeum6[[#This Row],[stan_po_wydobyciu_z_ładunku]]&gt;=100,100,0)</f>
        <v>0</v>
      </c>
      <c r="I1102">
        <f>martianeum6[[#This Row],[stan_po_wydobyciu_z_ładunku]]-martianeum6[[#This Row],[ile_zabiera_na_orbite]]</f>
        <v>80.549499999999938</v>
      </c>
    </row>
    <row r="1103" spans="1:9" x14ac:dyDescent="0.25">
      <c r="A1103" s="1">
        <v>49742</v>
      </c>
      <c r="B1103">
        <f t="shared" si="17"/>
        <v>80.549499999999938</v>
      </c>
      <c r="C1103" t="s">
        <v>10</v>
      </c>
      <c r="D1103">
        <v>14.9</v>
      </c>
      <c r="E1103">
        <v>43.8</v>
      </c>
      <c r="F1103">
        <f>IF(martianeum6[[#This Row],[zawartosc '[%']]]&gt;=1,martianeum6[[#This Row],[masa '[kg']]]*martianeum6[[#This Row],[zawartosc '[%']]]*0.01,0)</f>
        <v>6.5262000000000002</v>
      </c>
      <c r="G1103">
        <f>martianeum6[[#This Row],[stan_magazynu '[kg']]]+martianeum6[[#This Row],[ile_kg_materiału_z_ładunku]]</f>
        <v>87.075699999999941</v>
      </c>
      <c r="H1103">
        <f>IF(martianeum6[[#This Row],[stan_po_wydobyciu_z_ładunku]]&gt;=100,100,0)</f>
        <v>0</v>
      </c>
      <c r="I1103">
        <f>martianeum6[[#This Row],[stan_po_wydobyciu_z_ładunku]]-martianeum6[[#This Row],[ile_zabiera_na_orbite]]</f>
        <v>87.075699999999941</v>
      </c>
    </row>
    <row r="1104" spans="1:9" x14ac:dyDescent="0.25">
      <c r="A1104" s="1">
        <v>49743</v>
      </c>
      <c r="B1104">
        <f t="shared" si="17"/>
        <v>87.075699999999941</v>
      </c>
      <c r="C1104" t="s">
        <v>10</v>
      </c>
      <c r="D1104">
        <v>19</v>
      </c>
      <c r="E1104">
        <v>0</v>
      </c>
      <c r="F1104">
        <f>IF(martianeum6[[#This Row],[zawartosc '[%']]]&gt;=1,martianeum6[[#This Row],[masa '[kg']]]*martianeum6[[#This Row],[zawartosc '[%']]]*0.01,0)</f>
        <v>0</v>
      </c>
      <c r="G1104">
        <f>martianeum6[[#This Row],[stan_magazynu '[kg']]]+martianeum6[[#This Row],[ile_kg_materiału_z_ładunku]]</f>
        <v>87.075699999999941</v>
      </c>
      <c r="H1104">
        <f>IF(martianeum6[[#This Row],[stan_po_wydobyciu_z_ładunku]]&gt;=100,100,0)</f>
        <v>0</v>
      </c>
      <c r="I1104">
        <f>martianeum6[[#This Row],[stan_po_wydobyciu_z_ładunku]]-martianeum6[[#This Row],[ile_zabiera_na_orbite]]</f>
        <v>87.075699999999941</v>
      </c>
    </row>
    <row r="1105" spans="1:9" x14ac:dyDescent="0.25">
      <c r="A1105" s="1">
        <v>49744</v>
      </c>
      <c r="B1105">
        <f t="shared" si="17"/>
        <v>87.075699999999941</v>
      </c>
      <c r="C1105" t="s">
        <v>6</v>
      </c>
      <c r="D1105">
        <v>12.5</v>
      </c>
      <c r="E1105">
        <v>0</v>
      </c>
      <c r="F1105">
        <f>IF(martianeum6[[#This Row],[zawartosc '[%']]]&gt;=1,martianeum6[[#This Row],[masa '[kg']]]*martianeum6[[#This Row],[zawartosc '[%']]]*0.01,0)</f>
        <v>0</v>
      </c>
      <c r="G1105">
        <f>martianeum6[[#This Row],[stan_magazynu '[kg']]]+martianeum6[[#This Row],[ile_kg_materiału_z_ładunku]]</f>
        <v>87.075699999999941</v>
      </c>
      <c r="H1105">
        <f>IF(martianeum6[[#This Row],[stan_po_wydobyciu_z_ładunku]]&gt;=100,100,0)</f>
        <v>0</v>
      </c>
      <c r="I1105">
        <f>martianeum6[[#This Row],[stan_po_wydobyciu_z_ładunku]]-martianeum6[[#This Row],[ile_zabiera_na_orbite]]</f>
        <v>87.075699999999941</v>
      </c>
    </row>
    <row r="1106" spans="1:9" x14ac:dyDescent="0.25">
      <c r="A1106" s="1">
        <v>49745</v>
      </c>
      <c r="B1106">
        <f t="shared" si="17"/>
        <v>87.075699999999941</v>
      </c>
      <c r="C1106" t="s">
        <v>13</v>
      </c>
      <c r="D1106">
        <v>15.2</v>
      </c>
      <c r="E1106">
        <v>13.9</v>
      </c>
      <c r="F1106">
        <f>IF(martianeum6[[#This Row],[zawartosc '[%']]]&gt;=1,martianeum6[[#This Row],[masa '[kg']]]*martianeum6[[#This Row],[zawartosc '[%']]]*0.01,0)</f>
        <v>2.1128</v>
      </c>
      <c r="G1106">
        <f>martianeum6[[#This Row],[stan_magazynu '[kg']]]+martianeum6[[#This Row],[ile_kg_materiału_z_ładunku]]</f>
        <v>89.188499999999948</v>
      </c>
      <c r="H1106">
        <f>IF(martianeum6[[#This Row],[stan_po_wydobyciu_z_ładunku]]&gt;=100,100,0)</f>
        <v>0</v>
      </c>
      <c r="I1106">
        <f>martianeum6[[#This Row],[stan_po_wydobyciu_z_ładunku]]-martianeum6[[#This Row],[ile_zabiera_na_orbite]]</f>
        <v>89.188499999999948</v>
      </c>
    </row>
    <row r="1107" spans="1:9" x14ac:dyDescent="0.25">
      <c r="A1107" s="1">
        <v>49746</v>
      </c>
      <c r="B1107">
        <f t="shared" si="17"/>
        <v>89.188499999999948</v>
      </c>
      <c r="C1107" t="s">
        <v>19</v>
      </c>
      <c r="D1107">
        <v>29.2</v>
      </c>
      <c r="E1107">
        <v>26.8</v>
      </c>
      <c r="F1107">
        <f>IF(martianeum6[[#This Row],[zawartosc '[%']]]&gt;=1,martianeum6[[#This Row],[masa '[kg']]]*martianeum6[[#This Row],[zawartosc '[%']]]*0.01,0)</f>
        <v>7.8255999999999997</v>
      </c>
      <c r="G1107">
        <f>martianeum6[[#This Row],[stan_magazynu '[kg']]]+martianeum6[[#This Row],[ile_kg_materiału_z_ładunku]]</f>
        <v>97.014099999999942</v>
      </c>
      <c r="H1107">
        <f>IF(martianeum6[[#This Row],[stan_po_wydobyciu_z_ładunku]]&gt;=100,100,0)</f>
        <v>0</v>
      </c>
      <c r="I1107">
        <f>martianeum6[[#This Row],[stan_po_wydobyciu_z_ładunku]]-martianeum6[[#This Row],[ile_zabiera_na_orbite]]</f>
        <v>97.014099999999942</v>
      </c>
    </row>
    <row r="1108" spans="1:9" x14ac:dyDescent="0.25">
      <c r="A1108" s="1">
        <v>49747</v>
      </c>
      <c r="B1108">
        <f t="shared" si="17"/>
        <v>97.014099999999942</v>
      </c>
      <c r="C1108" t="s">
        <v>6</v>
      </c>
      <c r="D1108">
        <v>13.9</v>
      </c>
      <c r="E1108">
        <v>1.1000000000000001</v>
      </c>
      <c r="F1108">
        <f>IF(martianeum6[[#This Row],[zawartosc '[%']]]&gt;=1,martianeum6[[#This Row],[masa '[kg']]]*martianeum6[[#This Row],[zawartosc '[%']]]*0.01,0)</f>
        <v>0.15290000000000001</v>
      </c>
      <c r="G1108">
        <f>martianeum6[[#This Row],[stan_magazynu '[kg']]]+martianeum6[[#This Row],[ile_kg_materiału_z_ładunku]]</f>
        <v>97.166999999999945</v>
      </c>
      <c r="H1108">
        <f>IF(martianeum6[[#This Row],[stan_po_wydobyciu_z_ładunku]]&gt;=100,100,0)</f>
        <v>0</v>
      </c>
      <c r="I1108">
        <f>martianeum6[[#This Row],[stan_po_wydobyciu_z_ładunku]]-martianeum6[[#This Row],[ile_zabiera_na_orbite]]</f>
        <v>97.166999999999945</v>
      </c>
    </row>
    <row r="1109" spans="1:9" x14ac:dyDescent="0.25">
      <c r="A1109" s="1">
        <v>49748</v>
      </c>
      <c r="B1109">
        <f t="shared" si="17"/>
        <v>97.166999999999945</v>
      </c>
      <c r="C1109" t="s">
        <v>15</v>
      </c>
      <c r="D1109">
        <v>11.4</v>
      </c>
      <c r="E1109">
        <v>0</v>
      </c>
      <c r="F1109">
        <f>IF(martianeum6[[#This Row],[zawartosc '[%']]]&gt;=1,martianeum6[[#This Row],[masa '[kg']]]*martianeum6[[#This Row],[zawartosc '[%']]]*0.01,0)</f>
        <v>0</v>
      </c>
      <c r="G1109">
        <f>martianeum6[[#This Row],[stan_magazynu '[kg']]]+martianeum6[[#This Row],[ile_kg_materiału_z_ładunku]]</f>
        <v>97.166999999999945</v>
      </c>
      <c r="H1109">
        <f>IF(martianeum6[[#This Row],[stan_po_wydobyciu_z_ładunku]]&gt;=100,100,0)</f>
        <v>0</v>
      </c>
      <c r="I1109">
        <f>martianeum6[[#This Row],[stan_po_wydobyciu_z_ładunku]]-martianeum6[[#This Row],[ile_zabiera_na_orbite]]</f>
        <v>97.166999999999945</v>
      </c>
    </row>
    <row r="1110" spans="1:9" x14ac:dyDescent="0.25">
      <c r="A1110" s="1">
        <v>49749</v>
      </c>
      <c r="B1110">
        <f t="shared" si="17"/>
        <v>97.166999999999945</v>
      </c>
      <c r="C1110" t="s">
        <v>9</v>
      </c>
      <c r="D1110">
        <v>15.8</v>
      </c>
      <c r="E1110">
        <v>7</v>
      </c>
      <c r="F1110">
        <f>IF(martianeum6[[#This Row],[zawartosc '[%']]]&gt;=1,martianeum6[[#This Row],[masa '[kg']]]*martianeum6[[#This Row],[zawartosc '[%']]]*0.01,0)</f>
        <v>1.1060000000000001</v>
      </c>
      <c r="G1110">
        <f>martianeum6[[#This Row],[stan_magazynu '[kg']]]+martianeum6[[#This Row],[ile_kg_materiału_z_ładunku]]</f>
        <v>98.272999999999939</v>
      </c>
      <c r="H1110">
        <f>IF(martianeum6[[#This Row],[stan_po_wydobyciu_z_ładunku]]&gt;=100,100,0)</f>
        <v>0</v>
      </c>
      <c r="I1110">
        <f>martianeum6[[#This Row],[stan_po_wydobyciu_z_ładunku]]-martianeum6[[#This Row],[ile_zabiera_na_orbite]]</f>
        <v>98.272999999999939</v>
      </c>
    </row>
    <row r="1111" spans="1:9" x14ac:dyDescent="0.25">
      <c r="A1111" s="1">
        <v>49750</v>
      </c>
      <c r="B1111">
        <f t="shared" si="17"/>
        <v>98.272999999999939</v>
      </c>
      <c r="C1111" t="s">
        <v>10</v>
      </c>
      <c r="D1111">
        <v>10.199999999999999</v>
      </c>
      <c r="E1111">
        <v>43.3</v>
      </c>
      <c r="F1111">
        <f>IF(martianeum6[[#This Row],[zawartosc '[%']]]&gt;=1,martianeum6[[#This Row],[masa '[kg']]]*martianeum6[[#This Row],[zawartosc '[%']]]*0.01,0)</f>
        <v>4.4165999999999999</v>
      </c>
      <c r="G1111">
        <f>martianeum6[[#This Row],[stan_magazynu '[kg']]]+martianeum6[[#This Row],[ile_kg_materiału_z_ładunku]]</f>
        <v>102.68959999999994</v>
      </c>
      <c r="H1111">
        <f>IF(martianeum6[[#This Row],[stan_po_wydobyciu_z_ładunku]]&gt;=100,100,0)</f>
        <v>100</v>
      </c>
      <c r="I1111">
        <f>martianeum6[[#This Row],[stan_po_wydobyciu_z_ładunku]]-martianeum6[[#This Row],[ile_zabiera_na_orbite]]</f>
        <v>2.6895999999999418</v>
      </c>
    </row>
    <row r="1112" spans="1:9" x14ac:dyDescent="0.25">
      <c r="A1112" s="1">
        <v>49751</v>
      </c>
      <c r="B1112">
        <f t="shared" si="17"/>
        <v>2.6895999999999418</v>
      </c>
      <c r="C1112" t="s">
        <v>13</v>
      </c>
      <c r="D1112">
        <v>19.600000000000001</v>
      </c>
      <c r="E1112">
        <v>8.9</v>
      </c>
      <c r="F1112">
        <f>IF(martianeum6[[#This Row],[zawartosc '[%']]]&gt;=1,martianeum6[[#This Row],[masa '[kg']]]*martianeum6[[#This Row],[zawartosc '[%']]]*0.01,0)</f>
        <v>1.7444000000000004</v>
      </c>
      <c r="G1112">
        <f>martianeum6[[#This Row],[stan_magazynu '[kg']]]+martianeum6[[#This Row],[ile_kg_materiału_z_ładunku]]</f>
        <v>4.4339999999999424</v>
      </c>
      <c r="H1112">
        <f>IF(martianeum6[[#This Row],[stan_po_wydobyciu_z_ładunku]]&gt;=100,100,0)</f>
        <v>0</v>
      </c>
      <c r="I1112">
        <f>martianeum6[[#This Row],[stan_po_wydobyciu_z_ładunku]]-martianeum6[[#This Row],[ile_zabiera_na_orbite]]</f>
        <v>4.4339999999999424</v>
      </c>
    </row>
    <row r="1113" spans="1:9" x14ac:dyDescent="0.25">
      <c r="A1113" s="1">
        <v>49752</v>
      </c>
      <c r="B1113">
        <f t="shared" si="17"/>
        <v>4.4339999999999424</v>
      </c>
      <c r="C1113" t="s">
        <v>6</v>
      </c>
      <c r="D1113">
        <v>15.5</v>
      </c>
      <c r="E1113">
        <v>10.1</v>
      </c>
      <c r="F1113">
        <f>IF(martianeum6[[#This Row],[zawartosc '[%']]]&gt;=1,martianeum6[[#This Row],[masa '[kg']]]*martianeum6[[#This Row],[zawartosc '[%']]]*0.01,0)</f>
        <v>1.5654999999999999</v>
      </c>
      <c r="G1113">
        <f>martianeum6[[#This Row],[stan_magazynu '[kg']]]+martianeum6[[#This Row],[ile_kg_materiału_z_ładunku]]</f>
        <v>5.9994999999999425</v>
      </c>
      <c r="H1113">
        <f>IF(martianeum6[[#This Row],[stan_po_wydobyciu_z_ładunku]]&gt;=100,100,0)</f>
        <v>0</v>
      </c>
      <c r="I1113">
        <f>martianeum6[[#This Row],[stan_po_wydobyciu_z_ładunku]]-martianeum6[[#This Row],[ile_zabiera_na_orbite]]</f>
        <v>5.9994999999999425</v>
      </c>
    </row>
    <row r="1114" spans="1:9" x14ac:dyDescent="0.25">
      <c r="A1114" s="1">
        <v>49753</v>
      </c>
      <c r="B1114">
        <f t="shared" si="17"/>
        <v>5.9994999999999425</v>
      </c>
      <c r="C1114" t="s">
        <v>15</v>
      </c>
      <c r="D1114">
        <v>19.899999999999999</v>
      </c>
      <c r="E1114">
        <v>16.2</v>
      </c>
      <c r="F1114">
        <f>IF(martianeum6[[#This Row],[zawartosc '[%']]]&gt;=1,martianeum6[[#This Row],[masa '[kg']]]*martianeum6[[#This Row],[zawartosc '[%']]]*0.01,0)</f>
        <v>3.2237999999999993</v>
      </c>
      <c r="G1114">
        <f>martianeum6[[#This Row],[stan_magazynu '[kg']]]+martianeum6[[#This Row],[ile_kg_materiału_z_ładunku]]</f>
        <v>9.2232999999999414</v>
      </c>
      <c r="H1114">
        <f>IF(martianeum6[[#This Row],[stan_po_wydobyciu_z_ładunku]]&gt;=100,100,0)</f>
        <v>0</v>
      </c>
      <c r="I1114">
        <f>martianeum6[[#This Row],[stan_po_wydobyciu_z_ładunku]]-martianeum6[[#This Row],[ile_zabiera_na_orbite]]</f>
        <v>9.2232999999999414</v>
      </c>
    </row>
    <row r="1115" spans="1:9" x14ac:dyDescent="0.25">
      <c r="A1115" s="1">
        <v>49754</v>
      </c>
      <c r="B1115">
        <f t="shared" si="17"/>
        <v>9.2232999999999414</v>
      </c>
      <c r="C1115" t="s">
        <v>18</v>
      </c>
      <c r="D1115">
        <v>10.7</v>
      </c>
      <c r="E1115">
        <v>2.8</v>
      </c>
      <c r="F1115">
        <f>IF(martianeum6[[#This Row],[zawartosc '[%']]]&gt;=1,martianeum6[[#This Row],[masa '[kg']]]*martianeum6[[#This Row],[zawartosc '[%']]]*0.01,0)</f>
        <v>0.29959999999999998</v>
      </c>
      <c r="G1115">
        <f>martianeum6[[#This Row],[stan_magazynu '[kg']]]+martianeum6[[#This Row],[ile_kg_materiału_z_ładunku]]</f>
        <v>9.5228999999999413</v>
      </c>
      <c r="H1115">
        <f>IF(martianeum6[[#This Row],[stan_po_wydobyciu_z_ładunku]]&gt;=100,100,0)</f>
        <v>0</v>
      </c>
      <c r="I1115">
        <f>martianeum6[[#This Row],[stan_po_wydobyciu_z_ładunku]]-martianeum6[[#This Row],[ile_zabiera_na_orbite]]</f>
        <v>9.5228999999999413</v>
      </c>
    </row>
    <row r="1116" spans="1:9" x14ac:dyDescent="0.25">
      <c r="A1116" s="1">
        <v>49755</v>
      </c>
      <c r="B1116">
        <f t="shared" si="17"/>
        <v>9.5228999999999413</v>
      </c>
      <c r="C1116" t="s">
        <v>26</v>
      </c>
      <c r="D1116">
        <v>11.5</v>
      </c>
      <c r="E1116">
        <v>5.9</v>
      </c>
      <c r="F1116">
        <f>IF(martianeum6[[#This Row],[zawartosc '[%']]]&gt;=1,martianeum6[[#This Row],[masa '[kg']]]*martianeum6[[#This Row],[zawartosc '[%']]]*0.01,0)</f>
        <v>0.6785000000000001</v>
      </c>
      <c r="G1116">
        <f>martianeum6[[#This Row],[stan_magazynu '[kg']]]+martianeum6[[#This Row],[ile_kg_materiału_z_ładunku]]</f>
        <v>10.201399999999941</v>
      </c>
      <c r="H1116">
        <f>IF(martianeum6[[#This Row],[stan_po_wydobyciu_z_ładunku]]&gt;=100,100,0)</f>
        <v>0</v>
      </c>
      <c r="I1116">
        <f>martianeum6[[#This Row],[stan_po_wydobyciu_z_ładunku]]-martianeum6[[#This Row],[ile_zabiera_na_orbite]]</f>
        <v>10.201399999999941</v>
      </c>
    </row>
    <row r="1117" spans="1:9" x14ac:dyDescent="0.25">
      <c r="A1117" s="1">
        <v>49756</v>
      </c>
      <c r="B1117">
        <f t="shared" si="17"/>
        <v>10.201399999999941</v>
      </c>
      <c r="C1117" t="s">
        <v>14</v>
      </c>
      <c r="D1117">
        <v>28.4</v>
      </c>
      <c r="E1117">
        <v>1</v>
      </c>
      <c r="F1117">
        <f>IF(martianeum6[[#This Row],[zawartosc '[%']]]&gt;=1,martianeum6[[#This Row],[masa '[kg']]]*martianeum6[[#This Row],[zawartosc '[%']]]*0.01,0)</f>
        <v>0.28399999999999997</v>
      </c>
      <c r="G1117">
        <f>martianeum6[[#This Row],[stan_magazynu '[kg']]]+martianeum6[[#This Row],[ile_kg_materiału_z_ładunku]]</f>
        <v>10.485399999999942</v>
      </c>
      <c r="H1117">
        <f>IF(martianeum6[[#This Row],[stan_po_wydobyciu_z_ładunku]]&gt;=100,100,0)</f>
        <v>0</v>
      </c>
      <c r="I1117">
        <f>martianeum6[[#This Row],[stan_po_wydobyciu_z_ładunku]]-martianeum6[[#This Row],[ile_zabiera_na_orbite]]</f>
        <v>10.485399999999942</v>
      </c>
    </row>
    <row r="1118" spans="1:9" x14ac:dyDescent="0.25">
      <c r="A1118" s="1">
        <v>49757</v>
      </c>
      <c r="B1118">
        <f t="shared" si="17"/>
        <v>10.485399999999942</v>
      </c>
      <c r="C1118" t="s">
        <v>19</v>
      </c>
      <c r="D1118">
        <v>22.3</v>
      </c>
      <c r="E1118">
        <v>5.0999999999999996</v>
      </c>
      <c r="F1118">
        <f>IF(martianeum6[[#This Row],[zawartosc '[%']]]&gt;=1,martianeum6[[#This Row],[masa '[kg']]]*martianeum6[[#This Row],[zawartosc '[%']]]*0.01,0)</f>
        <v>1.1373</v>
      </c>
      <c r="G1118">
        <f>martianeum6[[#This Row],[stan_magazynu '[kg']]]+martianeum6[[#This Row],[ile_kg_materiału_z_ładunku]]</f>
        <v>11.622699999999941</v>
      </c>
      <c r="H1118">
        <f>IF(martianeum6[[#This Row],[stan_po_wydobyciu_z_ładunku]]&gt;=100,100,0)</f>
        <v>0</v>
      </c>
      <c r="I1118">
        <f>martianeum6[[#This Row],[stan_po_wydobyciu_z_ładunku]]-martianeum6[[#This Row],[ile_zabiera_na_orbite]]</f>
        <v>11.622699999999941</v>
      </c>
    </row>
    <row r="1119" spans="1:9" x14ac:dyDescent="0.25">
      <c r="A1119" s="1">
        <v>49758</v>
      </c>
      <c r="B1119">
        <f t="shared" si="17"/>
        <v>11.622699999999941</v>
      </c>
      <c r="C1119" t="s">
        <v>13</v>
      </c>
      <c r="D1119">
        <v>28.7</v>
      </c>
      <c r="E1119">
        <v>11.5</v>
      </c>
      <c r="F1119">
        <f>IF(martianeum6[[#This Row],[zawartosc '[%']]]&gt;=1,martianeum6[[#This Row],[masa '[kg']]]*martianeum6[[#This Row],[zawartosc '[%']]]*0.01,0)</f>
        <v>3.3005</v>
      </c>
      <c r="G1119">
        <f>martianeum6[[#This Row],[stan_magazynu '[kg']]]+martianeum6[[#This Row],[ile_kg_materiału_z_ładunku]]</f>
        <v>14.923199999999941</v>
      </c>
      <c r="H1119">
        <f>IF(martianeum6[[#This Row],[stan_po_wydobyciu_z_ładunku]]&gt;=100,100,0)</f>
        <v>0</v>
      </c>
      <c r="I1119">
        <f>martianeum6[[#This Row],[stan_po_wydobyciu_z_ładunku]]-martianeum6[[#This Row],[ile_zabiera_na_orbite]]</f>
        <v>14.923199999999941</v>
      </c>
    </row>
    <row r="1120" spans="1:9" x14ac:dyDescent="0.25">
      <c r="A1120" s="1">
        <v>49759</v>
      </c>
      <c r="B1120">
        <f t="shared" si="17"/>
        <v>14.923199999999941</v>
      </c>
      <c r="C1120" t="s">
        <v>6</v>
      </c>
      <c r="D1120">
        <v>19.100000000000001</v>
      </c>
      <c r="E1120">
        <v>0</v>
      </c>
      <c r="F1120">
        <f>IF(martianeum6[[#This Row],[zawartosc '[%']]]&gt;=1,martianeum6[[#This Row],[masa '[kg']]]*martianeum6[[#This Row],[zawartosc '[%']]]*0.01,0)</f>
        <v>0</v>
      </c>
      <c r="G1120">
        <f>martianeum6[[#This Row],[stan_magazynu '[kg']]]+martianeum6[[#This Row],[ile_kg_materiału_z_ładunku]]</f>
        <v>14.923199999999941</v>
      </c>
      <c r="H1120">
        <f>IF(martianeum6[[#This Row],[stan_po_wydobyciu_z_ładunku]]&gt;=100,100,0)</f>
        <v>0</v>
      </c>
      <c r="I1120">
        <f>martianeum6[[#This Row],[stan_po_wydobyciu_z_ładunku]]-martianeum6[[#This Row],[ile_zabiera_na_orbite]]</f>
        <v>14.923199999999941</v>
      </c>
    </row>
    <row r="1121" spans="1:9" x14ac:dyDescent="0.25">
      <c r="A1121" s="1">
        <v>49760</v>
      </c>
      <c r="B1121">
        <f t="shared" si="17"/>
        <v>14.923199999999941</v>
      </c>
      <c r="C1121" t="s">
        <v>10</v>
      </c>
      <c r="D1121">
        <v>10.199999999999999</v>
      </c>
      <c r="E1121">
        <v>7.6</v>
      </c>
      <c r="F1121">
        <f>IF(martianeum6[[#This Row],[zawartosc '[%']]]&gt;=1,martianeum6[[#This Row],[masa '[kg']]]*martianeum6[[#This Row],[zawartosc '[%']]]*0.01,0)</f>
        <v>0.7752</v>
      </c>
      <c r="G1121">
        <f>martianeum6[[#This Row],[stan_magazynu '[kg']]]+martianeum6[[#This Row],[ile_kg_materiału_z_ładunku]]</f>
        <v>15.698399999999941</v>
      </c>
      <c r="H1121">
        <f>IF(martianeum6[[#This Row],[stan_po_wydobyciu_z_ładunku]]&gt;=100,100,0)</f>
        <v>0</v>
      </c>
      <c r="I1121">
        <f>martianeum6[[#This Row],[stan_po_wydobyciu_z_ładunku]]-martianeum6[[#This Row],[ile_zabiera_na_orbite]]</f>
        <v>15.698399999999941</v>
      </c>
    </row>
    <row r="1122" spans="1:9" x14ac:dyDescent="0.25">
      <c r="A1122" s="1">
        <v>49761</v>
      </c>
      <c r="B1122">
        <f t="shared" si="17"/>
        <v>15.698399999999941</v>
      </c>
      <c r="C1122" t="s">
        <v>10</v>
      </c>
      <c r="D1122">
        <v>18.399999999999999</v>
      </c>
      <c r="E1122">
        <v>0</v>
      </c>
      <c r="F1122">
        <f>IF(martianeum6[[#This Row],[zawartosc '[%']]]&gt;=1,martianeum6[[#This Row],[masa '[kg']]]*martianeum6[[#This Row],[zawartosc '[%']]]*0.01,0)</f>
        <v>0</v>
      </c>
      <c r="G1122">
        <f>martianeum6[[#This Row],[stan_magazynu '[kg']]]+martianeum6[[#This Row],[ile_kg_materiału_z_ładunku]]</f>
        <v>15.698399999999941</v>
      </c>
      <c r="H1122">
        <f>IF(martianeum6[[#This Row],[stan_po_wydobyciu_z_ładunku]]&gt;=100,100,0)</f>
        <v>0</v>
      </c>
      <c r="I1122">
        <f>martianeum6[[#This Row],[stan_po_wydobyciu_z_ładunku]]-martianeum6[[#This Row],[ile_zabiera_na_orbite]]</f>
        <v>15.698399999999941</v>
      </c>
    </row>
    <row r="1123" spans="1:9" x14ac:dyDescent="0.25">
      <c r="A1123" s="1">
        <v>49762</v>
      </c>
      <c r="B1123">
        <f t="shared" si="17"/>
        <v>15.698399999999941</v>
      </c>
      <c r="C1123" t="s">
        <v>19</v>
      </c>
      <c r="D1123">
        <v>29.3</v>
      </c>
      <c r="E1123">
        <v>0</v>
      </c>
      <c r="F1123">
        <f>IF(martianeum6[[#This Row],[zawartosc '[%']]]&gt;=1,martianeum6[[#This Row],[masa '[kg']]]*martianeum6[[#This Row],[zawartosc '[%']]]*0.01,0)</f>
        <v>0</v>
      </c>
      <c r="G1123">
        <f>martianeum6[[#This Row],[stan_magazynu '[kg']]]+martianeum6[[#This Row],[ile_kg_materiału_z_ładunku]]</f>
        <v>15.698399999999941</v>
      </c>
      <c r="H1123">
        <f>IF(martianeum6[[#This Row],[stan_po_wydobyciu_z_ładunku]]&gt;=100,100,0)</f>
        <v>0</v>
      </c>
      <c r="I1123">
        <f>martianeum6[[#This Row],[stan_po_wydobyciu_z_ładunku]]-martianeum6[[#This Row],[ile_zabiera_na_orbite]]</f>
        <v>15.698399999999941</v>
      </c>
    </row>
    <row r="1124" spans="1:9" x14ac:dyDescent="0.25">
      <c r="A1124" s="1">
        <v>49763</v>
      </c>
      <c r="B1124">
        <f t="shared" si="17"/>
        <v>15.698399999999941</v>
      </c>
      <c r="C1124" t="s">
        <v>17</v>
      </c>
      <c r="D1124">
        <v>26.7</v>
      </c>
      <c r="E1124">
        <v>5.7</v>
      </c>
      <c r="F1124">
        <f>IF(martianeum6[[#This Row],[zawartosc '[%']]]&gt;=1,martianeum6[[#This Row],[masa '[kg']]]*martianeum6[[#This Row],[zawartosc '[%']]]*0.01,0)</f>
        <v>1.5219</v>
      </c>
      <c r="G1124">
        <f>martianeum6[[#This Row],[stan_magazynu '[kg']]]+martianeum6[[#This Row],[ile_kg_materiału_z_ładunku]]</f>
        <v>17.220299999999941</v>
      </c>
      <c r="H1124">
        <f>IF(martianeum6[[#This Row],[stan_po_wydobyciu_z_ładunku]]&gt;=100,100,0)</f>
        <v>0</v>
      </c>
      <c r="I1124">
        <f>martianeum6[[#This Row],[stan_po_wydobyciu_z_ładunku]]-martianeum6[[#This Row],[ile_zabiera_na_orbite]]</f>
        <v>17.220299999999941</v>
      </c>
    </row>
    <row r="1125" spans="1:9" x14ac:dyDescent="0.25">
      <c r="A1125" s="1">
        <v>49764</v>
      </c>
      <c r="B1125">
        <f t="shared" si="17"/>
        <v>17.220299999999941</v>
      </c>
      <c r="C1125" t="s">
        <v>8</v>
      </c>
      <c r="D1125">
        <v>22.2</v>
      </c>
      <c r="E1125">
        <v>0.9</v>
      </c>
      <c r="F1125">
        <f>IF(martianeum6[[#This Row],[zawartosc '[%']]]&gt;=1,martianeum6[[#This Row],[masa '[kg']]]*martianeum6[[#This Row],[zawartosc '[%']]]*0.01,0)</f>
        <v>0</v>
      </c>
      <c r="G1125">
        <f>martianeum6[[#This Row],[stan_magazynu '[kg']]]+martianeum6[[#This Row],[ile_kg_materiału_z_ładunku]]</f>
        <v>17.220299999999941</v>
      </c>
      <c r="H1125">
        <f>IF(martianeum6[[#This Row],[stan_po_wydobyciu_z_ładunku]]&gt;=100,100,0)</f>
        <v>0</v>
      </c>
      <c r="I1125">
        <f>martianeum6[[#This Row],[stan_po_wydobyciu_z_ładunku]]-martianeum6[[#This Row],[ile_zabiera_na_orbite]]</f>
        <v>17.220299999999941</v>
      </c>
    </row>
    <row r="1126" spans="1:9" x14ac:dyDescent="0.25">
      <c r="A1126" s="1">
        <v>49765</v>
      </c>
      <c r="B1126">
        <f t="shared" si="17"/>
        <v>17.220299999999941</v>
      </c>
      <c r="C1126" t="s">
        <v>13</v>
      </c>
      <c r="D1126">
        <v>25.5</v>
      </c>
      <c r="E1126">
        <v>5.8</v>
      </c>
      <c r="F1126">
        <f>IF(martianeum6[[#This Row],[zawartosc '[%']]]&gt;=1,martianeum6[[#This Row],[masa '[kg']]]*martianeum6[[#This Row],[zawartosc '[%']]]*0.01,0)</f>
        <v>1.4790000000000001</v>
      </c>
      <c r="G1126">
        <f>martianeum6[[#This Row],[stan_magazynu '[kg']]]+martianeum6[[#This Row],[ile_kg_materiału_z_ładunku]]</f>
        <v>18.699299999999941</v>
      </c>
      <c r="H1126">
        <f>IF(martianeum6[[#This Row],[stan_po_wydobyciu_z_ładunku]]&gt;=100,100,0)</f>
        <v>0</v>
      </c>
      <c r="I1126">
        <f>martianeum6[[#This Row],[stan_po_wydobyciu_z_ładunku]]-martianeum6[[#This Row],[ile_zabiera_na_orbite]]</f>
        <v>18.699299999999941</v>
      </c>
    </row>
    <row r="1127" spans="1:9" x14ac:dyDescent="0.25">
      <c r="A1127" s="1">
        <v>49766</v>
      </c>
      <c r="B1127">
        <f t="shared" si="17"/>
        <v>18.699299999999941</v>
      </c>
      <c r="C1127" t="s">
        <v>19</v>
      </c>
      <c r="D1127">
        <v>23.5</v>
      </c>
      <c r="E1127">
        <v>32</v>
      </c>
      <c r="F1127">
        <f>IF(martianeum6[[#This Row],[zawartosc '[%']]]&gt;=1,martianeum6[[#This Row],[masa '[kg']]]*martianeum6[[#This Row],[zawartosc '[%']]]*0.01,0)</f>
        <v>7.5200000000000005</v>
      </c>
      <c r="G1127">
        <f>martianeum6[[#This Row],[stan_magazynu '[kg']]]+martianeum6[[#This Row],[ile_kg_materiału_z_ładunku]]</f>
        <v>26.21929999999994</v>
      </c>
      <c r="H1127">
        <f>IF(martianeum6[[#This Row],[stan_po_wydobyciu_z_ładunku]]&gt;=100,100,0)</f>
        <v>0</v>
      </c>
      <c r="I1127">
        <f>martianeum6[[#This Row],[stan_po_wydobyciu_z_ładunku]]-martianeum6[[#This Row],[ile_zabiera_na_orbite]]</f>
        <v>26.21929999999994</v>
      </c>
    </row>
    <row r="1128" spans="1:9" x14ac:dyDescent="0.25">
      <c r="A1128" s="1">
        <v>49767</v>
      </c>
      <c r="B1128">
        <f t="shared" si="17"/>
        <v>26.21929999999994</v>
      </c>
      <c r="C1128" t="s">
        <v>5</v>
      </c>
      <c r="D1128">
        <v>28.4</v>
      </c>
      <c r="E1128">
        <v>5.7</v>
      </c>
      <c r="F1128">
        <f>IF(martianeum6[[#This Row],[zawartosc '[%']]]&gt;=1,martianeum6[[#This Row],[masa '[kg']]]*martianeum6[[#This Row],[zawartosc '[%']]]*0.01,0)</f>
        <v>1.6188</v>
      </c>
      <c r="G1128">
        <f>martianeum6[[#This Row],[stan_magazynu '[kg']]]+martianeum6[[#This Row],[ile_kg_materiału_z_ładunku]]</f>
        <v>27.83809999999994</v>
      </c>
      <c r="H1128">
        <f>IF(martianeum6[[#This Row],[stan_po_wydobyciu_z_ładunku]]&gt;=100,100,0)</f>
        <v>0</v>
      </c>
      <c r="I1128">
        <f>martianeum6[[#This Row],[stan_po_wydobyciu_z_ładunku]]-martianeum6[[#This Row],[ile_zabiera_na_orbite]]</f>
        <v>27.83809999999994</v>
      </c>
    </row>
    <row r="1129" spans="1:9" x14ac:dyDescent="0.25">
      <c r="A1129" s="1">
        <v>49768</v>
      </c>
      <c r="B1129">
        <f t="shared" si="17"/>
        <v>27.83809999999994</v>
      </c>
      <c r="C1129" t="s">
        <v>22</v>
      </c>
      <c r="D1129">
        <v>13.7</v>
      </c>
      <c r="E1129">
        <v>6</v>
      </c>
      <c r="F1129">
        <f>IF(martianeum6[[#This Row],[zawartosc '[%']]]&gt;=1,martianeum6[[#This Row],[masa '[kg']]]*martianeum6[[#This Row],[zawartosc '[%']]]*0.01,0)</f>
        <v>0.82199999999999995</v>
      </c>
      <c r="G1129">
        <f>martianeum6[[#This Row],[stan_magazynu '[kg']]]+martianeum6[[#This Row],[ile_kg_materiału_z_ładunku]]</f>
        <v>28.66009999999994</v>
      </c>
      <c r="H1129">
        <f>IF(martianeum6[[#This Row],[stan_po_wydobyciu_z_ładunku]]&gt;=100,100,0)</f>
        <v>0</v>
      </c>
      <c r="I1129">
        <f>martianeum6[[#This Row],[stan_po_wydobyciu_z_ładunku]]-martianeum6[[#This Row],[ile_zabiera_na_orbite]]</f>
        <v>28.66009999999994</v>
      </c>
    </row>
    <row r="1130" spans="1:9" x14ac:dyDescent="0.25">
      <c r="A1130" s="1">
        <v>49769</v>
      </c>
      <c r="B1130">
        <f t="shared" si="17"/>
        <v>28.66009999999994</v>
      </c>
      <c r="C1130" t="s">
        <v>9</v>
      </c>
      <c r="D1130">
        <v>22.1</v>
      </c>
      <c r="E1130">
        <v>11.7</v>
      </c>
      <c r="F1130">
        <f>IF(martianeum6[[#This Row],[zawartosc '[%']]]&gt;=1,martianeum6[[#This Row],[masa '[kg']]]*martianeum6[[#This Row],[zawartosc '[%']]]*0.01,0)</f>
        <v>2.5857000000000001</v>
      </c>
      <c r="G1130">
        <f>martianeum6[[#This Row],[stan_magazynu '[kg']]]+martianeum6[[#This Row],[ile_kg_materiału_z_ładunku]]</f>
        <v>31.245799999999939</v>
      </c>
      <c r="H1130">
        <f>IF(martianeum6[[#This Row],[stan_po_wydobyciu_z_ładunku]]&gt;=100,100,0)</f>
        <v>0</v>
      </c>
      <c r="I1130">
        <f>martianeum6[[#This Row],[stan_po_wydobyciu_z_ładunku]]-martianeum6[[#This Row],[ile_zabiera_na_orbite]]</f>
        <v>31.245799999999939</v>
      </c>
    </row>
    <row r="1131" spans="1:9" x14ac:dyDescent="0.25">
      <c r="A1131" s="1">
        <v>49770</v>
      </c>
      <c r="B1131">
        <f t="shared" si="17"/>
        <v>31.245799999999939</v>
      </c>
      <c r="C1131" t="s">
        <v>11</v>
      </c>
      <c r="D1131">
        <v>16.899999999999999</v>
      </c>
      <c r="E1131">
        <v>18.2</v>
      </c>
      <c r="F1131">
        <f>IF(martianeum6[[#This Row],[zawartosc '[%']]]&gt;=1,martianeum6[[#This Row],[masa '[kg']]]*martianeum6[[#This Row],[zawartosc '[%']]]*0.01,0)</f>
        <v>3.0758000000000001</v>
      </c>
      <c r="G1131">
        <f>martianeum6[[#This Row],[stan_magazynu '[kg']]]+martianeum6[[#This Row],[ile_kg_materiału_z_ładunku]]</f>
        <v>34.32159999999994</v>
      </c>
      <c r="H1131">
        <f>IF(martianeum6[[#This Row],[stan_po_wydobyciu_z_ładunku]]&gt;=100,100,0)</f>
        <v>0</v>
      </c>
      <c r="I1131">
        <f>martianeum6[[#This Row],[stan_po_wydobyciu_z_ładunku]]-martianeum6[[#This Row],[ile_zabiera_na_orbite]]</f>
        <v>34.32159999999994</v>
      </c>
    </row>
    <row r="1132" spans="1:9" x14ac:dyDescent="0.25">
      <c r="A1132" s="1">
        <v>49771</v>
      </c>
      <c r="B1132">
        <f t="shared" si="17"/>
        <v>34.32159999999994</v>
      </c>
      <c r="C1132" t="s">
        <v>22</v>
      </c>
      <c r="D1132">
        <v>28</v>
      </c>
      <c r="E1132">
        <v>0</v>
      </c>
      <c r="F1132">
        <f>IF(martianeum6[[#This Row],[zawartosc '[%']]]&gt;=1,martianeum6[[#This Row],[masa '[kg']]]*martianeum6[[#This Row],[zawartosc '[%']]]*0.01,0)</f>
        <v>0</v>
      </c>
      <c r="G1132">
        <f>martianeum6[[#This Row],[stan_magazynu '[kg']]]+martianeum6[[#This Row],[ile_kg_materiału_z_ładunku]]</f>
        <v>34.32159999999994</v>
      </c>
      <c r="H1132">
        <f>IF(martianeum6[[#This Row],[stan_po_wydobyciu_z_ładunku]]&gt;=100,100,0)</f>
        <v>0</v>
      </c>
      <c r="I1132">
        <f>martianeum6[[#This Row],[stan_po_wydobyciu_z_ładunku]]-martianeum6[[#This Row],[ile_zabiera_na_orbite]]</f>
        <v>34.32159999999994</v>
      </c>
    </row>
    <row r="1133" spans="1:9" x14ac:dyDescent="0.25">
      <c r="A1133" s="1">
        <v>49772</v>
      </c>
      <c r="B1133">
        <f t="shared" si="17"/>
        <v>34.32159999999994</v>
      </c>
      <c r="C1133" t="s">
        <v>10</v>
      </c>
      <c r="D1133">
        <v>13.5</v>
      </c>
      <c r="E1133">
        <v>3.7</v>
      </c>
      <c r="F1133">
        <f>IF(martianeum6[[#This Row],[zawartosc '[%']]]&gt;=1,martianeum6[[#This Row],[masa '[kg']]]*martianeum6[[#This Row],[zawartosc '[%']]]*0.01,0)</f>
        <v>0.49950000000000006</v>
      </c>
      <c r="G1133">
        <f>martianeum6[[#This Row],[stan_magazynu '[kg']]]+martianeum6[[#This Row],[ile_kg_materiału_z_ładunku]]</f>
        <v>34.821099999999937</v>
      </c>
      <c r="H1133">
        <f>IF(martianeum6[[#This Row],[stan_po_wydobyciu_z_ładunku]]&gt;=100,100,0)</f>
        <v>0</v>
      </c>
      <c r="I1133">
        <f>martianeum6[[#This Row],[stan_po_wydobyciu_z_ładunku]]-martianeum6[[#This Row],[ile_zabiera_na_orbite]]</f>
        <v>34.821099999999937</v>
      </c>
    </row>
    <row r="1134" spans="1:9" x14ac:dyDescent="0.25">
      <c r="A1134" s="1">
        <v>49773</v>
      </c>
      <c r="B1134">
        <f t="shared" si="17"/>
        <v>34.821099999999937</v>
      </c>
      <c r="C1134" t="s">
        <v>19</v>
      </c>
      <c r="D1134">
        <v>13.4</v>
      </c>
      <c r="E1134">
        <v>22.5</v>
      </c>
      <c r="F1134">
        <f>IF(martianeum6[[#This Row],[zawartosc '[%']]]&gt;=1,martianeum6[[#This Row],[masa '[kg']]]*martianeum6[[#This Row],[zawartosc '[%']]]*0.01,0)</f>
        <v>3.0150000000000001</v>
      </c>
      <c r="G1134">
        <f>martianeum6[[#This Row],[stan_magazynu '[kg']]]+martianeum6[[#This Row],[ile_kg_materiału_z_ładunku]]</f>
        <v>37.836099999999938</v>
      </c>
      <c r="H1134">
        <f>IF(martianeum6[[#This Row],[stan_po_wydobyciu_z_ładunku]]&gt;=100,100,0)</f>
        <v>0</v>
      </c>
      <c r="I1134">
        <f>martianeum6[[#This Row],[stan_po_wydobyciu_z_ładunku]]-martianeum6[[#This Row],[ile_zabiera_na_orbite]]</f>
        <v>37.836099999999938</v>
      </c>
    </row>
    <row r="1135" spans="1:9" x14ac:dyDescent="0.25">
      <c r="A1135" s="1">
        <v>49774</v>
      </c>
      <c r="B1135">
        <f t="shared" si="17"/>
        <v>37.836099999999938</v>
      </c>
      <c r="C1135" t="s">
        <v>6</v>
      </c>
      <c r="D1135">
        <v>19.899999999999999</v>
      </c>
      <c r="E1135">
        <v>11.6</v>
      </c>
      <c r="F1135">
        <f>IF(martianeum6[[#This Row],[zawartosc '[%']]]&gt;=1,martianeum6[[#This Row],[masa '[kg']]]*martianeum6[[#This Row],[zawartosc '[%']]]*0.01,0)</f>
        <v>2.3083999999999998</v>
      </c>
      <c r="G1135">
        <f>martianeum6[[#This Row],[stan_magazynu '[kg']]]+martianeum6[[#This Row],[ile_kg_materiału_z_ładunku]]</f>
        <v>40.144499999999937</v>
      </c>
      <c r="H1135">
        <f>IF(martianeum6[[#This Row],[stan_po_wydobyciu_z_ładunku]]&gt;=100,100,0)</f>
        <v>0</v>
      </c>
      <c r="I1135">
        <f>martianeum6[[#This Row],[stan_po_wydobyciu_z_ładunku]]-martianeum6[[#This Row],[ile_zabiera_na_orbite]]</f>
        <v>40.144499999999937</v>
      </c>
    </row>
    <row r="1136" spans="1:9" x14ac:dyDescent="0.25">
      <c r="A1136" s="1">
        <v>49775</v>
      </c>
      <c r="B1136">
        <f t="shared" si="17"/>
        <v>40.144499999999937</v>
      </c>
      <c r="C1136" t="s">
        <v>7</v>
      </c>
      <c r="D1136">
        <v>24.2</v>
      </c>
      <c r="E1136">
        <v>11</v>
      </c>
      <c r="F1136">
        <f>IF(martianeum6[[#This Row],[zawartosc '[%']]]&gt;=1,martianeum6[[#This Row],[masa '[kg']]]*martianeum6[[#This Row],[zawartosc '[%']]]*0.01,0)</f>
        <v>2.6619999999999999</v>
      </c>
      <c r="G1136">
        <f>martianeum6[[#This Row],[stan_magazynu '[kg']]]+martianeum6[[#This Row],[ile_kg_materiału_z_ładunku]]</f>
        <v>42.806499999999936</v>
      </c>
      <c r="H1136">
        <f>IF(martianeum6[[#This Row],[stan_po_wydobyciu_z_ładunku]]&gt;=100,100,0)</f>
        <v>0</v>
      </c>
      <c r="I1136">
        <f>martianeum6[[#This Row],[stan_po_wydobyciu_z_ładunku]]-martianeum6[[#This Row],[ile_zabiera_na_orbite]]</f>
        <v>42.806499999999936</v>
      </c>
    </row>
    <row r="1137" spans="1:9" x14ac:dyDescent="0.25">
      <c r="A1137" s="1">
        <v>49776</v>
      </c>
      <c r="B1137">
        <f t="shared" si="17"/>
        <v>42.806499999999936</v>
      </c>
      <c r="C1137" t="s">
        <v>27</v>
      </c>
      <c r="D1137">
        <v>20.399999999999999</v>
      </c>
      <c r="E1137">
        <v>0</v>
      </c>
      <c r="F1137">
        <f>IF(martianeum6[[#This Row],[zawartosc '[%']]]&gt;=1,martianeum6[[#This Row],[masa '[kg']]]*martianeum6[[#This Row],[zawartosc '[%']]]*0.01,0)</f>
        <v>0</v>
      </c>
      <c r="G1137">
        <f>martianeum6[[#This Row],[stan_magazynu '[kg']]]+martianeum6[[#This Row],[ile_kg_materiału_z_ładunku]]</f>
        <v>42.806499999999936</v>
      </c>
      <c r="H1137">
        <f>IF(martianeum6[[#This Row],[stan_po_wydobyciu_z_ładunku]]&gt;=100,100,0)</f>
        <v>0</v>
      </c>
      <c r="I1137">
        <f>martianeum6[[#This Row],[stan_po_wydobyciu_z_ładunku]]-martianeum6[[#This Row],[ile_zabiera_na_orbite]]</f>
        <v>42.806499999999936</v>
      </c>
    </row>
    <row r="1138" spans="1:9" x14ac:dyDescent="0.25">
      <c r="A1138" s="1">
        <v>49777</v>
      </c>
      <c r="B1138">
        <f t="shared" si="17"/>
        <v>42.806499999999936</v>
      </c>
      <c r="C1138" t="s">
        <v>27</v>
      </c>
      <c r="D1138">
        <v>16.600000000000001</v>
      </c>
      <c r="E1138">
        <v>3.9</v>
      </c>
      <c r="F1138">
        <f>IF(martianeum6[[#This Row],[zawartosc '[%']]]&gt;=1,martianeum6[[#This Row],[masa '[kg']]]*martianeum6[[#This Row],[zawartosc '[%']]]*0.01,0)</f>
        <v>0.64740000000000009</v>
      </c>
      <c r="G1138">
        <f>martianeum6[[#This Row],[stan_magazynu '[kg']]]+martianeum6[[#This Row],[ile_kg_materiału_z_ładunku]]</f>
        <v>43.453899999999933</v>
      </c>
      <c r="H1138">
        <f>IF(martianeum6[[#This Row],[stan_po_wydobyciu_z_ładunku]]&gt;=100,100,0)</f>
        <v>0</v>
      </c>
      <c r="I1138">
        <f>martianeum6[[#This Row],[stan_po_wydobyciu_z_ładunku]]-martianeum6[[#This Row],[ile_zabiera_na_orbite]]</f>
        <v>43.453899999999933</v>
      </c>
    </row>
    <row r="1139" spans="1:9" x14ac:dyDescent="0.25">
      <c r="A1139" s="1">
        <v>49778</v>
      </c>
      <c r="B1139">
        <f t="shared" si="17"/>
        <v>43.453899999999933</v>
      </c>
      <c r="C1139" t="s">
        <v>33</v>
      </c>
      <c r="D1139">
        <v>14.3</v>
      </c>
      <c r="E1139">
        <v>0</v>
      </c>
      <c r="F1139">
        <f>IF(martianeum6[[#This Row],[zawartosc '[%']]]&gt;=1,martianeum6[[#This Row],[masa '[kg']]]*martianeum6[[#This Row],[zawartosc '[%']]]*0.01,0)</f>
        <v>0</v>
      </c>
      <c r="G1139">
        <f>martianeum6[[#This Row],[stan_magazynu '[kg']]]+martianeum6[[#This Row],[ile_kg_materiału_z_ładunku]]</f>
        <v>43.453899999999933</v>
      </c>
      <c r="H1139">
        <f>IF(martianeum6[[#This Row],[stan_po_wydobyciu_z_ładunku]]&gt;=100,100,0)</f>
        <v>0</v>
      </c>
      <c r="I1139">
        <f>martianeum6[[#This Row],[stan_po_wydobyciu_z_ładunku]]-martianeum6[[#This Row],[ile_zabiera_na_orbite]]</f>
        <v>43.453899999999933</v>
      </c>
    </row>
    <row r="1140" spans="1:9" x14ac:dyDescent="0.25">
      <c r="A1140" s="1">
        <v>49779</v>
      </c>
      <c r="B1140">
        <f t="shared" si="17"/>
        <v>43.453899999999933</v>
      </c>
      <c r="C1140" t="s">
        <v>26</v>
      </c>
      <c r="D1140">
        <v>24.4</v>
      </c>
      <c r="E1140">
        <v>4.4000000000000004</v>
      </c>
      <c r="F1140">
        <f>IF(martianeum6[[#This Row],[zawartosc '[%']]]&gt;=1,martianeum6[[#This Row],[masa '[kg']]]*martianeum6[[#This Row],[zawartosc '[%']]]*0.01,0)</f>
        <v>1.0736000000000001</v>
      </c>
      <c r="G1140">
        <f>martianeum6[[#This Row],[stan_magazynu '[kg']]]+martianeum6[[#This Row],[ile_kg_materiału_z_ładunku]]</f>
        <v>44.527499999999932</v>
      </c>
      <c r="H1140">
        <f>IF(martianeum6[[#This Row],[stan_po_wydobyciu_z_ładunku]]&gt;=100,100,0)</f>
        <v>0</v>
      </c>
      <c r="I1140">
        <f>martianeum6[[#This Row],[stan_po_wydobyciu_z_ładunku]]-martianeum6[[#This Row],[ile_zabiera_na_orbite]]</f>
        <v>44.527499999999932</v>
      </c>
    </row>
    <row r="1141" spans="1:9" x14ac:dyDescent="0.25">
      <c r="A1141" s="1">
        <v>49780</v>
      </c>
      <c r="B1141">
        <f t="shared" si="17"/>
        <v>44.527499999999932</v>
      </c>
      <c r="C1141" t="s">
        <v>10</v>
      </c>
      <c r="D1141">
        <v>26.7</v>
      </c>
      <c r="E1141">
        <v>30.4</v>
      </c>
      <c r="F1141">
        <f>IF(martianeum6[[#This Row],[zawartosc '[%']]]&gt;=1,martianeum6[[#This Row],[masa '[kg']]]*martianeum6[[#This Row],[zawartosc '[%']]]*0.01,0)</f>
        <v>8.1167999999999996</v>
      </c>
      <c r="G1141">
        <f>martianeum6[[#This Row],[stan_magazynu '[kg']]]+martianeum6[[#This Row],[ile_kg_materiału_z_ładunku]]</f>
        <v>52.64429999999993</v>
      </c>
      <c r="H1141">
        <f>IF(martianeum6[[#This Row],[stan_po_wydobyciu_z_ładunku]]&gt;=100,100,0)</f>
        <v>0</v>
      </c>
      <c r="I1141">
        <f>martianeum6[[#This Row],[stan_po_wydobyciu_z_ładunku]]-martianeum6[[#This Row],[ile_zabiera_na_orbite]]</f>
        <v>52.64429999999993</v>
      </c>
    </row>
    <row r="1142" spans="1:9" x14ac:dyDescent="0.25">
      <c r="A1142" s="1">
        <v>49781</v>
      </c>
      <c r="B1142">
        <f t="shared" si="17"/>
        <v>52.64429999999993</v>
      </c>
      <c r="C1142" t="s">
        <v>13</v>
      </c>
      <c r="D1142">
        <v>20.100000000000001</v>
      </c>
      <c r="E1142">
        <v>3.1</v>
      </c>
      <c r="F1142">
        <f>IF(martianeum6[[#This Row],[zawartosc '[%']]]&gt;=1,martianeum6[[#This Row],[masa '[kg']]]*martianeum6[[#This Row],[zawartosc '[%']]]*0.01,0)</f>
        <v>0.6231000000000001</v>
      </c>
      <c r="G1142">
        <f>martianeum6[[#This Row],[stan_magazynu '[kg']]]+martianeum6[[#This Row],[ile_kg_materiału_z_ładunku]]</f>
        <v>53.267399999999931</v>
      </c>
      <c r="H1142">
        <f>IF(martianeum6[[#This Row],[stan_po_wydobyciu_z_ładunku]]&gt;=100,100,0)</f>
        <v>0</v>
      </c>
      <c r="I1142">
        <f>martianeum6[[#This Row],[stan_po_wydobyciu_z_ładunku]]-martianeum6[[#This Row],[ile_zabiera_na_orbite]]</f>
        <v>53.267399999999931</v>
      </c>
    </row>
    <row r="1143" spans="1:9" x14ac:dyDescent="0.25">
      <c r="A1143" s="1">
        <v>49782</v>
      </c>
      <c r="B1143">
        <f t="shared" si="17"/>
        <v>53.267399999999931</v>
      </c>
      <c r="C1143" t="s">
        <v>6</v>
      </c>
      <c r="D1143">
        <v>13.5</v>
      </c>
      <c r="E1143">
        <v>6.9</v>
      </c>
      <c r="F1143">
        <f>IF(martianeum6[[#This Row],[zawartosc '[%']]]&gt;=1,martianeum6[[#This Row],[masa '[kg']]]*martianeum6[[#This Row],[zawartosc '[%']]]*0.01,0)</f>
        <v>0.93150000000000011</v>
      </c>
      <c r="G1143">
        <f>martianeum6[[#This Row],[stan_magazynu '[kg']]]+martianeum6[[#This Row],[ile_kg_materiału_z_ładunku]]</f>
        <v>54.198899999999931</v>
      </c>
      <c r="H1143">
        <f>IF(martianeum6[[#This Row],[stan_po_wydobyciu_z_ładunku]]&gt;=100,100,0)</f>
        <v>0</v>
      </c>
      <c r="I1143">
        <f>martianeum6[[#This Row],[stan_po_wydobyciu_z_ładunku]]-martianeum6[[#This Row],[ile_zabiera_na_orbite]]</f>
        <v>54.198899999999931</v>
      </c>
    </row>
    <row r="1144" spans="1:9" x14ac:dyDescent="0.25">
      <c r="A1144" s="1">
        <v>49783</v>
      </c>
      <c r="B1144">
        <f t="shared" si="17"/>
        <v>54.198899999999931</v>
      </c>
      <c r="C1144" t="s">
        <v>7</v>
      </c>
      <c r="D1144">
        <v>18.8</v>
      </c>
      <c r="E1144">
        <v>21.5</v>
      </c>
      <c r="F1144">
        <f>IF(martianeum6[[#This Row],[zawartosc '[%']]]&gt;=1,martianeum6[[#This Row],[masa '[kg']]]*martianeum6[[#This Row],[zawartosc '[%']]]*0.01,0)</f>
        <v>4.0419999999999998</v>
      </c>
      <c r="G1144">
        <f>martianeum6[[#This Row],[stan_magazynu '[kg']]]+martianeum6[[#This Row],[ile_kg_materiału_z_ładunku]]</f>
        <v>58.240899999999932</v>
      </c>
      <c r="H1144">
        <f>IF(martianeum6[[#This Row],[stan_po_wydobyciu_z_ładunku]]&gt;=100,100,0)</f>
        <v>0</v>
      </c>
      <c r="I1144">
        <f>martianeum6[[#This Row],[stan_po_wydobyciu_z_ładunku]]-martianeum6[[#This Row],[ile_zabiera_na_orbite]]</f>
        <v>58.240899999999932</v>
      </c>
    </row>
    <row r="1145" spans="1:9" x14ac:dyDescent="0.25">
      <c r="A1145" s="1">
        <v>49784</v>
      </c>
      <c r="B1145">
        <f t="shared" si="17"/>
        <v>58.240899999999932</v>
      </c>
      <c r="C1145" t="s">
        <v>19</v>
      </c>
      <c r="D1145">
        <v>18</v>
      </c>
      <c r="E1145">
        <v>13.9</v>
      </c>
      <c r="F1145">
        <f>IF(martianeum6[[#This Row],[zawartosc '[%']]]&gt;=1,martianeum6[[#This Row],[masa '[kg']]]*martianeum6[[#This Row],[zawartosc '[%']]]*0.01,0)</f>
        <v>2.5020000000000002</v>
      </c>
      <c r="G1145">
        <f>martianeum6[[#This Row],[stan_magazynu '[kg']]]+martianeum6[[#This Row],[ile_kg_materiału_z_ładunku]]</f>
        <v>60.742899999999935</v>
      </c>
      <c r="H1145">
        <f>IF(martianeum6[[#This Row],[stan_po_wydobyciu_z_ładunku]]&gt;=100,100,0)</f>
        <v>0</v>
      </c>
      <c r="I1145">
        <f>martianeum6[[#This Row],[stan_po_wydobyciu_z_ładunku]]-martianeum6[[#This Row],[ile_zabiera_na_orbite]]</f>
        <v>60.742899999999935</v>
      </c>
    </row>
    <row r="1146" spans="1:9" x14ac:dyDescent="0.25">
      <c r="A1146" s="1">
        <v>49785</v>
      </c>
      <c r="B1146">
        <f t="shared" si="17"/>
        <v>60.742899999999935</v>
      </c>
      <c r="C1146" t="s">
        <v>27</v>
      </c>
      <c r="D1146">
        <v>16.899999999999999</v>
      </c>
      <c r="E1146">
        <v>1.8</v>
      </c>
      <c r="F1146">
        <f>IF(martianeum6[[#This Row],[zawartosc '[%']]]&gt;=1,martianeum6[[#This Row],[masa '[kg']]]*martianeum6[[#This Row],[zawartosc '[%']]]*0.01,0)</f>
        <v>0.30419999999999997</v>
      </c>
      <c r="G1146">
        <f>martianeum6[[#This Row],[stan_magazynu '[kg']]]+martianeum6[[#This Row],[ile_kg_materiału_z_ładunku]]</f>
        <v>61.047099999999936</v>
      </c>
      <c r="H1146">
        <f>IF(martianeum6[[#This Row],[stan_po_wydobyciu_z_ładunku]]&gt;=100,100,0)</f>
        <v>0</v>
      </c>
      <c r="I1146">
        <f>martianeum6[[#This Row],[stan_po_wydobyciu_z_ładunku]]-martianeum6[[#This Row],[ile_zabiera_na_orbite]]</f>
        <v>61.047099999999936</v>
      </c>
    </row>
    <row r="1147" spans="1:9" x14ac:dyDescent="0.25">
      <c r="A1147" s="1">
        <v>49786</v>
      </c>
      <c r="B1147">
        <f t="shared" si="17"/>
        <v>61.047099999999936</v>
      </c>
      <c r="C1147" t="s">
        <v>6</v>
      </c>
      <c r="D1147">
        <v>23.7</v>
      </c>
      <c r="E1147">
        <v>13</v>
      </c>
      <c r="F1147">
        <f>IF(martianeum6[[#This Row],[zawartosc '[%']]]&gt;=1,martianeum6[[#This Row],[masa '[kg']]]*martianeum6[[#This Row],[zawartosc '[%']]]*0.01,0)</f>
        <v>3.0809999999999995</v>
      </c>
      <c r="G1147">
        <f>martianeum6[[#This Row],[stan_magazynu '[kg']]]+martianeum6[[#This Row],[ile_kg_materiału_z_ładunku]]</f>
        <v>64.128099999999932</v>
      </c>
      <c r="H1147">
        <f>IF(martianeum6[[#This Row],[stan_po_wydobyciu_z_ładunku]]&gt;=100,100,0)</f>
        <v>0</v>
      </c>
      <c r="I1147">
        <f>martianeum6[[#This Row],[stan_po_wydobyciu_z_ładunku]]-martianeum6[[#This Row],[ile_zabiera_na_orbite]]</f>
        <v>64.128099999999932</v>
      </c>
    </row>
    <row r="1148" spans="1:9" x14ac:dyDescent="0.25">
      <c r="A1148" s="1">
        <v>49787</v>
      </c>
      <c r="B1148">
        <f t="shared" si="17"/>
        <v>64.128099999999932</v>
      </c>
      <c r="C1148" t="s">
        <v>32</v>
      </c>
      <c r="D1148">
        <v>17.600000000000001</v>
      </c>
      <c r="E1148">
        <v>0.6</v>
      </c>
      <c r="F1148">
        <f>IF(martianeum6[[#This Row],[zawartosc '[%']]]&gt;=1,martianeum6[[#This Row],[masa '[kg']]]*martianeum6[[#This Row],[zawartosc '[%']]]*0.01,0)</f>
        <v>0</v>
      </c>
      <c r="G1148">
        <f>martianeum6[[#This Row],[stan_magazynu '[kg']]]+martianeum6[[#This Row],[ile_kg_materiału_z_ładunku]]</f>
        <v>64.128099999999932</v>
      </c>
      <c r="H1148">
        <f>IF(martianeum6[[#This Row],[stan_po_wydobyciu_z_ładunku]]&gt;=100,100,0)</f>
        <v>0</v>
      </c>
      <c r="I1148">
        <f>martianeum6[[#This Row],[stan_po_wydobyciu_z_ładunku]]-martianeum6[[#This Row],[ile_zabiera_na_orbite]]</f>
        <v>64.128099999999932</v>
      </c>
    </row>
    <row r="1149" spans="1:9" x14ac:dyDescent="0.25">
      <c r="A1149" s="1">
        <v>49788</v>
      </c>
      <c r="B1149">
        <f t="shared" si="17"/>
        <v>64.128099999999932</v>
      </c>
      <c r="C1149" t="s">
        <v>7</v>
      </c>
      <c r="D1149">
        <v>29.1</v>
      </c>
      <c r="E1149">
        <v>8.3000000000000007</v>
      </c>
      <c r="F1149">
        <f>IF(martianeum6[[#This Row],[zawartosc '[%']]]&gt;=1,martianeum6[[#This Row],[masa '[kg']]]*martianeum6[[#This Row],[zawartosc '[%']]]*0.01,0)</f>
        <v>2.4153000000000002</v>
      </c>
      <c r="G1149">
        <f>martianeum6[[#This Row],[stan_magazynu '[kg']]]+martianeum6[[#This Row],[ile_kg_materiału_z_ładunku]]</f>
        <v>66.543399999999934</v>
      </c>
      <c r="H1149">
        <f>IF(martianeum6[[#This Row],[stan_po_wydobyciu_z_ładunku]]&gt;=100,100,0)</f>
        <v>0</v>
      </c>
      <c r="I1149">
        <f>martianeum6[[#This Row],[stan_po_wydobyciu_z_ładunku]]-martianeum6[[#This Row],[ile_zabiera_na_orbite]]</f>
        <v>66.543399999999934</v>
      </c>
    </row>
    <row r="1150" spans="1:9" x14ac:dyDescent="0.25">
      <c r="A1150" s="1">
        <v>49789</v>
      </c>
      <c r="B1150">
        <f t="shared" si="17"/>
        <v>66.543399999999934</v>
      </c>
      <c r="C1150" t="s">
        <v>9</v>
      </c>
      <c r="D1150">
        <v>26.8</v>
      </c>
      <c r="E1150">
        <v>11.2</v>
      </c>
      <c r="F1150">
        <f>IF(martianeum6[[#This Row],[zawartosc '[%']]]&gt;=1,martianeum6[[#This Row],[masa '[kg']]]*martianeum6[[#This Row],[zawartosc '[%']]]*0.01,0)</f>
        <v>3.0015999999999998</v>
      </c>
      <c r="G1150">
        <f>martianeum6[[#This Row],[stan_magazynu '[kg']]]+martianeum6[[#This Row],[ile_kg_materiału_z_ładunku]]</f>
        <v>69.544999999999931</v>
      </c>
      <c r="H1150">
        <f>IF(martianeum6[[#This Row],[stan_po_wydobyciu_z_ładunku]]&gt;=100,100,0)</f>
        <v>0</v>
      </c>
      <c r="I1150">
        <f>martianeum6[[#This Row],[stan_po_wydobyciu_z_ładunku]]-martianeum6[[#This Row],[ile_zabiera_na_orbite]]</f>
        <v>69.544999999999931</v>
      </c>
    </row>
    <row r="1151" spans="1:9" x14ac:dyDescent="0.25">
      <c r="A1151" s="1">
        <v>49790</v>
      </c>
      <c r="B1151">
        <f t="shared" si="17"/>
        <v>69.544999999999931</v>
      </c>
      <c r="C1151" t="s">
        <v>18</v>
      </c>
      <c r="D1151">
        <v>10.5</v>
      </c>
      <c r="E1151">
        <v>0</v>
      </c>
      <c r="F1151">
        <f>IF(martianeum6[[#This Row],[zawartosc '[%']]]&gt;=1,martianeum6[[#This Row],[masa '[kg']]]*martianeum6[[#This Row],[zawartosc '[%']]]*0.01,0)</f>
        <v>0</v>
      </c>
      <c r="G1151">
        <f>martianeum6[[#This Row],[stan_magazynu '[kg']]]+martianeum6[[#This Row],[ile_kg_materiału_z_ładunku]]</f>
        <v>69.544999999999931</v>
      </c>
      <c r="H1151">
        <f>IF(martianeum6[[#This Row],[stan_po_wydobyciu_z_ładunku]]&gt;=100,100,0)</f>
        <v>0</v>
      </c>
      <c r="I1151">
        <f>martianeum6[[#This Row],[stan_po_wydobyciu_z_ładunku]]-martianeum6[[#This Row],[ile_zabiera_na_orbite]]</f>
        <v>69.544999999999931</v>
      </c>
    </row>
    <row r="1152" spans="1:9" x14ac:dyDescent="0.25">
      <c r="A1152" s="1">
        <v>49791</v>
      </c>
      <c r="B1152">
        <f t="shared" si="17"/>
        <v>69.544999999999931</v>
      </c>
      <c r="C1152" t="s">
        <v>11</v>
      </c>
      <c r="D1152">
        <v>13.5</v>
      </c>
      <c r="E1152">
        <v>0</v>
      </c>
      <c r="F1152">
        <f>IF(martianeum6[[#This Row],[zawartosc '[%']]]&gt;=1,martianeum6[[#This Row],[masa '[kg']]]*martianeum6[[#This Row],[zawartosc '[%']]]*0.01,0)</f>
        <v>0</v>
      </c>
      <c r="G1152">
        <f>martianeum6[[#This Row],[stan_magazynu '[kg']]]+martianeum6[[#This Row],[ile_kg_materiału_z_ładunku]]</f>
        <v>69.544999999999931</v>
      </c>
      <c r="H1152">
        <f>IF(martianeum6[[#This Row],[stan_po_wydobyciu_z_ładunku]]&gt;=100,100,0)</f>
        <v>0</v>
      </c>
      <c r="I1152">
        <f>martianeum6[[#This Row],[stan_po_wydobyciu_z_ładunku]]-martianeum6[[#This Row],[ile_zabiera_na_orbite]]</f>
        <v>69.544999999999931</v>
      </c>
    </row>
    <row r="1153" spans="1:9" x14ac:dyDescent="0.25">
      <c r="A1153" s="1">
        <v>49792</v>
      </c>
      <c r="B1153">
        <f t="shared" si="17"/>
        <v>69.544999999999931</v>
      </c>
      <c r="C1153" t="s">
        <v>10</v>
      </c>
      <c r="D1153">
        <v>14</v>
      </c>
      <c r="E1153">
        <v>22</v>
      </c>
      <c r="F1153">
        <f>IF(martianeum6[[#This Row],[zawartosc '[%']]]&gt;=1,martianeum6[[#This Row],[masa '[kg']]]*martianeum6[[#This Row],[zawartosc '[%']]]*0.01,0)</f>
        <v>3.08</v>
      </c>
      <c r="G1153">
        <f>martianeum6[[#This Row],[stan_magazynu '[kg']]]+martianeum6[[#This Row],[ile_kg_materiału_z_ładunku]]</f>
        <v>72.624999999999929</v>
      </c>
      <c r="H1153">
        <f>IF(martianeum6[[#This Row],[stan_po_wydobyciu_z_ładunku]]&gt;=100,100,0)</f>
        <v>0</v>
      </c>
      <c r="I1153">
        <f>martianeum6[[#This Row],[stan_po_wydobyciu_z_ładunku]]-martianeum6[[#This Row],[ile_zabiera_na_orbite]]</f>
        <v>72.624999999999929</v>
      </c>
    </row>
    <row r="1154" spans="1:9" x14ac:dyDescent="0.25">
      <c r="A1154" s="1">
        <v>49793</v>
      </c>
      <c r="B1154">
        <f t="shared" si="17"/>
        <v>72.624999999999929</v>
      </c>
      <c r="C1154" t="s">
        <v>11</v>
      </c>
      <c r="D1154">
        <v>26.7</v>
      </c>
      <c r="E1154">
        <v>8</v>
      </c>
      <c r="F1154">
        <f>IF(martianeum6[[#This Row],[zawartosc '[%']]]&gt;=1,martianeum6[[#This Row],[masa '[kg']]]*martianeum6[[#This Row],[zawartosc '[%']]]*0.01,0)</f>
        <v>2.1360000000000001</v>
      </c>
      <c r="G1154">
        <f>martianeum6[[#This Row],[stan_magazynu '[kg']]]+martianeum6[[#This Row],[ile_kg_materiału_z_ładunku]]</f>
        <v>74.760999999999925</v>
      </c>
      <c r="H1154">
        <f>IF(martianeum6[[#This Row],[stan_po_wydobyciu_z_ładunku]]&gt;=100,100,0)</f>
        <v>0</v>
      </c>
      <c r="I1154">
        <f>martianeum6[[#This Row],[stan_po_wydobyciu_z_ładunku]]-martianeum6[[#This Row],[ile_zabiera_na_orbite]]</f>
        <v>74.760999999999925</v>
      </c>
    </row>
    <row r="1155" spans="1:9" x14ac:dyDescent="0.25">
      <c r="A1155" s="1">
        <v>49794</v>
      </c>
      <c r="B1155">
        <f t="shared" si="17"/>
        <v>74.760999999999925</v>
      </c>
      <c r="C1155" t="s">
        <v>26</v>
      </c>
      <c r="D1155">
        <v>11.2</v>
      </c>
      <c r="E1155">
        <v>6.1</v>
      </c>
      <c r="F1155">
        <f>IF(martianeum6[[#This Row],[zawartosc '[%']]]&gt;=1,martianeum6[[#This Row],[masa '[kg']]]*martianeum6[[#This Row],[zawartosc '[%']]]*0.01,0)</f>
        <v>0.68319999999999992</v>
      </c>
      <c r="G1155">
        <f>martianeum6[[#This Row],[stan_magazynu '[kg']]]+martianeum6[[#This Row],[ile_kg_materiału_z_ładunku]]</f>
        <v>75.444199999999924</v>
      </c>
      <c r="H1155">
        <f>IF(martianeum6[[#This Row],[stan_po_wydobyciu_z_ładunku]]&gt;=100,100,0)</f>
        <v>0</v>
      </c>
      <c r="I1155">
        <f>martianeum6[[#This Row],[stan_po_wydobyciu_z_ładunku]]-martianeum6[[#This Row],[ile_zabiera_na_orbite]]</f>
        <v>75.444199999999924</v>
      </c>
    </row>
    <row r="1156" spans="1:9" x14ac:dyDescent="0.25">
      <c r="A1156" s="1">
        <v>49795</v>
      </c>
      <c r="B1156">
        <f t="shared" ref="B1156:B1219" si="18">I1155</f>
        <v>75.444199999999924</v>
      </c>
      <c r="C1156" t="s">
        <v>27</v>
      </c>
      <c r="D1156">
        <v>24.7</v>
      </c>
      <c r="E1156">
        <v>0</v>
      </c>
      <c r="F1156">
        <f>IF(martianeum6[[#This Row],[zawartosc '[%']]]&gt;=1,martianeum6[[#This Row],[masa '[kg']]]*martianeum6[[#This Row],[zawartosc '[%']]]*0.01,0)</f>
        <v>0</v>
      </c>
      <c r="G1156">
        <f>martianeum6[[#This Row],[stan_magazynu '[kg']]]+martianeum6[[#This Row],[ile_kg_materiału_z_ładunku]]</f>
        <v>75.444199999999924</v>
      </c>
      <c r="H1156">
        <f>IF(martianeum6[[#This Row],[stan_po_wydobyciu_z_ładunku]]&gt;=100,100,0)</f>
        <v>0</v>
      </c>
      <c r="I1156">
        <f>martianeum6[[#This Row],[stan_po_wydobyciu_z_ładunku]]-martianeum6[[#This Row],[ile_zabiera_na_orbite]]</f>
        <v>75.444199999999924</v>
      </c>
    </row>
    <row r="1157" spans="1:9" x14ac:dyDescent="0.25">
      <c r="A1157" s="1">
        <v>49796</v>
      </c>
      <c r="B1157">
        <f t="shared" si="18"/>
        <v>75.444199999999924</v>
      </c>
      <c r="C1157" t="s">
        <v>29</v>
      </c>
      <c r="D1157">
        <v>27.2</v>
      </c>
      <c r="E1157">
        <v>0.3</v>
      </c>
      <c r="F1157">
        <f>IF(martianeum6[[#This Row],[zawartosc '[%']]]&gt;=1,martianeum6[[#This Row],[masa '[kg']]]*martianeum6[[#This Row],[zawartosc '[%']]]*0.01,0)</f>
        <v>0</v>
      </c>
      <c r="G1157">
        <f>martianeum6[[#This Row],[stan_magazynu '[kg']]]+martianeum6[[#This Row],[ile_kg_materiału_z_ładunku]]</f>
        <v>75.444199999999924</v>
      </c>
      <c r="H1157">
        <f>IF(martianeum6[[#This Row],[stan_po_wydobyciu_z_ładunku]]&gt;=100,100,0)</f>
        <v>0</v>
      </c>
      <c r="I1157">
        <f>martianeum6[[#This Row],[stan_po_wydobyciu_z_ładunku]]-martianeum6[[#This Row],[ile_zabiera_na_orbite]]</f>
        <v>75.444199999999924</v>
      </c>
    </row>
    <row r="1158" spans="1:9" x14ac:dyDescent="0.25">
      <c r="A1158" s="1">
        <v>49797</v>
      </c>
      <c r="B1158">
        <f t="shared" si="18"/>
        <v>75.444199999999924</v>
      </c>
      <c r="C1158" t="s">
        <v>30</v>
      </c>
      <c r="D1158">
        <v>11</v>
      </c>
      <c r="E1158">
        <v>0</v>
      </c>
      <c r="F1158">
        <f>IF(martianeum6[[#This Row],[zawartosc '[%']]]&gt;=1,martianeum6[[#This Row],[masa '[kg']]]*martianeum6[[#This Row],[zawartosc '[%']]]*0.01,0)</f>
        <v>0</v>
      </c>
      <c r="G1158">
        <f>martianeum6[[#This Row],[stan_magazynu '[kg']]]+martianeum6[[#This Row],[ile_kg_materiału_z_ładunku]]</f>
        <v>75.444199999999924</v>
      </c>
      <c r="H1158">
        <f>IF(martianeum6[[#This Row],[stan_po_wydobyciu_z_ładunku]]&gt;=100,100,0)</f>
        <v>0</v>
      </c>
      <c r="I1158">
        <f>martianeum6[[#This Row],[stan_po_wydobyciu_z_ładunku]]-martianeum6[[#This Row],[ile_zabiera_na_orbite]]</f>
        <v>75.444199999999924</v>
      </c>
    </row>
    <row r="1159" spans="1:9" x14ac:dyDescent="0.25">
      <c r="A1159" s="1">
        <v>49798</v>
      </c>
      <c r="B1159">
        <f t="shared" si="18"/>
        <v>75.444199999999924</v>
      </c>
      <c r="C1159" t="s">
        <v>12</v>
      </c>
      <c r="D1159">
        <v>10.9</v>
      </c>
      <c r="E1159">
        <v>4.4000000000000004</v>
      </c>
      <c r="F1159">
        <f>IF(martianeum6[[#This Row],[zawartosc '[%']]]&gt;=1,martianeum6[[#This Row],[masa '[kg']]]*martianeum6[[#This Row],[zawartosc '[%']]]*0.01,0)</f>
        <v>0.47960000000000008</v>
      </c>
      <c r="G1159">
        <f>martianeum6[[#This Row],[stan_magazynu '[kg']]]+martianeum6[[#This Row],[ile_kg_materiału_z_ładunku]]</f>
        <v>75.923799999999929</v>
      </c>
      <c r="H1159">
        <f>IF(martianeum6[[#This Row],[stan_po_wydobyciu_z_ładunku]]&gt;=100,100,0)</f>
        <v>0</v>
      </c>
      <c r="I1159">
        <f>martianeum6[[#This Row],[stan_po_wydobyciu_z_ładunku]]-martianeum6[[#This Row],[ile_zabiera_na_orbite]]</f>
        <v>75.923799999999929</v>
      </c>
    </row>
    <row r="1160" spans="1:9" x14ac:dyDescent="0.25">
      <c r="A1160" s="1">
        <v>49799</v>
      </c>
      <c r="B1160">
        <f t="shared" si="18"/>
        <v>75.923799999999929</v>
      </c>
      <c r="C1160" t="s">
        <v>7</v>
      </c>
      <c r="D1160">
        <v>27.4</v>
      </c>
      <c r="E1160">
        <v>6</v>
      </c>
      <c r="F1160">
        <f>IF(martianeum6[[#This Row],[zawartosc '[%']]]&gt;=1,martianeum6[[#This Row],[masa '[kg']]]*martianeum6[[#This Row],[zawartosc '[%']]]*0.01,0)</f>
        <v>1.6439999999999999</v>
      </c>
      <c r="G1160">
        <f>martianeum6[[#This Row],[stan_magazynu '[kg']]]+martianeum6[[#This Row],[ile_kg_materiału_z_ładunku]]</f>
        <v>77.567799999999934</v>
      </c>
      <c r="H1160">
        <f>IF(martianeum6[[#This Row],[stan_po_wydobyciu_z_ładunku]]&gt;=100,100,0)</f>
        <v>0</v>
      </c>
      <c r="I1160">
        <f>martianeum6[[#This Row],[stan_po_wydobyciu_z_ładunku]]-martianeum6[[#This Row],[ile_zabiera_na_orbite]]</f>
        <v>77.567799999999934</v>
      </c>
    </row>
    <row r="1161" spans="1:9" x14ac:dyDescent="0.25">
      <c r="A1161" s="1">
        <v>49800</v>
      </c>
      <c r="B1161">
        <f t="shared" si="18"/>
        <v>77.567799999999934</v>
      </c>
      <c r="C1161" t="s">
        <v>6</v>
      </c>
      <c r="D1161">
        <v>20</v>
      </c>
      <c r="E1161">
        <v>7.6</v>
      </c>
      <c r="F1161">
        <f>IF(martianeum6[[#This Row],[zawartosc '[%']]]&gt;=1,martianeum6[[#This Row],[masa '[kg']]]*martianeum6[[#This Row],[zawartosc '[%']]]*0.01,0)</f>
        <v>1.52</v>
      </c>
      <c r="G1161">
        <f>martianeum6[[#This Row],[stan_magazynu '[kg']]]+martianeum6[[#This Row],[ile_kg_materiału_z_ładunku]]</f>
        <v>79.08779999999993</v>
      </c>
      <c r="H1161">
        <f>IF(martianeum6[[#This Row],[stan_po_wydobyciu_z_ładunku]]&gt;=100,100,0)</f>
        <v>0</v>
      </c>
      <c r="I1161">
        <f>martianeum6[[#This Row],[stan_po_wydobyciu_z_ładunku]]-martianeum6[[#This Row],[ile_zabiera_na_orbite]]</f>
        <v>79.08779999999993</v>
      </c>
    </row>
    <row r="1162" spans="1:9" x14ac:dyDescent="0.25">
      <c r="A1162" s="1">
        <v>49801</v>
      </c>
      <c r="B1162">
        <f t="shared" si="18"/>
        <v>79.08779999999993</v>
      </c>
      <c r="C1162" t="s">
        <v>18</v>
      </c>
      <c r="D1162">
        <v>23.5</v>
      </c>
      <c r="E1162">
        <v>2.5</v>
      </c>
      <c r="F1162">
        <f>IF(martianeum6[[#This Row],[zawartosc '[%']]]&gt;=1,martianeum6[[#This Row],[masa '[kg']]]*martianeum6[[#This Row],[zawartosc '[%']]]*0.01,0)</f>
        <v>0.58750000000000002</v>
      </c>
      <c r="G1162">
        <f>martianeum6[[#This Row],[stan_magazynu '[kg']]]+martianeum6[[#This Row],[ile_kg_materiału_z_ładunku]]</f>
        <v>79.675299999999936</v>
      </c>
      <c r="H1162">
        <f>IF(martianeum6[[#This Row],[stan_po_wydobyciu_z_ładunku]]&gt;=100,100,0)</f>
        <v>0</v>
      </c>
      <c r="I1162">
        <f>martianeum6[[#This Row],[stan_po_wydobyciu_z_ładunku]]-martianeum6[[#This Row],[ile_zabiera_na_orbite]]</f>
        <v>79.675299999999936</v>
      </c>
    </row>
    <row r="1163" spans="1:9" x14ac:dyDescent="0.25">
      <c r="A1163" s="1">
        <v>49802</v>
      </c>
      <c r="B1163">
        <f t="shared" si="18"/>
        <v>79.675299999999936</v>
      </c>
      <c r="C1163" t="s">
        <v>11</v>
      </c>
      <c r="D1163">
        <v>28.5</v>
      </c>
      <c r="E1163">
        <v>0</v>
      </c>
      <c r="F1163">
        <f>IF(martianeum6[[#This Row],[zawartosc '[%']]]&gt;=1,martianeum6[[#This Row],[masa '[kg']]]*martianeum6[[#This Row],[zawartosc '[%']]]*0.01,0)</f>
        <v>0</v>
      </c>
      <c r="G1163">
        <f>martianeum6[[#This Row],[stan_magazynu '[kg']]]+martianeum6[[#This Row],[ile_kg_materiału_z_ładunku]]</f>
        <v>79.675299999999936</v>
      </c>
      <c r="H1163">
        <f>IF(martianeum6[[#This Row],[stan_po_wydobyciu_z_ładunku]]&gt;=100,100,0)</f>
        <v>0</v>
      </c>
      <c r="I1163">
        <f>martianeum6[[#This Row],[stan_po_wydobyciu_z_ładunku]]-martianeum6[[#This Row],[ile_zabiera_na_orbite]]</f>
        <v>79.675299999999936</v>
      </c>
    </row>
    <row r="1164" spans="1:9" x14ac:dyDescent="0.25">
      <c r="A1164" s="1">
        <v>49803</v>
      </c>
      <c r="B1164">
        <f t="shared" si="18"/>
        <v>79.675299999999936</v>
      </c>
      <c r="C1164" t="s">
        <v>27</v>
      </c>
      <c r="D1164">
        <v>10.8</v>
      </c>
      <c r="E1164">
        <v>5.8</v>
      </c>
      <c r="F1164">
        <f>IF(martianeum6[[#This Row],[zawartosc '[%']]]&gt;=1,martianeum6[[#This Row],[masa '[kg']]]*martianeum6[[#This Row],[zawartosc '[%']]]*0.01,0)</f>
        <v>0.62640000000000007</v>
      </c>
      <c r="G1164">
        <f>martianeum6[[#This Row],[stan_magazynu '[kg']]]+martianeum6[[#This Row],[ile_kg_materiału_z_ładunku]]</f>
        <v>80.30169999999994</v>
      </c>
      <c r="H1164">
        <f>IF(martianeum6[[#This Row],[stan_po_wydobyciu_z_ładunku]]&gt;=100,100,0)</f>
        <v>0</v>
      </c>
      <c r="I1164">
        <f>martianeum6[[#This Row],[stan_po_wydobyciu_z_ładunku]]-martianeum6[[#This Row],[ile_zabiera_na_orbite]]</f>
        <v>80.30169999999994</v>
      </c>
    </row>
    <row r="1165" spans="1:9" x14ac:dyDescent="0.25">
      <c r="A1165" s="1">
        <v>49804</v>
      </c>
      <c r="B1165">
        <f t="shared" si="18"/>
        <v>80.30169999999994</v>
      </c>
      <c r="C1165" t="s">
        <v>15</v>
      </c>
      <c r="D1165">
        <v>18.899999999999999</v>
      </c>
      <c r="E1165">
        <v>9.5</v>
      </c>
      <c r="F1165">
        <f>IF(martianeum6[[#This Row],[zawartosc '[%']]]&gt;=1,martianeum6[[#This Row],[masa '[kg']]]*martianeum6[[#This Row],[zawartosc '[%']]]*0.01,0)</f>
        <v>1.7954999999999999</v>
      </c>
      <c r="G1165">
        <f>martianeum6[[#This Row],[stan_magazynu '[kg']]]+martianeum6[[#This Row],[ile_kg_materiału_z_ładunku]]</f>
        <v>82.097199999999944</v>
      </c>
      <c r="H1165">
        <f>IF(martianeum6[[#This Row],[stan_po_wydobyciu_z_ładunku]]&gt;=100,100,0)</f>
        <v>0</v>
      </c>
      <c r="I1165">
        <f>martianeum6[[#This Row],[stan_po_wydobyciu_z_ładunku]]-martianeum6[[#This Row],[ile_zabiera_na_orbite]]</f>
        <v>82.097199999999944</v>
      </c>
    </row>
    <row r="1166" spans="1:9" x14ac:dyDescent="0.25">
      <c r="A1166" s="1">
        <v>49805</v>
      </c>
      <c r="B1166">
        <f t="shared" si="18"/>
        <v>82.097199999999944</v>
      </c>
      <c r="C1166" t="s">
        <v>13</v>
      </c>
      <c r="D1166">
        <v>24</v>
      </c>
      <c r="E1166">
        <v>4</v>
      </c>
      <c r="F1166">
        <f>IF(martianeum6[[#This Row],[zawartosc '[%']]]&gt;=1,martianeum6[[#This Row],[masa '[kg']]]*martianeum6[[#This Row],[zawartosc '[%']]]*0.01,0)</f>
        <v>0.96</v>
      </c>
      <c r="G1166">
        <f>martianeum6[[#This Row],[stan_magazynu '[kg']]]+martianeum6[[#This Row],[ile_kg_materiału_z_ładunku]]</f>
        <v>83.057199999999938</v>
      </c>
      <c r="H1166">
        <f>IF(martianeum6[[#This Row],[stan_po_wydobyciu_z_ładunku]]&gt;=100,100,0)</f>
        <v>0</v>
      </c>
      <c r="I1166">
        <f>martianeum6[[#This Row],[stan_po_wydobyciu_z_ładunku]]-martianeum6[[#This Row],[ile_zabiera_na_orbite]]</f>
        <v>83.057199999999938</v>
      </c>
    </row>
    <row r="1167" spans="1:9" x14ac:dyDescent="0.25">
      <c r="A1167" s="1">
        <v>49806</v>
      </c>
      <c r="B1167">
        <f t="shared" si="18"/>
        <v>83.057199999999938</v>
      </c>
      <c r="C1167" t="s">
        <v>12</v>
      </c>
      <c r="D1167">
        <v>12.7</v>
      </c>
      <c r="E1167">
        <v>3</v>
      </c>
      <c r="F1167">
        <f>IF(martianeum6[[#This Row],[zawartosc '[%']]]&gt;=1,martianeum6[[#This Row],[masa '[kg']]]*martianeum6[[#This Row],[zawartosc '[%']]]*0.01,0)</f>
        <v>0.38099999999999995</v>
      </c>
      <c r="G1167">
        <f>martianeum6[[#This Row],[stan_magazynu '[kg']]]+martianeum6[[#This Row],[ile_kg_materiału_z_ładunku]]</f>
        <v>83.438199999999938</v>
      </c>
      <c r="H1167">
        <f>IF(martianeum6[[#This Row],[stan_po_wydobyciu_z_ładunku]]&gt;=100,100,0)</f>
        <v>0</v>
      </c>
      <c r="I1167">
        <f>martianeum6[[#This Row],[stan_po_wydobyciu_z_ładunku]]-martianeum6[[#This Row],[ile_zabiera_na_orbite]]</f>
        <v>83.438199999999938</v>
      </c>
    </row>
    <row r="1168" spans="1:9" x14ac:dyDescent="0.25">
      <c r="A1168" s="1">
        <v>49807</v>
      </c>
      <c r="B1168">
        <f t="shared" si="18"/>
        <v>83.438199999999938</v>
      </c>
      <c r="C1168" t="s">
        <v>7</v>
      </c>
      <c r="D1168">
        <v>13.4</v>
      </c>
      <c r="E1168">
        <v>6.2</v>
      </c>
      <c r="F1168">
        <f>IF(martianeum6[[#This Row],[zawartosc '[%']]]&gt;=1,martianeum6[[#This Row],[masa '[kg']]]*martianeum6[[#This Row],[zawartosc '[%']]]*0.01,0)</f>
        <v>0.83079999999999998</v>
      </c>
      <c r="G1168">
        <f>martianeum6[[#This Row],[stan_magazynu '[kg']]]+martianeum6[[#This Row],[ile_kg_materiału_z_ładunku]]</f>
        <v>84.268999999999934</v>
      </c>
      <c r="H1168">
        <f>IF(martianeum6[[#This Row],[stan_po_wydobyciu_z_ładunku]]&gt;=100,100,0)</f>
        <v>0</v>
      </c>
      <c r="I1168">
        <f>martianeum6[[#This Row],[stan_po_wydobyciu_z_ładunku]]-martianeum6[[#This Row],[ile_zabiera_na_orbite]]</f>
        <v>84.268999999999934</v>
      </c>
    </row>
    <row r="1169" spans="1:9" x14ac:dyDescent="0.25">
      <c r="A1169" s="1">
        <v>49808</v>
      </c>
      <c r="B1169">
        <f t="shared" si="18"/>
        <v>84.268999999999934</v>
      </c>
      <c r="C1169" t="s">
        <v>10</v>
      </c>
      <c r="D1169">
        <v>15.9</v>
      </c>
      <c r="E1169">
        <v>0</v>
      </c>
      <c r="F1169">
        <f>IF(martianeum6[[#This Row],[zawartosc '[%']]]&gt;=1,martianeum6[[#This Row],[masa '[kg']]]*martianeum6[[#This Row],[zawartosc '[%']]]*0.01,0)</f>
        <v>0</v>
      </c>
      <c r="G1169">
        <f>martianeum6[[#This Row],[stan_magazynu '[kg']]]+martianeum6[[#This Row],[ile_kg_materiału_z_ładunku]]</f>
        <v>84.268999999999934</v>
      </c>
      <c r="H1169">
        <f>IF(martianeum6[[#This Row],[stan_po_wydobyciu_z_ładunku]]&gt;=100,100,0)</f>
        <v>0</v>
      </c>
      <c r="I1169">
        <f>martianeum6[[#This Row],[stan_po_wydobyciu_z_ładunku]]-martianeum6[[#This Row],[ile_zabiera_na_orbite]]</f>
        <v>84.268999999999934</v>
      </c>
    </row>
    <row r="1170" spans="1:9" x14ac:dyDescent="0.25">
      <c r="A1170" s="1">
        <v>49809</v>
      </c>
      <c r="B1170">
        <f t="shared" si="18"/>
        <v>84.268999999999934</v>
      </c>
      <c r="C1170" t="s">
        <v>11</v>
      </c>
      <c r="D1170">
        <v>19.399999999999999</v>
      </c>
      <c r="E1170">
        <v>21.2</v>
      </c>
      <c r="F1170">
        <f>IF(martianeum6[[#This Row],[zawartosc '[%']]]&gt;=1,martianeum6[[#This Row],[masa '[kg']]]*martianeum6[[#This Row],[zawartosc '[%']]]*0.01,0)</f>
        <v>4.1128</v>
      </c>
      <c r="G1170">
        <f>martianeum6[[#This Row],[stan_magazynu '[kg']]]+martianeum6[[#This Row],[ile_kg_materiału_z_ładunku]]</f>
        <v>88.381799999999942</v>
      </c>
      <c r="H1170">
        <f>IF(martianeum6[[#This Row],[stan_po_wydobyciu_z_ładunku]]&gt;=100,100,0)</f>
        <v>0</v>
      </c>
      <c r="I1170">
        <f>martianeum6[[#This Row],[stan_po_wydobyciu_z_ładunku]]-martianeum6[[#This Row],[ile_zabiera_na_orbite]]</f>
        <v>88.381799999999942</v>
      </c>
    </row>
    <row r="1171" spans="1:9" x14ac:dyDescent="0.25">
      <c r="A1171" s="1">
        <v>49810</v>
      </c>
      <c r="B1171">
        <f t="shared" si="18"/>
        <v>88.381799999999942</v>
      </c>
      <c r="C1171" t="s">
        <v>15</v>
      </c>
      <c r="D1171">
        <v>16.3</v>
      </c>
      <c r="E1171">
        <v>17.600000000000001</v>
      </c>
      <c r="F1171">
        <f>IF(martianeum6[[#This Row],[zawartosc '[%']]]&gt;=1,martianeum6[[#This Row],[masa '[kg']]]*martianeum6[[#This Row],[zawartosc '[%']]]*0.01,0)</f>
        <v>2.8688000000000007</v>
      </c>
      <c r="G1171">
        <f>martianeum6[[#This Row],[stan_magazynu '[kg']]]+martianeum6[[#This Row],[ile_kg_materiału_z_ładunku]]</f>
        <v>91.250599999999949</v>
      </c>
      <c r="H1171">
        <f>IF(martianeum6[[#This Row],[stan_po_wydobyciu_z_ładunku]]&gt;=100,100,0)</f>
        <v>0</v>
      </c>
      <c r="I1171">
        <f>martianeum6[[#This Row],[stan_po_wydobyciu_z_ładunku]]-martianeum6[[#This Row],[ile_zabiera_na_orbite]]</f>
        <v>91.250599999999949</v>
      </c>
    </row>
    <row r="1172" spans="1:9" x14ac:dyDescent="0.25">
      <c r="A1172" s="1">
        <v>49811</v>
      </c>
      <c r="B1172">
        <f t="shared" si="18"/>
        <v>91.250599999999949</v>
      </c>
      <c r="C1172" t="s">
        <v>11</v>
      </c>
      <c r="D1172">
        <v>28</v>
      </c>
      <c r="E1172">
        <v>20.399999999999999</v>
      </c>
      <c r="F1172">
        <f>IF(martianeum6[[#This Row],[zawartosc '[%']]]&gt;=1,martianeum6[[#This Row],[masa '[kg']]]*martianeum6[[#This Row],[zawartosc '[%']]]*0.01,0)</f>
        <v>5.7119999999999997</v>
      </c>
      <c r="G1172">
        <f>martianeum6[[#This Row],[stan_magazynu '[kg']]]+martianeum6[[#This Row],[ile_kg_materiału_z_ładunku]]</f>
        <v>96.962599999999952</v>
      </c>
      <c r="H1172">
        <f>IF(martianeum6[[#This Row],[stan_po_wydobyciu_z_ładunku]]&gt;=100,100,0)</f>
        <v>0</v>
      </c>
      <c r="I1172">
        <f>martianeum6[[#This Row],[stan_po_wydobyciu_z_ładunku]]-martianeum6[[#This Row],[ile_zabiera_na_orbite]]</f>
        <v>96.962599999999952</v>
      </c>
    </row>
    <row r="1173" spans="1:9" x14ac:dyDescent="0.25">
      <c r="A1173" s="1">
        <v>49812</v>
      </c>
      <c r="B1173">
        <f t="shared" si="18"/>
        <v>96.962599999999952</v>
      </c>
      <c r="C1173" t="s">
        <v>12</v>
      </c>
      <c r="D1173">
        <v>19</v>
      </c>
      <c r="E1173">
        <v>5.2</v>
      </c>
      <c r="F1173">
        <f>IF(martianeum6[[#This Row],[zawartosc '[%']]]&gt;=1,martianeum6[[#This Row],[masa '[kg']]]*martianeum6[[#This Row],[zawartosc '[%']]]*0.01,0)</f>
        <v>0.98799999999999999</v>
      </c>
      <c r="G1173">
        <f>martianeum6[[#This Row],[stan_magazynu '[kg']]]+martianeum6[[#This Row],[ile_kg_materiału_z_ładunku]]</f>
        <v>97.950599999999952</v>
      </c>
      <c r="H1173">
        <f>IF(martianeum6[[#This Row],[stan_po_wydobyciu_z_ładunku]]&gt;=100,100,0)</f>
        <v>0</v>
      </c>
      <c r="I1173">
        <f>martianeum6[[#This Row],[stan_po_wydobyciu_z_ładunku]]-martianeum6[[#This Row],[ile_zabiera_na_orbite]]</f>
        <v>97.950599999999952</v>
      </c>
    </row>
    <row r="1174" spans="1:9" x14ac:dyDescent="0.25">
      <c r="A1174" s="1">
        <v>49813</v>
      </c>
      <c r="B1174">
        <f t="shared" si="18"/>
        <v>97.950599999999952</v>
      </c>
      <c r="C1174" t="s">
        <v>27</v>
      </c>
      <c r="D1174">
        <v>24.1</v>
      </c>
      <c r="E1174">
        <v>4.8</v>
      </c>
      <c r="F1174">
        <f>IF(martianeum6[[#This Row],[zawartosc '[%']]]&gt;=1,martianeum6[[#This Row],[masa '[kg']]]*martianeum6[[#This Row],[zawartosc '[%']]]*0.01,0)</f>
        <v>1.1568000000000001</v>
      </c>
      <c r="G1174">
        <f>martianeum6[[#This Row],[stan_magazynu '[kg']]]+martianeum6[[#This Row],[ile_kg_materiału_z_ładunku]]</f>
        <v>99.107399999999956</v>
      </c>
      <c r="H1174">
        <f>IF(martianeum6[[#This Row],[stan_po_wydobyciu_z_ładunku]]&gt;=100,100,0)</f>
        <v>0</v>
      </c>
      <c r="I1174">
        <f>martianeum6[[#This Row],[stan_po_wydobyciu_z_ładunku]]-martianeum6[[#This Row],[ile_zabiera_na_orbite]]</f>
        <v>99.107399999999956</v>
      </c>
    </row>
    <row r="1175" spans="1:9" x14ac:dyDescent="0.25">
      <c r="A1175" s="1">
        <v>49814</v>
      </c>
      <c r="B1175">
        <f t="shared" si="18"/>
        <v>99.107399999999956</v>
      </c>
      <c r="C1175" t="s">
        <v>10</v>
      </c>
      <c r="D1175">
        <v>15.2</v>
      </c>
      <c r="E1175">
        <v>25.7</v>
      </c>
      <c r="F1175">
        <f>IF(martianeum6[[#This Row],[zawartosc '[%']]]&gt;=1,martianeum6[[#This Row],[masa '[kg']]]*martianeum6[[#This Row],[zawartosc '[%']]]*0.01,0)</f>
        <v>3.9064000000000001</v>
      </c>
      <c r="G1175">
        <f>martianeum6[[#This Row],[stan_magazynu '[kg']]]+martianeum6[[#This Row],[ile_kg_materiału_z_ładunku]]</f>
        <v>103.01379999999996</v>
      </c>
      <c r="H1175">
        <f>IF(martianeum6[[#This Row],[stan_po_wydobyciu_z_ładunku]]&gt;=100,100,0)</f>
        <v>100</v>
      </c>
      <c r="I1175">
        <f>martianeum6[[#This Row],[stan_po_wydobyciu_z_ładunku]]-martianeum6[[#This Row],[ile_zabiera_na_orbite]]</f>
        <v>3.0137999999999607</v>
      </c>
    </row>
    <row r="1176" spans="1:9" x14ac:dyDescent="0.25">
      <c r="A1176" s="1">
        <v>49815</v>
      </c>
      <c r="B1176">
        <f t="shared" si="18"/>
        <v>3.0137999999999607</v>
      </c>
      <c r="C1176" t="s">
        <v>11</v>
      </c>
      <c r="D1176">
        <v>16.3</v>
      </c>
      <c r="E1176">
        <v>21</v>
      </c>
      <c r="F1176">
        <f>IF(martianeum6[[#This Row],[zawartosc '[%']]]&gt;=1,martianeum6[[#This Row],[masa '[kg']]]*martianeum6[[#This Row],[zawartosc '[%']]]*0.01,0)</f>
        <v>3.423</v>
      </c>
      <c r="G1176">
        <f>martianeum6[[#This Row],[stan_magazynu '[kg']]]+martianeum6[[#This Row],[ile_kg_materiału_z_ładunku]]</f>
        <v>6.4367999999999608</v>
      </c>
      <c r="H1176">
        <f>IF(martianeum6[[#This Row],[stan_po_wydobyciu_z_ładunku]]&gt;=100,100,0)</f>
        <v>0</v>
      </c>
      <c r="I1176">
        <f>martianeum6[[#This Row],[stan_po_wydobyciu_z_ładunku]]-martianeum6[[#This Row],[ile_zabiera_na_orbite]]</f>
        <v>6.4367999999999608</v>
      </c>
    </row>
    <row r="1177" spans="1:9" x14ac:dyDescent="0.25">
      <c r="A1177" s="1">
        <v>49816</v>
      </c>
      <c r="B1177">
        <f t="shared" si="18"/>
        <v>6.4367999999999608</v>
      </c>
      <c r="C1177" t="s">
        <v>7</v>
      </c>
      <c r="D1177">
        <v>26.9</v>
      </c>
      <c r="E1177">
        <v>0</v>
      </c>
      <c r="F1177">
        <f>IF(martianeum6[[#This Row],[zawartosc '[%']]]&gt;=1,martianeum6[[#This Row],[masa '[kg']]]*martianeum6[[#This Row],[zawartosc '[%']]]*0.01,0)</f>
        <v>0</v>
      </c>
      <c r="G1177">
        <f>martianeum6[[#This Row],[stan_magazynu '[kg']]]+martianeum6[[#This Row],[ile_kg_materiału_z_ładunku]]</f>
        <v>6.4367999999999608</v>
      </c>
      <c r="H1177">
        <f>IF(martianeum6[[#This Row],[stan_po_wydobyciu_z_ładunku]]&gt;=100,100,0)</f>
        <v>0</v>
      </c>
      <c r="I1177">
        <f>martianeum6[[#This Row],[stan_po_wydobyciu_z_ładunku]]-martianeum6[[#This Row],[ile_zabiera_na_orbite]]</f>
        <v>6.4367999999999608</v>
      </c>
    </row>
    <row r="1178" spans="1:9" x14ac:dyDescent="0.25">
      <c r="A1178" s="1">
        <v>49817</v>
      </c>
      <c r="B1178">
        <f t="shared" si="18"/>
        <v>6.4367999999999608</v>
      </c>
      <c r="C1178" t="s">
        <v>9</v>
      </c>
      <c r="D1178">
        <v>25</v>
      </c>
      <c r="E1178">
        <v>0.5</v>
      </c>
      <c r="F1178">
        <f>IF(martianeum6[[#This Row],[zawartosc '[%']]]&gt;=1,martianeum6[[#This Row],[masa '[kg']]]*martianeum6[[#This Row],[zawartosc '[%']]]*0.01,0)</f>
        <v>0</v>
      </c>
      <c r="G1178">
        <f>martianeum6[[#This Row],[stan_magazynu '[kg']]]+martianeum6[[#This Row],[ile_kg_materiału_z_ładunku]]</f>
        <v>6.4367999999999608</v>
      </c>
      <c r="H1178">
        <f>IF(martianeum6[[#This Row],[stan_po_wydobyciu_z_ładunku]]&gt;=100,100,0)</f>
        <v>0</v>
      </c>
      <c r="I1178">
        <f>martianeum6[[#This Row],[stan_po_wydobyciu_z_ładunku]]-martianeum6[[#This Row],[ile_zabiera_na_orbite]]</f>
        <v>6.4367999999999608</v>
      </c>
    </row>
    <row r="1179" spans="1:9" x14ac:dyDescent="0.25">
      <c r="A1179" s="1">
        <v>49818</v>
      </c>
      <c r="B1179">
        <f t="shared" si="18"/>
        <v>6.4367999999999608</v>
      </c>
      <c r="C1179" t="s">
        <v>17</v>
      </c>
      <c r="D1179">
        <v>25.1</v>
      </c>
      <c r="E1179">
        <v>5.2</v>
      </c>
      <c r="F1179">
        <f>IF(martianeum6[[#This Row],[zawartosc '[%']]]&gt;=1,martianeum6[[#This Row],[masa '[kg']]]*martianeum6[[#This Row],[zawartosc '[%']]]*0.01,0)</f>
        <v>1.3052000000000001</v>
      </c>
      <c r="G1179">
        <f>martianeum6[[#This Row],[stan_magazynu '[kg']]]+martianeum6[[#This Row],[ile_kg_materiału_z_ładunku]]</f>
        <v>7.7419999999999609</v>
      </c>
      <c r="H1179">
        <f>IF(martianeum6[[#This Row],[stan_po_wydobyciu_z_ładunku]]&gt;=100,100,0)</f>
        <v>0</v>
      </c>
      <c r="I1179">
        <f>martianeum6[[#This Row],[stan_po_wydobyciu_z_ładunku]]-martianeum6[[#This Row],[ile_zabiera_na_orbite]]</f>
        <v>7.7419999999999609</v>
      </c>
    </row>
    <row r="1180" spans="1:9" x14ac:dyDescent="0.25">
      <c r="A1180" s="1">
        <v>49819</v>
      </c>
      <c r="B1180">
        <f t="shared" si="18"/>
        <v>7.7419999999999609</v>
      </c>
      <c r="C1180" t="s">
        <v>12</v>
      </c>
      <c r="D1180">
        <v>29.2</v>
      </c>
      <c r="E1180">
        <v>7.1</v>
      </c>
      <c r="F1180">
        <f>IF(martianeum6[[#This Row],[zawartosc '[%']]]&gt;=1,martianeum6[[#This Row],[masa '[kg']]]*martianeum6[[#This Row],[zawartosc '[%']]]*0.01,0)</f>
        <v>2.0731999999999999</v>
      </c>
      <c r="G1180">
        <f>martianeum6[[#This Row],[stan_magazynu '[kg']]]+martianeum6[[#This Row],[ile_kg_materiału_z_ładunku]]</f>
        <v>9.8151999999999617</v>
      </c>
      <c r="H1180">
        <f>IF(martianeum6[[#This Row],[stan_po_wydobyciu_z_ładunku]]&gt;=100,100,0)</f>
        <v>0</v>
      </c>
      <c r="I1180">
        <f>martianeum6[[#This Row],[stan_po_wydobyciu_z_ładunku]]-martianeum6[[#This Row],[ile_zabiera_na_orbite]]</f>
        <v>9.8151999999999617</v>
      </c>
    </row>
    <row r="1181" spans="1:9" x14ac:dyDescent="0.25">
      <c r="A1181" s="1">
        <v>49820</v>
      </c>
      <c r="B1181">
        <f t="shared" si="18"/>
        <v>9.8151999999999617</v>
      </c>
      <c r="C1181" t="s">
        <v>13</v>
      </c>
      <c r="D1181">
        <v>18.100000000000001</v>
      </c>
      <c r="E1181">
        <v>5.0999999999999996</v>
      </c>
      <c r="F1181">
        <f>IF(martianeum6[[#This Row],[zawartosc '[%']]]&gt;=1,martianeum6[[#This Row],[masa '[kg']]]*martianeum6[[#This Row],[zawartosc '[%']]]*0.01,0)</f>
        <v>0.92310000000000003</v>
      </c>
      <c r="G1181">
        <f>martianeum6[[#This Row],[stan_magazynu '[kg']]]+martianeum6[[#This Row],[ile_kg_materiału_z_ładunku]]</f>
        <v>10.738299999999962</v>
      </c>
      <c r="H1181">
        <f>IF(martianeum6[[#This Row],[stan_po_wydobyciu_z_ładunku]]&gt;=100,100,0)</f>
        <v>0</v>
      </c>
      <c r="I1181">
        <f>martianeum6[[#This Row],[stan_po_wydobyciu_z_ładunku]]-martianeum6[[#This Row],[ile_zabiera_na_orbite]]</f>
        <v>10.738299999999962</v>
      </c>
    </row>
    <row r="1182" spans="1:9" x14ac:dyDescent="0.25">
      <c r="A1182" s="1">
        <v>49821</v>
      </c>
      <c r="B1182">
        <f t="shared" si="18"/>
        <v>10.738299999999962</v>
      </c>
      <c r="C1182" t="s">
        <v>11</v>
      </c>
      <c r="D1182">
        <v>12.5</v>
      </c>
      <c r="E1182">
        <v>0</v>
      </c>
      <c r="F1182">
        <f>IF(martianeum6[[#This Row],[zawartosc '[%']]]&gt;=1,martianeum6[[#This Row],[masa '[kg']]]*martianeum6[[#This Row],[zawartosc '[%']]]*0.01,0)</f>
        <v>0</v>
      </c>
      <c r="G1182">
        <f>martianeum6[[#This Row],[stan_magazynu '[kg']]]+martianeum6[[#This Row],[ile_kg_materiału_z_ładunku]]</f>
        <v>10.738299999999962</v>
      </c>
      <c r="H1182">
        <f>IF(martianeum6[[#This Row],[stan_po_wydobyciu_z_ładunku]]&gt;=100,100,0)</f>
        <v>0</v>
      </c>
      <c r="I1182">
        <f>martianeum6[[#This Row],[stan_po_wydobyciu_z_ładunku]]-martianeum6[[#This Row],[ile_zabiera_na_orbite]]</f>
        <v>10.738299999999962</v>
      </c>
    </row>
    <row r="1183" spans="1:9" x14ac:dyDescent="0.25">
      <c r="A1183" s="1">
        <v>49822</v>
      </c>
      <c r="B1183">
        <f t="shared" si="18"/>
        <v>10.738299999999962</v>
      </c>
      <c r="C1183" t="s">
        <v>11</v>
      </c>
      <c r="D1183">
        <v>19.100000000000001</v>
      </c>
      <c r="E1183">
        <v>0.3</v>
      </c>
      <c r="F1183">
        <f>IF(martianeum6[[#This Row],[zawartosc '[%']]]&gt;=1,martianeum6[[#This Row],[masa '[kg']]]*martianeum6[[#This Row],[zawartosc '[%']]]*0.01,0)</f>
        <v>0</v>
      </c>
      <c r="G1183">
        <f>martianeum6[[#This Row],[stan_magazynu '[kg']]]+martianeum6[[#This Row],[ile_kg_materiału_z_ładunku]]</f>
        <v>10.738299999999962</v>
      </c>
      <c r="H1183">
        <f>IF(martianeum6[[#This Row],[stan_po_wydobyciu_z_ładunku]]&gt;=100,100,0)</f>
        <v>0</v>
      </c>
      <c r="I1183">
        <f>martianeum6[[#This Row],[stan_po_wydobyciu_z_ładunku]]-martianeum6[[#This Row],[ile_zabiera_na_orbite]]</f>
        <v>10.738299999999962</v>
      </c>
    </row>
    <row r="1184" spans="1:9" x14ac:dyDescent="0.25">
      <c r="A1184" s="1">
        <v>49823</v>
      </c>
      <c r="B1184">
        <f t="shared" si="18"/>
        <v>10.738299999999962</v>
      </c>
      <c r="C1184" t="s">
        <v>19</v>
      </c>
      <c r="D1184">
        <v>27.4</v>
      </c>
      <c r="E1184">
        <v>0</v>
      </c>
      <c r="F1184">
        <f>IF(martianeum6[[#This Row],[zawartosc '[%']]]&gt;=1,martianeum6[[#This Row],[masa '[kg']]]*martianeum6[[#This Row],[zawartosc '[%']]]*0.01,0)</f>
        <v>0</v>
      </c>
      <c r="G1184">
        <f>martianeum6[[#This Row],[stan_magazynu '[kg']]]+martianeum6[[#This Row],[ile_kg_materiału_z_ładunku]]</f>
        <v>10.738299999999962</v>
      </c>
      <c r="H1184">
        <f>IF(martianeum6[[#This Row],[stan_po_wydobyciu_z_ładunku]]&gt;=100,100,0)</f>
        <v>0</v>
      </c>
      <c r="I1184">
        <f>martianeum6[[#This Row],[stan_po_wydobyciu_z_ładunku]]-martianeum6[[#This Row],[ile_zabiera_na_orbite]]</f>
        <v>10.738299999999962</v>
      </c>
    </row>
    <row r="1185" spans="1:9" x14ac:dyDescent="0.25">
      <c r="A1185" s="1">
        <v>49824</v>
      </c>
      <c r="B1185">
        <f t="shared" si="18"/>
        <v>10.738299999999962</v>
      </c>
      <c r="C1185" t="s">
        <v>7</v>
      </c>
      <c r="D1185">
        <v>21.1</v>
      </c>
      <c r="E1185">
        <v>10.4</v>
      </c>
      <c r="F1185">
        <f>IF(martianeum6[[#This Row],[zawartosc '[%']]]&gt;=1,martianeum6[[#This Row],[masa '[kg']]]*martianeum6[[#This Row],[zawartosc '[%']]]*0.01,0)</f>
        <v>2.1944000000000004</v>
      </c>
      <c r="G1185">
        <f>martianeum6[[#This Row],[stan_magazynu '[kg']]]+martianeum6[[#This Row],[ile_kg_materiału_z_ładunku]]</f>
        <v>12.932699999999961</v>
      </c>
      <c r="H1185">
        <f>IF(martianeum6[[#This Row],[stan_po_wydobyciu_z_ładunku]]&gt;=100,100,0)</f>
        <v>0</v>
      </c>
      <c r="I1185">
        <f>martianeum6[[#This Row],[stan_po_wydobyciu_z_ładunku]]-martianeum6[[#This Row],[ile_zabiera_na_orbite]]</f>
        <v>12.932699999999961</v>
      </c>
    </row>
    <row r="1186" spans="1:9" x14ac:dyDescent="0.25">
      <c r="A1186" s="1">
        <v>49825</v>
      </c>
      <c r="B1186">
        <f t="shared" si="18"/>
        <v>12.932699999999961</v>
      </c>
      <c r="C1186" t="s">
        <v>27</v>
      </c>
      <c r="D1186">
        <v>13.4</v>
      </c>
      <c r="E1186">
        <v>0</v>
      </c>
      <c r="F1186">
        <f>IF(martianeum6[[#This Row],[zawartosc '[%']]]&gt;=1,martianeum6[[#This Row],[masa '[kg']]]*martianeum6[[#This Row],[zawartosc '[%']]]*0.01,0)</f>
        <v>0</v>
      </c>
      <c r="G1186">
        <f>martianeum6[[#This Row],[stan_magazynu '[kg']]]+martianeum6[[#This Row],[ile_kg_materiału_z_ładunku]]</f>
        <v>12.932699999999961</v>
      </c>
      <c r="H1186">
        <f>IF(martianeum6[[#This Row],[stan_po_wydobyciu_z_ładunku]]&gt;=100,100,0)</f>
        <v>0</v>
      </c>
      <c r="I1186">
        <f>martianeum6[[#This Row],[stan_po_wydobyciu_z_ładunku]]-martianeum6[[#This Row],[ile_zabiera_na_orbite]]</f>
        <v>12.932699999999961</v>
      </c>
    </row>
    <row r="1187" spans="1:9" x14ac:dyDescent="0.25">
      <c r="A1187" s="1">
        <v>49826</v>
      </c>
      <c r="B1187">
        <f t="shared" si="18"/>
        <v>12.932699999999961</v>
      </c>
      <c r="C1187" t="s">
        <v>5</v>
      </c>
      <c r="D1187">
        <v>11.9</v>
      </c>
      <c r="E1187">
        <v>7.3</v>
      </c>
      <c r="F1187">
        <f>IF(martianeum6[[#This Row],[zawartosc '[%']]]&gt;=1,martianeum6[[#This Row],[masa '[kg']]]*martianeum6[[#This Row],[zawartosc '[%']]]*0.01,0)</f>
        <v>0.86870000000000003</v>
      </c>
      <c r="G1187">
        <f>martianeum6[[#This Row],[stan_magazynu '[kg']]]+martianeum6[[#This Row],[ile_kg_materiału_z_ładunku]]</f>
        <v>13.801399999999962</v>
      </c>
      <c r="H1187">
        <f>IF(martianeum6[[#This Row],[stan_po_wydobyciu_z_ładunku]]&gt;=100,100,0)</f>
        <v>0</v>
      </c>
      <c r="I1187">
        <f>martianeum6[[#This Row],[stan_po_wydobyciu_z_ładunku]]-martianeum6[[#This Row],[ile_zabiera_na_orbite]]</f>
        <v>13.801399999999962</v>
      </c>
    </row>
    <row r="1188" spans="1:9" x14ac:dyDescent="0.25">
      <c r="A1188" s="1">
        <v>49827</v>
      </c>
      <c r="B1188">
        <f t="shared" si="18"/>
        <v>13.801399999999962</v>
      </c>
      <c r="C1188" t="s">
        <v>13</v>
      </c>
      <c r="D1188">
        <v>20.399999999999999</v>
      </c>
      <c r="E1188">
        <v>4.3</v>
      </c>
      <c r="F1188">
        <f>IF(martianeum6[[#This Row],[zawartosc '[%']]]&gt;=1,martianeum6[[#This Row],[masa '[kg']]]*martianeum6[[#This Row],[zawartosc '[%']]]*0.01,0)</f>
        <v>0.87719999999999987</v>
      </c>
      <c r="G1188">
        <f>martianeum6[[#This Row],[stan_magazynu '[kg']]]+martianeum6[[#This Row],[ile_kg_materiału_z_ładunku]]</f>
        <v>14.678599999999962</v>
      </c>
      <c r="H1188">
        <f>IF(martianeum6[[#This Row],[stan_po_wydobyciu_z_ładunku]]&gt;=100,100,0)</f>
        <v>0</v>
      </c>
      <c r="I1188">
        <f>martianeum6[[#This Row],[stan_po_wydobyciu_z_ładunku]]-martianeum6[[#This Row],[ile_zabiera_na_orbite]]</f>
        <v>14.678599999999962</v>
      </c>
    </row>
    <row r="1189" spans="1:9" x14ac:dyDescent="0.25">
      <c r="A1189" s="1">
        <v>49828</v>
      </c>
      <c r="B1189">
        <f t="shared" si="18"/>
        <v>14.678599999999962</v>
      </c>
      <c r="C1189" t="s">
        <v>7</v>
      </c>
      <c r="D1189">
        <v>29.5</v>
      </c>
      <c r="E1189">
        <v>18.600000000000001</v>
      </c>
      <c r="F1189">
        <f>IF(martianeum6[[#This Row],[zawartosc '[%']]]&gt;=1,martianeum6[[#This Row],[masa '[kg']]]*martianeum6[[#This Row],[zawartosc '[%']]]*0.01,0)</f>
        <v>5.487000000000001</v>
      </c>
      <c r="G1189">
        <f>martianeum6[[#This Row],[stan_magazynu '[kg']]]+martianeum6[[#This Row],[ile_kg_materiału_z_ładunku]]</f>
        <v>20.165599999999962</v>
      </c>
      <c r="H1189">
        <f>IF(martianeum6[[#This Row],[stan_po_wydobyciu_z_ładunku]]&gt;=100,100,0)</f>
        <v>0</v>
      </c>
      <c r="I1189">
        <f>martianeum6[[#This Row],[stan_po_wydobyciu_z_ładunku]]-martianeum6[[#This Row],[ile_zabiera_na_orbite]]</f>
        <v>20.165599999999962</v>
      </c>
    </row>
    <row r="1190" spans="1:9" x14ac:dyDescent="0.25">
      <c r="A1190" s="1">
        <v>49829</v>
      </c>
      <c r="B1190">
        <f t="shared" si="18"/>
        <v>20.165599999999962</v>
      </c>
      <c r="C1190" t="s">
        <v>12</v>
      </c>
      <c r="D1190">
        <v>24.1</v>
      </c>
      <c r="E1190">
        <v>5</v>
      </c>
      <c r="F1190">
        <f>IF(martianeum6[[#This Row],[zawartosc '[%']]]&gt;=1,martianeum6[[#This Row],[masa '[kg']]]*martianeum6[[#This Row],[zawartosc '[%']]]*0.01,0)</f>
        <v>1.2050000000000001</v>
      </c>
      <c r="G1190">
        <f>martianeum6[[#This Row],[stan_magazynu '[kg']]]+martianeum6[[#This Row],[ile_kg_materiału_z_ładunku]]</f>
        <v>21.370599999999961</v>
      </c>
      <c r="H1190">
        <f>IF(martianeum6[[#This Row],[stan_po_wydobyciu_z_ładunku]]&gt;=100,100,0)</f>
        <v>0</v>
      </c>
      <c r="I1190">
        <f>martianeum6[[#This Row],[stan_po_wydobyciu_z_ładunku]]-martianeum6[[#This Row],[ile_zabiera_na_orbite]]</f>
        <v>21.370599999999961</v>
      </c>
    </row>
    <row r="1191" spans="1:9" x14ac:dyDescent="0.25">
      <c r="A1191" s="1">
        <v>49830</v>
      </c>
      <c r="B1191">
        <f t="shared" si="18"/>
        <v>21.370599999999961</v>
      </c>
      <c r="C1191" t="s">
        <v>14</v>
      </c>
      <c r="D1191">
        <v>11.5</v>
      </c>
      <c r="E1191">
        <v>3.6</v>
      </c>
      <c r="F1191">
        <f>IF(martianeum6[[#This Row],[zawartosc '[%']]]&gt;=1,martianeum6[[#This Row],[masa '[kg']]]*martianeum6[[#This Row],[zawartosc '[%']]]*0.01,0)</f>
        <v>0.41399999999999998</v>
      </c>
      <c r="G1191">
        <f>martianeum6[[#This Row],[stan_magazynu '[kg']]]+martianeum6[[#This Row],[ile_kg_materiału_z_ładunku]]</f>
        <v>21.784599999999962</v>
      </c>
      <c r="H1191">
        <f>IF(martianeum6[[#This Row],[stan_po_wydobyciu_z_ładunku]]&gt;=100,100,0)</f>
        <v>0</v>
      </c>
      <c r="I1191">
        <f>martianeum6[[#This Row],[stan_po_wydobyciu_z_ładunku]]-martianeum6[[#This Row],[ile_zabiera_na_orbite]]</f>
        <v>21.784599999999962</v>
      </c>
    </row>
    <row r="1192" spans="1:9" x14ac:dyDescent="0.25">
      <c r="A1192" s="1">
        <v>49831</v>
      </c>
      <c r="B1192">
        <f t="shared" si="18"/>
        <v>21.784599999999962</v>
      </c>
      <c r="C1192" t="s">
        <v>25</v>
      </c>
      <c r="D1192">
        <v>21.2</v>
      </c>
      <c r="E1192">
        <v>1.8</v>
      </c>
      <c r="F1192">
        <f>IF(martianeum6[[#This Row],[zawartosc '[%']]]&gt;=1,martianeum6[[#This Row],[masa '[kg']]]*martianeum6[[#This Row],[zawartosc '[%']]]*0.01,0)</f>
        <v>0.38159999999999999</v>
      </c>
      <c r="G1192">
        <f>martianeum6[[#This Row],[stan_magazynu '[kg']]]+martianeum6[[#This Row],[ile_kg_materiału_z_ładunku]]</f>
        <v>22.166199999999961</v>
      </c>
      <c r="H1192">
        <f>IF(martianeum6[[#This Row],[stan_po_wydobyciu_z_ładunku]]&gt;=100,100,0)</f>
        <v>0</v>
      </c>
      <c r="I1192">
        <f>martianeum6[[#This Row],[stan_po_wydobyciu_z_ładunku]]-martianeum6[[#This Row],[ile_zabiera_na_orbite]]</f>
        <v>22.166199999999961</v>
      </c>
    </row>
    <row r="1193" spans="1:9" x14ac:dyDescent="0.25">
      <c r="A1193" s="1">
        <v>49832</v>
      </c>
      <c r="B1193">
        <f t="shared" si="18"/>
        <v>22.166199999999961</v>
      </c>
      <c r="C1193" t="s">
        <v>10</v>
      </c>
      <c r="D1193">
        <v>22.2</v>
      </c>
      <c r="E1193">
        <v>40.299999999999997</v>
      </c>
      <c r="F1193">
        <f>IF(martianeum6[[#This Row],[zawartosc '[%']]]&gt;=1,martianeum6[[#This Row],[masa '[kg']]]*martianeum6[[#This Row],[zawartosc '[%']]]*0.01,0)</f>
        <v>8.9465999999999983</v>
      </c>
      <c r="G1193">
        <f>martianeum6[[#This Row],[stan_magazynu '[kg']]]+martianeum6[[#This Row],[ile_kg_materiału_z_ładunku]]</f>
        <v>31.112799999999957</v>
      </c>
      <c r="H1193">
        <f>IF(martianeum6[[#This Row],[stan_po_wydobyciu_z_ładunku]]&gt;=100,100,0)</f>
        <v>0</v>
      </c>
      <c r="I1193">
        <f>martianeum6[[#This Row],[stan_po_wydobyciu_z_ładunku]]-martianeum6[[#This Row],[ile_zabiera_na_orbite]]</f>
        <v>31.112799999999957</v>
      </c>
    </row>
    <row r="1194" spans="1:9" x14ac:dyDescent="0.25">
      <c r="A1194" s="1">
        <v>49833</v>
      </c>
      <c r="B1194">
        <f t="shared" si="18"/>
        <v>31.112799999999957</v>
      </c>
      <c r="C1194" t="s">
        <v>10</v>
      </c>
      <c r="D1194">
        <v>14.6</v>
      </c>
      <c r="E1194">
        <v>2.6</v>
      </c>
      <c r="F1194">
        <f>IF(martianeum6[[#This Row],[zawartosc '[%']]]&gt;=1,martianeum6[[#This Row],[masa '[kg']]]*martianeum6[[#This Row],[zawartosc '[%']]]*0.01,0)</f>
        <v>0.37959999999999999</v>
      </c>
      <c r="G1194">
        <f>martianeum6[[#This Row],[stan_magazynu '[kg']]]+martianeum6[[#This Row],[ile_kg_materiału_z_ładunku]]</f>
        <v>31.492399999999957</v>
      </c>
      <c r="H1194">
        <f>IF(martianeum6[[#This Row],[stan_po_wydobyciu_z_ładunku]]&gt;=100,100,0)</f>
        <v>0</v>
      </c>
      <c r="I1194">
        <f>martianeum6[[#This Row],[stan_po_wydobyciu_z_ładunku]]-martianeum6[[#This Row],[ile_zabiera_na_orbite]]</f>
        <v>31.492399999999957</v>
      </c>
    </row>
    <row r="1195" spans="1:9" x14ac:dyDescent="0.25">
      <c r="A1195" s="1">
        <v>49834</v>
      </c>
      <c r="B1195">
        <f t="shared" si="18"/>
        <v>31.492399999999957</v>
      </c>
      <c r="C1195" t="s">
        <v>13</v>
      </c>
      <c r="D1195">
        <v>23.3</v>
      </c>
      <c r="E1195">
        <v>8.1</v>
      </c>
      <c r="F1195">
        <f>IF(martianeum6[[#This Row],[zawartosc '[%']]]&gt;=1,martianeum6[[#This Row],[masa '[kg']]]*martianeum6[[#This Row],[zawartosc '[%']]]*0.01,0)</f>
        <v>1.8873</v>
      </c>
      <c r="G1195">
        <f>martianeum6[[#This Row],[stan_magazynu '[kg']]]+martianeum6[[#This Row],[ile_kg_materiału_z_ładunku]]</f>
        <v>33.379699999999957</v>
      </c>
      <c r="H1195">
        <f>IF(martianeum6[[#This Row],[stan_po_wydobyciu_z_ładunku]]&gt;=100,100,0)</f>
        <v>0</v>
      </c>
      <c r="I1195">
        <f>martianeum6[[#This Row],[stan_po_wydobyciu_z_ładunku]]-martianeum6[[#This Row],[ile_zabiera_na_orbite]]</f>
        <v>33.379699999999957</v>
      </c>
    </row>
    <row r="1196" spans="1:9" x14ac:dyDescent="0.25">
      <c r="A1196" s="1">
        <v>49835</v>
      </c>
      <c r="B1196">
        <f t="shared" si="18"/>
        <v>33.379699999999957</v>
      </c>
      <c r="C1196" t="s">
        <v>13</v>
      </c>
      <c r="D1196">
        <v>16.2</v>
      </c>
      <c r="E1196">
        <v>10.4</v>
      </c>
      <c r="F1196">
        <f>IF(martianeum6[[#This Row],[zawartosc '[%']]]&gt;=1,martianeum6[[#This Row],[masa '[kg']]]*martianeum6[[#This Row],[zawartosc '[%']]]*0.01,0)</f>
        <v>1.6847999999999999</v>
      </c>
      <c r="G1196">
        <f>martianeum6[[#This Row],[stan_magazynu '[kg']]]+martianeum6[[#This Row],[ile_kg_materiału_z_ładunku]]</f>
        <v>35.06449999999996</v>
      </c>
      <c r="H1196">
        <f>IF(martianeum6[[#This Row],[stan_po_wydobyciu_z_ładunku]]&gt;=100,100,0)</f>
        <v>0</v>
      </c>
      <c r="I1196">
        <f>martianeum6[[#This Row],[stan_po_wydobyciu_z_ładunku]]-martianeum6[[#This Row],[ile_zabiera_na_orbite]]</f>
        <v>35.06449999999996</v>
      </c>
    </row>
    <row r="1197" spans="1:9" x14ac:dyDescent="0.25">
      <c r="A1197" s="1">
        <v>49836</v>
      </c>
      <c r="B1197">
        <f t="shared" si="18"/>
        <v>35.06449999999996</v>
      </c>
      <c r="C1197" t="s">
        <v>10</v>
      </c>
      <c r="D1197">
        <v>25.9</v>
      </c>
      <c r="E1197">
        <v>0</v>
      </c>
      <c r="F1197">
        <f>IF(martianeum6[[#This Row],[zawartosc '[%']]]&gt;=1,martianeum6[[#This Row],[masa '[kg']]]*martianeum6[[#This Row],[zawartosc '[%']]]*0.01,0)</f>
        <v>0</v>
      </c>
      <c r="G1197">
        <f>martianeum6[[#This Row],[stan_magazynu '[kg']]]+martianeum6[[#This Row],[ile_kg_materiału_z_ładunku]]</f>
        <v>35.06449999999996</v>
      </c>
      <c r="H1197">
        <f>IF(martianeum6[[#This Row],[stan_po_wydobyciu_z_ładunku]]&gt;=100,100,0)</f>
        <v>0</v>
      </c>
      <c r="I1197">
        <f>martianeum6[[#This Row],[stan_po_wydobyciu_z_ładunku]]-martianeum6[[#This Row],[ile_zabiera_na_orbite]]</f>
        <v>35.06449999999996</v>
      </c>
    </row>
    <row r="1198" spans="1:9" x14ac:dyDescent="0.25">
      <c r="A1198" s="1">
        <v>49837</v>
      </c>
      <c r="B1198">
        <f t="shared" si="18"/>
        <v>35.06449999999996</v>
      </c>
      <c r="C1198" t="s">
        <v>5</v>
      </c>
      <c r="D1198">
        <v>14.6</v>
      </c>
      <c r="E1198">
        <v>7</v>
      </c>
      <c r="F1198">
        <f>IF(martianeum6[[#This Row],[zawartosc '[%']]]&gt;=1,martianeum6[[#This Row],[masa '[kg']]]*martianeum6[[#This Row],[zawartosc '[%']]]*0.01,0)</f>
        <v>1.022</v>
      </c>
      <c r="G1198">
        <f>martianeum6[[#This Row],[stan_magazynu '[kg']]]+martianeum6[[#This Row],[ile_kg_materiału_z_ładunku]]</f>
        <v>36.086499999999958</v>
      </c>
      <c r="H1198">
        <f>IF(martianeum6[[#This Row],[stan_po_wydobyciu_z_ładunku]]&gt;=100,100,0)</f>
        <v>0</v>
      </c>
      <c r="I1198">
        <f>martianeum6[[#This Row],[stan_po_wydobyciu_z_ładunku]]-martianeum6[[#This Row],[ile_zabiera_na_orbite]]</f>
        <v>36.086499999999958</v>
      </c>
    </row>
    <row r="1199" spans="1:9" x14ac:dyDescent="0.25">
      <c r="A1199" s="1">
        <v>49838</v>
      </c>
      <c r="B1199">
        <f t="shared" si="18"/>
        <v>36.086499999999958</v>
      </c>
      <c r="C1199" t="s">
        <v>18</v>
      </c>
      <c r="D1199">
        <v>15.1</v>
      </c>
      <c r="E1199">
        <v>11.7</v>
      </c>
      <c r="F1199">
        <f>IF(martianeum6[[#This Row],[zawartosc '[%']]]&gt;=1,martianeum6[[#This Row],[masa '[kg']]]*martianeum6[[#This Row],[zawartosc '[%']]]*0.01,0)</f>
        <v>1.7666999999999999</v>
      </c>
      <c r="G1199">
        <f>martianeum6[[#This Row],[stan_magazynu '[kg']]]+martianeum6[[#This Row],[ile_kg_materiału_z_ładunku]]</f>
        <v>37.853199999999958</v>
      </c>
      <c r="H1199">
        <f>IF(martianeum6[[#This Row],[stan_po_wydobyciu_z_ładunku]]&gt;=100,100,0)</f>
        <v>0</v>
      </c>
      <c r="I1199">
        <f>martianeum6[[#This Row],[stan_po_wydobyciu_z_ładunku]]-martianeum6[[#This Row],[ile_zabiera_na_orbite]]</f>
        <v>37.853199999999958</v>
      </c>
    </row>
    <row r="1200" spans="1:9" x14ac:dyDescent="0.25">
      <c r="A1200" s="1">
        <v>49839</v>
      </c>
      <c r="B1200">
        <f t="shared" si="18"/>
        <v>37.853199999999958</v>
      </c>
      <c r="C1200" t="s">
        <v>19</v>
      </c>
      <c r="D1200">
        <v>14.1</v>
      </c>
      <c r="E1200">
        <v>6.5</v>
      </c>
      <c r="F1200">
        <f>IF(martianeum6[[#This Row],[zawartosc '[%']]]&gt;=1,martianeum6[[#This Row],[masa '[kg']]]*martianeum6[[#This Row],[zawartosc '[%']]]*0.01,0)</f>
        <v>0.91649999999999998</v>
      </c>
      <c r="G1200">
        <f>martianeum6[[#This Row],[stan_magazynu '[kg']]]+martianeum6[[#This Row],[ile_kg_materiału_z_ładunku]]</f>
        <v>38.769699999999958</v>
      </c>
      <c r="H1200">
        <f>IF(martianeum6[[#This Row],[stan_po_wydobyciu_z_ładunku]]&gt;=100,100,0)</f>
        <v>0</v>
      </c>
      <c r="I1200">
        <f>martianeum6[[#This Row],[stan_po_wydobyciu_z_ładunku]]-martianeum6[[#This Row],[ile_zabiera_na_orbite]]</f>
        <v>38.769699999999958</v>
      </c>
    </row>
    <row r="1201" spans="1:9" x14ac:dyDescent="0.25">
      <c r="A1201" s="1">
        <v>49840</v>
      </c>
      <c r="B1201">
        <f t="shared" si="18"/>
        <v>38.769699999999958</v>
      </c>
      <c r="C1201" t="s">
        <v>27</v>
      </c>
      <c r="D1201">
        <v>22.1</v>
      </c>
      <c r="E1201">
        <v>1.8</v>
      </c>
      <c r="F1201">
        <f>IF(martianeum6[[#This Row],[zawartosc '[%']]]&gt;=1,martianeum6[[#This Row],[masa '[kg']]]*martianeum6[[#This Row],[zawartosc '[%']]]*0.01,0)</f>
        <v>0.39780000000000004</v>
      </c>
      <c r="G1201">
        <f>martianeum6[[#This Row],[stan_magazynu '[kg']]]+martianeum6[[#This Row],[ile_kg_materiału_z_ładunku]]</f>
        <v>39.167499999999954</v>
      </c>
      <c r="H1201">
        <f>IF(martianeum6[[#This Row],[stan_po_wydobyciu_z_ładunku]]&gt;=100,100,0)</f>
        <v>0</v>
      </c>
      <c r="I1201">
        <f>martianeum6[[#This Row],[stan_po_wydobyciu_z_ładunku]]-martianeum6[[#This Row],[ile_zabiera_na_orbite]]</f>
        <v>39.167499999999954</v>
      </c>
    </row>
    <row r="1202" spans="1:9" x14ac:dyDescent="0.25">
      <c r="A1202" s="1">
        <v>49841</v>
      </c>
      <c r="B1202">
        <f t="shared" si="18"/>
        <v>39.167499999999954</v>
      </c>
      <c r="C1202" t="s">
        <v>11</v>
      </c>
      <c r="D1202">
        <v>27.2</v>
      </c>
      <c r="E1202">
        <v>21.9</v>
      </c>
      <c r="F1202">
        <f>IF(martianeum6[[#This Row],[zawartosc '[%']]]&gt;=1,martianeum6[[#This Row],[masa '[kg']]]*martianeum6[[#This Row],[zawartosc '[%']]]*0.01,0)</f>
        <v>5.9567999999999994</v>
      </c>
      <c r="G1202">
        <f>martianeum6[[#This Row],[stan_magazynu '[kg']]]+martianeum6[[#This Row],[ile_kg_materiału_z_ładunku]]</f>
        <v>45.124299999999955</v>
      </c>
      <c r="H1202">
        <f>IF(martianeum6[[#This Row],[stan_po_wydobyciu_z_ładunku]]&gt;=100,100,0)</f>
        <v>0</v>
      </c>
      <c r="I1202">
        <f>martianeum6[[#This Row],[stan_po_wydobyciu_z_ładunku]]-martianeum6[[#This Row],[ile_zabiera_na_orbite]]</f>
        <v>45.124299999999955</v>
      </c>
    </row>
    <row r="1203" spans="1:9" x14ac:dyDescent="0.25">
      <c r="A1203" s="1">
        <v>49842</v>
      </c>
      <c r="B1203">
        <f t="shared" si="18"/>
        <v>45.124299999999955</v>
      </c>
      <c r="C1203" t="s">
        <v>6</v>
      </c>
      <c r="D1203">
        <v>10.8</v>
      </c>
      <c r="E1203">
        <v>0</v>
      </c>
      <c r="F1203">
        <f>IF(martianeum6[[#This Row],[zawartosc '[%']]]&gt;=1,martianeum6[[#This Row],[masa '[kg']]]*martianeum6[[#This Row],[zawartosc '[%']]]*0.01,0)</f>
        <v>0</v>
      </c>
      <c r="G1203">
        <f>martianeum6[[#This Row],[stan_magazynu '[kg']]]+martianeum6[[#This Row],[ile_kg_materiału_z_ładunku]]</f>
        <v>45.124299999999955</v>
      </c>
      <c r="H1203">
        <f>IF(martianeum6[[#This Row],[stan_po_wydobyciu_z_ładunku]]&gt;=100,100,0)</f>
        <v>0</v>
      </c>
      <c r="I1203">
        <f>martianeum6[[#This Row],[stan_po_wydobyciu_z_ładunku]]-martianeum6[[#This Row],[ile_zabiera_na_orbite]]</f>
        <v>45.124299999999955</v>
      </c>
    </row>
    <row r="1204" spans="1:9" x14ac:dyDescent="0.25">
      <c r="A1204" s="1">
        <v>49843</v>
      </c>
      <c r="B1204">
        <f t="shared" si="18"/>
        <v>45.124299999999955</v>
      </c>
      <c r="C1204" t="s">
        <v>7</v>
      </c>
      <c r="D1204">
        <v>24.6</v>
      </c>
      <c r="E1204">
        <v>0</v>
      </c>
      <c r="F1204">
        <f>IF(martianeum6[[#This Row],[zawartosc '[%']]]&gt;=1,martianeum6[[#This Row],[masa '[kg']]]*martianeum6[[#This Row],[zawartosc '[%']]]*0.01,0)</f>
        <v>0</v>
      </c>
      <c r="G1204">
        <f>martianeum6[[#This Row],[stan_magazynu '[kg']]]+martianeum6[[#This Row],[ile_kg_materiału_z_ładunku]]</f>
        <v>45.124299999999955</v>
      </c>
      <c r="H1204">
        <f>IF(martianeum6[[#This Row],[stan_po_wydobyciu_z_ładunku]]&gt;=100,100,0)</f>
        <v>0</v>
      </c>
      <c r="I1204">
        <f>martianeum6[[#This Row],[stan_po_wydobyciu_z_ładunku]]-martianeum6[[#This Row],[ile_zabiera_na_orbite]]</f>
        <v>45.124299999999955</v>
      </c>
    </row>
    <row r="1205" spans="1:9" x14ac:dyDescent="0.25">
      <c r="A1205" s="1">
        <v>49844</v>
      </c>
      <c r="B1205">
        <f t="shared" si="18"/>
        <v>45.124299999999955</v>
      </c>
      <c r="C1205" t="s">
        <v>10</v>
      </c>
      <c r="D1205">
        <v>27.8</v>
      </c>
      <c r="E1205">
        <v>26.3</v>
      </c>
      <c r="F1205">
        <f>IF(martianeum6[[#This Row],[zawartosc '[%']]]&gt;=1,martianeum6[[#This Row],[masa '[kg']]]*martianeum6[[#This Row],[zawartosc '[%']]]*0.01,0)</f>
        <v>7.3113999999999999</v>
      </c>
      <c r="G1205">
        <f>martianeum6[[#This Row],[stan_magazynu '[kg']]]+martianeum6[[#This Row],[ile_kg_materiału_z_ładunku]]</f>
        <v>52.435699999999954</v>
      </c>
      <c r="H1205">
        <f>IF(martianeum6[[#This Row],[stan_po_wydobyciu_z_ładunku]]&gt;=100,100,0)</f>
        <v>0</v>
      </c>
      <c r="I1205">
        <f>martianeum6[[#This Row],[stan_po_wydobyciu_z_ładunku]]-martianeum6[[#This Row],[ile_zabiera_na_orbite]]</f>
        <v>52.435699999999954</v>
      </c>
    </row>
    <row r="1206" spans="1:9" x14ac:dyDescent="0.25">
      <c r="A1206" s="1">
        <v>49845</v>
      </c>
      <c r="B1206">
        <f t="shared" si="18"/>
        <v>52.435699999999954</v>
      </c>
      <c r="C1206" t="s">
        <v>14</v>
      </c>
      <c r="D1206">
        <v>12.9</v>
      </c>
      <c r="E1206">
        <v>2.8</v>
      </c>
      <c r="F1206">
        <f>IF(martianeum6[[#This Row],[zawartosc '[%']]]&gt;=1,martianeum6[[#This Row],[masa '[kg']]]*martianeum6[[#This Row],[zawartosc '[%']]]*0.01,0)</f>
        <v>0.36119999999999997</v>
      </c>
      <c r="G1206">
        <f>martianeum6[[#This Row],[stan_magazynu '[kg']]]+martianeum6[[#This Row],[ile_kg_materiału_z_ładunku]]</f>
        <v>52.796899999999951</v>
      </c>
      <c r="H1206">
        <f>IF(martianeum6[[#This Row],[stan_po_wydobyciu_z_ładunku]]&gt;=100,100,0)</f>
        <v>0</v>
      </c>
      <c r="I1206">
        <f>martianeum6[[#This Row],[stan_po_wydobyciu_z_ładunku]]-martianeum6[[#This Row],[ile_zabiera_na_orbite]]</f>
        <v>52.796899999999951</v>
      </c>
    </row>
    <row r="1207" spans="1:9" x14ac:dyDescent="0.25">
      <c r="A1207" s="1">
        <v>49846</v>
      </c>
      <c r="B1207">
        <f t="shared" si="18"/>
        <v>52.796899999999951</v>
      </c>
      <c r="C1207" t="s">
        <v>13</v>
      </c>
      <c r="D1207">
        <v>13.9</v>
      </c>
      <c r="E1207">
        <v>0.6</v>
      </c>
      <c r="F1207">
        <f>IF(martianeum6[[#This Row],[zawartosc '[%']]]&gt;=1,martianeum6[[#This Row],[masa '[kg']]]*martianeum6[[#This Row],[zawartosc '[%']]]*0.01,0)</f>
        <v>0</v>
      </c>
      <c r="G1207">
        <f>martianeum6[[#This Row],[stan_magazynu '[kg']]]+martianeum6[[#This Row],[ile_kg_materiału_z_ładunku]]</f>
        <v>52.796899999999951</v>
      </c>
      <c r="H1207">
        <f>IF(martianeum6[[#This Row],[stan_po_wydobyciu_z_ładunku]]&gt;=100,100,0)</f>
        <v>0</v>
      </c>
      <c r="I1207">
        <f>martianeum6[[#This Row],[stan_po_wydobyciu_z_ładunku]]-martianeum6[[#This Row],[ile_zabiera_na_orbite]]</f>
        <v>52.796899999999951</v>
      </c>
    </row>
    <row r="1208" spans="1:9" x14ac:dyDescent="0.25">
      <c r="A1208" s="1">
        <v>49847</v>
      </c>
      <c r="B1208">
        <f t="shared" si="18"/>
        <v>52.796899999999951</v>
      </c>
      <c r="C1208" t="s">
        <v>29</v>
      </c>
      <c r="D1208">
        <v>27.6</v>
      </c>
      <c r="E1208">
        <v>0.6</v>
      </c>
      <c r="F1208">
        <f>IF(martianeum6[[#This Row],[zawartosc '[%']]]&gt;=1,martianeum6[[#This Row],[masa '[kg']]]*martianeum6[[#This Row],[zawartosc '[%']]]*0.01,0)</f>
        <v>0</v>
      </c>
      <c r="G1208">
        <f>martianeum6[[#This Row],[stan_magazynu '[kg']]]+martianeum6[[#This Row],[ile_kg_materiału_z_ładunku]]</f>
        <v>52.796899999999951</v>
      </c>
      <c r="H1208">
        <f>IF(martianeum6[[#This Row],[stan_po_wydobyciu_z_ładunku]]&gt;=100,100,0)</f>
        <v>0</v>
      </c>
      <c r="I1208">
        <f>martianeum6[[#This Row],[stan_po_wydobyciu_z_ładunku]]-martianeum6[[#This Row],[ile_zabiera_na_orbite]]</f>
        <v>52.796899999999951</v>
      </c>
    </row>
    <row r="1209" spans="1:9" x14ac:dyDescent="0.25">
      <c r="A1209" s="1">
        <v>49848</v>
      </c>
      <c r="B1209">
        <f t="shared" si="18"/>
        <v>52.796899999999951</v>
      </c>
      <c r="C1209" t="s">
        <v>11</v>
      </c>
      <c r="D1209">
        <v>18.600000000000001</v>
      </c>
      <c r="E1209">
        <v>21.5</v>
      </c>
      <c r="F1209">
        <f>IF(martianeum6[[#This Row],[zawartosc '[%']]]&gt;=1,martianeum6[[#This Row],[masa '[kg']]]*martianeum6[[#This Row],[zawartosc '[%']]]*0.01,0)</f>
        <v>3.9990000000000006</v>
      </c>
      <c r="G1209">
        <f>martianeum6[[#This Row],[stan_magazynu '[kg']]]+martianeum6[[#This Row],[ile_kg_materiału_z_ładunku]]</f>
        <v>56.795899999999953</v>
      </c>
      <c r="H1209">
        <f>IF(martianeum6[[#This Row],[stan_po_wydobyciu_z_ładunku]]&gt;=100,100,0)</f>
        <v>0</v>
      </c>
      <c r="I1209">
        <f>martianeum6[[#This Row],[stan_po_wydobyciu_z_ładunku]]-martianeum6[[#This Row],[ile_zabiera_na_orbite]]</f>
        <v>56.795899999999953</v>
      </c>
    </row>
    <row r="1210" spans="1:9" x14ac:dyDescent="0.25">
      <c r="A1210" s="1">
        <v>49849</v>
      </c>
      <c r="B1210">
        <f t="shared" si="18"/>
        <v>56.795899999999953</v>
      </c>
      <c r="C1210" t="s">
        <v>6</v>
      </c>
      <c r="D1210">
        <v>17.8</v>
      </c>
      <c r="E1210">
        <v>0</v>
      </c>
      <c r="F1210">
        <f>IF(martianeum6[[#This Row],[zawartosc '[%']]]&gt;=1,martianeum6[[#This Row],[masa '[kg']]]*martianeum6[[#This Row],[zawartosc '[%']]]*0.01,0)</f>
        <v>0</v>
      </c>
      <c r="G1210">
        <f>martianeum6[[#This Row],[stan_magazynu '[kg']]]+martianeum6[[#This Row],[ile_kg_materiału_z_ładunku]]</f>
        <v>56.795899999999953</v>
      </c>
      <c r="H1210">
        <f>IF(martianeum6[[#This Row],[stan_po_wydobyciu_z_ładunku]]&gt;=100,100,0)</f>
        <v>0</v>
      </c>
      <c r="I1210">
        <f>martianeum6[[#This Row],[stan_po_wydobyciu_z_ładunku]]-martianeum6[[#This Row],[ile_zabiera_na_orbite]]</f>
        <v>56.795899999999953</v>
      </c>
    </row>
    <row r="1211" spans="1:9" x14ac:dyDescent="0.25">
      <c r="A1211" s="1">
        <v>49850</v>
      </c>
      <c r="B1211">
        <f t="shared" si="18"/>
        <v>56.795899999999953</v>
      </c>
      <c r="C1211" t="s">
        <v>15</v>
      </c>
      <c r="D1211">
        <v>20.8</v>
      </c>
      <c r="E1211">
        <v>8.5</v>
      </c>
      <c r="F1211">
        <f>IF(martianeum6[[#This Row],[zawartosc '[%']]]&gt;=1,martianeum6[[#This Row],[masa '[kg']]]*martianeum6[[#This Row],[zawartosc '[%']]]*0.01,0)</f>
        <v>1.7680000000000002</v>
      </c>
      <c r="G1211">
        <f>martianeum6[[#This Row],[stan_magazynu '[kg']]]+martianeum6[[#This Row],[ile_kg_materiału_z_ładunku]]</f>
        <v>58.563899999999954</v>
      </c>
      <c r="H1211">
        <f>IF(martianeum6[[#This Row],[stan_po_wydobyciu_z_ładunku]]&gt;=100,100,0)</f>
        <v>0</v>
      </c>
      <c r="I1211">
        <f>martianeum6[[#This Row],[stan_po_wydobyciu_z_ładunku]]-martianeum6[[#This Row],[ile_zabiera_na_orbite]]</f>
        <v>58.563899999999954</v>
      </c>
    </row>
    <row r="1212" spans="1:9" x14ac:dyDescent="0.25">
      <c r="A1212" s="1">
        <v>49851</v>
      </c>
      <c r="B1212">
        <f t="shared" si="18"/>
        <v>58.563899999999954</v>
      </c>
      <c r="C1212" t="s">
        <v>22</v>
      </c>
      <c r="D1212">
        <v>16.399999999999999</v>
      </c>
      <c r="E1212">
        <v>6.8</v>
      </c>
      <c r="F1212">
        <f>IF(martianeum6[[#This Row],[zawartosc '[%']]]&gt;=1,martianeum6[[#This Row],[masa '[kg']]]*martianeum6[[#This Row],[zawartosc '[%']]]*0.01,0)</f>
        <v>1.1151999999999997</v>
      </c>
      <c r="G1212">
        <f>martianeum6[[#This Row],[stan_magazynu '[kg']]]+martianeum6[[#This Row],[ile_kg_materiału_z_ładunku]]</f>
        <v>59.679099999999956</v>
      </c>
      <c r="H1212">
        <f>IF(martianeum6[[#This Row],[stan_po_wydobyciu_z_ładunku]]&gt;=100,100,0)</f>
        <v>0</v>
      </c>
      <c r="I1212">
        <f>martianeum6[[#This Row],[stan_po_wydobyciu_z_ładunku]]-martianeum6[[#This Row],[ile_zabiera_na_orbite]]</f>
        <v>59.679099999999956</v>
      </c>
    </row>
    <row r="1213" spans="1:9" x14ac:dyDescent="0.25">
      <c r="A1213" s="1">
        <v>49852</v>
      </c>
      <c r="B1213">
        <f t="shared" si="18"/>
        <v>59.679099999999956</v>
      </c>
      <c r="C1213" t="s">
        <v>27</v>
      </c>
      <c r="D1213">
        <v>14.6</v>
      </c>
      <c r="E1213">
        <v>0</v>
      </c>
      <c r="F1213">
        <f>IF(martianeum6[[#This Row],[zawartosc '[%']]]&gt;=1,martianeum6[[#This Row],[masa '[kg']]]*martianeum6[[#This Row],[zawartosc '[%']]]*0.01,0)</f>
        <v>0</v>
      </c>
      <c r="G1213">
        <f>martianeum6[[#This Row],[stan_magazynu '[kg']]]+martianeum6[[#This Row],[ile_kg_materiału_z_ładunku]]</f>
        <v>59.679099999999956</v>
      </c>
      <c r="H1213">
        <f>IF(martianeum6[[#This Row],[stan_po_wydobyciu_z_ładunku]]&gt;=100,100,0)</f>
        <v>0</v>
      </c>
      <c r="I1213">
        <f>martianeum6[[#This Row],[stan_po_wydobyciu_z_ładunku]]-martianeum6[[#This Row],[ile_zabiera_na_orbite]]</f>
        <v>59.679099999999956</v>
      </c>
    </row>
    <row r="1214" spans="1:9" x14ac:dyDescent="0.25">
      <c r="A1214" s="1">
        <v>49853</v>
      </c>
      <c r="B1214">
        <f t="shared" si="18"/>
        <v>59.679099999999956</v>
      </c>
      <c r="C1214" t="s">
        <v>9</v>
      </c>
      <c r="D1214">
        <v>27.1</v>
      </c>
      <c r="E1214">
        <v>1.2</v>
      </c>
      <c r="F1214">
        <f>IF(martianeum6[[#This Row],[zawartosc '[%']]]&gt;=1,martianeum6[[#This Row],[masa '[kg']]]*martianeum6[[#This Row],[zawartosc '[%']]]*0.01,0)</f>
        <v>0.32520000000000004</v>
      </c>
      <c r="G1214">
        <f>martianeum6[[#This Row],[stan_magazynu '[kg']]]+martianeum6[[#This Row],[ile_kg_materiału_z_ładunku]]</f>
        <v>60.004299999999958</v>
      </c>
      <c r="H1214">
        <f>IF(martianeum6[[#This Row],[stan_po_wydobyciu_z_ładunku]]&gt;=100,100,0)</f>
        <v>0</v>
      </c>
      <c r="I1214">
        <f>martianeum6[[#This Row],[stan_po_wydobyciu_z_ładunku]]-martianeum6[[#This Row],[ile_zabiera_na_orbite]]</f>
        <v>60.004299999999958</v>
      </c>
    </row>
    <row r="1215" spans="1:9" x14ac:dyDescent="0.25">
      <c r="A1215" s="1">
        <v>49854</v>
      </c>
      <c r="B1215">
        <f t="shared" si="18"/>
        <v>60.004299999999958</v>
      </c>
      <c r="C1215" t="s">
        <v>10</v>
      </c>
      <c r="D1215">
        <v>18.3</v>
      </c>
      <c r="E1215">
        <v>3.7</v>
      </c>
      <c r="F1215">
        <f>IF(martianeum6[[#This Row],[zawartosc '[%']]]&gt;=1,martianeum6[[#This Row],[masa '[kg']]]*martianeum6[[#This Row],[zawartosc '[%']]]*0.01,0)</f>
        <v>0.67710000000000015</v>
      </c>
      <c r="G1215">
        <f>martianeum6[[#This Row],[stan_magazynu '[kg']]]+martianeum6[[#This Row],[ile_kg_materiału_z_ładunku]]</f>
        <v>60.681399999999961</v>
      </c>
      <c r="H1215">
        <f>IF(martianeum6[[#This Row],[stan_po_wydobyciu_z_ładunku]]&gt;=100,100,0)</f>
        <v>0</v>
      </c>
      <c r="I1215">
        <f>martianeum6[[#This Row],[stan_po_wydobyciu_z_ładunku]]-martianeum6[[#This Row],[ile_zabiera_na_orbite]]</f>
        <v>60.681399999999961</v>
      </c>
    </row>
    <row r="1216" spans="1:9" x14ac:dyDescent="0.25">
      <c r="A1216" s="1">
        <v>49855</v>
      </c>
      <c r="B1216">
        <f t="shared" si="18"/>
        <v>60.681399999999961</v>
      </c>
      <c r="C1216" t="s">
        <v>29</v>
      </c>
      <c r="D1216">
        <v>27.1</v>
      </c>
      <c r="E1216">
        <v>0.2</v>
      </c>
      <c r="F1216">
        <f>IF(martianeum6[[#This Row],[zawartosc '[%']]]&gt;=1,martianeum6[[#This Row],[masa '[kg']]]*martianeum6[[#This Row],[zawartosc '[%']]]*0.01,0)</f>
        <v>0</v>
      </c>
      <c r="G1216">
        <f>martianeum6[[#This Row],[stan_magazynu '[kg']]]+martianeum6[[#This Row],[ile_kg_materiału_z_ładunku]]</f>
        <v>60.681399999999961</v>
      </c>
      <c r="H1216">
        <f>IF(martianeum6[[#This Row],[stan_po_wydobyciu_z_ładunku]]&gt;=100,100,0)</f>
        <v>0</v>
      </c>
      <c r="I1216">
        <f>martianeum6[[#This Row],[stan_po_wydobyciu_z_ładunku]]-martianeum6[[#This Row],[ile_zabiera_na_orbite]]</f>
        <v>60.681399999999961</v>
      </c>
    </row>
    <row r="1217" spans="1:9" x14ac:dyDescent="0.25">
      <c r="A1217" s="1">
        <v>49856</v>
      </c>
      <c r="B1217">
        <f t="shared" si="18"/>
        <v>60.681399999999961</v>
      </c>
      <c r="C1217" t="s">
        <v>15</v>
      </c>
      <c r="D1217">
        <v>12.9</v>
      </c>
      <c r="E1217">
        <v>10.199999999999999</v>
      </c>
      <c r="F1217">
        <f>IF(martianeum6[[#This Row],[zawartosc '[%']]]&gt;=1,martianeum6[[#This Row],[masa '[kg']]]*martianeum6[[#This Row],[zawartosc '[%']]]*0.01,0)</f>
        <v>1.3157999999999999</v>
      </c>
      <c r="G1217">
        <f>martianeum6[[#This Row],[stan_magazynu '[kg']]]+martianeum6[[#This Row],[ile_kg_materiału_z_ładunku]]</f>
        <v>61.997199999999964</v>
      </c>
      <c r="H1217">
        <f>IF(martianeum6[[#This Row],[stan_po_wydobyciu_z_ładunku]]&gt;=100,100,0)</f>
        <v>0</v>
      </c>
      <c r="I1217">
        <f>martianeum6[[#This Row],[stan_po_wydobyciu_z_ładunku]]-martianeum6[[#This Row],[ile_zabiera_na_orbite]]</f>
        <v>61.997199999999964</v>
      </c>
    </row>
    <row r="1218" spans="1:9" x14ac:dyDescent="0.25">
      <c r="A1218" s="1">
        <v>49857</v>
      </c>
      <c r="B1218">
        <f t="shared" si="18"/>
        <v>61.997199999999964</v>
      </c>
      <c r="C1218" t="s">
        <v>19</v>
      </c>
      <c r="D1218">
        <v>19.100000000000001</v>
      </c>
      <c r="E1218">
        <v>19.600000000000001</v>
      </c>
      <c r="F1218">
        <f>IF(martianeum6[[#This Row],[zawartosc '[%']]]&gt;=1,martianeum6[[#This Row],[masa '[kg']]]*martianeum6[[#This Row],[zawartosc '[%']]]*0.01,0)</f>
        <v>3.7436000000000007</v>
      </c>
      <c r="G1218">
        <f>martianeum6[[#This Row],[stan_magazynu '[kg']]]+martianeum6[[#This Row],[ile_kg_materiału_z_ładunku]]</f>
        <v>65.740799999999965</v>
      </c>
      <c r="H1218">
        <f>IF(martianeum6[[#This Row],[stan_po_wydobyciu_z_ładunku]]&gt;=100,100,0)</f>
        <v>0</v>
      </c>
      <c r="I1218">
        <f>martianeum6[[#This Row],[stan_po_wydobyciu_z_ładunku]]-martianeum6[[#This Row],[ile_zabiera_na_orbite]]</f>
        <v>65.740799999999965</v>
      </c>
    </row>
    <row r="1219" spans="1:9" x14ac:dyDescent="0.25">
      <c r="A1219" s="1">
        <v>49858</v>
      </c>
      <c r="B1219">
        <f t="shared" si="18"/>
        <v>65.740799999999965</v>
      </c>
      <c r="C1219" t="s">
        <v>6</v>
      </c>
      <c r="D1219">
        <v>19.2</v>
      </c>
      <c r="E1219">
        <v>3.6</v>
      </c>
      <c r="F1219">
        <f>IF(martianeum6[[#This Row],[zawartosc '[%']]]&gt;=1,martianeum6[[#This Row],[masa '[kg']]]*martianeum6[[#This Row],[zawartosc '[%']]]*0.01,0)</f>
        <v>0.69120000000000004</v>
      </c>
      <c r="G1219">
        <f>martianeum6[[#This Row],[stan_magazynu '[kg']]]+martianeum6[[#This Row],[ile_kg_materiału_z_ładunku]]</f>
        <v>66.43199999999996</v>
      </c>
      <c r="H1219">
        <f>IF(martianeum6[[#This Row],[stan_po_wydobyciu_z_ładunku]]&gt;=100,100,0)</f>
        <v>0</v>
      </c>
      <c r="I1219">
        <f>martianeum6[[#This Row],[stan_po_wydobyciu_z_ładunku]]-martianeum6[[#This Row],[ile_zabiera_na_orbite]]</f>
        <v>66.43199999999996</v>
      </c>
    </row>
    <row r="1220" spans="1:9" x14ac:dyDescent="0.25">
      <c r="A1220" s="1">
        <v>49859</v>
      </c>
      <c r="B1220">
        <f t="shared" ref="B1220:B1283" si="19">I1219</f>
        <v>66.43199999999996</v>
      </c>
      <c r="C1220" t="s">
        <v>9</v>
      </c>
      <c r="D1220">
        <v>25.2</v>
      </c>
      <c r="E1220">
        <v>0</v>
      </c>
      <c r="F1220">
        <f>IF(martianeum6[[#This Row],[zawartosc '[%']]]&gt;=1,martianeum6[[#This Row],[masa '[kg']]]*martianeum6[[#This Row],[zawartosc '[%']]]*0.01,0)</f>
        <v>0</v>
      </c>
      <c r="G1220">
        <f>martianeum6[[#This Row],[stan_magazynu '[kg']]]+martianeum6[[#This Row],[ile_kg_materiału_z_ładunku]]</f>
        <v>66.43199999999996</v>
      </c>
      <c r="H1220">
        <f>IF(martianeum6[[#This Row],[stan_po_wydobyciu_z_ładunku]]&gt;=100,100,0)</f>
        <v>0</v>
      </c>
      <c r="I1220">
        <f>martianeum6[[#This Row],[stan_po_wydobyciu_z_ładunku]]-martianeum6[[#This Row],[ile_zabiera_na_orbite]]</f>
        <v>66.43199999999996</v>
      </c>
    </row>
    <row r="1221" spans="1:9" x14ac:dyDescent="0.25">
      <c r="A1221" s="1">
        <v>49860</v>
      </c>
      <c r="B1221">
        <f t="shared" si="19"/>
        <v>66.43199999999996</v>
      </c>
      <c r="C1221" t="s">
        <v>15</v>
      </c>
      <c r="D1221">
        <v>13.5</v>
      </c>
      <c r="E1221">
        <v>6.3</v>
      </c>
      <c r="F1221">
        <f>IF(martianeum6[[#This Row],[zawartosc '[%']]]&gt;=1,martianeum6[[#This Row],[masa '[kg']]]*martianeum6[[#This Row],[zawartosc '[%']]]*0.01,0)</f>
        <v>0.85050000000000003</v>
      </c>
      <c r="G1221">
        <f>martianeum6[[#This Row],[stan_magazynu '[kg']]]+martianeum6[[#This Row],[ile_kg_materiału_z_ładunku]]</f>
        <v>67.282499999999956</v>
      </c>
      <c r="H1221">
        <f>IF(martianeum6[[#This Row],[stan_po_wydobyciu_z_ładunku]]&gt;=100,100,0)</f>
        <v>0</v>
      </c>
      <c r="I1221">
        <f>martianeum6[[#This Row],[stan_po_wydobyciu_z_ładunku]]-martianeum6[[#This Row],[ile_zabiera_na_orbite]]</f>
        <v>67.282499999999956</v>
      </c>
    </row>
    <row r="1222" spans="1:9" x14ac:dyDescent="0.25">
      <c r="A1222" s="1">
        <v>49861</v>
      </c>
      <c r="B1222">
        <f t="shared" si="19"/>
        <v>67.282499999999956</v>
      </c>
      <c r="C1222" t="s">
        <v>12</v>
      </c>
      <c r="D1222">
        <v>19.2</v>
      </c>
      <c r="E1222">
        <v>7.7</v>
      </c>
      <c r="F1222">
        <f>IF(martianeum6[[#This Row],[zawartosc '[%']]]&gt;=1,martianeum6[[#This Row],[masa '[kg']]]*martianeum6[[#This Row],[zawartosc '[%']]]*0.01,0)</f>
        <v>1.4784000000000002</v>
      </c>
      <c r="G1222">
        <f>martianeum6[[#This Row],[stan_magazynu '[kg']]]+martianeum6[[#This Row],[ile_kg_materiału_z_ładunku]]</f>
        <v>68.76089999999995</v>
      </c>
      <c r="H1222">
        <f>IF(martianeum6[[#This Row],[stan_po_wydobyciu_z_ładunku]]&gt;=100,100,0)</f>
        <v>0</v>
      </c>
      <c r="I1222">
        <f>martianeum6[[#This Row],[stan_po_wydobyciu_z_ładunku]]-martianeum6[[#This Row],[ile_zabiera_na_orbite]]</f>
        <v>68.76089999999995</v>
      </c>
    </row>
    <row r="1223" spans="1:9" x14ac:dyDescent="0.25">
      <c r="A1223" s="1">
        <v>49862</v>
      </c>
      <c r="B1223">
        <f t="shared" si="19"/>
        <v>68.76089999999995</v>
      </c>
      <c r="C1223" t="s">
        <v>14</v>
      </c>
      <c r="D1223">
        <v>24.1</v>
      </c>
      <c r="E1223">
        <v>7.8</v>
      </c>
      <c r="F1223">
        <f>IF(martianeum6[[#This Row],[zawartosc '[%']]]&gt;=1,martianeum6[[#This Row],[masa '[kg']]]*martianeum6[[#This Row],[zawartosc '[%']]]*0.01,0)</f>
        <v>1.8798000000000001</v>
      </c>
      <c r="G1223">
        <f>martianeum6[[#This Row],[stan_magazynu '[kg']]]+martianeum6[[#This Row],[ile_kg_materiału_z_ładunku]]</f>
        <v>70.640699999999953</v>
      </c>
      <c r="H1223">
        <f>IF(martianeum6[[#This Row],[stan_po_wydobyciu_z_ładunku]]&gt;=100,100,0)</f>
        <v>0</v>
      </c>
      <c r="I1223">
        <f>martianeum6[[#This Row],[stan_po_wydobyciu_z_ładunku]]-martianeum6[[#This Row],[ile_zabiera_na_orbite]]</f>
        <v>70.640699999999953</v>
      </c>
    </row>
    <row r="1224" spans="1:9" x14ac:dyDescent="0.25">
      <c r="A1224" s="1">
        <v>49863</v>
      </c>
      <c r="B1224">
        <f t="shared" si="19"/>
        <v>70.640699999999953</v>
      </c>
      <c r="C1224" t="s">
        <v>10</v>
      </c>
      <c r="D1224">
        <v>17.8</v>
      </c>
      <c r="E1224">
        <v>13.4</v>
      </c>
      <c r="F1224">
        <f>IF(martianeum6[[#This Row],[zawartosc '[%']]]&gt;=1,martianeum6[[#This Row],[masa '[kg']]]*martianeum6[[#This Row],[zawartosc '[%']]]*0.01,0)</f>
        <v>2.3852000000000002</v>
      </c>
      <c r="G1224">
        <f>martianeum6[[#This Row],[stan_magazynu '[kg']]]+martianeum6[[#This Row],[ile_kg_materiału_z_ładunku]]</f>
        <v>73.02589999999995</v>
      </c>
      <c r="H1224">
        <f>IF(martianeum6[[#This Row],[stan_po_wydobyciu_z_ładunku]]&gt;=100,100,0)</f>
        <v>0</v>
      </c>
      <c r="I1224">
        <f>martianeum6[[#This Row],[stan_po_wydobyciu_z_ładunku]]-martianeum6[[#This Row],[ile_zabiera_na_orbite]]</f>
        <v>73.02589999999995</v>
      </c>
    </row>
    <row r="1225" spans="1:9" x14ac:dyDescent="0.25">
      <c r="A1225" s="1">
        <v>49864</v>
      </c>
      <c r="B1225">
        <f t="shared" si="19"/>
        <v>73.02589999999995</v>
      </c>
      <c r="C1225" t="s">
        <v>7</v>
      </c>
      <c r="D1225">
        <v>24.7</v>
      </c>
      <c r="E1225">
        <v>21.1</v>
      </c>
      <c r="F1225">
        <f>IF(martianeum6[[#This Row],[zawartosc '[%']]]&gt;=1,martianeum6[[#This Row],[masa '[kg']]]*martianeum6[[#This Row],[zawartosc '[%']]]*0.01,0)</f>
        <v>5.2117000000000004</v>
      </c>
      <c r="G1225">
        <f>martianeum6[[#This Row],[stan_magazynu '[kg']]]+martianeum6[[#This Row],[ile_kg_materiału_z_ładunku]]</f>
        <v>78.237599999999958</v>
      </c>
      <c r="H1225">
        <f>IF(martianeum6[[#This Row],[stan_po_wydobyciu_z_ładunku]]&gt;=100,100,0)</f>
        <v>0</v>
      </c>
      <c r="I1225">
        <f>martianeum6[[#This Row],[stan_po_wydobyciu_z_ładunku]]-martianeum6[[#This Row],[ile_zabiera_na_orbite]]</f>
        <v>78.237599999999958</v>
      </c>
    </row>
    <row r="1226" spans="1:9" x14ac:dyDescent="0.25">
      <c r="A1226" s="1">
        <v>49865</v>
      </c>
      <c r="B1226">
        <f t="shared" si="19"/>
        <v>78.237599999999958</v>
      </c>
      <c r="C1226" t="s">
        <v>20</v>
      </c>
      <c r="D1226">
        <v>16.8</v>
      </c>
      <c r="E1226">
        <v>0</v>
      </c>
      <c r="F1226">
        <f>IF(martianeum6[[#This Row],[zawartosc '[%']]]&gt;=1,martianeum6[[#This Row],[masa '[kg']]]*martianeum6[[#This Row],[zawartosc '[%']]]*0.01,0)</f>
        <v>0</v>
      </c>
      <c r="G1226">
        <f>martianeum6[[#This Row],[stan_magazynu '[kg']]]+martianeum6[[#This Row],[ile_kg_materiału_z_ładunku]]</f>
        <v>78.237599999999958</v>
      </c>
      <c r="H1226">
        <f>IF(martianeum6[[#This Row],[stan_po_wydobyciu_z_ładunku]]&gt;=100,100,0)</f>
        <v>0</v>
      </c>
      <c r="I1226">
        <f>martianeum6[[#This Row],[stan_po_wydobyciu_z_ładunku]]-martianeum6[[#This Row],[ile_zabiera_na_orbite]]</f>
        <v>78.237599999999958</v>
      </c>
    </row>
    <row r="1227" spans="1:9" x14ac:dyDescent="0.25">
      <c r="A1227" s="1">
        <v>49866</v>
      </c>
      <c r="B1227">
        <f t="shared" si="19"/>
        <v>78.237599999999958</v>
      </c>
      <c r="C1227" t="s">
        <v>5</v>
      </c>
      <c r="D1227">
        <v>10.7</v>
      </c>
      <c r="E1227">
        <v>3</v>
      </c>
      <c r="F1227">
        <f>IF(martianeum6[[#This Row],[zawartosc '[%']]]&gt;=1,martianeum6[[#This Row],[masa '[kg']]]*martianeum6[[#This Row],[zawartosc '[%']]]*0.01,0)</f>
        <v>0.32099999999999995</v>
      </c>
      <c r="G1227">
        <f>martianeum6[[#This Row],[stan_magazynu '[kg']]]+martianeum6[[#This Row],[ile_kg_materiału_z_ładunku]]</f>
        <v>78.558599999999956</v>
      </c>
      <c r="H1227">
        <f>IF(martianeum6[[#This Row],[stan_po_wydobyciu_z_ładunku]]&gt;=100,100,0)</f>
        <v>0</v>
      </c>
      <c r="I1227">
        <f>martianeum6[[#This Row],[stan_po_wydobyciu_z_ładunku]]-martianeum6[[#This Row],[ile_zabiera_na_orbite]]</f>
        <v>78.558599999999956</v>
      </c>
    </row>
    <row r="1228" spans="1:9" x14ac:dyDescent="0.25">
      <c r="A1228" s="1">
        <v>49867</v>
      </c>
      <c r="B1228">
        <f t="shared" si="19"/>
        <v>78.558599999999956</v>
      </c>
      <c r="C1228" t="s">
        <v>6</v>
      </c>
      <c r="D1228">
        <v>29.3</v>
      </c>
      <c r="E1228">
        <v>8.3000000000000007</v>
      </c>
      <c r="F1228">
        <f>IF(martianeum6[[#This Row],[zawartosc '[%']]]&gt;=1,martianeum6[[#This Row],[masa '[kg']]]*martianeum6[[#This Row],[zawartosc '[%']]]*0.01,0)</f>
        <v>2.4319000000000002</v>
      </c>
      <c r="G1228">
        <f>martianeum6[[#This Row],[stan_magazynu '[kg']]]+martianeum6[[#This Row],[ile_kg_materiału_z_ładunku]]</f>
        <v>80.990499999999955</v>
      </c>
      <c r="H1228">
        <f>IF(martianeum6[[#This Row],[stan_po_wydobyciu_z_ładunku]]&gt;=100,100,0)</f>
        <v>0</v>
      </c>
      <c r="I1228">
        <f>martianeum6[[#This Row],[stan_po_wydobyciu_z_ładunku]]-martianeum6[[#This Row],[ile_zabiera_na_orbite]]</f>
        <v>80.990499999999955</v>
      </c>
    </row>
    <row r="1229" spans="1:9" x14ac:dyDescent="0.25">
      <c r="A1229" s="1">
        <v>49868</v>
      </c>
      <c r="B1229">
        <f t="shared" si="19"/>
        <v>80.990499999999955</v>
      </c>
      <c r="C1229" t="s">
        <v>25</v>
      </c>
      <c r="D1229">
        <v>28.2</v>
      </c>
      <c r="E1229">
        <v>0</v>
      </c>
      <c r="F1229">
        <f>IF(martianeum6[[#This Row],[zawartosc '[%']]]&gt;=1,martianeum6[[#This Row],[masa '[kg']]]*martianeum6[[#This Row],[zawartosc '[%']]]*0.01,0)</f>
        <v>0</v>
      </c>
      <c r="G1229">
        <f>martianeum6[[#This Row],[stan_magazynu '[kg']]]+martianeum6[[#This Row],[ile_kg_materiału_z_ładunku]]</f>
        <v>80.990499999999955</v>
      </c>
      <c r="H1229">
        <f>IF(martianeum6[[#This Row],[stan_po_wydobyciu_z_ładunku]]&gt;=100,100,0)</f>
        <v>0</v>
      </c>
      <c r="I1229">
        <f>martianeum6[[#This Row],[stan_po_wydobyciu_z_ładunku]]-martianeum6[[#This Row],[ile_zabiera_na_orbite]]</f>
        <v>80.990499999999955</v>
      </c>
    </row>
    <row r="1230" spans="1:9" x14ac:dyDescent="0.25">
      <c r="A1230" s="1">
        <v>49869</v>
      </c>
      <c r="B1230">
        <f t="shared" si="19"/>
        <v>80.990499999999955</v>
      </c>
      <c r="C1230" t="s">
        <v>10</v>
      </c>
      <c r="D1230">
        <v>17.3</v>
      </c>
      <c r="E1230">
        <v>33.6</v>
      </c>
      <c r="F1230">
        <f>IF(martianeum6[[#This Row],[zawartosc '[%']]]&gt;=1,martianeum6[[#This Row],[masa '[kg']]]*martianeum6[[#This Row],[zawartosc '[%']]]*0.01,0)</f>
        <v>5.8128000000000011</v>
      </c>
      <c r="G1230">
        <f>martianeum6[[#This Row],[stan_magazynu '[kg']]]+martianeum6[[#This Row],[ile_kg_materiału_z_ładunku]]</f>
        <v>86.80329999999995</v>
      </c>
      <c r="H1230">
        <f>IF(martianeum6[[#This Row],[stan_po_wydobyciu_z_ładunku]]&gt;=100,100,0)</f>
        <v>0</v>
      </c>
      <c r="I1230">
        <f>martianeum6[[#This Row],[stan_po_wydobyciu_z_ładunku]]-martianeum6[[#This Row],[ile_zabiera_na_orbite]]</f>
        <v>86.80329999999995</v>
      </c>
    </row>
    <row r="1231" spans="1:9" x14ac:dyDescent="0.25">
      <c r="A1231" s="1">
        <v>49870</v>
      </c>
      <c r="B1231">
        <f t="shared" si="19"/>
        <v>86.80329999999995</v>
      </c>
      <c r="C1231" t="s">
        <v>6</v>
      </c>
      <c r="D1231">
        <v>24.6</v>
      </c>
      <c r="E1231">
        <v>0</v>
      </c>
      <c r="F1231">
        <f>IF(martianeum6[[#This Row],[zawartosc '[%']]]&gt;=1,martianeum6[[#This Row],[masa '[kg']]]*martianeum6[[#This Row],[zawartosc '[%']]]*0.01,0)</f>
        <v>0</v>
      </c>
      <c r="G1231">
        <f>martianeum6[[#This Row],[stan_magazynu '[kg']]]+martianeum6[[#This Row],[ile_kg_materiału_z_ładunku]]</f>
        <v>86.80329999999995</v>
      </c>
      <c r="H1231">
        <f>IF(martianeum6[[#This Row],[stan_po_wydobyciu_z_ładunku]]&gt;=100,100,0)</f>
        <v>0</v>
      </c>
      <c r="I1231">
        <f>martianeum6[[#This Row],[stan_po_wydobyciu_z_ładunku]]-martianeum6[[#This Row],[ile_zabiera_na_orbite]]</f>
        <v>86.80329999999995</v>
      </c>
    </row>
    <row r="1232" spans="1:9" x14ac:dyDescent="0.25">
      <c r="A1232" s="1">
        <v>49871</v>
      </c>
      <c r="B1232">
        <f t="shared" si="19"/>
        <v>86.80329999999995</v>
      </c>
      <c r="C1232" t="s">
        <v>12</v>
      </c>
      <c r="D1232">
        <v>12.6</v>
      </c>
      <c r="E1232">
        <v>0.6</v>
      </c>
      <c r="F1232">
        <f>IF(martianeum6[[#This Row],[zawartosc '[%']]]&gt;=1,martianeum6[[#This Row],[masa '[kg']]]*martianeum6[[#This Row],[zawartosc '[%']]]*0.01,0)</f>
        <v>0</v>
      </c>
      <c r="G1232">
        <f>martianeum6[[#This Row],[stan_magazynu '[kg']]]+martianeum6[[#This Row],[ile_kg_materiału_z_ładunku]]</f>
        <v>86.80329999999995</v>
      </c>
      <c r="H1232">
        <f>IF(martianeum6[[#This Row],[stan_po_wydobyciu_z_ładunku]]&gt;=100,100,0)</f>
        <v>0</v>
      </c>
      <c r="I1232">
        <f>martianeum6[[#This Row],[stan_po_wydobyciu_z_ładunku]]-martianeum6[[#This Row],[ile_zabiera_na_orbite]]</f>
        <v>86.80329999999995</v>
      </c>
    </row>
    <row r="1233" spans="1:9" x14ac:dyDescent="0.25">
      <c r="A1233" s="1">
        <v>49872</v>
      </c>
      <c r="B1233">
        <f t="shared" si="19"/>
        <v>86.80329999999995</v>
      </c>
      <c r="C1233" t="s">
        <v>19</v>
      </c>
      <c r="D1233">
        <v>27.3</v>
      </c>
      <c r="E1233">
        <v>0</v>
      </c>
      <c r="F1233">
        <f>IF(martianeum6[[#This Row],[zawartosc '[%']]]&gt;=1,martianeum6[[#This Row],[masa '[kg']]]*martianeum6[[#This Row],[zawartosc '[%']]]*0.01,0)</f>
        <v>0</v>
      </c>
      <c r="G1233">
        <f>martianeum6[[#This Row],[stan_magazynu '[kg']]]+martianeum6[[#This Row],[ile_kg_materiału_z_ładunku]]</f>
        <v>86.80329999999995</v>
      </c>
      <c r="H1233">
        <f>IF(martianeum6[[#This Row],[stan_po_wydobyciu_z_ładunku]]&gt;=100,100,0)</f>
        <v>0</v>
      </c>
      <c r="I1233">
        <f>martianeum6[[#This Row],[stan_po_wydobyciu_z_ładunku]]-martianeum6[[#This Row],[ile_zabiera_na_orbite]]</f>
        <v>86.80329999999995</v>
      </c>
    </row>
    <row r="1234" spans="1:9" x14ac:dyDescent="0.25">
      <c r="A1234" s="1">
        <v>49873</v>
      </c>
      <c r="B1234">
        <f t="shared" si="19"/>
        <v>86.80329999999995</v>
      </c>
      <c r="C1234" t="s">
        <v>8</v>
      </c>
      <c r="D1234">
        <v>14.4</v>
      </c>
      <c r="E1234">
        <v>2</v>
      </c>
      <c r="F1234">
        <f>IF(martianeum6[[#This Row],[zawartosc '[%']]]&gt;=1,martianeum6[[#This Row],[masa '[kg']]]*martianeum6[[#This Row],[zawartosc '[%']]]*0.01,0)</f>
        <v>0.28800000000000003</v>
      </c>
      <c r="G1234">
        <f>martianeum6[[#This Row],[stan_magazynu '[kg']]]+martianeum6[[#This Row],[ile_kg_materiału_z_ładunku]]</f>
        <v>87.091299999999947</v>
      </c>
      <c r="H1234">
        <f>IF(martianeum6[[#This Row],[stan_po_wydobyciu_z_ładunku]]&gt;=100,100,0)</f>
        <v>0</v>
      </c>
      <c r="I1234">
        <f>martianeum6[[#This Row],[stan_po_wydobyciu_z_ładunku]]-martianeum6[[#This Row],[ile_zabiera_na_orbite]]</f>
        <v>87.091299999999947</v>
      </c>
    </row>
    <row r="1235" spans="1:9" x14ac:dyDescent="0.25">
      <c r="A1235" s="1">
        <v>49874</v>
      </c>
      <c r="B1235">
        <f t="shared" si="19"/>
        <v>87.091299999999947</v>
      </c>
      <c r="C1235" t="s">
        <v>10</v>
      </c>
      <c r="D1235">
        <v>11.2</v>
      </c>
      <c r="E1235">
        <v>32.6</v>
      </c>
      <c r="F1235">
        <f>IF(martianeum6[[#This Row],[zawartosc '[%']]]&gt;=1,martianeum6[[#This Row],[masa '[kg']]]*martianeum6[[#This Row],[zawartosc '[%']]]*0.01,0)</f>
        <v>3.6512000000000002</v>
      </c>
      <c r="G1235">
        <f>martianeum6[[#This Row],[stan_magazynu '[kg']]]+martianeum6[[#This Row],[ile_kg_materiału_z_ładunku]]</f>
        <v>90.74249999999995</v>
      </c>
      <c r="H1235">
        <f>IF(martianeum6[[#This Row],[stan_po_wydobyciu_z_ładunku]]&gt;=100,100,0)</f>
        <v>0</v>
      </c>
      <c r="I1235">
        <f>martianeum6[[#This Row],[stan_po_wydobyciu_z_ładunku]]-martianeum6[[#This Row],[ile_zabiera_na_orbite]]</f>
        <v>90.74249999999995</v>
      </c>
    </row>
    <row r="1236" spans="1:9" x14ac:dyDescent="0.25">
      <c r="A1236" s="1">
        <v>49875</v>
      </c>
      <c r="B1236">
        <f t="shared" si="19"/>
        <v>90.74249999999995</v>
      </c>
      <c r="C1236" t="s">
        <v>19</v>
      </c>
      <c r="D1236">
        <v>11.4</v>
      </c>
      <c r="E1236">
        <v>5.5</v>
      </c>
      <c r="F1236">
        <f>IF(martianeum6[[#This Row],[zawartosc '[%']]]&gt;=1,martianeum6[[#This Row],[masa '[kg']]]*martianeum6[[#This Row],[zawartosc '[%']]]*0.01,0)</f>
        <v>0.627</v>
      </c>
      <c r="G1236">
        <f>martianeum6[[#This Row],[stan_magazynu '[kg']]]+martianeum6[[#This Row],[ile_kg_materiału_z_ładunku]]</f>
        <v>91.369499999999945</v>
      </c>
      <c r="H1236">
        <f>IF(martianeum6[[#This Row],[stan_po_wydobyciu_z_ładunku]]&gt;=100,100,0)</f>
        <v>0</v>
      </c>
      <c r="I1236">
        <f>martianeum6[[#This Row],[stan_po_wydobyciu_z_ładunku]]-martianeum6[[#This Row],[ile_zabiera_na_orbite]]</f>
        <v>91.369499999999945</v>
      </c>
    </row>
    <row r="1237" spans="1:9" x14ac:dyDescent="0.25">
      <c r="A1237" s="1">
        <v>49876</v>
      </c>
      <c r="B1237">
        <f t="shared" si="19"/>
        <v>91.369499999999945</v>
      </c>
      <c r="C1237" t="s">
        <v>14</v>
      </c>
      <c r="D1237">
        <v>22.9</v>
      </c>
      <c r="E1237">
        <v>0</v>
      </c>
      <c r="F1237">
        <f>IF(martianeum6[[#This Row],[zawartosc '[%']]]&gt;=1,martianeum6[[#This Row],[masa '[kg']]]*martianeum6[[#This Row],[zawartosc '[%']]]*0.01,0)</f>
        <v>0</v>
      </c>
      <c r="G1237">
        <f>martianeum6[[#This Row],[stan_magazynu '[kg']]]+martianeum6[[#This Row],[ile_kg_materiału_z_ładunku]]</f>
        <v>91.369499999999945</v>
      </c>
      <c r="H1237">
        <f>IF(martianeum6[[#This Row],[stan_po_wydobyciu_z_ładunku]]&gt;=100,100,0)</f>
        <v>0</v>
      </c>
      <c r="I1237">
        <f>martianeum6[[#This Row],[stan_po_wydobyciu_z_ładunku]]-martianeum6[[#This Row],[ile_zabiera_na_orbite]]</f>
        <v>91.369499999999945</v>
      </c>
    </row>
    <row r="1238" spans="1:9" x14ac:dyDescent="0.25">
      <c r="A1238" s="1">
        <v>49877</v>
      </c>
      <c r="B1238">
        <f t="shared" si="19"/>
        <v>91.369499999999945</v>
      </c>
      <c r="C1238" t="s">
        <v>7</v>
      </c>
      <c r="D1238">
        <v>14.3</v>
      </c>
      <c r="E1238">
        <v>13.2</v>
      </c>
      <c r="F1238">
        <f>IF(martianeum6[[#This Row],[zawartosc '[%']]]&gt;=1,martianeum6[[#This Row],[masa '[kg']]]*martianeum6[[#This Row],[zawartosc '[%']]]*0.01,0)</f>
        <v>1.8875999999999999</v>
      </c>
      <c r="G1238">
        <f>martianeum6[[#This Row],[stan_magazynu '[kg']]]+martianeum6[[#This Row],[ile_kg_materiału_z_ładunku]]</f>
        <v>93.257099999999951</v>
      </c>
      <c r="H1238">
        <f>IF(martianeum6[[#This Row],[stan_po_wydobyciu_z_ładunku]]&gt;=100,100,0)</f>
        <v>0</v>
      </c>
      <c r="I1238">
        <f>martianeum6[[#This Row],[stan_po_wydobyciu_z_ładunku]]-martianeum6[[#This Row],[ile_zabiera_na_orbite]]</f>
        <v>93.257099999999951</v>
      </c>
    </row>
    <row r="1239" spans="1:9" x14ac:dyDescent="0.25">
      <c r="A1239" s="1">
        <v>49878</v>
      </c>
      <c r="B1239">
        <f t="shared" si="19"/>
        <v>93.257099999999951</v>
      </c>
      <c r="C1239" t="s">
        <v>10</v>
      </c>
      <c r="D1239">
        <v>22.9</v>
      </c>
      <c r="E1239">
        <v>22.9</v>
      </c>
      <c r="F1239">
        <f>IF(martianeum6[[#This Row],[zawartosc '[%']]]&gt;=1,martianeum6[[#This Row],[masa '[kg']]]*martianeum6[[#This Row],[zawartosc '[%']]]*0.01,0)</f>
        <v>5.2440999999999995</v>
      </c>
      <c r="G1239">
        <f>martianeum6[[#This Row],[stan_magazynu '[kg']]]+martianeum6[[#This Row],[ile_kg_materiału_z_ładunku]]</f>
        <v>98.501199999999955</v>
      </c>
      <c r="H1239">
        <f>IF(martianeum6[[#This Row],[stan_po_wydobyciu_z_ładunku]]&gt;=100,100,0)</f>
        <v>0</v>
      </c>
      <c r="I1239">
        <f>martianeum6[[#This Row],[stan_po_wydobyciu_z_ładunku]]-martianeum6[[#This Row],[ile_zabiera_na_orbite]]</f>
        <v>98.501199999999955</v>
      </c>
    </row>
    <row r="1240" spans="1:9" x14ac:dyDescent="0.25">
      <c r="A1240" s="1">
        <v>49879</v>
      </c>
      <c r="B1240">
        <f t="shared" si="19"/>
        <v>98.501199999999955</v>
      </c>
      <c r="C1240" t="s">
        <v>11</v>
      </c>
      <c r="D1240">
        <v>11.8</v>
      </c>
      <c r="E1240">
        <v>0</v>
      </c>
      <c r="F1240">
        <f>IF(martianeum6[[#This Row],[zawartosc '[%']]]&gt;=1,martianeum6[[#This Row],[masa '[kg']]]*martianeum6[[#This Row],[zawartosc '[%']]]*0.01,0)</f>
        <v>0</v>
      </c>
      <c r="G1240">
        <f>martianeum6[[#This Row],[stan_magazynu '[kg']]]+martianeum6[[#This Row],[ile_kg_materiału_z_ładunku]]</f>
        <v>98.501199999999955</v>
      </c>
      <c r="H1240">
        <f>IF(martianeum6[[#This Row],[stan_po_wydobyciu_z_ładunku]]&gt;=100,100,0)</f>
        <v>0</v>
      </c>
      <c r="I1240">
        <f>martianeum6[[#This Row],[stan_po_wydobyciu_z_ładunku]]-martianeum6[[#This Row],[ile_zabiera_na_orbite]]</f>
        <v>98.501199999999955</v>
      </c>
    </row>
    <row r="1241" spans="1:9" x14ac:dyDescent="0.25">
      <c r="A1241" s="1">
        <v>49880</v>
      </c>
      <c r="B1241">
        <f t="shared" si="19"/>
        <v>98.501199999999955</v>
      </c>
      <c r="C1241" t="s">
        <v>18</v>
      </c>
      <c r="D1241">
        <v>24.5</v>
      </c>
      <c r="E1241">
        <v>0</v>
      </c>
      <c r="F1241">
        <f>IF(martianeum6[[#This Row],[zawartosc '[%']]]&gt;=1,martianeum6[[#This Row],[masa '[kg']]]*martianeum6[[#This Row],[zawartosc '[%']]]*0.01,0)</f>
        <v>0</v>
      </c>
      <c r="G1241">
        <f>martianeum6[[#This Row],[stan_magazynu '[kg']]]+martianeum6[[#This Row],[ile_kg_materiału_z_ładunku]]</f>
        <v>98.501199999999955</v>
      </c>
      <c r="H1241">
        <f>IF(martianeum6[[#This Row],[stan_po_wydobyciu_z_ładunku]]&gt;=100,100,0)</f>
        <v>0</v>
      </c>
      <c r="I1241">
        <f>martianeum6[[#This Row],[stan_po_wydobyciu_z_ładunku]]-martianeum6[[#This Row],[ile_zabiera_na_orbite]]</f>
        <v>98.501199999999955</v>
      </c>
    </row>
    <row r="1242" spans="1:9" x14ac:dyDescent="0.25">
      <c r="A1242" s="1">
        <v>49881</v>
      </c>
      <c r="B1242">
        <f t="shared" si="19"/>
        <v>98.501199999999955</v>
      </c>
      <c r="C1242" t="s">
        <v>15</v>
      </c>
      <c r="D1242">
        <v>25.5</v>
      </c>
      <c r="E1242">
        <v>19.3</v>
      </c>
      <c r="F1242">
        <f>IF(martianeum6[[#This Row],[zawartosc '[%']]]&gt;=1,martianeum6[[#This Row],[masa '[kg']]]*martianeum6[[#This Row],[zawartosc '[%']]]*0.01,0)</f>
        <v>4.9215000000000009</v>
      </c>
      <c r="G1242">
        <f>martianeum6[[#This Row],[stan_magazynu '[kg']]]+martianeum6[[#This Row],[ile_kg_materiału_z_ładunku]]</f>
        <v>103.42269999999995</v>
      </c>
      <c r="H1242">
        <f>IF(martianeum6[[#This Row],[stan_po_wydobyciu_z_ładunku]]&gt;=100,100,0)</f>
        <v>100</v>
      </c>
      <c r="I1242">
        <f>martianeum6[[#This Row],[stan_po_wydobyciu_z_ładunku]]-martianeum6[[#This Row],[ile_zabiera_na_orbite]]</f>
        <v>3.4226999999999492</v>
      </c>
    </row>
    <row r="1243" spans="1:9" x14ac:dyDescent="0.25">
      <c r="A1243" s="1">
        <v>49882</v>
      </c>
      <c r="B1243">
        <f t="shared" si="19"/>
        <v>3.4226999999999492</v>
      </c>
      <c r="C1243" t="s">
        <v>19</v>
      </c>
      <c r="D1243">
        <v>14.7</v>
      </c>
      <c r="E1243">
        <v>18.3</v>
      </c>
      <c r="F1243">
        <f>IF(martianeum6[[#This Row],[zawartosc '[%']]]&gt;=1,martianeum6[[#This Row],[masa '[kg']]]*martianeum6[[#This Row],[zawartosc '[%']]]*0.01,0)</f>
        <v>2.6901000000000002</v>
      </c>
      <c r="G1243">
        <f>martianeum6[[#This Row],[stan_magazynu '[kg']]]+martianeum6[[#This Row],[ile_kg_materiału_z_ładunku]]</f>
        <v>6.1127999999999494</v>
      </c>
      <c r="H1243">
        <f>IF(martianeum6[[#This Row],[stan_po_wydobyciu_z_ładunku]]&gt;=100,100,0)</f>
        <v>0</v>
      </c>
      <c r="I1243">
        <f>martianeum6[[#This Row],[stan_po_wydobyciu_z_ładunku]]-martianeum6[[#This Row],[ile_zabiera_na_orbite]]</f>
        <v>6.1127999999999494</v>
      </c>
    </row>
    <row r="1244" spans="1:9" x14ac:dyDescent="0.25">
      <c r="A1244" s="1">
        <v>49883</v>
      </c>
      <c r="B1244">
        <f t="shared" si="19"/>
        <v>6.1127999999999494</v>
      </c>
      <c r="C1244" t="s">
        <v>15</v>
      </c>
      <c r="D1244">
        <v>28.7</v>
      </c>
      <c r="E1244">
        <v>0</v>
      </c>
      <c r="F1244">
        <f>IF(martianeum6[[#This Row],[zawartosc '[%']]]&gt;=1,martianeum6[[#This Row],[masa '[kg']]]*martianeum6[[#This Row],[zawartosc '[%']]]*0.01,0)</f>
        <v>0</v>
      </c>
      <c r="G1244">
        <f>martianeum6[[#This Row],[stan_magazynu '[kg']]]+martianeum6[[#This Row],[ile_kg_materiału_z_ładunku]]</f>
        <v>6.1127999999999494</v>
      </c>
      <c r="H1244">
        <f>IF(martianeum6[[#This Row],[stan_po_wydobyciu_z_ładunku]]&gt;=100,100,0)</f>
        <v>0</v>
      </c>
      <c r="I1244">
        <f>martianeum6[[#This Row],[stan_po_wydobyciu_z_ładunku]]-martianeum6[[#This Row],[ile_zabiera_na_orbite]]</f>
        <v>6.1127999999999494</v>
      </c>
    </row>
    <row r="1245" spans="1:9" x14ac:dyDescent="0.25">
      <c r="A1245" s="1">
        <v>49884</v>
      </c>
      <c r="B1245">
        <f t="shared" si="19"/>
        <v>6.1127999999999494</v>
      </c>
      <c r="C1245" t="s">
        <v>10</v>
      </c>
      <c r="D1245">
        <v>16.7</v>
      </c>
      <c r="E1245">
        <v>0</v>
      </c>
      <c r="F1245">
        <f>IF(martianeum6[[#This Row],[zawartosc '[%']]]&gt;=1,martianeum6[[#This Row],[masa '[kg']]]*martianeum6[[#This Row],[zawartosc '[%']]]*0.01,0)</f>
        <v>0</v>
      </c>
      <c r="G1245">
        <f>martianeum6[[#This Row],[stan_magazynu '[kg']]]+martianeum6[[#This Row],[ile_kg_materiału_z_ładunku]]</f>
        <v>6.1127999999999494</v>
      </c>
      <c r="H1245">
        <f>IF(martianeum6[[#This Row],[stan_po_wydobyciu_z_ładunku]]&gt;=100,100,0)</f>
        <v>0</v>
      </c>
      <c r="I1245">
        <f>martianeum6[[#This Row],[stan_po_wydobyciu_z_ładunku]]-martianeum6[[#This Row],[ile_zabiera_na_orbite]]</f>
        <v>6.1127999999999494</v>
      </c>
    </row>
    <row r="1246" spans="1:9" x14ac:dyDescent="0.25">
      <c r="A1246" s="1">
        <v>49885</v>
      </c>
      <c r="B1246">
        <f t="shared" si="19"/>
        <v>6.1127999999999494</v>
      </c>
      <c r="C1246" t="s">
        <v>15</v>
      </c>
      <c r="D1246">
        <v>17.399999999999999</v>
      </c>
      <c r="E1246">
        <v>13.7</v>
      </c>
      <c r="F1246">
        <f>IF(martianeum6[[#This Row],[zawartosc '[%']]]&gt;=1,martianeum6[[#This Row],[masa '[kg']]]*martianeum6[[#This Row],[zawartosc '[%']]]*0.01,0)</f>
        <v>2.3837999999999999</v>
      </c>
      <c r="G1246">
        <f>martianeum6[[#This Row],[stan_magazynu '[kg']]]+martianeum6[[#This Row],[ile_kg_materiału_z_ładunku]]</f>
        <v>8.4965999999999493</v>
      </c>
      <c r="H1246">
        <f>IF(martianeum6[[#This Row],[stan_po_wydobyciu_z_ładunku]]&gt;=100,100,0)</f>
        <v>0</v>
      </c>
      <c r="I1246">
        <f>martianeum6[[#This Row],[stan_po_wydobyciu_z_ładunku]]-martianeum6[[#This Row],[ile_zabiera_na_orbite]]</f>
        <v>8.4965999999999493</v>
      </c>
    </row>
    <row r="1247" spans="1:9" x14ac:dyDescent="0.25">
      <c r="A1247" s="1">
        <v>49886</v>
      </c>
      <c r="B1247">
        <f t="shared" si="19"/>
        <v>8.4965999999999493</v>
      </c>
      <c r="C1247" t="s">
        <v>10</v>
      </c>
      <c r="D1247">
        <v>15.6</v>
      </c>
      <c r="E1247">
        <v>0</v>
      </c>
      <c r="F1247">
        <f>IF(martianeum6[[#This Row],[zawartosc '[%']]]&gt;=1,martianeum6[[#This Row],[masa '[kg']]]*martianeum6[[#This Row],[zawartosc '[%']]]*0.01,0)</f>
        <v>0</v>
      </c>
      <c r="G1247">
        <f>martianeum6[[#This Row],[stan_magazynu '[kg']]]+martianeum6[[#This Row],[ile_kg_materiału_z_ładunku]]</f>
        <v>8.4965999999999493</v>
      </c>
      <c r="H1247">
        <f>IF(martianeum6[[#This Row],[stan_po_wydobyciu_z_ładunku]]&gt;=100,100,0)</f>
        <v>0</v>
      </c>
      <c r="I1247">
        <f>martianeum6[[#This Row],[stan_po_wydobyciu_z_ładunku]]-martianeum6[[#This Row],[ile_zabiera_na_orbite]]</f>
        <v>8.4965999999999493</v>
      </c>
    </row>
    <row r="1248" spans="1:9" x14ac:dyDescent="0.25">
      <c r="A1248" s="1">
        <v>49887</v>
      </c>
      <c r="B1248">
        <f t="shared" si="19"/>
        <v>8.4965999999999493</v>
      </c>
      <c r="C1248" t="s">
        <v>19</v>
      </c>
      <c r="D1248">
        <v>21.7</v>
      </c>
      <c r="E1248">
        <v>0</v>
      </c>
      <c r="F1248">
        <f>IF(martianeum6[[#This Row],[zawartosc '[%']]]&gt;=1,martianeum6[[#This Row],[masa '[kg']]]*martianeum6[[#This Row],[zawartosc '[%']]]*0.01,0)</f>
        <v>0</v>
      </c>
      <c r="G1248">
        <f>martianeum6[[#This Row],[stan_magazynu '[kg']]]+martianeum6[[#This Row],[ile_kg_materiału_z_ładunku]]</f>
        <v>8.4965999999999493</v>
      </c>
      <c r="H1248">
        <f>IF(martianeum6[[#This Row],[stan_po_wydobyciu_z_ładunku]]&gt;=100,100,0)</f>
        <v>0</v>
      </c>
      <c r="I1248">
        <f>martianeum6[[#This Row],[stan_po_wydobyciu_z_ładunku]]-martianeum6[[#This Row],[ile_zabiera_na_orbite]]</f>
        <v>8.4965999999999493</v>
      </c>
    </row>
    <row r="1249" spans="1:9" x14ac:dyDescent="0.25">
      <c r="A1249" s="1">
        <v>49888</v>
      </c>
      <c r="B1249">
        <f t="shared" si="19"/>
        <v>8.4965999999999493</v>
      </c>
      <c r="C1249" t="s">
        <v>7</v>
      </c>
      <c r="D1249">
        <v>26</v>
      </c>
      <c r="E1249">
        <v>0</v>
      </c>
      <c r="F1249">
        <f>IF(martianeum6[[#This Row],[zawartosc '[%']]]&gt;=1,martianeum6[[#This Row],[masa '[kg']]]*martianeum6[[#This Row],[zawartosc '[%']]]*0.01,0)</f>
        <v>0</v>
      </c>
      <c r="G1249">
        <f>martianeum6[[#This Row],[stan_magazynu '[kg']]]+martianeum6[[#This Row],[ile_kg_materiału_z_ładunku]]</f>
        <v>8.4965999999999493</v>
      </c>
      <c r="H1249">
        <f>IF(martianeum6[[#This Row],[stan_po_wydobyciu_z_ładunku]]&gt;=100,100,0)</f>
        <v>0</v>
      </c>
      <c r="I1249">
        <f>martianeum6[[#This Row],[stan_po_wydobyciu_z_ładunku]]-martianeum6[[#This Row],[ile_zabiera_na_orbite]]</f>
        <v>8.4965999999999493</v>
      </c>
    </row>
    <row r="1250" spans="1:9" x14ac:dyDescent="0.25">
      <c r="A1250" s="1">
        <v>49889</v>
      </c>
      <c r="B1250">
        <f t="shared" si="19"/>
        <v>8.4965999999999493</v>
      </c>
      <c r="C1250" t="s">
        <v>22</v>
      </c>
      <c r="D1250">
        <v>24.5</v>
      </c>
      <c r="E1250">
        <v>9</v>
      </c>
      <c r="F1250">
        <f>IF(martianeum6[[#This Row],[zawartosc '[%']]]&gt;=1,martianeum6[[#This Row],[masa '[kg']]]*martianeum6[[#This Row],[zawartosc '[%']]]*0.01,0)</f>
        <v>2.2050000000000001</v>
      </c>
      <c r="G1250">
        <f>martianeum6[[#This Row],[stan_magazynu '[kg']]]+martianeum6[[#This Row],[ile_kg_materiału_z_ładunku]]</f>
        <v>10.701599999999949</v>
      </c>
      <c r="H1250">
        <f>IF(martianeum6[[#This Row],[stan_po_wydobyciu_z_ładunku]]&gt;=100,100,0)</f>
        <v>0</v>
      </c>
      <c r="I1250">
        <f>martianeum6[[#This Row],[stan_po_wydobyciu_z_ładunku]]-martianeum6[[#This Row],[ile_zabiera_na_orbite]]</f>
        <v>10.701599999999949</v>
      </c>
    </row>
    <row r="1251" spans="1:9" x14ac:dyDescent="0.25">
      <c r="A1251" s="1">
        <v>49890</v>
      </c>
      <c r="B1251">
        <f t="shared" si="19"/>
        <v>10.701599999999949</v>
      </c>
      <c r="C1251" t="s">
        <v>17</v>
      </c>
      <c r="D1251">
        <v>23.2</v>
      </c>
      <c r="E1251">
        <v>0</v>
      </c>
      <c r="F1251">
        <f>IF(martianeum6[[#This Row],[zawartosc '[%']]]&gt;=1,martianeum6[[#This Row],[masa '[kg']]]*martianeum6[[#This Row],[zawartosc '[%']]]*0.01,0)</f>
        <v>0</v>
      </c>
      <c r="G1251">
        <f>martianeum6[[#This Row],[stan_magazynu '[kg']]]+martianeum6[[#This Row],[ile_kg_materiału_z_ładunku]]</f>
        <v>10.701599999999949</v>
      </c>
      <c r="H1251">
        <f>IF(martianeum6[[#This Row],[stan_po_wydobyciu_z_ładunku]]&gt;=100,100,0)</f>
        <v>0</v>
      </c>
      <c r="I1251">
        <f>martianeum6[[#This Row],[stan_po_wydobyciu_z_ładunku]]-martianeum6[[#This Row],[ile_zabiera_na_orbite]]</f>
        <v>10.701599999999949</v>
      </c>
    </row>
    <row r="1252" spans="1:9" x14ac:dyDescent="0.25">
      <c r="A1252" s="1">
        <v>49891</v>
      </c>
      <c r="B1252">
        <f t="shared" si="19"/>
        <v>10.701599999999949</v>
      </c>
      <c r="C1252" t="s">
        <v>24</v>
      </c>
      <c r="D1252">
        <v>17.600000000000001</v>
      </c>
      <c r="E1252">
        <v>0.8</v>
      </c>
      <c r="F1252">
        <f>IF(martianeum6[[#This Row],[zawartosc '[%']]]&gt;=1,martianeum6[[#This Row],[masa '[kg']]]*martianeum6[[#This Row],[zawartosc '[%']]]*0.01,0)</f>
        <v>0</v>
      </c>
      <c r="G1252">
        <f>martianeum6[[#This Row],[stan_magazynu '[kg']]]+martianeum6[[#This Row],[ile_kg_materiału_z_ładunku]]</f>
        <v>10.701599999999949</v>
      </c>
      <c r="H1252">
        <f>IF(martianeum6[[#This Row],[stan_po_wydobyciu_z_ładunku]]&gt;=100,100,0)</f>
        <v>0</v>
      </c>
      <c r="I1252">
        <f>martianeum6[[#This Row],[stan_po_wydobyciu_z_ładunku]]-martianeum6[[#This Row],[ile_zabiera_na_orbite]]</f>
        <v>10.701599999999949</v>
      </c>
    </row>
    <row r="1253" spans="1:9" x14ac:dyDescent="0.25">
      <c r="A1253" s="1">
        <v>49892</v>
      </c>
      <c r="B1253">
        <f t="shared" si="19"/>
        <v>10.701599999999949</v>
      </c>
      <c r="C1253" t="s">
        <v>7</v>
      </c>
      <c r="D1253">
        <v>13.9</v>
      </c>
      <c r="E1253">
        <v>8.8000000000000007</v>
      </c>
      <c r="F1253">
        <f>IF(martianeum6[[#This Row],[zawartosc '[%']]]&gt;=1,martianeum6[[#This Row],[masa '[kg']]]*martianeum6[[#This Row],[zawartosc '[%']]]*0.01,0)</f>
        <v>1.2232000000000001</v>
      </c>
      <c r="G1253">
        <f>martianeum6[[#This Row],[stan_magazynu '[kg']]]+martianeum6[[#This Row],[ile_kg_materiału_z_ładunku]]</f>
        <v>11.92479999999995</v>
      </c>
      <c r="H1253">
        <f>IF(martianeum6[[#This Row],[stan_po_wydobyciu_z_ładunku]]&gt;=100,100,0)</f>
        <v>0</v>
      </c>
      <c r="I1253">
        <f>martianeum6[[#This Row],[stan_po_wydobyciu_z_ładunku]]-martianeum6[[#This Row],[ile_zabiera_na_orbite]]</f>
        <v>11.92479999999995</v>
      </c>
    </row>
    <row r="1254" spans="1:9" x14ac:dyDescent="0.25">
      <c r="A1254" s="1">
        <v>49893</v>
      </c>
      <c r="B1254">
        <f t="shared" si="19"/>
        <v>11.92479999999995</v>
      </c>
      <c r="C1254" t="s">
        <v>27</v>
      </c>
      <c r="D1254">
        <v>20.7</v>
      </c>
      <c r="E1254">
        <v>4.3</v>
      </c>
      <c r="F1254">
        <f>IF(martianeum6[[#This Row],[zawartosc '[%']]]&gt;=1,martianeum6[[#This Row],[masa '[kg']]]*martianeum6[[#This Row],[zawartosc '[%']]]*0.01,0)</f>
        <v>0.89009999999999989</v>
      </c>
      <c r="G1254">
        <f>martianeum6[[#This Row],[stan_magazynu '[kg']]]+martianeum6[[#This Row],[ile_kg_materiału_z_ładunku]]</f>
        <v>12.81489999999995</v>
      </c>
      <c r="H1254">
        <f>IF(martianeum6[[#This Row],[stan_po_wydobyciu_z_ładunku]]&gt;=100,100,0)</f>
        <v>0</v>
      </c>
      <c r="I1254">
        <f>martianeum6[[#This Row],[stan_po_wydobyciu_z_ładunku]]-martianeum6[[#This Row],[ile_zabiera_na_orbite]]</f>
        <v>12.81489999999995</v>
      </c>
    </row>
    <row r="1255" spans="1:9" x14ac:dyDescent="0.25">
      <c r="A1255" s="1">
        <v>49894</v>
      </c>
      <c r="B1255">
        <f t="shared" si="19"/>
        <v>12.81489999999995</v>
      </c>
      <c r="C1255" t="s">
        <v>5</v>
      </c>
      <c r="D1255">
        <v>10.1</v>
      </c>
      <c r="E1255">
        <v>1.7</v>
      </c>
      <c r="F1255">
        <f>IF(martianeum6[[#This Row],[zawartosc '[%']]]&gt;=1,martianeum6[[#This Row],[masa '[kg']]]*martianeum6[[#This Row],[zawartosc '[%']]]*0.01,0)</f>
        <v>0.17169999999999999</v>
      </c>
      <c r="G1255">
        <f>martianeum6[[#This Row],[stan_magazynu '[kg']]]+martianeum6[[#This Row],[ile_kg_materiału_z_ładunku]]</f>
        <v>12.98659999999995</v>
      </c>
      <c r="H1255">
        <f>IF(martianeum6[[#This Row],[stan_po_wydobyciu_z_ładunku]]&gt;=100,100,0)</f>
        <v>0</v>
      </c>
      <c r="I1255">
        <f>martianeum6[[#This Row],[stan_po_wydobyciu_z_ładunku]]-martianeum6[[#This Row],[ile_zabiera_na_orbite]]</f>
        <v>12.98659999999995</v>
      </c>
    </row>
    <row r="1256" spans="1:9" x14ac:dyDescent="0.25">
      <c r="A1256" s="1">
        <v>49895</v>
      </c>
      <c r="B1256">
        <f t="shared" si="19"/>
        <v>12.98659999999995</v>
      </c>
      <c r="C1256" t="s">
        <v>7</v>
      </c>
      <c r="D1256">
        <v>26.2</v>
      </c>
      <c r="E1256">
        <v>22.7</v>
      </c>
      <c r="F1256">
        <f>IF(martianeum6[[#This Row],[zawartosc '[%']]]&gt;=1,martianeum6[[#This Row],[masa '[kg']]]*martianeum6[[#This Row],[zawartosc '[%']]]*0.01,0)</f>
        <v>5.9474</v>
      </c>
      <c r="G1256">
        <f>martianeum6[[#This Row],[stan_magazynu '[kg']]]+martianeum6[[#This Row],[ile_kg_materiału_z_ładunku]]</f>
        <v>18.933999999999948</v>
      </c>
      <c r="H1256">
        <f>IF(martianeum6[[#This Row],[stan_po_wydobyciu_z_ładunku]]&gt;=100,100,0)</f>
        <v>0</v>
      </c>
      <c r="I1256">
        <f>martianeum6[[#This Row],[stan_po_wydobyciu_z_ładunku]]-martianeum6[[#This Row],[ile_zabiera_na_orbite]]</f>
        <v>18.933999999999948</v>
      </c>
    </row>
    <row r="1257" spans="1:9" x14ac:dyDescent="0.25">
      <c r="A1257" s="1">
        <v>49896</v>
      </c>
      <c r="B1257">
        <f t="shared" si="19"/>
        <v>18.933999999999948</v>
      </c>
      <c r="C1257" t="s">
        <v>19</v>
      </c>
      <c r="D1257">
        <v>27.6</v>
      </c>
      <c r="E1257">
        <v>13.8</v>
      </c>
      <c r="F1257">
        <f>IF(martianeum6[[#This Row],[zawartosc '[%']]]&gt;=1,martianeum6[[#This Row],[masa '[kg']]]*martianeum6[[#This Row],[zawartosc '[%']]]*0.01,0)</f>
        <v>3.8088000000000006</v>
      </c>
      <c r="G1257">
        <f>martianeum6[[#This Row],[stan_magazynu '[kg']]]+martianeum6[[#This Row],[ile_kg_materiału_z_ładunku]]</f>
        <v>22.742799999999949</v>
      </c>
      <c r="H1257">
        <f>IF(martianeum6[[#This Row],[stan_po_wydobyciu_z_ładunku]]&gt;=100,100,0)</f>
        <v>0</v>
      </c>
      <c r="I1257">
        <f>martianeum6[[#This Row],[stan_po_wydobyciu_z_ładunku]]-martianeum6[[#This Row],[ile_zabiera_na_orbite]]</f>
        <v>22.742799999999949</v>
      </c>
    </row>
    <row r="1258" spans="1:9" x14ac:dyDescent="0.25">
      <c r="A1258" s="1">
        <v>49897</v>
      </c>
      <c r="B1258">
        <f t="shared" si="19"/>
        <v>22.742799999999949</v>
      </c>
      <c r="C1258" t="s">
        <v>6</v>
      </c>
      <c r="D1258">
        <v>20.6</v>
      </c>
      <c r="E1258">
        <v>4.7</v>
      </c>
      <c r="F1258">
        <f>IF(martianeum6[[#This Row],[zawartosc '[%']]]&gt;=1,martianeum6[[#This Row],[masa '[kg']]]*martianeum6[[#This Row],[zawartosc '[%']]]*0.01,0)</f>
        <v>0.96820000000000006</v>
      </c>
      <c r="G1258">
        <f>martianeum6[[#This Row],[stan_magazynu '[kg']]]+martianeum6[[#This Row],[ile_kg_materiału_z_ładunku]]</f>
        <v>23.710999999999949</v>
      </c>
      <c r="H1258">
        <f>IF(martianeum6[[#This Row],[stan_po_wydobyciu_z_ładunku]]&gt;=100,100,0)</f>
        <v>0</v>
      </c>
      <c r="I1258">
        <f>martianeum6[[#This Row],[stan_po_wydobyciu_z_ładunku]]-martianeum6[[#This Row],[ile_zabiera_na_orbite]]</f>
        <v>23.710999999999949</v>
      </c>
    </row>
    <row r="1259" spans="1:9" x14ac:dyDescent="0.25">
      <c r="A1259" s="1">
        <v>49898</v>
      </c>
      <c r="B1259">
        <f t="shared" si="19"/>
        <v>23.710999999999949</v>
      </c>
      <c r="C1259" t="s">
        <v>9</v>
      </c>
      <c r="D1259">
        <v>21.4</v>
      </c>
      <c r="E1259">
        <v>5</v>
      </c>
      <c r="F1259">
        <f>IF(martianeum6[[#This Row],[zawartosc '[%']]]&gt;=1,martianeum6[[#This Row],[masa '[kg']]]*martianeum6[[#This Row],[zawartosc '[%']]]*0.01,0)</f>
        <v>1.07</v>
      </c>
      <c r="G1259">
        <f>martianeum6[[#This Row],[stan_magazynu '[kg']]]+martianeum6[[#This Row],[ile_kg_materiału_z_ładunku]]</f>
        <v>24.780999999999949</v>
      </c>
      <c r="H1259">
        <f>IF(martianeum6[[#This Row],[stan_po_wydobyciu_z_ładunku]]&gt;=100,100,0)</f>
        <v>0</v>
      </c>
      <c r="I1259">
        <f>martianeum6[[#This Row],[stan_po_wydobyciu_z_ładunku]]-martianeum6[[#This Row],[ile_zabiera_na_orbite]]</f>
        <v>24.780999999999949</v>
      </c>
    </row>
    <row r="1260" spans="1:9" x14ac:dyDescent="0.25">
      <c r="A1260" s="1">
        <v>49899</v>
      </c>
      <c r="B1260">
        <f t="shared" si="19"/>
        <v>24.780999999999949</v>
      </c>
      <c r="C1260" t="s">
        <v>6</v>
      </c>
      <c r="D1260">
        <v>17.100000000000001</v>
      </c>
      <c r="E1260">
        <v>0</v>
      </c>
      <c r="F1260">
        <f>IF(martianeum6[[#This Row],[zawartosc '[%']]]&gt;=1,martianeum6[[#This Row],[masa '[kg']]]*martianeum6[[#This Row],[zawartosc '[%']]]*0.01,0)</f>
        <v>0</v>
      </c>
      <c r="G1260">
        <f>martianeum6[[#This Row],[stan_magazynu '[kg']]]+martianeum6[[#This Row],[ile_kg_materiału_z_ładunku]]</f>
        <v>24.780999999999949</v>
      </c>
      <c r="H1260">
        <f>IF(martianeum6[[#This Row],[stan_po_wydobyciu_z_ładunku]]&gt;=100,100,0)</f>
        <v>0</v>
      </c>
      <c r="I1260">
        <f>martianeum6[[#This Row],[stan_po_wydobyciu_z_ładunku]]-martianeum6[[#This Row],[ile_zabiera_na_orbite]]</f>
        <v>24.780999999999949</v>
      </c>
    </row>
    <row r="1261" spans="1:9" x14ac:dyDescent="0.25">
      <c r="A1261" s="1">
        <v>49900</v>
      </c>
      <c r="B1261">
        <f t="shared" si="19"/>
        <v>24.780999999999949</v>
      </c>
      <c r="C1261" t="s">
        <v>10</v>
      </c>
      <c r="D1261">
        <v>19.5</v>
      </c>
      <c r="E1261">
        <v>20.5</v>
      </c>
      <c r="F1261">
        <f>IF(martianeum6[[#This Row],[zawartosc '[%']]]&gt;=1,martianeum6[[#This Row],[masa '[kg']]]*martianeum6[[#This Row],[zawartosc '[%']]]*0.01,0)</f>
        <v>3.9975000000000001</v>
      </c>
      <c r="G1261">
        <f>martianeum6[[#This Row],[stan_magazynu '[kg']]]+martianeum6[[#This Row],[ile_kg_materiału_z_ładunku]]</f>
        <v>28.778499999999948</v>
      </c>
      <c r="H1261">
        <f>IF(martianeum6[[#This Row],[stan_po_wydobyciu_z_ładunku]]&gt;=100,100,0)</f>
        <v>0</v>
      </c>
      <c r="I1261">
        <f>martianeum6[[#This Row],[stan_po_wydobyciu_z_ładunku]]-martianeum6[[#This Row],[ile_zabiera_na_orbite]]</f>
        <v>28.778499999999948</v>
      </c>
    </row>
    <row r="1262" spans="1:9" x14ac:dyDescent="0.25">
      <c r="A1262" s="1">
        <v>49901</v>
      </c>
      <c r="B1262">
        <f t="shared" si="19"/>
        <v>28.778499999999948</v>
      </c>
      <c r="C1262" t="s">
        <v>13</v>
      </c>
      <c r="D1262">
        <v>15.9</v>
      </c>
      <c r="E1262">
        <v>0</v>
      </c>
      <c r="F1262">
        <f>IF(martianeum6[[#This Row],[zawartosc '[%']]]&gt;=1,martianeum6[[#This Row],[masa '[kg']]]*martianeum6[[#This Row],[zawartosc '[%']]]*0.01,0)</f>
        <v>0</v>
      </c>
      <c r="G1262">
        <f>martianeum6[[#This Row],[stan_magazynu '[kg']]]+martianeum6[[#This Row],[ile_kg_materiału_z_ładunku]]</f>
        <v>28.778499999999948</v>
      </c>
      <c r="H1262">
        <f>IF(martianeum6[[#This Row],[stan_po_wydobyciu_z_ładunku]]&gt;=100,100,0)</f>
        <v>0</v>
      </c>
      <c r="I1262">
        <f>martianeum6[[#This Row],[stan_po_wydobyciu_z_ładunku]]-martianeum6[[#This Row],[ile_zabiera_na_orbite]]</f>
        <v>28.778499999999948</v>
      </c>
    </row>
    <row r="1263" spans="1:9" x14ac:dyDescent="0.25">
      <c r="A1263" s="1">
        <v>49902</v>
      </c>
      <c r="B1263">
        <f t="shared" si="19"/>
        <v>28.778499999999948</v>
      </c>
      <c r="C1263" t="s">
        <v>10</v>
      </c>
      <c r="D1263">
        <v>21.1</v>
      </c>
      <c r="E1263">
        <v>46.8</v>
      </c>
      <c r="F1263">
        <f>IF(martianeum6[[#This Row],[zawartosc '[%']]]&gt;=1,martianeum6[[#This Row],[masa '[kg']]]*martianeum6[[#This Row],[zawartosc '[%']]]*0.01,0)</f>
        <v>9.8748000000000005</v>
      </c>
      <c r="G1263">
        <f>martianeum6[[#This Row],[stan_magazynu '[kg']]]+martianeum6[[#This Row],[ile_kg_materiału_z_ładunku]]</f>
        <v>38.653299999999945</v>
      </c>
      <c r="H1263">
        <f>IF(martianeum6[[#This Row],[stan_po_wydobyciu_z_ładunku]]&gt;=100,100,0)</f>
        <v>0</v>
      </c>
      <c r="I1263">
        <f>martianeum6[[#This Row],[stan_po_wydobyciu_z_ładunku]]-martianeum6[[#This Row],[ile_zabiera_na_orbite]]</f>
        <v>38.653299999999945</v>
      </c>
    </row>
    <row r="1264" spans="1:9" x14ac:dyDescent="0.25">
      <c r="A1264" s="1">
        <v>49903</v>
      </c>
      <c r="B1264">
        <f t="shared" si="19"/>
        <v>38.653299999999945</v>
      </c>
      <c r="C1264" t="s">
        <v>19</v>
      </c>
      <c r="D1264">
        <v>20.2</v>
      </c>
      <c r="E1264">
        <v>36.6</v>
      </c>
      <c r="F1264">
        <f>IF(martianeum6[[#This Row],[zawartosc '[%']]]&gt;=1,martianeum6[[#This Row],[masa '[kg']]]*martianeum6[[#This Row],[zawartosc '[%']]]*0.01,0)</f>
        <v>7.3932000000000002</v>
      </c>
      <c r="G1264">
        <f>martianeum6[[#This Row],[stan_magazynu '[kg']]]+martianeum6[[#This Row],[ile_kg_materiału_z_ładunku]]</f>
        <v>46.046499999999945</v>
      </c>
      <c r="H1264">
        <f>IF(martianeum6[[#This Row],[stan_po_wydobyciu_z_ładunku]]&gt;=100,100,0)</f>
        <v>0</v>
      </c>
      <c r="I1264">
        <f>martianeum6[[#This Row],[stan_po_wydobyciu_z_ładunku]]-martianeum6[[#This Row],[ile_zabiera_na_orbite]]</f>
        <v>46.046499999999945</v>
      </c>
    </row>
    <row r="1265" spans="1:9" x14ac:dyDescent="0.25">
      <c r="A1265" s="1">
        <v>49904</v>
      </c>
      <c r="B1265">
        <f t="shared" si="19"/>
        <v>46.046499999999945</v>
      </c>
      <c r="C1265" t="s">
        <v>12</v>
      </c>
      <c r="D1265">
        <v>25</v>
      </c>
      <c r="E1265">
        <v>7.8</v>
      </c>
      <c r="F1265">
        <f>IF(martianeum6[[#This Row],[zawartosc '[%']]]&gt;=1,martianeum6[[#This Row],[masa '[kg']]]*martianeum6[[#This Row],[zawartosc '[%']]]*0.01,0)</f>
        <v>1.95</v>
      </c>
      <c r="G1265">
        <f>martianeum6[[#This Row],[stan_magazynu '[kg']]]+martianeum6[[#This Row],[ile_kg_materiału_z_ładunku]]</f>
        <v>47.996499999999948</v>
      </c>
      <c r="H1265">
        <f>IF(martianeum6[[#This Row],[stan_po_wydobyciu_z_ładunku]]&gt;=100,100,0)</f>
        <v>0</v>
      </c>
      <c r="I1265">
        <f>martianeum6[[#This Row],[stan_po_wydobyciu_z_ładunku]]-martianeum6[[#This Row],[ile_zabiera_na_orbite]]</f>
        <v>47.996499999999948</v>
      </c>
    </row>
    <row r="1266" spans="1:9" x14ac:dyDescent="0.25">
      <c r="A1266" s="1">
        <v>49905</v>
      </c>
      <c r="B1266">
        <f t="shared" si="19"/>
        <v>47.996499999999948</v>
      </c>
      <c r="C1266" t="s">
        <v>10</v>
      </c>
      <c r="D1266">
        <v>22.1</v>
      </c>
      <c r="E1266">
        <v>8.8000000000000007</v>
      </c>
      <c r="F1266">
        <f>IF(martianeum6[[#This Row],[zawartosc '[%']]]&gt;=1,martianeum6[[#This Row],[masa '[kg']]]*martianeum6[[#This Row],[zawartosc '[%']]]*0.01,0)</f>
        <v>1.9448000000000003</v>
      </c>
      <c r="G1266">
        <f>martianeum6[[#This Row],[stan_magazynu '[kg']]]+martianeum6[[#This Row],[ile_kg_materiału_z_ładunku]]</f>
        <v>49.941299999999949</v>
      </c>
      <c r="H1266">
        <f>IF(martianeum6[[#This Row],[stan_po_wydobyciu_z_ładunku]]&gt;=100,100,0)</f>
        <v>0</v>
      </c>
      <c r="I1266">
        <f>martianeum6[[#This Row],[stan_po_wydobyciu_z_ładunku]]-martianeum6[[#This Row],[ile_zabiera_na_orbite]]</f>
        <v>49.941299999999949</v>
      </c>
    </row>
    <row r="1267" spans="1:9" x14ac:dyDescent="0.25">
      <c r="A1267" s="1">
        <v>49906</v>
      </c>
      <c r="B1267">
        <f t="shared" si="19"/>
        <v>49.941299999999949</v>
      </c>
      <c r="C1267" t="s">
        <v>33</v>
      </c>
      <c r="D1267">
        <v>28.9</v>
      </c>
      <c r="E1267">
        <v>0.5</v>
      </c>
      <c r="F1267">
        <f>IF(martianeum6[[#This Row],[zawartosc '[%']]]&gt;=1,martianeum6[[#This Row],[masa '[kg']]]*martianeum6[[#This Row],[zawartosc '[%']]]*0.01,0)</f>
        <v>0</v>
      </c>
      <c r="G1267">
        <f>martianeum6[[#This Row],[stan_magazynu '[kg']]]+martianeum6[[#This Row],[ile_kg_materiału_z_ładunku]]</f>
        <v>49.941299999999949</v>
      </c>
      <c r="H1267">
        <f>IF(martianeum6[[#This Row],[stan_po_wydobyciu_z_ładunku]]&gt;=100,100,0)</f>
        <v>0</v>
      </c>
      <c r="I1267">
        <f>martianeum6[[#This Row],[stan_po_wydobyciu_z_ładunku]]-martianeum6[[#This Row],[ile_zabiera_na_orbite]]</f>
        <v>49.941299999999949</v>
      </c>
    </row>
    <row r="1268" spans="1:9" x14ac:dyDescent="0.25">
      <c r="A1268" s="1">
        <v>49907</v>
      </c>
      <c r="B1268">
        <f t="shared" si="19"/>
        <v>49.941299999999949</v>
      </c>
      <c r="C1268" t="s">
        <v>11</v>
      </c>
      <c r="D1268">
        <v>19.600000000000001</v>
      </c>
      <c r="E1268">
        <v>0</v>
      </c>
      <c r="F1268">
        <f>IF(martianeum6[[#This Row],[zawartosc '[%']]]&gt;=1,martianeum6[[#This Row],[masa '[kg']]]*martianeum6[[#This Row],[zawartosc '[%']]]*0.01,0)</f>
        <v>0</v>
      </c>
      <c r="G1268">
        <f>martianeum6[[#This Row],[stan_magazynu '[kg']]]+martianeum6[[#This Row],[ile_kg_materiału_z_ładunku]]</f>
        <v>49.941299999999949</v>
      </c>
      <c r="H1268">
        <f>IF(martianeum6[[#This Row],[stan_po_wydobyciu_z_ładunku]]&gt;=100,100,0)</f>
        <v>0</v>
      </c>
      <c r="I1268">
        <f>martianeum6[[#This Row],[stan_po_wydobyciu_z_ładunku]]-martianeum6[[#This Row],[ile_zabiera_na_orbite]]</f>
        <v>49.941299999999949</v>
      </c>
    </row>
    <row r="1269" spans="1:9" x14ac:dyDescent="0.25">
      <c r="A1269" s="1">
        <v>49908</v>
      </c>
      <c r="B1269">
        <f t="shared" si="19"/>
        <v>49.941299999999949</v>
      </c>
      <c r="C1269" t="s">
        <v>7</v>
      </c>
      <c r="D1269">
        <v>18</v>
      </c>
      <c r="E1269">
        <v>13.2</v>
      </c>
      <c r="F1269">
        <f>IF(martianeum6[[#This Row],[zawartosc '[%']]]&gt;=1,martianeum6[[#This Row],[masa '[kg']]]*martianeum6[[#This Row],[zawartosc '[%']]]*0.01,0)</f>
        <v>2.3759999999999999</v>
      </c>
      <c r="G1269">
        <f>martianeum6[[#This Row],[stan_magazynu '[kg']]]+martianeum6[[#This Row],[ile_kg_materiału_z_ładunku]]</f>
        <v>52.317299999999946</v>
      </c>
      <c r="H1269">
        <f>IF(martianeum6[[#This Row],[stan_po_wydobyciu_z_ładunku]]&gt;=100,100,0)</f>
        <v>0</v>
      </c>
      <c r="I1269">
        <f>martianeum6[[#This Row],[stan_po_wydobyciu_z_ładunku]]-martianeum6[[#This Row],[ile_zabiera_na_orbite]]</f>
        <v>52.317299999999946</v>
      </c>
    </row>
    <row r="1270" spans="1:9" x14ac:dyDescent="0.25">
      <c r="A1270" s="1">
        <v>49909</v>
      </c>
      <c r="B1270">
        <f t="shared" si="19"/>
        <v>52.317299999999946</v>
      </c>
      <c r="C1270" t="s">
        <v>12</v>
      </c>
      <c r="D1270">
        <v>28.3</v>
      </c>
      <c r="E1270">
        <v>0</v>
      </c>
      <c r="F1270">
        <f>IF(martianeum6[[#This Row],[zawartosc '[%']]]&gt;=1,martianeum6[[#This Row],[masa '[kg']]]*martianeum6[[#This Row],[zawartosc '[%']]]*0.01,0)</f>
        <v>0</v>
      </c>
      <c r="G1270">
        <f>martianeum6[[#This Row],[stan_magazynu '[kg']]]+martianeum6[[#This Row],[ile_kg_materiału_z_ładunku]]</f>
        <v>52.317299999999946</v>
      </c>
      <c r="H1270">
        <f>IF(martianeum6[[#This Row],[stan_po_wydobyciu_z_ładunku]]&gt;=100,100,0)</f>
        <v>0</v>
      </c>
      <c r="I1270">
        <f>martianeum6[[#This Row],[stan_po_wydobyciu_z_ładunku]]-martianeum6[[#This Row],[ile_zabiera_na_orbite]]</f>
        <v>52.317299999999946</v>
      </c>
    </row>
    <row r="1271" spans="1:9" x14ac:dyDescent="0.25">
      <c r="A1271" s="1">
        <v>49910</v>
      </c>
      <c r="B1271">
        <f t="shared" si="19"/>
        <v>52.317299999999946</v>
      </c>
      <c r="C1271" t="s">
        <v>6</v>
      </c>
      <c r="D1271">
        <v>25.2</v>
      </c>
      <c r="E1271">
        <v>0</v>
      </c>
      <c r="F1271">
        <f>IF(martianeum6[[#This Row],[zawartosc '[%']]]&gt;=1,martianeum6[[#This Row],[masa '[kg']]]*martianeum6[[#This Row],[zawartosc '[%']]]*0.01,0)</f>
        <v>0</v>
      </c>
      <c r="G1271">
        <f>martianeum6[[#This Row],[stan_magazynu '[kg']]]+martianeum6[[#This Row],[ile_kg_materiału_z_ładunku]]</f>
        <v>52.317299999999946</v>
      </c>
      <c r="H1271">
        <f>IF(martianeum6[[#This Row],[stan_po_wydobyciu_z_ładunku]]&gt;=100,100,0)</f>
        <v>0</v>
      </c>
      <c r="I1271">
        <f>martianeum6[[#This Row],[stan_po_wydobyciu_z_ładunku]]-martianeum6[[#This Row],[ile_zabiera_na_orbite]]</f>
        <v>52.317299999999946</v>
      </c>
    </row>
    <row r="1272" spans="1:9" x14ac:dyDescent="0.25">
      <c r="A1272" s="1">
        <v>49911</v>
      </c>
      <c r="B1272">
        <f t="shared" si="19"/>
        <v>52.317299999999946</v>
      </c>
      <c r="C1272" t="s">
        <v>10</v>
      </c>
      <c r="D1272">
        <v>22.5</v>
      </c>
      <c r="E1272">
        <v>0</v>
      </c>
      <c r="F1272">
        <f>IF(martianeum6[[#This Row],[zawartosc '[%']]]&gt;=1,martianeum6[[#This Row],[masa '[kg']]]*martianeum6[[#This Row],[zawartosc '[%']]]*0.01,0)</f>
        <v>0</v>
      </c>
      <c r="G1272">
        <f>martianeum6[[#This Row],[stan_magazynu '[kg']]]+martianeum6[[#This Row],[ile_kg_materiału_z_ładunku]]</f>
        <v>52.317299999999946</v>
      </c>
      <c r="H1272">
        <f>IF(martianeum6[[#This Row],[stan_po_wydobyciu_z_ładunku]]&gt;=100,100,0)</f>
        <v>0</v>
      </c>
      <c r="I1272">
        <f>martianeum6[[#This Row],[stan_po_wydobyciu_z_ładunku]]-martianeum6[[#This Row],[ile_zabiera_na_orbite]]</f>
        <v>52.317299999999946</v>
      </c>
    </row>
    <row r="1273" spans="1:9" x14ac:dyDescent="0.25">
      <c r="A1273" s="1">
        <v>49912</v>
      </c>
      <c r="B1273">
        <f t="shared" si="19"/>
        <v>52.317299999999946</v>
      </c>
      <c r="C1273" t="s">
        <v>13</v>
      </c>
      <c r="D1273">
        <v>19.899999999999999</v>
      </c>
      <c r="E1273">
        <v>6.7</v>
      </c>
      <c r="F1273">
        <f>IF(martianeum6[[#This Row],[zawartosc '[%']]]&gt;=1,martianeum6[[#This Row],[masa '[kg']]]*martianeum6[[#This Row],[zawartosc '[%']]]*0.01,0)</f>
        <v>1.3332999999999999</v>
      </c>
      <c r="G1273">
        <f>martianeum6[[#This Row],[stan_magazynu '[kg']]]+martianeum6[[#This Row],[ile_kg_materiału_z_ładunku]]</f>
        <v>53.650599999999947</v>
      </c>
      <c r="H1273">
        <f>IF(martianeum6[[#This Row],[stan_po_wydobyciu_z_ładunku]]&gt;=100,100,0)</f>
        <v>0</v>
      </c>
      <c r="I1273">
        <f>martianeum6[[#This Row],[stan_po_wydobyciu_z_ładunku]]-martianeum6[[#This Row],[ile_zabiera_na_orbite]]</f>
        <v>53.650599999999947</v>
      </c>
    </row>
    <row r="1274" spans="1:9" x14ac:dyDescent="0.25">
      <c r="A1274" s="1">
        <v>49913</v>
      </c>
      <c r="B1274">
        <f t="shared" si="19"/>
        <v>53.650599999999947</v>
      </c>
      <c r="C1274" t="s">
        <v>11</v>
      </c>
      <c r="D1274">
        <v>10.8</v>
      </c>
      <c r="E1274">
        <v>19.600000000000001</v>
      </c>
      <c r="F1274">
        <f>IF(martianeum6[[#This Row],[zawartosc '[%']]]&gt;=1,martianeum6[[#This Row],[masa '[kg']]]*martianeum6[[#This Row],[zawartosc '[%']]]*0.01,0)</f>
        <v>2.1168000000000005</v>
      </c>
      <c r="G1274">
        <f>martianeum6[[#This Row],[stan_magazynu '[kg']]]+martianeum6[[#This Row],[ile_kg_materiału_z_ładunku]]</f>
        <v>55.767399999999945</v>
      </c>
      <c r="H1274">
        <f>IF(martianeum6[[#This Row],[stan_po_wydobyciu_z_ładunku]]&gt;=100,100,0)</f>
        <v>0</v>
      </c>
      <c r="I1274">
        <f>martianeum6[[#This Row],[stan_po_wydobyciu_z_ładunku]]-martianeum6[[#This Row],[ile_zabiera_na_orbite]]</f>
        <v>55.767399999999945</v>
      </c>
    </row>
    <row r="1275" spans="1:9" x14ac:dyDescent="0.25">
      <c r="A1275" s="1">
        <v>49914</v>
      </c>
      <c r="B1275">
        <f t="shared" si="19"/>
        <v>55.767399999999945</v>
      </c>
      <c r="C1275" t="s">
        <v>19</v>
      </c>
      <c r="D1275">
        <v>18.399999999999999</v>
      </c>
      <c r="E1275">
        <v>0.6</v>
      </c>
      <c r="F1275">
        <f>IF(martianeum6[[#This Row],[zawartosc '[%']]]&gt;=1,martianeum6[[#This Row],[masa '[kg']]]*martianeum6[[#This Row],[zawartosc '[%']]]*0.01,0)</f>
        <v>0</v>
      </c>
      <c r="G1275">
        <f>martianeum6[[#This Row],[stan_magazynu '[kg']]]+martianeum6[[#This Row],[ile_kg_materiału_z_ładunku]]</f>
        <v>55.767399999999945</v>
      </c>
      <c r="H1275">
        <f>IF(martianeum6[[#This Row],[stan_po_wydobyciu_z_ładunku]]&gt;=100,100,0)</f>
        <v>0</v>
      </c>
      <c r="I1275">
        <f>martianeum6[[#This Row],[stan_po_wydobyciu_z_ładunku]]-martianeum6[[#This Row],[ile_zabiera_na_orbite]]</f>
        <v>55.767399999999945</v>
      </c>
    </row>
    <row r="1276" spans="1:9" x14ac:dyDescent="0.25">
      <c r="A1276" s="1">
        <v>49915</v>
      </c>
      <c r="B1276">
        <f t="shared" si="19"/>
        <v>55.767399999999945</v>
      </c>
      <c r="C1276" t="s">
        <v>26</v>
      </c>
      <c r="D1276">
        <v>27.6</v>
      </c>
      <c r="E1276">
        <v>3.7</v>
      </c>
      <c r="F1276">
        <f>IF(martianeum6[[#This Row],[zawartosc '[%']]]&gt;=1,martianeum6[[#This Row],[masa '[kg']]]*martianeum6[[#This Row],[zawartosc '[%']]]*0.01,0)</f>
        <v>1.0212000000000001</v>
      </c>
      <c r="G1276">
        <f>martianeum6[[#This Row],[stan_magazynu '[kg']]]+martianeum6[[#This Row],[ile_kg_materiału_z_ładunku]]</f>
        <v>56.788599999999946</v>
      </c>
      <c r="H1276">
        <f>IF(martianeum6[[#This Row],[stan_po_wydobyciu_z_ładunku]]&gt;=100,100,0)</f>
        <v>0</v>
      </c>
      <c r="I1276">
        <f>martianeum6[[#This Row],[stan_po_wydobyciu_z_ładunku]]-martianeum6[[#This Row],[ile_zabiera_na_orbite]]</f>
        <v>56.788599999999946</v>
      </c>
    </row>
    <row r="1277" spans="1:9" x14ac:dyDescent="0.25">
      <c r="A1277" s="1">
        <v>49916</v>
      </c>
      <c r="B1277">
        <f t="shared" si="19"/>
        <v>56.788599999999946</v>
      </c>
      <c r="C1277" t="s">
        <v>26</v>
      </c>
      <c r="D1277">
        <v>11.3</v>
      </c>
      <c r="E1277">
        <v>1.9</v>
      </c>
      <c r="F1277">
        <f>IF(martianeum6[[#This Row],[zawartosc '[%']]]&gt;=1,martianeum6[[#This Row],[masa '[kg']]]*martianeum6[[#This Row],[zawartosc '[%']]]*0.01,0)</f>
        <v>0.2147</v>
      </c>
      <c r="G1277">
        <f>martianeum6[[#This Row],[stan_magazynu '[kg']]]+martianeum6[[#This Row],[ile_kg_materiału_z_ładunku]]</f>
        <v>57.003299999999946</v>
      </c>
      <c r="H1277">
        <f>IF(martianeum6[[#This Row],[stan_po_wydobyciu_z_ładunku]]&gt;=100,100,0)</f>
        <v>0</v>
      </c>
      <c r="I1277">
        <f>martianeum6[[#This Row],[stan_po_wydobyciu_z_ładunku]]-martianeum6[[#This Row],[ile_zabiera_na_orbite]]</f>
        <v>57.003299999999946</v>
      </c>
    </row>
    <row r="1278" spans="1:9" x14ac:dyDescent="0.25">
      <c r="A1278" s="1">
        <v>49917</v>
      </c>
      <c r="B1278">
        <f t="shared" si="19"/>
        <v>57.003299999999946</v>
      </c>
      <c r="C1278" t="s">
        <v>26</v>
      </c>
      <c r="D1278">
        <v>28.7</v>
      </c>
      <c r="E1278">
        <v>0</v>
      </c>
      <c r="F1278">
        <f>IF(martianeum6[[#This Row],[zawartosc '[%']]]&gt;=1,martianeum6[[#This Row],[masa '[kg']]]*martianeum6[[#This Row],[zawartosc '[%']]]*0.01,0)</f>
        <v>0</v>
      </c>
      <c r="G1278">
        <f>martianeum6[[#This Row],[stan_magazynu '[kg']]]+martianeum6[[#This Row],[ile_kg_materiału_z_ładunku]]</f>
        <v>57.003299999999946</v>
      </c>
      <c r="H1278">
        <f>IF(martianeum6[[#This Row],[stan_po_wydobyciu_z_ładunku]]&gt;=100,100,0)</f>
        <v>0</v>
      </c>
      <c r="I1278">
        <f>martianeum6[[#This Row],[stan_po_wydobyciu_z_ładunku]]-martianeum6[[#This Row],[ile_zabiera_na_orbite]]</f>
        <v>57.003299999999946</v>
      </c>
    </row>
    <row r="1279" spans="1:9" x14ac:dyDescent="0.25">
      <c r="A1279" s="1">
        <v>49918</v>
      </c>
      <c r="B1279">
        <f t="shared" si="19"/>
        <v>57.003299999999946</v>
      </c>
      <c r="C1279" t="s">
        <v>21</v>
      </c>
      <c r="D1279">
        <v>15</v>
      </c>
      <c r="E1279">
        <v>1.7</v>
      </c>
      <c r="F1279">
        <f>IF(martianeum6[[#This Row],[zawartosc '[%']]]&gt;=1,martianeum6[[#This Row],[masa '[kg']]]*martianeum6[[#This Row],[zawartosc '[%']]]*0.01,0)</f>
        <v>0.255</v>
      </c>
      <c r="G1279">
        <f>martianeum6[[#This Row],[stan_magazynu '[kg']]]+martianeum6[[#This Row],[ile_kg_materiału_z_ładunku]]</f>
        <v>57.258299999999949</v>
      </c>
      <c r="H1279">
        <f>IF(martianeum6[[#This Row],[stan_po_wydobyciu_z_ładunku]]&gt;=100,100,0)</f>
        <v>0</v>
      </c>
      <c r="I1279">
        <f>martianeum6[[#This Row],[stan_po_wydobyciu_z_ładunku]]-martianeum6[[#This Row],[ile_zabiera_na_orbite]]</f>
        <v>57.258299999999949</v>
      </c>
    </row>
    <row r="1280" spans="1:9" x14ac:dyDescent="0.25">
      <c r="A1280" s="1">
        <v>49919</v>
      </c>
      <c r="B1280">
        <f t="shared" si="19"/>
        <v>57.258299999999949</v>
      </c>
      <c r="C1280" t="s">
        <v>7</v>
      </c>
      <c r="D1280">
        <v>15.1</v>
      </c>
      <c r="E1280">
        <v>13.5</v>
      </c>
      <c r="F1280">
        <f>IF(martianeum6[[#This Row],[zawartosc '[%']]]&gt;=1,martianeum6[[#This Row],[masa '[kg']]]*martianeum6[[#This Row],[zawartosc '[%']]]*0.01,0)</f>
        <v>2.0385</v>
      </c>
      <c r="G1280">
        <f>martianeum6[[#This Row],[stan_magazynu '[kg']]]+martianeum6[[#This Row],[ile_kg_materiału_z_ładunku]]</f>
        <v>59.296799999999948</v>
      </c>
      <c r="H1280">
        <f>IF(martianeum6[[#This Row],[stan_po_wydobyciu_z_ładunku]]&gt;=100,100,0)</f>
        <v>0</v>
      </c>
      <c r="I1280">
        <f>martianeum6[[#This Row],[stan_po_wydobyciu_z_ładunku]]-martianeum6[[#This Row],[ile_zabiera_na_orbite]]</f>
        <v>59.296799999999948</v>
      </c>
    </row>
    <row r="1281" spans="1:9" x14ac:dyDescent="0.25">
      <c r="A1281" s="1">
        <v>49920</v>
      </c>
      <c r="B1281">
        <f t="shared" si="19"/>
        <v>59.296799999999948</v>
      </c>
      <c r="C1281" t="s">
        <v>19</v>
      </c>
      <c r="D1281">
        <v>19.399999999999999</v>
      </c>
      <c r="E1281">
        <v>29.6</v>
      </c>
      <c r="F1281">
        <f>IF(martianeum6[[#This Row],[zawartosc '[%']]]&gt;=1,martianeum6[[#This Row],[masa '[kg']]]*martianeum6[[#This Row],[zawartosc '[%']]]*0.01,0)</f>
        <v>5.7423999999999999</v>
      </c>
      <c r="G1281">
        <f>martianeum6[[#This Row],[stan_magazynu '[kg']]]+martianeum6[[#This Row],[ile_kg_materiału_z_ładunku]]</f>
        <v>65.039199999999951</v>
      </c>
      <c r="H1281">
        <f>IF(martianeum6[[#This Row],[stan_po_wydobyciu_z_ładunku]]&gt;=100,100,0)</f>
        <v>0</v>
      </c>
      <c r="I1281">
        <f>martianeum6[[#This Row],[stan_po_wydobyciu_z_ładunku]]-martianeum6[[#This Row],[ile_zabiera_na_orbite]]</f>
        <v>65.039199999999951</v>
      </c>
    </row>
    <row r="1282" spans="1:9" x14ac:dyDescent="0.25">
      <c r="A1282" s="1">
        <v>49921</v>
      </c>
      <c r="B1282">
        <f t="shared" si="19"/>
        <v>65.039199999999951</v>
      </c>
      <c r="C1282" t="s">
        <v>7</v>
      </c>
      <c r="D1282">
        <v>21.9</v>
      </c>
      <c r="E1282">
        <v>1.6</v>
      </c>
      <c r="F1282">
        <f>IF(martianeum6[[#This Row],[zawartosc '[%']]]&gt;=1,martianeum6[[#This Row],[masa '[kg']]]*martianeum6[[#This Row],[zawartosc '[%']]]*0.01,0)</f>
        <v>0.35039999999999999</v>
      </c>
      <c r="G1282">
        <f>martianeum6[[#This Row],[stan_magazynu '[kg']]]+martianeum6[[#This Row],[ile_kg_materiału_z_ładunku]]</f>
        <v>65.389599999999945</v>
      </c>
      <c r="H1282">
        <f>IF(martianeum6[[#This Row],[stan_po_wydobyciu_z_ładunku]]&gt;=100,100,0)</f>
        <v>0</v>
      </c>
      <c r="I1282">
        <f>martianeum6[[#This Row],[stan_po_wydobyciu_z_ładunku]]-martianeum6[[#This Row],[ile_zabiera_na_orbite]]</f>
        <v>65.389599999999945</v>
      </c>
    </row>
    <row r="1283" spans="1:9" x14ac:dyDescent="0.25">
      <c r="A1283" s="1">
        <v>49922</v>
      </c>
      <c r="B1283">
        <f t="shared" si="19"/>
        <v>65.389599999999945</v>
      </c>
      <c r="C1283" t="s">
        <v>18</v>
      </c>
      <c r="D1283">
        <v>19.399999999999999</v>
      </c>
      <c r="E1283">
        <v>9.8000000000000007</v>
      </c>
      <c r="F1283">
        <f>IF(martianeum6[[#This Row],[zawartosc '[%']]]&gt;=1,martianeum6[[#This Row],[masa '[kg']]]*martianeum6[[#This Row],[zawartosc '[%']]]*0.01,0)</f>
        <v>1.9012</v>
      </c>
      <c r="G1283">
        <f>martianeum6[[#This Row],[stan_magazynu '[kg']]]+martianeum6[[#This Row],[ile_kg_materiału_z_ładunku]]</f>
        <v>67.290799999999948</v>
      </c>
      <c r="H1283">
        <f>IF(martianeum6[[#This Row],[stan_po_wydobyciu_z_ładunku]]&gt;=100,100,0)</f>
        <v>0</v>
      </c>
      <c r="I1283">
        <f>martianeum6[[#This Row],[stan_po_wydobyciu_z_ładunku]]-martianeum6[[#This Row],[ile_zabiera_na_orbite]]</f>
        <v>67.290799999999948</v>
      </c>
    </row>
    <row r="1284" spans="1:9" x14ac:dyDescent="0.25">
      <c r="A1284" s="1">
        <v>49923</v>
      </c>
      <c r="B1284">
        <f t="shared" ref="B1284:B1347" si="20">I1283</f>
        <v>67.290799999999948</v>
      </c>
      <c r="C1284" t="s">
        <v>7</v>
      </c>
      <c r="D1284">
        <v>21.8</v>
      </c>
      <c r="E1284">
        <v>18.5</v>
      </c>
      <c r="F1284">
        <f>IF(martianeum6[[#This Row],[zawartosc '[%']]]&gt;=1,martianeum6[[#This Row],[masa '[kg']]]*martianeum6[[#This Row],[zawartosc '[%']]]*0.01,0)</f>
        <v>4.0330000000000004</v>
      </c>
      <c r="G1284">
        <f>martianeum6[[#This Row],[stan_magazynu '[kg']]]+martianeum6[[#This Row],[ile_kg_materiału_z_ładunku]]</f>
        <v>71.323799999999949</v>
      </c>
      <c r="H1284">
        <f>IF(martianeum6[[#This Row],[stan_po_wydobyciu_z_ładunku]]&gt;=100,100,0)</f>
        <v>0</v>
      </c>
      <c r="I1284">
        <f>martianeum6[[#This Row],[stan_po_wydobyciu_z_ładunku]]-martianeum6[[#This Row],[ile_zabiera_na_orbite]]</f>
        <v>71.323799999999949</v>
      </c>
    </row>
    <row r="1285" spans="1:9" x14ac:dyDescent="0.25">
      <c r="A1285" s="1">
        <v>49924</v>
      </c>
      <c r="B1285">
        <f t="shared" si="20"/>
        <v>71.323799999999949</v>
      </c>
      <c r="C1285" t="s">
        <v>17</v>
      </c>
      <c r="D1285">
        <v>29.3</v>
      </c>
      <c r="E1285">
        <v>2.8</v>
      </c>
      <c r="F1285">
        <f>IF(martianeum6[[#This Row],[zawartosc '[%']]]&gt;=1,martianeum6[[#This Row],[masa '[kg']]]*martianeum6[[#This Row],[zawartosc '[%']]]*0.01,0)</f>
        <v>0.82039999999999991</v>
      </c>
      <c r="G1285">
        <f>martianeum6[[#This Row],[stan_magazynu '[kg']]]+martianeum6[[#This Row],[ile_kg_materiału_z_ładunku]]</f>
        <v>72.144199999999955</v>
      </c>
      <c r="H1285">
        <f>IF(martianeum6[[#This Row],[stan_po_wydobyciu_z_ładunku]]&gt;=100,100,0)</f>
        <v>0</v>
      </c>
      <c r="I1285">
        <f>martianeum6[[#This Row],[stan_po_wydobyciu_z_ładunku]]-martianeum6[[#This Row],[ile_zabiera_na_orbite]]</f>
        <v>72.144199999999955</v>
      </c>
    </row>
    <row r="1286" spans="1:9" x14ac:dyDescent="0.25">
      <c r="A1286" s="1">
        <v>49925</v>
      </c>
      <c r="B1286">
        <f t="shared" si="20"/>
        <v>72.144199999999955</v>
      </c>
      <c r="C1286" t="s">
        <v>19</v>
      </c>
      <c r="D1286">
        <v>14.4</v>
      </c>
      <c r="E1286">
        <v>0</v>
      </c>
      <c r="F1286">
        <f>IF(martianeum6[[#This Row],[zawartosc '[%']]]&gt;=1,martianeum6[[#This Row],[masa '[kg']]]*martianeum6[[#This Row],[zawartosc '[%']]]*0.01,0)</f>
        <v>0</v>
      </c>
      <c r="G1286">
        <f>martianeum6[[#This Row],[stan_magazynu '[kg']]]+martianeum6[[#This Row],[ile_kg_materiału_z_ładunku]]</f>
        <v>72.144199999999955</v>
      </c>
      <c r="H1286">
        <f>IF(martianeum6[[#This Row],[stan_po_wydobyciu_z_ładunku]]&gt;=100,100,0)</f>
        <v>0</v>
      </c>
      <c r="I1286">
        <f>martianeum6[[#This Row],[stan_po_wydobyciu_z_ładunku]]-martianeum6[[#This Row],[ile_zabiera_na_orbite]]</f>
        <v>72.144199999999955</v>
      </c>
    </row>
    <row r="1287" spans="1:9" x14ac:dyDescent="0.25">
      <c r="A1287" s="1">
        <v>49926</v>
      </c>
      <c r="B1287">
        <f t="shared" si="20"/>
        <v>72.144199999999955</v>
      </c>
      <c r="C1287" t="s">
        <v>10</v>
      </c>
      <c r="D1287">
        <v>14.5</v>
      </c>
      <c r="E1287">
        <v>0</v>
      </c>
      <c r="F1287">
        <f>IF(martianeum6[[#This Row],[zawartosc '[%']]]&gt;=1,martianeum6[[#This Row],[masa '[kg']]]*martianeum6[[#This Row],[zawartosc '[%']]]*0.01,0)</f>
        <v>0</v>
      </c>
      <c r="G1287">
        <f>martianeum6[[#This Row],[stan_magazynu '[kg']]]+martianeum6[[#This Row],[ile_kg_materiału_z_ładunku]]</f>
        <v>72.144199999999955</v>
      </c>
      <c r="H1287">
        <f>IF(martianeum6[[#This Row],[stan_po_wydobyciu_z_ładunku]]&gt;=100,100,0)</f>
        <v>0</v>
      </c>
      <c r="I1287">
        <f>martianeum6[[#This Row],[stan_po_wydobyciu_z_ładunku]]-martianeum6[[#This Row],[ile_zabiera_na_orbite]]</f>
        <v>72.144199999999955</v>
      </c>
    </row>
    <row r="1288" spans="1:9" x14ac:dyDescent="0.25">
      <c r="A1288" s="1">
        <v>49927</v>
      </c>
      <c r="B1288">
        <f t="shared" si="20"/>
        <v>72.144199999999955</v>
      </c>
      <c r="C1288" t="s">
        <v>15</v>
      </c>
      <c r="D1288">
        <v>18.399999999999999</v>
      </c>
      <c r="E1288">
        <v>10.1</v>
      </c>
      <c r="F1288">
        <f>IF(martianeum6[[#This Row],[zawartosc '[%']]]&gt;=1,martianeum6[[#This Row],[masa '[kg']]]*martianeum6[[#This Row],[zawartosc '[%']]]*0.01,0)</f>
        <v>1.8583999999999998</v>
      </c>
      <c r="G1288">
        <f>martianeum6[[#This Row],[stan_magazynu '[kg']]]+martianeum6[[#This Row],[ile_kg_materiału_z_ładunku]]</f>
        <v>74.002599999999958</v>
      </c>
      <c r="H1288">
        <f>IF(martianeum6[[#This Row],[stan_po_wydobyciu_z_ładunku]]&gt;=100,100,0)</f>
        <v>0</v>
      </c>
      <c r="I1288">
        <f>martianeum6[[#This Row],[stan_po_wydobyciu_z_ładunku]]-martianeum6[[#This Row],[ile_zabiera_na_orbite]]</f>
        <v>74.002599999999958</v>
      </c>
    </row>
    <row r="1289" spans="1:9" x14ac:dyDescent="0.25">
      <c r="A1289" s="1">
        <v>49928</v>
      </c>
      <c r="B1289">
        <f t="shared" si="20"/>
        <v>74.002599999999958</v>
      </c>
      <c r="C1289" t="s">
        <v>18</v>
      </c>
      <c r="D1289">
        <v>29.8</v>
      </c>
      <c r="E1289">
        <v>0</v>
      </c>
      <c r="F1289">
        <f>IF(martianeum6[[#This Row],[zawartosc '[%']]]&gt;=1,martianeum6[[#This Row],[masa '[kg']]]*martianeum6[[#This Row],[zawartosc '[%']]]*0.01,0)</f>
        <v>0</v>
      </c>
      <c r="G1289">
        <f>martianeum6[[#This Row],[stan_magazynu '[kg']]]+martianeum6[[#This Row],[ile_kg_materiału_z_ładunku]]</f>
        <v>74.002599999999958</v>
      </c>
      <c r="H1289">
        <f>IF(martianeum6[[#This Row],[stan_po_wydobyciu_z_ładunku]]&gt;=100,100,0)</f>
        <v>0</v>
      </c>
      <c r="I1289">
        <f>martianeum6[[#This Row],[stan_po_wydobyciu_z_ładunku]]-martianeum6[[#This Row],[ile_zabiera_na_orbite]]</f>
        <v>74.002599999999958</v>
      </c>
    </row>
    <row r="1290" spans="1:9" x14ac:dyDescent="0.25">
      <c r="A1290" s="1">
        <v>49929</v>
      </c>
      <c r="B1290">
        <f t="shared" si="20"/>
        <v>74.002599999999958</v>
      </c>
      <c r="C1290" t="s">
        <v>7</v>
      </c>
      <c r="D1290">
        <v>27.3</v>
      </c>
      <c r="E1290">
        <v>18.600000000000001</v>
      </c>
      <c r="F1290">
        <f>IF(martianeum6[[#This Row],[zawartosc '[%']]]&gt;=1,martianeum6[[#This Row],[masa '[kg']]]*martianeum6[[#This Row],[zawartosc '[%']]]*0.01,0)</f>
        <v>5.0778000000000008</v>
      </c>
      <c r="G1290">
        <f>martianeum6[[#This Row],[stan_magazynu '[kg']]]+martianeum6[[#This Row],[ile_kg_materiału_z_ładunku]]</f>
        <v>79.080399999999955</v>
      </c>
      <c r="H1290">
        <f>IF(martianeum6[[#This Row],[stan_po_wydobyciu_z_ładunku]]&gt;=100,100,0)</f>
        <v>0</v>
      </c>
      <c r="I1290">
        <f>martianeum6[[#This Row],[stan_po_wydobyciu_z_ładunku]]-martianeum6[[#This Row],[ile_zabiera_na_orbite]]</f>
        <v>79.080399999999955</v>
      </c>
    </row>
    <row r="1291" spans="1:9" x14ac:dyDescent="0.25">
      <c r="A1291" s="1">
        <v>49930</v>
      </c>
      <c r="B1291">
        <f t="shared" si="20"/>
        <v>79.080399999999955</v>
      </c>
      <c r="C1291" t="s">
        <v>9</v>
      </c>
      <c r="D1291">
        <v>22.7</v>
      </c>
      <c r="E1291">
        <v>0</v>
      </c>
      <c r="F1291">
        <f>IF(martianeum6[[#This Row],[zawartosc '[%']]]&gt;=1,martianeum6[[#This Row],[masa '[kg']]]*martianeum6[[#This Row],[zawartosc '[%']]]*0.01,0)</f>
        <v>0</v>
      </c>
      <c r="G1291">
        <f>martianeum6[[#This Row],[stan_magazynu '[kg']]]+martianeum6[[#This Row],[ile_kg_materiału_z_ładunku]]</f>
        <v>79.080399999999955</v>
      </c>
      <c r="H1291">
        <f>IF(martianeum6[[#This Row],[stan_po_wydobyciu_z_ładunku]]&gt;=100,100,0)</f>
        <v>0</v>
      </c>
      <c r="I1291">
        <f>martianeum6[[#This Row],[stan_po_wydobyciu_z_ładunku]]-martianeum6[[#This Row],[ile_zabiera_na_orbite]]</f>
        <v>79.080399999999955</v>
      </c>
    </row>
    <row r="1292" spans="1:9" x14ac:dyDescent="0.25">
      <c r="A1292" s="1">
        <v>49931</v>
      </c>
      <c r="B1292">
        <f t="shared" si="20"/>
        <v>79.080399999999955</v>
      </c>
      <c r="C1292" t="s">
        <v>10</v>
      </c>
      <c r="D1292">
        <v>27.3</v>
      </c>
      <c r="E1292">
        <v>18.399999999999999</v>
      </c>
      <c r="F1292">
        <f>IF(martianeum6[[#This Row],[zawartosc '[%']]]&gt;=1,martianeum6[[#This Row],[masa '[kg']]]*martianeum6[[#This Row],[zawartosc '[%']]]*0.01,0)</f>
        <v>5.0232000000000001</v>
      </c>
      <c r="G1292">
        <f>martianeum6[[#This Row],[stan_magazynu '[kg']]]+martianeum6[[#This Row],[ile_kg_materiału_z_ładunku]]</f>
        <v>84.103599999999958</v>
      </c>
      <c r="H1292">
        <f>IF(martianeum6[[#This Row],[stan_po_wydobyciu_z_ładunku]]&gt;=100,100,0)</f>
        <v>0</v>
      </c>
      <c r="I1292">
        <f>martianeum6[[#This Row],[stan_po_wydobyciu_z_ładunku]]-martianeum6[[#This Row],[ile_zabiera_na_orbite]]</f>
        <v>84.103599999999958</v>
      </c>
    </row>
    <row r="1293" spans="1:9" x14ac:dyDescent="0.25">
      <c r="A1293" s="1">
        <v>49932</v>
      </c>
      <c r="B1293">
        <f t="shared" si="20"/>
        <v>84.103599999999958</v>
      </c>
      <c r="C1293" t="s">
        <v>18</v>
      </c>
      <c r="D1293">
        <v>12.9</v>
      </c>
      <c r="E1293">
        <v>0</v>
      </c>
      <c r="F1293">
        <f>IF(martianeum6[[#This Row],[zawartosc '[%']]]&gt;=1,martianeum6[[#This Row],[masa '[kg']]]*martianeum6[[#This Row],[zawartosc '[%']]]*0.01,0)</f>
        <v>0</v>
      </c>
      <c r="G1293">
        <f>martianeum6[[#This Row],[stan_magazynu '[kg']]]+martianeum6[[#This Row],[ile_kg_materiału_z_ładunku]]</f>
        <v>84.103599999999958</v>
      </c>
      <c r="H1293">
        <f>IF(martianeum6[[#This Row],[stan_po_wydobyciu_z_ładunku]]&gt;=100,100,0)</f>
        <v>0</v>
      </c>
      <c r="I1293">
        <f>martianeum6[[#This Row],[stan_po_wydobyciu_z_ładunku]]-martianeum6[[#This Row],[ile_zabiera_na_orbite]]</f>
        <v>84.103599999999958</v>
      </c>
    </row>
    <row r="1294" spans="1:9" x14ac:dyDescent="0.25">
      <c r="A1294" s="1">
        <v>49933</v>
      </c>
      <c r="B1294">
        <f t="shared" si="20"/>
        <v>84.103599999999958</v>
      </c>
      <c r="C1294" t="s">
        <v>19</v>
      </c>
      <c r="D1294">
        <v>24.3</v>
      </c>
      <c r="E1294">
        <v>1.9</v>
      </c>
      <c r="F1294">
        <f>IF(martianeum6[[#This Row],[zawartosc '[%']]]&gt;=1,martianeum6[[#This Row],[masa '[kg']]]*martianeum6[[#This Row],[zawartosc '[%']]]*0.01,0)</f>
        <v>0.4617</v>
      </c>
      <c r="G1294">
        <f>martianeum6[[#This Row],[stan_magazynu '[kg']]]+martianeum6[[#This Row],[ile_kg_materiału_z_ładunku]]</f>
        <v>84.565299999999951</v>
      </c>
      <c r="H1294">
        <f>IF(martianeum6[[#This Row],[stan_po_wydobyciu_z_ładunku]]&gt;=100,100,0)</f>
        <v>0</v>
      </c>
      <c r="I1294">
        <f>martianeum6[[#This Row],[stan_po_wydobyciu_z_ładunku]]-martianeum6[[#This Row],[ile_zabiera_na_orbite]]</f>
        <v>84.565299999999951</v>
      </c>
    </row>
    <row r="1295" spans="1:9" x14ac:dyDescent="0.25">
      <c r="A1295" s="1">
        <v>49934</v>
      </c>
      <c r="B1295">
        <f t="shared" si="20"/>
        <v>84.565299999999951</v>
      </c>
      <c r="C1295" t="s">
        <v>18</v>
      </c>
      <c r="D1295">
        <v>20.6</v>
      </c>
      <c r="E1295">
        <v>14.6</v>
      </c>
      <c r="F1295">
        <f>IF(martianeum6[[#This Row],[zawartosc '[%']]]&gt;=1,martianeum6[[#This Row],[masa '[kg']]]*martianeum6[[#This Row],[zawartosc '[%']]]*0.01,0)</f>
        <v>3.0076000000000001</v>
      </c>
      <c r="G1295">
        <f>martianeum6[[#This Row],[stan_magazynu '[kg']]]+martianeum6[[#This Row],[ile_kg_materiału_z_ładunku]]</f>
        <v>87.572899999999947</v>
      </c>
      <c r="H1295">
        <f>IF(martianeum6[[#This Row],[stan_po_wydobyciu_z_ładunku]]&gt;=100,100,0)</f>
        <v>0</v>
      </c>
      <c r="I1295">
        <f>martianeum6[[#This Row],[stan_po_wydobyciu_z_ładunku]]-martianeum6[[#This Row],[ile_zabiera_na_orbite]]</f>
        <v>87.572899999999947</v>
      </c>
    </row>
    <row r="1296" spans="1:9" x14ac:dyDescent="0.25">
      <c r="A1296" s="1">
        <v>49935</v>
      </c>
      <c r="B1296">
        <f t="shared" si="20"/>
        <v>87.572899999999947</v>
      </c>
      <c r="C1296" t="s">
        <v>5</v>
      </c>
      <c r="D1296">
        <v>24.2</v>
      </c>
      <c r="E1296">
        <v>0</v>
      </c>
      <c r="F1296">
        <f>IF(martianeum6[[#This Row],[zawartosc '[%']]]&gt;=1,martianeum6[[#This Row],[masa '[kg']]]*martianeum6[[#This Row],[zawartosc '[%']]]*0.01,0)</f>
        <v>0</v>
      </c>
      <c r="G1296">
        <f>martianeum6[[#This Row],[stan_magazynu '[kg']]]+martianeum6[[#This Row],[ile_kg_materiału_z_ładunku]]</f>
        <v>87.572899999999947</v>
      </c>
      <c r="H1296">
        <f>IF(martianeum6[[#This Row],[stan_po_wydobyciu_z_ładunku]]&gt;=100,100,0)</f>
        <v>0</v>
      </c>
      <c r="I1296">
        <f>martianeum6[[#This Row],[stan_po_wydobyciu_z_ładunku]]-martianeum6[[#This Row],[ile_zabiera_na_orbite]]</f>
        <v>87.572899999999947</v>
      </c>
    </row>
    <row r="1297" spans="1:9" x14ac:dyDescent="0.25">
      <c r="A1297" s="1">
        <v>49936</v>
      </c>
      <c r="B1297">
        <f t="shared" si="20"/>
        <v>87.572899999999947</v>
      </c>
      <c r="C1297" t="s">
        <v>10</v>
      </c>
      <c r="D1297">
        <v>15.2</v>
      </c>
      <c r="E1297">
        <v>0</v>
      </c>
      <c r="F1297">
        <f>IF(martianeum6[[#This Row],[zawartosc '[%']]]&gt;=1,martianeum6[[#This Row],[masa '[kg']]]*martianeum6[[#This Row],[zawartosc '[%']]]*0.01,0)</f>
        <v>0</v>
      </c>
      <c r="G1297">
        <f>martianeum6[[#This Row],[stan_magazynu '[kg']]]+martianeum6[[#This Row],[ile_kg_materiału_z_ładunku]]</f>
        <v>87.572899999999947</v>
      </c>
      <c r="H1297">
        <f>IF(martianeum6[[#This Row],[stan_po_wydobyciu_z_ładunku]]&gt;=100,100,0)</f>
        <v>0</v>
      </c>
      <c r="I1297">
        <f>martianeum6[[#This Row],[stan_po_wydobyciu_z_ładunku]]-martianeum6[[#This Row],[ile_zabiera_na_orbite]]</f>
        <v>87.572899999999947</v>
      </c>
    </row>
    <row r="1298" spans="1:9" x14ac:dyDescent="0.25">
      <c r="A1298" s="1">
        <v>49937</v>
      </c>
      <c r="B1298">
        <f t="shared" si="20"/>
        <v>87.572899999999947</v>
      </c>
      <c r="C1298" t="s">
        <v>25</v>
      </c>
      <c r="D1298">
        <v>27.3</v>
      </c>
      <c r="E1298">
        <v>2.5</v>
      </c>
      <c r="F1298">
        <f>IF(martianeum6[[#This Row],[zawartosc '[%']]]&gt;=1,martianeum6[[#This Row],[masa '[kg']]]*martianeum6[[#This Row],[zawartosc '[%']]]*0.01,0)</f>
        <v>0.6825</v>
      </c>
      <c r="G1298">
        <f>martianeum6[[#This Row],[stan_magazynu '[kg']]]+martianeum6[[#This Row],[ile_kg_materiału_z_ładunku]]</f>
        <v>88.255399999999952</v>
      </c>
      <c r="H1298">
        <f>IF(martianeum6[[#This Row],[stan_po_wydobyciu_z_ładunku]]&gt;=100,100,0)</f>
        <v>0</v>
      </c>
      <c r="I1298">
        <f>martianeum6[[#This Row],[stan_po_wydobyciu_z_ładunku]]-martianeum6[[#This Row],[ile_zabiera_na_orbite]]</f>
        <v>88.255399999999952</v>
      </c>
    </row>
    <row r="1299" spans="1:9" x14ac:dyDescent="0.25">
      <c r="A1299" s="1">
        <v>49938</v>
      </c>
      <c r="B1299">
        <f t="shared" si="20"/>
        <v>88.255399999999952</v>
      </c>
      <c r="C1299" t="s">
        <v>25</v>
      </c>
      <c r="D1299">
        <v>28</v>
      </c>
      <c r="E1299">
        <v>0</v>
      </c>
      <c r="F1299">
        <f>IF(martianeum6[[#This Row],[zawartosc '[%']]]&gt;=1,martianeum6[[#This Row],[masa '[kg']]]*martianeum6[[#This Row],[zawartosc '[%']]]*0.01,0)</f>
        <v>0</v>
      </c>
      <c r="G1299">
        <f>martianeum6[[#This Row],[stan_magazynu '[kg']]]+martianeum6[[#This Row],[ile_kg_materiału_z_ładunku]]</f>
        <v>88.255399999999952</v>
      </c>
      <c r="H1299">
        <f>IF(martianeum6[[#This Row],[stan_po_wydobyciu_z_ładunku]]&gt;=100,100,0)</f>
        <v>0</v>
      </c>
      <c r="I1299">
        <f>martianeum6[[#This Row],[stan_po_wydobyciu_z_ładunku]]-martianeum6[[#This Row],[ile_zabiera_na_orbite]]</f>
        <v>88.255399999999952</v>
      </c>
    </row>
    <row r="1300" spans="1:9" x14ac:dyDescent="0.25">
      <c r="A1300" s="1">
        <v>49939</v>
      </c>
      <c r="B1300">
        <f t="shared" si="20"/>
        <v>88.255399999999952</v>
      </c>
      <c r="C1300" t="s">
        <v>31</v>
      </c>
      <c r="D1300">
        <v>16.100000000000001</v>
      </c>
      <c r="E1300">
        <v>0</v>
      </c>
      <c r="F1300">
        <f>IF(martianeum6[[#This Row],[zawartosc '[%']]]&gt;=1,martianeum6[[#This Row],[masa '[kg']]]*martianeum6[[#This Row],[zawartosc '[%']]]*0.01,0)</f>
        <v>0</v>
      </c>
      <c r="G1300">
        <f>martianeum6[[#This Row],[stan_magazynu '[kg']]]+martianeum6[[#This Row],[ile_kg_materiału_z_ładunku]]</f>
        <v>88.255399999999952</v>
      </c>
      <c r="H1300">
        <f>IF(martianeum6[[#This Row],[stan_po_wydobyciu_z_ładunku]]&gt;=100,100,0)</f>
        <v>0</v>
      </c>
      <c r="I1300">
        <f>martianeum6[[#This Row],[stan_po_wydobyciu_z_ładunku]]-martianeum6[[#This Row],[ile_zabiera_na_orbite]]</f>
        <v>88.255399999999952</v>
      </c>
    </row>
    <row r="1301" spans="1:9" x14ac:dyDescent="0.25">
      <c r="A1301" s="1">
        <v>49940</v>
      </c>
      <c r="B1301">
        <f t="shared" si="20"/>
        <v>88.255399999999952</v>
      </c>
      <c r="C1301" t="s">
        <v>19</v>
      </c>
      <c r="D1301">
        <v>18.8</v>
      </c>
      <c r="E1301">
        <v>16.899999999999999</v>
      </c>
      <c r="F1301">
        <f>IF(martianeum6[[#This Row],[zawartosc '[%']]]&gt;=1,martianeum6[[#This Row],[masa '[kg']]]*martianeum6[[#This Row],[zawartosc '[%']]]*0.01,0)</f>
        <v>3.1771999999999996</v>
      </c>
      <c r="G1301">
        <f>martianeum6[[#This Row],[stan_magazynu '[kg']]]+martianeum6[[#This Row],[ile_kg_materiału_z_ładunku]]</f>
        <v>91.432599999999951</v>
      </c>
      <c r="H1301">
        <f>IF(martianeum6[[#This Row],[stan_po_wydobyciu_z_ładunku]]&gt;=100,100,0)</f>
        <v>0</v>
      </c>
      <c r="I1301">
        <f>martianeum6[[#This Row],[stan_po_wydobyciu_z_ładunku]]-martianeum6[[#This Row],[ile_zabiera_na_orbite]]</f>
        <v>91.432599999999951</v>
      </c>
    </row>
    <row r="1302" spans="1:9" x14ac:dyDescent="0.25">
      <c r="A1302" s="1">
        <v>49941</v>
      </c>
      <c r="B1302">
        <f t="shared" si="20"/>
        <v>91.432599999999951</v>
      </c>
      <c r="C1302" t="s">
        <v>10</v>
      </c>
      <c r="D1302">
        <v>13.2</v>
      </c>
      <c r="E1302">
        <v>10.4</v>
      </c>
      <c r="F1302">
        <f>IF(martianeum6[[#This Row],[zawartosc '[%']]]&gt;=1,martianeum6[[#This Row],[masa '[kg']]]*martianeum6[[#This Row],[zawartosc '[%']]]*0.01,0)</f>
        <v>1.3728</v>
      </c>
      <c r="G1302">
        <f>martianeum6[[#This Row],[stan_magazynu '[kg']]]+martianeum6[[#This Row],[ile_kg_materiału_z_ładunku]]</f>
        <v>92.805399999999949</v>
      </c>
      <c r="H1302">
        <f>IF(martianeum6[[#This Row],[stan_po_wydobyciu_z_ładunku]]&gt;=100,100,0)</f>
        <v>0</v>
      </c>
      <c r="I1302">
        <f>martianeum6[[#This Row],[stan_po_wydobyciu_z_ładunku]]-martianeum6[[#This Row],[ile_zabiera_na_orbite]]</f>
        <v>92.805399999999949</v>
      </c>
    </row>
    <row r="1303" spans="1:9" x14ac:dyDescent="0.25">
      <c r="A1303" s="1">
        <v>49942</v>
      </c>
      <c r="B1303">
        <f t="shared" si="20"/>
        <v>92.805399999999949</v>
      </c>
      <c r="C1303" t="s">
        <v>5</v>
      </c>
      <c r="D1303">
        <v>17.899999999999999</v>
      </c>
      <c r="E1303">
        <v>3.5</v>
      </c>
      <c r="F1303">
        <f>IF(martianeum6[[#This Row],[zawartosc '[%']]]&gt;=1,martianeum6[[#This Row],[masa '[kg']]]*martianeum6[[#This Row],[zawartosc '[%']]]*0.01,0)</f>
        <v>0.62649999999999995</v>
      </c>
      <c r="G1303">
        <f>martianeum6[[#This Row],[stan_magazynu '[kg']]]+martianeum6[[#This Row],[ile_kg_materiału_z_ładunku]]</f>
        <v>93.431899999999942</v>
      </c>
      <c r="H1303">
        <f>IF(martianeum6[[#This Row],[stan_po_wydobyciu_z_ładunku]]&gt;=100,100,0)</f>
        <v>0</v>
      </c>
      <c r="I1303">
        <f>martianeum6[[#This Row],[stan_po_wydobyciu_z_ładunku]]-martianeum6[[#This Row],[ile_zabiera_na_orbite]]</f>
        <v>93.431899999999942</v>
      </c>
    </row>
    <row r="1304" spans="1:9" x14ac:dyDescent="0.25">
      <c r="A1304" s="1">
        <v>49943</v>
      </c>
      <c r="B1304">
        <f t="shared" si="20"/>
        <v>93.431899999999942</v>
      </c>
      <c r="C1304" t="s">
        <v>7</v>
      </c>
      <c r="D1304">
        <v>18.3</v>
      </c>
      <c r="E1304">
        <v>16.7</v>
      </c>
      <c r="F1304">
        <f>IF(martianeum6[[#This Row],[zawartosc '[%']]]&gt;=1,martianeum6[[#This Row],[masa '[kg']]]*martianeum6[[#This Row],[zawartosc '[%']]]*0.01,0)</f>
        <v>3.0561000000000003</v>
      </c>
      <c r="G1304">
        <f>martianeum6[[#This Row],[stan_magazynu '[kg']]]+martianeum6[[#This Row],[ile_kg_materiału_z_ładunku]]</f>
        <v>96.487999999999943</v>
      </c>
      <c r="H1304">
        <f>IF(martianeum6[[#This Row],[stan_po_wydobyciu_z_ładunku]]&gt;=100,100,0)</f>
        <v>0</v>
      </c>
      <c r="I1304">
        <f>martianeum6[[#This Row],[stan_po_wydobyciu_z_ładunku]]-martianeum6[[#This Row],[ile_zabiera_na_orbite]]</f>
        <v>96.487999999999943</v>
      </c>
    </row>
    <row r="1305" spans="1:9" x14ac:dyDescent="0.25">
      <c r="A1305" s="1">
        <v>49944</v>
      </c>
      <c r="B1305">
        <f t="shared" si="20"/>
        <v>96.487999999999943</v>
      </c>
      <c r="C1305" t="s">
        <v>17</v>
      </c>
      <c r="D1305">
        <v>25.7</v>
      </c>
      <c r="E1305">
        <v>2</v>
      </c>
      <c r="F1305">
        <f>IF(martianeum6[[#This Row],[zawartosc '[%']]]&gt;=1,martianeum6[[#This Row],[masa '[kg']]]*martianeum6[[#This Row],[zawartosc '[%']]]*0.01,0)</f>
        <v>0.51400000000000001</v>
      </c>
      <c r="G1305">
        <f>martianeum6[[#This Row],[stan_magazynu '[kg']]]+martianeum6[[#This Row],[ile_kg_materiału_z_ładunku]]</f>
        <v>97.001999999999938</v>
      </c>
      <c r="H1305">
        <f>IF(martianeum6[[#This Row],[stan_po_wydobyciu_z_ładunku]]&gt;=100,100,0)</f>
        <v>0</v>
      </c>
      <c r="I1305">
        <f>martianeum6[[#This Row],[stan_po_wydobyciu_z_ładunku]]-martianeum6[[#This Row],[ile_zabiera_na_orbite]]</f>
        <v>97.001999999999938</v>
      </c>
    </row>
    <row r="1306" spans="1:9" x14ac:dyDescent="0.25">
      <c r="A1306" s="1">
        <v>49945</v>
      </c>
      <c r="B1306">
        <f t="shared" si="20"/>
        <v>97.001999999999938</v>
      </c>
      <c r="C1306" t="s">
        <v>10</v>
      </c>
      <c r="D1306">
        <v>29.2</v>
      </c>
      <c r="E1306">
        <v>31.5</v>
      </c>
      <c r="F1306">
        <f>IF(martianeum6[[#This Row],[zawartosc '[%']]]&gt;=1,martianeum6[[#This Row],[masa '[kg']]]*martianeum6[[#This Row],[zawartosc '[%']]]*0.01,0)</f>
        <v>9.1980000000000004</v>
      </c>
      <c r="G1306">
        <f>martianeum6[[#This Row],[stan_magazynu '[kg']]]+martianeum6[[#This Row],[ile_kg_materiału_z_ładunku]]</f>
        <v>106.19999999999993</v>
      </c>
      <c r="H1306">
        <f>IF(martianeum6[[#This Row],[stan_po_wydobyciu_z_ładunku]]&gt;=100,100,0)</f>
        <v>100</v>
      </c>
      <c r="I1306">
        <f>martianeum6[[#This Row],[stan_po_wydobyciu_z_ładunku]]-martianeum6[[#This Row],[ile_zabiera_na_orbite]]</f>
        <v>6.1999999999999318</v>
      </c>
    </row>
    <row r="1307" spans="1:9" x14ac:dyDescent="0.25">
      <c r="A1307" s="1">
        <v>49946</v>
      </c>
      <c r="B1307">
        <f t="shared" si="20"/>
        <v>6.1999999999999318</v>
      </c>
      <c r="C1307" t="s">
        <v>7</v>
      </c>
      <c r="D1307">
        <v>21.5</v>
      </c>
      <c r="E1307">
        <v>0</v>
      </c>
      <c r="F1307">
        <f>IF(martianeum6[[#This Row],[zawartosc '[%']]]&gt;=1,martianeum6[[#This Row],[masa '[kg']]]*martianeum6[[#This Row],[zawartosc '[%']]]*0.01,0)</f>
        <v>0</v>
      </c>
      <c r="G1307">
        <f>martianeum6[[#This Row],[stan_magazynu '[kg']]]+martianeum6[[#This Row],[ile_kg_materiału_z_ładunku]]</f>
        <v>6.1999999999999318</v>
      </c>
      <c r="H1307">
        <f>IF(martianeum6[[#This Row],[stan_po_wydobyciu_z_ładunku]]&gt;=100,100,0)</f>
        <v>0</v>
      </c>
      <c r="I1307">
        <f>martianeum6[[#This Row],[stan_po_wydobyciu_z_ładunku]]-martianeum6[[#This Row],[ile_zabiera_na_orbite]]</f>
        <v>6.1999999999999318</v>
      </c>
    </row>
    <row r="1308" spans="1:9" x14ac:dyDescent="0.25">
      <c r="A1308" s="1">
        <v>49947</v>
      </c>
      <c r="B1308">
        <f t="shared" si="20"/>
        <v>6.1999999999999318</v>
      </c>
      <c r="C1308" t="s">
        <v>11</v>
      </c>
      <c r="D1308">
        <v>29.5</v>
      </c>
      <c r="E1308">
        <v>12.2</v>
      </c>
      <c r="F1308">
        <f>IF(martianeum6[[#This Row],[zawartosc '[%']]]&gt;=1,martianeum6[[#This Row],[masa '[kg']]]*martianeum6[[#This Row],[zawartosc '[%']]]*0.01,0)</f>
        <v>3.5989999999999998</v>
      </c>
      <c r="G1308">
        <f>martianeum6[[#This Row],[stan_magazynu '[kg']]]+martianeum6[[#This Row],[ile_kg_materiału_z_ładunku]]</f>
        <v>9.798999999999932</v>
      </c>
      <c r="H1308">
        <f>IF(martianeum6[[#This Row],[stan_po_wydobyciu_z_ładunku]]&gt;=100,100,0)</f>
        <v>0</v>
      </c>
      <c r="I1308">
        <f>martianeum6[[#This Row],[stan_po_wydobyciu_z_ładunku]]-martianeum6[[#This Row],[ile_zabiera_na_orbite]]</f>
        <v>9.798999999999932</v>
      </c>
    </row>
    <row r="1309" spans="1:9" x14ac:dyDescent="0.25">
      <c r="A1309" s="1">
        <v>49948</v>
      </c>
      <c r="B1309">
        <f t="shared" si="20"/>
        <v>9.798999999999932</v>
      </c>
      <c r="C1309" t="s">
        <v>7</v>
      </c>
      <c r="D1309">
        <v>17.7</v>
      </c>
      <c r="E1309">
        <v>10.1</v>
      </c>
      <c r="F1309">
        <f>IF(martianeum6[[#This Row],[zawartosc '[%']]]&gt;=1,martianeum6[[#This Row],[masa '[kg']]]*martianeum6[[#This Row],[zawartosc '[%']]]*0.01,0)</f>
        <v>1.7876999999999998</v>
      </c>
      <c r="G1309">
        <f>martianeum6[[#This Row],[stan_magazynu '[kg']]]+martianeum6[[#This Row],[ile_kg_materiału_z_ładunku]]</f>
        <v>11.586699999999931</v>
      </c>
      <c r="H1309">
        <f>IF(martianeum6[[#This Row],[stan_po_wydobyciu_z_ładunku]]&gt;=100,100,0)</f>
        <v>0</v>
      </c>
      <c r="I1309">
        <f>martianeum6[[#This Row],[stan_po_wydobyciu_z_ładunku]]-martianeum6[[#This Row],[ile_zabiera_na_orbite]]</f>
        <v>11.586699999999931</v>
      </c>
    </row>
    <row r="1310" spans="1:9" x14ac:dyDescent="0.25">
      <c r="A1310" s="1">
        <v>49949</v>
      </c>
      <c r="B1310">
        <f t="shared" si="20"/>
        <v>11.586699999999931</v>
      </c>
      <c r="C1310" t="s">
        <v>19</v>
      </c>
      <c r="D1310">
        <v>26.7</v>
      </c>
      <c r="E1310">
        <v>1.2</v>
      </c>
      <c r="F1310">
        <f>IF(martianeum6[[#This Row],[zawartosc '[%']]]&gt;=1,martianeum6[[#This Row],[masa '[kg']]]*martianeum6[[#This Row],[zawartosc '[%']]]*0.01,0)</f>
        <v>0.32040000000000002</v>
      </c>
      <c r="G1310">
        <f>martianeum6[[#This Row],[stan_magazynu '[kg']]]+martianeum6[[#This Row],[ile_kg_materiału_z_ładunku]]</f>
        <v>11.907099999999931</v>
      </c>
      <c r="H1310">
        <f>IF(martianeum6[[#This Row],[stan_po_wydobyciu_z_ładunku]]&gt;=100,100,0)</f>
        <v>0</v>
      </c>
      <c r="I1310">
        <f>martianeum6[[#This Row],[stan_po_wydobyciu_z_ładunku]]-martianeum6[[#This Row],[ile_zabiera_na_orbite]]</f>
        <v>11.907099999999931</v>
      </c>
    </row>
    <row r="1311" spans="1:9" x14ac:dyDescent="0.25">
      <c r="A1311" s="1">
        <v>49950</v>
      </c>
      <c r="B1311">
        <f t="shared" si="20"/>
        <v>11.907099999999931</v>
      </c>
      <c r="C1311" t="s">
        <v>10</v>
      </c>
      <c r="D1311">
        <v>13.3</v>
      </c>
      <c r="E1311">
        <v>0.5</v>
      </c>
      <c r="F1311">
        <f>IF(martianeum6[[#This Row],[zawartosc '[%']]]&gt;=1,martianeum6[[#This Row],[masa '[kg']]]*martianeum6[[#This Row],[zawartosc '[%']]]*0.01,0)</f>
        <v>0</v>
      </c>
      <c r="G1311">
        <f>martianeum6[[#This Row],[stan_magazynu '[kg']]]+martianeum6[[#This Row],[ile_kg_materiału_z_ładunku]]</f>
        <v>11.907099999999931</v>
      </c>
      <c r="H1311">
        <f>IF(martianeum6[[#This Row],[stan_po_wydobyciu_z_ładunku]]&gt;=100,100,0)</f>
        <v>0</v>
      </c>
      <c r="I1311">
        <f>martianeum6[[#This Row],[stan_po_wydobyciu_z_ładunku]]-martianeum6[[#This Row],[ile_zabiera_na_orbite]]</f>
        <v>11.907099999999931</v>
      </c>
    </row>
    <row r="1312" spans="1:9" x14ac:dyDescent="0.25">
      <c r="A1312" s="1">
        <v>49951</v>
      </c>
      <c r="B1312">
        <f t="shared" si="20"/>
        <v>11.907099999999931</v>
      </c>
      <c r="C1312" t="s">
        <v>7</v>
      </c>
      <c r="D1312">
        <v>13.4</v>
      </c>
      <c r="E1312">
        <v>23.4</v>
      </c>
      <c r="F1312">
        <f>IF(martianeum6[[#This Row],[zawartosc '[%']]]&gt;=1,martianeum6[[#This Row],[masa '[kg']]]*martianeum6[[#This Row],[zawartosc '[%']]]*0.01,0)</f>
        <v>3.1356000000000002</v>
      </c>
      <c r="G1312">
        <f>martianeum6[[#This Row],[stan_magazynu '[kg']]]+martianeum6[[#This Row],[ile_kg_materiału_z_ładunku]]</f>
        <v>15.042699999999931</v>
      </c>
      <c r="H1312">
        <f>IF(martianeum6[[#This Row],[stan_po_wydobyciu_z_ładunku]]&gt;=100,100,0)</f>
        <v>0</v>
      </c>
      <c r="I1312">
        <f>martianeum6[[#This Row],[stan_po_wydobyciu_z_ładunku]]-martianeum6[[#This Row],[ile_zabiera_na_orbite]]</f>
        <v>15.042699999999931</v>
      </c>
    </row>
    <row r="1313" spans="1:9" x14ac:dyDescent="0.25">
      <c r="A1313" s="1">
        <v>49952</v>
      </c>
      <c r="B1313">
        <f t="shared" si="20"/>
        <v>15.042699999999931</v>
      </c>
      <c r="C1313" t="s">
        <v>11</v>
      </c>
      <c r="D1313">
        <v>22.1</v>
      </c>
      <c r="E1313">
        <v>17.7</v>
      </c>
      <c r="F1313">
        <f>IF(martianeum6[[#This Row],[zawartosc '[%']]]&gt;=1,martianeum6[[#This Row],[masa '[kg']]]*martianeum6[[#This Row],[zawartosc '[%']]]*0.01,0)</f>
        <v>3.9117000000000002</v>
      </c>
      <c r="G1313">
        <f>martianeum6[[#This Row],[stan_magazynu '[kg']]]+martianeum6[[#This Row],[ile_kg_materiału_z_ładunku]]</f>
        <v>18.954399999999932</v>
      </c>
      <c r="H1313">
        <f>IF(martianeum6[[#This Row],[stan_po_wydobyciu_z_ładunku]]&gt;=100,100,0)</f>
        <v>0</v>
      </c>
      <c r="I1313">
        <f>martianeum6[[#This Row],[stan_po_wydobyciu_z_ładunku]]-martianeum6[[#This Row],[ile_zabiera_na_orbite]]</f>
        <v>18.954399999999932</v>
      </c>
    </row>
    <row r="1314" spans="1:9" x14ac:dyDescent="0.25">
      <c r="A1314" s="1">
        <v>49953</v>
      </c>
      <c r="B1314">
        <f t="shared" si="20"/>
        <v>18.954399999999932</v>
      </c>
      <c r="C1314" t="s">
        <v>22</v>
      </c>
      <c r="D1314">
        <v>11.4</v>
      </c>
      <c r="E1314">
        <v>0</v>
      </c>
      <c r="F1314">
        <f>IF(martianeum6[[#This Row],[zawartosc '[%']]]&gt;=1,martianeum6[[#This Row],[masa '[kg']]]*martianeum6[[#This Row],[zawartosc '[%']]]*0.01,0)</f>
        <v>0</v>
      </c>
      <c r="G1314">
        <f>martianeum6[[#This Row],[stan_magazynu '[kg']]]+martianeum6[[#This Row],[ile_kg_materiału_z_ładunku]]</f>
        <v>18.954399999999932</v>
      </c>
      <c r="H1314">
        <f>IF(martianeum6[[#This Row],[stan_po_wydobyciu_z_ładunku]]&gt;=100,100,0)</f>
        <v>0</v>
      </c>
      <c r="I1314">
        <f>martianeum6[[#This Row],[stan_po_wydobyciu_z_ładunku]]-martianeum6[[#This Row],[ile_zabiera_na_orbite]]</f>
        <v>18.954399999999932</v>
      </c>
    </row>
    <row r="1315" spans="1:9" x14ac:dyDescent="0.25">
      <c r="A1315" s="1">
        <v>49954</v>
      </c>
      <c r="B1315">
        <f t="shared" si="20"/>
        <v>18.954399999999932</v>
      </c>
      <c r="C1315" t="s">
        <v>15</v>
      </c>
      <c r="D1315">
        <v>26</v>
      </c>
      <c r="E1315">
        <v>4.9000000000000004</v>
      </c>
      <c r="F1315">
        <f>IF(martianeum6[[#This Row],[zawartosc '[%']]]&gt;=1,martianeum6[[#This Row],[masa '[kg']]]*martianeum6[[#This Row],[zawartosc '[%']]]*0.01,0)</f>
        <v>1.274</v>
      </c>
      <c r="G1315">
        <f>martianeum6[[#This Row],[stan_magazynu '[kg']]]+martianeum6[[#This Row],[ile_kg_materiału_z_ładunku]]</f>
        <v>20.228399999999933</v>
      </c>
      <c r="H1315">
        <f>IF(martianeum6[[#This Row],[stan_po_wydobyciu_z_ładunku]]&gt;=100,100,0)</f>
        <v>0</v>
      </c>
      <c r="I1315">
        <f>martianeum6[[#This Row],[stan_po_wydobyciu_z_ładunku]]-martianeum6[[#This Row],[ile_zabiera_na_orbite]]</f>
        <v>20.228399999999933</v>
      </c>
    </row>
    <row r="1316" spans="1:9" x14ac:dyDescent="0.25">
      <c r="A1316" s="1">
        <v>49955</v>
      </c>
      <c r="B1316">
        <f t="shared" si="20"/>
        <v>20.228399999999933</v>
      </c>
      <c r="C1316" t="s">
        <v>15</v>
      </c>
      <c r="D1316">
        <v>27.8</v>
      </c>
      <c r="E1316">
        <v>6.7</v>
      </c>
      <c r="F1316">
        <f>IF(martianeum6[[#This Row],[zawartosc '[%']]]&gt;=1,martianeum6[[#This Row],[masa '[kg']]]*martianeum6[[#This Row],[zawartosc '[%']]]*0.01,0)</f>
        <v>1.8626000000000003</v>
      </c>
      <c r="G1316">
        <f>martianeum6[[#This Row],[stan_magazynu '[kg']]]+martianeum6[[#This Row],[ile_kg_materiału_z_ładunku]]</f>
        <v>22.090999999999934</v>
      </c>
      <c r="H1316">
        <f>IF(martianeum6[[#This Row],[stan_po_wydobyciu_z_ładunku]]&gt;=100,100,0)</f>
        <v>0</v>
      </c>
      <c r="I1316">
        <f>martianeum6[[#This Row],[stan_po_wydobyciu_z_ładunku]]-martianeum6[[#This Row],[ile_zabiera_na_orbite]]</f>
        <v>22.090999999999934</v>
      </c>
    </row>
    <row r="1317" spans="1:9" x14ac:dyDescent="0.25">
      <c r="A1317" s="1">
        <v>49956</v>
      </c>
      <c r="B1317">
        <f t="shared" si="20"/>
        <v>22.090999999999934</v>
      </c>
      <c r="C1317" t="s">
        <v>7</v>
      </c>
      <c r="D1317">
        <v>29.3</v>
      </c>
      <c r="E1317">
        <v>1.7</v>
      </c>
      <c r="F1317">
        <f>IF(martianeum6[[#This Row],[zawartosc '[%']]]&gt;=1,martianeum6[[#This Row],[masa '[kg']]]*martianeum6[[#This Row],[zawartosc '[%']]]*0.01,0)</f>
        <v>0.49810000000000004</v>
      </c>
      <c r="G1317">
        <f>martianeum6[[#This Row],[stan_magazynu '[kg']]]+martianeum6[[#This Row],[ile_kg_materiału_z_ładunku]]</f>
        <v>22.589099999999934</v>
      </c>
      <c r="H1317">
        <f>IF(martianeum6[[#This Row],[stan_po_wydobyciu_z_ładunku]]&gt;=100,100,0)</f>
        <v>0</v>
      </c>
      <c r="I1317">
        <f>martianeum6[[#This Row],[stan_po_wydobyciu_z_ładunku]]-martianeum6[[#This Row],[ile_zabiera_na_orbite]]</f>
        <v>22.589099999999934</v>
      </c>
    </row>
    <row r="1318" spans="1:9" x14ac:dyDescent="0.25">
      <c r="A1318" s="1">
        <v>49957</v>
      </c>
      <c r="B1318">
        <f t="shared" si="20"/>
        <v>22.589099999999934</v>
      </c>
      <c r="C1318" t="s">
        <v>23</v>
      </c>
      <c r="D1318">
        <v>24.7</v>
      </c>
      <c r="E1318">
        <v>2.5</v>
      </c>
      <c r="F1318">
        <f>IF(martianeum6[[#This Row],[zawartosc '[%']]]&gt;=1,martianeum6[[#This Row],[masa '[kg']]]*martianeum6[[#This Row],[zawartosc '[%']]]*0.01,0)</f>
        <v>0.61750000000000005</v>
      </c>
      <c r="G1318">
        <f>martianeum6[[#This Row],[stan_magazynu '[kg']]]+martianeum6[[#This Row],[ile_kg_materiału_z_ładunku]]</f>
        <v>23.206599999999934</v>
      </c>
      <c r="H1318">
        <f>IF(martianeum6[[#This Row],[stan_po_wydobyciu_z_ładunku]]&gt;=100,100,0)</f>
        <v>0</v>
      </c>
      <c r="I1318">
        <f>martianeum6[[#This Row],[stan_po_wydobyciu_z_ładunku]]-martianeum6[[#This Row],[ile_zabiera_na_orbite]]</f>
        <v>23.206599999999934</v>
      </c>
    </row>
    <row r="1319" spans="1:9" x14ac:dyDescent="0.25">
      <c r="A1319" s="1">
        <v>49958</v>
      </c>
      <c r="B1319">
        <f t="shared" si="20"/>
        <v>23.206599999999934</v>
      </c>
      <c r="C1319" t="s">
        <v>4</v>
      </c>
      <c r="D1319">
        <v>16.600000000000001</v>
      </c>
      <c r="E1319">
        <v>0.1</v>
      </c>
      <c r="F1319">
        <f>IF(martianeum6[[#This Row],[zawartosc '[%']]]&gt;=1,martianeum6[[#This Row],[masa '[kg']]]*martianeum6[[#This Row],[zawartosc '[%']]]*0.01,0)</f>
        <v>0</v>
      </c>
      <c r="G1319">
        <f>martianeum6[[#This Row],[stan_magazynu '[kg']]]+martianeum6[[#This Row],[ile_kg_materiału_z_ładunku]]</f>
        <v>23.206599999999934</v>
      </c>
      <c r="H1319">
        <f>IF(martianeum6[[#This Row],[stan_po_wydobyciu_z_ładunku]]&gt;=100,100,0)</f>
        <v>0</v>
      </c>
      <c r="I1319">
        <f>martianeum6[[#This Row],[stan_po_wydobyciu_z_ładunku]]-martianeum6[[#This Row],[ile_zabiera_na_orbite]]</f>
        <v>23.206599999999934</v>
      </c>
    </row>
    <row r="1320" spans="1:9" x14ac:dyDescent="0.25">
      <c r="A1320" s="1">
        <v>49959</v>
      </c>
      <c r="B1320">
        <f t="shared" si="20"/>
        <v>23.206599999999934</v>
      </c>
      <c r="C1320" t="s">
        <v>18</v>
      </c>
      <c r="D1320">
        <v>27.5</v>
      </c>
      <c r="E1320">
        <v>0</v>
      </c>
      <c r="F1320">
        <f>IF(martianeum6[[#This Row],[zawartosc '[%']]]&gt;=1,martianeum6[[#This Row],[masa '[kg']]]*martianeum6[[#This Row],[zawartosc '[%']]]*0.01,0)</f>
        <v>0</v>
      </c>
      <c r="G1320">
        <f>martianeum6[[#This Row],[stan_magazynu '[kg']]]+martianeum6[[#This Row],[ile_kg_materiału_z_ładunku]]</f>
        <v>23.206599999999934</v>
      </c>
      <c r="H1320">
        <f>IF(martianeum6[[#This Row],[stan_po_wydobyciu_z_ładunku]]&gt;=100,100,0)</f>
        <v>0</v>
      </c>
      <c r="I1320">
        <f>martianeum6[[#This Row],[stan_po_wydobyciu_z_ładunku]]-martianeum6[[#This Row],[ile_zabiera_na_orbite]]</f>
        <v>23.206599999999934</v>
      </c>
    </row>
    <row r="1321" spans="1:9" x14ac:dyDescent="0.25">
      <c r="A1321" s="1">
        <v>49960</v>
      </c>
      <c r="B1321">
        <f t="shared" si="20"/>
        <v>23.206599999999934</v>
      </c>
      <c r="C1321" t="s">
        <v>15</v>
      </c>
      <c r="D1321">
        <v>22.7</v>
      </c>
      <c r="E1321">
        <v>0</v>
      </c>
      <c r="F1321">
        <f>IF(martianeum6[[#This Row],[zawartosc '[%']]]&gt;=1,martianeum6[[#This Row],[masa '[kg']]]*martianeum6[[#This Row],[zawartosc '[%']]]*0.01,0)</f>
        <v>0</v>
      </c>
      <c r="G1321">
        <f>martianeum6[[#This Row],[stan_magazynu '[kg']]]+martianeum6[[#This Row],[ile_kg_materiału_z_ładunku]]</f>
        <v>23.206599999999934</v>
      </c>
      <c r="H1321">
        <f>IF(martianeum6[[#This Row],[stan_po_wydobyciu_z_ładunku]]&gt;=100,100,0)</f>
        <v>0</v>
      </c>
      <c r="I1321">
        <f>martianeum6[[#This Row],[stan_po_wydobyciu_z_ładunku]]-martianeum6[[#This Row],[ile_zabiera_na_orbite]]</f>
        <v>23.206599999999934</v>
      </c>
    </row>
    <row r="1322" spans="1:9" x14ac:dyDescent="0.25">
      <c r="A1322" s="1">
        <v>49961</v>
      </c>
      <c r="B1322">
        <f t="shared" si="20"/>
        <v>23.206599999999934</v>
      </c>
      <c r="C1322" t="s">
        <v>12</v>
      </c>
      <c r="D1322">
        <v>20.100000000000001</v>
      </c>
      <c r="E1322">
        <v>10.5</v>
      </c>
      <c r="F1322">
        <f>IF(martianeum6[[#This Row],[zawartosc '[%']]]&gt;=1,martianeum6[[#This Row],[masa '[kg']]]*martianeum6[[#This Row],[zawartosc '[%']]]*0.01,0)</f>
        <v>2.1105</v>
      </c>
      <c r="G1322">
        <f>martianeum6[[#This Row],[stan_magazynu '[kg']]]+martianeum6[[#This Row],[ile_kg_materiału_z_ładunku]]</f>
        <v>25.317099999999932</v>
      </c>
      <c r="H1322">
        <f>IF(martianeum6[[#This Row],[stan_po_wydobyciu_z_ładunku]]&gt;=100,100,0)</f>
        <v>0</v>
      </c>
      <c r="I1322">
        <f>martianeum6[[#This Row],[stan_po_wydobyciu_z_ładunku]]-martianeum6[[#This Row],[ile_zabiera_na_orbite]]</f>
        <v>25.317099999999932</v>
      </c>
    </row>
    <row r="1323" spans="1:9" x14ac:dyDescent="0.25">
      <c r="A1323" s="1">
        <v>49962</v>
      </c>
      <c r="B1323">
        <f t="shared" si="20"/>
        <v>25.317099999999932</v>
      </c>
      <c r="C1323" t="s">
        <v>7</v>
      </c>
      <c r="D1323">
        <v>16.100000000000001</v>
      </c>
      <c r="E1323">
        <v>8.1</v>
      </c>
      <c r="F1323">
        <f>IF(martianeum6[[#This Row],[zawartosc '[%']]]&gt;=1,martianeum6[[#This Row],[masa '[kg']]]*martianeum6[[#This Row],[zawartosc '[%']]]*0.01,0)</f>
        <v>1.3041</v>
      </c>
      <c r="G1323">
        <f>martianeum6[[#This Row],[stan_magazynu '[kg']]]+martianeum6[[#This Row],[ile_kg_materiału_z_ładunku]]</f>
        <v>26.621199999999931</v>
      </c>
      <c r="H1323">
        <f>IF(martianeum6[[#This Row],[stan_po_wydobyciu_z_ładunku]]&gt;=100,100,0)</f>
        <v>0</v>
      </c>
      <c r="I1323">
        <f>martianeum6[[#This Row],[stan_po_wydobyciu_z_ładunku]]-martianeum6[[#This Row],[ile_zabiera_na_orbite]]</f>
        <v>26.621199999999931</v>
      </c>
    </row>
    <row r="1324" spans="1:9" x14ac:dyDescent="0.25">
      <c r="A1324" s="1">
        <v>49963</v>
      </c>
      <c r="B1324">
        <f t="shared" si="20"/>
        <v>26.621199999999931</v>
      </c>
      <c r="C1324" t="s">
        <v>7</v>
      </c>
      <c r="D1324">
        <v>13.9</v>
      </c>
      <c r="E1324">
        <v>0</v>
      </c>
      <c r="F1324">
        <f>IF(martianeum6[[#This Row],[zawartosc '[%']]]&gt;=1,martianeum6[[#This Row],[masa '[kg']]]*martianeum6[[#This Row],[zawartosc '[%']]]*0.01,0)</f>
        <v>0</v>
      </c>
      <c r="G1324">
        <f>martianeum6[[#This Row],[stan_magazynu '[kg']]]+martianeum6[[#This Row],[ile_kg_materiału_z_ładunku]]</f>
        <v>26.621199999999931</v>
      </c>
      <c r="H1324">
        <f>IF(martianeum6[[#This Row],[stan_po_wydobyciu_z_ładunku]]&gt;=100,100,0)</f>
        <v>0</v>
      </c>
      <c r="I1324">
        <f>martianeum6[[#This Row],[stan_po_wydobyciu_z_ładunku]]-martianeum6[[#This Row],[ile_zabiera_na_orbite]]</f>
        <v>26.621199999999931</v>
      </c>
    </row>
    <row r="1325" spans="1:9" x14ac:dyDescent="0.25">
      <c r="A1325" s="1">
        <v>49964</v>
      </c>
      <c r="B1325">
        <f t="shared" si="20"/>
        <v>26.621199999999931</v>
      </c>
      <c r="C1325" t="s">
        <v>12</v>
      </c>
      <c r="D1325">
        <v>22.3</v>
      </c>
      <c r="E1325">
        <v>0</v>
      </c>
      <c r="F1325">
        <f>IF(martianeum6[[#This Row],[zawartosc '[%']]]&gt;=1,martianeum6[[#This Row],[masa '[kg']]]*martianeum6[[#This Row],[zawartosc '[%']]]*0.01,0)</f>
        <v>0</v>
      </c>
      <c r="G1325">
        <f>martianeum6[[#This Row],[stan_magazynu '[kg']]]+martianeum6[[#This Row],[ile_kg_materiału_z_ładunku]]</f>
        <v>26.621199999999931</v>
      </c>
      <c r="H1325">
        <f>IF(martianeum6[[#This Row],[stan_po_wydobyciu_z_ładunku]]&gt;=100,100,0)</f>
        <v>0</v>
      </c>
      <c r="I1325">
        <f>martianeum6[[#This Row],[stan_po_wydobyciu_z_ładunku]]-martianeum6[[#This Row],[ile_zabiera_na_orbite]]</f>
        <v>26.621199999999931</v>
      </c>
    </row>
    <row r="1326" spans="1:9" x14ac:dyDescent="0.25">
      <c r="A1326" s="1">
        <v>49965</v>
      </c>
      <c r="B1326">
        <f t="shared" si="20"/>
        <v>26.621199999999931</v>
      </c>
      <c r="C1326" t="s">
        <v>26</v>
      </c>
      <c r="D1326">
        <v>13</v>
      </c>
      <c r="E1326">
        <v>0</v>
      </c>
      <c r="F1326">
        <f>IF(martianeum6[[#This Row],[zawartosc '[%']]]&gt;=1,martianeum6[[#This Row],[masa '[kg']]]*martianeum6[[#This Row],[zawartosc '[%']]]*0.01,0)</f>
        <v>0</v>
      </c>
      <c r="G1326">
        <f>martianeum6[[#This Row],[stan_magazynu '[kg']]]+martianeum6[[#This Row],[ile_kg_materiału_z_ładunku]]</f>
        <v>26.621199999999931</v>
      </c>
      <c r="H1326">
        <f>IF(martianeum6[[#This Row],[stan_po_wydobyciu_z_ładunku]]&gt;=100,100,0)</f>
        <v>0</v>
      </c>
      <c r="I1326">
        <f>martianeum6[[#This Row],[stan_po_wydobyciu_z_ładunku]]-martianeum6[[#This Row],[ile_zabiera_na_orbite]]</f>
        <v>26.621199999999931</v>
      </c>
    </row>
    <row r="1327" spans="1:9" x14ac:dyDescent="0.25">
      <c r="A1327" s="1">
        <v>49966</v>
      </c>
      <c r="B1327">
        <f t="shared" si="20"/>
        <v>26.621199999999931</v>
      </c>
      <c r="C1327" t="s">
        <v>11</v>
      </c>
      <c r="D1327">
        <v>16.2</v>
      </c>
      <c r="E1327">
        <v>0</v>
      </c>
      <c r="F1327">
        <f>IF(martianeum6[[#This Row],[zawartosc '[%']]]&gt;=1,martianeum6[[#This Row],[masa '[kg']]]*martianeum6[[#This Row],[zawartosc '[%']]]*0.01,0)</f>
        <v>0</v>
      </c>
      <c r="G1327">
        <f>martianeum6[[#This Row],[stan_magazynu '[kg']]]+martianeum6[[#This Row],[ile_kg_materiału_z_ładunku]]</f>
        <v>26.621199999999931</v>
      </c>
      <c r="H1327">
        <f>IF(martianeum6[[#This Row],[stan_po_wydobyciu_z_ładunku]]&gt;=100,100,0)</f>
        <v>0</v>
      </c>
      <c r="I1327">
        <f>martianeum6[[#This Row],[stan_po_wydobyciu_z_ładunku]]-martianeum6[[#This Row],[ile_zabiera_na_orbite]]</f>
        <v>26.621199999999931</v>
      </c>
    </row>
    <row r="1328" spans="1:9" x14ac:dyDescent="0.25">
      <c r="A1328" s="1">
        <v>49967</v>
      </c>
      <c r="B1328">
        <f t="shared" si="20"/>
        <v>26.621199999999931</v>
      </c>
      <c r="C1328" t="s">
        <v>14</v>
      </c>
      <c r="D1328">
        <v>24.8</v>
      </c>
      <c r="E1328">
        <v>0</v>
      </c>
      <c r="F1328">
        <f>IF(martianeum6[[#This Row],[zawartosc '[%']]]&gt;=1,martianeum6[[#This Row],[masa '[kg']]]*martianeum6[[#This Row],[zawartosc '[%']]]*0.01,0)</f>
        <v>0</v>
      </c>
      <c r="G1328">
        <f>martianeum6[[#This Row],[stan_magazynu '[kg']]]+martianeum6[[#This Row],[ile_kg_materiału_z_ładunku]]</f>
        <v>26.621199999999931</v>
      </c>
      <c r="H1328">
        <f>IF(martianeum6[[#This Row],[stan_po_wydobyciu_z_ładunku]]&gt;=100,100,0)</f>
        <v>0</v>
      </c>
      <c r="I1328">
        <f>martianeum6[[#This Row],[stan_po_wydobyciu_z_ładunku]]-martianeum6[[#This Row],[ile_zabiera_na_orbite]]</f>
        <v>26.621199999999931</v>
      </c>
    </row>
    <row r="1329" spans="1:9" x14ac:dyDescent="0.25">
      <c r="A1329" s="1">
        <v>49968</v>
      </c>
      <c r="B1329">
        <f t="shared" si="20"/>
        <v>26.621199999999931</v>
      </c>
      <c r="C1329" t="s">
        <v>13</v>
      </c>
      <c r="D1329">
        <v>29.7</v>
      </c>
      <c r="E1329">
        <v>0</v>
      </c>
      <c r="F1329">
        <f>IF(martianeum6[[#This Row],[zawartosc '[%']]]&gt;=1,martianeum6[[#This Row],[masa '[kg']]]*martianeum6[[#This Row],[zawartosc '[%']]]*0.01,0)</f>
        <v>0</v>
      </c>
      <c r="G1329">
        <f>martianeum6[[#This Row],[stan_magazynu '[kg']]]+martianeum6[[#This Row],[ile_kg_materiału_z_ładunku]]</f>
        <v>26.621199999999931</v>
      </c>
      <c r="H1329">
        <f>IF(martianeum6[[#This Row],[stan_po_wydobyciu_z_ładunku]]&gt;=100,100,0)</f>
        <v>0</v>
      </c>
      <c r="I1329">
        <f>martianeum6[[#This Row],[stan_po_wydobyciu_z_ładunku]]-martianeum6[[#This Row],[ile_zabiera_na_orbite]]</f>
        <v>26.621199999999931</v>
      </c>
    </row>
    <row r="1330" spans="1:9" x14ac:dyDescent="0.25">
      <c r="A1330" s="1">
        <v>49969</v>
      </c>
      <c r="B1330">
        <f t="shared" si="20"/>
        <v>26.621199999999931</v>
      </c>
      <c r="C1330" t="s">
        <v>10</v>
      </c>
      <c r="D1330">
        <v>17.600000000000001</v>
      </c>
      <c r="E1330">
        <v>14.7</v>
      </c>
      <c r="F1330">
        <f>IF(martianeum6[[#This Row],[zawartosc '[%']]]&gt;=1,martianeum6[[#This Row],[masa '[kg']]]*martianeum6[[#This Row],[zawartosc '[%']]]*0.01,0)</f>
        <v>2.5872000000000002</v>
      </c>
      <c r="G1330">
        <f>martianeum6[[#This Row],[stan_magazynu '[kg']]]+martianeum6[[#This Row],[ile_kg_materiału_z_ładunku]]</f>
        <v>29.20839999999993</v>
      </c>
      <c r="H1330">
        <f>IF(martianeum6[[#This Row],[stan_po_wydobyciu_z_ładunku]]&gt;=100,100,0)</f>
        <v>0</v>
      </c>
      <c r="I1330">
        <f>martianeum6[[#This Row],[stan_po_wydobyciu_z_ładunku]]-martianeum6[[#This Row],[ile_zabiera_na_orbite]]</f>
        <v>29.20839999999993</v>
      </c>
    </row>
    <row r="1331" spans="1:9" x14ac:dyDescent="0.25">
      <c r="A1331" s="1">
        <v>49970</v>
      </c>
      <c r="B1331">
        <f t="shared" si="20"/>
        <v>29.20839999999993</v>
      </c>
      <c r="C1331" t="s">
        <v>10</v>
      </c>
      <c r="D1331">
        <v>10.4</v>
      </c>
      <c r="E1331">
        <v>27.7</v>
      </c>
      <c r="F1331">
        <f>IF(martianeum6[[#This Row],[zawartosc '[%']]]&gt;=1,martianeum6[[#This Row],[masa '[kg']]]*martianeum6[[#This Row],[zawartosc '[%']]]*0.01,0)</f>
        <v>2.8807999999999998</v>
      </c>
      <c r="G1331">
        <f>martianeum6[[#This Row],[stan_magazynu '[kg']]]+martianeum6[[#This Row],[ile_kg_materiału_z_ładunku]]</f>
        <v>32.089199999999927</v>
      </c>
      <c r="H1331">
        <f>IF(martianeum6[[#This Row],[stan_po_wydobyciu_z_ładunku]]&gt;=100,100,0)</f>
        <v>0</v>
      </c>
      <c r="I1331">
        <f>martianeum6[[#This Row],[stan_po_wydobyciu_z_ładunku]]-martianeum6[[#This Row],[ile_zabiera_na_orbite]]</f>
        <v>32.089199999999927</v>
      </c>
    </row>
    <row r="1332" spans="1:9" x14ac:dyDescent="0.25">
      <c r="A1332" s="1">
        <v>49971</v>
      </c>
      <c r="B1332">
        <f t="shared" si="20"/>
        <v>32.089199999999927</v>
      </c>
      <c r="C1332" t="s">
        <v>15</v>
      </c>
      <c r="D1332">
        <v>17</v>
      </c>
      <c r="E1332">
        <v>1.1000000000000001</v>
      </c>
      <c r="F1332">
        <f>IF(martianeum6[[#This Row],[zawartosc '[%']]]&gt;=1,martianeum6[[#This Row],[masa '[kg']]]*martianeum6[[#This Row],[zawartosc '[%']]]*0.01,0)</f>
        <v>0.18700000000000003</v>
      </c>
      <c r="G1332">
        <f>martianeum6[[#This Row],[stan_magazynu '[kg']]]+martianeum6[[#This Row],[ile_kg_materiału_z_ładunku]]</f>
        <v>32.276199999999925</v>
      </c>
      <c r="H1332">
        <f>IF(martianeum6[[#This Row],[stan_po_wydobyciu_z_ładunku]]&gt;=100,100,0)</f>
        <v>0</v>
      </c>
      <c r="I1332">
        <f>martianeum6[[#This Row],[stan_po_wydobyciu_z_ładunku]]-martianeum6[[#This Row],[ile_zabiera_na_orbite]]</f>
        <v>32.276199999999925</v>
      </c>
    </row>
    <row r="1333" spans="1:9" x14ac:dyDescent="0.25">
      <c r="A1333" s="1">
        <v>49972</v>
      </c>
      <c r="B1333">
        <f t="shared" si="20"/>
        <v>32.276199999999925</v>
      </c>
      <c r="C1333" t="s">
        <v>18</v>
      </c>
      <c r="D1333">
        <v>15.7</v>
      </c>
      <c r="E1333">
        <v>5.9</v>
      </c>
      <c r="F1333">
        <f>IF(martianeum6[[#This Row],[zawartosc '[%']]]&gt;=1,martianeum6[[#This Row],[masa '[kg']]]*martianeum6[[#This Row],[zawartosc '[%']]]*0.01,0)</f>
        <v>0.92630000000000001</v>
      </c>
      <c r="G1333">
        <f>martianeum6[[#This Row],[stan_magazynu '[kg']]]+martianeum6[[#This Row],[ile_kg_materiału_z_ładunku]]</f>
        <v>33.202499999999922</v>
      </c>
      <c r="H1333">
        <f>IF(martianeum6[[#This Row],[stan_po_wydobyciu_z_ładunku]]&gt;=100,100,0)</f>
        <v>0</v>
      </c>
      <c r="I1333">
        <f>martianeum6[[#This Row],[stan_po_wydobyciu_z_ładunku]]-martianeum6[[#This Row],[ile_zabiera_na_orbite]]</f>
        <v>33.202499999999922</v>
      </c>
    </row>
    <row r="1334" spans="1:9" x14ac:dyDescent="0.25">
      <c r="A1334" s="1">
        <v>49973</v>
      </c>
      <c r="B1334">
        <f t="shared" si="20"/>
        <v>33.202499999999922</v>
      </c>
      <c r="C1334" t="s">
        <v>19</v>
      </c>
      <c r="D1334">
        <v>23.8</v>
      </c>
      <c r="E1334">
        <v>4.3</v>
      </c>
      <c r="F1334">
        <f>IF(martianeum6[[#This Row],[zawartosc '[%']]]&gt;=1,martianeum6[[#This Row],[masa '[kg']]]*martianeum6[[#This Row],[zawartosc '[%']]]*0.01,0)</f>
        <v>1.0234000000000001</v>
      </c>
      <c r="G1334">
        <f>martianeum6[[#This Row],[stan_magazynu '[kg']]]+martianeum6[[#This Row],[ile_kg_materiału_z_ładunku]]</f>
        <v>34.225899999999925</v>
      </c>
      <c r="H1334">
        <f>IF(martianeum6[[#This Row],[stan_po_wydobyciu_z_ładunku]]&gt;=100,100,0)</f>
        <v>0</v>
      </c>
      <c r="I1334">
        <f>martianeum6[[#This Row],[stan_po_wydobyciu_z_ładunku]]-martianeum6[[#This Row],[ile_zabiera_na_orbite]]</f>
        <v>34.225899999999925</v>
      </c>
    </row>
    <row r="1335" spans="1:9" x14ac:dyDescent="0.25">
      <c r="A1335" s="1">
        <v>49974</v>
      </c>
      <c r="B1335">
        <f t="shared" si="20"/>
        <v>34.225899999999925</v>
      </c>
      <c r="C1335" t="s">
        <v>11</v>
      </c>
      <c r="D1335">
        <v>16.2</v>
      </c>
      <c r="E1335">
        <v>8.6999999999999993</v>
      </c>
      <c r="F1335">
        <f>IF(martianeum6[[#This Row],[zawartosc '[%']]]&gt;=1,martianeum6[[#This Row],[masa '[kg']]]*martianeum6[[#This Row],[zawartosc '[%']]]*0.01,0)</f>
        <v>1.4093999999999998</v>
      </c>
      <c r="G1335">
        <f>martianeum6[[#This Row],[stan_magazynu '[kg']]]+martianeum6[[#This Row],[ile_kg_materiału_z_ładunku]]</f>
        <v>35.635299999999923</v>
      </c>
      <c r="H1335">
        <f>IF(martianeum6[[#This Row],[stan_po_wydobyciu_z_ładunku]]&gt;=100,100,0)</f>
        <v>0</v>
      </c>
      <c r="I1335">
        <f>martianeum6[[#This Row],[stan_po_wydobyciu_z_ładunku]]-martianeum6[[#This Row],[ile_zabiera_na_orbite]]</f>
        <v>35.635299999999923</v>
      </c>
    </row>
    <row r="1336" spans="1:9" x14ac:dyDescent="0.25">
      <c r="A1336" s="1">
        <v>49975</v>
      </c>
      <c r="B1336">
        <f t="shared" si="20"/>
        <v>35.635299999999923</v>
      </c>
      <c r="C1336" t="s">
        <v>5</v>
      </c>
      <c r="D1336">
        <v>23.3</v>
      </c>
      <c r="E1336">
        <v>5.8</v>
      </c>
      <c r="F1336">
        <f>IF(martianeum6[[#This Row],[zawartosc '[%']]]&gt;=1,martianeum6[[#This Row],[masa '[kg']]]*martianeum6[[#This Row],[zawartosc '[%']]]*0.01,0)</f>
        <v>1.3513999999999999</v>
      </c>
      <c r="G1336">
        <f>martianeum6[[#This Row],[stan_magazynu '[kg']]]+martianeum6[[#This Row],[ile_kg_materiału_z_ładunku]]</f>
        <v>36.986699999999921</v>
      </c>
      <c r="H1336">
        <f>IF(martianeum6[[#This Row],[stan_po_wydobyciu_z_ładunku]]&gt;=100,100,0)</f>
        <v>0</v>
      </c>
      <c r="I1336">
        <f>martianeum6[[#This Row],[stan_po_wydobyciu_z_ładunku]]-martianeum6[[#This Row],[ile_zabiera_na_orbite]]</f>
        <v>36.986699999999921</v>
      </c>
    </row>
    <row r="1337" spans="1:9" x14ac:dyDescent="0.25">
      <c r="A1337" s="1">
        <v>49976</v>
      </c>
      <c r="B1337">
        <f t="shared" si="20"/>
        <v>36.986699999999921</v>
      </c>
      <c r="C1337" t="s">
        <v>7</v>
      </c>
      <c r="D1337">
        <v>18.7</v>
      </c>
      <c r="E1337">
        <v>1.1000000000000001</v>
      </c>
      <c r="F1337">
        <f>IF(martianeum6[[#This Row],[zawartosc '[%']]]&gt;=1,martianeum6[[#This Row],[masa '[kg']]]*martianeum6[[#This Row],[zawartosc '[%']]]*0.01,0)</f>
        <v>0.20569999999999999</v>
      </c>
      <c r="G1337">
        <f>martianeum6[[#This Row],[stan_magazynu '[kg']]]+martianeum6[[#This Row],[ile_kg_materiału_z_ładunku]]</f>
        <v>37.192399999999921</v>
      </c>
      <c r="H1337">
        <f>IF(martianeum6[[#This Row],[stan_po_wydobyciu_z_ładunku]]&gt;=100,100,0)</f>
        <v>0</v>
      </c>
      <c r="I1337">
        <f>martianeum6[[#This Row],[stan_po_wydobyciu_z_ładunku]]-martianeum6[[#This Row],[ile_zabiera_na_orbite]]</f>
        <v>37.192399999999921</v>
      </c>
    </row>
    <row r="1338" spans="1:9" x14ac:dyDescent="0.25">
      <c r="A1338" s="1">
        <v>49977</v>
      </c>
      <c r="B1338">
        <f t="shared" si="20"/>
        <v>37.192399999999921</v>
      </c>
      <c r="C1338" t="s">
        <v>17</v>
      </c>
      <c r="D1338">
        <v>27.9</v>
      </c>
      <c r="E1338">
        <v>2.6</v>
      </c>
      <c r="F1338">
        <f>IF(martianeum6[[#This Row],[zawartosc '[%']]]&gt;=1,martianeum6[[#This Row],[masa '[kg']]]*martianeum6[[#This Row],[zawartosc '[%']]]*0.01,0)</f>
        <v>0.72539999999999993</v>
      </c>
      <c r="G1338">
        <f>martianeum6[[#This Row],[stan_magazynu '[kg']]]+martianeum6[[#This Row],[ile_kg_materiału_z_ładunku]]</f>
        <v>37.917799999999922</v>
      </c>
      <c r="H1338">
        <f>IF(martianeum6[[#This Row],[stan_po_wydobyciu_z_ładunku]]&gt;=100,100,0)</f>
        <v>0</v>
      </c>
      <c r="I1338">
        <f>martianeum6[[#This Row],[stan_po_wydobyciu_z_ładunku]]-martianeum6[[#This Row],[ile_zabiera_na_orbite]]</f>
        <v>37.917799999999922</v>
      </c>
    </row>
    <row r="1339" spans="1:9" x14ac:dyDescent="0.25">
      <c r="A1339" s="1">
        <v>49978</v>
      </c>
      <c r="B1339">
        <f t="shared" si="20"/>
        <v>37.917799999999922</v>
      </c>
      <c r="C1339" t="s">
        <v>18</v>
      </c>
      <c r="D1339">
        <v>19.8</v>
      </c>
      <c r="E1339">
        <v>0</v>
      </c>
      <c r="F1339">
        <f>IF(martianeum6[[#This Row],[zawartosc '[%']]]&gt;=1,martianeum6[[#This Row],[masa '[kg']]]*martianeum6[[#This Row],[zawartosc '[%']]]*0.01,0)</f>
        <v>0</v>
      </c>
      <c r="G1339">
        <f>martianeum6[[#This Row],[stan_magazynu '[kg']]]+martianeum6[[#This Row],[ile_kg_materiału_z_ładunku]]</f>
        <v>37.917799999999922</v>
      </c>
      <c r="H1339">
        <f>IF(martianeum6[[#This Row],[stan_po_wydobyciu_z_ładunku]]&gt;=100,100,0)</f>
        <v>0</v>
      </c>
      <c r="I1339">
        <f>martianeum6[[#This Row],[stan_po_wydobyciu_z_ładunku]]-martianeum6[[#This Row],[ile_zabiera_na_orbite]]</f>
        <v>37.917799999999922</v>
      </c>
    </row>
    <row r="1340" spans="1:9" x14ac:dyDescent="0.25">
      <c r="A1340" s="1">
        <v>49979</v>
      </c>
      <c r="B1340">
        <f t="shared" si="20"/>
        <v>37.917799999999922</v>
      </c>
      <c r="C1340" t="s">
        <v>11</v>
      </c>
      <c r="D1340">
        <v>16.7</v>
      </c>
      <c r="E1340">
        <v>3.5</v>
      </c>
      <c r="F1340">
        <f>IF(martianeum6[[#This Row],[zawartosc '[%']]]&gt;=1,martianeum6[[#This Row],[masa '[kg']]]*martianeum6[[#This Row],[zawartosc '[%']]]*0.01,0)</f>
        <v>0.58450000000000002</v>
      </c>
      <c r="G1340">
        <f>martianeum6[[#This Row],[stan_magazynu '[kg']]]+martianeum6[[#This Row],[ile_kg_materiału_z_ładunku]]</f>
        <v>38.50229999999992</v>
      </c>
      <c r="H1340">
        <f>IF(martianeum6[[#This Row],[stan_po_wydobyciu_z_ładunku]]&gt;=100,100,0)</f>
        <v>0</v>
      </c>
      <c r="I1340">
        <f>martianeum6[[#This Row],[stan_po_wydobyciu_z_ładunku]]-martianeum6[[#This Row],[ile_zabiera_na_orbite]]</f>
        <v>38.50229999999992</v>
      </c>
    </row>
    <row r="1341" spans="1:9" x14ac:dyDescent="0.25">
      <c r="A1341" s="1">
        <v>49980</v>
      </c>
      <c r="B1341">
        <f t="shared" si="20"/>
        <v>38.50229999999992</v>
      </c>
      <c r="C1341" t="s">
        <v>23</v>
      </c>
      <c r="D1341">
        <v>28.6</v>
      </c>
      <c r="E1341">
        <v>0</v>
      </c>
      <c r="F1341">
        <f>IF(martianeum6[[#This Row],[zawartosc '[%']]]&gt;=1,martianeum6[[#This Row],[masa '[kg']]]*martianeum6[[#This Row],[zawartosc '[%']]]*0.01,0)</f>
        <v>0</v>
      </c>
      <c r="G1341">
        <f>martianeum6[[#This Row],[stan_magazynu '[kg']]]+martianeum6[[#This Row],[ile_kg_materiału_z_ładunku]]</f>
        <v>38.50229999999992</v>
      </c>
      <c r="H1341">
        <f>IF(martianeum6[[#This Row],[stan_po_wydobyciu_z_ładunku]]&gt;=100,100,0)</f>
        <v>0</v>
      </c>
      <c r="I1341">
        <f>martianeum6[[#This Row],[stan_po_wydobyciu_z_ładunku]]-martianeum6[[#This Row],[ile_zabiera_na_orbite]]</f>
        <v>38.50229999999992</v>
      </c>
    </row>
    <row r="1342" spans="1:9" x14ac:dyDescent="0.25">
      <c r="A1342" s="1">
        <v>49981</v>
      </c>
      <c r="B1342">
        <f t="shared" si="20"/>
        <v>38.50229999999992</v>
      </c>
      <c r="C1342" t="s">
        <v>10</v>
      </c>
      <c r="D1342">
        <v>10.8</v>
      </c>
      <c r="E1342">
        <v>32.9</v>
      </c>
      <c r="F1342">
        <f>IF(martianeum6[[#This Row],[zawartosc '[%']]]&gt;=1,martianeum6[[#This Row],[masa '[kg']]]*martianeum6[[#This Row],[zawartosc '[%']]]*0.01,0)</f>
        <v>3.5531999999999999</v>
      </c>
      <c r="G1342">
        <f>martianeum6[[#This Row],[stan_magazynu '[kg']]]+martianeum6[[#This Row],[ile_kg_materiału_z_ładunku]]</f>
        <v>42.055499999999917</v>
      </c>
      <c r="H1342">
        <f>IF(martianeum6[[#This Row],[stan_po_wydobyciu_z_ładunku]]&gt;=100,100,0)</f>
        <v>0</v>
      </c>
      <c r="I1342">
        <f>martianeum6[[#This Row],[stan_po_wydobyciu_z_ładunku]]-martianeum6[[#This Row],[ile_zabiera_na_orbite]]</f>
        <v>42.055499999999917</v>
      </c>
    </row>
    <row r="1343" spans="1:9" x14ac:dyDescent="0.25">
      <c r="A1343" s="1">
        <v>49982</v>
      </c>
      <c r="B1343">
        <f t="shared" si="20"/>
        <v>42.055499999999917</v>
      </c>
      <c r="C1343" t="s">
        <v>18</v>
      </c>
      <c r="D1343">
        <v>12.8</v>
      </c>
      <c r="E1343">
        <v>0</v>
      </c>
      <c r="F1343">
        <f>IF(martianeum6[[#This Row],[zawartosc '[%']]]&gt;=1,martianeum6[[#This Row],[masa '[kg']]]*martianeum6[[#This Row],[zawartosc '[%']]]*0.01,0)</f>
        <v>0</v>
      </c>
      <c r="G1343">
        <f>martianeum6[[#This Row],[stan_magazynu '[kg']]]+martianeum6[[#This Row],[ile_kg_materiału_z_ładunku]]</f>
        <v>42.055499999999917</v>
      </c>
      <c r="H1343">
        <f>IF(martianeum6[[#This Row],[stan_po_wydobyciu_z_ładunku]]&gt;=100,100,0)</f>
        <v>0</v>
      </c>
      <c r="I1343">
        <f>martianeum6[[#This Row],[stan_po_wydobyciu_z_ładunku]]-martianeum6[[#This Row],[ile_zabiera_na_orbite]]</f>
        <v>42.055499999999917</v>
      </c>
    </row>
    <row r="1344" spans="1:9" x14ac:dyDescent="0.25">
      <c r="A1344" s="1">
        <v>49983</v>
      </c>
      <c r="B1344">
        <f t="shared" si="20"/>
        <v>42.055499999999917</v>
      </c>
      <c r="C1344" t="s">
        <v>26</v>
      </c>
      <c r="D1344">
        <v>17.600000000000001</v>
      </c>
      <c r="E1344">
        <v>0</v>
      </c>
      <c r="F1344">
        <f>IF(martianeum6[[#This Row],[zawartosc '[%']]]&gt;=1,martianeum6[[#This Row],[masa '[kg']]]*martianeum6[[#This Row],[zawartosc '[%']]]*0.01,0)</f>
        <v>0</v>
      </c>
      <c r="G1344">
        <f>martianeum6[[#This Row],[stan_magazynu '[kg']]]+martianeum6[[#This Row],[ile_kg_materiału_z_ładunku]]</f>
        <v>42.055499999999917</v>
      </c>
      <c r="H1344">
        <f>IF(martianeum6[[#This Row],[stan_po_wydobyciu_z_ładunku]]&gt;=100,100,0)</f>
        <v>0</v>
      </c>
      <c r="I1344">
        <f>martianeum6[[#This Row],[stan_po_wydobyciu_z_ładunku]]-martianeum6[[#This Row],[ile_zabiera_na_orbite]]</f>
        <v>42.055499999999917</v>
      </c>
    </row>
    <row r="1345" spans="1:9" x14ac:dyDescent="0.25">
      <c r="A1345" s="1">
        <v>49984</v>
      </c>
      <c r="B1345">
        <f t="shared" si="20"/>
        <v>42.055499999999917</v>
      </c>
      <c r="C1345" t="s">
        <v>22</v>
      </c>
      <c r="D1345">
        <v>24.1</v>
      </c>
      <c r="E1345">
        <v>0</v>
      </c>
      <c r="F1345">
        <f>IF(martianeum6[[#This Row],[zawartosc '[%']]]&gt;=1,martianeum6[[#This Row],[masa '[kg']]]*martianeum6[[#This Row],[zawartosc '[%']]]*0.01,0)</f>
        <v>0</v>
      </c>
      <c r="G1345">
        <f>martianeum6[[#This Row],[stan_magazynu '[kg']]]+martianeum6[[#This Row],[ile_kg_materiału_z_ładunku]]</f>
        <v>42.055499999999917</v>
      </c>
      <c r="H1345">
        <f>IF(martianeum6[[#This Row],[stan_po_wydobyciu_z_ładunku]]&gt;=100,100,0)</f>
        <v>0</v>
      </c>
      <c r="I1345">
        <f>martianeum6[[#This Row],[stan_po_wydobyciu_z_ładunku]]-martianeum6[[#This Row],[ile_zabiera_na_orbite]]</f>
        <v>42.055499999999917</v>
      </c>
    </row>
    <row r="1346" spans="1:9" x14ac:dyDescent="0.25">
      <c r="A1346" s="1">
        <v>49985</v>
      </c>
      <c r="B1346">
        <f t="shared" si="20"/>
        <v>42.055499999999917</v>
      </c>
      <c r="C1346" t="s">
        <v>11</v>
      </c>
      <c r="D1346">
        <v>11.4</v>
      </c>
      <c r="E1346">
        <v>18.2</v>
      </c>
      <c r="F1346">
        <f>IF(martianeum6[[#This Row],[zawartosc '[%']]]&gt;=1,martianeum6[[#This Row],[masa '[kg']]]*martianeum6[[#This Row],[zawartosc '[%']]]*0.01,0)</f>
        <v>2.0747999999999998</v>
      </c>
      <c r="G1346">
        <f>martianeum6[[#This Row],[stan_magazynu '[kg']]]+martianeum6[[#This Row],[ile_kg_materiału_z_ładunku]]</f>
        <v>44.13029999999992</v>
      </c>
      <c r="H1346">
        <f>IF(martianeum6[[#This Row],[stan_po_wydobyciu_z_ładunku]]&gt;=100,100,0)</f>
        <v>0</v>
      </c>
      <c r="I1346">
        <f>martianeum6[[#This Row],[stan_po_wydobyciu_z_ładunku]]-martianeum6[[#This Row],[ile_zabiera_na_orbite]]</f>
        <v>44.13029999999992</v>
      </c>
    </row>
    <row r="1347" spans="1:9" x14ac:dyDescent="0.25">
      <c r="A1347" s="1">
        <v>49986</v>
      </c>
      <c r="B1347">
        <f t="shared" si="20"/>
        <v>44.13029999999992</v>
      </c>
      <c r="C1347" t="s">
        <v>9</v>
      </c>
      <c r="D1347">
        <v>21.9</v>
      </c>
      <c r="E1347">
        <v>5.4</v>
      </c>
      <c r="F1347">
        <f>IF(martianeum6[[#This Row],[zawartosc '[%']]]&gt;=1,martianeum6[[#This Row],[masa '[kg']]]*martianeum6[[#This Row],[zawartosc '[%']]]*0.01,0)</f>
        <v>1.1826000000000001</v>
      </c>
      <c r="G1347">
        <f>martianeum6[[#This Row],[stan_magazynu '[kg']]]+martianeum6[[#This Row],[ile_kg_materiału_z_ładunku]]</f>
        <v>45.312899999999921</v>
      </c>
      <c r="H1347">
        <f>IF(martianeum6[[#This Row],[stan_po_wydobyciu_z_ładunku]]&gt;=100,100,0)</f>
        <v>0</v>
      </c>
      <c r="I1347">
        <f>martianeum6[[#This Row],[stan_po_wydobyciu_z_ładunku]]-martianeum6[[#This Row],[ile_zabiera_na_orbite]]</f>
        <v>45.312899999999921</v>
      </c>
    </row>
    <row r="1348" spans="1:9" x14ac:dyDescent="0.25">
      <c r="A1348" s="1">
        <v>49987</v>
      </c>
      <c r="B1348">
        <f t="shared" ref="B1348:B1411" si="21">I1347</f>
        <v>45.312899999999921</v>
      </c>
      <c r="C1348" t="s">
        <v>26</v>
      </c>
      <c r="D1348">
        <v>16.8</v>
      </c>
      <c r="E1348">
        <v>1.6</v>
      </c>
      <c r="F1348">
        <f>IF(martianeum6[[#This Row],[zawartosc '[%']]]&gt;=1,martianeum6[[#This Row],[masa '[kg']]]*martianeum6[[#This Row],[zawartosc '[%']]]*0.01,0)</f>
        <v>0.26880000000000004</v>
      </c>
      <c r="G1348">
        <f>martianeum6[[#This Row],[stan_magazynu '[kg']]]+martianeum6[[#This Row],[ile_kg_materiału_z_ładunku]]</f>
        <v>45.58169999999992</v>
      </c>
      <c r="H1348">
        <f>IF(martianeum6[[#This Row],[stan_po_wydobyciu_z_ładunku]]&gt;=100,100,0)</f>
        <v>0</v>
      </c>
      <c r="I1348">
        <f>martianeum6[[#This Row],[stan_po_wydobyciu_z_ładunku]]-martianeum6[[#This Row],[ile_zabiera_na_orbite]]</f>
        <v>45.58169999999992</v>
      </c>
    </row>
    <row r="1349" spans="1:9" x14ac:dyDescent="0.25">
      <c r="A1349" s="1">
        <v>49988</v>
      </c>
      <c r="B1349">
        <f t="shared" si="21"/>
        <v>45.58169999999992</v>
      </c>
      <c r="C1349" t="s">
        <v>6</v>
      </c>
      <c r="D1349">
        <v>26</v>
      </c>
      <c r="E1349">
        <v>0</v>
      </c>
      <c r="F1349">
        <f>IF(martianeum6[[#This Row],[zawartosc '[%']]]&gt;=1,martianeum6[[#This Row],[masa '[kg']]]*martianeum6[[#This Row],[zawartosc '[%']]]*0.01,0)</f>
        <v>0</v>
      </c>
      <c r="G1349">
        <f>martianeum6[[#This Row],[stan_magazynu '[kg']]]+martianeum6[[#This Row],[ile_kg_materiału_z_ładunku]]</f>
        <v>45.58169999999992</v>
      </c>
      <c r="H1349">
        <f>IF(martianeum6[[#This Row],[stan_po_wydobyciu_z_ładunku]]&gt;=100,100,0)</f>
        <v>0</v>
      </c>
      <c r="I1349">
        <f>martianeum6[[#This Row],[stan_po_wydobyciu_z_ładunku]]-martianeum6[[#This Row],[ile_zabiera_na_orbite]]</f>
        <v>45.58169999999992</v>
      </c>
    </row>
    <row r="1350" spans="1:9" x14ac:dyDescent="0.25">
      <c r="A1350" s="1">
        <v>49989</v>
      </c>
      <c r="B1350">
        <f t="shared" si="21"/>
        <v>45.58169999999992</v>
      </c>
      <c r="C1350" t="s">
        <v>11</v>
      </c>
      <c r="D1350">
        <v>20.2</v>
      </c>
      <c r="E1350">
        <v>10</v>
      </c>
      <c r="F1350">
        <f>IF(martianeum6[[#This Row],[zawartosc '[%']]]&gt;=1,martianeum6[[#This Row],[masa '[kg']]]*martianeum6[[#This Row],[zawartosc '[%']]]*0.01,0)</f>
        <v>2.02</v>
      </c>
      <c r="G1350">
        <f>martianeum6[[#This Row],[stan_magazynu '[kg']]]+martianeum6[[#This Row],[ile_kg_materiału_z_ładunku]]</f>
        <v>47.601699999999923</v>
      </c>
      <c r="H1350">
        <f>IF(martianeum6[[#This Row],[stan_po_wydobyciu_z_ładunku]]&gt;=100,100,0)</f>
        <v>0</v>
      </c>
      <c r="I1350">
        <f>martianeum6[[#This Row],[stan_po_wydobyciu_z_ładunku]]-martianeum6[[#This Row],[ile_zabiera_na_orbite]]</f>
        <v>47.601699999999923</v>
      </c>
    </row>
    <row r="1351" spans="1:9" x14ac:dyDescent="0.25">
      <c r="A1351" s="1">
        <v>49990</v>
      </c>
      <c r="B1351">
        <f t="shared" si="21"/>
        <v>47.601699999999923</v>
      </c>
      <c r="C1351" t="s">
        <v>19</v>
      </c>
      <c r="D1351">
        <v>20.3</v>
      </c>
      <c r="E1351">
        <v>37.799999999999997</v>
      </c>
      <c r="F1351">
        <f>IF(martianeum6[[#This Row],[zawartosc '[%']]]&gt;=1,martianeum6[[#This Row],[masa '[kg']]]*martianeum6[[#This Row],[zawartosc '[%']]]*0.01,0)</f>
        <v>7.6733999999999991</v>
      </c>
      <c r="G1351">
        <f>martianeum6[[#This Row],[stan_magazynu '[kg']]]+martianeum6[[#This Row],[ile_kg_materiału_z_ładunku]]</f>
        <v>55.275099999999924</v>
      </c>
      <c r="H1351">
        <f>IF(martianeum6[[#This Row],[stan_po_wydobyciu_z_ładunku]]&gt;=100,100,0)</f>
        <v>0</v>
      </c>
      <c r="I1351">
        <f>martianeum6[[#This Row],[stan_po_wydobyciu_z_ładunku]]-martianeum6[[#This Row],[ile_zabiera_na_orbite]]</f>
        <v>55.275099999999924</v>
      </c>
    </row>
    <row r="1352" spans="1:9" x14ac:dyDescent="0.25">
      <c r="A1352" s="1">
        <v>49991</v>
      </c>
      <c r="B1352">
        <f t="shared" si="21"/>
        <v>55.275099999999924</v>
      </c>
      <c r="C1352" t="s">
        <v>7</v>
      </c>
      <c r="D1352">
        <v>27.5</v>
      </c>
      <c r="E1352">
        <v>20.8</v>
      </c>
      <c r="F1352">
        <f>IF(martianeum6[[#This Row],[zawartosc '[%']]]&gt;=1,martianeum6[[#This Row],[masa '[kg']]]*martianeum6[[#This Row],[zawartosc '[%']]]*0.01,0)</f>
        <v>5.72</v>
      </c>
      <c r="G1352">
        <f>martianeum6[[#This Row],[stan_magazynu '[kg']]]+martianeum6[[#This Row],[ile_kg_materiału_z_ładunku]]</f>
        <v>60.995099999999923</v>
      </c>
      <c r="H1352">
        <f>IF(martianeum6[[#This Row],[stan_po_wydobyciu_z_ładunku]]&gt;=100,100,0)</f>
        <v>0</v>
      </c>
      <c r="I1352">
        <f>martianeum6[[#This Row],[stan_po_wydobyciu_z_ładunku]]-martianeum6[[#This Row],[ile_zabiera_na_orbite]]</f>
        <v>60.995099999999923</v>
      </c>
    </row>
    <row r="1353" spans="1:9" x14ac:dyDescent="0.25">
      <c r="A1353" s="1">
        <v>49992</v>
      </c>
      <c r="B1353">
        <f t="shared" si="21"/>
        <v>60.995099999999923</v>
      </c>
      <c r="C1353" t="s">
        <v>19</v>
      </c>
      <c r="D1353">
        <v>24.2</v>
      </c>
      <c r="E1353">
        <v>2.9</v>
      </c>
      <c r="F1353">
        <f>IF(martianeum6[[#This Row],[zawartosc '[%']]]&gt;=1,martianeum6[[#This Row],[masa '[kg']]]*martianeum6[[#This Row],[zawartosc '[%']]]*0.01,0)</f>
        <v>0.70179999999999998</v>
      </c>
      <c r="G1353">
        <f>martianeum6[[#This Row],[stan_magazynu '[kg']]]+martianeum6[[#This Row],[ile_kg_materiału_z_ładunku]]</f>
        <v>61.696899999999921</v>
      </c>
      <c r="H1353">
        <f>IF(martianeum6[[#This Row],[stan_po_wydobyciu_z_ładunku]]&gt;=100,100,0)</f>
        <v>0</v>
      </c>
      <c r="I1353">
        <f>martianeum6[[#This Row],[stan_po_wydobyciu_z_ładunku]]-martianeum6[[#This Row],[ile_zabiera_na_orbite]]</f>
        <v>61.696899999999921</v>
      </c>
    </row>
    <row r="1354" spans="1:9" x14ac:dyDescent="0.25">
      <c r="A1354" s="1">
        <v>49993</v>
      </c>
      <c r="B1354">
        <f t="shared" si="21"/>
        <v>61.696899999999921</v>
      </c>
      <c r="C1354" t="s">
        <v>11</v>
      </c>
      <c r="D1354">
        <v>10.7</v>
      </c>
      <c r="E1354">
        <v>14.3</v>
      </c>
      <c r="F1354">
        <f>IF(martianeum6[[#This Row],[zawartosc '[%']]]&gt;=1,martianeum6[[#This Row],[masa '[kg']]]*martianeum6[[#This Row],[zawartosc '[%']]]*0.01,0)</f>
        <v>1.5301</v>
      </c>
      <c r="G1354">
        <f>martianeum6[[#This Row],[stan_magazynu '[kg']]]+martianeum6[[#This Row],[ile_kg_materiału_z_ładunku]]</f>
        <v>63.226999999999919</v>
      </c>
      <c r="H1354">
        <f>IF(martianeum6[[#This Row],[stan_po_wydobyciu_z_ładunku]]&gt;=100,100,0)</f>
        <v>0</v>
      </c>
      <c r="I1354">
        <f>martianeum6[[#This Row],[stan_po_wydobyciu_z_ładunku]]-martianeum6[[#This Row],[ile_zabiera_na_orbite]]</f>
        <v>63.226999999999919</v>
      </c>
    </row>
    <row r="1355" spans="1:9" x14ac:dyDescent="0.25">
      <c r="A1355" s="1">
        <v>49994</v>
      </c>
      <c r="B1355">
        <f t="shared" si="21"/>
        <v>63.226999999999919</v>
      </c>
      <c r="C1355" t="s">
        <v>19</v>
      </c>
      <c r="D1355">
        <v>17.3</v>
      </c>
      <c r="E1355">
        <v>0</v>
      </c>
      <c r="F1355">
        <f>IF(martianeum6[[#This Row],[zawartosc '[%']]]&gt;=1,martianeum6[[#This Row],[masa '[kg']]]*martianeum6[[#This Row],[zawartosc '[%']]]*0.01,0)</f>
        <v>0</v>
      </c>
      <c r="G1355">
        <f>martianeum6[[#This Row],[stan_magazynu '[kg']]]+martianeum6[[#This Row],[ile_kg_materiału_z_ładunku]]</f>
        <v>63.226999999999919</v>
      </c>
      <c r="H1355">
        <f>IF(martianeum6[[#This Row],[stan_po_wydobyciu_z_ładunku]]&gt;=100,100,0)</f>
        <v>0</v>
      </c>
      <c r="I1355">
        <f>martianeum6[[#This Row],[stan_po_wydobyciu_z_ładunku]]-martianeum6[[#This Row],[ile_zabiera_na_orbite]]</f>
        <v>63.226999999999919</v>
      </c>
    </row>
    <row r="1356" spans="1:9" x14ac:dyDescent="0.25">
      <c r="A1356" s="1">
        <v>49995</v>
      </c>
      <c r="B1356">
        <f t="shared" si="21"/>
        <v>63.226999999999919</v>
      </c>
      <c r="C1356" t="s">
        <v>11</v>
      </c>
      <c r="D1356">
        <v>13.5</v>
      </c>
      <c r="E1356">
        <v>21.1</v>
      </c>
      <c r="F1356">
        <f>IF(martianeum6[[#This Row],[zawartosc '[%']]]&gt;=1,martianeum6[[#This Row],[masa '[kg']]]*martianeum6[[#This Row],[zawartosc '[%']]]*0.01,0)</f>
        <v>2.8485000000000005</v>
      </c>
      <c r="G1356">
        <f>martianeum6[[#This Row],[stan_magazynu '[kg']]]+martianeum6[[#This Row],[ile_kg_materiału_z_ładunku]]</f>
        <v>66.07549999999992</v>
      </c>
      <c r="H1356">
        <f>IF(martianeum6[[#This Row],[stan_po_wydobyciu_z_ładunku]]&gt;=100,100,0)</f>
        <v>0</v>
      </c>
      <c r="I1356">
        <f>martianeum6[[#This Row],[stan_po_wydobyciu_z_ładunku]]-martianeum6[[#This Row],[ile_zabiera_na_orbite]]</f>
        <v>66.07549999999992</v>
      </c>
    </row>
    <row r="1357" spans="1:9" x14ac:dyDescent="0.25">
      <c r="A1357" s="1">
        <v>49996</v>
      </c>
      <c r="B1357">
        <f t="shared" si="21"/>
        <v>66.07549999999992</v>
      </c>
      <c r="C1357" t="s">
        <v>6</v>
      </c>
      <c r="D1357">
        <v>13.6</v>
      </c>
      <c r="E1357">
        <v>6</v>
      </c>
      <c r="F1357">
        <f>IF(martianeum6[[#This Row],[zawartosc '[%']]]&gt;=1,martianeum6[[#This Row],[masa '[kg']]]*martianeum6[[#This Row],[zawartosc '[%']]]*0.01,0)</f>
        <v>0.81599999999999995</v>
      </c>
      <c r="G1357">
        <f>martianeum6[[#This Row],[stan_magazynu '[kg']]]+martianeum6[[#This Row],[ile_kg_materiału_z_ładunku]]</f>
        <v>66.891499999999922</v>
      </c>
      <c r="H1357">
        <f>IF(martianeum6[[#This Row],[stan_po_wydobyciu_z_ładunku]]&gt;=100,100,0)</f>
        <v>0</v>
      </c>
      <c r="I1357">
        <f>martianeum6[[#This Row],[stan_po_wydobyciu_z_ładunku]]-martianeum6[[#This Row],[ile_zabiera_na_orbite]]</f>
        <v>66.891499999999922</v>
      </c>
    </row>
    <row r="1358" spans="1:9" x14ac:dyDescent="0.25">
      <c r="A1358" s="1">
        <v>49997</v>
      </c>
      <c r="B1358">
        <f t="shared" si="21"/>
        <v>66.891499999999922</v>
      </c>
      <c r="C1358" t="s">
        <v>5</v>
      </c>
      <c r="D1358">
        <v>19.899999999999999</v>
      </c>
      <c r="E1358">
        <v>0</v>
      </c>
      <c r="F1358">
        <f>IF(martianeum6[[#This Row],[zawartosc '[%']]]&gt;=1,martianeum6[[#This Row],[masa '[kg']]]*martianeum6[[#This Row],[zawartosc '[%']]]*0.01,0)</f>
        <v>0</v>
      </c>
      <c r="G1358">
        <f>martianeum6[[#This Row],[stan_magazynu '[kg']]]+martianeum6[[#This Row],[ile_kg_materiału_z_ładunku]]</f>
        <v>66.891499999999922</v>
      </c>
      <c r="H1358">
        <f>IF(martianeum6[[#This Row],[stan_po_wydobyciu_z_ładunku]]&gt;=100,100,0)</f>
        <v>0</v>
      </c>
      <c r="I1358">
        <f>martianeum6[[#This Row],[stan_po_wydobyciu_z_ładunku]]-martianeum6[[#This Row],[ile_zabiera_na_orbite]]</f>
        <v>66.891499999999922</v>
      </c>
    </row>
    <row r="1359" spans="1:9" x14ac:dyDescent="0.25">
      <c r="A1359" s="1">
        <v>49998</v>
      </c>
      <c r="B1359">
        <f t="shared" si="21"/>
        <v>66.891499999999922</v>
      </c>
      <c r="C1359" t="s">
        <v>18</v>
      </c>
      <c r="D1359">
        <v>13.1</v>
      </c>
      <c r="E1359">
        <v>10.199999999999999</v>
      </c>
      <c r="F1359">
        <f>IF(martianeum6[[#This Row],[zawartosc '[%']]]&gt;=1,martianeum6[[#This Row],[masa '[kg']]]*martianeum6[[#This Row],[zawartosc '[%']]]*0.01,0)</f>
        <v>1.3361999999999998</v>
      </c>
      <c r="G1359">
        <f>martianeum6[[#This Row],[stan_magazynu '[kg']]]+martianeum6[[#This Row],[ile_kg_materiału_z_ładunku]]</f>
        <v>68.227699999999928</v>
      </c>
      <c r="H1359">
        <f>IF(martianeum6[[#This Row],[stan_po_wydobyciu_z_ładunku]]&gt;=100,100,0)</f>
        <v>0</v>
      </c>
      <c r="I1359">
        <f>martianeum6[[#This Row],[stan_po_wydobyciu_z_ładunku]]-martianeum6[[#This Row],[ile_zabiera_na_orbite]]</f>
        <v>68.227699999999928</v>
      </c>
    </row>
    <row r="1360" spans="1:9" x14ac:dyDescent="0.25">
      <c r="A1360" s="1">
        <v>49999</v>
      </c>
      <c r="B1360">
        <f t="shared" si="21"/>
        <v>68.227699999999928</v>
      </c>
      <c r="C1360" t="s">
        <v>21</v>
      </c>
      <c r="D1360">
        <v>29.8</v>
      </c>
      <c r="E1360">
        <v>1.9</v>
      </c>
      <c r="F1360">
        <f>IF(martianeum6[[#This Row],[zawartosc '[%']]]&gt;=1,martianeum6[[#This Row],[masa '[kg']]]*martianeum6[[#This Row],[zawartosc '[%']]]*0.01,0)</f>
        <v>0.56620000000000004</v>
      </c>
      <c r="G1360">
        <f>martianeum6[[#This Row],[stan_magazynu '[kg']]]+martianeum6[[#This Row],[ile_kg_materiału_z_ładunku]]</f>
        <v>68.793899999999923</v>
      </c>
      <c r="H1360">
        <f>IF(martianeum6[[#This Row],[stan_po_wydobyciu_z_ładunku]]&gt;=100,100,0)</f>
        <v>0</v>
      </c>
      <c r="I1360">
        <f>martianeum6[[#This Row],[stan_po_wydobyciu_z_ładunku]]-martianeum6[[#This Row],[ile_zabiera_na_orbite]]</f>
        <v>68.793899999999923</v>
      </c>
    </row>
    <row r="1361" spans="1:9" x14ac:dyDescent="0.25">
      <c r="A1361" s="1">
        <v>50000</v>
      </c>
      <c r="B1361">
        <f t="shared" si="21"/>
        <v>68.793899999999923</v>
      </c>
      <c r="C1361" t="s">
        <v>28</v>
      </c>
      <c r="D1361">
        <v>23.7</v>
      </c>
      <c r="E1361">
        <v>0.3</v>
      </c>
      <c r="F1361">
        <f>IF(martianeum6[[#This Row],[zawartosc '[%']]]&gt;=1,martianeum6[[#This Row],[masa '[kg']]]*martianeum6[[#This Row],[zawartosc '[%']]]*0.01,0)</f>
        <v>0</v>
      </c>
      <c r="G1361">
        <f>martianeum6[[#This Row],[stan_magazynu '[kg']]]+martianeum6[[#This Row],[ile_kg_materiału_z_ładunku]]</f>
        <v>68.793899999999923</v>
      </c>
      <c r="H1361">
        <f>IF(martianeum6[[#This Row],[stan_po_wydobyciu_z_ładunku]]&gt;=100,100,0)</f>
        <v>0</v>
      </c>
      <c r="I1361">
        <f>martianeum6[[#This Row],[stan_po_wydobyciu_z_ładunku]]-martianeum6[[#This Row],[ile_zabiera_na_orbite]]</f>
        <v>68.793899999999923</v>
      </c>
    </row>
    <row r="1362" spans="1:9" x14ac:dyDescent="0.25">
      <c r="A1362" s="1">
        <v>50001</v>
      </c>
      <c r="B1362">
        <f t="shared" si="21"/>
        <v>68.793899999999923</v>
      </c>
      <c r="C1362" t="s">
        <v>19</v>
      </c>
      <c r="D1362">
        <v>14</v>
      </c>
      <c r="E1362">
        <v>0</v>
      </c>
      <c r="F1362">
        <f>IF(martianeum6[[#This Row],[zawartosc '[%']]]&gt;=1,martianeum6[[#This Row],[masa '[kg']]]*martianeum6[[#This Row],[zawartosc '[%']]]*0.01,0)</f>
        <v>0</v>
      </c>
      <c r="G1362">
        <f>martianeum6[[#This Row],[stan_magazynu '[kg']]]+martianeum6[[#This Row],[ile_kg_materiału_z_ładunku]]</f>
        <v>68.793899999999923</v>
      </c>
      <c r="H1362">
        <f>IF(martianeum6[[#This Row],[stan_po_wydobyciu_z_ładunku]]&gt;=100,100,0)</f>
        <v>0</v>
      </c>
      <c r="I1362">
        <f>martianeum6[[#This Row],[stan_po_wydobyciu_z_ładunku]]-martianeum6[[#This Row],[ile_zabiera_na_orbite]]</f>
        <v>68.793899999999923</v>
      </c>
    </row>
    <row r="1363" spans="1:9" x14ac:dyDescent="0.25">
      <c r="A1363" s="1">
        <v>50002</v>
      </c>
      <c r="B1363">
        <f t="shared" si="21"/>
        <v>68.793899999999923</v>
      </c>
      <c r="C1363" t="s">
        <v>30</v>
      </c>
      <c r="D1363">
        <v>19</v>
      </c>
      <c r="E1363">
        <v>0.5</v>
      </c>
      <c r="F1363">
        <f>IF(martianeum6[[#This Row],[zawartosc '[%']]]&gt;=1,martianeum6[[#This Row],[masa '[kg']]]*martianeum6[[#This Row],[zawartosc '[%']]]*0.01,0)</f>
        <v>0</v>
      </c>
      <c r="G1363">
        <f>martianeum6[[#This Row],[stan_magazynu '[kg']]]+martianeum6[[#This Row],[ile_kg_materiału_z_ładunku]]</f>
        <v>68.793899999999923</v>
      </c>
      <c r="H1363">
        <f>IF(martianeum6[[#This Row],[stan_po_wydobyciu_z_ładunku]]&gt;=100,100,0)</f>
        <v>0</v>
      </c>
      <c r="I1363">
        <f>martianeum6[[#This Row],[stan_po_wydobyciu_z_ładunku]]-martianeum6[[#This Row],[ile_zabiera_na_orbite]]</f>
        <v>68.793899999999923</v>
      </c>
    </row>
    <row r="1364" spans="1:9" x14ac:dyDescent="0.25">
      <c r="A1364" s="1">
        <v>50003</v>
      </c>
      <c r="B1364">
        <f t="shared" si="21"/>
        <v>68.793899999999923</v>
      </c>
      <c r="C1364" t="s">
        <v>32</v>
      </c>
      <c r="D1364">
        <v>23.9</v>
      </c>
      <c r="E1364">
        <v>0.5</v>
      </c>
      <c r="F1364">
        <f>IF(martianeum6[[#This Row],[zawartosc '[%']]]&gt;=1,martianeum6[[#This Row],[masa '[kg']]]*martianeum6[[#This Row],[zawartosc '[%']]]*0.01,0)</f>
        <v>0</v>
      </c>
      <c r="G1364">
        <f>martianeum6[[#This Row],[stan_magazynu '[kg']]]+martianeum6[[#This Row],[ile_kg_materiału_z_ładunku]]</f>
        <v>68.793899999999923</v>
      </c>
      <c r="H1364">
        <f>IF(martianeum6[[#This Row],[stan_po_wydobyciu_z_ładunku]]&gt;=100,100,0)</f>
        <v>0</v>
      </c>
      <c r="I1364">
        <f>martianeum6[[#This Row],[stan_po_wydobyciu_z_ładunku]]-martianeum6[[#This Row],[ile_zabiera_na_orbite]]</f>
        <v>68.793899999999923</v>
      </c>
    </row>
    <row r="1365" spans="1:9" x14ac:dyDescent="0.25">
      <c r="A1365" s="1">
        <v>50004</v>
      </c>
      <c r="B1365">
        <f t="shared" si="21"/>
        <v>68.793899999999923</v>
      </c>
      <c r="C1365" t="s">
        <v>19</v>
      </c>
      <c r="D1365">
        <v>12.8</v>
      </c>
      <c r="E1365">
        <v>26.7</v>
      </c>
      <c r="F1365">
        <f>IF(martianeum6[[#This Row],[zawartosc '[%']]]&gt;=1,martianeum6[[#This Row],[masa '[kg']]]*martianeum6[[#This Row],[zawartosc '[%']]]*0.01,0)</f>
        <v>3.4176000000000002</v>
      </c>
      <c r="G1365">
        <f>martianeum6[[#This Row],[stan_magazynu '[kg']]]+martianeum6[[#This Row],[ile_kg_materiału_z_ładunku]]</f>
        <v>72.211499999999916</v>
      </c>
      <c r="H1365">
        <f>IF(martianeum6[[#This Row],[stan_po_wydobyciu_z_ładunku]]&gt;=100,100,0)</f>
        <v>0</v>
      </c>
      <c r="I1365">
        <f>martianeum6[[#This Row],[stan_po_wydobyciu_z_ładunku]]-martianeum6[[#This Row],[ile_zabiera_na_orbite]]</f>
        <v>72.211499999999916</v>
      </c>
    </row>
    <row r="1366" spans="1:9" x14ac:dyDescent="0.25">
      <c r="A1366" s="1">
        <v>50005</v>
      </c>
      <c r="B1366">
        <f t="shared" si="21"/>
        <v>72.211499999999916</v>
      </c>
      <c r="C1366" t="s">
        <v>7</v>
      </c>
      <c r="D1366">
        <v>26.9</v>
      </c>
      <c r="E1366">
        <v>4.5</v>
      </c>
      <c r="F1366">
        <f>IF(martianeum6[[#This Row],[zawartosc '[%']]]&gt;=1,martianeum6[[#This Row],[masa '[kg']]]*martianeum6[[#This Row],[zawartosc '[%']]]*0.01,0)</f>
        <v>1.2104999999999999</v>
      </c>
      <c r="G1366">
        <f>martianeum6[[#This Row],[stan_magazynu '[kg']]]+martianeum6[[#This Row],[ile_kg_materiału_z_ładunku]]</f>
        <v>73.421999999999912</v>
      </c>
      <c r="H1366">
        <f>IF(martianeum6[[#This Row],[stan_po_wydobyciu_z_ładunku]]&gt;=100,100,0)</f>
        <v>0</v>
      </c>
      <c r="I1366">
        <f>martianeum6[[#This Row],[stan_po_wydobyciu_z_ładunku]]-martianeum6[[#This Row],[ile_zabiera_na_orbite]]</f>
        <v>73.421999999999912</v>
      </c>
    </row>
    <row r="1367" spans="1:9" x14ac:dyDescent="0.25">
      <c r="A1367" s="1">
        <v>50006</v>
      </c>
      <c r="B1367">
        <f t="shared" si="21"/>
        <v>73.421999999999912</v>
      </c>
      <c r="C1367" t="s">
        <v>26</v>
      </c>
      <c r="D1367">
        <v>10.6</v>
      </c>
      <c r="E1367">
        <v>0</v>
      </c>
      <c r="F1367">
        <f>IF(martianeum6[[#This Row],[zawartosc '[%']]]&gt;=1,martianeum6[[#This Row],[masa '[kg']]]*martianeum6[[#This Row],[zawartosc '[%']]]*0.01,0)</f>
        <v>0</v>
      </c>
      <c r="G1367">
        <f>martianeum6[[#This Row],[stan_magazynu '[kg']]]+martianeum6[[#This Row],[ile_kg_materiału_z_ładunku]]</f>
        <v>73.421999999999912</v>
      </c>
      <c r="H1367">
        <f>IF(martianeum6[[#This Row],[stan_po_wydobyciu_z_ładunku]]&gt;=100,100,0)</f>
        <v>0</v>
      </c>
      <c r="I1367">
        <f>martianeum6[[#This Row],[stan_po_wydobyciu_z_ładunku]]-martianeum6[[#This Row],[ile_zabiera_na_orbite]]</f>
        <v>73.421999999999912</v>
      </c>
    </row>
    <row r="1368" spans="1:9" x14ac:dyDescent="0.25">
      <c r="A1368" s="1">
        <v>50007</v>
      </c>
      <c r="B1368">
        <f t="shared" si="21"/>
        <v>73.421999999999912</v>
      </c>
      <c r="C1368" t="s">
        <v>11</v>
      </c>
      <c r="D1368">
        <v>21.1</v>
      </c>
      <c r="E1368">
        <v>10.6</v>
      </c>
      <c r="F1368">
        <f>IF(martianeum6[[#This Row],[zawartosc '[%']]]&gt;=1,martianeum6[[#This Row],[masa '[kg']]]*martianeum6[[#This Row],[zawartosc '[%']]]*0.01,0)</f>
        <v>2.2366000000000001</v>
      </c>
      <c r="G1368">
        <f>martianeum6[[#This Row],[stan_magazynu '[kg']]]+martianeum6[[#This Row],[ile_kg_materiału_z_ładunku]]</f>
        <v>75.658599999999907</v>
      </c>
      <c r="H1368">
        <f>IF(martianeum6[[#This Row],[stan_po_wydobyciu_z_ładunku]]&gt;=100,100,0)</f>
        <v>0</v>
      </c>
      <c r="I1368">
        <f>martianeum6[[#This Row],[stan_po_wydobyciu_z_ładunku]]-martianeum6[[#This Row],[ile_zabiera_na_orbite]]</f>
        <v>75.658599999999907</v>
      </c>
    </row>
    <row r="1369" spans="1:9" x14ac:dyDescent="0.25">
      <c r="A1369" s="1">
        <v>50008</v>
      </c>
      <c r="B1369">
        <f t="shared" si="21"/>
        <v>75.658599999999907</v>
      </c>
      <c r="C1369" t="s">
        <v>6</v>
      </c>
      <c r="D1369">
        <v>11.7</v>
      </c>
      <c r="E1369">
        <v>9.9</v>
      </c>
      <c r="F1369">
        <f>IF(martianeum6[[#This Row],[zawartosc '[%']]]&gt;=1,martianeum6[[#This Row],[masa '[kg']]]*martianeum6[[#This Row],[zawartosc '[%']]]*0.01,0)</f>
        <v>1.1583000000000001</v>
      </c>
      <c r="G1369">
        <f>martianeum6[[#This Row],[stan_magazynu '[kg']]]+martianeum6[[#This Row],[ile_kg_materiału_z_ładunku]]</f>
        <v>76.816899999999904</v>
      </c>
      <c r="H1369">
        <f>IF(martianeum6[[#This Row],[stan_po_wydobyciu_z_ładunku]]&gt;=100,100,0)</f>
        <v>0</v>
      </c>
      <c r="I1369">
        <f>martianeum6[[#This Row],[stan_po_wydobyciu_z_ładunku]]-martianeum6[[#This Row],[ile_zabiera_na_orbite]]</f>
        <v>76.816899999999904</v>
      </c>
    </row>
    <row r="1370" spans="1:9" x14ac:dyDescent="0.25">
      <c r="A1370" s="1">
        <v>50009</v>
      </c>
      <c r="B1370">
        <f t="shared" si="21"/>
        <v>76.816899999999904</v>
      </c>
      <c r="C1370" t="s">
        <v>8</v>
      </c>
      <c r="D1370">
        <v>20.5</v>
      </c>
      <c r="E1370">
        <v>3.7</v>
      </c>
      <c r="F1370">
        <f>IF(martianeum6[[#This Row],[zawartosc '[%']]]&gt;=1,martianeum6[[#This Row],[masa '[kg']]]*martianeum6[[#This Row],[zawartosc '[%']]]*0.01,0)</f>
        <v>0.75850000000000006</v>
      </c>
      <c r="G1370">
        <f>martianeum6[[#This Row],[stan_magazynu '[kg']]]+martianeum6[[#This Row],[ile_kg_materiału_z_ładunku]]</f>
        <v>77.575399999999902</v>
      </c>
      <c r="H1370">
        <f>IF(martianeum6[[#This Row],[stan_po_wydobyciu_z_ładunku]]&gt;=100,100,0)</f>
        <v>0</v>
      </c>
      <c r="I1370">
        <f>martianeum6[[#This Row],[stan_po_wydobyciu_z_ładunku]]-martianeum6[[#This Row],[ile_zabiera_na_orbite]]</f>
        <v>77.575399999999902</v>
      </c>
    </row>
    <row r="1371" spans="1:9" x14ac:dyDescent="0.25">
      <c r="A1371" s="1">
        <v>50010</v>
      </c>
      <c r="B1371">
        <f t="shared" si="21"/>
        <v>77.575399999999902</v>
      </c>
      <c r="C1371" t="s">
        <v>19</v>
      </c>
      <c r="D1371">
        <v>27.4</v>
      </c>
      <c r="E1371">
        <v>10.4</v>
      </c>
      <c r="F1371">
        <f>IF(martianeum6[[#This Row],[zawartosc '[%']]]&gt;=1,martianeum6[[#This Row],[masa '[kg']]]*martianeum6[[#This Row],[zawartosc '[%']]]*0.01,0)</f>
        <v>2.8495999999999997</v>
      </c>
      <c r="G1371">
        <f>martianeum6[[#This Row],[stan_magazynu '[kg']]]+martianeum6[[#This Row],[ile_kg_materiału_z_ładunku]]</f>
        <v>80.424999999999898</v>
      </c>
      <c r="H1371">
        <f>IF(martianeum6[[#This Row],[stan_po_wydobyciu_z_ładunku]]&gt;=100,100,0)</f>
        <v>0</v>
      </c>
      <c r="I1371">
        <f>martianeum6[[#This Row],[stan_po_wydobyciu_z_ładunku]]-martianeum6[[#This Row],[ile_zabiera_na_orbite]]</f>
        <v>80.424999999999898</v>
      </c>
    </row>
    <row r="1372" spans="1:9" x14ac:dyDescent="0.25">
      <c r="A1372" s="1">
        <v>50011</v>
      </c>
      <c r="B1372">
        <f t="shared" si="21"/>
        <v>80.424999999999898</v>
      </c>
      <c r="C1372" t="s">
        <v>10</v>
      </c>
      <c r="D1372">
        <v>15.8</v>
      </c>
      <c r="E1372">
        <v>10.199999999999999</v>
      </c>
      <c r="F1372">
        <f>IF(martianeum6[[#This Row],[zawartosc '[%']]]&gt;=1,martianeum6[[#This Row],[masa '[kg']]]*martianeum6[[#This Row],[zawartosc '[%']]]*0.01,0)</f>
        <v>1.6115999999999999</v>
      </c>
      <c r="G1372">
        <f>martianeum6[[#This Row],[stan_magazynu '[kg']]]+martianeum6[[#This Row],[ile_kg_materiału_z_ładunku]]</f>
        <v>82.036599999999893</v>
      </c>
      <c r="H1372">
        <f>IF(martianeum6[[#This Row],[stan_po_wydobyciu_z_ładunku]]&gt;=100,100,0)</f>
        <v>0</v>
      </c>
      <c r="I1372">
        <f>martianeum6[[#This Row],[stan_po_wydobyciu_z_ładunku]]-martianeum6[[#This Row],[ile_zabiera_na_orbite]]</f>
        <v>82.036599999999893</v>
      </c>
    </row>
    <row r="1373" spans="1:9" x14ac:dyDescent="0.25">
      <c r="A1373" s="1">
        <v>50012</v>
      </c>
      <c r="B1373">
        <f t="shared" si="21"/>
        <v>82.036599999999893</v>
      </c>
      <c r="C1373" t="s">
        <v>19</v>
      </c>
      <c r="D1373">
        <v>19.600000000000001</v>
      </c>
      <c r="E1373">
        <v>0</v>
      </c>
      <c r="F1373">
        <f>IF(martianeum6[[#This Row],[zawartosc '[%']]]&gt;=1,martianeum6[[#This Row],[masa '[kg']]]*martianeum6[[#This Row],[zawartosc '[%']]]*0.01,0)</f>
        <v>0</v>
      </c>
      <c r="G1373">
        <f>martianeum6[[#This Row],[stan_magazynu '[kg']]]+martianeum6[[#This Row],[ile_kg_materiału_z_ładunku]]</f>
        <v>82.036599999999893</v>
      </c>
      <c r="H1373">
        <f>IF(martianeum6[[#This Row],[stan_po_wydobyciu_z_ładunku]]&gt;=100,100,0)</f>
        <v>0</v>
      </c>
      <c r="I1373">
        <f>martianeum6[[#This Row],[stan_po_wydobyciu_z_ładunku]]-martianeum6[[#This Row],[ile_zabiera_na_orbite]]</f>
        <v>82.036599999999893</v>
      </c>
    </row>
    <row r="1374" spans="1:9" x14ac:dyDescent="0.25">
      <c r="A1374" s="1">
        <v>50013</v>
      </c>
      <c r="B1374">
        <f t="shared" si="21"/>
        <v>82.036599999999893</v>
      </c>
      <c r="C1374" t="s">
        <v>10</v>
      </c>
      <c r="D1374">
        <v>16.899999999999999</v>
      </c>
      <c r="E1374">
        <v>48.4</v>
      </c>
      <c r="F1374">
        <f>IF(martianeum6[[#This Row],[zawartosc '[%']]]&gt;=1,martianeum6[[#This Row],[masa '[kg']]]*martianeum6[[#This Row],[zawartosc '[%']]]*0.01,0)</f>
        <v>8.1795999999999989</v>
      </c>
      <c r="G1374">
        <f>martianeum6[[#This Row],[stan_magazynu '[kg']]]+martianeum6[[#This Row],[ile_kg_materiału_z_ładunku]]</f>
        <v>90.216199999999887</v>
      </c>
      <c r="H1374">
        <f>IF(martianeum6[[#This Row],[stan_po_wydobyciu_z_ładunku]]&gt;=100,100,0)</f>
        <v>0</v>
      </c>
      <c r="I1374">
        <f>martianeum6[[#This Row],[stan_po_wydobyciu_z_ładunku]]-martianeum6[[#This Row],[ile_zabiera_na_orbite]]</f>
        <v>90.216199999999887</v>
      </c>
    </row>
    <row r="1375" spans="1:9" x14ac:dyDescent="0.25">
      <c r="A1375" s="1">
        <v>50014</v>
      </c>
      <c r="B1375">
        <f t="shared" si="21"/>
        <v>90.216199999999887</v>
      </c>
      <c r="C1375" t="s">
        <v>19</v>
      </c>
      <c r="D1375">
        <v>12.2</v>
      </c>
      <c r="E1375">
        <v>0</v>
      </c>
      <c r="F1375">
        <f>IF(martianeum6[[#This Row],[zawartosc '[%']]]&gt;=1,martianeum6[[#This Row],[masa '[kg']]]*martianeum6[[#This Row],[zawartosc '[%']]]*0.01,0)</f>
        <v>0</v>
      </c>
      <c r="G1375">
        <f>martianeum6[[#This Row],[stan_magazynu '[kg']]]+martianeum6[[#This Row],[ile_kg_materiału_z_ładunku]]</f>
        <v>90.216199999999887</v>
      </c>
      <c r="H1375">
        <f>IF(martianeum6[[#This Row],[stan_po_wydobyciu_z_ładunku]]&gt;=100,100,0)</f>
        <v>0</v>
      </c>
      <c r="I1375">
        <f>martianeum6[[#This Row],[stan_po_wydobyciu_z_ładunku]]-martianeum6[[#This Row],[ile_zabiera_na_orbite]]</f>
        <v>90.216199999999887</v>
      </c>
    </row>
    <row r="1376" spans="1:9" x14ac:dyDescent="0.25">
      <c r="A1376" s="1">
        <v>50015</v>
      </c>
      <c r="B1376">
        <f t="shared" si="21"/>
        <v>90.216199999999887</v>
      </c>
      <c r="C1376" t="s">
        <v>10</v>
      </c>
      <c r="D1376">
        <v>16.600000000000001</v>
      </c>
      <c r="E1376">
        <v>14.1</v>
      </c>
      <c r="F1376">
        <f>IF(martianeum6[[#This Row],[zawartosc '[%']]]&gt;=1,martianeum6[[#This Row],[masa '[kg']]]*martianeum6[[#This Row],[zawartosc '[%']]]*0.01,0)</f>
        <v>2.3406000000000002</v>
      </c>
      <c r="G1376">
        <f>martianeum6[[#This Row],[stan_magazynu '[kg']]]+martianeum6[[#This Row],[ile_kg_materiału_z_ładunku]]</f>
        <v>92.556799999999882</v>
      </c>
      <c r="H1376">
        <f>IF(martianeum6[[#This Row],[stan_po_wydobyciu_z_ładunku]]&gt;=100,100,0)</f>
        <v>0</v>
      </c>
      <c r="I1376">
        <f>martianeum6[[#This Row],[stan_po_wydobyciu_z_ładunku]]-martianeum6[[#This Row],[ile_zabiera_na_orbite]]</f>
        <v>92.556799999999882</v>
      </c>
    </row>
    <row r="1377" spans="1:9" x14ac:dyDescent="0.25">
      <c r="A1377" s="1">
        <v>50016</v>
      </c>
      <c r="B1377">
        <f t="shared" si="21"/>
        <v>92.556799999999882</v>
      </c>
      <c r="C1377" t="s">
        <v>11</v>
      </c>
      <c r="D1377">
        <v>27.6</v>
      </c>
      <c r="E1377">
        <v>0</v>
      </c>
      <c r="F1377">
        <f>IF(martianeum6[[#This Row],[zawartosc '[%']]]&gt;=1,martianeum6[[#This Row],[masa '[kg']]]*martianeum6[[#This Row],[zawartosc '[%']]]*0.01,0)</f>
        <v>0</v>
      </c>
      <c r="G1377">
        <f>martianeum6[[#This Row],[stan_magazynu '[kg']]]+martianeum6[[#This Row],[ile_kg_materiału_z_ładunku]]</f>
        <v>92.556799999999882</v>
      </c>
      <c r="H1377">
        <f>IF(martianeum6[[#This Row],[stan_po_wydobyciu_z_ładunku]]&gt;=100,100,0)</f>
        <v>0</v>
      </c>
      <c r="I1377">
        <f>martianeum6[[#This Row],[stan_po_wydobyciu_z_ładunku]]-martianeum6[[#This Row],[ile_zabiera_na_orbite]]</f>
        <v>92.556799999999882</v>
      </c>
    </row>
    <row r="1378" spans="1:9" x14ac:dyDescent="0.25">
      <c r="A1378" s="1">
        <v>50017</v>
      </c>
      <c r="B1378">
        <f t="shared" si="21"/>
        <v>92.556799999999882</v>
      </c>
      <c r="C1378" t="s">
        <v>15</v>
      </c>
      <c r="D1378">
        <v>24.8</v>
      </c>
      <c r="E1378">
        <v>0</v>
      </c>
      <c r="F1378">
        <f>IF(martianeum6[[#This Row],[zawartosc '[%']]]&gt;=1,martianeum6[[#This Row],[masa '[kg']]]*martianeum6[[#This Row],[zawartosc '[%']]]*0.01,0)</f>
        <v>0</v>
      </c>
      <c r="G1378">
        <f>martianeum6[[#This Row],[stan_magazynu '[kg']]]+martianeum6[[#This Row],[ile_kg_materiału_z_ładunku]]</f>
        <v>92.556799999999882</v>
      </c>
      <c r="H1378">
        <f>IF(martianeum6[[#This Row],[stan_po_wydobyciu_z_ładunku]]&gt;=100,100,0)</f>
        <v>0</v>
      </c>
      <c r="I1378">
        <f>martianeum6[[#This Row],[stan_po_wydobyciu_z_ładunku]]-martianeum6[[#This Row],[ile_zabiera_na_orbite]]</f>
        <v>92.556799999999882</v>
      </c>
    </row>
    <row r="1379" spans="1:9" x14ac:dyDescent="0.25">
      <c r="A1379" s="1">
        <v>50018</v>
      </c>
      <c r="B1379">
        <f t="shared" si="21"/>
        <v>92.556799999999882</v>
      </c>
      <c r="C1379" t="s">
        <v>10</v>
      </c>
      <c r="D1379">
        <v>23.1</v>
      </c>
      <c r="E1379">
        <v>29.8</v>
      </c>
      <c r="F1379">
        <f>IF(martianeum6[[#This Row],[zawartosc '[%']]]&gt;=1,martianeum6[[#This Row],[masa '[kg']]]*martianeum6[[#This Row],[zawartosc '[%']]]*0.01,0)</f>
        <v>6.8838000000000008</v>
      </c>
      <c r="G1379">
        <f>martianeum6[[#This Row],[stan_magazynu '[kg']]]+martianeum6[[#This Row],[ile_kg_materiału_z_ładunku]]</f>
        <v>99.440599999999876</v>
      </c>
      <c r="H1379">
        <f>IF(martianeum6[[#This Row],[stan_po_wydobyciu_z_ładunku]]&gt;=100,100,0)</f>
        <v>0</v>
      </c>
      <c r="I1379">
        <f>martianeum6[[#This Row],[stan_po_wydobyciu_z_ładunku]]-martianeum6[[#This Row],[ile_zabiera_na_orbite]]</f>
        <v>99.440599999999876</v>
      </c>
    </row>
    <row r="1380" spans="1:9" x14ac:dyDescent="0.25">
      <c r="A1380" s="1">
        <v>50019</v>
      </c>
      <c r="B1380">
        <f t="shared" si="21"/>
        <v>99.440599999999876</v>
      </c>
      <c r="C1380" t="s">
        <v>27</v>
      </c>
      <c r="D1380">
        <v>12.4</v>
      </c>
      <c r="E1380">
        <v>6.1</v>
      </c>
      <c r="F1380">
        <f>IF(martianeum6[[#This Row],[zawartosc '[%']]]&gt;=1,martianeum6[[#This Row],[masa '[kg']]]*martianeum6[[#This Row],[zawartosc '[%']]]*0.01,0)</f>
        <v>0.75640000000000007</v>
      </c>
      <c r="G1380">
        <f>martianeum6[[#This Row],[stan_magazynu '[kg']]]+martianeum6[[#This Row],[ile_kg_materiału_z_ładunku]]</f>
        <v>100.19699999999987</v>
      </c>
      <c r="H1380">
        <f>IF(martianeum6[[#This Row],[stan_po_wydobyciu_z_ładunku]]&gt;=100,100,0)</f>
        <v>100</v>
      </c>
      <c r="I1380">
        <f>martianeum6[[#This Row],[stan_po_wydobyciu_z_ładunku]]-martianeum6[[#This Row],[ile_zabiera_na_orbite]]</f>
        <v>0.19699999999987483</v>
      </c>
    </row>
    <row r="1381" spans="1:9" x14ac:dyDescent="0.25">
      <c r="A1381" s="1">
        <v>50020</v>
      </c>
      <c r="B1381">
        <f t="shared" si="21"/>
        <v>0.19699999999987483</v>
      </c>
      <c r="C1381" t="s">
        <v>19</v>
      </c>
      <c r="D1381">
        <v>13.9</v>
      </c>
      <c r="E1381">
        <v>21.5</v>
      </c>
      <c r="F1381">
        <f>IF(martianeum6[[#This Row],[zawartosc '[%']]]&gt;=1,martianeum6[[#This Row],[masa '[kg']]]*martianeum6[[#This Row],[zawartosc '[%']]]*0.01,0)</f>
        <v>2.9885000000000002</v>
      </c>
      <c r="G1381">
        <f>martianeum6[[#This Row],[stan_magazynu '[kg']]]+martianeum6[[#This Row],[ile_kg_materiału_z_ładunku]]</f>
        <v>3.185499999999875</v>
      </c>
      <c r="H1381">
        <f>IF(martianeum6[[#This Row],[stan_po_wydobyciu_z_ładunku]]&gt;=100,100,0)</f>
        <v>0</v>
      </c>
      <c r="I1381">
        <f>martianeum6[[#This Row],[stan_po_wydobyciu_z_ładunku]]-martianeum6[[#This Row],[ile_zabiera_na_orbite]]</f>
        <v>3.185499999999875</v>
      </c>
    </row>
    <row r="1382" spans="1:9" x14ac:dyDescent="0.25">
      <c r="A1382" s="1">
        <v>50021</v>
      </c>
      <c r="B1382">
        <f t="shared" si="21"/>
        <v>3.185499999999875</v>
      </c>
      <c r="C1382" t="s">
        <v>20</v>
      </c>
      <c r="D1382">
        <v>16.600000000000001</v>
      </c>
      <c r="E1382">
        <v>4.7</v>
      </c>
      <c r="F1382">
        <f>IF(martianeum6[[#This Row],[zawartosc '[%']]]&gt;=1,martianeum6[[#This Row],[masa '[kg']]]*martianeum6[[#This Row],[zawartosc '[%']]]*0.01,0)</f>
        <v>0.78020000000000012</v>
      </c>
      <c r="G1382">
        <f>martianeum6[[#This Row],[stan_magazynu '[kg']]]+martianeum6[[#This Row],[ile_kg_materiału_z_ładunku]]</f>
        <v>3.9656999999998752</v>
      </c>
      <c r="H1382">
        <f>IF(martianeum6[[#This Row],[stan_po_wydobyciu_z_ładunku]]&gt;=100,100,0)</f>
        <v>0</v>
      </c>
      <c r="I1382">
        <f>martianeum6[[#This Row],[stan_po_wydobyciu_z_ładunku]]-martianeum6[[#This Row],[ile_zabiera_na_orbite]]</f>
        <v>3.9656999999998752</v>
      </c>
    </row>
    <row r="1383" spans="1:9" x14ac:dyDescent="0.25">
      <c r="A1383" s="1">
        <v>50022</v>
      </c>
      <c r="B1383">
        <f t="shared" si="21"/>
        <v>3.9656999999998752</v>
      </c>
      <c r="C1383" t="s">
        <v>13</v>
      </c>
      <c r="D1383">
        <v>17.7</v>
      </c>
      <c r="E1383">
        <v>14</v>
      </c>
      <c r="F1383">
        <f>IF(martianeum6[[#This Row],[zawartosc '[%']]]&gt;=1,martianeum6[[#This Row],[masa '[kg']]]*martianeum6[[#This Row],[zawartosc '[%']]]*0.01,0)</f>
        <v>2.4779999999999998</v>
      </c>
      <c r="G1383">
        <f>martianeum6[[#This Row],[stan_magazynu '[kg']]]+martianeum6[[#This Row],[ile_kg_materiału_z_ładunku]]</f>
        <v>6.4436999999998754</v>
      </c>
      <c r="H1383">
        <f>IF(martianeum6[[#This Row],[stan_po_wydobyciu_z_ładunku]]&gt;=100,100,0)</f>
        <v>0</v>
      </c>
      <c r="I1383">
        <f>martianeum6[[#This Row],[stan_po_wydobyciu_z_ładunku]]-martianeum6[[#This Row],[ile_zabiera_na_orbite]]</f>
        <v>6.4436999999998754</v>
      </c>
    </row>
    <row r="1384" spans="1:9" x14ac:dyDescent="0.25">
      <c r="A1384" s="1">
        <v>50023</v>
      </c>
      <c r="B1384">
        <f t="shared" si="21"/>
        <v>6.4436999999998754</v>
      </c>
      <c r="C1384" t="s">
        <v>11</v>
      </c>
      <c r="D1384">
        <v>19</v>
      </c>
      <c r="E1384">
        <v>1.7</v>
      </c>
      <c r="F1384">
        <f>IF(martianeum6[[#This Row],[zawartosc '[%']]]&gt;=1,martianeum6[[#This Row],[masa '[kg']]]*martianeum6[[#This Row],[zawartosc '[%']]]*0.01,0)</f>
        <v>0.32299999999999995</v>
      </c>
      <c r="G1384">
        <f>martianeum6[[#This Row],[stan_magazynu '[kg']]]+martianeum6[[#This Row],[ile_kg_materiału_z_ładunku]]</f>
        <v>6.7666999999998758</v>
      </c>
      <c r="H1384">
        <f>IF(martianeum6[[#This Row],[stan_po_wydobyciu_z_ładunku]]&gt;=100,100,0)</f>
        <v>0</v>
      </c>
      <c r="I1384">
        <f>martianeum6[[#This Row],[stan_po_wydobyciu_z_ładunku]]-martianeum6[[#This Row],[ile_zabiera_na_orbite]]</f>
        <v>6.7666999999998758</v>
      </c>
    </row>
    <row r="1385" spans="1:9" x14ac:dyDescent="0.25">
      <c r="A1385" s="1">
        <v>50024</v>
      </c>
      <c r="B1385">
        <f t="shared" si="21"/>
        <v>6.7666999999998758</v>
      </c>
      <c r="C1385" t="s">
        <v>7</v>
      </c>
      <c r="D1385">
        <v>29.9</v>
      </c>
      <c r="E1385">
        <v>0</v>
      </c>
      <c r="F1385">
        <f>IF(martianeum6[[#This Row],[zawartosc '[%']]]&gt;=1,martianeum6[[#This Row],[masa '[kg']]]*martianeum6[[#This Row],[zawartosc '[%']]]*0.01,0)</f>
        <v>0</v>
      </c>
      <c r="G1385">
        <f>martianeum6[[#This Row],[stan_magazynu '[kg']]]+martianeum6[[#This Row],[ile_kg_materiału_z_ładunku]]</f>
        <v>6.7666999999998758</v>
      </c>
      <c r="H1385">
        <f>IF(martianeum6[[#This Row],[stan_po_wydobyciu_z_ładunku]]&gt;=100,100,0)</f>
        <v>0</v>
      </c>
      <c r="I1385">
        <f>martianeum6[[#This Row],[stan_po_wydobyciu_z_ładunku]]-martianeum6[[#This Row],[ile_zabiera_na_orbite]]</f>
        <v>6.7666999999998758</v>
      </c>
    </row>
    <row r="1386" spans="1:9" x14ac:dyDescent="0.25">
      <c r="A1386" s="1">
        <v>50025</v>
      </c>
      <c r="B1386">
        <f t="shared" si="21"/>
        <v>6.7666999999998758</v>
      </c>
      <c r="C1386" t="s">
        <v>19</v>
      </c>
      <c r="D1386">
        <v>23.7</v>
      </c>
      <c r="E1386">
        <v>31.4</v>
      </c>
      <c r="F1386">
        <f>IF(martianeum6[[#This Row],[zawartosc '[%']]]&gt;=1,martianeum6[[#This Row],[masa '[kg']]]*martianeum6[[#This Row],[zawartosc '[%']]]*0.01,0)</f>
        <v>7.4417999999999997</v>
      </c>
      <c r="G1386">
        <f>martianeum6[[#This Row],[stan_magazynu '[kg']]]+martianeum6[[#This Row],[ile_kg_materiału_z_ładunku]]</f>
        <v>14.208499999999876</v>
      </c>
      <c r="H1386">
        <f>IF(martianeum6[[#This Row],[stan_po_wydobyciu_z_ładunku]]&gt;=100,100,0)</f>
        <v>0</v>
      </c>
      <c r="I1386">
        <f>martianeum6[[#This Row],[stan_po_wydobyciu_z_ładunku]]-martianeum6[[#This Row],[ile_zabiera_na_orbite]]</f>
        <v>14.208499999999876</v>
      </c>
    </row>
    <row r="1387" spans="1:9" x14ac:dyDescent="0.25">
      <c r="A1387" s="1">
        <v>50026</v>
      </c>
      <c r="B1387">
        <f t="shared" si="21"/>
        <v>14.208499999999876</v>
      </c>
      <c r="C1387" t="s">
        <v>10</v>
      </c>
      <c r="D1387">
        <v>25.4</v>
      </c>
      <c r="E1387">
        <v>0</v>
      </c>
      <c r="F1387">
        <f>IF(martianeum6[[#This Row],[zawartosc '[%']]]&gt;=1,martianeum6[[#This Row],[masa '[kg']]]*martianeum6[[#This Row],[zawartosc '[%']]]*0.01,0)</f>
        <v>0</v>
      </c>
      <c r="G1387">
        <f>martianeum6[[#This Row],[stan_magazynu '[kg']]]+martianeum6[[#This Row],[ile_kg_materiału_z_ładunku]]</f>
        <v>14.208499999999876</v>
      </c>
      <c r="H1387">
        <f>IF(martianeum6[[#This Row],[stan_po_wydobyciu_z_ładunku]]&gt;=100,100,0)</f>
        <v>0</v>
      </c>
      <c r="I1387">
        <f>martianeum6[[#This Row],[stan_po_wydobyciu_z_ładunku]]-martianeum6[[#This Row],[ile_zabiera_na_orbite]]</f>
        <v>14.208499999999876</v>
      </c>
    </row>
    <row r="1388" spans="1:9" x14ac:dyDescent="0.25">
      <c r="A1388" s="1">
        <v>50027</v>
      </c>
      <c r="B1388">
        <f t="shared" si="21"/>
        <v>14.208499999999876</v>
      </c>
      <c r="C1388" t="s">
        <v>18</v>
      </c>
      <c r="D1388">
        <v>24.3</v>
      </c>
      <c r="E1388">
        <v>15.8</v>
      </c>
      <c r="F1388">
        <f>IF(martianeum6[[#This Row],[zawartosc '[%']]]&gt;=1,martianeum6[[#This Row],[masa '[kg']]]*martianeum6[[#This Row],[zawartosc '[%']]]*0.01,0)</f>
        <v>3.8394000000000008</v>
      </c>
      <c r="G1388">
        <f>martianeum6[[#This Row],[stan_magazynu '[kg']]]+martianeum6[[#This Row],[ile_kg_materiału_z_ładunku]]</f>
        <v>18.047899999999878</v>
      </c>
      <c r="H1388">
        <f>IF(martianeum6[[#This Row],[stan_po_wydobyciu_z_ładunku]]&gt;=100,100,0)</f>
        <v>0</v>
      </c>
      <c r="I1388">
        <f>martianeum6[[#This Row],[stan_po_wydobyciu_z_ładunku]]-martianeum6[[#This Row],[ile_zabiera_na_orbite]]</f>
        <v>18.047899999999878</v>
      </c>
    </row>
    <row r="1389" spans="1:9" x14ac:dyDescent="0.25">
      <c r="A1389" s="1">
        <v>50028</v>
      </c>
      <c r="B1389">
        <f t="shared" si="21"/>
        <v>18.047899999999878</v>
      </c>
      <c r="C1389" t="s">
        <v>7</v>
      </c>
      <c r="D1389">
        <v>10.8</v>
      </c>
      <c r="E1389">
        <v>0</v>
      </c>
      <c r="F1389">
        <f>IF(martianeum6[[#This Row],[zawartosc '[%']]]&gt;=1,martianeum6[[#This Row],[masa '[kg']]]*martianeum6[[#This Row],[zawartosc '[%']]]*0.01,0)</f>
        <v>0</v>
      </c>
      <c r="G1389">
        <f>martianeum6[[#This Row],[stan_magazynu '[kg']]]+martianeum6[[#This Row],[ile_kg_materiału_z_ładunku]]</f>
        <v>18.047899999999878</v>
      </c>
      <c r="H1389">
        <f>IF(martianeum6[[#This Row],[stan_po_wydobyciu_z_ładunku]]&gt;=100,100,0)</f>
        <v>0</v>
      </c>
      <c r="I1389">
        <f>martianeum6[[#This Row],[stan_po_wydobyciu_z_ładunku]]-martianeum6[[#This Row],[ile_zabiera_na_orbite]]</f>
        <v>18.047899999999878</v>
      </c>
    </row>
    <row r="1390" spans="1:9" x14ac:dyDescent="0.25">
      <c r="A1390" s="1">
        <v>50029</v>
      </c>
      <c r="B1390">
        <f t="shared" si="21"/>
        <v>18.047899999999878</v>
      </c>
      <c r="C1390" t="s">
        <v>10</v>
      </c>
      <c r="D1390">
        <v>19</v>
      </c>
      <c r="E1390">
        <v>9.1</v>
      </c>
      <c r="F1390">
        <f>IF(martianeum6[[#This Row],[zawartosc '[%']]]&gt;=1,martianeum6[[#This Row],[masa '[kg']]]*martianeum6[[#This Row],[zawartosc '[%']]]*0.01,0)</f>
        <v>1.7290000000000001</v>
      </c>
      <c r="G1390">
        <f>martianeum6[[#This Row],[stan_magazynu '[kg']]]+martianeum6[[#This Row],[ile_kg_materiału_z_ładunku]]</f>
        <v>19.776899999999877</v>
      </c>
      <c r="H1390">
        <f>IF(martianeum6[[#This Row],[stan_po_wydobyciu_z_ładunku]]&gt;=100,100,0)</f>
        <v>0</v>
      </c>
      <c r="I1390">
        <f>martianeum6[[#This Row],[stan_po_wydobyciu_z_ładunku]]-martianeum6[[#This Row],[ile_zabiera_na_orbite]]</f>
        <v>19.776899999999877</v>
      </c>
    </row>
    <row r="1391" spans="1:9" x14ac:dyDescent="0.25">
      <c r="A1391" s="1">
        <v>50030</v>
      </c>
      <c r="B1391">
        <f t="shared" si="21"/>
        <v>19.776899999999877</v>
      </c>
      <c r="C1391" t="s">
        <v>15</v>
      </c>
      <c r="D1391">
        <v>27.8</v>
      </c>
      <c r="E1391">
        <v>15.2</v>
      </c>
      <c r="F1391">
        <f>IF(martianeum6[[#This Row],[zawartosc '[%']]]&gt;=1,martianeum6[[#This Row],[masa '[kg']]]*martianeum6[[#This Row],[zawartosc '[%']]]*0.01,0)</f>
        <v>4.2256</v>
      </c>
      <c r="G1391">
        <f>martianeum6[[#This Row],[stan_magazynu '[kg']]]+martianeum6[[#This Row],[ile_kg_materiału_z_ładunku]]</f>
        <v>24.002499999999877</v>
      </c>
      <c r="H1391">
        <f>IF(martianeum6[[#This Row],[stan_po_wydobyciu_z_ładunku]]&gt;=100,100,0)</f>
        <v>0</v>
      </c>
      <c r="I1391">
        <f>martianeum6[[#This Row],[stan_po_wydobyciu_z_ładunku]]-martianeum6[[#This Row],[ile_zabiera_na_orbite]]</f>
        <v>24.002499999999877</v>
      </c>
    </row>
    <row r="1392" spans="1:9" x14ac:dyDescent="0.25">
      <c r="A1392" s="1">
        <v>50031</v>
      </c>
      <c r="B1392">
        <f t="shared" si="21"/>
        <v>24.002499999999877</v>
      </c>
      <c r="C1392" t="s">
        <v>7</v>
      </c>
      <c r="D1392">
        <v>28.8</v>
      </c>
      <c r="E1392">
        <v>0</v>
      </c>
      <c r="F1392">
        <f>IF(martianeum6[[#This Row],[zawartosc '[%']]]&gt;=1,martianeum6[[#This Row],[masa '[kg']]]*martianeum6[[#This Row],[zawartosc '[%']]]*0.01,0)</f>
        <v>0</v>
      </c>
      <c r="G1392">
        <f>martianeum6[[#This Row],[stan_magazynu '[kg']]]+martianeum6[[#This Row],[ile_kg_materiału_z_ładunku]]</f>
        <v>24.002499999999877</v>
      </c>
      <c r="H1392">
        <f>IF(martianeum6[[#This Row],[stan_po_wydobyciu_z_ładunku]]&gt;=100,100,0)</f>
        <v>0</v>
      </c>
      <c r="I1392">
        <f>martianeum6[[#This Row],[stan_po_wydobyciu_z_ładunku]]-martianeum6[[#This Row],[ile_zabiera_na_orbite]]</f>
        <v>24.002499999999877</v>
      </c>
    </row>
    <row r="1393" spans="1:9" x14ac:dyDescent="0.25">
      <c r="A1393" s="1">
        <v>50032</v>
      </c>
      <c r="B1393">
        <f t="shared" si="21"/>
        <v>24.002499999999877</v>
      </c>
      <c r="C1393" t="s">
        <v>5</v>
      </c>
      <c r="D1393">
        <v>12.6</v>
      </c>
      <c r="E1393">
        <v>0.8</v>
      </c>
      <c r="F1393">
        <f>IF(martianeum6[[#This Row],[zawartosc '[%']]]&gt;=1,martianeum6[[#This Row],[masa '[kg']]]*martianeum6[[#This Row],[zawartosc '[%']]]*0.01,0)</f>
        <v>0</v>
      </c>
      <c r="G1393">
        <f>martianeum6[[#This Row],[stan_magazynu '[kg']]]+martianeum6[[#This Row],[ile_kg_materiału_z_ładunku]]</f>
        <v>24.002499999999877</v>
      </c>
      <c r="H1393">
        <f>IF(martianeum6[[#This Row],[stan_po_wydobyciu_z_ładunku]]&gt;=100,100,0)</f>
        <v>0</v>
      </c>
      <c r="I1393">
        <f>martianeum6[[#This Row],[stan_po_wydobyciu_z_ładunku]]-martianeum6[[#This Row],[ile_zabiera_na_orbite]]</f>
        <v>24.002499999999877</v>
      </c>
    </row>
    <row r="1394" spans="1:9" x14ac:dyDescent="0.25">
      <c r="A1394" s="1">
        <v>50033</v>
      </c>
      <c r="B1394">
        <f t="shared" si="21"/>
        <v>24.002499999999877</v>
      </c>
      <c r="C1394" t="s">
        <v>5</v>
      </c>
      <c r="D1394">
        <v>20.7</v>
      </c>
      <c r="E1394">
        <v>0</v>
      </c>
      <c r="F1394">
        <f>IF(martianeum6[[#This Row],[zawartosc '[%']]]&gt;=1,martianeum6[[#This Row],[masa '[kg']]]*martianeum6[[#This Row],[zawartosc '[%']]]*0.01,0)</f>
        <v>0</v>
      </c>
      <c r="G1394">
        <f>martianeum6[[#This Row],[stan_magazynu '[kg']]]+martianeum6[[#This Row],[ile_kg_materiału_z_ładunku]]</f>
        <v>24.002499999999877</v>
      </c>
      <c r="H1394">
        <f>IF(martianeum6[[#This Row],[stan_po_wydobyciu_z_ładunku]]&gt;=100,100,0)</f>
        <v>0</v>
      </c>
      <c r="I1394">
        <f>martianeum6[[#This Row],[stan_po_wydobyciu_z_ładunku]]-martianeum6[[#This Row],[ile_zabiera_na_orbite]]</f>
        <v>24.002499999999877</v>
      </c>
    </row>
    <row r="1395" spans="1:9" x14ac:dyDescent="0.25">
      <c r="A1395" s="1">
        <v>50034</v>
      </c>
      <c r="B1395">
        <f t="shared" si="21"/>
        <v>24.002499999999877</v>
      </c>
      <c r="C1395" t="s">
        <v>19</v>
      </c>
      <c r="D1395">
        <v>19.399999999999999</v>
      </c>
      <c r="E1395">
        <v>19.3</v>
      </c>
      <c r="F1395">
        <f>IF(martianeum6[[#This Row],[zawartosc '[%']]]&gt;=1,martianeum6[[#This Row],[masa '[kg']]]*martianeum6[[#This Row],[zawartosc '[%']]]*0.01,0)</f>
        <v>3.7441999999999998</v>
      </c>
      <c r="G1395">
        <f>martianeum6[[#This Row],[stan_magazynu '[kg']]]+martianeum6[[#This Row],[ile_kg_materiału_z_ładunku]]</f>
        <v>27.746699999999876</v>
      </c>
      <c r="H1395">
        <f>IF(martianeum6[[#This Row],[stan_po_wydobyciu_z_ładunku]]&gt;=100,100,0)</f>
        <v>0</v>
      </c>
      <c r="I1395">
        <f>martianeum6[[#This Row],[stan_po_wydobyciu_z_ładunku]]-martianeum6[[#This Row],[ile_zabiera_na_orbite]]</f>
        <v>27.746699999999876</v>
      </c>
    </row>
    <row r="1396" spans="1:9" x14ac:dyDescent="0.25">
      <c r="A1396" s="1">
        <v>50035</v>
      </c>
      <c r="B1396">
        <f t="shared" si="21"/>
        <v>27.746699999999876</v>
      </c>
      <c r="C1396" t="s">
        <v>10</v>
      </c>
      <c r="D1396">
        <v>24.3</v>
      </c>
      <c r="E1396">
        <v>8.8000000000000007</v>
      </c>
      <c r="F1396">
        <f>IF(martianeum6[[#This Row],[zawartosc '[%']]]&gt;=1,martianeum6[[#This Row],[masa '[kg']]]*martianeum6[[#This Row],[zawartosc '[%']]]*0.01,0)</f>
        <v>2.1384000000000003</v>
      </c>
      <c r="G1396">
        <f>martianeum6[[#This Row],[stan_magazynu '[kg']]]+martianeum6[[#This Row],[ile_kg_materiału_z_ładunku]]</f>
        <v>29.885099999999877</v>
      </c>
      <c r="H1396">
        <f>IF(martianeum6[[#This Row],[stan_po_wydobyciu_z_ładunku]]&gt;=100,100,0)</f>
        <v>0</v>
      </c>
      <c r="I1396">
        <f>martianeum6[[#This Row],[stan_po_wydobyciu_z_ładunku]]-martianeum6[[#This Row],[ile_zabiera_na_orbite]]</f>
        <v>29.885099999999877</v>
      </c>
    </row>
    <row r="1397" spans="1:9" x14ac:dyDescent="0.25">
      <c r="A1397" s="1">
        <v>50036</v>
      </c>
      <c r="B1397">
        <f t="shared" si="21"/>
        <v>29.885099999999877</v>
      </c>
      <c r="C1397" t="s">
        <v>19</v>
      </c>
      <c r="D1397">
        <v>21.2</v>
      </c>
      <c r="E1397">
        <v>36</v>
      </c>
      <c r="F1397">
        <f>IF(martianeum6[[#This Row],[zawartosc '[%']]]&gt;=1,martianeum6[[#This Row],[masa '[kg']]]*martianeum6[[#This Row],[zawartosc '[%']]]*0.01,0)</f>
        <v>7.6319999999999997</v>
      </c>
      <c r="G1397">
        <f>martianeum6[[#This Row],[stan_magazynu '[kg']]]+martianeum6[[#This Row],[ile_kg_materiału_z_ładunku]]</f>
        <v>37.517099999999878</v>
      </c>
      <c r="H1397">
        <f>IF(martianeum6[[#This Row],[stan_po_wydobyciu_z_ładunku]]&gt;=100,100,0)</f>
        <v>0</v>
      </c>
      <c r="I1397">
        <f>martianeum6[[#This Row],[stan_po_wydobyciu_z_ładunku]]-martianeum6[[#This Row],[ile_zabiera_na_orbite]]</f>
        <v>37.517099999999878</v>
      </c>
    </row>
    <row r="1398" spans="1:9" x14ac:dyDescent="0.25">
      <c r="A1398" s="1">
        <v>50037</v>
      </c>
      <c r="B1398">
        <f t="shared" si="21"/>
        <v>37.517099999999878</v>
      </c>
      <c r="C1398" t="s">
        <v>5</v>
      </c>
      <c r="D1398">
        <v>28.4</v>
      </c>
      <c r="E1398">
        <v>0</v>
      </c>
      <c r="F1398">
        <f>IF(martianeum6[[#This Row],[zawartosc '[%']]]&gt;=1,martianeum6[[#This Row],[masa '[kg']]]*martianeum6[[#This Row],[zawartosc '[%']]]*0.01,0)</f>
        <v>0</v>
      </c>
      <c r="G1398">
        <f>martianeum6[[#This Row],[stan_magazynu '[kg']]]+martianeum6[[#This Row],[ile_kg_materiału_z_ładunku]]</f>
        <v>37.517099999999878</v>
      </c>
      <c r="H1398">
        <f>IF(martianeum6[[#This Row],[stan_po_wydobyciu_z_ładunku]]&gt;=100,100,0)</f>
        <v>0</v>
      </c>
      <c r="I1398">
        <f>martianeum6[[#This Row],[stan_po_wydobyciu_z_ładunku]]-martianeum6[[#This Row],[ile_zabiera_na_orbite]]</f>
        <v>37.517099999999878</v>
      </c>
    </row>
    <row r="1399" spans="1:9" x14ac:dyDescent="0.25">
      <c r="A1399" s="1">
        <v>50038</v>
      </c>
      <c r="B1399">
        <f t="shared" si="21"/>
        <v>37.517099999999878</v>
      </c>
      <c r="C1399" t="s">
        <v>27</v>
      </c>
      <c r="D1399">
        <v>17.100000000000001</v>
      </c>
      <c r="E1399">
        <v>5.4</v>
      </c>
      <c r="F1399">
        <f>IF(martianeum6[[#This Row],[zawartosc '[%']]]&gt;=1,martianeum6[[#This Row],[masa '[kg']]]*martianeum6[[#This Row],[zawartosc '[%']]]*0.01,0)</f>
        <v>0.92340000000000022</v>
      </c>
      <c r="G1399">
        <f>martianeum6[[#This Row],[stan_magazynu '[kg']]]+martianeum6[[#This Row],[ile_kg_materiału_z_ładunku]]</f>
        <v>38.440499999999879</v>
      </c>
      <c r="H1399">
        <f>IF(martianeum6[[#This Row],[stan_po_wydobyciu_z_ładunku]]&gt;=100,100,0)</f>
        <v>0</v>
      </c>
      <c r="I1399">
        <f>martianeum6[[#This Row],[stan_po_wydobyciu_z_ładunku]]-martianeum6[[#This Row],[ile_zabiera_na_orbite]]</f>
        <v>38.440499999999879</v>
      </c>
    </row>
    <row r="1400" spans="1:9" x14ac:dyDescent="0.25">
      <c r="A1400" s="1">
        <v>50039</v>
      </c>
      <c r="B1400">
        <f t="shared" si="21"/>
        <v>38.440499999999879</v>
      </c>
      <c r="C1400" t="s">
        <v>10</v>
      </c>
      <c r="D1400">
        <v>24.4</v>
      </c>
      <c r="E1400">
        <v>23.8</v>
      </c>
      <c r="F1400">
        <f>IF(martianeum6[[#This Row],[zawartosc '[%']]]&gt;=1,martianeum6[[#This Row],[masa '[kg']]]*martianeum6[[#This Row],[zawartosc '[%']]]*0.01,0)</f>
        <v>5.8072000000000008</v>
      </c>
      <c r="G1400">
        <f>martianeum6[[#This Row],[stan_magazynu '[kg']]]+martianeum6[[#This Row],[ile_kg_materiału_z_ładunku]]</f>
        <v>44.247699999999881</v>
      </c>
      <c r="H1400">
        <f>IF(martianeum6[[#This Row],[stan_po_wydobyciu_z_ładunku]]&gt;=100,100,0)</f>
        <v>0</v>
      </c>
      <c r="I1400">
        <f>martianeum6[[#This Row],[stan_po_wydobyciu_z_ładunku]]-martianeum6[[#This Row],[ile_zabiera_na_orbite]]</f>
        <v>44.247699999999881</v>
      </c>
    </row>
    <row r="1401" spans="1:9" x14ac:dyDescent="0.25">
      <c r="A1401" s="1">
        <v>50040</v>
      </c>
      <c r="B1401">
        <f t="shared" si="21"/>
        <v>44.247699999999881</v>
      </c>
      <c r="C1401" t="s">
        <v>18</v>
      </c>
      <c r="D1401">
        <v>18.5</v>
      </c>
      <c r="E1401">
        <v>6</v>
      </c>
      <c r="F1401">
        <f>IF(martianeum6[[#This Row],[zawartosc '[%']]]&gt;=1,martianeum6[[#This Row],[masa '[kg']]]*martianeum6[[#This Row],[zawartosc '[%']]]*0.01,0)</f>
        <v>1.1100000000000001</v>
      </c>
      <c r="G1401">
        <f>martianeum6[[#This Row],[stan_magazynu '[kg']]]+martianeum6[[#This Row],[ile_kg_materiału_z_ładunku]]</f>
        <v>45.35769999999988</v>
      </c>
      <c r="H1401">
        <f>IF(martianeum6[[#This Row],[stan_po_wydobyciu_z_ładunku]]&gt;=100,100,0)</f>
        <v>0</v>
      </c>
      <c r="I1401">
        <f>martianeum6[[#This Row],[stan_po_wydobyciu_z_ładunku]]-martianeum6[[#This Row],[ile_zabiera_na_orbite]]</f>
        <v>45.35769999999988</v>
      </c>
    </row>
    <row r="1402" spans="1:9" x14ac:dyDescent="0.25">
      <c r="A1402" s="1">
        <v>50041</v>
      </c>
      <c r="B1402">
        <f t="shared" si="21"/>
        <v>45.35769999999988</v>
      </c>
      <c r="C1402" t="s">
        <v>19</v>
      </c>
      <c r="D1402">
        <v>24.1</v>
      </c>
      <c r="E1402">
        <v>21.5</v>
      </c>
      <c r="F1402">
        <f>IF(martianeum6[[#This Row],[zawartosc '[%']]]&gt;=1,martianeum6[[#This Row],[masa '[kg']]]*martianeum6[[#This Row],[zawartosc '[%']]]*0.01,0)</f>
        <v>5.1814999999999998</v>
      </c>
      <c r="G1402">
        <f>martianeum6[[#This Row],[stan_magazynu '[kg']]]+martianeum6[[#This Row],[ile_kg_materiału_z_ładunku]]</f>
        <v>50.53919999999988</v>
      </c>
      <c r="H1402">
        <f>IF(martianeum6[[#This Row],[stan_po_wydobyciu_z_ładunku]]&gt;=100,100,0)</f>
        <v>0</v>
      </c>
      <c r="I1402">
        <f>martianeum6[[#This Row],[stan_po_wydobyciu_z_ładunku]]-martianeum6[[#This Row],[ile_zabiera_na_orbite]]</f>
        <v>50.53919999999988</v>
      </c>
    </row>
    <row r="1403" spans="1:9" x14ac:dyDescent="0.25">
      <c r="A1403" s="1">
        <v>50042</v>
      </c>
      <c r="B1403">
        <f t="shared" si="21"/>
        <v>50.53919999999988</v>
      </c>
      <c r="C1403" t="s">
        <v>22</v>
      </c>
      <c r="D1403">
        <v>17.899999999999999</v>
      </c>
      <c r="E1403">
        <v>5.4</v>
      </c>
      <c r="F1403">
        <f>IF(martianeum6[[#This Row],[zawartosc '[%']]]&gt;=1,martianeum6[[#This Row],[masa '[kg']]]*martianeum6[[#This Row],[zawartosc '[%']]]*0.01,0)</f>
        <v>0.96660000000000001</v>
      </c>
      <c r="G1403">
        <f>martianeum6[[#This Row],[stan_magazynu '[kg']]]+martianeum6[[#This Row],[ile_kg_materiału_z_ładunku]]</f>
        <v>51.50579999999988</v>
      </c>
      <c r="H1403">
        <f>IF(martianeum6[[#This Row],[stan_po_wydobyciu_z_ładunku]]&gt;=100,100,0)</f>
        <v>0</v>
      </c>
      <c r="I1403">
        <f>martianeum6[[#This Row],[stan_po_wydobyciu_z_ładunku]]-martianeum6[[#This Row],[ile_zabiera_na_orbite]]</f>
        <v>51.50579999999988</v>
      </c>
    </row>
    <row r="1404" spans="1:9" x14ac:dyDescent="0.25">
      <c r="A1404" s="1">
        <v>50043</v>
      </c>
      <c r="B1404">
        <f t="shared" si="21"/>
        <v>51.50579999999988</v>
      </c>
      <c r="C1404" t="s">
        <v>22</v>
      </c>
      <c r="D1404">
        <v>15.8</v>
      </c>
      <c r="E1404">
        <v>7.4</v>
      </c>
      <c r="F1404">
        <f>IF(martianeum6[[#This Row],[zawartosc '[%']]]&gt;=1,martianeum6[[#This Row],[masa '[kg']]]*martianeum6[[#This Row],[zawartosc '[%']]]*0.01,0)</f>
        <v>1.1692000000000002</v>
      </c>
      <c r="G1404">
        <f>martianeum6[[#This Row],[stan_magazynu '[kg']]]+martianeum6[[#This Row],[ile_kg_materiału_z_ładunku]]</f>
        <v>52.674999999999883</v>
      </c>
      <c r="H1404">
        <f>IF(martianeum6[[#This Row],[stan_po_wydobyciu_z_ładunku]]&gt;=100,100,0)</f>
        <v>0</v>
      </c>
      <c r="I1404">
        <f>martianeum6[[#This Row],[stan_po_wydobyciu_z_ładunku]]-martianeum6[[#This Row],[ile_zabiera_na_orbite]]</f>
        <v>52.674999999999883</v>
      </c>
    </row>
    <row r="1405" spans="1:9" x14ac:dyDescent="0.25">
      <c r="A1405" s="1">
        <v>50044</v>
      </c>
      <c r="B1405">
        <f t="shared" si="21"/>
        <v>52.674999999999883</v>
      </c>
      <c r="C1405" t="s">
        <v>30</v>
      </c>
      <c r="D1405">
        <v>19.600000000000001</v>
      </c>
      <c r="E1405">
        <v>0.3</v>
      </c>
      <c r="F1405">
        <f>IF(martianeum6[[#This Row],[zawartosc '[%']]]&gt;=1,martianeum6[[#This Row],[masa '[kg']]]*martianeum6[[#This Row],[zawartosc '[%']]]*0.01,0)</f>
        <v>0</v>
      </c>
      <c r="G1405">
        <f>martianeum6[[#This Row],[stan_magazynu '[kg']]]+martianeum6[[#This Row],[ile_kg_materiału_z_ładunku]]</f>
        <v>52.674999999999883</v>
      </c>
      <c r="H1405">
        <f>IF(martianeum6[[#This Row],[stan_po_wydobyciu_z_ładunku]]&gt;=100,100,0)</f>
        <v>0</v>
      </c>
      <c r="I1405">
        <f>martianeum6[[#This Row],[stan_po_wydobyciu_z_ładunku]]-martianeum6[[#This Row],[ile_zabiera_na_orbite]]</f>
        <v>52.674999999999883</v>
      </c>
    </row>
    <row r="1406" spans="1:9" x14ac:dyDescent="0.25">
      <c r="A1406" s="1">
        <v>50045</v>
      </c>
      <c r="B1406">
        <f t="shared" si="21"/>
        <v>52.674999999999883</v>
      </c>
      <c r="C1406" t="s">
        <v>19</v>
      </c>
      <c r="D1406">
        <v>17.7</v>
      </c>
      <c r="E1406">
        <v>0</v>
      </c>
      <c r="F1406">
        <f>IF(martianeum6[[#This Row],[zawartosc '[%']]]&gt;=1,martianeum6[[#This Row],[masa '[kg']]]*martianeum6[[#This Row],[zawartosc '[%']]]*0.01,0)</f>
        <v>0</v>
      </c>
      <c r="G1406">
        <f>martianeum6[[#This Row],[stan_magazynu '[kg']]]+martianeum6[[#This Row],[ile_kg_materiału_z_ładunku]]</f>
        <v>52.674999999999883</v>
      </c>
      <c r="H1406">
        <f>IF(martianeum6[[#This Row],[stan_po_wydobyciu_z_ładunku]]&gt;=100,100,0)</f>
        <v>0</v>
      </c>
      <c r="I1406">
        <f>martianeum6[[#This Row],[stan_po_wydobyciu_z_ładunku]]-martianeum6[[#This Row],[ile_zabiera_na_orbite]]</f>
        <v>52.674999999999883</v>
      </c>
    </row>
    <row r="1407" spans="1:9" x14ac:dyDescent="0.25">
      <c r="A1407" s="1">
        <v>50046</v>
      </c>
      <c r="B1407">
        <f t="shared" si="21"/>
        <v>52.674999999999883</v>
      </c>
      <c r="C1407" t="s">
        <v>27</v>
      </c>
      <c r="D1407">
        <v>19.899999999999999</v>
      </c>
      <c r="E1407">
        <v>4.7</v>
      </c>
      <c r="F1407">
        <f>IF(martianeum6[[#This Row],[zawartosc '[%']]]&gt;=1,martianeum6[[#This Row],[masa '[kg']]]*martianeum6[[#This Row],[zawartosc '[%']]]*0.01,0)</f>
        <v>0.93530000000000002</v>
      </c>
      <c r="G1407">
        <f>martianeum6[[#This Row],[stan_magazynu '[kg']]]+martianeum6[[#This Row],[ile_kg_materiału_z_ładunku]]</f>
        <v>53.610299999999881</v>
      </c>
      <c r="H1407">
        <f>IF(martianeum6[[#This Row],[stan_po_wydobyciu_z_ładunku]]&gt;=100,100,0)</f>
        <v>0</v>
      </c>
      <c r="I1407">
        <f>martianeum6[[#This Row],[stan_po_wydobyciu_z_ładunku]]-martianeum6[[#This Row],[ile_zabiera_na_orbite]]</f>
        <v>53.610299999999881</v>
      </c>
    </row>
    <row r="1408" spans="1:9" x14ac:dyDescent="0.25">
      <c r="A1408" s="1">
        <v>50047</v>
      </c>
      <c r="B1408">
        <f t="shared" si="21"/>
        <v>53.610299999999881</v>
      </c>
      <c r="C1408" t="s">
        <v>5</v>
      </c>
      <c r="D1408">
        <v>10.6</v>
      </c>
      <c r="E1408">
        <v>4.8</v>
      </c>
      <c r="F1408">
        <f>IF(martianeum6[[#This Row],[zawartosc '[%']]]&gt;=1,martianeum6[[#This Row],[masa '[kg']]]*martianeum6[[#This Row],[zawartosc '[%']]]*0.01,0)</f>
        <v>0.50879999999999992</v>
      </c>
      <c r="G1408">
        <f>martianeum6[[#This Row],[stan_magazynu '[kg']]]+martianeum6[[#This Row],[ile_kg_materiału_z_ładunku]]</f>
        <v>54.119099999999882</v>
      </c>
      <c r="H1408">
        <f>IF(martianeum6[[#This Row],[stan_po_wydobyciu_z_ładunku]]&gt;=100,100,0)</f>
        <v>0</v>
      </c>
      <c r="I1408">
        <f>martianeum6[[#This Row],[stan_po_wydobyciu_z_ładunku]]-martianeum6[[#This Row],[ile_zabiera_na_orbite]]</f>
        <v>54.119099999999882</v>
      </c>
    </row>
    <row r="1409" spans="1:9" x14ac:dyDescent="0.25">
      <c r="A1409" s="1">
        <v>50048</v>
      </c>
      <c r="B1409">
        <f t="shared" si="21"/>
        <v>54.119099999999882</v>
      </c>
      <c r="C1409" t="s">
        <v>19</v>
      </c>
      <c r="D1409">
        <v>25.6</v>
      </c>
      <c r="E1409">
        <v>17.399999999999999</v>
      </c>
      <c r="F1409">
        <f>IF(martianeum6[[#This Row],[zawartosc '[%']]]&gt;=1,martianeum6[[#This Row],[masa '[kg']]]*martianeum6[[#This Row],[zawartosc '[%']]]*0.01,0)</f>
        <v>4.4543999999999997</v>
      </c>
      <c r="G1409">
        <f>martianeum6[[#This Row],[stan_magazynu '[kg']]]+martianeum6[[#This Row],[ile_kg_materiału_z_ładunku]]</f>
        <v>58.573499999999882</v>
      </c>
      <c r="H1409">
        <f>IF(martianeum6[[#This Row],[stan_po_wydobyciu_z_ładunku]]&gt;=100,100,0)</f>
        <v>0</v>
      </c>
      <c r="I1409">
        <f>martianeum6[[#This Row],[stan_po_wydobyciu_z_ładunku]]-martianeum6[[#This Row],[ile_zabiera_na_orbite]]</f>
        <v>58.573499999999882</v>
      </c>
    </row>
    <row r="1410" spans="1:9" x14ac:dyDescent="0.25">
      <c r="A1410" s="1">
        <v>50049</v>
      </c>
      <c r="B1410">
        <f t="shared" si="21"/>
        <v>58.573499999999882</v>
      </c>
      <c r="C1410" t="s">
        <v>9</v>
      </c>
      <c r="D1410">
        <v>22.4</v>
      </c>
      <c r="E1410">
        <v>7.7</v>
      </c>
      <c r="F1410">
        <f>IF(martianeum6[[#This Row],[zawartosc '[%']]]&gt;=1,martianeum6[[#This Row],[masa '[kg']]]*martianeum6[[#This Row],[zawartosc '[%']]]*0.01,0)</f>
        <v>1.7247999999999999</v>
      </c>
      <c r="G1410">
        <f>martianeum6[[#This Row],[stan_magazynu '[kg']]]+martianeum6[[#This Row],[ile_kg_materiału_z_ładunku]]</f>
        <v>60.298299999999884</v>
      </c>
      <c r="H1410">
        <f>IF(martianeum6[[#This Row],[stan_po_wydobyciu_z_ładunku]]&gt;=100,100,0)</f>
        <v>0</v>
      </c>
      <c r="I1410">
        <f>martianeum6[[#This Row],[stan_po_wydobyciu_z_ładunku]]-martianeum6[[#This Row],[ile_zabiera_na_orbite]]</f>
        <v>60.298299999999884</v>
      </c>
    </row>
    <row r="1411" spans="1:9" x14ac:dyDescent="0.25">
      <c r="A1411" s="1">
        <v>50050</v>
      </c>
      <c r="B1411">
        <f t="shared" si="21"/>
        <v>60.298299999999884</v>
      </c>
      <c r="C1411" t="s">
        <v>8</v>
      </c>
      <c r="D1411">
        <v>14.5</v>
      </c>
      <c r="E1411">
        <v>3.8</v>
      </c>
      <c r="F1411">
        <f>IF(martianeum6[[#This Row],[zawartosc '[%']]]&gt;=1,martianeum6[[#This Row],[masa '[kg']]]*martianeum6[[#This Row],[zawartosc '[%']]]*0.01,0)</f>
        <v>0.55099999999999993</v>
      </c>
      <c r="G1411">
        <f>martianeum6[[#This Row],[stan_magazynu '[kg']]]+martianeum6[[#This Row],[ile_kg_materiału_z_ładunku]]</f>
        <v>60.849299999999886</v>
      </c>
      <c r="H1411">
        <f>IF(martianeum6[[#This Row],[stan_po_wydobyciu_z_ładunku]]&gt;=100,100,0)</f>
        <v>0</v>
      </c>
      <c r="I1411">
        <f>martianeum6[[#This Row],[stan_po_wydobyciu_z_ładunku]]-martianeum6[[#This Row],[ile_zabiera_na_orbite]]</f>
        <v>60.849299999999886</v>
      </c>
    </row>
    <row r="1412" spans="1:9" x14ac:dyDescent="0.25">
      <c r="A1412" s="1">
        <v>50051</v>
      </c>
      <c r="B1412">
        <f t="shared" ref="B1412:B1475" si="22">I1411</f>
        <v>60.849299999999886</v>
      </c>
      <c r="C1412" t="s">
        <v>9</v>
      </c>
      <c r="D1412">
        <v>15</v>
      </c>
      <c r="E1412">
        <v>4.2</v>
      </c>
      <c r="F1412">
        <f>IF(martianeum6[[#This Row],[zawartosc '[%']]]&gt;=1,martianeum6[[#This Row],[masa '[kg']]]*martianeum6[[#This Row],[zawartosc '[%']]]*0.01,0)</f>
        <v>0.63</v>
      </c>
      <c r="G1412">
        <f>martianeum6[[#This Row],[stan_magazynu '[kg']]]+martianeum6[[#This Row],[ile_kg_materiału_z_ładunku]]</f>
        <v>61.479299999999888</v>
      </c>
      <c r="H1412">
        <f>IF(martianeum6[[#This Row],[stan_po_wydobyciu_z_ładunku]]&gt;=100,100,0)</f>
        <v>0</v>
      </c>
      <c r="I1412">
        <f>martianeum6[[#This Row],[stan_po_wydobyciu_z_ładunku]]-martianeum6[[#This Row],[ile_zabiera_na_orbite]]</f>
        <v>61.479299999999888</v>
      </c>
    </row>
    <row r="1413" spans="1:9" x14ac:dyDescent="0.25">
      <c r="A1413" s="1">
        <v>50052</v>
      </c>
      <c r="B1413">
        <f t="shared" si="22"/>
        <v>61.479299999999888</v>
      </c>
      <c r="C1413" t="s">
        <v>13</v>
      </c>
      <c r="D1413">
        <v>24</v>
      </c>
      <c r="E1413">
        <v>11.5</v>
      </c>
      <c r="F1413">
        <f>IF(martianeum6[[#This Row],[zawartosc '[%']]]&gt;=1,martianeum6[[#This Row],[masa '[kg']]]*martianeum6[[#This Row],[zawartosc '[%']]]*0.01,0)</f>
        <v>2.7600000000000002</v>
      </c>
      <c r="G1413">
        <f>martianeum6[[#This Row],[stan_magazynu '[kg']]]+martianeum6[[#This Row],[ile_kg_materiału_z_ładunku]]</f>
        <v>64.239299999999886</v>
      </c>
      <c r="H1413">
        <f>IF(martianeum6[[#This Row],[stan_po_wydobyciu_z_ładunku]]&gt;=100,100,0)</f>
        <v>0</v>
      </c>
      <c r="I1413">
        <f>martianeum6[[#This Row],[stan_po_wydobyciu_z_ładunku]]-martianeum6[[#This Row],[ile_zabiera_na_orbite]]</f>
        <v>64.239299999999886</v>
      </c>
    </row>
    <row r="1414" spans="1:9" x14ac:dyDescent="0.25">
      <c r="A1414" s="1">
        <v>50053</v>
      </c>
      <c r="B1414">
        <f t="shared" si="22"/>
        <v>64.239299999999886</v>
      </c>
      <c r="C1414" t="s">
        <v>23</v>
      </c>
      <c r="D1414">
        <v>20.7</v>
      </c>
      <c r="E1414">
        <v>2.9</v>
      </c>
      <c r="F1414">
        <f>IF(martianeum6[[#This Row],[zawartosc '[%']]]&gt;=1,martianeum6[[#This Row],[masa '[kg']]]*martianeum6[[#This Row],[zawartosc '[%']]]*0.01,0)</f>
        <v>0.60029999999999994</v>
      </c>
      <c r="G1414">
        <f>martianeum6[[#This Row],[stan_magazynu '[kg']]]+martianeum6[[#This Row],[ile_kg_materiału_z_ładunku]]</f>
        <v>64.839599999999891</v>
      </c>
      <c r="H1414">
        <f>IF(martianeum6[[#This Row],[stan_po_wydobyciu_z_ładunku]]&gt;=100,100,0)</f>
        <v>0</v>
      </c>
      <c r="I1414">
        <f>martianeum6[[#This Row],[stan_po_wydobyciu_z_ładunku]]-martianeum6[[#This Row],[ile_zabiera_na_orbite]]</f>
        <v>64.839599999999891</v>
      </c>
    </row>
    <row r="1415" spans="1:9" x14ac:dyDescent="0.25">
      <c r="A1415" s="1">
        <v>50054</v>
      </c>
      <c r="B1415">
        <f t="shared" si="22"/>
        <v>64.839599999999891</v>
      </c>
      <c r="C1415" t="s">
        <v>28</v>
      </c>
      <c r="D1415">
        <v>13.5</v>
      </c>
      <c r="E1415">
        <v>0.7</v>
      </c>
      <c r="F1415">
        <f>IF(martianeum6[[#This Row],[zawartosc '[%']]]&gt;=1,martianeum6[[#This Row],[masa '[kg']]]*martianeum6[[#This Row],[zawartosc '[%']]]*0.01,0)</f>
        <v>0</v>
      </c>
      <c r="G1415">
        <f>martianeum6[[#This Row],[stan_magazynu '[kg']]]+martianeum6[[#This Row],[ile_kg_materiału_z_ładunku]]</f>
        <v>64.839599999999891</v>
      </c>
      <c r="H1415">
        <f>IF(martianeum6[[#This Row],[stan_po_wydobyciu_z_ładunku]]&gt;=100,100,0)</f>
        <v>0</v>
      </c>
      <c r="I1415">
        <f>martianeum6[[#This Row],[stan_po_wydobyciu_z_ładunku]]-martianeum6[[#This Row],[ile_zabiera_na_orbite]]</f>
        <v>64.839599999999891</v>
      </c>
    </row>
    <row r="1416" spans="1:9" x14ac:dyDescent="0.25">
      <c r="A1416" s="1">
        <v>50055</v>
      </c>
      <c r="B1416">
        <f t="shared" si="22"/>
        <v>64.839599999999891</v>
      </c>
      <c r="C1416" t="s">
        <v>19</v>
      </c>
      <c r="D1416">
        <v>23.7</v>
      </c>
      <c r="E1416">
        <v>13.1</v>
      </c>
      <c r="F1416">
        <f>IF(martianeum6[[#This Row],[zawartosc '[%']]]&gt;=1,martianeum6[[#This Row],[masa '[kg']]]*martianeum6[[#This Row],[zawartosc '[%']]]*0.01,0)</f>
        <v>3.1046999999999998</v>
      </c>
      <c r="G1416">
        <f>martianeum6[[#This Row],[stan_magazynu '[kg']]]+martianeum6[[#This Row],[ile_kg_materiału_z_ładunku]]</f>
        <v>67.944299999999885</v>
      </c>
      <c r="H1416">
        <f>IF(martianeum6[[#This Row],[stan_po_wydobyciu_z_ładunku]]&gt;=100,100,0)</f>
        <v>0</v>
      </c>
      <c r="I1416">
        <f>martianeum6[[#This Row],[stan_po_wydobyciu_z_ładunku]]-martianeum6[[#This Row],[ile_zabiera_na_orbite]]</f>
        <v>67.944299999999885</v>
      </c>
    </row>
    <row r="1417" spans="1:9" x14ac:dyDescent="0.25">
      <c r="A1417" s="1">
        <v>50056</v>
      </c>
      <c r="B1417">
        <f t="shared" si="22"/>
        <v>67.944299999999885</v>
      </c>
      <c r="C1417" t="s">
        <v>10</v>
      </c>
      <c r="D1417">
        <v>12.1</v>
      </c>
      <c r="E1417">
        <v>36</v>
      </c>
      <c r="F1417">
        <f>IF(martianeum6[[#This Row],[zawartosc '[%']]]&gt;=1,martianeum6[[#This Row],[masa '[kg']]]*martianeum6[[#This Row],[zawartosc '[%']]]*0.01,0)</f>
        <v>4.3559999999999999</v>
      </c>
      <c r="G1417">
        <f>martianeum6[[#This Row],[stan_magazynu '[kg']]]+martianeum6[[#This Row],[ile_kg_materiału_z_ładunku]]</f>
        <v>72.300299999999879</v>
      </c>
      <c r="H1417">
        <f>IF(martianeum6[[#This Row],[stan_po_wydobyciu_z_ładunku]]&gt;=100,100,0)</f>
        <v>0</v>
      </c>
      <c r="I1417">
        <f>martianeum6[[#This Row],[stan_po_wydobyciu_z_ładunku]]-martianeum6[[#This Row],[ile_zabiera_na_orbite]]</f>
        <v>72.300299999999879</v>
      </c>
    </row>
    <row r="1418" spans="1:9" x14ac:dyDescent="0.25">
      <c r="A1418" s="1">
        <v>50057</v>
      </c>
      <c r="B1418">
        <f t="shared" si="22"/>
        <v>72.300299999999879</v>
      </c>
      <c r="C1418" t="s">
        <v>13</v>
      </c>
      <c r="D1418">
        <v>21.8</v>
      </c>
      <c r="E1418">
        <v>10.9</v>
      </c>
      <c r="F1418">
        <f>IF(martianeum6[[#This Row],[zawartosc '[%']]]&gt;=1,martianeum6[[#This Row],[masa '[kg']]]*martianeum6[[#This Row],[zawartosc '[%']]]*0.01,0)</f>
        <v>2.3762000000000003</v>
      </c>
      <c r="G1418">
        <f>martianeum6[[#This Row],[stan_magazynu '[kg']]]+martianeum6[[#This Row],[ile_kg_materiału_z_ładunku]]</f>
        <v>74.676499999999876</v>
      </c>
      <c r="H1418">
        <f>IF(martianeum6[[#This Row],[stan_po_wydobyciu_z_ładunku]]&gt;=100,100,0)</f>
        <v>0</v>
      </c>
      <c r="I1418">
        <f>martianeum6[[#This Row],[stan_po_wydobyciu_z_ładunku]]-martianeum6[[#This Row],[ile_zabiera_na_orbite]]</f>
        <v>74.676499999999876</v>
      </c>
    </row>
    <row r="1419" spans="1:9" x14ac:dyDescent="0.25">
      <c r="A1419" s="1">
        <v>50058</v>
      </c>
      <c r="B1419">
        <f t="shared" si="22"/>
        <v>74.676499999999876</v>
      </c>
      <c r="C1419" t="s">
        <v>22</v>
      </c>
      <c r="D1419">
        <v>17.399999999999999</v>
      </c>
      <c r="E1419">
        <v>0</v>
      </c>
      <c r="F1419">
        <f>IF(martianeum6[[#This Row],[zawartosc '[%']]]&gt;=1,martianeum6[[#This Row],[masa '[kg']]]*martianeum6[[#This Row],[zawartosc '[%']]]*0.01,0)</f>
        <v>0</v>
      </c>
      <c r="G1419">
        <f>martianeum6[[#This Row],[stan_magazynu '[kg']]]+martianeum6[[#This Row],[ile_kg_materiału_z_ładunku]]</f>
        <v>74.676499999999876</v>
      </c>
      <c r="H1419">
        <f>IF(martianeum6[[#This Row],[stan_po_wydobyciu_z_ładunku]]&gt;=100,100,0)</f>
        <v>0</v>
      </c>
      <c r="I1419">
        <f>martianeum6[[#This Row],[stan_po_wydobyciu_z_ładunku]]-martianeum6[[#This Row],[ile_zabiera_na_orbite]]</f>
        <v>74.676499999999876</v>
      </c>
    </row>
    <row r="1420" spans="1:9" x14ac:dyDescent="0.25">
      <c r="A1420" s="1">
        <v>50059</v>
      </c>
      <c r="B1420">
        <f t="shared" si="22"/>
        <v>74.676499999999876</v>
      </c>
      <c r="C1420" t="s">
        <v>6</v>
      </c>
      <c r="D1420">
        <v>15.6</v>
      </c>
      <c r="E1420">
        <v>0</v>
      </c>
      <c r="F1420">
        <f>IF(martianeum6[[#This Row],[zawartosc '[%']]]&gt;=1,martianeum6[[#This Row],[masa '[kg']]]*martianeum6[[#This Row],[zawartosc '[%']]]*0.01,0)</f>
        <v>0</v>
      </c>
      <c r="G1420">
        <f>martianeum6[[#This Row],[stan_magazynu '[kg']]]+martianeum6[[#This Row],[ile_kg_materiału_z_ładunku]]</f>
        <v>74.676499999999876</v>
      </c>
      <c r="H1420">
        <f>IF(martianeum6[[#This Row],[stan_po_wydobyciu_z_ładunku]]&gt;=100,100,0)</f>
        <v>0</v>
      </c>
      <c r="I1420">
        <f>martianeum6[[#This Row],[stan_po_wydobyciu_z_ładunku]]-martianeum6[[#This Row],[ile_zabiera_na_orbite]]</f>
        <v>74.676499999999876</v>
      </c>
    </row>
    <row r="1421" spans="1:9" x14ac:dyDescent="0.25">
      <c r="A1421" s="1">
        <v>50060</v>
      </c>
      <c r="B1421">
        <f t="shared" si="22"/>
        <v>74.676499999999876</v>
      </c>
      <c r="C1421" t="s">
        <v>13</v>
      </c>
      <c r="D1421">
        <v>13.7</v>
      </c>
      <c r="E1421">
        <v>0</v>
      </c>
      <c r="F1421">
        <f>IF(martianeum6[[#This Row],[zawartosc '[%']]]&gt;=1,martianeum6[[#This Row],[masa '[kg']]]*martianeum6[[#This Row],[zawartosc '[%']]]*0.01,0)</f>
        <v>0</v>
      </c>
      <c r="G1421">
        <f>martianeum6[[#This Row],[stan_magazynu '[kg']]]+martianeum6[[#This Row],[ile_kg_materiału_z_ładunku]]</f>
        <v>74.676499999999876</v>
      </c>
      <c r="H1421">
        <f>IF(martianeum6[[#This Row],[stan_po_wydobyciu_z_ładunku]]&gt;=100,100,0)</f>
        <v>0</v>
      </c>
      <c r="I1421">
        <f>martianeum6[[#This Row],[stan_po_wydobyciu_z_ładunku]]-martianeum6[[#This Row],[ile_zabiera_na_orbite]]</f>
        <v>74.676499999999876</v>
      </c>
    </row>
    <row r="1422" spans="1:9" x14ac:dyDescent="0.25">
      <c r="A1422" s="1">
        <v>50061</v>
      </c>
      <c r="B1422">
        <f t="shared" si="22"/>
        <v>74.676499999999876</v>
      </c>
      <c r="C1422" t="s">
        <v>10</v>
      </c>
      <c r="D1422">
        <v>24.7</v>
      </c>
      <c r="E1422">
        <v>16.2</v>
      </c>
      <c r="F1422">
        <f>IF(martianeum6[[#This Row],[zawartosc '[%']]]&gt;=1,martianeum6[[#This Row],[masa '[kg']]]*martianeum6[[#This Row],[zawartosc '[%']]]*0.01,0)</f>
        <v>4.0014000000000003</v>
      </c>
      <c r="G1422">
        <f>martianeum6[[#This Row],[stan_magazynu '[kg']]]+martianeum6[[#This Row],[ile_kg_materiału_z_ładunku]]</f>
        <v>78.67789999999988</v>
      </c>
      <c r="H1422">
        <f>IF(martianeum6[[#This Row],[stan_po_wydobyciu_z_ładunku]]&gt;=100,100,0)</f>
        <v>0</v>
      </c>
      <c r="I1422">
        <f>martianeum6[[#This Row],[stan_po_wydobyciu_z_ładunku]]-martianeum6[[#This Row],[ile_zabiera_na_orbite]]</f>
        <v>78.67789999999988</v>
      </c>
    </row>
    <row r="1423" spans="1:9" x14ac:dyDescent="0.25">
      <c r="A1423" s="1">
        <v>50062</v>
      </c>
      <c r="B1423">
        <f t="shared" si="22"/>
        <v>78.67789999999988</v>
      </c>
      <c r="C1423" t="s">
        <v>15</v>
      </c>
      <c r="D1423">
        <v>25.3</v>
      </c>
      <c r="E1423">
        <v>14.2</v>
      </c>
      <c r="F1423">
        <f>IF(martianeum6[[#This Row],[zawartosc '[%']]]&gt;=1,martianeum6[[#This Row],[masa '[kg']]]*martianeum6[[#This Row],[zawartosc '[%']]]*0.01,0)</f>
        <v>3.5926</v>
      </c>
      <c r="G1423">
        <f>martianeum6[[#This Row],[stan_magazynu '[kg']]]+martianeum6[[#This Row],[ile_kg_materiału_z_ładunku]]</f>
        <v>82.270499999999885</v>
      </c>
      <c r="H1423">
        <f>IF(martianeum6[[#This Row],[stan_po_wydobyciu_z_ładunku]]&gt;=100,100,0)</f>
        <v>0</v>
      </c>
      <c r="I1423">
        <f>martianeum6[[#This Row],[stan_po_wydobyciu_z_ładunku]]-martianeum6[[#This Row],[ile_zabiera_na_orbite]]</f>
        <v>82.270499999999885</v>
      </c>
    </row>
    <row r="1424" spans="1:9" x14ac:dyDescent="0.25">
      <c r="A1424" s="1">
        <v>50063</v>
      </c>
      <c r="B1424">
        <f t="shared" si="22"/>
        <v>82.270499999999885</v>
      </c>
      <c r="C1424" t="s">
        <v>15</v>
      </c>
      <c r="D1424">
        <v>18.399999999999999</v>
      </c>
      <c r="E1424">
        <v>0</v>
      </c>
      <c r="F1424">
        <f>IF(martianeum6[[#This Row],[zawartosc '[%']]]&gt;=1,martianeum6[[#This Row],[masa '[kg']]]*martianeum6[[#This Row],[zawartosc '[%']]]*0.01,0)</f>
        <v>0</v>
      </c>
      <c r="G1424">
        <f>martianeum6[[#This Row],[stan_magazynu '[kg']]]+martianeum6[[#This Row],[ile_kg_materiału_z_ładunku]]</f>
        <v>82.270499999999885</v>
      </c>
      <c r="H1424">
        <f>IF(martianeum6[[#This Row],[stan_po_wydobyciu_z_ładunku]]&gt;=100,100,0)</f>
        <v>0</v>
      </c>
      <c r="I1424">
        <f>martianeum6[[#This Row],[stan_po_wydobyciu_z_ładunku]]-martianeum6[[#This Row],[ile_zabiera_na_orbite]]</f>
        <v>82.270499999999885</v>
      </c>
    </row>
    <row r="1425" spans="1:9" x14ac:dyDescent="0.25">
      <c r="A1425" s="1">
        <v>50064</v>
      </c>
      <c r="B1425">
        <f t="shared" si="22"/>
        <v>82.270499999999885</v>
      </c>
      <c r="C1425" t="s">
        <v>14</v>
      </c>
      <c r="D1425">
        <v>10.199999999999999</v>
      </c>
      <c r="E1425">
        <v>0</v>
      </c>
      <c r="F1425">
        <f>IF(martianeum6[[#This Row],[zawartosc '[%']]]&gt;=1,martianeum6[[#This Row],[masa '[kg']]]*martianeum6[[#This Row],[zawartosc '[%']]]*0.01,0)</f>
        <v>0</v>
      </c>
      <c r="G1425">
        <f>martianeum6[[#This Row],[stan_magazynu '[kg']]]+martianeum6[[#This Row],[ile_kg_materiału_z_ładunku]]</f>
        <v>82.270499999999885</v>
      </c>
      <c r="H1425">
        <f>IF(martianeum6[[#This Row],[stan_po_wydobyciu_z_ładunku]]&gt;=100,100,0)</f>
        <v>0</v>
      </c>
      <c r="I1425">
        <f>martianeum6[[#This Row],[stan_po_wydobyciu_z_ładunku]]-martianeum6[[#This Row],[ile_zabiera_na_orbite]]</f>
        <v>82.270499999999885</v>
      </c>
    </row>
    <row r="1426" spans="1:9" x14ac:dyDescent="0.25">
      <c r="A1426" s="1">
        <v>50065</v>
      </c>
      <c r="B1426">
        <f t="shared" si="22"/>
        <v>82.270499999999885</v>
      </c>
      <c r="C1426" t="s">
        <v>33</v>
      </c>
      <c r="D1426">
        <v>26.9</v>
      </c>
      <c r="E1426">
        <v>0</v>
      </c>
      <c r="F1426">
        <f>IF(martianeum6[[#This Row],[zawartosc '[%']]]&gt;=1,martianeum6[[#This Row],[masa '[kg']]]*martianeum6[[#This Row],[zawartosc '[%']]]*0.01,0)</f>
        <v>0</v>
      </c>
      <c r="G1426">
        <f>martianeum6[[#This Row],[stan_magazynu '[kg']]]+martianeum6[[#This Row],[ile_kg_materiału_z_ładunku]]</f>
        <v>82.270499999999885</v>
      </c>
      <c r="H1426">
        <f>IF(martianeum6[[#This Row],[stan_po_wydobyciu_z_ładunku]]&gt;=100,100,0)</f>
        <v>0</v>
      </c>
      <c r="I1426">
        <f>martianeum6[[#This Row],[stan_po_wydobyciu_z_ładunku]]-martianeum6[[#This Row],[ile_zabiera_na_orbite]]</f>
        <v>82.270499999999885</v>
      </c>
    </row>
    <row r="1427" spans="1:9" x14ac:dyDescent="0.25">
      <c r="A1427" s="1">
        <v>50066</v>
      </c>
      <c r="B1427">
        <f t="shared" si="22"/>
        <v>82.270499999999885</v>
      </c>
      <c r="C1427" t="s">
        <v>8</v>
      </c>
      <c r="D1427">
        <v>28.2</v>
      </c>
      <c r="E1427">
        <v>0</v>
      </c>
      <c r="F1427">
        <f>IF(martianeum6[[#This Row],[zawartosc '[%']]]&gt;=1,martianeum6[[#This Row],[masa '[kg']]]*martianeum6[[#This Row],[zawartosc '[%']]]*0.01,0)</f>
        <v>0</v>
      </c>
      <c r="G1427">
        <f>martianeum6[[#This Row],[stan_magazynu '[kg']]]+martianeum6[[#This Row],[ile_kg_materiału_z_ładunku]]</f>
        <v>82.270499999999885</v>
      </c>
      <c r="H1427">
        <f>IF(martianeum6[[#This Row],[stan_po_wydobyciu_z_ładunku]]&gt;=100,100,0)</f>
        <v>0</v>
      </c>
      <c r="I1427">
        <f>martianeum6[[#This Row],[stan_po_wydobyciu_z_ładunku]]-martianeum6[[#This Row],[ile_zabiera_na_orbite]]</f>
        <v>82.270499999999885</v>
      </c>
    </row>
    <row r="1428" spans="1:9" x14ac:dyDescent="0.25">
      <c r="A1428" s="1">
        <v>50067</v>
      </c>
      <c r="B1428">
        <f t="shared" si="22"/>
        <v>82.270499999999885</v>
      </c>
      <c r="C1428" t="s">
        <v>7</v>
      </c>
      <c r="D1428">
        <v>15.9</v>
      </c>
      <c r="E1428">
        <v>0</v>
      </c>
      <c r="F1428">
        <f>IF(martianeum6[[#This Row],[zawartosc '[%']]]&gt;=1,martianeum6[[#This Row],[masa '[kg']]]*martianeum6[[#This Row],[zawartosc '[%']]]*0.01,0)</f>
        <v>0</v>
      </c>
      <c r="G1428">
        <f>martianeum6[[#This Row],[stan_magazynu '[kg']]]+martianeum6[[#This Row],[ile_kg_materiału_z_ładunku]]</f>
        <v>82.270499999999885</v>
      </c>
      <c r="H1428">
        <f>IF(martianeum6[[#This Row],[stan_po_wydobyciu_z_ładunku]]&gt;=100,100,0)</f>
        <v>0</v>
      </c>
      <c r="I1428">
        <f>martianeum6[[#This Row],[stan_po_wydobyciu_z_ładunku]]-martianeum6[[#This Row],[ile_zabiera_na_orbite]]</f>
        <v>82.270499999999885</v>
      </c>
    </row>
    <row r="1429" spans="1:9" x14ac:dyDescent="0.25">
      <c r="A1429" s="1">
        <v>50068</v>
      </c>
      <c r="B1429">
        <f t="shared" si="22"/>
        <v>82.270499999999885</v>
      </c>
      <c r="C1429" t="s">
        <v>10</v>
      </c>
      <c r="D1429">
        <v>19.7</v>
      </c>
      <c r="E1429">
        <v>0</v>
      </c>
      <c r="F1429">
        <f>IF(martianeum6[[#This Row],[zawartosc '[%']]]&gt;=1,martianeum6[[#This Row],[masa '[kg']]]*martianeum6[[#This Row],[zawartosc '[%']]]*0.01,0)</f>
        <v>0</v>
      </c>
      <c r="G1429">
        <f>martianeum6[[#This Row],[stan_magazynu '[kg']]]+martianeum6[[#This Row],[ile_kg_materiału_z_ładunku]]</f>
        <v>82.270499999999885</v>
      </c>
      <c r="H1429">
        <f>IF(martianeum6[[#This Row],[stan_po_wydobyciu_z_ładunku]]&gt;=100,100,0)</f>
        <v>0</v>
      </c>
      <c r="I1429">
        <f>martianeum6[[#This Row],[stan_po_wydobyciu_z_ładunku]]-martianeum6[[#This Row],[ile_zabiera_na_orbite]]</f>
        <v>82.270499999999885</v>
      </c>
    </row>
    <row r="1430" spans="1:9" x14ac:dyDescent="0.25">
      <c r="A1430" s="1">
        <v>50069</v>
      </c>
      <c r="B1430">
        <f t="shared" si="22"/>
        <v>82.270499999999885</v>
      </c>
      <c r="C1430" t="s">
        <v>7</v>
      </c>
      <c r="D1430">
        <v>16</v>
      </c>
      <c r="E1430">
        <v>0</v>
      </c>
      <c r="F1430">
        <f>IF(martianeum6[[#This Row],[zawartosc '[%']]]&gt;=1,martianeum6[[#This Row],[masa '[kg']]]*martianeum6[[#This Row],[zawartosc '[%']]]*0.01,0)</f>
        <v>0</v>
      </c>
      <c r="G1430">
        <f>martianeum6[[#This Row],[stan_magazynu '[kg']]]+martianeum6[[#This Row],[ile_kg_materiału_z_ładunku]]</f>
        <v>82.270499999999885</v>
      </c>
      <c r="H1430">
        <f>IF(martianeum6[[#This Row],[stan_po_wydobyciu_z_ładunku]]&gt;=100,100,0)</f>
        <v>0</v>
      </c>
      <c r="I1430">
        <f>martianeum6[[#This Row],[stan_po_wydobyciu_z_ładunku]]-martianeum6[[#This Row],[ile_zabiera_na_orbite]]</f>
        <v>82.270499999999885</v>
      </c>
    </row>
    <row r="1431" spans="1:9" x14ac:dyDescent="0.25">
      <c r="A1431" s="1">
        <v>50070</v>
      </c>
      <c r="B1431">
        <f t="shared" si="22"/>
        <v>82.270499999999885</v>
      </c>
      <c r="C1431" t="s">
        <v>6</v>
      </c>
      <c r="D1431">
        <v>20.8</v>
      </c>
      <c r="E1431">
        <v>0</v>
      </c>
      <c r="F1431">
        <f>IF(martianeum6[[#This Row],[zawartosc '[%']]]&gt;=1,martianeum6[[#This Row],[masa '[kg']]]*martianeum6[[#This Row],[zawartosc '[%']]]*0.01,0)</f>
        <v>0</v>
      </c>
      <c r="G1431">
        <f>martianeum6[[#This Row],[stan_magazynu '[kg']]]+martianeum6[[#This Row],[ile_kg_materiału_z_ładunku]]</f>
        <v>82.270499999999885</v>
      </c>
      <c r="H1431">
        <f>IF(martianeum6[[#This Row],[stan_po_wydobyciu_z_ładunku]]&gt;=100,100,0)</f>
        <v>0</v>
      </c>
      <c r="I1431">
        <f>martianeum6[[#This Row],[stan_po_wydobyciu_z_ładunku]]-martianeum6[[#This Row],[ile_zabiera_na_orbite]]</f>
        <v>82.270499999999885</v>
      </c>
    </row>
    <row r="1432" spans="1:9" x14ac:dyDescent="0.25">
      <c r="A1432" s="1">
        <v>50071</v>
      </c>
      <c r="B1432">
        <f t="shared" si="22"/>
        <v>82.270499999999885</v>
      </c>
      <c r="C1432" t="s">
        <v>23</v>
      </c>
      <c r="D1432">
        <v>12.5</v>
      </c>
      <c r="E1432">
        <v>0</v>
      </c>
      <c r="F1432">
        <f>IF(martianeum6[[#This Row],[zawartosc '[%']]]&gt;=1,martianeum6[[#This Row],[masa '[kg']]]*martianeum6[[#This Row],[zawartosc '[%']]]*0.01,0)</f>
        <v>0</v>
      </c>
      <c r="G1432">
        <f>martianeum6[[#This Row],[stan_magazynu '[kg']]]+martianeum6[[#This Row],[ile_kg_materiału_z_ładunku]]</f>
        <v>82.270499999999885</v>
      </c>
      <c r="H1432">
        <f>IF(martianeum6[[#This Row],[stan_po_wydobyciu_z_ładunku]]&gt;=100,100,0)</f>
        <v>0</v>
      </c>
      <c r="I1432">
        <f>martianeum6[[#This Row],[stan_po_wydobyciu_z_ładunku]]-martianeum6[[#This Row],[ile_zabiera_na_orbite]]</f>
        <v>82.270499999999885</v>
      </c>
    </row>
    <row r="1433" spans="1:9" x14ac:dyDescent="0.25">
      <c r="A1433" s="1">
        <v>50072</v>
      </c>
      <c r="B1433">
        <f t="shared" si="22"/>
        <v>82.270499999999885</v>
      </c>
      <c r="C1433" t="s">
        <v>15</v>
      </c>
      <c r="D1433">
        <v>12.7</v>
      </c>
      <c r="E1433">
        <v>2.4</v>
      </c>
      <c r="F1433">
        <f>IF(martianeum6[[#This Row],[zawartosc '[%']]]&gt;=1,martianeum6[[#This Row],[masa '[kg']]]*martianeum6[[#This Row],[zawartosc '[%']]]*0.01,0)</f>
        <v>0.30479999999999996</v>
      </c>
      <c r="G1433">
        <f>martianeum6[[#This Row],[stan_magazynu '[kg']]]+martianeum6[[#This Row],[ile_kg_materiału_z_ładunku]]</f>
        <v>82.575299999999885</v>
      </c>
      <c r="H1433">
        <f>IF(martianeum6[[#This Row],[stan_po_wydobyciu_z_ładunku]]&gt;=100,100,0)</f>
        <v>0</v>
      </c>
      <c r="I1433">
        <f>martianeum6[[#This Row],[stan_po_wydobyciu_z_ładunku]]-martianeum6[[#This Row],[ile_zabiera_na_orbite]]</f>
        <v>82.575299999999885</v>
      </c>
    </row>
    <row r="1434" spans="1:9" x14ac:dyDescent="0.25">
      <c r="A1434" s="1">
        <v>50073</v>
      </c>
      <c r="B1434">
        <f t="shared" si="22"/>
        <v>82.575299999999885</v>
      </c>
      <c r="C1434" t="s">
        <v>18</v>
      </c>
      <c r="D1434">
        <v>23.5</v>
      </c>
      <c r="E1434">
        <v>11.5</v>
      </c>
      <c r="F1434">
        <f>IF(martianeum6[[#This Row],[zawartosc '[%']]]&gt;=1,martianeum6[[#This Row],[masa '[kg']]]*martianeum6[[#This Row],[zawartosc '[%']]]*0.01,0)</f>
        <v>2.7025000000000001</v>
      </c>
      <c r="G1434">
        <f>martianeum6[[#This Row],[stan_magazynu '[kg']]]+martianeum6[[#This Row],[ile_kg_materiału_z_ładunku]]</f>
        <v>85.277799999999885</v>
      </c>
      <c r="H1434">
        <f>IF(martianeum6[[#This Row],[stan_po_wydobyciu_z_ładunku]]&gt;=100,100,0)</f>
        <v>0</v>
      </c>
      <c r="I1434">
        <f>martianeum6[[#This Row],[stan_po_wydobyciu_z_ładunku]]-martianeum6[[#This Row],[ile_zabiera_na_orbite]]</f>
        <v>85.277799999999885</v>
      </c>
    </row>
    <row r="1435" spans="1:9" x14ac:dyDescent="0.25">
      <c r="A1435" s="1">
        <v>50074</v>
      </c>
      <c r="B1435">
        <f t="shared" si="22"/>
        <v>85.277799999999885</v>
      </c>
      <c r="C1435" t="s">
        <v>14</v>
      </c>
      <c r="D1435">
        <v>17.8</v>
      </c>
      <c r="E1435">
        <v>1.8</v>
      </c>
      <c r="F1435">
        <f>IF(martianeum6[[#This Row],[zawartosc '[%']]]&gt;=1,martianeum6[[#This Row],[masa '[kg']]]*martianeum6[[#This Row],[zawartosc '[%']]]*0.01,0)</f>
        <v>0.32040000000000002</v>
      </c>
      <c r="G1435">
        <f>martianeum6[[#This Row],[stan_magazynu '[kg']]]+martianeum6[[#This Row],[ile_kg_materiału_z_ładunku]]</f>
        <v>85.598199999999892</v>
      </c>
      <c r="H1435">
        <f>IF(martianeum6[[#This Row],[stan_po_wydobyciu_z_ładunku]]&gt;=100,100,0)</f>
        <v>0</v>
      </c>
      <c r="I1435">
        <f>martianeum6[[#This Row],[stan_po_wydobyciu_z_ładunku]]-martianeum6[[#This Row],[ile_zabiera_na_orbite]]</f>
        <v>85.598199999999892</v>
      </c>
    </row>
    <row r="1436" spans="1:9" x14ac:dyDescent="0.25">
      <c r="A1436" s="1">
        <v>50075</v>
      </c>
      <c r="B1436">
        <f t="shared" si="22"/>
        <v>85.598199999999892</v>
      </c>
      <c r="C1436" t="s">
        <v>11</v>
      </c>
      <c r="D1436">
        <v>11</v>
      </c>
      <c r="E1436">
        <v>0</v>
      </c>
      <c r="F1436">
        <f>IF(martianeum6[[#This Row],[zawartosc '[%']]]&gt;=1,martianeum6[[#This Row],[masa '[kg']]]*martianeum6[[#This Row],[zawartosc '[%']]]*0.01,0)</f>
        <v>0</v>
      </c>
      <c r="G1436">
        <f>martianeum6[[#This Row],[stan_magazynu '[kg']]]+martianeum6[[#This Row],[ile_kg_materiału_z_ładunku]]</f>
        <v>85.598199999999892</v>
      </c>
      <c r="H1436">
        <f>IF(martianeum6[[#This Row],[stan_po_wydobyciu_z_ładunku]]&gt;=100,100,0)</f>
        <v>0</v>
      </c>
      <c r="I1436">
        <f>martianeum6[[#This Row],[stan_po_wydobyciu_z_ładunku]]-martianeum6[[#This Row],[ile_zabiera_na_orbite]]</f>
        <v>85.598199999999892</v>
      </c>
    </row>
    <row r="1437" spans="1:9" x14ac:dyDescent="0.25">
      <c r="A1437" s="1">
        <v>50076</v>
      </c>
      <c r="B1437">
        <f t="shared" si="22"/>
        <v>85.598199999999892</v>
      </c>
      <c r="C1437" t="s">
        <v>12</v>
      </c>
      <c r="D1437">
        <v>21.3</v>
      </c>
      <c r="E1437">
        <v>5.2</v>
      </c>
      <c r="F1437">
        <f>IF(martianeum6[[#This Row],[zawartosc '[%']]]&gt;=1,martianeum6[[#This Row],[masa '[kg']]]*martianeum6[[#This Row],[zawartosc '[%']]]*0.01,0)</f>
        <v>1.1076000000000001</v>
      </c>
      <c r="G1437">
        <f>martianeum6[[#This Row],[stan_magazynu '[kg']]]+martianeum6[[#This Row],[ile_kg_materiału_z_ładunku]]</f>
        <v>86.705799999999897</v>
      </c>
      <c r="H1437">
        <f>IF(martianeum6[[#This Row],[stan_po_wydobyciu_z_ładunku]]&gt;=100,100,0)</f>
        <v>0</v>
      </c>
      <c r="I1437">
        <f>martianeum6[[#This Row],[stan_po_wydobyciu_z_ładunku]]-martianeum6[[#This Row],[ile_zabiera_na_orbite]]</f>
        <v>86.705799999999897</v>
      </c>
    </row>
    <row r="1438" spans="1:9" x14ac:dyDescent="0.25">
      <c r="A1438" s="1">
        <v>50077</v>
      </c>
      <c r="B1438">
        <f t="shared" si="22"/>
        <v>86.705799999999897</v>
      </c>
      <c r="C1438" t="s">
        <v>7</v>
      </c>
      <c r="D1438">
        <v>19.600000000000001</v>
      </c>
      <c r="E1438">
        <v>8.1</v>
      </c>
      <c r="F1438">
        <f>IF(martianeum6[[#This Row],[zawartosc '[%']]]&gt;=1,martianeum6[[#This Row],[masa '[kg']]]*martianeum6[[#This Row],[zawartosc '[%']]]*0.01,0)</f>
        <v>1.5875999999999999</v>
      </c>
      <c r="G1438">
        <f>martianeum6[[#This Row],[stan_magazynu '[kg']]]+martianeum6[[#This Row],[ile_kg_materiału_z_ładunku]]</f>
        <v>88.293399999999892</v>
      </c>
      <c r="H1438">
        <f>IF(martianeum6[[#This Row],[stan_po_wydobyciu_z_ładunku]]&gt;=100,100,0)</f>
        <v>0</v>
      </c>
      <c r="I1438">
        <f>martianeum6[[#This Row],[stan_po_wydobyciu_z_ładunku]]-martianeum6[[#This Row],[ile_zabiera_na_orbite]]</f>
        <v>88.293399999999892</v>
      </c>
    </row>
    <row r="1439" spans="1:9" x14ac:dyDescent="0.25">
      <c r="A1439" s="1">
        <v>50078</v>
      </c>
      <c r="B1439">
        <f t="shared" si="22"/>
        <v>88.293399999999892</v>
      </c>
      <c r="C1439" t="s">
        <v>11</v>
      </c>
      <c r="D1439">
        <v>25.7</v>
      </c>
      <c r="E1439">
        <v>4.2</v>
      </c>
      <c r="F1439">
        <f>IF(martianeum6[[#This Row],[zawartosc '[%']]]&gt;=1,martianeum6[[#This Row],[masa '[kg']]]*martianeum6[[#This Row],[zawartosc '[%']]]*0.01,0)</f>
        <v>1.0793999999999999</v>
      </c>
      <c r="G1439">
        <f>martianeum6[[#This Row],[stan_magazynu '[kg']]]+martianeum6[[#This Row],[ile_kg_materiału_z_ładunku]]</f>
        <v>89.372799999999899</v>
      </c>
      <c r="H1439">
        <f>IF(martianeum6[[#This Row],[stan_po_wydobyciu_z_ładunku]]&gt;=100,100,0)</f>
        <v>0</v>
      </c>
      <c r="I1439">
        <f>martianeum6[[#This Row],[stan_po_wydobyciu_z_ładunku]]-martianeum6[[#This Row],[ile_zabiera_na_orbite]]</f>
        <v>89.372799999999899</v>
      </c>
    </row>
    <row r="1440" spans="1:9" x14ac:dyDescent="0.25">
      <c r="A1440" s="1">
        <v>50079</v>
      </c>
      <c r="B1440">
        <f t="shared" si="22"/>
        <v>89.372799999999899</v>
      </c>
      <c r="C1440" t="s">
        <v>10</v>
      </c>
      <c r="D1440">
        <v>20.9</v>
      </c>
      <c r="E1440">
        <v>28.6</v>
      </c>
      <c r="F1440">
        <f>IF(martianeum6[[#This Row],[zawartosc '[%']]]&gt;=1,martianeum6[[#This Row],[masa '[kg']]]*martianeum6[[#This Row],[zawartosc '[%']]]*0.01,0)</f>
        <v>5.9774000000000003</v>
      </c>
      <c r="G1440">
        <f>martianeum6[[#This Row],[stan_magazynu '[kg']]]+martianeum6[[#This Row],[ile_kg_materiału_z_ładunku]]</f>
        <v>95.350199999999901</v>
      </c>
      <c r="H1440">
        <f>IF(martianeum6[[#This Row],[stan_po_wydobyciu_z_ładunku]]&gt;=100,100,0)</f>
        <v>0</v>
      </c>
      <c r="I1440">
        <f>martianeum6[[#This Row],[stan_po_wydobyciu_z_ładunku]]-martianeum6[[#This Row],[ile_zabiera_na_orbite]]</f>
        <v>95.350199999999901</v>
      </c>
    </row>
    <row r="1441" spans="1:9" x14ac:dyDescent="0.25">
      <c r="A1441" s="1">
        <v>50080</v>
      </c>
      <c r="B1441">
        <f t="shared" si="22"/>
        <v>95.350199999999901</v>
      </c>
      <c r="C1441" t="s">
        <v>19</v>
      </c>
      <c r="D1441">
        <v>26.4</v>
      </c>
      <c r="E1441">
        <v>3.2</v>
      </c>
      <c r="F1441">
        <f>IF(martianeum6[[#This Row],[zawartosc '[%']]]&gt;=1,martianeum6[[#This Row],[masa '[kg']]]*martianeum6[[#This Row],[zawartosc '[%']]]*0.01,0)</f>
        <v>0.84480000000000011</v>
      </c>
      <c r="G1441">
        <f>martianeum6[[#This Row],[stan_magazynu '[kg']]]+martianeum6[[#This Row],[ile_kg_materiału_z_ładunku]]</f>
        <v>96.194999999999908</v>
      </c>
      <c r="H1441">
        <f>IF(martianeum6[[#This Row],[stan_po_wydobyciu_z_ładunku]]&gt;=100,100,0)</f>
        <v>0</v>
      </c>
      <c r="I1441">
        <f>martianeum6[[#This Row],[stan_po_wydobyciu_z_ładunku]]-martianeum6[[#This Row],[ile_zabiera_na_orbite]]</f>
        <v>96.194999999999908</v>
      </c>
    </row>
    <row r="1442" spans="1:9" x14ac:dyDescent="0.25">
      <c r="A1442" s="1">
        <v>50081</v>
      </c>
      <c r="B1442">
        <f t="shared" si="22"/>
        <v>96.194999999999908</v>
      </c>
      <c r="C1442" t="s">
        <v>19</v>
      </c>
      <c r="D1442">
        <v>26.5</v>
      </c>
      <c r="E1442">
        <v>13.1</v>
      </c>
      <c r="F1442">
        <f>IF(martianeum6[[#This Row],[zawartosc '[%']]]&gt;=1,martianeum6[[#This Row],[masa '[kg']]]*martianeum6[[#This Row],[zawartosc '[%']]]*0.01,0)</f>
        <v>3.4714999999999998</v>
      </c>
      <c r="G1442">
        <f>martianeum6[[#This Row],[stan_magazynu '[kg']]]+martianeum6[[#This Row],[ile_kg_materiału_z_ładunku]]</f>
        <v>99.666499999999914</v>
      </c>
      <c r="H1442">
        <f>IF(martianeum6[[#This Row],[stan_po_wydobyciu_z_ładunku]]&gt;=100,100,0)</f>
        <v>0</v>
      </c>
      <c r="I1442">
        <f>martianeum6[[#This Row],[stan_po_wydobyciu_z_ładunku]]-martianeum6[[#This Row],[ile_zabiera_na_orbite]]</f>
        <v>99.666499999999914</v>
      </c>
    </row>
    <row r="1443" spans="1:9" x14ac:dyDescent="0.25">
      <c r="A1443" s="1">
        <v>50082</v>
      </c>
      <c r="B1443">
        <f t="shared" si="22"/>
        <v>99.666499999999914</v>
      </c>
      <c r="C1443" t="s">
        <v>8</v>
      </c>
      <c r="D1443">
        <v>11.7</v>
      </c>
      <c r="E1443">
        <v>0</v>
      </c>
      <c r="F1443">
        <f>IF(martianeum6[[#This Row],[zawartosc '[%']]]&gt;=1,martianeum6[[#This Row],[masa '[kg']]]*martianeum6[[#This Row],[zawartosc '[%']]]*0.01,0)</f>
        <v>0</v>
      </c>
      <c r="G1443">
        <f>martianeum6[[#This Row],[stan_magazynu '[kg']]]+martianeum6[[#This Row],[ile_kg_materiału_z_ładunku]]</f>
        <v>99.666499999999914</v>
      </c>
      <c r="H1443">
        <f>IF(martianeum6[[#This Row],[stan_po_wydobyciu_z_ładunku]]&gt;=100,100,0)</f>
        <v>0</v>
      </c>
      <c r="I1443">
        <f>martianeum6[[#This Row],[stan_po_wydobyciu_z_ładunku]]-martianeum6[[#This Row],[ile_zabiera_na_orbite]]</f>
        <v>99.666499999999914</v>
      </c>
    </row>
    <row r="1444" spans="1:9" x14ac:dyDescent="0.25">
      <c r="A1444" s="1">
        <v>50083</v>
      </c>
      <c r="B1444">
        <f t="shared" si="22"/>
        <v>99.666499999999914</v>
      </c>
      <c r="C1444" t="s">
        <v>12</v>
      </c>
      <c r="D1444">
        <v>24.7</v>
      </c>
      <c r="E1444">
        <v>0.3</v>
      </c>
      <c r="F1444">
        <f>IF(martianeum6[[#This Row],[zawartosc '[%']]]&gt;=1,martianeum6[[#This Row],[masa '[kg']]]*martianeum6[[#This Row],[zawartosc '[%']]]*0.01,0)</f>
        <v>0</v>
      </c>
      <c r="G1444">
        <f>martianeum6[[#This Row],[stan_magazynu '[kg']]]+martianeum6[[#This Row],[ile_kg_materiału_z_ładunku]]</f>
        <v>99.666499999999914</v>
      </c>
      <c r="H1444">
        <f>IF(martianeum6[[#This Row],[stan_po_wydobyciu_z_ładunku]]&gt;=100,100,0)</f>
        <v>0</v>
      </c>
      <c r="I1444">
        <f>martianeum6[[#This Row],[stan_po_wydobyciu_z_ładunku]]-martianeum6[[#This Row],[ile_zabiera_na_orbite]]</f>
        <v>99.666499999999914</v>
      </c>
    </row>
    <row r="1445" spans="1:9" x14ac:dyDescent="0.25">
      <c r="A1445" s="1">
        <v>50084</v>
      </c>
      <c r="B1445">
        <f t="shared" si="22"/>
        <v>99.666499999999914</v>
      </c>
      <c r="C1445" t="s">
        <v>9</v>
      </c>
      <c r="D1445">
        <v>24.4</v>
      </c>
      <c r="E1445">
        <v>9.6</v>
      </c>
      <c r="F1445">
        <f>IF(martianeum6[[#This Row],[zawartosc '[%']]]&gt;=1,martianeum6[[#This Row],[masa '[kg']]]*martianeum6[[#This Row],[zawartosc '[%']]]*0.01,0)</f>
        <v>2.3424</v>
      </c>
      <c r="G1445">
        <f>martianeum6[[#This Row],[stan_magazynu '[kg']]]+martianeum6[[#This Row],[ile_kg_materiału_z_ładunku]]</f>
        <v>102.00889999999991</v>
      </c>
      <c r="H1445">
        <f>IF(martianeum6[[#This Row],[stan_po_wydobyciu_z_ładunku]]&gt;=100,100,0)</f>
        <v>100</v>
      </c>
      <c r="I1445">
        <f>martianeum6[[#This Row],[stan_po_wydobyciu_z_ładunku]]-martianeum6[[#This Row],[ile_zabiera_na_orbite]]</f>
        <v>2.0088999999999118</v>
      </c>
    </row>
    <row r="1446" spans="1:9" x14ac:dyDescent="0.25">
      <c r="A1446" s="1">
        <v>50085</v>
      </c>
      <c r="B1446">
        <f t="shared" si="22"/>
        <v>2.0088999999999118</v>
      </c>
      <c r="C1446" t="s">
        <v>19</v>
      </c>
      <c r="D1446">
        <v>19</v>
      </c>
      <c r="E1446">
        <v>28.8</v>
      </c>
      <c r="F1446">
        <f>IF(martianeum6[[#This Row],[zawartosc '[%']]]&gt;=1,martianeum6[[#This Row],[masa '[kg']]]*martianeum6[[#This Row],[zawartosc '[%']]]*0.01,0)</f>
        <v>5.4720000000000004</v>
      </c>
      <c r="G1446">
        <f>martianeum6[[#This Row],[stan_magazynu '[kg']]]+martianeum6[[#This Row],[ile_kg_materiału_z_ładunku]]</f>
        <v>7.4808999999999122</v>
      </c>
      <c r="H1446">
        <f>IF(martianeum6[[#This Row],[stan_po_wydobyciu_z_ładunku]]&gt;=100,100,0)</f>
        <v>0</v>
      </c>
      <c r="I1446">
        <f>martianeum6[[#This Row],[stan_po_wydobyciu_z_ładunku]]-martianeum6[[#This Row],[ile_zabiera_na_orbite]]</f>
        <v>7.4808999999999122</v>
      </c>
    </row>
    <row r="1447" spans="1:9" x14ac:dyDescent="0.25">
      <c r="A1447" s="1">
        <v>50086</v>
      </c>
      <c r="B1447">
        <f t="shared" si="22"/>
        <v>7.4808999999999122</v>
      </c>
      <c r="C1447" t="s">
        <v>10</v>
      </c>
      <c r="D1447">
        <v>13.7</v>
      </c>
      <c r="E1447">
        <v>19.3</v>
      </c>
      <c r="F1447">
        <f>IF(martianeum6[[#This Row],[zawartosc '[%']]]&gt;=1,martianeum6[[#This Row],[masa '[kg']]]*martianeum6[[#This Row],[zawartosc '[%']]]*0.01,0)</f>
        <v>2.6440999999999999</v>
      </c>
      <c r="G1447">
        <f>martianeum6[[#This Row],[stan_magazynu '[kg']]]+martianeum6[[#This Row],[ile_kg_materiału_z_ładunku]]</f>
        <v>10.124999999999911</v>
      </c>
      <c r="H1447">
        <f>IF(martianeum6[[#This Row],[stan_po_wydobyciu_z_ładunku]]&gt;=100,100,0)</f>
        <v>0</v>
      </c>
      <c r="I1447">
        <f>martianeum6[[#This Row],[stan_po_wydobyciu_z_ładunku]]-martianeum6[[#This Row],[ile_zabiera_na_orbite]]</f>
        <v>10.124999999999911</v>
      </c>
    </row>
    <row r="1448" spans="1:9" x14ac:dyDescent="0.25">
      <c r="A1448" s="1">
        <v>50087</v>
      </c>
      <c r="B1448">
        <f t="shared" si="22"/>
        <v>10.124999999999911</v>
      </c>
      <c r="C1448" t="s">
        <v>10</v>
      </c>
      <c r="D1448">
        <v>28.9</v>
      </c>
      <c r="E1448">
        <v>20.399999999999999</v>
      </c>
      <c r="F1448">
        <f>IF(martianeum6[[#This Row],[zawartosc '[%']]]&gt;=1,martianeum6[[#This Row],[masa '[kg']]]*martianeum6[[#This Row],[zawartosc '[%']]]*0.01,0)</f>
        <v>5.8956</v>
      </c>
      <c r="G1448">
        <f>martianeum6[[#This Row],[stan_magazynu '[kg']]]+martianeum6[[#This Row],[ile_kg_materiału_z_ładunku]]</f>
        <v>16.020599999999909</v>
      </c>
      <c r="H1448">
        <f>IF(martianeum6[[#This Row],[stan_po_wydobyciu_z_ładunku]]&gt;=100,100,0)</f>
        <v>0</v>
      </c>
      <c r="I1448">
        <f>martianeum6[[#This Row],[stan_po_wydobyciu_z_ładunku]]-martianeum6[[#This Row],[ile_zabiera_na_orbite]]</f>
        <v>16.020599999999909</v>
      </c>
    </row>
    <row r="1449" spans="1:9" x14ac:dyDescent="0.25">
      <c r="A1449" s="1">
        <v>50088</v>
      </c>
      <c r="B1449">
        <f t="shared" si="22"/>
        <v>16.020599999999909</v>
      </c>
      <c r="C1449" t="s">
        <v>20</v>
      </c>
      <c r="D1449">
        <v>25.2</v>
      </c>
      <c r="E1449">
        <v>0</v>
      </c>
      <c r="F1449">
        <f>IF(martianeum6[[#This Row],[zawartosc '[%']]]&gt;=1,martianeum6[[#This Row],[masa '[kg']]]*martianeum6[[#This Row],[zawartosc '[%']]]*0.01,0)</f>
        <v>0</v>
      </c>
      <c r="G1449">
        <f>martianeum6[[#This Row],[stan_magazynu '[kg']]]+martianeum6[[#This Row],[ile_kg_materiału_z_ładunku]]</f>
        <v>16.020599999999909</v>
      </c>
      <c r="H1449">
        <f>IF(martianeum6[[#This Row],[stan_po_wydobyciu_z_ładunku]]&gt;=100,100,0)</f>
        <v>0</v>
      </c>
      <c r="I1449">
        <f>martianeum6[[#This Row],[stan_po_wydobyciu_z_ładunku]]-martianeum6[[#This Row],[ile_zabiera_na_orbite]]</f>
        <v>16.020599999999909</v>
      </c>
    </row>
    <row r="1450" spans="1:9" x14ac:dyDescent="0.25">
      <c r="A1450" s="1">
        <v>50089</v>
      </c>
      <c r="B1450">
        <f t="shared" si="22"/>
        <v>16.020599999999909</v>
      </c>
      <c r="C1450" t="s">
        <v>11</v>
      </c>
      <c r="D1450">
        <v>15.4</v>
      </c>
      <c r="E1450">
        <v>9</v>
      </c>
      <c r="F1450">
        <f>IF(martianeum6[[#This Row],[zawartosc '[%']]]&gt;=1,martianeum6[[#This Row],[masa '[kg']]]*martianeum6[[#This Row],[zawartosc '[%']]]*0.01,0)</f>
        <v>1.3859999999999999</v>
      </c>
      <c r="G1450">
        <f>martianeum6[[#This Row],[stan_magazynu '[kg']]]+martianeum6[[#This Row],[ile_kg_materiału_z_ładunku]]</f>
        <v>17.406599999999909</v>
      </c>
      <c r="H1450">
        <f>IF(martianeum6[[#This Row],[stan_po_wydobyciu_z_ładunku]]&gt;=100,100,0)</f>
        <v>0</v>
      </c>
      <c r="I1450">
        <f>martianeum6[[#This Row],[stan_po_wydobyciu_z_ładunku]]-martianeum6[[#This Row],[ile_zabiera_na_orbite]]</f>
        <v>17.406599999999909</v>
      </c>
    </row>
    <row r="1451" spans="1:9" x14ac:dyDescent="0.25">
      <c r="A1451" s="1">
        <v>50090</v>
      </c>
      <c r="B1451">
        <f t="shared" si="22"/>
        <v>17.406599999999909</v>
      </c>
      <c r="C1451" t="s">
        <v>16</v>
      </c>
      <c r="D1451">
        <v>24.1</v>
      </c>
      <c r="E1451">
        <v>0.3</v>
      </c>
      <c r="F1451">
        <f>IF(martianeum6[[#This Row],[zawartosc '[%']]]&gt;=1,martianeum6[[#This Row],[masa '[kg']]]*martianeum6[[#This Row],[zawartosc '[%']]]*0.01,0)</f>
        <v>0</v>
      </c>
      <c r="G1451">
        <f>martianeum6[[#This Row],[stan_magazynu '[kg']]]+martianeum6[[#This Row],[ile_kg_materiału_z_ładunku]]</f>
        <v>17.406599999999909</v>
      </c>
      <c r="H1451">
        <f>IF(martianeum6[[#This Row],[stan_po_wydobyciu_z_ładunku]]&gt;=100,100,0)</f>
        <v>0</v>
      </c>
      <c r="I1451">
        <f>martianeum6[[#This Row],[stan_po_wydobyciu_z_ładunku]]-martianeum6[[#This Row],[ile_zabiera_na_orbite]]</f>
        <v>17.406599999999909</v>
      </c>
    </row>
    <row r="1452" spans="1:9" x14ac:dyDescent="0.25">
      <c r="A1452" s="1">
        <v>50091</v>
      </c>
      <c r="B1452">
        <f t="shared" si="22"/>
        <v>17.406599999999909</v>
      </c>
      <c r="C1452" t="s">
        <v>22</v>
      </c>
      <c r="D1452">
        <v>27.7</v>
      </c>
      <c r="E1452">
        <v>0</v>
      </c>
      <c r="F1452">
        <f>IF(martianeum6[[#This Row],[zawartosc '[%']]]&gt;=1,martianeum6[[#This Row],[masa '[kg']]]*martianeum6[[#This Row],[zawartosc '[%']]]*0.01,0)</f>
        <v>0</v>
      </c>
      <c r="G1452">
        <f>martianeum6[[#This Row],[stan_magazynu '[kg']]]+martianeum6[[#This Row],[ile_kg_materiału_z_ładunku]]</f>
        <v>17.406599999999909</v>
      </c>
      <c r="H1452">
        <f>IF(martianeum6[[#This Row],[stan_po_wydobyciu_z_ładunku]]&gt;=100,100,0)</f>
        <v>0</v>
      </c>
      <c r="I1452">
        <f>martianeum6[[#This Row],[stan_po_wydobyciu_z_ładunku]]-martianeum6[[#This Row],[ile_zabiera_na_orbite]]</f>
        <v>17.406599999999909</v>
      </c>
    </row>
    <row r="1453" spans="1:9" x14ac:dyDescent="0.25">
      <c r="A1453" s="1">
        <v>50092</v>
      </c>
      <c r="B1453">
        <f t="shared" si="22"/>
        <v>17.406599999999909</v>
      </c>
      <c r="C1453" t="s">
        <v>11</v>
      </c>
      <c r="D1453">
        <v>19.600000000000001</v>
      </c>
      <c r="E1453">
        <v>21.1</v>
      </c>
      <c r="F1453">
        <f>IF(martianeum6[[#This Row],[zawartosc '[%']]]&gt;=1,martianeum6[[#This Row],[masa '[kg']]]*martianeum6[[#This Row],[zawartosc '[%']]]*0.01,0)</f>
        <v>4.1356000000000011</v>
      </c>
      <c r="G1453">
        <f>martianeum6[[#This Row],[stan_magazynu '[kg']]]+martianeum6[[#This Row],[ile_kg_materiału_z_ładunku]]</f>
        <v>21.542199999999909</v>
      </c>
      <c r="H1453">
        <f>IF(martianeum6[[#This Row],[stan_po_wydobyciu_z_ładunku]]&gt;=100,100,0)</f>
        <v>0</v>
      </c>
      <c r="I1453">
        <f>martianeum6[[#This Row],[stan_po_wydobyciu_z_ładunku]]-martianeum6[[#This Row],[ile_zabiera_na_orbite]]</f>
        <v>21.542199999999909</v>
      </c>
    </row>
    <row r="1454" spans="1:9" x14ac:dyDescent="0.25">
      <c r="A1454" s="1">
        <v>50093</v>
      </c>
      <c r="B1454">
        <f t="shared" si="22"/>
        <v>21.542199999999909</v>
      </c>
      <c r="C1454" t="s">
        <v>23</v>
      </c>
      <c r="D1454">
        <v>29</v>
      </c>
      <c r="E1454">
        <v>3.2</v>
      </c>
      <c r="F1454">
        <f>IF(martianeum6[[#This Row],[zawartosc '[%']]]&gt;=1,martianeum6[[#This Row],[masa '[kg']]]*martianeum6[[#This Row],[zawartosc '[%']]]*0.01,0)</f>
        <v>0.92800000000000016</v>
      </c>
      <c r="G1454">
        <f>martianeum6[[#This Row],[stan_magazynu '[kg']]]+martianeum6[[#This Row],[ile_kg_materiału_z_ładunku]]</f>
        <v>22.47019999999991</v>
      </c>
      <c r="H1454">
        <f>IF(martianeum6[[#This Row],[stan_po_wydobyciu_z_ładunku]]&gt;=100,100,0)</f>
        <v>0</v>
      </c>
      <c r="I1454">
        <f>martianeum6[[#This Row],[stan_po_wydobyciu_z_ładunku]]-martianeum6[[#This Row],[ile_zabiera_na_orbite]]</f>
        <v>22.47019999999991</v>
      </c>
    </row>
    <row r="1455" spans="1:9" x14ac:dyDescent="0.25">
      <c r="A1455" s="1">
        <v>50094</v>
      </c>
      <c r="B1455">
        <f t="shared" si="22"/>
        <v>22.47019999999991</v>
      </c>
      <c r="C1455" t="s">
        <v>31</v>
      </c>
      <c r="D1455">
        <v>10.3</v>
      </c>
      <c r="E1455">
        <v>0.7</v>
      </c>
      <c r="F1455">
        <f>IF(martianeum6[[#This Row],[zawartosc '[%']]]&gt;=1,martianeum6[[#This Row],[masa '[kg']]]*martianeum6[[#This Row],[zawartosc '[%']]]*0.01,0)</f>
        <v>0</v>
      </c>
      <c r="G1455">
        <f>martianeum6[[#This Row],[stan_magazynu '[kg']]]+martianeum6[[#This Row],[ile_kg_materiału_z_ładunku]]</f>
        <v>22.47019999999991</v>
      </c>
      <c r="H1455">
        <f>IF(martianeum6[[#This Row],[stan_po_wydobyciu_z_ładunku]]&gt;=100,100,0)</f>
        <v>0</v>
      </c>
      <c r="I1455">
        <f>martianeum6[[#This Row],[stan_po_wydobyciu_z_ładunku]]-martianeum6[[#This Row],[ile_zabiera_na_orbite]]</f>
        <v>22.47019999999991</v>
      </c>
    </row>
    <row r="1456" spans="1:9" x14ac:dyDescent="0.25">
      <c r="A1456" s="1">
        <v>50095</v>
      </c>
      <c r="B1456">
        <f t="shared" si="22"/>
        <v>22.47019999999991</v>
      </c>
      <c r="C1456" t="s">
        <v>10</v>
      </c>
      <c r="D1456">
        <v>11</v>
      </c>
      <c r="E1456">
        <v>40.200000000000003</v>
      </c>
      <c r="F1456">
        <f>IF(martianeum6[[#This Row],[zawartosc '[%']]]&gt;=1,martianeum6[[#This Row],[masa '[kg']]]*martianeum6[[#This Row],[zawartosc '[%']]]*0.01,0)</f>
        <v>4.4220000000000006</v>
      </c>
      <c r="G1456">
        <f>martianeum6[[#This Row],[stan_magazynu '[kg']]]+martianeum6[[#This Row],[ile_kg_materiału_z_ładunku]]</f>
        <v>26.89219999999991</v>
      </c>
      <c r="H1456">
        <f>IF(martianeum6[[#This Row],[stan_po_wydobyciu_z_ładunku]]&gt;=100,100,0)</f>
        <v>0</v>
      </c>
      <c r="I1456">
        <f>martianeum6[[#This Row],[stan_po_wydobyciu_z_ładunku]]-martianeum6[[#This Row],[ile_zabiera_na_orbite]]</f>
        <v>26.89219999999991</v>
      </c>
    </row>
    <row r="1457" spans="1:9" x14ac:dyDescent="0.25">
      <c r="A1457" s="1">
        <v>50096</v>
      </c>
      <c r="B1457">
        <f t="shared" si="22"/>
        <v>26.89219999999991</v>
      </c>
      <c r="C1457" t="s">
        <v>11</v>
      </c>
      <c r="D1457">
        <v>28.6</v>
      </c>
      <c r="E1457">
        <v>0.6</v>
      </c>
      <c r="F1457">
        <f>IF(martianeum6[[#This Row],[zawartosc '[%']]]&gt;=1,martianeum6[[#This Row],[masa '[kg']]]*martianeum6[[#This Row],[zawartosc '[%']]]*0.01,0)</f>
        <v>0</v>
      </c>
      <c r="G1457">
        <f>martianeum6[[#This Row],[stan_magazynu '[kg']]]+martianeum6[[#This Row],[ile_kg_materiału_z_ładunku]]</f>
        <v>26.89219999999991</v>
      </c>
      <c r="H1457">
        <f>IF(martianeum6[[#This Row],[stan_po_wydobyciu_z_ładunku]]&gt;=100,100,0)</f>
        <v>0</v>
      </c>
      <c r="I1457">
        <f>martianeum6[[#This Row],[stan_po_wydobyciu_z_ładunku]]-martianeum6[[#This Row],[ile_zabiera_na_orbite]]</f>
        <v>26.89219999999991</v>
      </c>
    </row>
    <row r="1458" spans="1:9" x14ac:dyDescent="0.25">
      <c r="A1458" s="1">
        <v>50097</v>
      </c>
      <c r="B1458">
        <f t="shared" si="22"/>
        <v>26.89219999999991</v>
      </c>
      <c r="C1458" t="s">
        <v>17</v>
      </c>
      <c r="D1458">
        <v>22.5</v>
      </c>
      <c r="E1458">
        <v>1</v>
      </c>
      <c r="F1458">
        <f>IF(martianeum6[[#This Row],[zawartosc '[%']]]&gt;=1,martianeum6[[#This Row],[masa '[kg']]]*martianeum6[[#This Row],[zawartosc '[%']]]*0.01,0)</f>
        <v>0.22500000000000001</v>
      </c>
      <c r="G1458">
        <f>martianeum6[[#This Row],[stan_magazynu '[kg']]]+martianeum6[[#This Row],[ile_kg_materiału_z_ładunku]]</f>
        <v>27.117199999999912</v>
      </c>
      <c r="H1458">
        <f>IF(martianeum6[[#This Row],[stan_po_wydobyciu_z_ładunku]]&gt;=100,100,0)</f>
        <v>0</v>
      </c>
      <c r="I1458">
        <f>martianeum6[[#This Row],[stan_po_wydobyciu_z_ładunku]]-martianeum6[[#This Row],[ile_zabiera_na_orbite]]</f>
        <v>27.117199999999912</v>
      </c>
    </row>
    <row r="1459" spans="1:9" x14ac:dyDescent="0.25">
      <c r="A1459" s="1">
        <v>50098</v>
      </c>
      <c r="B1459">
        <f t="shared" si="22"/>
        <v>27.117199999999912</v>
      </c>
      <c r="C1459" t="s">
        <v>12</v>
      </c>
      <c r="D1459">
        <v>19.600000000000001</v>
      </c>
      <c r="E1459">
        <v>0</v>
      </c>
      <c r="F1459">
        <f>IF(martianeum6[[#This Row],[zawartosc '[%']]]&gt;=1,martianeum6[[#This Row],[masa '[kg']]]*martianeum6[[#This Row],[zawartosc '[%']]]*0.01,0)</f>
        <v>0</v>
      </c>
      <c r="G1459">
        <f>martianeum6[[#This Row],[stan_magazynu '[kg']]]+martianeum6[[#This Row],[ile_kg_materiału_z_ładunku]]</f>
        <v>27.117199999999912</v>
      </c>
      <c r="H1459">
        <f>IF(martianeum6[[#This Row],[stan_po_wydobyciu_z_ładunku]]&gt;=100,100,0)</f>
        <v>0</v>
      </c>
      <c r="I1459">
        <f>martianeum6[[#This Row],[stan_po_wydobyciu_z_ładunku]]-martianeum6[[#This Row],[ile_zabiera_na_orbite]]</f>
        <v>27.117199999999912</v>
      </c>
    </row>
    <row r="1460" spans="1:9" x14ac:dyDescent="0.25">
      <c r="A1460" s="1">
        <v>50099</v>
      </c>
      <c r="B1460">
        <f t="shared" si="22"/>
        <v>27.117199999999912</v>
      </c>
      <c r="C1460" t="s">
        <v>28</v>
      </c>
      <c r="D1460">
        <v>19.899999999999999</v>
      </c>
      <c r="E1460">
        <v>0</v>
      </c>
      <c r="F1460">
        <f>IF(martianeum6[[#This Row],[zawartosc '[%']]]&gt;=1,martianeum6[[#This Row],[masa '[kg']]]*martianeum6[[#This Row],[zawartosc '[%']]]*0.01,0)</f>
        <v>0</v>
      </c>
      <c r="G1460">
        <f>martianeum6[[#This Row],[stan_magazynu '[kg']]]+martianeum6[[#This Row],[ile_kg_materiału_z_ładunku]]</f>
        <v>27.117199999999912</v>
      </c>
      <c r="H1460">
        <f>IF(martianeum6[[#This Row],[stan_po_wydobyciu_z_ładunku]]&gt;=100,100,0)</f>
        <v>0</v>
      </c>
      <c r="I1460">
        <f>martianeum6[[#This Row],[stan_po_wydobyciu_z_ładunku]]-martianeum6[[#This Row],[ile_zabiera_na_orbite]]</f>
        <v>27.117199999999912</v>
      </c>
    </row>
    <row r="1461" spans="1:9" x14ac:dyDescent="0.25">
      <c r="A1461" s="1">
        <v>50100</v>
      </c>
      <c r="B1461">
        <f t="shared" si="22"/>
        <v>27.117199999999912</v>
      </c>
      <c r="C1461" t="s">
        <v>6</v>
      </c>
      <c r="D1461">
        <v>21.7</v>
      </c>
      <c r="E1461">
        <v>9.4</v>
      </c>
      <c r="F1461">
        <f>IF(martianeum6[[#This Row],[zawartosc '[%']]]&gt;=1,martianeum6[[#This Row],[masa '[kg']]]*martianeum6[[#This Row],[zawartosc '[%']]]*0.01,0)</f>
        <v>2.0398000000000001</v>
      </c>
      <c r="G1461">
        <f>martianeum6[[#This Row],[stan_magazynu '[kg']]]+martianeum6[[#This Row],[ile_kg_materiału_z_ładunku]]</f>
        <v>29.156999999999911</v>
      </c>
      <c r="H1461">
        <f>IF(martianeum6[[#This Row],[stan_po_wydobyciu_z_ładunku]]&gt;=100,100,0)</f>
        <v>0</v>
      </c>
      <c r="I1461">
        <f>martianeum6[[#This Row],[stan_po_wydobyciu_z_ładunku]]-martianeum6[[#This Row],[ile_zabiera_na_orbite]]</f>
        <v>29.156999999999911</v>
      </c>
    </row>
    <row r="1462" spans="1:9" x14ac:dyDescent="0.25">
      <c r="A1462" s="1">
        <v>50101</v>
      </c>
      <c r="B1462">
        <f t="shared" si="22"/>
        <v>29.156999999999911</v>
      </c>
      <c r="C1462" t="s">
        <v>12</v>
      </c>
      <c r="D1462">
        <v>15.3</v>
      </c>
      <c r="E1462">
        <v>0</v>
      </c>
      <c r="F1462">
        <f>IF(martianeum6[[#This Row],[zawartosc '[%']]]&gt;=1,martianeum6[[#This Row],[masa '[kg']]]*martianeum6[[#This Row],[zawartosc '[%']]]*0.01,0)</f>
        <v>0</v>
      </c>
      <c r="G1462">
        <f>martianeum6[[#This Row],[stan_magazynu '[kg']]]+martianeum6[[#This Row],[ile_kg_materiału_z_ładunku]]</f>
        <v>29.156999999999911</v>
      </c>
      <c r="H1462">
        <f>IF(martianeum6[[#This Row],[stan_po_wydobyciu_z_ładunku]]&gt;=100,100,0)</f>
        <v>0</v>
      </c>
      <c r="I1462">
        <f>martianeum6[[#This Row],[stan_po_wydobyciu_z_ładunku]]-martianeum6[[#This Row],[ile_zabiera_na_orbite]]</f>
        <v>29.156999999999911</v>
      </c>
    </row>
    <row r="1463" spans="1:9" x14ac:dyDescent="0.25">
      <c r="A1463" s="1">
        <v>50102</v>
      </c>
      <c r="B1463">
        <f t="shared" si="22"/>
        <v>29.156999999999911</v>
      </c>
      <c r="C1463" t="s">
        <v>15</v>
      </c>
      <c r="D1463">
        <v>20.9</v>
      </c>
      <c r="E1463">
        <v>12.4</v>
      </c>
      <c r="F1463">
        <f>IF(martianeum6[[#This Row],[zawartosc '[%']]]&gt;=1,martianeum6[[#This Row],[masa '[kg']]]*martianeum6[[#This Row],[zawartosc '[%']]]*0.01,0)</f>
        <v>2.5915999999999997</v>
      </c>
      <c r="G1463">
        <f>martianeum6[[#This Row],[stan_magazynu '[kg']]]+martianeum6[[#This Row],[ile_kg_materiału_z_ładunku]]</f>
        <v>31.748599999999911</v>
      </c>
      <c r="H1463">
        <f>IF(martianeum6[[#This Row],[stan_po_wydobyciu_z_ładunku]]&gt;=100,100,0)</f>
        <v>0</v>
      </c>
      <c r="I1463">
        <f>martianeum6[[#This Row],[stan_po_wydobyciu_z_ładunku]]-martianeum6[[#This Row],[ile_zabiera_na_orbite]]</f>
        <v>31.748599999999911</v>
      </c>
    </row>
    <row r="1464" spans="1:9" x14ac:dyDescent="0.25">
      <c r="A1464" s="1">
        <v>50103</v>
      </c>
      <c r="B1464">
        <f t="shared" si="22"/>
        <v>31.748599999999911</v>
      </c>
      <c r="C1464" t="s">
        <v>5</v>
      </c>
      <c r="D1464">
        <v>17</v>
      </c>
      <c r="E1464">
        <v>0</v>
      </c>
      <c r="F1464">
        <f>IF(martianeum6[[#This Row],[zawartosc '[%']]]&gt;=1,martianeum6[[#This Row],[masa '[kg']]]*martianeum6[[#This Row],[zawartosc '[%']]]*0.01,0)</f>
        <v>0</v>
      </c>
      <c r="G1464">
        <f>martianeum6[[#This Row],[stan_magazynu '[kg']]]+martianeum6[[#This Row],[ile_kg_materiału_z_ładunku]]</f>
        <v>31.748599999999911</v>
      </c>
      <c r="H1464">
        <f>IF(martianeum6[[#This Row],[stan_po_wydobyciu_z_ładunku]]&gt;=100,100,0)</f>
        <v>0</v>
      </c>
      <c r="I1464">
        <f>martianeum6[[#This Row],[stan_po_wydobyciu_z_ładunku]]-martianeum6[[#This Row],[ile_zabiera_na_orbite]]</f>
        <v>31.748599999999911</v>
      </c>
    </row>
    <row r="1465" spans="1:9" x14ac:dyDescent="0.25">
      <c r="A1465" s="1">
        <v>50104</v>
      </c>
      <c r="B1465">
        <f t="shared" si="22"/>
        <v>31.748599999999911</v>
      </c>
      <c r="C1465" t="s">
        <v>6</v>
      </c>
      <c r="D1465">
        <v>25.8</v>
      </c>
      <c r="E1465">
        <v>1.4</v>
      </c>
      <c r="F1465">
        <f>IF(martianeum6[[#This Row],[zawartosc '[%']]]&gt;=1,martianeum6[[#This Row],[masa '[kg']]]*martianeum6[[#This Row],[zawartosc '[%']]]*0.01,0)</f>
        <v>0.36119999999999997</v>
      </c>
      <c r="G1465">
        <f>martianeum6[[#This Row],[stan_magazynu '[kg']]]+martianeum6[[#This Row],[ile_kg_materiału_z_ładunku]]</f>
        <v>32.109799999999908</v>
      </c>
      <c r="H1465">
        <f>IF(martianeum6[[#This Row],[stan_po_wydobyciu_z_ładunku]]&gt;=100,100,0)</f>
        <v>0</v>
      </c>
      <c r="I1465">
        <f>martianeum6[[#This Row],[stan_po_wydobyciu_z_ładunku]]-martianeum6[[#This Row],[ile_zabiera_na_orbite]]</f>
        <v>32.109799999999908</v>
      </c>
    </row>
    <row r="1466" spans="1:9" x14ac:dyDescent="0.25">
      <c r="A1466" s="1">
        <v>50105</v>
      </c>
      <c r="B1466">
        <f t="shared" si="22"/>
        <v>32.109799999999908</v>
      </c>
      <c r="C1466" t="s">
        <v>27</v>
      </c>
      <c r="D1466">
        <v>19.100000000000001</v>
      </c>
      <c r="E1466">
        <v>2.5</v>
      </c>
      <c r="F1466">
        <f>IF(martianeum6[[#This Row],[zawartosc '[%']]]&gt;=1,martianeum6[[#This Row],[masa '[kg']]]*martianeum6[[#This Row],[zawartosc '[%']]]*0.01,0)</f>
        <v>0.47750000000000004</v>
      </c>
      <c r="G1466">
        <f>martianeum6[[#This Row],[stan_magazynu '[kg']]]+martianeum6[[#This Row],[ile_kg_materiału_z_ładunku]]</f>
        <v>32.587299999999907</v>
      </c>
      <c r="H1466">
        <f>IF(martianeum6[[#This Row],[stan_po_wydobyciu_z_ładunku]]&gt;=100,100,0)</f>
        <v>0</v>
      </c>
      <c r="I1466">
        <f>martianeum6[[#This Row],[stan_po_wydobyciu_z_ładunku]]-martianeum6[[#This Row],[ile_zabiera_na_orbite]]</f>
        <v>32.587299999999907</v>
      </c>
    </row>
    <row r="1467" spans="1:9" x14ac:dyDescent="0.25">
      <c r="A1467" s="1">
        <v>50106</v>
      </c>
      <c r="B1467">
        <f t="shared" si="22"/>
        <v>32.587299999999907</v>
      </c>
      <c r="C1467" t="s">
        <v>13</v>
      </c>
      <c r="D1467">
        <v>24.6</v>
      </c>
      <c r="E1467">
        <v>12.5</v>
      </c>
      <c r="F1467">
        <f>IF(martianeum6[[#This Row],[zawartosc '[%']]]&gt;=1,martianeum6[[#This Row],[masa '[kg']]]*martianeum6[[#This Row],[zawartosc '[%']]]*0.01,0)</f>
        <v>3.0750000000000002</v>
      </c>
      <c r="G1467">
        <f>martianeum6[[#This Row],[stan_magazynu '[kg']]]+martianeum6[[#This Row],[ile_kg_materiału_z_ładunku]]</f>
        <v>35.66229999999991</v>
      </c>
      <c r="H1467">
        <f>IF(martianeum6[[#This Row],[stan_po_wydobyciu_z_ładunku]]&gt;=100,100,0)</f>
        <v>0</v>
      </c>
      <c r="I1467">
        <f>martianeum6[[#This Row],[stan_po_wydobyciu_z_ładunku]]-martianeum6[[#This Row],[ile_zabiera_na_orbite]]</f>
        <v>35.66229999999991</v>
      </c>
    </row>
    <row r="1468" spans="1:9" x14ac:dyDescent="0.25">
      <c r="A1468" s="1">
        <v>50107</v>
      </c>
      <c r="B1468">
        <f t="shared" si="22"/>
        <v>35.66229999999991</v>
      </c>
      <c r="C1468" t="s">
        <v>15</v>
      </c>
      <c r="D1468">
        <v>22.6</v>
      </c>
      <c r="E1468">
        <v>15.4</v>
      </c>
      <c r="F1468">
        <f>IF(martianeum6[[#This Row],[zawartosc '[%']]]&gt;=1,martianeum6[[#This Row],[masa '[kg']]]*martianeum6[[#This Row],[zawartosc '[%']]]*0.01,0)</f>
        <v>3.4804000000000004</v>
      </c>
      <c r="G1468">
        <f>martianeum6[[#This Row],[stan_magazynu '[kg']]]+martianeum6[[#This Row],[ile_kg_materiału_z_ładunku]]</f>
        <v>39.142699999999913</v>
      </c>
      <c r="H1468">
        <f>IF(martianeum6[[#This Row],[stan_po_wydobyciu_z_ładunku]]&gt;=100,100,0)</f>
        <v>0</v>
      </c>
      <c r="I1468">
        <f>martianeum6[[#This Row],[stan_po_wydobyciu_z_ładunku]]-martianeum6[[#This Row],[ile_zabiera_na_orbite]]</f>
        <v>39.142699999999913</v>
      </c>
    </row>
    <row r="1469" spans="1:9" x14ac:dyDescent="0.25">
      <c r="A1469" s="1">
        <v>50108</v>
      </c>
      <c r="B1469">
        <f t="shared" si="22"/>
        <v>39.142699999999913</v>
      </c>
      <c r="C1469" t="s">
        <v>9</v>
      </c>
      <c r="D1469">
        <v>18.3</v>
      </c>
      <c r="E1469">
        <v>4.7</v>
      </c>
      <c r="F1469">
        <f>IF(martianeum6[[#This Row],[zawartosc '[%']]]&gt;=1,martianeum6[[#This Row],[masa '[kg']]]*martianeum6[[#This Row],[zawartosc '[%']]]*0.01,0)</f>
        <v>0.86010000000000009</v>
      </c>
      <c r="G1469">
        <f>martianeum6[[#This Row],[stan_magazynu '[kg']]]+martianeum6[[#This Row],[ile_kg_materiału_z_ładunku]]</f>
        <v>40.002799999999915</v>
      </c>
      <c r="H1469">
        <f>IF(martianeum6[[#This Row],[stan_po_wydobyciu_z_ładunku]]&gt;=100,100,0)</f>
        <v>0</v>
      </c>
      <c r="I1469">
        <f>martianeum6[[#This Row],[stan_po_wydobyciu_z_ładunku]]-martianeum6[[#This Row],[ile_zabiera_na_orbite]]</f>
        <v>40.002799999999915</v>
      </c>
    </row>
    <row r="1470" spans="1:9" x14ac:dyDescent="0.25">
      <c r="A1470" s="1">
        <v>50109</v>
      </c>
      <c r="B1470">
        <f t="shared" si="22"/>
        <v>40.002799999999915</v>
      </c>
      <c r="C1470" t="s">
        <v>7</v>
      </c>
      <c r="D1470">
        <v>25.5</v>
      </c>
      <c r="E1470">
        <v>0</v>
      </c>
      <c r="F1470">
        <f>IF(martianeum6[[#This Row],[zawartosc '[%']]]&gt;=1,martianeum6[[#This Row],[masa '[kg']]]*martianeum6[[#This Row],[zawartosc '[%']]]*0.01,0)</f>
        <v>0</v>
      </c>
      <c r="G1470">
        <f>martianeum6[[#This Row],[stan_magazynu '[kg']]]+martianeum6[[#This Row],[ile_kg_materiału_z_ładunku]]</f>
        <v>40.002799999999915</v>
      </c>
      <c r="H1470">
        <f>IF(martianeum6[[#This Row],[stan_po_wydobyciu_z_ładunku]]&gt;=100,100,0)</f>
        <v>0</v>
      </c>
      <c r="I1470">
        <f>martianeum6[[#This Row],[stan_po_wydobyciu_z_ładunku]]-martianeum6[[#This Row],[ile_zabiera_na_orbite]]</f>
        <v>40.002799999999915</v>
      </c>
    </row>
    <row r="1471" spans="1:9" x14ac:dyDescent="0.25">
      <c r="A1471" s="1">
        <v>50110</v>
      </c>
      <c r="B1471">
        <f t="shared" si="22"/>
        <v>40.002799999999915</v>
      </c>
      <c r="C1471" t="s">
        <v>18</v>
      </c>
      <c r="D1471">
        <v>26.6</v>
      </c>
      <c r="E1471">
        <v>0</v>
      </c>
      <c r="F1471">
        <f>IF(martianeum6[[#This Row],[zawartosc '[%']]]&gt;=1,martianeum6[[#This Row],[masa '[kg']]]*martianeum6[[#This Row],[zawartosc '[%']]]*0.01,0)</f>
        <v>0</v>
      </c>
      <c r="G1471">
        <f>martianeum6[[#This Row],[stan_magazynu '[kg']]]+martianeum6[[#This Row],[ile_kg_materiału_z_ładunku]]</f>
        <v>40.002799999999915</v>
      </c>
      <c r="H1471">
        <f>IF(martianeum6[[#This Row],[stan_po_wydobyciu_z_ładunku]]&gt;=100,100,0)</f>
        <v>0</v>
      </c>
      <c r="I1471">
        <f>martianeum6[[#This Row],[stan_po_wydobyciu_z_ładunku]]-martianeum6[[#This Row],[ile_zabiera_na_orbite]]</f>
        <v>40.002799999999915</v>
      </c>
    </row>
    <row r="1472" spans="1:9" x14ac:dyDescent="0.25">
      <c r="A1472" s="1">
        <v>50111</v>
      </c>
      <c r="B1472">
        <f t="shared" si="22"/>
        <v>40.002799999999915</v>
      </c>
      <c r="C1472" t="s">
        <v>7</v>
      </c>
      <c r="D1472">
        <v>19.8</v>
      </c>
      <c r="E1472">
        <v>14.9</v>
      </c>
      <c r="F1472">
        <f>IF(martianeum6[[#This Row],[zawartosc '[%']]]&gt;=1,martianeum6[[#This Row],[masa '[kg']]]*martianeum6[[#This Row],[zawartosc '[%']]]*0.01,0)</f>
        <v>2.9502000000000006</v>
      </c>
      <c r="G1472">
        <f>martianeum6[[#This Row],[stan_magazynu '[kg']]]+martianeum6[[#This Row],[ile_kg_materiału_z_ładunku]]</f>
        <v>42.952999999999918</v>
      </c>
      <c r="H1472">
        <f>IF(martianeum6[[#This Row],[stan_po_wydobyciu_z_ładunku]]&gt;=100,100,0)</f>
        <v>0</v>
      </c>
      <c r="I1472">
        <f>martianeum6[[#This Row],[stan_po_wydobyciu_z_ładunku]]-martianeum6[[#This Row],[ile_zabiera_na_orbite]]</f>
        <v>42.952999999999918</v>
      </c>
    </row>
    <row r="1473" spans="1:9" x14ac:dyDescent="0.25">
      <c r="A1473" s="1">
        <v>50112</v>
      </c>
      <c r="B1473">
        <f t="shared" si="22"/>
        <v>42.952999999999918</v>
      </c>
      <c r="C1473" t="s">
        <v>26</v>
      </c>
      <c r="D1473">
        <v>23.7</v>
      </c>
      <c r="E1473">
        <v>0.9</v>
      </c>
      <c r="F1473">
        <f>IF(martianeum6[[#This Row],[zawartosc '[%']]]&gt;=1,martianeum6[[#This Row],[masa '[kg']]]*martianeum6[[#This Row],[zawartosc '[%']]]*0.01,0)</f>
        <v>0</v>
      </c>
      <c r="G1473">
        <f>martianeum6[[#This Row],[stan_magazynu '[kg']]]+martianeum6[[#This Row],[ile_kg_materiału_z_ładunku]]</f>
        <v>42.952999999999918</v>
      </c>
      <c r="H1473">
        <f>IF(martianeum6[[#This Row],[stan_po_wydobyciu_z_ładunku]]&gt;=100,100,0)</f>
        <v>0</v>
      </c>
      <c r="I1473">
        <f>martianeum6[[#This Row],[stan_po_wydobyciu_z_ładunku]]-martianeum6[[#This Row],[ile_zabiera_na_orbite]]</f>
        <v>42.952999999999918</v>
      </c>
    </row>
    <row r="1474" spans="1:9" x14ac:dyDescent="0.25">
      <c r="A1474" s="1">
        <v>50113</v>
      </c>
      <c r="B1474">
        <f t="shared" si="22"/>
        <v>42.952999999999918</v>
      </c>
      <c r="C1474" t="s">
        <v>24</v>
      </c>
      <c r="D1474">
        <v>23.5</v>
      </c>
      <c r="E1474">
        <v>1</v>
      </c>
      <c r="F1474">
        <f>IF(martianeum6[[#This Row],[zawartosc '[%']]]&gt;=1,martianeum6[[#This Row],[masa '[kg']]]*martianeum6[[#This Row],[zawartosc '[%']]]*0.01,0)</f>
        <v>0.23500000000000001</v>
      </c>
      <c r="G1474">
        <f>martianeum6[[#This Row],[stan_magazynu '[kg']]]+martianeum6[[#This Row],[ile_kg_materiału_z_ładunku]]</f>
        <v>43.187999999999917</v>
      </c>
      <c r="H1474">
        <f>IF(martianeum6[[#This Row],[stan_po_wydobyciu_z_ładunku]]&gt;=100,100,0)</f>
        <v>0</v>
      </c>
      <c r="I1474">
        <f>martianeum6[[#This Row],[stan_po_wydobyciu_z_ładunku]]-martianeum6[[#This Row],[ile_zabiera_na_orbite]]</f>
        <v>43.187999999999917</v>
      </c>
    </row>
    <row r="1475" spans="1:9" x14ac:dyDescent="0.25">
      <c r="A1475" s="1">
        <v>50114</v>
      </c>
      <c r="B1475">
        <f t="shared" si="22"/>
        <v>43.187999999999917</v>
      </c>
      <c r="C1475" t="s">
        <v>5</v>
      </c>
      <c r="D1475">
        <v>18.8</v>
      </c>
      <c r="E1475">
        <v>7.8</v>
      </c>
      <c r="F1475">
        <f>IF(martianeum6[[#This Row],[zawartosc '[%']]]&gt;=1,martianeum6[[#This Row],[masa '[kg']]]*martianeum6[[#This Row],[zawartosc '[%']]]*0.01,0)</f>
        <v>1.4664000000000001</v>
      </c>
      <c r="G1475">
        <f>martianeum6[[#This Row],[stan_magazynu '[kg']]]+martianeum6[[#This Row],[ile_kg_materiału_z_ładunku]]</f>
        <v>44.654399999999917</v>
      </c>
      <c r="H1475">
        <f>IF(martianeum6[[#This Row],[stan_po_wydobyciu_z_ładunku]]&gt;=100,100,0)</f>
        <v>0</v>
      </c>
      <c r="I1475">
        <f>martianeum6[[#This Row],[stan_po_wydobyciu_z_ładunku]]-martianeum6[[#This Row],[ile_zabiera_na_orbite]]</f>
        <v>44.654399999999917</v>
      </c>
    </row>
    <row r="1476" spans="1:9" x14ac:dyDescent="0.25">
      <c r="A1476" s="1">
        <v>50115</v>
      </c>
      <c r="B1476">
        <f t="shared" ref="B1476:B1539" si="23">I1475</f>
        <v>44.654399999999917</v>
      </c>
      <c r="C1476" t="s">
        <v>6</v>
      </c>
      <c r="D1476">
        <v>18.7</v>
      </c>
      <c r="E1476">
        <v>10</v>
      </c>
      <c r="F1476">
        <f>IF(martianeum6[[#This Row],[zawartosc '[%']]]&gt;=1,martianeum6[[#This Row],[masa '[kg']]]*martianeum6[[#This Row],[zawartosc '[%']]]*0.01,0)</f>
        <v>1.87</v>
      </c>
      <c r="G1476">
        <f>martianeum6[[#This Row],[stan_magazynu '[kg']]]+martianeum6[[#This Row],[ile_kg_materiału_z_ładunku]]</f>
        <v>46.524399999999915</v>
      </c>
      <c r="H1476">
        <f>IF(martianeum6[[#This Row],[stan_po_wydobyciu_z_ładunku]]&gt;=100,100,0)</f>
        <v>0</v>
      </c>
      <c r="I1476">
        <f>martianeum6[[#This Row],[stan_po_wydobyciu_z_ładunku]]-martianeum6[[#This Row],[ile_zabiera_na_orbite]]</f>
        <v>46.524399999999915</v>
      </c>
    </row>
    <row r="1477" spans="1:9" x14ac:dyDescent="0.25">
      <c r="A1477" s="1">
        <v>50116</v>
      </c>
      <c r="B1477">
        <f t="shared" si="23"/>
        <v>46.524399999999915</v>
      </c>
      <c r="C1477" t="s">
        <v>19</v>
      </c>
      <c r="D1477">
        <v>28.3</v>
      </c>
      <c r="E1477">
        <v>21.8</v>
      </c>
      <c r="F1477">
        <f>IF(martianeum6[[#This Row],[zawartosc '[%']]]&gt;=1,martianeum6[[#This Row],[masa '[kg']]]*martianeum6[[#This Row],[zawartosc '[%']]]*0.01,0)</f>
        <v>6.1694000000000004</v>
      </c>
      <c r="G1477">
        <f>martianeum6[[#This Row],[stan_magazynu '[kg']]]+martianeum6[[#This Row],[ile_kg_materiału_z_ładunku]]</f>
        <v>52.693799999999918</v>
      </c>
      <c r="H1477">
        <f>IF(martianeum6[[#This Row],[stan_po_wydobyciu_z_ładunku]]&gt;=100,100,0)</f>
        <v>0</v>
      </c>
      <c r="I1477">
        <f>martianeum6[[#This Row],[stan_po_wydobyciu_z_ładunku]]-martianeum6[[#This Row],[ile_zabiera_na_orbite]]</f>
        <v>52.693799999999918</v>
      </c>
    </row>
    <row r="1478" spans="1:9" x14ac:dyDescent="0.25">
      <c r="A1478" s="1">
        <v>50117</v>
      </c>
      <c r="B1478">
        <f t="shared" si="23"/>
        <v>52.693799999999918</v>
      </c>
      <c r="C1478" t="s">
        <v>22</v>
      </c>
      <c r="D1478">
        <v>10.6</v>
      </c>
      <c r="E1478">
        <v>6.4</v>
      </c>
      <c r="F1478">
        <f>IF(martianeum6[[#This Row],[zawartosc '[%']]]&gt;=1,martianeum6[[#This Row],[masa '[kg']]]*martianeum6[[#This Row],[zawartosc '[%']]]*0.01,0)</f>
        <v>0.6784</v>
      </c>
      <c r="G1478">
        <f>martianeum6[[#This Row],[stan_magazynu '[kg']]]+martianeum6[[#This Row],[ile_kg_materiału_z_ładunku]]</f>
        <v>53.372199999999921</v>
      </c>
      <c r="H1478">
        <f>IF(martianeum6[[#This Row],[stan_po_wydobyciu_z_ładunku]]&gt;=100,100,0)</f>
        <v>0</v>
      </c>
      <c r="I1478">
        <f>martianeum6[[#This Row],[stan_po_wydobyciu_z_ładunku]]-martianeum6[[#This Row],[ile_zabiera_na_orbite]]</f>
        <v>53.372199999999921</v>
      </c>
    </row>
    <row r="1479" spans="1:9" x14ac:dyDescent="0.25">
      <c r="A1479" s="1">
        <v>50118</v>
      </c>
      <c r="B1479">
        <f t="shared" si="23"/>
        <v>53.372199999999921</v>
      </c>
      <c r="C1479" t="s">
        <v>10</v>
      </c>
      <c r="D1479">
        <v>26.2</v>
      </c>
      <c r="E1479">
        <v>19.2</v>
      </c>
      <c r="F1479">
        <f>IF(martianeum6[[#This Row],[zawartosc '[%']]]&gt;=1,martianeum6[[#This Row],[masa '[kg']]]*martianeum6[[#This Row],[zawartosc '[%']]]*0.01,0)</f>
        <v>5.0303999999999993</v>
      </c>
      <c r="G1479">
        <f>martianeum6[[#This Row],[stan_magazynu '[kg']]]+martianeum6[[#This Row],[ile_kg_materiału_z_ładunku]]</f>
        <v>58.402599999999921</v>
      </c>
      <c r="H1479">
        <f>IF(martianeum6[[#This Row],[stan_po_wydobyciu_z_ładunku]]&gt;=100,100,0)</f>
        <v>0</v>
      </c>
      <c r="I1479">
        <f>martianeum6[[#This Row],[stan_po_wydobyciu_z_ładunku]]-martianeum6[[#This Row],[ile_zabiera_na_orbite]]</f>
        <v>58.402599999999921</v>
      </c>
    </row>
    <row r="1480" spans="1:9" x14ac:dyDescent="0.25">
      <c r="A1480" s="1">
        <v>50119</v>
      </c>
      <c r="B1480">
        <f t="shared" si="23"/>
        <v>58.402599999999921</v>
      </c>
      <c r="C1480" t="s">
        <v>13</v>
      </c>
      <c r="D1480">
        <v>25.3</v>
      </c>
      <c r="E1480">
        <v>8.6999999999999993</v>
      </c>
      <c r="F1480">
        <f>IF(martianeum6[[#This Row],[zawartosc '[%']]]&gt;=1,martianeum6[[#This Row],[masa '[kg']]]*martianeum6[[#This Row],[zawartosc '[%']]]*0.01,0)</f>
        <v>2.2010999999999998</v>
      </c>
      <c r="G1480">
        <f>martianeum6[[#This Row],[stan_magazynu '[kg']]]+martianeum6[[#This Row],[ile_kg_materiału_z_ładunku]]</f>
        <v>60.603699999999918</v>
      </c>
      <c r="H1480">
        <f>IF(martianeum6[[#This Row],[stan_po_wydobyciu_z_ładunku]]&gt;=100,100,0)</f>
        <v>0</v>
      </c>
      <c r="I1480">
        <f>martianeum6[[#This Row],[stan_po_wydobyciu_z_ładunku]]-martianeum6[[#This Row],[ile_zabiera_na_orbite]]</f>
        <v>60.603699999999918</v>
      </c>
    </row>
    <row r="1481" spans="1:9" x14ac:dyDescent="0.25">
      <c r="A1481" s="1">
        <v>50120</v>
      </c>
      <c r="B1481">
        <f t="shared" si="23"/>
        <v>60.603699999999918</v>
      </c>
      <c r="C1481" t="s">
        <v>22</v>
      </c>
      <c r="D1481">
        <v>21.6</v>
      </c>
      <c r="E1481">
        <v>1</v>
      </c>
      <c r="F1481">
        <f>IF(martianeum6[[#This Row],[zawartosc '[%']]]&gt;=1,martianeum6[[#This Row],[masa '[kg']]]*martianeum6[[#This Row],[zawartosc '[%']]]*0.01,0)</f>
        <v>0.21600000000000003</v>
      </c>
      <c r="G1481">
        <f>martianeum6[[#This Row],[stan_magazynu '[kg']]]+martianeum6[[#This Row],[ile_kg_materiału_z_ładunku]]</f>
        <v>60.819699999999919</v>
      </c>
      <c r="H1481">
        <f>IF(martianeum6[[#This Row],[stan_po_wydobyciu_z_ładunku]]&gt;=100,100,0)</f>
        <v>0</v>
      </c>
      <c r="I1481">
        <f>martianeum6[[#This Row],[stan_po_wydobyciu_z_ładunku]]-martianeum6[[#This Row],[ile_zabiera_na_orbite]]</f>
        <v>60.819699999999919</v>
      </c>
    </row>
    <row r="1482" spans="1:9" x14ac:dyDescent="0.25">
      <c r="A1482" s="1">
        <v>50121</v>
      </c>
      <c r="B1482">
        <f t="shared" si="23"/>
        <v>60.819699999999919</v>
      </c>
      <c r="C1482" t="s">
        <v>19</v>
      </c>
      <c r="D1482">
        <v>24.9</v>
      </c>
      <c r="E1482">
        <v>23.5</v>
      </c>
      <c r="F1482">
        <f>IF(martianeum6[[#This Row],[zawartosc '[%']]]&gt;=1,martianeum6[[#This Row],[masa '[kg']]]*martianeum6[[#This Row],[zawartosc '[%']]]*0.01,0)</f>
        <v>5.8514999999999997</v>
      </c>
      <c r="G1482">
        <f>martianeum6[[#This Row],[stan_magazynu '[kg']]]+martianeum6[[#This Row],[ile_kg_materiału_z_ładunku]]</f>
        <v>66.671199999999914</v>
      </c>
      <c r="H1482">
        <f>IF(martianeum6[[#This Row],[stan_po_wydobyciu_z_ładunku]]&gt;=100,100,0)</f>
        <v>0</v>
      </c>
      <c r="I1482">
        <f>martianeum6[[#This Row],[stan_po_wydobyciu_z_ładunku]]-martianeum6[[#This Row],[ile_zabiera_na_orbite]]</f>
        <v>66.671199999999914</v>
      </c>
    </row>
    <row r="1483" spans="1:9" x14ac:dyDescent="0.25">
      <c r="A1483" s="1">
        <v>50122</v>
      </c>
      <c r="B1483">
        <f t="shared" si="23"/>
        <v>66.671199999999914</v>
      </c>
      <c r="C1483" t="s">
        <v>15</v>
      </c>
      <c r="D1483">
        <v>27.7</v>
      </c>
      <c r="E1483">
        <v>11.5</v>
      </c>
      <c r="F1483">
        <f>IF(martianeum6[[#This Row],[zawartosc '[%']]]&gt;=1,martianeum6[[#This Row],[masa '[kg']]]*martianeum6[[#This Row],[zawartosc '[%']]]*0.01,0)</f>
        <v>3.1855000000000002</v>
      </c>
      <c r="G1483">
        <f>martianeum6[[#This Row],[stan_magazynu '[kg']]]+martianeum6[[#This Row],[ile_kg_materiału_z_ładunku]]</f>
        <v>69.856699999999918</v>
      </c>
      <c r="H1483">
        <f>IF(martianeum6[[#This Row],[stan_po_wydobyciu_z_ładunku]]&gt;=100,100,0)</f>
        <v>0</v>
      </c>
      <c r="I1483">
        <f>martianeum6[[#This Row],[stan_po_wydobyciu_z_ładunku]]-martianeum6[[#This Row],[ile_zabiera_na_orbite]]</f>
        <v>69.856699999999918</v>
      </c>
    </row>
    <row r="1484" spans="1:9" x14ac:dyDescent="0.25">
      <c r="A1484" s="1">
        <v>50123</v>
      </c>
      <c r="B1484">
        <f t="shared" si="23"/>
        <v>69.856699999999918</v>
      </c>
      <c r="C1484" t="s">
        <v>19</v>
      </c>
      <c r="D1484">
        <v>12.3</v>
      </c>
      <c r="E1484">
        <v>0</v>
      </c>
      <c r="F1484">
        <f>IF(martianeum6[[#This Row],[zawartosc '[%']]]&gt;=1,martianeum6[[#This Row],[masa '[kg']]]*martianeum6[[#This Row],[zawartosc '[%']]]*0.01,0)</f>
        <v>0</v>
      </c>
      <c r="G1484">
        <f>martianeum6[[#This Row],[stan_magazynu '[kg']]]+martianeum6[[#This Row],[ile_kg_materiału_z_ładunku]]</f>
        <v>69.856699999999918</v>
      </c>
      <c r="H1484">
        <f>IF(martianeum6[[#This Row],[stan_po_wydobyciu_z_ładunku]]&gt;=100,100,0)</f>
        <v>0</v>
      </c>
      <c r="I1484">
        <f>martianeum6[[#This Row],[stan_po_wydobyciu_z_ładunku]]-martianeum6[[#This Row],[ile_zabiera_na_orbite]]</f>
        <v>69.856699999999918</v>
      </c>
    </row>
    <row r="1485" spans="1:9" x14ac:dyDescent="0.25">
      <c r="A1485" s="1">
        <v>50124</v>
      </c>
      <c r="B1485">
        <f t="shared" si="23"/>
        <v>69.856699999999918</v>
      </c>
      <c r="C1485" t="s">
        <v>20</v>
      </c>
      <c r="D1485">
        <v>10.199999999999999</v>
      </c>
      <c r="E1485">
        <v>0.8</v>
      </c>
      <c r="F1485">
        <f>IF(martianeum6[[#This Row],[zawartosc '[%']]]&gt;=1,martianeum6[[#This Row],[masa '[kg']]]*martianeum6[[#This Row],[zawartosc '[%']]]*0.01,0)</f>
        <v>0</v>
      </c>
      <c r="G1485">
        <f>martianeum6[[#This Row],[stan_magazynu '[kg']]]+martianeum6[[#This Row],[ile_kg_materiału_z_ładunku]]</f>
        <v>69.856699999999918</v>
      </c>
      <c r="H1485">
        <f>IF(martianeum6[[#This Row],[stan_po_wydobyciu_z_ładunku]]&gt;=100,100,0)</f>
        <v>0</v>
      </c>
      <c r="I1485">
        <f>martianeum6[[#This Row],[stan_po_wydobyciu_z_ładunku]]-martianeum6[[#This Row],[ile_zabiera_na_orbite]]</f>
        <v>69.856699999999918</v>
      </c>
    </row>
    <row r="1486" spans="1:9" x14ac:dyDescent="0.25">
      <c r="A1486" s="1">
        <v>50125</v>
      </c>
      <c r="B1486">
        <f t="shared" si="23"/>
        <v>69.856699999999918</v>
      </c>
      <c r="C1486" t="s">
        <v>10</v>
      </c>
      <c r="D1486">
        <v>23.1</v>
      </c>
      <c r="E1486">
        <v>0</v>
      </c>
      <c r="F1486">
        <f>IF(martianeum6[[#This Row],[zawartosc '[%']]]&gt;=1,martianeum6[[#This Row],[masa '[kg']]]*martianeum6[[#This Row],[zawartosc '[%']]]*0.01,0)</f>
        <v>0</v>
      </c>
      <c r="G1486">
        <f>martianeum6[[#This Row],[stan_magazynu '[kg']]]+martianeum6[[#This Row],[ile_kg_materiału_z_ładunku]]</f>
        <v>69.856699999999918</v>
      </c>
      <c r="H1486">
        <f>IF(martianeum6[[#This Row],[stan_po_wydobyciu_z_ładunku]]&gt;=100,100,0)</f>
        <v>0</v>
      </c>
      <c r="I1486">
        <f>martianeum6[[#This Row],[stan_po_wydobyciu_z_ładunku]]-martianeum6[[#This Row],[ile_zabiera_na_orbite]]</f>
        <v>69.856699999999918</v>
      </c>
    </row>
    <row r="1487" spans="1:9" x14ac:dyDescent="0.25">
      <c r="A1487" s="1">
        <v>50126</v>
      </c>
      <c r="B1487">
        <f t="shared" si="23"/>
        <v>69.856699999999918</v>
      </c>
      <c r="C1487" t="s">
        <v>18</v>
      </c>
      <c r="D1487">
        <v>11.3</v>
      </c>
      <c r="E1487">
        <v>0</v>
      </c>
      <c r="F1487">
        <f>IF(martianeum6[[#This Row],[zawartosc '[%']]]&gt;=1,martianeum6[[#This Row],[masa '[kg']]]*martianeum6[[#This Row],[zawartosc '[%']]]*0.01,0)</f>
        <v>0</v>
      </c>
      <c r="G1487">
        <f>martianeum6[[#This Row],[stan_magazynu '[kg']]]+martianeum6[[#This Row],[ile_kg_materiału_z_ładunku]]</f>
        <v>69.856699999999918</v>
      </c>
      <c r="H1487">
        <f>IF(martianeum6[[#This Row],[stan_po_wydobyciu_z_ładunku]]&gt;=100,100,0)</f>
        <v>0</v>
      </c>
      <c r="I1487">
        <f>martianeum6[[#This Row],[stan_po_wydobyciu_z_ładunku]]-martianeum6[[#This Row],[ile_zabiera_na_orbite]]</f>
        <v>69.856699999999918</v>
      </c>
    </row>
    <row r="1488" spans="1:9" x14ac:dyDescent="0.25">
      <c r="A1488" s="1">
        <v>50127</v>
      </c>
      <c r="B1488">
        <f t="shared" si="23"/>
        <v>69.856699999999918</v>
      </c>
      <c r="C1488" t="s">
        <v>19</v>
      </c>
      <c r="D1488">
        <v>29.5</v>
      </c>
      <c r="E1488">
        <v>10.4</v>
      </c>
      <c r="F1488">
        <f>IF(martianeum6[[#This Row],[zawartosc '[%']]]&gt;=1,martianeum6[[#This Row],[masa '[kg']]]*martianeum6[[#This Row],[zawartosc '[%']]]*0.01,0)</f>
        <v>3.0680000000000001</v>
      </c>
      <c r="G1488">
        <f>martianeum6[[#This Row],[stan_magazynu '[kg']]]+martianeum6[[#This Row],[ile_kg_materiału_z_ładunku]]</f>
        <v>72.924699999999916</v>
      </c>
      <c r="H1488">
        <f>IF(martianeum6[[#This Row],[stan_po_wydobyciu_z_ładunku]]&gt;=100,100,0)</f>
        <v>0</v>
      </c>
      <c r="I1488">
        <f>martianeum6[[#This Row],[stan_po_wydobyciu_z_ładunku]]-martianeum6[[#This Row],[ile_zabiera_na_orbite]]</f>
        <v>72.924699999999916</v>
      </c>
    </row>
    <row r="1489" spans="1:9" x14ac:dyDescent="0.25">
      <c r="A1489" s="1">
        <v>50128</v>
      </c>
      <c r="B1489">
        <f t="shared" si="23"/>
        <v>72.924699999999916</v>
      </c>
      <c r="C1489" t="s">
        <v>15</v>
      </c>
      <c r="D1489">
        <v>19.7</v>
      </c>
      <c r="E1489">
        <v>0</v>
      </c>
      <c r="F1489">
        <f>IF(martianeum6[[#This Row],[zawartosc '[%']]]&gt;=1,martianeum6[[#This Row],[masa '[kg']]]*martianeum6[[#This Row],[zawartosc '[%']]]*0.01,0)</f>
        <v>0</v>
      </c>
      <c r="G1489">
        <f>martianeum6[[#This Row],[stan_magazynu '[kg']]]+martianeum6[[#This Row],[ile_kg_materiału_z_ładunku]]</f>
        <v>72.924699999999916</v>
      </c>
      <c r="H1489">
        <f>IF(martianeum6[[#This Row],[stan_po_wydobyciu_z_ładunku]]&gt;=100,100,0)</f>
        <v>0</v>
      </c>
      <c r="I1489">
        <f>martianeum6[[#This Row],[stan_po_wydobyciu_z_ładunku]]-martianeum6[[#This Row],[ile_zabiera_na_orbite]]</f>
        <v>72.924699999999916</v>
      </c>
    </row>
    <row r="1490" spans="1:9" x14ac:dyDescent="0.25">
      <c r="A1490" s="1">
        <v>50129</v>
      </c>
      <c r="B1490">
        <f t="shared" si="23"/>
        <v>72.924699999999916</v>
      </c>
      <c r="C1490" t="s">
        <v>5</v>
      </c>
      <c r="D1490">
        <v>27.9</v>
      </c>
      <c r="E1490">
        <v>3.4</v>
      </c>
      <c r="F1490">
        <f>IF(martianeum6[[#This Row],[zawartosc '[%']]]&gt;=1,martianeum6[[#This Row],[masa '[kg']]]*martianeum6[[#This Row],[zawartosc '[%']]]*0.01,0)</f>
        <v>0.9486</v>
      </c>
      <c r="G1490">
        <f>martianeum6[[#This Row],[stan_magazynu '[kg']]]+martianeum6[[#This Row],[ile_kg_materiału_z_ładunku]]</f>
        <v>73.873299999999915</v>
      </c>
      <c r="H1490">
        <f>IF(martianeum6[[#This Row],[stan_po_wydobyciu_z_ładunku]]&gt;=100,100,0)</f>
        <v>0</v>
      </c>
      <c r="I1490">
        <f>martianeum6[[#This Row],[stan_po_wydobyciu_z_ładunku]]-martianeum6[[#This Row],[ile_zabiera_na_orbite]]</f>
        <v>73.873299999999915</v>
      </c>
    </row>
    <row r="1491" spans="1:9" x14ac:dyDescent="0.25">
      <c r="A1491" s="1">
        <v>50130</v>
      </c>
      <c r="B1491">
        <f t="shared" si="23"/>
        <v>73.873299999999915</v>
      </c>
      <c r="C1491" t="s">
        <v>10</v>
      </c>
      <c r="D1491">
        <v>17.399999999999999</v>
      </c>
      <c r="E1491">
        <v>34.200000000000003</v>
      </c>
      <c r="F1491">
        <f>IF(martianeum6[[#This Row],[zawartosc '[%']]]&gt;=1,martianeum6[[#This Row],[masa '[kg']]]*martianeum6[[#This Row],[zawartosc '[%']]]*0.01,0)</f>
        <v>5.9508000000000001</v>
      </c>
      <c r="G1491">
        <f>martianeum6[[#This Row],[stan_magazynu '[kg']]]+martianeum6[[#This Row],[ile_kg_materiału_z_ładunku]]</f>
        <v>79.824099999999916</v>
      </c>
      <c r="H1491">
        <f>IF(martianeum6[[#This Row],[stan_po_wydobyciu_z_ładunku]]&gt;=100,100,0)</f>
        <v>0</v>
      </c>
      <c r="I1491">
        <f>martianeum6[[#This Row],[stan_po_wydobyciu_z_ładunku]]-martianeum6[[#This Row],[ile_zabiera_na_orbite]]</f>
        <v>79.824099999999916</v>
      </c>
    </row>
    <row r="1492" spans="1:9" x14ac:dyDescent="0.25">
      <c r="A1492" s="1">
        <v>50131</v>
      </c>
      <c r="B1492">
        <f t="shared" si="23"/>
        <v>79.824099999999916</v>
      </c>
      <c r="C1492" t="s">
        <v>17</v>
      </c>
      <c r="D1492">
        <v>23</v>
      </c>
      <c r="E1492">
        <v>0</v>
      </c>
      <c r="F1492">
        <f>IF(martianeum6[[#This Row],[zawartosc '[%']]]&gt;=1,martianeum6[[#This Row],[masa '[kg']]]*martianeum6[[#This Row],[zawartosc '[%']]]*0.01,0)</f>
        <v>0</v>
      </c>
      <c r="G1492">
        <f>martianeum6[[#This Row],[stan_magazynu '[kg']]]+martianeum6[[#This Row],[ile_kg_materiału_z_ładunku]]</f>
        <v>79.824099999999916</v>
      </c>
      <c r="H1492">
        <f>IF(martianeum6[[#This Row],[stan_po_wydobyciu_z_ładunku]]&gt;=100,100,0)</f>
        <v>0</v>
      </c>
      <c r="I1492">
        <f>martianeum6[[#This Row],[stan_po_wydobyciu_z_ładunku]]-martianeum6[[#This Row],[ile_zabiera_na_orbite]]</f>
        <v>79.824099999999916</v>
      </c>
    </row>
    <row r="1493" spans="1:9" x14ac:dyDescent="0.25">
      <c r="A1493" s="1">
        <v>50132</v>
      </c>
      <c r="B1493">
        <f t="shared" si="23"/>
        <v>79.824099999999916</v>
      </c>
      <c r="C1493" t="s">
        <v>21</v>
      </c>
      <c r="D1493">
        <v>27.6</v>
      </c>
      <c r="E1493">
        <v>0</v>
      </c>
      <c r="F1493">
        <f>IF(martianeum6[[#This Row],[zawartosc '[%']]]&gt;=1,martianeum6[[#This Row],[masa '[kg']]]*martianeum6[[#This Row],[zawartosc '[%']]]*0.01,0)</f>
        <v>0</v>
      </c>
      <c r="G1493">
        <f>martianeum6[[#This Row],[stan_magazynu '[kg']]]+martianeum6[[#This Row],[ile_kg_materiału_z_ładunku]]</f>
        <v>79.824099999999916</v>
      </c>
      <c r="H1493">
        <f>IF(martianeum6[[#This Row],[stan_po_wydobyciu_z_ładunku]]&gt;=100,100,0)</f>
        <v>0</v>
      </c>
      <c r="I1493">
        <f>martianeum6[[#This Row],[stan_po_wydobyciu_z_ładunku]]-martianeum6[[#This Row],[ile_zabiera_na_orbite]]</f>
        <v>79.824099999999916</v>
      </c>
    </row>
    <row r="1494" spans="1:9" x14ac:dyDescent="0.25">
      <c r="A1494" s="1">
        <v>50133</v>
      </c>
      <c r="B1494">
        <f t="shared" si="23"/>
        <v>79.824099999999916</v>
      </c>
      <c r="C1494" t="s">
        <v>22</v>
      </c>
      <c r="D1494">
        <v>11.6</v>
      </c>
      <c r="E1494">
        <v>0</v>
      </c>
      <c r="F1494">
        <f>IF(martianeum6[[#This Row],[zawartosc '[%']]]&gt;=1,martianeum6[[#This Row],[masa '[kg']]]*martianeum6[[#This Row],[zawartosc '[%']]]*0.01,0)</f>
        <v>0</v>
      </c>
      <c r="G1494">
        <f>martianeum6[[#This Row],[stan_magazynu '[kg']]]+martianeum6[[#This Row],[ile_kg_materiału_z_ładunku]]</f>
        <v>79.824099999999916</v>
      </c>
      <c r="H1494">
        <f>IF(martianeum6[[#This Row],[stan_po_wydobyciu_z_ładunku]]&gt;=100,100,0)</f>
        <v>0</v>
      </c>
      <c r="I1494">
        <f>martianeum6[[#This Row],[stan_po_wydobyciu_z_ładunku]]-martianeum6[[#This Row],[ile_zabiera_na_orbite]]</f>
        <v>79.824099999999916</v>
      </c>
    </row>
    <row r="1495" spans="1:9" x14ac:dyDescent="0.25">
      <c r="A1495" s="1">
        <v>50134</v>
      </c>
      <c r="B1495">
        <f t="shared" si="23"/>
        <v>79.824099999999916</v>
      </c>
      <c r="C1495" t="s">
        <v>20</v>
      </c>
      <c r="D1495">
        <v>24.2</v>
      </c>
      <c r="E1495">
        <v>5</v>
      </c>
      <c r="F1495">
        <f>IF(martianeum6[[#This Row],[zawartosc '[%']]]&gt;=1,martianeum6[[#This Row],[masa '[kg']]]*martianeum6[[#This Row],[zawartosc '[%']]]*0.01,0)</f>
        <v>1.21</v>
      </c>
      <c r="G1495">
        <f>martianeum6[[#This Row],[stan_magazynu '[kg']]]+martianeum6[[#This Row],[ile_kg_materiału_z_ładunku]]</f>
        <v>81.03409999999991</v>
      </c>
      <c r="H1495">
        <f>IF(martianeum6[[#This Row],[stan_po_wydobyciu_z_ładunku]]&gt;=100,100,0)</f>
        <v>0</v>
      </c>
      <c r="I1495">
        <f>martianeum6[[#This Row],[stan_po_wydobyciu_z_ładunku]]-martianeum6[[#This Row],[ile_zabiera_na_orbite]]</f>
        <v>81.03409999999991</v>
      </c>
    </row>
    <row r="1496" spans="1:9" x14ac:dyDescent="0.25">
      <c r="A1496" s="1">
        <v>50135</v>
      </c>
      <c r="B1496">
        <f t="shared" si="23"/>
        <v>81.03409999999991</v>
      </c>
      <c r="C1496" t="s">
        <v>6</v>
      </c>
      <c r="D1496">
        <v>13.2</v>
      </c>
      <c r="E1496">
        <v>2.2999999999999998</v>
      </c>
      <c r="F1496">
        <f>IF(martianeum6[[#This Row],[zawartosc '[%']]]&gt;=1,martianeum6[[#This Row],[masa '[kg']]]*martianeum6[[#This Row],[zawartosc '[%']]]*0.01,0)</f>
        <v>0.30359999999999998</v>
      </c>
      <c r="G1496">
        <f>martianeum6[[#This Row],[stan_magazynu '[kg']]]+martianeum6[[#This Row],[ile_kg_materiału_z_ładunku]]</f>
        <v>81.337699999999913</v>
      </c>
      <c r="H1496">
        <f>IF(martianeum6[[#This Row],[stan_po_wydobyciu_z_ładunku]]&gt;=100,100,0)</f>
        <v>0</v>
      </c>
      <c r="I1496">
        <f>martianeum6[[#This Row],[stan_po_wydobyciu_z_ładunku]]-martianeum6[[#This Row],[ile_zabiera_na_orbite]]</f>
        <v>81.337699999999913</v>
      </c>
    </row>
    <row r="1497" spans="1:9" x14ac:dyDescent="0.25">
      <c r="A1497" s="1">
        <v>50136</v>
      </c>
      <c r="B1497">
        <f t="shared" si="23"/>
        <v>81.337699999999913</v>
      </c>
      <c r="C1497" t="s">
        <v>7</v>
      </c>
      <c r="D1497">
        <v>27</v>
      </c>
      <c r="E1497">
        <v>0.7</v>
      </c>
      <c r="F1497">
        <f>IF(martianeum6[[#This Row],[zawartosc '[%']]]&gt;=1,martianeum6[[#This Row],[masa '[kg']]]*martianeum6[[#This Row],[zawartosc '[%']]]*0.01,0)</f>
        <v>0</v>
      </c>
      <c r="G1497">
        <f>martianeum6[[#This Row],[stan_magazynu '[kg']]]+martianeum6[[#This Row],[ile_kg_materiału_z_ładunku]]</f>
        <v>81.337699999999913</v>
      </c>
      <c r="H1497">
        <f>IF(martianeum6[[#This Row],[stan_po_wydobyciu_z_ładunku]]&gt;=100,100,0)</f>
        <v>0</v>
      </c>
      <c r="I1497">
        <f>martianeum6[[#This Row],[stan_po_wydobyciu_z_ładunku]]-martianeum6[[#This Row],[ile_zabiera_na_orbite]]</f>
        <v>81.337699999999913</v>
      </c>
    </row>
    <row r="1498" spans="1:9" x14ac:dyDescent="0.25">
      <c r="A1498" s="1">
        <v>50137</v>
      </c>
      <c r="B1498">
        <f t="shared" si="23"/>
        <v>81.337699999999913</v>
      </c>
      <c r="C1498" t="s">
        <v>6</v>
      </c>
      <c r="D1498">
        <v>23.9</v>
      </c>
      <c r="E1498">
        <v>6.2</v>
      </c>
      <c r="F1498">
        <f>IF(martianeum6[[#This Row],[zawartosc '[%']]]&gt;=1,martianeum6[[#This Row],[masa '[kg']]]*martianeum6[[#This Row],[zawartosc '[%']]]*0.01,0)</f>
        <v>1.4818</v>
      </c>
      <c r="G1498">
        <f>martianeum6[[#This Row],[stan_magazynu '[kg']]]+martianeum6[[#This Row],[ile_kg_materiału_z_ładunku]]</f>
        <v>82.81949999999992</v>
      </c>
      <c r="H1498">
        <f>IF(martianeum6[[#This Row],[stan_po_wydobyciu_z_ładunku]]&gt;=100,100,0)</f>
        <v>0</v>
      </c>
      <c r="I1498">
        <f>martianeum6[[#This Row],[stan_po_wydobyciu_z_ładunku]]-martianeum6[[#This Row],[ile_zabiera_na_orbite]]</f>
        <v>82.81949999999992</v>
      </c>
    </row>
    <row r="1499" spans="1:9" x14ac:dyDescent="0.25">
      <c r="A1499" s="1">
        <v>50138</v>
      </c>
      <c r="B1499">
        <f t="shared" si="23"/>
        <v>82.81949999999992</v>
      </c>
      <c r="C1499" t="s">
        <v>19</v>
      </c>
      <c r="D1499">
        <v>16.8</v>
      </c>
      <c r="E1499">
        <v>17.600000000000001</v>
      </c>
      <c r="F1499">
        <f>IF(martianeum6[[#This Row],[zawartosc '[%']]]&gt;=1,martianeum6[[#This Row],[masa '[kg']]]*martianeum6[[#This Row],[zawartosc '[%']]]*0.01,0)</f>
        <v>2.9568000000000008</v>
      </c>
      <c r="G1499">
        <f>martianeum6[[#This Row],[stan_magazynu '[kg']]]+martianeum6[[#This Row],[ile_kg_materiału_z_ładunku]]</f>
        <v>85.776299999999921</v>
      </c>
      <c r="H1499">
        <f>IF(martianeum6[[#This Row],[stan_po_wydobyciu_z_ładunku]]&gt;=100,100,0)</f>
        <v>0</v>
      </c>
      <c r="I1499">
        <f>martianeum6[[#This Row],[stan_po_wydobyciu_z_ładunku]]-martianeum6[[#This Row],[ile_zabiera_na_orbite]]</f>
        <v>85.776299999999921</v>
      </c>
    </row>
    <row r="1500" spans="1:9" x14ac:dyDescent="0.25">
      <c r="A1500" s="1">
        <v>50139</v>
      </c>
      <c r="B1500">
        <f t="shared" si="23"/>
        <v>85.776299999999921</v>
      </c>
      <c r="C1500" t="s">
        <v>19</v>
      </c>
      <c r="D1500">
        <v>28.5</v>
      </c>
      <c r="E1500">
        <v>15.2</v>
      </c>
      <c r="F1500">
        <f>IF(martianeum6[[#This Row],[zawartosc '[%']]]&gt;=1,martianeum6[[#This Row],[masa '[kg']]]*martianeum6[[#This Row],[zawartosc '[%']]]*0.01,0)</f>
        <v>4.3319999999999999</v>
      </c>
      <c r="G1500">
        <f>martianeum6[[#This Row],[stan_magazynu '[kg']]]+martianeum6[[#This Row],[ile_kg_materiału_z_ładunku]]</f>
        <v>90.108299999999915</v>
      </c>
      <c r="H1500">
        <f>IF(martianeum6[[#This Row],[stan_po_wydobyciu_z_ładunku]]&gt;=100,100,0)</f>
        <v>0</v>
      </c>
      <c r="I1500">
        <f>martianeum6[[#This Row],[stan_po_wydobyciu_z_ładunku]]-martianeum6[[#This Row],[ile_zabiera_na_orbite]]</f>
        <v>90.108299999999915</v>
      </c>
    </row>
    <row r="1501" spans="1:9" x14ac:dyDescent="0.25">
      <c r="A1501" s="1">
        <v>50140</v>
      </c>
      <c r="B1501">
        <f t="shared" si="23"/>
        <v>90.108299999999915</v>
      </c>
      <c r="C1501" t="s">
        <v>33</v>
      </c>
      <c r="D1501">
        <v>25.2</v>
      </c>
      <c r="E1501">
        <v>1.9</v>
      </c>
      <c r="F1501">
        <f>IF(martianeum6[[#This Row],[zawartosc '[%']]]&gt;=1,martianeum6[[#This Row],[masa '[kg']]]*martianeum6[[#This Row],[zawartosc '[%']]]*0.01,0)</f>
        <v>0.47879999999999995</v>
      </c>
      <c r="G1501">
        <f>martianeum6[[#This Row],[stan_magazynu '[kg']]]+martianeum6[[#This Row],[ile_kg_materiału_z_ładunku]]</f>
        <v>90.587099999999921</v>
      </c>
      <c r="H1501">
        <f>IF(martianeum6[[#This Row],[stan_po_wydobyciu_z_ładunku]]&gt;=100,100,0)</f>
        <v>0</v>
      </c>
      <c r="I1501">
        <f>martianeum6[[#This Row],[stan_po_wydobyciu_z_ładunku]]-martianeum6[[#This Row],[ile_zabiera_na_orbite]]</f>
        <v>90.587099999999921</v>
      </c>
    </row>
    <row r="1502" spans="1:9" x14ac:dyDescent="0.25">
      <c r="A1502" s="1">
        <v>50141</v>
      </c>
      <c r="B1502">
        <f t="shared" si="23"/>
        <v>90.587099999999921</v>
      </c>
      <c r="C1502" t="s">
        <v>10</v>
      </c>
      <c r="D1502">
        <v>24.9</v>
      </c>
      <c r="E1502">
        <v>6.8</v>
      </c>
      <c r="F1502">
        <f>IF(martianeum6[[#This Row],[zawartosc '[%']]]&gt;=1,martianeum6[[#This Row],[masa '[kg']]]*martianeum6[[#This Row],[zawartosc '[%']]]*0.01,0)</f>
        <v>1.6932</v>
      </c>
      <c r="G1502">
        <f>martianeum6[[#This Row],[stan_magazynu '[kg']]]+martianeum6[[#This Row],[ile_kg_materiału_z_ładunku]]</f>
        <v>92.280299999999926</v>
      </c>
      <c r="H1502">
        <f>IF(martianeum6[[#This Row],[stan_po_wydobyciu_z_ładunku]]&gt;=100,100,0)</f>
        <v>0</v>
      </c>
      <c r="I1502">
        <f>martianeum6[[#This Row],[stan_po_wydobyciu_z_ładunku]]-martianeum6[[#This Row],[ile_zabiera_na_orbite]]</f>
        <v>92.280299999999926</v>
      </c>
    </row>
    <row r="1503" spans="1:9" x14ac:dyDescent="0.25">
      <c r="A1503" s="1">
        <v>50142</v>
      </c>
      <c r="B1503">
        <f t="shared" si="23"/>
        <v>92.280299999999926</v>
      </c>
      <c r="C1503" t="s">
        <v>12</v>
      </c>
      <c r="D1503">
        <v>14.7</v>
      </c>
      <c r="E1503">
        <v>5.7</v>
      </c>
      <c r="F1503">
        <f>IF(martianeum6[[#This Row],[zawartosc '[%']]]&gt;=1,martianeum6[[#This Row],[masa '[kg']]]*martianeum6[[#This Row],[zawartosc '[%']]]*0.01,0)</f>
        <v>0.83789999999999998</v>
      </c>
      <c r="G1503">
        <f>martianeum6[[#This Row],[stan_magazynu '[kg']]]+martianeum6[[#This Row],[ile_kg_materiału_z_ładunku]]</f>
        <v>93.118199999999931</v>
      </c>
      <c r="H1503">
        <f>IF(martianeum6[[#This Row],[stan_po_wydobyciu_z_ładunku]]&gt;=100,100,0)</f>
        <v>0</v>
      </c>
      <c r="I1503">
        <f>martianeum6[[#This Row],[stan_po_wydobyciu_z_ładunku]]-martianeum6[[#This Row],[ile_zabiera_na_orbite]]</f>
        <v>93.118199999999931</v>
      </c>
    </row>
    <row r="1504" spans="1:9" x14ac:dyDescent="0.25">
      <c r="A1504" s="1">
        <v>50143</v>
      </c>
      <c r="B1504">
        <f t="shared" si="23"/>
        <v>93.118199999999931</v>
      </c>
      <c r="C1504" t="s">
        <v>10</v>
      </c>
      <c r="D1504">
        <v>12.2</v>
      </c>
      <c r="E1504">
        <v>14.1</v>
      </c>
      <c r="F1504">
        <f>IF(martianeum6[[#This Row],[zawartosc '[%']]]&gt;=1,martianeum6[[#This Row],[masa '[kg']]]*martianeum6[[#This Row],[zawartosc '[%']]]*0.01,0)</f>
        <v>1.7202</v>
      </c>
      <c r="G1504">
        <f>martianeum6[[#This Row],[stan_magazynu '[kg']]]+martianeum6[[#This Row],[ile_kg_materiału_z_ładunku]]</f>
        <v>94.838399999999936</v>
      </c>
      <c r="H1504">
        <f>IF(martianeum6[[#This Row],[stan_po_wydobyciu_z_ładunku]]&gt;=100,100,0)</f>
        <v>0</v>
      </c>
      <c r="I1504">
        <f>martianeum6[[#This Row],[stan_po_wydobyciu_z_ładunku]]-martianeum6[[#This Row],[ile_zabiera_na_orbite]]</f>
        <v>94.838399999999936</v>
      </c>
    </row>
    <row r="1505" spans="1:9" x14ac:dyDescent="0.25">
      <c r="A1505" s="1">
        <v>50144</v>
      </c>
      <c r="B1505">
        <f t="shared" si="23"/>
        <v>94.838399999999936</v>
      </c>
      <c r="C1505" t="s">
        <v>9</v>
      </c>
      <c r="D1505">
        <v>24.2</v>
      </c>
      <c r="E1505">
        <v>8</v>
      </c>
      <c r="F1505">
        <f>IF(martianeum6[[#This Row],[zawartosc '[%']]]&gt;=1,martianeum6[[#This Row],[masa '[kg']]]*martianeum6[[#This Row],[zawartosc '[%']]]*0.01,0)</f>
        <v>1.9359999999999999</v>
      </c>
      <c r="G1505">
        <f>martianeum6[[#This Row],[stan_magazynu '[kg']]]+martianeum6[[#This Row],[ile_kg_materiału_z_ładunku]]</f>
        <v>96.774399999999929</v>
      </c>
      <c r="H1505">
        <f>IF(martianeum6[[#This Row],[stan_po_wydobyciu_z_ładunku]]&gt;=100,100,0)</f>
        <v>0</v>
      </c>
      <c r="I1505">
        <f>martianeum6[[#This Row],[stan_po_wydobyciu_z_ładunku]]-martianeum6[[#This Row],[ile_zabiera_na_orbite]]</f>
        <v>96.774399999999929</v>
      </c>
    </row>
    <row r="1506" spans="1:9" x14ac:dyDescent="0.25">
      <c r="A1506" s="1">
        <v>50145</v>
      </c>
      <c r="B1506">
        <f t="shared" si="23"/>
        <v>96.774399999999929</v>
      </c>
      <c r="C1506" t="s">
        <v>22</v>
      </c>
      <c r="D1506">
        <v>28.7</v>
      </c>
      <c r="E1506">
        <v>0</v>
      </c>
      <c r="F1506">
        <f>IF(martianeum6[[#This Row],[zawartosc '[%']]]&gt;=1,martianeum6[[#This Row],[masa '[kg']]]*martianeum6[[#This Row],[zawartosc '[%']]]*0.01,0)</f>
        <v>0</v>
      </c>
      <c r="G1506">
        <f>martianeum6[[#This Row],[stan_magazynu '[kg']]]+martianeum6[[#This Row],[ile_kg_materiału_z_ładunku]]</f>
        <v>96.774399999999929</v>
      </c>
      <c r="H1506">
        <f>IF(martianeum6[[#This Row],[stan_po_wydobyciu_z_ładunku]]&gt;=100,100,0)</f>
        <v>0</v>
      </c>
      <c r="I1506">
        <f>martianeum6[[#This Row],[stan_po_wydobyciu_z_ładunku]]-martianeum6[[#This Row],[ile_zabiera_na_orbite]]</f>
        <v>96.774399999999929</v>
      </c>
    </row>
    <row r="1507" spans="1:9" x14ac:dyDescent="0.25">
      <c r="A1507" s="1">
        <v>50146</v>
      </c>
      <c r="B1507">
        <f t="shared" si="23"/>
        <v>96.774399999999929</v>
      </c>
      <c r="C1507" t="s">
        <v>10</v>
      </c>
      <c r="D1507">
        <v>28.5</v>
      </c>
      <c r="E1507">
        <v>0</v>
      </c>
      <c r="F1507">
        <f>IF(martianeum6[[#This Row],[zawartosc '[%']]]&gt;=1,martianeum6[[#This Row],[masa '[kg']]]*martianeum6[[#This Row],[zawartosc '[%']]]*0.01,0)</f>
        <v>0</v>
      </c>
      <c r="G1507">
        <f>martianeum6[[#This Row],[stan_magazynu '[kg']]]+martianeum6[[#This Row],[ile_kg_materiału_z_ładunku]]</f>
        <v>96.774399999999929</v>
      </c>
      <c r="H1507">
        <f>IF(martianeum6[[#This Row],[stan_po_wydobyciu_z_ładunku]]&gt;=100,100,0)</f>
        <v>0</v>
      </c>
      <c r="I1507">
        <f>martianeum6[[#This Row],[stan_po_wydobyciu_z_ładunku]]-martianeum6[[#This Row],[ile_zabiera_na_orbite]]</f>
        <v>96.774399999999929</v>
      </c>
    </row>
    <row r="1508" spans="1:9" x14ac:dyDescent="0.25">
      <c r="A1508" s="1">
        <v>50147</v>
      </c>
      <c r="B1508">
        <f t="shared" si="23"/>
        <v>96.774399999999929</v>
      </c>
      <c r="C1508" t="s">
        <v>7</v>
      </c>
      <c r="D1508">
        <v>29.3</v>
      </c>
      <c r="E1508">
        <v>23.3</v>
      </c>
      <c r="F1508">
        <f>IF(martianeum6[[#This Row],[zawartosc '[%']]]&gt;=1,martianeum6[[#This Row],[masa '[kg']]]*martianeum6[[#This Row],[zawartosc '[%']]]*0.01,0)</f>
        <v>6.8269000000000011</v>
      </c>
      <c r="G1508">
        <f>martianeum6[[#This Row],[stan_magazynu '[kg']]]+martianeum6[[#This Row],[ile_kg_materiału_z_ładunku]]</f>
        <v>103.60129999999992</v>
      </c>
      <c r="H1508">
        <f>IF(martianeum6[[#This Row],[stan_po_wydobyciu_z_ładunku]]&gt;=100,100,0)</f>
        <v>100</v>
      </c>
      <c r="I1508">
        <f>martianeum6[[#This Row],[stan_po_wydobyciu_z_ładunku]]-martianeum6[[#This Row],[ile_zabiera_na_orbite]]</f>
        <v>3.6012999999999238</v>
      </c>
    </row>
    <row r="1509" spans="1:9" x14ac:dyDescent="0.25">
      <c r="A1509" s="1">
        <v>50148</v>
      </c>
      <c r="B1509">
        <f t="shared" si="23"/>
        <v>3.6012999999999238</v>
      </c>
      <c r="C1509" t="s">
        <v>10</v>
      </c>
      <c r="D1509">
        <v>13.3</v>
      </c>
      <c r="E1509">
        <v>4.9000000000000004</v>
      </c>
      <c r="F1509">
        <f>IF(martianeum6[[#This Row],[zawartosc '[%']]]&gt;=1,martianeum6[[#This Row],[masa '[kg']]]*martianeum6[[#This Row],[zawartosc '[%']]]*0.01,0)</f>
        <v>0.65170000000000006</v>
      </c>
      <c r="G1509">
        <f>martianeum6[[#This Row],[stan_magazynu '[kg']]]+martianeum6[[#This Row],[ile_kg_materiału_z_ładunku]]</f>
        <v>4.2529999999999237</v>
      </c>
      <c r="H1509">
        <f>IF(martianeum6[[#This Row],[stan_po_wydobyciu_z_ładunku]]&gt;=100,100,0)</f>
        <v>0</v>
      </c>
      <c r="I1509">
        <f>martianeum6[[#This Row],[stan_po_wydobyciu_z_ładunku]]-martianeum6[[#This Row],[ile_zabiera_na_orbite]]</f>
        <v>4.2529999999999237</v>
      </c>
    </row>
    <row r="1510" spans="1:9" x14ac:dyDescent="0.25">
      <c r="A1510" s="1">
        <v>50149</v>
      </c>
      <c r="B1510">
        <f t="shared" si="23"/>
        <v>4.2529999999999237</v>
      </c>
      <c r="C1510" t="s">
        <v>10</v>
      </c>
      <c r="D1510">
        <v>22.6</v>
      </c>
      <c r="E1510">
        <v>0.7</v>
      </c>
      <c r="F1510">
        <f>IF(martianeum6[[#This Row],[zawartosc '[%']]]&gt;=1,martianeum6[[#This Row],[masa '[kg']]]*martianeum6[[#This Row],[zawartosc '[%']]]*0.01,0)</f>
        <v>0</v>
      </c>
      <c r="G1510">
        <f>martianeum6[[#This Row],[stan_magazynu '[kg']]]+martianeum6[[#This Row],[ile_kg_materiału_z_ładunku]]</f>
        <v>4.2529999999999237</v>
      </c>
      <c r="H1510">
        <f>IF(martianeum6[[#This Row],[stan_po_wydobyciu_z_ładunku]]&gt;=100,100,0)</f>
        <v>0</v>
      </c>
      <c r="I1510">
        <f>martianeum6[[#This Row],[stan_po_wydobyciu_z_ładunku]]-martianeum6[[#This Row],[ile_zabiera_na_orbite]]</f>
        <v>4.2529999999999237</v>
      </c>
    </row>
    <row r="1511" spans="1:9" x14ac:dyDescent="0.25">
      <c r="A1511" s="1">
        <v>50150</v>
      </c>
      <c r="B1511">
        <f t="shared" si="23"/>
        <v>4.2529999999999237</v>
      </c>
      <c r="C1511" t="s">
        <v>20</v>
      </c>
      <c r="D1511">
        <v>19.3</v>
      </c>
      <c r="E1511">
        <v>3</v>
      </c>
      <c r="F1511">
        <f>IF(martianeum6[[#This Row],[zawartosc '[%']]]&gt;=1,martianeum6[[#This Row],[masa '[kg']]]*martianeum6[[#This Row],[zawartosc '[%']]]*0.01,0)</f>
        <v>0.57900000000000007</v>
      </c>
      <c r="G1511">
        <f>martianeum6[[#This Row],[stan_magazynu '[kg']]]+martianeum6[[#This Row],[ile_kg_materiału_z_ładunku]]</f>
        <v>4.8319999999999235</v>
      </c>
      <c r="H1511">
        <f>IF(martianeum6[[#This Row],[stan_po_wydobyciu_z_ładunku]]&gt;=100,100,0)</f>
        <v>0</v>
      </c>
      <c r="I1511">
        <f>martianeum6[[#This Row],[stan_po_wydobyciu_z_ładunku]]-martianeum6[[#This Row],[ile_zabiera_na_orbite]]</f>
        <v>4.8319999999999235</v>
      </c>
    </row>
    <row r="1512" spans="1:9" x14ac:dyDescent="0.25">
      <c r="A1512" s="1">
        <v>50151</v>
      </c>
      <c r="B1512">
        <f t="shared" si="23"/>
        <v>4.8319999999999235</v>
      </c>
      <c r="C1512" t="s">
        <v>8</v>
      </c>
      <c r="D1512">
        <v>17.899999999999999</v>
      </c>
      <c r="E1512">
        <v>5.0999999999999996</v>
      </c>
      <c r="F1512">
        <f>IF(martianeum6[[#This Row],[zawartosc '[%']]]&gt;=1,martianeum6[[#This Row],[masa '[kg']]]*martianeum6[[#This Row],[zawartosc '[%']]]*0.01,0)</f>
        <v>0.91289999999999993</v>
      </c>
      <c r="G1512">
        <f>martianeum6[[#This Row],[stan_magazynu '[kg']]]+martianeum6[[#This Row],[ile_kg_materiału_z_ładunku]]</f>
        <v>5.7448999999999231</v>
      </c>
      <c r="H1512">
        <f>IF(martianeum6[[#This Row],[stan_po_wydobyciu_z_ładunku]]&gt;=100,100,0)</f>
        <v>0</v>
      </c>
      <c r="I1512">
        <f>martianeum6[[#This Row],[stan_po_wydobyciu_z_ładunku]]-martianeum6[[#This Row],[ile_zabiera_na_orbite]]</f>
        <v>5.7448999999999231</v>
      </c>
    </row>
    <row r="1513" spans="1:9" x14ac:dyDescent="0.25">
      <c r="A1513" s="1">
        <v>50152</v>
      </c>
      <c r="B1513">
        <f t="shared" si="23"/>
        <v>5.7448999999999231</v>
      </c>
      <c r="C1513" t="s">
        <v>20</v>
      </c>
      <c r="D1513">
        <v>16.7</v>
      </c>
      <c r="E1513">
        <v>0.3</v>
      </c>
      <c r="F1513">
        <f>IF(martianeum6[[#This Row],[zawartosc '[%']]]&gt;=1,martianeum6[[#This Row],[masa '[kg']]]*martianeum6[[#This Row],[zawartosc '[%']]]*0.01,0)</f>
        <v>0</v>
      </c>
      <c r="G1513">
        <f>martianeum6[[#This Row],[stan_magazynu '[kg']]]+martianeum6[[#This Row],[ile_kg_materiału_z_ładunku]]</f>
        <v>5.7448999999999231</v>
      </c>
      <c r="H1513">
        <f>IF(martianeum6[[#This Row],[stan_po_wydobyciu_z_ładunku]]&gt;=100,100,0)</f>
        <v>0</v>
      </c>
      <c r="I1513">
        <f>martianeum6[[#This Row],[stan_po_wydobyciu_z_ładunku]]-martianeum6[[#This Row],[ile_zabiera_na_orbite]]</f>
        <v>5.7448999999999231</v>
      </c>
    </row>
    <row r="1514" spans="1:9" x14ac:dyDescent="0.25">
      <c r="A1514" s="1">
        <v>50153</v>
      </c>
      <c r="B1514">
        <f t="shared" si="23"/>
        <v>5.7448999999999231</v>
      </c>
      <c r="C1514" t="s">
        <v>20</v>
      </c>
      <c r="D1514">
        <v>22</v>
      </c>
      <c r="E1514">
        <v>0</v>
      </c>
      <c r="F1514">
        <f>IF(martianeum6[[#This Row],[zawartosc '[%']]]&gt;=1,martianeum6[[#This Row],[masa '[kg']]]*martianeum6[[#This Row],[zawartosc '[%']]]*0.01,0)</f>
        <v>0</v>
      </c>
      <c r="G1514">
        <f>martianeum6[[#This Row],[stan_magazynu '[kg']]]+martianeum6[[#This Row],[ile_kg_materiału_z_ładunku]]</f>
        <v>5.7448999999999231</v>
      </c>
      <c r="H1514">
        <f>IF(martianeum6[[#This Row],[stan_po_wydobyciu_z_ładunku]]&gt;=100,100,0)</f>
        <v>0</v>
      </c>
      <c r="I1514">
        <f>martianeum6[[#This Row],[stan_po_wydobyciu_z_ładunku]]-martianeum6[[#This Row],[ile_zabiera_na_orbite]]</f>
        <v>5.7448999999999231</v>
      </c>
    </row>
    <row r="1515" spans="1:9" x14ac:dyDescent="0.25">
      <c r="A1515" s="1">
        <v>50154</v>
      </c>
      <c r="B1515">
        <f t="shared" si="23"/>
        <v>5.7448999999999231</v>
      </c>
      <c r="C1515" t="s">
        <v>9</v>
      </c>
      <c r="D1515">
        <v>21.2</v>
      </c>
      <c r="E1515">
        <v>5.9</v>
      </c>
      <c r="F1515">
        <f>IF(martianeum6[[#This Row],[zawartosc '[%']]]&gt;=1,martianeum6[[#This Row],[masa '[kg']]]*martianeum6[[#This Row],[zawartosc '[%']]]*0.01,0)</f>
        <v>1.2507999999999999</v>
      </c>
      <c r="G1515">
        <f>martianeum6[[#This Row],[stan_magazynu '[kg']]]+martianeum6[[#This Row],[ile_kg_materiału_z_ładunku]]</f>
        <v>6.995699999999923</v>
      </c>
      <c r="H1515">
        <f>IF(martianeum6[[#This Row],[stan_po_wydobyciu_z_ładunku]]&gt;=100,100,0)</f>
        <v>0</v>
      </c>
      <c r="I1515">
        <f>martianeum6[[#This Row],[stan_po_wydobyciu_z_ładunku]]-martianeum6[[#This Row],[ile_zabiera_na_orbite]]</f>
        <v>6.995699999999923</v>
      </c>
    </row>
    <row r="1516" spans="1:9" x14ac:dyDescent="0.25">
      <c r="A1516" s="1">
        <v>50155</v>
      </c>
      <c r="B1516">
        <f t="shared" si="23"/>
        <v>6.995699999999923</v>
      </c>
      <c r="C1516" t="s">
        <v>11</v>
      </c>
      <c r="D1516">
        <v>20.6</v>
      </c>
      <c r="E1516">
        <v>4.5999999999999996</v>
      </c>
      <c r="F1516">
        <f>IF(martianeum6[[#This Row],[zawartosc '[%']]]&gt;=1,martianeum6[[#This Row],[masa '[kg']]]*martianeum6[[#This Row],[zawartosc '[%']]]*0.01,0)</f>
        <v>0.94760000000000011</v>
      </c>
      <c r="G1516">
        <f>martianeum6[[#This Row],[stan_magazynu '[kg']]]+martianeum6[[#This Row],[ile_kg_materiału_z_ładunku]]</f>
        <v>7.9432999999999234</v>
      </c>
      <c r="H1516">
        <f>IF(martianeum6[[#This Row],[stan_po_wydobyciu_z_ładunku]]&gt;=100,100,0)</f>
        <v>0</v>
      </c>
      <c r="I1516">
        <f>martianeum6[[#This Row],[stan_po_wydobyciu_z_ładunku]]-martianeum6[[#This Row],[ile_zabiera_na_orbite]]</f>
        <v>7.9432999999999234</v>
      </c>
    </row>
    <row r="1517" spans="1:9" x14ac:dyDescent="0.25">
      <c r="A1517" s="1">
        <v>50156</v>
      </c>
      <c r="B1517">
        <f t="shared" si="23"/>
        <v>7.9432999999999234</v>
      </c>
      <c r="C1517" t="s">
        <v>19</v>
      </c>
      <c r="D1517">
        <v>29.4</v>
      </c>
      <c r="E1517">
        <v>9.1999999999999993</v>
      </c>
      <c r="F1517">
        <f>IF(martianeum6[[#This Row],[zawartosc '[%']]]&gt;=1,martianeum6[[#This Row],[masa '[kg']]]*martianeum6[[#This Row],[zawartosc '[%']]]*0.01,0)</f>
        <v>2.7047999999999996</v>
      </c>
      <c r="G1517">
        <f>martianeum6[[#This Row],[stan_magazynu '[kg']]]+martianeum6[[#This Row],[ile_kg_materiału_z_ładunku]]</f>
        <v>10.648099999999923</v>
      </c>
      <c r="H1517">
        <f>IF(martianeum6[[#This Row],[stan_po_wydobyciu_z_ładunku]]&gt;=100,100,0)</f>
        <v>0</v>
      </c>
      <c r="I1517">
        <f>martianeum6[[#This Row],[stan_po_wydobyciu_z_ładunku]]-martianeum6[[#This Row],[ile_zabiera_na_orbite]]</f>
        <v>10.648099999999923</v>
      </c>
    </row>
    <row r="1518" spans="1:9" x14ac:dyDescent="0.25">
      <c r="A1518" s="1">
        <v>50157</v>
      </c>
      <c r="B1518">
        <f t="shared" si="23"/>
        <v>10.648099999999923</v>
      </c>
      <c r="C1518" t="s">
        <v>7</v>
      </c>
      <c r="D1518">
        <v>21.3</v>
      </c>
      <c r="E1518">
        <v>0</v>
      </c>
      <c r="F1518">
        <f>IF(martianeum6[[#This Row],[zawartosc '[%']]]&gt;=1,martianeum6[[#This Row],[masa '[kg']]]*martianeum6[[#This Row],[zawartosc '[%']]]*0.01,0)</f>
        <v>0</v>
      </c>
      <c r="G1518">
        <f>martianeum6[[#This Row],[stan_magazynu '[kg']]]+martianeum6[[#This Row],[ile_kg_materiału_z_ładunku]]</f>
        <v>10.648099999999923</v>
      </c>
      <c r="H1518">
        <f>IF(martianeum6[[#This Row],[stan_po_wydobyciu_z_ładunku]]&gt;=100,100,0)</f>
        <v>0</v>
      </c>
      <c r="I1518">
        <f>martianeum6[[#This Row],[stan_po_wydobyciu_z_ładunku]]-martianeum6[[#This Row],[ile_zabiera_na_orbite]]</f>
        <v>10.648099999999923</v>
      </c>
    </row>
    <row r="1519" spans="1:9" x14ac:dyDescent="0.25">
      <c r="A1519" s="1">
        <v>50158</v>
      </c>
      <c r="B1519">
        <f t="shared" si="23"/>
        <v>10.648099999999923</v>
      </c>
      <c r="C1519" t="s">
        <v>9</v>
      </c>
      <c r="D1519">
        <v>20.100000000000001</v>
      </c>
      <c r="E1519">
        <v>2.2000000000000002</v>
      </c>
      <c r="F1519">
        <f>IF(martianeum6[[#This Row],[zawartosc '[%']]]&gt;=1,martianeum6[[#This Row],[masa '[kg']]]*martianeum6[[#This Row],[zawartosc '[%']]]*0.01,0)</f>
        <v>0.44220000000000009</v>
      </c>
      <c r="G1519">
        <f>martianeum6[[#This Row],[stan_magazynu '[kg']]]+martianeum6[[#This Row],[ile_kg_materiału_z_ładunku]]</f>
        <v>11.090299999999923</v>
      </c>
      <c r="H1519">
        <f>IF(martianeum6[[#This Row],[stan_po_wydobyciu_z_ładunku]]&gt;=100,100,0)</f>
        <v>0</v>
      </c>
      <c r="I1519">
        <f>martianeum6[[#This Row],[stan_po_wydobyciu_z_ładunku]]-martianeum6[[#This Row],[ile_zabiera_na_orbite]]</f>
        <v>11.090299999999923</v>
      </c>
    </row>
    <row r="1520" spans="1:9" x14ac:dyDescent="0.25">
      <c r="A1520" s="1">
        <v>50159</v>
      </c>
      <c r="B1520">
        <f t="shared" si="23"/>
        <v>11.090299999999923</v>
      </c>
      <c r="C1520" t="s">
        <v>10</v>
      </c>
      <c r="D1520">
        <v>12.7</v>
      </c>
      <c r="E1520">
        <v>5.6</v>
      </c>
      <c r="F1520">
        <f>IF(martianeum6[[#This Row],[zawartosc '[%']]]&gt;=1,martianeum6[[#This Row],[masa '[kg']]]*martianeum6[[#This Row],[zawartosc '[%']]]*0.01,0)</f>
        <v>0.71119999999999994</v>
      </c>
      <c r="G1520">
        <f>martianeum6[[#This Row],[stan_magazynu '[kg']]]+martianeum6[[#This Row],[ile_kg_materiału_z_ładunku]]</f>
        <v>11.801499999999923</v>
      </c>
      <c r="H1520">
        <f>IF(martianeum6[[#This Row],[stan_po_wydobyciu_z_ładunku]]&gt;=100,100,0)</f>
        <v>0</v>
      </c>
      <c r="I1520">
        <f>martianeum6[[#This Row],[stan_po_wydobyciu_z_ładunku]]-martianeum6[[#This Row],[ile_zabiera_na_orbite]]</f>
        <v>11.801499999999923</v>
      </c>
    </row>
    <row r="1521" spans="1:9" x14ac:dyDescent="0.25">
      <c r="A1521" s="1">
        <v>50160</v>
      </c>
      <c r="B1521">
        <f t="shared" si="23"/>
        <v>11.801499999999923</v>
      </c>
      <c r="C1521" t="s">
        <v>11</v>
      </c>
      <c r="D1521">
        <v>28.9</v>
      </c>
      <c r="E1521">
        <v>0</v>
      </c>
      <c r="F1521">
        <f>IF(martianeum6[[#This Row],[zawartosc '[%']]]&gt;=1,martianeum6[[#This Row],[masa '[kg']]]*martianeum6[[#This Row],[zawartosc '[%']]]*0.01,0)</f>
        <v>0</v>
      </c>
      <c r="G1521">
        <f>martianeum6[[#This Row],[stan_magazynu '[kg']]]+martianeum6[[#This Row],[ile_kg_materiału_z_ładunku]]</f>
        <v>11.801499999999923</v>
      </c>
      <c r="H1521">
        <f>IF(martianeum6[[#This Row],[stan_po_wydobyciu_z_ładunku]]&gt;=100,100,0)</f>
        <v>0</v>
      </c>
      <c r="I1521">
        <f>martianeum6[[#This Row],[stan_po_wydobyciu_z_ładunku]]-martianeum6[[#This Row],[ile_zabiera_na_orbite]]</f>
        <v>11.801499999999923</v>
      </c>
    </row>
    <row r="1522" spans="1:9" x14ac:dyDescent="0.25">
      <c r="A1522" s="1">
        <v>50161</v>
      </c>
      <c r="B1522">
        <f t="shared" si="23"/>
        <v>11.801499999999923</v>
      </c>
      <c r="C1522" t="s">
        <v>19</v>
      </c>
      <c r="D1522">
        <v>24.4</v>
      </c>
      <c r="E1522">
        <v>28.7</v>
      </c>
      <c r="F1522">
        <f>IF(martianeum6[[#This Row],[zawartosc '[%']]]&gt;=1,martianeum6[[#This Row],[masa '[kg']]]*martianeum6[[#This Row],[zawartosc '[%']]]*0.01,0)</f>
        <v>7.0027999999999997</v>
      </c>
      <c r="G1522">
        <f>martianeum6[[#This Row],[stan_magazynu '[kg']]]+martianeum6[[#This Row],[ile_kg_materiału_z_ładunku]]</f>
        <v>18.804299999999923</v>
      </c>
      <c r="H1522">
        <f>IF(martianeum6[[#This Row],[stan_po_wydobyciu_z_ładunku]]&gt;=100,100,0)</f>
        <v>0</v>
      </c>
      <c r="I1522">
        <f>martianeum6[[#This Row],[stan_po_wydobyciu_z_ładunku]]-martianeum6[[#This Row],[ile_zabiera_na_orbite]]</f>
        <v>18.804299999999923</v>
      </c>
    </row>
    <row r="1523" spans="1:9" x14ac:dyDescent="0.25">
      <c r="A1523" s="1">
        <v>50162</v>
      </c>
      <c r="B1523">
        <f t="shared" si="23"/>
        <v>18.804299999999923</v>
      </c>
      <c r="C1523" t="s">
        <v>10</v>
      </c>
      <c r="D1523">
        <v>10.8</v>
      </c>
      <c r="E1523">
        <v>0</v>
      </c>
      <c r="F1523">
        <f>IF(martianeum6[[#This Row],[zawartosc '[%']]]&gt;=1,martianeum6[[#This Row],[masa '[kg']]]*martianeum6[[#This Row],[zawartosc '[%']]]*0.01,0)</f>
        <v>0</v>
      </c>
      <c r="G1523">
        <f>martianeum6[[#This Row],[stan_magazynu '[kg']]]+martianeum6[[#This Row],[ile_kg_materiału_z_ładunku]]</f>
        <v>18.804299999999923</v>
      </c>
      <c r="H1523">
        <f>IF(martianeum6[[#This Row],[stan_po_wydobyciu_z_ładunku]]&gt;=100,100,0)</f>
        <v>0</v>
      </c>
      <c r="I1523">
        <f>martianeum6[[#This Row],[stan_po_wydobyciu_z_ładunku]]-martianeum6[[#This Row],[ile_zabiera_na_orbite]]</f>
        <v>18.804299999999923</v>
      </c>
    </row>
    <row r="1524" spans="1:9" x14ac:dyDescent="0.25">
      <c r="A1524" s="1">
        <v>50163</v>
      </c>
      <c r="B1524">
        <f t="shared" si="23"/>
        <v>18.804299999999923</v>
      </c>
      <c r="C1524" t="s">
        <v>10</v>
      </c>
      <c r="D1524">
        <v>18.399999999999999</v>
      </c>
      <c r="E1524">
        <v>0</v>
      </c>
      <c r="F1524">
        <f>IF(martianeum6[[#This Row],[zawartosc '[%']]]&gt;=1,martianeum6[[#This Row],[masa '[kg']]]*martianeum6[[#This Row],[zawartosc '[%']]]*0.01,0)</f>
        <v>0</v>
      </c>
      <c r="G1524">
        <f>martianeum6[[#This Row],[stan_magazynu '[kg']]]+martianeum6[[#This Row],[ile_kg_materiału_z_ładunku]]</f>
        <v>18.804299999999923</v>
      </c>
      <c r="H1524">
        <f>IF(martianeum6[[#This Row],[stan_po_wydobyciu_z_ładunku]]&gt;=100,100,0)</f>
        <v>0</v>
      </c>
      <c r="I1524">
        <f>martianeum6[[#This Row],[stan_po_wydobyciu_z_ładunku]]-martianeum6[[#This Row],[ile_zabiera_na_orbite]]</f>
        <v>18.804299999999923</v>
      </c>
    </row>
    <row r="1525" spans="1:9" x14ac:dyDescent="0.25">
      <c r="A1525" s="1">
        <v>50164</v>
      </c>
      <c r="B1525">
        <f t="shared" si="23"/>
        <v>18.804299999999923</v>
      </c>
      <c r="C1525" t="s">
        <v>19</v>
      </c>
      <c r="D1525">
        <v>23.3</v>
      </c>
      <c r="E1525">
        <v>10.7</v>
      </c>
      <c r="F1525">
        <f>IF(martianeum6[[#This Row],[zawartosc '[%']]]&gt;=1,martianeum6[[#This Row],[masa '[kg']]]*martianeum6[[#This Row],[zawartosc '[%']]]*0.01,0)</f>
        <v>2.4931000000000001</v>
      </c>
      <c r="G1525">
        <f>martianeum6[[#This Row],[stan_magazynu '[kg']]]+martianeum6[[#This Row],[ile_kg_materiału_z_ładunku]]</f>
        <v>21.297399999999925</v>
      </c>
      <c r="H1525">
        <f>IF(martianeum6[[#This Row],[stan_po_wydobyciu_z_ładunku]]&gt;=100,100,0)</f>
        <v>0</v>
      </c>
      <c r="I1525">
        <f>martianeum6[[#This Row],[stan_po_wydobyciu_z_ładunku]]-martianeum6[[#This Row],[ile_zabiera_na_orbite]]</f>
        <v>21.297399999999925</v>
      </c>
    </row>
    <row r="1526" spans="1:9" x14ac:dyDescent="0.25">
      <c r="A1526" s="1">
        <v>50165</v>
      </c>
      <c r="B1526">
        <f t="shared" si="23"/>
        <v>21.297399999999925</v>
      </c>
      <c r="C1526" t="s">
        <v>15</v>
      </c>
      <c r="D1526">
        <v>27.9</v>
      </c>
      <c r="E1526">
        <v>14.8</v>
      </c>
      <c r="F1526">
        <f>IF(martianeum6[[#This Row],[zawartosc '[%']]]&gt;=1,martianeum6[[#This Row],[masa '[kg']]]*martianeum6[[#This Row],[zawartosc '[%']]]*0.01,0)</f>
        <v>4.1292</v>
      </c>
      <c r="G1526">
        <f>martianeum6[[#This Row],[stan_magazynu '[kg']]]+martianeum6[[#This Row],[ile_kg_materiału_z_ładunku]]</f>
        <v>25.426599999999926</v>
      </c>
      <c r="H1526">
        <f>IF(martianeum6[[#This Row],[stan_po_wydobyciu_z_ładunku]]&gt;=100,100,0)</f>
        <v>0</v>
      </c>
      <c r="I1526">
        <f>martianeum6[[#This Row],[stan_po_wydobyciu_z_ładunku]]-martianeum6[[#This Row],[ile_zabiera_na_orbite]]</f>
        <v>25.426599999999926</v>
      </c>
    </row>
    <row r="1527" spans="1:9" x14ac:dyDescent="0.25">
      <c r="A1527" s="1">
        <v>50166</v>
      </c>
      <c r="B1527">
        <f t="shared" si="23"/>
        <v>25.426599999999926</v>
      </c>
      <c r="C1527" t="s">
        <v>12</v>
      </c>
      <c r="D1527">
        <v>24.7</v>
      </c>
      <c r="E1527">
        <v>9</v>
      </c>
      <c r="F1527">
        <f>IF(martianeum6[[#This Row],[zawartosc '[%']]]&gt;=1,martianeum6[[#This Row],[masa '[kg']]]*martianeum6[[#This Row],[zawartosc '[%']]]*0.01,0)</f>
        <v>2.2229999999999999</v>
      </c>
      <c r="G1527">
        <f>martianeum6[[#This Row],[stan_magazynu '[kg']]]+martianeum6[[#This Row],[ile_kg_materiału_z_ładunku]]</f>
        <v>27.649599999999925</v>
      </c>
      <c r="H1527">
        <f>IF(martianeum6[[#This Row],[stan_po_wydobyciu_z_ładunku]]&gt;=100,100,0)</f>
        <v>0</v>
      </c>
      <c r="I1527">
        <f>martianeum6[[#This Row],[stan_po_wydobyciu_z_ładunku]]-martianeum6[[#This Row],[ile_zabiera_na_orbite]]</f>
        <v>27.649599999999925</v>
      </c>
    </row>
    <row r="1528" spans="1:9" x14ac:dyDescent="0.25">
      <c r="A1528" s="1">
        <v>50167</v>
      </c>
      <c r="B1528">
        <f t="shared" si="23"/>
        <v>27.649599999999925</v>
      </c>
      <c r="C1528" t="s">
        <v>19</v>
      </c>
      <c r="D1528">
        <v>14.3</v>
      </c>
      <c r="E1528">
        <v>22</v>
      </c>
      <c r="F1528">
        <f>IF(martianeum6[[#This Row],[zawartosc '[%']]]&gt;=1,martianeum6[[#This Row],[masa '[kg']]]*martianeum6[[#This Row],[zawartosc '[%']]]*0.01,0)</f>
        <v>3.1460000000000004</v>
      </c>
      <c r="G1528">
        <f>martianeum6[[#This Row],[stan_magazynu '[kg']]]+martianeum6[[#This Row],[ile_kg_materiału_z_ładunku]]</f>
        <v>30.795599999999926</v>
      </c>
      <c r="H1528">
        <f>IF(martianeum6[[#This Row],[stan_po_wydobyciu_z_ładunku]]&gt;=100,100,0)</f>
        <v>0</v>
      </c>
      <c r="I1528">
        <f>martianeum6[[#This Row],[stan_po_wydobyciu_z_ładunku]]-martianeum6[[#This Row],[ile_zabiera_na_orbite]]</f>
        <v>30.795599999999926</v>
      </c>
    </row>
    <row r="1529" spans="1:9" x14ac:dyDescent="0.25">
      <c r="A1529" s="1">
        <v>50168</v>
      </c>
      <c r="B1529">
        <f t="shared" si="23"/>
        <v>30.795599999999926</v>
      </c>
      <c r="C1529" t="s">
        <v>33</v>
      </c>
      <c r="D1529">
        <v>26.2</v>
      </c>
      <c r="E1529">
        <v>2</v>
      </c>
      <c r="F1529">
        <f>IF(martianeum6[[#This Row],[zawartosc '[%']]]&gt;=1,martianeum6[[#This Row],[masa '[kg']]]*martianeum6[[#This Row],[zawartosc '[%']]]*0.01,0)</f>
        <v>0.52400000000000002</v>
      </c>
      <c r="G1529">
        <f>martianeum6[[#This Row],[stan_magazynu '[kg']]]+martianeum6[[#This Row],[ile_kg_materiału_z_ładunku]]</f>
        <v>31.319599999999927</v>
      </c>
      <c r="H1529">
        <f>IF(martianeum6[[#This Row],[stan_po_wydobyciu_z_ładunku]]&gt;=100,100,0)</f>
        <v>0</v>
      </c>
      <c r="I1529">
        <f>martianeum6[[#This Row],[stan_po_wydobyciu_z_ładunku]]-martianeum6[[#This Row],[ile_zabiera_na_orbite]]</f>
        <v>31.319599999999927</v>
      </c>
    </row>
    <row r="1530" spans="1:9" x14ac:dyDescent="0.25">
      <c r="A1530" s="1">
        <v>50169</v>
      </c>
      <c r="B1530">
        <f t="shared" si="23"/>
        <v>31.319599999999927</v>
      </c>
      <c r="C1530" t="s">
        <v>16</v>
      </c>
      <c r="D1530">
        <v>21.5</v>
      </c>
      <c r="E1530">
        <v>0.4</v>
      </c>
      <c r="F1530">
        <f>IF(martianeum6[[#This Row],[zawartosc '[%']]]&gt;=1,martianeum6[[#This Row],[masa '[kg']]]*martianeum6[[#This Row],[zawartosc '[%']]]*0.01,0)</f>
        <v>0</v>
      </c>
      <c r="G1530">
        <f>martianeum6[[#This Row],[stan_magazynu '[kg']]]+martianeum6[[#This Row],[ile_kg_materiału_z_ładunku]]</f>
        <v>31.319599999999927</v>
      </c>
      <c r="H1530">
        <f>IF(martianeum6[[#This Row],[stan_po_wydobyciu_z_ładunku]]&gt;=100,100,0)</f>
        <v>0</v>
      </c>
      <c r="I1530">
        <f>martianeum6[[#This Row],[stan_po_wydobyciu_z_ładunku]]-martianeum6[[#This Row],[ile_zabiera_na_orbite]]</f>
        <v>31.319599999999927</v>
      </c>
    </row>
    <row r="1531" spans="1:9" x14ac:dyDescent="0.25">
      <c r="A1531" s="1">
        <v>50170</v>
      </c>
      <c r="B1531">
        <f t="shared" si="23"/>
        <v>31.319599999999927</v>
      </c>
      <c r="C1531" t="s">
        <v>10</v>
      </c>
      <c r="D1531">
        <v>12.8</v>
      </c>
      <c r="E1531">
        <v>0</v>
      </c>
      <c r="F1531">
        <f>IF(martianeum6[[#This Row],[zawartosc '[%']]]&gt;=1,martianeum6[[#This Row],[masa '[kg']]]*martianeum6[[#This Row],[zawartosc '[%']]]*0.01,0)</f>
        <v>0</v>
      </c>
      <c r="G1531">
        <f>martianeum6[[#This Row],[stan_magazynu '[kg']]]+martianeum6[[#This Row],[ile_kg_materiału_z_ładunku]]</f>
        <v>31.319599999999927</v>
      </c>
      <c r="H1531">
        <f>IF(martianeum6[[#This Row],[stan_po_wydobyciu_z_ładunku]]&gt;=100,100,0)</f>
        <v>0</v>
      </c>
      <c r="I1531">
        <f>martianeum6[[#This Row],[stan_po_wydobyciu_z_ładunku]]-martianeum6[[#This Row],[ile_zabiera_na_orbite]]</f>
        <v>31.319599999999927</v>
      </c>
    </row>
    <row r="1532" spans="1:9" x14ac:dyDescent="0.25">
      <c r="A1532" s="1">
        <v>50171</v>
      </c>
      <c r="B1532">
        <f t="shared" si="23"/>
        <v>31.319599999999927</v>
      </c>
      <c r="C1532" t="s">
        <v>9</v>
      </c>
      <c r="D1532">
        <v>24.6</v>
      </c>
      <c r="E1532">
        <v>3</v>
      </c>
      <c r="F1532">
        <f>IF(martianeum6[[#This Row],[zawartosc '[%']]]&gt;=1,martianeum6[[#This Row],[masa '[kg']]]*martianeum6[[#This Row],[zawartosc '[%']]]*0.01,0)</f>
        <v>0.7380000000000001</v>
      </c>
      <c r="G1532">
        <f>martianeum6[[#This Row],[stan_magazynu '[kg']]]+martianeum6[[#This Row],[ile_kg_materiału_z_ładunku]]</f>
        <v>32.05759999999993</v>
      </c>
      <c r="H1532">
        <f>IF(martianeum6[[#This Row],[stan_po_wydobyciu_z_ładunku]]&gt;=100,100,0)</f>
        <v>0</v>
      </c>
      <c r="I1532">
        <f>martianeum6[[#This Row],[stan_po_wydobyciu_z_ładunku]]-martianeum6[[#This Row],[ile_zabiera_na_orbite]]</f>
        <v>32.05759999999993</v>
      </c>
    </row>
    <row r="1533" spans="1:9" x14ac:dyDescent="0.25">
      <c r="A1533" s="1">
        <v>50172</v>
      </c>
      <c r="B1533">
        <f t="shared" si="23"/>
        <v>32.05759999999993</v>
      </c>
      <c r="C1533" t="s">
        <v>27</v>
      </c>
      <c r="D1533">
        <v>22.6</v>
      </c>
      <c r="E1533">
        <v>1.6</v>
      </c>
      <c r="F1533">
        <f>IF(martianeum6[[#This Row],[zawartosc '[%']]]&gt;=1,martianeum6[[#This Row],[masa '[kg']]]*martianeum6[[#This Row],[zawartosc '[%']]]*0.01,0)</f>
        <v>0.36160000000000003</v>
      </c>
      <c r="G1533">
        <f>martianeum6[[#This Row],[stan_magazynu '[kg']]]+martianeum6[[#This Row],[ile_kg_materiału_z_ładunku]]</f>
        <v>32.419199999999933</v>
      </c>
      <c r="H1533">
        <f>IF(martianeum6[[#This Row],[stan_po_wydobyciu_z_ładunku]]&gt;=100,100,0)</f>
        <v>0</v>
      </c>
      <c r="I1533">
        <f>martianeum6[[#This Row],[stan_po_wydobyciu_z_ładunku]]-martianeum6[[#This Row],[ile_zabiera_na_orbite]]</f>
        <v>32.419199999999933</v>
      </c>
    </row>
    <row r="1534" spans="1:9" x14ac:dyDescent="0.25">
      <c r="A1534" s="1">
        <v>50173</v>
      </c>
      <c r="B1534">
        <f t="shared" si="23"/>
        <v>32.419199999999933</v>
      </c>
      <c r="C1534" t="s">
        <v>13</v>
      </c>
      <c r="D1534">
        <v>27.3</v>
      </c>
      <c r="E1534">
        <v>9.3000000000000007</v>
      </c>
      <c r="F1534">
        <f>IF(martianeum6[[#This Row],[zawartosc '[%']]]&gt;=1,martianeum6[[#This Row],[masa '[kg']]]*martianeum6[[#This Row],[zawartosc '[%']]]*0.01,0)</f>
        <v>2.5389000000000004</v>
      </c>
      <c r="G1534">
        <f>martianeum6[[#This Row],[stan_magazynu '[kg']]]+martianeum6[[#This Row],[ile_kg_materiału_z_ładunku]]</f>
        <v>34.958099999999931</v>
      </c>
      <c r="H1534">
        <f>IF(martianeum6[[#This Row],[stan_po_wydobyciu_z_ładunku]]&gt;=100,100,0)</f>
        <v>0</v>
      </c>
      <c r="I1534">
        <f>martianeum6[[#This Row],[stan_po_wydobyciu_z_ładunku]]-martianeum6[[#This Row],[ile_zabiera_na_orbite]]</f>
        <v>34.958099999999931</v>
      </c>
    </row>
    <row r="1535" spans="1:9" x14ac:dyDescent="0.25">
      <c r="A1535" s="1">
        <v>50174</v>
      </c>
      <c r="B1535">
        <f t="shared" si="23"/>
        <v>34.958099999999931</v>
      </c>
      <c r="C1535" t="s">
        <v>19</v>
      </c>
      <c r="D1535">
        <v>10.8</v>
      </c>
      <c r="E1535">
        <v>22.2</v>
      </c>
      <c r="F1535">
        <f>IF(martianeum6[[#This Row],[zawartosc '[%']]]&gt;=1,martianeum6[[#This Row],[masa '[kg']]]*martianeum6[[#This Row],[zawartosc '[%']]]*0.01,0)</f>
        <v>2.3976000000000002</v>
      </c>
      <c r="G1535">
        <f>martianeum6[[#This Row],[stan_magazynu '[kg']]]+martianeum6[[#This Row],[ile_kg_materiału_z_ładunku]]</f>
        <v>37.355699999999928</v>
      </c>
      <c r="H1535">
        <f>IF(martianeum6[[#This Row],[stan_po_wydobyciu_z_ładunku]]&gt;=100,100,0)</f>
        <v>0</v>
      </c>
      <c r="I1535">
        <f>martianeum6[[#This Row],[stan_po_wydobyciu_z_ładunku]]-martianeum6[[#This Row],[ile_zabiera_na_orbite]]</f>
        <v>37.355699999999928</v>
      </c>
    </row>
    <row r="1536" spans="1:9" x14ac:dyDescent="0.25">
      <c r="A1536" s="1">
        <v>50175</v>
      </c>
      <c r="B1536">
        <f t="shared" si="23"/>
        <v>37.355699999999928</v>
      </c>
      <c r="C1536" t="s">
        <v>17</v>
      </c>
      <c r="D1536">
        <v>12</v>
      </c>
      <c r="E1536">
        <v>5.3</v>
      </c>
      <c r="F1536">
        <f>IF(martianeum6[[#This Row],[zawartosc '[%']]]&gt;=1,martianeum6[[#This Row],[masa '[kg']]]*martianeum6[[#This Row],[zawartosc '[%']]]*0.01,0)</f>
        <v>0.63600000000000001</v>
      </c>
      <c r="G1536">
        <f>martianeum6[[#This Row],[stan_magazynu '[kg']]]+martianeum6[[#This Row],[ile_kg_materiału_z_ładunku]]</f>
        <v>37.991699999999931</v>
      </c>
      <c r="H1536">
        <f>IF(martianeum6[[#This Row],[stan_po_wydobyciu_z_ładunku]]&gt;=100,100,0)</f>
        <v>0</v>
      </c>
      <c r="I1536">
        <f>martianeum6[[#This Row],[stan_po_wydobyciu_z_ładunku]]-martianeum6[[#This Row],[ile_zabiera_na_orbite]]</f>
        <v>37.991699999999931</v>
      </c>
    </row>
    <row r="1537" spans="1:9" x14ac:dyDescent="0.25">
      <c r="A1537" s="1">
        <v>50176</v>
      </c>
      <c r="B1537">
        <f t="shared" si="23"/>
        <v>37.991699999999931</v>
      </c>
      <c r="C1537" t="s">
        <v>7</v>
      </c>
      <c r="D1537">
        <v>28.1</v>
      </c>
      <c r="E1537">
        <v>0</v>
      </c>
      <c r="F1537">
        <f>IF(martianeum6[[#This Row],[zawartosc '[%']]]&gt;=1,martianeum6[[#This Row],[masa '[kg']]]*martianeum6[[#This Row],[zawartosc '[%']]]*0.01,0)</f>
        <v>0</v>
      </c>
      <c r="G1537">
        <f>martianeum6[[#This Row],[stan_magazynu '[kg']]]+martianeum6[[#This Row],[ile_kg_materiału_z_ładunku]]</f>
        <v>37.991699999999931</v>
      </c>
      <c r="H1537">
        <f>IF(martianeum6[[#This Row],[stan_po_wydobyciu_z_ładunku]]&gt;=100,100,0)</f>
        <v>0</v>
      </c>
      <c r="I1537">
        <f>martianeum6[[#This Row],[stan_po_wydobyciu_z_ładunku]]-martianeum6[[#This Row],[ile_zabiera_na_orbite]]</f>
        <v>37.991699999999931</v>
      </c>
    </row>
    <row r="1538" spans="1:9" x14ac:dyDescent="0.25">
      <c r="A1538" s="1">
        <v>50177</v>
      </c>
      <c r="B1538">
        <f t="shared" si="23"/>
        <v>37.991699999999931</v>
      </c>
      <c r="C1538" t="s">
        <v>11</v>
      </c>
      <c r="D1538">
        <v>16.100000000000001</v>
      </c>
      <c r="E1538">
        <v>9</v>
      </c>
      <c r="F1538">
        <f>IF(martianeum6[[#This Row],[zawartosc '[%']]]&gt;=1,martianeum6[[#This Row],[masa '[kg']]]*martianeum6[[#This Row],[zawartosc '[%']]]*0.01,0)</f>
        <v>1.4490000000000001</v>
      </c>
      <c r="G1538">
        <f>martianeum6[[#This Row],[stan_magazynu '[kg']]]+martianeum6[[#This Row],[ile_kg_materiału_z_ładunku]]</f>
        <v>39.440699999999929</v>
      </c>
      <c r="H1538">
        <f>IF(martianeum6[[#This Row],[stan_po_wydobyciu_z_ładunku]]&gt;=100,100,0)</f>
        <v>0</v>
      </c>
      <c r="I1538">
        <f>martianeum6[[#This Row],[stan_po_wydobyciu_z_ładunku]]-martianeum6[[#This Row],[ile_zabiera_na_orbite]]</f>
        <v>39.440699999999929</v>
      </c>
    </row>
    <row r="1539" spans="1:9" x14ac:dyDescent="0.25">
      <c r="A1539" s="1">
        <v>50178</v>
      </c>
      <c r="B1539">
        <f t="shared" si="23"/>
        <v>39.440699999999929</v>
      </c>
      <c r="C1539" t="s">
        <v>18</v>
      </c>
      <c r="D1539">
        <v>29</v>
      </c>
      <c r="E1539">
        <v>1.6</v>
      </c>
      <c r="F1539">
        <f>IF(martianeum6[[#This Row],[zawartosc '[%']]]&gt;=1,martianeum6[[#This Row],[masa '[kg']]]*martianeum6[[#This Row],[zawartosc '[%']]]*0.01,0)</f>
        <v>0.46400000000000008</v>
      </c>
      <c r="G1539">
        <f>martianeum6[[#This Row],[stan_magazynu '[kg']]]+martianeum6[[#This Row],[ile_kg_materiału_z_ładunku]]</f>
        <v>39.904699999999927</v>
      </c>
      <c r="H1539">
        <f>IF(martianeum6[[#This Row],[stan_po_wydobyciu_z_ładunku]]&gt;=100,100,0)</f>
        <v>0</v>
      </c>
      <c r="I1539">
        <f>martianeum6[[#This Row],[stan_po_wydobyciu_z_ładunku]]-martianeum6[[#This Row],[ile_zabiera_na_orbite]]</f>
        <v>39.904699999999927</v>
      </c>
    </row>
    <row r="1540" spans="1:9" x14ac:dyDescent="0.25">
      <c r="A1540" s="1">
        <v>50179</v>
      </c>
      <c r="B1540">
        <f t="shared" ref="B1540:B1603" si="24">I1539</f>
        <v>39.904699999999927</v>
      </c>
      <c r="C1540" t="s">
        <v>11</v>
      </c>
      <c r="D1540">
        <v>23.6</v>
      </c>
      <c r="E1540">
        <v>16</v>
      </c>
      <c r="F1540">
        <f>IF(martianeum6[[#This Row],[zawartosc '[%']]]&gt;=1,martianeum6[[#This Row],[masa '[kg']]]*martianeum6[[#This Row],[zawartosc '[%']]]*0.01,0)</f>
        <v>3.7760000000000002</v>
      </c>
      <c r="G1540">
        <f>martianeum6[[#This Row],[stan_magazynu '[kg']]]+martianeum6[[#This Row],[ile_kg_materiału_z_ładunku]]</f>
        <v>43.680699999999931</v>
      </c>
      <c r="H1540">
        <f>IF(martianeum6[[#This Row],[stan_po_wydobyciu_z_ładunku]]&gt;=100,100,0)</f>
        <v>0</v>
      </c>
      <c r="I1540">
        <f>martianeum6[[#This Row],[stan_po_wydobyciu_z_ładunku]]-martianeum6[[#This Row],[ile_zabiera_na_orbite]]</f>
        <v>43.680699999999931</v>
      </c>
    </row>
    <row r="1541" spans="1:9" x14ac:dyDescent="0.25">
      <c r="A1541" s="1">
        <v>50180</v>
      </c>
      <c r="B1541">
        <f t="shared" si="24"/>
        <v>43.680699999999931</v>
      </c>
      <c r="C1541" t="s">
        <v>19</v>
      </c>
      <c r="D1541">
        <v>11.6</v>
      </c>
      <c r="E1541">
        <v>32</v>
      </c>
      <c r="F1541">
        <f>IF(martianeum6[[#This Row],[zawartosc '[%']]]&gt;=1,martianeum6[[#This Row],[masa '[kg']]]*martianeum6[[#This Row],[zawartosc '[%']]]*0.01,0)</f>
        <v>3.7119999999999997</v>
      </c>
      <c r="G1541">
        <f>martianeum6[[#This Row],[stan_magazynu '[kg']]]+martianeum6[[#This Row],[ile_kg_materiału_z_ładunku]]</f>
        <v>47.392699999999934</v>
      </c>
      <c r="H1541">
        <f>IF(martianeum6[[#This Row],[stan_po_wydobyciu_z_ładunku]]&gt;=100,100,0)</f>
        <v>0</v>
      </c>
      <c r="I1541">
        <f>martianeum6[[#This Row],[stan_po_wydobyciu_z_ładunku]]-martianeum6[[#This Row],[ile_zabiera_na_orbite]]</f>
        <v>47.392699999999934</v>
      </c>
    </row>
    <row r="1542" spans="1:9" x14ac:dyDescent="0.25">
      <c r="A1542" s="1">
        <v>50181</v>
      </c>
      <c r="B1542">
        <f t="shared" si="24"/>
        <v>47.392699999999934</v>
      </c>
      <c r="C1542" t="s">
        <v>15</v>
      </c>
      <c r="D1542">
        <v>15.9</v>
      </c>
      <c r="E1542">
        <v>5.5</v>
      </c>
      <c r="F1542">
        <f>IF(martianeum6[[#This Row],[zawartosc '[%']]]&gt;=1,martianeum6[[#This Row],[masa '[kg']]]*martianeum6[[#This Row],[zawartosc '[%']]]*0.01,0)</f>
        <v>0.87450000000000006</v>
      </c>
      <c r="G1542">
        <f>martianeum6[[#This Row],[stan_magazynu '[kg']]]+martianeum6[[#This Row],[ile_kg_materiału_z_ładunku]]</f>
        <v>48.267199999999931</v>
      </c>
      <c r="H1542">
        <f>IF(martianeum6[[#This Row],[stan_po_wydobyciu_z_ładunku]]&gt;=100,100,0)</f>
        <v>0</v>
      </c>
      <c r="I1542">
        <f>martianeum6[[#This Row],[stan_po_wydobyciu_z_ładunku]]-martianeum6[[#This Row],[ile_zabiera_na_orbite]]</f>
        <v>48.267199999999931</v>
      </c>
    </row>
    <row r="1543" spans="1:9" x14ac:dyDescent="0.25">
      <c r="A1543" s="1">
        <v>50182</v>
      </c>
      <c r="B1543">
        <f t="shared" si="24"/>
        <v>48.267199999999931</v>
      </c>
      <c r="C1543" t="s">
        <v>26</v>
      </c>
      <c r="D1543">
        <v>28.3</v>
      </c>
      <c r="E1543">
        <v>6</v>
      </c>
      <c r="F1543">
        <f>IF(martianeum6[[#This Row],[zawartosc '[%']]]&gt;=1,martianeum6[[#This Row],[masa '[kg']]]*martianeum6[[#This Row],[zawartosc '[%']]]*0.01,0)</f>
        <v>1.6980000000000002</v>
      </c>
      <c r="G1543">
        <f>martianeum6[[#This Row],[stan_magazynu '[kg']]]+martianeum6[[#This Row],[ile_kg_materiału_z_ładunku]]</f>
        <v>49.965199999999932</v>
      </c>
      <c r="H1543">
        <f>IF(martianeum6[[#This Row],[stan_po_wydobyciu_z_ładunku]]&gt;=100,100,0)</f>
        <v>0</v>
      </c>
      <c r="I1543">
        <f>martianeum6[[#This Row],[stan_po_wydobyciu_z_ładunku]]-martianeum6[[#This Row],[ile_zabiera_na_orbite]]</f>
        <v>49.965199999999932</v>
      </c>
    </row>
    <row r="1544" spans="1:9" x14ac:dyDescent="0.25">
      <c r="A1544" s="1">
        <v>50183</v>
      </c>
      <c r="B1544">
        <f t="shared" si="24"/>
        <v>49.965199999999932</v>
      </c>
      <c r="C1544" t="s">
        <v>12</v>
      </c>
      <c r="D1544">
        <v>16.600000000000001</v>
      </c>
      <c r="E1544">
        <v>11.3</v>
      </c>
      <c r="F1544">
        <f>IF(martianeum6[[#This Row],[zawartosc '[%']]]&gt;=1,martianeum6[[#This Row],[masa '[kg']]]*martianeum6[[#This Row],[zawartosc '[%']]]*0.01,0)</f>
        <v>1.8758000000000004</v>
      </c>
      <c r="G1544">
        <f>martianeum6[[#This Row],[stan_magazynu '[kg']]]+martianeum6[[#This Row],[ile_kg_materiału_z_ładunku]]</f>
        <v>51.84099999999993</v>
      </c>
      <c r="H1544">
        <f>IF(martianeum6[[#This Row],[stan_po_wydobyciu_z_ładunku]]&gt;=100,100,0)</f>
        <v>0</v>
      </c>
      <c r="I1544">
        <f>martianeum6[[#This Row],[stan_po_wydobyciu_z_ładunku]]-martianeum6[[#This Row],[ile_zabiera_na_orbite]]</f>
        <v>51.84099999999993</v>
      </c>
    </row>
    <row r="1545" spans="1:9" x14ac:dyDescent="0.25">
      <c r="A1545" s="1">
        <v>50184</v>
      </c>
      <c r="B1545">
        <f t="shared" si="24"/>
        <v>51.84099999999993</v>
      </c>
      <c r="C1545" t="s">
        <v>22</v>
      </c>
      <c r="D1545">
        <v>25.2</v>
      </c>
      <c r="E1545">
        <v>6.4</v>
      </c>
      <c r="F1545">
        <f>IF(martianeum6[[#This Row],[zawartosc '[%']]]&gt;=1,martianeum6[[#This Row],[masa '[kg']]]*martianeum6[[#This Row],[zawartosc '[%']]]*0.01,0)</f>
        <v>1.6128</v>
      </c>
      <c r="G1545">
        <f>martianeum6[[#This Row],[stan_magazynu '[kg']]]+martianeum6[[#This Row],[ile_kg_materiału_z_ładunku]]</f>
        <v>53.45379999999993</v>
      </c>
      <c r="H1545">
        <f>IF(martianeum6[[#This Row],[stan_po_wydobyciu_z_ładunku]]&gt;=100,100,0)</f>
        <v>0</v>
      </c>
      <c r="I1545">
        <f>martianeum6[[#This Row],[stan_po_wydobyciu_z_ładunku]]-martianeum6[[#This Row],[ile_zabiera_na_orbite]]</f>
        <v>53.45379999999993</v>
      </c>
    </row>
    <row r="1546" spans="1:9" x14ac:dyDescent="0.25">
      <c r="A1546" s="1">
        <v>50185</v>
      </c>
      <c r="B1546">
        <f t="shared" si="24"/>
        <v>53.45379999999993</v>
      </c>
      <c r="C1546" t="s">
        <v>10</v>
      </c>
      <c r="D1546">
        <v>29.5</v>
      </c>
      <c r="E1546">
        <v>26.1</v>
      </c>
      <c r="F1546">
        <f>IF(martianeum6[[#This Row],[zawartosc '[%']]]&gt;=1,martianeum6[[#This Row],[masa '[kg']]]*martianeum6[[#This Row],[zawartosc '[%']]]*0.01,0)</f>
        <v>7.6995000000000005</v>
      </c>
      <c r="G1546">
        <f>martianeum6[[#This Row],[stan_magazynu '[kg']]]+martianeum6[[#This Row],[ile_kg_materiału_z_ładunku]]</f>
        <v>61.15329999999993</v>
      </c>
      <c r="H1546">
        <f>IF(martianeum6[[#This Row],[stan_po_wydobyciu_z_ładunku]]&gt;=100,100,0)</f>
        <v>0</v>
      </c>
      <c r="I1546">
        <f>martianeum6[[#This Row],[stan_po_wydobyciu_z_ładunku]]-martianeum6[[#This Row],[ile_zabiera_na_orbite]]</f>
        <v>61.15329999999993</v>
      </c>
    </row>
    <row r="1547" spans="1:9" x14ac:dyDescent="0.25">
      <c r="A1547" s="1">
        <v>50186</v>
      </c>
      <c r="B1547">
        <f t="shared" si="24"/>
        <v>61.15329999999993</v>
      </c>
      <c r="C1547" t="s">
        <v>18</v>
      </c>
      <c r="D1547">
        <v>13.3</v>
      </c>
      <c r="E1547">
        <v>7.3</v>
      </c>
      <c r="F1547">
        <f>IF(martianeum6[[#This Row],[zawartosc '[%']]]&gt;=1,martianeum6[[#This Row],[masa '[kg']]]*martianeum6[[#This Row],[zawartosc '[%']]]*0.01,0)</f>
        <v>0.9709000000000001</v>
      </c>
      <c r="G1547">
        <f>martianeum6[[#This Row],[stan_magazynu '[kg']]]+martianeum6[[#This Row],[ile_kg_materiału_z_ładunku]]</f>
        <v>62.124199999999931</v>
      </c>
      <c r="H1547">
        <f>IF(martianeum6[[#This Row],[stan_po_wydobyciu_z_ładunku]]&gt;=100,100,0)</f>
        <v>0</v>
      </c>
      <c r="I1547">
        <f>martianeum6[[#This Row],[stan_po_wydobyciu_z_ładunku]]-martianeum6[[#This Row],[ile_zabiera_na_orbite]]</f>
        <v>62.124199999999931</v>
      </c>
    </row>
    <row r="1548" spans="1:9" x14ac:dyDescent="0.25">
      <c r="A1548" s="1">
        <v>50187</v>
      </c>
      <c r="B1548">
        <f t="shared" si="24"/>
        <v>62.124199999999931</v>
      </c>
      <c r="C1548" t="s">
        <v>17</v>
      </c>
      <c r="D1548">
        <v>19.5</v>
      </c>
      <c r="E1548">
        <v>3.4</v>
      </c>
      <c r="F1548">
        <f>IF(martianeum6[[#This Row],[zawartosc '[%']]]&gt;=1,martianeum6[[#This Row],[masa '[kg']]]*martianeum6[[#This Row],[zawartosc '[%']]]*0.01,0)</f>
        <v>0.66300000000000003</v>
      </c>
      <c r="G1548">
        <f>martianeum6[[#This Row],[stan_magazynu '[kg']]]+martianeum6[[#This Row],[ile_kg_materiału_z_ładunku]]</f>
        <v>62.787199999999928</v>
      </c>
      <c r="H1548">
        <f>IF(martianeum6[[#This Row],[stan_po_wydobyciu_z_ładunku]]&gt;=100,100,0)</f>
        <v>0</v>
      </c>
      <c r="I1548">
        <f>martianeum6[[#This Row],[stan_po_wydobyciu_z_ładunku]]-martianeum6[[#This Row],[ile_zabiera_na_orbite]]</f>
        <v>62.787199999999928</v>
      </c>
    </row>
    <row r="1549" spans="1:9" x14ac:dyDescent="0.25">
      <c r="A1549" s="1">
        <v>50188</v>
      </c>
      <c r="B1549">
        <f t="shared" si="24"/>
        <v>62.787199999999928</v>
      </c>
      <c r="C1549" t="s">
        <v>25</v>
      </c>
      <c r="D1549">
        <v>11.9</v>
      </c>
      <c r="E1549">
        <v>1.7</v>
      </c>
      <c r="F1549">
        <f>IF(martianeum6[[#This Row],[zawartosc '[%']]]&gt;=1,martianeum6[[#This Row],[masa '[kg']]]*martianeum6[[#This Row],[zawartosc '[%']]]*0.01,0)</f>
        <v>0.20230000000000001</v>
      </c>
      <c r="G1549">
        <f>martianeum6[[#This Row],[stan_magazynu '[kg']]]+martianeum6[[#This Row],[ile_kg_materiału_z_ładunku]]</f>
        <v>62.989499999999929</v>
      </c>
      <c r="H1549">
        <f>IF(martianeum6[[#This Row],[stan_po_wydobyciu_z_ładunku]]&gt;=100,100,0)</f>
        <v>0</v>
      </c>
      <c r="I1549">
        <f>martianeum6[[#This Row],[stan_po_wydobyciu_z_ładunku]]-martianeum6[[#This Row],[ile_zabiera_na_orbite]]</f>
        <v>62.989499999999929</v>
      </c>
    </row>
    <row r="1550" spans="1:9" x14ac:dyDescent="0.25">
      <c r="A1550" s="1">
        <v>50189</v>
      </c>
      <c r="B1550">
        <f t="shared" si="24"/>
        <v>62.989499999999929</v>
      </c>
      <c r="C1550" t="s">
        <v>14</v>
      </c>
      <c r="D1550">
        <v>29.5</v>
      </c>
      <c r="E1550">
        <v>5.0999999999999996</v>
      </c>
      <c r="F1550">
        <f>IF(martianeum6[[#This Row],[zawartosc '[%']]]&gt;=1,martianeum6[[#This Row],[masa '[kg']]]*martianeum6[[#This Row],[zawartosc '[%']]]*0.01,0)</f>
        <v>1.5044999999999999</v>
      </c>
      <c r="G1550">
        <f>martianeum6[[#This Row],[stan_magazynu '[kg']]]+martianeum6[[#This Row],[ile_kg_materiału_z_ładunku]]</f>
        <v>64.493999999999929</v>
      </c>
      <c r="H1550">
        <f>IF(martianeum6[[#This Row],[stan_po_wydobyciu_z_ładunku]]&gt;=100,100,0)</f>
        <v>0</v>
      </c>
      <c r="I1550">
        <f>martianeum6[[#This Row],[stan_po_wydobyciu_z_ładunku]]-martianeum6[[#This Row],[ile_zabiera_na_orbite]]</f>
        <v>64.493999999999929</v>
      </c>
    </row>
    <row r="1551" spans="1:9" x14ac:dyDescent="0.25">
      <c r="A1551" s="1">
        <v>50190</v>
      </c>
      <c r="B1551">
        <f t="shared" si="24"/>
        <v>64.493999999999929</v>
      </c>
      <c r="C1551" t="s">
        <v>19</v>
      </c>
      <c r="D1551">
        <v>25.1</v>
      </c>
      <c r="E1551">
        <v>0</v>
      </c>
      <c r="F1551">
        <f>IF(martianeum6[[#This Row],[zawartosc '[%']]]&gt;=1,martianeum6[[#This Row],[masa '[kg']]]*martianeum6[[#This Row],[zawartosc '[%']]]*0.01,0)</f>
        <v>0</v>
      </c>
      <c r="G1551">
        <f>martianeum6[[#This Row],[stan_magazynu '[kg']]]+martianeum6[[#This Row],[ile_kg_materiału_z_ładunku]]</f>
        <v>64.493999999999929</v>
      </c>
      <c r="H1551">
        <f>IF(martianeum6[[#This Row],[stan_po_wydobyciu_z_ładunku]]&gt;=100,100,0)</f>
        <v>0</v>
      </c>
      <c r="I1551">
        <f>martianeum6[[#This Row],[stan_po_wydobyciu_z_ładunku]]-martianeum6[[#This Row],[ile_zabiera_na_orbite]]</f>
        <v>64.493999999999929</v>
      </c>
    </row>
    <row r="1552" spans="1:9" x14ac:dyDescent="0.25">
      <c r="A1552" s="1">
        <v>50191</v>
      </c>
      <c r="B1552">
        <f t="shared" si="24"/>
        <v>64.493999999999929</v>
      </c>
      <c r="C1552" t="s">
        <v>22</v>
      </c>
      <c r="D1552">
        <v>15.1</v>
      </c>
      <c r="E1552">
        <v>0</v>
      </c>
      <c r="F1552">
        <f>IF(martianeum6[[#This Row],[zawartosc '[%']]]&gt;=1,martianeum6[[#This Row],[masa '[kg']]]*martianeum6[[#This Row],[zawartosc '[%']]]*0.01,0)</f>
        <v>0</v>
      </c>
      <c r="G1552">
        <f>martianeum6[[#This Row],[stan_magazynu '[kg']]]+martianeum6[[#This Row],[ile_kg_materiału_z_ładunku]]</f>
        <v>64.493999999999929</v>
      </c>
      <c r="H1552">
        <f>IF(martianeum6[[#This Row],[stan_po_wydobyciu_z_ładunku]]&gt;=100,100,0)</f>
        <v>0</v>
      </c>
      <c r="I1552">
        <f>martianeum6[[#This Row],[stan_po_wydobyciu_z_ładunku]]-martianeum6[[#This Row],[ile_zabiera_na_orbite]]</f>
        <v>64.493999999999929</v>
      </c>
    </row>
    <row r="1553" spans="1:9" x14ac:dyDescent="0.25">
      <c r="A1553" s="1">
        <v>50192</v>
      </c>
      <c r="B1553">
        <f t="shared" si="24"/>
        <v>64.493999999999929</v>
      </c>
      <c r="C1553" t="s">
        <v>33</v>
      </c>
      <c r="D1553">
        <v>19.7</v>
      </c>
      <c r="E1553">
        <v>1.7</v>
      </c>
      <c r="F1553">
        <f>IF(martianeum6[[#This Row],[zawartosc '[%']]]&gt;=1,martianeum6[[#This Row],[masa '[kg']]]*martianeum6[[#This Row],[zawartosc '[%']]]*0.01,0)</f>
        <v>0.33489999999999998</v>
      </c>
      <c r="G1553">
        <f>martianeum6[[#This Row],[stan_magazynu '[kg']]]+martianeum6[[#This Row],[ile_kg_materiału_z_ładunku]]</f>
        <v>64.828899999999933</v>
      </c>
      <c r="H1553">
        <f>IF(martianeum6[[#This Row],[stan_po_wydobyciu_z_ładunku]]&gt;=100,100,0)</f>
        <v>0</v>
      </c>
      <c r="I1553">
        <f>martianeum6[[#This Row],[stan_po_wydobyciu_z_ładunku]]-martianeum6[[#This Row],[ile_zabiera_na_orbite]]</f>
        <v>64.828899999999933</v>
      </c>
    </row>
    <row r="1554" spans="1:9" x14ac:dyDescent="0.25">
      <c r="A1554" s="1">
        <v>50193</v>
      </c>
      <c r="B1554">
        <f t="shared" si="24"/>
        <v>64.828899999999933</v>
      </c>
      <c r="C1554" t="s">
        <v>19</v>
      </c>
      <c r="D1554">
        <v>25.6</v>
      </c>
      <c r="E1554">
        <v>0</v>
      </c>
      <c r="F1554">
        <f>IF(martianeum6[[#This Row],[zawartosc '[%']]]&gt;=1,martianeum6[[#This Row],[masa '[kg']]]*martianeum6[[#This Row],[zawartosc '[%']]]*0.01,0)</f>
        <v>0</v>
      </c>
      <c r="G1554">
        <f>martianeum6[[#This Row],[stan_magazynu '[kg']]]+martianeum6[[#This Row],[ile_kg_materiału_z_ładunku]]</f>
        <v>64.828899999999933</v>
      </c>
      <c r="H1554">
        <f>IF(martianeum6[[#This Row],[stan_po_wydobyciu_z_ładunku]]&gt;=100,100,0)</f>
        <v>0</v>
      </c>
      <c r="I1554">
        <f>martianeum6[[#This Row],[stan_po_wydobyciu_z_ładunku]]-martianeum6[[#This Row],[ile_zabiera_na_orbite]]</f>
        <v>64.828899999999933</v>
      </c>
    </row>
    <row r="1555" spans="1:9" x14ac:dyDescent="0.25">
      <c r="A1555" s="1">
        <v>50194</v>
      </c>
      <c r="B1555">
        <f t="shared" si="24"/>
        <v>64.828899999999933</v>
      </c>
      <c r="C1555" t="s">
        <v>11</v>
      </c>
      <c r="D1555">
        <v>25</v>
      </c>
      <c r="E1555">
        <v>18.8</v>
      </c>
      <c r="F1555">
        <f>IF(martianeum6[[#This Row],[zawartosc '[%']]]&gt;=1,martianeum6[[#This Row],[masa '[kg']]]*martianeum6[[#This Row],[zawartosc '[%']]]*0.01,0)</f>
        <v>4.7</v>
      </c>
      <c r="G1555">
        <f>martianeum6[[#This Row],[stan_magazynu '[kg']]]+martianeum6[[#This Row],[ile_kg_materiału_z_ładunku]]</f>
        <v>69.528899999999936</v>
      </c>
      <c r="H1555">
        <f>IF(martianeum6[[#This Row],[stan_po_wydobyciu_z_ładunku]]&gt;=100,100,0)</f>
        <v>0</v>
      </c>
      <c r="I1555">
        <f>martianeum6[[#This Row],[stan_po_wydobyciu_z_ładunku]]-martianeum6[[#This Row],[ile_zabiera_na_orbite]]</f>
        <v>69.528899999999936</v>
      </c>
    </row>
    <row r="1556" spans="1:9" x14ac:dyDescent="0.25">
      <c r="A1556" s="1">
        <v>50195</v>
      </c>
      <c r="B1556">
        <f t="shared" si="24"/>
        <v>69.528899999999936</v>
      </c>
      <c r="C1556" t="s">
        <v>23</v>
      </c>
      <c r="D1556">
        <v>11.5</v>
      </c>
      <c r="E1556">
        <v>0</v>
      </c>
      <c r="F1556">
        <f>IF(martianeum6[[#This Row],[zawartosc '[%']]]&gt;=1,martianeum6[[#This Row],[masa '[kg']]]*martianeum6[[#This Row],[zawartosc '[%']]]*0.01,0)</f>
        <v>0</v>
      </c>
      <c r="G1556">
        <f>martianeum6[[#This Row],[stan_magazynu '[kg']]]+martianeum6[[#This Row],[ile_kg_materiału_z_ładunku]]</f>
        <v>69.528899999999936</v>
      </c>
      <c r="H1556">
        <f>IF(martianeum6[[#This Row],[stan_po_wydobyciu_z_ładunku]]&gt;=100,100,0)</f>
        <v>0</v>
      </c>
      <c r="I1556">
        <f>martianeum6[[#This Row],[stan_po_wydobyciu_z_ładunku]]-martianeum6[[#This Row],[ile_zabiera_na_orbite]]</f>
        <v>69.528899999999936</v>
      </c>
    </row>
    <row r="1557" spans="1:9" x14ac:dyDescent="0.25">
      <c r="A1557" s="1">
        <v>50196</v>
      </c>
      <c r="B1557">
        <f t="shared" si="24"/>
        <v>69.528899999999936</v>
      </c>
      <c r="C1557" t="s">
        <v>10</v>
      </c>
      <c r="D1557">
        <v>23.8</v>
      </c>
      <c r="E1557">
        <v>7.3</v>
      </c>
      <c r="F1557">
        <f>IF(martianeum6[[#This Row],[zawartosc '[%']]]&gt;=1,martianeum6[[#This Row],[masa '[kg']]]*martianeum6[[#This Row],[zawartosc '[%']]]*0.01,0)</f>
        <v>1.7374000000000001</v>
      </c>
      <c r="G1557">
        <f>martianeum6[[#This Row],[stan_magazynu '[kg']]]+martianeum6[[#This Row],[ile_kg_materiału_z_ładunku]]</f>
        <v>71.26629999999993</v>
      </c>
      <c r="H1557">
        <f>IF(martianeum6[[#This Row],[stan_po_wydobyciu_z_ładunku]]&gt;=100,100,0)</f>
        <v>0</v>
      </c>
      <c r="I1557">
        <f>martianeum6[[#This Row],[stan_po_wydobyciu_z_ładunku]]-martianeum6[[#This Row],[ile_zabiera_na_orbite]]</f>
        <v>71.26629999999993</v>
      </c>
    </row>
    <row r="1558" spans="1:9" x14ac:dyDescent="0.25">
      <c r="A1558" s="1">
        <v>50197</v>
      </c>
      <c r="B1558">
        <f t="shared" si="24"/>
        <v>71.26629999999993</v>
      </c>
      <c r="C1558" t="s">
        <v>19</v>
      </c>
      <c r="D1558">
        <v>25.3</v>
      </c>
      <c r="E1558">
        <v>14.7</v>
      </c>
      <c r="F1558">
        <f>IF(martianeum6[[#This Row],[zawartosc '[%']]]&gt;=1,martianeum6[[#This Row],[masa '[kg']]]*martianeum6[[#This Row],[zawartosc '[%']]]*0.01,0)</f>
        <v>3.7190999999999996</v>
      </c>
      <c r="G1558">
        <f>martianeum6[[#This Row],[stan_magazynu '[kg']]]+martianeum6[[#This Row],[ile_kg_materiału_z_ładunku]]</f>
        <v>74.985399999999927</v>
      </c>
      <c r="H1558">
        <f>IF(martianeum6[[#This Row],[stan_po_wydobyciu_z_ładunku]]&gt;=100,100,0)</f>
        <v>0</v>
      </c>
      <c r="I1558">
        <f>martianeum6[[#This Row],[stan_po_wydobyciu_z_ładunku]]-martianeum6[[#This Row],[ile_zabiera_na_orbite]]</f>
        <v>74.985399999999927</v>
      </c>
    </row>
    <row r="1559" spans="1:9" x14ac:dyDescent="0.25">
      <c r="A1559" s="1">
        <v>50198</v>
      </c>
      <c r="B1559">
        <f t="shared" si="24"/>
        <v>74.985399999999927</v>
      </c>
      <c r="C1559" t="s">
        <v>10</v>
      </c>
      <c r="D1559">
        <v>22.6</v>
      </c>
      <c r="E1559">
        <v>42.2</v>
      </c>
      <c r="F1559">
        <f>IF(martianeum6[[#This Row],[zawartosc '[%']]]&gt;=1,martianeum6[[#This Row],[masa '[kg']]]*martianeum6[[#This Row],[zawartosc '[%']]]*0.01,0)</f>
        <v>9.5372000000000021</v>
      </c>
      <c r="G1559">
        <f>martianeum6[[#This Row],[stan_magazynu '[kg']]]+martianeum6[[#This Row],[ile_kg_materiału_z_ładunku]]</f>
        <v>84.522599999999926</v>
      </c>
      <c r="H1559">
        <f>IF(martianeum6[[#This Row],[stan_po_wydobyciu_z_ładunku]]&gt;=100,100,0)</f>
        <v>0</v>
      </c>
      <c r="I1559">
        <f>martianeum6[[#This Row],[stan_po_wydobyciu_z_ładunku]]-martianeum6[[#This Row],[ile_zabiera_na_orbite]]</f>
        <v>84.522599999999926</v>
      </c>
    </row>
    <row r="1560" spans="1:9" x14ac:dyDescent="0.25">
      <c r="A1560" s="1">
        <v>50199</v>
      </c>
      <c r="B1560">
        <f t="shared" si="24"/>
        <v>84.522599999999926</v>
      </c>
      <c r="C1560" t="s">
        <v>14</v>
      </c>
      <c r="D1560">
        <v>18.100000000000001</v>
      </c>
      <c r="E1560">
        <v>3.3</v>
      </c>
      <c r="F1560">
        <f>IF(martianeum6[[#This Row],[zawartosc '[%']]]&gt;=1,martianeum6[[#This Row],[masa '[kg']]]*martianeum6[[#This Row],[zawartosc '[%']]]*0.01,0)</f>
        <v>0.59730000000000005</v>
      </c>
      <c r="G1560">
        <f>martianeum6[[#This Row],[stan_magazynu '[kg']]]+martianeum6[[#This Row],[ile_kg_materiału_z_ładunku]]</f>
        <v>85.11989999999993</v>
      </c>
      <c r="H1560">
        <f>IF(martianeum6[[#This Row],[stan_po_wydobyciu_z_ładunku]]&gt;=100,100,0)</f>
        <v>0</v>
      </c>
      <c r="I1560">
        <f>martianeum6[[#This Row],[stan_po_wydobyciu_z_ładunku]]-martianeum6[[#This Row],[ile_zabiera_na_orbite]]</f>
        <v>85.11989999999993</v>
      </c>
    </row>
    <row r="1561" spans="1:9" x14ac:dyDescent="0.25">
      <c r="A1561" s="1">
        <v>50200</v>
      </c>
      <c r="B1561">
        <f t="shared" si="24"/>
        <v>85.11989999999993</v>
      </c>
      <c r="C1561" t="s">
        <v>19</v>
      </c>
      <c r="D1561">
        <v>17.8</v>
      </c>
      <c r="E1561">
        <v>0</v>
      </c>
      <c r="F1561">
        <f>IF(martianeum6[[#This Row],[zawartosc '[%']]]&gt;=1,martianeum6[[#This Row],[masa '[kg']]]*martianeum6[[#This Row],[zawartosc '[%']]]*0.01,0)</f>
        <v>0</v>
      </c>
      <c r="G1561">
        <f>martianeum6[[#This Row],[stan_magazynu '[kg']]]+martianeum6[[#This Row],[ile_kg_materiału_z_ładunku]]</f>
        <v>85.11989999999993</v>
      </c>
      <c r="H1561">
        <f>IF(martianeum6[[#This Row],[stan_po_wydobyciu_z_ładunku]]&gt;=100,100,0)</f>
        <v>0</v>
      </c>
      <c r="I1561">
        <f>martianeum6[[#This Row],[stan_po_wydobyciu_z_ładunku]]-martianeum6[[#This Row],[ile_zabiera_na_orbite]]</f>
        <v>85.11989999999993</v>
      </c>
    </row>
    <row r="1562" spans="1:9" x14ac:dyDescent="0.25">
      <c r="A1562" s="1">
        <v>50201</v>
      </c>
      <c r="B1562">
        <f t="shared" si="24"/>
        <v>85.11989999999993</v>
      </c>
      <c r="C1562" t="s">
        <v>10</v>
      </c>
      <c r="D1562">
        <v>25.1</v>
      </c>
      <c r="E1562">
        <v>25.5</v>
      </c>
      <c r="F1562">
        <f>IF(martianeum6[[#This Row],[zawartosc '[%']]]&gt;=1,martianeum6[[#This Row],[masa '[kg']]]*martianeum6[[#This Row],[zawartosc '[%']]]*0.01,0)</f>
        <v>6.400500000000001</v>
      </c>
      <c r="G1562">
        <f>martianeum6[[#This Row],[stan_magazynu '[kg']]]+martianeum6[[#This Row],[ile_kg_materiału_z_ładunku]]</f>
        <v>91.520399999999938</v>
      </c>
      <c r="H1562">
        <f>IF(martianeum6[[#This Row],[stan_po_wydobyciu_z_ładunku]]&gt;=100,100,0)</f>
        <v>0</v>
      </c>
      <c r="I1562">
        <f>martianeum6[[#This Row],[stan_po_wydobyciu_z_ładunku]]-martianeum6[[#This Row],[ile_zabiera_na_orbite]]</f>
        <v>91.520399999999938</v>
      </c>
    </row>
    <row r="1563" spans="1:9" x14ac:dyDescent="0.25">
      <c r="A1563" s="1">
        <v>50202</v>
      </c>
      <c r="B1563">
        <f t="shared" si="24"/>
        <v>91.520399999999938</v>
      </c>
      <c r="C1563" t="s">
        <v>18</v>
      </c>
      <c r="D1563">
        <v>12</v>
      </c>
      <c r="E1563">
        <v>0</v>
      </c>
      <c r="F1563">
        <f>IF(martianeum6[[#This Row],[zawartosc '[%']]]&gt;=1,martianeum6[[#This Row],[masa '[kg']]]*martianeum6[[#This Row],[zawartosc '[%']]]*0.01,0)</f>
        <v>0</v>
      </c>
      <c r="G1563">
        <f>martianeum6[[#This Row],[stan_magazynu '[kg']]]+martianeum6[[#This Row],[ile_kg_materiału_z_ładunku]]</f>
        <v>91.520399999999938</v>
      </c>
      <c r="H1563">
        <f>IF(martianeum6[[#This Row],[stan_po_wydobyciu_z_ładunku]]&gt;=100,100,0)</f>
        <v>0</v>
      </c>
      <c r="I1563">
        <f>martianeum6[[#This Row],[stan_po_wydobyciu_z_ładunku]]-martianeum6[[#This Row],[ile_zabiera_na_orbite]]</f>
        <v>91.520399999999938</v>
      </c>
    </row>
    <row r="1564" spans="1:9" x14ac:dyDescent="0.25">
      <c r="A1564" s="1">
        <v>50203</v>
      </c>
      <c r="B1564">
        <f t="shared" si="24"/>
        <v>91.520399999999938</v>
      </c>
      <c r="C1564" t="s">
        <v>10</v>
      </c>
      <c r="D1564">
        <v>23.2</v>
      </c>
      <c r="E1564">
        <v>0</v>
      </c>
      <c r="F1564">
        <f>IF(martianeum6[[#This Row],[zawartosc '[%']]]&gt;=1,martianeum6[[#This Row],[masa '[kg']]]*martianeum6[[#This Row],[zawartosc '[%']]]*0.01,0)</f>
        <v>0</v>
      </c>
      <c r="G1564">
        <f>martianeum6[[#This Row],[stan_magazynu '[kg']]]+martianeum6[[#This Row],[ile_kg_materiału_z_ładunku]]</f>
        <v>91.520399999999938</v>
      </c>
      <c r="H1564">
        <f>IF(martianeum6[[#This Row],[stan_po_wydobyciu_z_ładunku]]&gt;=100,100,0)</f>
        <v>0</v>
      </c>
      <c r="I1564">
        <f>martianeum6[[#This Row],[stan_po_wydobyciu_z_ładunku]]-martianeum6[[#This Row],[ile_zabiera_na_orbite]]</f>
        <v>91.520399999999938</v>
      </c>
    </row>
    <row r="1565" spans="1:9" x14ac:dyDescent="0.25">
      <c r="A1565" s="1">
        <v>50204</v>
      </c>
      <c r="B1565">
        <f t="shared" si="24"/>
        <v>91.520399999999938</v>
      </c>
      <c r="C1565" t="s">
        <v>6</v>
      </c>
      <c r="D1565">
        <v>16</v>
      </c>
      <c r="E1565">
        <v>7.9</v>
      </c>
      <c r="F1565">
        <f>IF(martianeum6[[#This Row],[zawartosc '[%']]]&gt;=1,martianeum6[[#This Row],[masa '[kg']]]*martianeum6[[#This Row],[zawartosc '[%']]]*0.01,0)</f>
        <v>1.264</v>
      </c>
      <c r="G1565">
        <f>martianeum6[[#This Row],[stan_magazynu '[kg']]]+martianeum6[[#This Row],[ile_kg_materiału_z_ładunku]]</f>
        <v>92.784399999999934</v>
      </c>
      <c r="H1565">
        <f>IF(martianeum6[[#This Row],[stan_po_wydobyciu_z_ładunku]]&gt;=100,100,0)</f>
        <v>0</v>
      </c>
      <c r="I1565">
        <f>martianeum6[[#This Row],[stan_po_wydobyciu_z_ładunku]]-martianeum6[[#This Row],[ile_zabiera_na_orbite]]</f>
        <v>92.784399999999934</v>
      </c>
    </row>
    <row r="1566" spans="1:9" x14ac:dyDescent="0.25">
      <c r="A1566" s="1">
        <v>50205</v>
      </c>
      <c r="B1566">
        <f t="shared" si="24"/>
        <v>92.784399999999934</v>
      </c>
      <c r="C1566" t="s">
        <v>15</v>
      </c>
      <c r="D1566">
        <v>26.5</v>
      </c>
      <c r="E1566">
        <v>20.2</v>
      </c>
      <c r="F1566">
        <f>IF(martianeum6[[#This Row],[zawartosc '[%']]]&gt;=1,martianeum6[[#This Row],[masa '[kg']]]*martianeum6[[#This Row],[zawartosc '[%']]]*0.01,0)</f>
        <v>5.3529999999999998</v>
      </c>
      <c r="G1566">
        <f>martianeum6[[#This Row],[stan_magazynu '[kg']]]+martianeum6[[#This Row],[ile_kg_materiału_z_ładunku]]</f>
        <v>98.137399999999928</v>
      </c>
      <c r="H1566">
        <f>IF(martianeum6[[#This Row],[stan_po_wydobyciu_z_ładunku]]&gt;=100,100,0)</f>
        <v>0</v>
      </c>
      <c r="I1566">
        <f>martianeum6[[#This Row],[stan_po_wydobyciu_z_ładunku]]-martianeum6[[#This Row],[ile_zabiera_na_orbite]]</f>
        <v>98.137399999999928</v>
      </c>
    </row>
    <row r="1567" spans="1:9" x14ac:dyDescent="0.25">
      <c r="A1567" s="1">
        <v>50206</v>
      </c>
      <c r="B1567">
        <f t="shared" si="24"/>
        <v>98.137399999999928</v>
      </c>
      <c r="C1567" t="s">
        <v>29</v>
      </c>
      <c r="D1567">
        <v>28.9</v>
      </c>
      <c r="E1567">
        <v>0.3</v>
      </c>
      <c r="F1567">
        <f>IF(martianeum6[[#This Row],[zawartosc '[%']]]&gt;=1,martianeum6[[#This Row],[masa '[kg']]]*martianeum6[[#This Row],[zawartosc '[%']]]*0.01,0)</f>
        <v>0</v>
      </c>
      <c r="G1567">
        <f>martianeum6[[#This Row],[stan_magazynu '[kg']]]+martianeum6[[#This Row],[ile_kg_materiału_z_ładunku]]</f>
        <v>98.137399999999928</v>
      </c>
      <c r="H1567">
        <f>IF(martianeum6[[#This Row],[stan_po_wydobyciu_z_ładunku]]&gt;=100,100,0)</f>
        <v>0</v>
      </c>
      <c r="I1567">
        <f>martianeum6[[#This Row],[stan_po_wydobyciu_z_ładunku]]-martianeum6[[#This Row],[ile_zabiera_na_orbite]]</f>
        <v>98.137399999999928</v>
      </c>
    </row>
    <row r="1568" spans="1:9" x14ac:dyDescent="0.25">
      <c r="A1568" s="1">
        <v>50207</v>
      </c>
      <c r="B1568">
        <f t="shared" si="24"/>
        <v>98.137399999999928</v>
      </c>
      <c r="C1568" t="s">
        <v>10</v>
      </c>
      <c r="D1568">
        <v>26.6</v>
      </c>
      <c r="E1568">
        <v>0</v>
      </c>
      <c r="F1568">
        <f>IF(martianeum6[[#This Row],[zawartosc '[%']]]&gt;=1,martianeum6[[#This Row],[masa '[kg']]]*martianeum6[[#This Row],[zawartosc '[%']]]*0.01,0)</f>
        <v>0</v>
      </c>
      <c r="G1568">
        <f>martianeum6[[#This Row],[stan_magazynu '[kg']]]+martianeum6[[#This Row],[ile_kg_materiału_z_ładunku]]</f>
        <v>98.137399999999928</v>
      </c>
      <c r="H1568">
        <f>IF(martianeum6[[#This Row],[stan_po_wydobyciu_z_ładunku]]&gt;=100,100,0)</f>
        <v>0</v>
      </c>
      <c r="I1568">
        <f>martianeum6[[#This Row],[stan_po_wydobyciu_z_ładunku]]-martianeum6[[#This Row],[ile_zabiera_na_orbite]]</f>
        <v>98.137399999999928</v>
      </c>
    </row>
    <row r="1569" spans="1:9" x14ac:dyDescent="0.25">
      <c r="A1569" s="1">
        <v>50208</v>
      </c>
      <c r="B1569">
        <f t="shared" si="24"/>
        <v>98.137399999999928</v>
      </c>
      <c r="C1569" t="s">
        <v>7</v>
      </c>
      <c r="D1569">
        <v>13.1</v>
      </c>
      <c r="E1569">
        <v>19.899999999999999</v>
      </c>
      <c r="F1569">
        <f>IF(martianeum6[[#This Row],[zawartosc '[%']]]&gt;=1,martianeum6[[#This Row],[masa '[kg']]]*martianeum6[[#This Row],[zawartosc '[%']]]*0.01,0)</f>
        <v>2.6069</v>
      </c>
      <c r="G1569">
        <f>martianeum6[[#This Row],[stan_magazynu '[kg']]]+martianeum6[[#This Row],[ile_kg_materiału_z_ładunku]]</f>
        <v>100.74429999999992</v>
      </c>
      <c r="H1569">
        <f>IF(martianeum6[[#This Row],[stan_po_wydobyciu_z_ładunku]]&gt;=100,100,0)</f>
        <v>100</v>
      </c>
      <c r="I1569">
        <f>martianeum6[[#This Row],[stan_po_wydobyciu_z_ładunku]]-martianeum6[[#This Row],[ile_zabiera_na_orbite]]</f>
        <v>0.74429999999992447</v>
      </c>
    </row>
    <row r="1570" spans="1:9" x14ac:dyDescent="0.25">
      <c r="A1570" s="1">
        <v>50209</v>
      </c>
      <c r="B1570">
        <f t="shared" si="24"/>
        <v>0.74429999999992447</v>
      </c>
      <c r="C1570" t="s">
        <v>10</v>
      </c>
      <c r="D1570">
        <v>21.5</v>
      </c>
      <c r="E1570">
        <v>33.4</v>
      </c>
      <c r="F1570">
        <f>IF(martianeum6[[#This Row],[zawartosc '[%']]]&gt;=1,martianeum6[[#This Row],[masa '[kg']]]*martianeum6[[#This Row],[zawartosc '[%']]]*0.01,0)</f>
        <v>7.181</v>
      </c>
      <c r="G1570">
        <f>martianeum6[[#This Row],[stan_magazynu '[kg']]]+martianeum6[[#This Row],[ile_kg_materiału_z_ładunku]]</f>
        <v>7.9252999999999245</v>
      </c>
      <c r="H1570">
        <f>IF(martianeum6[[#This Row],[stan_po_wydobyciu_z_ładunku]]&gt;=100,100,0)</f>
        <v>0</v>
      </c>
      <c r="I1570">
        <f>martianeum6[[#This Row],[stan_po_wydobyciu_z_ładunku]]-martianeum6[[#This Row],[ile_zabiera_na_orbite]]</f>
        <v>7.9252999999999245</v>
      </c>
    </row>
    <row r="1571" spans="1:9" x14ac:dyDescent="0.25">
      <c r="A1571" s="1">
        <v>50210</v>
      </c>
      <c r="B1571">
        <f t="shared" si="24"/>
        <v>7.9252999999999245</v>
      </c>
      <c r="C1571" t="s">
        <v>31</v>
      </c>
      <c r="D1571">
        <v>25.7</v>
      </c>
      <c r="E1571">
        <v>0</v>
      </c>
      <c r="F1571">
        <f>IF(martianeum6[[#This Row],[zawartosc '[%']]]&gt;=1,martianeum6[[#This Row],[masa '[kg']]]*martianeum6[[#This Row],[zawartosc '[%']]]*0.01,0)</f>
        <v>0</v>
      </c>
      <c r="G1571">
        <f>martianeum6[[#This Row],[stan_magazynu '[kg']]]+martianeum6[[#This Row],[ile_kg_materiału_z_ładunku]]</f>
        <v>7.9252999999999245</v>
      </c>
      <c r="H1571">
        <f>IF(martianeum6[[#This Row],[stan_po_wydobyciu_z_ładunku]]&gt;=100,100,0)</f>
        <v>0</v>
      </c>
      <c r="I1571">
        <f>martianeum6[[#This Row],[stan_po_wydobyciu_z_ładunku]]-martianeum6[[#This Row],[ile_zabiera_na_orbite]]</f>
        <v>7.9252999999999245</v>
      </c>
    </row>
    <row r="1572" spans="1:9" x14ac:dyDescent="0.25">
      <c r="A1572" s="1">
        <v>50211</v>
      </c>
      <c r="B1572">
        <f t="shared" si="24"/>
        <v>7.9252999999999245</v>
      </c>
      <c r="C1572" t="s">
        <v>19</v>
      </c>
      <c r="D1572">
        <v>11.8</v>
      </c>
      <c r="E1572">
        <v>23</v>
      </c>
      <c r="F1572">
        <f>IF(martianeum6[[#This Row],[zawartosc '[%']]]&gt;=1,martianeum6[[#This Row],[masa '[kg']]]*martianeum6[[#This Row],[zawartosc '[%']]]*0.01,0)</f>
        <v>2.7140000000000004</v>
      </c>
      <c r="G1572">
        <f>martianeum6[[#This Row],[stan_magazynu '[kg']]]+martianeum6[[#This Row],[ile_kg_materiału_z_ładunku]]</f>
        <v>10.639299999999924</v>
      </c>
      <c r="H1572">
        <f>IF(martianeum6[[#This Row],[stan_po_wydobyciu_z_ładunku]]&gt;=100,100,0)</f>
        <v>0</v>
      </c>
      <c r="I1572">
        <f>martianeum6[[#This Row],[stan_po_wydobyciu_z_ładunku]]-martianeum6[[#This Row],[ile_zabiera_na_orbite]]</f>
        <v>10.639299999999924</v>
      </c>
    </row>
    <row r="1573" spans="1:9" x14ac:dyDescent="0.25">
      <c r="A1573" s="1">
        <v>50212</v>
      </c>
      <c r="B1573">
        <f t="shared" si="24"/>
        <v>10.639299999999924</v>
      </c>
      <c r="C1573" t="s">
        <v>25</v>
      </c>
      <c r="D1573">
        <v>12.6</v>
      </c>
      <c r="E1573">
        <v>0.7</v>
      </c>
      <c r="F1573">
        <f>IF(martianeum6[[#This Row],[zawartosc '[%']]]&gt;=1,martianeum6[[#This Row],[masa '[kg']]]*martianeum6[[#This Row],[zawartosc '[%']]]*0.01,0)</f>
        <v>0</v>
      </c>
      <c r="G1573">
        <f>martianeum6[[#This Row],[stan_magazynu '[kg']]]+martianeum6[[#This Row],[ile_kg_materiału_z_ładunku]]</f>
        <v>10.639299999999924</v>
      </c>
      <c r="H1573">
        <f>IF(martianeum6[[#This Row],[stan_po_wydobyciu_z_ładunku]]&gt;=100,100,0)</f>
        <v>0</v>
      </c>
      <c r="I1573">
        <f>martianeum6[[#This Row],[stan_po_wydobyciu_z_ładunku]]-martianeum6[[#This Row],[ile_zabiera_na_orbite]]</f>
        <v>10.639299999999924</v>
      </c>
    </row>
    <row r="1574" spans="1:9" x14ac:dyDescent="0.25">
      <c r="A1574" s="1">
        <v>50213</v>
      </c>
      <c r="B1574">
        <f t="shared" si="24"/>
        <v>10.639299999999924</v>
      </c>
      <c r="C1574" t="s">
        <v>27</v>
      </c>
      <c r="D1574">
        <v>26.2</v>
      </c>
      <c r="E1574">
        <v>0.3</v>
      </c>
      <c r="F1574">
        <f>IF(martianeum6[[#This Row],[zawartosc '[%']]]&gt;=1,martianeum6[[#This Row],[masa '[kg']]]*martianeum6[[#This Row],[zawartosc '[%']]]*0.01,0)</f>
        <v>0</v>
      </c>
      <c r="G1574">
        <f>martianeum6[[#This Row],[stan_magazynu '[kg']]]+martianeum6[[#This Row],[ile_kg_materiału_z_ładunku]]</f>
        <v>10.639299999999924</v>
      </c>
      <c r="H1574">
        <f>IF(martianeum6[[#This Row],[stan_po_wydobyciu_z_ładunku]]&gt;=100,100,0)</f>
        <v>0</v>
      </c>
      <c r="I1574">
        <f>martianeum6[[#This Row],[stan_po_wydobyciu_z_ładunku]]-martianeum6[[#This Row],[ile_zabiera_na_orbite]]</f>
        <v>10.639299999999924</v>
      </c>
    </row>
    <row r="1575" spans="1:9" x14ac:dyDescent="0.25">
      <c r="A1575" s="1">
        <v>50214</v>
      </c>
      <c r="B1575">
        <f t="shared" si="24"/>
        <v>10.639299999999924</v>
      </c>
      <c r="C1575" t="s">
        <v>8</v>
      </c>
      <c r="D1575">
        <v>29.1</v>
      </c>
      <c r="E1575">
        <v>5</v>
      </c>
      <c r="F1575">
        <f>IF(martianeum6[[#This Row],[zawartosc '[%']]]&gt;=1,martianeum6[[#This Row],[masa '[kg']]]*martianeum6[[#This Row],[zawartosc '[%']]]*0.01,0)</f>
        <v>1.4550000000000001</v>
      </c>
      <c r="G1575">
        <f>martianeum6[[#This Row],[stan_magazynu '[kg']]]+martianeum6[[#This Row],[ile_kg_materiału_z_ładunku]]</f>
        <v>12.094299999999924</v>
      </c>
      <c r="H1575">
        <f>IF(martianeum6[[#This Row],[stan_po_wydobyciu_z_ładunku]]&gt;=100,100,0)</f>
        <v>0</v>
      </c>
      <c r="I1575">
        <f>martianeum6[[#This Row],[stan_po_wydobyciu_z_ładunku]]-martianeum6[[#This Row],[ile_zabiera_na_orbite]]</f>
        <v>12.094299999999924</v>
      </c>
    </row>
    <row r="1576" spans="1:9" x14ac:dyDescent="0.25">
      <c r="A1576" s="1">
        <v>50215</v>
      </c>
      <c r="B1576">
        <f t="shared" si="24"/>
        <v>12.094299999999924</v>
      </c>
      <c r="C1576" t="s">
        <v>22</v>
      </c>
      <c r="D1576">
        <v>18.899999999999999</v>
      </c>
      <c r="E1576">
        <v>7.5</v>
      </c>
      <c r="F1576">
        <f>IF(martianeum6[[#This Row],[zawartosc '[%']]]&gt;=1,martianeum6[[#This Row],[masa '[kg']]]*martianeum6[[#This Row],[zawartosc '[%']]]*0.01,0)</f>
        <v>1.4175</v>
      </c>
      <c r="G1576">
        <f>martianeum6[[#This Row],[stan_magazynu '[kg']]]+martianeum6[[#This Row],[ile_kg_materiału_z_ładunku]]</f>
        <v>13.511799999999925</v>
      </c>
      <c r="H1576">
        <f>IF(martianeum6[[#This Row],[stan_po_wydobyciu_z_ładunku]]&gt;=100,100,0)</f>
        <v>0</v>
      </c>
      <c r="I1576">
        <f>martianeum6[[#This Row],[stan_po_wydobyciu_z_ładunku]]-martianeum6[[#This Row],[ile_zabiera_na_orbite]]</f>
        <v>13.511799999999925</v>
      </c>
    </row>
    <row r="1577" spans="1:9" x14ac:dyDescent="0.25">
      <c r="A1577" s="1">
        <v>50216</v>
      </c>
      <c r="B1577">
        <f t="shared" si="24"/>
        <v>13.511799999999925</v>
      </c>
      <c r="C1577" t="s">
        <v>11</v>
      </c>
      <c r="D1577">
        <v>10.5</v>
      </c>
      <c r="E1577">
        <v>7.3</v>
      </c>
      <c r="F1577">
        <f>IF(martianeum6[[#This Row],[zawartosc '[%']]]&gt;=1,martianeum6[[#This Row],[masa '[kg']]]*martianeum6[[#This Row],[zawartosc '[%']]]*0.01,0)</f>
        <v>0.76649999999999996</v>
      </c>
      <c r="G1577">
        <f>martianeum6[[#This Row],[stan_magazynu '[kg']]]+martianeum6[[#This Row],[ile_kg_materiału_z_ładunku]]</f>
        <v>14.278299999999925</v>
      </c>
      <c r="H1577">
        <f>IF(martianeum6[[#This Row],[stan_po_wydobyciu_z_ładunku]]&gt;=100,100,0)</f>
        <v>0</v>
      </c>
      <c r="I1577">
        <f>martianeum6[[#This Row],[stan_po_wydobyciu_z_ładunku]]-martianeum6[[#This Row],[ile_zabiera_na_orbite]]</f>
        <v>14.278299999999925</v>
      </c>
    </row>
    <row r="1578" spans="1:9" x14ac:dyDescent="0.25">
      <c r="A1578" s="1">
        <v>50217</v>
      </c>
      <c r="B1578">
        <f t="shared" si="24"/>
        <v>14.278299999999925</v>
      </c>
      <c r="C1578" t="s">
        <v>23</v>
      </c>
      <c r="D1578">
        <v>15.1</v>
      </c>
      <c r="E1578">
        <v>6</v>
      </c>
      <c r="F1578">
        <f>IF(martianeum6[[#This Row],[zawartosc '[%']]]&gt;=1,martianeum6[[#This Row],[masa '[kg']]]*martianeum6[[#This Row],[zawartosc '[%']]]*0.01,0)</f>
        <v>0.90599999999999992</v>
      </c>
      <c r="G1578">
        <f>martianeum6[[#This Row],[stan_magazynu '[kg']]]+martianeum6[[#This Row],[ile_kg_materiału_z_ładunku]]</f>
        <v>15.184299999999926</v>
      </c>
      <c r="H1578">
        <f>IF(martianeum6[[#This Row],[stan_po_wydobyciu_z_ładunku]]&gt;=100,100,0)</f>
        <v>0</v>
      </c>
      <c r="I1578">
        <f>martianeum6[[#This Row],[stan_po_wydobyciu_z_ładunku]]-martianeum6[[#This Row],[ile_zabiera_na_orbite]]</f>
        <v>15.184299999999926</v>
      </c>
    </row>
    <row r="1579" spans="1:9" x14ac:dyDescent="0.25">
      <c r="A1579" s="1">
        <v>50218</v>
      </c>
      <c r="B1579">
        <f t="shared" si="24"/>
        <v>15.184299999999926</v>
      </c>
      <c r="C1579" t="s">
        <v>7</v>
      </c>
      <c r="D1579">
        <v>27.8</v>
      </c>
      <c r="E1579">
        <v>8.3000000000000007</v>
      </c>
      <c r="F1579">
        <f>IF(martianeum6[[#This Row],[zawartosc '[%']]]&gt;=1,martianeum6[[#This Row],[masa '[kg']]]*martianeum6[[#This Row],[zawartosc '[%']]]*0.01,0)</f>
        <v>2.3074000000000003</v>
      </c>
      <c r="G1579">
        <f>martianeum6[[#This Row],[stan_magazynu '[kg']]]+martianeum6[[#This Row],[ile_kg_materiału_z_ładunku]]</f>
        <v>17.491699999999927</v>
      </c>
      <c r="H1579">
        <f>IF(martianeum6[[#This Row],[stan_po_wydobyciu_z_ładunku]]&gt;=100,100,0)</f>
        <v>0</v>
      </c>
      <c r="I1579">
        <f>martianeum6[[#This Row],[stan_po_wydobyciu_z_ładunku]]-martianeum6[[#This Row],[ile_zabiera_na_orbite]]</f>
        <v>17.491699999999927</v>
      </c>
    </row>
    <row r="1580" spans="1:9" x14ac:dyDescent="0.25">
      <c r="A1580" s="1">
        <v>50219</v>
      </c>
      <c r="B1580">
        <f t="shared" si="24"/>
        <v>17.491699999999927</v>
      </c>
      <c r="C1580" t="s">
        <v>16</v>
      </c>
      <c r="D1580">
        <v>11.7</v>
      </c>
      <c r="E1580">
        <v>0.4</v>
      </c>
      <c r="F1580">
        <f>IF(martianeum6[[#This Row],[zawartosc '[%']]]&gt;=1,martianeum6[[#This Row],[masa '[kg']]]*martianeum6[[#This Row],[zawartosc '[%']]]*0.01,0)</f>
        <v>0</v>
      </c>
      <c r="G1580">
        <f>martianeum6[[#This Row],[stan_magazynu '[kg']]]+martianeum6[[#This Row],[ile_kg_materiału_z_ładunku]]</f>
        <v>17.491699999999927</v>
      </c>
      <c r="H1580">
        <f>IF(martianeum6[[#This Row],[stan_po_wydobyciu_z_ładunku]]&gt;=100,100,0)</f>
        <v>0</v>
      </c>
      <c r="I1580">
        <f>martianeum6[[#This Row],[stan_po_wydobyciu_z_ładunku]]-martianeum6[[#This Row],[ile_zabiera_na_orbite]]</f>
        <v>17.491699999999927</v>
      </c>
    </row>
    <row r="1581" spans="1:9" x14ac:dyDescent="0.25">
      <c r="A1581" s="1">
        <v>50220</v>
      </c>
      <c r="B1581">
        <f t="shared" si="24"/>
        <v>17.491699999999927</v>
      </c>
      <c r="C1581" t="s">
        <v>10</v>
      </c>
      <c r="D1581">
        <v>10.5</v>
      </c>
      <c r="E1581">
        <v>36.9</v>
      </c>
      <c r="F1581">
        <f>IF(martianeum6[[#This Row],[zawartosc '[%']]]&gt;=1,martianeum6[[#This Row],[masa '[kg']]]*martianeum6[[#This Row],[zawartosc '[%']]]*0.01,0)</f>
        <v>3.8744999999999998</v>
      </c>
      <c r="G1581">
        <f>martianeum6[[#This Row],[stan_magazynu '[kg']]]+martianeum6[[#This Row],[ile_kg_materiału_z_ładunku]]</f>
        <v>21.366199999999928</v>
      </c>
      <c r="H1581">
        <f>IF(martianeum6[[#This Row],[stan_po_wydobyciu_z_ładunku]]&gt;=100,100,0)</f>
        <v>0</v>
      </c>
      <c r="I1581">
        <f>martianeum6[[#This Row],[stan_po_wydobyciu_z_ładunku]]-martianeum6[[#This Row],[ile_zabiera_na_orbite]]</f>
        <v>21.366199999999928</v>
      </c>
    </row>
    <row r="1582" spans="1:9" x14ac:dyDescent="0.25">
      <c r="A1582" s="1">
        <v>50221</v>
      </c>
      <c r="B1582">
        <f t="shared" si="24"/>
        <v>21.366199999999928</v>
      </c>
      <c r="C1582" t="s">
        <v>5</v>
      </c>
      <c r="D1582">
        <v>21</v>
      </c>
      <c r="E1582">
        <v>7.1</v>
      </c>
      <c r="F1582">
        <f>IF(martianeum6[[#This Row],[zawartosc '[%']]]&gt;=1,martianeum6[[#This Row],[masa '[kg']]]*martianeum6[[#This Row],[zawartosc '[%']]]*0.01,0)</f>
        <v>1.4909999999999999</v>
      </c>
      <c r="G1582">
        <f>martianeum6[[#This Row],[stan_magazynu '[kg']]]+martianeum6[[#This Row],[ile_kg_materiału_z_ładunku]]</f>
        <v>22.857199999999928</v>
      </c>
      <c r="H1582">
        <f>IF(martianeum6[[#This Row],[stan_po_wydobyciu_z_ładunku]]&gt;=100,100,0)</f>
        <v>0</v>
      </c>
      <c r="I1582">
        <f>martianeum6[[#This Row],[stan_po_wydobyciu_z_ładunku]]-martianeum6[[#This Row],[ile_zabiera_na_orbite]]</f>
        <v>22.857199999999928</v>
      </c>
    </row>
    <row r="1583" spans="1:9" x14ac:dyDescent="0.25">
      <c r="A1583" s="1">
        <v>50222</v>
      </c>
      <c r="B1583">
        <f t="shared" si="24"/>
        <v>22.857199999999928</v>
      </c>
      <c r="C1583" t="s">
        <v>24</v>
      </c>
      <c r="D1583">
        <v>17.399999999999999</v>
      </c>
      <c r="E1583">
        <v>3.7</v>
      </c>
      <c r="F1583">
        <f>IF(martianeum6[[#This Row],[zawartosc '[%']]]&gt;=1,martianeum6[[#This Row],[masa '[kg']]]*martianeum6[[#This Row],[zawartosc '[%']]]*0.01,0)</f>
        <v>0.64379999999999993</v>
      </c>
      <c r="G1583">
        <f>martianeum6[[#This Row],[stan_magazynu '[kg']]]+martianeum6[[#This Row],[ile_kg_materiału_z_ładunku]]</f>
        <v>23.500999999999927</v>
      </c>
      <c r="H1583">
        <f>IF(martianeum6[[#This Row],[stan_po_wydobyciu_z_ładunku]]&gt;=100,100,0)</f>
        <v>0</v>
      </c>
      <c r="I1583">
        <f>martianeum6[[#This Row],[stan_po_wydobyciu_z_ładunku]]-martianeum6[[#This Row],[ile_zabiera_na_orbite]]</f>
        <v>23.500999999999927</v>
      </c>
    </row>
    <row r="1584" spans="1:9" x14ac:dyDescent="0.25">
      <c r="A1584" s="1">
        <v>50223</v>
      </c>
      <c r="B1584">
        <f t="shared" si="24"/>
        <v>23.500999999999927</v>
      </c>
      <c r="C1584" t="s">
        <v>18</v>
      </c>
      <c r="D1584">
        <v>21.9</v>
      </c>
      <c r="E1584">
        <v>7.6</v>
      </c>
      <c r="F1584">
        <f>IF(martianeum6[[#This Row],[zawartosc '[%']]]&gt;=1,martianeum6[[#This Row],[masa '[kg']]]*martianeum6[[#This Row],[zawartosc '[%']]]*0.01,0)</f>
        <v>1.6643999999999997</v>
      </c>
      <c r="G1584">
        <f>martianeum6[[#This Row],[stan_magazynu '[kg']]]+martianeum6[[#This Row],[ile_kg_materiału_z_ładunku]]</f>
        <v>25.165399999999927</v>
      </c>
      <c r="H1584">
        <f>IF(martianeum6[[#This Row],[stan_po_wydobyciu_z_ładunku]]&gt;=100,100,0)</f>
        <v>0</v>
      </c>
      <c r="I1584">
        <f>martianeum6[[#This Row],[stan_po_wydobyciu_z_ładunku]]-martianeum6[[#This Row],[ile_zabiera_na_orbite]]</f>
        <v>25.165399999999927</v>
      </c>
    </row>
    <row r="1585" spans="1:9" x14ac:dyDescent="0.25">
      <c r="A1585" s="1">
        <v>50224</v>
      </c>
      <c r="B1585">
        <f t="shared" si="24"/>
        <v>25.165399999999927</v>
      </c>
      <c r="C1585" t="s">
        <v>18</v>
      </c>
      <c r="D1585">
        <v>26</v>
      </c>
      <c r="E1585">
        <v>4.5999999999999996</v>
      </c>
      <c r="F1585">
        <f>IF(martianeum6[[#This Row],[zawartosc '[%']]]&gt;=1,martianeum6[[#This Row],[masa '[kg']]]*martianeum6[[#This Row],[zawartosc '[%']]]*0.01,0)</f>
        <v>1.196</v>
      </c>
      <c r="G1585">
        <f>martianeum6[[#This Row],[stan_magazynu '[kg']]]+martianeum6[[#This Row],[ile_kg_materiału_z_ładunku]]</f>
        <v>26.361399999999929</v>
      </c>
      <c r="H1585">
        <f>IF(martianeum6[[#This Row],[stan_po_wydobyciu_z_ładunku]]&gt;=100,100,0)</f>
        <v>0</v>
      </c>
      <c r="I1585">
        <f>martianeum6[[#This Row],[stan_po_wydobyciu_z_ładunku]]-martianeum6[[#This Row],[ile_zabiera_na_orbite]]</f>
        <v>26.361399999999929</v>
      </c>
    </row>
    <row r="1586" spans="1:9" x14ac:dyDescent="0.25">
      <c r="A1586" s="1">
        <v>50225</v>
      </c>
      <c r="B1586">
        <f t="shared" si="24"/>
        <v>26.361399999999929</v>
      </c>
      <c r="C1586" t="s">
        <v>19</v>
      </c>
      <c r="D1586">
        <v>12.2</v>
      </c>
      <c r="E1586">
        <v>19.3</v>
      </c>
      <c r="F1586">
        <f>IF(martianeum6[[#This Row],[zawartosc '[%']]]&gt;=1,martianeum6[[#This Row],[masa '[kg']]]*martianeum6[[#This Row],[zawartosc '[%']]]*0.01,0)</f>
        <v>2.3546</v>
      </c>
      <c r="G1586">
        <f>martianeum6[[#This Row],[stan_magazynu '[kg']]]+martianeum6[[#This Row],[ile_kg_materiału_z_ładunku]]</f>
        <v>28.71599999999993</v>
      </c>
      <c r="H1586">
        <f>IF(martianeum6[[#This Row],[stan_po_wydobyciu_z_ładunku]]&gt;=100,100,0)</f>
        <v>0</v>
      </c>
      <c r="I1586">
        <f>martianeum6[[#This Row],[stan_po_wydobyciu_z_ładunku]]-martianeum6[[#This Row],[ile_zabiera_na_orbite]]</f>
        <v>28.71599999999993</v>
      </c>
    </row>
    <row r="1587" spans="1:9" x14ac:dyDescent="0.25">
      <c r="A1587" s="1">
        <v>50226</v>
      </c>
      <c r="B1587">
        <f t="shared" si="24"/>
        <v>28.71599999999993</v>
      </c>
      <c r="C1587" t="s">
        <v>8</v>
      </c>
      <c r="D1587">
        <v>22.4</v>
      </c>
      <c r="E1587">
        <v>0.3</v>
      </c>
      <c r="F1587">
        <f>IF(martianeum6[[#This Row],[zawartosc '[%']]]&gt;=1,martianeum6[[#This Row],[masa '[kg']]]*martianeum6[[#This Row],[zawartosc '[%']]]*0.01,0)</f>
        <v>0</v>
      </c>
      <c r="G1587">
        <f>martianeum6[[#This Row],[stan_magazynu '[kg']]]+martianeum6[[#This Row],[ile_kg_materiału_z_ładunku]]</f>
        <v>28.71599999999993</v>
      </c>
      <c r="H1587">
        <f>IF(martianeum6[[#This Row],[stan_po_wydobyciu_z_ładunku]]&gt;=100,100,0)</f>
        <v>0</v>
      </c>
      <c r="I1587">
        <f>martianeum6[[#This Row],[stan_po_wydobyciu_z_ładunku]]-martianeum6[[#This Row],[ile_zabiera_na_orbite]]</f>
        <v>28.71599999999993</v>
      </c>
    </row>
    <row r="1588" spans="1:9" x14ac:dyDescent="0.25">
      <c r="A1588" s="1">
        <v>50227</v>
      </c>
      <c r="B1588">
        <f t="shared" si="24"/>
        <v>28.71599999999993</v>
      </c>
      <c r="C1588" t="s">
        <v>22</v>
      </c>
      <c r="D1588">
        <v>18.600000000000001</v>
      </c>
      <c r="E1588">
        <v>7.2</v>
      </c>
      <c r="F1588">
        <f>IF(martianeum6[[#This Row],[zawartosc '[%']]]&gt;=1,martianeum6[[#This Row],[masa '[kg']]]*martianeum6[[#This Row],[zawartosc '[%']]]*0.01,0)</f>
        <v>1.3392000000000002</v>
      </c>
      <c r="G1588">
        <f>martianeum6[[#This Row],[stan_magazynu '[kg']]]+martianeum6[[#This Row],[ile_kg_materiału_z_ładunku]]</f>
        <v>30.055199999999932</v>
      </c>
      <c r="H1588">
        <f>IF(martianeum6[[#This Row],[stan_po_wydobyciu_z_ładunku]]&gt;=100,100,0)</f>
        <v>0</v>
      </c>
      <c r="I1588">
        <f>martianeum6[[#This Row],[stan_po_wydobyciu_z_ładunku]]-martianeum6[[#This Row],[ile_zabiera_na_orbite]]</f>
        <v>30.055199999999932</v>
      </c>
    </row>
    <row r="1589" spans="1:9" x14ac:dyDescent="0.25">
      <c r="A1589" s="1">
        <v>50228</v>
      </c>
      <c r="B1589">
        <f t="shared" si="24"/>
        <v>30.055199999999932</v>
      </c>
      <c r="C1589" t="s">
        <v>10</v>
      </c>
      <c r="D1589">
        <v>17.100000000000001</v>
      </c>
      <c r="E1589">
        <v>0</v>
      </c>
      <c r="F1589">
        <f>IF(martianeum6[[#This Row],[zawartosc '[%']]]&gt;=1,martianeum6[[#This Row],[masa '[kg']]]*martianeum6[[#This Row],[zawartosc '[%']]]*0.01,0)</f>
        <v>0</v>
      </c>
      <c r="G1589">
        <f>martianeum6[[#This Row],[stan_magazynu '[kg']]]+martianeum6[[#This Row],[ile_kg_materiału_z_ładunku]]</f>
        <v>30.055199999999932</v>
      </c>
      <c r="H1589">
        <f>IF(martianeum6[[#This Row],[stan_po_wydobyciu_z_ładunku]]&gt;=100,100,0)</f>
        <v>0</v>
      </c>
      <c r="I1589">
        <f>martianeum6[[#This Row],[stan_po_wydobyciu_z_ładunku]]-martianeum6[[#This Row],[ile_zabiera_na_orbite]]</f>
        <v>30.055199999999932</v>
      </c>
    </row>
    <row r="1590" spans="1:9" x14ac:dyDescent="0.25">
      <c r="A1590" s="1">
        <v>50229</v>
      </c>
      <c r="B1590">
        <f t="shared" si="24"/>
        <v>30.055199999999932</v>
      </c>
      <c r="C1590" t="s">
        <v>19</v>
      </c>
      <c r="D1590">
        <v>25.1</v>
      </c>
      <c r="E1590">
        <v>24.3</v>
      </c>
      <c r="F1590">
        <f>IF(martianeum6[[#This Row],[zawartosc '[%']]]&gt;=1,martianeum6[[#This Row],[masa '[kg']]]*martianeum6[[#This Row],[zawartosc '[%']]]*0.01,0)</f>
        <v>6.0993000000000004</v>
      </c>
      <c r="G1590">
        <f>martianeum6[[#This Row],[stan_magazynu '[kg']]]+martianeum6[[#This Row],[ile_kg_materiału_z_ładunku]]</f>
        <v>36.154499999999935</v>
      </c>
      <c r="H1590">
        <f>IF(martianeum6[[#This Row],[stan_po_wydobyciu_z_ładunku]]&gt;=100,100,0)</f>
        <v>0</v>
      </c>
      <c r="I1590">
        <f>martianeum6[[#This Row],[stan_po_wydobyciu_z_ładunku]]-martianeum6[[#This Row],[ile_zabiera_na_orbite]]</f>
        <v>36.154499999999935</v>
      </c>
    </row>
    <row r="1591" spans="1:9" x14ac:dyDescent="0.25">
      <c r="A1591" s="1">
        <v>50230</v>
      </c>
      <c r="B1591">
        <f t="shared" si="24"/>
        <v>36.154499999999935</v>
      </c>
      <c r="C1591" t="s">
        <v>11</v>
      </c>
      <c r="D1591">
        <v>10.4</v>
      </c>
      <c r="E1591">
        <v>22.2</v>
      </c>
      <c r="F1591">
        <f>IF(martianeum6[[#This Row],[zawartosc '[%']]]&gt;=1,martianeum6[[#This Row],[masa '[kg']]]*martianeum6[[#This Row],[zawartosc '[%']]]*0.01,0)</f>
        <v>2.3088000000000002</v>
      </c>
      <c r="G1591">
        <f>martianeum6[[#This Row],[stan_magazynu '[kg']]]+martianeum6[[#This Row],[ile_kg_materiału_z_ładunku]]</f>
        <v>38.463299999999933</v>
      </c>
      <c r="H1591">
        <f>IF(martianeum6[[#This Row],[stan_po_wydobyciu_z_ładunku]]&gt;=100,100,0)</f>
        <v>0</v>
      </c>
      <c r="I1591">
        <f>martianeum6[[#This Row],[stan_po_wydobyciu_z_ładunku]]-martianeum6[[#This Row],[ile_zabiera_na_orbite]]</f>
        <v>38.463299999999933</v>
      </c>
    </row>
    <row r="1592" spans="1:9" x14ac:dyDescent="0.25">
      <c r="A1592" s="1">
        <v>50231</v>
      </c>
      <c r="B1592">
        <f t="shared" si="24"/>
        <v>38.463299999999933</v>
      </c>
      <c r="C1592" t="s">
        <v>18</v>
      </c>
      <c r="D1592">
        <v>28.9</v>
      </c>
      <c r="E1592">
        <v>0</v>
      </c>
      <c r="F1592">
        <f>IF(martianeum6[[#This Row],[zawartosc '[%']]]&gt;=1,martianeum6[[#This Row],[masa '[kg']]]*martianeum6[[#This Row],[zawartosc '[%']]]*0.01,0)</f>
        <v>0</v>
      </c>
      <c r="G1592">
        <f>martianeum6[[#This Row],[stan_magazynu '[kg']]]+martianeum6[[#This Row],[ile_kg_materiału_z_ładunku]]</f>
        <v>38.463299999999933</v>
      </c>
      <c r="H1592">
        <f>IF(martianeum6[[#This Row],[stan_po_wydobyciu_z_ładunku]]&gt;=100,100,0)</f>
        <v>0</v>
      </c>
      <c r="I1592">
        <f>martianeum6[[#This Row],[stan_po_wydobyciu_z_ładunku]]-martianeum6[[#This Row],[ile_zabiera_na_orbite]]</f>
        <v>38.463299999999933</v>
      </c>
    </row>
    <row r="1593" spans="1:9" x14ac:dyDescent="0.25">
      <c r="A1593" s="1">
        <v>50232</v>
      </c>
      <c r="B1593">
        <f t="shared" si="24"/>
        <v>38.463299999999933</v>
      </c>
      <c r="C1593" t="s">
        <v>31</v>
      </c>
      <c r="D1593">
        <v>24.1</v>
      </c>
      <c r="E1593">
        <v>0</v>
      </c>
      <c r="F1593">
        <f>IF(martianeum6[[#This Row],[zawartosc '[%']]]&gt;=1,martianeum6[[#This Row],[masa '[kg']]]*martianeum6[[#This Row],[zawartosc '[%']]]*0.01,0)</f>
        <v>0</v>
      </c>
      <c r="G1593">
        <f>martianeum6[[#This Row],[stan_magazynu '[kg']]]+martianeum6[[#This Row],[ile_kg_materiału_z_ładunku]]</f>
        <v>38.463299999999933</v>
      </c>
      <c r="H1593">
        <f>IF(martianeum6[[#This Row],[stan_po_wydobyciu_z_ładunku]]&gt;=100,100,0)</f>
        <v>0</v>
      </c>
      <c r="I1593">
        <f>martianeum6[[#This Row],[stan_po_wydobyciu_z_ładunku]]-martianeum6[[#This Row],[ile_zabiera_na_orbite]]</f>
        <v>38.463299999999933</v>
      </c>
    </row>
    <row r="1594" spans="1:9" x14ac:dyDescent="0.25">
      <c r="A1594" s="1">
        <v>50233</v>
      </c>
      <c r="B1594">
        <f t="shared" si="24"/>
        <v>38.463299999999933</v>
      </c>
      <c r="C1594" t="s">
        <v>19</v>
      </c>
      <c r="D1594">
        <v>23.2</v>
      </c>
      <c r="E1594">
        <v>22.1</v>
      </c>
      <c r="F1594">
        <f>IF(martianeum6[[#This Row],[zawartosc '[%']]]&gt;=1,martianeum6[[#This Row],[masa '[kg']]]*martianeum6[[#This Row],[zawartosc '[%']]]*0.01,0)</f>
        <v>5.1272000000000002</v>
      </c>
      <c r="G1594">
        <f>martianeum6[[#This Row],[stan_magazynu '[kg']]]+martianeum6[[#This Row],[ile_kg_materiału_z_ładunku]]</f>
        <v>43.590499999999935</v>
      </c>
      <c r="H1594">
        <f>IF(martianeum6[[#This Row],[stan_po_wydobyciu_z_ładunku]]&gt;=100,100,0)</f>
        <v>0</v>
      </c>
      <c r="I1594">
        <f>martianeum6[[#This Row],[stan_po_wydobyciu_z_ładunku]]-martianeum6[[#This Row],[ile_zabiera_na_orbite]]</f>
        <v>43.590499999999935</v>
      </c>
    </row>
    <row r="1595" spans="1:9" x14ac:dyDescent="0.25">
      <c r="A1595" s="1">
        <v>50234</v>
      </c>
      <c r="B1595">
        <f t="shared" si="24"/>
        <v>43.590499999999935</v>
      </c>
      <c r="C1595" t="s">
        <v>13</v>
      </c>
      <c r="D1595">
        <v>24.1</v>
      </c>
      <c r="E1595">
        <v>9.3000000000000007</v>
      </c>
      <c r="F1595">
        <f>IF(martianeum6[[#This Row],[zawartosc '[%']]]&gt;=1,martianeum6[[#This Row],[masa '[kg']]]*martianeum6[[#This Row],[zawartosc '[%']]]*0.01,0)</f>
        <v>2.2413000000000003</v>
      </c>
      <c r="G1595">
        <f>martianeum6[[#This Row],[stan_magazynu '[kg']]]+martianeum6[[#This Row],[ile_kg_materiału_z_ładunku]]</f>
        <v>45.831799999999937</v>
      </c>
      <c r="H1595">
        <f>IF(martianeum6[[#This Row],[stan_po_wydobyciu_z_ładunku]]&gt;=100,100,0)</f>
        <v>0</v>
      </c>
      <c r="I1595">
        <f>martianeum6[[#This Row],[stan_po_wydobyciu_z_ładunku]]-martianeum6[[#This Row],[ile_zabiera_na_orbite]]</f>
        <v>45.831799999999937</v>
      </c>
    </row>
    <row r="1596" spans="1:9" x14ac:dyDescent="0.25">
      <c r="A1596" s="1">
        <v>50235</v>
      </c>
      <c r="B1596">
        <f t="shared" si="24"/>
        <v>45.831799999999937</v>
      </c>
      <c r="C1596" t="s">
        <v>10</v>
      </c>
      <c r="D1596">
        <v>14.6</v>
      </c>
      <c r="E1596">
        <v>0</v>
      </c>
      <c r="F1596">
        <f>IF(martianeum6[[#This Row],[zawartosc '[%']]]&gt;=1,martianeum6[[#This Row],[masa '[kg']]]*martianeum6[[#This Row],[zawartosc '[%']]]*0.01,0)</f>
        <v>0</v>
      </c>
      <c r="G1596">
        <f>martianeum6[[#This Row],[stan_magazynu '[kg']]]+martianeum6[[#This Row],[ile_kg_materiału_z_ładunku]]</f>
        <v>45.831799999999937</v>
      </c>
      <c r="H1596">
        <f>IF(martianeum6[[#This Row],[stan_po_wydobyciu_z_ładunku]]&gt;=100,100,0)</f>
        <v>0</v>
      </c>
      <c r="I1596">
        <f>martianeum6[[#This Row],[stan_po_wydobyciu_z_ładunku]]-martianeum6[[#This Row],[ile_zabiera_na_orbite]]</f>
        <v>45.831799999999937</v>
      </c>
    </row>
    <row r="1597" spans="1:9" x14ac:dyDescent="0.25">
      <c r="A1597" s="1">
        <v>50236</v>
      </c>
      <c r="B1597">
        <f t="shared" si="24"/>
        <v>45.831799999999937</v>
      </c>
      <c r="C1597" t="s">
        <v>20</v>
      </c>
      <c r="D1597">
        <v>17.7</v>
      </c>
      <c r="E1597">
        <v>0</v>
      </c>
      <c r="F1597">
        <f>IF(martianeum6[[#This Row],[zawartosc '[%']]]&gt;=1,martianeum6[[#This Row],[masa '[kg']]]*martianeum6[[#This Row],[zawartosc '[%']]]*0.01,0)</f>
        <v>0</v>
      </c>
      <c r="G1597">
        <f>martianeum6[[#This Row],[stan_magazynu '[kg']]]+martianeum6[[#This Row],[ile_kg_materiału_z_ładunku]]</f>
        <v>45.831799999999937</v>
      </c>
      <c r="H1597">
        <f>IF(martianeum6[[#This Row],[stan_po_wydobyciu_z_ładunku]]&gt;=100,100,0)</f>
        <v>0</v>
      </c>
      <c r="I1597">
        <f>martianeum6[[#This Row],[stan_po_wydobyciu_z_ładunku]]-martianeum6[[#This Row],[ile_zabiera_na_orbite]]</f>
        <v>45.831799999999937</v>
      </c>
    </row>
    <row r="1598" spans="1:9" x14ac:dyDescent="0.25">
      <c r="A1598" s="1">
        <v>50237</v>
      </c>
      <c r="B1598">
        <f t="shared" si="24"/>
        <v>45.831799999999937</v>
      </c>
      <c r="C1598" t="s">
        <v>6</v>
      </c>
      <c r="D1598">
        <v>20.100000000000001</v>
      </c>
      <c r="E1598">
        <v>11.5</v>
      </c>
      <c r="F1598">
        <f>IF(martianeum6[[#This Row],[zawartosc '[%']]]&gt;=1,martianeum6[[#This Row],[masa '[kg']]]*martianeum6[[#This Row],[zawartosc '[%']]]*0.01,0)</f>
        <v>2.3115000000000001</v>
      </c>
      <c r="G1598">
        <f>martianeum6[[#This Row],[stan_magazynu '[kg']]]+martianeum6[[#This Row],[ile_kg_materiału_z_ładunku]]</f>
        <v>48.14329999999994</v>
      </c>
      <c r="H1598">
        <f>IF(martianeum6[[#This Row],[stan_po_wydobyciu_z_ładunku]]&gt;=100,100,0)</f>
        <v>0</v>
      </c>
      <c r="I1598">
        <f>martianeum6[[#This Row],[stan_po_wydobyciu_z_ładunku]]-martianeum6[[#This Row],[ile_zabiera_na_orbite]]</f>
        <v>48.14329999999994</v>
      </c>
    </row>
    <row r="1599" spans="1:9" x14ac:dyDescent="0.25">
      <c r="A1599" s="1">
        <v>50238</v>
      </c>
      <c r="B1599">
        <f t="shared" si="24"/>
        <v>48.14329999999994</v>
      </c>
      <c r="C1599" t="s">
        <v>8</v>
      </c>
      <c r="D1599">
        <v>27.5</v>
      </c>
      <c r="E1599">
        <v>0</v>
      </c>
      <c r="F1599">
        <f>IF(martianeum6[[#This Row],[zawartosc '[%']]]&gt;=1,martianeum6[[#This Row],[masa '[kg']]]*martianeum6[[#This Row],[zawartosc '[%']]]*0.01,0)</f>
        <v>0</v>
      </c>
      <c r="G1599">
        <f>martianeum6[[#This Row],[stan_magazynu '[kg']]]+martianeum6[[#This Row],[ile_kg_materiału_z_ładunku]]</f>
        <v>48.14329999999994</v>
      </c>
      <c r="H1599">
        <f>IF(martianeum6[[#This Row],[stan_po_wydobyciu_z_ładunku]]&gt;=100,100,0)</f>
        <v>0</v>
      </c>
      <c r="I1599">
        <f>martianeum6[[#This Row],[stan_po_wydobyciu_z_ładunku]]-martianeum6[[#This Row],[ile_zabiera_na_orbite]]</f>
        <v>48.14329999999994</v>
      </c>
    </row>
    <row r="1600" spans="1:9" x14ac:dyDescent="0.25">
      <c r="A1600" s="1">
        <v>50239</v>
      </c>
      <c r="B1600">
        <f t="shared" si="24"/>
        <v>48.14329999999994</v>
      </c>
      <c r="C1600" t="s">
        <v>7</v>
      </c>
      <c r="D1600">
        <v>10.9</v>
      </c>
      <c r="E1600">
        <v>9</v>
      </c>
      <c r="F1600">
        <f>IF(martianeum6[[#This Row],[zawartosc '[%']]]&gt;=1,martianeum6[[#This Row],[masa '[kg']]]*martianeum6[[#This Row],[zawartosc '[%']]]*0.01,0)</f>
        <v>0.98100000000000009</v>
      </c>
      <c r="G1600">
        <f>martianeum6[[#This Row],[stan_magazynu '[kg']]]+martianeum6[[#This Row],[ile_kg_materiału_z_ładunku]]</f>
        <v>49.124299999999941</v>
      </c>
      <c r="H1600">
        <f>IF(martianeum6[[#This Row],[stan_po_wydobyciu_z_ładunku]]&gt;=100,100,0)</f>
        <v>0</v>
      </c>
      <c r="I1600">
        <f>martianeum6[[#This Row],[stan_po_wydobyciu_z_ładunku]]-martianeum6[[#This Row],[ile_zabiera_na_orbite]]</f>
        <v>49.124299999999941</v>
      </c>
    </row>
    <row r="1601" spans="1:9" x14ac:dyDescent="0.25">
      <c r="A1601" s="1">
        <v>50240</v>
      </c>
      <c r="B1601">
        <f t="shared" si="24"/>
        <v>49.124299999999941</v>
      </c>
      <c r="C1601" t="s">
        <v>24</v>
      </c>
      <c r="D1601">
        <v>27.6</v>
      </c>
      <c r="E1601">
        <v>3.2</v>
      </c>
      <c r="F1601">
        <f>IF(martianeum6[[#This Row],[zawartosc '[%']]]&gt;=1,martianeum6[[#This Row],[masa '[kg']]]*martianeum6[[#This Row],[zawartosc '[%']]]*0.01,0)</f>
        <v>0.8832000000000001</v>
      </c>
      <c r="G1601">
        <f>martianeum6[[#This Row],[stan_magazynu '[kg']]]+martianeum6[[#This Row],[ile_kg_materiału_z_ładunku]]</f>
        <v>50.007499999999943</v>
      </c>
      <c r="H1601">
        <f>IF(martianeum6[[#This Row],[stan_po_wydobyciu_z_ładunku]]&gt;=100,100,0)</f>
        <v>0</v>
      </c>
      <c r="I1601">
        <f>martianeum6[[#This Row],[stan_po_wydobyciu_z_ładunku]]-martianeum6[[#This Row],[ile_zabiera_na_orbite]]</f>
        <v>50.007499999999943</v>
      </c>
    </row>
    <row r="1602" spans="1:9" x14ac:dyDescent="0.25">
      <c r="A1602" s="1">
        <v>50241</v>
      </c>
      <c r="B1602">
        <f t="shared" si="24"/>
        <v>50.007499999999943</v>
      </c>
      <c r="C1602" t="s">
        <v>19</v>
      </c>
      <c r="D1602">
        <v>24.5</v>
      </c>
      <c r="E1602">
        <v>15.3</v>
      </c>
      <c r="F1602">
        <f>IF(martianeum6[[#This Row],[zawartosc '[%']]]&gt;=1,martianeum6[[#This Row],[masa '[kg']]]*martianeum6[[#This Row],[zawartosc '[%']]]*0.01,0)</f>
        <v>3.7485000000000004</v>
      </c>
      <c r="G1602">
        <f>martianeum6[[#This Row],[stan_magazynu '[kg']]]+martianeum6[[#This Row],[ile_kg_materiału_z_ładunku]]</f>
        <v>53.755999999999943</v>
      </c>
      <c r="H1602">
        <f>IF(martianeum6[[#This Row],[stan_po_wydobyciu_z_ładunku]]&gt;=100,100,0)</f>
        <v>0</v>
      </c>
      <c r="I1602">
        <f>martianeum6[[#This Row],[stan_po_wydobyciu_z_ładunku]]-martianeum6[[#This Row],[ile_zabiera_na_orbite]]</f>
        <v>53.755999999999943</v>
      </c>
    </row>
    <row r="1603" spans="1:9" x14ac:dyDescent="0.25">
      <c r="A1603" s="1">
        <v>50242</v>
      </c>
      <c r="B1603">
        <f t="shared" si="24"/>
        <v>53.755999999999943</v>
      </c>
      <c r="C1603" t="s">
        <v>17</v>
      </c>
      <c r="D1603">
        <v>10.8</v>
      </c>
      <c r="E1603">
        <v>0</v>
      </c>
      <c r="F1603">
        <f>IF(martianeum6[[#This Row],[zawartosc '[%']]]&gt;=1,martianeum6[[#This Row],[masa '[kg']]]*martianeum6[[#This Row],[zawartosc '[%']]]*0.01,0)</f>
        <v>0</v>
      </c>
      <c r="G1603">
        <f>martianeum6[[#This Row],[stan_magazynu '[kg']]]+martianeum6[[#This Row],[ile_kg_materiału_z_ładunku]]</f>
        <v>53.755999999999943</v>
      </c>
      <c r="H1603">
        <f>IF(martianeum6[[#This Row],[stan_po_wydobyciu_z_ładunku]]&gt;=100,100,0)</f>
        <v>0</v>
      </c>
      <c r="I1603">
        <f>martianeum6[[#This Row],[stan_po_wydobyciu_z_ładunku]]-martianeum6[[#This Row],[ile_zabiera_na_orbite]]</f>
        <v>53.755999999999943</v>
      </c>
    </row>
    <row r="1604" spans="1:9" x14ac:dyDescent="0.25">
      <c r="A1604" s="1">
        <v>50243</v>
      </c>
      <c r="B1604">
        <f t="shared" ref="B1604:B1667" si="25">I1603</f>
        <v>53.755999999999943</v>
      </c>
      <c r="C1604" t="s">
        <v>19</v>
      </c>
      <c r="D1604">
        <v>28.7</v>
      </c>
      <c r="E1604">
        <v>27.2</v>
      </c>
      <c r="F1604">
        <f>IF(martianeum6[[#This Row],[zawartosc '[%']]]&gt;=1,martianeum6[[#This Row],[masa '[kg']]]*martianeum6[[#This Row],[zawartosc '[%']]]*0.01,0)</f>
        <v>7.8064</v>
      </c>
      <c r="G1604">
        <f>martianeum6[[#This Row],[stan_magazynu '[kg']]]+martianeum6[[#This Row],[ile_kg_materiału_z_ładunku]]</f>
        <v>61.56239999999994</v>
      </c>
      <c r="H1604">
        <f>IF(martianeum6[[#This Row],[stan_po_wydobyciu_z_ładunku]]&gt;=100,100,0)</f>
        <v>0</v>
      </c>
      <c r="I1604">
        <f>martianeum6[[#This Row],[stan_po_wydobyciu_z_ładunku]]-martianeum6[[#This Row],[ile_zabiera_na_orbite]]</f>
        <v>61.56239999999994</v>
      </c>
    </row>
    <row r="1605" spans="1:9" x14ac:dyDescent="0.25">
      <c r="A1605" s="1">
        <v>50244</v>
      </c>
      <c r="B1605">
        <f t="shared" si="25"/>
        <v>61.56239999999994</v>
      </c>
      <c r="C1605" t="s">
        <v>9</v>
      </c>
      <c r="D1605">
        <v>21.5</v>
      </c>
      <c r="E1605">
        <v>0.6</v>
      </c>
      <c r="F1605">
        <f>IF(martianeum6[[#This Row],[zawartosc '[%']]]&gt;=1,martianeum6[[#This Row],[masa '[kg']]]*martianeum6[[#This Row],[zawartosc '[%']]]*0.01,0)</f>
        <v>0</v>
      </c>
      <c r="G1605">
        <f>martianeum6[[#This Row],[stan_magazynu '[kg']]]+martianeum6[[#This Row],[ile_kg_materiału_z_ładunku]]</f>
        <v>61.56239999999994</v>
      </c>
      <c r="H1605">
        <f>IF(martianeum6[[#This Row],[stan_po_wydobyciu_z_ładunku]]&gt;=100,100,0)</f>
        <v>0</v>
      </c>
      <c r="I1605">
        <f>martianeum6[[#This Row],[stan_po_wydobyciu_z_ładunku]]-martianeum6[[#This Row],[ile_zabiera_na_orbite]]</f>
        <v>61.56239999999994</v>
      </c>
    </row>
    <row r="1606" spans="1:9" x14ac:dyDescent="0.25">
      <c r="A1606" s="1">
        <v>50245</v>
      </c>
      <c r="B1606">
        <f t="shared" si="25"/>
        <v>61.56239999999994</v>
      </c>
      <c r="C1606" t="s">
        <v>24</v>
      </c>
      <c r="D1606">
        <v>20.100000000000001</v>
      </c>
      <c r="E1606">
        <v>0.8</v>
      </c>
      <c r="F1606">
        <f>IF(martianeum6[[#This Row],[zawartosc '[%']]]&gt;=1,martianeum6[[#This Row],[masa '[kg']]]*martianeum6[[#This Row],[zawartosc '[%']]]*0.01,0)</f>
        <v>0</v>
      </c>
      <c r="G1606">
        <f>martianeum6[[#This Row],[stan_magazynu '[kg']]]+martianeum6[[#This Row],[ile_kg_materiału_z_ładunku]]</f>
        <v>61.56239999999994</v>
      </c>
      <c r="H1606">
        <f>IF(martianeum6[[#This Row],[stan_po_wydobyciu_z_ładunku]]&gt;=100,100,0)</f>
        <v>0</v>
      </c>
      <c r="I1606">
        <f>martianeum6[[#This Row],[stan_po_wydobyciu_z_ładunku]]-martianeum6[[#This Row],[ile_zabiera_na_orbite]]</f>
        <v>61.56239999999994</v>
      </c>
    </row>
    <row r="1607" spans="1:9" x14ac:dyDescent="0.25">
      <c r="A1607" s="1">
        <v>50246</v>
      </c>
      <c r="B1607">
        <f t="shared" si="25"/>
        <v>61.56239999999994</v>
      </c>
      <c r="C1607" t="s">
        <v>19</v>
      </c>
      <c r="D1607">
        <v>21.3</v>
      </c>
      <c r="E1607">
        <v>14.6</v>
      </c>
      <c r="F1607">
        <f>IF(martianeum6[[#This Row],[zawartosc '[%']]]&gt;=1,martianeum6[[#This Row],[masa '[kg']]]*martianeum6[[#This Row],[zawartosc '[%']]]*0.01,0)</f>
        <v>3.1098000000000003</v>
      </c>
      <c r="G1607">
        <f>martianeum6[[#This Row],[stan_magazynu '[kg']]]+martianeum6[[#This Row],[ile_kg_materiału_z_ładunku]]</f>
        <v>64.672199999999947</v>
      </c>
      <c r="H1607">
        <f>IF(martianeum6[[#This Row],[stan_po_wydobyciu_z_ładunku]]&gt;=100,100,0)</f>
        <v>0</v>
      </c>
      <c r="I1607">
        <f>martianeum6[[#This Row],[stan_po_wydobyciu_z_ładunku]]-martianeum6[[#This Row],[ile_zabiera_na_orbite]]</f>
        <v>64.672199999999947</v>
      </c>
    </row>
    <row r="1608" spans="1:9" x14ac:dyDescent="0.25">
      <c r="A1608" s="1">
        <v>50247</v>
      </c>
      <c r="B1608">
        <f t="shared" si="25"/>
        <v>64.672199999999947</v>
      </c>
      <c r="C1608" t="s">
        <v>27</v>
      </c>
      <c r="D1608">
        <v>20.2</v>
      </c>
      <c r="E1608">
        <v>6.9</v>
      </c>
      <c r="F1608">
        <f>IF(martianeum6[[#This Row],[zawartosc '[%']]]&gt;=1,martianeum6[[#This Row],[masa '[kg']]]*martianeum6[[#This Row],[zawartosc '[%']]]*0.01,0)</f>
        <v>1.3937999999999999</v>
      </c>
      <c r="G1608">
        <f>martianeum6[[#This Row],[stan_magazynu '[kg']]]+martianeum6[[#This Row],[ile_kg_materiału_z_ładunku]]</f>
        <v>66.065999999999946</v>
      </c>
      <c r="H1608">
        <f>IF(martianeum6[[#This Row],[stan_po_wydobyciu_z_ładunku]]&gt;=100,100,0)</f>
        <v>0</v>
      </c>
      <c r="I1608">
        <f>martianeum6[[#This Row],[stan_po_wydobyciu_z_ładunku]]-martianeum6[[#This Row],[ile_zabiera_na_orbite]]</f>
        <v>66.065999999999946</v>
      </c>
    </row>
    <row r="1609" spans="1:9" x14ac:dyDescent="0.25">
      <c r="A1609" s="1">
        <v>50248</v>
      </c>
      <c r="B1609">
        <f t="shared" si="25"/>
        <v>66.065999999999946</v>
      </c>
      <c r="C1609" t="s">
        <v>13</v>
      </c>
      <c r="D1609">
        <v>16.8</v>
      </c>
      <c r="E1609">
        <v>7.6</v>
      </c>
      <c r="F1609">
        <f>IF(martianeum6[[#This Row],[zawartosc '[%']]]&gt;=1,martianeum6[[#This Row],[masa '[kg']]]*martianeum6[[#This Row],[zawartosc '[%']]]*0.01,0)</f>
        <v>1.2767999999999999</v>
      </c>
      <c r="G1609">
        <f>martianeum6[[#This Row],[stan_magazynu '[kg']]]+martianeum6[[#This Row],[ile_kg_materiału_z_ładunku]]</f>
        <v>67.34279999999994</v>
      </c>
      <c r="H1609">
        <f>IF(martianeum6[[#This Row],[stan_po_wydobyciu_z_ładunku]]&gt;=100,100,0)</f>
        <v>0</v>
      </c>
      <c r="I1609">
        <f>martianeum6[[#This Row],[stan_po_wydobyciu_z_ładunku]]-martianeum6[[#This Row],[ile_zabiera_na_orbite]]</f>
        <v>67.34279999999994</v>
      </c>
    </row>
    <row r="1610" spans="1:9" x14ac:dyDescent="0.25">
      <c r="A1610" s="1">
        <v>50249</v>
      </c>
      <c r="B1610">
        <f t="shared" si="25"/>
        <v>67.34279999999994</v>
      </c>
      <c r="C1610" t="s">
        <v>6</v>
      </c>
      <c r="D1610">
        <v>26.5</v>
      </c>
      <c r="E1610">
        <v>2.5</v>
      </c>
      <c r="F1610">
        <f>IF(martianeum6[[#This Row],[zawartosc '[%']]]&gt;=1,martianeum6[[#This Row],[masa '[kg']]]*martianeum6[[#This Row],[zawartosc '[%']]]*0.01,0)</f>
        <v>0.66249999999999998</v>
      </c>
      <c r="G1610">
        <f>martianeum6[[#This Row],[stan_magazynu '[kg']]]+martianeum6[[#This Row],[ile_kg_materiału_z_ładunku]]</f>
        <v>68.005299999999934</v>
      </c>
      <c r="H1610">
        <f>IF(martianeum6[[#This Row],[stan_po_wydobyciu_z_ładunku]]&gt;=100,100,0)</f>
        <v>0</v>
      </c>
      <c r="I1610">
        <f>martianeum6[[#This Row],[stan_po_wydobyciu_z_ładunku]]-martianeum6[[#This Row],[ile_zabiera_na_orbite]]</f>
        <v>68.005299999999934</v>
      </c>
    </row>
    <row r="1611" spans="1:9" x14ac:dyDescent="0.25">
      <c r="A1611" s="1">
        <v>50250</v>
      </c>
      <c r="B1611">
        <f t="shared" si="25"/>
        <v>68.005299999999934</v>
      </c>
      <c r="C1611" t="s">
        <v>7</v>
      </c>
      <c r="D1611">
        <v>18.899999999999999</v>
      </c>
      <c r="E1611">
        <v>0</v>
      </c>
      <c r="F1611">
        <f>IF(martianeum6[[#This Row],[zawartosc '[%']]]&gt;=1,martianeum6[[#This Row],[masa '[kg']]]*martianeum6[[#This Row],[zawartosc '[%']]]*0.01,0)</f>
        <v>0</v>
      </c>
      <c r="G1611">
        <f>martianeum6[[#This Row],[stan_magazynu '[kg']]]+martianeum6[[#This Row],[ile_kg_materiału_z_ładunku]]</f>
        <v>68.005299999999934</v>
      </c>
      <c r="H1611">
        <f>IF(martianeum6[[#This Row],[stan_po_wydobyciu_z_ładunku]]&gt;=100,100,0)</f>
        <v>0</v>
      </c>
      <c r="I1611">
        <f>martianeum6[[#This Row],[stan_po_wydobyciu_z_ładunku]]-martianeum6[[#This Row],[ile_zabiera_na_orbite]]</f>
        <v>68.005299999999934</v>
      </c>
    </row>
    <row r="1612" spans="1:9" x14ac:dyDescent="0.25">
      <c r="A1612" s="1">
        <v>50251</v>
      </c>
      <c r="B1612">
        <f t="shared" si="25"/>
        <v>68.005299999999934</v>
      </c>
      <c r="C1612" t="s">
        <v>20</v>
      </c>
      <c r="D1612">
        <v>22.9</v>
      </c>
      <c r="E1612">
        <v>1.2</v>
      </c>
      <c r="F1612">
        <f>IF(martianeum6[[#This Row],[zawartosc '[%']]]&gt;=1,martianeum6[[#This Row],[masa '[kg']]]*martianeum6[[#This Row],[zawartosc '[%']]]*0.01,0)</f>
        <v>0.27479999999999999</v>
      </c>
      <c r="G1612">
        <f>martianeum6[[#This Row],[stan_magazynu '[kg']]]+martianeum6[[#This Row],[ile_kg_materiału_z_ładunku]]</f>
        <v>68.280099999999933</v>
      </c>
      <c r="H1612">
        <f>IF(martianeum6[[#This Row],[stan_po_wydobyciu_z_ładunku]]&gt;=100,100,0)</f>
        <v>0</v>
      </c>
      <c r="I1612">
        <f>martianeum6[[#This Row],[stan_po_wydobyciu_z_ładunku]]-martianeum6[[#This Row],[ile_zabiera_na_orbite]]</f>
        <v>68.280099999999933</v>
      </c>
    </row>
    <row r="1613" spans="1:9" x14ac:dyDescent="0.25">
      <c r="A1613" s="1">
        <v>50252</v>
      </c>
      <c r="B1613">
        <f t="shared" si="25"/>
        <v>68.280099999999933</v>
      </c>
      <c r="C1613" t="s">
        <v>19</v>
      </c>
      <c r="D1613">
        <v>11.3</v>
      </c>
      <c r="E1613">
        <v>32.700000000000003</v>
      </c>
      <c r="F1613">
        <f>IF(martianeum6[[#This Row],[zawartosc '[%']]]&gt;=1,martianeum6[[#This Row],[masa '[kg']]]*martianeum6[[#This Row],[zawartosc '[%']]]*0.01,0)</f>
        <v>3.6951000000000005</v>
      </c>
      <c r="G1613">
        <f>martianeum6[[#This Row],[stan_magazynu '[kg']]]+martianeum6[[#This Row],[ile_kg_materiału_z_ładunku]]</f>
        <v>71.97519999999993</v>
      </c>
      <c r="H1613">
        <f>IF(martianeum6[[#This Row],[stan_po_wydobyciu_z_ładunku]]&gt;=100,100,0)</f>
        <v>0</v>
      </c>
      <c r="I1613">
        <f>martianeum6[[#This Row],[stan_po_wydobyciu_z_ładunku]]-martianeum6[[#This Row],[ile_zabiera_na_orbite]]</f>
        <v>71.97519999999993</v>
      </c>
    </row>
    <row r="1614" spans="1:9" x14ac:dyDescent="0.25">
      <c r="A1614" s="1">
        <v>50253</v>
      </c>
      <c r="B1614">
        <f t="shared" si="25"/>
        <v>71.97519999999993</v>
      </c>
      <c r="C1614" t="s">
        <v>13</v>
      </c>
      <c r="D1614">
        <v>13</v>
      </c>
      <c r="E1614">
        <v>1.7</v>
      </c>
      <c r="F1614">
        <f>IF(martianeum6[[#This Row],[zawartosc '[%']]]&gt;=1,martianeum6[[#This Row],[masa '[kg']]]*martianeum6[[#This Row],[zawartosc '[%']]]*0.01,0)</f>
        <v>0.22099999999999997</v>
      </c>
      <c r="G1614">
        <f>martianeum6[[#This Row],[stan_magazynu '[kg']]]+martianeum6[[#This Row],[ile_kg_materiału_z_ładunku]]</f>
        <v>72.196199999999934</v>
      </c>
      <c r="H1614">
        <f>IF(martianeum6[[#This Row],[stan_po_wydobyciu_z_ładunku]]&gt;=100,100,0)</f>
        <v>0</v>
      </c>
      <c r="I1614">
        <f>martianeum6[[#This Row],[stan_po_wydobyciu_z_ładunku]]-martianeum6[[#This Row],[ile_zabiera_na_orbite]]</f>
        <v>72.196199999999934</v>
      </c>
    </row>
    <row r="1615" spans="1:9" x14ac:dyDescent="0.25">
      <c r="A1615" s="1">
        <v>50254</v>
      </c>
      <c r="B1615">
        <f t="shared" si="25"/>
        <v>72.196199999999934</v>
      </c>
      <c r="C1615" t="s">
        <v>8</v>
      </c>
      <c r="D1615">
        <v>18.3</v>
      </c>
      <c r="E1615">
        <v>2.5</v>
      </c>
      <c r="F1615">
        <f>IF(martianeum6[[#This Row],[zawartosc '[%']]]&gt;=1,martianeum6[[#This Row],[masa '[kg']]]*martianeum6[[#This Row],[zawartosc '[%']]]*0.01,0)</f>
        <v>0.45750000000000002</v>
      </c>
      <c r="G1615">
        <f>martianeum6[[#This Row],[stan_magazynu '[kg']]]+martianeum6[[#This Row],[ile_kg_materiału_z_ładunku]]</f>
        <v>72.65369999999993</v>
      </c>
      <c r="H1615">
        <f>IF(martianeum6[[#This Row],[stan_po_wydobyciu_z_ładunku]]&gt;=100,100,0)</f>
        <v>0</v>
      </c>
      <c r="I1615">
        <f>martianeum6[[#This Row],[stan_po_wydobyciu_z_ładunku]]-martianeum6[[#This Row],[ile_zabiera_na_orbite]]</f>
        <v>72.65369999999993</v>
      </c>
    </row>
    <row r="1616" spans="1:9" x14ac:dyDescent="0.25">
      <c r="A1616" s="1">
        <v>50255</v>
      </c>
      <c r="B1616">
        <f t="shared" si="25"/>
        <v>72.65369999999993</v>
      </c>
      <c r="C1616" t="s">
        <v>7</v>
      </c>
      <c r="D1616">
        <v>10.199999999999999</v>
      </c>
      <c r="E1616">
        <v>14.3</v>
      </c>
      <c r="F1616">
        <f>IF(martianeum6[[#This Row],[zawartosc '[%']]]&gt;=1,martianeum6[[#This Row],[masa '[kg']]]*martianeum6[[#This Row],[zawartosc '[%']]]*0.01,0)</f>
        <v>1.4585999999999999</v>
      </c>
      <c r="G1616">
        <f>martianeum6[[#This Row],[stan_magazynu '[kg']]]+martianeum6[[#This Row],[ile_kg_materiału_z_ładunku]]</f>
        <v>74.112299999999934</v>
      </c>
      <c r="H1616">
        <f>IF(martianeum6[[#This Row],[stan_po_wydobyciu_z_ładunku]]&gt;=100,100,0)</f>
        <v>0</v>
      </c>
      <c r="I1616">
        <f>martianeum6[[#This Row],[stan_po_wydobyciu_z_ładunku]]-martianeum6[[#This Row],[ile_zabiera_na_orbite]]</f>
        <v>74.112299999999934</v>
      </c>
    </row>
    <row r="1617" spans="1:9" x14ac:dyDescent="0.25">
      <c r="A1617" s="1">
        <v>50256</v>
      </c>
      <c r="B1617">
        <f t="shared" si="25"/>
        <v>74.112299999999934</v>
      </c>
      <c r="C1617" t="s">
        <v>11</v>
      </c>
      <c r="D1617">
        <v>14.5</v>
      </c>
      <c r="E1617">
        <v>10.5</v>
      </c>
      <c r="F1617">
        <f>IF(martianeum6[[#This Row],[zawartosc '[%']]]&gt;=1,martianeum6[[#This Row],[masa '[kg']]]*martianeum6[[#This Row],[zawartosc '[%']]]*0.01,0)</f>
        <v>1.5225</v>
      </c>
      <c r="G1617">
        <f>martianeum6[[#This Row],[stan_magazynu '[kg']]]+martianeum6[[#This Row],[ile_kg_materiału_z_ładunku]]</f>
        <v>75.634799999999927</v>
      </c>
      <c r="H1617">
        <f>IF(martianeum6[[#This Row],[stan_po_wydobyciu_z_ładunku]]&gt;=100,100,0)</f>
        <v>0</v>
      </c>
      <c r="I1617">
        <f>martianeum6[[#This Row],[stan_po_wydobyciu_z_ładunku]]-martianeum6[[#This Row],[ile_zabiera_na_orbite]]</f>
        <v>75.634799999999927</v>
      </c>
    </row>
    <row r="1618" spans="1:9" x14ac:dyDescent="0.25">
      <c r="A1618" s="1">
        <v>50257</v>
      </c>
      <c r="B1618">
        <f t="shared" si="25"/>
        <v>75.634799999999927</v>
      </c>
      <c r="C1618" t="s">
        <v>14</v>
      </c>
      <c r="D1618">
        <v>12.3</v>
      </c>
      <c r="E1618">
        <v>7.4</v>
      </c>
      <c r="F1618">
        <f>IF(martianeum6[[#This Row],[zawartosc '[%']]]&gt;=1,martianeum6[[#This Row],[masa '[kg']]]*martianeum6[[#This Row],[zawartosc '[%']]]*0.01,0)</f>
        <v>0.91020000000000012</v>
      </c>
      <c r="G1618">
        <f>martianeum6[[#This Row],[stan_magazynu '[kg']]]+martianeum6[[#This Row],[ile_kg_materiału_z_ładunku]]</f>
        <v>76.544999999999931</v>
      </c>
      <c r="H1618">
        <f>IF(martianeum6[[#This Row],[stan_po_wydobyciu_z_ładunku]]&gt;=100,100,0)</f>
        <v>0</v>
      </c>
      <c r="I1618">
        <f>martianeum6[[#This Row],[stan_po_wydobyciu_z_ładunku]]-martianeum6[[#This Row],[ile_zabiera_na_orbite]]</f>
        <v>76.544999999999931</v>
      </c>
    </row>
    <row r="1619" spans="1:9" x14ac:dyDescent="0.25">
      <c r="A1619" s="1">
        <v>50258</v>
      </c>
      <c r="B1619">
        <f t="shared" si="25"/>
        <v>76.544999999999931</v>
      </c>
      <c r="C1619" t="s">
        <v>13</v>
      </c>
      <c r="D1619">
        <v>17</v>
      </c>
      <c r="E1619">
        <v>16.899999999999999</v>
      </c>
      <c r="F1619">
        <f>IF(martianeum6[[#This Row],[zawartosc '[%']]]&gt;=1,martianeum6[[#This Row],[masa '[kg']]]*martianeum6[[#This Row],[zawartosc '[%']]]*0.01,0)</f>
        <v>2.8729999999999998</v>
      </c>
      <c r="G1619">
        <f>martianeum6[[#This Row],[stan_magazynu '[kg']]]+martianeum6[[#This Row],[ile_kg_materiału_z_ładunku]]</f>
        <v>79.417999999999935</v>
      </c>
      <c r="H1619">
        <f>IF(martianeum6[[#This Row],[stan_po_wydobyciu_z_ładunku]]&gt;=100,100,0)</f>
        <v>0</v>
      </c>
      <c r="I1619">
        <f>martianeum6[[#This Row],[stan_po_wydobyciu_z_ładunku]]-martianeum6[[#This Row],[ile_zabiera_na_orbite]]</f>
        <v>79.417999999999935</v>
      </c>
    </row>
    <row r="1620" spans="1:9" x14ac:dyDescent="0.25">
      <c r="A1620" s="1">
        <v>50259</v>
      </c>
      <c r="B1620">
        <f t="shared" si="25"/>
        <v>79.417999999999935</v>
      </c>
      <c r="C1620" t="s">
        <v>5</v>
      </c>
      <c r="D1620">
        <v>17.5</v>
      </c>
      <c r="E1620">
        <v>0</v>
      </c>
      <c r="F1620">
        <f>IF(martianeum6[[#This Row],[zawartosc '[%']]]&gt;=1,martianeum6[[#This Row],[masa '[kg']]]*martianeum6[[#This Row],[zawartosc '[%']]]*0.01,0)</f>
        <v>0</v>
      </c>
      <c r="G1620">
        <f>martianeum6[[#This Row],[stan_magazynu '[kg']]]+martianeum6[[#This Row],[ile_kg_materiału_z_ładunku]]</f>
        <v>79.417999999999935</v>
      </c>
      <c r="H1620">
        <f>IF(martianeum6[[#This Row],[stan_po_wydobyciu_z_ładunku]]&gt;=100,100,0)</f>
        <v>0</v>
      </c>
      <c r="I1620">
        <f>martianeum6[[#This Row],[stan_po_wydobyciu_z_ładunku]]-martianeum6[[#This Row],[ile_zabiera_na_orbite]]</f>
        <v>79.417999999999935</v>
      </c>
    </row>
    <row r="1621" spans="1:9" x14ac:dyDescent="0.25">
      <c r="A1621" s="1">
        <v>50260</v>
      </c>
      <c r="B1621">
        <f t="shared" si="25"/>
        <v>79.417999999999935</v>
      </c>
      <c r="C1621" t="s">
        <v>4</v>
      </c>
      <c r="D1621">
        <v>28.4</v>
      </c>
      <c r="E1621">
        <v>0</v>
      </c>
      <c r="F1621">
        <f>IF(martianeum6[[#This Row],[zawartosc '[%']]]&gt;=1,martianeum6[[#This Row],[masa '[kg']]]*martianeum6[[#This Row],[zawartosc '[%']]]*0.01,0)</f>
        <v>0</v>
      </c>
      <c r="G1621">
        <f>martianeum6[[#This Row],[stan_magazynu '[kg']]]+martianeum6[[#This Row],[ile_kg_materiału_z_ładunku]]</f>
        <v>79.417999999999935</v>
      </c>
      <c r="H1621">
        <f>IF(martianeum6[[#This Row],[stan_po_wydobyciu_z_ładunku]]&gt;=100,100,0)</f>
        <v>0</v>
      </c>
      <c r="I1621">
        <f>martianeum6[[#This Row],[stan_po_wydobyciu_z_ładunku]]-martianeum6[[#This Row],[ile_zabiera_na_orbite]]</f>
        <v>79.417999999999935</v>
      </c>
    </row>
    <row r="1622" spans="1:9" x14ac:dyDescent="0.25">
      <c r="A1622" s="1">
        <v>50261</v>
      </c>
      <c r="B1622">
        <f t="shared" si="25"/>
        <v>79.417999999999935</v>
      </c>
      <c r="C1622" t="s">
        <v>19</v>
      </c>
      <c r="D1622">
        <v>13.1</v>
      </c>
      <c r="E1622">
        <v>36.6</v>
      </c>
      <c r="F1622">
        <f>IF(martianeum6[[#This Row],[zawartosc '[%']]]&gt;=1,martianeum6[[#This Row],[masa '[kg']]]*martianeum6[[#This Row],[zawartosc '[%']]]*0.01,0)</f>
        <v>4.7946</v>
      </c>
      <c r="G1622">
        <f>martianeum6[[#This Row],[stan_magazynu '[kg']]]+martianeum6[[#This Row],[ile_kg_materiału_z_ładunku]]</f>
        <v>84.212599999999938</v>
      </c>
      <c r="H1622">
        <f>IF(martianeum6[[#This Row],[stan_po_wydobyciu_z_ładunku]]&gt;=100,100,0)</f>
        <v>0</v>
      </c>
      <c r="I1622">
        <f>martianeum6[[#This Row],[stan_po_wydobyciu_z_ładunku]]-martianeum6[[#This Row],[ile_zabiera_na_orbite]]</f>
        <v>84.212599999999938</v>
      </c>
    </row>
    <row r="1623" spans="1:9" x14ac:dyDescent="0.25">
      <c r="A1623" s="1">
        <v>50262</v>
      </c>
      <c r="B1623">
        <f t="shared" si="25"/>
        <v>84.212599999999938</v>
      </c>
      <c r="C1623" t="s">
        <v>7</v>
      </c>
      <c r="D1623">
        <v>16.600000000000001</v>
      </c>
      <c r="E1623">
        <v>6.6</v>
      </c>
      <c r="F1623">
        <f>IF(martianeum6[[#This Row],[zawartosc '[%']]]&gt;=1,martianeum6[[#This Row],[masa '[kg']]]*martianeum6[[#This Row],[zawartosc '[%']]]*0.01,0)</f>
        <v>1.0956000000000001</v>
      </c>
      <c r="G1623">
        <f>martianeum6[[#This Row],[stan_magazynu '[kg']]]+martianeum6[[#This Row],[ile_kg_materiału_z_ładunku]]</f>
        <v>85.308199999999943</v>
      </c>
      <c r="H1623">
        <f>IF(martianeum6[[#This Row],[stan_po_wydobyciu_z_ładunku]]&gt;=100,100,0)</f>
        <v>0</v>
      </c>
      <c r="I1623">
        <f>martianeum6[[#This Row],[stan_po_wydobyciu_z_ładunku]]-martianeum6[[#This Row],[ile_zabiera_na_orbite]]</f>
        <v>85.308199999999943</v>
      </c>
    </row>
    <row r="1624" spans="1:9" x14ac:dyDescent="0.25">
      <c r="A1624" s="1">
        <v>50263</v>
      </c>
      <c r="B1624">
        <f t="shared" si="25"/>
        <v>85.308199999999943</v>
      </c>
      <c r="C1624" t="s">
        <v>19</v>
      </c>
      <c r="D1624">
        <v>20.2</v>
      </c>
      <c r="E1624">
        <v>0</v>
      </c>
      <c r="F1624">
        <f>IF(martianeum6[[#This Row],[zawartosc '[%']]]&gt;=1,martianeum6[[#This Row],[masa '[kg']]]*martianeum6[[#This Row],[zawartosc '[%']]]*0.01,0)</f>
        <v>0</v>
      </c>
      <c r="G1624">
        <f>martianeum6[[#This Row],[stan_magazynu '[kg']]]+martianeum6[[#This Row],[ile_kg_materiału_z_ładunku]]</f>
        <v>85.308199999999943</v>
      </c>
      <c r="H1624">
        <f>IF(martianeum6[[#This Row],[stan_po_wydobyciu_z_ładunku]]&gt;=100,100,0)</f>
        <v>0</v>
      </c>
      <c r="I1624">
        <f>martianeum6[[#This Row],[stan_po_wydobyciu_z_ładunku]]-martianeum6[[#This Row],[ile_zabiera_na_orbite]]</f>
        <v>85.308199999999943</v>
      </c>
    </row>
    <row r="1625" spans="1:9" x14ac:dyDescent="0.25">
      <c r="A1625" s="1">
        <v>50264</v>
      </c>
      <c r="B1625">
        <f t="shared" si="25"/>
        <v>85.308199999999943</v>
      </c>
      <c r="C1625" t="s">
        <v>7</v>
      </c>
      <c r="D1625">
        <v>26.4</v>
      </c>
      <c r="E1625">
        <v>11.9</v>
      </c>
      <c r="F1625">
        <f>IF(martianeum6[[#This Row],[zawartosc '[%']]]&gt;=1,martianeum6[[#This Row],[masa '[kg']]]*martianeum6[[#This Row],[zawartosc '[%']]]*0.01,0)</f>
        <v>3.1415999999999999</v>
      </c>
      <c r="G1625">
        <f>martianeum6[[#This Row],[stan_magazynu '[kg']]]+martianeum6[[#This Row],[ile_kg_materiału_z_ładunku]]</f>
        <v>88.449799999999939</v>
      </c>
      <c r="H1625">
        <f>IF(martianeum6[[#This Row],[stan_po_wydobyciu_z_ładunku]]&gt;=100,100,0)</f>
        <v>0</v>
      </c>
      <c r="I1625">
        <f>martianeum6[[#This Row],[stan_po_wydobyciu_z_ładunku]]-martianeum6[[#This Row],[ile_zabiera_na_orbite]]</f>
        <v>88.449799999999939</v>
      </c>
    </row>
    <row r="1626" spans="1:9" x14ac:dyDescent="0.25">
      <c r="A1626" s="1">
        <v>50265</v>
      </c>
      <c r="B1626">
        <f t="shared" si="25"/>
        <v>88.449799999999939</v>
      </c>
      <c r="C1626" t="s">
        <v>10</v>
      </c>
      <c r="D1626">
        <v>11.8</v>
      </c>
      <c r="E1626">
        <v>0</v>
      </c>
      <c r="F1626">
        <f>IF(martianeum6[[#This Row],[zawartosc '[%']]]&gt;=1,martianeum6[[#This Row],[masa '[kg']]]*martianeum6[[#This Row],[zawartosc '[%']]]*0.01,0)</f>
        <v>0</v>
      </c>
      <c r="G1626">
        <f>martianeum6[[#This Row],[stan_magazynu '[kg']]]+martianeum6[[#This Row],[ile_kg_materiału_z_ładunku]]</f>
        <v>88.449799999999939</v>
      </c>
      <c r="H1626">
        <f>IF(martianeum6[[#This Row],[stan_po_wydobyciu_z_ładunku]]&gt;=100,100,0)</f>
        <v>0</v>
      </c>
      <c r="I1626">
        <f>martianeum6[[#This Row],[stan_po_wydobyciu_z_ładunku]]-martianeum6[[#This Row],[ile_zabiera_na_orbite]]</f>
        <v>88.449799999999939</v>
      </c>
    </row>
    <row r="1627" spans="1:9" x14ac:dyDescent="0.25">
      <c r="A1627" s="1">
        <v>50266</v>
      </c>
      <c r="B1627">
        <f t="shared" si="25"/>
        <v>88.449799999999939</v>
      </c>
      <c r="C1627" t="s">
        <v>17</v>
      </c>
      <c r="D1627">
        <v>19.5</v>
      </c>
      <c r="E1627">
        <v>6.4</v>
      </c>
      <c r="F1627">
        <f>IF(martianeum6[[#This Row],[zawartosc '[%']]]&gt;=1,martianeum6[[#This Row],[masa '[kg']]]*martianeum6[[#This Row],[zawartosc '[%']]]*0.01,0)</f>
        <v>1.2480000000000002</v>
      </c>
      <c r="G1627">
        <f>martianeum6[[#This Row],[stan_magazynu '[kg']]]+martianeum6[[#This Row],[ile_kg_materiału_z_ładunku]]</f>
        <v>89.697799999999944</v>
      </c>
      <c r="H1627">
        <f>IF(martianeum6[[#This Row],[stan_po_wydobyciu_z_ładunku]]&gt;=100,100,0)</f>
        <v>0</v>
      </c>
      <c r="I1627">
        <f>martianeum6[[#This Row],[stan_po_wydobyciu_z_ładunku]]-martianeum6[[#This Row],[ile_zabiera_na_orbite]]</f>
        <v>89.697799999999944</v>
      </c>
    </row>
    <row r="1628" spans="1:9" x14ac:dyDescent="0.25">
      <c r="A1628" s="1">
        <v>50267</v>
      </c>
      <c r="B1628">
        <f t="shared" si="25"/>
        <v>89.697799999999944</v>
      </c>
      <c r="C1628" t="s">
        <v>19</v>
      </c>
      <c r="D1628">
        <v>12</v>
      </c>
      <c r="E1628">
        <v>13.3</v>
      </c>
      <c r="F1628">
        <f>IF(martianeum6[[#This Row],[zawartosc '[%']]]&gt;=1,martianeum6[[#This Row],[masa '[kg']]]*martianeum6[[#This Row],[zawartosc '[%']]]*0.01,0)</f>
        <v>1.5960000000000003</v>
      </c>
      <c r="G1628">
        <f>martianeum6[[#This Row],[stan_magazynu '[kg']]]+martianeum6[[#This Row],[ile_kg_materiału_z_ładunku]]</f>
        <v>91.293799999999948</v>
      </c>
      <c r="H1628">
        <f>IF(martianeum6[[#This Row],[stan_po_wydobyciu_z_ładunku]]&gt;=100,100,0)</f>
        <v>0</v>
      </c>
      <c r="I1628">
        <f>martianeum6[[#This Row],[stan_po_wydobyciu_z_ładunku]]-martianeum6[[#This Row],[ile_zabiera_na_orbite]]</f>
        <v>91.293799999999948</v>
      </c>
    </row>
    <row r="1629" spans="1:9" x14ac:dyDescent="0.25">
      <c r="A1629" s="1">
        <v>50268</v>
      </c>
      <c r="B1629">
        <f t="shared" si="25"/>
        <v>91.293799999999948</v>
      </c>
      <c r="C1629" t="s">
        <v>22</v>
      </c>
      <c r="D1629">
        <v>16.3</v>
      </c>
      <c r="E1629">
        <v>7.5</v>
      </c>
      <c r="F1629">
        <f>IF(martianeum6[[#This Row],[zawartosc '[%']]]&gt;=1,martianeum6[[#This Row],[masa '[kg']]]*martianeum6[[#This Row],[zawartosc '[%']]]*0.01,0)</f>
        <v>1.2224999999999999</v>
      </c>
      <c r="G1629">
        <f>martianeum6[[#This Row],[stan_magazynu '[kg']]]+martianeum6[[#This Row],[ile_kg_materiału_z_ładunku]]</f>
        <v>92.516299999999944</v>
      </c>
      <c r="H1629">
        <f>IF(martianeum6[[#This Row],[stan_po_wydobyciu_z_ładunku]]&gt;=100,100,0)</f>
        <v>0</v>
      </c>
      <c r="I1629">
        <f>martianeum6[[#This Row],[stan_po_wydobyciu_z_ładunku]]-martianeum6[[#This Row],[ile_zabiera_na_orbite]]</f>
        <v>92.516299999999944</v>
      </c>
    </row>
    <row r="1630" spans="1:9" x14ac:dyDescent="0.25">
      <c r="A1630" s="1">
        <v>50269</v>
      </c>
      <c r="B1630">
        <f t="shared" si="25"/>
        <v>92.516299999999944</v>
      </c>
      <c r="C1630" t="s">
        <v>17</v>
      </c>
      <c r="D1630">
        <v>22.8</v>
      </c>
      <c r="E1630">
        <v>2.7</v>
      </c>
      <c r="F1630">
        <f>IF(martianeum6[[#This Row],[zawartosc '[%']]]&gt;=1,martianeum6[[#This Row],[masa '[kg']]]*martianeum6[[#This Row],[zawartosc '[%']]]*0.01,0)</f>
        <v>0.61560000000000015</v>
      </c>
      <c r="G1630">
        <f>martianeum6[[#This Row],[stan_magazynu '[kg']]]+martianeum6[[#This Row],[ile_kg_materiału_z_ładunku]]</f>
        <v>93.131899999999945</v>
      </c>
      <c r="H1630">
        <f>IF(martianeum6[[#This Row],[stan_po_wydobyciu_z_ładunku]]&gt;=100,100,0)</f>
        <v>0</v>
      </c>
      <c r="I1630">
        <f>martianeum6[[#This Row],[stan_po_wydobyciu_z_ładunku]]-martianeum6[[#This Row],[ile_zabiera_na_orbite]]</f>
        <v>93.131899999999945</v>
      </c>
    </row>
    <row r="1631" spans="1:9" x14ac:dyDescent="0.25">
      <c r="A1631" s="1">
        <v>50270</v>
      </c>
      <c r="B1631">
        <f t="shared" si="25"/>
        <v>93.131899999999945</v>
      </c>
      <c r="C1631" t="s">
        <v>10</v>
      </c>
      <c r="D1631">
        <v>16.2</v>
      </c>
      <c r="E1631">
        <v>43.3</v>
      </c>
      <c r="F1631">
        <f>IF(martianeum6[[#This Row],[zawartosc '[%']]]&gt;=1,martianeum6[[#This Row],[masa '[kg']]]*martianeum6[[#This Row],[zawartosc '[%']]]*0.01,0)</f>
        <v>7.0145999999999997</v>
      </c>
      <c r="G1631">
        <f>martianeum6[[#This Row],[stan_magazynu '[kg']]]+martianeum6[[#This Row],[ile_kg_materiału_z_ładunku]]</f>
        <v>100.14649999999995</v>
      </c>
      <c r="H1631">
        <f>IF(martianeum6[[#This Row],[stan_po_wydobyciu_z_ładunku]]&gt;=100,100,0)</f>
        <v>100</v>
      </c>
      <c r="I1631">
        <f>martianeum6[[#This Row],[stan_po_wydobyciu_z_ładunku]]-martianeum6[[#This Row],[ile_zabiera_na_orbite]]</f>
        <v>0.14649999999994634</v>
      </c>
    </row>
    <row r="1632" spans="1:9" x14ac:dyDescent="0.25">
      <c r="A1632" s="1">
        <v>50271</v>
      </c>
      <c r="B1632">
        <f t="shared" si="25"/>
        <v>0.14649999999994634</v>
      </c>
      <c r="C1632" t="s">
        <v>24</v>
      </c>
      <c r="D1632">
        <v>11.5</v>
      </c>
      <c r="E1632">
        <v>3.1</v>
      </c>
      <c r="F1632">
        <f>IF(martianeum6[[#This Row],[zawartosc '[%']]]&gt;=1,martianeum6[[#This Row],[masa '[kg']]]*martianeum6[[#This Row],[zawartosc '[%']]]*0.01,0)</f>
        <v>0.35649999999999998</v>
      </c>
      <c r="G1632">
        <f>martianeum6[[#This Row],[stan_magazynu '[kg']]]+martianeum6[[#This Row],[ile_kg_materiału_z_ładunku]]</f>
        <v>0.50299999999994638</v>
      </c>
      <c r="H1632">
        <f>IF(martianeum6[[#This Row],[stan_po_wydobyciu_z_ładunku]]&gt;=100,100,0)</f>
        <v>0</v>
      </c>
      <c r="I1632">
        <f>martianeum6[[#This Row],[stan_po_wydobyciu_z_ładunku]]-martianeum6[[#This Row],[ile_zabiera_na_orbite]]</f>
        <v>0.50299999999994638</v>
      </c>
    </row>
    <row r="1633" spans="1:9" x14ac:dyDescent="0.25">
      <c r="A1633" s="1">
        <v>50272</v>
      </c>
      <c r="B1633">
        <f t="shared" si="25"/>
        <v>0.50299999999994638</v>
      </c>
      <c r="C1633" t="s">
        <v>13</v>
      </c>
      <c r="D1633">
        <v>13.5</v>
      </c>
      <c r="E1633">
        <v>0</v>
      </c>
      <c r="F1633">
        <f>IF(martianeum6[[#This Row],[zawartosc '[%']]]&gt;=1,martianeum6[[#This Row],[masa '[kg']]]*martianeum6[[#This Row],[zawartosc '[%']]]*0.01,0)</f>
        <v>0</v>
      </c>
      <c r="G1633">
        <f>martianeum6[[#This Row],[stan_magazynu '[kg']]]+martianeum6[[#This Row],[ile_kg_materiału_z_ładunku]]</f>
        <v>0.50299999999994638</v>
      </c>
      <c r="H1633">
        <f>IF(martianeum6[[#This Row],[stan_po_wydobyciu_z_ładunku]]&gt;=100,100,0)</f>
        <v>0</v>
      </c>
      <c r="I1633">
        <f>martianeum6[[#This Row],[stan_po_wydobyciu_z_ładunku]]-martianeum6[[#This Row],[ile_zabiera_na_orbite]]</f>
        <v>0.50299999999994638</v>
      </c>
    </row>
    <row r="1634" spans="1:9" x14ac:dyDescent="0.25">
      <c r="A1634" s="1">
        <v>50273</v>
      </c>
      <c r="B1634">
        <f t="shared" si="25"/>
        <v>0.50299999999994638</v>
      </c>
      <c r="C1634" t="s">
        <v>17</v>
      </c>
      <c r="D1634">
        <v>16.2</v>
      </c>
      <c r="E1634">
        <v>6.4</v>
      </c>
      <c r="F1634">
        <f>IF(martianeum6[[#This Row],[zawartosc '[%']]]&gt;=1,martianeum6[[#This Row],[masa '[kg']]]*martianeum6[[#This Row],[zawartosc '[%']]]*0.01,0)</f>
        <v>1.0368000000000002</v>
      </c>
      <c r="G1634">
        <f>martianeum6[[#This Row],[stan_magazynu '[kg']]]+martianeum6[[#This Row],[ile_kg_materiału_z_ładunku]]</f>
        <v>1.5397999999999465</v>
      </c>
      <c r="H1634">
        <f>IF(martianeum6[[#This Row],[stan_po_wydobyciu_z_ładunku]]&gt;=100,100,0)</f>
        <v>0</v>
      </c>
      <c r="I1634">
        <f>martianeum6[[#This Row],[stan_po_wydobyciu_z_ładunku]]-martianeum6[[#This Row],[ile_zabiera_na_orbite]]</f>
        <v>1.5397999999999465</v>
      </c>
    </row>
    <row r="1635" spans="1:9" x14ac:dyDescent="0.25">
      <c r="A1635" s="1">
        <v>50274</v>
      </c>
      <c r="B1635">
        <f t="shared" si="25"/>
        <v>1.5397999999999465</v>
      </c>
      <c r="C1635" t="s">
        <v>10</v>
      </c>
      <c r="D1635">
        <v>18.5</v>
      </c>
      <c r="E1635">
        <v>24.9</v>
      </c>
      <c r="F1635">
        <f>IF(martianeum6[[#This Row],[zawartosc '[%']]]&gt;=1,martianeum6[[#This Row],[masa '[kg']]]*martianeum6[[#This Row],[zawartosc '[%']]]*0.01,0)</f>
        <v>4.6064999999999996</v>
      </c>
      <c r="G1635">
        <f>martianeum6[[#This Row],[stan_magazynu '[kg']]]+martianeum6[[#This Row],[ile_kg_materiału_z_ładunku]]</f>
        <v>6.1462999999999459</v>
      </c>
      <c r="H1635">
        <f>IF(martianeum6[[#This Row],[stan_po_wydobyciu_z_ładunku]]&gt;=100,100,0)</f>
        <v>0</v>
      </c>
      <c r="I1635">
        <f>martianeum6[[#This Row],[stan_po_wydobyciu_z_ładunku]]-martianeum6[[#This Row],[ile_zabiera_na_orbite]]</f>
        <v>6.1462999999999459</v>
      </c>
    </row>
    <row r="1636" spans="1:9" x14ac:dyDescent="0.25">
      <c r="A1636" s="1">
        <v>50275</v>
      </c>
      <c r="B1636">
        <f t="shared" si="25"/>
        <v>6.1462999999999459</v>
      </c>
      <c r="C1636" t="s">
        <v>19</v>
      </c>
      <c r="D1636">
        <v>10.9</v>
      </c>
      <c r="E1636">
        <v>0</v>
      </c>
      <c r="F1636">
        <f>IF(martianeum6[[#This Row],[zawartosc '[%']]]&gt;=1,martianeum6[[#This Row],[masa '[kg']]]*martianeum6[[#This Row],[zawartosc '[%']]]*0.01,0)</f>
        <v>0</v>
      </c>
      <c r="G1636">
        <f>martianeum6[[#This Row],[stan_magazynu '[kg']]]+martianeum6[[#This Row],[ile_kg_materiału_z_ładunku]]</f>
        <v>6.1462999999999459</v>
      </c>
      <c r="H1636">
        <f>IF(martianeum6[[#This Row],[stan_po_wydobyciu_z_ładunku]]&gt;=100,100,0)</f>
        <v>0</v>
      </c>
      <c r="I1636">
        <f>martianeum6[[#This Row],[stan_po_wydobyciu_z_ładunku]]-martianeum6[[#This Row],[ile_zabiera_na_orbite]]</f>
        <v>6.1462999999999459</v>
      </c>
    </row>
    <row r="1637" spans="1:9" x14ac:dyDescent="0.25">
      <c r="A1637" s="1">
        <v>50276</v>
      </c>
      <c r="B1637">
        <f t="shared" si="25"/>
        <v>6.1462999999999459</v>
      </c>
      <c r="C1637" t="s">
        <v>17</v>
      </c>
      <c r="D1637">
        <v>23.9</v>
      </c>
      <c r="E1637">
        <v>4.5</v>
      </c>
      <c r="F1637">
        <f>IF(martianeum6[[#This Row],[zawartosc '[%']]]&gt;=1,martianeum6[[#This Row],[masa '[kg']]]*martianeum6[[#This Row],[zawartosc '[%']]]*0.01,0)</f>
        <v>1.0754999999999999</v>
      </c>
      <c r="G1637">
        <f>martianeum6[[#This Row],[stan_magazynu '[kg']]]+martianeum6[[#This Row],[ile_kg_materiału_z_ładunku]]</f>
        <v>7.2217999999999458</v>
      </c>
      <c r="H1637">
        <f>IF(martianeum6[[#This Row],[stan_po_wydobyciu_z_ładunku]]&gt;=100,100,0)</f>
        <v>0</v>
      </c>
      <c r="I1637">
        <f>martianeum6[[#This Row],[stan_po_wydobyciu_z_ładunku]]-martianeum6[[#This Row],[ile_zabiera_na_orbite]]</f>
        <v>7.2217999999999458</v>
      </c>
    </row>
    <row r="1638" spans="1:9" x14ac:dyDescent="0.25">
      <c r="A1638" s="1">
        <v>50277</v>
      </c>
      <c r="B1638">
        <f t="shared" si="25"/>
        <v>7.2217999999999458</v>
      </c>
      <c r="C1638" t="s">
        <v>11</v>
      </c>
      <c r="D1638">
        <v>20.2</v>
      </c>
      <c r="E1638">
        <v>0</v>
      </c>
      <c r="F1638">
        <f>IF(martianeum6[[#This Row],[zawartosc '[%']]]&gt;=1,martianeum6[[#This Row],[masa '[kg']]]*martianeum6[[#This Row],[zawartosc '[%']]]*0.01,0)</f>
        <v>0</v>
      </c>
      <c r="G1638">
        <f>martianeum6[[#This Row],[stan_magazynu '[kg']]]+martianeum6[[#This Row],[ile_kg_materiału_z_ładunku]]</f>
        <v>7.2217999999999458</v>
      </c>
      <c r="H1638">
        <f>IF(martianeum6[[#This Row],[stan_po_wydobyciu_z_ładunku]]&gt;=100,100,0)</f>
        <v>0</v>
      </c>
      <c r="I1638">
        <f>martianeum6[[#This Row],[stan_po_wydobyciu_z_ładunku]]-martianeum6[[#This Row],[ile_zabiera_na_orbite]]</f>
        <v>7.2217999999999458</v>
      </c>
    </row>
    <row r="1639" spans="1:9" x14ac:dyDescent="0.25">
      <c r="A1639" s="1">
        <v>50278</v>
      </c>
      <c r="B1639">
        <f t="shared" si="25"/>
        <v>7.2217999999999458</v>
      </c>
      <c r="C1639" t="s">
        <v>7</v>
      </c>
      <c r="D1639">
        <v>23.3</v>
      </c>
      <c r="E1639">
        <v>0</v>
      </c>
      <c r="F1639">
        <f>IF(martianeum6[[#This Row],[zawartosc '[%']]]&gt;=1,martianeum6[[#This Row],[masa '[kg']]]*martianeum6[[#This Row],[zawartosc '[%']]]*0.01,0)</f>
        <v>0</v>
      </c>
      <c r="G1639">
        <f>martianeum6[[#This Row],[stan_magazynu '[kg']]]+martianeum6[[#This Row],[ile_kg_materiału_z_ładunku]]</f>
        <v>7.2217999999999458</v>
      </c>
      <c r="H1639">
        <f>IF(martianeum6[[#This Row],[stan_po_wydobyciu_z_ładunku]]&gt;=100,100,0)</f>
        <v>0</v>
      </c>
      <c r="I1639">
        <f>martianeum6[[#This Row],[stan_po_wydobyciu_z_ładunku]]-martianeum6[[#This Row],[ile_zabiera_na_orbite]]</f>
        <v>7.2217999999999458</v>
      </c>
    </row>
    <row r="1640" spans="1:9" x14ac:dyDescent="0.25">
      <c r="A1640" s="1">
        <v>50279</v>
      </c>
      <c r="B1640">
        <f t="shared" si="25"/>
        <v>7.2217999999999458</v>
      </c>
      <c r="C1640" t="s">
        <v>13</v>
      </c>
      <c r="D1640">
        <v>26.3</v>
      </c>
      <c r="E1640">
        <v>2.2000000000000002</v>
      </c>
      <c r="F1640">
        <f>IF(martianeum6[[#This Row],[zawartosc '[%']]]&gt;=1,martianeum6[[#This Row],[masa '[kg']]]*martianeum6[[#This Row],[zawartosc '[%']]]*0.01,0)</f>
        <v>0.57860000000000011</v>
      </c>
      <c r="G1640">
        <f>martianeum6[[#This Row],[stan_magazynu '[kg']]]+martianeum6[[#This Row],[ile_kg_materiału_z_ładunku]]</f>
        <v>7.8003999999999456</v>
      </c>
      <c r="H1640">
        <f>IF(martianeum6[[#This Row],[stan_po_wydobyciu_z_ładunku]]&gt;=100,100,0)</f>
        <v>0</v>
      </c>
      <c r="I1640">
        <f>martianeum6[[#This Row],[stan_po_wydobyciu_z_ładunku]]-martianeum6[[#This Row],[ile_zabiera_na_orbite]]</f>
        <v>7.8003999999999456</v>
      </c>
    </row>
    <row r="1641" spans="1:9" x14ac:dyDescent="0.25">
      <c r="A1641" s="1">
        <v>50280</v>
      </c>
      <c r="B1641">
        <f t="shared" si="25"/>
        <v>7.8003999999999456</v>
      </c>
      <c r="C1641" t="s">
        <v>13</v>
      </c>
      <c r="D1641">
        <v>20.3</v>
      </c>
      <c r="E1641">
        <v>16.600000000000001</v>
      </c>
      <c r="F1641">
        <f>IF(martianeum6[[#This Row],[zawartosc '[%']]]&gt;=1,martianeum6[[#This Row],[masa '[kg']]]*martianeum6[[#This Row],[zawartosc '[%']]]*0.01,0)</f>
        <v>3.3698000000000001</v>
      </c>
      <c r="G1641">
        <f>martianeum6[[#This Row],[stan_magazynu '[kg']]]+martianeum6[[#This Row],[ile_kg_materiału_z_ładunku]]</f>
        <v>11.170199999999946</v>
      </c>
      <c r="H1641">
        <f>IF(martianeum6[[#This Row],[stan_po_wydobyciu_z_ładunku]]&gt;=100,100,0)</f>
        <v>0</v>
      </c>
      <c r="I1641">
        <f>martianeum6[[#This Row],[stan_po_wydobyciu_z_ładunku]]-martianeum6[[#This Row],[ile_zabiera_na_orbite]]</f>
        <v>11.170199999999946</v>
      </c>
    </row>
    <row r="1642" spans="1:9" x14ac:dyDescent="0.25">
      <c r="A1642" s="1">
        <v>50281</v>
      </c>
      <c r="B1642">
        <f t="shared" si="25"/>
        <v>11.170199999999946</v>
      </c>
      <c r="C1642" t="s">
        <v>10</v>
      </c>
      <c r="D1642">
        <v>11.1</v>
      </c>
      <c r="E1642">
        <v>38</v>
      </c>
      <c r="F1642">
        <f>IF(martianeum6[[#This Row],[zawartosc '[%']]]&gt;=1,martianeum6[[#This Row],[masa '[kg']]]*martianeum6[[#This Row],[zawartosc '[%']]]*0.01,0)</f>
        <v>4.218</v>
      </c>
      <c r="G1642">
        <f>martianeum6[[#This Row],[stan_magazynu '[kg']]]+martianeum6[[#This Row],[ile_kg_materiału_z_ładunku]]</f>
        <v>15.388199999999946</v>
      </c>
      <c r="H1642">
        <f>IF(martianeum6[[#This Row],[stan_po_wydobyciu_z_ładunku]]&gt;=100,100,0)</f>
        <v>0</v>
      </c>
      <c r="I1642">
        <f>martianeum6[[#This Row],[stan_po_wydobyciu_z_ładunku]]-martianeum6[[#This Row],[ile_zabiera_na_orbite]]</f>
        <v>15.388199999999946</v>
      </c>
    </row>
    <row r="1643" spans="1:9" x14ac:dyDescent="0.25">
      <c r="A1643" s="1">
        <v>50282</v>
      </c>
      <c r="B1643">
        <f t="shared" si="25"/>
        <v>15.388199999999946</v>
      </c>
      <c r="C1643" t="s">
        <v>5</v>
      </c>
      <c r="D1643">
        <v>10.7</v>
      </c>
      <c r="E1643">
        <v>1.2</v>
      </c>
      <c r="F1643">
        <f>IF(martianeum6[[#This Row],[zawartosc '[%']]]&gt;=1,martianeum6[[#This Row],[masa '[kg']]]*martianeum6[[#This Row],[zawartosc '[%']]]*0.01,0)</f>
        <v>0.12839999999999999</v>
      </c>
      <c r="G1643">
        <f>martianeum6[[#This Row],[stan_magazynu '[kg']]]+martianeum6[[#This Row],[ile_kg_materiału_z_ładunku]]</f>
        <v>15.516599999999945</v>
      </c>
      <c r="H1643">
        <f>IF(martianeum6[[#This Row],[stan_po_wydobyciu_z_ładunku]]&gt;=100,100,0)</f>
        <v>0</v>
      </c>
      <c r="I1643">
        <f>martianeum6[[#This Row],[stan_po_wydobyciu_z_ładunku]]-martianeum6[[#This Row],[ile_zabiera_na_orbite]]</f>
        <v>15.516599999999945</v>
      </c>
    </row>
    <row r="1644" spans="1:9" x14ac:dyDescent="0.25">
      <c r="A1644" s="1">
        <v>50283</v>
      </c>
      <c r="B1644">
        <f t="shared" si="25"/>
        <v>15.516599999999945</v>
      </c>
      <c r="C1644" t="s">
        <v>21</v>
      </c>
      <c r="D1644">
        <v>21.8</v>
      </c>
      <c r="E1644">
        <v>0</v>
      </c>
      <c r="F1644">
        <f>IF(martianeum6[[#This Row],[zawartosc '[%']]]&gt;=1,martianeum6[[#This Row],[masa '[kg']]]*martianeum6[[#This Row],[zawartosc '[%']]]*0.01,0)</f>
        <v>0</v>
      </c>
      <c r="G1644">
        <f>martianeum6[[#This Row],[stan_magazynu '[kg']]]+martianeum6[[#This Row],[ile_kg_materiału_z_ładunku]]</f>
        <v>15.516599999999945</v>
      </c>
      <c r="H1644">
        <f>IF(martianeum6[[#This Row],[stan_po_wydobyciu_z_ładunku]]&gt;=100,100,0)</f>
        <v>0</v>
      </c>
      <c r="I1644">
        <f>martianeum6[[#This Row],[stan_po_wydobyciu_z_ładunku]]-martianeum6[[#This Row],[ile_zabiera_na_orbite]]</f>
        <v>15.516599999999945</v>
      </c>
    </row>
    <row r="1645" spans="1:9" x14ac:dyDescent="0.25">
      <c r="A1645" s="1">
        <v>50284</v>
      </c>
      <c r="B1645">
        <f t="shared" si="25"/>
        <v>15.516599999999945</v>
      </c>
      <c r="C1645" t="s">
        <v>7</v>
      </c>
      <c r="D1645">
        <v>29.7</v>
      </c>
      <c r="E1645">
        <v>2.5</v>
      </c>
      <c r="F1645">
        <f>IF(martianeum6[[#This Row],[zawartosc '[%']]]&gt;=1,martianeum6[[#This Row],[masa '[kg']]]*martianeum6[[#This Row],[zawartosc '[%']]]*0.01,0)</f>
        <v>0.74250000000000005</v>
      </c>
      <c r="G1645">
        <f>martianeum6[[#This Row],[stan_magazynu '[kg']]]+martianeum6[[#This Row],[ile_kg_materiału_z_ładunku]]</f>
        <v>16.259099999999947</v>
      </c>
      <c r="H1645">
        <f>IF(martianeum6[[#This Row],[stan_po_wydobyciu_z_ładunku]]&gt;=100,100,0)</f>
        <v>0</v>
      </c>
      <c r="I1645">
        <f>martianeum6[[#This Row],[stan_po_wydobyciu_z_ładunku]]-martianeum6[[#This Row],[ile_zabiera_na_orbite]]</f>
        <v>16.259099999999947</v>
      </c>
    </row>
    <row r="1646" spans="1:9" x14ac:dyDescent="0.25">
      <c r="A1646" s="1">
        <v>50285</v>
      </c>
      <c r="B1646">
        <f t="shared" si="25"/>
        <v>16.259099999999947</v>
      </c>
      <c r="C1646" t="s">
        <v>10</v>
      </c>
      <c r="D1646">
        <v>21.7</v>
      </c>
      <c r="E1646">
        <v>16.100000000000001</v>
      </c>
      <c r="F1646">
        <f>IF(martianeum6[[#This Row],[zawartosc '[%']]]&gt;=1,martianeum6[[#This Row],[masa '[kg']]]*martianeum6[[#This Row],[zawartosc '[%']]]*0.01,0)</f>
        <v>3.4937</v>
      </c>
      <c r="G1646">
        <f>martianeum6[[#This Row],[stan_magazynu '[kg']]]+martianeum6[[#This Row],[ile_kg_materiału_z_ładunku]]</f>
        <v>19.752799999999947</v>
      </c>
      <c r="H1646">
        <f>IF(martianeum6[[#This Row],[stan_po_wydobyciu_z_ładunku]]&gt;=100,100,0)</f>
        <v>0</v>
      </c>
      <c r="I1646">
        <f>martianeum6[[#This Row],[stan_po_wydobyciu_z_ładunku]]-martianeum6[[#This Row],[ile_zabiera_na_orbite]]</f>
        <v>19.752799999999947</v>
      </c>
    </row>
    <row r="1647" spans="1:9" x14ac:dyDescent="0.25">
      <c r="A1647" s="1">
        <v>50286</v>
      </c>
      <c r="B1647">
        <f t="shared" si="25"/>
        <v>19.752799999999947</v>
      </c>
      <c r="C1647" t="s">
        <v>10</v>
      </c>
      <c r="D1647">
        <v>26</v>
      </c>
      <c r="E1647">
        <v>47.6</v>
      </c>
      <c r="F1647">
        <f>IF(martianeum6[[#This Row],[zawartosc '[%']]]&gt;=1,martianeum6[[#This Row],[masa '[kg']]]*martianeum6[[#This Row],[zawartosc '[%']]]*0.01,0)</f>
        <v>12.376000000000001</v>
      </c>
      <c r="G1647">
        <f>martianeum6[[#This Row],[stan_magazynu '[kg']]]+martianeum6[[#This Row],[ile_kg_materiału_z_ładunku]]</f>
        <v>32.128799999999949</v>
      </c>
      <c r="H1647">
        <f>IF(martianeum6[[#This Row],[stan_po_wydobyciu_z_ładunku]]&gt;=100,100,0)</f>
        <v>0</v>
      </c>
      <c r="I1647">
        <f>martianeum6[[#This Row],[stan_po_wydobyciu_z_ładunku]]-martianeum6[[#This Row],[ile_zabiera_na_orbite]]</f>
        <v>32.128799999999949</v>
      </c>
    </row>
    <row r="1648" spans="1:9" x14ac:dyDescent="0.25">
      <c r="A1648" s="1">
        <v>50287</v>
      </c>
      <c r="B1648">
        <f t="shared" si="25"/>
        <v>32.128799999999949</v>
      </c>
      <c r="C1648" t="s">
        <v>7</v>
      </c>
      <c r="D1648">
        <v>18</v>
      </c>
      <c r="E1648">
        <v>5.3</v>
      </c>
      <c r="F1648">
        <f>IF(martianeum6[[#This Row],[zawartosc '[%']]]&gt;=1,martianeum6[[#This Row],[masa '[kg']]]*martianeum6[[#This Row],[zawartosc '[%']]]*0.01,0)</f>
        <v>0.95399999999999996</v>
      </c>
      <c r="G1648">
        <f>martianeum6[[#This Row],[stan_magazynu '[kg']]]+martianeum6[[#This Row],[ile_kg_materiału_z_ładunku]]</f>
        <v>33.082799999999949</v>
      </c>
      <c r="H1648">
        <f>IF(martianeum6[[#This Row],[stan_po_wydobyciu_z_ładunku]]&gt;=100,100,0)</f>
        <v>0</v>
      </c>
      <c r="I1648">
        <f>martianeum6[[#This Row],[stan_po_wydobyciu_z_ładunku]]-martianeum6[[#This Row],[ile_zabiera_na_orbite]]</f>
        <v>33.082799999999949</v>
      </c>
    </row>
    <row r="1649" spans="1:9" x14ac:dyDescent="0.25">
      <c r="A1649" s="1">
        <v>50288</v>
      </c>
      <c r="B1649">
        <f t="shared" si="25"/>
        <v>33.082799999999949</v>
      </c>
      <c r="C1649" t="s">
        <v>24</v>
      </c>
      <c r="D1649">
        <v>15.8</v>
      </c>
      <c r="E1649">
        <v>3.6</v>
      </c>
      <c r="F1649">
        <f>IF(martianeum6[[#This Row],[zawartosc '[%']]]&gt;=1,martianeum6[[#This Row],[masa '[kg']]]*martianeum6[[#This Row],[zawartosc '[%']]]*0.01,0)</f>
        <v>0.56880000000000008</v>
      </c>
      <c r="G1649">
        <f>martianeum6[[#This Row],[stan_magazynu '[kg']]]+martianeum6[[#This Row],[ile_kg_materiału_z_ładunku]]</f>
        <v>33.651599999999952</v>
      </c>
      <c r="H1649">
        <f>IF(martianeum6[[#This Row],[stan_po_wydobyciu_z_ładunku]]&gt;=100,100,0)</f>
        <v>0</v>
      </c>
      <c r="I1649">
        <f>martianeum6[[#This Row],[stan_po_wydobyciu_z_ładunku]]-martianeum6[[#This Row],[ile_zabiera_na_orbite]]</f>
        <v>33.651599999999952</v>
      </c>
    </row>
    <row r="1650" spans="1:9" x14ac:dyDescent="0.25">
      <c r="A1650" s="1">
        <v>50289</v>
      </c>
      <c r="B1650">
        <f t="shared" si="25"/>
        <v>33.651599999999952</v>
      </c>
      <c r="C1650" t="s">
        <v>26</v>
      </c>
      <c r="D1650">
        <v>14.1</v>
      </c>
      <c r="E1650">
        <v>6.8</v>
      </c>
      <c r="F1650">
        <f>IF(martianeum6[[#This Row],[zawartosc '[%']]]&gt;=1,martianeum6[[#This Row],[masa '[kg']]]*martianeum6[[#This Row],[zawartosc '[%']]]*0.01,0)</f>
        <v>0.95879999999999999</v>
      </c>
      <c r="G1650">
        <f>martianeum6[[#This Row],[stan_magazynu '[kg']]]+martianeum6[[#This Row],[ile_kg_materiału_z_ładunku]]</f>
        <v>34.610399999999949</v>
      </c>
      <c r="H1650">
        <f>IF(martianeum6[[#This Row],[stan_po_wydobyciu_z_ładunku]]&gt;=100,100,0)</f>
        <v>0</v>
      </c>
      <c r="I1650">
        <f>martianeum6[[#This Row],[stan_po_wydobyciu_z_ładunku]]-martianeum6[[#This Row],[ile_zabiera_na_orbite]]</f>
        <v>34.610399999999949</v>
      </c>
    </row>
    <row r="1651" spans="1:9" x14ac:dyDescent="0.25">
      <c r="A1651" s="1">
        <v>50290</v>
      </c>
      <c r="B1651">
        <f t="shared" si="25"/>
        <v>34.610399999999949</v>
      </c>
      <c r="C1651" t="s">
        <v>24</v>
      </c>
      <c r="D1651">
        <v>22.3</v>
      </c>
      <c r="E1651">
        <v>1.8</v>
      </c>
      <c r="F1651">
        <f>IF(martianeum6[[#This Row],[zawartosc '[%']]]&gt;=1,martianeum6[[#This Row],[masa '[kg']]]*martianeum6[[#This Row],[zawartosc '[%']]]*0.01,0)</f>
        <v>0.40140000000000003</v>
      </c>
      <c r="G1651">
        <f>martianeum6[[#This Row],[stan_magazynu '[kg']]]+martianeum6[[#This Row],[ile_kg_materiału_z_ładunku]]</f>
        <v>35.011799999999951</v>
      </c>
      <c r="H1651">
        <f>IF(martianeum6[[#This Row],[stan_po_wydobyciu_z_ładunku]]&gt;=100,100,0)</f>
        <v>0</v>
      </c>
      <c r="I1651">
        <f>martianeum6[[#This Row],[stan_po_wydobyciu_z_ładunku]]-martianeum6[[#This Row],[ile_zabiera_na_orbite]]</f>
        <v>35.011799999999951</v>
      </c>
    </row>
    <row r="1652" spans="1:9" x14ac:dyDescent="0.25">
      <c r="A1652" s="1">
        <v>50291</v>
      </c>
      <c r="B1652">
        <f t="shared" si="25"/>
        <v>35.011799999999951</v>
      </c>
      <c r="C1652" t="s">
        <v>19</v>
      </c>
      <c r="D1652">
        <v>22.2</v>
      </c>
      <c r="E1652">
        <v>0</v>
      </c>
      <c r="F1652">
        <f>IF(martianeum6[[#This Row],[zawartosc '[%']]]&gt;=1,martianeum6[[#This Row],[masa '[kg']]]*martianeum6[[#This Row],[zawartosc '[%']]]*0.01,0)</f>
        <v>0</v>
      </c>
      <c r="G1652">
        <f>martianeum6[[#This Row],[stan_magazynu '[kg']]]+martianeum6[[#This Row],[ile_kg_materiału_z_ładunku]]</f>
        <v>35.011799999999951</v>
      </c>
      <c r="H1652">
        <f>IF(martianeum6[[#This Row],[stan_po_wydobyciu_z_ładunku]]&gt;=100,100,0)</f>
        <v>0</v>
      </c>
      <c r="I1652">
        <f>martianeum6[[#This Row],[stan_po_wydobyciu_z_ładunku]]-martianeum6[[#This Row],[ile_zabiera_na_orbite]]</f>
        <v>35.011799999999951</v>
      </c>
    </row>
    <row r="1653" spans="1:9" x14ac:dyDescent="0.25">
      <c r="A1653" s="1">
        <v>50292</v>
      </c>
      <c r="B1653">
        <f t="shared" si="25"/>
        <v>35.011799999999951</v>
      </c>
      <c r="C1653" t="s">
        <v>6</v>
      </c>
      <c r="D1653">
        <v>23.8</v>
      </c>
      <c r="E1653">
        <v>0</v>
      </c>
      <c r="F1653">
        <f>IF(martianeum6[[#This Row],[zawartosc '[%']]]&gt;=1,martianeum6[[#This Row],[masa '[kg']]]*martianeum6[[#This Row],[zawartosc '[%']]]*0.01,0)</f>
        <v>0</v>
      </c>
      <c r="G1653">
        <f>martianeum6[[#This Row],[stan_magazynu '[kg']]]+martianeum6[[#This Row],[ile_kg_materiału_z_ładunku]]</f>
        <v>35.011799999999951</v>
      </c>
      <c r="H1653">
        <f>IF(martianeum6[[#This Row],[stan_po_wydobyciu_z_ładunku]]&gt;=100,100,0)</f>
        <v>0</v>
      </c>
      <c r="I1653">
        <f>martianeum6[[#This Row],[stan_po_wydobyciu_z_ładunku]]-martianeum6[[#This Row],[ile_zabiera_na_orbite]]</f>
        <v>35.011799999999951</v>
      </c>
    </row>
    <row r="1654" spans="1:9" x14ac:dyDescent="0.25">
      <c r="A1654" s="1">
        <v>50293</v>
      </c>
      <c r="B1654">
        <f t="shared" si="25"/>
        <v>35.011799999999951</v>
      </c>
      <c r="C1654" t="s">
        <v>14</v>
      </c>
      <c r="D1654">
        <v>10</v>
      </c>
      <c r="E1654">
        <v>8.1</v>
      </c>
      <c r="F1654">
        <f>IF(martianeum6[[#This Row],[zawartosc '[%']]]&gt;=1,martianeum6[[#This Row],[masa '[kg']]]*martianeum6[[#This Row],[zawartosc '[%']]]*0.01,0)</f>
        <v>0.81</v>
      </c>
      <c r="G1654">
        <f>martianeum6[[#This Row],[stan_magazynu '[kg']]]+martianeum6[[#This Row],[ile_kg_materiału_z_ładunku]]</f>
        <v>35.821799999999953</v>
      </c>
      <c r="H1654">
        <f>IF(martianeum6[[#This Row],[stan_po_wydobyciu_z_ładunku]]&gt;=100,100,0)</f>
        <v>0</v>
      </c>
      <c r="I1654">
        <f>martianeum6[[#This Row],[stan_po_wydobyciu_z_ładunku]]-martianeum6[[#This Row],[ile_zabiera_na_orbite]]</f>
        <v>35.821799999999953</v>
      </c>
    </row>
    <row r="1655" spans="1:9" x14ac:dyDescent="0.25">
      <c r="A1655" s="1">
        <v>50294</v>
      </c>
      <c r="B1655">
        <f t="shared" si="25"/>
        <v>35.821799999999953</v>
      </c>
      <c r="C1655" t="s">
        <v>24</v>
      </c>
      <c r="D1655">
        <v>23.8</v>
      </c>
      <c r="E1655">
        <v>0</v>
      </c>
      <c r="F1655">
        <f>IF(martianeum6[[#This Row],[zawartosc '[%']]]&gt;=1,martianeum6[[#This Row],[masa '[kg']]]*martianeum6[[#This Row],[zawartosc '[%']]]*0.01,0)</f>
        <v>0</v>
      </c>
      <c r="G1655">
        <f>martianeum6[[#This Row],[stan_magazynu '[kg']]]+martianeum6[[#This Row],[ile_kg_materiału_z_ładunku]]</f>
        <v>35.821799999999953</v>
      </c>
      <c r="H1655">
        <f>IF(martianeum6[[#This Row],[stan_po_wydobyciu_z_ładunku]]&gt;=100,100,0)</f>
        <v>0</v>
      </c>
      <c r="I1655">
        <f>martianeum6[[#This Row],[stan_po_wydobyciu_z_ładunku]]-martianeum6[[#This Row],[ile_zabiera_na_orbite]]</f>
        <v>35.821799999999953</v>
      </c>
    </row>
    <row r="1656" spans="1:9" x14ac:dyDescent="0.25">
      <c r="A1656" s="1">
        <v>50295</v>
      </c>
      <c r="B1656">
        <f t="shared" si="25"/>
        <v>35.821799999999953</v>
      </c>
      <c r="C1656" t="s">
        <v>23</v>
      </c>
      <c r="D1656">
        <v>13.4</v>
      </c>
      <c r="E1656">
        <v>2.6</v>
      </c>
      <c r="F1656">
        <f>IF(martianeum6[[#This Row],[zawartosc '[%']]]&gt;=1,martianeum6[[#This Row],[masa '[kg']]]*martianeum6[[#This Row],[zawartosc '[%']]]*0.01,0)</f>
        <v>0.34840000000000004</v>
      </c>
      <c r="G1656">
        <f>martianeum6[[#This Row],[stan_magazynu '[kg']]]+martianeum6[[#This Row],[ile_kg_materiału_z_ładunku]]</f>
        <v>36.170199999999952</v>
      </c>
      <c r="H1656">
        <f>IF(martianeum6[[#This Row],[stan_po_wydobyciu_z_ładunku]]&gt;=100,100,0)</f>
        <v>0</v>
      </c>
      <c r="I1656">
        <f>martianeum6[[#This Row],[stan_po_wydobyciu_z_ładunku]]-martianeum6[[#This Row],[ile_zabiera_na_orbite]]</f>
        <v>36.170199999999952</v>
      </c>
    </row>
    <row r="1657" spans="1:9" x14ac:dyDescent="0.25">
      <c r="A1657" s="1">
        <v>50296</v>
      </c>
      <c r="B1657">
        <f t="shared" si="25"/>
        <v>36.170199999999952</v>
      </c>
      <c r="C1657" t="s">
        <v>24</v>
      </c>
      <c r="D1657">
        <v>17</v>
      </c>
      <c r="E1657">
        <v>1.5</v>
      </c>
      <c r="F1657">
        <f>IF(martianeum6[[#This Row],[zawartosc '[%']]]&gt;=1,martianeum6[[#This Row],[masa '[kg']]]*martianeum6[[#This Row],[zawartosc '[%']]]*0.01,0)</f>
        <v>0.255</v>
      </c>
      <c r="G1657">
        <f>martianeum6[[#This Row],[stan_magazynu '[kg']]]+martianeum6[[#This Row],[ile_kg_materiału_z_ładunku]]</f>
        <v>36.425199999999954</v>
      </c>
      <c r="H1657">
        <f>IF(martianeum6[[#This Row],[stan_po_wydobyciu_z_ładunku]]&gt;=100,100,0)</f>
        <v>0</v>
      </c>
      <c r="I1657">
        <f>martianeum6[[#This Row],[stan_po_wydobyciu_z_ładunku]]-martianeum6[[#This Row],[ile_zabiera_na_orbite]]</f>
        <v>36.425199999999954</v>
      </c>
    </row>
    <row r="1658" spans="1:9" x14ac:dyDescent="0.25">
      <c r="A1658" s="1">
        <v>50297</v>
      </c>
      <c r="B1658">
        <f t="shared" si="25"/>
        <v>36.425199999999954</v>
      </c>
      <c r="C1658" t="s">
        <v>6</v>
      </c>
      <c r="D1658">
        <v>25.5</v>
      </c>
      <c r="E1658">
        <v>0</v>
      </c>
      <c r="F1658">
        <f>IF(martianeum6[[#This Row],[zawartosc '[%']]]&gt;=1,martianeum6[[#This Row],[masa '[kg']]]*martianeum6[[#This Row],[zawartosc '[%']]]*0.01,0)</f>
        <v>0</v>
      </c>
      <c r="G1658">
        <f>martianeum6[[#This Row],[stan_magazynu '[kg']]]+martianeum6[[#This Row],[ile_kg_materiału_z_ładunku]]</f>
        <v>36.425199999999954</v>
      </c>
      <c r="H1658">
        <f>IF(martianeum6[[#This Row],[stan_po_wydobyciu_z_ładunku]]&gt;=100,100,0)</f>
        <v>0</v>
      </c>
      <c r="I1658">
        <f>martianeum6[[#This Row],[stan_po_wydobyciu_z_ładunku]]-martianeum6[[#This Row],[ile_zabiera_na_orbite]]</f>
        <v>36.425199999999954</v>
      </c>
    </row>
    <row r="1659" spans="1:9" x14ac:dyDescent="0.25">
      <c r="A1659" s="1">
        <v>50298</v>
      </c>
      <c r="B1659">
        <f t="shared" si="25"/>
        <v>36.425199999999954</v>
      </c>
      <c r="C1659" t="s">
        <v>14</v>
      </c>
      <c r="D1659">
        <v>19.7</v>
      </c>
      <c r="E1659">
        <v>0</v>
      </c>
      <c r="F1659">
        <f>IF(martianeum6[[#This Row],[zawartosc '[%']]]&gt;=1,martianeum6[[#This Row],[masa '[kg']]]*martianeum6[[#This Row],[zawartosc '[%']]]*0.01,0)</f>
        <v>0</v>
      </c>
      <c r="G1659">
        <f>martianeum6[[#This Row],[stan_magazynu '[kg']]]+martianeum6[[#This Row],[ile_kg_materiału_z_ładunku]]</f>
        <v>36.425199999999954</v>
      </c>
      <c r="H1659">
        <f>IF(martianeum6[[#This Row],[stan_po_wydobyciu_z_ładunku]]&gt;=100,100,0)</f>
        <v>0</v>
      </c>
      <c r="I1659">
        <f>martianeum6[[#This Row],[stan_po_wydobyciu_z_ładunku]]-martianeum6[[#This Row],[ile_zabiera_na_orbite]]</f>
        <v>36.425199999999954</v>
      </c>
    </row>
    <row r="1660" spans="1:9" x14ac:dyDescent="0.25">
      <c r="A1660" s="1">
        <v>50299</v>
      </c>
      <c r="B1660">
        <f t="shared" si="25"/>
        <v>36.425199999999954</v>
      </c>
      <c r="C1660" t="s">
        <v>10</v>
      </c>
      <c r="D1660">
        <v>22.8</v>
      </c>
      <c r="E1660">
        <v>10.7</v>
      </c>
      <c r="F1660">
        <f>IF(martianeum6[[#This Row],[zawartosc '[%']]]&gt;=1,martianeum6[[#This Row],[masa '[kg']]]*martianeum6[[#This Row],[zawartosc '[%']]]*0.01,0)</f>
        <v>2.4396</v>
      </c>
      <c r="G1660">
        <f>martianeum6[[#This Row],[stan_magazynu '[kg']]]+martianeum6[[#This Row],[ile_kg_materiału_z_ładunku]]</f>
        <v>38.864799999999953</v>
      </c>
      <c r="H1660">
        <f>IF(martianeum6[[#This Row],[stan_po_wydobyciu_z_ładunku]]&gt;=100,100,0)</f>
        <v>0</v>
      </c>
      <c r="I1660">
        <f>martianeum6[[#This Row],[stan_po_wydobyciu_z_ładunku]]-martianeum6[[#This Row],[ile_zabiera_na_orbite]]</f>
        <v>38.864799999999953</v>
      </c>
    </row>
    <row r="1661" spans="1:9" x14ac:dyDescent="0.25">
      <c r="A1661" s="1">
        <v>50300</v>
      </c>
      <c r="B1661">
        <f t="shared" si="25"/>
        <v>38.864799999999953</v>
      </c>
      <c r="C1661" t="s">
        <v>16</v>
      </c>
      <c r="D1661">
        <v>25.5</v>
      </c>
      <c r="E1661">
        <v>0</v>
      </c>
      <c r="F1661">
        <f>IF(martianeum6[[#This Row],[zawartosc '[%']]]&gt;=1,martianeum6[[#This Row],[masa '[kg']]]*martianeum6[[#This Row],[zawartosc '[%']]]*0.01,0)</f>
        <v>0</v>
      </c>
      <c r="G1661">
        <f>martianeum6[[#This Row],[stan_magazynu '[kg']]]+martianeum6[[#This Row],[ile_kg_materiału_z_ładunku]]</f>
        <v>38.864799999999953</v>
      </c>
      <c r="H1661">
        <f>IF(martianeum6[[#This Row],[stan_po_wydobyciu_z_ładunku]]&gt;=100,100,0)</f>
        <v>0</v>
      </c>
      <c r="I1661">
        <f>martianeum6[[#This Row],[stan_po_wydobyciu_z_ładunku]]-martianeum6[[#This Row],[ile_zabiera_na_orbite]]</f>
        <v>38.864799999999953</v>
      </c>
    </row>
    <row r="1662" spans="1:9" x14ac:dyDescent="0.25">
      <c r="A1662" s="1">
        <v>50301</v>
      </c>
      <c r="B1662">
        <f t="shared" si="25"/>
        <v>38.864799999999953</v>
      </c>
      <c r="C1662" t="s">
        <v>10</v>
      </c>
      <c r="D1662">
        <v>16.8</v>
      </c>
      <c r="E1662">
        <v>2.2000000000000002</v>
      </c>
      <c r="F1662">
        <f>IF(martianeum6[[#This Row],[zawartosc '[%']]]&gt;=1,martianeum6[[#This Row],[masa '[kg']]]*martianeum6[[#This Row],[zawartosc '[%']]]*0.01,0)</f>
        <v>0.3696000000000001</v>
      </c>
      <c r="G1662">
        <f>martianeum6[[#This Row],[stan_magazynu '[kg']]]+martianeum6[[#This Row],[ile_kg_materiału_z_ładunku]]</f>
        <v>39.234399999999951</v>
      </c>
      <c r="H1662">
        <f>IF(martianeum6[[#This Row],[stan_po_wydobyciu_z_ładunku]]&gt;=100,100,0)</f>
        <v>0</v>
      </c>
      <c r="I1662">
        <f>martianeum6[[#This Row],[stan_po_wydobyciu_z_ładunku]]-martianeum6[[#This Row],[ile_zabiera_na_orbite]]</f>
        <v>39.234399999999951</v>
      </c>
    </row>
    <row r="1663" spans="1:9" x14ac:dyDescent="0.25">
      <c r="A1663" s="1">
        <v>50302</v>
      </c>
      <c r="B1663">
        <f t="shared" si="25"/>
        <v>39.234399999999951</v>
      </c>
      <c r="C1663" t="s">
        <v>23</v>
      </c>
      <c r="D1663">
        <v>25.3</v>
      </c>
      <c r="E1663">
        <v>2.5</v>
      </c>
      <c r="F1663">
        <f>IF(martianeum6[[#This Row],[zawartosc '[%']]]&gt;=1,martianeum6[[#This Row],[masa '[kg']]]*martianeum6[[#This Row],[zawartosc '[%']]]*0.01,0)</f>
        <v>0.63250000000000006</v>
      </c>
      <c r="G1663">
        <f>martianeum6[[#This Row],[stan_magazynu '[kg']]]+martianeum6[[#This Row],[ile_kg_materiału_z_ładunku]]</f>
        <v>39.866899999999951</v>
      </c>
      <c r="H1663">
        <f>IF(martianeum6[[#This Row],[stan_po_wydobyciu_z_ładunku]]&gt;=100,100,0)</f>
        <v>0</v>
      </c>
      <c r="I1663">
        <f>martianeum6[[#This Row],[stan_po_wydobyciu_z_ładunku]]-martianeum6[[#This Row],[ile_zabiera_na_orbite]]</f>
        <v>39.866899999999951</v>
      </c>
    </row>
    <row r="1664" spans="1:9" x14ac:dyDescent="0.25">
      <c r="A1664" s="1">
        <v>50303</v>
      </c>
      <c r="B1664">
        <f t="shared" si="25"/>
        <v>39.866899999999951</v>
      </c>
      <c r="C1664" t="s">
        <v>25</v>
      </c>
      <c r="D1664">
        <v>26.3</v>
      </c>
      <c r="E1664">
        <v>0.4</v>
      </c>
      <c r="F1664">
        <f>IF(martianeum6[[#This Row],[zawartosc '[%']]]&gt;=1,martianeum6[[#This Row],[masa '[kg']]]*martianeum6[[#This Row],[zawartosc '[%']]]*0.01,0)</f>
        <v>0</v>
      </c>
      <c r="G1664">
        <f>martianeum6[[#This Row],[stan_magazynu '[kg']]]+martianeum6[[#This Row],[ile_kg_materiału_z_ładunku]]</f>
        <v>39.866899999999951</v>
      </c>
      <c r="H1664">
        <f>IF(martianeum6[[#This Row],[stan_po_wydobyciu_z_ładunku]]&gt;=100,100,0)</f>
        <v>0</v>
      </c>
      <c r="I1664">
        <f>martianeum6[[#This Row],[stan_po_wydobyciu_z_ładunku]]-martianeum6[[#This Row],[ile_zabiera_na_orbite]]</f>
        <v>39.866899999999951</v>
      </c>
    </row>
    <row r="1665" spans="1:9" x14ac:dyDescent="0.25">
      <c r="A1665" s="1">
        <v>50304</v>
      </c>
      <c r="B1665">
        <f t="shared" si="25"/>
        <v>39.866899999999951</v>
      </c>
      <c r="C1665" t="s">
        <v>13</v>
      </c>
      <c r="D1665">
        <v>21.9</v>
      </c>
      <c r="E1665">
        <v>7</v>
      </c>
      <c r="F1665">
        <f>IF(martianeum6[[#This Row],[zawartosc '[%']]]&gt;=1,martianeum6[[#This Row],[masa '[kg']]]*martianeum6[[#This Row],[zawartosc '[%']]]*0.01,0)</f>
        <v>1.5329999999999999</v>
      </c>
      <c r="G1665">
        <f>martianeum6[[#This Row],[stan_magazynu '[kg']]]+martianeum6[[#This Row],[ile_kg_materiału_z_ładunku]]</f>
        <v>41.399899999999953</v>
      </c>
      <c r="H1665">
        <f>IF(martianeum6[[#This Row],[stan_po_wydobyciu_z_ładunku]]&gt;=100,100,0)</f>
        <v>0</v>
      </c>
      <c r="I1665">
        <f>martianeum6[[#This Row],[stan_po_wydobyciu_z_ładunku]]-martianeum6[[#This Row],[ile_zabiera_na_orbite]]</f>
        <v>41.399899999999953</v>
      </c>
    </row>
    <row r="1666" spans="1:9" x14ac:dyDescent="0.25">
      <c r="A1666" s="1">
        <v>50305</v>
      </c>
      <c r="B1666">
        <f t="shared" si="25"/>
        <v>41.399899999999953</v>
      </c>
      <c r="C1666" t="s">
        <v>13</v>
      </c>
      <c r="D1666">
        <v>11.2</v>
      </c>
      <c r="E1666">
        <v>0</v>
      </c>
      <c r="F1666">
        <f>IF(martianeum6[[#This Row],[zawartosc '[%']]]&gt;=1,martianeum6[[#This Row],[masa '[kg']]]*martianeum6[[#This Row],[zawartosc '[%']]]*0.01,0)</f>
        <v>0</v>
      </c>
      <c r="G1666">
        <f>martianeum6[[#This Row],[stan_magazynu '[kg']]]+martianeum6[[#This Row],[ile_kg_materiału_z_ładunku]]</f>
        <v>41.399899999999953</v>
      </c>
      <c r="H1666">
        <f>IF(martianeum6[[#This Row],[stan_po_wydobyciu_z_ładunku]]&gt;=100,100,0)</f>
        <v>0</v>
      </c>
      <c r="I1666">
        <f>martianeum6[[#This Row],[stan_po_wydobyciu_z_ładunku]]-martianeum6[[#This Row],[ile_zabiera_na_orbite]]</f>
        <v>41.399899999999953</v>
      </c>
    </row>
    <row r="1667" spans="1:9" x14ac:dyDescent="0.25">
      <c r="A1667" s="1">
        <v>50306</v>
      </c>
      <c r="B1667">
        <f t="shared" si="25"/>
        <v>41.399899999999953</v>
      </c>
      <c r="C1667" t="s">
        <v>15</v>
      </c>
      <c r="D1667">
        <v>10.6</v>
      </c>
      <c r="E1667">
        <v>5.2</v>
      </c>
      <c r="F1667">
        <f>IF(martianeum6[[#This Row],[zawartosc '[%']]]&gt;=1,martianeum6[[#This Row],[masa '[kg']]]*martianeum6[[#This Row],[zawartosc '[%']]]*0.01,0)</f>
        <v>0.55120000000000002</v>
      </c>
      <c r="G1667">
        <f>martianeum6[[#This Row],[stan_magazynu '[kg']]]+martianeum6[[#This Row],[ile_kg_materiału_z_ładunku]]</f>
        <v>41.951099999999954</v>
      </c>
      <c r="H1667">
        <f>IF(martianeum6[[#This Row],[stan_po_wydobyciu_z_ładunku]]&gt;=100,100,0)</f>
        <v>0</v>
      </c>
      <c r="I1667">
        <f>martianeum6[[#This Row],[stan_po_wydobyciu_z_ładunku]]-martianeum6[[#This Row],[ile_zabiera_na_orbite]]</f>
        <v>41.951099999999954</v>
      </c>
    </row>
    <row r="1668" spans="1:9" x14ac:dyDescent="0.25">
      <c r="A1668" s="1">
        <v>50307</v>
      </c>
      <c r="B1668">
        <f t="shared" ref="B1668:B1731" si="26">I1667</f>
        <v>41.951099999999954</v>
      </c>
      <c r="C1668" t="s">
        <v>12</v>
      </c>
      <c r="D1668">
        <v>17.7</v>
      </c>
      <c r="E1668">
        <v>1</v>
      </c>
      <c r="F1668">
        <f>IF(martianeum6[[#This Row],[zawartosc '[%']]]&gt;=1,martianeum6[[#This Row],[masa '[kg']]]*martianeum6[[#This Row],[zawartosc '[%']]]*0.01,0)</f>
        <v>0.17699999999999999</v>
      </c>
      <c r="G1668">
        <f>martianeum6[[#This Row],[stan_magazynu '[kg']]]+martianeum6[[#This Row],[ile_kg_materiału_z_ładunku]]</f>
        <v>42.128099999999954</v>
      </c>
      <c r="H1668">
        <f>IF(martianeum6[[#This Row],[stan_po_wydobyciu_z_ładunku]]&gt;=100,100,0)</f>
        <v>0</v>
      </c>
      <c r="I1668">
        <f>martianeum6[[#This Row],[stan_po_wydobyciu_z_ładunku]]-martianeum6[[#This Row],[ile_zabiera_na_orbite]]</f>
        <v>42.128099999999954</v>
      </c>
    </row>
    <row r="1669" spans="1:9" x14ac:dyDescent="0.25">
      <c r="A1669" s="1">
        <v>50308</v>
      </c>
      <c r="B1669">
        <f t="shared" si="26"/>
        <v>42.128099999999954</v>
      </c>
      <c r="C1669" t="s">
        <v>7</v>
      </c>
      <c r="D1669">
        <v>19.899999999999999</v>
      </c>
      <c r="E1669">
        <v>0</v>
      </c>
      <c r="F1669">
        <f>IF(martianeum6[[#This Row],[zawartosc '[%']]]&gt;=1,martianeum6[[#This Row],[masa '[kg']]]*martianeum6[[#This Row],[zawartosc '[%']]]*0.01,0)</f>
        <v>0</v>
      </c>
      <c r="G1669">
        <f>martianeum6[[#This Row],[stan_magazynu '[kg']]]+martianeum6[[#This Row],[ile_kg_materiału_z_ładunku]]</f>
        <v>42.128099999999954</v>
      </c>
      <c r="H1669">
        <f>IF(martianeum6[[#This Row],[stan_po_wydobyciu_z_ładunku]]&gt;=100,100,0)</f>
        <v>0</v>
      </c>
      <c r="I1669">
        <f>martianeum6[[#This Row],[stan_po_wydobyciu_z_ładunku]]-martianeum6[[#This Row],[ile_zabiera_na_orbite]]</f>
        <v>42.128099999999954</v>
      </c>
    </row>
    <row r="1670" spans="1:9" x14ac:dyDescent="0.25">
      <c r="A1670" s="1">
        <v>50309</v>
      </c>
      <c r="B1670">
        <f t="shared" si="26"/>
        <v>42.128099999999954</v>
      </c>
      <c r="C1670" t="s">
        <v>10</v>
      </c>
      <c r="D1670">
        <v>25.1</v>
      </c>
      <c r="E1670">
        <v>42.1</v>
      </c>
      <c r="F1670">
        <f>IF(martianeum6[[#This Row],[zawartosc '[%']]]&gt;=1,martianeum6[[#This Row],[masa '[kg']]]*martianeum6[[#This Row],[zawartosc '[%']]]*0.01,0)</f>
        <v>10.5671</v>
      </c>
      <c r="G1670">
        <f>martianeum6[[#This Row],[stan_magazynu '[kg']]]+martianeum6[[#This Row],[ile_kg_materiału_z_ładunku]]</f>
        <v>52.695199999999957</v>
      </c>
      <c r="H1670">
        <f>IF(martianeum6[[#This Row],[stan_po_wydobyciu_z_ładunku]]&gt;=100,100,0)</f>
        <v>0</v>
      </c>
      <c r="I1670">
        <f>martianeum6[[#This Row],[stan_po_wydobyciu_z_ładunku]]-martianeum6[[#This Row],[ile_zabiera_na_orbite]]</f>
        <v>52.695199999999957</v>
      </c>
    </row>
    <row r="1671" spans="1:9" x14ac:dyDescent="0.25">
      <c r="A1671" s="1">
        <v>50310</v>
      </c>
      <c r="B1671">
        <f t="shared" si="26"/>
        <v>52.695199999999957</v>
      </c>
      <c r="C1671" t="s">
        <v>9</v>
      </c>
      <c r="D1671">
        <v>18.5</v>
      </c>
      <c r="E1671">
        <v>0.3</v>
      </c>
      <c r="F1671">
        <f>IF(martianeum6[[#This Row],[zawartosc '[%']]]&gt;=1,martianeum6[[#This Row],[masa '[kg']]]*martianeum6[[#This Row],[zawartosc '[%']]]*0.01,0)</f>
        <v>0</v>
      </c>
      <c r="G1671">
        <f>martianeum6[[#This Row],[stan_magazynu '[kg']]]+martianeum6[[#This Row],[ile_kg_materiału_z_ładunku]]</f>
        <v>52.695199999999957</v>
      </c>
      <c r="H1671">
        <f>IF(martianeum6[[#This Row],[stan_po_wydobyciu_z_ładunku]]&gt;=100,100,0)</f>
        <v>0</v>
      </c>
      <c r="I1671">
        <f>martianeum6[[#This Row],[stan_po_wydobyciu_z_ładunku]]-martianeum6[[#This Row],[ile_zabiera_na_orbite]]</f>
        <v>52.695199999999957</v>
      </c>
    </row>
    <row r="1672" spans="1:9" x14ac:dyDescent="0.25">
      <c r="A1672" s="1">
        <v>50311</v>
      </c>
      <c r="B1672">
        <f t="shared" si="26"/>
        <v>52.695199999999957</v>
      </c>
      <c r="C1672" t="s">
        <v>10</v>
      </c>
      <c r="D1672">
        <v>25.5</v>
      </c>
      <c r="E1672">
        <v>25.3</v>
      </c>
      <c r="F1672">
        <f>IF(martianeum6[[#This Row],[zawartosc '[%']]]&gt;=1,martianeum6[[#This Row],[masa '[kg']]]*martianeum6[[#This Row],[zawartosc '[%']]]*0.01,0)</f>
        <v>6.4515000000000002</v>
      </c>
      <c r="G1672">
        <f>martianeum6[[#This Row],[stan_magazynu '[kg']]]+martianeum6[[#This Row],[ile_kg_materiału_z_ładunku]]</f>
        <v>59.14669999999996</v>
      </c>
      <c r="H1672">
        <f>IF(martianeum6[[#This Row],[stan_po_wydobyciu_z_ładunku]]&gt;=100,100,0)</f>
        <v>0</v>
      </c>
      <c r="I1672">
        <f>martianeum6[[#This Row],[stan_po_wydobyciu_z_ładunku]]-martianeum6[[#This Row],[ile_zabiera_na_orbite]]</f>
        <v>59.14669999999996</v>
      </c>
    </row>
    <row r="1673" spans="1:9" x14ac:dyDescent="0.25">
      <c r="A1673" s="1">
        <v>50312</v>
      </c>
      <c r="B1673">
        <f t="shared" si="26"/>
        <v>59.14669999999996</v>
      </c>
      <c r="C1673" t="s">
        <v>10</v>
      </c>
      <c r="D1673">
        <v>12.8</v>
      </c>
      <c r="E1673">
        <v>0</v>
      </c>
      <c r="F1673">
        <f>IF(martianeum6[[#This Row],[zawartosc '[%']]]&gt;=1,martianeum6[[#This Row],[masa '[kg']]]*martianeum6[[#This Row],[zawartosc '[%']]]*0.01,0)</f>
        <v>0</v>
      </c>
      <c r="G1673">
        <f>martianeum6[[#This Row],[stan_magazynu '[kg']]]+martianeum6[[#This Row],[ile_kg_materiału_z_ładunku]]</f>
        <v>59.14669999999996</v>
      </c>
      <c r="H1673">
        <f>IF(martianeum6[[#This Row],[stan_po_wydobyciu_z_ładunku]]&gt;=100,100,0)</f>
        <v>0</v>
      </c>
      <c r="I1673">
        <f>martianeum6[[#This Row],[stan_po_wydobyciu_z_ładunku]]-martianeum6[[#This Row],[ile_zabiera_na_orbite]]</f>
        <v>59.14669999999996</v>
      </c>
    </row>
    <row r="1674" spans="1:9" x14ac:dyDescent="0.25">
      <c r="A1674" s="1">
        <v>50313</v>
      </c>
      <c r="B1674">
        <f t="shared" si="26"/>
        <v>59.14669999999996</v>
      </c>
      <c r="C1674" t="s">
        <v>19</v>
      </c>
      <c r="D1674">
        <v>23.6</v>
      </c>
      <c r="E1674">
        <v>34.299999999999997</v>
      </c>
      <c r="F1674">
        <f>IF(martianeum6[[#This Row],[zawartosc '[%']]]&gt;=1,martianeum6[[#This Row],[masa '[kg']]]*martianeum6[[#This Row],[zawartosc '[%']]]*0.01,0)</f>
        <v>8.0948000000000011</v>
      </c>
      <c r="G1674">
        <f>martianeum6[[#This Row],[stan_magazynu '[kg']]]+martianeum6[[#This Row],[ile_kg_materiału_z_ładunku]]</f>
        <v>67.241499999999959</v>
      </c>
      <c r="H1674">
        <f>IF(martianeum6[[#This Row],[stan_po_wydobyciu_z_ładunku]]&gt;=100,100,0)</f>
        <v>0</v>
      </c>
      <c r="I1674">
        <f>martianeum6[[#This Row],[stan_po_wydobyciu_z_ładunku]]-martianeum6[[#This Row],[ile_zabiera_na_orbite]]</f>
        <v>67.241499999999959</v>
      </c>
    </row>
    <row r="1675" spans="1:9" x14ac:dyDescent="0.25">
      <c r="A1675" s="1">
        <v>50314</v>
      </c>
      <c r="B1675">
        <f t="shared" si="26"/>
        <v>67.241499999999959</v>
      </c>
      <c r="C1675" t="s">
        <v>15</v>
      </c>
      <c r="D1675">
        <v>13.1</v>
      </c>
      <c r="E1675">
        <v>2</v>
      </c>
      <c r="F1675">
        <f>IF(martianeum6[[#This Row],[zawartosc '[%']]]&gt;=1,martianeum6[[#This Row],[masa '[kg']]]*martianeum6[[#This Row],[zawartosc '[%']]]*0.01,0)</f>
        <v>0.26200000000000001</v>
      </c>
      <c r="G1675">
        <f>martianeum6[[#This Row],[stan_magazynu '[kg']]]+martianeum6[[#This Row],[ile_kg_materiału_z_ładunku]]</f>
        <v>67.50349999999996</v>
      </c>
      <c r="H1675">
        <f>IF(martianeum6[[#This Row],[stan_po_wydobyciu_z_ładunku]]&gt;=100,100,0)</f>
        <v>0</v>
      </c>
      <c r="I1675">
        <f>martianeum6[[#This Row],[stan_po_wydobyciu_z_ładunku]]-martianeum6[[#This Row],[ile_zabiera_na_orbite]]</f>
        <v>67.50349999999996</v>
      </c>
    </row>
    <row r="1676" spans="1:9" x14ac:dyDescent="0.25">
      <c r="A1676" s="1">
        <v>50315</v>
      </c>
      <c r="B1676">
        <f t="shared" si="26"/>
        <v>67.50349999999996</v>
      </c>
      <c r="C1676" t="s">
        <v>23</v>
      </c>
      <c r="D1676">
        <v>23</v>
      </c>
      <c r="E1676">
        <v>0</v>
      </c>
      <c r="F1676">
        <f>IF(martianeum6[[#This Row],[zawartosc '[%']]]&gt;=1,martianeum6[[#This Row],[masa '[kg']]]*martianeum6[[#This Row],[zawartosc '[%']]]*0.01,0)</f>
        <v>0</v>
      </c>
      <c r="G1676">
        <f>martianeum6[[#This Row],[stan_magazynu '[kg']]]+martianeum6[[#This Row],[ile_kg_materiału_z_ładunku]]</f>
        <v>67.50349999999996</v>
      </c>
      <c r="H1676">
        <f>IF(martianeum6[[#This Row],[stan_po_wydobyciu_z_ładunku]]&gt;=100,100,0)</f>
        <v>0</v>
      </c>
      <c r="I1676">
        <f>martianeum6[[#This Row],[stan_po_wydobyciu_z_ładunku]]-martianeum6[[#This Row],[ile_zabiera_na_orbite]]</f>
        <v>67.50349999999996</v>
      </c>
    </row>
    <row r="1677" spans="1:9" x14ac:dyDescent="0.25">
      <c r="A1677" s="1">
        <v>50316</v>
      </c>
      <c r="B1677">
        <f t="shared" si="26"/>
        <v>67.50349999999996</v>
      </c>
      <c r="C1677" t="s">
        <v>13</v>
      </c>
      <c r="D1677">
        <v>13</v>
      </c>
      <c r="E1677">
        <v>15.8</v>
      </c>
      <c r="F1677">
        <f>IF(martianeum6[[#This Row],[zawartosc '[%']]]&gt;=1,martianeum6[[#This Row],[masa '[kg']]]*martianeum6[[#This Row],[zawartosc '[%']]]*0.01,0)</f>
        <v>2.0540000000000003</v>
      </c>
      <c r="G1677">
        <f>martianeum6[[#This Row],[stan_magazynu '[kg']]]+martianeum6[[#This Row],[ile_kg_materiału_z_ładunku]]</f>
        <v>69.557499999999962</v>
      </c>
      <c r="H1677">
        <f>IF(martianeum6[[#This Row],[stan_po_wydobyciu_z_ładunku]]&gt;=100,100,0)</f>
        <v>0</v>
      </c>
      <c r="I1677">
        <f>martianeum6[[#This Row],[stan_po_wydobyciu_z_ładunku]]-martianeum6[[#This Row],[ile_zabiera_na_orbite]]</f>
        <v>69.557499999999962</v>
      </c>
    </row>
    <row r="1678" spans="1:9" x14ac:dyDescent="0.25">
      <c r="A1678" s="1">
        <v>50317</v>
      </c>
      <c r="B1678">
        <f t="shared" si="26"/>
        <v>69.557499999999962</v>
      </c>
      <c r="C1678" t="s">
        <v>9</v>
      </c>
      <c r="D1678">
        <v>19.5</v>
      </c>
      <c r="E1678">
        <v>8</v>
      </c>
      <c r="F1678">
        <f>IF(martianeum6[[#This Row],[zawartosc '[%']]]&gt;=1,martianeum6[[#This Row],[masa '[kg']]]*martianeum6[[#This Row],[zawartosc '[%']]]*0.01,0)</f>
        <v>1.56</v>
      </c>
      <c r="G1678">
        <f>martianeum6[[#This Row],[stan_magazynu '[kg']]]+martianeum6[[#This Row],[ile_kg_materiału_z_ładunku]]</f>
        <v>71.117499999999964</v>
      </c>
      <c r="H1678">
        <f>IF(martianeum6[[#This Row],[stan_po_wydobyciu_z_ładunku]]&gt;=100,100,0)</f>
        <v>0</v>
      </c>
      <c r="I1678">
        <f>martianeum6[[#This Row],[stan_po_wydobyciu_z_ładunku]]-martianeum6[[#This Row],[ile_zabiera_na_orbite]]</f>
        <v>71.117499999999964</v>
      </c>
    </row>
    <row r="1679" spans="1:9" x14ac:dyDescent="0.25">
      <c r="A1679" s="1">
        <v>50318</v>
      </c>
      <c r="B1679">
        <f t="shared" si="26"/>
        <v>71.117499999999964</v>
      </c>
      <c r="C1679" t="s">
        <v>7</v>
      </c>
      <c r="D1679">
        <v>19.2</v>
      </c>
      <c r="E1679">
        <v>0</v>
      </c>
      <c r="F1679">
        <f>IF(martianeum6[[#This Row],[zawartosc '[%']]]&gt;=1,martianeum6[[#This Row],[masa '[kg']]]*martianeum6[[#This Row],[zawartosc '[%']]]*0.01,0)</f>
        <v>0</v>
      </c>
      <c r="G1679">
        <f>martianeum6[[#This Row],[stan_magazynu '[kg']]]+martianeum6[[#This Row],[ile_kg_materiału_z_ładunku]]</f>
        <v>71.117499999999964</v>
      </c>
      <c r="H1679">
        <f>IF(martianeum6[[#This Row],[stan_po_wydobyciu_z_ładunku]]&gt;=100,100,0)</f>
        <v>0</v>
      </c>
      <c r="I1679">
        <f>martianeum6[[#This Row],[stan_po_wydobyciu_z_ładunku]]-martianeum6[[#This Row],[ile_zabiera_na_orbite]]</f>
        <v>71.117499999999964</v>
      </c>
    </row>
    <row r="1680" spans="1:9" x14ac:dyDescent="0.25">
      <c r="A1680" s="1">
        <v>50319</v>
      </c>
      <c r="B1680">
        <f t="shared" si="26"/>
        <v>71.117499999999964</v>
      </c>
      <c r="C1680" t="s">
        <v>5</v>
      </c>
      <c r="D1680">
        <v>28.3</v>
      </c>
      <c r="E1680">
        <v>1.1000000000000001</v>
      </c>
      <c r="F1680">
        <f>IF(martianeum6[[#This Row],[zawartosc '[%']]]&gt;=1,martianeum6[[#This Row],[masa '[kg']]]*martianeum6[[#This Row],[zawartosc '[%']]]*0.01,0)</f>
        <v>0.31130000000000002</v>
      </c>
      <c r="G1680">
        <f>martianeum6[[#This Row],[stan_magazynu '[kg']]]+martianeum6[[#This Row],[ile_kg_materiału_z_ładunku]]</f>
        <v>71.428799999999967</v>
      </c>
      <c r="H1680">
        <f>IF(martianeum6[[#This Row],[stan_po_wydobyciu_z_ładunku]]&gt;=100,100,0)</f>
        <v>0</v>
      </c>
      <c r="I1680">
        <f>martianeum6[[#This Row],[stan_po_wydobyciu_z_ładunku]]-martianeum6[[#This Row],[ile_zabiera_na_orbite]]</f>
        <v>71.428799999999967</v>
      </c>
    </row>
    <row r="1681" spans="1:9" x14ac:dyDescent="0.25">
      <c r="A1681" s="1">
        <v>50320</v>
      </c>
      <c r="B1681">
        <f t="shared" si="26"/>
        <v>71.428799999999967</v>
      </c>
      <c r="C1681" t="s">
        <v>10</v>
      </c>
      <c r="D1681">
        <v>18.100000000000001</v>
      </c>
      <c r="E1681">
        <v>0</v>
      </c>
      <c r="F1681">
        <f>IF(martianeum6[[#This Row],[zawartosc '[%']]]&gt;=1,martianeum6[[#This Row],[masa '[kg']]]*martianeum6[[#This Row],[zawartosc '[%']]]*0.01,0)</f>
        <v>0</v>
      </c>
      <c r="G1681">
        <f>martianeum6[[#This Row],[stan_magazynu '[kg']]]+martianeum6[[#This Row],[ile_kg_materiału_z_ładunku]]</f>
        <v>71.428799999999967</v>
      </c>
      <c r="H1681">
        <f>IF(martianeum6[[#This Row],[stan_po_wydobyciu_z_ładunku]]&gt;=100,100,0)</f>
        <v>0</v>
      </c>
      <c r="I1681">
        <f>martianeum6[[#This Row],[stan_po_wydobyciu_z_ładunku]]-martianeum6[[#This Row],[ile_zabiera_na_orbite]]</f>
        <v>71.428799999999967</v>
      </c>
    </row>
    <row r="1682" spans="1:9" x14ac:dyDescent="0.25">
      <c r="A1682" s="1">
        <v>50321</v>
      </c>
      <c r="B1682">
        <f t="shared" si="26"/>
        <v>71.428799999999967</v>
      </c>
      <c r="C1682" t="s">
        <v>19</v>
      </c>
      <c r="D1682">
        <v>17.5</v>
      </c>
      <c r="E1682">
        <v>13.3</v>
      </c>
      <c r="F1682">
        <f>IF(martianeum6[[#This Row],[zawartosc '[%']]]&gt;=1,martianeum6[[#This Row],[masa '[kg']]]*martianeum6[[#This Row],[zawartosc '[%']]]*0.01,0)</f>
        <v>2.3275000000000001</v>
      </c>
      <c r="G1682">
        <f>martianeum6[[#This Row],[stan_magazynu '[kg']]]+martianeum6[[#This Row],[ile_kg_materiału_z_ładunku]]</f>
        <v>73.756299999999968</v>
      </c>
      <c r="H1682">
        <f>IF(martianeum6[[#This Row],[stan_po_wydobyciu_z_ładunku]]&gt;=100,100,0)</f>
        <v>0</v>
      </c>
      <c r="I1682">
        <f>martianeum6[[#This Row],[stan_po_wydobyciu_z_ładunku]]-martianeum6[[#This Row],[ile_zabiera_na_orbite]]</f>
        <v>73.756299999999968</v>
      </c>
    </row>
    <row r="1683" spans="1:9" x14ac:dyDescent="0.25">
      <c r="A1683" s="1">
        <v>50322</v>
      </c>
      <c r="B1683">
        <f t="shared" si="26"/>
        <v>73.756299999999968</v>
      </c>
      <c r="C1683" t="s">
        <v>6</v>
      </c>
      <c r="D1683">
        <v>26.7</v>
      </c>
      <c r="E1683">
        <v>12.9</v>
      </c>
      <c r="F1683">
        <f>IF(martianeum6[[#This Row],[zawartosc '[%']]]&gt;=1,martianeum6[[#This Row],[masa '[kg']]]*martianeum6[[#This Row],[zawartosc '[%']]]*0.01,0)</f>
        <v>3.4443000000000001</v>
      </c>
      <c r="G1683">
        <f>martianeum6[[#This Row],[stan_magazynu '[kg']]]+martianeum6[[#This Row],[ile_kg_materiału_z_ładunku]]</f>
        <v>77.200599999999966</v>
      </c>
      <c r="H1683">
        <f>IF(martianeum6[[#This Row],[stan_po_wydobyciu_z_ładunku]]&gt;=100,100,0)</f>
        <v>0</v>
      </c>
      <c r="I1683">
        <f>martianeum6[[#This Row],[stan_po_wydobyciu_z_ładunku]]-martianeum6[[#This Row],[ile_zabiera_na_orbite]]</f>
        <v>77.200599999999966</v>
      </c>
    </row>
    <row r="1684" spans="1:9" x14ac:dyDescent="0.25">
      <c r="A1684" s="1">
        <v>50323</v>
      </c>
      <c r="B1684">
        <f t="shared" si="26"/>
        <v>77.200599999999966</v>
      </c>
      <c r="C1684" t="s">
        <v>19</v>
      </c>
      <c r="D1684">
        <v>26.6</v>
      </c>
      <c r="E1684">
        <v>0</v>
      </c>
      <c r="F1684">
        <f>IF(martianeum6[[#This Row],[zawartosc '[%']]]&gt;=1,martianeum6[[#This Row],[masa '[kg']]]*martianeum6[[#This Row],[zawartosc '[%']]]*0.01,0)</f>
        <v>0</v>
      </c>
      <c r="G1684">
        <f>martianeum6[[#This Row],[stan_magazynu '[kg']]]+martianeum6[[#This Row],[ile_kg_materiału_z_ładunku]]</f>
        <v>77.200599999999966</v>
      </c>
      <c r="H1684">
        <f>IF(martianeum6[[#This Row],[stan_po_wydobyciu_z_ładunku]]&gt;=100,100,0)</f>
        <v>0</v>
      </c>
      <c r="I1684">
        <f>martianeum6[[#This Row],[stan_po_wydobyciu_z_ładunku]]-martianeum6[[#This Row],[ile_zabiera_na_orbite]]</f>
        <v>77.200599999999966</v>
      </c>
    </row>
    <row r="1685" spans="1:9" x14ac:dyDescent="0.25">
      <c r="A1685" s="1">
        <v>50324</v>
      </c>
      <c r="B1685">
        <f t="shared" si="26"/>
        <v>77.200599999999966</v>
      </c>
      <c r="C1685" t="s">
        <v>22</v>
      </c>
      <c r="D1685">
        <v>12.2</v>
      </c>
      <c r="E1685">
        <v>1.8</v>
      </c>
      <c r="F1685">
        <f>IF(martianeum6[[#This Row],[zawartosc '[%']]]&gt;=1,martianeum6[[#This Row],[masa '[kg']]]*martianeum6[[#This Row],[zawartosc '[%']]]*0.01,0)</f>
        <v>0.21960000000000002</v>
      </c>
      <c r="G1685">
        <f>martianeum6[[#This Row],[stan_magazynu '[kg']]]+martianeum6[[#This Row],[ile_kg_materiału_z_ładunku]]</f>
        <v>77.420199999999966</v>
      </c>
      <c r="H1685">
        <f>IF(martianeum6[[#This Row],[stan_po_wydobyciu_z_ładunku]]&gt;=100,100,0)</f>
        <v>0</v>
      </c>
      <c r="I1685">
        <f>martianeum6[[#This Row],[stan_po_wydobyciu_z_ładunku]]-martianeum6[[#This Row],[ile_zabiera_na_orbite]]</f>
        <v>77.420199999999966</v>
      </c>
    </row>
    <row r="1686" spans="1:9" x14ac:dyDescent="0.25">
      <c r="A1686" s="1">
        <v>50325</v>
      </c>
      <c r="B1686">
        <f t="shared" si="26"/>
        <v>77.420199999999966</v>
      </c>
      <c r="C1686" t="s">
        <v>7</v>
      </c>
      <c r="D1686">
        <v>27.4</v>
      </c>
      <c r="E1686">
        <v>4.8</v>
      </c>
      <c r="F1686">
        <f>IF(martianeum6[[#This Row],[zawartosc '[%']]]&gt;=1,martianeum6[[#This Row],[masa '[kg']]]*martianeum6[[#This Row],[zawartosc '[%']]]*0.01,0)</f>
        <v>1.3151999999999999</v>
      </c>
      <c r="G1686">
        <f>martianeum6[[#This Row],[stan_magazynu '[kg']]]+martianeum6[[#This Row],[ile_kg_materiału_z_ładunku]]</f>
        <v>78.73539999999997</v>
      </c>
      <c r="H1686">
        <f>IF(martianeum6[[#This Row],[stan_po_wydobyciu_z_ładunku]]&gt;=100,100,0)</f>
        <v>0</v>
      </c>
      <c r="I1686">
        <f>martianeum6[[#This Row],[stan_po_wydobyciu_z_ładunku]]-martianeum6[[#This Row],[ile_zabiera_na_orbite]]</f>
        <v>78.73539999999997</v>
      </c>
    </row>
    <row r="1687" spans="1:9" x14ac:dyDescent="0.25">
      <c r="A1687" s="1">
        <v>50326</v>
      </c>
      <c r="B1687">
        <f t="shared" si="26"/>
        <v>78.73539999999997</v>
      </c>
      <c r="C1687" t="s">
        <v>13</v>
      </c>
      <c r="D1687">
        <v>24.9</v>
      </c>
      <c r="E1687">
        <v>1.6</v>
      </c>
      <c r="F1687">
        <f>IF(martianeum6[[#This Row],[zawartosc '[%']]]&gt;=1,martianeum6[[#This Row],[masa '[kg']]]*martianeum6[[#This Row],[zawartosc '[%']]]*0.01,0)</f>
        <v>0.39840000000000003</v>
      </c>
      <c r="G1687">
        <f>martianeum6[[#This Row],[stan_magazynu '[kg']]]+martianeum6[[#This Row],[ile_kg_materiału_z_ładunku]]</f>
        <v>79.133799999999965</v>
      </c>
      <c r="H1687">
        <f>IF(martianeum6[[#This Row],[stan_po_wydobyciu_z_ładunku]]&gt;=100,100,0)</f>
        <v>0</v>
      </c>
      <c r="I1687">
        <f>martianeum6[[#This Row],[stan_po_wydobyciu_z_ładunku]]-martianeum6[[#This Row],[ile_zabiera_na_orbite]]</f>
        <v>79.133799999999965</v>
      </c>
    </row>
    <row r="1688" spans="1:9" x14ac:dyDescent="0.25">
      <c r="A1688" s="1">
        <v>50327</v>
      </c>
      <c r="B1688">
        <f t="shared" si="26"/>
        <v>79.133799999999965</v>
      </c>
      <c r="C1688" t="s">
        <v>27</v>
      </c>
      <c r="D1688">
        <v>21.4</v>
      </c>
      <c r="E1688">
        <v>5.5</v>
      </c>
      <c r="F1688">
        <f>IF(martianeum6[[#This Row],[zawartosc '[%']]]&gt;=1,martianeum6[[#This Row],[masa '[kg']]]*martianeum6[[#This Row],[zawartosc '[%']]]*0.01,0)</f>
        <v>1.1769999999999998</v>
      </c>
      <c r="G1688">
        <f>martianeum6[[#This Row],[stan_magazynu '[kg']]]+martianeum6[[#This Row],[ile_kg_materiału_z_ładunku]]</f>
        <v>80.310799999999972</v>
      </c>
      <c r="H1688">
        <f>IF(martianeum6[[#This Row],[stan_po_wydobyciu_z_ładunku]]&gt;=100,100,0)</f>
        <v>0</v>
      </c>
      <c r="I1688">
        <f>martianeum6[[#This Row],[stan_po_wydobyciu_z_ładunku]]-martianeum6[[#This Row],[ile_zabiera_na_orbite]]</f>
        <v>80.310799999999972</v>
      </c>
    </row>
    <row r="1689" spans="1:9" x14ac:dyDescent="0.25">
      <c r="A1689" s="1">
        <v>50328</v>
      </c>
      <c r="B1689">
        <f t="shared" si="26"/>
        <v>80.310799999999972</v>
      </c>
      <c r="C1689" t="s">
        <v>29</v>
      </c>
      <c r="D1689">
        <v>14.1</v>
      </c>
      <c r="E1689">
        <v>0</v>
      </c>
      <c r="F1689">
        <f>IF(martianeum6[[#This Row],[zawartosc '[%']]]&gt;=1,martianeum6[[#This Row],[masa '[kg']]]*martianeum6[[#This Row],[zawartosc '[%']]]*0.01,0)</f>
        <v>0</v>
      </c>
      <c r="G1689">
        <f>martianeum6[[#This Row],[stan_magazynu '[kg']]]+martianeum6[[#This Row],[ile_kg_materiału_z_ładunku]]</f>
        <v>80.310799999999972</v>
      </c>
      <c r="H1689">
        <f>IF(martianeum6[[#This Row],[stan_po_wydobyciu_z_ładunku]]&gt;=100,100,0)</f>
        <v>0</v>
      </c>
      <c r="I1689">
        <f>martianeum6[[#This Row],[stan_po_wydobyciu_z_ładunku]]-martianeum6[[#This Row],[ile_zabiera_na_orbite]]</f>
        <v>80.310799999999972</v>
      </c>
    </row>
    <row r="1690" spans="1:9" x14ac:dyDescent="0.25">
      <c r="A1690" s="1">
        <v>50329</v>
      </c>
      <c r="B1690">
        <f t="shared" si="26"/>
        <v>80.310799999999972</v>
      </c>
      <c r="C1690" t="s">
        <v>25</v>
      </c>
      <c r="D1690">
        <v>15.4</v>
      </c>
      <c r="E1690">
        <v>2.1</v>
      </c>
      <c r="F1690">
        <f>IF(martianeum6[[#This Row],[zawartosc '[%']]]&gt;=1,martianeum6[[#This Row],[masa '[kg']]]*martianeum6[[#This Row],[zawartosc '[%']]]*0.01,0)</f>
        <v>0.32340000000000002</v>
      </c>
      <c r="G1690">
        <f>martianeum6[[#This Row],[stan_magazynu '[kg']]]+martianeum6[[#This Row],[ile_kg_materiału_z_ładunku]]</f>
        <v>80.634199999999979</v>
      </c>
      <c r="H1690">
        <f>IF(martianeum6[[#This Row],[stan_po_wydobyciu_z_ładunku]]&gt;=100,100,0)</f>
        <v>0</v>
      </c>
      <c r="I1690">
        <f>martianeum6[[#This Row],[stan_po_wydobyciu_z_ładunku]]-martianeum6[[#This Row],[ile_zabiera_na_orbite]]</f>
        <v>80.634199999999979</v>
      </c>
    </row>
    <row r="1691" spans="1:9" x14ac:dyDescent="0.25">
      <c r="A1691" s="1">
        <v>50330</v>
      </c>
      <c r="B1691">
        <f t="shared" si="26"/>
        <v>80.634199999999979</v>
      </c>
      <c r="C1691" t="s">
        <v>13</v>
      </c>
      <c r="D1691">
        <v>27.7</v>
      </c>
      <c r="E1691">
        <v>0</v>
      </c>
      <c r="F1691">
        <f>IF(martianeum6[[#This Row],[zawartosc '[%']]]&gt;=1,martianeum6[[#This Row],[masa '[kg']]]*martianeum6[[#This Row],[zawartosc '[%']]]*0.01,0)</f>
        <v>0</v>
      </c>
      <c r="G1691">
        <f>martianeum6[[#This Row],[stan_magazynu '[kg']]]+martianeum6[[#This Row],[ile_kg_materiału_z_ładunku]]</f>
        <v>80.634199999999979</v>
      </c>
      <c r="H1691">
        <f>IF(martianeum6[[#This Row],[stan_po_wydobyciu_z_ładunku]]&gt;=100,100,0)</f>
        <v>0</v>
      </c>
      <c r="I1691">
        <f>martianeum6[[#This Row],[stan_po_wydobyciu_z_ładunku]]-martianeum6[[#This Row],[ile_zabiera_na_orbite]]</f>
        <v>80.634199999999979</v>
      </c>
    </row>
    <row r="1692" spans="1:9" x14ac:dyDescent="0.25">
      <c r="A1692" s="1">
        <v>50331</v>
      </c>
      <c r="B1692">
        <f t="shared" si="26"/>
        <v>80.634199999999979</v>
      </c>
      <c r="C1692" t="s">
        <v>10</v>
      </c>
      <c r="D1692">
        <v>15.5</v>
      </c>
      <c r="E1692">
        <v>43.4</v>
      </c>
      <c r="F1692">
        <f>IF(martianeum6[[#This Row],[zawartosc '[%']]]&gt;=1,martianeum6[[#This Row],[masa '[kg']]]*martianeum6[[#This Row],[zawartosc '[%']]]*0.01,0)</f>
        <v>6.7269999999999994</v>
      </c>
      <c r="G1692">
        <f>martianeum6[[#This Row],[stan_magazynu '[kg']]]+martianeum6[[#This Row],[ile_kg_materiału_z_ładunku]]</f>
        <v>87.361199999999982</v>
      </c>
      <c r="H1692">
        <f>IF(martianeum6[[#This Row],[stan_po_wydobyciu_z_ładunku]]&gt;=100,100,0)</f>
        <v>0</v>
      </c>
      <c r="I1692">
        <f>martianeum6[[#This Row],[stan_po_wydobyciu_z_ładunku]]-martianeum6[[#This Row],[ile_zabiera_na_orbite]]</f>
        <v>87.361199999999982</v>
      </c>
    </row>
    <row r="1693" spans="1:9" x14ac:dyDescent="0.25">
      <c r="A1693" s="1">
        <v>50332</v>
      </c>
      <c r="B1693">
        <f t="shared" si="26"/>
        <v>87.361199999999982</v>
      </c>
      <c r="C1693" t="s">
        <v>7</v>
      </c>
      <c r="D1693">
        <v>26.8</v>
      </c>
      <c r="E1693">
        <v>0</v>
      </c>
      <c r="F1693">
        <f>IF(martianeum6[[#This Row],[zawartosc '[%']]]&gt;=1,martianeum6[[#This Row],[masa '[kg']]]*martianeum6[[#This Row],[zawartosc '[%']]]*0.01,0)</f>
        <v>0</v>
      </c>
      <c r="G1693">
        <f>martianeum6[[#This Row],[stan_magazynu '[kg']]]+martianeum6[[#This Row],[ile_kg_materiału_z_ładunku]]</f>
        <v>87.361199999999982</v>
      </c>
      <c r="H1693">
        <f>IF(martianeum6[[#This Row],[stan_po_wydobyciu_z_ładunku]]&gt;=100,100,0)</f>
        <v>0</v>
      </c>
      <c r="I1693">
        <f>martianeum6[[#This Row],[stan_po_wydobyciu_z_ładunku]]-martianeum6[[#This Row],[ile_zabiera_na_orbite]]</f>
        <v>87.361199999999982</v>
      </c>
    </row>
    <row r="1694" spans="1:9" x14ac:dyDescent="0.25">
      <c r="A1694" s="1">
        <v>50333</v>
      </c>
      <c r="B1694">
        <f t="shared" si="26"/>
        <v>87.361199999999982</v>
      </c>
      <c r="C1694" t="s">
        <v>13</v>
      </c>
      <c r="D1694">
        <v>23.1</v>
      </c>
      <c r="E1694">
        <v>9.1</v>
      </c>
      <c r="F1694">
        <f>IF(martianeum6[[#This Row],[zawartosc '[%']]]&gt;=1,martianeum6[[#This Row],[masa '[kg']]]*martianeum6[[#This Row],[zawartosc '[%']]]*0.01,0)</f>
        <v>2.1021000000000001</v>
      </c>
      <c r="G1694">
        <f>martianeum6[[#This Row],[stan_magazynu '[kg']]]+martianeum6[[#This Row],[ile_kg_materiału_z_ładunku]]</f>
        <v>89.463299999999975</v>
      </c>
      <c r="H1694">
        <f>IF(martianeum6[[#This Row],[stan_po_wydobyciu_z_ładunku]]&gt;=100,100,0)</f>
        <v>0</v>
      </c>
      <c r="I1694">
        <f>martianeum6[[#This Row],[stan_po_wydobyciu_z_ładunku]]-martianeum6[[#This Row],[ile_zabiera_na_orbite]]</f>
        <v>89.463299999999975</v>
      </c>
    </row>
    <row r="1695" spans="1:9" x14ac:dyDescent="0.25">
      <c r="A1695" s="1">
        <v>50334</v>
      </c>
      <c r="B1695">
        <f t="shared" si="26"/>
        <v>89.463299999999975</v>
      </c>
      <c r="C1695" t="s">
        <v>6</v>
      </c>
      <c r="D1695">
        <v>22.8</v>
      </c>
      <c r="E1695">
        <v>12.9</v>
      </c>
      <c r="F1695">
        <f>IF(martianeum6[[#This Row],[zawartosc '[%']]]&gt;=1,martianeum6[[#This Row],[masa '[kg']]]*martianeum6[[#This Row],[zawartosc '[%']]]*0.01,0)</f>
        <v>2.9412000000000003</v>
      </c>
      <c r="G1695">
        <f>martianeum6[[#This Row],[stan_magazynu '[kg']]]+martianeum6[[#This Row],[ile_kg_materiału_z_ładunku]]</f>
        <v>92.40449999999997</v>
      </c>
      <c r="H1695">
        <f>IF(martianeum6[[#This Row],[stan_po_wydobyciu_z_ładunku]]&gt;=100,100,0)</f>
        <v>0</v>
      </c>
      <c r="I1695">
        <f>martianeum6[[#This Row],[stan_po_wydobyciu_z_ładunku]]-martianeum6[[#This Row],[ile_zabiera_na_orbite]]</f>
        <v>92.40449999999997</v>
      </c>
    </row>
    <row r="1696" spans="1:9" x14ac:dyDescent="0.25">
      <c r="A1696" s="1">
        <v>50335</v>
      </c>
      <c r="B1696">
        <f t="shared" si="26"/>
        <v>92.40449999999997</v>
      </c>
      <c r="C1696" t="s">
        <v>10</v>
      </c>
      <c r="D1696">
        <v>17.2</v>
      </c>
      <c r="E1696">
        <v>0</v>
      </c>
      <c r="F1696">
        <f>IF(martianeum6[[#This Row],[zawartosc '[%']]]&gt;=1,martianeum6[[#This Row],[masa '[kg']]]*martianeum6[[#This Row],[zawartosc '[%']]]*0.01,0)</f>
        <v>0</v>
      </c>
      <c r="G1696">
        <f>martianeum6[[#This Row],[stan_magazynu '[kg']]]+martianeum6[[#This Row],[ile_kg_materiału_z_ładunku]]</f>
        <v>92.40449999999997</v>
      </c>
      <c r="H1696">
        <f>IF(martianeum6[[#This Row],[stan_po_wydobyciu_z_ładunku]]&gt;=100,100,0)</f>
        <v>0</v>
      </c>
      <c r="I1696">
        <f>martianeum6[[#This Row],[stan_po_wydobyciu_z_ładunku]]-martianeum6[[#This Row],[ile_zabiera_na_orbite]]</f>
        <v>92.40449999999997</v>
      </c>
    </row>
    <row r="1697" spans="1:9" x14ac:dyDescent="0.25">
      <c r="A1697" s="1">
        <v>50336</v>
      </c>
      <c r="B1697">
        <f t="shared" si="26"/>
        <v>92.40449999999997</v>
      </c>
      <c r="C1697" t="s">
        <v>10</v>
      </c>
      <c r="D1697">
        <v>29.3</v>
      </c>
      <c r="E1697">
        <v>6.1</v>
      </c>
      <c r="F1697">
        <f>IF(martianeum6[[#This Row],[zawartosc '[%']]]&gt;=1,martianeum6[[#This Row],[masa '[kg']]]*martianeum6[[#This Row],[zawartosc '[%']]]*0.01,0)</f>
        <v>1.7872999999999999</v>
      </c>
      <c r="G1697">
        <f>martianeum6[[#This Row],[stan_magazynu '[kg']]]+martianeum6[[#This Row],[ile_kg_materiału_z_ładunku]]</f>
        <v>94.191799999999972</v>
      </c>
      <c r="H1697">
        <f>IF(martianeum6[[#This Row],[stan_po_wydobyciu_z_ładunku]]&gt;=100,100,0)</f>
        <v>0</v>
      </c>
      <c r="I1697">
        <f>martianeum6[[#This Row],[stan_po_wydobyciu_z_ładunku]]-martianeum6[[#This Row],[ile_zabiera_na_orbite]]</f>
        <v>94.191799999999972</v>
      </c>
    </row>
    <row r="1698" spans="1:9" x14ac:dyDescent="0.25">
      <c r="A1698" s="1">
        <v>50337</v>
      </c>
      <c r="B1698">
        <f t="shared" si="26"/>
        <v>94.191799999999972</v>
      </c>
      <c r="C1698" t="s">
        <v>13</v>
      </c>
      <c r="D1698">
        <v>19.5</v>
      </c>
      <c r="E1698">
        <v>14.2</v>
      </c>
      <c r="F1698">
        <f>IF(martianeum6[[#This Row],[zawartosc '[%']]]&gt;=1,martianeum6[[#This Row],[masa '[kg']]]*martianeum6[[#This Row],[zawartosc '[%']]]*0.01,0)</f>
        <v>2.7689999999999997</v>
      </c>
      <c r="G1698">
        <f>martianeum6[[#This Row],[stan_magazynu '[kg']]]+martianeum6[[#This Row],[ile_kg_materiału_z_ładunku]]</f>
        <v>96.960799999999978</v>
      </c>
      <c r="H1698">
        <f>IF(martianeum6[[#This Row],[stan_po_wydobyciu_z_ładunku]]&gt;=100,100,0)</f>
        <v>0</v>
      </c>
      <c r="I1698">
        <f>martianeum6[[#This Row],[stan_po_wydobyciu_z_ładunku]]-martianeum6[[#This Row],[ile_zabiera_na_orbite]]</f>
        <v>96.960799999999978</v>
      </c>
    </row>
    <row r="1699" spans="1:9" x14ac:dyDescent="0.25">
      <c r="A1699" s="1">
        <v>50338</v>
      </c>
      <c r="B1699">
        <f t="shared" si="26"/>
        <v>96.960799999999978</v>
      </c>
      <c r="C1699" t="s">
        <v>19</v>
      </c>
      <c r="D1699">
        <v>28.1</v>
      </c>
      <c r="E1699">
        <v>9.4</v>
      </c>
      <c r="F1699">
        <f>IF(martianeum6[[#This Row],[zawartosc '[%']]]&gt;=1,martianeum6[[#This Row],[masa '[kg']]]*martianeum6[[#This Row],[zawartosc '[%']]]*0.01,0)</f>
        <v>2.6414000000000004</v>
      </c>
      <c r="G1699">
        <f>martianeum6[[#This Row],[stan_magazynu '[kg']]]+martianeum6[[#This Row],[ile_kg_materiału_z_ładunku]]</f>
        <v>99.602199999999982</v>
      </c>
      <c r="H1699">
        <f>IF(martianeum6[[#This Row],[stan_po_wydobyciu_z_ładunku]]&gt;=100,100,0)</f>
        <v>0</v>
      </c>
      <c r="I1699">
        <f>martianeum6[[#This Row],[stan_po_wydobyciu_z_ładunku]]-martianeum6[[#This Row],[ile_zabiera_na_orbite]]</f>
        <v>99.602199999999982</v>
      </c>
    </row>
    <row r="1700" spans="1:9" x14ac:dyDescent="0.25">
      <c r="A1700" s="1">
        <v>50339</v>
      </c>
      <c r="B1700">
        <f t="shared" si="26"/>
        <v>99.602199999999982</v>
      </c>
      <c r="C1700" t="s">
        <v>11</v>
      </c>
      <c r="D1700">
        <v>21.1</v>
      </c>
      <c r="E1700">
        <v>12</v>
      </c>
      <c r="F1700">
        <f>IF(martianeum6[[#This Row],[zawartosc '[%']]]&gt;=1,martianeum6[[#This Row],[masa '[kg']]]*martianeum6[[#This Row],[zawartosc '[%']]]*0.01,0)</f>
        <v>2.532</v>
      </c>
      <c r="G1700">
        <f>martianeum6[[#This Row],[stan_magazynu '[kg']]]+martianeum6[[#This Row],[ile_kg_materiału_z_ładunku]]</f>
        <v>102.13419999999998</v>
      </c>
      <c r="H1700">
        <f>IF(martianeum6[[#This Row],[stan_po_wydobyciu_z_ładunku]]&gt;=100,100,0)</f>
        <v>100</v>
      </c>
      <c r="I1700">
        <f>martianeum6[[#This Row],[stan_po_wydobyciu_z_ładunku]]-martianeum6[[#This Row],[ile_zabiera_na_orbite]]</f>
        <v>2.1341999999999786</v>
      </c>
    </row>
    <row r="1701" spans="1:9" x14ac:dyDescent="0.25">
      <c r="A1701" s="1">
        <v>50340</v>
      </c>
      <c r="B1701">
        <f t="shared" si="26"/>
        <v>2.1341999999999786</v>
      </c>
      <c r="C1701" t="s">
        <v>7</v>
      </c>
      <c r="D1701">
        <v>23.8</v>
      </c>
      <c r="E1701">
        <v>13.3</v>
      </c>
      <c r="F1701">
        <f>IF(martianeum6[[#This Row],[zawartosc '[%']]]&gt;=1,martianeum6[[#This Row],[masa '[kg']]]*martianeum6[[#This Row],[zawartosc '[%']]]*0.01,0)</f>
        <v>3.1654000000000004</v>
      </c>
      <c r="G1701">
        <f>martianeum6[[#This Row],[stan_magazynu '[kg']]]+martianeum6[[#This Row],[ile_kg_materiału_z_ładunku]]</f>
        <v>5.2995999999999786</v>
      </c>
      <c r="H1701">
        <f>IF(martianeum6[[#This Row],[stan_po_wydobyciu_z_ładunku]]&gt;=100,100,0)</f>
        <v>0</v>
      </c>
      <c r="I1701">
        <f>martianeum6[[#This Row],[stan_po_wydobyciu_z_ładunku]]-martianeum6[[#This Row],[ile_zabiera_na_orbite]]</f>
        <v>5.2995999999999786</v>
      </c>
    </row>
    <row r="1702" spans="1:9" x14ac:dyDescent="0.25">
      <c r="A1702" s="1">
        <v>50341</v>
      </c>
      <c r="B1702">
        <f t="shared" si="26"/>
        <v>5.2995999999999786</v>
      </c>
      <c r="C1702" t="s">
        <v>24</v>
      </c>
      <c r="D1702">
        <v>19.399999999999999</v>
      </c>
      <c r="E1702">
        <v>2.2000000000000002</v>
      </c>
      <c r="F1702">
        <f>IF(martianeum6[[#This Row],[zawartosc '[%']]]&gt;=1,martianeum6[[#This Row],[masa '[kg']]]*martianeum6[[#This Row],[zawartosc '[%']]]*0.01,0)</f>
        <v>0.42680000000000001</v>
      </c>
      <c r="G1702">
        <f>martianeum6[[#This Row],[stan_magazynu '[kg']]]+martianeum6[[#This Row],[ile_kg_materiału_z_ładunku]]</f>
        <v>5.7263999999999786</v>
      </c>
      <c r="H1702">
        <f>IF(martianeum6[[#This Row],[stan_po_wydobyciu_z_ładunku]]&gt;=100,100,0)</f>
        <v>0</v>
      </c>
      <c r="I1702">
        <f>martianeum6[[#This Row],[stan_po_wydobyciu_z_ładunku]]-martianeum6[[#This Row],[ile_zabiera_na_orbite]]</f>
        <v>5.7263999999999786</v>
      </c>
    </row>
    <row r="1703" spans="1:9" x14ac:dyDescent="0.25">
      <c r="A1703" s="1">
        <v>50342</v>
      </c>
      <c r="B1703">
        <f t="shared" si="26"/>
        <v>5.7263999999999786</v>
      </c>
      <c r="C1703" t="s">
        <v>7</v>
      </c>
      <c r="D1703">
        <v>25.8</v>
      </c>
      <c r="E1703">
        <v>17.100000000000001</v>
      </c>
      <c r="F1703">
        <f>IF(martianeum6[[#This Row],[zawartosc '[%']]]&gt;=1,martianeum6[[#This Row],[masa '[kg']]]*martianeum6[[#This Row],[zawartosc '[%']]]*0.01,0)</f>
        <v>4.4118000000000004</v>
      </c>
      <c r="G1703">
        <f>martianeum6[[#This Row],[stan_magazynu '[kg']]]+martianeum6[[#This Row],[ile_kg_materiału_z_ładunku]]</f>
        <v>10.13819999999998</v>
      </c>
      <c r="H1703">
        <f>IF(martianeum6[[#This Row],[stan_po_wydobyciu_z_ładunku]]&gt;=100,100,0)</f>
        <v>0</v>
      </c>
      <c r="I1703">
        <f>martianeum6[[#This Row],[stan_po_wydobyciu_z_ładunku]]-martianeum6[[#This Row],[ile_zabiera_na_orbite]]</f>
        <v>10.13819999999998</v>
      </c>
    </row>
    <row r="1704" spans="1:9" x14ac:dyDescent="0.25">
      <c r="A1704" s="1">
        <v>50343</v>
      </c>
      <c r="B1704">
        <f t="shared" si="26"/>
        <v>10.13819999999998</v>
      </c>
      <c r="C1704" t="s">
        <v>7</v>
      </c>
      <c r="D1704">
        <v>30</v>
      </c>
      <c r="E1704">
        <v>6.3</v>
      </c>
      <c r="F1704">
        <f>IF(martianeum6[[#This Row],[zawartosc '[%']]]&gt;=1,martianeum6[[#This Row],[masa '[kg']]]*martianeum6[[#This Row],[zawartosc '[%']]]*0.01,0)</f>
        <v>1.8900000000000001</v>
      </c>
      <c r="G1704">
        <f>martianeum6[[#This Row],[stan_magazynu '[kg']]]+martianeum6[[#This Row],[ile_kg_materiału_z_ładunku]]</f>
        <v>12.02819999999998</v>
      </c>
      <c r="H1704">
        <f>IF(martianeum6[[#This Row],[stan_po_wydobyciu_z_ładunku]]&gt;=100,100,0)</f>
        <v>0</v>
      </c>
      <c r="I1704">
        <f>martianeum6[[#This Row],[stan_po_wydobyciu_z_ładunku]]-martianeum6[[#This Row],[ile_zabiera_na_orbite]]</f>
        <v>12.02819999999998</v>
      </c>
    </row>
    <row r="1705" spans="1:9" x14ac:dyDescent="0.25">
      <c r="A1705" s="1">
        <v>50344</v>
      </c>
      <c r="B1705">
        <f t="shared" si="26"/>
        <v>12.02819999999998</v>
      </c>
      <c r="C1705" t="s">
        <v>10</v>
      </c>
      <c r="D1705">
        <v>11</v>
      </c>
      <c r="E1705">
        <v>0</v>
      </c>
      <c r="F1705">
        <f>IF(martianeum6[[#This Row],[zawartosc '[%']]]&gt;=1,martianeum6[[#This Row],[masa '[kg']]]*martianeum6[[#This Row],[zawartosc '[%']]]*0.01,0)</f>
        <v>0</v>
      </c>
      <c r="G1705">
        <f>martianeum6[[#This Row],[stan_magazynu '[kg']]]+martianeum6[[#This Row],[ile_kg_materiału_z_ładunku]]</f>
        <v>12.02819999999998</v>
      </c>
      <c r="H1705">
        <f>IF(martianeum6[[#This Row],[stan_po_wydobyciu_z_ładunku]]&gt;=100,100,0)</f>
        <v>0</v>
      </c>
      <c r="I1705">
        <f>martianeum6[[#This Row],[stan_po_wydobyciu_z_ładunku]]-martianeum6[[#This Row],[ile_zabiera_na_orbite]]</f>
        <v>12.02819999999998</v>
      </c>
    </row>
    <row r="1706" spans="1:9" x14ac:dyDescent="0.25">
      <c r="A1706" s="1">
        <v>50345</v>
      </c>
      <c r="B1706">
        <f t="shared" si="26"/>
        <v>12.02819999999998</v>
      </c>
      <c r="C1706" t="s">
        <v>19</v>
      </c>
      <c r="D1706">
        <v>27.2</v>
      </c>
      <c r="E1706">
        <v>0</v>
      </c>
      <c r="F1706">
        <f>IF(martianeum6[[#This Row],[zawartosc '[%']]]&gt;=1,martianeum6[[#This Row],[masa '[kg']]]*martianeum6[[#This Row],[zawartosc '[%']]]*0.01,0)</f>
        <v>0</v>
      </c>
      <c r="G1706">
        <f>martianeum6[[#This Row],[stan_magazynu '[kg']]]+martianeum6[[#This Row],[ile_kg_materiału_z_ładunku]]</f>
        <v>12.02819999999998</v>
      </c>
      <c r="H1706">
        <f>IF(martianeum6[[#This Row],[stan_po_wydobyciu_z_ładunku]]&gt;=100,100,0)</f>
        <v>0</v>
      </c>
      <c r="I1706">
        <f>martianeum6[[#This Row],[stan_po_wydobyciu_z_ładunku]]-martianeum6[[#This Row],[ile_zabiera_na_orbite]]</f>
        <v>12.02819999999998</v>
      </c>
    </row>
    <row r="1707" spans="1:9" x14ac:dyDescent="0.25">
      <c r="A1707" s="1">
        <v>50346</v>
      </c>
      <c r="B1707">
        <f t="shared" si="26"/>
        <v>12.02819999999998</v>
      </c>
      <c r="C1707" t="s">
        <v>7</v>
      </c>
      <c r="D1707">
        <v>18.3</v>
      </c>
      <c r="E1707">
        <v>8.4</v>
      </c>
      <c r="F1707">
        <f>IF(martianeum6[[#This Row],[zawartosc '[%']]]&gt;=1,martianeum6[[#This Row],[masa '[kg']]]*martianeum6[[#This Row],[zawartosc '[%']]]*0.01,0)</f>
        <v>1.5372000000000001</v>
      </c>
      <c r="G1707">
        <f>martianeum6[[#This Row],[stan_magazynu '[kg']]]+martianeum6[[#This Row],[ile_kg_materiału_z_ładunku]]</f>
        <v>13.565399999999981</v>
      </c>
      <c r="H1707">
        <f>IF(martianeum6[[#This Row],[stan_po_wydobyciu_z_ładunku]]&gt;=100,100,0)</f>
        <v>0</v>
      </c>
      <c r="I1707">
        <f>martianeum6[[#This Row],[stan_po_wydobyciu_z_ładunku]]-martianeum6[[#This Row],[ile_zabiera_na_orbite]]</f>
        <v>13.565399999999981</v>
      </c>
    </row>
    <row r="1708" spans="1:9" x14ac:dyDescent="0.25">
      <c r="A1708" s="1">
        <v>50347</v>
      </c>
      <c r="B1708">
        <f t="shared" si="26"/>
        <v>13.565399999999981</v>
      </c>
      <c r="C1708" t="s">
        <v>25</v>
      </c>
      <c r="D1708">
        <v>14</v>
      </c>
      <c r="E1708">
        <v>2.5</v>
      </c>
      <c r="F1708">
        <f>IF(martianeum6[[#This Row],[zawartosc '[%']]]&gt;=1,martianeum6[[#This Row],[masa '[kg']]]*martianeum6[[#This Row],[zawartosc '[%']]]*0.01,0)</f>
        <v>0.35000000000000003</v>
      </c>
      <c r="G1708">
        <f>martianeum6[[#This Row],[stan_magazynu '[kg']]]+martianeum6[[#This Row],[ile_kg_materiału_z_ładunku]]</f>
        <v>13.91539999999998</v>
      </c>
      <c r="H1708">
        <f>IF(martianeum6[[#This Row],[stan_po_wydobyciu_z_ładunku]]&gt;=100,100,0)</f>
        <v>0</v>
      </c>
      <c r="I1708">
        <f>martianeum6[[#This Row],[stan_po_wydobyciu_z_ładunku]]-martianeum6[[#This Row],[ile_zabiera_na_orbite]]</f>
        <v>13.91539999999998</v>
      </c>
    </row>
    <row r="1709" spans="1:9" x14ac:dyDescent="0.25">
      <c r="A1709" s="1">
        <v>50348</v>
      </c>
      <c r="B1709">
        <f t="shared" si="26"/>
        <v>13.91539999999998</v>
      </c>
      <c r="C1709" t="s">
        <v>7</v>
      </c>
      <c r="D1709">
        <v>26.2</v>
      </c>
      <c r="E1709">
        <v>6.9</v>
      </c>
      <c r="F1709">
        <f>IF(martianeum6[[#This Row],[zawartosc '[%']]]&gt;=1,martianeum6[[#This Row],[masa '[kg']]]*martianeum6[[#This Row],[zawartosc '[%']]]*0.01,0)</f>
        <v>1.8078000000000001</v>
      </c>
      <c r="G1709">
        <f>martianeum6[[#This Row],[stan_magazynu '[kg']]]+martianeum6[[#This Row],[ile_kg_materiału_z_ładunku]]</f>
        <v>15.723199999999981</v>
      </c>
      <c r="H1709">
        <f>IF(martianeum6[[#This Row],[stan_po_wydobyciu_z_ładunku]]&gt;=100,100,0)</f>
        <v>0</v>
      </c>
      <c r="I1709">
        <f>martianeum6[[#This Row],[stan_po_wydobyciu_z_ładunku]]-martianeum6[[#This Row],[ile_zabiera_na_orbite]]</f>
        <v>15.723199999999981</v>
      </c>
    </row>
    <row r="1710" spans="1:9" x14ac:dyDescent="0.25">
      <c r="A1710" s="1">
        <v>50349</v>
      </c>
      <c r="B1710">
        <f t="shared" si="26"/>
        <v>15.723199999999981</v>
      </c>
      <c r="C1710" t="s">
        <v>15</v>
      </c>
      <c r="D1710">
        <v>25.5</v>
      </c>
      <c r="E1710">
        <v>8.4</v>
      </c>
      <c r="F1710">
        <f>IF(martianeum6[[#This Row],[zawartosc '[%']]]&gt;=1,martianeum6[[#This Row],[masa '[kg']]]*martianeum6[[#This Row],[zawartosc '[%']]]*0.01,0)</f>
        <v>2.1420000000000003</v>
      </c>
      <c r="G1710">
        <f>martianeum6[[#This Row],[stan_magazynu '[kg']]]+martianeum6[[#This Row],[ile_kg_materiału_z_ładunku]]</f>
        <v>17.86519999999998</v>
      </c>
      <c r="H1710">
        <f>IF(martianeum6[[#This Row],[stan_po_wydobyciu_z_ładunku]]&gt;=100,100,0)</f>
        <v>0</v>
      </c>
      <c r="I1710">
        <f>martianeum6[[#This Row],[stan_po_wydobyciu_z_ładunku]]-martianeum6[[#This Row],[ile_zabiera_na_orbite]]</f>
        <v>17.86519999999998</v>
      </c>
    </row>
    <row r="1711" spans="1:9" x14ac:dyDescent="0.25">
      <c r="A1711" s="1">
        <v>50350</v>
      </c>
      <c r="B1711">
        <f t="shared" si="26"/>
        <v>17.86519999999998</v>
      </c>
      <c r="C1711" t="s">
        <v>18</v>
      </c>
      <c r="D1711">
        <v>23.1</v>
      </c>
      <c r="E1711">
        <v>11.4</v>
      </c>
      <c r="F1711">
        <f>IF(martianeum6[[#This Row],[zawartosc '[%']]]&gt;=1,martianeum6[[#This Row],[masa '[kg']]]*martianeum6[[#This Row],[zawartosc '[%']]]*0.01,0)</f>
        <v>2.6334000000000004</v>
      </c>
      <c r="G1711">
        <f>martianeum6[[#This Row],[stan_magazynu '[kg']]]+martianeum6[[#This Row],[ile_kg_materiału_z_ładunku]]</f>
        <v>20.498599999999982</v>
      </c>
      <c r="H1711">
        <f>IF(martianeum6[[#This Row],[stan_po_wydobyciu_z_ładunku]]&gt;=100,100,0)</f>
        <v>0</v>
      </c>
      <c r="I1711">
        <f>martianeum6[[#This Row],[stan_po_wydobyciu_z_ładunku]]-martianeum6[[#This Row],[ile_zabiera_na_orbite]]</f>
        <v>20.498599999999982</v>
      </c>
    </row>
    <row r="1712" spans="1:9" x14ac:dyDescent="0.25">
      <c r="A1712" s="1">
        <v>50351</v>
      </c>
      <c r="B1712">
        <f t="shared" si="26"/>
        <v>20.498599999999982</v>
      </c>
      <c r="C1712" t="s">
        <v>12</v>
      </c>
      <c r="D1712">
        <v>21.3</v>
      </c>
      <c r="E1712">
        <v>2.8</v>
      </c>
      <c r="F1712">
        <f>IF(martianeum6[[#This Row],[zawartosc '[%']]]&gt;=1,martianeum6[[#This Row],[masa '[kg']]]*martianeum6[[#This Row],[zawartosc '[%']]]*0.01,0)</f>
        <v>0.59640000000000004</v>
      </c>
      <c r="G1712">
        <f>martianeum6[[#This Row],[stan_magazynu '[kg']]]+martianeum6[[#This Row],[ile_kg_materiału_z_ładunku]]</f>
        <v>21.094999999999981</v>
      </c>
      <c r="H1712">
        <f>IF(martianeum6[[#This Row],[stan_po_wydobyciu_z_ładunku]]&gt;=100,100,0)</f>
        <v>0</v>
      </c>
      <c r="I1712">
        <f>martianeum6[[#This Row],[stan_po_wydobyciu_z_ładunku]]-martianeum6[[#This Row],[ile_zabiera_na_orbite]]</f>
        <v>21.094999999999981</v>
      </c>
    </row>
    <row r="1713" spans="1:9" x14ac:dyDescent="0.25">
      <c r="A1713" s="1">
        <v>50352</v>
      </c>
      <c r="B1713">
        <f t="shared" si="26"/>
        <v>21.094999999999981</v>
      </c>
      <c r="C1713" t="s">
        <v>12</v>
      </c>
      <c r="D1713">
        <v>16.3</v>
      </c>
      <c r="E1713">
        <v>7.6</v>
      </c>
      <c r="F1713">
        <f>IF(martianeum6[[#This Row],[zawartosc '[%']]]&gt;=1,martianeum6[[#This Row],[masa '[kg']]]*martianeum6[[#This Row],[zawartosc '[%']]]*0.01,0)</f>
        <v>1.2387999999999999</v>
      </c>
      <c r="G1713">
        <f>martianeum6[[#This Row],[stan_magazynu '[kg']]]+martianeum6[[#This Row],[ile_kg_materiału_z_ładunku]]</f>
        <v>22.333799999999982</v>
      </c>
      <c r="H1713">
        <f>IF(martianeum6[[#This Row],[stan_po_wydobyciu_z_ładunku]]&gt;=100,100,0)</f>
        <v>0</v>
      </c>
      <c r="I1713">
        <f>martianeum6[[#This Row],[stan_po_wydobyciu_z_ładunku]]-martianeum6[[#This Row],[ile_zabiera_na_orbite]]</f>
        <v>22.333799999999982</v>
      </c>
    </row>
    <row r="1714" spans="1:9" x14ac:dyDescent="0.25">
      <c r="A1714" s="1">
        <v>50353</v>
      </c>
      <c r="B1714">
        <f t="shared" si="26"/>
        <v>22.333799999999982</v>
      </c>
      <c r="C1714" t="s">
        <v>14</v>
      </c>
      <c r="D1714">
        <v>23.7</v>
      </c>
      <c r="E1714">
        <v>7.6</v>
      </c>
      <c r="F1714">
        <f>IF(martianeum6[[#This Row],[zawartosc '[%']]]&gt;=1,martianeum6[[#This Row],[masa '[kg']]]*martianeum6[[#This Row],[zawartosc '[%']]]*0.01,0)</f>
        <v>1.8011999999999997</v>
      </c>
      <c r="G1714">
        <f>martianeum6[[#This Row],[stan_magazynu '[kg']]]+martianeum6[[#This Row],[ile_kg_materiału_z_ładunku]]</f>
        <v>24.134999999999984</v>
      </c>
      <c r="H1714">
        <f>IF(martianeum6[[#This Row],[stan_po_wydobyciu_z_ładunku]]&gt;=100,100,0)</f>
        <v>0</v>
      </c>
      <c r="I1714">
        <f>martianeum6[[#This Row],[stan_po_wydobyciu_z_ładunku]]-martianeum6[[#This Row],[ile_zabiera_na_orbite]]</f>
        <v>24.134999999999984</v>
      </c>
    </row>
    <row r="1715" spans="1:9" x14ac:dyDescent="0.25">
      <c r="A1715" s="1">
        <v>50354</v>
      </c>
      <c r="B1715">
        <f t="shared" si="26"/>
        <v>24.134999999999984</v>
      </c>
      <c r="C1715" t="s">
        <v>18</v>
      </c>
      <c r="D1715">
        <v>24.8</v>
      </c>
      <c r="E1715">
        <v>0</v>
      </c>
      <c r="F1715">
        <f>IF(martianeum6[[#This Row],[zawartosc '[%']]]&gt;=1,martianeum6[[#This Row],[masa '[kg']]]*martianeum6[[#This Row],[zawartosc '[%']]]*0.01,0)</f>
        <v>0</v>
      </c>
      <c r="G1715">
        <f>martianeum6[[#This Row],[stan_magazynu '[kg']]]+martianeum6[[#This Row],[ile_kg_materiału_z_ładunku]]</f>
        <v>24.134999999999984</v>
      </c>
      <c r="H1715">
        <f>IF(martianeum6[[#This Row],[stan_po_wydobyciu_z_ładunku]]&gt;=100,100,0)</f>
        <v>0</v>
      </c>
      <c r="I1715">
        <f>martianeum6[[#This Row],[stan_po_wydobyciu_z_ładunku]]-martianeum6[[#This Row],[ile_zabiera_na_orbite]]</f>
        <v>24.134999999999984</v>
      </c>
    </row>
    <row r="1716" spans="1:9" x14ac:dyDescent="0.25">
      <c r="A1716" s="1">
        <v>50355</v>
      </c>
      <c r="B1716">
        <f t="shared" si="26"/>
        <v>24.134999999999984</v>
      </c>
      <c r="C1716" t="s">
        <v>33</v>
      </c>
      <c r="D1716">
        <v>21.7</v>
      </c>
      <c r="E1716">
        <v>1</v>
      </c>
      <c r="F1716">
        <f>IF(martianeum6[[#This Row],[zawartosc '[%']]]&gt;=1,martianeum6[[#This Row],[masa '[kg']]]*martianeum6[[#This Row],[zawartosc '[%']]]*0.01,0)</f>
        <v>0.217</v>
      </c>
      <c r="G1716">
        <f>martianeum6[[#This Row],[stan_magazynu '[kg']]]+martianeum6[[#This Row],[ile_kg_materiału_z_ładunku]]</f>
        <v>24.351999999999983</v>
      </c>
      <c r="H1716">
        <f>IF(martianeum6[[#This Row],[stan_po_wydobyciu_z_ładunku]]&gt;=100,100,0)</f>
        <v>0</v>
      </c>
      <c r="I1716">
        <f>martianeum6[[#This Row],[stan_po_wydobyciu_z_ładunku]]-martianeum6[[#This Row],[ile_zabiera_na_orbite]]</f>
        <v>24.351999999999983</v>
      </c>
    </row>
    <row r="1717" spans="1:9" x14ac:dyDescent="0.25">
      <c r="A1717" s="1">
        <v>50356</v>
      </c>
      <c r="B1717">
        <f t="shared" si="26"/>
        <v>24.351999999999983</v>
      </c>
      <c r="C1717" t="s">
        <v>10</v>
      </c>
      <c r="D1717">
        <v>16.7</v>
      </c>
      <c r="E1717">
        <v>21</v>
      </c>
      <c r="F1717">
        <f>IF(martianeum6[[#This Row],[zawartosc '[%']]]&gt;=1,martianeum6[[#This Row],[masa '[kg']]]*martianeum6[[#This Row],[zawartosc '[%']]]*0.01,0)</f>
        <v>3.5070000000000001</v>
      </c>
      <c r="G1717">
        <f>martianeum6[[#This Row],[stan_magazynu '[kg']]]+martianeum6[[#This Row],[ile_kg_materiału_z_ładunku]]</f>
        <v>27.858999999999984</v>
      </c>
      <c r="H1717">
        <f>IF(martianeum6[[#This Row],[stan_po_wydobyciu_z_ładunku]]&gt;=100,100,0)</f>
        <v>0</v>
      </c>
      <c r="I1717">
        <f>martianeum6[[#This Row],[stan_po_wydobyciu_z_ładunku]]-martianeum6[[#This Row],[ile_zabiera_na_orbite]]</f>
        <v>27.858999999999984</v>
      </c>
    </row>
    <row r="1718" spans="1:9" x14ac:dyDescent="0.25">
      <c r="A1718" s="1">
        <v>50357</v>
      </c>
      <c r="B1718">
        <f t="shared" si="26"/>
        <v>27.858999999999984</v>
      </c>
      <c r="C1718" t="s">
        <v>23</v>
      </c>
      <c r="D1718">
        <v>22.3</v>
      </c>
      <c r="E1718">
        <v>0.1</v>
      </c>
      <c r="F1718">
        <f>IF(martianeum6[[#This Row],[zawartosc '[%']]]&gt;=1,martianeum6[[#This Row],[masa '[kg']]]*martianeum6[[#This Row],[zawartosc '[%']]]*0.01,0)</f>
        <v>0</v>
      </c>
      <c r="G1718">
        <f>martianeum6[[#This Row],[stan_magazynu '[kg']]]+martianeum6[[#This Row],[ile_kg_materiału_z_ładunku]]</f>
        <v>27.858999999999984</v>
      </c>
      <c r="H1718">
        <f>IF(martianeum6[[#This Row],[stan_po_wydobyciu_z_ładunku]]&gt;=100,100,0)</f>
        <v>0</v>
      </c>
      <c r="I1718">
        <f>martianeum6[[#This Row],[stan_po_wydobyciu_z_ładunku]]-martianeum6[[#This Row],[ile_zabiera_na_orbite]]</f>
        <v>27.858999999999984</v>
      </c>
    </row>
    <row r="1719" spans="1:9" x14ac:dyDescent="0.25">
      <c r="A1719" s="1">
        <v>50358</v>
      </c>
      <c r="B1719">
        <f t="shared" si="26"/>
        <v>27.858999999999984</v>
      </c>
      <c r="C1719" t="s">
        <v>26</v>
      </c>
      <c r="D1719">
        <v>13.6</v>
      </c>
      <c r="E1719">
        <v>0</v>
      </c>
      <c r="F1719">
        <f>IF(martianeum6[[#This Row],[zawartosc '[%']]]&gt;=1,martianeum6[[#This Row],[masa '[kg']]]*martianeum6[[#This Row],[zawartosc '[%']]]*0.01,0)</f>
        <v>0</v>
      </c>
      <c r="G1719">
        <f>martianeum6[[#This Row],[stan_magazynu '[kg']]]+martianeum6[[#This Row],[ile_kg_materiału_z_ładunku]]</f>
        <v>27.858999999999984</v>
      </c>
      <c r="H1719">
        <f>IF(martianeum6[[#This Row],[stan_po_wydobyciu_z_ładunku]]&gt;=100,100,0)</f>
        <v>0</v>
      </c>
      <c r="I1719">
        <f>martianeum6[[#This Row],[stan_po_wydobyciu_z_ładunku]]-martianeum6[[#This Row],[ile_zabiera_na_orbite]]</f>
        <v>27.858999999999984</v>
      </c>
    </row>
    <row r="1720" spans="1:9" x14ac:dyDescent="0.25">
      <c r="A1720" s="1">
        <v>50359</v>
      </c>
      <c r="B1720">
        <f t="shared" si="26"/>
        <v>27.858999999999984</v>
      </c>
      <c r="C1720" t="s">
        <v>25</v>
      </c>
      <c r="D1720">
        <v>11.8</v>
      </c>
      <c r="E1720">
        <v>2.1</v>
      </c>
      <c r="F1720">
        <f>IF(martianeum6[[#This Row],[zawartosc '[%']]]&gt;=1,martianeum6[[#This Row],[masa '[kg']]]*martianeum6[[#This Row],[zawartosc '[%']]]*0.01,0)</f>
        <v>0.24780000000000002</v>
      </c>
      <c r="G1720">
        <f>martianeum6[[#This Row],[stan_magazynu '[kg']]]+martianeum6[[#This Row],[ile_kg_materiału_z_ładunku]]</f>
        <v>28.106799999999986</v>
      </c>
      <c r="H1720">
        <f>IF(martianeum6[[#This Row],[stan_po_wydobyciu_z_ładunku]]&gt;=100,100,0)</f>
        <v>0</v>
      </c>
      <c r="I1720">
        <f>martianeum6[[#This Row],[stan_po_wydobyciu_z_ładunku]]-martianeum6[[#This Row],[ile_zabiera_na_orbite]]</f>
        <v>28.106799999999986</v>
      </c>
    </row>
    <row r="1721" spans="1:9" x14ac:dyDescent="0.25">
      <c r="A1721" s="1">
        <v>50360</v>
      </c>
      <c r="B1721">
        <f t="shared" si="26"/>
        <v>28.106799999999986</v>
      </c>
      <c r="C1721" t="s">
        <v>11</v>
      </c>
      <c r="D1721">
        <v>11.1</v>
      </c>
      <c r="E1721">
        <v>0</v>
      </c>
      <c r="F1721">
        <f>IF(martianeum6[[#This Row],[zawartosc '[%']]]&gt;=1,martianeum6[[#This Row],[masa '[kg']]]*martianeum6[[#This Row],[zawartosc '[%']]]*0.01,0)</f>
        <v>0</v>
      </c>
      <c r="G1721">
        <f>martianeum6[[#This Row],[stan_magazynu '[kg']]]+martianeum6[[#This Row],[ile_kg_materiału_z_ładunku]]</f>
        <v>28.106799999999986</v>
      </c>
      <c r="H1721">
        <f>IF(martianeum6[[#This Row],[stan_po_wydobyciu_z_ładunku]]&gt;=100,100,0)</f>
        <v>0</v>
      </c>
      <c r="I1721">
        <f>martianeum6[[#This Row],[stan_po_wydobyciu_z_ładunku]]-martianeum6[[#This Row],[ile_zabiera_na_orbite]]</f>
        <v>28.106799999999986</v>
      </c>
    </row>
    <row r="1722" spans="1:9" x14ac:dyDescent="0.25">
      <c r="A1722" s="1">
        <v>50361</v>
      </c>
      <c r="B1722">
        <f t="shared" si="26"/>
        <v>28.106799999999986</v>
      </c>
      <c r="C1722" t="s">
        <v>13</v>
      </c>
      <c r="D1722">
        <v>11.2</v>
      </c>
      <c r="E1722">
        <v>15</v>
      </c>
      <c r="F1722">
        <f>IF(martianeum6[[#This Row],[zawartosc '[%']]]&gt;=1,martianeum6[[#This Row],[masa '[kg']]]*martianeum6[[#This Row],[zawartosc '[%']]]*0.01,0)</f>
        <v>1.68</v>
      </c>
      <c r="G1722">
        <f>martianeum6[[#This Row],[stan_magazynu '[kg']]]+martianeum6[[#This Row],[ile_kg_materiału_z_ładunku]]</f>
        <v>29.786799999999985</v>
      </c>
      <c r="H1722">
        <f>IF(martianeum6[[#This Row],[stan_po_wydobyciu_z_ładunku]]&gt;=100,100,0)</f>
        <v>0</v>
      </c>
      <c r="I1722">
        <f>martianeum6[[#This Row],[stan_po_wydobyciu_z_ładunku]]-martianeum6[[#This Row],[ile_zabiera_na_orbite]]</f>
        <v>29.786799999999985</v>
      </c>
    </row>
    <row r="1723" spans="1:9" x14ac:dyDescent="0.25">
      <c r="A1723" s="1">
        <v>50362</v>
      </c>
      <c r="B1723">
        <f t="shared" si="26"/>
        <v>29.786799999999985</v>
      </c>
      <c r="C1723" t="s">
        <v>23</v>
      </c>
      <c r="D1723">
        <v>19.100000000000001</v>
      </c>
      <c r="E1723">
        <v>0</v>
      </c>
      <c r="F1723">
        <f>IF(martianeum6[[#This Row],[zawartosc '[%']]]&gt;=1,martianeum6[[#This Row],[masa '[kg']]]*martianeum6[[#This Row],[zawartosc '[%']]]*0.01,0)</f>
        <v>0</v>
      </c>
      <c r="G1723">
        <f>martianeum6[[#This Row],[stan_magazynu '[kg']]]+martianeum6[[#This Row],[ile_kg_materiału_z_ładunku]]</f>
        <v>29.786799999999985</v>
      </c>
      <c r="H1723">
        <f>IF(martianeum6[[#This Row],[stan_po_wydobyciu_z_ładunku]]&gt;=100,100,0)</f>
        <v>0</v>
      </c>
      <c r="I1723">
        <f>martianeum6[[#This Row],[stan_po_wydobyciu_z_ładunku]]-martianeum6[[#This Row],[ile_zabiera_na_orbite]]</f>
        <v>29.786799999999985</v>
      </c>
    </row>
    <row r="1724" spans="1:9" x14ac:dyDescent="0.25">
      <c r="A1724" s="1">
        <v>50363</v>
      </c>
      <c r="B1724">
        <f t="shared" si="26"/>
        <v>29.786799999999985</v>
      </c>
      <c r="C1724" t="s">
        <v>10</v>
      </c>
      <c r="D1724">
        <v>11.1</v>
      </c>
      <c r="E1724">
        <v>46.3</v>
      </c>
      <c r="F1724">
        <f>IF(martianeum6[[#This Row],[zawartosc '[%']]]&gt;=1,martianeum6[[#This Row],[masa '[kg']]]*martianeum6[[#This Row],[zawartosc '[%']]]*0.01,0)</f>
        <v>5.1392999999999995</v>
      </c>
      <c r="G1724">
        <f>martianeum6[[#This Row],[stan_magazynu '[kg']]]+martianeum6[[#This Row],[ile_kg_materiału_z_ładunku]]</f>
        <v>34.926099999999984</v>
      </c>
      <c r="H1724">
        <f>IF(martianeum6[[#This Row],[stan_po_wydobyciu_z_ładunku]]&gt;=100,100,0)</f>
        <v>0</v>
      </c>
      <c r="I1724">
        <f>martianeum6[[#This Row],[stan_po_wydobyciu_z_ładunku]]-martianeum6[[#This Row],[ile_zabiera_na_orbite]]</f>
        <v>34.926099999999984</v>
      </c>
    </row>
    <row r="1725" spans="1:9" x14ac:dyDescent="0.25">
      <c r="A1725" s="1">
        <v>50364</v>
      </c>
      <c r="B1725">
        <f t="shared" si="26"/>
        <v>34.926099999999984</v>
      </c>
      <c r="C1725" t="s">
        <v>18</v>
      </c>
      <c r="D1725">
        <v>15.1</v>
      </c>
      <c r="E1725">
        <v>6.2</v>
      </c>
      <c r="F1725">
        <f>IF(martianeum6[[#This Row],[zawartosc '[%']]]&gt;=1,martianeum6[[#This Row],[masa '[kg']]]*martianeum6[[#This Row],[zawartosc '[%']]]*0.01,0)</f>
        <v>0.93620000000000003</v>
      </c>
      <c r="G1725">
        <f>martianeum6[[#This Row],[stan_magazynu '[kg']]]+martianeum6[[#This Row],[ile_kg_materiału_z_ładunku]]</f>
        <v>35.862299999999983</v>
      </c>
      <c r="H1725">
        <f>IF(martianeum6[[#This Row],[stan_po_wydobyciu_z_ładunku]]&gt;=100,100,0)</f>
        <v>0</v>
      </c>
      <c r="I1725">
        <f>martianeum6[[#This Row],[stan_po_wydobyciu_z_ładunku]]-martianeum6[[#This Row],[ile_zabiera_na_orbite]]</f>
        <v>35.862299999999983</v>
      </c>
    </row>
    <row r="1726" spans="1:9" x14ac:dyDescent="0.25">
      <c r="A1726" s="1">
        <v>50365</v>
      </c>
      <c r="B1726">
        <f t="shared" si="26"/>
        <v>35.862299999999983</v>
      </c>
      <c r="C1726" t="s">
        <v>15</v>
      </c>
      <c r="D1726">
        <v>21.7</v>
      </c>
      <c r="E1726">
        <v>0</v>
      </c>
      <c r="F1726">
        <f>IF(martianeum6[[#This Row],[zawartosc '[%']]]&gt;=1,martianeum6[[#This Row],[masa '[kg']]]*martianeum6[[#This Row],[zawartosc '[%']]]*0.01,0)</f>
        <v>0</v>
      </c>
      <c r="G1726">
        <f>martianeum6[[#This Row],[stan_magazynu '[kg']]]+martianeum6[[#This Row],[ile_kg_materiału_z_ładunku]]</f>
        <v>35.862299999999983</v>
      </c>
      <c r="H1726">
        <f>IF(martianeum6[[#This Row],[stan_po_wydobyciu_z_ładunku]]&gt;=100,100,0)</f>
        <v>0</v>
      </c>
      <c r="I1726">
        <f>martianeum6[[#This Row],[stan_po_wydobyciu_z_ładunku]]-martianeum6[[#This Row],[ile_zabiera_na_orbite]]</f>
        <v>35.862299999999983</v>
      </c>
    </row>
    <row r="1727" spans="1:9" x14ac:dyDescent="0.25">
      <c r="A1727" s="1">
        <v>50366</v>
      </c>
      <c r="B1727">
        <f t="shared" si="26"/>
        <v>35.862299999999983</v>
      </c>
      <c r="C1727" t="s">
        <v>23</v>
      </c>
      <c r="D1727">
        <v>19.7</v>
      </c>
      <c r="E1727">
        <v>0.2</v>
      </c>
      <c r="F1727">
        <f>IF(martianeum6[[#This Row],[zawartosc '[%']]]&gt;=1,martianeum6[[#This Row],[masa '[kg']]]*martianeum6[[#This Row],[zawartosc '[%']]]*0.01,0)</f>
        <v>0</v>
      </c>
      <c r="G1727">
        <f>martianeum6[[#This Row],[stan_magazynu '[kg']]]+martianeum6[[#This Row],[ile_kg_materiału_z_ładunku]]</f>
        <v>35.862299999999983</v>
      </c>
      <c r="H1727">
        <f>IF(martianeum6[[#This Row],[stan_po_wydobyciu_z_ładunku]]&gt;=100,100,0)</f>
        <v>0</v>
      </c>
      <c r="I1727">
        <f>martianeum6[[#This Row],[stan_po_wydobyciu_z_ładunku]]-martianeum6[[#This Row],[ile_zabiera_na_orbite]]</f>
        <v>35.862299999999983</v>
      </c>
    </row>
    <row r="1728" spans="1:9" x14ac:dyDescent="0.25">
      <c r="A1728" s="1">
        <v>50367</v>
      </c>
      <c r="B1728">
        <f t="shared" si="26"/>
        <v>35.862299999999983</v>
      </c>
      <c r="C1728" t="s">
        <v>7</v>
      </c>
      <c r="D1728">
        <v>17.5</v>
      </c>
      <c r="E1728">
        <v>2.2000000000000002</v>
      </c>
      <c r="F1728">
        <f>IF(martianeum6[[#This Row],[zawartosc '[%']]]&gt;=1,martianeum6[[#This Row],[masa '[kg']]]*martianeum6[[#This Row],[zawartosc '[%']]]*0.01,0)</f>
        <v>0.38500000000000001</v>
      </c>
      <c r="G1728">
        <f>martianeum6[[#This Row],[stan_magazynu '[kg']]]+martianeum6[[#This Row],[ile_kg_materiału_z_ładunku]]</f>
        <v>36.247299999999981</v>
      </c>
      <c r="H1728">
        <f>IF(martianeum6[[#This Row],[stan_po_wydobyciu_z_ładunku]]&gt;=100,100,0)</f>
        <v>0</v>
      </c>
      <c r="I1728">
        <f>martianeum6[[#This Row],[stan_po_wydobyciu_z_ładunku]]-martianeum6[[#This Row],[ile_zabiera_na_orbite]]</f>
        <v>36.247299999999981</v>
      </c>
    </row>
    <row r="1729" spans="1:9" x14ac:dyDescent="0.25">
      <c r="A1729" s="1">
        <v>50368</v>
      </c>
      <c r="B1729">
        <f t="shared" si="26"/>
        <v>36.247299999999981</v>
      </c>
      <c r="C1729" t="s">
        <v>6</v>
      </c>
      <c r="D1729">
        <v>18.8</v>
      </c>
      <c r="E1729">
        <v>11.3</v>
      </c>
      <c r="F1729">
        <f>IF(martianeum6[[#This Row],[zawartosc '[%']]]&gt;=1,martianeum6[[#This Row],[masa '[kg']]]*martianeum6[[#This Row],[zawartosc '[%']]]*0.01,0)</f>
        <v>2.1244000000000005</v>
      </c>
      <c r="G1729">
        <f>martianeum6[[#This Row],[stan_magazynu '[kg']]]+martianeum6[[#This Row],[ile_kg_materiału_z_ładunku]]</f>
        <v>38.371699999999983</v>
      </c>
      <c r="H1729">
        <f>IF(martianeum6[[#This Row],[stan_po_wydobyciu_z_ładunku]]&gt;=100,100,0)</f>
        <v>0</v>
      </c>
      <c r="I1729">
        <f>martianeum6[[#This Row],[stan_po_wydobyciu_z_ładunku]]-martianeum6[[#This Row],[ile_zabiera_na_orbite]]</f>
        <v>38.371699999999983</v>
      </c>
    </row>
    <row r="1730" spans="1:9" x14ac:dyDescent="0.25">
      <c r="A1730" s="1">
        <v>50369</v>
      </c>
      <c r="B1730">
        <f t="shared" si="26"/>
        <v>38.371699999999983</v>
      </c>
      <c r="C1730" t="s">
        <v>30</v>
      </c>
      <c r="D1730">
        <v>19.600000000000001</v>
      </c>
      <c r="E1730">
        <v>0.3</v>
      </c>
      <c r="F1730">
        <f>IF(martianeum6[[#This Row],[zawartosc '[%']]]&gt;=1,martianeum6[[#This Row],[masa '[kg']]]*martianeum6[[#This Row],[zawartosc '[%']]]*0.01,0)</f>
        <v>0</v>
      </c>
      <c r="G1730">
        <f>martianeum6[[#This Row],[stan_magazynu '[kg']]]+martianeum6[[#This Row],[ile_kg_materiału_z_ładunku]]</f>
        <v>38.371699999999983</v>
      </c>
      <c r="H1730">
        <f>IF(martianeum6[[#This Row],[stan_po_wydobyciu_z_ładunku]]&gt;=100,100,0)</f>
        <v>0</v>
      </c>
      <c r="I1730">
        <f>martianeum6[[#This Row],[stan_po_wydobyciu_z_ładunku]]-martianeum6[[#This Row],[ile_zabiera_na_orbite]]</f>
        <v>38.371699999999983</v>
      </c>
    </row>
    <row r="1731" spans="1:9" x14ac:dyDescent="0.25">
      <c r="A1731" s="1">
        <v>50370</v>
      </c>
      <c r="B1731">
        <f t="shared" si="26"/>
        <v>38.371699999999983</v>
      </c>
      <c r="C1731" t="s">
        <v>11</v>
      </c>
      <c r="D1731">
        <v>24.4</v>
      </c>
      <c r="E1731">
        <v>22</v>
      </c>
      <c r="F1731">
        <f>IF(martianeum6[[#This Row],[zawartosc '[%']]]&gt;=1,martianeum6[[#This Row],[masa '[kg']]]*martianeum6[[#This Row],[zawartosc '[%']]]*0.01,0)</f>
        <v>5.3679999999999994</v>
      </c>
      <c r="G1731">
        <f>martianeum6[[#This Row],[stan_magazynu '[kg']]]+martianeum6[[#This Row],[ile_kg_materiału_z_ładunku]]</f>
        <v>43.739699999999985</v>
      </c>
      <c r="H1731">
        <f>IF(martianeum6[[#This Row],[stan_po_wydobyciu_z_ładunku]]&gt;=100,100,0)</f>
        <v>0</v>
      </c>
      <c r="I1731">
        <f>martianeum6[[#This Row],[stan_po_wydobyciu_z_ładunku]]-martianeum6[[#This Row],[ile_zabiera_na_orbite]]</f>
        <v>43.739699999999985</v>
      </c>
    </row>
    <row r="1732" spans="1:9" x14ac:dyDescent="0.25">
      <c r="A1732" s="1">
        <v>50371</v>
      </c>
      <c r="B1732">
        <f t="shared" ref="B1732:B1795" si="27">I1731</f>
        <v>43.739699999999985</v>
      </c>
      <c r="C1732" t="s">
        <v>23</v>
      </c>
      <c r="D1732">
        <v>10.5</v>
      </c>
      <c r="E1732">
        <v>0.1</v>
      </c>
      <c r="F1732">
        <f>IF(martianeum6[[#This Row],[zawartosc '[%']]]&gt;=1,martianeum6[[#This Row],[masa '[kg']]]*martianeum6[[#This Row],[zawartosc '[%']]]*0.01,0)</f>
        <v>0</v>
      </c>
      <c r="G1732">
        <f>martianeum6[[#This Row],[stan_magazynu '[kg']]]+martianeum6[[#This Row],[ile_kg_materiału_z_ładunku]]</f>
        <v>43.739699999999985</v>
      </c>
      <c r="H1732">
        <f>IF(martianeum6[[#This Row],[stan_po_wydobyciu_z_ładunku]]&gt;=100,100,0)</f>
        <v>0</v>
      </c>
      <c r="I1732">
        <f>martianeum6[[#This Row],[stan_po_wydobyciu_z_ładunku]]-martianeum6[[#This Row],[ile_zabiera_na_orbite]]</f>
        <v>43.739699999999985</v>
      </c>
    </row>
    <row r="1733" spans="1:9" x14ac:dyDescent="0.25">
      <c r="A1733" s="1">
        <v>50372</v>
      </c>
      <c r="B1733">
        <f t="shared" si="27"/>
        <v>43.739699999999985</v>
      </c>
      <c r="C1733" t="s">
        <v>9</v>
      </c>
      <c r="D1733">
        <v>23.5</v>
      </c>
      <c r="E1733">
        <v>0</v>
      </c>
      <c r="F1733">
        <f>IF(martianeum6[[#This Row],[zawartosc '[%']]]&gt;=1,martianeum6[[#This Row],[masa '[kg']]]*martianeum6[[#This Row],[zawartosc '[%']]]*0.01,0)</f>
        <v>0</v>
      </c>
      <c r="G1733">
        <f>martianeum6[[#This Row],[stan_magazynu '[kg']]]+martianeum6[[#This Row],[ile_kg_materiału_z_ładunku]]</f>
        <v>43.739699999999985</v>
      </c>
      <c r="H1733">
        <f>IF(martianeum6[[#This Row],[stan_po_wydobyciu_z_ładunku]]&gt;=100,100,0)</f>
        <v>0</v>
      </c>
      <c r="I1733">
        <f>martianeum6[[#This Row],[stan_po_wydobyciu_z_ładunku]]-martianeum6[[#This Row],[ile_zabiera_na_orbite]]</f>
        <v>43.739699999999985</v>
      </c>
    </row>
    <row r="1734" spans="1:9" x14ac:dyDescent="0.25">
      <c r="A1734" s="1">
        <v>50373</v>
      </c>
      <c r="B1734">
        <f t="shared" si="27"/>
        <v>43.739699999999985</v>
      </c>
      <c r="C1734" t="s">
        <v>27</v>
      </c>
      <c r="D1734">
        <v>19.2</v>
      </c>
      <c r="E1734">
        <v>0</v>
      </c>
      <c r="F1734">
        <f>IF(martianeum6[[#This Row],[zawartosc '[%']]]&gt;=1,martianeum6[[#This Row],[masa '[kg']]]*martianeum6[[#This Row],[zawartosc '[%']]]*0.01,0)</f>
        <v>0</v>
      </c>
      <c r="G1734">
        <f>martianeum6[[#This Row],[stan_magazynu '[kg']]]+martianeum6[[#This Row],[ile_kg_materiału_z_ładunku]]</f>
        <v>43.739699999999985</v>
      </c>
      <c r="H1734">
        <f>IF(martianeum6[[#This Row],[stan_po_wydobyciu_z_ładunku]]&gt;=100,100,0)</f>
        <v>0</v>
      </c>
      <c r="I1734">
        <f>martianeum6[[#This Row],[stan_po_wydobyciu_z_ładunku]]-martianeum6[[#This Row],[ile_zabiera_na_orbite]]</f>
        <v>43.739699999999985</v>
      </c>
    </row>
    <row r="1735" spans="1:9" x14ac:dyDescent="0.25">
      <c r="A1735" s="1">
        <v>50374</v>
      </c>
      <c r="B1735">
        <f t="shared" si="27"/>
        <v>43.739699999999985</v>
      </c>
      <c r="C1735" t="s">
        <v>6</v>
      </c>
      <c r="D1735">
        <v>11</v>
      </c>
      <c r="E1735">
        <v>0</v>
      </c>
      <c r="F1735">
        <f>IF(martianeum6[[#This Row],[zawartosc '[%']]]&gt;=1,martianeum6[[#This Row],[masa '[kg']]]*martianeum6[[#This Row],[zawartosc '[%']]]*0.01,0)</f>
        <v>0</v>
      </c>
      <c r="G1735">
        <f>martianeum6[[#This Row],[stan_magazynu '[kg']]]+martianeum6[[#This Row],[ile_kg_materiału_z_ładunku]]</f>
        <v>43.739699999999985</v>
      </c>
      <c r="H1735">
        <f>IF(martianeum6[[#This Row],[stan_po_wydobyciu_z_ładunku]]&gt;=100,100,0)</f>
        <v>0</v>
      </c>
      <c r="I1735">
        <f>martianeum6[[#This Row],[stan_po_wydobyciu_z_ładunku]]-martianeum6[[#This Row],[ile_zabiera_na_orbite]]</f>
        <v>43.739699999999985</v>
      </c>
    </row>
    <row r="1736" spans="1:9" x14ac:dyDescent="0.25">
      <c r="A1736" s="1">
        <v>50375</v>
      </c>
      <c r="B1736">
        <f t="shared" si="27"/>
        <v>43.739699999999985</v>
      </c>
      <c r="C1736" t="s">
        <v>11</v>
      </c>
      <c r="D1736">
        <v>10.4</v>
      </c>
      <c r="E1736">
        <v>0</v>
      </c>
      <c r="F1736">
        <f>IF(martianeum6[[#This Row],[zawartosc '[%']]]&gt;=1,martianeum6[[#This Row],[masa '[kg']]]*martianeum6[[#This Row],[zawartosc '[%']]]*0.01,0)</f>
        <v>0</v>
      </c>
      <c r="G1736">
        <f>martianeum6[[#This Row],[stan_magazynu '[kg']]]+martianeum6[[#This Row],[ile_kg_materiału_z_ładunku]]</f>
        <v>43.739699999999985</v>
      </c>
      <c r="H1736">
        <f>IF(martianeum6[[#This Row],[stan_po_wydobyciu_z_ładunku]]&gt;=100,100,0)</f>
        <v>0</v>
      </c>
      <c r="I1736">
        <f>martianeum6[[#This Row],[stan_po_wydobyciu_z_ładunku]]-martianeum6[[#This Row],[ile_zabiera_na_orbite]]</f>
        <v>43.739699999999985</v>
      </c>
    </row>
    <row r="1737" spans="1:9" x14ac:dyDescent="0.25">
      <c r="A1737" s="1">
        <v>50376</v>
      </c>
      <c r="B1737">
        <f t="shared" si="27"/>
        <v>43.739699999999985</v>
      </c>
      <c r="C1737" t="s">
        <v>7</v>
      </c>
      <c r="D1737">
        <v>11.9</v>
      </c>
      <c r="E1737">
        <v>9</v>
      </c>
      <c r="F1737">
        <f>IF(martianeum6[[#This Row],[zawartosc '[%']]]&gt;=1,martianeum6[[#This Row],[masa '[kg']]]*martianeum6[[#This Row],[zawartosc '[%']]]*0.01,0)</f>
        <v>1.0710000000000002</v>
      </c>
      <c r="G1737">
        <f>martianeum6[[#This Row],[stan_magazynu '[kg']]]+martianeum6[[#This Row],[ile_kg_materiału_z_ładunku]]</f>
        <v>44.810699999999983</v>
      </c>
      <c r="H1737">
        <f>IF(martianeum6[[#This Row],[stan_po_wydobyciu_z_ładunku]]&gt;=100,100,0)</f>
        <v>0</v>
      </c>
      <c r="I1737">
        <f>martianeum6[[#This Row],[stan_po_wydobyciu_z_ładunku]]-martianeum6[[#This Row],[ile_zabiera_na_orbite]]</f>
        <v>44.810699999999983</v>
      </c>
    </row>
    <row r="1738" spans="1:9" x14ac:dyDescent="0.25">
      <c r="A1738" s="1">
        <v>50377</v>
      </c>
      <c r="B1738">
        <f t="shared" si="27"/>
        <v>44.810699999999983</v>
      </c>
      <c r="C1738" t="s">
        <v>14</v>
      </c>
      <c r="D1738">
        <v>23.1</v>
      </c>
      <c r="E1738">
        <v>2</v>
      </c>
      <c r="F1738">
        <f>IF(martianeum6[[#This Row],[zawartosc '[%']]]&gt;=1,martianeum6[[#This Row],[masa '[kg']]]*martianeum6[[#This Row],[zawartosc '[%']]]*0.01,0)</f>
        <v>0.46200000000000002</v>
      </c>
      <c r="G1738">
        <f>martianeum6[[#This Row],[stan_magazynu '[kg']]]+martianeum6[[#This Row],[ile_kg_materiału_z_ładunku]]</f>
        <v>45.272699999999986</v>
      </c>
      <c r="H1738">
        <f>IF(martianeum6[[#This Row],[stan_po_wydobyciu_z_ładunku]]&gt;=100,100,0)</f>
        <v>0</v>
      </c>
      <c r="I1738">
        <f>martianeum6[[#This Row],[stan_po_wydobyciu_z_ładunku]]-martianeum6[[#This Row],[ile_zabiera_na_orbite]]</f>
        <v>45.272699999999986</v>
      </c>
    </row>
    <row r="1739" spans="1:9" x14ac:dyDescent="0.25">
      <c r="A1739" s="1">
        <v>50378</v>
      </c>
      <c r="B1739">
        <f t="shared" si="27"/>
        <v>45.272699999999986</v>
      </c>
      <c r="C1739" t="s">
        <v>19</v>
      </c>
      <c r="D1739">
        <v>18.600000000000001</v>
      </c>
      <c r="E1739">
        <v>17.2</v>
      </c>
      <c r="F1739">
        <f>IF(martianeum6[[#This Row],[zawartosc '[%']]]&gt;=1,martianeum6[[#This Row],[masa '[kg']]]*martianeum6[[#This Row],[zawartosc '[%']]]*0.01,0)</f>
        <v>3.1992000000000003</v>
      </c>
      <c r="G1739">
        <f>martianeum6[[#This Row],[stan_magazynu '[kg']]]+martianeum6[[#This Row],[ile_kg_materiału_z_ładunku]]</f>
        <v>48.471899999999984</v>
      </c>
      <c r="H1739">
        <f>IF(martianeum6[[#This Row],[stan_po_wydobyciu_z_ładunku]]&gt;=100,100,0)</f>
        <v>0</v>
      </c>
      <c r="I1739">
        <f>martianeum6[[#This Row],[stan_po_wydobyciu_z_ładunku]]-martianeum6[[#This Row],[ile_zabiera_na_orbite]]</f>
        <v>48.471899999999984</v>
      </c>
    </row>
    <row r="1740" spans="1:9" x14ac:dyDescent="0.25">
      <c r="A1740" s="1">
        <v>50379</v>
      </c>
      <c r="B1740">
        <f t="shared" si="27"/>
        <v>48.471899999999984</v>
      </c>
      <c r="C1740" t="s">
        <v>6</v>
      </c>
      <c r="D1740">
        <v>21.8</v>
      </c>
      <c r="E1740">
        <v>12.3</v>
      </c>
      <c r="F1740">
        <f>IF(martianeum6[[#This Row],[zawartosc '[%']]]&gt;=1,martianeum6[[#This Row],[masa '[kg']]]*martianeum6[[#This Row],[zawartosc '[%']]]*0.01,0)</f>
        <v>2.6814000000000004</v>
      </c>
      <c r="G1740">
        <f>martianeum6[[#This Row],[stan_magazynu '[kg']]]+martianeum6[[#This Row],[ile_kg_materiału_z_ładunku]]</f>
        <v>51.153299999999987</v>
      </c>
      <c r="H1740">
        <f>IF(martianeum6[[#This Row],[stan_po_wydobyciu_z_ładunku]]&gt;=100,100,0)</f>
        <v>0</v>
      </c>
      <c r="I1740">
        <f>martianeum6[[#This Row],[stan_po_wydobyciu_z_ładunku]]-martianeum6[[#This Row],[ile_zabiera_na_orbite]]</f>
        <v>51.153299999999987</v>
      </c>
    </row>
    <row r="1741" spans="1:9" x14ac:dyDescent="0.25">
      <c r="A1741" s="1">
        <v>50380</v>
      </c>
      <c r="B1741">
        <f t="shared" si="27"/>
        <v>51.153299999999987</v>
      </c>
      <c r="C1741" t="s">
        <v>14</v>
      </c>
      <c r="D1741">
        <v>27.7</v>
      </c>
      <c r="E1741">
        <v>7.4</v>
      </c>
      <c r="F1741">
        <f>IF(martianeum6[[#This Row],[zawartosc '[%']]]&gt;=1,martianeum6[[#This Row],[masa '[kg']]]*martianeum6[[#This Row],[zawartosc '[%']]]*0.01,0)</f>
        <v>2.0498000000000003</v>
      </c>
      <c r="G1741">
        <f>martianeum6[[#This Row],[stan_magazynu '[kg']]]+martianeum6[[#This Row],[ile_kg_materiału_z_ładunku]]</f>
        <v>53.203099999999985</v>
      </c>
      <c r="H1741">
        <f>IF(martianeum6[[#This Row],[stan_po_wydobyciu_z_ładunku]]&gt;=100,100,0)</f>
        <v>0</v>
      </c>
      <c r="I1741">
        <f>martianeum6[[#This Row],[stan_po_wydobyciu_z_ładunku]]-martianeum6[[#This Row],[ile_zabiera_na_orbite]]</f>
        <v>53.203099999999985</v>
      </c>
    </row>
    <row r="1742" spans="1:9" x14ac:dyDescent="0.25">
      <c r="A1742" s="1">
        <v>50381</v>
      </c>
      <c r="B1742">
        <f t="shared" si="27"/>
        <v>53.203099999999985</v>
      </c>
      <c r="C1742" t="s">
        <v>19</v>
      </c>
      <c r="D1742">
        <v>23.2</v>
      </c>
      <c r="E1742">
        <v>24</v>
      </c>
      <c r="F1742">
        <f>IF(martianeum6[[#This Row],[zawartosc '[%']]]&gt;=1,martianeum6[[#This Row],[masa '[kg']]]*martianeum6[[#This Row],[zawartosc '[%']]]*0.01,0)</f>
        <v>5.5679999999999996</v>
      </c>
      <c r="G1742">
        <f>martianeum6[[#This Row],[stan_magazynu '[kg']]]+martianeum6[[#This Row],[ile_kg_materiału_z_ładunku]]</f>
        <v>58.771099999999983</v>
      </c>
      <c r="H1742">
        <f>IF(martianeum6[[#This Row],[stan_po_wydobyciu_z_ładunku]]&gt;=100,100,0)</f>
        <v>0</v>
      </c>
      <c r="I1742">
        <f>martianeum6[[#This Row],[stan_po_wydobyciu_z_ładunku]]-martianeum6[[#This Row],[ile_zabiera_na_orbite]]</f>
        <v>58.771099999999983</v>
      </c>
    </row>
    <row r="1743" spans="1:9" x14ac:dyDescent="0.25">
      <c r="A1743" s="1">
        <v>50382</v>
      </c>
      <c r="B1743">
        <f t="shared" si="27"/>
        <v>58.771099999999983</v>
      </c>
      <c r="C1743" t="s">
        <v>19</v>
      </c>
      <c r="D1743">
        <v>25.8</v>
      </c>
      <c r="E1743">
        <v>16.100000000000001</v>
      </c>
      <c r="F1743">
        <f>IF(martianeum6[[#This Row],[zawartosc '[%']]]&gt;=1,martianeum6[[#This Row],[masa '[kg']]]*martianeum6[[#This Row],[zawartosc '[%']]]*0.01,0)</f>
        <v>4.1538000000000004</v>
      </c>
      <c r="G1743">
        <f>martianeum6[[#This Row],[stan_magazynu '[kg']]]+martianeum6[[#This Row],[ile_kg_materiału_z_ładunku]]</f>
        <v>62.92489999999998</v>
      </c>
      <c r="H1743">
        <f>IF(martianeum6[[#This Row],[stan_po_wydobyciu_z_ładunku]]&gt;=100,100,0)</f>
        <v>0</v>
      </c>
      <c r="I1743">
        <f>martianeum6[[#This Row],[stan_po_wydobyciu_z_ładunku]]-martianeum6[[#This Row],[ile_zabiera_na_orbite]]</f>
        <v>62.92489999999998</v>
      </c>
    </row>
    <row r="1744" spans="1:9" x14ac:dyDescent="0.25">
      <c r="A1744" s="1">
        <v>50383</v>
      </c>
      <c r="B1744">
        <f t="shared" si="27"/>
        <v>62.92489999999998</v>
      </c>
      <c r="C1744" t="s">
        <v>5</v>
      </c>
      <c r="D1744">
        <v>19.8</v>
      </c>
      <c r="E1744">
        <v>6.6</v>
      </c>
      <c r="F1744">
        <f>IF(martianeum6[[#This Row],[zawartosc '[%']]]&gt;=1,martianeum6[[#This Row],[masa '[kg']]]*martianeum6[[#This Row],[zawartosc '[%']]]*0.01,0)</f>
        <v>1.3068000000000002</v>
      </c>
      <c r="G1744">
        <f>martianeum6[[#This Row],[stan_magazynu '[kg']]]+martianeum6[[#This Row],[ile_kg_materiału_z_ładunku]]</f>
        <v>64.231699999999975</v>
      </c>
      <c r="H1744">
        <f>IF(martianeum6[[#This Row],[stan_po_wydobyciu_z_ładunku]]&gt;=100,100,0)</f>
        <v>0</v>
      </c>
      <c r="I1744">
        <f>martianeum6[[#This Row],[stan_po_wydobyciu_z_ładunku]]-martianeum6[[#This Row],[ile_zabiera_na_orbite]]</f>
        <v>64.231699999999975</v>
      </c>
    </row>
    <row r="1745" spans="1:9" x14ac:dyDescent="0.25">
      <c r="A1745" s="1">
        <v>50384</v>
      </c>
      <c r="B1745">
        <f t="shared" si="27"/>
        <v>64.231699999999975</v>
      </c>
      <c r="C1745" t="s">
        <v>18</v>
      </c>
      <c r="D1745">
        <v>11.2</v>
      </c>
      <c r="E1745">
        <v>7.5</v>
      </c>
      <c r="F1745">
        <f>IF(martianeum6[[#This Row],[zawartosc '[%']]]&gt;=1,martianeum6[[#This Row],[masa '[kg']]]*martianeum6[[#This Row],[zawartosc '[%']]]*0.01,0)</f>
        <v>0.84</v>
      </c>
      <c r="G1745">
        <f>martianeum6[[#This Row],[stan_magazynu '[kg']]]+martianeum6[[#This Row],[ile_kg_materiału_z_ładunku]]</f>
        <v>65.071699999999979</v>
      </c>
      <c r="H1745">
        <f>IF(martianeum6[[#This Row],[stan_po_wydobyciu_z_ładunku]]&gt;=100,100,0)</f>
        <v>0</v>
      </c>
      <c r="I1745">
        <f>martianeum6[[#This Row],[stan_po_wydobyciu_z_ładunku]]-martianeum6[[#This Row],[ile_zabiera_na_orbite]]</f>
        <v>65.071699999999979</v>
      </c>
    </row>
    <row r="1746" spans="1:9" x14ac:dyDescent="0.25">
      <c r="A1746" s="1">
        <v>50385</v>
      </c>
      <c r="B1746">
        <f t="shared" si="27"/>
        <v>65.071699999999979</v>
      </c>
      <c r="C1746" t="s">
        <v>10</v>
      </c>
      <c r="D1746">
        <v>15.7</v>
      </c>
      <c r="E1746">
        <v>0</v>
      </c>
      <c r="F1746">
        <f>IF(martianeum6[[#This Row],[zawartosc '[%']]]&gt;=1,martianeum6[[#This Row],[masa '[kg']]]*martianeum6[[#This Row],[zawartosc '[%']]]*0.01,0)</f>
        <v>0</v>
      </c>
      <c r="G1746">
        <f>martianeum6[[#This Row],[stan_magazynu '[kg']]]+martianeum6[[#This Row],[ile_kg_materiału_z_ładunku]]</f>
        <v>65.071699999999979</v>
      </c>
      <c r="H1746">
        <f>IF(martianeum6[[#This Row],[stan_po_wydobyciu_z_ładunku]]&gt;=100,100,0)</f>
        <v>0</v>
      </c>
      <c r="I1746">
        <f>martianeum6[[#This Row],[stan_po_wydobyciu_z_ładunku]]-martianeum6[[#This Row],[ile_zabiera_na_orbite]]</f>
        <v>65.071699999999979</v>
      </c>
    </row>
    <row r="1747" spans="1:9" x14ac:dyDescent="0.25">
      <c r="A1747" s="1">
        <v>50386</v>
      </c>
      <c r="B1747">
        <f t="shared" si="27"/>
        <v>65.071699999999979</v>
      </c>
      <c r="C1747" t="s">
        <v>30</v>
      </c>
      <c r="D1747">
        <v>23.6</v>
      </c>
      <c r="E1747">
        <v>0.6</v>
      </c>
      <c r="F1747">
        <f>IF(martianeum6[[#This Row],[zawartosc '[%']]]&gt;=1,martianeum6[[#This Row],[masa '[kg']]]*martianeum6[[#This Row],[zawartosc '[%']]]*0.01,0)</f>
        <v>0</v>
      </c>
      <c r="G1747">
        <f>martianeum6[[#This Row],[stan_magazynu '[kg']]]+martianeum6[[#This Row],[ile_kg_materiału_z_ładunku]]</f>
        <v>65.071699999999979</v>
      </c>
      <c r="H1747">
        <f>IF(martianeum6[[#This Row],[stan_po_wydobyciu_z_ładunku]]&gt;=100,100,0)</f>
        <v>0</v>
      </c>
      <c r="I1747">
        <f>martianeum6[[#This Row],[stan_po_wydobyciu_z_ładunku]]-martianeum6[[#This Row],[ile_zabiera_na_orbite]]</f>
        <v>65.071699999999979</v>
      </c>
    </row>
    <row r="1748" spans="1:9" x14ac:dyDescent="0.25">
      <c r="A1748" s="1">
        <v>50387</v>
      </c>
      <c r="B1748">
        <f t="shared" si="27"/>
        <v>65.071699999999979</v>
      </c>
      <c r="C1748" t="s">
        <v>8</v>
      </c>
      <c r="D1748">
        <v>27.5</v>
      </c>
      <c r="E1748">
        <v>5.3</v>
      </c>
      <c r="F1748">
        <f>IF(martianeum6[[#This Row],[zawartosc '[%']]]&gt;=1,martianeum6[[#This Row],[masa '[kg']]]*martianeum6[[#This Row],[zawartosc '[%']]]*0.01,0)</f>
        <v>1.4575</v>
      </c>
      <c r="G1748">
        <f>martianeum6[[#This Row],[stan_magazynu '[kg']]]+martianeum6[[#This Row],[ile_kg_materiału_z_ładunku]]</f>
        <v>66.529199999999975</v>
      </c>
      <c r="H1748">
        <f>IF(martianeum6[[#This Row],[stan_po_wydobyciu_z_ładunku]]&gt;=100,100,0)</f>
        <v>0</v>
      </c>
      <c r="I1748">
        <f>martianeum6[[#This Row],[stan_po_wydobyciu_z_ładunku]]-martianeum6[[#This Row],[ile_zabiera_na_orbite]]</f>
        <v>66.529199999999975</v>
      </c>
    </row>
    <row r="1749" spans="1:9" x14ac:dyDescent="0.25">
      <c r="A1749" s="1">
        <v>50388</v>
      </c>
      <c r="B1749">
        <f t="shared" si="27"/>
        <v>66.529199999999975</v>
      </c>
      <c r="C1749" t="s">
        <v>5</v>
      </c>
      <c r="D1749">
        <v>17.3</v>
      </c>
      <c r="E1749">
        <v>0</v>
      </c>
      <c r="F1749">
        <f>IF(martianeum6[[#This Row],[zawartosc '[%']]]&gt;=1,martianeum6[[#This Row],[masa '[kg']]]*martianeum6[[#This Row],[zawartosc '[%']]]*0.01,0)</f>
        <v>0</v>
      </c>
      <c r="G1749">
        <f>martianeum6[[#This Row],[stan_magazynu '[kg']]]+martianeum6[[#This Row],[ile_kg_materiału_z_ładunku]]</f>
        <v>66.529199999999975</v>
      </c>
      <c r="H1749">
        <f>IF(martianeum6[[#This Row],[stan_po_wydobyciu_z_ładunku]]&gt;=100,100,0)</f>
        <v>0</v>
      </c>
      <c r="I1749">
        <f>martianeum6[[#This Row],[stan_po_wydobyciu_z_ładunku]]-martianeum6[[#This Row],[ile_zabiera_na_orbite]]</f>
        <v>66.529199999999975</v>
      </c>
    </row>
    <row r="1750" spans="1:9" x14ac:dyDescent="0.25">
      <c r="A1750" s="1">
        <v>50389</v>
      </c>
      <c r="B1750">
        <f t="shared" si="27"/>
        <v>66.529199999999975</v>
      </c>
      <c r="C1750" t="s">
        <v>19</v>
      </c>
      <c r="D1750">
        <v>11.2</v>
      </c>
      <c r="E1750">
        <v>32.700000000000003</v>
      </c>
      <c r="F1750">
        <f>IF(martianeum6[[#This Row],[zawartosc '[%']]]&gt;=1,martianeum6[[#This Row],[masa '[kg']]]*martianeum6[[#This Row],[zawartosc '[%']]]*0.01,0)</f>
        <v>3.6624000000000003</v>
      </c>
      <c r="G1750">
        <f>martianeum6[[#This Row],[stan_magazynu '[kg']]]+martianeum6[[#This Row],[ile_kg_materiału_z_ładunku]]</f>
        <v>70.19159999999998</v>
      </c>
      <c r="H1750">
        <f>IF(martianeum6[[#This Row],[stan_po_wydobyciu_z_ładunku]]&gt;=100,100,0)</f>
        <v>0</v>
      </c>
      <c r="I1750">
        <f>martianeum6[[#This Row],[stan_po_wydobyciu_z_ładunku]]-martianeum6[[#This Row],[ile_zabiera_na_orbite]]</f>
        <v>70.19159999999998</v>
      </c>
    </row>
    <row r="1751" spans="1:9" x14ac:dyDescent="0.25">
      <c r="A1751" s="1">
        <v>50390</v>
      </c>
      <c r="B1751">
        <f t="shared" si="27"/>
        <v>70.19159999999998</v>
      </c>
      <c r="C1751" t="s">
        <v>11</v>
      </c>
      <c r="D1751">
        <v>17.8</v>
      </c>
      <c r="E1751">
        <v>0</v>
      </c>
      <c r="F1751">
        <f>IF(martianeum6[[#This Row],[zawartosc '[%']]]&gt;=1,martianeum6[[#This Row],[masa '[kg']]]*martianeum6[[#This Row],[zawartosc '[%']]]*0.01,0)</f>
        <v>0</v>
      </c>
      <c r="G1751">
        <f>martianeum6[[#This Row],[stan_magazynu '[kg']]]+martianeum6[[#This Row],[ile_kg_materiału_z_ładunku]]</f>
        <v>70.19159999999998</v>
      </c>
      <c r="H1751">
        <f>IF(martianeum6[[#This Row],[stan_po_wydobyciu_z_ładunku]]&gt;=100,100,0)</f>
        <v>0</v>
      </c>
      <c r="I1751">
        <f>martianeum6[[#This Row],[stan_po_wydobyciu_z_ładunku]]-martianeum6[[#This Row],[ile_zabiera_na_orbite]]</f>
        <v>70.19159999999998</v>
      </c>
    </row>
    <row r="1752" spans="1:9" x14ac:dyDescent="0.25">
      <c r="A1752" s="1">
        <v>50391</v>
      </c>
      <c r="B1752">
        <f t="shared" si="27"/>
        <v>70.19159999999998</v>
      </c>
      <c r="C1752" t="s">
        <v>10</v>
      </c>
      <c r="D1752">
        <v>16.899999999999999</v>
      </c>
      <c r="E1752">
        <v>41.8</v>
      </c>
      <c r="F1752">
        <f>IF(martianeum6[[#This Row],[zawartosc '[%']]]&gt;=1,martianeum6[[#This Row],[masa '[kg']]]*martianeum6[[#This Row],[zawartosc '[%']]]*0.01,0)</f>
        <v>7.0641999999999987</v>
      </c>
      <c r="G1752">
        <f>martianeum6[[#This Row],[stan_magazynu '[kg']]]+martianeum6[[#This Row],[ile_kg_materiału_z_ładunku]]</f>
        <v>77.255799999999979</v>
      </c>
      <c r="H1752">
        <f>IF(martianeum6[[#This Row],[stan_po_wydobyciu_z_ładunku]]&gt;=100,100,0)</f>
        <v>0</v>
      </c>
      <c r="I1752">
        <f>martianeum6[[#This Row],[stan_po_wydobyciu_z_ładunku]]-martianeum6[[#This Row],[ile_zabiera_na_orbite]]</f>
        <v>77.255799999999979</v>
      </c>
    </row>
    <row r="1753" spans="1:9" x14ac:dyDescent="0.25">
      <c r="A1753" s="1">
        <v>50392</v>
      </c>
      <c r="B1753">
        <f t="shared" si="27"/>
        <v>77.255799999999979</v>
      </c>
      <c r="C1753" t="s">
        <v>11</v>
      </c>
      <c r="D1753">
        <v>18.3</v>
      </c>
      <c r="E1753">
        <v>0</v>
      </c>
      <c r="F1753">
        <f>IF(martianeum6[[#This Row],[zawartosc '[%']]]&gt;=1,martianeum6[[#This Row],[masa '[kg']]]*martianeum6[[#This Row],[zawartosc '[%']]]*0.01,0)</f>
        <v>0</v>
      </c>
      <c r="G1753">
        <f>martianeum6[[#This Row],[stan_magazynu '[kg']]]+martianeum6[[#This Row],[ile_kg_materiału_z_ładunku]]</f>
        <v>77.255799999999979</v>
      </c>
      <c r="H1753">
        <f>IF(martianeum6[[#This Row],[stan_po_wydobyciu_z_ładunku]]&gt;=100,100,0)</f>
        <v>0</v>
      </c>
      <c r="I1753">
        <f>martianeum6[[#This Row],[stan_po_wydobyciu_z_ładunku]]-martianeum6[[#This Row],[ile_zabiera_na_orbite]]</f>
        <v>77.255799999999979</v>
      </c>
    </row>
    <row r="1754" spans="1:9" x14ac:dyDescent="0.25">
      <c r="A1754" s="1">
        <v>50393</v>
      </c>
      <c r="B1754">
        <f t="shared" si="27"/>
        <v>77.255799999999979</v>
      </c>
      <c r="C1754" t="s">
        <v>17</v>
      </c>
      <c r="D1754">
        <v>12.2</v>
      </c>
      <c r="E1754">
        <v>0</v>
      </c>
      <c r="F1754">
        <f>IF(martianeum6[[#This Row],[zawartosc '[%']]]&gt;=1,martianeum6[[#This Row],[masa '[kg']]]*martianeum6[[#This Row],[zawartosc '[%']]]*0.01,0)</f>
        <v>0</v>
      </c>
      <c r="G1754">
        <f>martianeum6[[#This Row],[stan_magazynu '[kg']]]+martianeum6[[#This Row],[ile_kg_materiału_z_ładunku]]</f>
        <v>77.255799999999979</v>
      </c>
      <c r="H1754">
        <f>IF(martianeum6[[#This Row],[stan_po_wydobyciu_z_ładunku]]&gt;=100,100,0)</f>
        <v>0</v>
      </c>
      <c r="I1754">
        <f>martianeum6[[#This Row],[stan_po_wydobyciu_z_ładunku]]-martianeum6[[#This Row],[ile_zabiera_na_orbite]]</f>
        <v>77.255799999999979</v>
      </c>
    </row>
    <row r="1755" spans="1:9" x14ac:dyDescent="0.25">
      <c r="A1755" s="1">
        <v>50394</v>
      </c>
      <c r="B1755">
        <f t="shared" si="27"/>
        <v>77.255799999999979</v>
      </c>
      <c r="C1755" t="s">
        <v>13</v>
      </c>
      <c r="D1755">
        <v>21.2</v>
      </c>
      <c r="E1755">
        <v>0</v>
      </c>
      <c r="F1755">
        <f>IF(martianeum6[[#This Row],[zawartosc '[%']]]&gt;=1,martianeum6[[#This Row],[masa '[kg']]]*martianeum6[[#This Row],[zawartosc '[%']]]*0.01,0)</f>
        <v>0</v>
      </c>
      <c r="G1755">
        <f>martianeum6[[#This Row],[stan_magazynu '[kg']]]+martianeum6[[#This Row],[ile_kg_materiału_z_ładunku]]</f>
        <v>77.255799999999979</v>
      </c>
      <c r="H1755">
        <f>IF(martianeum6[[#This Row],[stan_po_wydobyciu_z_ładunku]]&gt;=100,100,0)</f>
        <v>0</v>
      </c>
      <c r="I1755">
        <f>martianeum6[[#This Row],[stan_po_wydobyciu_z_ładunku]]-martianeum6[[#This Row],[ile_zabiera_na_orbite]]</f>
        <v>77.255799999999979</v>
      </c>
    </row>
    <row r="1756" spans="1:9" x14ac:dyDescent="0.25">
      <c r="A1756" s="1">
        <v>50395</v>
      </c>
      <c r="B1756">
        <f t="shared" si="27"/>
        <v>77.255799999999979</v>
      </c>
      <c r="C1756" t="s">
        <v>10</v>
      </c>
      <c r="D1756">
        <v>19.600000000000001</v>
      </c>
      <c r="E1756">
        <v>48.2</v>
      </c>
      <c r="F1756">
        <f>IF(martianeum6[[#This Row],[zawartosc '[%']]]&gt;=1,martianeum6[[#This Row],[masa '[kg']]]*martianeum6[[#This Row],[zawartosc '[%']]]*0.01,0)</f>
        <v>9.4472000000000023</v>
      </c>
      <c r="G1756">
        <f>martianeum6[[#This Row],[stan_magazynu '[kg']]]+martianeum6[[#This Row],[ile_kg_materiału_z_ładunku]]</f>
        <v>86.702999999999975</v>
      </c>
      <c r="H1756">
        <f>IF(martianeum6[[#This Row],[stan_po_wydobyciu_z_ładunku]]&gt;=100,100,0)</f>
        <v>0</v>
      </c>
      <c r="I1756">
        <f>martianeum6[[#This Row],[stan_po_wydobyciu_z_ładunku]]-martianeum6[[#This Row],[ile_zabiera_na_orbite]]</f>
        <v>86.702999999999975</v>
      </c>
    </row>
    <row r="1757" spans="1:9" x14ac:dyDescent="0.25">
      <c r="A1757" s="1">
        <v>50396</v>
      </c>
      <c r="B1757">
        <f t="shared" si="27"/>
        <v>86.702999999999975</v>
      </c>
      <c r="C1757" t="s">
        <v>9</v>
      </c>
      <c r="D1757">
        <v>15.6</v>
      </c>
      <c r="E1757">
        <v>0.6</v>
      </c>
      <c r="F1757">
        <f>IF(martianeum6[[#This Row],[zawartosc '[%']]]&gt;=1,martianeum6[[#This Row],[masa '[kg']]]*martianeum6[[#This Row],[zawartosc '[%']]]*0.01,0)</f>
        <v>0</v>
      </c>
      <c r="G1757">
        <f>martianeum6[[#This Row],[stan_magazynu '[kg']]]+martianeum6[[#This Row],[ile_kg_materiału_z_ładunku]]</f>
        <v>86.702999999999975</v>
      </c>
      <c r="H1757">
        <f>IF(martianeum6[[#This Row],[stan_po_wydobyciu_z_ładunku]]&gt;=100,100,0)</f>
        <v>0</v>
      </c>
      <c r="I1757">
        <f>martianeum6[[#This Row],[stan_po_wydobyciu_z_ładunku]]-martianeum6[[#This Row],[ile_zabiera_na_orbite]]</f>
        <v>86.702999999999975</v>
      </c>
    </row>
    <row r="1758" spans="1:9" x14ac:dyDescent="0.25">
      <c r="A1758" s="1">
        <v>50397</v>
      </c>
      <c r="B1758">
        <f t="shared" si="27"/>
        <v>86.702999999999975</v>
      </c>
      <c r="C1758" t="s">
        <v>26</v>
      </c>
      <c r="D1758">
        <v>12.5</v>
      </c>
      <c r="E1758">
        <v>5.9</v>
      </c>
      <c r="F1758">
        <f>IF(martianeum6[[#This Row],[zawartosc '[%']]]&gt;=1,martianeum6[[#This Row],[masa '[kg']]]*martianeum6[[#This Row],[zawartosc '[%']]]*0.01,0)</f>
        <v>0.73750000000000004</v>
      </c>
      <c r="G1758">
        <f>martianeum6[[#This Row],[stan_magazynu '[kg']]]+martianeum6[[#This Row],[ile_kg_materiału_z_ładunku]]</f>
        <v>87.440499999999972</v>
      </c>
      <c r="H1758">
        <f>IF(martianeum6[[#This Row],[stan_po_wydobyciu_z_ładunku]]&gt;=100,100,0)</f>
        <v>0</v>
      </c>
      <c r="I1758">
        <f>martianeum6[[#This Row],[stan_po_wydobyciu_z_ładunku]]-martianeum6[[#This Row],[ile_zabiera_na_orbite]]</f>
        <v>87.440499999999972</v>
      </c>
    </row>
    <row r="1759" spans="1:9" x14ac:dyDescent="0.25">
      <c r="A1759" s="1">
        <v>50398</v>
      </c>
      <c r="B1759">
        <f t="shared" si="27"/>
        <v>87.440499999999972</v>
      </c>
      <c r="C1759" t="s">
        <v>12</v>
      </c>
      <c r="D1759">
        <v>29.3</v>
      </c>
      <c r="E1759">
        <v>0</v>
      </c>
      <c r="F1759">
        <f>IF(martianeum6[[#This Row],[zawartosc '[%']]]&gt;=1,martianeum6[[#This Row],[masa '[kg']]]*martianeum6[[#This Row],[zawartosc '[%']]]*0.01,0)</f>
        <v>0</v>
      </c>
      <c r="G1759">
        <f>martianeum6[[#This Row],[stan_magazynu '[kg']]]+martianeum6[[#This Row],[ile_kg_materiału_z_ładunku]]</f>
        <v>87.440499999999972</v>
      </c>
      <c r="H1759">
        <f>IF(martianeum6[[#This Row],[stan_po_wydobyciu_z_ładunku]]&gt;=100,100,0)</f>
        <v>0</v>
      </c>
      <c r="I1759">
        <f>martianeum6[[#This Row],[stan_po_wydobyciu_z_ładunku]]-martianeum6[[#This Row],[ile_zabiera_na_orbite]]</f>
        <v>87.440499999999972</v>
      </c>
    </row>
    <row r="1760" spans="1:9" x14ac:dyDescent="0.25">
      <c r="A1760" s="1">
        <v>50399</v>
      </c>
      <c r="B1760">
        <f t="shared" si="27"/>
        <v>87.440499999999972</v>
      </c>
      <c r="C1760" t="s">
        <v>18</v>
      </c>
      <c r="D1760">
        <v>24.6</v>
      </c>
      <c r="E1760">
        <v>0</v>
      </c>
      <c r="F1760">
        <f>IF(martianeum6[[#This Row],[zawartosc '[%']]]&gt;=1,martianeum6[[#This Row],[masa '[kg']]]*martianeum6[[#This Row],[zawartosc '[%']]]*0.01,0)</f>
        <v>0</v>
      </c>
      <c r="G1760">
        <f>martianeum6[[#This Row],[stan_magazynu '[kg']]]+martianeum6[[#This Row],[ile_kg_materiału_z_ładunku]]</f>
        <v>87.440499999999972</v>
      </c>
      <c r="H1760">
        <f>IF(martianeum6[[#This Row],[stan_po_wydobyciu_z_ładunku]]&gt;=100,100,0)</f>
        <v>0</v>
      </c>
      <c r="I1760">
        <f>martianeum6[[#This Row],[stan_po_wydobyciu_z_ładunku]]-martianeum6[[#This Row],[ile_zabiera_na_orbite]]</f>
        <v>87.440499999999972</v>
      </c>
    </row>
    <row r="1761" spans="1:9" x14ac:dyDescent="0.25">
      <c r="A1761" s="1">
        <v>50400</v>
      </c>
      <c r="B1761">
        <f t="shared" si="27"/>
        <v>87.440499999999972</v>
      </c>
      <c r="C1761" t="s">
        <v>9</v>
      </c>
      <c r="D1761">
        <v>21.2</v>
      </c>
      <c r="E1761">
        <v>3.1</v>
      </c>
      <c r="F1761">
        <f>IF(martianeum6[[#This Row],[zawartosc '[%']]]&gt;=1,martianeum6[[#This Row],[masa '[kg']]]*martianeum6[[#This Row],[zawartosc '[%']]]*0.01,0)</f>
        <v>0.65720000000000001</v>
      </c>
      <c r="G1761">
        <f>martianeum6[[#This Row],[stan_magazynu '[kg']]]+martianeum6[[#This Row],[ile_kg_materiału_z_ładunku]]</f>
        <v>88.097699999999975</v>
      </c>
      <c r="H1761">
        <f>IF(martianeum6[[#This Row],[stan_po_wydobyciu_z_ładunku]]&gt;=100,100,0)</f>
        <v>0</v>
      </c>
      <c r="I1761">
        <f>martianeum6[[#This Row],[stan_po_wydobyciu_z_ładunku]]-martianeum6[[#This Row],[ile_zabiera_na_orbite]]</f>
        <v>88.097699999999975</v>
      </c>
    </row>
    <row r="1762" spans="1:9" x14ac:dyDescent="0.25">
      <c r="A1762" s="1">
        <v>50401</v>
      </c>
      <c r="B1762">
        <f t="shared" si="27"/>
        <v>88.097699999999975</v>
      </c>
      <c r="C1762" t="s">
        <v>10</v>
      </c>
      <c r="D1762">
        <v>12.7</v>
      </c>
      <c r="E1762">
        <v>38.1</v>
      </c>
      <c r="F1762">
        <f>IF(martianeum6[[#This Row],[zawartosc '[%']]]&gt;=1,martianeum6[[#This Row],[masa '[kg']]]*martianeum6[[#This Row],[zawartosc '[%']]]*0.01,0)</f>
        <v>4.8387000000000002</v>
      </c>
      <c r="G1762">
        <f>martianeum6[[#This Row],[stan_magazynu '[kg']]]+martianeum6[[#This Row],[ile_kg_materiału_z_ładunku]]</f>
        <v>92.936399999999978</v>
      </c>
      <c r="H1762">
        <f>IF(martianeum6[[#This Row],[stan_po_wydobyciu_z_ładunku]]&gt;=100,100,0)</f>
        <v>0</v>
      </c>
      <c r="I1762">
        <f>martianeum6[[#This Row],[stan_po_wydobyciu_z_ładunku]]-martianeum6[[#This Row],[ile_zabiera_na_orbite]]</f>
        <v>92.936399999999978</v>
      </c>
    </row>
    <row r="1763" spans="1:9" x14ac:dyDescent="0.25">
      <c r="A1763" s="1">
        <v>50402</v>
      </c>
      <c r="B1763">
        <f t="shared" si="27"/>
        <v>92.936399999999978</v>
      </c>
      <c r="C1763" t="s">
        <v>23</v>
      </c>
      <c r="D1763">
        <v>20.6</v>
      </c>
      <c r="E1763">
        <v>5.2</v>
      </c>
      <c r="F1763">
        <f>IF(martianeum6[[#This Row],[zawartosc '[%']]]&gt;=1,martianeum6[[#This Row],[masa '[kg']]]*martianeum6[[#This Row],[zawartosc '[%']]]*0.01,0)</f>
        <v>1.0712000000000002</v>
      </c>
      <c r="G1763">
        <f>martianeum6[[#This Row],[stan_magazynu '[kg']]]+martianeum6[[#This Row],[ile_kg_materiału_z_ładunku]]</f>
        <v>94.007599999999982</v>
      </c>
      <c r="H1763">
        <f>IF(martianeum6[[#This Row],[stan_po_wydobyciu_z_ładunku]]&gt;=100,100,0)</f>
        <v>0</v>
      </c>
      <c r="I1763">
        <f>martianeum6[[#This Row],[stan_po_wydobyciu_z_ładunku]]-martianeum6[[#This Row],[ile_zabiera_na_orbite]]</f>
        <v>94.007599999999982</v>
      </c>
    </row>
    <row r="1764" spans="1:9" x14ac:dyDescent="0.25">
      <c r="A1764" s="1">
        <v>50403</v>
      </c>
      <c r="B1764">
        <f t="shared" si="27"/>
        <v>94.007599999999982</v>
      </c>
      <c r="C1764" t="s">
        <v>12</v>
      </c>
      <c r="D1764">
        <v>28.3</v>
      </c>
      <c r="E1764">
        <v>0</v>
      </c>
      <c r="F1764">
        <f>IF(martianeum6[[#This Row],[zawartosc '[%']]]&gt;=1,martianeum6[[#This Row],[masa '[kg']]]*martianeum6[[#This Row],[zawartosc '[%']]]*0.01,0)</f>
        <v>0</v>
      </c>
      <c r="G1764">
        <f>martianeum6[[#This Row],[stan_magazynu '[kg']]]+martianeum6[[#This Row],[ile_kg_materiału_z_ładunku]]</f>
        <v>94.007599999999982</v>
      </c>
      <c r="H1764">
        <f>IF(martianeum6[[#This Row],[stan_po_wydobyciu_z_ładunku]]&gt;=100,100,0)</f>
        <v>0</v>
      </c>
      <c r="I1764">
        <f>martianeum6[[#This Row],[stan_po_wydobyciu_z_ładunku]]-martianeum6[[#This Row],[ile_zabiera_na_orbite]]</f>
        <v>94.007599999999982</v>
      </c>
    </row>
    <row r="1765" spans="1:9" x14ac:dyDescent="0.25">
      <c r="A1765" s="1">
        <v>50404</v>
      </c>
      <c r="B1765">
        <f t="shared" si="27"/>
        <v>94.007599999999982</v>
      </c>
      <c r="C1765" t="s">
        <v>19</v>
      </c>
      <c r="D1765">
        <v>15.1</v>
      </c>
      <c r="E1765">
        <v>22.6</v>
      </c>
      <c r="F1765">
        <f>IF(martianeum6[[#This Row],[zawartosc '[%']]]&gt;=1,martianeum6[[#This Row],[masa '[kg']]]*martianeum6[[#This Row],[zawartosc '[%']]]*0.01,0)</f>
        <v>3.4125999999999999</v>
      </c>
      <c r="G1765">
        <f>martianeum6[[#This Row],[stan_magazynu '[kg']]]+martianeum6[[#This Row],[ile_kg_materiału_z_ładunku]]</f>
        <v>97.42019999999998</v>
      </c>
      <c r="H1765">
        <f>IF(martianeum6[[#This Row],[stan_po_wydobyciu_z_ładunku]]&gt;=100,100,0)</f>
        <v>0</v>
      </c>
      <c r="I1765">
        <f>martianeum6[[#This Row],[stan_po_wydobyciu_z_ładunku]]-martianeum6[[#This Row],[ile_zabiera_na_orbite]]</f>
        <v>97.42019999999998</v>
      </c>
    </row>
    <row r="1766" spans="1:9" x14ac:dyDescent="0.25">
      <c r="A1766" s="1">
        <v>50405</v>
      </c>
      <c r="B1766">
        <f t="shared" si="27"/>
        <v>97.42019999999998</v>
      </c>
      <c r="C1766" t="s">
        <v>15</v>
      </c>
      <c r="D1766">
        <v>24.8</v>
      </c>
      <c r="E1766">
        <v>10.5</v>
      </c>
      <c r="F1766">
        <f>IF(martianeum6[[#This Row],[zawartosc '[%']]]&gt;=1,martianeum6[[#This Row],[masa '[kg']]]*martianeum6[[#This Row],[zawartosc '[%']]]*0.01,0)</f>
        <v>2.6040000000000005</v>
      </c>
      <c r="G1766">
        <f>martianeum6[[#This Row],[stan_magazynu '[kg']]]+martianeum6[[#This Row],[ile_kg_materiału_z_ładunku]]</f>
        <v>100.02419999999998</v>
      </c>
      <c r="H1766">
        <f>IF(martianeum6[[#This Row],[stan_po_wydobyciu_z_ładunku]]&gt;=100,100,0)</f>
        <v>100</v>
      </c>
      <c r="I1766">
        <f>martianeum6[[#This Row],[stan_po_wydobyciu_z_ładunku]]-martianeum6[[#This Row],[ile_zabiera_na_orbite]]</f>
        <v>2.4199999999979127E-2</v>
      </c>
    </row>
    <row r="1767" spans="1:9" x14ac:dyDescent="0.25">
      <c r="A1767" s="1">
        <v>50406</v>
      </c>
      <c r="B1767">
        <f t="shared" si="27"/>
        <v>2.4199999999979127E-2</v>
      </c>
      <c r="C1767" t="s">
        <v>21</v>
      </c>
      <c r="D1767">
        <v>16.899999999999999</v>
      </c>
      <c r="E1767">
        <v>1.2</v>
      </c>
      <c r="F1767">
        <f>IF(martianeum6[[#This Row],[zawartosc '[%']]]&gt;=1,martianeum6[[#This Row],[masa '[kg']]]*martianeum6[[#This Row],[zawartosc '[%']]]*0.01,0)</f>
        <v>0.20279999999999998</v>
      </c>
      <c r="G1767">
        <f>martianeum6[[#This Row],[stan_magazynu '[kg']]]+martianeum6[[#This Row],[ile_kg_materiału_z_ładunku]]</f>
        <v>0.22699999999997911</v>
      </c>
      <c r="H1767">
        <f>IF(martianeum6[[#This Row],[stan_po_wydobyciu_z_ładunku]]&gt;=100,100,0)</f>
        <v>0</v>
      </c>
      <c r="I1767">
        <f>martianeum6[[#This Row],[stan_po_wydobyciu_z_ładunku]]-martianeum6[[#This Row],[ile_zabiera_na_orbite]]</f>
        <v>0.22699999999997911</v>
      </c>
    </row>
    <row r="1768" spans="1:9" x14ac:dyDescent="0.25">
      <c r="A1768" s="1">
        <v>50407</v>
      </c>
      <c r="B1768">
        <f t="shared" si="27"/>
        <v>0.22699999999997911</v>
      </c>
      <c r="C1768" t="s">
        <v>21</v>
      </c>
      <c r="D1768">
        <v>23.4</v>
      </c>
      <c r="E1768">
        <v>0</v>
      </c>
      <c r="F1768">
        <f>IF(martianeum6[[#This Row],[zawartosc '[%']]]&gt;=1,martianeum6[[#This Row],[masa '[kg']]]*martianeum6[[#This Row],[zawartosc '[%']]]*0.01,0)</f>
        <v>0</v>
      </c>
      <c r="G1768">
        <f>martianeum6[[#This Row],[stan_magazynu '[kg']]]+martianeum6[[#This Row],[ile_kg_materiału_z_ładunku]]</f>
        <v>0.22699999999997911</v>
      </c>
      <c r="H1768">
        <f>IF(martianeum6[[#This Row],[stan_po_wydobyciu_z_ładunku]]&gt;=100,100,0)</f>
        <v>0</v>
      </c>
      <c r="I1768">
        <f>martianeum6[[#This Row],[stan_po_wydobyciu_z_ładunku]]-martianeum6[[#This Row],[ile_zabiera_na_orbite]]</f>
        <v>0.22699999999997911</v>
      </c>
    </row>
    <row r="1769" spans="1:9" x14ac:dyDescent="0.25">
      <c r="A1769" s="1">
        <v>50408</v>
      </c>
      <c r="B1769">
        <f t="shared" si="27"/>
        <v>0.22699999999997911</v>
      </c>
      <c r="C1769" t="s">
        <v>7</v>
      </c>
      <c r="D1769">
        <v>10.5</v>
      </c>
      <c r="E1769">
        <v>22.2</v>
      </c>
      <c r="F1769">
        <f>IF(martianeum6[[#This Row],[zawartosc '[%']]]&gt;=1,martianeum6[[#This Row],[masa '[kg']]]*martianeum6[[#This Row],[zawartosc '[%']]]*0.01,0)</f>
        <v>2.331</v>
      </c>
      <c r="G1769">
        <f>martianeum6[[#This Row],[stan_magazynu '[kg']]]+martianeum6[[#This Row],[ile_kg_materiału_z_ładunku]]</f>
        <v>2.557999999999979</v>
      </c>
      <c r="H1769">
        <f>IF(martianeum6[[#This Row],[stan_po_wydobyciu_z_ładunku]]&gt;=100,100,0)</f>
        <v>0</v>
      </c>
      <c r="I1769">
        <f>martianeum6[[#This Row],[stan_po_wydobyciu_z_ładunku]]-martianeum6[[#This Row],[ile_zabiera_na_orbite]]</f>
        <v>2.557999999999979</v>
      </c>
    </row>
    <row r="1770" spans="1:9" x14ac:dyDescent="0.25">
      <c r="A1770" s="1">
        <v>50409</v>
      </c>
      <c r="B1770">
        <f t="shared" si="27"/>
        <v>2.557999999999979</v>
      </c>
      <c r="C1770" t="s">
        <v>10</v>
      </c>
      <c r="D1770">
        <v>16.2</v>
      </c>
      <c r="E1770">
        <v>0</v>
      </c>
      <c r="F1770">
        <f>IF(martianeum6[[#This Row],[zawartosc '[%']]]&gt;=1,martianeum6[[#This Row],[masa '[kg']]]*martianeum6[[#This Row],[zawartosc '[%']]]*0.01,0)</f>
        <v>0</v>
      </c>
      <c r="G1770">
        <f>martianeum6[[#This Row],[stan_magazynu '[kg']]]+martianeum6[[#This Row],[ile_kg_materiału_z_ładunku]]</f>
        <v>2.557999999999979</v>
      </c>
      <c r="H1770">
        <f>IF(martianeum6[[#This Row],[stan_po_wydobyciu_z_ładunku]]&gt;=100,100,0)</f>
        <v>0</v>
      </c>
      <c r="I1770">
        <f>martianeum6[[#This Row],[stan_po_wydobyciu_z_ładunku]]-martianeum6[[#This Row],[ile_zabiera_na_orbite]]</f>
        <v>2.557999999999979</v>
      </c>
    </row>
    <row r="1771" spans="1:9" x14ac:dyDescent="0.25">
      <c r="A1771" s="1">
        <v>50410</v>
      </c>
      <c r="B1771">
        <f t="shared" si="27"/>
        <v>2.557999999999979</v>
      </c>
      <c r="C1771" t="s">
        <v>16</v>
      </c>
      <c r="D1771">
        <v>29.7</v>
      </c>
      <c r="E1771">
        <v>0.3</v>
      </c>
      <c r="F1771">
        <f>IF(martianeum6[[#This Row],[zawartosc '[%']]]&gt;=1,martianeum6[[#This Row],[masa '[kg']]]*martianeum6[[#This Row],[zawartosc '[%']]]*0.01,0)</f>
        <v>0</v>
      </c>
      <c r="G1771">
        <f>martianeum6[[#This Row],[stan_magazynu '[kg']]]+martianeum6[[#This Row],[ile_kg_materiału_z_ładunku]]</f>
        <v>2.557999999999979</v>
      </c>
      <c r="H1771">
        <f>IF(martianeum6[[#This Row],[stan_po_wydobyciu_z_ładunku]]&gt;=100,100,0)</f>
        <v>0</v>
      </c>
      <c r="I1771">
        <f>martianeum6[[#This Row],[stan_po_wydobyciu_z_ładunku]]-martianeum6[[#This Row],[ile_zabiera_na_orbite]]</f>
        <v>2.557999999999979</v>
      </c>
    </row>
    <row r="1772" spans="1:9" x14ac:dyDescent="0.25">
      <c r="A1772" s="1">
        <v>50411</v>
      </c>
      <c r="B1772">
        <f t="shared" si="27"/>
        <v>2.557999999999979</v>
      </c>
      <c r="C1772" t="s">
        <v>10</v>
      </c>
      <c r="D1772">
        <v>12.8</v>
      </c>
      <c r="E1772">
        <v>0</v>
      </c>
      <c r="F1772">
        <f>IF(martianeum6[[#This Row],[zawartosc '[%']]]&gt;=1,martianeum6[[#This Row],[masa '[kg']]]*martianeum6[[#This Row],[zawartosc '[%']]]*0.01,0)</f>
        <v>0</v>
      </c>
      <c r="G1772">
        <f>martianeum6[[#This Row],[stan_magazynu '[kg']]]+martianeum6[[#This Row],[ile_kg_materiału_z_ładunku]]</f>
        <v>2.557999999999979</v>
      </c>
      <c r="H1772">
        <f>IF(martianeum6[[#This Row],[stan_po_wydobyciu_z_ładunku]]&gt;=100,100,0)</f>
        <v>0</v>
      </c>
      <c r="I1772">
        <f>martianeum6[[#This Row],[stan_po_wydobyciu_z_ładunku]]-martianeum6[[#This Row],[ile_zabiera_na_orbite]]</f>
        <v>2.557999999999979</v>
      </c>
    </row>
    <row r="1773" spans="1:9" x14ac:dyDescent="0.25">
      <c r="A1773" s="1">
        <v>50412</v>
      </c>
      <c r="B1773">
        <f t="shared" si="27"/>
        <v>2.557999999999979</v>
      </c>
      <c r="C1773" t="s">
        <v>8</v>
      </c>
      <c r="D1773">
        <v>19.100000000000001</v>
      </c>
      <c r="E1773">
        <v>1.7</v>
      </c>
      <c r="F1773">
        <f>IF(martianeum6[[#This Row],[zawartosc '[%']]]&gt;=1,martianeum6[[#This Row],[masa '[kg']]]*martianeum6[[#This Row],[zawartosc '[%']]]*0.01,0)</f>
        <v>0.32469999999999999</v>
      </c>
      <c r="G1773">
        <f>martianeum6[[#This Row],[stan_magazynu '[kg']]]+martianeum6[[#This Row],[ile_kg_materiału_z_ładunku]]</f>
        <v>2.8826999999999789</v>
      </c>
      <c r="H1773">
        <f>IF(martianeum6[[#This Row],[stan_po_wydobyciu_z_ładunku]]&gt;=100,100,0)</f>
        <v>0</v>
      </c>
      <c r="I1773">
        <f>martianeum6[[#This Row],[stan_po_wydobyciu_z_ładunku]]-martianeum6[[#This Row],[ile_zabiera_na_orbite]]</f>
        <v>2.8826999999999789</v>
      </c>
    </row>
    <row r="1774" spans="1:9" x14ac:dyDescent="0.25">
      <c r="A1774" s="1">
        <v>50413</v>
      </c>
      <c r="B1774">
        <f t="shared" si="27"/>
        <v>2.8826999999999789</v>
      </c>
      <c r="C1774" t="s">
        <v>11</v>
      </c>
      <c r="D1774">
        <v>27.7</v>
      </c>
      <c r="E1774">
        <v>0</v>
      </c>
      <c r="F1774">
        <f>IF(martianeum6[[#This Row],[zawartosc '[%']]]&gt;=1,martianeum6[[#This Row],[masa '[kg']]]*martianeum6[[#This Row],[zawartosc '[%']]]*0.01,0)</f>
        <v>0</v>
      </c>
      <c r="G1774">
        <f>martianeum6[[#This Row],[stan_magazynu '[kg']]]+martianeum6[[#This Row],[ile_kg_materiału_z_ładunku]]</f>
        <v>2.8826999999999789</v>
      </c>
      <c r="H1774">
        <f>IF(martianeum6[[#This Row],[stan_po_wydobyciu_z_ładunku]]&gt;=100,100,0)</f>
        <v>0</v>
      </c>
      <c r="I1774">
        <f>martianeum6[[#This Row],[stan_po_wydobyciu_z_ładunku]]-martianeum6[[#This Row],[ile_zabiera_na_orbite]]</f>
        <v>2.8826999999999789</v>
      </c>
    </row>
    <row r="1775" spans="1:9" x14ac:dyDescent="0.25">
      <c r="A1775" s="1">
        <v>50414</v>
      </c>
      <c r="B1775">
        <f t="shared" si="27"/>
        <v>2.8826999999999789</v>
      </c>
      <c r="C1775" t="s">
        <v>14</v>
      </c>
      <c r="D1775">
        <v>22</v>
      </c>
      <c r="E1775">
        <v>5.9</v>
      </c>
      <c r="F1775">
        <f>IF(martianeum6[[#This Row],[zawartosc '[%']]]&gt;=1,martianeum6[[#This Row],[masa '[kg']]]*martianeum6[[#This Row],[zawartosc '[%']]]*0.01,0)</f>
        <v>1.298</v>
      </c>
      <c r="G1775">
        <f>martianeum6[[#This Row],[stan_magazynu '[kg']]]+martianeum6[[#This Row],[ile_kg_materiału_z_ładunku]]</f>
        <v>4.1806999999999785</v>
      </c>
      <c r="H1775">
        <f>IF(martianeum6[[#This Row],[stan_po_wydobyciu_z_ładunku]]&gt;=100,100,0)</f>
        <v>0</v>
      </c>
      <c r="I1775">
        <f>martianeum6[[#This Row],[stan_po_wydobyciu_z_ładunku]]-martianeum6[[#This Row],[ile_zabiera_na_orbite]]</f>
        <v>4.1806999999999785</v>
      </c>
    </row>
    <row r="1776" spans="1:9" x14ac:dyDescent="0.25">
      <c r="A1776" s="1">
        <v>50415</v>
      </c>
      <c r="B1776">
        <f t="shared" si="27"/>
        <v>4.1806999999999785</v>
      </c>
      <c r="C1776" t="s">
        <v>6</v>
      </c>
      <c r="D1776">
        <v>19.600000000000001</v>
      </c>
      <c r="E1776">
        <v>2.7</v>
      </c>
      <c r="F1776">
        <f>IF(martianeum6[[#This Row],[zawartosc '[%']]]&gt;=1,martianeum6[[#This Row],[masa '[kg']]]*martianeum6[[#This Row],[zawartosc '[%']]]*0.01,0)</f>
        <v>0.52920000000000011</v>
      </c>
      <c r="G1776">
        <f>martianeum6[[#This Row],[stan_magazynu '[kg']]]+martianeum6[[#This Row],[ile_kg_materiału_z_ładunku]]</f>
        <v>4.7098999999999789</v>
      </c>
      <c r="H1776">
        <f>IF(martianeum6[[#This Row],[stan_po_wydobyciu_z_ładunku]]&gt;=100,100,0)</f>
        <v>0</v>
      </c>
      <c r="I1776">
        <f>martianeum6[[#This Row],[stan_po_wydobyciu_z_ładunku]]-martianeum6[[#This Row],[ile_zabiera_na_orbite]]</f>
        <v>4.7098999999999789</v>
      </c>
    </row>
    <row r="1777" spans="1:9" x14ac:dyDescent="0.25">
      <c r="A1777" s="1">
        <v>50416</v>
      </c>
      <c r="B1777">
        <f t="shared" si="27"/>
        <v>4.7098999999999789</v>
      </c>
      <c r="C1777" t="s">
        <v>8</v>
      </c>
      <c r="D1777">
        <v>16</v>
      </c>
      <c r="E1777">
        <v>0.3</v>
      </c>
      <c r="F1777">
        <f>IF(martianeum6[[#This Row],[zawartosc '[%']]]&gt;=1,martianeum6[[#This Row],[masa '[kg']]]*martianeum6[[#This Row],[zawartosc '[%']]]*0.01,0)</f>
        <v>0</v>
      </c>
      <c r="G1777">
        <f>martianeum6[[#This Row],[stan_magazynu '[kg']]]+martianeum6[[#This Row],[ile_kg_materiału_z_ładunku]]</f>
        <v>4.7098999999999789</v>
      </c>
      <c r="H1777">
        <f>IF(martianeum6[[#This Row],[stan_po_wydobyciu_z_ładunku]]&gt;=100,100,0)</f>
        <v>0</v>
      </c>
      <c r="I1777">
        <f>martianeum6[[#This Row],[stan_po_wydobyciu_z_ładunku]]-martianeum6[[#This Row],[ile_zabiera_na_orbite]]</f>
        <v>4.7098999999999789</v>
      </c>
    </row>
    <row r="1778" spans="1:9" x14ac:dyDescent="0.25">
      <c r="A1778" s="1">
        <v>50417</v>
      </c>
      <c r="B1778">
        <f t="shared" si="27"/>
        <v>4.7098999999999789</v>
      </c>
      <c r="C1778" t="s">
        <v>5</v>
      </c>
      <c r="D1778">
        <v>14</v>
      </c>
      <c r="E1778">
        <v>1.3</v>
      </c>
      <c r="F1778">
        <f>IF(martianeum6[[#This Row],[zawartosc '[%']]]&gt;=1,martianeum6[[#This Row],[masa '[kg']]]*martianeum6[[#This Row],[zawartosc '[%']]]*0.01,0)</f>
        <v>0.182</v>
      </c>
      <c r="G1778">
        <f>martianeum6[[#This Row],[stan_magazynu '[kg']]]+martianeum6[[#This Row],[ile_kg_materiału_z_ładunku]]</f>
        <v>4.8918999999999793</v>
      </c>
      <c r="H1778">
        <f>IF(martianeum6[[#This Row],[stan_po_wydobyciu_z_ładunku]]&gt;=100,100,0)</f>
        <v>0</v>
      </c>
      <c r="I1778">
        <f>martianeum6[[#This Row],[stan_po_wydobyciu_z_ładunku]]-martianeum6[[#This Row],[ile_zabiera_na_orbite]]</f>
        <v>4.8918999999999793</v>
      </c>
    </row>
    <row r="1779" spans="1:9" x14ac:dyDescent="0.25">
      <c r="A1779" s="1">
        <v>50418</v>
      </c>
      <c r="B1779">
        <f t="shared" si="27"/>
        <v>4.8918999999999793</v>
      </c>
      <c r="C1779" t="s">
        <v>15</v>
      </c>
      <c r="D1779">
        <v>29.5</v>
      </c>
      <c r="E1779">
        <v>3.3</v>
      </c>
      <c r="F1779">
        <f>IF(martianeum6[[#This Row],[zawartosc '[%']]]&gt;=1,martianeum6[[#This Row],[masa '[kg']]]*martianeum6[[#This Row],[zawartosc '[%']]]*0.01,0)</f>
        <v>0.97349999999999992</v>
      </c>
      <c r="G1779">
        <f>martianeum6[[#This Row],[stan_magazynu '[kg']]]+martianeum6[[#This Row],[ile_kg_materiału_z_ładunku]]</f>
        <v>5.8653999999999789</v>
      </c>
      <c r="H1779">
        <f>IF(martianeum6[[#This Row],[stan_po_wydobyciu_z_ładunku]]&gt;=100,100,0)</f>
        <v>0</v>
      </c>
      <c r="I1779">
        <f>martianeum6[[#This Row],[stan_po_wydobyciu_z_ładunku]]-martianeum6[[#This Row],[ile_zabiera_na_orbite]]</f>
        <v>5.8653999999999789</v>
      </c>
    </row>
    <row r="1780" spans="1:9" x14ac:dyDescent="0.25">
      <c r="A1780" s="1">
        <v>50419</v>
      </c>
      <c r="B1780">
        <f t="shared" si="27"/>
        <v>5.8653999999999789</v>
      </c>
      <c r="C1780" t="s">
        <v>7</v>
      </c>
      <c r="D1780">
        <v>12.2</v>
      </c>
      <c r="E1780">
        <v>0</v>
      </c>
      <c r="F1780">
        <f>IF(martianeum6[[#This Row],[zawartosc '[%']]]&gt;=1,martianeum6[[#This Row],[masa '[kg']]]*martianeum6[[#This Row],[zawartosc '[%']]]*0.01,0)</f>
        <v>0</v>
      </c>
      <c r="G1780">
        <f>martianeum6[[#This Row],[stan_magazynu '[kg']]]+martianeum6[[#This Row],[ile_kg_materiału_z_ładunku]]</f>
        <v>5.8653999999999789</v>
      </c>
      <c r="H1780">
        <f>IF(martianeum6[[#This Row],[stan_po_wydobyciu_z_ładunku]]&gt;=100,100,0)</f>
        <v>0</v>
      </c>
      <c r="I1780">
        <f>martianeum6[[#This Row],[stan_po_wydobyciu_z_ładunku]]-martianeum6[[#This Row],[ile_zabiera_na_orbite]]</f>
        <v>5.8653999999999789</v>
      </c>
    </row>
    <row r="1781" spans="1:9" x14ac:dyDescent="0.25">
      <c r="A1781" s="1">
        <v>50420</v>
      </c>
      <c r="B1781">
        <f t="shared" si="27"/>
        <v>5.8653999999999789</v>
      </c>
      <c r="C1781" t="s">
        <v>11</v>
      </c>
      <c r="D1781">
        <v>15</v>
      </c>
      <c r="E1781">
        <v>7.4</v>
      </c>
      <c r="F1781">
        <f>IF(martianeum6[[#This Row],[zawartosc '[%']]]&gt;=1,martianeum6[[#This Row],[masa '[kg']]]*martianeum6[[#This Row],[zawartosc '[%']]]*0.01,0)</f>
        <v>1.1100000000000001</v>
      </c>
      <c r="G1781">
        <f>martianeum6[[#This Row],[stan_magazynu '[kg']]]+martianeum6[[#This Row],[ile_kg_materiału_z_ładunku]]</f>
        <v>6.9753999999999792</v>
      </c>
      <c r="H1781">
        <f>IF(martianeum6[[#This Row],[stan_po_wydobyciu_z_ładunku]]&gt;=100,100,0)</f>
        <v>0</v>
      </c>
      <c r="I1781">
        <f>martianeum6[[#This Row],[stan_po_wydobyciu_z_ładunku]]-martianeum6[[#This Row],[ile_zabiera_na_orbite]]</f>
        <v>6.9753999999999792</v>
      </c>
    </row>
    <row r="1782" spans="1:9" x14ac:dyDescent="0.25">
      <c r="A1782" s="1">
        <v>50421</v>
      </c>
      <c r="B1782">
        <f t="shared" si="27"/>
        <v>6.9753999999999792</v>
      </c>
      <c r="C1782" t="s">
        <v>20</v>
      </c>
      <c r="D1782">
        <v>10.4</v>
      </c>
      <c r="E1782">
        <v>2</v>
      </c>
      <c r="F1782">
        <f>IF(martianeum6[[#This Row],[zawartosc '[%']]]&gt;=1,martianeum6[[#This Row],[masa '[kg']]]*martianeum6[[#This Row],[zawartosc '[%']]]*0.01,0)</f>
        <v>0.20800000000000002</v>
      </c>
      <c r="G1782">
        <f>martianeum6[[#This Row],[stan_magazynu '[kg']]]+martianeum6[[#This Row],[ile_kg_materiału_z_ładunku]]</f>
        <v>7.1833999999999794</v>
      </c>
      <c r="H1782">
        <f>IF(martianeum6[[#This Row],[stan_po_wydobyciu_z_ładunku]]&gt;=100,100,0)</f>
        <v>0</v>
      </c>
      <c r="I1782">
        <f>martianeum6[[#This Row],[stan_po_wydobyciu_z_ładunku]]-martianeum6[[#This Row],[ile_zabiera_na_orbite]]</f>
        <v>7.1833999999999794</v>
      </c>
    </row>
    <row r="1783" spans="1:9" x14ac:dyDescent="0.25">
      <c r="A1783" s="1">
        <v>50422</v>
      </c>
      <c r="B1783">
        <f t="shared" si="27"/>
        <v>7.1833999999999794</v>
      </c>
      <c r="C1783" t="s">
        <v>19</v>
      </c>
      <c r="D1783">
        <v>18.600000000000001</v>
      </c>
      <c r="E1783">
        <v>4.5999999999999996</v>
      </c>
      <c r="F1783">
        <f>IF(martianeum6[[#This Row],[zawartosc '[%']]]&gt;=1,martianeum6[[#This Row],[masa '[kg']]]*martianeum6[[#This Row],[zawartosc '[%']]]*0.01,0)</f>
        <v>0.85560000000000003</v>
      </c>
      <c r="G1783">
        <f>martianeum6[[#This Row],[stan_magazynu '[kg']]]+martianeum6[[#This Row],[ile_kg_materiału_z_ładunku]]</f>
        <v>8.0389999999999802</v>
      </c>
      <c r="H1783">
        <f>IF(martianeum6[[#This Row],[stan_po_wydobyciu_z_ładunku]]&gt;=100,100,0)</f>
        <v>0</v>
      </c>
      <c r="I1783">
        <f>martianeum6[[#This Row],[stan_po_wydobyciu_z_ładunku]]-martianeum6[[#This Row],[ile_zabiera_na_orbite]]</f>
        <v>8.0389999999999802</v>
      </c>
    </row>
    <row r="1784" spans="1:9" x14ac:dyDescent="0.25">
      <c r="A1784" s="1">
        <v>50423</v>
      </c>
      <c r="B1784">
        <f t="shared" si="27"/>
        <v>8.0389999999999802</v>
      </c>
      <c r="C1784" t="s">
        <v>18</v>
      </c>
      <c r="D1784">
        <v>23.7</v>
      </c>
      <c r="E1784">
        <v>7.2</v>
      </c>
      <c r="F1784">
        <f>IF(martianeum6[[#This Row],[zawartosc '[%']]]&gt;=1,martianeum6[[#This Row],[masa '[kg']]]*martianeum6[[#This Row],[zawartosc '[%']]]*0.01,0)</f>
        <v>1.7063999999999999</v>
      </c>
      <c r="G1784">
        <f>martianeum6[[#This Row],[stan_magazynu '[kg']]]+martianeum6[[#This Row],[ile_kg_materiału_z_ładunku]]</f>
        <v>9.7453999999999805</v>
      </c>
      <c r="H1784">
        <f>IF(martianeum6[[#This Row],[stan_po_wydobyciu_z_ładunku]]&gt;=100,100,0)</f>
        <v>0</v>
      </c>
      <c r="I1784">
        <f>martianeum6[[#This Row],[stan_po_wydobyciu_z_ładunku]]-martianeum6[[#This Row],[ile_zabiera_na_orbite]]</f>
        <v>9.7453999999999805</v>
      </c>
    </row>
    <row r="1785" spans="1:9" x14ac:dyDescent="0.25">
      <c r="A1785" s="1">
        <v>50424</v>
      </c>
      <c r="B1785">
        <f t="shared" si="27"/>
        <v>9.7453999999999805</v>
      </c>
      <c r="C1785" t="s">
        <v>5</v>
      </c>
      <c r="D1785">
        <v>27.2</v>
      </c>
      <c r="E1785">
        <v>0</v>
      </c>
      <c r="F1785">
        <f>IF(martianeum6[[#This Row],[zawartosc '[%']]]&gt;=1,martianeum6[[#This Row],[masa '[kg']]]*martianeum6[[#This Row],[zawartosc '[%']]]*0.01,0)</f>
        <v>0</v>
      </c>
      <c r="G1785">
        <f>martianeum6[[#This Row],[stan_magazynu '[kg']]]+martianeum6[[#This Row],[ile_kg_materiału_z_ładunku]]</f>
        <v>9.7453999999999805</v>
      </c>
      <c r="H1785">
        <f>IF(martianeum6[[#This Row],[stan_po_wydobyciu_z_ładunku]]&gt;=100,100,0)</f>
        <v>0</v>
      </c>
      <c r="I1785">
        <f>martianeum6[[#This Row],[stan_po_wydobyciu_z_ładunku]]-martianeum6[[#This Row],[ile_zabiera_na_orbite]]</f>
        <v>9.7453999999999805</v>
      </c>
    </row>
    <row r="1786" spans="1:9" x14ac:dyDescent="0.25">
      <c r="A1786" s="1">
        <v>50425</v>
      </c>
      <c r="B1786">
        <f t="shared" si="27"/>
        <v>9.7453999999999805</v>
      </c>
      <c r="C1786" t="s">
        <v>15</v>
      </c>
      <c r="D1786">
        <v>11.3</v>
      </c>
      <c r="E1786">
        <v>18.8</v>
      </c>
      <c r="F1786">
        <f>IF(martianeum6[[#This Row],[zawartosc '[%']]]&gt;=1,martianeum6[[#This Row],[masa '[kg']]]*martianeum6[[#This Row],[zawartosc '[%']]]*0.01,0)</f>
        <v>2.1244000000000005</v>
      </c>
      <c r="G1786">
        <f>martianeum6[[#This Row],[stan_magazynu '[kg']]]+martianeum6[[#This Row],[ile_kg_materiału_z_ładunku]]</f>
        <v>11.86979999999998</v>
      </c>
      <c r="H1786">
        <f>IF(martianeum6[[#This Row],[stan_po_wydobyciu_z_ładunku]]&gt;=100,100,0)</f>
        <v>0</v>
      </c>
      <c r="I1786">
        <f>martianeum6[[#This Row],[stan_po_wydobyciu_z_ładunku]]-martianeum6[[#This Row],[ile_zabiera_na_orbite]]</f>
        <v>11.86979999999998</v>
      </c>
    </row>
    <row r="1787" spans="1:9" x14ac:dyDescent="0.25">
      <c r="A1787" s="1">
        <v>50426</v>
      </c>
      <c r="B1787">
        <f t="shared" si="27"/>
        <v>11.86979999999998</v>
      </c>
      <c r="C1787" t="s">
        <v>7</v>
      </c>
      <c r="D1787">
        <v>22.1</v>
      </c>
      <c r="E1787">
        <v>0</v>
      </c>
      <c r="F1787">
        <f>IF(martianeum6[[#This Row],[zawartosc '[%']]]&gt;=1,martianeum6[[#This Row],[masa '[kg']]]*martianeum6[[#This Row],[zawartosc '[%']]]*0.01,0)</f>
        <v>0</v>
      </c>
      <c r="G1787">
        <f>martianeum6[[#This Row],[stan_magazynu '[kg']]]+martianeum6[[#This Row],[ile_kg_materiału_z_ładunku]]</f>
        <v>11.86979999999998</v>
      </c>
      <c r="H1787">
        <f>IF(martianeum6[[#This Row],[stan_po_wydobyciu_z_ładunku]]&gt;=100,100,0)</f>
        <v>0</v>
      </c>
      <c r="I1787">
        <f>martianeum6[[#This Row],[stan_po_wydobyciu_z_ładunku]]-martianeum6[[#This Row],[ile_zabiera_na_orbite]]</f>
        <v>11.86979999999998</v>
      </c>
    </row>
    <row r="1788" spans="1:9" x14ac:dyDescent="0.25">
      <c r="A1788" s="1">
        <v>50427</v>
      </c>
      <c r="B1788">
        <f t="shared" si="27"/>
        <v>11.86979999999998</v>
      </c>
      <c r="C1788" t="s">
        <v>12</v>
      </c>
      <c r="D1788">
        <v>11</v>
      </c>
      <c r="E1788">
        <v>0</v>
      </c>
      <c r="F1788">
        <f>IF(martianeum6[[#This Row],[zawartosc '[%']]]&gt;=1,martianeum6[[#This Row],[masa '[kg']]]*martianeum6[[#This Row],[zawartosc '[%']]]*0.01,0)</f>
        <v>0</v>
      </c>
      <c r="G1788">
        <f>martianeum6[[#This Row],[stan_magazynu '[kg']]]+martianeum6[[#This Row],[ile_kg_materiału_z_ładunku]]</f>
        <v>11.86979999999998</v>
      </c>
      <c r="H1788">
        <f>IF(martianeum6[[#This Row],[stan_po_wydobyciu_z_ładunku]]&gt;=100,100,0)</f>
        <v>0</v>
      </c>
      <c r="I1788">
        <f>martianeum6[[#This Row],[stan_po_wydobyciu_z_ładunku]]-martianeum6[[#This Row],[ile_zabiera_na_orbite]]</f>
        <v>11.86979999999998</v>
      </c>
    </row>
    <row r="1789" spans="1:9" x14ac:dyDescent="0.25">
      <c r="A1789" s="1">
        <v>50428</v>
      </c>
      <c r="B1789">
        <f t="shared" si="27"/>
        <v>11.86979999999998</v>
      </c>
      <c r="C1789" t="s">
        <v>19</v>
      </c>
      <c r="D1789">
        <v>14.7</v>
      </c>
      <c r="E1789">
        <v>0</v>
      </c>
      <c r="F1789">
        <f>IF(martianeum6[[#This Row],[zawartosc '[%']]]&gt;=1,martianeum6[[#This Row],[masa '[kg']]]*martianeum6[[#This Row],[zawartosc '[%']]]*0.01,0)</f>
        <v>0</v>
      </c>
      <c r="G1789">
        <f>martianeum6[[#This Row],[stan_magazynu '[kg']]]+martianeum6[[#This Row],[ile_kg_materiału_z_ładunku]]</f>
        <v>11.86979999999998</v>
      </c>
      <c r="H1789">
        <f>IF(martianeum6[[#This Row],[stan_po_wydobyciu_z_ładunku]]&gt;=100,100,0)</f>
        <v>0</v>
      </c>
      <c r="I1789">
        <f>martianeum6[[#This Row],[stan_po_wydobyciu_z_ładunku]]-martianeum6[[#This Row],[ile_zabiera_na_orbite]]</f>
        <v>11.86979999999998</v>
      </c>
    </row>
    <row r="1790" spans="1:9" x14ac:dyDescent="0.25">
      <c r="A1790" s="1">
        <v>50429</v>
      </c>
      <c r="B1790">
        <f t="shared" si="27"/>
        <v>11.86979999999998</v>
      </c>
      <c r="C1790" t="s">
        <v>19</v>
      </c>
      <c r="D1790">
        <v>10.4</v>
      </c>
      <c r="E1790">
        <v>14.4</v>
      </c>
      <c r="F1790">
        <f>IF(martianeum6[[#This Row],[zawartosc '[%']]]&gt;=1,martianeum6[[#This Row],[masa '[kg']]]*martianeum6[[#This Row],[zawartosc '[%']]]*0.01,0)</f>
        <v>1.4976000000000003</v>
      </c>
      <c r="G1790">
        <f>martianeum6[[#This Row],[stan_magazynu '[kg']]]+martianeum6[[#This Row],[ile_kg_materiału_z_ładunku]]</f>
        <v>13.36739999999998</v>
      </c>
      <c r="H1790">
        <f>IF(martianeum6[[#This Row],[stan_po_wydobyciu_z_ładunku]]&gt;=100,100,0)</f>
        <v>0</v>
      </c>
      <c r="I1790">
        <f>martianeum6[[#This Row],[stan_po_wydobyciu_z_ładunku]]-martianeum6[[#This Row],[ile_zabiera_na_orbite]]</f>
        <v>13.36739999999998</v>
      </c>
    </row>
    <row r="1791" spans="1:9" x14ac:dyDescent="0.25">
      <c r="A1791" s="1">
        <v>50430</v>
      </c>
      <c r="B1791">
        <f t="shared" si="27"/>
        <v>13.36739999999998</v>
      </c>
      <c r="C1791" t="s">
        <v>24</v>
      </c>
      <c r="D1791">
        <v>29.6</v>
      </c>
      <c r="E1791">
        <v>2.8</v>
      </c>
      <c r="F1791">
        <f>IF(martianeum6[[#This Row],[zawartosc '[%']]]&gt;=1,martianeum6[[#This Row],[masa '[kg']]]*martianeum6[[#This Row],[zawartosc '[%']]]*0.01,0)</f>
        <v>0.82879999999999998</v>
      </c>
      <c r="G1791">
        <f>martianeum6[[#This Row],[stan_magazynu '[kg']]]+martianeum6[[#This Row],[ile_kg_materiału_z_ładunku]]</f>
        <v>14.19619999999998</v>
      </c>
      <c r="H1791">
        <f>IF(martianeum6[[#This Row],[stan_po_wydobyciu_z_ładunku]]&gt;=100,100,0)</f>
        <v>0</v>
      </c>
      <c r="I1791">
        <f>martianeum6[[#This Row],[stan_po_wydobyciu_z_ładunku]]-martianeum6[[#This Row],[ile_zabiera_na_orbite]]</f>
        <v>14.19619999999998</v>
      </c>
    </row>
    <row r="1792" spans="1:9" x14ac:dyDescent="0.25">
      <c r="A1792" s="1">
        <v>50431</v>
      </c>
      <c r="B1792">
        <f t="shared" si="27"/>
        <v>14.19619999999998</v>
      </c>
      <c r="C1792" t="s">
        <v>18</v>
      </c>
      <c r="D1792">
        <v>11.3</v>
      </c>
      <c r="E1792">
        <v>7.2</v>
      </c>
      <c r="F1792">
        <f>IF(martianeum6[[#This Row],[zawartosc '[%']]]&gt;=1,martianeum6[[#This Row],[masa '[kg']]]*martianeum6[[#This Row],[zawartosc '[%']]]*0.01,0)</f>
        <v>0.8136000000000001</v>
      </c>
      <c r="G1792">
        <f>martianeum6[[#This Row],[stan_magazynu '[kg']]]+martianeum6[[#This Row],[ile_kg_materiału_z_ładunku]]</f>
        <v>15.009799999999981</v>
      </c>
      <c r="H1792">
        <f>IF(martianeum6[[#This Row],[stan_po_wydobyciu_z_ładunku]]&gt;=100,100,0)</f>
        <v>0</v>
      </c>
      <c r="I1792">
        <f>martianeum6[[#This Row],[stan_po_wydobyciu_z_ładunku]]-martianeum6[[#This Row],[ile_zabiera_na_orbite]]</f>
        <v>15.009799999999981</v>
      </c>
    </row>
    <row r="1793" spans="1:9" x14ac:dyDescent="0.25">
      <c r="A1793" s="1">
        <v>50432</v>
      </c>
      <c r="B1793">
        <f t="shared" si="27"/>
        <v>15.009799999999981</v>
      </c>
      <c r="C1793" t="s">
        <v>20</v>
      </c>
      <c r="D1793">
        <v>22.4</v>
      </c>
      <c r="E1793">
        <v>0</v>
      </c>
      <c r="F1793">
        <f>IF(martianeum6[[#This Row],[zawartosc '[%']]]&gt;=1,martianeum6[[#This Row],[masa '[kg']]]*martianeum6[[#This Row],[zawartosc '[%']]]*0.01,0)</f>
        <v>0</v>
      </c>
      <c r="G1793">
        <f>martianeum6[[#This Row],[stan_magazynu '[kg']]]+martianeum6[[#This Row],[ile_kg_materiału_z_ładunku]]</f>
        <v>15.009799999999981</v>
      </c>
      <c r="H1793">
        <f>IF(martianeum6[[#This Row],[stan_po_wydobyciu_z_ładunku]]&gt;=100,100,0)</f>
        <v>0</v>
      </c>
      <c r="I1793">
        <f>martianeum6[[#This Row],[stan_po_wydobyciu_z_ładunku]]-martianeum6[[#This Row],[ile_zabiera_na_orbite]]</f>
        <v>15.009799999999981</v>
      </c>
    </row>
    <row r="1794" spans="1:9" x14ac:dyDescent="0.25">
      <c r="A1794" s="1">
        <v>50433</v>
      </c>
      <c r="B1794">
        <f t="shared" si="27"/>
        <v>15.009799999999981</v>
      </c>
      <c r="C1794" t="s">
        <v>19</v>
      </c>
      <c r="D1794">
        <v>19.600000000000001</v>
      </c>
      <c r="E1794">
        <v>28.7</v>
      </c>
      <c r="F1794">
        <f>IF(martianeum6[[#This Row],[zawartosc '[%']]]&gt;=1,martianeum6[[#This Row],[masa '[kg']]]*martianeum6[[#This Row],[zawartosc '[%']]]*0.01,0)</f>
        <v>5.6251999999999995</v>
      </c>
      <c r="G1794">
        <f>martianeum6[[#This Row],[stan_magazynu '[kg']]]+martianeum6[[#This Row],[ile_kg_materiału_z_ładunku]]</f>
        <v>20.63499999999998</v>
      </c>
      <c r="H1794">
        <f>IF(martianeum6[[#This Row],[stan_po_wydobyciu_z_ładunku]]&gt;=100,100,0)</f>
        <v>0</v>
      </c>
      <c r="I1794">
        <f>martianeum6[[#This Row],[stan_po_wydobyciu_z_ładunku]]-martianeum6[[#This Row],[ile_zabiera_na_orbite]]</f>
        <v>20.63499999999998</v>
      </c>
    </row>
    <row r="1795" spans="1:9" x14ac:dyDescent="0.25">
      <c r="A1795" s="1">
        <v>50434</v>
      </c>
      <c r="B1795">
        <f t="shared" si="27"/>
        <v>20.63499999999998</v>
      </c>
      <c r="C1795" t="s">
        <v>6</v>
      </c>
      <c r="D1795">
        <v>28.5</v>
      </c>
      <c r="E1795">
        <v>12.9</v>
      </c>
      <c r="F1795">
        <f>IF(martianeum6[[#This Row],[zawartosc '[%']]]&gt;=1,martianeum6[[#This Row],[masa '[kg']]]*martianeum6[[#This Row],[zawartosc '[%']]]*0.01,0)</f>
        <v>3.6765000000000003</v>
      </c>
      <c r="G1795">
        <f>martianeum6[[#This Row],[stan_magazynu '[kg']]]+martianeum6[[#This Row],[ile_kg_materiału_z_ładunku]]</f>
        <v>24.311499999999981</v>
      </c>
      <c r="H1795">
        <f>IF(martianeum6[[#This Row],[stan_po_wydobyciu_z_ładunku]]&gt;=100,100,0)</f>
        <v>0</v>
      </c>
      <c r="I1795">
        <f>martianeum6[[#This Row],[stan_po_wydobyciu_z_ładunku]]-martianeum6[[#This Row],[ile_zabiera_na_orbite]]</f>
        <v>24.311499999999981</v>
      </c>
    </row>
    <row r="1796" spans="1:9" x14ac:dyDescent="0.25">
      <c r="A1796" s="1">
        <v>50435</v>
      </c>
      <c r="B1796">
        <f t="shared" ref="B1796:B1859" si="28">I1795</f>
        <v>24.311499999999981</v>
      </c>
      <c r="C1796" t="s">
        <v>24</v>
      </c>
      <c r="D1796">
        <v>10.9</v>
      </c>
      <c r="E1796">
        <v>0</v>
      </c>
      <c r="F1796">
        <f>IF(martianeum6[[#This Row],[zawartosc '[%']]]&gt;=1,martianeum6[[#This Row],[masa '[kg']]]*martianeum6[[#This Row],[zawartosc '[%']]]*0.01,0)</f>
        <v>0</v>
      </c>
      <c r="G1796">
        <f>martianeum6[[#This Row],[stan_magazynu '[kg']]]+martianeum6[[#This Row],[ile_kg_materiału_z_ładunku]]</f>
        <v>24.311499999999981</v>
      </c>
      <c r="H1796">
        <f>IF(martianeum6[[#This Row],[stan_po_wydobyciu_z_ładunku]]&gt;=100,100,0)</f>
        <v>0</v>
      </c>
      <c r="I1796">
        <f>martianeum6[[#This Row],[stan_po_wydobyciu_z_ładunku]]-martianeum6[[#This Row],[ile_zabiera_na_orbite]]</f>
        <v>24.311499999999981</v>
      </c>
    </row>
    <row r="1797" spans="1:9" x14ac:dyDescent="0.25">
      <c r="A1797" s="1">
        <v>50436</v>
      </c>
      <c r="B1797">
        <f t="shared" si="28"/>
        <v>24.311499999999981</v>
      </c>
      <c r="C1797" t="s">
        <v>13</v>
      </c>
      <c r="D1797">
        <v>13.4</v>
      </c>
      <c r="E1797">
        <v>15.7</v>
      </c>
      <c r="F1797">
        <f>IF(martianeum6[[#This Row],[zawartosc '[%']]]&gt;=1,martianeum6[[#This Row],[masa '[kg']]]*martianeum6[[#This Row],[zawartosc '[%']]]*0.01,0)</f>
        <v>2.1038000000000001</v>
      </c>
      <c r="G1797">
        <f>martianeum6[[#This Row],[stan_magazynu '[kg']]]+martianeum6[[#This Row],[ile_kg_materiału_z_ładunku]]</f>
        <v>26.415299999999981</v>
      </c>
      <c r="H1797">
        <f>IF(martianeum6[[#This Row],[stan_po_wydobyciu_z_ładunku]]&gt;=100,100,0)</f>
        <v>0</v>
      </c>
      <c r="I1797">
        <f>martianeum6[[#This Row],[stan_po_wydobyciu_z_ładunku]]-martianeum6[[#This Row],[ile_zabiera_na_orbite]]</f>
        <v>26.415299999999981</v>
      </c>
    </row>
    <row r="1798" spans="1:9" x14ac:dyDescent="0.25">
      <c r="A1798" s="1">
        <v>50437</v>
      </c>
      <c r="B1798">
        <f t="shared" si="28"/>
        <v>26.415299999999981</v>
      </c>
      <c r="C1798" t="s">
        <v>19</v>
      </c>
      <c r="D1798">
        <v>27.3</v>
      </c>
      <c r="E1798">
        <v>0</v>
      </c>
      <c r="F1798">
        <f>IF(martianeum6[[#This Row],[zawartosc '[%']]]&gt;=1,martianeum6[[#This Row],[masa '[kg']]]*martianeum6[[#This Row],[zawartosc '[%']]]*0.01,0)</f>
        <v>0</v>
      </c>
      <c r="G1798">
        <f>martianeum6[[#This Row],[stan_magazynu '[kg']]]+martianeum6[[#This Row],[ile_kg_materiału_z_ładunku]]</f>
        <v>26.415299999999981</v>
      </c>
      <c r="H1798">
        <f>IF(martianeum6[[#This Row],[stan_po_wydobyciu_z_ładunku]]&gt;=100,100,0)</f>
        <v>0</v>
      </c>
      <c r="I1798">
        <f>martianeum6[[#This Row],[stan_po_wydobyciu_z_ładunku]]-martianeum6[[#This Row],[ile_zabiera_na_orbite]]</f>
        <v>26.415299999999981</v>
      </c>
    </row>
    <row r="1799" spans="1:9" x14ac:dyDescent="0.25">
      <c r="A1799" s="1">
        <v>50438</v>
      </c>
      <c r="B1799">
        <f t="shared" si="28"/>
        <v>26.415299999999981</v>
      </c>
      <c r="C1799" t="s">
        <v>9</v>
      </c>
      <c r="D1799">
        <v>23.6</v>
      </c>
      <c r="E1799">
        <v>0</v>
      </c>
      <c r="F1799">
        <f>IF(martianeum6[[#This Row],[zawartosc '[%']]]&gt;=1,martianeum6[[#This Row],[masa '[kg']]]*martianeum6[[#This Row],[zawartosc '[%']]]*0.01,0)</f>
        <v>0</v>
      </c>
      <c r="G1799">
        <f>martianeum6[[#This Row],[stan_magazynu '[kg']]]+martianeum6[[#This Row],[ile_kg_materiału_z_ładunku]]</f>
        <v>26.415299999999981</v>
      </c>
      <c r="H1799">
        <f>IF(martianeum6[[#This Row],[stan_po_wydobyciu_z_ładunku]]&gt;=100,100,0)</f>
        <v>0</v>
      </c>
      <c r="I1799">
        <f>martianeum6[[#This Row],[stan_po_wydobyciu_z_ładunku]]-martianeum6[[#This Row],[ile_zabiera_na_orbite]]</f>
        <v>26.415299999999981</v>
      </c>
    </row>
    <row r="1800" spans="1:9" x14ac:dyDescent="0.25">
      <c r="A1800" s="1">
        <v>50439</v>
      </c>
      <c r="B1800">
        <f t="shared" si="28"/>
        <v>26.415299999999981</v>
      </c>
      <c r="C1800" t="s">
        <v>7</v>
      </c>
      <c r="D1800">
        <v>26.5</v>
      </c>
      <c r="E1800">
        <v>20.3</v>
      </c>
      <c r="F1800">
        <f>IF(martianeum6[[#This Row],[zawartosc '[%']]]&gt;=1,martianeum6[[#This Row],[masa '[kg']]]*martianeum6[[#This Row],[zawartosc '[%']]]*0.01,0)</f>
        <v>5.3795000000000002</v>
      </c>
      <c r="G1800">
        <f>martianeum6[[#This Row],[stan_magazynu '[kg']]]+martianeum6[[#This Row],[ile_kg_materiału_z_ładunku]]</f>
        <v>31.794799999999981</v>
      </c>
      <c r="H1800">
        <f>IF(martianeum6[[#This Row],[stan_po_wydobyciu_z_ładunku]]&gt;=100,100,0)</f>
        <v>0</v>
      </c>
      <c r="I1800">
        <f>martianeum6[[#This Row],[stan_po_wydobyciu_z_ładunku]]-martianeum6[[#This Row],[ile_zabiera_na_orbite]]</f>
        <v>31.794799999999981</v>
      </c>
    </row>
    <row r="1801" spans="1:9" x14ac:dyDescent="0.25">
      <c r="A1801" s="1">
        <v>50440</v>
      </c>
      <c r="B1801">
        <f t="shared" si="28"/>
        <v>31.794799999999981</v>
      </c>
      <c r="C1801" t="s">
        <v>9</v>
      </c>
      <c r="D1801">
        <v>23.6</v>
      </c>
      <c r="E1801">
        <v>6.5</v>
      </c>
      <c r="F1801">
        <f>IF(martianeum6[[#This Row],[zawartosc '[%']]]&gt;=1,martianeum6[[#This Row],[masa '[kg']]]*martianeum6[[#This Row],[zawartosc '[%']]]*0.01,0)</f>
        <v>1.534</v>
      </c>
      <c r="G1801">
        <f>martianeum6[[#This Row],[stan_magazynu '[kg']]]+martianeum6[[#This Row],[ile_kg_materiału_z_ładunku]]</f>
        <v>33.32879999999998</v>
      </c>
      <c r="H1801">
        <f>IF(martianeum6[[#This Row],[stan_po_wydobyciu_z_ładunku]]&gt;=100,100,0)</f>
        <v>0</v>
      </c>
      <c r="I1801">
        <f>martianeum6[[#This Row],[stan_po_wydobyciu_z_ładunku]]-martianeum6[[#This Row],[ile_zabiera_na_orbite]]</f>
        <v>33.32879999999998</v>
      </c>
    </row>
    <row r="1802" spans="1:9" x14ac:dyDescent="0.25">
      <c r="A1802" s="1">
        <v>50441</v>
      </c>
      <c r="B1802">
        <f t="shared" si="28"/>
        <v>33.32879999999998</v>
      </c>
      <c r="C1802" t="s">
        <v>11</v>
      </c>
      <c r="D1802">
        <v>22.4</v>
      </c>
      <c r="E1802">
        <v>13.3</v>
      </c>
      <c r="F1802">
        <f>IF(martianeum6[[#This Row],[zawartosc '[%']]]&gt;=1,martianeum6[[#This Row],[masa '[kg']]]*martianeum6[[#This Row],[zawartosc '[%']]]*0.01,0)</f>
        <v>2.9792000000000001</v>
      </c>
      <c r="G1802">
        <f>martianeum6[[#This Row],[stan_magazynu '[kg']]]+martianeum6[[#This Row],[ile_kg_materiału_z_ładunku]]</f>
        <v>36.307999999999979</v>
      </c>
      <c r="H1802">
        <f>IF(martianeum6[[#This Row],[stan_po_wydobyciu_z_ładunku]]&gt;=100,100,0)</f>
        <v>0</v>
      </c>
      <c r="I1802">
        <f>martianeum6[[#This Row],[stan_po_wydobyciu_z_ładunku]]-martianeum6[[#This Row],[ile_zabiera_na_orbite]]</f>
        <v>36.307999999999979</v>
      </c>
    </row>
    <row r="1803" spans="1:9" x14ac:dyDescent="0.25">
      <c r="A1803" s="1">
        <v>50442</v>
      </c>
      <c r="B1803">
        <f t="shared" si="28"/>
        <v>36.307999999999979</v>
      </c>
      <c r="C1803" t="s">
        <v>18</v>
      </c>
      <c r="D1803">
        <v>22</v>
      </c>
      <c r="E1803">
        <v>15.5</v>
      </c>
      <c r="F1803">
        <f>IF(martianeum6[[#This Row],[zawartosc '[%']]]&gt;=1,martianeum6[[#This Row],[masa '[kg']]]*martianeum6[[#This Row],[zawartosc '[%']]]*0.01,0)</f>
        <v>3.41</v>
      </c>
      <c r="G1803">
        <f>martianeum6[[#This Row],[stan_magazynu '[kg']]]+martianeum6[[#This Row],[ile_kg_materiału_z_ładunku]]</f>
        <v>39.717999999999975</v>
      </c>
      <c r="H1803">
        <f>IF(martianeum6[[#This Row],[stan_po_wydobyciu_z_ładunku]]&gt;=100,100,0)</f>
        <v>0</v>
      </c>
      <c r="I1803">
        <f>martianeum6[[#This Row],[stan_po_wydobyciu_z_ładunku]]-martianeum6[[#This Row],[ile_zabiera_na_orbite]]</f>
        <v>39.717999999999975</v>
      </c>
    </row>
    <row r="1804" spans="1:9" x14ac:dyDescent="0.25">
      <c r="A1804" s="1">
        <v>50443</v>
      </c>
      <c r="B1804">
        <f t="shared" si="28"/>
        <v>39.717999999999975</v>
      </c>
      <c r="C1804" t="s">
        <v>27</v>
      </c>
      <c r="D1804">
        <v>10.8</v>
      </c>
      <c r="E1804">
        <v>0.4</v>
      </c>
      <c r="F1804">
        <f>IF(martianeum6[[#This Row],[zawartosc '[%']]]&gt;=1,martianeum6[[#This Row],[masa '[kg']]]*martianeum6[[#This Row],[zawartosc '[%']]]*0.01,0)</f>
        <v>0</v>
      </c>
      <c r="G1804">
        <f>martianeum6[[#This Row],[stan_magazynu '[kg']]]+martianeum6[[#This Row],[ile_kg_materiału_z_ładunku]]</f>
        <v>39.717999999999975</v>
      </c>
      <c r="H1804">
        <f>IF(martianeum6[[#This Row],[stan_po_wydobyciu_z_ładunku]]&gt;=100,100,0)</f>
        <v>0</v>
      </c>
      <c r="I1804">
        <f>martianeum6[[#This Row],[stan_po_wydobyciu_z_ładunku]]-martianeum6[[#This Row],[ile_zabiera_na_orbite]]</f>
        <v>39.717999999999975</v>
      </c>
    </row>
    <row r="1805" spans="1:9" x14ac:dyDescent="0.25">
      <c r="A1805" s="1">
        <v>50444</v>
      </c>
      <c r="B1805">
        <f t="shared" si="28"/>
        <v>39.717999999999975</v>
      </c>
      <c r="C1805" t="s">
        <v>15</v>
      </c>
      <c r="D1805">
        <v>21.6</v>
      </c>
      <c r="E1805">
        <v>0</v>
      </c>
      <c r="F1805">
        <f>IF(martianeum6[[#This Row],[zawartosc '[%']]]&gt;=1,martianeum6[[#This Row],[masa '[kg']]]*martianeum6[[#This Row],[zawartosc '[%']]]*0.01,0)</f>
        <v>0</v>
      </c>
      <c r="G1805">
        <f>martianeum6[[#This Row],[stan_magazynu '[kg']]]+martianeum6[[#This Row],[ile_kg_materiału_z_ładunku]]</f>
        <v>39.717999999999975</v>
      </c>
      <c r="H1805">
        <f>IF(martianeum6[[#This Row],[stan_po_wydobyciu_z_ładunku]]&gt;=100,100,0)</f>
        <v>0</v>
      </c>
      <c r="I1805">
        <f>martianeum6[[#This Row],[stan_po_wydobyciu_z_ładunku]]-martianeum6[[#This Row],[ile_zabiera_na_orbite]]</f>
        <v>39.717999999999975</v>
      </c>
    </row>
    <row r="1806" spans="1:9" x14ac:dyDescent="0.25">
      <c r="A1806" s="1">
        <v>50445</v>
      </c>
      <c r="B1806">
        <f t="shared" si="28"/>
        <v>39.717999999999975</v>
      </c>
      <c r="C1806" t="s">
        <v>8</v>
      </c>
      <c r="D1806">
        <v>10.1</v>
      </c>
      <c r="E1806">
        <v>0</v>
      </c>
      <c r="F1806">
        <f>IF(martianeum6[[#This Row],[zawartosc '[%']]]&gt;=1,martianeum6[[#This Row],[masa '[kg']]]*martianeum6[[#This Row],[zawartosc '[%']]]*0.01,0)</f>
        <v>0</v>
      </c>
      <c r="G1806">
        <f>martianeum6[[#This Row],[stan_magazynu '[kg']]]+martianeum6[[#This Row],[ile_kg_materiału_z_ładunku]]</f>
        <v>39.717999999999975</v>
      </c>
      <c r="H1806">
        <f>IF(martianeum6[[#This Row],[stan_po_wydobyciu_z_ładunku]]&gt;=100,100,0)</f>
        <v>0</v>
      </c>
      <c r="I1806">
        <f>martianeum6[[#This Row],[stan_po_wydobyciu_z_ładunku]]-martianeum6[[#This Row],[ile_zabiera_na_orbite]]</f>
        <v>39.717999999999975</v>
      </c>
    </row>
    <row r="1807" spans="1:9" x14ac:dyDescent="0.25">
      <c r="A1807" s="1">
        <v>50446</v>
      </c>
      <c r="B1807">
        <f t="shared" si="28"/>
        <v>39.717999999999975</v>
      </c>
      <c r="C1807" t="s">
        <v>11</v>
      </c>
      <c r="D1807">
        <v>29</v>
      </c>
      <c r="E1807">
        <v>12.6</v>
      </c>
      <c r="F1807">
        <f>IF(martianeum6[[#This Row],[zawartosc '[%']]]&gt;=1,martianeum6[[#This Row],[masa '[kg']]]*martianeum6[[#This Row],[zawartosc '[%']]]*0.01,0)</f>
        <v>3.6539999999999999</v>
      </c>
      <c r="G1807">
        <f>martianeum6[[#This Row],[stan_magazynu '[kg']]]+martianeum6[[#This Row],[ile_kg_materiału_z_ładunku]]</f>
        <v>43.371999999999971</v>
      </c>
      <c r="H1807">
        <f>IF(martianeum6[[#This Row],[stan_po_wydobyciu_z_ładunku]]&gt;=100,100,0)</f>
        <v>0</v>
      </c>
      <c r="I1807">
        <f>martianeum6[[#This Row],[stan_po_wydobyciu_z_ładunku]]-martianeum6[[#This Row],[ile_zabiera_na_orbite]]</f>
        <v>43.371999999999971</v>
      </c>
    </row>
    <row r="1808" spans="1:9" x14ac:dyDescent="0.25">
      <c r="A1808" s="1">
        <v>50447</v>
      </c>
      <c r="B1808">
        <f t="shared" si="28"/>
        <v>43.371999999999971</v>
      </c>
      <c r="C1808" t="s">
        <v>8</v>
      </c>
      <c r="D1808">
        <v>16.399999999999999</v>
      </c>
      <c r="E1808">
        <v>3.7</v>
      </c>
      <c r="F1808">
        <f>IF(martianeum6[[#This Row],[zawartosc '[%']]]&gt;=1,martianeum6[[#This Row],[masa '[kg']]]*martianeum6[[#This Row],[zawartosc '[%']]]*0.01,0)</f>
        <v>0.60680000000000001</v>
      </c>
      <c r="G1808">
        <f>martianeum6[[#This Row],[stan_magazynu '[kg']]]+martianeum6[[#This Row],[ile_kg_materiału_z_ładunku]]</f>
        <v>43.978799999999971</v>
      </c>
      <c r="H1808">
        <f>IF(martianeum6[[#This Row],[stan_po_wydobyciu_z_ładunku]]&gt;=100,100,0)</f>
        <v>0</v>
      </c>
      <c r="I1808">
        <f>martianeum6[[#This Row],[stan_po_wydobyciu_z_ładunku]]-martianeum6[[#This Row],[ile_zabiera_na_orbite]]</f>
        <v>43.978799999999971</v>
      </c>
    </row>
    <row r="1809" spans="1:9" x14ac:dyDescent="0.25">
      <c r="A1809" s="1">
        <v>50448</v>
      </c>
      <c r="B1809">
        <f t="shared" si="28"/>
        <v>43.978799999999971</v>
      </c>
      <c r="C1809" t="s">
        <v>19</v>
      </c>
      <c r="D1809">
        <v>13.5</v>
      </c>
      <c r="E1809">
        <v>38.5</v>
      </c>
      <c r="F1809">
        <f>IF(martianeum6[[#This Row],[zawartosc '[%']]]&gt;=1,martianeum6[[#This Row],[masa '[kg']]]*martianeum6[[#This Row],[zawartosc '[%']]]*0.01,0)</f>
        <v>5.1974999999999998</v>
      </c>
      <c r="G1809">
        <f>martianeum6[[#This Row],[stan_magazynu '[kg']]]+martianeum6[[#This Row],[ile_kg_materiału_z_ładunku]]</f>
        <v>49.176299999999969</v>
      </c>
      <c r="H1809">
        <f>IF(martianeum6[[#This Row],[stan_po_wydobyciu_z_ładunku]]&gt;=100,100,0)</f>
        <v>0</v>
      </c>
      <c r="I1809">
        <f>martianeum6[[#This Row],[stan_po_wydobyciu_z_ładunku]]-martianeum6[[#This Row],[ile_zabiera_na_orbite]]</f>
        <v>49.176299999999969</v>
      </c>
    </row>
    <row r="1810" spans="1:9" x14ac:dyDescent="0.25">
      <c r="A1810" s="1">
        <v>50449</v>
      </c>
      <c r="B1810">
        <f t="shared" si="28"/>
        <v>49.176299999999969</v>
      </c>
      <c r="C1810" t="s">
        <v>14</v>
      </c>
      <c r="D1810">
        <v>18.100000000000001</v>
      </c>
      <c r="E1810">
        <v>3</v>
      </c>
      <c r="F1810">
        <f>IF(martianeum6[[#This Row],[zawartosc '[%']]]&gt;=1,martianeum6[[#This Row],[masa '[kg']]]*martianeum6[[#This Row],[zawartosc '[%']]]*0.01,0)</f>
        <v>0.54300000000000004</v>
      </c>
      <c r="G1810">
        <f>martianeum6[[#This Row],[stan_magazynu '[kg']]]+martianeum6[[#This Row],[ile_kg_materiału_z_ładunku]]</f>
        <v>49.719299999999969</v>
      </c>
      <c r="H1810">
        <f>IF(martianeum6[[#This Row],[stan_po_wydobyciu_z_ładunku]]&gt;=100,100,0)</f>
        <v>0</v>
      </c>
      <c r="I1810">
        <f>martianeum6[[#This Row],[stan_po_wydobyciu_z_ładunku]]-martianeum6[[#This Row],[ile_zabiera_na_orbite]]</f>
        <v>49.719299999999969</v>
      </c>
    </row>
    <row r="1811" spans="1:9" x14ac:dyDescent="0.25">
      <c r="A1811" s="1">
        <v>50450</v>
      </c>
      <c r="B1811">
        <f t="shared" si="28"/>
        <v>49.719299999999969</v>
      </c>
      <c r="C1811" t="s">
        <v>7</v>
      </c>
      <c r="D1811">
        <v>20.399999999999999</v>
      </c>
      <c r="E1811">
        <v>11.7</v>
      </c>
      <c r="F1811">
        <f>IF(martianeum6[[#This Row],[zawartosc '[%']]]&gt;=1,martianeum6[[#This Row],[masa '[kg']]]*martianeum6[[#This Row],[zawartosc '[%']]]*0.01,0)</f>
        <v>2.3868</v>
      </c>
      <c r="G1811">
        <f>martianeum6[[#This Row],[stan_magazynu '[kg']]]+martianeum6[[#This Row],[ile_kg_materiału_z_ładunku]]</f>
        <v>52.106099999999969</v>
      </c>
      <c r="H1811">
        <f>IF(martianeum6[[#This Row],[stan_po_wydobyciu_z_ładunku]]&gt;=100,100,0)</f>
        <v>0</v>
      </c>
      <c r="I1811">
        <f>martianeum6[[#This Row],[stan_po_wydobyciu_z_ładunku]]-martianeum6[[#This Row],[ile_zabiera_na_orbite]]</f>
        <v>52.106099999999969</v>
      </c>
    </row>
    <row r="1812" spans="1:9" x14ac:dyDescent="0.25">
      <c r="A1812" s="1">
        <v>50451</v>
      </c>
      <c r="B1812">
        <f t="shared" si="28"/>
        <v>52.106099999999969</v>
      </c>
      <c r="C1812" t="s">
        <v>15</v>
      </c>
      <c r="D1812">
        <v>29.6</v>
      </c>
      <c r="E1812">
        <v>0.9</v>
      </c>
      <c r="F1812">
        <f>IF(martianeum6[[#This Row],[zawartosc '[%']]]&gt;=1,martianeum6[[#This Row],[masa '[kg']]]*martianeum6[[#This Row],[zawartosc '[%']]]*0.01,0)</f>
        <v>0</v>
      </c>
      <c r="G1812">
        <f>martianeum6[[#This Row],[stan_magazynu '[kg']]]+martianeum6[[#This Row],[ile_kg_materiału_z_ładunku]]</f>
        <v>52.106099999999969</v>
      </c>
      <c r="H1812">
        <f>IF(martianeum6[[#This Row],[stan_po_wydobyciu_z_ładunku]]&gt;=100,100,0)</f>
        <v>0</v>
      </c>
      <c r="I1812">
        <f>martianeum6[[#This Row],[stan_po_wydobyciu_z_ładunku]]-martianeum6[[#This Row],[ile_zabiera_na_orbite]]</f>
        <v>52.106099999999969</v>
      </c>
    </row>
    <row r="1813" spans="1:9" x14ac:dyDescent="0.25">
      <c r="A1813" s="1">
        <v>50452</v>
      </c>
      <c r="B1813">
        <f t="shared" si="28"/>
        <v>52.106099999999969</v>
      </c>
      <c r="C1813" t="s">
        <v>32</v>
      </c>
      <c r="D1813">
        <v>11.4</v>
      </c>
      <c r="E1813">
        <v>0.6</v>
      </c>
      <c r="F1813">
        <f>IF(martianeum6[[#This Row],[zawartosc '[%']]]&gt;=1,martianeum6[[#This Row],[masa '[kg']]]*martianeum6[[#This Row],[zawartosc '[%']]]*0.01,0)</f>
        <v>0</v>
      </c>
      <c r="G1813">
        <f>martianeum6[[#This Row],[stan_magazynu '[kg']]]+martianeum6[[#This Row],[ile_kg_materiału_z_ładunku]]</f>
        <v>52.106099999999969</v>
      </c>
      <c r="H1813">
        <f>IF(martianeum6[[#This Row],[stan_po_wydobyciu_z_ładunku]]&gt;=100,100,0)</f>
        <v>0</v>
      </c>
      <c r="I1813">
        <f>martianeum6[[#This Row],[stan_po_wydobyciu_z_ładunku]]-martianeum6[[#This Row],[ile_zabiera_na_orbite]]</f>
        <v>52.106099999999969</v>
      </c>
    </row>
    <row r="1814" spans="1:9" x14ac:dyDescent="0.25">
      <c r="A1814" s="1">
        <v>50453</v>
      </c>
      <c r="B1814">
        <f t="shared" si="28"/>
        <v>52.106099999999969</v>
      </c>
      <c r="C1814" t="s">
        <v>11</v>
      </c>
      <c r="D1814">
        <v>28.8</v>
      </c>
      <c r="E1814">
        <v>14.1</v>
      </c>
      <c r="F1814">
        <f>IF(martianeum6[[#This Row],[zawartosc '[%']]]&gt;=1,martianeum6[[#This Row],[masa '[kg']]]*martianeum6[[#This Row],[zawartosc '[%']]]*0.01,0)</f>
        <v>4.0607999999999995</v>
      </c>
      <c r="G1814">
        <f>martianeum6[[#This Row],[stan_magazynu '[kg']]]+martianeum6[[#This Row],[ile_kg_materiału_z_ładunku]]</f>
        <v>56.16689999999997</v>
      </c>
      <c r="H1814">
        <f>IF(martianeum6[[#This Row],[stan_po_wydobyciu_z_ładunku]]&gt;=100,100,0)</f>
        <v>0</v>
      </c>
      <c r="I1814">
        <f>martianeum6[[#This Row],[stan_po_wydobyciu_z_ładunku]]-martianeum6[[#This Row],[ile_zabiera_na_orbite]]</f>
        <v>56.16689999999997</v>
      </c>
    </row>
    <row r="1815" spans="1:9" x14ac:dyDescent="0.25">
      <c r="A1815" s="1">
        <v>50454</v>
      </c>
      <c r="B1815">
        <f t="shared" si="28"/>
        <v>56.16689999999997</v>
      </c>
      <c r="C1815" t="s">
        <v>10</v>
      </c>
      <c r="D1815">
        <v>11.8</v>
      </c>
      <c r="E1815">
        <v>42.4</v>
      </c>
      <c r="F1815">
        <f>IF(martianeum6[[#This Row],[zawartosc '[%']]]&gt;=1,martianeum6[[#This Row],[masa '[kg']]]*martianeum6[[#This Row],[zawartosc '[%']]]*0.01,0)</f>
        <v>5.0031999999999996</v>
      </c>
      <c r="G1815">
        <f>martianeum6[[#This Row],[stan_magazynu '[kg']]]+martianeum6[[#This Row],[ile_kg_materiału_z_ładunku]]</f>
        <v>61.170099999999969</v>
      </c>
      <c r="H1815">
        <f>IF(martianeum6[[#This Row],[stan_po_wydobyciu_z_ładunku]]&gt;=100,100,0)</f>
        <v>0</v>
      </c>
      <c r="I1815">
        <f>martianeum6[[#This Row],[stan_po_wydobyciu_z_ładunku]]-martianeum6[[#This Row],[ile_zabiera_na_orbite]]</f>
        <v>61.170099999999969</v>
      </c>
    </row>
    <row r="1816" spans="1:9" x14ac:dyDescent="0.25">
      <c r="A1816" s="1">
        <v>50455</v>
      </c>
      <c r="B1816">
        <f t="shared" si="28"/>
        <v>61.170099999999969</v>
      </c>
      <c r="C1816" t="s">
        <v>7</v>
      </c>
      <c r="D1816">
        <v>11.5</v>
      </c>
      <c r="E1816">
        <v>10.1</v>
      </c>
      <c r="F1816">
        <f>IF(martianeum6[[#This Row],[zawartosc '[%']]]&gt;=1,martianeum6[[#This Row],[masa '[kg']]]*martianeum6[[#This Row],[zawartosc '[%']]]*0.01,0)</f>
        <v>1.1615</v>
      </c>
      <c r="G1816">
        <f>martianeum6[[#This Row],[stan_magazynu '[kg']]]+martianeum6[[#This Row],[ile_kg_materiału_z_ładunku]]</f>
        <v>62.331599999999966</v>
      </c>
      <c r="H1816">
        <f>IF(martianeum6[[#This Row],[stan_po_wydobyciu_z_ładunku]]&gt;=100,100,0)</f>
        <v>0</v>
      </c>
      <c r="I1816">
        <f>martianeum6[[#This Row],[stan_po_wydobyciu_z_ładunku]]-martianeum6[[#This Row],[ile_zabiera_na_orbite]]</f>
        <v>62.331599999999966</v>
      </c>
    </row>
    <row r="1817" spans="1:9" x14ac:dyDescent="0.25">
      <c r="A1817" s="1">
        <v>50456</v>
      </c>
      <c r="B1817">
        <f t="shared" si="28"/>
        <v>62.331599999999966</v>
      </c>
      <c r="C1817" t="s">
        <v>13</v>
      </c>
      <c r="D1817">
        <v>13.6</v>
      </c>
      <c r="E1817">
        <v>8.4</v>
      </c>
      <c r="F1817">
        <f>IF(martianeum6[[#This Row],[zawartosc '[%']]]&gt;=1,martianeum6[[#This Row],[masa '[kg']]]*martianeum6[[#This Row],[zawartosc '[%']]]*0.01,0)</f>
        <v>1.1424000000000001</v>
      </c>
      <c r="G1817">
        <f>martianeum6[[#This Row],[stan_magazynu '[kg']]]+martianeum6[[#This Row],[ile_kg_materiału_z_ładunku]]</f>
        <v>63.473999999999968</v>
      </c>
      <c r="H1817">
        <f>IF(martianeum6[[#This Row],[stan_po_wydobyciu_z_ładunku]]&gt;=100,100,0)</f>
        <v>0</v>
      </c>
      <c r="I1817">
        <f>martianeum6[[#This Row],[stan_po_wydobyciu_z_ładunku]]-martianeum6[[#This Row],[ile_zabiera_na_orbite]]</f>
        <v>63.473999999999968</v>
      </c>
    </row>
    <row r="1818" spans="1:9" x14ac:dyDescent="0.25">
      <c r="A1818" s="1">
        <v>50457</v>
      </c>
      <c r="B1818">
        <f t="shared" si="28"/>
        <v>63.473999999999968</v>
      </c>
      <c r="C1818" t="s">
        <v>31</v>
      </c>
      <c r="D1818">
        <v>14.1</v>
      </c>
      <c r="E1818">
        <v>0.7</v>
      </c>
      <c r="F1818">
        <f>IF(martianeum6[[#This Row],[zawartosc '[%']]]&gt;=1,martianeum6[[#This Row],[masa '[kg']]]*martianeum6[[#This Row],[zawartosc '[%']]]*0.01,0)</f>
        <v>0</v>
      </c>
      <c r="G1818">
        <f>martianeum6[[#This Row],[stan_magazynu '[kg']]]+martianeum6[[#This Row],[ile_kg_materiału_z_ładunku]]</f>
        <v>63.473999999999968</v>
      </c>
      <c r="H1818">
        <f>IF(martianeum6[[#This Row],[stan_po_wydobyciu_z_ładunku]]&gt;=100,100,0)</f>
        <v>0</v>
      </c>
      <c r="I1818">
        <f>martianeum6[[#This Row],[stan_po_wydobyciu_z_ładunku]]-martianeum6[[#This Row],[ile_zabiera_na_orbite]]</f>
        <v>63.473999999999968</v>
      </c>
    </row>
    <row r="1819" spans="1:9" x14ac:dyDescent="0.25">
      <c r="A1819" s="1">
        <v>50458</v>
      </c>
      <c r="B1819">
        <f t="shared" si="28"/>
        <v>63.473999999999968</v>
      </c>
      <c r="C1819" t="s">
        <v>19</v>
      </c>
      <c r="D1819">
        <v>19.399999999999999</v>
      </c>
      <c r="E1819">
        <v>32.700000000000003</v>
      </c>
      <c r="F1819">
        <f>IF(martianeum6[[#This Row],[zawartosc '[%']]]&gt;=1,martianeum6[[#This Row],[masa '[kg']]]*martianeum6[[#This Row],[zawartosc '[%']]]*0.01,0)</f>
        <v>6.3437999999999999</v>
      </c>
      <c r="G1819">
        <f>martianeum6[[#This Row],[stan_magazynu '[kg']]]+martianeum6[[#This Row],[ile_kg_materiału_z_ładunku]]</f>
        <v>69.817799999999963</v>
      </c>
      <c r="H1819">
        <f>IF(martianeum6[[#This Row],[stan_po_wydobyciu_z_ładunku]]&gt;=100,100,0)</f>
        <v>0</v>
      </c>
      <c r="I1819">
        <f>martianeum6[[#This Row],[stan_po_wydobyciu_z_ładunku]]-martianeum6[[#This Row],[ile_zabiera_na_orbite]]</f>
        <v>69.817799999999963</v>
      </c>
    </row>
    <row r="1820" spans="1:9" x14ac:dyDescent="0.25">
      <c r="A1820" s="1">
        <v>50459</v>
      </c>
      <c r="B1820">
        <f t="shared" si="28"/>
        <v>69.817799999999963</v>
      </c>
      <c r="C1820" t="s">
        <v>33</v>
      </c>
      <c r="D1820">
        <v>28.5</v>
      </c>
      <c r="E1820">
        <v>0</v>
      </c>
      <c r="F1820">
        <f>IF(martianeum6[[#This Row],[zawartosc '[%']]]&gt;=1,martianeum6[[#This Row],[masa '[kg']]]*martianeum6[[#This Row],[zawartosc '[%']]]*0.01,0)</f>
        <v>0</v>
      </c>
      <c r="G1820">
        <f>martianeum6[[#This Row],[stan_magazynu '[kg']]]+martianeum6[[#This Row],[ile_kg_materiału_z_ładunku]]</f>
        <v>69.817799999999963</v>
      </c>
      <c r="H1820">
        <f>IF(martianeum6[[#This Row],[stan_po_wydobyciu_z_ładunku]]&gt;=100,100,0)</f>
        <v>0</v>
      </c>
      <c r="I1820">
        <f>martianeum6[[#This Row],[stan_po_wydobyciu_z_ładunku]]-martianeum6[[#This Row],[ile_zabiera_na_orbite]]</f>
        <v>69.817799999999963</v>
      </c>
    </row>
    <row r="1821" spans="1:9" x14ac:dyDescent="0.25">
      <c r="A1821" s="1">
        <v>50460</v>
      </c>
      <c r="B1821">
        <f t="shared" si="28"/>
        <v>69.817799999999963</v>
      </c>
      <c r="C1821" t="s">
        <v>19</v>
      </c>
      <c r="D1821">
        <v>23.7</v>
      </c>
      <c r="E1821">
        <v>12.2</v>
      </c>
      <c r="F1821">
        <f>IF(martianeum6[[#This Row],[zawartosc '[%']]]&gt;=1,martianeum6[[#This Row],[masa '[kg']]]*martianeum6[[#This Row],[zawartosc '[%']]]*0.01,0)</f>
        <v>2.8914</v>
      </c>
      <c r="G1821">
        <f>martianeum6[[#This Row],[stan_magazynu '[kg']]]+martianeum6[[#This Row],[ile_kg_materiału_z_ładunku]]</f>
        <v>72.709199999999967</v>
      </c>
      <c r="H1821">
        <f>IF(martianeum6[[#This Row],[stan_po_wydobyciu_z_ładunku]]&gt;=100,100,0)</f>
        <v>0</v>
      </c>
      <c r="I1821">
        <f>martianeum6[[#This Row],[stan_po_wydobyciu_z_ładunku]]-martianeum6[[#This Row],[ile_zabiera_na_orbite]]</f>
        <v>72.709199999999967</v>
      </c>
    </row>
    <row r="1822" spans="1:9" x14ac:dyDescent="0.25">
      <c r="A1822" s="1">
        <v>50461</v>
      </c>
      <c r="B1822">
        <f t="shared" si="28"/>
        <v>72.709199999999967</v>
      </c>
      <c r="C1822" t="s">
        <v>20</v>
      </c>
      <c r="D1822">
        <v>21.7</v>
      </c>
      <c r="E1822">
        <v>0</v>
      </c>
      <c r="F1822">
        <f>IF(martianeum6[[#This Row],[zawartosc '[%']]]&gt;=1,martianeum6[[#This Row],[masa '[kg']]]*martianeum6[[#This Row],[zawartosc '[%']]]*0.01,0)</f>
        <v>0</v>
      </c>
      <c r="G1822">
        <f>martianeum6[[#This Row],[stan_magazynu '[kg']]]+martianeum6[[#This Row],[ile_kg_materiału_z_ładunku]]</f>
        <v>72.709199999999967</v>
      </c>
      <c r="H1822">
        <f>IF(martianeum6[[#This Row],[stan_po_wydobyciu_z_ładunku]]&gt;=100,100,0)</f>
        <v>0</v>
      </c>
      <c r="I1822">
        <f>martianeum6[[#This Row],[stan_po_wydobyciu_z_ładunku]]-martianeum6[[#This Row],[ile_zabiera_na_orbite]]</f>
        <v>72.709199999999967</v>
      </c>
    </row>
    <row r="1823" spans="1:9" x14ac:dyDescent="0.25">
      <c r="A1823" s="1">
        <v>50462</v>
      </c>
      <c r="B1823">
        <f t="shared" si="28"/>
        <v>72.709199999999967</v>
      </c>
      <c r="C1823" t="s">
        <v>6</v>
      </c>
      <c r="D1823">
        <v>13.3</v>
      </c>
      <c r="E1823">
        <v>0</v>
      </c>
      <c r="F1823">
        <f>IF(martianeum6[[#This Row],[zawartosc '[%']]]&gt;=1,martianeum6[[#This Row],[masa '[kg']]]*martianeum6[[#This Row],[zawartosc '[%']]]*0.01,0)</f>
        <v>0</v>
      </c>
      <c r="G1823">
        <f>martianeum6[[#This Row],[stan_magazynu '[kg']]]+martianeum6[[#This Row],[ile_kg_materiału_z_ładunku]]</f>
        <v>72.709199999999967</v>
      </c>
      <c r="H1823">
        <f>IF(martianeum6[[#This Row],[stan_po_wydobyciu_z_ładunku]]&gt;=100,100,0)</f>
        <v>0</v>
      </c>
      <c r="I1823">
        <f>martianeum6[[#This Row],[stan_po_wydobyciu_z_ładunku]]-martianeum6[[#This Row],[ile_zabiera_na_orbite]]</f>
        <v>72.709199999999967</v>
      </c>
    </row>
    <row r="1824" spans="1:9" x14ac:dyDescent="0.25">
      <c r="A1824" s="1">
        <v>50463</v>
      </c>
      <c r="B1824">
        <f t="shared" si="28"/>
        <v>72.709199999999967</v>
      </c>
      <c r="C1824" t="s">
        <v>9</v>
      </c>
      <c r="D1824">
        <v>14.4</v>
      </c>
      <c r="E1824">
        <v>0</v>
      </c>
      <c r="F1824">
        <f>IF(martianeum6[[#This Row],[zawartosc '[%']]]&gt;=1,martianeum6[[#This Row],[masa '[kg']]]*martianeum6[[#This Row],[zawartosc '[%']]]*0.01,0)</f>
        <v>0</v>
      </c>
      <c r="G1824">
        <f>martianeum6[[#This Row],[stan_magazynu '[kg']]]+martianeum6[[#This Row],[ile_kg_materiału_z_ładunku]]</f>
        <v>72.709199999999967</v>
      </c>
      <c r="H1824">
        <f>IF(martianeum6[[#This Row],[stan_po_wydobyciu_z_ładunku]]&gt;=100,100,0)</f>
        <v>0</v>
      </c>
      <c r="I1824">
        <f>martianeum6[[#This Row],[stan_po_wydobyciu_z_ładunku]]-martianeum6[[#This Row],[ile_zabiera_na_orbite]]</f>
        <v>72.709199999999967</v>
      </c>
    </row>
    <row r="1825" spans="1:9" x14ac:dyDescent="0.25">
      <c r="A1825" s="1">
        <v>50464</v>
      </c>
      <c r="B1825">
        <f t="shared" si="28"/>
        <v>72.709199999999967</v>
      </c>
      <c r="C1825" t="s">
        <v>11</v>
      </c>
      <c r="D1825">
        <v>28.5</v>
      </c>
      <c r="E1825">
        <v>21.5</v>
      </c>
      <c r="F1825">
        <f>IF(martianeum6[[#This Row],[zawartosc '[%']]]&gt;=1,martianeum6[[#This Row],[masa '[kg']]]*martianeum6[[#This Row],[zawartosc '[%']]]*0.01,0)</f>
        <v>6.1275000000000004</v>
      </c>
      <c r="G1825">
        <f>martianeum6[[#This Row],[stan_magazynu '[kg']]]+martianeum6[[#This Row],[ile_kg_materiału_z_ładunku]]</f>
        <v>78.836699999999965</v>
      </c>
      <c r="H1825">
        <f>IF(martianeum6[[#This Row],[stan_po_wydobyciu_z_ładunku]]&gt;=100,100,0)</f>
        <v>0</v>
      </c>
      <c r="I1825">
        <f>martianeum6[[#This Row],[stan_po_wydobyciu_z_ładunku]]-martianeum6[[#This Row],[ile_zabiera_na_orbite]]</f>
        <v>78.836699999999965</v>
      </c>
    </row>
    <row r="1826" spans="1:9" x14ac:dyDescent="0.25">
      <c r="A1826" s="1">
        <v>50465</v>
      </c>
      <c r="B1826">
        <f t="shared" si="28"/>
        <v>78.836699999999965</v>
      </c>
      <c r="C1826" t="s">
        <v>19</v>
      </c>
      <c r="D1826">
        <v>20.5</v>
      </c>
      <c r="E1826">
        <v>0</v>
      </c>
      <c r="F1826">
        <f>IF(martianeum6[[#This Row],[zawartosc '[%']]]&gt;=1,martianeum6[[#This Row],[masa '[kg']]]*martianeum6[[#This Row],[zawartosc '[%']]]*0.01,0)</f>
        <v>0</v>
      </c>
      <c r="G1826">
        <f>martianeum6[[#This Row],[stan_magazynu '[kg']]]+martianeum6[[#This Row],[ile_kg_materiału_z_ładunku]]</f>
        <v>78.836699999999965</v>
      </c>
      <c r="H1826">
        <f>IF(martianeum6[[#This Row],[stan_po_wydobyciu_z_ładunku]]&gt;=100,100,0)</f>
        <v>0</v>
      </c>
      <c r="I1826">
        <f>martianeum6[[#This Row],[stan_po_wydobyciu_z_ładunku]]-martianeum6[[#This Row],[ile_zabiera_na_orbite]]</f>
        <v>78.836699999999965</v>
      </c>
    </row>
    <row r="1827" spans="1:9" x14ac:dyDescent="0.25">
      <c r="A1827" s="1">
        <v>50466</v>
      </c>
      <c r="B1827">
        <f t="shared" si="28"/>
        <v>78.836699999999965</v>
      </c>
      <c r="C1827" t="s">
        <v>10</v>
      </c>
      <c r="D1827">
        <v>11.4</v>
      </c>
      <c r="E1827">
        <v>39</v>
      </c>
      <c r="F1827">
        <f>IF(martianeum6[[#This Row],[zawartosc '[%']]]&gt;=1,martianeum6[[#This Row],[masa '[kg']]]*martianeum6[[#This Row],[zawartosc '[%']]]*0.01,0)</f>
        <v>4.4460000000000006</v>
      </c>
      <c r="G1827">
        <f>martianeum6[[#This Row],[stan_magazynu '[kg']]]+martianeum6[[#This Row],[ile_kg_materiału_z_ładunku]]</f>
        <v>83.282699999999963</v>
      </c>
      <c r="H1827">
        <f>IF(martianeum6[[#This Row],[stan_po_wydobyciu_z_ładunku]]&gt;=100,100,0)</f>
        <v>0</v>
      </c>
      <c r="I1827">
        <f>martianeum6[[#This Row],[stan_po_wydobyciu_z_ładunku]]-martianeum6[[#This Row],[ile_zabiera_na_orbite]]</f>
        <v>83.282699999999963</v>
      </c>
    </row>
    <row r="1828" spans="1:9" x14ac:dyDescent="0.25">
      <c r="A1828" s="1">
        <v>50467</v>
      </c>
      <c r="B1828">
        <f t="shared" si="28"/>
        <v>83.282699999999963</v>
      </c>
      <c r="C1828" t="s">
        <v>9</v>
      </c>
      <c r="D1828">
        <v>12.5</v>
      </c>
      <c r="E1828">
        <v>0</v>
      </c>
      <c r="F1828">
        <f>IF(martianeum6[[#This Row],[zawartosc '[%']]]&gt;=1,martianeum6[[#This Row],[masa '[kg']]]*martianeum6[[#This Row],[zawartosc '[%']]]*0.01,0)</f>
        <v>0</v>
      </c>
      <c r="G1828">
        <f>martianeum6[[#This Row],[stan_magazynu '[kg']]]+martianeum6[[#This Row],[ile_kg_materiału_z_ładunku]]</f>
        <v>83.282699999999963</v>
      </c>
      <c r="H1828">
        <f>IF(martianeum6[[#This Row],[stan_po_wydobyciu_z_ładunku]]&gt;=100,100,0)</f>
        <v>0</v>
      </c>
      <c r="I1828">
        <f>martianeum6[[#This Row],[stan_po_wydobyciu_z_ładunku]]-martianeum6[[#This Row],[ile_zabiera_na_orbite]]</f>
        <v>83.282699999999963</v>
      </c>
    </row>
    <row r="1829" spans="1:9" x14ac:dyDescent="0.25">
      <c r="A1829" s="1">
        <v>50468</v>
      </c>
      <c r="B1829">
        <f t="shared" si="28"/>
        <v>83.282699999999963</v>
      </c>
      <c r="C1829" t="s">
        <v>15</v>
      </c>
      <c r="D1829">
        <v>16.600000000000001</v>
      </c>
      <c r="E1829">
        <v>4.5999999999999996</v>
      </c>
      <c r="F1829">
        <f>IF(martianeum6[[#This Row],[zawartosc '[%']]]&gt;=1,martianeum6[[#This Row],[masa '[kg']]]*martianeum6[[#This Row],[zawartosc '[%']]]*0.01,0)</f>
        <v>0.76360000000000006</v>
      </c>
      <c r="G1829">
        <f>martianeum6[[#This Row],[stan_magazynu '[kg']]]+martianeum6[[#This Row],[ile_kg_materiału_z_ładunku]]</f>
        <v>84.04629999999996</v>
      </c>
      <c r="H1829">
        <f>IF(martianeum6[[#This Row],[stan_po_wydobyciu_z_ładunku]]&gt;=100,100,0)</f>
        <v>0</v>
      </c>
      <c r="I1829">
        <f>martianeum6[[#This Row],[stan_po_wydobyciu_z_ładunku]]-martianeum6[[#This Row],[ile_zabiera_na_orbite]]</f>
        <v>84.04629999999996</v>
      </c>
    </row>
    <row r="1830" spans="1:9" x14ac:dyDescent="0.25">
      <c r="A1830" s="1">
        <v>50469</v>
      </c>
      <c r="B1830">
        <f t="shared" si="28"/>
        <v>84.04629999999996</v>
      </c>
      <c r="C1830" t="s">
        <v>15</v>
      </c>
      <c r="D1830">
        <v>10.6</v>
      </c>
      <c r="E1830">
        <v>11.3</v>
      </c>
      <c r="F1830">
        <f>IF(martianeum6[[#This Row],[zawartosc '[%']]]&gt;=1,martianeum6[[#This Row],[masa '[kg']]]*martianeum6[[#This Row],[zawartosc '[%']]]*0.01,0)</f>
        <v>1.1978</v>
      </c>
      <c r="G1830">
        <f>martianeum6[[#This Row],[stan_magazynu '[kg']]]+martianeum6[[#This Row],[ile_kg_materiału_z_ładunku]]</f>
        <v>85.24409999999996</v>
      </c>
      <c r="H1830">
        <f>IF(martianeum6[[#This Row],[stan_po_wydobyciu_z_ładunku]]&gt;=100,100,0)</f>
        <v>0</v>
      </c>
      <c r="I1830">
        <f>martianeum6[[#This Row],[stan_po_wydobyciu_z_ładunku]]-martianeum6[[#This Row],[ile_zabiera_na_orbite]]</f>
        <v>85.24409999999996</v>
      </c>
    </row>
    <row r="1831" spans="1:9" x14ac:dyDescent="0.25">
      <c r="A1831" s="1">
        <v>50470</v>
      </c>
      <c r="B1831">
        <f t="shared" si="28"/>
        <v>85.24409999999996</v>
      </c>
      <c r="C1831" t="s">
        <v>7</v>
      </c>
      <c r="D1831">
        <v>27.9</v>
      </c>
      <c r="E1831">
        <v>16.100000000000001</v>
      </c>
      <c r="F1831">
        <f>IF(martianeum6[[#This Row],[zawartosc '[%']]]&gt;=1,martianeum6[[#This Row],[masa '[kg']]]*martianeum6[[#This Row],[zawartosc '[%']]]*0.01,0)</f>
        <v>4.4919000000000002</v>
      </c>
      <c r="G1831">
        <f>martianeum6[[#This Row],[stan_magazynu '[kg']]]+martianeum6[[#This Row],[ile_kg_materiału_z_ładunku]]</f>
        <v>89.735999999999962</v>
      </c>
      <c r="H1831">
        <f>IF(martianeum6[[#This Row],[stan_po_wydobyciu_z_ładunku]]&gt;=100,100,0)</f>
        <v>0</v>
      </c>
      <c r="I1831">
        <f>martianeum6[[#This Row],[stan_po_wydobyciu_z_ładunku]]-martianeum6[[#This Row],[ile_zabiera_na_orbite]]</f>
        <v>89.735999999999962</v>
      </c>
    </row>
    <row r="1832" spans="1:9" x14ac:dyDescent="0.25">
      <c r="A1832" s="1">
        <v>50471</v>
      </c>
      <c r="B1832">
        <f t="shared" si="28"/>
        <v>89.735999999999962</v>
      </c>
      <c r="C1832" t="s">
        <v>10</v>
      </c>
      <c r="D1832">
        <v>11.1</v>
      </c>
      <c r="E1832">
        <v>28.2</v>
      </c>
      <c r="F1832">
        <f>IF(martianeum6[[#This Row],[zawartosc '[%']]]&gt;=1,martianeum6[[#This Row],[masa '[kg']]]*martianeum6[[#This Row],[zawartosc '[%']]]*0.01,0)</f>
        <v>3.1301999999999999</v>
      </c>
      <c r="G1832">
        <f>martianeum6[[#This Row],[stan_magazynu '[kg']]]+martianeum6[[#This Row],[ile_kg_materiału_z_ładunku]]</f>
        <v>92.866199999999964</v>
      </c>
      <c r="H1832">
        <f>IF(martianeum6[[#This Row],[stan_po_wydobyciu_z_ładunku]]&gt;=100,100,0)</f>
        <v>0</v>
      </c>
      <c r="I1832">
        <f>martianeum6[[#This Row],[stan_po_wydobyciu_z_ładunku]]-martianeum6[[#This Row],[ile_zabiera_na_orbite]]</f>
        <v>92.866199999999964</v>
      </c>
    </row>
    <row r="1833" spans="1:9" x14ac:dyDescent="0.25">
      <c r="A1833" s="1">
        <v>50472</v>
      </c>
      <c r="B1833">
        <f t="shared" si="28"/>
        <v>92.866199999999964</v>
      </c>
      <c r="C1833" t="s">
        <v>7</v>
      </c>
      <c r="D1833">
        <v>21.5</v>
      </c>
      <c r="E1833">
        <v>12.8</v>
      </c>
      <c r="F1833">
        <f>IF(martianeum6[[#This Row],[zawartosc '[%']]]&gt;=1,martianeum6[[#This Row],[masa '[kg']]]*martianeum6[[#This Row],[zawartosc '[%']]]*0.01,0)</f>
        <v>2.7519999999999998</v>
      </c>
      <c r="G1833">
        <f>martianeum6[[#This Row],[stan_magazynu '[kg']]]+martianeum6[[#This Row],[ile_kg_materiału_z_ładunku]]</f>
        <v>95.618199999999959</v>
      </c>
      <c r="H1833">
        <f>IF(martianeum6[[#This Row],[stan_po_wydobyciu_z_ładunku]]&gt;=100,100,0)</f>
        <v>0</v>
      </c>
      <c r="I1833">
        <f>martianeum6[[#This Row],[stan_po_wydobyciu_z_ładunku]]-martianeum6[[#This Row],[ile_zabiera_na_orbite]]</f>
        <v>95.618199999999959</v>
      </c>
    </row>
    <row r="1834" spans="1:9" x14ac:dyDescent="0.25">
      <c r="A1834" s="1">
        <v>50473</v>
      </c>
      <c r="B1834">
        <f t="shared" si="28"/>
        <v>95.618199999999959</v>
      </c>
      <c r="C1834" t="s">
        <v>6</v>
      </c>
      <c r="D1834">
        <v>28.4</v>
      </c>
      <c r="E1834">
        <v>4.5999999999999996</v>
      </c>
      <c r="F1834">
        <f>IF(martianeum6[[#This Row],[zawartosc '[%']]]&gt;=1,martianeum6[[#This Row],[masa '[kg']]]*martianeum6[[#This Row],[zawartosc '[%']]]*0.01,0)</f>
        <v>1.3063999999999998</v>
      </c>
      <c r="G1834">
        <f>martianeum6[[#This Row],[stan_magazynu '[kg']]]+martianeum6[[#This Row],[ile_kg_materiału_z_ładunku]]</f>
        <v>96.924599999999955</v>
      </c>
      <c r="H1834">
        <f>IF(martianeum6[[#This Row],[stan_po_wydobyciu_z_ładunku]]&gt;=100,100,0)</f>
        <v>0</v>
      </c>
      <c r="I1834">
        <f>martianeum6[[#This Row],[stan_po_wydobyciu_z_ładunku]]-martianeum6[[#This Row],[ile_zabiera_na_orbite]]</f>
        <v>96.924599999999955</v>
      </c>
    </row>
    <row r="1835" spans="1:9" x14ac:dyDescent="0.25">
      <c r="A1835" s="1">
        <v>50474</v>
      </c>
      <c r="B1835">
        <f t="shared" si="28"/>
        <v>96.924599999999955</v>
      </c>
      <c r="C1835" t="s">
        <v>22</v>
      </c>
      <c r="D1835">
        <v>18.100000000000001</v>
      </c>
      <c r="E1835">
        <v>5.9</v>
      </c>
      <c r="F1835">
        <f>IF(martianeum6[[#This Row],[zawartosc '[%']]]&gt;=1,martianeum6[[#This Row],[masa '[kg']]]*martianeum6[[#This Row],[zawartosc '[%']]]*0.01,0)</f>
        <v>1.0679000000000003</v>
      </c>
      <c r="G1835">
        <f>martianeum6[[#This Row],[stan_magazynu '[kg']]]+martianeum6[[#This Row],[ile_kg_materiału_z_ładunku]]</f>
        <v>97.99249999999995</v>
      </c>
      <c r="H1835">
        <f>IF(martianeum6[[#This Row],[stan_po_wydobyciu_z_ładunku]]&gt;=100,100,0)</f>
        <v>0</v>
      </c>
      <c r="I1835">
        <f>martianeum6[[#This Row],[stan_po_wydobyciu_z_ładunku]]-martianeum6[[#This Row],[ile_zabiera_na_orbite]]</f>
        <v>97.99249999999995</v>
      </c>
    </row>
    <row r="1836" spans="1:9" x14ac:dyDescent="0.25">
      <c r="A1836" s="1">
        <v>50475</v>
      </c>
      <c r="B1836">
        <f t="shared" si="28"/>
        <v>97.99249999999995</v>
      </c>
      <c r="C1836" t="s">
        <v>20</v>
      </c>
      <c r="D1836">
        <v>25.3</v>
      </c>
      <c r="E1836">
        <v>0</v>
      </c>
      <c r="F1836">
        <f>IF(martianeum6[[#This Row],[zawartosc '[%']]]&gt;=1,martianeum6[[#This Row],[masa '[kg']]]*martianeum6[[#This Row],[zawartosc '[%']]]*0.01,0)</f>
        <v>0</v>
      </c>
      <c r="G1836">
        <f>martianeum6[[#This Row],[stan_magazynu '[kg']]]+martianeum6[[#This Row],[ile_kg_materiału_z_ładunku]]</f>
        <v>97.99249999999995</v>
      </c>
      <c r="H1836">
        <f>IF(martianeum6[[#This Row],[stan_po_wydobyciu_z_ładunku]]&gt;=100,100,0)</f>
        <v>0</v>
      </c>
      <c r="I1836">
        <f>martianeum6[[#This Row],[stan_po_wydobyciu_z_ładunku]]-martianeum6[[#This Row],[ile_zabiera_na_orbite]]</f>
        <v>97.99249999999995</v>
      </c>
    </row>
    <row r="1837" spans="1:9" x14ac:dyDescent="0.25">
      <c r="A1837" s="1">
        <v>50476</v>
      </c>
      <c r="B1837">
        <f t="shared" si="28"/>
        <v>97.99249999999995</v>
      </c>
      <c r="C1837" t="s">
        <v>9</v>
      </c>
      <c r="D1837">
        <v>15.6</v>
      </c>
      <c r="E1837">
        <v>10.6</v>
      </c>
      <c r="F1837">
        <f>IF(martianeum6[[#This Row],[zawartosc '[%']]]&gt;=1,martianeum6[[#This Row],[masa '[kg']]]*martianeum6[[#This Row],[zawartosc '[%']]]*0.01,0)</f>
        <v>1.6536</v>
      </c>
      <c r="G1837">
        <f>martianeum6[[#This Row],[stan_magazynu '[kg']]]+martianeum6[[#This Row],[ile_kg_materiału_z_ładunku]]</f>
        <v>99.646099999999947</v>
      </c>
      <c r="H1837">
        <f>IF(martianeum6[[#This Row],[stan_po_wydobyciu_z_ładunku]]&gt;=100,100,0)</f>
        <v>0</v>
      </c>
      <c r="I1837">
        <f>martianeum6[[#This Row],[stan_po_wydobyciu_z_ładunku]]-martianeum6[[#This Row],[ile_zabiera_na_orbite]]</f>
        <v>99.646099999999947</v>
      </c>
    </row>
    <row r="1838" spans="1:9" x14ac:dyDescent="0.25">
      <c r="A1838" s="1">
        <v>50477</v>
      </c>
      <c r="B1838">
        <f t="shared" si="28"/>
        <v>99.646099999999947</v>
      </c>
      <c r="C1838" t="s">
        <v>19</v>
      </c>
      <c r="D1838">
        <v>19.899999999999999</v>
      </c>
      <c r="E1838">
        <v>0</v>
      </c>
      <c r="F1838">
        <f>IF(martianeum6[[#This Row],[zawartosc '[%']]]&gt;=1,martianeum6[[#This Row],[masa '[kg']]]*martianeum6[[#This Row],[zawartosc '[%']]]*0.01,0)</f>
        <v>0</v>
      </c>
      <c r="G1838">
        <f>martianeum6[[#This Row],[stan_magazynu '[kg']]]+martianeum6[[#This Row],[ile_kg_materiału_z_ładunku]]</f>
        <v>99.646099999999947</v>
      </c>
      <c r="H1838">
        <f>IF(martianeum6[[#This Row],[stan_po_wydobyciu_z_ładunku]]&gt;=100,100,0)</f>
        <v>0</v>
      </c>
      <c r="I1838">
        <f>martianeum6[[#This Row],[stan_po_wydobyciu_z_ładunku]]-martianeum6[[#This Row],[ile_zabiera_na_orbite]]</f>
        <v>99.646099999999947</v>
      </c>
    </row>
    <row r="1839" spans="1:9" x14ac:dyDescent="0.25">
      <c r="A1839" s="1">
        <v>50478</v>
      </c>
      <c r="B1839">
        <f t="shared" si="28"/>
        <v>99.646099999999947</v>
      </c>
      <c r="C1839" t="s">
        <v>7</v>
      </c>
      <c r="D1839">
        <v>24.7</v>
      </c>
      <c r="E1839">
        <v>14.7</v>
      </c>
      <c r="F1839">
        <f>IF(martianeum6[[#This Row],[zawartosc '[%']]]&gt;=1,martianeum6[[#This Row],[masa '[kg']]]*martianeum6[[#This Row],[zawartosc '[%']]]*0.01,0)</f>
        <v>3.6309</v>
      </c>
      <c r="G1839">
        <f>martianeum6[[#This Row],[stan_magazynu '[kg']]]+martianeum6[[#This Row],[ile_kg_materiału_z_ładunku]]</f>
        <v>103.27699999999994</v>
      </c>
      <c r="H1839">
        <f>IF(martianeum6[[#This Row],[stan_po_wydobyciu_z_ładunku]]&gt;=100,100,0)</f>
        <v>100</v>
      </c>
      <c r="I1839">
        <f>martianeum6[[#This Row],[stan_po_wydobyciu_z_ładunku]]-martianeum6[[#This Row],[ile_zabiera_na_orbite]]</f>
        <v>3.2769999999999442</v>
      </c>
    </row>
    <row r="1840" spans="1:9" x14ac:dyDescent="0.25">
      <c r="A1840" s="1">
        <v>50479</v>
      </c>
      <c r="B1840">
        <f t="shared" si="28"/>
        <v>3.2769999999999442</v>
      </c>
      <c r="C1840" t="s">
        <v>23</v>
      </c>
      <c r="D1840">
        <v>21.9</v>
      </c>
      <c r="E1840">
        <v>5.6</v>
      </c>
      <c r="F1840">
        <f>IF(martianeum6[[#This Row],[zawartosc '[%']]]&gt;=1,martianeum6[[#This Row],[masa '[kg']]]*martianeum6[[#This Row],[zawartosc '[%']]]*0.01,0)</f>
        <v>1.2263999999999999</v>
      </c>
      <c r="G1840">
        <f>martianeum6[[#This Row],[stan_magazynu '[kg']]]+martianeum6[[#This Row],[ile_kg_materiału_z_ładunku]]</f>
        <v>4.5033999999999441</v>
      </c>
      <c r="H1840">
        <f>IF(martianeum6[[#This Row],[stan_po_wydobyciu_z_ładunku]]&gt;=100,100,0)</f>
        <v>0</v>
      </c>
      <c r="I1840">
        <f>martianeum6[[#This Row],[stan_po_wydobyciu_z_ładunku]]-martianeum6[[#This Row],[ile_zabiera_na_orbite]]</f>
        <v>4.5033999999999441</v>
      </c>
    </row>
    <row r="1841" spans="1:9" x14ac:dyDescent="0.25">
      <c r="A1841" s="1">
        <v>50480</v>
      </c>
      <c r="B1841">
        <f t="shared" si="28"/>
        <v>4.5033999999999441</v>
      </c>
      <c r="C1841" t="s">
        <v>14</v>
      </c>
      <c r="D1841">
        <v>18</v>
      </c>
      <c r="E1841">
        <v>6.2</v>
      </c>
      <c r="F1841">
        <f>IF(martianeum6[[#This Row],[zawartosc '[%']]]&gt;=1,martianeum6[[#This Row],[masa '[kg']]]*martianeum6[[#This Row],[zawartosc '[%']]]*0.01,0)</f>
        <v>1.1160000000000001</v>
      </c>
      <c r="G1841">
        <f>martianeum6[[#This Row],[stan_magazynu '[kg']]]+martianeum6[[#This Row],[ile_kg_materiału_z_ładunku]]</f>
        <v>5.6193999999999438</v>
      </c>
      <c r="H1841">
        <f>IF(martianeum6[[#This Row],[stan_po_wydobyciu_z_ładunku]]&gt;=100,100,0)</f>
        <v>0</v>
      </c>
      <c r="I1841">
        <f>martianeum6[[#This Row],[stan_po_wydobyciu_z_ładunku]]-martianeum6[[#This Row],[ile_zabiera_na_orbite]]</f>
        <v>5.6193999999999438</v>
      </c>
    </row>
    <row r="1842" spans="1:9" x14ac:dyDescent="0.25">
      <c r="A1842" s="1">
        <v>50481</v>
      </c>
      <c r="B1842">
        <f t="shared" si="28"/>
        <v>5.6193999999999438</v>
      </c>
      <c r="C1842" t="s">
        <v>29</v>
      </c>
      <c r="D1842">
        <v>24.5</v>
      </c>
      <c r="E1842">
        <v>0.6</v>
      </c>
      <c r="F1842">
        <f>IF(martianeum6[[#This Row],[zawartosc '[%']]]&gt;=1,martianeum6[[#This Row],[masa '[kg']]]*martianeum6[[#This Row],[zawartosc '[%']]]*0.01,0)</f>
        <v>0</v>
      </c>
      <c r="G1842">
        <f>martianeum6[[#This Row],[stan_magazynu '[kg']]]+martianeum6[[#This Row],[ile_kg_materiału_z_ładunku]]</f>
        <v>5.6193999999999438</v>
      </c>
      <c r="H1842">
        <f>IF(martianeum6[[#This Row],[stan_po_wydobyciu_z_ładunku]]&gt;=100,100,0)</f>
        <v>0</v>
      </c>
      <c r="I1842">
        <f>martianeum6[[#This Row],[stan_po_wydobyciu_z_ładunku]]-martianeum6[[#This Row],[ile_zabiera_na_orbite]]</f>
        <v>5.6193999999999438</v>
      </c>
    </row>
    <row r="1843" spans="1:9" x14ac:dyDescent="0.25">
      <c r="A1843" s="1">
        <v>50482</v>
      </c>
      <c r="B1843">
        <f t="shared" si="28"/>
        <v>5.6193999999999438</v>
      </c>
      <c r="C1843" t="s">
        <v>8</v>
      </c>
      <c r="D1843">
        <v>10.9</v>
      </c>
      <c r="E1843">
        <v>0</v>
      </c>
      <c r="F1843">
        <f>IF(martianeum6[[#This Row],[zawartosc '[%']]]&gt;=1,martianeum6[[#This Row],[masa '[kg']]]*martianeum6[[#This Row],[zawartosc '[%']]]*0.01,0)</f>
        <v>0</v>
      </c>
      <c r="G1843">
        <f>martianeum6[[#This Row],[stan_magazynu '[kg']]]+martianeum6[[#This Row],[ile_kg_materiału_z_ładunku]]</f>
        <v>5.6193999999999438</v>
      </c>
      <c r="H1843">
        <f>IF(martianeum6[[#This Row],[stan_po_wydobyciu_z_ładunku]]&gt;=100,100,0)</f>
        <v>0</v>
      </c>
      <c r="I1843">
        <f>martianeum6[[#This Row],[stan_po_wydobyciu_z_ładunku]]-martianeum6[[#This Row],[ile_zabiera_na_orbite]]</f>
        <v>5.6193999999999438</v>
      </c>
    </row>
    <row r="1844" spans="1:9" x14ac:dyDescent="0.25">
      <c r="A1844" s="1">
        <v>50483</v>
      </c>
      <c r="B1844">
        <f t="shared" si="28"/>
        <v>5.6193999999999438</v>
      </c>
      <c r="C1844" t="s">
        <v>26</v>
      </c>
      <c r="D1844">
        <v>11.3</v>
      </c>
      <c r="E1844">
        <v>2.7</v>
      </c>
      <c r="F1844">
        <f>IF(martianeum6[[#This Row],[zawartosc '[%']]]&gt;=1,martianeum6[[#This Row],[masa '[kg']]]*martianeum6[[#This Row],[zawartosc '[%']]]*0.01,0)</f>
        <v>0.30510000000000004</v>
      </c>
      <c r="G1844">
        <f>martianeum6[[#This Row],[stan_magazynu '[kg']]]+martianeum6[[#This Row],[ile_kg_materiału_z_ładunku]]</f>
        <v>5.9244999999999441</v>
      </c>
      <c r="H1844">
        <f>IF(martianeum6[[#This Row],[stan_po_wydobyciu_z_ładunku]]&gt;=100,100,0)</f>
        <v>0</v>
      </c>
      <c r="I1844">
        <f>martianeum6[[#This Row],[stan_po_wydobyciu_z_ładunku]]-martianeum6[[#This Row],[ile_zabiera_na_orbite]]</f>
        <v>5.9244999999999441</v>
      </c>
    </row>
    <row r="1845" spans="1:9" x14ac:dyDescent="0.25">
      <c r="A1845" s="1">
        <v>50484</v>
      </c>
      <c r="B1845">
        <f t="shared" si="28"/>
        <v>5.9244999999999441</v>
      </c>
      <c r="C1845" t="s">
        <v>10</v>
      </c>
      <c r="D1845">
        <v>13.2</v>
      </c>
      <c r="E1845">
        <v>30</v>
      </c>
      <c r="F1845">
        <f>IF(martianeum6[[#This Row],[zawartosc '[%']]]&gt;=1,martianeum6[[#This Row],[masa '[kg']]]*martianeum6[[#This Row],[zawartosc '[%']]]*0.01,0)</f>
        <v>3.96</v>
      </c>
      <c r="G1845">
        <f>martianeum6[[#This Row],[stan_magazynu '[kg']]]+martianeum6[[#This Row],[ile_kg_materiału_z_ładunku]]</f>
        <v>9.8844999999999441</v>
      </c>
      <c r="H1845">
        <f>IF(martianeum6[[#This Row],[stan_po_wydobyciu_z_ładunku]]&gt;=100,100,0)</f>
        <v>0</v>
      </c>
      <c r="I1845">
        <f>martianeum6[[#This Row],[stan_po_wydobyciu_z_ładunku]]-martianeum6[[#This Row],[ile_zabiera_na_orbite]]</f>
        <v>9.8844999999999441</v>
      </c>
    </row>
    <row r="1846" spans="1:9" x14ac:dyDescent="0.25">
      <c r="A1846" s="1">
        <v>50485</v>
      </c>
      <c r="B1846">
        <f t="shared" si="28"/>
        <v>9.8844999999999441</v>
      </c>
      <c r="C1846" t="s">
        <v>8</v>
      </c>
      <c r="D1846">
        <v>18.7</v>
      </c>
      <c r="E1846">
        <v>4.7</v>
      </c>
      <c r="F1846">
        <f>IF(martianeum6[[#This Row],[zawartosc '[%']]]&gt;=1,martianeum6[[#This Row],[masa '[kg']]]*martianeum6[[#This Row],[zawartosc '[%']]]*0.01,0)</f>
        <v>0.87890000000000001</v>
      </c>
      <c r="G1846">
        <f>martianeum6[[#This Row],[stan_magazynu '[kg']]]+martianeum6[[#This Row],[ile_kg_materiału_z_ładunku]]</f>
        <v>10.763399999999944</v>
      </c>
      <c r="H1846">
        <f>IF(martianeum6[[#This Row],[stan_po_wydobyciu_z_ładunku]]&gt;=100,100,0)</f>
        <v>0</v>
      </c>
      <c r="I1846">
        <f>martianeum6[[#This Row],[stan_po_wydobyciu_z_ładunku]]-martianeum6[[#This Row],[ile_zabiera_na_orbite]]</f>
        <v>10.763399999999944</v>
      </c>
    </row>
    <row r="1847" spans="1:9" x14ac:dyDescent="0.25">
      <c r="A1847" s="1">
        <v>50486</v>
      </c>
      <c r="B1847">
        <f t="shared" si="28"/>
        <v>10.763399999999944</v>
      </c>
      <c r="C1847" t="s">
        <v>8</v>
      </c>
      <c r="D1847">
        <v>12.1</v>
      </c>
      <c r="E1847">
        <v>1.5</v>
      </c>
      <c r="F1847">
        <f>IF(martianeum6[[#This Row],[zawartosc '[%']]]&gt;=1,martianeum6[[#This Row],[masa '[kg']]]*martianeum6[[#This Row],[zawartosc '[%']]]*0.01,0)</f>
        <v>0.18149999999999999</v>
      </c>
      <c r="G1847">
        <f>martianeum6[[#This Row],[stan_magazynu '[kg']]]+martianeum6[[#This Row],[ile_kg_materiału_z_ładunku]]</f>
        <v>10.944899999999944</v>
      </c>
      <c r="H1847">
        <f>IF(martianeum6[[#This Row],[stan_po_wydobyciu_z_ładunku]]&gt;=100,100,0)</f>
        <v>0</v>
      </c>
      <c r="I1847">
        <f>martianeum6[[#This Row],[stan_po_wydobyciu_z_ładunku]]-martianeum6[[#This Row],[ile_zabiera_na_orbite]]</f>
        <v>10.944899999999944</v>
      </c>
    </row>
    <row r="1848" spans="1:9" x14ac:dyDescent="0.25">
      <c r="A1848" s="1">
        <v>50487</v>
      </c>
      <c r="B1848">
        <f t="shared" si="28"/>
        <v>10.944899999999944</v>
      </c>
      <c r="C1848" t="s">
        <v>15</v>
      </c>
      <c r="D1848">
        <v>11.9</v>
      </c>
      <c r="E1848">
        <v>1.3</v>
      </c>
      <c r="F1848">
        <f>IF(martianeum6[[#This Row],[zawartosc '[%']]]&gt;=1,martianeum6[[#This Row],[masa '[kg']]]*martianeum6[[#This Row],[zawartosc '[%']]]*0.01,0)</f>
        <v>0.1547</v>
      </c>
      <c r="G1848">
        <f>martianeum6[[#This Row],[stan_magazynu '[kg']]]+martianeum6[[#This Row],[ile_kg_materiału_z_ładunku]]</f>
        <v>11.099599999999944</v>
      </c>
      <c r="H1848">
        <f>IF(martianeum6[[#This Row],[stan_po_wydobyciu_z_ładunku]]&gt;=100,100,0)</f>
        <v>0</v>
      </c>
      <c r="I1848">
        <f>martianeum6[[#This Row],[stan_po_wydobyciu_z_ładunku]]-martianeum6[[#This Row],[ile_zabiera_na_orbite]]</f>
        <v>11.099599999999944</v>
      </c>
    </row>
    <row r="1849" spans="1:9" x14ac:dyDescent="0.25">
      <c r="A1849" s="1">
        <v>50488</v>
      </c>
      <c r="B1849">
        <f t="shared" si="28"/>
        <v>11.099599999999944</v>
      </c>
      <c r="C1849" t="s">
        <v>26</v>
      </c>
      <c r="D1849">
        <v>17.7</v>
      </c>
      <c r="E1849">
        <v>2.6</v>
      </c>
      <c r="F1849">
        <f>IF(martianeum6[[#This Row],[zawartosc '[%']]]&gt;=1,martianeum6[[#This Row],[masa '[kg']]]*martianeum6[[#This Row],[zawartosc '[%']]]*0.01,0)</f>
        <v>0.46020000000000005</v>
      </c>
      <c r="G1849">
        <f>martianeum6[[#This Row],[stan_magazynu '[kg']]]+martianeum6[[#This Row],[ile_kg_materiału_z_ładunku]]</f>
        <v>11.559799999999944</v>
      </c>
      <c r="H1849">
        <f>IF(martianeum6[[#This Row],[stan_po_wydobyciu_z_ładunku]]&gt;=100,100,0)</f>
        <v>0</v>
      </c>
      <c r="I1849">
        <f>martianeum6[[#This Row],[stan_po_wydobyciu_z_ładunku]]-martianeum6[[#This Row],[ile_zabiera_na_orbite]]</f>
        <v>11.559799999999944</v>
      </c>
    </row>
    <row r="1850" spans="1:9" x14ac:dyDescent="0.25">
      <c r="A1850" s="1">
        <v>50489</v>
      </c>
      <c r="B1850">
        <f t="shared" si="28"/>
        <v>11.559799999999944</v>
      </c>
      <c r="C1850" t="s">
        <v>21</v>
      </c>
      <c r="D1850">
        <v>25.9</v>
      </c>
      <c r="E1850">
        <v>0.8</v>
      </c>
      <c r="F1850">
        <f>IF(martianeum6[[#This Row],[zawartosc '[%']]]&gt;=1,martianeum6[[#This Row],[masa '[kg']]]*martianeum6[[#This Row],[zawartosc '[%']]]*0.01,0)</f>
        <v>0</v>
      </c>
      <c r="G1850">
        <f>martianeum6[[#This Row],[stan_magazynu '[kg']]]+martianeum6[[#This Row],[ile_kg_materiału_z_ładunku]]</f>
        <v>11.559799999999944</v>
      </c>
      <c r="H1850">
        <f>IF(martianeum6[[#This Row],[stan_po_wydobyciu_z_ładunku]]&gt;=100,100,0)</f>
        <v>0</v>
      </c>
      <c r="I1850">
        <f>martianeum6[[#This Row],[stan_po_wydobyciu_z_ładunku]]-martianeum6[[#This Row],[ile_zabiera_na_orbite]]</f>
        <v>11.559799999999944</v>
      </c>
    </row>
    <row r="1851" spans="1:9" x14ac:dyDescent="0.25">
      <c r="A1851" s="1">
        <v>50490</v>
      </c>
      <c r="B1851">
        <f t="shared" si="28"/>
        <v>11.559799999999944</v>
      </c>
      <c r="C1851" t="s">
        <v>6</v>
      </c>
      <c r="D1851">
        <v>27.7</v>
      </c>
      <c r="E1851">
        <v>0</v>
      </c>
      <c r="F1851">
        <f>IF(martianeum6[[#This Row],[zawartosc '[%']]]&gt;=1,martianeum6[[#This Row],[masa '[kg']]]*martianeum6[[#This Row],[zawartosc '[%']]]*0.01,0)</f>
        <v>0</v>
      </c>
      <c r="G1851">
        <f>martianeum6[[#This Row],[stan_magazynu '[kg']]]+martianeum6[[#This Row],[ile_kg_materiału_z_ładunku]]</f>
        <v>11.559799999999944</v>
      </c>
      <c r="H1851">
        <f>IF(martianeum6[[#This Row],[stan_po_wydobyciu_z_ładunku]]&gt;=100,100,0)</f>
        <v>0</v>
      </c>
      <c r="I1851">
        <f>martianeum6[[#This Row],[stan_po_wydobyciu_z_ładunku]]-martianeum6[[#This Row],[ile_zabiera_na_orbite]]</f>
        <v>11.559799999999944</v>
      </c>
    </row>
    <row r="1852" spans="1:9" x14ac:dyDescent="0.25">
      <c r="A1852" s="1">
        <v>50491</v>
      </c>
      <c r="B1852">
        <f t="shared" si="28"/>
        <v>11.559799999999944</v>
      </c>
      <c r="C1852" t="s">
        <v>13</v>
      </c>
      <c r="D1852">
        <v>13.3</v>
      </c>
      <c r="E1852">
        <v>13.3</v>
      </c>
      <c r="F1852">
        <f>IF(martianeum6[[#This Row],[zawartosc '[%']]]&gt;=1,martianeum6[[#This Row],[masa '[kg']]]*martianeum6[[#This Row],[zawartosc '[%']]]*0.01,0)</f>
        <v>1.7689000000000001</v>
      </c>
      <c r="G1852">
        <f>martianeum6[[#This Row],[stan_magazynu '[kg']]]+martianeum6[[#This Row],[ile_kg_materiału_z_ładunku]]</f>
        <v>13.328699999999944</v>
      </c>
      <c r="H1852">
        <f>IF(martianeum6[[#This Row],[stan_po_wydobyciu_z_ładunku]]&gt;=100,100,0)</f>
        <v>0</v>
      </c>
      <c r="I1852">
        <f>martianeum6[[#This Row],[stan_po_wydobyciu_z_ładunku]]-martianeum6[[#This Row],[ile_zabiera_na_orbite]]</f>
        <v>13.328699999999944</v>
      </c>
    </row>
    <row r="1853" spans="1:9" x14ac:dyDescent="0.25">
      <c r="A1853" s="1">
        <v>50492</v>
      </c>
      <c r="B1853">
        <f t="shared" si="28"/>
        <v>13.328699999999944</v>
      </c>
      <c r="C1853" t="s">
        <v>19</v>
      </c>
      <c r="D1853">
        <v>11.7</v>
      </c>
      <c r="E1853">
        <v>4.9000000000000004</v>
      </c>
      <c r="F1853">
        <f>IF(martianeum6[[#This Row],[zawartosc '[%']]]&gt;=1,martianeum6[[#This Row],[masa '[kg']]]*martianeum6[[#This Row],[zawartosc '[%']]]*0.01,0)</f>
        <v>0.57330000000000003</v>
      </c>
      <c r="G1853">
        <f>martianeum6[[#This Row],[stan_magazynu '[kg']]]+martianeum6[[#This Row],[ile_kg_materiału_z_ładunku]]</f>
        <v>13.901999999999944</v>
      </c>
      <c r="H1853">
        <f>IF(martianeum6[[#This Row],[stan_po_wydobyciu_z_ładunku]]&gt;=100,100,0)</f>
        <v>0</v>
      </c>
      <c r="I1853">
        <f>martianeum6[[#This Row],[stan_po_wydobyciu_z_ładunku]]-martianeum6[[#This Row],[ile_zabiera_na_orbite]]</f>
        <v>13.901999999999944</v>
      </c>
    </row>
    <row r="1854" spans="1:9" x14ac:dyDescent="0.25">
      <c r="A1854" s="1">
        <v>50493</v>
      </c>
      <c r="B1854">
        <f t="shared" si="28"/>
        <v>13.901999999999944</v>
      </c>
      <c r="C1854" t="s">
        <v>26</v>
      </c>
      <c r="D1854">
        <v>26.5</v>
      </c>
      <c r="E1854">
        <v>4.5</v>
      </c>
      <c r="F1854">
        <f>IF(martianeum6[[#This Row],[zawartosc '[%']]]&gt;=1,martianeum6[[#This Row],[masa '[kg']]]*martianeum6[[#This Row],[zawartosc '[%']]]*0.01,0)</f>
        <v>1.1925000000000001</v>
      </c>
      <c r="G1854">
        <f>martianeum6[[#This Row],[stan_magazynu '[kg']]]+martianeum6[[#This Row],[ile_kg_materiału_z_ładunku]]</f>
        <v>15.094499999999945</v>
      </c>
      <c r="H1854">
        <f>IF(martianeum6[[#This Row],[stan_po_wydobyciu_z_ładunku]]&gt;=100,100,0)</f>
        <v>0</v>
      </c>
      <c r="I1854">
        <f>martianeum6[[#This Row],[stan_po_wydobyciu_z_ładunku]]-martianeum6[[#This Row],[ile_zabiera_na_orbite]]</f>
        <v>15.094499999999945</v>
      </c>
    </row>
    <row r="1855" spans="1:9" x14ac:dyDescent="0.25">
      <c r="A1855" s="1">
        <v>50494</v>
      </c>
      <c r="B1855">
        <f t="shared" si="28"/>
        <v>15.094499999999945</v>
      </c>
      <c r="C1855" t="s">
        <v>27</v>
      </c>
      <c r="D1855">
        <v>18.7</v>
      </c>
      <c r="E1855">
        <v>2.2999999999999998</v>
      </c>
      <c r="F1855">
        <f>IF(martianeum6[[#This Row],[zawartosc '[%']]]&gt;=1,martianeum6[[#This Row],[masa '[kg']]]*martianeum6[[#This Row],[zawartosc '[%']]]*0.01,0)</f>
        <v>0.43009999999999998</v>
      </c>
      <c r="G1855">
        <f>martianeum6[[#This Row],[stan_magazynu '[kg']]]+martianeum6[[#This Row],[ile_kg_materiału_z_ładunku]]</f>
        <v>15.524599999999944</v>
      </c>
      <c r="H1855">
        <f>IF(martianeum6[[#This Row],[stan_po_wydobyciu_z_ładunku]]&gt;=100,100,0)</f>
        <v>0</v>
      </c>
      <c r="I1855">
        <f>martianeum6[[#This Row],[stan_po_wydobyciu_z_ładunku]]-martianeum6[[#This Row],[ile_zabiera_na_orbite]]</f>
        <v>15.524599999999944</v>
      </c>
    </row>
    <row r="1856" spans="1:9" x14ac:dyDescent="0.25">
      <c r="A1856" s="1">
        <v>50495</v>
      </c>
      <c r="B1856">
        <f t="shared" si="28"/>
        <v>15.524599999999944</v>
      </c>
      <c r="C1856" t="s">
        <v>22</v>
      </c>
      <c r="D1856">
        <v>11.7</v>
      </c>
      <c r="E1856">
        <v>6</v>
      </c>
      <c r="F1856">
        <f>IF(martianeum6[[#This Row],[zawartosc '[%']]]&gt;=1,martianeum6[[#This Row],[masa '[kg']]]*martianeum6[[#This Row],[zawartosc '[%']]]*0.01,0)</f>
        <v>0.70199999999999985</v>
      </c>
      <c r="G1856">
        <f>martianeum6[[#This Row],[stan_magazynu '[kg']]]+martianeum6[[#This Row],[ile_kg_materiału_z_ładunku]]</f>
        <v>16.226599999999944</v>
      </c>
      <c r="H1856">
        <f>IF(martianeum6[[#This Row],[stan_po_wydobyciu_z_ładunku]]&gt;=100,100,0)</f>
        <v>0</v>
      </c>
      <c r="I1856">
        <f>martianeum6[[#This Row],[stan_po_wydobyciu_z_ładunku]]-martianeum6[[#This Row],[ile_zabiera_na_orbite]]</f>
        <v>16.226599999999944</v>
      </c>
    </row>
    <row r="1857" spans="1:9" x14ac:dyDescent="0.25">
      <c r="A1857" s="1">
        <v>50496</v>
      </c>
      <c r="B1857">
        <f t="shared" si="28"/>
        <v>16.226599999999944</v>
      </c>
      <c r="C1857" t="s">
        <v>19</v>
      </c>
      <c r="D1857">
        <v>27.5</v>
      </c>
      <c r="E1857">
        <v>22.6</v>
      </c>
      <c r="F1857">
        <f>IF(martianeum6[[#This Row],[zawartosc '[%']]]&gt;=1,martianeum6[[#This Row],[masa '[kg']]]*martianeum6[[#This Row],[zawartosc '[%']]]*0.01,0)</f>
        <v>6.2149999999999999</v>
      </c>
      <c r="G1857">
        <f>martianeum6[[#This Row],[stan_magazynu '[kg']]]+martianeum6[[#This Row],[ile_kg_materiału_z_ładunku]]</f>
        <v>22.441599999999944</v>
      </c>
      <c r="H1857">
        <f>IF(martianeum6[[#This Row],[stan_po_wydobyciu_z_ładunku]]&gt;=100,100,0)</f>
        <v>0</v>
      </c>
      <c r="I1857">
        <f>martianeum6[[#This Row],[stan_po_wydobyciu_z_ładunku]]-martianeum6[[#This Row],[ile_zabiera_na_orbite]]</f>
        <v>22.441599999999944</v>
      </c>
    </row>
    <row r="1858" spans="1:9" x14ac:dyDescent="0.25">
      <c r="A1858" s="1">
        <v>50497</v>
      </c>
      <c r="B1858">
        <f t="shared" si="28"/>
        <v>22.441599999999944</v>
      </c>
      <c r="C1858" t="s">
        <v>27</v>
      </c>
      <c r="D1858">
        <v>27.4</v>
      </c>
      <c r="E1858">
        <v>0</v>
      </c>
      <c r="F1858">
        <f>IF(martianeum6[[#This Row],[zawartosc '[%']]]&gt;=1,martianeum6[[#This Row],[masa '[kg']]]*martianeum6[[#This Row],[zawartosc '[%']]]*0.01,0)</f>
        <v>0</v>
      </c>
      <c r="G1858">
        <f>martianeum6[[#This Row],[stan_magazynu '[kg']]]+martianeum6[[#This Row],[ile_kg_materiału_z_ładunku]]</f>
        <v>22.441599999999944</v>
      </c>
      <c r="H1858">
        <f>IF(martianeum6[[#This Row],[stan_po_wydobyciu_z_ładunku]]&gt;=100,100,0)</f>
        <v>0</v>
      </c>
      <c r="I1858">
        <f>martianeum6[[#This Row],[stan_po_wydobyciu_z_ładunku]]-martianeum6[[#This Row],[ile_zabiera_na_orbite]]</f>
        <v>22.441599999999944</v>
      </c>
    </row>
    <row r="1859" spans="1:9" x14ac:dyDescent="0.25">
      <c r="A1859" s="1">
        <v>50498</v>
      </c>
      <c r="B1859">
        <f t="shared" si="28"/>
        <v>22.441599999999944</v>
      </c>
      <c r="C1859" t="s">
        <v>11</v>
      </c>
      <c r="D1859">
        <v>14.8</v>
      </c>
      <c r="E1859">
        <v>0</v>
      </c>
      <c r="F1859">
        <f>IF(martianeum6[[#This Row],[zawartosc '[%']]]&gt;=1,martianeum6[[#This Row],[masa '[kg']]]*martianeum6[[#This Row],[zawartosc '[%']]]*0.01,0)</f>
        <v>0</v>
      </c>
      <c r="G1859">
        <f>martianeum6[[#This Row],[stan_magazynu '[kg']]]+martianeum6[[#This Row],[ile_kg_materiału_z_ładunku]]</f>
        <v>22.441599999999944</v>
      </c>
      <c r="H1859">
        <f>IF(martianeum6[[#This Row],[stan_po_wydobyciu_z_ładunku]]&gt;=100,100,0)</f>
        <v>0</v>
      </c>
      <c r="I1859">
        <f>martianeum6[[#This Row],[stan_po_wydobyciu_z_ładunku]]-martianeum6[[#This Row],[ile_zabiera_na_orbite]]</f>
        <v>22.441599999999944</v>
      </c>
    </row>
    <row r="1860" spans="1:9" x14ac:dyDescent="0.25">
      <c r="A1860" s="1">
        <v>50499</v>
      </c>
      <c r="B1860">
        <f t="shared" ref="B1860:B1923" si="29">I1859</f>
        <v>22.441599999999944</v>
      </c>
      <c r="C1860" t="s">
        <v>17</v>
      </c>
      <c r="D1860">
        <v>26.2</v>
      </c>
      <c r="E1860">
        <v>0</v>
      </c>
      <c r="F1860">
        <f>IF(martianeum6[[#This Row],[zawartosc '[%']]]&gt;=1,martianeum6[[#This Row],[masa '[kg']]]*martianeum6[[#This Row],[zawartosc '[%']]]*0.01,0)</f>
        <v>0</v>
      </c>
      <c r="G1860">
        <f>martianeum6[[#This Row],[stan_magazynu '[kg']]]+martianeum6[[#This Row],[ile_kg_materiału_z_ładunku]]</f>
        <v>22.441599999999944</v>
      </c>
      <c r="H1860">
        <f>IF(martianeum6[[#This Row],[stan_po_wydobyciu_z_ładunku]]&gt;=100,100,0)</f>
        <v>0</v>
      </c>
      <c r="I1860">
        <f>martianeum6[[#This Row],[stan_po_wydobyciu_z_ładunku]]-martianeum6[[#This Row],[ile_zabiera_na_orbite]]</f>
        <v>22.441599999999944</v>
      </c>
    </row>
    <row r="1861" spans="1:9" x14ac:dyDescent="0.25">
      <c r="A1861" s="1">
        <v>50500</v>
      </c>
      <c r="B1861">
        <f t="shared" si="29"/>
        <v>22.441599999999944</v>
      </c>
      <c r="C1861" t="s">
        <v>15</v>
      </c>
      <c r="D1861">
        <v>12.9</v>
      </c>
      <c r="E1861">
        <v>17.899999999999999</v>
      </c>
      <c r="F1861">
        <f>IF(martianeum6[[#This Row],[zawartosc '[%']]]&gt;=1,martianeum6[[#This Row],[masa '[kg']]]*martianeum6[[#This Row],[zawartosc '[%']]]*0.01,0)</f>
        <v>2.3090999999999999</v>
      </c>
      <c r="G1861">
        <f>martianeum6[[#This Row],[stan_magazynu '[kg']]]+martianeum6[[#This Row],[ile_kg_materiału_z_ładunku]]</f>
        <v>24.750699999999945</v>
      </c>
      <c r="H1861">
        <f>IF(martianeum6[[#This Row],[stan_po_wydobyciu_z_ładunku]]&gt;=100,100,0)</f>
        <v>0</v>
      </c>
      <c r="I1861">
        <f>martianeum6[[#This Row],[stan_po_wydobyciu_z_ładunku]]-martianeum6[[#This Row],[ile_zabiera_na_orbite]]</f>
        <v>24.750699999999945</v>
      </c>
    </row>
    <row r="1862" spans="1:9" x14ac:dyDescent="0.25">
      <c r="A1862" s="1">
        <v>50501</v>
      </c>
      <c r="B1862">
        <f t="shared" si="29"/>
        <v>24.750699999999945</v>
      </c>
      <c r="C1862" t="s">
        <v>25</v>
      </c>
      <c r="D1862">
        <v>12.5</v>
      </c>
      <c r="E1862">
        <v>0</v>
      </c>
      <c r="F1862">
        <f>IF(martianeum6[[#This Row],[zawartosc '[%']]]&gt;=1,martianeum6[[#This Row],[masa '[kg']]]*martianeum6[[#This Row],[zawartosc '[%']]]*0.01,0)</f>
        <v>0</v>
      </c>
      <c r="G1862">
        <f>martianeum6[[#This Row],[stan_magazynu '[kg']]]+martianeum6[[#This Row],[ile_kg_materiału_z_ładunku]]</f>
        <v>24.750699999999945</v>
      </c>
      <c r="H1862">
        <f>IF(martianeum6[[#This Row],[stan_po_wydobyciu_z_ładunku]]&gt;=100,100,0)</f>
        <v>0</v>
      </c>
      <c r="I1862">
        <f>martianeum6[[#This Row],[stan_po_wydobyciu_z_ładunku]]-martianeum6[[#This Row],[ile_zabiera_na_orbite]]</f>
        <v>24.750699999999945</v>
      </c>
    </row>
    <row r="1863" spans="1:9" x14ac:dyDescent="0.25">
      <c r="A1863" s="1">
        <v>50502</v>
      </c>
      <c r="B1863">
        <f t="shared" si="29"/>
        <v>24.750699999999945</v>
      </c>
      <c r="C1863" t="s">
        <v>24</v>
      </c>
      <c r="D1863">
        <v>12.3</v>
      </c>
      <c r="E1863">
        <v>0</v>
      </c>
      <c r="F1863">
        <f>IF(martianeum6[[#This Row],[zawartosc '[%']]]&gt;=1,martianeum6[[#This Row],[masa '[kg']]]*martianeum6[[#This Row],[zawartosc '[%']]]*0.01,0)</f>
        <v>0</v>
      </c>
      <c r="G1863">
        <f>martianeum6[[#This Row],[stan_magazynu '[kg']]]+martianeum6[[#This Row],[ile_kg_materiału_z_ładunku]]</f>
        <v>24.750699999999945</v>
      </c>
      <c r="H1863">
        <f>IF(martianeum6[[#This Row],[stan_po_wydobyciu_z_ładunku]]&gt;=100,100,0)</f>
        <v>0</v>
      </c>
      <c r="I1863">
        <f>martianeum6[[#This Row],[stan_po_wydobyciu_z_ładunku]]-martianeum6[[#This Row],[ile_zabiera_na_orbite]]</f>
        <v>24.750699999999945</v>
      </c>
    </row>
    <row r="1864" spans="1:9" x14ac:dyDescent="0.25">
      <c r="A1864" s="1">
        <v>50503</v>
      </c>
      <c r="B1864">
        <f t="shared" si="29"/>
        <v>24.750699999999945</v>
      </c>
      <c r="C1864" t="s">
        <v>5</v>
      </c>
      <c r="D1864">
        <v>19.399999999999999</v>
      </c>
      <c r="E1864">
        <v>0</v>
      </c>
      <c r="F1864">
        <f>IF(martianeum6[[#This Row],[zawartosc '[%']]]&gt;=1,martianeum6[[#This Row],[masa '[kg']]]*martianeum6[[#This Row],[zawartosc '[%']]]*0.01,0)</f>
        <v>0</v>
      </c>
      <c r="G1864">
        <f>martianeum6[[#This Row],[stan_magazynu '[kg']]]+martianeum6[[#This Row],[ile_kg_materiału_z_ładunku]]</f>
        <v>24.750699999999945</v>
      </c>
      <c r="H1864">
        <f>IF(martianeum6[[#This Row],[stan_po_wydobyciu_z_ładunku]]&gt;=100,100,0)</f>
        <v>0</v>
      </c>
      <c r="I1864">
        <f>martianeum6[[#This Row],[stan_po_wydobyciu_z_ładunku]]-martianeum6[[#This Row],[ile_zabiera_na_orbite]]</f>
        <v>24.750699999999945</v>
      </c>
    </row>
    <row r="1865" spans="1:9" x14ac:dyDescent="0.25">
      <c r="A1865" s="1">
        <v>50504</v>
      </c>
      <c r="B1865">
        <f t="shared" si="29"/>
        <v>24.750699999999945</v>
      </c>
      <c r="C1865" t="s">
        <v>15</v>
      </c>
      <c r="D1865">
        <v>20.9</v>
      </c>
      <c r="E1865">
        <v>0</v>
      </c>
      <c r="F1865">
        <f>IF(martianeum6[[#This Row],[zawartosc '[%']]]&gt;=1,martianeum6[[#This Row],[masa '[kg']]]*martianeum6[[#This Row],[zawartosc '[%']]]*0.01,0)</f>
        <v>0</v>
      </c>
      <c r="G1865">
        <f>martianeum6[[#This Row],[stan_magazynu '[kg']]]+martianeum6[[#This Row],[ile_kg_materiału_z_ładunku]]</f>
        <v>24.750699999999945</v>
      </c>
      <c r="H1865">
        <f>IF(martianeum6[[#This Row],[stan_po_wydobyciu_z_ładunku]]&gt;=100,100,0)</f>
        <v>0</v>
      </c>
      <c r="I1865">
        <f>martianeum6[[#This Row],[stan_po_wydobyciu_z_ładunku]]-martianeum6[[#This Row],[ile_zabiera_na_orbite]]</f>
        <v>24.750699999999945</v>
      </c>
    </row>
    <row r="1866" spans="1:9" x14ac:dyDescent="0.25">
      <c r="A1866" s="1">
        <v>50505</v>
      </c>
      <c r="B1866">
        <f t="shared" si="29"/>
        <v>24.750699999999945</v>
      </c>
      <c r="C1866" t="s">
        <v>9</v>
      </c>
      <c r="D1866">
        <v>10.4</v>
      </c>
      <c r="E1866">
        <v>0</v>
      </c>
      <c r="F1866">
        <f>IF(martianeum6[[#This Row],[zawartosc '[%']]]&gt;=1,martianeum6[[#This Row],[masa '[kg']]]*martianeum6[[#This Row],[zawartosc '[%']]]*0.01,0)</f>
        <v>0</v>
      </c>
      <c r="G1866">
        <f>martianeum6[[#This Row],[stan_magazynu '[kg']]]+martianeum6[[#This Row],[ile_kg_materiału_z_ładunku]]</f>
        <v>24.750699999999945</v>
      </c>
      <c r="H1866">
        <f>IF(martianeum6[[#This Row],[stan_po_wydobyciu_z_ładunku]]&gt;=100,100,0)</f>
        <v>0</v>
      </c>
      <c r="I1866">
        <f>martianeum6[[#This Row],[stan_po_wydobyciu_z_ładunku]]-martianeum6[[#This Row],[ile_zabiera_na_orbite]]</f>
        <v>24.750699999999945</v>
      </c>
    </row>
    <row r="1867" spans="1:9" x14ac:dyDescent="0.25">
      <c r="A1867" s="1">
        <v>50506</v>
      </c>
      <c r="B1867">
        <f t="shared" si="29"/>
        <v>24.750699999999945</v>
      </c>
      <c r="C1867" t="s">
        <v>11</v>
      </c>
      <c r="D1867">
        <v>22.2</v>
      </c>
      <c r="E1867">
        <v>2.5</v>
      </c>
      <c r="F1867">
        <f>IF(martianeum6[[#This Row],[zawartosc '[%']]]&gt;=1,martianeum6[[#This Row],[masa '[kg']]]*martianeum6[[#This Row],[zawartosc '[%']]]*0.01,0)</f>
        <v>0.55500000000000005</v>
      </c>
      <c r="G1867">
        <f>martianeum6[[#This Row],[stan_magazynu '[kg']]]+martianeum6[[#This Row],[ile_kg_materiału_z_ładunku]]</f>
        <v>25.305699999999945</v>
      </c>
      <c r="H1867">
        <f>IF(martianeum6[[#This Row],[stan_po_wydobyciu_z_ładunku]]&gt;=100,100,0)</f>
        <v>0</v>
      </c>
      <c r="I1867">
        <f>martianeum6[[#This Row],[stan_po_wydobyciu_z_ładunku]]-martianeum6[[#This Row],[ile_zabiera_na_orbite]]</f>
        <v>25.305699999999945</v>
      </c>
    </row>
    <row r="1868" spans="1:9" x14ac:dyDescent="0.25">
      <c r="A1868" s="1">
        <v>50507</v>
      </c>
      <c r="B1868">
        <f t="shared" si="29"/>
        <v>25.305699999999945</v>
      </c>
      <c r="C1868" t="s">
        <v>10</v>
      </c>
      <c r="D1868">
        <v>16.8</v>
      </c>
      <c r="E1868">
        <v>0</v>
      </c>
      <c r="F1868">
        <f>IF(martianeum6[[#This Row],[zawartosc '[%']]]&gt;=1,martianeum6[[#This Row],[masa '[kg']]]*martianeum6[[#This Row],[zawartosc '[%']]]*0.01,0)</f>
        <v>0</v>
      </c>
      <c r="G1868">
        <f>martianeum6[[#This Row],[stan_magazynu '[kg']]]+martianeum6[[#This Row],[ile_kg_materiału_z_ładunku]]</f>
        <v>25.305699999999945</v>
      </c>
      <c r="H1868">
        <f>IF(martianeum6[[#This Row],[stan_po_wydobyciu_z_ładunku]]&gt;=100,100,0)</f>
        <v>0</v>
      </c>
      <c r="I1868">
        <f>martianeum6[[#This Row],[stan_po_wydobyciu_z_ładunku]]-martianeum6[[#This Row],[ile_zabiera_na_orbite]]</f>
        <v>25.305699999999945</v>
      </c>
    </row>
    <row r="1869" spans="1:9" x14ac:dyDescent="0.25">
      <c r="A1869" s="1">
        <v>50508</v>
      </c>
      <c r="B1869">
        <f t="shared" si="29"/>
        <v>25.305699999999945</v>
      </c>
      <c r="C1869" t="s">
        <v>19</v>
      </c>
      <c r="D1869">
        <v>21.7</v>
      </c>
      <c r="E1869">
        <v>33.299999999999997</v>
      </c>
      <c r="F1869">
        <f>IF(martianeum6[[#This Row],[zawartosc '[%']]]&gt;=1,martianeum6[[#This Row],[masa '[kg']]]*martianeum6[[#This Row],[zawartosc '[%']]]*0.01,0)</f>
        <v>7.2260999999999989</v>
      </c>
      <c r="G1869">
        <f>martianeum6[[#This Row],[stan_magazynu '[kg']]]+martianeum6[[#This Row],[ile_kg_materiału_z_ładunku]]</f>
        <v>32.531799999999947</v>
      </c>
      <c r="H1869">
        <f>IF(martianeum6[[#This Row],[stan_po_wydobyciu_z_ładunku]]&gt;=100,100,0)</f>
        <v>0</v>
      </c>
      <c r="I1869">
        <f>martianeum6[[#This Row],[stan_po_wydobyciu_z_ładunku]]-martianeum6[[#This Row],[ile_zabiera_na_orbite]]</f>
        <v>32.531799999999947</v>
      </c>
    </row>
    <row r="1870" spans="1:9" x14ac:dyDescent="0.25">
      <c r="A1870" s="1">
        <v>50509</v>
      </c>
      <c r="B1870">
        <f t="shared" si="29"/>
        <v>32.531799999999947</v>
      </c>
      <c r="C1870" t="s">
        <v>11</v>
      </c>
      <c r="D1870">
        <v>10.199999999999999</v>
      </c>
      <c r="E1870">
        <v>16.600000000000001</v>
      </c>
      <c r="F1870">
        <f>IF(martianeum6[[#This Row],[zawartosc '[%']]]&gt;=1,martianeum6[[#This Row],[masa '[kg']]]*martianeum6[[#This Row],[zawartosc '[%']]]*0.01,0)</f>
        <v>1.6932</v>
      </c>
      <c r="G1870">
        <f>martianeum6[[#This Row],[stan_magazynu '[kg']]]+martianeum6[[#This Row],[ile_kg_materiału_z_ładunku]]</f>
        <v>34.224999999999945</v>
      </c>
      <c r="H1870">
        <f>IF(martianeum6[[#This Row],[stan_po_wydobyciu_z_ładunku]]&gt;=100,100,0)</f>
        <v>0</v>
      </c>
      <c r="I1870">
        <f>martianeum6[[#This Row],[stan_po_wydobyciu_z_ładunku]]-martianeum6[[#This Row],[ile_zabiera_na_orbite]]</f>
        <v>34.224999999999945</v>
      </c>
    </row>
    <row r="1871" spans="1:9" x14ac:dyDescent="0.25">
      <c r="A1871" s="1">
        <v>50510</v>
      </c>
      <c r="B1871">
        <f t="shared" si="29"/>
        <v>34.224999999999945</v>
      </c>
      <c r="C1871" t="s">
        <v>10</v>
      </c>
      <c r="D1871">
        <v>16.5</v>
      </c>
      <c r="E1871">
        <v>0</v>
      </c>
      <c r="F1871">
        <f>IF(martianeum6[[#This Row],[zawartosc '[%']]]&gt;=1,martianeum6[[#This Row],[masa '[kg']]]*martianeum6[[#This Row],[zawartosc '[%']]]*0.01,0)</f>
        <v>0</v>
      </c>
      <c r="G1871">
        <f>martianeum6[[#This Row],[stan_magazynu '[kg']]]+martianeum6[[#This Row],[ile_kg_materiału_z_ładunku]]</f>
        <v>34.224999999999945</v>
      </c>
      <c r="H1871">
        <f>IF(martianeum6[[#This Row],[stan_po_wydobyciu_z_ładunku]]&gt;=100,100,0)</f>
        <v>0</v>
      </c>
      <c r="I1871">
        <f>martianeum6[[#This Row],[stan_po_wydobyciu_z_ładunku]]-martianeum6[[#This Row],[ile_zabiera_na_orbite]]</f>
        <v>34.224999999999945</v>
      </c>
    </row>
    <row r="1872" spans="1:9" x14ac:dyDescent="0.25">
      <c r="A1872" s="1">
        <v>50511</v>
      </c>
      <c r="B1872">
        <f t="shared" si="29"/>
        <v>34.224999999999945</v>
      </c>
      <c r="C1872" t="s">
        <v>16</v>
      </c>
      <c r="D1872">
        <v>29.1</v>
      </c>
      <c r="E1872">
        <v>0.5</v>
      </c>
      <c r="F1872">
        <f>IF(martianeum6[[#This Row],[zawartosc '[%']]]&gt;=1,martianeum6[[#This Row],[masa '[kg']]]*martianeum6[[#This Row],[zawartosc '[%']]]*0.01,0)</f>
        <v>0</v>
      </c>
      <c r="G1872">
        <f>martianeum6[[#This Row],[stan_magazynu '[kg']]]+martianeum6[[#This Row],[ile_kg_materiału_z_ładunku]]</f>
        <v>34.224999999999945</v>
      </c>
      <c r="H1872">
        <f>IF(martianeum6[[#This Row],[stan_po_wydobyciu_z_ładunku]]&gt;=100,100,0)</f>
        <v>0</v>
      </c>
      <c r="I1872">
        <f>martianeum6[[#This Row],[stan_po_wydobyciu_z_ładunku]]-martianeum6[[#This Row],[ile_zabiera_na_orbite]]</f>
        <v>34.224999999999945</v>
      </c>
    </row>
    <row r="1873" spans="1:9" x14ac:dyDescent="0.25">
      <c r="A1873" s="1">
        <v>50512</v>
      </c>
      <c r="B1873">
        <f t="shared" si="29"/>
        <v>34.224999999999945</v>
      </c>
      <c r="C1873" t="s">
        <v>11</v>
      </c>
      <c r="D1873">
        <v>17.8</v>
      </c>
      <c r="E1873">
        <v>0</v>
      </c>
      <c r="F1873">
        <f>IF(martianeum6[[#This Row],[zawartosc '[%']]]&gt;=1,martianeum6[[#This Row],[masa '[kg']]]*martianeum6[[#This Row],[zawartosc '[%']]]*0.01,0)</f>
        <v>0</v>
      </c>
      <c r="G1873">
        <f>martianeum6[[#This Row],[stan_magazynu '[kg']]]+martianeum6[[#This Row],[ile_kg_materiału_z_ładunku]]</f>
        <v>34.224999999999945</v>
      </c>
      <c r="H1873">
        <f>IF(martianeum6[[#This Row],[stan_po_wydobyciu_z_ładunku]]&gt;=100,100,0)</f>
        <v>0</v>
      </c>
      <c r="I1873">
        <f>martianeum6[[#This Row],[stan_po_wydobyciu_z_ładunku]]-martianeum6[[#This Row],[ile_zabiera_na_orbite]]</f>
        <v>34.224999999999945</v>
      </c>
    </row>
    <row r="1874" spans="1:9" x14ac:dyDescent="0.25">
      <c r="A1874" s="1">
        <v>50513</v>
      </c>
      <c r="B1874">
        <f t="shared" si="29"/>
        <v>34.224999999999945</v>
      </c>
      <c r="C1874" t="s">
        <v>10</v>
      </c>
      <c r="D1874">
        <v>10</v>
      </c>
      <c r="E1874">
        <v>0</v>
      </c>
      <c r="F1874">
        <f>IF(martianeum6[[#This Row],[zawartosc '[%']]]&gt;=1,martianeum6[[#This Row],[masa '[kg']]]*martianeum6[[#This Row],[zawartosc '[%']]]*0.01,0)</f>
        <v>0</v>
      </c>
      <c r="G1874">
        <f>martianeum6[[#This Row],[stan_magazynu '[kg']]]+martianeum6[[#This Row],[ile_kg_materiału_z_ładunku]]</f>
        <v>34.224999999999945</v>
      </c>
      <c r="H1874">
        <f>IF(martianeum6[[#This Row],[stan_po_wydobyciu_z_ładunku]]&gt;=100,100,0)</f>
        <v>0</v>
      </c>
      <c r="I1874">
        <f>martianeum6[[#This Row],[stan_po_wydobyciu_z_ładunku]]-martianeum6[[#This Row],[ile_zabiera_na_orbite]]</f>
        <v>34.224999999999945</v>
      </c>
    </row>
    <row r="1875" spans="1:9" x14ac:dyDescent="0.25">
      <c r="A1875" s="1">
        <v>50514</v>
      </c>
      <c r="B1875">
        <f t="shared" si="29"/>
        <v>34.224999999999945</v>
      </c>
      <c r="C1875" t="s">
        <v>9</v>
      </c>
      <c r="D1875">
        <v>15.5</v>
      </c>
      <c r="E1875">
        <v>8.6</v>
      </c>
      <c r="F1875">
        <f>IF(martianeum6[[#This Row],[zawartosc '[%']]]&gt;=1,martianeum6[[#This Row],[masa '[kg']]]*martianeum6[[#This Row],[zawartosc '[%']]]*0.01,0)</f>
        <v>1.333</v>
      </c>
      <c r="G1875">
        <f>martianeum6[[#This Row],[stan_magazynu '[kg']]]+martianeum6[[#This Row],[ile_kg_materiału_z_ładunku]]</f>
        <v>35.557999999999943</v>
      </c>
      <c r="H1875">
        <f>IF(martianeum6[[#This Row],[stan_po_wydobyciu_z_ładunku]]&gt;=100,100,0)</f>
        <v>0</v>
      </c>
      <c r="I1875">
        <f>martianeum6[[#This Row],[stan_po_wydobyciu_z_ładunku]]-martianeum6[[#This Row],[ile_zabiera_na_orbite]]</f>
        <v>35.557999999999943</v>
      </c>
    </row>
    <row r="1876" spans="1:9" x14ac:dyDescent="0.25">
      <c r="A1876" s="1">
        <v>50515</v>
      </c>
      <c r="B1876">
        <f t="shared" si="29"/>
        <v>35.557999999999943</v>
      </c>
      <c r="C1876" t="s">
        <v>10</v>
      </c>
      <c r="D1876">
        <v>15.3</v>
      </c>
      <c r="E1876">
        <v>21.4</v>
      </c>
      <c r="F1876">
        <f>IF(martianeum6[[#This Row],[zawartosc '[%']]]&gt;=1,martianeum6[[#This Row],[masa '[kg']]]*martianeum6[[#This Row],[zawartosc '[%']]]*0.01,0)</f>
        <v>3.2742000000000004</v>
      </c>
      <c r="G1876">
        <f>martianeum6[[#This Row],[stan_magazynu '[kg']]]+martianeum6[[#This Row],[ile_kg_materiału_z_ładunku]]</f>
        <v>38.832199999999943</v>
      </c>
      <c r="H1876">
        <f>IF(martianeum6[[#This Row],[stan_po_wydobyciu_z_ładunku]]&gt;=100,100,0)</f>
        <v>0</v>
      </c>
      <c r="I1876">
        <f>martianeum6[[#This Row],[stan_po_wydobyciu_z_ładunku]]-martianeum6[[#This Row],[ile_zabiera_na_orbite]]</f>
        <v>38.832199999999943</v>
      </c>
    </row>
    <row r="1877" spans="1:9" x14ac:dyDescent="0.25">
      <c r="A1877" s="1">
        <v>50516</v>
      </c>
      <c r="B1877">
        <f t="shared" si="29"/>
        <v>38.832199999999943</v>
      </c>
      <c r="C1877" t="s">
        <v>12</v>
      </c>
      <c r="D1877">
        <v>23.7</v>
      </c>
      <c r="E1877">
        <v>0</v>
      </c>
      <c r="F1877">
        <f>IF(martianeum6[[#This Row],[zawartosc '[%']]]&gt;=1,martianeum6[[#This Row],[masa '[kg']]]*martianeum6[[#This Row],[zawartosc '[%']]]*0.01,0)</f>
        <v>0</v>
      </c>
      <c r="G1877">
        <f>martianeum6[[#This Row],[stan_magazynu '[kg']]]+martianeum6[[#This Row],[ile_kg_materiału_z_ładunku]]</f>
        <v>38.832199999999943</v>
      </c>
      <c r="H1877">
        <f>IF(martianeum6[[#This Row],[stan_po_wydobyciu_z_ładunku]]&gt;=100,100,0)</f>
        <v>0</v>
      </c>
      <c r="I1877">
        <f>martianeum6[[#This Row],[stan_po_wydobyciu_z_ładunku]]-martianeum6[[#This Row],[ile_zabiera_na_orbite]]</f>
        <v>38.832199999999943</v>
      </c>
    </row>
    <row r="1878" spans="1:9" x14ac:dyDescent="0.25">
      <c r="A1878" s="1">
        <v>50517</v>
      </c>
      <c r="B1878">
        <f t="shared" si="29"/>
        <v>38.832199999999943</v>
      </c>
      <c r="C1878" t="s">
        <v>11</v>
      </c>
      <c r="D1878">
        <v>26.1</v>
      </c>
      <c r="E1878">
        <v>12.5</v>
      </c>
      <c r="F1878">
        <f>IF(martianeum6[[#This Row],[zawartosc '[%']]]&gt;=1,martianeum6[[#This Row],[masa '[kg']]]*martianeum6[[#This Row],[zawartosc '[%']]]*0.01,0)</f>
        <v>3.2625000000000002</v>
      </c>
      <c r="G1878">
        <f>martianeum6[[#This Row],[stan_magazynu '[kg']]]+martianeum6[[#This Row],[ile_kg_materiału_z_ładunku]]</f>
        <v>42.094699999999946</v>
      </c>
      <c r="H1878">
        <f>IF(martianeum6[[#This Row],[stan_po_wydobyciu_z_ładunku]]&gt;=100,100,0)</f>
        <v>0</v>
      </c>
      <c r="I1878">
        <f>martianeum6[[#This Row],[stan_po_wydobyciu_z_ładunku]]-martianeum6[[#This Row],[ile_zabiera_na_orbite]]</f>
        <v>42.094699999999946</v>
      </c>
    </row>
    <row r="1879" spans="1:9" x14ac:dyDescent="0.25">
      <c r="A1879" s="1">
        <v>50518</v>
      </c>
      <c r="B1879">
        <f t="shared" si="29"/>
        <v>42.094699999999946</v>
      </c>
      <c r="C1879" t="s">
        <v>11</v>
      </c>
      <c r="D1879">
        <v>13.4</v>
      </c>
      <c r="E1879">
        <v>0</v>
      </c>
      <c r="F1879">
        <f>IF(martianeum6[[#This Row],[zawartosc '[%']]]&gt;=1,martianeum6[[#This Row],[masa '[kg']]]*martianeum6[[#This Row],[zawartosc '[%']]]*0.01,0)</f>
        <v>0</v>
      </c>
      <c r="G1879">
        <f>martianeum6[[#This Row],[stan_magazynu '[kg']]]+martianeum6[[#This Row],[ile_kg_materiału_z_ładunku]]</f>
        <v>42.094699999999946</v>
      </c>
      <c r="H1879">
        <f>IF(martianeum6[[#This Row],[stan_po_wydobyciu_z_ładunku]]&gt;=100,100,0)</f>
        <v>0</v>
      </c>
      <c r="I1879">
        <f>martianeum6[[#This Row],[stan_po_wydobyciu_z_ładunku]]-martianeum6[[#This Row],[ile_zabiera_na_orbite]]</f>
        <v>42.094699999999946</v>
      </c>
    </row>
    <row r="1880" spans="1:9" x14ac:dyDescent="0.25">
      <c r="A1880" s="1">
        <v>50519</v>
      </c>
      <c r="B1880">
        <f t="shared" si="29"/>
        <v>42.094699999999946</v>
      </c>
      <c r="C1880" t="s">
        <v>5</v>
      </c>
      <c r="D1880">
        <v>17.8</v>
      </c>
      <c r="E1880">
        <v>3.7</v>
      </c>
      <c r="F1880">
        <f>IF(martianeum6[[#This Row],[zawartosc '[%']]]&gt;=1,martianeum6[[#This Row],[masa '[kg']]]*martianeum6[[#This Row],[zawartosc '[%']]]*0.01,0)</f>
        <v>0.65859999999999996</v>
      </c>
      <c r="G1880">
        <f>martianeum6[[#This Row],[stan_magazynu '[kg']]]+martianeum6[[#This Row],[ile_kg_materiału_z_ładunku]]</f>
        <v>42.753299999999946</v>
      </c>
      <c r="H1880">
        <f>IF(martianeum6[[#This Row],[stan_po_wydobyciu_z_ładunku]]&gt;=100,100,0)</f>
        <v>0</v>
      </c>
      <c r="I1880">
        <f>martianeum6[[#This Row],[stan_po_wydobyciu_z_ładunku]]-martianeum6[[#This Row],[ile_zabiera_na_orbite]]</f>
        <v>42.753299999999946</v>
      </c>
    </row>
    <row r="1881" spans="1:9" x14ac:dyDescent="0.25">
      <c r="A1881" s="1">
        <v>50520</v>
      </c>
      <c r="B1881">
        <f t="shared" si="29"/>
        <v>42.753299999999946</v>
      </c>
      <c r="C1881" t="s">
        <v>24</v>
      </c>
      <c r="D1881">
        <v>13</v>
      </c>
      <c r="E1881">
        <v>2.7</v>
      </c>
      <c r="F1881">
        <f>IF(martianeum6[[#This Row],[zawartosc '[%']]]&gt;=1,martianeum6[[#This Row],[masa '[kg']]]*martianeum6[[#This Row],[zawartosc '[%']]]*0.01,0)</f>
        <v>0.35100000000000003</v>
      </c>
      <c r="G1881">
        <f>martianeum6[[#This Row],[stan_magazynu '[kg']]]+martianeum6[[#This Row],[ile_kg_materiału_z_ładunku]]</f>
        <v>43.104299999999945</v>
      </c>
      <c r="H1881">
        <f>IF(martianeum6[[#This Row],[stan_po_wydobyciu_z_ładunku]]&gt;=100,100,0)</f>
        <v>0</v>
      </c>
      <c r="I1881">
        <f>martianeum6[[#This Row],[stan_po_wydobyciu_z_ładunku]]-martianeum6[[#This Row],[ile_zabiera_na_orbite]]</f>
        <v>43.104299999999945</v>
      </c>
    </row>
    <row r="1882" spans="1:9" x14ac:dyDescent="0.25">
      <c r="A1882" s="1">
        <v>50521</v>
      </c>
      <c r="B1882">
        <f t="shared" si="29"/>
        <v>43.104299999999945</v>
      </c>
      <c r="C1882" t="s">
        <v>7</v>
      </c>
      <c r="D1882">
        <v>28.2</v>
      </c>
      <c r="E1882">
        <v>0</v>
      </c>
      <c r="F1882">
        <f>IF(martianeum6[[#This Row],[zawartosc '[%']]]&gt;=1,martianeum6[[#This Row],[masa '[kg']]]*martianeum6[[#This Row],[zawartosc '[%']]]*0.01,0)</f>
        <v>0</v>
      </c>
      <c r="G1882">
        <f>martianeum6[[#This Row],[stan_magazynu '[kg']]]+martianeum6[[#This Row],[ile_kg_materiału_z_ładunku]]</f>
        <v>43.104299999999945</v>
      </c>
      <c r="H1882">
        <f>IF(martianeum6[[#This Row],[stan_po_wydobyciu_z_ładunku]]&gt;=100,100,0)</f>
        <v>0</v>
      </c>
      <c r="I1882">
        <f>martianeum6[[#This Row],[stan_po_wydobyciu_z_ładunku]]-martianeum6[[#This Row],[ile_zabiera_na_orbite]]</f>
        <v>43.104299999999945</v>
      </c>
    </row>
    <row r="1883" spans="1:9" x14ac:dyDescent="0.25">
      <c r="A1883" s="1">
        <v>50522</v>
      </c>
      <c r="B1883">
        <f t="shared" si="29"/>
        <v>43.104299999999945</v>
      </c>
      <c r="C1883" t="s">
        <v>10</v>
      </c>
      <c r="D1883">
        <v>23</v>
      </c>
      <c r="E1883">
        <v>0</v>
      </c>
      <c r="F1883">
        <f>IF(martianeum6[[#This Row],[zawartosc '[%']]]&gt;=1,martianeum6[[#This Row],[masa '[kg']]]*martianeum6[[#This Row],[zawartosc '[%']]]*0.01,0)</f>
        <v>0</v>
      </c>
      <c r="G1883">
        <f>martianeum6[[#This Row],[stan_magazynu '[kg']]]+martianeum6[[#This Row],[ile_kg_materiału_z_ładunku]]</f>
        <v>43.104299999999945</v>
      </c>
      <c r="H1883">
        <f>IF(martianeum6[[#This Row],[stan_po_wydobyciu_z_ładunku]]&gt;=100,100,0)</f>
        <v>0</v>
      </c>
      <c r="I1883">
        <f>martianeum6[[#This Row],[stan_po_wydobyciu_z_ładunku]]-martianeum6[[#This Row],[ile_zabiera_na_orbite]]</f>
        <v>43.104299999999945</v>
      </c>
    </row>
    <row r="1884" spans="1:9" x14ac:dyDescent="0.25">
      <c r="A1884" s="1">
        <v>50523</v>
      </c>
      <c r="B1884">
        <f t="shared" si="29"/>
        <v>43.104299999999945</v>
      </c>
      <c r="C1884" t="s">
        <v>7</v>
      </c>
      <c r="D1884">
        <v>21.5</v>
      </c>
      <c r="E1884">
        <v>0</v>
      </c>
      <c r="F1884">
        <f>IF(martianeum6[[#This Row],[zawartosc '[%']]]&gt;=1,martianeum6[[#This Row],[masa '[kg']]]*martianeum6[[#This Row],[zawartosc '[%']]]*0.01,0)</f>
        <v>0</v>
      </c>
      <c r="G1884">
        <f>martianeum6[[#This Row],[stan_magazynu '[kg']]]+martianeum6[[#This Row],[ile_kg_materiału_z_ładunku]]</f>
        <v>43.104299999999945</v>
      </c>
      <c r="H1884">
        <f>IF(martianeum6[[#This Row],[stan_po_wydobyciu_z_ładunku]]&gt;=100,100,0)</f>
        <v>0</v>
      </c>
      <c r="I1884">
        <f>martianeum6[[#This Row],[stan_po_wydobyciu_z_ładunku]]-martianeum6[[#This Row],[ile_zabiera_na_orbite]]</f>
        <v>43.104299999999945</v>
      </c>
    </row>
    <row r="1885" spans="1:9" x14ac:dyDescent="0.25">
      <c r="A1885" s="1">
        <v>50524</v>
      </c>
      <c r="B1885">
        <f t="shared" si="29"/>
        <v>43.104299999999945</v>
      </c>
      <c r="C1885" t="s">
        <v>18</v>
      </c>
      <c r="D1885">
        <v>22.3</v>
      </c>
      <c r="E1885">
        <v>0</v>
      </c>
      <c r="F1885">
        <f>IF(martianeum6[[#This Row],[zawartosc '[%']]]&gt;=1,martianeum6[[#This Row],[masa '[kg']]]*martianeum6[[#This Row],[zawartosc '[%']]]*0.01,0)</f>
        <v>0</v>
      </c>
      <c r="G1885">
        <f>martianeum6[[#This Row],[stan_magazynu '[kg']]]+martianeum6[[#This Row],[ile_kg_materiału_z_ładunku]]</f>
        <v>43.104299999999945</v>
      </c>
      <c r="H1885">
        <f>IF(martianeum6[[#This Row],[stan_po_wydobyciu_z_ładunku]]&gt;=100,100,0)</f>
        <v>0</v>
      </c>
      <c r="I1885">
        <f>martianeum6[[#This Row],[stan_po_wydobyciu_z_ładunku]]-martianeum6[[#This Row],[ile_zabiera_na_orbite]]</f>
        <v>43.104299999999945</v>
      </c>
    </row>
    <row r="1886" spans="1:9" x14ac:dyDescent="0.25">
      <c r="A1886" s="1">
        <v>50525</v>
      </c>
      <c r="B1886">
        <f t="shared" si="29"/>
        <v>43.104299999999945</v>
      </c>
      <c r="C1886" t="s">
        <v>10</v>
      </c>
      <c r="D1886">
        <v>28.2</v>
      </c>
      <c r="E1886">
        <v>0</v>
      </c>
      <c r="F1886">
        <f>IF(martianeum6[[#This Row],[zawartosc '[%']]]&gt;=1,martianeum6[[#This Row],[masa '[kg']]]*martianeum6[[#This Row],[zawartosc '[%']]]*0.01,0)</f>
        <v>0</v>
      </c>
      <c r="G1886">
        <f>martianeum6[[#This Row],[stan_magazynu '[kg']]]+martianeum6[[#This Row],[ile_kg_materiału_z_ładunku]]</f>
        <v>43.104299999999945</v>
      </c>
      <c r="H1886">
        <f>IF(martianeum6[[#This Row],[stan_po_wydobyciu_z_ładunku]]&gt;=100,100,0)</f>
        <v>0</v>
      </c>
      <c r="I1886">
        <f>martianeum6[[#This Row],[stan_po_wydobyciu_z_ładunku]]-martianeum6[[#This Row],[ile_zabiera_na_orbite]]</f>
        <v>43.104299999999945</v>
      </c>
    </row>
    <row r="1887" spans="1:9" x14ac:dyDescent="0.25">
      <c r="A1887" s="1">
        <v>50526</v>
      </c>
      <c r="B1887">
        <f t="shared" si="29"/>
        <v>43.104299999999945</v>
      </c>
      <c r="C1887" t="s">
        <v>24</v>
      </c>
      <c r="D1887">
        <v>11.9</v>
      </c>
      <c r="E1887">
        <v>3.4</v>
      </c>
      <c r="F1887">
        <f>IF(martianeum6[[#This Row],[zawartosc '[%']]]&gt;=1,martianeum6[[#This Row],[masa '[kg']]]*martianeum6[[#This Row],[zawartosc '[%']]]*0.01,0)</f>
        <v>0.40460000000000002</v>
      </c>
      <c r="G1887">
        <f>martianeum6[[#This Row],[stan_magazynu '[kg']]]+martianeum6[[#This Row],[ile_kg_materiału_z_ładunku]]</f>
        <v>43.508899999999947</v>
      </c>
      <c r="H1887">
        <f>IF(martianeum6[[#This Row],[stan_po_wydobyciu_z_ładunku]]&gt;=100,100,0)</f>
        <v>0</v>
      </c>
      <c r="I1887">
        <f>martianeum6[[#This Row],[stan_po_wydobyciu_z_ładunku]]-martianeum6[[#This Row],[ile_zabiera_na_orbite]]</f>
        <v>43.508899999999947</v>
      </c>
    </row>
    <row r="1888" spans="1:9" x14ac:dyDescent="0.25">
      <c r="A1888" s="1">
        <v>50527</v>
      </c>
      <c r="B1888">
        <f t="shared" si="29"/>
        <v>43.508899999999947</v>
      </c>
      <c r="C1888" t="s">
        <v>18</v>
      </c>
      <c r="D1888">
        <v>20.9</v>
      </c>
      <c r="E1888">
        <v>7.5</v>
      </c>
      <c r="F1888">
        <f>IF(martianeum6[[#This Row],[zawartosc '[%']]]&gt;=1,martianeum6[[#This Row],[masa '[kg']]]*martianeum6[[#This Row],[zawartosc '[%']]]*0.01,0)</f>
        <v>1.5675000000000001</v>
      </c>
      <c r="G1888">
        <f>martianeum6[[#This Row],[stan_magazynu '[kg']]]+martianeum6[[#This Row],[ile_kg_materiału_z_ładunku]]</f>
        <v>45.07639999999995</v>
      </c>
      <c r="H1888">
        <f>IF(martianeum6[[#This Row],[stan_po_wydobyciu_z_ładunku]]&gt;=100,100,0)</f>
        <v>0</v>
      </c>
      <c r="I1888">
        <f>martianeum6[[#This Row],[stan_po_wydobyciu_z_ładunku]]-martianeum6[[#This Row],[ile_zabiera_na_orbite]]</f>
        <v>45.07639999999995</v>
      </c>
    </row>
    <row r="1889" spans="1:9" x14ac:dyDescent="0.25">
      <c r="A1889" s="1">
        <v>50528</v>
      </c>
      <c r="B1889">
        <f t="shared" si="29"/>
        <v>45.07639999999995</v>
      </c>
      <c r="C1889" t="s">
        <v>32</v>
      </c>
      <c r="D1889">
        <v>18.399999999999999</v>
      </c>
      <c r="E1889">
        <v>0.2</v>
      </c>
      <c r="F1889">
        <f>IF(martianeum6[[#This Row],[zawartosc '[%']]]&gt;=1,martianeum6[[#This Row],[masa '[kg']]]*martianeum6[[#This Row],[zawartosc '[%']]]*0.01,0)</f>
        <v>0</v>
      </c>
      <c r="G1889">
        <f>martianeum6[[#This Row],[stan_magazynu '[kg']]]+martianeum6[[#This Row],[ile_kg_materiału_z_ładunku]]</f>
        <v>45.07639999999995</v>
      </c>
      <c r="H1889">
        <f>IF(martianeum6[[#This Row],[stan_po_wydobyciu_z_ładunku]]&gt;=100,100,0)</f>
        <v>0</v>
      </c>
      <c r="I1889">
        <f>martianeum6[[#This Row],[stan_po_wydobyciu_z_ładunku]]-martianeum6[[#This Row],[ile_zabiera_na_orbite]]</f>
        <v>45.07639999999995</v>
      </c>
    </row>
    <row r="1890" spans="1:9" x14ac:dyDescent="0.25">
      <c r="A1890" s="1">
        <v>50529</v>
      </c>
      <c r="B1890">
        <f t="shared" si="29"/>
        <v>45.07639999999995</v>
      </c>
      <c r="C1890" t="s">
        <v>10</v>
      </c>
      <c r="D1890">
        <v>27.8</v>
      </c>
      <c r="E1890">
        <v>35.9</v>
      </c>
      <c r="F1890">
        <f>IF(martianeum6[[#This Row],[zawartosc '[%']]]&gt;=1,martianeum6[[#This Row],[masa '[kg']]]*martianeum6[[#This Row],[zawartosc '[%']]]*0.01,0)</f>
        <v>9.9802</v>
      </c>
      <c r="G1890">
        <f>martianeum6[[#This Row],[stan_magazynu '[kg']]]+martianeum6[[#This Row],[ile_kg_materiału_z_ładunku]]</f>
        <v>55.056599999999946</v>
      </c>
      <c r="H1890">
        <f>IF(martianeum6[[#This Row],[stan_po_wydobyciu_z_ładunku]]&gt;=100,100,0)</f>
        <v>0</v>
      </c>
      <c r="I1890">
        <f>martianeum6[[#This Row],[stan_po_wydobyciu_z_ładunku]]-martianeum6[[#This Row],[ile_zabiera_na_orbite]]</f>
        <v>55.056599999999946</v>
      </c>
    </row>
    <row r="1891" spans="1:9" x14ac:dyDescent="0.25">
      <c r="A1891" s="1">
        <v>50530</v>
      </c>
      <c r="B1891">
        <f t="shared" si="29"/>
        <v>55.056599999999946</v>
      </c>
      <c r="C1891" t="s">
        <v>19</v>
      </c>
      <c r="D1891">
        <v>20.7</v>
      </c>
      <c r="E1891">
        <v>14.7</v>
      </c>
      <c r="F1891">
        <f>IF(martianeum6[[#This Row],[zawartosc '[%']]]&gt;=1,martianeum6[[#This Row],[masa '[kg']]]*martianeum6[[#This Row],[zawartosc '[%']]]*0.01,0)</f>
        <v>3.0428999999999995</v>
      </c>
      <c r="G1891">
        <f>martianeum6[[#This Row],[stan_magazynu '[kg']]]+martianeum6[[#This Row],[ile_kg_materiału_z_ładunku]]</f>
        <v>58.099499999999949</v>
      </c>
      <c r="H1891">
        <f>IF(martianeum6[[#This Row],[stan_po_wydobyciu_z_ładunku]]&gt;=100,100,0)</f>
        <v>0</v>
      </c>
      <c r="I1891">
        <f>martianeum6[[#This Row],[stan_po_wydobyciu_z_ładunku]]-martianeum6[[#This Row],[ile_zabiera_na_orbite]]</f>
        <v>58.099499999999949</v>
      </c>
    </row>
    <row r="1892" spans="1:9" x14ac:dyDescent="0.25">
      <c r="A1892" s="1">
        <v>50531</v>
      </c>
      <c r="B1892">
        <f t="shared" si="29"/>
        <v>58.099499999999949</v>
      </c>
      <c r="C1892" t="s">
        <v>5</v>
      </c>
      <c r="D1892">
        <v>13</v>
      </c>
      <c r="E1892">
        <v>0</v>
      </c>
      <c r="F1892">
        <f>IF(martianeum6[[#This Row],[zawartosc '[%']]]&gt;=1,martianeum6[[#This Row],[masa '[kg']]]*martianeum6[[#This Row],[zawartosc '[%']]]*0.01,0)</f>
        <v>0</v>
      </c>
      <c r="G1892">
        <f>martianeum6[[#This Row],[stan_magazynu '[kg']]]+martianeum6[[#This Row],[ile_kg_materiału_z_ładunku]]</f>
        <v>58.099499999999949</v>
      </c>
      <c r="H1892">
        <f>IF(martianeum6[[#This Row],[stan_po_wydobyciu_z_ładunku]]&gt;=100,100,0)</f>
        <v>0</v>
      </c>
      <c r="I1892">
        <f>martianeum6[[#This Row],[stan_po_wydobyciu_z_ładunku]]-martianeum6[[#This Row],[ile_zabiera_na_orbite]]</f>
        <v>58.099499999999949</v>
      </c>
    </row>
    <row r="1893" spans="1:9" x14ac:dyDescent="0.25">
      <c r="A1893" s="1">
        <v>50532</v>
      </c>
      <c r="B1893">
        <f t="shared" si="29"/>
        <v>58.099499999999949</v>
      </c>
      <c r="C1893" t="s">
        <v>19</v>
      </c>
      <c r="D1893">
        <v>29.4</v>
      </c>
      <c r="E1893">
        <v>0</v>
      </c>
      <c r="F1893">
        <f>IF(martianeum6[[#This Row],[zawartosc '[%']]]&gt;=1,martianeum6[[#This Row],[masa '[kg']]]*martianeum6[[#This Row],[zawartosc '[%']]]*0.01,0)</f>
        <v>0</v>
      </c>
      <c r="G1893">
        <f>martianeum6[[#This Row],[stan_magazynu '[kg']]]+martianeum6[[#This Row],[ile_kg_materiału_z_ładunku]]</f>
        <v>58.099499999999949</v>
      </c>
      <c r="H1893">
        <f>IF(martianeum6[[#This Row],[stan_po_wydobyciu_z_ładunku]]&gt;=100,100,0)</f>
        <v>0</v>
      </c>
      <c r="I1893">
        <f>martianeum6[[#This Row],[stan_po_wydobyciu_z_ładunku]]-martianeum6[[#This Row],[ile_zabiera_na_orbite]]</f>
        <v>58.099499999999949</v>
      </c>
    </row>
    <row r="1894" spans="1:9" x14ac:dyDescent="0.25">
      <c r="A1894" s="1">
        <v>50533</v>
      </c>
      <c r="B1894">
        <f t="shared" si="29"/>
        <v>58.099499999999949</v>
      </c>
      <c r="C1894" t="s">
        <v>6</v>
      </c>
      <c r="D1894">
        <v>19.8</v>
      </c>
      <c r="E1894">
        <v>13.9</v>
      </c>
      <c r="F1894">
        <f>IF(martianeum6[[#This Row],[zawartosc '[%']]]&gt;=1,martianeum6[[#This Row],[masa '[kg']]]*martianeum6[[#This Row],[zawartosc '[%']]]*0.01,0)</f>
        <v>2.7522000000000002</v>
      </c>
      <c r="G1894">
        <f>martianeum6[[#This Row],[stan_magazynu '[kg']]]+martianeum6[[#This Row],[ile_kg_materiału_z_ładunku]]</f>
        <v>60.851699999999951</v>
      </c>
      <c r="H1894">
        <f>IF(martianeum6[[#This Row],[stan_po_wydobyciu_z_ładunku]]&gt;=100,100,0)</f>
        <v>0</v>
      </c>
      <c r="I1894">
        <f>martianeum6[[#This Row],[stan_po_wydobyciu_z_ładunku]]-martianeum6[[#This Row],[ile_zabiera_na_orbite]]</f>
        <v>60.851699999999951</v>
      </c>
    </row>
    <row r="1895" spans="1:9" x14ac:dyDescent="0.25">
      <c r="A1895" s="1">
        <v>50534</v>
      </c>
      <c r="B1895">
        <f t="shared" si="29"/>
        <v>60.851699999999951</v>
      </c>
      <c r="C1895" t="s">
        <v>11</v>
      </c>
      <c r="D1895">
        <v>10.9</v>
      </c>
      <c r="E1895">
        <v>17</v>
      </c>
      <c r="F1895">
        <f>IF(martianeum6[[#This Row],[zawartosc '[%']]]&gt;=1,martianeum6[[#This Row],[masa '[kg']]]*martianeum6[[#This Row],[zawartosc '[%']]]*0.01,0)</f>
        <v>1.8530000000000002</v>
      </c>
      <c r="G1895">
        <f>martianeum6[[#This Row],[stan_magazynu '[kg']]]+martianeum6[[#This Row],[ile_kg_materiału_z_ładunku]]</f>
        <v>62.704699999999953</v>
      </c>
      <c r="H1895">
        <f>IF(martianeum6[[#This Row],[stan_po_wydobyciu_z_ładunku]]&gt;=100,100,0)</f>
        <v>0</v>
      </c>
      <c r="I1895">
        <f>martianeum6[[#This Row],[stan_po_wydobyciu_z_ładunku]]-martianeum6[[#This Row],[ile_zabiera_na_orbite]]</f>
        <v>62.704699999999953</v>
      </c>
    </row>
    <row r="1896" spans="1:9" x14ac:dyDescent="0.25">
      <c r="A1896" s="1">
        <v>50535</v>
      </c>
      <c r="B1896">
        <f t="shared" si="29"/>
        <v>62.704699999999953</v>
      </c>
      <c r="C1896" t="s">
        <v>10</v>
      </c>
      <c r="D1896">
        <v>27.3</v>
      </c>
      <c r="E1896">
        <v>15.8</v>
      </c>
      <c r="F1896">
        <f>IF(martianeum6[[#This Row],[zawartosc '[%']]]&gt;=1,martianeum6[[#This Row],[masa '[kg']]]*martianeum6[[#This Row],[zawartosc '[%']]]*0.01,0)</f>
        <v>4.3134000000000006</v>
      </c>
      <c r="G1896">
        <f>martianeum6[[#This Row],[stan_magazynu '[kg']]]+martianeum6[[#This Row],[ile_kg_materiału_z_ładunku]]</f>
        <v>67.018099999999947</v>
      </c>
      <c r="H1896">
        <f>IF(martianeum6[[#This Row],[stan_po_wydobyciu_z_ładunku]]&gt;=100,100,0)</f>
        <v>0</v>
      </c>
      <c r="I1896">
        <f>martianeum6[[#This Row],[stan_po_wydobyciu_z_ładunku]]-martianeum6[[#This Row],[ile_zabiera_na_orbite]]</f>
        <v>67.018099999999947</v>
      </c>
    </row>
    <row r="1897" spans="1:9" x14ac:dyDescent="0.25">
      <c r="A1897" s="1">
        <v>50536</v>
      </c>
      <c r="B1897">
        <f t="shared" si="29"/>
        <v>67.018099999999947</v>
      </c>
      <c r="C1897" t="s">
        <v>19</v>
      </c>
      <c r="D1897">
        <v>16.399999999999999</v>
      </c>
      <c r="E1897">
        <v>0</v>
      </c>
      <c r="F1897">
        <f>IF(martianeum6[[#This Row],[zawartosc '[%']]]&gt;=1,martianeum6[[#This Row],[masa '[kg']]]*martianeum6[[#This Row],[zawartosc '[%']]]*0.01,0)</f>
        <v>0</v>
      </c>
      <c r="G1897">
        <f>martianeum6[[#This Row],[stan_magazynu '[kg']]]+martianeum6[[#This Row],[ile_kg_materiału_z_ładunku]]</f>
        <v>67.018099999999947</v>
      </c>
      <c r="H1897">
        <f>IF(martianeum6[[#This Row],[stan_po_wydobyciu_z_ładunku]]&gt;=100,100,0)</f>
        <v>0</v>
      </c>
      <c r="I1897">
        <f>martianeum6[[#This Row],[stan_po_wydobyciu_z_ładunku]]-martianeum6[[#This Row],[ile_zabiera_na_orbite]]</f>
        <v>67.018099999999947</v>
      </c>
    </row>
    <row r="1898" spans="1:9" x14ac:dyDescent="0.25">
      <c r="A1898" s="1">
        <v>50537</v>
      </c>
      <c r="B1898">
        <f t="shared" si="29"/>
        <v>67.018099999999947</v>
      </c>
      <c r="C1898" t="s">
        <v>15</v>
      </c>
      <c r="D1898">
        <v>28</v>
      </c>
      <c r="E1898">
        <v>9.6999999999999993</v>
      </c>
      <c r="F1898">
        <f>IF(martianeum6[[#This Row],[zawartosc '[%']]]&gt;=1,martianeum6[[#This Row],[masa '[kg']]]*martianeum6[[#This Row],[zawartosc '[%']]]*0.01,0)</f>
        <v>2.7159999999999997</v>
      </c>
      <c r="G1898">
        <f>martianeum6[[#This Row],[stan_magazynu '[kg']]]+martianeum6[[#This Row],[ile_kg_materiału_z_ładunku]]</f>
        <v>69.734099999999941</v>
      </c>
      <c r="H1898">
        <f>IF(martianeum6[[#This Row],[stan_po_wydobyciu_z_ładunku]]&gt;=100,100,0)</f>
        <v>0</v>
      </c>
      <c r="I1898">
        <f>martianeum6[[#This Row],[stan_po_wydobyciu_z_ładunku]]-martianeum6[[#This Row],[ile_zabiera_na_orbite]]</f>
        <v>69.734099999999941</v>
      </c>
    </row>
    <row r="1899" spans="1:9" x14ac:dyDescent="0.25">
      <c r="A1899" s="1">
        <v>50538</v>
      </c>
      <c r="B1899">
        <f t="shared" si="29"/>
        <v>69.734099999999941</v>
      </c>
      <c r="C1899" t="s">
        <v>7</v>
      </c>
      <c r="D1899">
        <v>17.399999999999999</v>
      </c>
      <c r="E1899">
        <v>6.6</v>
      </c>
      <c r="F1899">
        <f>IF(martianeum6[[#This Row],[zawartosc '[%']]]&gt;=1,martianeum6[[#This Row],[masa '[kg']]]*martianeum6[[#This Row],[zawartosc '[%']]]*0.01,0)</f>
        <v>1.1483999999999999</v>
      </c>
      <c r="G1899">
        <f>martianeum6[[#This Row],[stan_magazynu '[kg']]]+martianeum6[[#This Row],[ile_kg_materiału_z_ładunku]]</f>
        <v>70.882499999999936</v>
      </c>
      <c r="H1899">
        <f>IF(martianeum6[[#This Row],[stan_po_wydobyciu_z_ładunku]]&gt;=100,100,0)</f>
        <v>0</v>
      </c>
      <c r="I1899">
        <f>martianeum6[[#This Row],[stan_po_wydobyciu_z_ładunku]]-martianeum6[[#This Row],[ile_zabiera_na_orbite]]</f>
        <v>70.882499999999936</v>
      </c>
    </row>
    <row r="1900" spans="1:9" x14ac:dyDescent="0.25">
      <c r="A1900" s="1">
        <v>50539</v>
      </c>
      <c r="B1900">
        <f t="shared" si="29"/>
        <v>70.882499999999936</v>
      </c>
      <c r="C1900" t="s">
        <v>8</v>
      </c>
      <c r="D1900">
        <v>25.7</v>
      </c>
      <c r="E1900">
        <v>0.7</v>
      </c>
      <c r="F1900">
        <f>IF(martianeum6[[#This Row],[zawartosc '[%']]]&gt;=1,martianeum6[[#This Row],[masa '[kg']]]*martianeum6[[#This Row],[zawartosc '[%']]]*0.01,0)</f>
        <v>0</v>
      </c>
      <c r="G1900">
        <f>martianeum6[[#This Row],[stan_magazynu '[kg']]]+martianeum6[[#This Row],[ile_kg_materiału_z_ładunku]]</f>
        <v>70.882499999999936</v>
      </c>
      <c r="H1900">
        <f>IF(martianeum6[[#This Row],[stan_po_wydobyciu_z_ładunku]]&gt;=100,100,0)</f>
        <v>0</v>
      </c>
      <c r="I1900">
        <f>martianeum6[[#This Row],[stan_po_wydobyciu_z_ładunku]]-martianeum6[[#This Row],[ile_zabiera_na_orbite]]</f>
        <v>70.882499999999936</v>
      </c>
    </row>
    <row r="1901" spans="1:9" x14ac:dyDescent="0.25">
      <c r="A1901" s="1">
        <v>50540</v>
      </c>
      <c r="B1901">
        <f t="shared" si="29"/>
        <v>70.882499999999936</v>
      </c>
      <c r="C1901" t="s">
        <v>19</v>
      </c>
      <c r="D1901">
        <v>20.100000000000001</v>
      </c>
      <c r="E1901">
        <v>11</v>
      </c>
      <c r="F1901">
        <f>IF(martianeum6[[#This Row],[zawartosc '[%']]]&gt;=1,martianeum6[[#This Row],[masa '[kg']]]*martianeum6[[#This Row],[zawartosc '[%']]]*0.01,0)</f>
        <v>2.2110000000000003</v>
      </c>
      <c r="G1901">
        <f>martianeum6[[#This Row],[stan_magazynu '[kg']]]+martianeum6[[#This Row],[ile_kg_materiału_z_ładunku]]</f>
        <v>73.093499999999935</v>
      </c>
      <c r="H1901">
        <f>IF(martianeum6[[#This Row],[stan_po_wydobyciu_z_ładunku]]&gt;=100,100,0)</f>
        <v>0</v>
      </c>
      <c r="I1901">
        <f>martianeum6[[#This Row],[stan_po_wydobyciu_z_ładunku]]-martianeum6[[#This Row],[ile_zabiera_na_orbite]]</f>
        <v>73.093499999999935</v>
      </c>
    </row>
    <row r="1902" spans="1:9" x14ac:dyDescent="0.25">
      <c r="A1902" s="1">
        <v>50541</v>
      </c>
      <c r="B1902">
        <f t="shared" si="29"/>
        <v>73.093499999999935</v>
      </c>
      <c r="C1902" t="s">
        <v>19</v>
      </c>
      <c r="D1902">
        <v>17.899999999999999</v>
      </c>
      <c r="E1902">
        <v>0</v>
      </c>
      <c r="F1902">
        <f>IF(martianeum6[[#This Row],[zawartosc '[%']]]&gt;=1,martianeum6[[#This Row],[masa '[kg']]]*martianeum6[[#This Row],[zawartosc '[%']]]*0.01,0)</f>
        <v>0</v>
      </c>
      <c r="G1902">
        <f>martianeum6[[#This Row],[stan_magazynu '[kg']]]+martianeum6[[#This Row],[ile_kg_materiału_z_ładunku]]</f>
        <v>73.093499999999935</v>
      </c>
      <c r="H1902">
        <f>IF(martianeum6[[#This Row],[stan_po_wydobyciu_z_ładunku]]&gt;=100,100,0)</f>
        <v>0</v>
      </c>
      <c r="I1902">
        <f>martianeum6[[#This Row],[stan_po_wydobyciu_z_ładunku]]-martianeum6[[#This Row],[ile_zabiera_na_orbite]]</f>
        <v>73.093499999999935</v>
      </c>
    </row>
    <row r="1903" spans="1:9" x14ac:dyDescent="0.25">
      <c r="A1903" s="1">
        <v>50542</v>
      </c>
      <c r="B1903">
        <f t="shared" si="29"/>
        <v>73.093499999999935</v>
      </c>
      <c r="C1903" t="s">
        <v>11</v>
      </c>
      <c r="D1903">
        <v>10.7</v>
      </c>
      <c r="E1903">
        <v>6.4</v>
      </c>
      <c r="F1903">
        <f>IF(martianeum6[[#This Row],[zawartosc '[%']]]&gt;=1,martianeum6[[#This Row],[masa '[kg']]]*martianeum6[[#This Row],[zawartosc '[%']]]*0.01,0)</f>
        <v>0.68480000000000008</v>
      </c>
      <c r="G1903">
        <f>martianeum6[[#This Row],[stan_magazynu '[kg']]]+martianeum6[[#This Row],[ile_kg_materiału_z_ładunku]]</f>
        <v>73.77829999999993</v>
      </c>
      <c r="H1903">
        <f>IF(martianeum6[[#This Row],[stan_po_wydobyciu_z_ładunku]]&gt;=100,100,0)</f>
        <v>0</v>
      </c>
      <c r="I1903">
        <f>martianeum6[[#This Row],[stan_po_wydobyciu_z_ładunku]]-martianeum6[[#This Row],[ile_zabiera_na_orbite]]</f>
        <v>73.77829999999993</v>
      </c>
    </row>
    <row r="1904" spans="1:9" x14ac:dyDescent="0.25">
      <c r="A1904" s="1">
        <v>50543</v>
      </c>
      <c r="B1904">
        <f t="shared" si="29"/>
        <v>73.77829999999993</v>
      </c>
      <c r="C1904" t="s">
        <v>9</v>
      </c>
      <c r="D1904">
        <v>20.399999999999999</v>
      </c>
      <c r="E1904">
        <v>0</v>
      </c>
      <c r="F1904">
        <f>IF(martianeum6[[#This Row],[zawartosc '[%']]]&gt;=1,martianeum6[[#This Row],[masa '[kg']]]*martianeum6[[#This Row],[zawartosc '[%']]]*0.01,0)</f>
        <v>0</v>
      </c>
      <c r="G1904">
        <f>martianeum6[[#This Row],[stan_magazynu '[kg']]]+martianeum6[[#This Row],[ile_kg_materiału_z_ładunku]]</f>
        <v>73.77829999999993</v>
      </c>
      <c r="H1904">
        <f>IF(martianeum6[[#This Row],[stan_po_wydobyciu_z_ładunku]]&gt;=100,100,0)</f>
        <v>0</v>
      </c>
      <c r="I1904">
        <f>martianeum6[[#This Row],[stan_po_wydobyciu_z_ładunku]]-martianeum6[[#This Row],[ile_zabiera_na_orbite]]</f>
        <v>73.77829999999993</v>
      </c>
    </row>
    <row r="1905" spans="1:9" x14ac:dyDescent="0.25">
      <c r="A1905" s="1">
        <v>50544</v>
      </c>
      <c r="B1905">
        <f t="shared" si="29"/>
        <v>73.77829999999993</v>
      </c>
      <c r="C1905" t="s">
        <v>12</v>
      </c>
      <c r="D1905">
        <v>25.4</v>
      </c>
      <c r="E1905">
        <v>1</v>
      </c>
      <c r="F1905">
        <f>IF(martianeum6[[#This Row],[zawartosc '[%']]]&gt;=1,martianeum6[[#This Row],[masa '[kg']]]*martianeum6[[#This Row],[zawartosc '[%']]]*0.01,0)</f>
        <v>0.254</v>
      </c>
      <c r="G1905">
        <f>martianeum6[[#This Row],[stan_magazynu '[kg']]]+martianeum6[[#This Row],[ile_kg_materiału_z_ładunku]]</f>
        <v>74.032299999999935</v>
      </c>
      <c r="H1905">
        <f>IF(martianeum6[[#This Row],[stan_po_wydobyciu_z_ładunku]]&gt;=100,100,0)</f>
        <v>0</v>
      </c>
      <c r="I1905">
        <f>martianeum6[[#This Row],[stan_po_wydobyciu_z_ładunku]]-martianeum6[[#This Row],[ile_zabiera_na_orbite]]</f>
        <v>74.032299999999935</v>
      </c>
    </row>
    <row r="1906" spans="1:9" x14ac:dyDescent="0.25">
      <c r="A1906" s="1">
        <v>50545</v>
      </c>
      <c r="B1906">
        <f t="shared" si="29"/>
        <v>74.032299999999935</v>
      </c>
      <c r="C1906" t="s">
        <v>8</v>
      </c>
      <c r="D1906">
        <v>10.9</v>
      </c>
      <c r="E1906">
        <v>0.2</v>
      </c>
      <c r="F1906">
        <f>IF(martianeum6[[#This Row],[zawartosc '[%']]]&gt;=1,martianeum6[[#This Row],[masa '[kg']]]*martianeum6[[#This Row],[zawartosc '[%']]]*0.01,0)</f>
        <v>0</v>
      </c>
      <c r="G1906">
        <f>martianeum6[[#This Row],[stan_magazynu '[kg']]]+martianeum6[[#This Row],[ile_kg_materiału_z_ładunku]]</f>
        <v>74.032299999999935</v>
      </c>
      <c r="H1906">
        <f>IF(martianeum6[[#This Row],[stan_po_wydobyciu_z_ładunku]]&gt;=100,100,0)</f>
        <v>0</v>
      </c>
      <c r="I1906">
        <f>martianeum6[[#This Row],[stan_po_wydobyciu_z_ładunku]]-martianeum6[[#This Row],[ile_zabiera_na_orbite]]</f>
        <v>74.032299999999935</v>
      </c>
    </row>
    <row r="1907" spans="1:9" x14ac:dyDescent="0.25">
      <c r="A1907" s="1">
        <v>50546</v>
      </c>
      <c r="B1907">
        <f t="shared" si="29"/>
        <v>74.032299999999935</v>
      </c>
      <c r="C1907" t="s">
        <v>27</v>
      </c>
      <c r="D1907">
        <v>18.5</v>
      </c>
      <c r="E1907">
        <v>0.5</v>
      </c>
      <c r="F1907">
        <f>IF(martianeum6[[#This Row],[zawartosc '[%']]]&gt;=1,martianeum6[[#This Row],[masa '[kg']]]*martianeum6[[#This Row],[zawartosc '[%']]]*0.01,0)</f>
        <v>0</v>
      </c>
      <c r="G1907">
        <f>martianeum6[[#This Row],[stan_magazynu '[kg']]]+martianeum6[[#This Row],[ile_kg_materiału_z_ładunku]]</f>
        <v>74.032299999999935</v>
      </c>
      <c r="H1907">
        <f>IF(martianeum6[[#This Row],[stan_po_wydobyciu_z_ładunku]]&gt;=100,100,0)</f>
        <v>0</v>
      </c>
      <c r="I1907">
        <f>martianeum6[[#This Row],[stan_po_wydobyciu_z_ładunku]]-martianeum6[[#This Row],[ile_zabiera_na_orbite]]</f>
        <v>74.032299999999935</v>
      </c>
    </row>
    <row r="1908" spans="1:9" x14ac:dyDescent="0.25">
      <c r="A1908" s="1">
        <v>50547</v>
      </c>
      <c r="B1908">
        <f t="shared" si="29"/>
        <v>74.032299999999935</v>
      </c>
      <c r="C1908" t="s">
        <v>10</v>
      </c>
      <c r="D1908">
        <v>14.8</v>
      </c>
      <c r="E1908">
        <v>50.3</v>
      </c>
      <c r="F1908">
        <f>IF(martianeum6[[#This Row],[zawartosc '[%']]]&gt;=1,martianeum6[[#This Row],[masa '[kg']]]*martianeum6[[#This Row],[zawartosc '[%']]]*0.01,0)</f>
        <v>7.4443999999999999</v>
      </c>
      <c r="G1908">
        <f>martianeum6[[#This Row],[stan_magazynu '[kg']]]+martianeum6[[#This Row],[ile_kg_materiału_z_ładunku]]</f>
        <v>81.476699999999937</v>
      </c>
      <c r="H1908">
        <f>IF(martianeum6[[#This Row],[stan_po_wydobyciu_z_ładunku]]&gt;=100,100,0)</f>
        <v>0</v>
      </c>
      <c r="I1908">
        <f>martianeum6[[#This Row],[stan_po_wydobyciu_z_ładunku]]-martianeum6[[#This Row],[ile_zabiera_na_orbite]]</f>
        <v>81.476699999999937</v>
      </c>
    </row>
    <row r="1909" spans="1:9" x14ac:dyDescent="0.25">
      <c r="A1909" s="1">
        <v>50548</v>
      </c>
      <c r="B1909">
        <f t="shared" si="29"/>
        <v>81.476699999999937</v>
      </c>
      <c r="C1909" t="s">
        <v>18</v>
      </c>
      <c r="D1909">
        <v>28.5</v>
      </c>
      <c r="E1909">
        <v>0.7</v>
      </c>
      <c r="F1909">
        <f>IF(martianeum6[[#This Row],[zawartosc '[%']]]&gt;=1,martianeum6[[#This Row],[masa '[kg']]]*martianeum6[[#This Row],[zawartosc '[%']]]*0.01,0)</f>
        <v>0</v>
      </c>
      <c r="G1909">
        <f>martianeum6[[#This Row],[stan_magazynu '[kg']]]+martianeum6[[#This Row],[ile_kg_materiału_z_ładunku]]</f>
        <v>81.476699999999937</v>
      </c>
      <c r="H1909">
        <f>IF(martianeum6[[#This Row],[stan_po_wydobyciu_z_ładunku]]&gt;=100,100,0)</f>
        <v>0</v>
      </c>
      <c r="I1909">
        <f>martianeum6[[#This Row],[stan_po_wydobyciu_z_ładunku]]-martianeum6[[#This Row],[ile_zabiera_na_orbite]]</f>
        <v>81.476699999999937</v>
      </c>
    </row>
    <row r="1910" spans="1:9" x14ac:dyDescent="0.25">
      <c r="A1910" s="1">
        <v>50549</v>
      </c>
      <c r="B1910">
        <f t="shared" si="29"/>
        <v>81.476699999999937</v>
      </c>
      <c r="C1910" t="s">
        <v>31</v>
      </c>
      <c r="D1910">
        <v>19.399999999999999</v>
      </c>
      <c r="E1910">
        <v>0</v>
      </c>
      <c r="F1910">
        <f>IF(martianeum6[[#This Row],[zawartosc '[%']]]&gt;=1,martianeum6[[#This Row],[masa '[kg']]]*martianeum6[[#This Row],[zawartosc '[%']]]*0.01,0)</f>
        <v>0</v>
      </c>
      <c r="G1910">
        <f>martianeum6[[#This Row],[stan_magazynu '[kg']]]+martianeum6[[#This Row],[ile_kg_materiału_z_ładunku]]</f>
        <v>81.476699999999937</v>
      </c>
      <c r="H1910">
        <f>IF(martianeum6[[#This Row],[stan_po_wydobyciu_z_ładunku]]&gt;=100,100,0)</f>
        <v>0</v>
      </c>
      <c r="I1910">
        <f>martianeum6[[#This Row],[stan_po_wydobyciu_z_ładunku]]-martianeum6[[#This Row],[ile_zabiera_na_orbite]]</f>
        <v>81.476699999999937</v>
      </c>
    </row>
    <row r="1911" spans="1:9" x14ac:dyDescent="0.25">
      <c r="A1911" s="1">
        <v>50550</v>
      </c>
      <c r="B1911">
        <f t="shared" si="29"/>
        <v>81.476699999999937</v>
      </c>
      <c r="C1911" t="s">
        <v>23</v>
      </c>
      <c r="D1911">
        <v>20.7</v>
      </c>
      <c r="E1911">
        <v>4.7</v>
      </c>
      <c r="F1911">
        <f>IF(martianeum6[[#This Row],[zawartosc '[%']]]&gt;=1,martianeum6[[#This Row],[masa '[kg']]]*martianeum6[[#This Row],[zawartosc '[%']]]*0.01,0)</f>
        <v>0.9729000000000001</v>
      </c>
      <c r="G1911">
        <f>martianeum6[[#This Row],[stan_magazynu '[kg']]]+martianeum6[[#This Row],[ile_kg_materiału_z_ładunku]]</f>
        <v>82.449599999999933</v>
      </c>
      <c r="H1911">
        <f>IF(martianeum6[[#This Row],[stan_po_wydobyciu_z_ładunku]]&gt;=100,100,0)</f>
        <v>0</v>
      </c>
      <c r="I1911">
        <f>martianeum6[[#This Row],[stan_po_wydobyciu_z_ładunku]]-martianeum6[[#This Row],[ile_zabiera_na_orbite]]</f>
        <v>82.449599999999933</v>
      </c>
    </row>
    <row r="1912" spans="1:9" x14ac:dyDescent="0.25">
      <c r="A1912" s="1">
        <v>50551</v>
      </c>
      <c r="B1912">
        <f t="shared" si="29"/>
        <v>82.449599999999933</v>
      </c>
      <c r="C1912" t="s">
        <v>26</v>
      </c>
      <c r="D1912">
        <v>25.7</v>
      </c>
      <c r="E1912">
        <v>0</v>
      </c>
      <c r="F1912">
        <f>IF(martianeum6[[#This Row],[zawartosc '[%']]]&gt;=1,martianeum6[[#This Row],[masa '[kg']]]*martianeum6[[#This Row],[zawartosc '[%']]]*0.01,0)</f>
        <v>0</v>
      </c>
      <c r="G1912">
        <f>martianeum6[[#This Row],[stan_magazynu '[kg']]]+martianeum6[[#This Row],[ile_kg_materiału_z_ładunku]]</f>
        <v>82.449599999999933</v>
      </c>
      <c r="H1912">
        <f>IF(martianeum6[[#This Row],[stan_po_wydobyciu_z_ładunku]]&gt;=100,100,0)</f>
        <v>0</v>
      </c>
      <c r="I1912">
        <f>martianeum6[[#This Row],[stan_po_wydobyciu_z_ładunku]]-martianeum6[[#This Row],[ile_zabiera_na_orbite]]</f>
        <v>82.449599999999933</v>
      </c>
    </row>
    <row r="1913" spans="1:9" x14ac:dyDescent="0.25">
      <c r="A1913" s="1">
        <v>50552</v>
      </c>
      <c r="B1913">
        <f t="shared" si="29"/>
        <v>82.449599999999933</v>
      </c>
      <c r="C1913" t="s">
        <v>19</v>
      </c>
      <c r="D1913">
        <v>21.4</v>
      </c>
      <c r="E1913">
        <v>0</v>
      </c>
      <c r="F1913">
        <f>IF(martianeum6[[#This Row],[zawartosc '[%']]]&gt;=1,martianeum6[[#This Row],[masa '[kg']]]*martianeum6[[#This Row],[zawartosc '[%']]]*0.01,0)</f>
        <v>0</v>
      </c>
      <c r="G1913">
        <f>martianeum6[[#This Row],[stan_magazynu '[kg']]]+martianeum6[[#This Row],[ile_kg_materiału_z_ładunku]]</f>
        <v>82.449599999999933</v>
      </c>
      <c r="H1913">
        <f>IF(martianeum6[[#This Row],[stan_po_wydobyciu_z_ładunku]]&gt;=100,100,0)</f>
        <v>0</v>
      </c>
      <c r="I1913">
        <f>martianeum6[[#This Row],[stan_po_wydobyciu_z_ładunku]]-martianeum6[[#This Row],[ile_zabiera_na_orbite]]</f>
        <v>82.449599999999933</v>
      </c>
    </row>
    <row r="1914" spans="1:9" x14ac:dyDescent="0.25">
      <c r="A1914" s="1">
        <v>50553</v>
      </c>
      <c r="B1914">
        <f t="shared" si="29"/>
        <v>82.449599999999933</v>
      </c>
      <c r="C1914" t="s">
        <v>10</v>
      </c>
      <c r="D1914">
        <v>19.2</v>
      </c>
      <c r="E1914">
        <v>0</v>
      </c>
      <c r="F1914">
        <f>IF(martianeum6[[#This Row],[zawartosc '[%']]]&gt;=1,martianeum6[[#This Row],[masa '[kg']]]*martianeum6[[#This Row],[zawartosc '[%']]]*0.01,0)</f>
        <v>0</v>
      </c>
      <c r="G1914">
        <f>martianeum6[[#This Row],[stan_magazynu '[kg']]]+martianeum6[[#This Row],[ile_kg_materiału_z_ładunku]]</f>
        <v>82.449599999999933</v>
      </c>
      <c r="H1914">
        <f>IF(martianeum6[[#This Row],[stan_po_wydobyciu_z_ładunku]]&gt;=100,100,0)</f>
        <v>0</v>
      </c>
      <c r="I1914">
        <f>martianeum6[[#This Row],[stan_po_wydobyciu_z_ładunku]]-martianeum6[[#This Row],[ile_zabiera_na_orbite]]</f>
        <v>82.449599999999933</v>
      </c>
    </row>
    <row r="1915" spans="1:9" x14ac:dyDescent="0.25">
      <c r="A1915" s="1">
        <v>50554</v>
      </c>
      <c r="B1915">
        <f t="shared" si="29"/>
        <v>82.449599999999933</v>
      </c>
      <c r="C1915" t="s">
        <v>18</v>
      </c>
      <c r="D1915">
        <v>19.399999999999999</v>
      </c>
      <c r="E1915">
        <v>14.2</v>
      </c>
      <c r="F1915">
        <f>IF(martianeum6[[#This Row],[zawartosc '[%']]]&gt;=1,martianeum6[[#This Row],[masa '[kg']]]*martianeum6[[#This Row],[zawartosc '[%']]]*0.01,0)</f>
        <v>2.7547999999999995</v>
      </c>
      <c r="G1915">
        <f>martianeum6[[#This Row],[stan_magazynu '[kg']]]+martianeum6[[#This Row],[ile_kg_materiału_z_ładunku]]</f>
        <v>85.204399999999936</v>
      </c>
      <c r="H1915">
        <f>IF(martianeum6[[#This Row],[stan_po_wydobyciu_z_ładunku]]&gt;=100,100,0)</f>
        <v>0</v>
      </c>
      <c r="I1915">
        <f>martianeum6[[#This Row],[stan_po_wydobyciu_z_ładunku]]-martianeum6[[#This Row],[ile_zabiera_na_orbite]]</f>
        <v>85.204399999999936</v>
      </c>
    </row>
    <row r="1916" spans="1:9" x14ac:dyDescent="0.25">
      <c r="A1916" s="1">
        <v>50555</v>
      </c>
      <c r="B1916">
        <f t="shared" si="29"/>
        <v>85.204399999999936</v>
      </c>
      <c r="C1916" t="s">
        <v>19</v>
      </c>
      <c r="D1916">
        <v>24.2</v>
      </c>
      <c r="E1916">
        <v>1.9</v>
      </c>
      <c r="F1916">
        <f>IF(martianeum6[[#This Row],[zawartosc '[%']]]&gt;=1,martianeum6[[#This Row],[masa '[kg']]]*martianeum6[[#This Row],[zawartosc '[%']]]*0.01,0)</f>
        <v>0.45979999999999999</v>
      </c>
      <c r="G1916">
        <f>martianeum6[[#This Row],[stan_magazynu '[kg']]]+martianeum6[[#This Row],[ile_kg_materiału_z_ładunku]]</f>
        <v>85.664199999999937</v>
      </c>
      <c r="H1916">
        <f>IF(martianeum6[[#This Row],[stan_po_wydobyciu_z_ładunku]]&gt;=100,100,0)</f>
        <v>0</v>
      </c>
      <c r="I1916">
        <f>martianeum6[[#This Row],[stan_po_wydobyciu_z_ładunku]]-martianeum6[[#This Row],[ile_zabiera_na_orbite]]</f>
        <v>85.664199999999937</v>
      </c>
    </row>
    <row r="1917" spans="1:9" x14ac:dyDescent="0.25">
      <c r="A1917" s="1">
        <v>50556</v>
      </c>
      <c r="B1917">
        <f t="shared" si="29"/>
        <v>85.664199999999937</v>
      </c>
      <c r="C1917" t="s">
        <v>7</v>
      </c>
      <c r="D1917">
        <v>27.7</v>
      </c>
      <c r="E1917">
        <v>19.5</v>
      </c>
      <c r="F1917">
        <f>IF(martianeum6[[#This Row],[zawartosc '[%']]]&gt;=1,martianeum6[[#This Row],[masa '[kg']]]*martianeum6[[#This Row],[zawartosc '[%']]]*0.01,0)</f>
        <v>5.4014999999999995</v>
      </c>
      <c r="G1917">
        <f>martianeum6[[#This Row],[stan_magazynu '[kg']]]+martianeum6[[#This Row],[ile_kg_materiału_z_ładunku]]</f>
        <v>91.065699999999936</v>
      </c>
      <c r="H1917">
        <f>IF(martianeum6[[#This Row],[stan_po_wydobyciu_z_ładunku]]&gt;=100,100,0)</f>
        <v>0</v>
      </c>
      <c r="I1917">
        <f>martianeum6[[#This Row],[stan_po_wydobyciu_z_ładunku]]-martianeum6[[#This Row],[ile_zabiera_na_orbite]]</f>
        <v>91.065699999999936</v>
      </c>
    </row>
    <row r="1918" spans="1:9" x14ac:dyDescent="0.25">
      <c r="A1918" s="1">
        <v>50557</v>
      </c>
      <c r="B1918">
        <f t="shared" si="29"/>
        <v>91.065699999999936</v>
      </c>
      <c r="C1918" t="s">
        <v>5</v>
      </c>
      <c r="D1918">
        <v>16.899999999999999</v>
      </c>
      <c r="E1918">
        <v>4.0999999999999996</v>
      </c>
      <c r="F1918">
        <f>IF(martianeum6[[#This Row],[zawartosc '[%']]]&gt;=1,martianeum6[[#This Row],[masa '[kg']]]*martianeum6[[#This Row],[zawartosc '[%']]]*0.01,0)</f>
        <v>0.69289999999999996</v>
      </c>
      <c r="G1918">
        <f>martianeum6[[#This Row],[stan_magazynu '[kg']]]+martianeum6[[#This Row],[ile_kg_materiału_z_ładunku]]</f>
        <v>91.75859999999993</v>
      </c>
      <c r="H1918">
        <f>IF(martianeum6[[#This Row],[stan_po_wydobyciu_z_ładunku]]&gt;=100,100,0)</f>
        <v>0</v>
      </c>
      <c r="I1918">
        <f>martianeum6[[#This Row],[stan_po_wydobyciu_z_ładunku]]-martianeum6[[#This Row],[ile_zabiera_na_orbite]]</f>
        <v>91.75859999999993</v>
      </c>
    </row>
    <row r="1919" spans="1:9" x14ac:dyDescent="0.25">
      <c r="A1919" s="1">
        <v>50558</v>
      </c>
      <c r="B1919">
        <f t="shared" si="29"/>
        <v>91.75859999999993</v>
      </c>
      <c r="C1919" t="s">
        <v>19</v>
      </c>
      <c r="D1919">
        <v>11.8</v>
      </c>
      <c r="E1919">
        <v>0</v>
      </c>
      <c r="F1919">
        <f>IF(martianeum6[[#This Row],[zawartosc '[%']]]&gt;=1,martianeum6[[#This Row],[masa '[kg']]]*martianeum6[[#This Row],[zawartosc '[%']]]*0.01,0)</f>
        <v>0</v>
      </c>
      <c r="G1919">
        <f>martianeum6[[#This Row],[stan_magazynu '[kg']]]+martianeum6[[#This Row],[ile_kg_materiału_z_ładunku]]</f>
        <v>91.75859999999993</v>
      </c>
      <c r="H1919">
        <f>IF(martianeum6[[#This Row],[stan_po_wydobyciu_z_ładunku]]&gt;=100,100,0)</f>
        <v>0</v>
      </c>
      <c r="I1919">
        <f>martianeum6[[#This Row],[stan_po_wydobyciu_z_ładunku]]-martianeum6[[#This Row],[ile_zabiera_na_orbite]]</f>
        <v>91.75859999999993</v>
      </c>
    </row>
    <row r="1920" spans="1:9" x14ac:dyDescent="0.25">
      <c r="A1920" s="1">
        <v>50559</v>
      </c>
      <c r="B1920">
        <f t="shared" si="29"/>
        <v>91.75859999999993</v>
      </c>
      <c r="C1920" t="s">
        <v>12</v>
      </c>
      <c r="D1920">
        <v>15.7</v>
      </c>
      <c r="E1920">
        <v>9.4</v>
      </c>
      <c r="F1920">
        <f>IF(martianeum6[[#This Row],[zawartosc '[%']]]&gt;=1,martianeum6[[#This Row],[masa '[kg']]]*martianeum6[[#This Row],[zawartosc '[%']]]*0.01,0)</f>
        <v>1.4758000000000002</v>
      </c>
      <c r="G1920">
        <f>martianeum6[[#This Row],[stan_magazynu '[kg']]]+martianeum6[[#This Row],[ile_kg_materiału_z_ładunku]]</f>
        <v>93.234399999999937</v>
      </c>
      <c r="H1920">
        <f>IF(martianeum6[[#This Row],[stan_po_wydobyciu_z_ładunku]]&gt;=100,100,0)</f>
        <v>0</v>
      </c>
      <c r="I1920">
        <f>martianeum6[[#This Row],[stan_po_wydobyciu_z_ładunku]]-martianeum6[[#This Row],[ile_zabiera_na_orbite]]</f>
        <v>93.234399999999937</v>
      </c>
    </row>
    <row r="1921" spans="1:9" x14ac:dyDescent="0.25">
      <c r="A1921" s="1">
        <v>50560</v>
      </c>
      <c r="B1921">
        <f t="shared" si="29"/>
        <v>93.234399999999937</v>
      </c>
      <c r="C1921" t="s">
        <v>6</v>
      </c>
      <c r="D1921">
        <v>14.2</v>
      </c>
      <c r="E1921">
        <v>0</v>
      </c>
      <c r="F1921">
        <f>IF(martianeum6[[#This Row],[zawartosc '[%']]]&gt;=1,martianeum6[[#This Row],[masa '[kg']]]*martianeum6[[#This Row],[zawartosc '[%']]]*0.01,0)</f>
        <v>0</v>
      </c>
      <c r="G1921">
        <f>martianeum6[[#This Row],[stan_magazynu '[kg']]]+martianeum6[[#This Row],[ile_kg_materiału_z_ładunku]]</f>
        <v>93.234399999999937</v>
      </c>
      <c r="H1921">
        <f>IF(martianeum6[[#This Row],[stan_po_wydobyciu_z_ładunku]]&gt;=100,100,0)</f>
        <v>0</v>
      </c>
      <c r="I1921">
        <f>martianeum6[[#This Row],[stan_po_wydobyciu_z_ładunku]]-martianeum6[[#This Row],[ile_zabiera_na_orbite]]</f>
        <v>93.234399999999937</v>
      </c>
    </row>
    <row r="1922" spans="1:9" x14ac:dyDescent="0.25">
      <c r="A1922" s="1">
        <v>50561</v>
      </c>
      <c r="B1922">
        <f t="shared" si="29"/>
        <v>93.234399999999937</v>
      </c>
      <c r="C1922" t="s">
        <v>15</v>
      </c>
      <c r="D1922">
        <v>18.100000000000001</v>
      </c>
      <c r="E1922">
        <v>13.1</v>
      </c>
      <c r="F1922">
        <f>IF(martianeum6[[#This Row],[zawartosc '[%']]]&gt;=1,martianeum6[[#This Row],[masa '[kg']]]*martianeum6[[#This Row],[zawartosc '[%']]]*0.01,0)</f>
        <v>2.3711000000000002</v>
      </c>
      <c r="G1922">
        <f>martianeum6[[#This Row],[stan_magazynu '[kg']]]+martianeum6[[#This Row],[ile_kg_materiału_z_ładunku]]</f>
        <v>95.605499999999935</v>
      </c>
      <c r="H1922">
        <f>IF(martianeum6[[#This Row],[stan_po_wydobyciu_z_ładunku]]&gt;=100,100,0)</f>
        <v>0</v>
      </c>
      <c r="I1922">
        <f>martianeum6[[#This Row],[stan_po_wydobyciu_z_ładunku]]-martianeum6[[#This Row],[ile_zabiera_na_orbite]]</f>
        <v>95.605499999999935</v>
      </c>
    </row>
    <row r="1923" spans="1:9" x14ac:dyDescent="0.25">
      <c r="A1923" s="1">
        <v>50562</v>
      </c>
      <c r="B1923">
        <f t="shared" si="29"/>
        <v>95.605499999999935</v>
      </c>
      <c r="C1923" t="s">
        <v>19</v>
      </c>
      <c r="D1923">
        <v>21.9</v>
      </c>
      <c r="E1923">
        <v>27.5</v>
      </c>
      <c r="F1923">
        <f>IF(martianeum6[[#This Row],[zawartosc '[%']]]&gt;=1,martianeum6[[#This Row],[masa '[kg']]]*martianeum6[[#This Row],[zawartosc '[%']]]*0.01,0)</f>
        <v>6.0225</v>
      </c>
      <c r="G1923">
        <f>martianeum6[[#This Row],[stan_magazynu '[kg']]]+martianeum6[[#This Row],[ile_kg_materiału_z_ładunku]]</f>
        <v>101.62799999999993</v>
      </c>
      <c r="H1923">
        <f>IF(martianeum6[[#This Row],[stan_po_wydobyciu_z_ładunku]]&gt;=100,100,0)</f>
        <v>100</v>
      </c>
      <c r="I1923">
        <f>martianeum6[[#This Row],[stan_po_wydobyciu_z_ładunku]]-martianeum6[[#This Row],[ile_zabiera_na_orbite]]</f>
        <v>1.6279999999999291</v>
      </c>
    </row>
    <row r="1924" spans="1:9" x14ac:dyDescent="0.25">
      <c r="A1924" s="1">
        <v>50563</v>
      </c>
      <c r="B1924">
        <f t="shared" ref="B1924:B1987" si="30">I1923</f>
        <v>1.6279999999999291</v>
      </c>
      <c r="C1924" t="s">
        <v>10</v>
      </c>
      <c r="D1924">
        <v>28</v>
      </c>
      <c r="E1924">
        <v>2.1</v>
      </c>
      <c r="F1924">
        <f>IF(martianeum6[[#This Row],[zawartosc '[%']]]&gt;=1,martianeum6[[#This Row],[masa '[kg']]]*martianeum6[[#This Row],[zawartosc '[%']]]*0.01,0)</f>
        <v>0.58800000000000008</v>
      </c>
      <c r="G1924">
        <f>martianeum6[[#This Row],[stan_magazynu '[kg']]]+martianeum6[[#This Row],[ile_kg_materiału_z_ładunku]]</f>
        <v>2.2159999999999291</v>
      </c>
      <c r="H1924">
        <f>IF(martianeum6[[#This Row],[stan_po_wydobyciu_z_ładunku]]&gt;=100,100,0)</f>
        <v>0</v>
      </c>
      <c r="I1924">
        <f>martianeum6[[#This Row],[stan_po_wydobyciu_z_ładunku]]-martianeum6[[#This Row],[ile_zabiera_na_orbite]]</f>
        <v>2.2159999999999291</v>
      </c>
    </row>
    <row r="1925" spans="1:9" x14ac:dyDescent="0.25">
      <c r="A1925" s="1">
        <v>50564</v>
      </c>
      <c r="B1925">
        <f t="shared" si="30"/>
        <v>2.2159999999999291</v>
      </c>
      <c r="C1925" t="s">
        <v>13</v>
      </c>
      <c r="D1925">
        <v>14.2</v>
      </c>
      <c r="E1925">
        <v>7</v>
      </c>
      <c r="F1925">
        <f>IF(martianeum6[[#This Row],[zawartosc '[%']]]&gt;=1,martianeum6[[#This Row],[masa '[kg']]]*martianeum6[[#This Row],[zawartosc '[%']]]*0.01,0)</f>
        <v>0.99399999999999988</v>
      </c>
      <c r="G1925">
        <f>martianeum6[[#This Row],[stan_magazynu '[kg']]]+martianeum6[[#This Row],[ile_kg_materiału_z_ładunku]]</f>
        <v>3.2099999999999289</v>
      </c>
      <c r="H1925">
        <f>IF(martianeum6[[#This Row],[stan_po_wydobyciu_z_ładunku]]&gt;=100,100,0)</f>
        <v>0</v>
      </c>
      <c r="I1925">
        <f>martianeum6[[#This Row],[stan_po_wydobyciu_z_ładunku]]-martianeum6[[#This Row],[ile_zabiera_na_orbite]]</f>
        <v>3.2099999999999289</v>
      </c>
    </row>
    <row r="1926" spans="1:9" x14ac:dyDescent="0.25">
      <c r="A1926" s="1">
        <v>50565</v>
      </c>
      <c r="B1926">
        <f t="shared" si="30"/>
        <v>3.2099999999999289</v>
      </c>
      <c r="C1926" t="s">
        <v>13</v>
      </c>
      <c r="D1926">
        <v>11.1</v>
      </c>
      <c r="E1926">
        <v>0</v>
      </c>
      <c r="F1926">
        <f>IF(martianeum6[[#This Row],[zawartosc '[%']]]&gt;=1,martianeum6[[#This Row],[masa '[kg']]]*martianeum6[[#This Row],[zawartosc '[%']]]*0.01,0)</f>
        <v>0</v>
      </c>
      <c r="G1926">
        <f>martianeum6[[#This Row],[stan_magazynu '[kg']]]+martianeum6[[#This Row],[ile_kg_materiału_z_ładunku]]</f>
        <v>3.2099999999999289</v>
      </c>
      <c r="H1926">
        <f>IF(martianeum6[[#This Row],[stan_po_wydobyciu_z_ładunku]]&gt;=100,100,0)</f>
        <v>0</v>
      </c>
      <c r="I1926">
        <f>martianeum6[[#This Row],[stan_po_wydobyciu_z_ładunku]]-martianeum6[[#This Row],[ile_zabiera_na_orbite]]</f>
        <v>3.2099999999999289</v>
      </c>
    </row>
    <row r="1927" spans="1:9" x14ac:dyDescent="0.25">
      <c r="A1927" s="1">
        <v>50566</v>
      </c>
      <c r="B1927">
        <f t="shared" si="30"/>
        <v>3.2099999999999289</v>
      </c>
      <c r="C1927" t="s">
        <v>14</v>
      </c>
      <c r="D1927">
        <v>11.8</v>
      </c>
      <c r="E1927">
        <v>6</v>
      </c>
      <c r="F1927">
        <f>IF(martianeum6[[#This Row],[zawartosc '[%']]]&gt;=1,martianeum6[[#This Row],[masa '[kg']]]*martianeum6[[#This Row],[zawartosc '[%']]]*0.01,0)</f>
        <v>0.70800000000000007</v>
      </c>
      <c r="G1927">
        <f>martianeum6[[#This Row],[stan_magazynu '[kg']]]+martianeum6[[#This Row],[ile_kg_materiału_z_ładunku]]</f>
        <v>3.9179999999999291</v>
      </c>
      <c r="H1927">
        <f>IF(martianeum6[[#This Row],[stan_po_wydobyciu_z_ładunku]]&gt;=100,100,0)</f>
        <v>0</v>
      </c>
      <c r="I1927">
        <f>martianeum6[[#This Row],[stan_po_wydobyciu_z_ładunku]]-martianeum6[[#This Row],[ile_zabiera_na_orbite]]</f>
        <v>3.9179999999999291</v>
      </c>
    </row>
    <row r="1928" spans="1:9" x14ac:dyDescent="0.25">
      <c r="A1928" s="1">
        <v>50567</v>
      </c>
      <c r="B1928">
        <f t="shared" si="30"/>
        <v>3.9179999999999291</v>
      </c>
      <c r="C1928" t="s">
        <v>33</v>
      </c>
      <c r="D1928">
        <v>26.8</v>
      </c>
      <c r="E1928">
        <v>0.9</v>
      </c>
      <c r="F1928">
        <f>IF(martianeum6[[#This Row],[zawartosc '[%']]]&gt;=1,martianeum6[[#This Row],[masa '[kg']]]*martianeum6[[#This Row],[zawartosc '[%']]]*0.01,0)</f>
        <v>0</v>
      </c>
      <c r="G1928">
        <f>martianeum6[[#This Row],[stan_magazynu '[kg']]]+martianeum6[[#This Row],[ile_kg_materiału_z_ładunku]]</f>
        <v>3.9179999999999291</v>
      </c>
      <c r="H1928">
        <f>IF(martianeum6[[#This Row],[stan_po_wydobyciu_z_ładunku]]&gt;=100,100,0)</f>
        <v>0</v>
      </c>
      <c r="I1928">
        <f>martianeum6[[#This Row],[stan_po_wydobyciu_z_ładunku]]-martianeum6[[#This Row],[ile_zabiera_na_orbite]]</f>
        <v>3.9179999999999291</v>
      </c>
    </row>
    <row r="1929" spans="1:9" x14ac:dyDescent="0.25">
      <c r="A1929" s="1">
        <v>50568</v>
      </c>
      <c r="B1929">
        <f t="shared" si="30"/>
        <v>3.9179999999999291</v>
      </c>
      <c r="C1929" t="s">
        <v>10</v>
      </c>
      <c r="D1929">
        <v>27.3</v>
      </c>
      <c r="E1929">
        <v>44.5</v>
      </c>
      <c r="F1929">
        <f>IF(martianeum6[[#This Row],[zawartosc '[%']]]&gt;=1,martianeum6[[#This Row],[masa '[kg']]]*martianeum6[[#This Row],[zawartosc '[%']]]*0.01,0)</f>
        <v>12.148500000000002</v>
      </c>
      <c r="G1929">
        <f>martianeum6[[#This Row],[stan_magazynu '[kg']]]+martianeum6[[#This Row],[ile_kg_materiału_z_ładunku]]</f>
        <v>16.06649999999993</v>
      </c>
      <c r="H1929">
        <f>IF(martianeum6[[#This Row],[stan_po_wydobyciu_z_ładunku]]&gt;=100,100,0)</f>
        <v>0</v>
      </c>
      <c r="I1929">
        <f>martianeum6[[#This Row],[stan_po_wydobyciu_z_ładunku]]-martianeum6[[#This Row],[ile_zabiera_na_orbite]]</f>
        <v>16.06649999999993</v>
      </c>
    </row>
    <row r="1930" spans="1:9" x14ac:dyDescent="0.25">
      <c r="A1930" s="1">
        <v>50569</v>
      </c>
      <c r="B1930">
        <f t="shared" si="30"/>
        <v>16.06649999999993</v>
      </c>
      <c r="C1930" t="s">
        <v>8</v>
      </c>
      <c r="D1930">
        <v>14.3</v>
      </c>
      <c r="E1930">
        <v>3.7</v>
      </c>
      <c r="F1930">
        <f>IF(martianeum6[[#This Row],[zawartosc '[%']]]&gt;=1,martianeum6[[#This Row],[masa '[kg']]]*martianeum6[[#This Row],[zawartosc '[%']]]*0.01,0)</f>
        <v>0.52910000000000001</v>
      </c>
      <c r="G1930">
        <f>martianeum6[[#This Row],[stan_magazynu '[kg']]]+martianeum6[[#This Row],[ile_kg_materiału_z_ładunku]]</f>
        <v>16.59559999999993</v>
      </c>
      <c r="H1930">
        <f>IF(martianeum6[[#This Row],[stan_po_wydobyciu_z_ładunku]]&gt;=100,100,0)</f>
        <v>0</v>
      </c>
      <c r="I1930">
        <f>martianeum6[[#This Row],[stan_po_wydobyciu_z_ładunku]]-martianeum6[[#This Row],[ile_zabiera_na_orbite]]</f>
        <v>16.59559999999993</v>
      </c>
    </row>
    <row r="1931" spans="1:9" x14ac:dyDescent="0.25">
      <c r="A1931" s="1">
        <v>50570</v>
      </c>
      <c r="B1931">
        <f t="shared" si="30"/>
        <v>16.59559999999993</v>
      </c>
      <c r="C1931" t="s">
        <v>5</v>
      </c>
      <c r="D1931">
        <v>19.399999999999999</v>
      </c>
      <c r="E1931">
        <v>0</v>
      </c>
      <c r="F1931">
        <f>IF(martianeum6[[#This Row],[zawartosc '[%']]]&gt;=1,martianeum6[[#This Row],[masa '[kg']]]*martianeum6[[#This Row],[zawartosc '[%']]]*0.01,0)</f>
        <v>0</v>
      </c>
      <c r="G1931">
        <f>martianeum6[[#This Row],[stan_magazynu '[kg']]]+martianeum6[[#This Row],[ile_kg_materiału_z_ładunku]]</f>
        <v>16.59559999999993</v>
      </c>
      <c r="H1931">
        <f>IF(martianeum6[[#This Row],[stan_po_wydobyciu_z_ładunku]]&gt;=100,100,0)</f>
        <v>0</v>
      </c>
      <c r="I1931">
        <f>martianeum6[[#This Row],[stan_po_wydobyciu_z_ładunku]]-martianeum6[[#This Row],[ile_zabiera_na_orbite]]</f>
        <v>16.59559999999993</v>
      </c>
    </row>
    <row r="1932" spans="1:9" x14ac:dyDescent="0.25">
      <c r="A1932" s="1">
        <v>50571</v>
      </c>
      <c r="B1932">
        <f t="shared" si="30"/>
        <v>16.59559999999993</v>
      </c>
      <c r="C1932" t="s">
        <v>19</v>
      </c>
      <c r="D1932">
        <v>26.5</v>
      </c>
      <c r="E1932">
        <v>0</v>
      </c>
      <c r="F1932">
        <f>IF(martianeum6[[#This Row],[zawartosc '[%']]]&gt;=1,martianeum6[[#This Row],[masa '[kg']]]*martianeum6[[#This Row],[zawartosc '[%']]]*0.01,0)</f>
        <v>0</v>
      </c>
      <c r="G1932">
        <f>martianeum6[[#This Row],[stan_magazynu '[kg']]]+martianeum6[[#This Row],[ile_kg_materiału_z_ładunku]]</f>
        <v>16.59559999999993</v>
      </c>
      <c r="H1932">
        <f>IF(martianeum6[[#This Row],[stan_po_wydobyciu_z_ładunku]]&gt;=100,100,0)</f>
        <v>0</v>
      </c>
      <c r="I1932">
        <f>martianeum6[[#This Row],[stan_po_wydobyciu_z_ładunku]]-martianeum6[[#This Row],[ile_zabiera_na_orbite]]</f>
        <v>16.59559999999993</v>
      </c>
    </row>
    <row r="1933" spans="1:9" x14ac:dyDescent="0.25">
      <c r="A1933" s="1">
        <v>50572</v>
      </c>
      <c r="B1933">
        <f t="shared" si="30"/>
        <v>16.59559999999993</v>
      </c>
      <c r="C1933" t="s">
        <v>19</v>
      </c>
      <c r="D1933">
        <v>28.3</v>
      </c>
      <c r="E1933">
        <v>14.4</v>
      </c>
      <c r="F1933">
        <f>IF(martianeum6[[#This Row],[zawartosc '[%']]]&gt;=1,martianeum6[[#This Row],[masa '[kg']]]*martianeum6[[#This Row],[zawartosc '[%']]]*0.01,0)</f>
        <v>4.0752000000000006</v>
      </c>
      <c r="G1933">
        <f>martianeum6[[#This Row],[stan_magazynu '[kg']]]+martianeum6[[#This Row],[ile_kg_materiału_z_ładunku]]</f>
        <v>20.670799999999929</v>
      </c>
      <c r="H1933">
        <f>IF(martianeum6[[#This Row],[stan_po_wydobyciu_z_ładunku]]&gt;=100,100,0)</f>
        <v>0</v>
      </c>
      <c r="I1933">
        <f>martianeum6[[#This Row],[stan_po_wydobyciu_z_ładunku]]-martianeum6[[#This Row],[ile_zabiera_na_orbite]]</f>
        <v>20.670799999999929</v>
      </c>
    </row>
    <row r="1934" spans="1:9" x14ac:dyDescent="0.25">
      <c r="A1934" s="1">
        <v>50573</v>
      </c>
      <c r="B1934">
        <f t="shared" si="30"/>
        <v>20.670799999999929</v>
      </c>
      <c r="C1934" t="s">
        <v>27</v>
      </c>
      <c r="D1934">
        <v>19.8</v>
      </c>
      <c r="E1934">
        <v>0</v>
      </c>
      <c r="F1934">
        <f>IF(martianeum6[[#This Row],[zawartosc '[%']]]&gt;=1,martianeum6[[#This Row],[masa '[kg']]]*martianeum6[[#This Row],[zawartosc '[%']]]*0.01,0)</f>
        <v>0</v>
      </c>
      <c r="G1934">
        <f>martianeum6[[#This Row],[stan_magazynu '[kg']]]+martianeum6[[#This Row],[ile_kg_materiału_z_ładunku]]</f>
        <v>20.670799999999929</v>
      </c>
      <c r="H1934">
        <f>IF(martianeum6[[#This Row],[stan_po_wydobyciu_z_ładunku]]&gt;=100,100,0)</f>
        <v>0</v>
      </c>
      <c r="I1934">
        <f>martianeum6[[#This Row],[stan_po_wydobyciu_z_ładunku]]-martianeum6[[#This Row],[ile_zabiera_na_orbite]]</f>
        <v>20.670799999999929</v>
      </c>
    </row>
    <row r="1935" spans="1:9" x14ac:dyDescent="0.25">
      <c r="A1935" s="1">
        <v>50574</v>
      </c>
      <c r="B1935">
        <f t="shared" si="30"/>
        <v>20.670799999999929</v>
      </c>
      <c r="C1935" t="s">
        <v>10</v>
      </c>
      <c r="D1935">
        <v>16</v>
      </c>
      <c r="E1935">
        <v>28.7</v>
      </c>
      <c r="F1935">
        <f>IF(martianeum6[[#This Row],[zawartosc '[%']]]&gt;=1,martianeum6[[#This Row],[masa '[kg']]]*martianeum6[[#This Row],[zawartosc '[%']]]*0.01,0)</f>
        <v>4.5919999999999996</v>
      </c>
      <c r="G1935">
        <f>martianeum6[[#This Row],[stan_magazynu '[kg']]]+martianeum6[[#This Row],[ile_kg_materiału_z_ładunku]]</f>
        <v>25.262799999999928</v>
      </c>
      <c r="H1935">
        <f>IF(martianeum6[[#This Row],[stan_po_wydobyciu_z_ładunku]]&gt;=100,100,0)</f>
        <v>0</v>
      </c>
      <c r="I1935">
        <f>martianeum6[[#This Row],[stan_po_wydobyciu_z_ładunku]]-martianeum6[[#This Row],[ile_zabiera_na_orbite]]</f>
        <v>25.262799999999928</v>
      </c>
    </row>
    <row r="1936" spans="1:9" x14ac:dyDescent="0.25">
      <c r="A1936" s="1">
        <v>50575</v>
      </c>
      <c r="B1936">
        <f t="shared" si="30"/>
        <v>25.262799999999928</v>
      </c>
      <c r="C1936" t="s">
        <v>19</v>
      </c>
      <c r="D1936">
        <v>14.5</v>
      </c>
      <c r="E1936">
        <v>12</v>
      </c>
      <c r="F1936">
        <f>IF(martianeum6[[#This Row],[zawartosc '[%']]]&gt;=1,martianeum6[[#This Row],[masa '[kg']]]*martianeum6[[#This Row],[zawartosc '[%']]]*0.01,0)</f>
        <v>1.74</v>
      </c>
      <c r="G1936">
        <f>martianeum6[[#This Row],[stan_magazynu '[kg']]]+martianeum6[[#This Row],[ile_kg_materiału_z_ładunku]]</f>
        <v>27.002799999999926</v>
      </c>
      <c r="H1936">
        <f>IF(martianeum6[[#This Row],[stan_po_wydobyciu_z_ładunku]]&gt;=100,100,0)</f>
        <v>0</v>
      </c>
      <c r="I1936">
        <f>martianeum6[[#This Row],[stan_po_wydobyciu_z_ładunku]]-martianeum6[[#This Row],[ile_zabiera_na_orbite]]</f>
        <v>27.002799999999926</v>
      </c>
    </row>
    <row r="1937" spans="1:9" x14ac:dyDescent="0.25">
      <c r="A1937" s="1">
        <v>50576</v>
      </c>
      <c r="B1937">
        <f t="shared" si="30"/>
        <v>27.002799999999926</v>
      </c>
      <c r="C1937" t="s">
        <v>15</v>
      </c>
      <c r="D1937">
        <v>14.3</v>
      </c>
      <c r="E1937">
        <v>13</v>
      </c>
      <c r="F1937">
        <f>IF(martianeum6[[#This Row],[zawartosc '[%']]]&gt;=1,martianeum6[[#This Row],[masa '[kg']]]*martianeum6[[#This Row],[zawartosc '[%']]]*0.01,0)</f>
        <v>1.859</v>
      </c>
      <c r="G1937">
        <f>martianeum6[[#This Row],[stan_magazynu '[kg']]]+martianeum6[[#This Row],[ile_kg_materiału_z_ładunku]]</f>
        <v>28.861799999999924</v>
      </c>
      <c r="H1937">
        <f>IF(martianeum6[[#This Row],[stan_po_wydobyciu_z_ładunku]]&gt;=100,100,0)</f>
        <v>0</v>
      </c>
      <c r="I1937">
        <f>martianeum6[[#This Row],[stan_po_wydobyciu_z_ładunku]]-martianeum6[[#This Row],[ile_zabiera_na_orbite]]</f>
        <v>28.861799999999924</v>
      </c>
    </row>
    <row r="1938" spans="1:9" x14ac:dyDescent="0.25">
      <c r="A1938" s="1">
        <v>50577</v>
      </c>
      <c r="B1938">
        <f t="shared" si="30"/>
        <v>28.861799999999924</v>
      </c>
      <c r="C1938" t="s">
        <v>18</v>
      </c>
      <c r="D1938">
        <v>12.7</v>
      </c>
      <c r="E1938">
        <v>10.7</v>
      </c>
      <c r="F1938">
        <f>IF(martianeum6[[#This Row],[zawartosc '[%']]]&gt;=1,martianeum6[[#This Row],[masa '[kg']]]*martianeum6[[#This Row],[zawartosc '[%']]]*0.01,0)</f>
        <v>1.3589</v>
      </c>
      <c r="G1938">
        <f>martianeum6[[#This Row],[stan_magazynu '[kg']]]+martianeum6[[#This Row],[ile_kg_materiału_z_ładunku]]</f>
        <v>30.220699999999923</v>
      </c>
      <c r="H1938">
        <f>IF(martianeum6[[#This Row],[stan_po_wydobyciu_z_ładunku]]&gt;=100,100,0)</f>
        <v>0</v>
      </c>
      <c r="I1938">
        <f>martianeum6[[#This Row],[stan_po_wydobyciu_z_ładunku]]-martianeum6[[#This Row],[ile_zabiera_na_orbite]]</f>
        <v>30.220699999999923</v>
      </c>
    </row>
    <row r="1939" spans="1:9" x14ac:dyDescent="0.25">
      <c r="A1939" s="1">
        <v>50578</v>
      </c>
      <c r="B1939">
        <f t="shared" si="30"/>
        <v>30.220699999999923</v>
      </c>
      <c r="C1939" t="s">
        <v>22</v>
      </c>
      <c r="D1939">
        <v>12.6</v>
      </c>
      <c r="E1939">
        <v>0</v>
      </c>
      <c r="F1939">
        <f>IF(martianeum6[[#This Row],[zawartosc '[%']]]&gt;=1,martianeum6[[#This Row],[masa '[kg']]]*martianeum6[[#This Row],[zawartosc '[%']]]*0.01,0)</f>
        <v>0</v>
      </c>
      <c r="G1939">
        <f>martianeum6[[#This Row],[stan_magazynu '[kg']]]+martianeum6[[#This Row],[ile_kg_materiału_z_ładunku]]</f>
        <v>30.220699999999923</v>
      </c>
      <c r="H1939">
        <f>IF(martianeum6[[#This Row],[stan_po_wydobyciu_z_ładunku]]&gt;=100,100,0)</f>
        <v>0</v>
      </c>
      <c r="I1939">
        <f>martianeum6[[#This Row],[stan_po_wydobyciu_z_ładunku]]-martianeum6[[#This Row],[ile_zabiera_na_orbite]]</f>
        <v>30.220699999999923</v>
      </c>
    </row>
    <row r="1940" spans="1:9" x14ac:dyDescent="0.25">
      <c r="A1940" s="1">
        <v>50579</v>
      </c>
      <c r="B1940">
        <f t="shared" si="30"/>
        <v>30.220699999999923</v>
      </c>
      <c r="C1940" t="s">
        <v>26</v>
      </c>
      <c r="D1940">
        <v>19.899999999999999</v>
      </c>
      <c r="E1940">
        <v>6.6</v>
      </c>
      <c r="F1940">
        <f>IF(martianeum6[[#This Row],[zawartosc '[%']]]&gt;=1,martianeum6[[#This Row],[masa '[kg']]]*martianeum6[[#This Row],[zawartosc '[%']]]*0.01,0)</f>
        <v>1.3133999999999997</v>
      </c>
      <c r="G1940">
        <f>martianeum6[[#This Row],[stan_magazynu '[kg']]]+martianeum6[[#This Row],[ile_kg_materiału_z_ładunku]]</f>
        <v>31.534099999999924</v>
      </c>
      <c r="H1940">
        <f>IF(martianeum6[[#This Row],[stan_po_wydobyciu_z_ładunku]]&gt;=100,100,0)</f>
        <v>0</v>
      </c>
      <c r="I1940">
        <f>martianeum6[[#This Row],[stan_po_wydobyciu_z_ładunku]]-martianeum6[[#This Row],[ile_zabiera_na_orbite]]</f>
        <v>31.534099999999924</v>
      </c>
    </row>
    <row r="1941" spans="1:9" x14ac:dyDescent="0.25">
      <c r="A1941" s="1">
        <v>50580</v>
      </c>
      <c r="B1941">
        <f t="shared" si="30"/>
        <v>31.534099999999924</v>
      </c>
      <c r="C1941" t="s">
        <v>7</v>
      </c>
      <c r="D1941">
        <v>27.4</v>
      </c>
      <c r="E1941">
        <v>6.6</v>
      </c>
      <c r="F1941">
        <f>IF(martianeum6[[#This Row],[zawartosc '[%']]]&gt;=1,martianeum6[[#This Row],[masa '[kg']]]*martianeum6[[#This Row],[zawartosc '[%']]]*0.01,0)</f>
        <v>1.8083999999999998</v>
      </c>
      <c r="G1941">
        <f>martianeum6[[#This Row],[stan_magazynu '[kg']]]+martianeum6[[#This Row],[ile_kg_materiału_z_ładunku]]</f>
        <v>33.342499999999923</v>
      </c>
      <c r="H1941">
        <f>IF(martianeum6[[#This Row],[stan_po_wydobyciu_z_ładunku]]&gt;=100,100,0)</f>
        <v>0</v>
      </c>
      <c r="I1941">
        <f>martianeum6[[#This Row],[stan_po_wydobyciu_z_ładunku]]-martianeum6[[#This Row],[ile_zabiera_na_orbite]]</f>
        <v>33.342499999999923</v>
      </c>
    </row>
    <row r="1942" spans="1:9" x14ac:dyDescent="0.25">
      <c r="A1942" s="1">
        <v>50581</v>
      </c>
      <c r="B1942">
        <f t="shared" si="30"/>
        <v>33.342499999999923</v>
      </c>
      <c r="C1942" t="s">
        <v>19</v>
      </c>
      <c r="D1942">
        <v>27.4</v>
      </c>
      <c r="E1942">
        <v>0</v>
      </c>
      <c r="F1942">
        <f>IF(martianeum6[[#This Row],[zawartosc '[%']]]&gt;=1,martianeum6[[#This Row],[masa '[kg']]]*martianeum6[[#This Row],[zawartosc '[%']]]*0.01,0)</f>
        <v>0</v>
      </c>
      <c r="G1942">
        <f>martianeum6[[#This Row],[stan_magazynu '[kg']]]+martianeum6[[#This Row],[ile_kg_materiału_z_ładunku]]</f>
        <v>33.342499999999923</v>
      </c>
      <c r="H1942">
        <f>IF(martianeum6[[#This Row],[stan_po_wydobyciu_z_ładunku]]&gt;=100,100,0)</f>
        <v>0</v>
      </c>
      <c r="I1942">
        <f>martianeum6[[#This Row],[stan_po_wydobyciu_z_ładunku]]-martianeum6[[#This Row],[ile_zabiera_na_orbite]]</f>
        <v>33.342499999999923</v>
      </c>
    </row>
    <row r="1943" spans="1:9" x14ac:dyDescent="0.25">
      <c r="A1943" s="1">
        <v>50582</v>
      </c>
      <c r="B1943">
        <f t="shared" si="30"/>
        <v>33.342499999999923</v>
      </c>
      <c r="C1943" t="s">
        <v>28</v>
      </c>
      <c r="D1943">
        <v>11.2</v>
      </c>
      <c r="E1943">
        <v>0.3</v>
      </c>
      <c r="F1943">
        <f>IF(martianeum6[[#This Row],[zawartosc '[%']]]&gt;=1,martianeum6[[#This Row],[masa '[kg']]]*martianeum6[[#This Row],[zawartosc '[%']]]*0.01,0)</f>
        <v>0</v>
      </c>
      <c r="G1943">
        <f>martianeum6[[#This Row],[stan_magazynu '[kg']]]+martianeum6[[#This Row],[ile_kg_materiału_z_ładunku]]</f>
        <v>33.342499999999923</v>
      </c>
      <c r="H1943">
        <f>IF(martianeum6[[#This Row],[stan_po_wydobyciu_z_ładunku]]&gt;=100,100,0)</f>
        <v>0</v>
      </c>
      <c r="I1943">
        <f>martianeum6[[#This Row],[stan_po_wydobyciu_z_ładunku]]-martianeum6[[#This Row],[ile_zabiera_na_orbite]]</f>
        <v>33.342499999999923</v>
      </c>
    </row>
    <row r="1944" spans="1:9" x14ac:dyDescent="0.25">
      <c r="A1944" s="1">
        <v>50583</v>
      </c>
      <c r="B1944">
        <f t="shared" si="30"/>
        <v>33.342499999999923</v>
      </c>
      <c r="C1944" t="s">
        <v>11</v>
      </c>
      <c r="D1944">
        <v>19.899999999999999</v>
      </c>
      <c r="E1944">
        <v>19.399999999999999</v>
      </c>
      <c r="F1944">
        <f>IF(martianeum6[[#This Row],[zawartosc '[%']]]&gt;=1,martianeum6[[#This Row],[masa '[kg']]]*martianeum6[[#This Row],[zawartosc '[%']]]*0.01,0)</f>
        <v>3.8605999999999994</v>
      </c>
      <c r="G1944">
        <f>martianeum6[[#This Row],[stan_magazynu '[kg']]]+martianeum6[[#This Row],[ile_kg_materiału_z_ładunku]]</f>
        <v>37.203099999999921</v>
      </c>
      <c r="H1944">
        <f>IF(martianeum6[[#This Row],[stan_po_wydobyciu_z_ładunku]]&gt;=100,100,0)</f>
        <v>0</v>
      </c>
      <c r="I1944">
        <f>martianeum6[[#This Row],[stan_po_wydobyciu_z_ładunku]]-martianeum6[[#This Row],[ile_zabiera_na_orbite]]</f>
        <v>37.203099999999921</v>
      </c>
    </row>
    <row r="1945" spans="1:9" x14ac:dyDescent="0.25">
      <c r="A1945" s="1">
        <v>50584</v>
      </c>
      <c r="B1945">
        <f t="shared" si="30"/>
        <v>37.203099999999921</v>
      </c>
      <c r="C1945" t="s">
        <v>4</v>
      </c>
      <c r="D1945">
        <v>13</v>
      </c>
      <c r="E1945">
        <v>0.4</v>
      </c>
      <c r="F1945">
        <f>IF(martianeum6[[#This Row],[zawartosc '[%']]]&gt;=1,martianeum6[[#This Row],[masa '[kg']]]*martianeum6[[#This Row],[zawartosc '[%']]]*0.01,0)</f>
        <v>0</v>
      </c>
      <c r="G1945">
        <f>martianeum6[[#This Row],[stan_magazynu '[kg']]]+martianeum6[[#This Row],[ile_kg_materiału_z_ładunku]]</f>
        <v>37.203099999999921</v>
      </c>
      <c r="H1945">
        <f>IF(martianeum6[[#This Row],[stan_po_wydobyciu_z_ładunku]]&gt;=100,100,0)</f>
        <v>0</v>
      </c>
      <c r="I1945">
        <f>martianeum6[[#This Row],[stan_po_wydobyciu_z_ładunku]]-martianeum6[[#This Row],[ile_zabiera_na_orbite]]</f>
        <v>37.203099999999921</v>
      </c>
    </row>
    <row r="1946" spans="1:9" x14ac:dyDescent="0.25">
      <c r="A1946" s="1">
        <v>50585</v>
      </c>
      <c r="B1946">
        <f t="shared" si="30"/>
        <v>37.203099999999921</v>
      </c>
      <c r="C1946" t="s">
        <v>18</v>
      </c>
      <c r="D1946">
        <v>25.4</v>
      </c>
      <c r="E1946">
        <v>12.4</v>
      </c>
      <c r="F1946">
        <f>IF(martianeum6[[#This Row],[zawartosc '[%']]]&gt;=1,martianeum6[[#This Row],[masa '[kg']]]*martianeum6[[#This Row],[zawartosc '[%']]]*0.01,0)</f>
        <v>3.1496</v>
      </c>
      <c r="G1946">
        <f>martianeum6[[#This Row],[stan_magazynu '[kg']]]+martianeum6[[#This Row],[ile_kg_materiału_z_ładunku]]</f>
        <v>40.352699999999921</v>
      </c>
      <c r="H1946">
        <f>IF(martianeum6[[#This Row],[stan_po_wydobyciu_z_ładunku]]&gt;=100,100,0)</f>
        <v>0</v>
      </c>
      <c r="I1946">
        <f>martianeum6[[#This Row],[stan_po_wydobyciu_z_ładunku]]-martianeum6[[#This Row],[ile_zabiera_na_orbite]]</f>
        <v>40.352699999999921</v>
      </c>
    </row>
    <row r="1947" spans="1:9" x14ac:dyDescent="0.25">
      <c r="A1947" s="1">
        <v>50586</v>
      </c>
      <c r="B1947">
        <f t="shared" si="30"/>
        <v>40.352699999999921</v>
      </c>
      <c r="C1947" t="s">
        <v>9</v>
      </c>
      <c r="D1947">
        <v>23.5</v>
      </c>
      <c r="E1947">
        <v>0.7</v>
      </c>
      <c r="F1947">
        <f>IF(martianeum6[[#This Row],[zawartosc '[%']]]&gt;=1,martianeum6[[#This Row],[masa '[kg']]]*martianeum6[[#This Row],[zawartosc '[%']]]*0.01,0)</f>
        <v>0</v>
      </c>
      <c r="G1947">
        <f>martianeum6[[#This Row],[stan_magazynu '[kg']]]+martianeum6[[#This Row],[ile_kg_materiału_z_ładunku]]</f>
        <v>40.352699999999921</v>
      </c>
      <c r="H1947">
        <f>IF(martianeum6[[#This Row],[stan_po_wydobyciu_z_ładunku]]&gt;=100,100,0)</f>
        <v>0</v>
      </c>
      <c r="I1947">
        <f>martianeum6[[#This Row],[stan_po_wydobyciu_z_ładunku]]-martianeum6[[#This Row],[ile_zabiera_na_orbite]]</f>
        <v>40.352699999999921</v>
      </c>
    </row>
    <row r="1948" spans="1:9" x14ac:dyDescent="0.25">
      <c r="A1948" s="1">
        <v>50587</v>
      </c>
      <c r="B1948">
        <f t="shared" si="30"/>
        <v>40.352699999999921</v>
      </c>
      <c r="C1948" t="s">
        <v>22</v>
      </c>
      <c r="D1948">
        <v>16</v>
      </c>
      <c r="E1948">
        <v>0.1</v>
      </c>
      <c r="F1948">
        <f>IF(martianeum6[[#This Row],[zawartosc '[%']]]&gt;=1,martianeum6[[#This Row],[masa '[kg']]]*martianeum6[[#This Row],[zawartosc '[%']]]*0.01,0)</f>
        <v>0</v>
      </c>
      <c r="G1948">
        <f>martianeum6[[#This Row],[stan_magazynu '[kg']]]+martianeum6[[#This Row],[ile_kg_materiału_z_ładunku]]</f>
        <v>40.352699999999921</v>
      </c>
      <c r="H1948">
        <f>IF(martianeum6[[#This Row],[stan_po_wydobyciu_z_ładunku]]&gt;=100,100,0)</f>
        <v>0</v>
      </c>
      <c r="I1948">
        <f>martianeum6[[#This Row],[stan_po_wydobyciu_z_ładunku]]-martianeum6[[#This Row],[ile_zabiera_na_orbite]]</f>
        <v>40.352699999999921</v>
      </c>
    </row>
    <row r="1949" spans="1:9" x14ac:dyDescent="0.25">
      <c r="A1949" s="1">
        <v>50588</v>
      </c>
      <c r="B1949">
        <f t="shared" si="30"/>
        <v>40.352699999999921</v>
      </c>
      <c r="C1949" t="s">
        <v>6</v>
      </c>
      <c r="D1949">
        <v>25</v>
      </c>
      <c r="E1949">
        <v>11.7</v>
      </c>
      <c r="F1949">
        <f>IF(martianeum6[[#This Row],[zawartosc '[%']]]&gt;=1,martianeum6[[#This Row],[masa '[kg']]]*martianeum6[[#This Row],[zawartosc '[%']]]*0.01,0)</f>
        <v>2.9250000000000003</v>
      </c>
      <c r="G1949">
        <f>martianeum6[[#This Row],[stan_magazynu '[kg']]]+martianeum6[[#This Row],[ile_kg_materiału_z_ładunku]]</f>
        <v>43.277699999999918</v>
      </c>
      <c r="H1949">
        <f>IF(martianeum6[[#This Row],[stan_po_wydobyciu_z_ładunku]]&gt;=100,100,0)</f>
        <v>0</v>
      </c>
      <c r="I1949">
        <f>martianeum6[[#This Row],[stan_po_wydobyciu_z_ładunku]]-martianeum6[[#This Row],[ile_zabiera_na_orbite]]</f>
        <v>43.277699999999918</v>
      </c>
    </row>
    <row r="1950" spans="1:9" x14ac:dyDescent="0.25">
      <c r="A1950" s="1">
        <v>50589</v>
      </c>
      <c r="B1950">
        <f t="shared" si="30"/>
        <v>43.277699999999918</v>
      </c>
      <c r="C1950" t="s">
        <v>31</v>
      </c>
      <c r="D1950">
        <v>22.2</v>
      </c>
      <c r="E1950">
        <v>0.9</v>
      </c>
      <c r="F1950">
        <f>IF(martianeum6[[#This Row],[zawartosc '[%']]]&gt;=1,martianeum6[[#This Row],[masa '[kg']]]*martianeum6[[#This Row],[zawartosc '[%']]]*0.01,0)</f>
        <v>0</v>
      </c>
      <c r="G1950">
        <f>martianeum6[[#This Row],[stan_magazynu '[kg']]]+martianeum6[[#This Row],[ile_kg_materiału_z_ładunku]]</f>
        <v>43.277699999999918</v>
      </c>
      <c r="H1950">
        <f>IF(martianeum6[[#This Row],[stan_po_wydobyciu_z_ładunku]]&gt;=100,100,0)</f>
        <v>0</v>
      </c>
      <c r="I1950">
        <f>martianeum6[[#This Row],[stan_po_wydobyciu_z_ładunku]]-martianeum6[[#This Row],[ile_zabiera_na_orbite]]</f>
        <v>43.277699999999918</v>
      </c>
    </row>
    <row r="1951" spans="1:9" x14ac:dyDescent="0.25">
      <c r="A1951" s="1">
        <v>50590</v>
      </c>
      <c r="B1951">
        <f t="shared" si="30"/>
        <v>43.277699999999918</v>
      </c>
      <c r="C1951" t="s">
        <v>24</v>
      </c>
      <c r="D1951">
        <v>29.6</v>
      </c>
      <c r="E1951">
        <v>0</v>
      </c>
      <c r="F1951">
        <f>IF(martianeum6[[#This Row],[zawartosc '[%']]]&gt;=1,martianeum6[[#This Row],[masa '[kg']]]*martianeum6[[#This Row],[zawartosc '[%']]]*0.01,0)</f>
        <v>0</v>
      </c>
      <c r="G1951">
        <f>martianeum6[[#This Row],[stan_magazynu '[kg']]]+martianeum6[[#This Row],[ile_kg_materiału_z_ładunku]]</f>
        <v>43.277699999999918</v>
      </c>
      <c r="H1951">
        <f>IF(martianeum6[[#This Row],[stan_po_wydobyciu_z_ładunku]]&gt;=100,100,0)</f>
        <v>0</v>
      </c>
      <c r="I1951">
        <f>martianeum6[[#This Row],[stan_po_wydobyciu_z_ładunku]]-martianeum6[[#This Row],[ile_zabiera_na_orbite]]</f>
        <v>43.277699999999918</v>
      </c>
    </row>
    <row r="1952" spans="1:9" x14ac:dyDescent="0.25">
      <c r="A1952" s="1">
        <v>50591</v>
      </c>
      <c r="B1952">
        <f t="shared" si="30"/>
        <v>43.277699999999918</v>
      </c>
      <c r="C1952" t="s">
        <v>10</v>
      </c>
      <c r="D1952">
        <v>10.1</v>
      </c>
      <c r="E1952">
        <v>0</v>
      </c>
      <c r="F1952">
        <f>IF(martianeum6[[#This Row],[zawartosc '[%']]]&gt;=1,martianeum6[[#This Row],[masa '[kg']]]*martianeum6[[#This Row],[zawartosc '[%']]]*0.01,0)</f>
        <v>0</v>
      </c>
      <c r="G1952">
        <f>martianeum6[[#This Row],[stan_magazynu '[kg']]]+martianeum6[[#This Row],[ile_kg_materiału_z_ładunku]]</f>
        <v>43.277699999999918</v>
      </c>
      <c r="H1952">
        <f>IF(martianeum6[[#This Row],[stan_po_wydobyciu_z_ładunku]]&gt;=100,100,0)</f>
        <v>0</v>
      </c>
      <c r="I1952">
        <f>martianeum6[[#This Row],[stan_po_wydobyciu_z_ładunku]]-martianeum6[[#This Row],[ile_zabiera_na_orbite]]</f>
        <v>43.277699999999918</v>
      </c>
    </row>
    <row r="1953" spans="1:9" x14ac:dyDescent="0.25">
      <c r="A1953" s="1">
        <v>50592</v>
      </c>
      <c r="B1953">
        <f t="shared" si="30"/>
        <v>43.277699999999918</v>
      </c>
      <c r="C1953" t="s">
        <v>9</v>
      </c>
      <c r="D1953">
        <v>26.3</v>
      </c>
      <c r="E1953">
        <v>6.7</v>
      </c>
      <c r="F1953">
        <f>IF(martianeum6[[#This Row],[zawartosc '[%']]]&gt;=1,martianeum6[[#This Row],[masa '[kg']]]*martianeum6[[#This Row],[zawartosc '[%']]]*0.01,0)</f>
        <v>1.7621000000000002</v>
      </c>
      <c r="G1953">
        <f>martianeum6[[#This Row],[stan_magazynu '[kg']]]+martianeum6[[#This Row],[ile_kg_materiału_z_ładunku]]</f>
        <v>45.039799999999914</v>
      </c>
      <c r="H1953">
        <f>IF(martianeum6[[#This Row],[stan_po_wydobyciu_z_ładunku]]&gt;=100,100,0)</f>
        <v>0</v>
      </c>
      <c r="I1953">
        <f>martianeum6[[#This Row],[stan_po_wydobyciu_z_ładunku]]-martianeum6[[#This Row],[ile_zabiera_na_orbite]]</f>
        <v>45.039799999999914</v>
      </c>
    </row>
    <row r="1954" spans="1:9" x14ac:dyDescent="0.25">
      <c r="A1954" s="1">
        <v>50593</v>
      </c>
      <c r="B1954">
        <f t="shared" si="30"/>
        <v>45.039799999999914</v>
      </c>
      <c r="C1954" t="s">
        <v>10</v>
      </c>
      <c r="D1954">
        <v>27.3</v>
      </c>
      <c r="E1954">
        <v>15.3</v>
      </c>
      <c r="F1954">
        <f>IF(martianeum6[[#This Row],[zawartosc '[%']]]&gt;=1,martianeum6[[#This Row],[masa '[kg']]]*martianeum6[[#This Row],[zawartosc '[%']]]*0.01,0)</f>
        <v>4.1769000000000007</v>
      </c>
      <c r="G1954">
        <f>martianeum6[[#This Row],[stan_magazynu '[kg']]]+martianeum6[[#This Row],[ile_kg_materiału_z_ładunku]]</f>
        <v>49.216699999999918</v>
      </c>
      <c r="H1954">
        <f>IF(martianeum6[[#This Row],[stan_po_wydobyciu_z_ładunku]]&gt;=100,100,0)</f>
        <v>0</v>
      </c>
      <c r="I1954">
        <f>martianeum6[[#This Row],[stan_po_wydobyciu_z_ładunku]]-martianeum6[[#This Row],[ile_zabiera_na_orbite]]</f>
        <v>49.216699999999918</v>
      </c>
    </row>
    <row r="1955" spans="1:9" x14ac:dyDescent="0.25">
      <c r="A1955" s="1">
        <v>50594</v>
      </c>
      <c r="B1955">
        <f t="shared" si="30"/>
        <v>49.216699999999918</v>
      </c>
      <c r="C1955" t="s">
        <v>11</v>
      </c>
      <c r="D1955">
        <v>27.8</v>
      </c>
      <c r="E1955">
        <v>0</v>
      </c>
      <c r="F1955">
        <f>IF(martianeum6[[#This Row],[zawartosc '[%']]]&gt;=1,martianeum6[[#This Row],[masa '[kg']]]*martianeum6[[#This Row],[zawartosc '[%']]]*0.01,0)</f>
        <v>0</v>
      </c>
      <c r="G1955">
        <f>martianeum6[[#This Row],[stan_magazynu '[kg']]]+martianeum6[[#This Row],[ile_kg_materiału_z_ładunku]]</f>
        <v>49.216699999999918</v>
      </c>
      <c r="H1955">
        <f>IF(martianeum6[[#This Row],[stan_po_wydobyciu_z_ładunku]]&gt;=100,100,0)</f>
        <v>0</v>
      </c>
      <c r="I1955">
        <f>martianeum6[[#This Row],[stan_po_wydobyciu_z_ładunku]]-martianeum6[[#This Row],[ile_zabiera_na_orbite]]</f>
        <v>49.216699999999918</v>
      </c>
    </row>
    <row r="1956" spans="1:9" x14ac:dyDescent="0.25">
      <c r="A1956" s="1">
        <v>50595</v>
      </c>
      <c r="B1956">
        <f t="shared" si="30"/>
        <v>49.216699999999918</v>
      </c>
      <c r="C1956" t="s">
        <v>6</v>
      </c>
      <c r="D1956">
        <v>16.7</v>
      </c>
      <c r="E1956">
        <v>4.9000000000000004</v>
      </c>
      <c r="F1956">
        <f>IF(martianeum6[[#This Row],[zawartosc '[%']]]&gt;=1,martianeum6[[#This Row],[masa '[kg']]]*martianeum6[[#This Row],[zawartosc '[%']]]*0.01,0)</f>
        <v>0.81830000000000003</v>
      </c>
      <c r="G1956">
        <f>martianeum6[[#This Row],[stan_magazynu '[kg']]]+martianeum6[[#This Row],[ile_kg_materiału_z_ładunku]]</f>
        <v>50.034999999999918</v>
      </c>
      <c r="H1956">
        <f>IF(martianeum6[[#This Row],[stan_po_wydobyciu_z_ładunku]]&gt;=100,100,0)</f>
        <v>0</v>
      </c>
      <c r="I1956">
        <f>martianeum6[[#This Row],[stan_po_wydobyciu_z_ładunku]]-martianeum6[[#This Row],[ile_zabiera_na_orbite]]</f>
        <v>50.034999999999918</v>
      </c>
    </row>
    <row r="1957" spans="1:9" x14ac:dyDescent="0.25">
      <c r="A1957" s="1">
        <v>50596</v>
      </c>
      <c r="B1957">
        <f t="shared" si="30"/>
        <v>50.034999999999918</v>
      </c>
      <c r="C1957" t="s">
        <v>15</v>
      </c>
      <c r="D1957">
        <v>15</v>
      </c>
      <c r="E1957">
        <v>9.4</v>
      </c>
      <c r="F1957">
        <f>IF(martianeum6[[#This Row],[zawartosc '[%']]]&gt;=1,martianeum6[[#This Row],[masa '[kg']]]*martianeum6[[#This Row],[zawartosc '[%']]]*0.01,0)</f>
        <v>1.41</v>
      </c>
      <c r="G1957">
        <f>martianeum6[[#This Row],[stan_magazynu '[kg']]]+martianeum6[[#This Row],[ile_kg_materiału_z_ładunku]]</f>
        <v>51.444999999999915</v>
      </c>
      <c r="H1957">
        <f>IF(martianeum6[[#This Row],[stan_po_wydobyciu_z_ładunku]]&gt;=100,100,0)</f>
        <v>0</v>
      </c>
      <c r="I1957">
        <f>martianeum6[[#This Row],[stan_po_wydobyciu_z_ładunku]]-martianeum6[[#This Row],[ile_zabiera_na_orbite]]</f>
        <v>51.444999999999915</v>
      </c>
    </row>
    <row r="1958" spans="1:9" x14ac:dyDescent="0.25">
      <c r="A1958" s="1">
        <v>50597</v>
      </c>
      <c r="B1958">
        <f t="shared" si="30"/>
        <v>51.444999999999915</v>
      </c>
      <c r="C1958" t="s">
        <v>10</v>
      </c>
      <c r="D1958">
        <v>10.4</v>
      </c>
      <c r="E1958">
        <v>28.5</v>
      </c>
      <c r="F1958">
        <f>IF(martianeum6[[#This Row],[zawartosc '[%']]]&gt;=1,martianeum6[[#This Row],[masa '[kg']]]*martianeum6[[#This Row],[zawartosc '[%']]]*0.01,0)</f>
        <v>2.9640000000000004</v>
      </c>
      <c r="G1958">
        <f>martianeum6[[#This Row],[stan_magazynu '[kg']]]+martianeum6[[#This Row],[ile_kg_materiału_z_ładunku]]</f>
        <v>54.408999999999914</v>
      </c>
      <c r="H1958">
        <f>IF(martianeum6[[#This Row],[stan_po_wydobyciu_z_ładunku]]&gt;=100,100,0)</f>
        <v>0</v>
      </c>
      <c r="I1958">
        <f>martianeum6[[#This Row],[stan_po_wydobyciu_z_ładunku]]-martianeum6[[#This Row],[ile_zabiera_na_orbite]]</f>
        <v>54.408999999999914</v>
      </c>
    </row>
    <row r="1959" spans="1:9" x14ac:dyDescent="0.25">
      <c r="A1959" s="1">
        <v>50598</v>
      </c>
      <c r="B1959">
        <f t="shared" si="30"/>
        <v>54.408999999999914</v>
      </c>
      <c r="C1959" t="s">
        <v>15</v>
      </c>
      <c r="D1959">
        <v>18.100000000000001</v>
      </c>
      <c r="E1959">
        <v>9.6</v>
      </c>
      <c r="F1959">
        <f>IF(martianeum6[[#This Row],[zawartosc '[%']]]&gt;=1,martianeum6[[#This Row],[masa '[kg']]]*martianeum6[[#This Row],[zawartosc '[%']]]*0.01,0)</f>
        <v>1.7376000000000003</v>
      </c>
      <c r="G1959">
        <f>martianeum6[[#This Row],[stan_magazynu '[kg']]]+martianeum6[[#This Row],[ile_kg_materiału_z_ładunku]]</f>
        <v>56.146599999999914</v>
      </c>
      <c r="H1959">
        <f>IF(martianeum6[[#This Row],[stan_po_wydobyciu_z_ładunku]]&gt;=100,100,0)</f>
        <v>0</v>
      </c>
      <c r="I1959">
        <f>martianeum6[[#This Row],[stan_po_wydobyciu_z_ładunku]]-martianeum6[[#This Row],[ile_zabiera_na_orbite]]</f>
        <v>56.146599999999914</v>
      </c>
    </row>
    <row r="1960" spans="1:9" x14ac:dyDescent="0.25">
      <c r="A1960" s="1">
        <v>50599</v>
      </c>
      <c r="B1960">
        <f t="shared" si="30"/>
        <v>56.146599999999914</v>
      </c>
      <c r="C1960" t="s">
        <v>33</v>
      </c>
      <c r="D1960">
        <v>26.7</v>
      </c>
      <c r="E1960">
        <v>1.5</v>
      </c>
      <c r="F1960">
        <f>IF(martianeum6[[#This Row],[zawartosc '[%']]]&gt;=1,martianeum6[[#This Row],[masa '[kg']]]*martianeum6[[#This Row],[zawartosc '[%']]]*0.01,0)</f>
        <v>0.40049999999999997</v>
      </c>
      <c r="G1960">
        <f>martianeum6[[#This Row],[stan_magazynu '[kg']]]+martianeum6[[#This Row],[ile_kg_materiału_z_ładunku]]</f>
        <v>56.547099999999915</v>
      </c>
      <c r="H1960">
        <f>IF(martianeum6[[#This Row],[stan_po_wydobyciu_z_ładunku]]&gt;=100,100,0)</f>
        <v>0</v>
      </c>
      <c r="I1960">
        <f>martianeum6[[#This Row],[stan_po_wydobyciu_z_ładunku]]-martianeum6[[#This Row],[ile_zabiera_na_orbite]]</f>
        <v>56.547099999999915</v>
      </c>
    </row>
    <row r="1961" spans="1:9" x14ac:dyDescent="0.25">
      <c r="A1961" s="1">
        <v>50600</v>
      </c>
      <c r="B1961">
        <f t="shared" si="30"/>
        <v>56.547099999999915</v>
      </c>
      <c r="C1961" t="s">
        <v>13</v>
      </c>
      <c r="D1961">
        <v>22.9</v>
      </c>
      <c r="E1961">
        <v>8.9</v>
      </c>
      <c r="F1961">
        <f>IF(martianeum6[[#This Row],[zawartosc '[%']]]&gt;=1,martianeum6[[#This Row],[masa '[kg']]]*martianeum6[[#This Row],[zawartosc '[%']]]*0.01,0)</f>
        <v>2.0381</v>
      </c>
      <c r="G1961">
        <f>martianeum6[[#This Row],[stan_magazynu '[kg']]]+martianeum6[[#This Row],[ile_kg_materiału_z_ładunku]]</f>
        <v>58.585199999999915</v>
      </c>
      <c r="H1961">
        <f>IF(martianeum6[[#This Row],[stan_po_wydobyciu_z_ładunku]]&gt;=100,100,0)</f>
        <v>0</v>
      </c>
      <c r="I1961">
        <f>martianeum6[[#This Row],[stan_po_wydobyciu_z_ładunku]]-martianeum6[[#This Row],[ile_zabiera_na_orbite]]</f>
        <v>58.585199999999915</v>
      </c>
    </row>
    <row r="1962" spans="1:9" x14ac:dyDescent="0.25">
      <c r="A1962" s="1">
        <v>50601</v>
      </c>
      <c r="B1962">
        <f t="shared" si="30"/>
        <v>58.585199999999915</v>
      </c>
      <c r="C1962" t="s">
        <v>15</v>
      </c>
      <c r="D1962">
        <v>29.3</v>
      </c>
      <c r="E1962">
        <v>0</v>
      </c>
      <c r="F1962">
        <f>IF(martianeum6[[#This Row],[zawartosc '[%']]]&gt;=1,martianeum6[[#This Row],[masa '[kg']]]*martianeum6[[#This Row],[zawartosc '[%']]]*0.01,0)</f>
        <v>0</v>
      </c>
      <c r="G1962">
        <f>martianeum6[[#This Row],[stan_magazynu '[kg']]]+martianeum6[[#This Row],[ile_kg_materiału_z_ładunku]]</f>
        <v>58.585199999999915</v>
      </c>
      <c r="H1962">
        <f>IF(martianeum6[[#This Row],[stan_po_wydobyciu_z_ładunku]]&gt;=100,100,0)</f>
        <v>0</v>
      </c>
      <c r="I1962">
        <f>martianeum6[[#This Row],[stan_po_wydobyciu_z_ładunku]]-martianeum6[[#This Row],[ile_zabiera_na_orbite]]</f>
        <v>58.585199999999915</v>
      </c>
    </row>
    <row r="1963" spans="1:9" x14ac:dyDescent="0.25">
      <c r="A1963" s="1">
        <v>50602</v>
      </c>
      <c r="B1963">
        <f t="shared" si="30"/>
        <v>58.585199999999915</v>
      </c>
      <c r="C1963" t="s">
        <v>7</v>
      </c>
      <c r="D1963">
        <v>26.4</v>
      </c>
      <c r="E1963">
        <v>3.2</v>
      </c>
      <c r="F1963">
        <f>IF(martianeum6[[#This Row],[zawartosc '[%']]]&gt;=1,martianeum6[[#This Row],[masa '[kg']]]*martianeum6[[#This Row],[zawartosc '[%']]]*0.01,0)</f>
        <v>0.84480000000000011</v>
      </c>
      <c r="G1963">
        <f>martianeum6[[#This Row],[stan_magazynu '[kg']]]+martianeum6[[#This Row],[ile_kg_materiału_z_ładunku]]</f>
        <v>59.429999999999914</v>
      </c>
      <c r="H1963">
        <f>IF(martianeum6[[#This Row],[stan_po_wydobyciu_z_ładunku]]&gt;=100,100,0)</f>
        <v>0</v>
      </c>
      <c r="I1963">
        <f>martianeum6[[#This Row],[stan_po_wydobyciu_z_ładunku]]-martianeum6[[#This Row],[ile_zabiera_na_orbite]]</f>
        <v>59.429999999999914</v>
      </c>
    </row>
    <row r="1964" spans="1:9" x14ac:dyDescent="0.25">
      <c r="A1964" s="1">
        <v>50603</v>
      </c>
      <c r="B1964">
        <f t="shared" si="30"/>
        <v>59.429999999999914</v>
      </c>
      <c r="C1964" t="s">
        <v>18</v>
      </c>
      <c r="D1964">
        <v>20</v>
      </c>
      <c r="E1964">
        <v>7.3</v>
      </c>
      <c r="F1964">
        <f>IF(martianeum6[[#This Row],[zawartosc '[%']]]&gt;=1,martianeum6[[#This Row],[masa '[kg']]]*martianeum6[[#This Row],[zawartosc '[%']]]*0.01,0)</f>
        <v>1.46</v>
      </c>
      <c r="G1964">
        <f>martianeum6[[#This Row],[stan_magazynu '[kg']]]+martianeum6[[#This Row],[ile_kg_materiału_z_ładunku]]</f>
        <v>60.889999999999915</v>
      </c>
      <c r="H1964">
        <f>IF(martianeum6[[#This Row],[stan_po_wydobyciu_z_ładunku]]&gt;=100,100,0)</f>
        <v>0</v>
      </c>
      <c r="I1964">
        <f>martianeum6[[#This Row],[stan_po_wydobyciu_z_ładunku]]-martianeum6[[#This Row],[ile_zabiera_na_orbite]]</f>
        <v>60.889999999999915</v>
      </c>
    </row>
    <row r="1965" spans="1:9" x14ac:dyDescent="0.25">
      <c r="A1965" s="1">
        <v>50604</v>
      </c>
      <c r="B1965">
        <f t="shared" si="30"/>
        <v>60.889999999999915</v>
      </c>
      <c r="C1965" t="s">
        <v>11</v>
      </c>
      <c r="D1965">
        <v>17.100000000000001</v>
      </c>
      <c r="E1965">
        <v>0</v>
      </c>
      <c r="F1965">
        <f>IF(martianeum6[[#This Row],[zawartosc '[%']]]&gt;=1,martianeum6[[#This Row],[masa '[kg']]]*martianeum6[[#This Row],[zawartosc '[%']]]*0.01,0)</f>
        <v>0</v>
      </c>
      <c r="G1965">
        <f>martianeum6[[#This Row],[stan_magazynu '[kg']]]+martianeum6[[#This Row],[ile_kg_materiału_z_ładunku]]</f>
        <v>60.889999999999915</v>
      </c>
      <c r="H1965">
        <f>IF(martianeum6[[#This Row],[stan_po_wydobyciu_z_ładunku]]&gt;=100,100,0)</f>
        <v>0</v>
      </c>
      <c r="I1965">
        <f>martianeum6[[#This Row],[stan_po_wydobyciu_z_ładunku]]-martianeum6[[#This Row],[ile_zabiera_na_orbite]]</f>
        <v>60.889999999999915</v>
      </c>
    </row>
    <row r="1966" spans="1:9" x14ac:dyDescent="0.25">
      <c r="A1966" s="1">
        <v>50605</v>
      </c>
      <c r="B1966">
        <f t="shared" si="30"/>
        <v>60.889999999999915</v>
      </c>
      <c r="C1966" t="s">
        <v>5</v>
      </c>
      <c r="D1966">
        <v>18.8</v>
      </c>
      <c r="E1966">
        <v>0</v>
      </c>
      <c r="F1966">
        <f>IF(martianeum6[[#This Row],[zawartosc '[%']]]&gt;=1,martianeum6[[#This Row],[masa '[kg']]]*martianeum6[[#This Row],[zawartosc '[%']]]*0.01,0)</f>
        <v>0</v>
      </c>
      <c r="G1966">
        <f>martianeum6[[#This Row],[stan_magazynu '[kg']]]+martianeum6[[#This Row],[ile_kg_materiału_z_ładunku]]</f>
        <v>60.889999999999915</v>
      </c>
      <c r="H1966">
        <f>IF(martianeum6[[#This Row],[stan_po_wydobyciu_z_ładunku]]&gt;=100,100,0)</f>
        <v>0</v>
      </c>
      <c r="I1966">
        <f>martianeum6[[#This Row],[stan_po_wydobyciu_z_ładunku]]-martianeum6[[#This Row],[ile_zabiera_na_orbite]]</f>
        <v>60.889999999999915</v>
      </c>
    </row>
    <row r="1967" spans="1:9" x14ac:dyDescent="0.25">
      <c r="A1967" s="1">
        <v>50606</v>
      </c>
      <c r="B1967">
        <f t="shared" si="30"/>
        <v>60.889999999999915</v>
      </c>
      <c r="C1967" t="s">
        <v>13</v>
      </c>
      <c r="D1967">
        <v>12.6</v>
      </c>
      <c r="E1967">
        <v>4.4000000000000004</v>
      </c>
      <c r="F1967">
        <f>IF(martianeum6[[#This Row],[zawartosc '[%']]]&gt;=1,martianeum6[[#This Row],[masa '[kg']]]*martianeum6[[#This Row],[zawartosc '[%']]]*0.01,0)</f>
        <v>0.55440000000000011</v>
      </c>
      <c r="G1967">
        <f>martianeum6[[#This Row],[stan_magazynu '[kg']]]+martianeum6[[#This Row],[ile_kg_materiału_z_ładunku]]</f>
        <v>61.444399999999916</v>
      </c>
      <c r="H1967">
        <f>IF(martianeum6[[#This Row],[stan_po_wydobyciu_z_ładunku]]&gt;=100,100,0)</f>
        <v>0</v>
      </c>
      <c r="I1967">
        <f>martianeum6[[#This Row],[stan_po_wydobyciu_z_ładunku]]-martianeum6[[#This Row],[ile_zabiera_na_orbite]]</f>
        <v>61.444399999999916</v>
      </c>
    </row>
    <row r="1968" spans="1:9" x14ac:dyDescent="0.25">
      <c r="A1968" s="1">
        <v>50607</v>
      </c>
      <c r="B1968">
        <f t="shared" si="30"/>
        <v>61.444399999999916</v>
      </c>
      <c r="C1968" t="s">
        <v>22</v>
      </c>
      <c r="D1968">
        <v>24</v>
      </c>
      <c r="E1968">
        <v>0</v>
      </c>
      <c r="F1968">
        <f>IF(martianeum6[[#This Row],[zawartosc '[%']]]&gt;=1,martianeum6[[#This Row],[masa '[kg']]]*martianeum6[[#This Row],[zawartosc '[%']]]*0.01,0)</f>
        <v>0</v>
      </c>
      <c r="G1968">
        <f>martianeum6[[#This Row],[stan_magazynu '[kg']]]+martianeum6[[#This Row],[ile_kg_materiału_z_ładunku]]</f>
        <v>61.444399999999916</v>
      </c>
      <c r="H1968">
        <f>IF(martianeum6[[#This Row],[stan_po_wydobyciu_z_ładunku]]&gt;=100,100,0)</f>
        <v>0</v>
      </c>
      <c r="I1968">
        <f>martianeum6[[#This Row],[stan_po_wydobyciu_z_ładunku]]-martianeum6[[#This Row],[ile_zabiera_na_orbite]]</f>
        <v>61.444399999999916</v>
      </c>
    </row>
    <row r="1969" spans="1:9" x14ac:dyDescent="0.25">
      <c r="A1969" s="1">
        <v>50608</v>
      </c>
      <c r="B1969">
        <f t="shared" si="30"/>
        <v>61.444399999999916</v>
      </c>
      <c r="C1969" t="s">
        <v>19</v>
      </c>
      <c r="D1969">
        <v>13.4</v>
      </c>
      <c r="E1969">
        <v>35.6</v>
      </c>
      <c r="F1969">
        <f>IF(martianeum6[[#This Row],[zawartosc '[%']]]&gt;=1,martianeum6[[#This Row],[masa '[kg']]]*martianeum6[[#This Row],[zawartosc '[%']]]*0.01,0)</f>
        <v>4.7704000000000004</v>
      </c>
      <c r="G1969">
        <f>martianeum6[[#This Row],[stan_magazynu '[kg']]]+martianeum6[[#This Row],[ile_kg_materiału_z_ładunku]]</f>
        <v>66.214799999999912</v>
      </c>
      <c r="H1969">
        <f>IF(martianeum6[[#This Row],[stan_po_wydobyciu_z_ładunku]]&gt;=100,100,0)</f>
        <v>0</v>
      </c>
      <c r="I1969">
        <f>martianeum6[[#This Row],[stan_po_wydobyciu_z_ładunku]]-martianeum6[[#This Row],[ile_zabiera_na_orbite]]</f>
        <v>66.214799999999912</v>
      </c>
    </row>
    <row r="1970" spans="1:9" x14ac:dyDescent="0.25">
      <c r="A1970" s="1">
        <v>50609</v>
      </c>
      <c r="B1970">
        <f t="shared" si="30"/>
        <v>66.214799999999912</v>
      </c>
      <c r="C1970" t="s">
        <v>10</v>
      </c>
      <c r="D1970">
        <v>25.7</v>
      </c>
      <c r="E1970">
        <v>21.1</v>
      </c>
      <c r="F1970">
        <f>IF(martianeum6[[#This Row],[zawartosc '[%']]]&gt;=1,martianeum6[[#This Row],[masa '[kg']]]*martianeum6[[#This Row],[zawartosc '[%']]]*0.01,0)</f>
        <v>5.4226999999999999</v>
      </c>
      <c r="G1970">
        <f>martianeum6[[#This Row],[stan_magazynu '[kg']]]+martianeum6[[#This Row],[ile_kg_materiału_z_ładunku]]</f>
        <v>71.637499999999918</v>
      </c>
      <c r="H1970">
        <f>IF(martianeum6[[#This Row],[stan_po_wydobyciu_z_ładunku]]&gt;=100,100,0)</f>
        <v>0</v>
      </c>
      <c r="I1970">
        <f>martianeum6[[#This Row],[stan_po_wydobyciu_z_ładunku]]-martianeum6[[#This Row],[ile_zabiera_na_orbite]]</f>
        <v>71.637499999999918</v>
      </c>
    </row>
    <row r="1971" spans="1:9" x14ac:dyDescent="0.25">
      <c r="A1971" s="1">
        <v>50610</v>
      </c>
      <c r="B1971">
        <f t="shared" si="30"/>
        <v>71.637499999999918</v>
      </c>
      <c r="C1971" t="s">
        <v>21</v>
      </c>
      <c r="D1971">
        <v>24.9</v>
      </c>
      <c r="E1971">
        <v>2</v>
      </c>
      <c r="F1971">
        <f>IF(martianeum6[[#This Row],[zawartosc '[%']]]&gt;=1,martianeum6[[#This Row],[masa '[kg']]]*martianeum6[[#This Row],[zawartosc '[%']]]*0.01,0)</f>
        <v>0.498</v>
      </c>
      <c r="G1971">
        <f>martianeum6[[#This Row],[stan_magazynu '[kg']]]+martianeum6[[#This Row],[ile_kg_materiału_z_ładunku]]</f>
        <v>72.135499999999922</v>
      </c>
      <c r="H1971">
        <f>IF(martianeum6[[#This Row],[stan_po_wydobyciu_z_ładunku]]&gt;=100,100,0)</f>
        <v>0</v>
      </c>
      <c r="I1971">
        <f>martianeum6[[#This Row],[stan_po_wydobyciu_z_ładunku]]-martianeum6[[#This Row],[ile_zabiera_na_orbite]]</f>
        <v>72.135499999999922</v>
      </c>
    </row>
    <row r="1972" spans="1:9" x14ac:dyDescent="0.25">
      <c r="A1972" s="1">
        <v>50611</v>
      </c>
      <c r="B1972">
        <f t="shared" si="30"/>
        <v>72.135499999999922</v>
      </c>
      <c r="C1972" t="s">
        <v>11</v>
      </c>
      <c r="D1972">
        <v>12.5</v>
      </c>
      <c r="E1972">
        <v>0</v>
      </c>
      <c r="F1972">
        <f>IF(martianeum6[[#This Row],[zawartosc '[%']]]&gt;=1,martianeum6[[#This Row],[masa '[kg']]]*martianeum6[[#This Row],[zawartosc '[%']]]*0.01,0)</f>
        <v>0</v>
      </c>
      <c r="G1972">
        <f>martianeum6[[#This Row],[stan_magazynu '[kg']]]+martianeum6[[#This Row],[ile_kg_materiału_z_ładunku]]</f>
        <v>72.135499999999922</v>
      </c>
      <c r="H1972">
        <f>IF(martianeum6[[#This Row],[stan_po_wydobyciu_z_ładunku]]&gt;=100,100,0)</f>
        <v>0</v>
      </c>
      <c r="I1972">
        <f>martianeum6[[#This Row],[stan_po_wydobyciu_z_ładunku]]-martianeum6[[#This Row],[ile_zabiera_na_orbite]]</f>
        <v>72.135499999999922</v>
      </c>
    </row>
    <row r="1973" spans="1:9" x14ac:dyDescent="0.25">
      <c r="A1973" s="1">
        <v>50612</v>
      </c>
      <c r="B1973">
        <f t="shared" si="30"/>
        <v>72.135499999999922</v>
      </c>
      <c r="C1973" t="s">
        <v>10</v>
      </c>
      <c r="D1973">
        <v>21.8</v>
      </c>
      <c r="E1973">
        <v>0</v>
      </c>
      <c r="F1973">
        <f>IF(martianeum6[[#This Row],[zawartosc '[%']]]&gt;=1,martianeum6[[#This Row],[masa '[kg']]]*martianeum6[[#This Row],[zawartosc '[%']]]*0.01,0)</f>
        <v>0</v>
      </c>
      <c r="G1973">
        <f>martianeum6[[#This Row],[stan_magazynu '[kg']]]+martianeum6[[#This Row],[ile_kg_materiału_z_ładunku]]</f>
        <v>72.135499999999922</v>
      </c>
      <c r="H1973">
        <f>IF(martianeum6[[#This Row],[stan_po_wydobyciu_z_ładunku]]&gt;=100,100,0)</f>
        <v>0</v>
      </c>
      <c r="I1973">
        <f>martianeum6[[#This Row],[stan_po_wydobyciu_z_ładunku]]-martianeum6[[#This Row],[ile_zabiera_na_orbite]]</f>
        <v>72.135499999999922</v>
      </c>
    </row>
    <row r="1974" spans="1:9" x14ac:dyDescent="0.25">
      <c r="A1974" s="1">
        <v>50613</v>
      </c>
      <c r="B1974">
        <f t="shared" si="30"/>
        <v>72.135499999999922</v>
      </c>
      <c r="C1974" t="s">
        <v>5</v>
      </c>
      <c r="D1974">
        <v>15.8</v>
      </c>
      <c r="E1974">
        <v>6.7</v>
      </c>
      <c r="F1974">
        <f>IF(martianeum6[[#This Row],[zawartosc '[%']]]&gt;=1,martianeum6[[#This Row],[masa '[kg']]]*martianeum6[[#This Row],[zawartosc '[%']]]*0.01,0)</f>
        <v>1.0586000000000002</v>
      </c>
      <c r="G1974">
        <f>martianeum6[[#This Row],[stan_magazynu '[kg']]]+martianeum6[[#This Row],[ile_kg_materiału_z_ładunku]]</f>
        <v>73.194099999999921</v>
      </c>
      <c r="H1974">
        <f>IF(martianeum6[[#This Row],[stan_po_wydobyciu_z_ładunku]]&gt;=100,100,0)</f>
        <v>0</v>
      </c>
      <c r="I1974">
        <f>martianeum6[[#This Row],[stan_po_wydobyciu_z_ładunku]]-martianeum6[[#This Row],[ile_zabiera_na_orbite]]</f>
        <v>73.194099999999921</v>
      </c>
    </row>
    <row r="1975" spans="1:9" x14ac:dyDescent="0.25">
      <c r="A1975" s="1">
        <v>50614</v>
      </c>
      <c r="B1975">
        <f t="shared" si="30"/>
        <v>73.194099999999921</v>
      </c>
      <c r="C1975" t="s">
        <v>12</v>
      </c>
      <c r="D1975">
        <v>13.9</v>
      </c>
      <c r="E1975">
        <v>0</v>
      </c>
      <c r="F1975">
        <f>IF(martianeum6[[#This Row],[zawartosc '[%']]]&gt;=1,martianeum6[[#This Row],[masa '[kg']]]*martianeum6[[#This Row],[zawartosc '[%']]]*0.01,0)</f>
        <v>0</v>
      </c>
      <c r="G1975">
        <f>martianeum6[[#This Row],[stan_magazynu '[kg']]]+martianeum6[[#This Row],[ile_kg_materiału_z_ładunku]]</f>
        <v>73.194099999999921</v>
      </c>
      <c r="H1975">
        <f>IF(martianeum6[[#This Row],[stan_po_wydobyciu_z_ładunku]]&gt;=100,100,0)</f>
        <v>0</v>
      </c>
      <c r="I1975">
        <f>martianeum6[[#This Row],[stan_po_wydobyciu_z_ładunku]]-martianeum6[[#This Row],[ile_zabiera_na_orbite]]</f>
        <v>73.194099999999921</v>
      </c>
    </row>
    <row r="1976" spans="1:9" x14ac:dyDescent="0.25">
      <c r="A1976" s="1">
        <v>50615</v>
      </c>
      <c r="B1976">
        <f t="shared" si="30"/>
        <v>73.194099999999921</v>
      </c>
      <c r="C1976" t="s">
        <v>20</v>
      </c>
      <c r="D1976">
        <v>12.2</v>
      </c>
      <c r="E1976">
        <v>4.4000000000000004</v>
      </c>
      <c r="F1976">
        <f>IF(martianeum6[[#This Row],[zawartosc '[%']]]&gt;=1,martianeum6[[#This Row],[masa '[kg']]]*martianeum6[[#This Row],[zawartosc '[%']]]*0.01,0)</f>
        <v>0.53680000000000005</v>
      </c>
      <c r="G1976">
        <f>martianeum6[[#This Row],[stan_magazynu '[kg']]]+martianeum6[[#This Row],[ile_kg_materiału_z_ładunku]]</f>
        <v>73.73089999999992</v>
      </c>
      <c r="H1976">
        <f>IF(martianeum6[[#This Row],[stan_po_wydobyciu_z_ładunku]]&gt;=100,100,0)</f>
        <v>0</v>
      </c>
      <c r="I1976">
        <f>martianeum6[[#This Row],[stan_po_wydobyciu_z_ładunku]]-martianeum6[[#This Row],[ile_zabiera_na_orbite]]</f>
        <v>73.73089999999992</v>
      </c>
    </row>
    <row r="1977" spans="1:9" x14ac:dyDescent="0.25">
      <c r="A1977" s="1">
        <v>50616</v>
      </c>
      <c r="B1977">
        <f t="shared" si="30"/>
        <v>73.73089999999992</v>
      </c>
      <c r="C1977" t="s">
        <v>11</v>
      </c>
      <c r="D1977">
        <v>12.2</v>
      </c>
      <c r="E1977">
        <v>0</v>
      </c>
      <c r="F1977">
        <f>IF(martianeum6[[#This Row],[zawartosc '[%']]]&gt;=1,martianeum6[[#This Row],[masa '[kg']]]*martianeum6[[#This Row],[zawartosc '[%']]]*0.01,0)</f>
        <v>0</v>
      </c>
      <c r="G1977">
        <f>martianeum6[[#This Row],[stan_magazynu '[kg']]]+martianeum6[[#This Row],[ile_kg_materiału_z_ładunku]]</f>
        <v>73.73089999999992</v>
      </c>
      <c r="H1977">
        <f>IF(martianeum6[[#This Row],[stan_po_wydobyciu_z_ładunku]]&gt;=100,100,0)</f>
        <v>0</v>
      </c>
      <c r="I1977">
        <f>martianeum6[[#This Row],[stan_po_wydobyciu_z_ładunku]]-martianeum6[[#This Row],[ile_zabiera_na_orbite]]</f>
        <v>73.73089999999992</v>
      </c>
    </row>
    <row r="1978" spans="1:9" x14ac:dyDescent="0.25">
      <c r="A1978" s="1">
        <v>50617</v>
      </c>
      <c r="B1978">
        <f t="shared" si="30"/>
        <v>73.73089999999992</v>
      </c>
      <c r="C1978" t="s">
        <v>19</v>
      </c>
      <c r="D1978">
        <v>13.7</v>
      </c>
      <c r="E1978">
        <v>28</v>
      </c>
      <c r="F1978">
        <f>IF(martianeum6[[#This Row],[zawartosc '[%']]]&gt;=1,martianeum6[[#This Row],[masa '[kg']]]*martianeum6[[#This Row],[zawartosc '[%']]]*0.01,0)</f>
        <v>3.8359999999999999</v>
      </c>
      <c r="G1978">
        <f>martianeum6[[#This Row],[stan_magazynu '[kg']]]+martianeum6[[#This Row],[ile_kg_materiału_z_ładunku]]</f>
        <v>77.566899999999919</v>
      </c>
      <c r="H1978">
        <f>IF(martianeum6[[#This Row],[stan_po_wydobyciu_z_ładunku]]&gt;=100,100,0)</f>
        <v>0</v>
      </c>
      <c r="I1978">
        <f>martianeum6[[#This Row],[stan_po_wydobyciu_z_ładunku]]-martianeum6[[#This Row],[ile_zabiera_na_orbite]]</f>
        <v>77.566899999999919</v>
      </c>
    </row>
    <row r="1979" spans="1:9" x14ac:dyDescent="0.25">
      <c r="A1979" s="1">
        <v>50618</v>
      </c>
      <c r="B1979">
        <f t="shared" si="30"/>
        <v>77.566899999999919</v>
      </c>
      <c r="C1979" t="s">
        <v>17</v>
      </c>
      <c r="D1979">
        <v>27.9</v>
      </c>
      <c r="E1979">
        <v>0</v>
      </c>
      <c r="F1979">
        <f>IF(martianeum6[[#This Row],[zawartosc '[%']]]&gt;=1,martianeum6[[#This Row],[masa '[kg']]]*martianeum6[[#This Row],[zawartosc '[%']]]*0.01,0)</f>
        <v>0</v>
      </c>
      <c r="G1979">
        <f>martianeum6[[#This Row],[stan_magazynu '[kg']]]+martianeum6[[#This Row],[ile_kg_materiału_z_ładunku]]</f>
        <v>77.566899999999919</v>
      </c>
      <c r="H1979">
        <f>IF(martianeum6[[#This Row],[stan_po_wydobyciu_z_ładunku]]&gt;=100,100,0)</f>
        <v>0</v>
      </c>
      <c r="I1979">
        <f>martianeum6[[#This Row],[stan_po_wydobyciu_z_ładunku]]-martianeum6[[#This Row],[ile_zabiera_na_orbite]]</f>
        <v>77.566899999999919</v>
      </c>
    </row>
    <row r="1980" spans="1:9" x14ac:dyDescent="0.25">
      <c r="A1980" s="1">
        <v>50619</v>
      </c>
      <c r="B1980">
        <f t="shared" si="30"/>
        <v>77.566899999999919</v>
      </c>
      <c r="C1980" t="s">
        <v>13</v>
      </c>
      <c r="D1980">
        <v>25.6</v>
      </c>
      <c r="E1980">
        <v>1.7</v>
      </c>
      <c r="F1980">
        <f>IF(martianeum6[[#This Row],[zawartosc '[%']]]&gt;=1,martianeum6[[#This Row],[masa '[kg']]]*martianeum6[[#This Row],[zawartosc '[%']]]*0.01,0)</f>
        <v>0.43520000000000003</v>
      </c>
      <c r="G1980">
        <f>martianeum6[[#This Row],[stan_magazynu '[kg']]]+martianeum6[[#This Row],[ile_kg_materiału_z_ładunku]]</f>
        <v>78.002099999999913</v>
      </c>
      <c r="H1980">
        <f>IF(martianeum6[[#This Row],[stan_po_wydobyciu_z_ładunku]]&gt;=100,100,0)</f>
        <v>0</v>
      </c>
      <c r="I1980">
        <f>martianeum6[[#This Row],[stan_po_wydobyciu_z_ładunku]]-martianeum6[[#This Row],[ile_zabiera_na_orbite]]</f>
        <v>78.002099999999913</v>
      </c>
    </row>
    <row r="1981" spans="1:9" x14ac:dyDescent="0.25">
      <c r="A1981" s="1">
        <v>50620</v>
      </c>
      <c r="B1981">
        <f t="shared" si="30"/>
        <v>78.002099999999913</v>
      </c>
      <c r="C1981" t="s">
        <v>14</v>
      </c>
      <c r="D1981">
        <v>11.7</v>
      </c>
      <c r="E1981">
        <v>4.5999999999999996</v>
      </c>
      <c r="F1981">
        <f>IF(martianeum6[[#This Row],[zawartosc '[%']]]&gt;=1,martianeum6[[#This Row],[masa '[kg']]]*martianeum6[[#This Row],[zawartosc '[%']]]*0.01,0)</f>
        <v>0.5381999999999999</v>
      </c>
      <c r="G1981">
        <f>martianeum6[[#This Row],[stan_magazynu '[kg']]]+martianeum6[[#This Row],[ile_kg_materiału_z_ładunku]]</f>
        <v>78.540299999999917</v>
      </c>
      <c r="H1981">
        <f>IF(martianeum6[[#This Row],[stan_po_wydobyciu_z_ładunku]]&gt;=100,100,0)</f>
        <v>0</v>
      </c>
      <c r="I1981">
        <f>martianeum6[[#This Row],[stan_po_wydobyciu_z_ładunku]]-martianeum6[[#This Row],[ile_zabiera_na_orbite]]</f>
        <v>78.540299999999917</v>
      </c>
    </row>
    <row r="1982" spans="1:9" x14ac:dyDescent="0.25">
      <c r="A1982" s="1">
        <v>50621</v>
      </c>
      <c r="B1982">
        <f t="shared" si="30"/>
        <v>78.540299999999917</v>
      </c>
      <c r="C1982" t="s">
        <v>8</v>
      </c>
      <c r="D1982">
        <v>27.3</v>
      </c>
      <c r="E1982">
        <v>0</v>
      </c>
      <c r="F1982">
        <f>IF(martianeum6[[#This Row],[zawartosc '[%']]]&gt;=1,martianeum6[[#This Row],[masa '[kg']]]*martianeum6[[#This Row],[zawartosc '[%']]]*0.01,0)</f>
        <v>0</v>
      </c>
      <c r="G1982">
        <f>martianeum6[[#This Row],[stan_magazynu '[kg']]]+martianeum6[[#This Row],[ile_kg_materiału_z_ładunku]]</f>
        <v>78.540299999999917</v>
      </c>
      <c r="H1982">
        <f>IF(martianeum6[[#This Row],[stan_po_wydobyciu_z_ładunku]]&gt;=100,100,0)</f>
        <v>0</v>
      </c>
      <c r="I1982">
        <f>martianeum6[[#This Row],[stan_po_wydobyciu_z_ładunku]]-martianeum6[[#This Row],[ile_zabiera_na_orbite]]</f>
        <v>78.540299999999917</v>
      </c>
    </row>
    <row r="1983" spans="1:9" x14ac:dyDescent="0.25">
      <c r="A1983" s="1">
        <v>50622</v>
      </c>
      <c r="B1983">
        <f t="shared" si="30"/>
        <v>78.540299999999917</v>
      </c>
      <c r="C1983" t="s">
        <v>11</v>
      </c>
      <c r="D1983">
        <v>25.6</v>
      </c>
      <c r="E1983">
        <v>18.2</v>
      </c>
      <c r="F1983">
        <f>IF(martianeum6[[#This Row],[zawartosc '[%']]]&gt;=1,martianeum6[[#This Row],[masa '[kg']]]*martianeum6[[#This Row],[zawartosc '[%']]]*0.01,0)</f>
        <v>4.6592000000000002</v>
      </c>
      <c r="G1983">
        <f>martianeum6[[#This Row],[stan_magazynu '[kg']]]+martianeum6[[#This Row],[ile_kg_materiału_z_ładunku]]</f>
        <v>83.199499999999915</v>
      </c>
      <c r="H1983">
        <f>IF(martianeum6[[#This Row],[stan_po_wydobyciu_z_ładunku]]&gt;=100,100,0)</f>
        <v>0</v>
      </c>
      <c r="I1983">
        <f>martianeum6[[#This Row],[stan_po_wydobyciu_z_ładunku]]-martianeum6[[#This Row],[ile_zabiera_na_orbite]]</f>
        <v>83.199499999999915</v>
      </c>
    </row>
    <row r="1984" spans="1:9" x14ac:dyDescent="0.25">
      <c r="A1984" s="1">
        <v>50623</v>
      </c>
      <c r="B1984">
        <f t="shared" si="30"/>
        <v>83.199499999999915</v>
      </c>
      <c r="C1984" t="s">
        <v>28</v>
      </c>
      <c r="D1984">
        <v>23.6</v>
      </c>
      <c r="E1984">
        <v>0.1</v>
      </c>
      <c r="F1984">
        <f>IF(martianeum6[[#This Row],[zawartosc '[%']]]&gt;=1,martianeum6[[#This Row],[masa '[kg']]]*martianeum6[[#This Row],[zawartosc '[%']]]*0.01,0)</f>
        <v>0</v>
      </c>
      <c r="G1984">
        <f>martianeum6[[#This Row],[stan_magazynu '[kg']]]+martianeum6[[#This Row],[ile_kg_materiału_z_ładunku]]</f>
        <v>83.199499999999915</v>
      </c>
      <c r="H1984">
        <f>IF(martianeum6[[#This Row],[stan_po_wydobyciu_z_ładunku]]&gt;=100,100,0)</f>
        <v>0</v>
      </c>
      <c r="I1984">
        <f>martianeum6[[#This Row],[stan_po_wydobyciu_z_ładunku]]-martianeum6[[#This Row],[ile_zabiera_na_orbite]]</f>
        <v>83.199499999999915</v>
      </c>
    </row>
    <row r="1985" spans="1:9" x14ac:dyDescent="0.25">
      <c r="A1985" s="1">
        <v>50624</v>
      </c>
      <c r="B1985">
        <f t="shared" si="30"/>
        <v>83.199499999999915</v>
      </c>
      <c r="C1985" t="s">
        <v>10</v>
      </c>
      <c r="D1985">
        <v>14.6</v>
      </c>
      <c r="E1985">
        <v>0</v>
      </c>
      <c r="F1985">
        <f>IF(martianeum6[[#This Row],[zawartosc '[%']]]&gt;=1,martianeum6[[#This Row],[masa '[kg']]]*martianeum6[[#This Row],[zawartosc '[%']]]*0.01,0)</f>
        <v>0</v>
      </c>
      <c r="G1985">
        <f>martianeum6[[#This Row],[stan_magazynu '[kg']]]+martianeum6[[#This Row],[ile_kg_materiału_z_ładunku]]</f>
        <v>83.199499999999915</v>
      </c>
      <c r="H1985">
        <f>IF(martianeum6[[#This Row],[stan_po_wydobyciu_z_ładunku]]&gt;=100,100,0)</f>
        <v>0</v>
      </c>
      <c r="I1985">
        <f>martianeum6[[#This Row],[stan_po_wydobyciu_z_ładunku]]-martianeum6[[#This Row],[ile_zabiera_na_orbite]]</f>
        <v>83.199499999999915</v>
      </c>
    </row>
    <row r="1986" spans="1:9" x14ac:dyDescent="0.25">
      <c r="A1986" s="1">
        <v>50625</v>
      </c>
      <c r="B1986">
        <f t="shared" si="30"/>
        <v>83.199499999999915</v>
      </c>
      <c r="C1986" t="s">
        <v>9</v>
      </c>
      <c r="D1986">
        <v>17.399999999999999</v>
      </c>
      <c r="E1986">
        <v>7.8</v>
      </c>
      <c r="F1986">
        <f>IF(martianeum6[[#This Row],[zawartosc '[%']]]&gt;=1,martianeum6[[#This Row],[masa '[kg']]]*martianeum6[[#This Row],[zawartosc '[%']]]*0.01,0)</f>
        <v>1.3572</v>
      </c>
      <c r="G1986">
        <f>martianeum6[[#This Row],[stan_magazynu '[kg']]]+martianeum6[[#This Row],[ile_kg_materiału_z_ładunku]]</f>
        <v>84.556699999999921</v>
      </c>
      <c r="H1986">
        <f>IF(martianeum6[[#This Row],[stan_po_wydobyciu_z_ładunku]]&gt;=100,100,0)</f>
        <v>0</v>
      </c>
      <c r="I1986">
        <f>martianeum6[[#This Row],[stan_po_wydobyciu_z_ładunku]]-martianeum6[[#This Row],[ile_zabiera_na_orbite]]</f>
        <v>84.556699999999921</v>
      </c>
    </row>
    <row r="1987" spans="1:9" x14ac:dyDescent="0.25">
      <c r="A1987" s="1">
        <v>50626</v>
      </c>
      <c r="B1987">
        <f t="shared" si="30"/>
        <v>84.556699999999921</v>
      </c>
      <c r="C1987" t="s">
        <v>10</v>
      </c>
      <c r="D1987">
        <v>27.4</v>
      </c>
      <c r="E1987">
        <v>0</v>
      </c>
      <c r="F1987">
        <f>IF(martianeum6[[#This Row],[zawartosc '[%']]]&gt;=1,martianeum6[[#This Row],[masa '[kg']]]*martianeum6[[#This Row],[zawartosc '[%']]]*0.01,0)</f>
        <v>0</v>
      </c>
      <c r="G1987">
        <f>martianeum6[[#This Row],[stan_magazynu '[kg']]]+martianeum6[[#This Row],[ile_kg_materiału_z_ładunku]]</f>
        <v>84.556699999999921</v>
      </c>
      <c r="H1987">
        <f>IF(martianeum6[[#This Row],[stan_po_wydobyciu_z_ładunku]]&gt;=100,100,0)</f>
        <v>0</v>
      </c>
      <c r="I1987">
        <f>martianeum6[[#This Row],[stan_po_wydobyciu_z_ładunku]]-martianeum6[[#This Row],[ile_zabiera_na_orbite]]</f>
        <v>84.556699999999921</v>
      </c>
    </row>
    <row r="1988" spans="1:9" x14ac:dyDescent="0.25">
      <c r="A1988" s="1">
        <v>50627</v>
      </c>
      <c r="B1988">
        <f t="shared" ref="B1988:B2051" si="31">I1987</f>
        <v>84.556699999999921</v>
      </c>
      <c r="C1988" t="s">
        <v>19</v>
      </c>
      <c r="D1988">
        <v>15.2</v>
      </c>
      <c r="E1988">
        <v>5.9</v>
      </c>
      <c r="F1988">
        <f>IF(martianeum6[[#This Row],[zawartosc '[%']]]&gt;=1,martianeum6[[#This Row],[masa '[kg']]]*martianeum6[[#This Row],[zawartosc '[%']]]*0.01,0)</f>
        <v>0.89680000000000004</v>
      </c>
      <c r="G1988">
        <f>martianeum6[[#This Row],[stan_magazynu '[kg']]]+martianeum6[[#This Row],[ile_kg_materiału_z_ładunku]]</f>
        <v>85.45349999999992</v>
      </c>
      <c r="H1988">
        <f>IF(martianeum6[[#This Row],[stan_po_wydobyciu_z_ładunku]]&gt;=100,100,0)</f>
        <v>0</v>
      </c>
      <c r="I1988">
        <f>martianeum6[[#This Row],[stan_po_wydobyciu_z_ładunku]]-martianeum6[[#This Row],[ile_zabiera_na_orbite]]</f>
        <v>85.45349999999992</v>
      </c>
    </row>
    <row r="1989" spans="1:9" x14ac:dyDescent="0.25">
      <c r="A1989" s="1">
        <v>50628</v>
      </c>
      <c r="B1989">
        <f t="shared" si="31"/>
        <v>85.45349999999992</v>
      </c>
      <c r="C1989" t="s">
        <v>29</v>
      </c>
      <c r="D1989">
        <v>11.6</v>
      </c>
      <c r="E1989">
        <v>0</v>
      </c>
      <c r="F1989">
        <f>IF(martianeum6[[#This Row],[zawartosc '[%']]]&gt;=1,martianeum6[[#This Row],[masa '[kg']]]*martianeum6[[#This Row],[zawartosc '[%']]]*0.01,0)</f>
        <v>0</v>
      </c>
      <c r="G1989">
        <f>martianeum6[[#This Row],[stan_magazynu '[kg']]]+martianeum6[[#This Row],[ile_kg_materiału_z_ładunku]]</f>
        <v>85.45349999999992</v>
      </c>
      <c r="H1989">
        <f>IF(martianeum6[[#This Row],[stan_po_wydobyciu_z_ładunku]]&gt;=100,100,0)</f>
        <v>0</v>
      </c>
      <c r="I1989">
        <f>martianeum6[[#This Row],[stan_po_wydobyciu_z_ładunku]]-martianeum6[[#This Row],[ile_zabiera_na_orbite]]</f>
        <v>85.45349999999992</v>
      </c>
    </row>
    <row r="1990" spans="1:9" x14ac:dyDescent="0.25">
      <c r="A1990" s="1">
        <v>50629</v>
      </c>
      <c r="B1990">
        <f t="shared" si="31"/>
        <v>85.45349999999992</v>
      </c>
      <c r="C1990" t="s">
        <v>26</v>
      </c>
      <c r="D1990">
        <v>10.8</v>
      </c>
      <c r="E1990">
        <v>1.6</v>
      </c>
      <c r="F1990">
        <f>IF(martianeum6[[#This Row],[zawartosc '[%']]]&gt;=1,martianeum6[[#This Row],[masa '[kg']]]*martianeum6[[#This Row],[zawartosc '[%']]]*0.01,0)</f>
        <v>0.17280000000000001</v>
      </c>
      <c r="G1990">
        <f>martianeum6[[#This Row],[stan_magazynu '[kg']]]+martianeum6[[#This Row],[ile_kg_materiału_z_ładunku]]</f>
        <v>85.626299999999915</v>
      </c>
      <c r="H1990">
        <f>IF(martianeum6[[#This Row],[stan_po_wydobyciu_z_ładunku]]&gt;=100,100,0)</f>
        <v>0</v>
      </c>
      <c r="I1990">
        <f>martianeum6[[#This Row],[stan_po_wydobyciu_z_ładunku]]-martianeum6[[#This Row],[ile_zabiera_na_orbite]]</f>
        <v>85.626299999999915</v>
      </c>
    </row>
    <row r="1991" spans="1:9" x14ac:dyDescent="0.25">
      <c r="A1991" s="1">
        <v>50630</v>
      </c>
      <c r="B1991">
        <f t="shared" si="31"/>
        <v>85.626299999999915</v>
      </c>
      <c r="C1991" t="s">
        <v>22</v>
      </c>
      <c r="D1991">
        <v>12</v>
      </c>
      <c r="E1991">
        <v>3.9</v>
      </c>
      <c r="F1991">
        <f>IF(martianeum6[[#This Row],[zawartosc '[%']]]&gt;=1,martianeum6[[#This Row],[masa '[kg']]]*martianeum6[[#This Row],[zawartosc '[%']]]*0.01,0)</f>
        <v>0.46799999999999997</v>
      </c>
      <c r="G1991">
        <f>martianeum6[[#This Row],[stan_magazynu '[kg']]]+martianeum6[[#This Row],[ile_kg_materiału_z_ładunku]]</f>
        <v>86.094299999999919</v>
      </c>
      <c r="H1991">
        <f>IF(martianeum6[[#This Row],[stan_po_wydobyciu_z_ładunku]]&gt;=100,100,0)</f>
        <v>0</v>
      </c>
      <c r="I1991">
        <f>martianeum6[[#This Row],[stan_po_wydobyciu_z_ładunku]]-martianeum6[[#This Row],[ile_zabiera_na_orbite]]</f>
        <v>86.094299999999919</v>
      </c>
    </row>
    <row r="1992" spans="1:9" x14ac:dyDescent="0.25">
      <c r="A1992" s="1">
        <v>50631</v>
      </c>
      <c r="B1992">
        <f t="shared" si="31"/>
        <v>86.094299999999919</v>
      </c>
      <c r="C1992" t="s">
        <v>26</v>
      </c>
      <c r="D1992">
        <v>14</v>
      </c>
      <c r="E1992">
        <v>5</v>
      </c>
      <c r="F1992">
        <f>IF(martianeum6[[#This Row],[zawartosc '[%']]]&gt;=1,martianeum6[[#This Row],[masa '[kg']]]*martianeum6[[#This Row],[zawartosc '[%']]]*0.01,0)</f>
        <v>0.70000000000000007</v>
      </c>
      <c r="G1992">
        <f>martianeum6[[#This Row],[stan_magazynu '[kg']]]+martianeum6[[#This Row],[ile_kg_materiału_z_ładunku]]</f>
        <v>86.794299999999922</v>
      </c>
      <c r="H1992">
        <f>IF(martianeum6[[#This Row],[stan_po_wydobyciu_z_ładunku]]&gt;=100,100,0)</f>
        <v>0</v>
      </c>
      <c r="I1992">
        <f>martianeum6[[#This Row],[stan_po_wydobyciu_z_ładunku]]-martianeum6[[#This Row],[ile_zabiera_na_orbite]]</f>
        <v>86.794299999999922</v>
      </c>
    </row>
    <row r="1993" spans="1:9" x14ac:dyDescent="0.25">
      <c r="A1993" s="1">
        <v>50632</v>
      </c>
      <c r="B1993">
        <f t="shared" si="31"/>
        <v>86.794299999999922</v>
      </c>
      <c r="C1993" t="s">
        <v>19</v>
      </c>
      <c r="D1993">
        <v>26.4</v>
      </c>
      <c r="E1993">
        <v>0</v>
      </c>
      <c r="F1993">
        <f>IF(martianeum6[[#This Row],[zawartosc '[%']]]&gt;=1,martianeum6[[#This Row],[masa '[kg']]]*martianeum6[[#This Row],[zawartosc '[%']]]*0.01,0)</f>
        <v>0</v>
      </c>
      <c r="G1993">
        <f>martianeum6[[#This Row],[stan_magazynu '[kg']]]+martianeum6[[#This Row],[ile_kg_materiału_z_ładunku]]</f>
        <v>86.794299999999922</v>
      </c>
      <c r="H1993">
        <f>IF(martianeum6[[#This Row],[stan_po_wydobyciu_z_ładunku]]&gt;=100,100,0)</f>
        <v>0</v>
      </c>
      <c r="I1993">
        <f>martianeum6[[#This Row],[stan_po_wydobyciu_z_ładunku]]-martianeum6[[#This Row],[ile_zabiera_na_orbite]]</f>
        <v>86.794299999999922</v>
      </c>
    </row>
    <row r="1994" spans="1:9" x14ac:dyDescent="0.25">
      <c r="A1994" s="1">
        <v>50633</v>
      </c>
      <c r="B1994">
        <f t="shared" si="31"/>
        <v>86.794299999999922</v>
      </c>
      <c r="C1994" t="s">
        <v>15</v>
      </c>
      <c r="D1994">
        <v>23</v>
      </c>
      <c r="E1994">
        <v>20.100000000000001</v>
      </c>
      <c r="F1994">
        <f>IF(martianeum6[[#This Row],[zawartosc '[%']]]&gt;=1,martianeum6[[#This Row],[masa '[kg']]]*martianeum6[[#This Row],[zawartosc '[%']]]*0.01,0)</f>
        <v>4.6230000000000002</v>
      </c>
      <c r="G1994">
        <f>martianeum6[[#This Row],[stan_magazynu '[kg']]]+martianeum6[[#This Row],[ile_kg_materiału_z_ładunku]]</f>
        <v>91.417299999999926</v>
      </c>
      <c r="H1994">
        <f>IF(martianeum6[[#This Row],[stan_po_wydobyciu_z_ładunku]]&gt;=100,100,0)</f>
        <v>0</v>
      </c>
      <c r="I1994">
        <f>martianeum6[[#This Row],[stan_po_wydobyciu_z_ładunku]]-martianeum6[[#This Row],[ile_zabiera_na_orbite]]</f>
        <v>91.417299999999926</v>
      </c>
    </row>
    <row r="1995" spans="1:9" x14ac:dyDescent="0.25">
      <c r="A1995" s="1">
        <v>50634</v>
      </c>
      <c r="B1995">
        <f t="shared" si="31"/>
        <v>91.417299999999926</v>
      </c>
      <c r="C1995" t="s">
        <v>8</v>
      </c>
      <c r="D1995">
        <v>20.5</v>
      </c>
      <c r="E1995">
        <v>1.1000000000000001</v>
      </c>
      <c r="F1995">
        <f>IF(martianeum6[[#This Row],[zawartosc '[%']]]&gt;=1,martianeum6[[#This Row],[masa '[kg']]]*martianeum6[[#This Row],[zawartosc '[%']]]*0.01,0)</f>
        <v>0.22550000000000001</v>
      </c>
      <c r="G1995">
        <f>martianeum6[[#This Row],[stan_magazynu '[kg']]]+martianeum6[[#This Row],[ile_kg_materiału_z_ładunku]]</f>
        <v>91.642799999999923</v>
      </c>
      <c r="H1995">
        <f>IF(martianeum6[[#This Row],[stan_po_wydobyciu_z_ładunku]]&gt;=100,100,0)</f>
        <v>0</v>
      </c>
      <c r="I1995">
        <f>martianeum6[[#This Row],[stan_po_wydobyciu_z_ładunku]]-martianeum6[[#This Row],[ile_zabiera_na_orbite]]</f>
        <v>91.642799999999923</v>
      </c>
    </row>
    <row r="1996" spans="1:9" x14ac:dyDescent="0.25">
      <c r="A1996" s="1">
        <v>50635</v>
      </c>
      <c r="B1996">
        <f t="shared" si="31"/>
        <v>91.642799999999923</v>
      </c>
      <c r="C1996" t="s">
        <v>14</v>
      </c>
      <c r="D1996">
        <v>15.9</v>
      </c>
      <c r="E1996">
        <v>3.1</v>
      </c>
      <c r="F1996">
        <f>IF(martianeum6[[#This Row],[zawartosc '[%']]]&gt;=1,martianeum6[[#This Row],[masa '[kg']]]*martianeum6[[#This Row],[zawartosc '[%']]]*0.01,0)</f>
        <v>0.4929</v>
      </c>
      <c r="G1996">
        <f>martianeum6[[#This Row],[stan_magazynu '[kg']]]+martianeum6[[#This Row],[ile_kg_materiału_z_ładunku]]</f>
        <v>92.135699999999929</v>
      </c>
      <c r="H1996">
        <f>IF(martianeum6[[#This Row],[stan_po_wydobyciu_z_ładunku]]&gt;=100,100,0)</f>
        <v>0</v>
      </c>
      <c r="I1996">
        <f>martianeum6[[#This Row],[stan_po_wydobyciu_z_ładunku]]-martianeum6[[#This Row],[ile_zabiera_na_orbite]]</f>
        <v>92.135699999999929</v>
      </c>
    </row>
    <row r="1997" spans="1:9" x14ac:dyDescent="0.25">
      <c r="A1997" s="1">
        <v>50636</v>
      </c>
      <c r="B1997">
        <f t="shared" si="31"/>
        <v>92.135699999999929</v>
      </c>
      <c r="C1997" t="s">
        <v>10</v>
      </c>
      <c r="D1997">
        <v>20.8</v>
      </c>
      <c r="E1997">
        <v>6.9</v>
      </c>
      <c r="F1997">
        <f>IF(martianeum6[[#This Row],[zawartosc '[%']]]&gt;=1,martianeum6[[#This Row],[masa '[kg']]]*martianeum6[[#This Row],[zawartosc '[%']]]*0.01,0)</f>
        <v>1.4352</v>
      </c>
      <c r="G1997">
        <f>martianeum6[[#This Row],[stan_magazynu '[kg']]]+martianeum6[[#This Row],[ile_kg_materiału_z_ładunku]]</f>
        <v>93.570899999999924</v>
      </c>
      <c r="H1997">
        <f>IF(martianeum6[[#This Row],[stan_po_wydobyciu_z_ładunku]]&gt;=100,100,0)</f>
        <v>0</v>
      </c>
      <c r="I1997">
        <f>martianeum6[[#This Row],[stan_po_wydobyciu_z_ładunku]]-martianeum6[[#This Row],[ile_zabiera_na_orbite]]</f>
        <v>93.570899999999924</v>
      </c>
    </row>
    <row r="1998" spans="1:9" x14ac:dyDescent="0.25">
      <c r="A1998" s="1">
        <v>50637</v>
      </c>
      <c r="B1998">
        <f t="shared" si="31"/>
        <v>93.570899999999924</v>
      </c>
      <c r="C1998" t="s">
        <v>21</v>
      </c>
      <c r="D1998">
        <v>12.9</v>
      </c>
      <c r="E1998">
        <v>1.5</v>
      </c>
      <c r="F1998">
        <f>IF(martianeum6[[#This Row],[zawartosc '[%']]]&gt;=1,martianeum6[[#This Row],[masa '[kg']]]*martianeum6[[#This Row],[zawartosc '[%']]]*0.01,0)</f>
        <v>0.19350000000000001</v>
      </c>
      <c r="G1998">
        <f>martianeum6[[#This Row],[stan_magazynu '[kg']]]+martianeum6[[#This Row],[ile_kg_materiału_z_ładunku]]</f>
        <v>93.764399999999924</v>
      </c>
      <c r="H1998">
        <f>IF(martianeum6[[#This Row],[stan_po_wydobyciu_z_ładunku]]&gt;=100,100,0)</f>
        <v>0</v>
      </c>
      <c r="I1998">
        <f>martianeum6[[#This Row],[stan_po_wydobyciu_z_ładunku]]-martianeum6[[#This Row],[ile_zabiera_na_orbite]]</f>
        <v>93.764399999999924</v>
      </c>
    </row>
    <row r="1999" spans="1:9" x14ac:dyDescent="0.25">
      <c r="A1999" s="1">
        <v>50638</v>
      </c>
      <c r="B1999">
        <f t="shared" si="31"/>
        <v>93.764399999999924</v>
      </c>
      <c r="C1999" t="s">
        <v>19</v>
      </c>
      <c r="D1999">
        <v>11.6</v>
      </c>
      <c r="E1999">
        <v>15.8</v>
      </c>
      <c r="F1999">
        <f>IF(martianeum6[[#This Row],[zawartosc '[%']]]&gt;=1,martianeum6[[#This Row],[masa '[kg']]]*martianeum6[[#This Row],[zawartosc '[%']]]*0.01,0)</f>
        <v>1.8328</v>
      </c>
      <c r="G1999">
        <f>martianeum6[[#This Row],[stan_magazynu '[kg']]]+martianeum6[[#This Row],[ile_kg_materiału_z_ładunku]]</f>
        <v>95.59719999999993</v>
      </c>
      <c r="H1999">
        <f>IF(martianeum6[[#This Row],[stan_po_wydobyciu_z_ładunku]]&gt;=100,100,0)</f>
        <v>0</v>
      </c>
      <c r="I1999">
        <f>martianeum6[[#This Row],[stan_po_wydobyciu_z_ładunku]]-martianeum6[[#This Row],[ile_zabiera_na_orbite]]</f>
        <v>95.59719999999993</v>
      </c>
    </row>
    <row r="2000" spans="1:9" x14ac:dyDescent="0.25">
      <c r="A2000" s="1">
        <v>50639</v>
      </c>
      <c r="B2000">
        <f t="shared" si="31"/>
        <v>95.59719999999993</v>
      </c>
      <c r="C2000" t="s">
        <v>13</v>
      </c>
      <c r="D2000">
        <v>25.6</v>
      </c>
      <c r="E2000">
        <v>0</v>
      </c>
      <c r="F2000">
        <f>IF(martianeum6[[#This Row],[zawartosc '[%']]]&gt;=1,martianeum6[[#This Row],[masa '[kg']]]*martianeum6[[#This Row],[zawartosc '[%']]]*0.01,0)</f>
        <v>0</v>
      </c>
      <c r="G2000">
        <f>martianeum6[[#This Row],[stan_magazynu '[kg']]]+martianeum6[[#This Row],[ile_kg_materiału_z_ładunku]]</f>
        <v>95.59719999999993</v>
      </c>
      <c r="H2000">
        <f>IF(martianeum6[[#This Row],[stan_po_wydobyciu_z_ładunku]]&gt;=100,100,0)</f>
        <v>0</v>
      </c>
      <c r="I2000">
        <f>martianeum6[[#This Row],[stan_po_wydobyciu_z_ładunku]]-martianeum6[[#This Row],[ile_zabiera_na_orbite]]</f>
        <v>95.59719999999993</v>
      </c>
    </row>
    <row r="2001" spans="1:9" x14ac:dyDescent="0.25">
      <c r="A2001" s="1">
        <v>50640</v>
      </c>
      <c r="B2001">
        <f t="shared" si="31"/>
        <v>95.59719999999993</v>
      </c>
      <c r="C2001" t="s">
        <v>7</v>
      </c>
      <c r="D2001">
        <v>15.7</v>
      </c>
      <c r="E2001">
        <v>6.7</v>
      </c>
      <c r="F2001">
        <f>IF(martianeum6[[#This Row],[zawartosc '[%']]]&gt;=1,martianeum6[[#This Row],[masa '[kg']]]*martianeum6[[#This Row],[zawartosc '[%']]]*0.01,0)</f>
        <v>1.0519000000000001</v>
      </c>
      <c r="G2001">
        <f>martianeum6[[#This Row],[stan_magazynu '[kg']]]+martianeum6[[#This Row],[ile_kg_materiału_z_ładunku]]</f>
        <v>96.649099999999933</v>
      </c>
      <c r="H2001">
        <f>IF(martianeum6[[#This Row],[stan_po_wydobyciu_z_ładunku]]&gt;=100,100,0)</f>
        <v>0</v>
      </c>
      <c r="I2001">
        <f>martianeum6[[#This Row],[stan_po_wydobyciu_z_ładunku]]-martianeum6[[#This Row],[ile_zabiera_na_orbite]]</f>
        <v>96.649099999999933</v>
      </c>
    </row>
    <row r="2002" spans="1:9" x14ac:dyDescent="0.25">
      <c r="A2002" s="1">
        <v>50641</v>
      </c>
      <c r="B2002">
        <f t="shared" si="31"/>
        <v>96.649099999999933</v>
      </c>
      <c r="C2002" t="s">
        <v>14</v>
      </c>
      <c r="D2002">
        <v>25.5</v>
      </c>
      <c r="E2002">
        <v>0</v>
      </c>
      <c r="F2002">
        <f>IF(martianeum6[[#This Row],[zawartosc '[%']]]&gt;=1,martianeum6[[#This Row],[masa '[kg']]]*martianeum6[[#This Row],[zawartosc '[%']]]*0.01,0)</f>
        <v>0</v>
      </c>
      <c r="G2002">
        <f>martianeum6[[#This Row],[stan_magazynu '[kg']]]+martianeum6[[#This Row],[ile_kg_materiału_z_ładunku]]</f>
        <v>96.649099999999933</v>
      </c>
      <c r="H2002">
        <f>IF(martianeum6[[#This Row],[stan_po_wydobyciu_z_ładunku]]&gt;=100,100,0)</f>
        <v>0</v>
      </c>
      <c r="I2002">
        <f>martianeum6[[#This Row],[stan_po_wydobyciu_z_ładunku]]-martianeum6[[#This Row],[ile_zabiera_na_orbite]]</f>
        <v>96.649099999999933</v>
      </c>
    </row>
    <row r="2003" spans="1:9" x14ac:dyDescent="0.25">
      <c r="A2003" s="1">
        <v>50642</v>
      </c>
      <c r="B2003">
        <f t="shared" si="31"/>
        <v>96.649099999999933</v>
      </c>
      <c r="C2003" t="s">
        <v>22</v>
      </c>
      <c r="D2003">
        <v>19.5</v>
      </c>
      <c r="E2003">
        <v>3.4</v>
      </c>
      <c r="F2003">
        <f>IF(martianeum6[[#This Row],[zawartosc '[%']]]&gt;=1,martianeum6[[#This Row],[masa '[kg']]]*martianeum6[[#This Row],[zawartosc '[%']]]*0.01,0)</f>
        <v>0.66300000000000003</v>
      </c>
      <c r="G2003">
        <f>martianeum6[[#This Row],[stan_magazynu '[kg']]]+martianeum6[[#This Row],[ile_kg_materiału_z_ładunku]]</f>
        <v>97.31209999999993</v>
      </c>
      <c r="H2003">
        <f>IF(martianeum6[[#This Row],[stan_po_wydobyciu_z_ładunku]]&gt;=100,100,0)</f>
        <v>0</v>
      </c>
      <c r="I2003">
        <f>martianeum6[[#This Row],[stan_po_wydobyciu_z_ładunku]]-martianeum6[[#This Row],[ile_zabiera_na_orbite]]</f>
        <v>97.31209999999993</v>
      </c>
    </row>
    <row r="2004" spans="1:9" x14ac:dyDescent="0.25">
      <c r="A2004" s="1">
        <v>50643</v>
      </c>
      <c r="B2004">
        <f t="shared" si="31"/>
        <v>97.31209999999993</v>
      </c>
      <c r="C2004" t="s">
        <v>25</v>
      </c>
      <c r="D2004">
        <v>14.1</v>
      </c>
      <c r="E2004">
        <v>0</v>
      </c>
      <c r="F2004">
        <f>IF(martianeum6[[#This Row],[zawartosc '[%']]]&gt;=1,martianeum6[[#This Row],[masa '[kg']]]*martianeum6[[#This Row],[zawartosc '[%']]]*0.01,0)</f>
        <v>0</v>
      </c>
      <c r="G2004">
        <f>martianeum6[[#This Row],[stan_magazynu '[kg']]]+martianeum6[[#This Row],[ile_kg_materiału_z_ładunku]]</f>
        <v>97.31209999999993</v>
      </c>
      <c r="H2004">
        <f>IF(martianeum6[[#This Row],[stan_po_wydobyciu_z_ładunku]]&gt;=100,100,0)</f>
        <v>0</v>
      </c>
      <c r="I2004">
        <f>martianeum6[[#This Row],[stan_po_wydobyciu_z_ładunku]]-martianeum6[[#This Row],[ile_zabiera_na_orbite]]</f>
        <v>97.31209999999993</v>
      </c>
    </row>
    <row r="2005" spans="1:9" x14ac:dyDescent="0.25">
      <c r="A2005" s="1">
        <v>50644</v>
      </c>
      <c r="B2005">
        <f t="shared" si="31"/>
        <v>97.31209999999993</v>
      </c>
      <c r="C2005" t="s">
        <v>6</v>
      </c>
      <c r="D2005">
        <v>26.4</v>
      </c>
      <c r="E2005">
        <v>0</v>
      </c>
      <c r="F2005">
        <f>IF(martianeum6[[#This Row],[zawartosc '[%']]]&gt;=1,martianeum6[[#This Row],[masa '[kg']]]*martianeum6[[#This Row],[zawartosc '[%']]]*0.01,0)</f>
        <v>0</v>
      </c>
      <c r="G2005">
        <f>martianeum6[[#This Row],[stan_magazynu '[kg']]]+martianeum6[[#This Row],[ile_kg_materiału_z_ładunku]]</f>
        <v>97.31209999999993</v>
      </c>
      <c r="H2005">
        <f>IF(martianeum6[[#This Row],[stan_po_wydobyciu_z_ładunku]]&gt;=100,100,0)</f>
        <v>0</v>
      </c>
      <c r="I2005">
        <f>martianeum6[[#This Row],[stan_po_wydobyciu_z_ładunku]]-martianeum6[[#This Row],[ile_zabiera_na_orbite]]</f>
        <v>97.31209999999993</v>
      </c>
    </row>
    <row r="2006" spans="1:9" x14ac:dyDescent="0.25">
      <c r="A2006" s="1">
        <v>50645</v>
      </c>
      <c r="B2006">
        <f t="shared" si="31"/>
        <v>97.31209999999993</v>
      </c>
      <c r="C2006" t="s">
        <v>15</v>
      </c>
      <c r="D2006">
        <v>11.7</v>
      </c>
      <c r="E2006">
        <v>8.4</v>
      </c>
      <c r="F2006">
        <f>IF(martianeum6[[#This Row],[zawartosc '[%']]]&gt;=1,martianeum6[[#This Row],[masa '[kg']]]*martianeum6[[#This Row],[zawartosc '[%']]]*0.01,0)</f>
        <v>0.98280000000000001</v>
      </c>
      <c r="G2006">
        <f>martianeum6[[#This Row],[stan_magazynu '[kg']]]+martianeum6[[#This Row],[ile_kg_materiału_z_ładunku]]</f>
        <v>98.294899999999927</v>
      </c>
      <c r="H2006">
        <f>IF(martianeum6[[#This Row],[stan_po_wydobyciu_z_ładunku]]&gt;=100,100,0)</f>
        <v>0</v>
      </c>
      <c r="I2006">
        <f>martianeum6[[#This Row],[stan_po_wydobyciu_z_ładunku]]-martianeum6[[#This Row],[ile_zabiera_na_orbite]]</f>
        <v>98.294899999999927</v>
      </c>
    </row>
    <row r="2007" spans="1:9" x14ac:dyDescent="0.25">
      <c r="A2007" s="1">
        <v>50646</v>
      </c>
      <c r="B2007">
        <f t="shared" si="31"/>
        <v>98.294899999999927</v>
      </c>
      <c r="C2007" t="s">
        <v>25</v>
      </c>
      <c r="D2007">
        <v>28</v>
      </c>
      <c r="E2007">
        <v>0</v>
      </c>
      <c r="F2007">
        <f>IF(martianeum6[[#This Row],[zawartosc '[%']]]&gt;=1,martianeum6[[#This Row],[masa '[kg']]]*martianeum6[[#This Row],[zawartosc '[%']]]*0.01,0)</f>
        <v>0</v>
      </c>
      <c r="G2007">
        <f>martianeum6[[#This Row],[stan_magazynu '[kg']]]+martianeum6[[#This Row],[ile_kg_materiału_z_ładunku]]</f>
        <v>98.294899999999927</v>
      </c>
      <c r="H2007">
        <f>IF(martianeum6[[#This Row],[stan_po_wydobyciu_z_ładunku]]&gt;=100,100,0)</f>
        <v>0</v>
      </c>
      <c r="I2007">
        <f>martianeum6[[#This Row],[stan_po_wydobyciu_z_ładunku]]-martianeum6[[#This Row],[ile_zabiera_na_orbite]]</f>
        <v>98.294899999999927</v>
      </c>
    </row>
    <row r="2008" spans="1:9" x14ac:dyDescent="0.25">
      <c r="A2008" s="1">
        <v>50647</v>
      </c>
      <c r="B2008">
        <f t="shared" si="31"/>
        <v>98.294899999999927</v>
      </c>
      <c r="C2008" t="s">
        <v>17</v>
      </c>
      <c r="D2008">
        <v>13</v>
      </c>
      <c r="E2008">
        <v>0.1</v>
      </c>
      <c r="F2008">
        <f>IF(martianeum6[[#This Row],[zawartosc '[%']]]&gt;=1,martianeum6[[#This Row],[masa '[kg']]]*martianeum6[[#This Row],[zawartosc '[%']]]*0.01,0)</f>
        <v>0</v>
      </c>
      <c r="G2008">
        <f>martianeum6[[#This Row],[stan_magazynu '[kg']]]+martianeum6[[#This Row],[ile_kg_materiału_z_ładunku]]</f>
        <v>98.294899999999927</v>
      </c>
      <c r="H2008">
        <f>IF(martianeum6[[#This Row],[stan_po_wydobyciu_z_ładunku]]&gt;=100,100,0)</f>
        <v>0</v>
      </c>
      <c r="I2008">
        <f>martianeum6[[#This Row],[stan_po_wydobyciu_z_ładunku]]-martianeum6[[#This Row],[ile_zabiera_na_orbite]]</f>
        <v>98.294899999999927</v>
      </c>
    </row>
    <row r="2009" spans="1:9" x14ac:dyDescent="0.25">
      <c r="A2009" s="1">
        <v>50648</v>
      </c>
      <c r="B2009">
        <f t="shared" si="31"/>
        <v>98.294899999999927</v>
      </c>
      <c r="C2009" t="s">
        <v>11</v>
      </c>
      <c r="D2009">
        <v>10.8</v>
      </c>
      <c r="E2009">
        <v>11.3</v>
      </c>
      <c r="F2009">
        <f>IF(martianeum6[[#This Row],[zawartosc '[%']]]&gt;=1,martianeum6[[#This Row],[masa '[kg']]]*martianeum6[[#This Row],[zawartosc '[%']]]*0.01,0)</f>
        <v>1.2204000000000002</v>
      </c>
      <c r="G2009">
        <f>martianeum6[[#This Row],[stan_magazynu '[kg']]]+martianeum6[[#This Row],[ile_kg_materiału_z_ładunku]]</f>
        <v>99.515299999999925</v>
      </c>
      <c r="H2009">
        <f>IF(martianeum6[[#This Row],[stan_po_wydobyciu_z_ładunku]]&gt;=100,100,0)</f>
        <v>0</v>
      </c>
      <c r="I2009">
        <f>martianeum6[[#This Row],[stan_po_wydobyciu_z_ładunku]]-martianeum6[[#This Row],[ile_zabiera_na_orbite]]</f>
        <v>99.515299999999925</v>
      </c>
    </row>
    <row r="2010" spans="1:9" x14ac:dyDescent="0.25">
      <c r="A2010" s="1">
        <v>50649</v>
      </c>
      <c r="B2010">
        <f t="shared" si="31"/>
        <v>99.515299999999925</v>
      </c>
      <c r="C2010" t="s">
        <v>11</v>
      </c>
      <c r="D2010">
        <v>26.4</v>
      </c>
      <c r="E2010">
        <v>18.7</v>
      </c>
      <c r="F2010">
        <f>IF(martianeum6[[#This Row],[zawartosc '[%']]]&gt;=1,martianeum6[[#This Row],[masa '[kg']]]*martianeum6[[#This Row],[zawartosc '[%']]]*0.01,0)</f>
        <v>4.9367999999999999</v>
      </c>
      <c r="G2010">
        <f>martianeum6[[#This Row],[stan_magazynu '[kg']]]+martianeum6[[#This Row],[ile_kg_materiału_z_ładunku]]</f>
        <v>104.45209999999993</v>
      </c>
      <c r="H2010">
        <f>IF(martianeum6[[#This Row],[stan_po_wydobyciu_z_ładunku]]&gt;=100,100,0)</f>
        <v>100</v>
      </c>
      <c r="I2010">
        <f>martianeum6[[#This Row],[stan_po_wydobyciu_z_ładunku]]-martianeum6[[#This Row],[ile_zabiera_na_orbite]]</f>
        <v>4.4520999999999304</v>
      </c>
    </row>
    <row r="2011" spans="1:9" x14ac:dyDescent="0.25">
      <c r="A2011" s="1">
        <v>50650</v>
      </c>
      <c r="B2011">
        <f t="shared" si="31"/>
        <v>4.4520999999999304</v>
      </c>
      <c r="C2011" t="s">
        <v>19</v>
      </c>
      <c r="D2011">
        <v>26.7</v>
      </c>
      <c r="E2011">
        <v>3.9</v>
      </c>
      <c r="F2011">
        <f>IF(martianeum6[[#This Row],[zawartosc '[%']]]&gt;=1,martianeum6[[#This Row],[masa '[kg']]]*martianeum6[[#This Row],[zawartosc '[%']]]*0.01,0)</f>
        <v>1.0412999999999999</v>
      </c>
      <c r="G2011">
        <f>martianeum6[[#This Row],[stan_magazynu '[kg']]]+martianeum6[[#This Row],[ile_kg_materiału_z_ładunku]]</f>
        <v>5.4933999999999301</v>
      </c>
      <c r="H2011">
        <f>IF(martianeum6[[#This Row],[stan_po_wydobyciu_z_ładunku]]&gt;=100,100,0)</f>
        <v>0</v>
      </c>
      <c r="I2011">
        <f>martianeum6[[#This Row],[stan_po_wydobyciu_z_ładunku]]-martianeum6[[#This Row],[ile_zabiera_na_orbite]]</f>
        <v>5.4933999999999301</v>
      </c>
    </row>
    <row r="2012" spans="1:9" x14ac:dyDescent="0.25">
      <c r="A2012" s="1">
        <v>50651</v>
      </c>
      <c r="B2012">
        <f t="shared" si="31"/>
        <v>5.4933999999999301</v>
      </c>
      <c r="C2012" t="s">
        <v>11</v>
      </c>
      <c r="D2012">
        <v>11.7</v>
      </c>
      <c r="E2012">
        <v>13</v>
      </c>
      <c r="F2012">
        <f>IF(martianeum6[[#This Row],[zawartosc '[%']]]&gt;=1,martianeum6[[#This Row],[masa '[kg']]]*martianeum6[[#This Row],[zawartosc '[%']]]*0.01,0)</f>
        <v>1.5209999999999999</v>
      </c>
      <c r="G2012">
        <f>martianeum6[[#This Row],[stan_magazynu '[kg']]]+martianeum6[[#This Row],[ile_kg_materiału_z_ładunku]]</f>
        <v>7.01439999999993</v>
      </c>
      <c r="H2012">
        <f>IF(martianeum6[[#This Row],[stan_po_wydobyciu_z_ładunku]]&gt;=100,100,0)</f>
        <v>0</v>
      </c>
      <c r="I2012">
        <f>martianeum6[[#This Row],[stan_po_wydobyciu_z_ładunku]]-martianeum6[[#This Row],[ile_zabiera_na_orbite]]</f>
        <v>7.01439999999993</v>
      </c>
    </row>
    <row r="2013" spans="1:9" x14ac:dyDescent="0.25">
      <c r="A2013" s="1">
        <v>50652</v>
      </c>
      <c r="B2013">
        <f t="shared" si="31"/>
        <v>7.01439999999993</v>
      </c>
      <c r="C2013" t="s">
        <v>30</v>
      </c>
      <c r="D2013">
        <v>12</v>
      </c>
      <c r="E2013">
        <v>0.4</v>
      </c>
      <c r="F2013">
        <f>IF(martianeum6[[#This Row],[zawartosc '[%']]]&gt;=1,martianeum6[[#This Row],[masa '[kg']]]*martianeum6[[#This Row],[zawartosc '[%']]]*0.01,0)</f>
        <v>0</v>
      </c>
      <c r="G2013">
        <f>martianeum6[[#This Row],[stan_magazynu '[kg']]]+martianeum6[[#This Row],[ile_kg_materiału_z_ładunku]]</f>
        <v>7.01439999999993</v>
      </c>
      <c r="H2013">
        <f>IF(martianeum6[[#This Row],[stan_po_wydobyciu_z_ładunku]]&gt;=100,100,0)</f>
        <v>0</v>
      </c>
      <c r="I2013">
        <f>martianeum6[[#This Row],[stan_po_wydobyciu_z_ładunku]]-martianeum6[[#This Row],[ile_zabiera_na_orbite]]</f>
        <v>7.01439999999993</v>
      </c>
    </row>
    <row r="2014" spans="1:9" x14ac:dyDescent="0.25">
      <c r="A2014" s="1">
        <v>50653</v>
      </c>
      <c r="B2014">
        <f t="shared" si="31"/>
        <v>7.01439999999993</v>
      </c>
      <c r="C2014" t="s">
        <v>21</v>
      </c>
      <c r="D2014">
        <v>24.2</v>
      </c>
      <c r="E2014">
        <v>0.7</v>
      </c>
      <c r="F2014">
        <f>IF(martianeum6[[#This Row],[zawartosc '[%']]]&gt;=1,martianeum6[[#This Row],[masa '[kg']]]*martianeum6[[#This Row],[zawartosc '[%']]]*0.01,0)</f>
        <v>0</v>
      </c>
      <c r="G2014">
        <f>martianeum6[[#This Row],[stan_magazynu '[kg']]]+martianeum6[[#This Row],[ile_kg_materiału_z_ładunku]]</f>
        <v>7.01439999999993</v>
      </c>
      <c r="H2014">
        <f>IF(martianeum6[[#This Row],[stan_po_wydobyciu_z_ładunku]]&gt;=100,100,0)</f>
        <v>0</v>
      </c>
      <c r="I2014">
        <f>martianeum6[[#This Row],[stan_po_wydobyciu_z_ładunku]]-martianeum6[[#This Row],[ile_zabiera_na_orbite]]</f>
        <v>7.01439999999993</v>
      </c>
    </row>
    <row r="2015" spans="1:9" x14ac:dyDescent="0.25">
      <c r="A2015" s="1">
        <v>50654</v>
      </c>
      <c r="B2015">
        <f t="shared" si="31"/>
        <v>7.01439999999993</v>
      </c>
      <c r="C2015" t="s">
        <v>26</v>
      </c>
      <c r="D2015">
        <v>27.3</v>
      </c>
      <c r="E2015">
        <v>3.7</v>
      </c>
      <c r="F2015">
        <f>IF(martianeum6[[#This Row],[zawartosc '[%']]]&gt;=1,martianeum6[[#This Row],[masa '[kg']]]*martianeum6[[#This Row],[zawartosc '[%']]]*0.01,0)</f>
        <v>1.0101</v>
      </c>
      <c r="G2015">
        <f>martianeum6[[#This Row],[stan_magazynu '[kg']]]+martianeum6[[#This Row],[ile_kg_materiału_z_ładunku]]</f>
        <v>8.0244999999999305</v>
      </c>
      <c r="H2015">
        <f>IF(martianeum6[[#This Row],[stan_po_wydobyciu_z_ładunku]]&gt;=100,100,0)</f>
        <v>0</v>
      </c>
      <c r="I2015">
        <f>martianeum6[[#This Row],[stan_po_wydobyciu_z_ładunku]]-martianeum6[[#This Row],[ile_zabiera_na_orbite]]</f>
        <v>8.0244999999999305</v>
      </c>
    </row>
    <row r="2016" spans="1:9" x14ac:dyDescent="0.25">
      <c r="A2016" s="1">
        <v>50655</v>
      </c>
      <c r="B2016">
        <f t="shared" si="31"/>
        <v>8.0244999999999305</v>
      </c>
      <c r="C2016" t="s">
        <v>13</v>
      </c>
      <c r="D2016">
        <v>10.7</v>
      </c>
      <c r="E2016">
        <v>0</v>
      </c>
      <c r="F2016">
        <f>IF(martianeum6[[#This Row],[zawartosc '[%']]]&gt;=1,martianeum6[[#This Row],[masa '[kg']]]*martianeum6[[#This Row],[zawartosc '[%']]]*0.01,0)</f>
        <v>0</v>
      </c>
      <c r="G2016">
        <f>martianeum6[[#This Row],[stan_magazynu '[kg']]]+martianeum6[[#This Row],[ile_kg_materiału_z_ładunku]]</f>
        <v>8.0244999999999305</v>
      </c>
      <c r="H2016">
        <f>IF(martianeum6[[#This Row],[stan_po_wydobyciu_z_ładunku]]&gt;=100,100,0)</f>
        <v>0</v>
      </c>
      <c r="I2016">
        <f>martianeum6[[#This Row],[stan_po_wydobyciu_z_ładunku]]-martianeum6[[#This Row],[ile_zabiera_na_orbite]]</f>
        <v>8.0244999999999305</v>
      </c>
    </row>
    <row r="2017" spans="1:9" x14ac:dyDescent="0.25">
      <c r="A2017" s="1">
        <v>50656</v>
      </c>
      <c r="B2017">
        <f t="shared" si="31"/>
        <v>8.0244999999999305</v>
      </c>
      <c r="C2017" t="s">
        <v>8</v>
      </c>
      <c r="D2017">
        <v>11.1</v>
      </c>
      <c r="E2017">
        <v>0</v>
      </c>
      <c r="F2017">
        <f>IF(martianeum6[[#This Row],[zawartosc '[%']]]&gt;=1,martianeum6[[#This Row],[masa '[kg']]]*martianeum6[[#This Row],[zawartosc '[%']]]*0.01,0)</f>
        <v>0</v>
      </c>
      <c r="G2017">
        <f>martianeum6[[#This Row],[stan_magazynu '[kg']]]+martianeum6[[#This Row],[ile_kg_materiału_z_ładunku]]</f>
        <v>8.0244999999999305</v>
      </c>
      <c r="H2017">
        <f>IF(martianeum6[[#This Row],[stan_po_wydobyciu_z_ładunku]]&gt;=100,100,0)</f>
        <v>0</v>
      </c>
      <c r="I2017">
        <f>martianeum6[[#This Row],[stan_po_wydobyciu_z_ładunku]]-martianeum6[[#This Row],[ile_zabiera_na_orbite]]</f>
        <v>8.0244999999999305</v>
      </c>
    </row>
    <row r="2018" spans="1:9" x14ac:dyDescent="0.25">
      <c r="A2018" s="1">
        <v>50657</v>
      </c>
      <c r="B2018">
        <f t="shared" si="31"/>
        <v>8.0244999999999305</v>
      </c>
      <c r="C2018" t="s">
        <v>7</v>
      </c>
      <c r="D2018">
        <v>28.5</v>
      </c>
      <c r="E2018">
        <v>19.8</v>
      </c>
      <c r="F2018">
        <f>IF(martianeum6[[#This Row],[zawartosc '[%']]]&gt;=1,martianeum6[[#This Row],[masa '[kg']]]*martianeum6[[#This Row],[zawartosc '[%']]]*0.01,0)</f>
        <v>5.6430000000000007</v>
      </c>
      <c r="G2018">
        <f>martianeum6[[#This Row],[stan_magazynu '[kg']]]+martianeum6[[#This Row],[ile_kg_materiału_z_ładunku]]</f>
        <v>13.667499999999931</v>
      </c>
      <c r="H2018">
        <f>IF(martianeum6[[#This Row],[stan_po_wydobyciu_z_ładunku]]&gt;=100,100,0)</f>
        <v>0</v>
      </c>
      <c r="I2018">
        <f>martianeum6[[#This Row],[stan_po_wydobyciu_z_ładunku]]-martianeum6[[#This Row],[ile_zabiera_na_orbite]]</f>
        <v>13.667499999999931</v>
      </c>
    </row>
    <row r="2019" spans="1:9" x14ac:dyDescent="0.25">
      <c r="A2019" s="1">
        <v>50658</v>
      </c>
      <c r="B2019">
        <f t="shared" si="31"/>
        <v>13.667499999999931</v>
      </c>
      <c r="C2019" t="s">
        <v>19</v>
      </c>
      <c r="D2019">
        <v>10.1</v>
      </c>
      <c r="E2019">
        <v>0</v>
      </c>
      <c r="F2019">
        <f>IF(martianeum6[[#This Row],[zawartosc '[%']]]&gt;=1,martianeum6[[#This Row],[masa '[kg']]]*martianeum6[[#This Row],[zawartosc '[%']]]*0.01,0)</f>
        <v>0</v>
      </c>
      <c r="G2019">
        <f>martianeum6[[#This Row],[stan_magazynu '[kg']]]+martianeum6[[#This Row],[ile_kg_materiału_z_ładunku]]</f>
        <v>13.667499999999931</v>
      </c>
      <c r="H2019">
        <f>IF(martianeum6[[#This Row],[stan_po_wydobyciu_z_ładunku]]&gt;=100,100,0)</f>
        <v>0</v>
      </c>
      <c r="I2019">
        <f>martianeum6[[#This Row],[stan_po_wydobyciu_z_ładunku]]-martianeum6[[#This Row],[ile_zabiera_na_orbite]]</f>
        <v>13.667499999999931</v>
      </c>
    </row>
    <row r="2020" spans="1:9" x14ac:dyDescent="0.25">
      <c r="A2020" s="1">
        <v>50659</v>
      </c>
      <c r="B2020">
        <f t="shared" si="31"/>
        <v>13.667499999999931</v>
      </c>
      <c r="C2020" t="s">
        <v>9</v>
      </c>
      <c r="D2020">
        <v>20.8</v>
      </c>
      <c r="E2020">
        <v>11.2</v>
      </c>
      <c r="F2020">
        <f>IF(martianeum6[[#This Row],[zawartosc '[%']]]&gt;=1,martianeum6[[#This Row],[masa '[kg']]]*martianeum6[[#This Row],[zawartosc '[%']]]*0.01,0)</f>
        <v>2.3295999999999997</v>
      </c>
      <c r="G2020">
        <f>martianeum6[[#This Row],[stan_magazynu '[kg']]]+martianeum6[[#This Row],[ile_kg_materiału_z_ładunku]]</f>
        <v>15.99709999999993</v>
      </c>
      <c r="H2020">
        <f>IF(martianeum6[[#This Row],[stan_po_wydobyciu_z_ładunku]]&gt;=100,100,0)</f>
        <v>0</v>
      </c>
      <c r="I2020">
        <f>martianeum6[[#This Row],[stan_po_wydobyciu_z_ładunku]]-martianeum6[[#This Row],[ile_zabiera_na_orbite]]</f>
        <v>15.99709999999993</v>
      </c>
    </row>
    <row r="2021" spans="1:9" x14ac:dyDescent="0.25">
      <c r="A2021" s="1">
        <v>50660</v>
      </c>
      <c r="B2021">
        <f t="shared" si="31"/>
        <v>15.99709999999993</v>
      </c>
      <c r="C2021" t="s">
        <v>7</v>
      </c>
      <c r="D2021">
        <v>16.600000000000001</v>
      </c>
      <c r="E2021">
        <v>0</v>
      </c>
      <c r="F2021">
        <f>IF(martianeum6[[#This Row],[zawartosc '[%']]]&gt;=1,martianeum6[[#This Row],[masa '[kg']]]*martianeum6[[#This Row],[zawartosc '[%']]]*0.01,0)</f>
        <v>0</v>
      </c>
      <c r="G2021">
        <f>martianeum6[[#This Row],[stan_magazynu '[kg']]]+martianeum6[[#This Row],[ile_kg_materiału_z_ładunku]]</f>
        <v>15.99709999999993</v>
      </c>
      <c r="H2021">
        <f>IF(martianeum6[[#This Row],[stan_po_wydobyciu_z_ładunku]]&gt;=100,100,0)</f>
        <v>0</v>
      </c>
      <c r="I2021">
        <f>martianeum6[[#This Row],[stan_po_wydobyciu_z_ładunku]]-martianeum6[[#This Row],[ile_zabiera_na_orbite]]</f>
        <v>15.99709999999993</v>
      </c>
    </row>
    <row r="2022" spans="1:9" x14ac:dyDescent="0.25">
      <c r="A2022" s="1">
        <v>50661</v>
      </c>
      <c r="B2022">
        <f t="shared" si="31"/>
        <v>15.99709999999993</v>
      </c>
      <c r="C2022" t="s">
        <v>13</v>
      </c>
      <c r="D2022">
        <v>26.4</v>
      </c>
      <c r="E2022">
        <v>10</v>
      </c>
      <c r="F2022">
        <f>IF(martianeum6[[#This Row],[zawartosc '[%']]]&gt;=1,martianeum6[[#This Row],[masa '[kg']]]*martianeum6[[#This Row],[zawartosc '[%']]]*0.01,0)</f>
        <v>2.64</v>
      </c>
      <c r="G2022">
        <f>martianeum6[[#This Row],[stan_magazynu '[kg']]]+martianeum6[[#This Row],[ile_kg_materiału_z_ładunku]]</f>
        <v>18.637099999999929</v>
      </c>
      <c r="H2022">
        <f>IF(martianeum6[[#This Row],[stan_po_wydobyciu_z_ładunku]]&gt;=100,100,0)</f>
        <v>0</v>
      </c>
      <c r="I2022">
        <f>martianeum6[[#This Row],[stan_po_wydobyciu_z_ładunku]]-martianeum6[[#This Row],[ile_zabiera_na_orbite]]</f>
        <v>18.637099999999929</v>
      </c>
    </row>
    <row r="2023" spans="1:9" x14ac:dyDescent="0.25">
      <c r="A2023" s="1">
        <v>50662</v>
      </c>
      <c r="B2023">
        <f t="shared" si="31"/>
        <v>18.637099999999929</v>
      </c>
      <c r="C2023" t="s">
        <v>22</v>
      </c>
      <c r="D2023">
        <v>15.1</v>
      </c>
      <c r="E2023">
        <v>0</v>
      </c>
      <c r="F2023">
        <f>IF(martianeum6[[#This Row],[zawartosc '[%']]]&gt;=1,martianeum6[[#This Row],[masa '[kg']]]*martianeum6[[#This Row],[zawartosc '[%']]]*0.01,0)</f>
        <v>0</v>
      </c>
      <c r="G2023">
        <f>martianeum6[[#This Row],[stan_magazynu '[kg']]]+martianeum6[[#This Row],[ile_kg_materiału_z_ładunku]]</f>
        <v>18.637099999999929</v>
      </c>
      <c r="H2023">
        <f>IF(martianeum6[[#This Row],[stan_po_wydobyciu_z_ładunku]]&gt;=100,100,0)</f>
        <v>0</v>
      </c>
      <c r="I2023">
        <f>martianeum6[[#This Row],[stan_po_wydobyciu_z_ładunku]]-martianeum6[[#This Row],[ile_zabiera_na_orbite]]</f>
        <v>18.637099999999929</v>
      </c>
    </row>
    <row r="2024" spans="1:9" x14ac:dyDescent="0.25">
      <c r="A2024" s="1">
        <v>50663</v>
      </c>
      <c r="B2024">
        <f t="shared" si="31"/>
        <v>18.637099999999929</v>
      </c>
      <c r="C2024" t="s">
        <v>6</v>
      </c>
      <c r="D2024">
        <v>20.9</v>
      </c>
      <c r="E2024">
        <v>10.1</v>
      </c>
      <c r="F2024">
        <f>IF(martianeum6[[#This Row],[zawartosc '[%']]]&gt;=1,martianeum6[[#This Row],[masa '[kg']]]*martianeum6[[#This Row],[zawartosc '[%']]]*0.01,0)</f>
        <v>2.1109</v>
      </c>
      <c r="G2024">
        <f>martianeum6[[#This Row],[stan_magazynu '[kg']]]+martianeum6[[#This Row],[ile_kg_materiału_z_ładunku]]</f>
        <v>20.74799999999993</v>
      </c>
      <c r="H2024">
        <f>IF(martianeum6[[#This Row],[stan_po_wydobyciu_z_ładunku]]&gt;=100,100,0)</f>
        <v>0</v>
      </c>
      <c r="I2024">
        <f>martianeum6[[#This Row],[stan_po_wydobyciu_z_ładunku]]-martianeum6[[#This Row],[ile_zabiera_na_orbite]]</f>
        <v>20.74799999999993</v>
      </c>
    </row>
    <row r="2025" spans="1:9" x14ac:dyDescent="0.25">
      <c r="A2025" s="1">
        <v>50664</v>
      </c>
      <c r="B2025">
        <f t="shared" si="31"/>
        <v>20.74799999999993</v>
      </c>
      <c r="C2025" t="s">
        <v>13</v>
      </c>
      <c r="D2025">
        <v>27.3</v>
      </c>
      <c r="E2025">
        <v>5.3</v>
      </c>
      <c r="F2025">
        <f>IF(martianeum6[[#This Row],[zawartosc '[%']]]&gt;=1,martianeum6[[#This Row],[masa '[kg']]]*martianeum6[[#This Row],[zawartosc '[%']]]*0.01,0)</f>
        <v>1.4469000000000001</v>
      </c>
      <c r="G2025">
        <f>martianeum6[[#This Row],[stan_magazynu '[kg']]]+martianeum6[[#This Row],[ile_kg_materiału_z_ładunku]]</f>
        <v>22.194899999999929</v>
      </c>
      <c r="H2025">
        <f>IF(martianeum6[[#This Row],[stan_po_wydobyciu_z_ładunku]]&gt;=100,100,0)</f>
        <v>0</v>
      </c>
      <c r="I2025">
        <f>martianeum6[[#This Row],[stan_po_wydobyciu_z_ładunku]]-martianeum6[[#This Row],[ile_zabiera_na_orbite]]</f>
        <v>22.194899999999929</v>
      </c>
    </row>
    <row r="2026" spans="1:9" x14ac:dyDescent="0.25">
      <c r="A2026" s="1">
        <v>50665</v>
      </c>
      <c r="B2026">
        <f t="shared" si="31"/>
        <v>22.194899999999929</v>
      </c>
      <c r="C2026" t="s">
        <v>6</v>
      </c>
      <c r="D2026">
        <v>17.600000000000001</v>
      </c>
      <c r="E2026">
        <v>5.5</v>
      </c>
      <c r="F2026">
        <f>IF(martianeum6[[#This Row],[zawartosc '[%']]]&gt;=1,martianeum6[[#This Row],[masa '[kg']]]*martianeum6[[#This Row],[zawartosc '[%']]]*0.01,0)</f>
        <v>0.96800000000000008</v>
      </c>
      <c r="G2026">
        <f>martianeum6[[#This Row],[stan_magazynu '[kg']]]+martianeum6[[#This Row],[ile_kg_materiału_z_ładunku]]</f>
        <v>23.162899999999929</v>
      </c>
      <c r="H2026">
        <f>IF(martianeum6[[#This Row],[stan_po_wydobyciu_z_ładunku]]&gt;=100,100,0)</f>
        <v>0</v>
      </c>
      <c r="I2026">
        <f>martianeum6[[#This Row],[stan_po_wydobyciu_z_ładunku]]-martianeum6[[#This Row],[ile_zabiera_na_orbite]]</f>
        <v>23.162899999999929</v>
      </c>
    </row>
    <row r="2027" spans="1:9" x14ac:dyDescent="0.25">
      <c r="A2027" s="1">
        <v>50666</v>
      </c>
      <c r="B2027">
        <f t="shared" si="31"/>
        <v>23.162899999999929</v>
      </c>
      <c r="C2027" t="s">
        <v>19</v>
      </c>
      <c r="D2027">
        <v>27.8</v>
      </c>
      <c r="E2027">
        <v>0</v>
      </c>
      <c r="F2027">
        <f>IF(martianeum6[[#This Row],[zawartosc '[%']]]&gt;=1,martianeum6[[#This Row],[masa '[kg']]]*martianeum6[[#This Row],[zawartosc '[%']]]*0.01,0)</f>
        <v>0</v>
      </c>
      <c r="G2027">
        <f>martianeum6[[#This Row],[stan_magazynu '[kg']]]+martianeum6[[#This Row],[ile_kg_materiału_z_ładunku]]</f>
        <v>23.162899999999929</v>
      </c>
      <c r="H2027">
        <f>IF(martianeum6[[#This Row],[stan_po_wydobyciu_z_ładunku]]&gt;=100,100,0)</f>
        <v>0</v>
      </c>
      <c r="I2027">
        <f>martianeum6[[#This Row],[stan_po_wydobyciu_z_ładunku]]-martianeum6[[#This Row],[ile_zabiera_na_orbite]]</f>
        <v>23.162899999999929</v>
      </c>
    </row>
    <row r="2028" spans="1:9" x14ac:dyDescent="0.25">
      <c r="A2028" s="1">
        <v>50667</v>
      </c>
      <c r="B2028">
        <f t="shared" si="31"/>
        <v>23.162899999999929</v>
      </c>
      <c r="C2028" t="s">
        <v>10</v>
      </c>
      <c r="D2028">
        <v>25.8</v>
      </c>
      <c r="E2028">
        <v>12.1</v>
      </c>
      <c r="F2028">
        <f>IF(martianeum6[[#This Row],[zawartosc '[%']]]&gt;=1,martianeum6[[#This Row],[masa '[kg']]]*martianeum6[[#This Row],[zawartosc '[%']]]*0.01,0)</f>
        <v>3.1218000000000004</v>
      </c>
      <c r="G2028">
        <f>martianeum6[[#This Row],[stan_magazynu '[kg']]]+martianeum6[[#This Row],[ile_kg_materiału_z_ładunku]]</f>
        <v>26.28469999999993</v>
      </c>
      <c r="H2028">
        <f>IF(martianeum6[[#This Row],[stan_po_wydobyciu_z_ładunku]]&gt;=100,100,0)</f>
        <v>0</v>
      </c>
      <c r="I2028">
        <f>martianeum6[[#This Row],[stan_po_wydobyciu_z_ładunku]]-martianeum6[[#This Row],[ile_zabiera_na_orbite]]</f>
        <v>26.28469999999993</v>
      </c>
    </row>
    <row r="2029" spans="1:9" x14ac:dyDescent="0.25">
      <c r="A2029" s="1">
        <v>50668</v>
      </c>
      <c r="B2029">
        <f t="shared" si="31"/>
        <v>26.28469999999993</v>
      </c>
      <c r="C2029" t="s">
        <v>26</v>
      </c>
      <c r="D2029">
        <v>18.100000000000001</v>
      </c>
      <c r="E2029">
        <v>1.1000000000000001</v>
      </c>
      <c r="F2029">
        <f>IF(martianeum6[[#This Row],[zawartosc '[%']]]&gt;=1,martianeum6[[#This Row],[masa '[kg']]]*martianeum6[[#This Row],[zawartosc '[%']]]*0.01,0)</f>
        <v>0.19910000000000005</v>
      </c>
      <c r="G2029">
        <f>martianeum6[[#This Row],[stan_magazynu '[kg']]]+martianeum6[[#This Row],[ile_kg_materiału_z_ładunku]]</f>
        <v>26.483799999999931</v>
      </c>
      <c r="H2029">
        <f>IF(martianeum6[[#This Row],[stan_po_wydobyciu_z_ładunku]]&gt;=100,100,0)</f>
        <v>0</v>
      </c>
      <c r="I2029">
        <f>martianeum6[[#This Row],[stan_po_wydobyciu_z_ładunku]]-martianeum6[[#This Row],[ile_zabiera_na_orbite]]</f>
        <v>26.483799999999931</v>
      </c>
    </row>
    <row r="2030" spans="1:9" x14ac:dyDescent="0.25">
      <c r="A2030" s="1">
        <v>50669</v>
      </c>
      <c r="B2030">
        <f t="shared" si="31"/>
        <v>26.483799999999931</v>
      </c>
      <c r="C2030" t="s">
        <v>12</v>
      </c>
      <c r="D2030">
        <v>21.9</v>
      </c>
      <c r="E2030">
        <v>7.7</v>
      </c>
      <c r="F2030">
        <f>IF(martianeum6[[#This Row],[zawartosc '[%']]]&gt;=1,martianeum6[[#This Row],[masa '[kg']]]*martianeum6[[#This Row],[zawartosc '[%']]]*0.01,0)</f>
        <v>1.6862999999999999</v>
      </c>
      <c r="G2030">
        <f>martianeum6[[#This Row],[stan_magazynu '[kg']]]+martianeum6[[#This Row],[ile_kg_materiału_z_ładunku]]</f>
        <v>28.17009999999993</v>
      </c>
      <c r="H2030">
        <f>IF(martianeum6[[#This Row],[stan_po_wydobyciu_z_ładunku]]&gt;=100,100,0)</f>
        <v>0</v>
      </c>
      <c r="I2030">
        <f>martianeum6[[#This Row],[stan_po_wydobyciu_z_ładunku]]-martianeum6[[#This Row],[ile_zabiera_na_orbite]]</f>
        <v>28.17009999999993</v>
      </c>
    </row>
    <row r="2031" spans="1:9" x14ac:dyDescent="0.25">
      <c r="A2031" s="1">
        <v>50670</v>
      </c>
      <c r="B2031">
        <f t="shared" si="31"/>
        <v>28.17009999999993</v>
      </c>
      <c r="C2031" t="s">
        <v>27</v>
      </c>
      <c r="D2031">
        <v>23.2</v>
      </c>
      <c r="E2031">
        <v>5.0999999999999996</v>
      </c>
      <c r="F2031">
        <f>IF(martianeum6[[#This Row],[zawartosc '[%']]]&gt;=1,martianeum6[[#This Row],[masa '[kg']]]*martianeum6[[#This Row],[zawartosc '[%']]]*0.01,0)</f>
        <v>1.1832</v>
      </c>
      <c r="G2031">
        <f>martianeum6[[#This Row],[stan_magazynu '[kg']]]+martianeum6[[#This Row],[ile_kg_materiału_z_ładunku]]</f>
        <v>29.35329999999993</v>
      </c>
      <c r="H2031">
        <f>IF(martianeum6[[#This Row],[stan_po_wydobyciu_z_ładunku]]&gt;=100,100,0)</f>
        <v>0</v>
      </c>
      <c r="I2031">
        <f>martianeum6[[#This Row],[stan_po_wydobyciu_z_ładunku]]-martianeum6[[#This Row],[ile_zabiera_na_orbite]]</f>
        <v>29.35329999999993</v>
      </c>
    </row>
    <row r="2032" spans="1:9" x14ac:dyDescent="0.25">
      <c r="A2032" s="1">
        <v>50671</v>
      </c>
      <c r="B2032">
        <f t="shared" si="31"/>
        <v>29.35329999999993</v>
      </c>
      <c r="C2032" t="s">
        <v>31</v>
      </c>
      <c r="D2032">
        <v>26.6</v>
      </c>
      <c r="E2032">
        <v>0.3</v>
      </c>
      <c r="F2032">
        <f>IF(martianeum6[[#This Row],[zawartosc '[%']]]&gt;=1,martianeum6[[#This Row],[masa '[kg']]]*martianeum6[[#This Row],[zawartosc '[%']]]*0.01,0)</f>
        <v>0</v>
      </c>
      <c r="G2032">
        <f>martianeum6[[#This Row],[stan_magazynu '[kg']]]+martianeum6[[#This Row],[ile_kg_materiału_z_ładunku]]</f>
        <v>29.35329999999993</v>
      </c>
      <c r="H2032">
        <f>IF(martianeum6[[#This Row],[stan_po_wydobyciu_z_ładunku]]&gt;=100,100,0)</f>
        <v>0</v>
      </c>
      <c r="I2032">
        <f>martianeum6[[#This Row],[stan_po_wydobyciu_z_ładunku]]-martianeum6[[#This Row],[ile_zabiera_na_orbite]]</f>
        <v>29.35329999999993</v>
      </c>
    </row>
    <row r="2033" spans="1:9" x14ac:dyDescent="0.25">
      <c r="A2033" s="1">
        <v>50672</v>
      </c>
      <c r="B2033">
        <f t="shared" si="31"/>
        <v>29.35329999999993</v>
      </c>
      <c r="C2033" t="s">
        <v>11</v>
      </c>
      <c r="D2033">
        <v>23.2</v>
      </c>
      <c r="E2033">
        <v>0</v>
      </c>
      <c r="F2033">
        <f>IF(martianeum6[[#This Row],[zawartosc '[%']]]&gt;=1,martianeum6[[#This Row],[masa '[kg']]]*martianeum6[[#This Row],[zawartosc '[%']]]*0.01,0)</f>
        <v>0</v>
      </c>
      <c r="G2033">
        <f>martianeum6[[#This Row],[stan_magazynu '[kg']]]+martianeum6[[#This Row],[ile_kg_materiału_z_ładunku]]</f>
        <v>29.35329999999993</v>
      </c>
      <c r="H2033">
        <f>IF(martianeum6[[#This Row],[stan_po_wydobyciu_z_ładunku]]&gt;=100,100,0)</f>
        <v>0</v>
      </c>
      <c r="I2033">
        <f>martianeum6[[#This Row],[stan_po_wydobyciu_z_ładunku]]-martianeum6[[#This Row],[ile_zabiera_na_orbite]]</f>
        <v>29.35329999999993</v>
      </c>
    </row>
    <row r="2034" spans="1:9" x14ac:dyDescent="0.25">
      <c r="A2034" s="1">
        <v>50673</v>
      </c>
      <c r="B2034">
        <f t="shared" si="31"/>
        <v>29.35329999999993</v>
      </c>
      <c r="C2034" t="s">
        <v>10</v>
      </c>
      <c r="D2034">
        <v>11</v>
      </c>
      <c r="E2034">
        <v>40.9</v>
      </c>
      <c r="F2034">
        <f>IF(martianeum6[[#This Row],[zawartosc '[%']]]&gt;=1,martianeum6[[#This Row],[masa '[kg']]]*martianeum6[[#This Row],[zawartosc '[%']]]*0.01,0)</f>
        <v>4.4989999999999997</v>
      </c>
      <c r="G2034">
        <f>martianeum6[[#This Row],[stan_magazynu '[kg']]]+martianeum6[[#This Row],[ile_kg_materiału_z_ładunku]]</f>
        <v>33.852299999999929</v>
      </c>
      <c r="H2034">
        <f>IF(martianeum6[[#This Row],[stan_po_wydobyciu_z_ładunku]]&gt;=100,100,0)</f>
        <v>0</v>
      </c>
      <c r="I2034">
        <f>martianeum6[[#This Row],[stan_po_wydobyciu_z_ładunku]]-martianeum6[[#This Row],[ile_zabiera_na_orbite]]</f>
        <v>33.852299999999929</v>
      </c>
    </row>
    <row r="2035" spans="1:9" x14ac:dyDescent="0.25">
      <c r="A2035" s="1">
        <v>50674</v>
      </c>
      <c r="B2035">
        <f t="shared" si="31"/>
        <v>33.852299999999929</v>
      </c>
      <c r="C2035" t="s">
        <v>23</v>
      </c>
      <c r="D2035">
        <v>26.8</v>
      </c>
      <c r="E2035">
        <v>2.2999999999999998</v>
      </c>
      <c r="F2035">
        <f>IF(martianeum6[[#This Row],[zawartosc '[%']]]&gt;=1,martianeum6[[#This Row],[masa '[kg']]]*martianeum6[[#This Row],[zawartosc '[%']]]*0.01,0)</f>
        <v>0.61639999999999995</v>
      </c>
      <c r="G2035">
        <f>martianeum6[[#This Row],[stan_magazynu '[kg']]]+martianeum6[[#This Row],[ile_kg_materiału_z_ładunku]]</f>
        <v>34.468699999999927</v>
      </c>
      <c r="H2035">
        <f>IF(martianeum6[[#This Row],[stan_po_wydobyciu_z_ładunku]]&gt;=100,100,0)</f>
        <v>0</v>
      </c>
      <c r="I2035">
        <f>martianeum6[[#This Row],[stan_po_wydobyciu_z_ładunku]]-martianeum6[[#This Row],[ile_zabiera_na_orbite]]</f>
        <v>34.468699999999927</v>
      </c>
    </row>
    <row r="2036" spans="1:9" x14ac:dyDescent="0.25">
      <c r="A2036" s="1">
        <v>50675</v>
      </c>
      <c r="B2036">
        <f t="shared" si="31"/>
        <v>34.468699999999927</v>
      </c>
      <c r="C2036" t="s">
        <v>13</v>
      </c>
      <c r="D2036">
        <v>22.2</v>
      </c>
      <c r="E2036">
        <v>0</v>
      </c>
      <c r="F2036">
        <f>IF(martianeum6[[#This Row],[zawartosc '[%']]]&gt;=1,martianeum6[[#This Row],[masa '[kg']]]*martianeum6[[#This Row],[zawartosc '[%']]]*0.01,0)</f>
        <v>0</v>
      </c>
      <c r="G2036">
        <f>martianeum6[[#This Row],[stan_magazynu '[kg']]]+martianeum6[[#This Row],[ile_kg_materiału_z_ładunku]]</f>
        <v>34.468699999999927</v>
      </c>
      <c r="H2036">
        <f>IF(martianeum6[[#This Row],[stan_po_wydobyciu_z_ładunku]]&gt;=100,100,0)</f>
        <v>0</v>
      </c>
      <c r="I2036">
        <f>martianeum6[[#This Row],[stan_po_wydobyciu_z_ładunku]]-martianeum6[[#This Row],[ile_zabiera_na_orbite]]</f>
        <v>34.468699999999927</v>
      </c>
    </row>
    <row r="2037" spans="1:9" x14ac:dyDescent="0.25">
      <c r="A2037" s="1">
        <v>50676</v>
      </c>
      <c r="B2037">
        <f t="shared" si="31"/>
        <v>34.468699999999927</v>
      </c>
      <c r="C2037" t="s">
        <v>18</v>
      </c>
      <c r="D2037">
        <v>10.199999999999999</v>
      </c>
      <c r="E2037">
        <v>6.1</v>
      </c>
      <c r="F2037">
        <f>IF(martianeum6[[#This Row],[zawartosc '[%']]]&gt;=1,martianeum6[[#This Row],[masa '[kg']]]*martianeum6[[#This Row],[zawartosc '[%']]]*0.01,0)</f>
        <v>0.62219999999999998</v>
      </c>
      <c r="G2037">
        <f>martianeum6[[#This Row],[stan_magazynu '[kg']]]+martianeum6[[#This Row],[ile_kg_materiału_z_ładunku]]</f>
        <v>35.090899999999927</v>
      </c>
      <c r="H2037">
        <f>IF(martianeum6[[#This Row],[stan_po_wydobyciu_z_ładunku]]&gt;=100,100,0)</f>
        <v>0</v>
      </c>
      <c r="I2037">
        <f>martianeum6[[#This Row],[stan_po_wydobyciu_z_ładunku]]-martianeum6[[#This Row],[ile_zabiera_na_orbite]]</f>
        <v>35.090899999999927</v>
      </c>
    </row>
    <row r="2038" spans="1:9" x14ac:dyDescent="0.25">
      <c r="A2038" s="1">
        <v>50677</v>
      </c>
      <c r="B2038">
        <f t="shared" si="31"/>
        <v>35.090899999999927</v>
      </c>
      <c r="C2038" t="s">
        <v>33</v>
      </c>
      <c r="D2038">
        <v>18.399999999999999</v>
      </c>
      <c r="E2038">
        <v>1.5</v>
      </c>
      <c r="F2038">
        <f>IF(martianeum6[[#This Row],[zawartosc '[%']]]&gt;=1,martianeum6[[#This Row],[masa '[kg']]]*martianeum6[[#This Row],[zawartosc '[%']]]*0.01,0)</f>
        <v>0.27599999999999997</v>
      </c>
      <c r="G2038">
        <f>martianeum6[[#This Row],[stan_magazynu '[kg']]]+martianeum6[[#This Row],[ile_kg_materiału_z_ładunku]]</f>
        <v>35.36689999999993</v>
      </c>
      <c r="H2038">
        <f>IF(martianeum6[[#This Row],[stan_po_wydobyciu_z_ładunku]]&gt;=100,100,0)</f>
        <v>0</v>
      </c>
      <c r="I2038">
        <f>martianeum6[[#This Row],[stan_po_wydobyciu_z_ładunku]]-martianeum6[[#This Row],[ile_zabiera_na_orbite]]</f>
        <v>35.36689999999993</v>
      </c>
    </row>
    <row r="2039" spans="1:9" x14ac:dyDescent="0.25">
      <c r="A2039" s="1">
        <v>50678</v>
      </c>
      <c r="B2039">
        <f t="shared" si="31"/>
        <v>35.36689999999993</v>
      </c>
      <c r="C2039" t="s">
        <v>7</v>
      </c>
      <c r="D2039">
        <v>29.4</v>
      </c>
      <c r="E2039">
        <v>22.3</v>
      </c>
      <c r="F2039">
        <f>IF(martianeum6[[#This Row],[zawartosc '[%']]]&gt;=1,martianeum6[[#This Row],[masa '[kg']]]*martianeum6[[#This Row],[zawartosc '[%']]]*0.01,0)</f>
        <v>6.5562000000000005</v>
      </c>
      <c r="G2039">
        <f>martianeum6[[#This Row],[stan_magazynu '[kg']]]+martianeum6[[#This Row],[ile_kg_materiału_z_ładunku]]</f>
        <v>41.923099999999934</v>
      </c>
      <c r="H2039">
        <f>IF(martianeum6[[#This Row],[stan_po_wydobyciu_z_ładunku]]&gt;=100,100,0)</f>
        <v>0</v>
      </c>
      <c r="I2039">
        <f>martianeum6[[#This Row],[stan_po_wydobyciu_z_ładunku]]-martianeum6[[#This Row],[ile_zabiera_na_orbite]]</f>
        <v>41.923099999999934</v>
      </c>
    </row>
    <row r="2040" spans="1:9" x14ac:dyDescent="0.25">
      <c r="A2040" s="1">
        <v>50679</v>
      </c>
      <c r="B2040">
        <f t="shared" si="31"/>
        <v>41.923099999999934</v>
      </c>
      <c r="C2040" t="s">
        <v>23</v>
      </c>
      <c r="D2040">
        <v>23.4</v>
      </c>
      <c r="E2040">
        <v>0</v>
      </c>
      <c r="F2040">
        <f>IF(martianeum6[[#This Row],[zawartosc '[%']]]&gt;=1,martianeum6[[#This Row],[masa '[kg']]]*martianeum6[[#This Row],[zawartosc '[%']]]*0.01,0)</f>
        <v>0</v>
      </c>
      <c r="G2040">
        <f>martianeum6[[#This Row],[stan_magazynu '[kg']]]+martianeum6[[#This Row],[ile_kg_materiału_z_ładunku]]</f>
        <v>41.923099999999934</v>
      </c>
      <c r="H2040">
        <f>IF(martianeum6[[#This Row],[stan_po_wydobyciu_z_ładunku]]&gt;=100,100,0)</f>
        <v>0</v>
      </c>
      <c r="I2040">
        <f>martianeum6[[#This Row],[stan_po_wydobyciu_z_ładunku]]-martianeum6[[#This Row],[ile_zabiera_na_orbite]]</f>
        <v>41.923099999999934</v>
      </c>
    </row>
    <row r="2041" spans="1:9" x14ac:dyDescent="0.25">
      <c r="A2041" s="1">
        <v>50680</v>
      </c>
      <c r="B2041">
        <f t="shared" si="31"/>
        <v>41.923099999999934</v>
      </c>
      <c r="C2041" t="s">
        <v>5</v>
      </c>
      <c r="D2041">
        <v>13.6</v>
      </c>
      <c r="E2041">
        <v>6.1</v>
      </c>
      <c r="F2041">
        <f>IF(martianeum6[[#This Row],[zawartosc '[%']]]&gt;=1,martianeum6[[#This Row],[masa '[kg']]]*martianeum6[[#This Row],[zawartosc '[%']]]*0.01,0)</f>
        <v>0.8296</v>
      </c>
      <c r="G2041">
        <f>martianeum6[[#This Row],[stan_magazynu '[kg']]]+martianeum6[[#This Row],[ile_kg_materiału_z_ładunku]]</f>
        <v>42.752699999999933</v>
      </c>
      <c r="H2041">
        <f>IF(martianeum6[[#This Row],[stan_po_wydobyciu_z_ładunku]]&gt;=100,100,0)</f>
        <v>0</v>
      </c>
      <c r="I2041">
        <f>martianeum6[[#This Row],[stan_po_wydobyciu_z_ładunku]]-martianeum6[[#This Row],[ile_zabiera_na_orbite]]</f>
        <v>42.752699999999933</v>
      </c>
    </row>
    <row r="2042" spans="1:9" x14ac:dyDescent="0.25">
      <c r="A2042" s="1">
        <v>50681</v>
      </c>
      <c r="B2042">
        <f t="shared" si="31"/>
        <v>42.752699999999933</v>
      </c>
      <c r="C2042" t="s">
        <v>7</v>
      </c>
      <c r="D2042">
        <v>17.7</v>
      </c>
      <c r="E2042">
        <v>1.4</v>
      </c>
      <c r="F2042">
        <f>IF(martianeum6[[#This Row],[zawartosc '[%']]]&gt;=1,martianeum6[[#This Row],[masa '[kg']]]*martianeum6[[#This Row],[zawartosc '[%']]]*0.01,0)</f>
        <v>0.24779999999999999</v>
      </c>
      <c r="G2042">
        <f>martianeum6[[#This Row],[stan_magazynu '[kg']]]+martianeum6[[#This Row],[ile_kg_materiału_z_ładunku]]</f>
        <v>43.000499999999931</v>
      </c>
      <c r="H2042">
        <f>IF(martianeum6[[#This Row],[stan_po_wydobyciu_z_ładunku]]&gt;=100,100,0)</f>
        <v>0</v>
      </c>
      <c r="I2042">
        <f>martianeum6[[#This Row],[stan_po_wydobyciu_z_ładunku]]-martianeum6[[#This Row],[ile_zabiera_na_orbite]]</f>
        <v>43.000499999999931</v>
      </c>
    </row>
    <row r="2043" spans="1:9" x14ac:dyDescent="0.25">
      <c r="A2043" s="1">
        <v>50682</v>
      </c>
      <c r="B2043">
        <f t="shared" si="31"/>
        <v>43.000499999999931</v>
      </c>
      <c r="C2043" t="s">
        <v>23</v>
      </c>
      <c r="D2043">
        <v>17</v>
      </c>
      <c r="E2043">
        <v>5.9</v>
      </c>
      <c r="F2043">
        <f>IF(martianeum6[[#This Row],[zawartosc '[%']]]&gt;=1,martianeum6[[#This Row],[masa '[kg']]]*martianeum6[[#This Row],[zawartosc '[%']]]*0.01,0)</f>
        <v>1.0030000000000001</v>
      </c>
      <c r="G2043">
        <f>martianeum6[[#This Row],[stan_magazynu '[kg']]]+martianeum6[[#This Row],[ile_kg_materiału_z_ładunku]]</f>
        <v>44.003499999999931</v>
      </c>
      <c r="H2043">
        <f>IF(martianeum6[[#This Row],[stan_po_wydobyciu_z_ładunku]]&gt;=100,100,0)</f>
        <v>0</v>
      </c>
      <c r="I2043">
        <f>martianeum6[[#This Row],[stan_po_wydobyciu_z_ładunku]]-martianeum6[[#This Row],[ile_zabiera_na_orbite]]</f>
        <v>44.003499999999931</v>
      </c>
    </row>
    <row r="2044" spans="1:9" x14ac:dyDescent="0.25">
      <c r="A2044" s="1">
        <v>50683</v>
      </c>
      <c r="B2044">
        <f t="shared" si="31"/>
        <v>44.003499999999931</v>
      </c>
      <c r="C2044" t="s">
        <v>6</v>
      </c>
      <c r="D2044">
        <v>29.6</v>
      </c>
      <c r="E2044">
        <v>6.6</v>
      </c>
      <c r="F2044">
        <f>IF(martianeum6[[#This Row],[zawartosc '[%']]]&gt;=1,martianeum6[[#This Row],[masa '[kg']]]*martianeum6[[#This Row],[zawartosc '[%']]]*0.01,0)</f>
        <v>1.9536</v>
      </c>
      <c r="G2044">
        <f>martianeum6[[#This Row],[stan_magazynu '[kg']]]+martianeum6[[#This Row],[ile_kg_materiału_z_ładunku]]</f>
        <v>45.957099999999933</v>
      </c>
      <c r="H2044">
        <f>IF(martianeum6[[#This Row],[stan_po_wydobyciu_z_ładunku]]&gt;=100,100,0)</f>
        <v>0</v>
      </c>
      <c r="I2044">
        <f>martianeum6[[#This Row],[stan_po_wydobyciu_z_ładunku]]-martianeum6[[#This Row],[ile_zabiera_na_orbite]]</f>
        <v>45.957099999999933</v>
      </c>
    </row>
    <row r="2045" spans="1:9" x14ac:dyDescent="0.25">
      <c r="A2045" s="1">
        <v>50684</v>
      </c>
      <c r="B2045">
        <f t="shared" si="31"/>
        <v>45.957099999999933</v>
      </c>
      <c r="C2045" t="s">
        <v>10</v>
      </c>
      <c r="D2045">
        <v>23.4</v>
      </c>
      <c r="E2045">
        <v>0</v>
      </c>
      <c r="F2045">
        <f>IF(martianeum6[[#This Row],[zawartosc '[%']]]&gt;=1,martianeum6[[#This Row],[masa '[kg']]]*martianeum6[[#This Row],[zawartosc '[%']]]*0.01,0)</f>
        <v>0</v>
      </c>
      <c r="G2045">
        <f>martianeum6[[#This Row],[stan_magazynu '[kg']]]+martianeum6[[#This Row],[ile_kg_materiału_z_ładunku]]</f>
        <v>45.957099999999933</v>
      </c>
      <c r="H2045">
        <f>IF(martianeum6[[#This Row],[stan_po_wydobyciu_z_ładunku]]&gt;=100,100,0)</f>
        <v>0</v>
      </c>
      <c r="I2045">
        <f>martianeum6[[#This Row],[stan_po_wydobyciu_z_ładunku]]-martianeum6[[#This Row],[ile_zabiera_na_orbite]]</f>
        <v>45.957099999999933</v>
      </c>
    </row>
    <row r="2046" spans="1:9" x14ac:dyDescent="0.25">
      <c r="A2046" s="1">
        <v>50685</v>
      </c>
      <c r="B2046">
        <f t="shared" si="31"/>
        <v>45.957099999999933</v>
      </c>
      <c r="C2046" t="s">
        <v>7</v>
      </c>
      <c r="D2046">
        <v>21.3</v>
      </c>
      <c r="E2046">
        <v>22.4</v>
      </c>
      <c r="F2046">
        <f>IF(martianeum6[[#This Row],[zawartosc '[%']]]&gt;=1,martianeum6[[#This Row],[masa '[kg']]]*martianeum6[[#This Row],[zawartosc '[%']]]*0.01,0)</f>
        <v>4.7712000000000003</v>
      </c>
      <c r="G2046">
        <f>martianeum6[[#This Row],[stan_magazynu '[kg']]]+martianeum6[[#This Row],[ile_kg_materiału_z_ładunku]]</f>
        <v>50.728299999999933</v>
      </c>
      <c r="H2046">
        <f>IF(martianeum6[[#This Row],[stan_po_wydobyciu_z_ładunku]]&gt;=100,100,0)</f>
        <v>0</v>
      </c>
      <c r="I2046">
        <f>martianeum6[[#This Row],[stan_po_wydobyciu_z_ładunku]]-martianeum6[[#This Row],[ile_zabiera_na_orbite]]</f>
        <v>50.728299999999933</v>
      </c>
    </row>
    <row r="2047" spans="1:9" x14ac:dyDescent="0.25">
      <c r="A2047" s="1">
        <v>50686</v>
      </c>
      <c r="B2047">
        <f t="shared" si="31"/>
        <v>50.728299999999933</v>
      </c>
      <c r="C2047" t="s">
        <v>19</v>
      </c>
      <c r="D2047">
        <v>18.600000000000001</v>
      </c>
      <c r="E2047">
        <v>0</v>
      </c>
      <c r="F2047">
        <f>IF(martianeum6[[#This Row],[zawartosc '[%']]]&gt;=1,martianeum6[[#This Row],[masa '[kg']]]*martianeum6[[#This Row],[zawartosc '[%']]]*0.01,0)</f>
        <v>0</v>
      </c>
      <c r="G2047">
        <f>martianeum6[[#This Row],[stan_magazynu '[kg']]]+martianeum6[[#This Row],[ile_kg_materiału_z_ładunku]]</f>
        <v>50.728299999999933</v>
      </c>
      <c r="H2047">
        <f>IF(martianeum6[[#This Row],[stan_po_wydobyciu_z_ładunku]]&gt;=100,100,0)</f>
        <v>0</v>
      </c>
      <c r="I2047">
        <f>martianeum6[[#This Row],[stan_po_wydobyciu_z_ładunku]]-martianeum6[[#This Row],[ile_zabiera_na_orbite]]</f>
        <v>50.728299999999933</v>
      </c>
    </row>
    <row r="2048" spans="1:9" x14ac:dyDescent="0.25">
      <c r="A2048" s="1">
        <v>50687</v>
      </c>
      <c r="B2048">
        <f t="shared" si="31"/>
        <v>50.728299999999933</v>
      </c>
      <c r="C2048" t="s">
        <v>13</v>
      </c>
      <c r="D2048">
        <v>16.8</v>
      </c>
      <c r="E2048">
        <v>2.8</v>
      </c>
      <c r="F2048">
        <f>IF(martianeum6[[#This Row],[zawartosc '[%']]]&gt;=1,martianeum6[[#This Row],[masa '[kg']]]*martianeum6[[#This Row],[zawartosc '[%']]]*0.01,0)</f>
        <v>0.47039999999999998</v>
      </c>
      <c r="G2048">
        <f>martianeum6[[#This Row],[stan_magazynu '[kg']]]+martianeum6[[#This Row],[ile_kg_materiału_z_ładunku]]</f>
        <v>51.198699999999931</v>
      </c>
      <c r="H2048">
        <f>IF(martianeum6[[#This Row],[stan_po_wydobyciu_z_ładunku]]&gt;=100,100,0)</f>
        <v>0</v>
      </c>
      <c r="I2048">
        <f>martianeum6[[#This Row],[stan_po_wydobyciu_z_ładunku]]-martianeum6[[#This Row],[ile_zabiera_na_orbite]]</f>
        <v>51.198699999999931</v>
      </c>
    </row>
    <row r="2049" spans="1:9" x14ac:dyDescent="0.25">
      <c r="A2049" s="1">
        <v>50688</v>
      </c>
      <c r="B2049">
        <f t="shared" si="31"/>
        <v>51.198699999999931</v>
      </c>
      <c r="C2049" t="s">
        <v>20</v>
      </c>
      <c r="D2049">
        <v>13.2</v>
      </c>
      <c r="E2049">
        <v>4</v>
      </c>
      <c r="F2049">
        <f>IF(martianeum6[[#This Row],[zawartosc '[%']]]&gt;=1,martianeum6[[#This Row],[masa '[kg']]]*martianeum6[[#This Row],[zawartosc '[%']]]*0.01,0)</f>
        <v>0.52800000000000002</v>
      </c>
      <c r="G2049">
        <f>martianeum6[[#This Row],[stan_magazynu '[kg']]]+martianeum6[[#This Row],[ile_kg_materiału_z_ładunku]]</f>
        <v>51.72669999999993</v>
      </c>
      <c r="H2049">
        <f>IF(martianeum6[[#This Row],[stan_po_wydobyciu_z_ładunku]]&gt;=100,100,0)</f>
        <v>0</v>
      </c>
      <c r="I2049">
        <f>martianeum6[[#This Row],[stan_po_wydobyciu_z_ładunku]]-martianeum6[[#This Row],[ile_zabiera_na_orbite]]</f>
        <v>51.72669999999993</v>
      </c>
    </row>
    <row r="2050" spans="1:9" x14ac:dyDescent="0.25">
      <c r="A2050" s="1">
        <v>50689</v>
      </c>
      <c r="B2050">
        <f t="shared" si="31"/>
        <v>51.72669999999993</v>
      </c>
      <c r="C2050" t="s">
        <v>19</v>
      </c>
      <c r="D2050">
        <v>29.8</v>
      </c>
      <c r="E2050">
        <v>24.9</v>
      </c>
      <c r="F2050">
        <f>IF(martianeum6[[#This Row],[zawartosc '[%']]]&gt;=1,martianeum6[[#This Row],[masa '[kg']]]*martianeum6[[#This Row],[zawartosc '[%']]]*0.01,0)</f>
        <v>7.4202000000000004</v>
      </c>
      <c r="G2050">
        <f>martianeum6[[#This Row],[stan_magazynu '[kg']]]+martianeum6[[#This Row],[ile_kg_materiału_z_ładunku]]</f>
        <v>59.146899999999931</v>
      </c>
      <c r="H2050">
        <f>IF(martianeum6[[#This Row],[stan_po_wydobyciu_z_ładunku]]&gt;=100,100,0)</f>
        <v>0</v>
      </c>
      <c r="I2050">
        <f>martianeum6[[#This Row],[stan_po_wydobyciu_z_ładunku]]-martianeum6[[#This Row],[ile_zabiera_na_orbite]]</f>
        <v>59.146899999999931</v>
      </c>
    </row>
    <row r="2051" spans="1:9" x14ac:dyDescent="0.25">
      <c r="A2051" s="1">
        <v>50690</v>
      </c>
      <c r="B2051">
        <f t="shared" si="31"/>
        <v>59.146899999999931</v>
      </c>
      <c r="C2051" t="s">
        <v>10</v>
      </c>
      <c r="D2051">
        <v>10.6</v>
      </c>
      <c r="E2051">
        <v>31.8</v>
      </c>
      <c r="F2051">
        <f>IF(martianeum6[[#This Row],[zawartosc '[%']]]&gt;=1,martianeum6[[#This Row],[masa '[kg']]]*martianeum6[[#This Row],[zawartosc '[%']]]*0.01,0)</f>
        <v>3.3708</v>
      </c>
      <c r="G2051">
        <f>martianeum6[[#This Row],[stan_magazynu '[kg']]]+martianeum6[[#This Row],[ile_kg_materiału_z_ładunku]]</f>
        <v>62.517699999999934</v>
      </c>
      <c r="H2051">
        <f>IF(martianeum6[[#This Row],[stan_po_wydobyciu_z_ładunku]]&gt;=100,100,0)</f>
        <v>0</v>
      </c>
      <c r="I2051">
        <f>martianeum6[[#This Row],[stan_po_wydobyciu_z_ładunku]]-martianeum6[[#This Row],[ile_zabiera_na_orbite]]</f>
        <v>62.517699999999934</v>
      </c>
    </row>
    <row r="2052" spans="1:9" x14ac:dyDescent="0.25">
      <c r="A2052" s="1">
        <v>50691</v>
      </c>
      <c r="B2052">
        <f t="shared" ref="B2052:B2073" si="32">I2051</f>
        <v>62.517699999999934</v>
      </c>
      <c r="C2052" t="s">
        <v>15</v>
      </c>
      <c r="D2052">
        <v>11.9</v>
      </c>
      <c r="E2052">
        <v>12.3</v>
      </c>
      <c r="F2052">
        <f>IF(martianeum6[[#This Row],[zawartosc '[%']]]&gt;=1,martianeum6[[#This Row],[masa '[kg']]]*martianeum6[[#This Row],[zawartosc '[%']]]*0.01,0)</f>
        <v>1.4637</v>
      </c>
      <c r="G2052">
        <f>martianeum6[[#This Row],[stan_magazynu '[kg']]]+martianeum6[[#This Row],[ile_kg_materiału_z_ładunku]]</f>
        <v>63.981399999999937</v>
      </c>
      <c r="H2052">
        <f>IF(martianeum6[[#This Row],[stan_po_wydobyciu_z_ładunku]]&gt;=100,100,0)</f>
        <v>0</v>
      </c>
      <c r="I2052">
        <f>martianeum6[[#This Row],[stan_po_wydobyciu_z_ładunku]]-martianeum6[[#This Row],[ile_zabiera_na_orbite]]</f>
        <v>63.981399999999937</v>
      </c>
    </row>
    <row r="2053" spans="1:9" x14ac:dyDescent="0.25">
      <c r="A2053" s="1">
        <v>50692</v>
      </c>
      <c r="B2053">
        <f t="shared" si="32"/>
        <v>63.981399999999937</v>
      </c>
      <c r="C2053" t="s">
        <v>30</v>
      </c>
      <c r="D2053">
        <v>26.8</v>
      </c>
      <c r="E2053">
        <v>0.5</v>
      </c>
      <c r="F2053">
        <f>IF(martianeum6[[#This Row],[zawartosc '[%']]]&gt;=1,martianeum6[[#This Row],[masa '[kg']]]*martianeum6[[#This Row],[zawartosc '[%']]]*0.01,0)</f>
        <v>0</v>
      </c>
      <c r="G2053">
        <f>martianeum6[[#This Row],[stan_magazynu '[kg']]]+martianeum6[[#This Row],[ile_kg_materiału_z_ładunku]]</f>
        <v>63.981399999999937</v>
      </c>
      <c r="H2053">
        <f>IF(martianeum6[[#This Row],[stan_po_wydobyciu_z_ładunku]]&gt;=100,100,0)</f>
        <v>0</v>
      </c>
      <c r="I2053">
        <f>martianeum6[[#This Row],[stan_po_wydobyciu_z_ładunku]]-martianeum6[[#This Row],[ile_zabiera_na_orbite]]</f>
        <v>63.981399999999937</v>
      </c>
    </row>
    <row r="2054" spans="1:9" x14ac:dyDescent="0.25">
      <c r="A2054" s="1">
        <v>50693</v>
      </c>
      <c r="B2054">
        <f t="shared" si="32"/>
        <v>63.981399999999937</v>
      </c>
      <c r="C2054" t="s">
        <v>22</v>
      </c>
      <c r="D2054">
        <v>29</v>
      </c>
      <c r="E2054">
        <v>3.5</v>
      </c>
      <c r="F2054">
        <f>IF(martianeum6[[#This Row],[zawartosc '[%']]]&gt;=1,martianeum6[[#This Row],[masa '[kg']]]*martianeum6[[#This Row],[zawartosc '[%']]]*0.01,0)</f>
        <v>1.0150000000000001</v>
      </c>
      <c r="G2054">
        <f>martianeum6[[#This Row],[stan_magazynu '[kg']]]+martianeum6[[#This Row],[ile_kg_materiału_z_ładunku]]</f>
        <v>64.996399999999937</v>
      </c>
      <c r="H2054">
        <f>IF(martianeum6[[#This Row],[stan_po_wydobyciu_z_ładunku]]&gt;=100,100,0)</f>
        <v>0</v>
      </c>
      <c r="I2054">
        <f>martianeum6[[#This Row],[stan_po_wydobyciu_z_ładunku]]-martianeum6[[#This Row],[ile_zabiera_na_orbite]]</f>
        <v>64.996399999999937</v>
      </c>
    </row>
    <row r="2055" spans="1:9" x14ac:dyDescent="0.25">
      <c r="A2055" s="1">
        <v>50694</v>
      </c>
      <c r="B2055">
        <f t="shared" si="32"/>
        <v>64.996399999999937</v>
      </c>
      <c r="C2055" t="s">
        <v>20</v>
      </c>
      <c r="D2055">
        <v>22.9</v>
      </c>
      <c r="E2055">
        <v>2</v>
      </c>
      <c r="F2055">
        <f>IF(martianeum6[[#This Row],[zawartosc '[%']]]&gt;=1,martianeum6[[#This Row],[masa '[kg']]]*martianeum6[[#This Row],[zawartosc '[%']]]*0.01,0)</f>
        <v>0.45799999999999996</v>
      </c>
      <c r="G2055">
        <f>martianeum6[[#This Row],[stan_magazynu '[kg']]]+martianeum6[[#This Row],[ile_kg_materiału_z_ładunku]]</f>
        <v>65.454399999999936</v>
      </c>
      <c r="H2055">
        <f>IF(martianeum6[[#This Row],[stan_po_wydobyciu_z_ładunku]]&gt;=100,100,0)</f>
        <v>0</v>
      </c>
      <c r="I2055">
        <f>martianeum6[[#This Row],[stan_po_wydobyciu_z_ładunku]]-martianeum6[[#This Row],[ile_zabiera_na_orbite]]</f>
        <v>65.454399999999936</v>
      </c>
    </row>
    <row r="2056" spans="1:9" x14ac:dyDescent="0.25">
      <c r="A2056" s="1">
        <v>50695</v>
      </c>
      <c r="B2056">
        <f t="shared" si="32"/>
        <v>65.454399999999936</v>
      </c>
      <c r="C2056" t="s">
        <v>21</v>
      </c>
      <c r="D2056">
        <v>27.1</v>
      </c>
      <c r="E2056">
        <v>0</v>
      </c>
      <c r="F2056">
        <f>IF(martianeum6[[#This Row],[zawartosc '[%']]]&gt;=1,martianeum6[[#This Row],[masa '[kg']]]*martianeum6[[#This Row],[zawartosc '[%']]]*0.01,0)</f>
        <v>0</v>
      </c>
      <c r="G2056">
        <f>martianeum6[[#This Row],[stan_magazynu '[kg']]]+martianeum6[[#This Row],[ile_kg_materiału_z_ładunku]]</f>
        <v>65.454399999999936</v>
      </c>
      <c r="H2056">
        <f>IF(martianeum6[[#This Row],[stan_po_wydobyciu_z_ładunku]]&gt;=100,100,0)</f>
        <v>0</v>
      </c>
      <c r="I2056">
        <f>martianeum6[[#This Row],[stan_po_wydobyciu_z_ładunku]]-martianeum6[[#This Row],[ile_zabiera_na_orbite]]</f>
        <v>65.454399999999936</v>
      </c>
    </row>
    <row r="2057" spans="1:9" x14ac:dyDescent="0.25">
      <c r="A2057" s="1">
        <v>50696</v>
      </c>
      <c r="B2057">
        <f t="shared" si="32"/>
        <v>65.454399999999936</v>
      </c>
      <c r="C2057" t="s">
        <v>10</v>
      </c>
      <c r="D2057">
        <v>11.8</v>
      </c>
      <c r="E2057">
        <v>49</v>
      </c>
      <c r="F2057">
        <f>IF(martianeum6[[#This Row],[zawartosc '[%']]]&gt;=1,martianeum6[[#This Row],[masa '[kg']]]*martianeum6[[#This Row],[zawartosc '[%']]]*0.01,0)</f>
        <v>5.7820000000000009</v>
      </c>
      <c r="G2057">
        <f>martianeum6[[#This Row],[stan_magazynu '[kg']]]+martianeum6[[#This Row],[ile_kg_materiału_z_ładunku]]</f>
        <v>71.236399999999932</v>
      </c>
      <c r="H2057">
        <f>IF(martianeum6[[#This Row],[stan_po_wydobyciu_z_ładunku]]&gt;=100,100,0)</f>
        <v>0</v>
      </c>
      <c r="I2057">
        <f>martianeum6[[#This Row],[stan_po_wydobyciu_z_ładunku]]-martianeum6[[#This Row],[ile_zabiera_na_orbite]]</f>
        <v>71.236399999999932</v>
      </c>
    </row>
    <row r="2058" spans="1:9" x14ac:dyDescent="0.25">
      <c r="A2058" s="1">
        <v>50697</v>
      </c>
      <c r="B2058">
        <f t="shared" si="32"/>
        <v>71.236399999999932</v>
      </c>
      <c r="C2058" t="s">
        <v>6</v>
      </c>
      <c r="D2058">
        <v>26.6</v>
      </c>
      <c r="E2058">
        <v>0</v>
      </c>
      <c r="F2058">
        <f>IF(martianeum6[[#This Row],[zawartosc '[%']]]&gt;=1,martianeum6[[#This Row],[masa '[kg']]]*martianeum6[[#This Row],[zawartosc '[%']]]*0.01,0)</f>
        <v>0</v>
      </c>
      <c r="G2058">
        <f>martianeum6[[#This Row],[stan_magazynu '[kg']]]+martianeum6[[#This Row],[ile_kg_materiału_z_ładunku]]</f>
        <v>71.236399999999932</v>
      </c>
      <c r="H2058">
        <f>IF(martianeum6[[#This Row],[stan_po_wydobyciu_z_ładunku]]&gt;=100,100,0)</f>
        <v>0</v>
      </c>
      <c r="I2058">
        <f>martianeum6[[#This Row],[stan_po_wydobyciu_z_ładunku]]-martianeum6[[#This Row],[ile_zabiera_na_orbite]]</f>
        <v>71.236399999999932</v>
      </c>
    </row>
    <row r="2059" spans="1:9" x14ac:dyDescent="0.25">
      <c r="A2059" s="1">
        <v>50698</v>
      </c>
      <c r="B2059">
        <f t="shared" si="32"/>
        <v>71.236399999999932</v>
      </c>
      <c r="C2059" t="s">
        <v>18</v>
      </c>
      <c r="D2059">
        <v>21.3</v>
      </c>
      <c r="E2059">
        <v>0</v>
      </c>
      <c r="F2059">
        <f>IF(martianeum6[[#This Row],[zawartosc '[%']]]&gt;=1,martianeum6[[#This Row],[masa '[kg']]]*martianeum6[[#This Row],[zawartosc '[%']]]*0.01,0)</f>
        <v>0</v>
      </c>
      <c r="G2059">
        <f>martianeum6[[#This Row],[stan_magazynu '[kg']]]+martianeum6[[#This Row],[ile_kg_materiału_z_ładunku]]</f>
        <v>71.236399999999932</v>
      </c>
      <c r="H2059">
        <f>IF(martianeum6[[#This Row],[stan_po_wydobyciu_z_ładunku]]&gt;=100,100,0)</f>
        <v>0</v>
      </c>
      <c r="I2059">
        <f>martianeum6[[#This Row],[stan_po_wydobyciu_z_ładunku]]-martianeum6[[#This Row],[ile_zabiera_na_orbite]]</f>
        <v>71.236399999999932</v>
      </c>
    </row>
    <row r="2060" spans="1:9" x14ac:dyDescent="0.25">
      <c r="A2060" s="1">
        <v>50699</v>
      </c>
      <c r="B2060">
        <f t="shared" si="32"/>
        <v>71.236399999999932</v>
      </c>
      <c r="C2060" t="s">
        <v>11</v>
      </c>
      <c r="D2060">
        <v>23.2</v>
      </c>
      <c r="E2060">
        <v>0</v>
      </c>
      <c r="F2060">
        <f>IF(martianeum6[[#This Row],[zawartosc '[%']]]&gt;=1,martianeum6[[#This Row],[masa '[kg']]]*martianeum6[[#This Row],[zawartosc '[%']]]*0.01,0)</f>
        <v>0</v>
      </c>
      <c r="G2060">
        <f>martianeum6[[#This Row],[stan_magazynu '[kg']]]+martianeum6[[#This Row],[ile_kg_materiału_z_ładunku]]</f>
        <v>71.236399999999932</v>
      </c>
      <c r="H2060">
        <f>IF(martianeum6[[#This Row],[stan_po_wydobyciu_z_ładunku]]&gt;=100,100,0)</f>
        <v>0</v>
      </c>
      <c r="I2060">
        <f>martianeum6[[#This Row],[stan_po_wydobyciu_z_ładunku]]-martianeum6[[#This Row],[ile_zabiera_na_orbite]]</f>
        <v>71.236399999999932</v>
      </c>
    </row>
    <row r="2061" spans="1:9" x14ac:dyDescent="0.25">
      <c r="A2061" s="1">
        <v>50700</v>
      </c>
      <c r="B2061">
        <f t="shared" si="32"/>
        <v>71.236399999999932</v>
      </c>
      <c r="C2061" t="s">
        <v>10</v>
      </c>
      <c r="D2061">
        <v>27.3</v>
      </c>
      <c r="E2061">
        <v>0</v>
      </c>
      <c r="F2061">
        <f>IF(martianeum6[[#This Row],[zawartosc '[%']]]&gt;=1,martianeum6[[#This Row],[masa '[kg']]]*martianeum6[[#This Row],[zawartosc '[%']]]*0.01,0)</f>
        <v>0</v>
      </c>
      <c r="G2061">
        <f>martianeum6[[#This Row],[stan_magazynu '[kg']]]+martianeum6[[#This Row],[ile_kg_materiału_z_ładunku]]</f>
        <v>71.236399999999932</v>
      </c>
      <c r="H2061">
        <f>IF(martianeum6[[#This Row],[stan_po_wydobyciu_z_ładunku]]&gt;=100,100,0)</f>
        <v>0</v>
      </c>
      <c r="I2061">
        <f>martianeum6[[#This Row],[stan_po_wydobyciu_z_ładunku]]-martianeum6[[#This Row],[ile_zabiera_na_orbite]]</f>
        <v>71.236399999999932</v>
      </c>
    </row>
    <row r="2062" spans="1:9" x14ac:dyDescent="0.25">
      <c r="A2062" s="1">
        <v>50701</v>
      </c>
      <c r="B2062">
        <f t="shared" si="32"/>
        <v>71.236399999999932</v>
      </c>
      <c r="C2062" t="s">
        <v>13</v>
      </c>
      <c r="D2062">
        <v>21.3</v>
      </c>
      <c r="E2062">
        <v>2.6</v>
      </c>
      <c r="F2062">
        <f>IF(martianeum6[[#This Row],[zawartosc '[%']]]&gt;=1,martianeum6[[#This Row],[masa '[kg']]]*martianeum6[[#This Row],[zawartosc '[%']]]*0.01,0)</f>
        <v>0.55380000000000007</v>
      </c>
      <c r="G2062">
        <f>martianeum6[[#This Row],[stan_magazynu '[kg']]]+martianeum6[[#This Row],[ile_kg_materiału_z_ładunku]]</f>
        <v>71.790199999999928</v>
      </c>
      <c r="H2062">
        <f>IF(martianeum6[[#This Row],[stan_po_wydobyciu_z_ładunku]]&gt;=100,100,0)</f>
        <v>0</v>
      </c>
      <c r="I2062">
        <f>martianeum6[[#This Row],[stan_po_wydobyciu_z_ładunku]]-martianeum6[[#This Row],[ile_zabiera_na_orbite]]</f>
        <v>71.790199999999928</v>
      </c>
    </row>
    <row r="2063" spans="1:9" x14ac:dyDescent="0.25">
      <c r="A2063" s="1">
        <v>50702</v>
      </c>
      <c r="B2063">
        <f t="shared" si="32"/>
        <v>71.790199999999928</v>
      </c>
      <c r="C2063" t="s">
        <v>19</v>
      </c>
      <c r="D2063">
        <v>22.9</v>
      </c>
      <c r="E2063">
        <v>5.3</v>
      </c>
      <c r="F2063">
        <f>IF(martianeum6[[#This Row],[zawartosc '[%']]]&gt;=1,martianeum6[[#This Row],[masa '[kg']]]*martianeum6[[#This Row],[zawartosc '[%']]]*0.01,0)</f>
        <v>1.2137</v>
      </c>
      <c r="G2063">
        <f>martianeum6[[#This Row],[stan_magazynu '[kg']]]+martianeum6[[#This Row],[ile_kg_materiału_z_ładunku]]</f>
        <v>73.003899999999931</v>
      </c>
      <c r="H2063">
        <f>IF(martianeum6[[#This Row],[stan_po_wydobyciu_z_ładunku]]&gt;=100,100,0)</f>
        <v>0</v>
      </c>
      <c r="I2063">
        <f>martianeum6[[#This Row],[stan_po_wydobyciu_z_ładunku]]-martianeum6[[#This Row],[ile_zabiera_na_orbite]]</f>
        <v>73.003899999999931</v>
      </c>
    </row>
    <row r="2064" spans="1:9" x14ac:dyDescent="0.25">
      <c r="A2064" s="1">
        <v>50703</v>
      </c>
      <c r="B2064">
        <f t="shared" si="32"/>
        <v>73.003899999999931</v>
      </c>
      <c r="C2064" t="s">
        <v>28</v>
      </c>
      <c r="D2064">
        <v>25</v>
      </c>
      <c r="E2064">
        <v>0</v>
      </c>
      <c r="F2064">
        <f>IF(martianeum6[[#This Row],[zawartosc '[%']]]&gt;=1,martianeum6[[#This Row],[masa '[kg']]]*martianeum6[[#This Row],[zawartosc '[%']]]*0.01,0)</f>
        <v>0</v>
      </c>
      <c r="G2064">
        <f>martianeum6[[#This Row],[stan_magazynu '[kg']]]+martianeum6[[#This Row],[ile_kg_materiału_z_ładunku]]</f>
        <v>73.003899999999931</v>
      </c>
      <c r="H2064">
        <f>IF(martianeum6[[#This Row],[stan_po_wydobyciu_z_ładunku]]&gt;=100,100,0)</f>
        <v>0</v>
      </c>
      <c r="I2064">
        <f>martianeum6[[#This Row],[stan_po_wydobyciu_z_ładunku]]-martianeum6[[#This Row],[ile_zabiera_na_orbite]]</f>
        <v>73.003899999999931</v>
      </c>
    </row>
    <row r="2065" spans="1:9" x14ac:dyDescent="0.25">
      <c r="A2065" s="1">
        <v>50704</v>
      </c>
      <c r="B2065">
        <f t="shared" si="32"/>
        <v>73.003899999999931</v>
      </c>
      <c r="C2065" t="s">
        <v>24</v>
      </c>
      <c r="D2065">
        <v>15.9</v>
      </c>
      <c r="E2065">
        <v>2.5</v>
      </c>
      <c r="F2065">
        <f>IF(martianeum6[[#This Row],[zawartosc '[%']]]&gt;=1,martianeum6[[#This Row],[masa '[kg']]]*martianeum6[[#This Row],[zawartosc '[%']]]*0.01,0)</f>
        <v>0.39750000000000002</v>
      </c>
      <c r="G2065">
        <f>martianeum6[[#This Row],[stan_magazynu '[kg']]]+martianeum6[[#This Row],[ile_kg_materiału_z_ładunku]]</f>
        <v>73.401399999999924</v>
      </c>
      <c r="H2065">
        <f>IF(martianeum6[[#This Row],[stan_po_wydobyciu_z_ładunku]]&gt;=100,100,0)</f>
        <v>0</v>
      </c>
      <c r="I2065">
        <f>martianeum6[[#This Row],[stan_po_wydobyciu_z_ładunku]]-martianeum6[[#This Row],[ile_zabiera_na_orbite]]</f>
        <v>73.401399999999924</v>
      </c>
    </row>
    <row r="2066" spans="1:9" x14ac:dyDescent="0.25">
      <c r="A2066" s="1">
        <v>50705</v>
      </c>
      <c r="B2066">
        <f t="shared" si="32"/>
        <v>73.401399999999924</v>
      </c>
      <c r="C2066" t="s">
        <v>22</v>
      </c>
      <c r="D2066">
        <v>19.2</v>
      </c>
      <c r="E2066">
        <v>1.3</v>
      </c>
      <c r="F2066">
        <f>IF(martianeum6[[#This Row],[zawartosc '[%']]]&gt;=1,martianeum6[[#This Row],[masa '[kg']]]*martianeum6[[#This Row],[zawartosc '[%']]]*0.01,0)</f>
        <v>0.24960000000000002</v>
      </c>
      <c r="G2066">
        <f>martianeum6[[#This Row],[stan_magazynu '[kg']]]+martianeum6[[#This Row],[ile_kg_materiału_z_ładunku]]</f>
        <v>73.650999999999925</v>
      </c>
      <c r="H2066">
        <f>IF(martianeum6[[#This Row],[stan_po_wydobyciu_z_ładunku]]&gt;=100,100,0)</f>
        <v>0</v>
      </c>
      <c r="I2066">
        <f>martianeum6[[#This Row],[stan_po_wydobyciu_z_ładunku]]-martianeum6[[#This Row],[ile_zabiera_na_orbite]]</f>
        <v>73.650999999999925</v>
      </c>
    </row>
    <row r="2067" spans="1:9" x14ac:dyDescent="0.25">
      <c r="A2067" s="1">
        <v>50706</v>
      </c>
      <c r="B2067">
        <f t="shared" si="32"/>
        <v>73.650999999999925</v>
      </c>
      <c r="C2067" t="s">
        <v>7</v>
      </c>
      <c r="D2067">
        <v>22.5</v>
      </c>
      <c r="E2067">
        <v>10.9</v>
      </c>
      <c r="F2067">
        <f>IF(martianeum6[[#This Row],[zawartosc '[%']]]&gt;=1,martianeum6[[#This Row],[masa '[kg']]]*martianeum6[[#This Row],[zawartosc '[%']]]*0.01,0)</f>
        <v>2.4525000000000001</v>
      </c>
      <c r="G2067">
        <f>martianeum6[[#This Row],[stan_magazynu '[kg']]]+martianeum6[[#This Row],[ile_kg_materiału_z_ładunku]]</f>
        <v>76.103499999999926</v>
      </c>
      <c r="H2067">
        <f>IF(martianeum6[[#This Row],[stan_po_wydobyciu_z_ładunku]]&gt;=100,100,0)</f>
        <v>0</v>
      </c>
      <c r="I2067">
        <f>martianeum6[[#This Row],[stan_po_wydobyciu_z_ładunku]]-martianeum6[[#This Row],[ile_zabiera_na_orbite]]</f>
        <v>76.103499999999926</v>
      </c>
    </row>
    <row r="2068" spans="1:9" x14ac:dyDescent="0.25">
      <c r="A2068" s="1">
        <v>50707</v>
      </c>
      <c r="B2068">
        <f t="shared" si="32"/>
        <v>76.103499999999926</v>
      </c>
      <c r="C2068" t="s">
        <v>13</v>
      </c>
      <c r="D2068">
        <v>28.7</v>
      </c>
      <c r="E2068">
        <v>13.3</v>
      </c>
      <c r="F2068">
        <f>IF(martianeum6[[#This Row],[zawartosc '[%']]]&gt;=1,martianeum6[[#This Row],[masa '[kg']]]*martianeum6[[#This Row],[zawartosc '[%']]]*0.01,0)</f>
        <v>3.8171000000000004</v>
      </c>
      <c r="G2068">
        <f>martianeum6[[#This Row],[stan_magazynu '[kg']]]+martianeum6[[#This Row],[ile_kg_materiału_z_ładunku]]</f>
        <v>79.920599999999922</v>
      </c>
      <c r="H2068">
        <f>IF(martianeum6[[#This Row],[stan_po_wydobyciu_z_ładunku]]&gt;=100,100,0)</f>
        <v>0</v>
      </c>
      <c r="I2068">
        <f>martianeum6[[#This Row],[stan_po_wydobyciu_z_ładunku]]-martianeum6[[#This Row],[ile_zabiera_na_orbite]]</f>
        <v>79.920599999999922</v>
      </c>
    </row>
    <row r="2069" spans="1:9" x14ac:dyDescent="0.25">
      <c r="A2069" s="1">
        <v>50708</v>
      </c>
      <c r="B2069">
        <f t="shared" si="32"/>
        <v>79.920599999999922</v>
      </c>
      <c r="C2069" t="s">
        <v>19</v>
      </c>
      <c r="D2069">
        <v>14.6</v>
      </c>
      <c r="E2069">
        <v>29.3</v>
      </c>
      <c r="F2069">
        <f>IF(martianeum6[[#This Row],[zawartosc '[%']]]&gt;=1,martianeum6[[#This Row],[masa '[kg']]]*martianeum6[[#This Row],[zawartosc '[%']]]*0.01,0)</f>
        <v>4.2778</v>
      </c>
      <c r="G2069">
        <f>martianeum6[[#This Row],[stan_magazynu '[kg']]]+martianeum6[[#This Row],[ile_kg_materiału_z_ładunku]]</f>
        <v>84.198399999999921</v>
      </c>
      <c r="H2069">
        <f>IF(martianeum6[[#This Row],[stan_po_wydobyciu_z_ładunku]]&gt;=100,100,0)</f>
        <v>0</v>
      </c>
      <c r="I2069">
        <f>martianeum6[[#This Row],[stan_po_wydobyciu_z_ładunku]]-martianeum6[[#This Row],[ile_zabiera_na_orbite]]</f>
        <v>84.198399999999921</v>
      </c>
    </row>
    <row r="2070" spans="1:9" x14ac:dyDescent="0.25">
      <c r="A2070" s="1">
        <v>50709</v>
      </c>
      <c r="B2070">
        <f t="shared" si="32"/>
        <v>84.198399999999921</v>
      </c>
      <c r="C2070" t="s">
        <v>18</v>
      </c>
      <c r="D2070">
        <v>12.1</v>
      </c>
      <c r="E2070">
        <v>6.5</v>
      </c>
      <c r="F2070">
        <f>IF(martianeum6[[#This Row],[zawartosc '[%']]]&gt;=1,martianeum6[[#This Row],[masa '[kg']]]*martianeum6[[#This Row],[zawartosc '[%']]]*0.01,0)</f>
        <v>0.78649999999999998</v>
      </c>
      <c r="G2070">
        <f>martianeum6[[#This Row],[stan_magazynu '[kg']]]+martianeum6[[#This Row],[ile_kg_materiału_z_ładunku]]</f>
        <v>84.984899999999925</v>
      </c>
      <c r="H2070">
        <f>IF(martianeum6[[#This Row],[stan_po_wydobyciu_z_ładunku]]&gt;=100,100,0)</f>
        <v>0</v>
      </c>
      <c r="I2070">
        <f>martianeum6[[#This Row],[stan_po_wydobyciu_z_ładunku]]-martianeum6[[#This Row],[ile_zabiera_na_orbite]]</f>
        <v>84.984899999999925</v>
      </c>
    </row>
    <row r="2071" spans="1:9" x14ac:dyDescent="0.25">
      <c r="A2071" s="1">
        <v>50710</v>
      </c>
      <c r="B2071">
        <f t="shared" si="32"/>
        <v>84.984899999999925</v>
      </c>
      <c r="C2071" t="s">
        <v>19</v>
      </c>
      <c r="D2071">
        <v>20</v>
      </c>
      <c r="E2071">
        <v>26.1</v>
      </c>
      <c r="F2071">
        <f>IF(martianeum6[[#This Row],[zawartosc '[%']]]&gt;=1,martianeum6[[#This Row],[masa '[kg']]]*martianeum6[[#This Row],[zawartosc '[%']]]*0.01,0)</f>
        <v>5.22</v>
      </c>
      <c r="G2071">
        <f>martianeum6[[#This Row],[stan_magazynu '[kg']]]+martianeum6[[#This Row],[ile_kg_materiału_z_ładunku]]</f>
        <v>90.204899999999924</v>
      </c>
      <c r="H2071">
        <f>IF(martianeum6[[#This Row],[stan_po_wydobyciu_z_ładunku]]&gt;=100,100,0)</f>
        <v>0</v>
      </c>
      <c r="I2071">
        <f>martianeum6[[#This Row],[stan_po_wydobyciu_z_ładunku]]-martianeum6[[#This Row],[ile_zabiera_na_orbite]]</f>
        <v>90.204899999999924</v>
      </c>
    </row>
    <row r="2072" spans="1:9" x14ac:dyDescent="0.25">
      <c r="A2072" s="1">
        <v>50711</v>
      </c>
      <c r="B2072">
        <f t="shared" si="32"/>
        <v>90.204899999999924</v>
      </c>
      <c r="C2072" t="s">
        <v>27</v>
      </c>
      <c r="D2072">
        <v>20.8</v>
      </c>
      <c r="E2072">
        <v>2.5</v>
      </c>
      <c r="F2072">
        <f>IF(martianeum6[[#This Row],[zawartosc '[%']]]&gt;=1,martianeum6[[#This Row],[masa '[kg']]]*martianeum6[[#This Row],[zawartosc '[%']]]*0.01,0)</f>
        <v>0.52</v>
      </c>
      <c r="G2072">
        <f>martianeum6[[#This Row],[stan_magazynu '[kg']]]+martianeum6[[#This Row],[ile_kg_materiału_z_ładunku]]</f>
        <v>90.72489999999992</v>
      </c>
      <c r="H2072">
        <f>IF(martianeum6[[#This Row],[stan_po_wydobyciu_z_ładunku]]&gt;=100,100,0)</f>
        <v>0</v>
      </c>
      <c r="I2072">
        <f>martianeum6[[#This Row],[stan_po_wydobyciu_z_ładunku]]-martianeum6[[#This Row],[ile_zabiera_na_orbite]]</f>
        <v>90.72489999999992</v>
      </c>
    </row>
    <row r="2073" spans="1:9" x14ac:dyDescent="0.25">
      <c r="A2073" s="1">
        <v>50712</v>
      </c>
      <c r="B2073">
        <f t="shared" si="32"/>
        <v>90.72489999999992</v>
      </c>
      <c r="C2073" t="s">
        <v>7</v>
      </c>
      <c r="D2073">
        <v>26.6</v>
      </c>
      <c r="E2073">
        <v>5.9</v>
      </c>
      <c r="F2073">
        <f>IF(martianeum6[[#This Row],[zawartosc '[%']]]&gt;=1,martianeum6[[#This Row],[masa '[kg']]]*martianeum6[[#This Row],[zawartosc '[%']]]*0.01,0)</f>
        <v>1.5694000000000004</v>
      </c>
      <c r="G2073">
        <f>martianeum6[[#This Row],[stan_magazynu '[kg']]]+martianeum6[[#This Row],[ile_kg_materiału_z_ładunku]]</f>
        <v>92.294299999999922</v>
      </c>
      <c r="H2073">
        <f>IF(martianeum6[[#This Row],[stan_po_wydobyciu_z_ładunku]]&gt;=100,100,0)</f>
        <v>0</v>
      </c>
      <c r="I2073">
        <f>martianeum6[[#This Row],[stan_po_wydobyciu_z_ładunku]]-martianeum6[[#This Row],[ile_zabiera_na_orbite]]</f>
        <v>92.294299999999922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DD5D-8F24-4E7E-9DF3-A516BA380BF1}">
  <dimension ref="A1:L2073"/>
  <sheetViews>
    <sheetView topLeftCell="G1" workbookViewId="0">
      <selection activeCell="K5" sqref="K5"/>
    </sheetView>
  </sheetViews>
  <sheetFormatPr defaultRowHeight="15" x14ac:dyDescent="0.25"/>
  <cols>
    <col min="1" max="1" width="10.140625" bestFit="1" customWidth="1"/>
    <col min="2" max="2" width="21" bestFit="1" customWidth="1"/>
    <col min="3" max="3" width="16.85546875" bestFit="1" customWidth="1"/>
    <col min="4" max="4" width="11.7109375" bestFit="1" customWidth="1"/>
    <col min="5" max="5" width="15.5703125" bestFit="1" customWidth="1"/>
    <col min="6" max="6" width="28.7109375" bestFit="1" customWidth="1"/>
    <col min="7" max="7" width="31.42578125" bestFit="1" customWidth="1"/>
    <col min="8" max="8" width="22.85546875" bestFit="1" customWidth="1"/>
    <col min="9" max="9" width="31.7109375" bestFit="1" customWidth="1"/>
    <col min="12" max="12" width="10.140625" bestFit="1" customWidth="1"/>
  </cols>
  <sheetData>
    <row r="1" spans="1:12" x14ac:dyDescent="0.25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35</v>
      </c>
      <c r="G1" t="s">
        <v>36</v>
      </c>
      <c r="H1" t="s">
        <v>37</v>
      </c>
      <c r="I1" t="s">
        <v>38</v>
      </c>
      <c r="K1" s="2" t="s">
        <v>55</v>
      </c>
      <c r="L1" s="2">
        <f>COUNTIF(martianeum7[ile_zabiera_na_orbite],"&gt;0")</f>
        <v>30</v>
      </c>
    </row>
    <row r="2" spans="1:12" x14ac:dyDescent="0.25">
      <c r="A2" s="1">
        <v>48641</v>
      </c>
      <c r="B2">
        <v>0</v>
      </c>
      <c r="C2" t="s">
        <v>4</v>
      </c>
      <c r="D2">
        <v>27.8</v>
      </c>
      <c r="E2">
        <v>0.2</v>
      </c>
      <c r="F2">
        <f>IF(martianeum7[[#This Row],[zawartosc '[%']]]&gt;=1,martianeum7[[#This Row],[masa '[kg']]]*martianeum7[[#This Row],[zawartosc '[%']]]*0.01,0)</f>
        <v>0</v>
      </c>
      <c r="G2">
        <f>martianeum7[[#This Row],[stan_magazynu '[kg']]]+martianeum7[[#This Row],[ile_kg_materiału_z_ładunku]]</f>
        <v>0</v>
      </c>
      <c r="H2">
        <f>IF(martianeum7[[#This Row],[stan_po_wydobyciu_z_ładunku]]&gt;=100,100,0)</f>
        <v>0</v>
      </c>
      <c r="I2">
        <f>martianeum7[[#This Row],[stan_po_wydobyciu_z_ładunku]]-martianeum7[[#This Row],[ile_zabiera_na_orbite]]</f>
        <v>0</v>
      </c>
      <c r="K2" s="2" t="s">
        <v>56</v>
      </c>
      <c r="L2" s="6">
        <v>48728</v>
      </c>
    </row>
    <row r="3" spans="1:12" x14ac:dyDescent="0.25">
      <c r="A3" s="1">
        <v>48642</v>
      </c>
      <c r="B3">
        <f>I2</f>
        <v>0</v>
      </c>
      <c r="C3" t="s">
        <v>5</v>
      </c>
      <c r="D3">
        <v>11.8</v>
      </c>
      <c r="E3">
        <v>1.7</v>
      </c>
      <c r="F3">
        <f>IF(martianeum7[[#This Row],[zawartosc '[%']]]&gt;=1,martianeum7[[#This Row],[masa '[kg']]]*martianeum7[[#This Row],[zawartosc '[%']]]*0.01,0)</f>
        <v>0.20060000000000003</v>
      </c>
      <c r="G3">
        <f>martianeum7[[#This Row],[stan_magazynu '[kg']]]+martianeum7[[#This Row],[ile_kg_materiału_z_ładunku]]</f>
        <v>0.20060000000000003</v>
      </c>
      <c r="H3">
        <f>IF(martianeum7[[#This Row],[stan_po_wydobyciu_z_ładunku]]&gt;=100,100,0)</f>
        <v>0</v>
      </c>
      <c r="I3">
        <f>martianeum7[[#This Row],[stan_po_wydobyciu_z_ładunku]]-martianeum7[[#This Row],[ile_zabiera_na_orbite]]</f>
        <v>0.20060000000000003</v>
      </c>
      <c r="K3" s="2" t="s">
        <v>57</v>
      </c>
      <c r="L3" s="7">
        <v>50649</v>
      </c>
    </row>
    <row r="4" spans="1:12" x14ac:dyDescent="0.25">
      <c r="A4" s="1">
        <v>48643</v>
      </c>
      <c r="B4">
        <f t="shared" ref="B4:B67" si="0">I3</f>
        <v>0.20060000000000003</v>
      </c>
      <c r="C4" t="s">
        <v>6</v>
      </c>
      <c r="D4">
        <v>21</v>
      </c>
      <c r="E4">
        <v>6</v>
      </c>
      <c r="F4">
        <f>IF(martianeum7[[#This Row],[zawartosc '[%']]]&gt;=1,martianeum7[[#This Row],[masa '[kg']]]*martianeum7[[#This Row],[zawartosc '[%']]]*0.01,0)</f>
        <v>1.26</v>
      </c>
      <c r="G4">
        <f>martianeum7[[#This Row],[stan_magazynu '[kg']]]+martianeum7[[#This Row],[ile_kg_materiału_z_ładunku]]</f>
        <v>1.4606000000000001</v>
      </c>
      <c r="H4">
        <f>IF(martianeum7[[#This Row],[stan_po_wydobyciu_z_ładunku]]&gt;=100,100,0)</f>
        <v>0</v>
      </c>
      <c r="I4">
        <f>martianeum7[[#This Row],[stan_po_wydobyciu_z_ładunku]]-martianeum7[[#This Row],[ile_zabiera_na_orbite]]</f>
        <v>1.4606000000000001</v>
      </c>
    </row>
    <row r="5" spans="1:12" x14ac:dyDescent="0.25">
      <c r="A5" s="1">
        <v>48644</v>
      </c>
      <c r="B5">
        <f t="shared" si="0"/>
        <v>1.4606000000000001</v>
      </c>
      <c r="C5" t="s">
        <v>7</v>
      </c>
      <c r="D5">
        <v>26.3</v>
      </c>
      <c r="E5">
        <v>11.4</v>
      </c>
      <c r="F5">
        <f>IF(martianeum7[[#This Row],[zawartosc '[%']]]&gt;=1,martianeum7[[#This Row],[masa '[kg']]]*martianeum7[[#This Row],[zawartosc '[%']]]*0.01,0)</f>
        <v>2.9982000000000002</v>
      </c>
      <c r="G5">
        <f>martianeum7[[#This Row],[stan_magazynu '[kg']]]+martianeum7[[#This Row],[ile_kg_materiału_z_ładunku]]</f>
        <v>4.4588000000000001</v>
      </c>
      <c r="H5">
        <f>IF(martianeum7[[#This Row],[stan_po_wydobyciu_z_ładunku]]&gt;=100,100,0)</f>
        <v>0</v>
      </c>
      <c r="I5">
        <f>martianeum7[[#This Row],[stan_po_wydobyciu_z_ładunku]]-martianeum7[[#This Row],[ile_zabiera_na_orbite]]</f>
        <v>4.4588000000000001</v>
      </c>
    </row>
    <row r="6" spans="1:12" x14ac:dyDescent="0.25">
      <c r="A6" s="1">
        <v>48645</v>
      </c>
      <c r="B6">
        <f t="shared" si="0"/>
        <v>4.4588000000000001</v>
      </c>
      <c r="C6" t="s">
        <v>8</v>
      </c>
      <c r="D6">
        <v>28.8</v>
      </c>
      <c r="E6">
        <v>0</v>
      </c>
      <c r="F6">
        <f>IF(martianeum7[[#This Row],[zawartosc '[%']]]&gt;=1,martianeum7[[#This Row],[masa '[kg']]]*martianeum7[[#This Row],[zawartosc '[%']]]*0.01,0)</f>
        <v>0</v>
      </c>
      <c r="G6">
        <f>martianeum7[[#This Row],[stan_magazynu '[kg']]]+martianeum7[[#This Row],[ile_kg_materiału_z_ładunku]]</f>
        <v>4.4588000000000001</v>
      </c>
      <c r="H6">
        <f>IF(martianeum7[[#This Row],[stan_po_wydobyciu_z_ładunku]]&gt;=100,100,0)</f>
        <v>0</v>
      </c>
      <c r="I6">
        <f>martianeum7[[#This Row],[stan_po_wydobyciu_z_ładunku]]-martianeum7[[#This Row],[ile_zabiera_na_orbite]]</f>
        <v>4.4588000000000001</v>
      </c>
    </row>
    <row r="7" spans="1:12" x14ac:dyDescent="0.25">
      <c r="A7" s="1">
        <v>48646</v>
      </c>
      <c r="B7">
        <f t="shared" si="0"/>
        <v>4.4588000000000001</v>
      </c>
      <c r="C7" t="s">
        <v>9</v>
      </c>
      <c r="D7">
        <v>29.2</v>
      </c>
      <c r="E7">
        <v>0</v>
      </c>
      <c r="F7">
        <f>IF(martianeum7[[#This Row],[zawartosc '[%']]]&gt;=1,martianeum7[[#This Row],[masa '[kg']]]*martianeum7[[#This Row],[zawartosc '[%']]]*0.01,0)</f>
        <v>0</v>
      </c>
      <c r="G7">
        <f>martianeum7[[#This Row],[stan_magazynu '[kg']]]+martianeum7[[#This Row],[ile_kg_materiału_z_ładunku]]</f>
        <v>4.4588000000000001</v>
      </c>
      <c r="H7">
        <f>IF(martianeum7[[#This Row],[stan_po_wydobyciu_z_ładunku]]&gt;=100,100,0)</f>
        <v>0</v>
      </c>
      <c r="I7">
        <f>martianeum7[[#This Row],[stan_po_wydobyciu_z_ładunku]]-martianeum7[[#This Row],[ile_zabiera_na_orbite]]</f>
        <v>4.4588000000000001</v>
      </c>
    </row>
    <row r="8" spans="1:12" x14ac:dyDescent="0.25">
      <c r="A8" s="1">
        <v>48647</v>
      </c>
      <c r="B8">
        <f t="shared" si="0"/>
        <v>4.4588000000000001</v>
      </c>
      <c r="C8" t="s">
        <v>10</v>
      </c>
      <c r="D8">
        <v>25.6</v>
      </c>
      <c r="E8">
        <v>28.7</v>
      </c>
      <c r="F8">
        <f>IF(martianeum7[[#This Row],[zawartosc '[%']]]&gt;=1,martianeum7[[#This Row],[masa '[kg']]]*martianeum7[[#This Row],[zawartosc '[%']]]*0.01,0)</f>
        <v>7.3472000000000008</v>
      </c>
      <c r="G8">
        <f>martianeum7[[#This Row],[stan_magazynu '[kg']]]+martianeum7[[#This Row],[ile_kg_materiału_z_ładunku]]</f>
        <v>11.806000000000001</v>
      </c>
      <c r="H8">
        <f>IF(martianeum7[[#This Row],[stan_po_wydobyciu_z_ładunku]]&gt;=100,100,0)</f>
        <v>0</v>
      </c>
      <c r="I8">
        <f>martianeum7[[#This Row],[stan_po_wydobyciu_z_ładunku]]-martianeum7[[#This Row],[ile_zabiera_na_orbite]]</f>
        <v>11.806000000000001</v>
      </c>
    </row>
    <row r="9" spans="1:12" x14ac:dyDescent="0.25">
      <c r="A9" s="1">
        <v>48648</v>
      </c>
      <c r="B9">
        <f t="shared" si="0"/>
        <v>11.806000000000001</v>
      </c>
      <c r="C9" t="s">
        <v>11</v>
      </c>
      <c r="D9">
        <v>10.1</v>
      </c>
      <c r="E9">
        <v>7.7</v>
      </c>
      <c r="F9">
        <f>IF(martianeum7[[#This Row],[zawartosc '[%']]]&gt;=1,martianeum7[[#This Row],[masa '[kg']]]*martianeum7[[#This Row],[zawartosc '[%']]]*0.01,0)</f>
        <v>0.77769999999999995</v>
      </c>
      <c r="G9">
        <f>martianeum7[[#This Row],[stan_magazynu '[kg']]]+martianeum7[[#This Row],[ile_kg_materiału_z_ładunku]]</f>
        <v>12.5837</v>
      </c>
      <c r="H9">
        <f>IF(martianeum7[[#This Row],[stan_po_wydobyciu_z_ładunku]]&gt;=100,100,0)</f>
        <v>0</v>
      </c>
      <c r="I9">
        <f>martianeum7[[#This Row],[stan_po_wydobyciu_z_ładunku]]-martianeum7[[#This Row],[ile_zabiera_na_orbite]]</f>
        <v>12.5837</v>
      </c>
    </row>
    <row r="10" spans="1:12" x14ac:dyDescent="0.25">
      <c r="A10" s="1">
        <v>48649</v>
      </c>
      <c r="B10">
        <f t="shared" si="0"/>
        <v>12.5837</v>
      </c>
      <c r="C10" t="s">
        <v>12</v>
      </c>
      <c r="D10">
        <v>14.6</v>
      </c>
      <c r="E10">
        <v>0</v>
      </c>
      <c r="F10">
        <f>IF(martianeum7[[#This Row],[zawartosc '[%']]]&gt;=1,martianeum7[[#This Row],[masa '[kg']]]*martianeum7[[#This Row],[zawartosc '[%']]]*0.01,0)</f>
        <v>0</v>
      </c>
      <c r="G10">
        <f>martianeum7[[#This Row],[stan_magazynu '[kg']]]+martianeum7[[#This Row],[ile_kg_materiału_z_ładunku]]</f>
        <v>12.5837</v>
      </c>
      <c r="H10">
        <f>IF(martianeum7[[#This Row],[stan_po_wydobyciu_z_ładunku]]&gt;=100,100,0)</f>
        <v>0</v>
      </c>
      <c r="I10">
        <f>martianeum7[[#This Row],[stan_po_wydobyciu_z_ładunku]]-martianeum7[[#This Row],[ile_zabiera_na_orbite]]</f>
        <v>12.5837</v>
      </c>
    </row>
    <row r="11" spans="1:12" x14ac:dyDescent="0.25">
      <c r="A11" s="1">
        <v>48650</v>
      </c>
      <c r="B11">
        <f t="shared" si="0"/>
        <v>12.5837</v>
      </c>
      <c r="C11" t="s">
        <v>13</v>
      </c>
      <c r="D11">
        <v>11.5</v>
      </c>
      <c r="E11">
        <v>1.9</v>
      </c>
      <c r="F11">
        <f>IF(martianeum7[[#This Row],[zawartosc '[%']]]&gt;=1,martianeum7[[#This Row],[masa '[kg']]]*martianeum7[[#This Row],[zawartosc '[%']]]*0.01,0)</f>
        <v>0.21849999999999997</v>
      </c>
      <c r="G11">
        <f>martianeum7[[#This Row],[stan_magazynu '[kg']]]+martianeum7[[#This Row],[ile_kg_materiału_z_ładunku]]</f>
        <v>12.802200000000001</v>
      </c>
      <c r="H11">
        <f>IF(martianeum7[[#This Row],[stan_po_wydobyciu_z_ładunku]]&gt;=100,100,0)</f>
        <v>0</v>
      </c>
      <c r="I11">
        <f>martianeum7[[#This Row],[stan_po_wydobyciu_z_ładunku]]-martianeum7[[#This Row],[ile_zabiera_na_orbite]]</f>
        <v>12.802200000000001</v>
      </c>
    </row>
    <row r="12" spans="1:12" x14ac:dyDescent="0.25">
      <c r="A12" s="1">
        <v>48651</v>
      </c>
      <c r="B12">
        <f t="shared" si="0"/>
        <v>12.802200000000001</v>
      </c>
      <c r="C12" t="s">
        <v>9</v>
      </c>
      <c r="D12">
        <v>15.2</v>
      </c>
      <c r="E12">
        <v>0</v>
      </c>
      <c r="F12">
        <f>IF(martianeum7[[#This Row],[zawartosc '[%']]]&gt;=1,martianeum7[[#This Row],[masa '[kg']]]*martianeum7[[#This Row],[zawartosc '[%']]]*0.01,0)</f>
        <v>0</v>
      </c>
      <c r="G12">
        <f>martianeum7[[#This Row],[stan_magazynu '[kg']]]+martianeum7[[#This Row],[ile_kg_materiału_z_ładunku]]</f>
        <v>12.802200000000001</v>
      </c>
      <c r="H12">
        <f>IF(martianeum7[[#This Row],[stan_po_wydobyciu_z_ładunku]]&gt;=100,100,0)</f>
        <v>0</v>
      </c>
      <c r="I12">
        <f>martianeum7[[#This Row],[stan_po_wydobyciu_z_ładunku]]-martianeum7[[#This Row],[ile_zabiera_na_orbite]]</f>
        <v>12.802200000000001</v>
      </c>
    </row>
    <row r="13" spans="1:12" x14ac:dyDescent="0.25">
      <c r="A13" s="1">
        <v>48652</v>
      </c>
      <c r="B13">
        <f t="shared" si="0"/>
        <v>12.802200000000001</v>
      </c>
      <c r="C13" t="s">
        <v>10</v>
      </c>
      <c r="D13">
        <v>10.199999999999999</v>
      </c>
      <c r="E13">
        <v>13.3</v>
      </c>
      <c r="F13">
        <f>IF(martianeum7[[#This Row],[zawartosc '[%']]]&gt;=1,martianeum7[[#This Row],[masa '[kg']]]*martianeum7[[#This Row],[zawartosc '[%']]]*0.01,0)</f>
        <v>1.3566</v>
      </c>
      <c r="G13">
        <f>martianeum7[[#This Row],[stan_magazynu '[kg']]]+martianeum7[[#This Row],[ile_kg_materiału_z_ładunku]]</f>
        <v>14.158800000000001</v>
      </c>
      <c r="H13">
        <f>IF(martianeum7[[#This Row],[stan_po_wydobyciu_z_ładunku]]&gt;=100,100,0)</f>
        <v>0</v>
      </c>
      <c r="I13">
        <f>martianeum7[[#This Row],[stan_po_wydobyciu_z_ładunku]]-martianeum7[[#This Row],[ile_zabiera_na_orbite]]</f>
        <v>14.158800000000001</v>
      </c>
    </row>
    <row r="14" spans="1:12" x14ac:dyDescent="0.25">
      <c r="A14" s="1">
        <v>48653</v>
      </c>
      <c r="B14">
        <f t="shared" si="0"/>
        <v>14.158800000000001</v>
      </c>
      <c r="C14" t="s">
        <v>14</v>
      </c>
      <c r="D14">
        <v>20.399999999999999</v>
      </c>
      <c r="E14">
        <v>4.5999999999999996</v>
      </c>
      <c r="F14">
        <f>IF(martianeum7[[#This Row],[zawartosc '[%']]]&gt;=1,martianeum7[[#This Row],[masa '[kg']]]*martianeum7[[#This Row],[zawartosc '[%']]]*0.01,0)</f>
        <v>0.9383999999999999</v>
      </c>
      <c r="G14">
        <f>martianeum7[[#This Row],[stan_magazynu '[kg']]]+martianeum7[[#This Row],[ile_kg_materiału_z_ładunku]]</f>
        <v>15.097200000000001</v>
      </c>
      <c r="H14">
        <f>IF(martianeum7[[#This Row],[stan_po_wydobyciu_z_ładunku]]&gt;=100,100,0)</f>
        <v>0</v>
      </c>
      <c r="I14">
        <f>martianeum7[[#This Row],[stan_po_wydobyciu_z_ładunku]]-martianeum7[[#This Row],[ile_zabiera_na_orbite]]</f>
        <v>15.097200000000001</v>
      </c>
    </row>
    <row r="15" spans="1:12" x14ac:dyDescent="0.25">
      <c r="A15" s="1">
        <v>48654</v>
      </c>
      <c r="B15">
        <f t="shared" si="0"/>
        <v>15.097200000000001</v>
      </c>
      <c r="C15" t="s">
        <v>14</v>
      </c>
      <c r="D15">
        <v>13.6</v>
      </c>
      <c r="E15">
        <v>8</v>
      </c>
      <c r="F15">
        <f>IF(martianeum7[[#This Row],[zawartosc '[%']]]&gt;=1,martianeum7[[#This Row],[masa '[kg']]]*martianeum7[[#This Row],[zawartosc '[%']]]*0.01,0)</f>
        <v>1.0880000000000001</v>
      </c>
      <c r="G15">
        <f>martianeum7[[#This Row],[stan_magazynu '[kg']]]+martianeum7[[#This Row],[ile_kg_materiału_z_ładunku]]</f>
        <v>16.185200000000002</v>
      </c>
      <c r="H15">
        <f>IF(martianeum7[[#This Row],[stan_po_wydobyciu_z_ładunku]]&gt;=100,100,0)</f>
        <v>0</v>
      </c>
      <c r="I15">
        <f>martianeum7[[#This Row],[stan_po_wydobyciu_z_ładunku]]-martianeum7[[#This Row],[ile_zabiera_na_orbite]]</f>
        <v>16.185200000000002</v>
      </c>
    </row>
    <row r="16" spans="1:12" x14ac:dyDescent="0.25">
      <c r="A16" s="1">
        <v>48655</v>
      </c>
      <c r="B16">
        <f t="shared" si="0"/>
        <v>16.185200000000002</v>
      </c>
      <c r="C16" t="s">
        <v>15</v>
      </c>
      <c r="D16">
        <v>11</v>
      </c>
      <c r="E16">
        <v>11.6</v>
      </c>
      <c r="F16">
        <f>IF(martianeum7[[#This Row],[zawartosc '[%']]]&gt;=1,martianeum7[[#This Row],[masa '[kg']]]*martianeum7[[#This Row],[zawartosc '[%']]]*0.01,0)</f>
        <v>1.276</v>
      </c>
      <c r="G16">
        <f>martianeum7[[#This Row],[stan_magazynu '[kg']]]+martianeum7[[#This Row],[ile_kg_materiału_z_ładunku]]</f>
        <v>17.461200000000002</v>
      </c>
      <c r="H16">
        <f>IF(martianeum7[[#This Row],[stan_po_wydobyciu_z_ładunku]]&gt;=100,100,0)</f>
        <v>0</v>
      </c>
      <c r="I16">
        <f>martianeum7[[#This Row],[stan_po_wydobyciu_z_ładunku]]-martianeum7[[#This Row],[ile_zabiera_na_orbite]]</f>
        <v>17.461200000000002</v>
      </c>
    </row>
    <row r="17" spans="1:9" x14ac:dyDescent="0.25">
      <c r="A17" s="1">
        <v>48656</v>
      </c>
      <c r="B17">
        <f t="shared" si="0"/>
        <v>17.461200000000002</v>
      </c>
      <c r="C17" t="s">
        <v>16</v>
      </c>
      <c r="D17">
        <v>14.1</v>
      </c>
      <c r="E17">
        <v>0</v>
      </c>
      <c r="F17">
        <f>IF(martianeum7[[#This Row],[zawartosc '[%']]]&gt;=1,martianeum7[[#This Row],[masa '[kg']]]*martianeum7[[#This Row],[zawartosc '[%']]]*0.01,0)</f>
        <v>0</v>
      </c>
      <c r="G17">
        <f>martianeum7[[#This Row],[stan_magazynu '[kg']]]+martianeum7[[#This Row],[ile_kg_materiału_z_ładunku]]</f>
        <v>17.461200000000002</v>
      </c>
      <c r="H17">
        <f>IF(martianeum7[[#This Row],[stan_po_wydobyciu_z_ładunku]]&gt;=100,100,0)</f>
        <v>0</v>
      </c>
      <c r="I17">
        <f>martianeum7[[#This Row],[stan_po_wydobyciu_z_ładunku]]-martianeum7[[#This Row],[ile_zabiera_na_orbite]]</f>
        <v>17.461200000000002</v>
      </c>
    </row>
    <row r="18" spans="1:9" x14ac:dyDescent="0.25">
      <c r="A18" s="1">
        <v>48657</v>
      </c>
      <c r="B18">
        <f t="shared" si="0"/>
        <v>17.461200000000002</v>
      </c>
      <c r="C18" t="s">
        <v>10</v>
      </c>
      <c r="D18">
        <v>19.2</v>
      </c>
      <c r="E18">
        <v>0</v>
      </c>
      <c r="F18">
        <f>IF(martianeum7[[#This Row],[zawartosc '[%']]]&gt;=1,martianeum7[[#This Row],[masa '[kg']]]*martianeum7[[#This Row],[zawartosc '[%']]]*0.01,0)</f>
        <v>0</v>
      </c>
      <c r="G18">
        <f>martianeum7[[#This Row],[stan_magazynu '[kg']]]+martianeum7[[#This Row],[ile_kg_materiału_z_ładunku]]</f>
        <v>17.461200000000002</v>
      </c>
      <c r="H18">
        <f>IF(martianeum7[[#This Row],[stan_po_wydobyciu_z_ładunku]]&gt;=100,100,0)</f>
        <v>0</v>
      </c>
      <c r="I18">
        <f>martianeum7[[#This Row],[stan_po_wydobyciu_z_ładunku]]-martianeum7[[#This Row],[ile_zabiera_na_orbite]]</f>
        <v>17.461200000000002</v>
      </c>
    </row>
    <row r="19" spans="1:9" x14ac:dyDescent="0.25">
      <c r="A19" s="1">
        <v>48658</v>
      </c>
      <c r="B19">
        <f t="shared" si="0"/>
        <v>17.461200000000002</v>
      </c>
      <c r="C19" t="s">
        <v>10</v>
      </c>
      <c r="D19">
        <v>20.7</v>
      </c>
      <c r="E19">
        <v>0</v>
      </c>
      <c r="F19">
        <f>IF(martianeum7[[#This Row],[zawartosc '[%']]]&gt;=1,martianeum7[[#This Row],[masa '[kg']]]*martianeum7[[#This Row],[zawartosc '[%']]]*0.01,0)</f>
        <v>0</v>
      </c>
      <c r="G19">
        <f>martianeum7[[#This Row],[stan_magazynu '[kg']]]+martianeum7[[#This Row],[ile_kg_materiału_z_ładunku]]</f>
        <v>17.461200000000002</v>
      </c>
      <c r="H19">
        <f>IF(martianeum7[[#This Row],[stan_po_wydobyciu_z_ładunku]]&gt;=100,100,0)</f>
        <v>0</v>
      </c>
      <c r="I19">
        <f>martianeum7[[#This Row],[stan_po_wydobyciu_z_ładunku]]-martianeum7[[#This Row],[ile_zabiera_na_orbite]]</f>
        <v>17.461200000000002</v>
      </c>
    </row>
    <row r="20" spans="1:9" x14ac:dyDescent="0.25">
      <c r="A20" s="1">
        <v>48659</v>
      </c>
      <c r="B20">
        <f t="shared" si="0"/>
        <v>17.461200000000002</v>
      </c>
      <c r="C20" t="s">
        <v>17</v>
      </c>
      <c r="D20">
        <v>29.5</v>
      </c>
      <c r="E20">
        <v>2.1</v>
      </c>
      <c r="F20">
        <f>IF(martianeum7[[#This Row],[zawartosc '[%']]]&gt;=1,martianeum7[[#This Row],[masa '[kg']]]*martianeum7[[#This Row],[zawartosc '[%']]]*0.01,0)</f>
        <v>0.61950000000000005</v>
      </c>
      <c r="G20">
        <f>martianeum7[[#This Row],[stan_magazynu '[kg']]]+martianeum7[[#This Row],[ile_kg_materiału_z_ładunku]]</f>
        <v>18.0807</v>
      </c>
      <c r="H20">
        <f>IF(martianeum7[[#This Row],[stan_po_wydobyciu_z_ładunku]]&gt;=100,100,0)</f>
        <v>0</v>
      </c>
      <c r="I20">
        <f>martianeum7[[#This Row],[stan_po_wydobyciu_z_ładunku]]-martianeum7[[#This Row],[ile_zabiera_na_orbite]]</f>
        <v>18.0807</v>
      </c>
    </row>
    <row r="21" spans="1:9" x14ac:dyDescent="0.25">
      <c r="A21" s="1">
        <v>48660</v>
      </c>
      <c r="B21">
        <f t="shared" si="0"/>
        <v>18.0807</v>
      </c>
      <c r="C21" t="s">
        <v>11</v>
      </c>
      <c r="D21">
        <v>24.4</v>
      </c>
      <c r="E21">
        <v>10.1</v>
      </c>
      <c r="F21">
        <f>IF(martianeum7[[#This Row],[zawartosc '[%']]]&gt;=1,martianeum7[[#This Row],[masa '[kg']]]*martianeum7[[#This Row],[zawartosc '[%']]]*0.01,0)</f>
        <v>2.4643999999999999</v>
      </c>
      <c r="G21">
        <f>martianeum7[[#This Row],[stan_magazynu '[kg']]]+martianeum7[[#This Row],[ile_kg_materiału_z_ładunku]]</f>
        <v>20.545100000000001</v>
      </c>
      <c r="H21">
        <f>IF(martianeum7[[#This Row],[stan_po_wydobyciu_z_ładunku]]&gt;=100,100,0)</f>
        <v>0</v>
      </c>
      <c r="I21">
        <f>martianeum7[[#This Row],[stan_po_wydobyciu_z_ładunku]]-martianeum7[[#This Row],[ile_zabiera_na_orbite]]</f>
        <v>20.545100000000001</v>
      </c>
    </row>
    <row r="22" spans="1:9" x14ac:dyDescent="0.25">
      <c r="A22" s="1">
        <v>48661</v>
      </c>
      <c r="B22">
        <f t="shared" si="0"/>
        <v>20.545100000000001</v>
      </c>
      <c r="C22" t="s">
        <v>18</v>
      </c>
      <c r="D22">
        <v>15.6</v>
      </c>
      <c r="E22">
        <v>6.6</v>
      </c>
      <c r="F22">
        <f>IF(martianeum7[[#This Row],[zawartosc '[%']]]&gt;=1,martianeum7[[#This Row],[masa '[kg']]]*martianeum7[[#This Row],[zawartosc '[%']]]*0.01,0)</f>
        <v>1.0295999999999998</v>
      </c>
      <c r="G22">
        <f>martianeum7[[#This Row],[stan_magazynu '[kg']]]+martianeum7[[#This Row],[ile_kg_materiału_z_ładunku]]</f>
        <v>21.5747</v>
      </c>
      <c r="H22">
        <f>IF(martianeum7[[#This Row],[stan_po_wydobyciu_z_ładunku]]&gt;=100,100,0)</f>
        <v>0</v>
      </c>
      <c r="I22">
        <f>martianeum7[[#This Row],[stan_po_wydobyciu_z_ładunku]]-martianeum7[[#This Row],[ile_zabiera_na_orbite]]</f>
        <v>21.5747</v>
      </c>
    </row>
    <row r="23" spans="1:9" x14ac:dyDescent="0.25">
      <c r="A23" s="1">
        <v>48662</v>
      </c>
      <c r="B23">
        <f t="shared" si="0"/>
        <v>21.5747</v>
      </c>
      <c r="C23" t="s">
        <v>9</v>
      </c>
      <c r="D23">
        <v>22.7</v>
      </c>
      <c r="E23">
        <v>2.9</v>
      </c>
      <c r="F23">
        <f>IF(martianeum7[[#This Row],[zawartosc '[%']]]&gt;=1,martianeum7[[#This Row],[masa '[kg']]]*martianeum7[[#This Row],[zawartosc '[%']]]*0.01,0)</f>
        <v>0.6583</v>
      </c>
      <c r="G23">
        <f>martianeum7[[#This Row],[stan_magazynu '[kg']]]+martianeum7[[#This Row],[ile_kg_materiału_z_ładunku]]</f>
        <v>22.233000000000001</v>
      </c>
      <c r="H23">
        <f>IF(martianeum7[[#This Row],[stan_po_wydobyciu_z_ładunku]]&gt;=100,100,0)</f>
        <v>0</v>
      </c>
      <c r="I23">
        <f>martianeum7[[#This Row],[stan_po_wydobyciu_z_ładunku]]-martianeum7[[#This Row],[ile_zabiera_na_orbite]]</f>
        <v>22.233000000000001</v>
      </c>
    </row>
    <row r="24" spans="1:9" x14ac:dyDescent="0.25">
      <c r="A24" s="1">
        <v>48663</v>
      </c>
      <c r="B24">
        <f t="shared" si="0"/>
        <v>22.233000000000001</v>
      </c>
      <c r="C24" t="s">
        <v>15</v>
      </c>
      <c r="D24">
        <v>15.1</v>
      </c>
      <c r="E24">
        <v>0</v>
      </c>
      <c r="F24">
        <f>IF(martianeum7[[#This Row],[zawartosc '[%']]]&gt;=1,martianeum7[[#This Row],[masa '[kg']]]*martianeum7[[#This Row],[zawartosc '[%']]]*0.01,0)</f>
        <v>0</v>
      </c>
      <c r="G24">
        <f>martianeum7[[#This Row],[stan_magazynu '[kg']]]+martianeum7[[#This Row],[ile_kg_materiału_z_ładunku]]</f>
        <v>22.233000000000001</v>
      </c>
      <c r="H24">
        <f>IF(martianeum7[[#This Row],[stan_po_wydobyciu_z_ładunku]]&gt;=100,100,0)</f>
        <v>0</v>
      </c>
      <c r="I24">
        <f>martianeum7[[#This Row],[stan_po_wydobyciu_z_ładunku]]-martianeum7[[#This Row],[ile_zabiera_na_orbite]]</f>
        <v>22.233000000000001</v>
      </c>
    </row>
    <row r="25" spans="1:9" x14ac:dyDescent="0.25">
      <c r="A25" s="1">
        <v>48664</v>
      </c>
      <c r="B25">
        <f t="shared" si="0"/>
        <v>22.233000000000001</v>
      </c>
      <c r="C25" t="s">
        <v>19</v>
      </c>
      <c r="D25">
        <v>14.1</v>
      </c>
      <c r="E25">
        <v>0.8</v>
      </c>
      <c r="F25">
        <f>IF(martianeum7[[#This Row],[zawartosc '[%']]]&gt;=1,martianeum7[[#This Row],[masa '[kg']]]*martianeum7[[#This Row],[zawartosc '[%']]]*0.01,0)</f>
        <v>0</v>
      </c>
      <c r="G25">
        <f>martianeum7[[#This Row],[stan_magazynu '[kg']]]+martianeum7[[#This Row],[ile_kg_materiału_z_ładunku]]</f>
        <v>22.233000000000001</v>
      </c>
      <c r="H25">
        <f>IF(martianeum7[[#This Row],[stan_po_wydobyciu_z_ładunku]]&gt;=100,100,0)</f>
        <v>0</v>
      </c>
      <c r="I25">
        <f>martianeum7[[#This Row],[stan_po_wydobyciu_z_ładunku]]-martianeum7[[#This Row],[ile_zabiera_na_orbite]]</f>
        <v>22.233000000000001</v>
      </c>
    </row>
    <row r="26" spans="1:9" x14ac:dyDescent="0.25">
      <c r="A26" s="1">
        <v>48665</v>
      </c>
      <c r="B26">
        <f t="shared" si="0"/>
        <v>22.233000000000001</v>
      </c>
      <c r="C26" t="s">
        <v>7</v>
      </c>
      <c r="D26">
        <v>24.9</v>
      </c>
      <c r="E26">
        <v>2.2000000000000002</v>
      </c>
      <c r="F26">
        <f>IF(martianeum7[[#This Row],[zawartosc '[%']]]&gt;=1,martianeum7[[#This Row],[masa '[kg']]]*martianeum7[[#This Row],[zawartosc '[%']]]*0.01,0)</f>
        <v>0.54780000000000006</v>
      </c>
      <c r="G26">
        <f>martianeum7[[#This Row],[stan_magazynu '[kg']]]+martianeum7[[#This Row],[ile_kg_materiału_z_ładunku]]</f>
        <v>22.780799999999999</v>
      </c>
      <c r="H26">
        <f>IF(martianeum7[[#This Row],[stan_po_wydobyciu_z_ładunku]]&gt;=100,100,0)</f>
        <v>0</v>
      </c>
      <c r="I26">
        <f>martianeum7[[#This Row],[stan_po_wydobyciu_z_ładunku]]-martianeum7[[#This Row],[ile_zabiera_na_orbite]]</f>
        <v>22.780799999999999</v>
      </c>
    </row>
    <row r="27" spans="1:9" x14ac:dyDescent="0.25">
      <c r="A27" s="1">
        <v>48666</v>
      </c>
      <c r="B27">
        <f t="shared" si="0"/>
        <v>22.780799999999999</v>
      </c>
      <c r="C27" t="s">
        <v>20</v>
      </c>
      <c r="D27">
        <v>14.8</v>
      </c>
      <c r="E27">
        <v>0</v>
      </c>
      <c r="F27">
        <f>IF(martianeum7[[#This Row],[zawartosc '[%']]]&gt;=1,martianeum7[[#This Row],[masa '[kg']]]*martianeum7[[#This Row],[zawartosc '[%']]]*0.01,0)</f>
        <v>0</v>
      </c>
      <c r="G27">
        <f>martianeum7[[#This Row],[stan_magazynu '[kg']]]+martianeum7[[#This Row],[ile_kg_materiału_z_ładunku]]</f>
        <v>22.780799999999999</v>
      </c>
      <c r="H27">
        <f>IF(martianeum7[[#This Row],[stan_po_wydobyciu_z_ładunku]]&gt;=100,100,0)</f>
        <v>0</v>
      </c>
      <c r="I27">
        <f>martianeum7[[#This Row],[stan_po_wydobyciu_z_ładunku]]-martianeum7[[#This Row],[ile_zabiera_na_orbite]]</f>
        <v>22.780799999999999</v>
      </c>
    </row>
    <row r="28" spans="1:9" x14ac:dyDescent="0.25">
      <c r="A28" s="1">
        <v>48667</v>
      </c>
      <c r="B28">
        <f t="shared" si="0"/>
        <v>22.780799999999999</v>
      </c>
      <c r="C28" t="s">
        <v>14</v>
      </c>
      <c r="D28">
        <v>18.8</v>
      </c>
      <c r="E28">
        <v>0</v>
      </c>
      <c r="F28">
        <f>IF(martianeum7[[#This Row],[zawartosc '[%']]]&gt;=1,martianeum7[[#This Row],[masa '[kg']]]*martianeum7[[#This Row],[zawartosc '[%']]]*0.01,0)</f>
        <v>0</v>
      </c>
      <c r="G28">
        <f>martianeum7[[#This Row],[stan_magazynu '[kg']]]+martianeum7[[#This Row],[ile_kg_materiału_z_ładunku]]</f>
        <v>22.780799999999999</v>
      </c>
      <c r="H28">
        <f>IF(martianeum7[[#This Row],[stan_po_wydobyciu_z_ładunku]]&gt;=100,100,0)</f>
        <v>0</v>
      </c>
      <c r="I28">
        <f>martianeum7[[#This Row],[stan_po_wydobyciu_z_ładunku]]-martianeum7[[#This Row],[ile_zabiera_na_orbite]]</f>
        <v>22.780799999999999</v>
      </c>
    </row>
    <row r="29" spans="1:9" x14ac:dyDescent="0.25">
      <c r="A29" s="1">
        <v>48668</v>
      </c>
      <c r="B29">
        <f t="shared" si="0"/>
        <v>22.780799999999999</v>
      </c>
      <c r="C29" t="s">
        <v>15</v>
      </c>
      <c r="D29">
        <v>29.3</v>
      </c>
      <c r="E29">
        <v>8</v>
      </c>
      <c r="F29">
        <f>IF(martianeum7[[#This Row],[zawartosc '[%']]]&gt;=1,martianeum7[[#This Row],[masa '[kg']]]*martianeum7[[#This Row],[zawartosc '[%']]]*0.01,0)</f>
        <v>2.3440000000000003</v>
      </c>
      <c r="G29">
        <f>martianeum7[[#This Row],[stan_magazynu '[kg']]]+martianeum7[[#This Row],[ile_kg_materiału_z_ładunku]]</f>
        <v>25.1248</v>
      </c>
      <c r="H29">
        <f>IF(martianeum7[[#This Row],[stan_po_wydobyciu_z_ładunku]]&gt;=100,100,0)</f>
        <v>0</v>
      </c>
      <c r="I29">
        <f>martianeum7[[#This Row],[stan_po_wydobyciu_z_ładunku]]-martianeum7[[#This Row],[ile_zabiera_na_orbite]]</f>
        <v>25.1248</v>
      </c>
    </row>
    <row r="30" spans="1:9" x14ac:dyDescent="0.25">
      <c r="A30" s="1">
        <v>48669</v>
      </c>
      <c r="B30">
        <f t="shared" si="0"/>
        <v>25.1248</v>
      </c>
      <c r="C30" t="s">
        <v>21</v>
      </c>
      <c r="D30">
        <v>29.4</v>
      </c>
      <c r="E30">
        <v>2.4</v>
      </c>
      <c r="F30">
        <f>IF(martianeum7[[#This Row],[zawartosc '[%']]]&gt;=1,martianeum7[[#This Row],[masa '[kg']]]*martianeum7[[#This Row],[zawartosc '[%']]]*0.01,0)</f>
        <v>0.70559999999999989</v>
      </c>
      <c r="G30">
        <f>martianeum7[[#This Row],[stan_magazynu '[kg']]]+martianeum7[[#This Row],[ile_kg_materiału_z_ładunku]]</f>
        <v>25.830400000000001</v>
      </c>
      <c r="H30">
        <f>IF(martianeum7[[#This Row],[stan_po_wydobyciu_z_ładunku]]&gt;=100,100,0)</f>
        <v>0</v>
      </c>
      <c r="I30">
        <f>martianeum7[[#This Row],[stan_po_wydobyciu_z_ładunku]]-martianeum7[[#This Row],[ile_zabiera_na_orbite]]</f>
        <v>25.830400000000001</v>
      </c>
    </row>
    <row r="31" spans="1:9" x14ac:dyDescent="0.25">
      <c r="A31" s="1">
        <v>48670</v>
      </c>
      <c r="B31">
        <f t="shared" si="0"/>
        <v>25.830400000000001</v>
      </c>
      <c r="C31" t="s">
        <v>22</v>
      </c>
      <c r="D31">
        <v>16.8</v>
      </c>
      <c r="E31">
        <v>2.9</v>
      </c>
      <c r="F31">
        <f>IF(martianeum7[[#This Row],[zawartosc '[%']]]&gt;=1,martianeum7[[#This Row],[masa '[kg']]]*martianeum7[[#This Row],[zawartosc '[%']]]*0.01,0)</f>
        <v>0.48720000000000002</v>
      </c>
      <c r="G31">
        <f>martianeum7[[#This Row],[stan_magazynu '[kg']]]+martianeum7[[#This Row],[ile_kg_materiału_z_ładunku]]</f>
        <v>26.317600000000002</v>
      </c>
      <c r="H31">
        <f>IF(martianeum7[[#This Row],[stan_po_wydobyciu_z_ładunku]]&gt;=100,100,0)</f>
        <v>0</v>
      </c>
      <c r="I31">
        <f>martianeum7[[#This Row],[stan_po_wydobyciu_z_ładunku]]-martianeum7[[#This Row],[ile_zabiera_na_orbite]]</f>
        <v>26.317600000000002</v>
      </c>
    </row>
    <row r="32" spans="1:9" x14ac:dyDescent="0.25">
      <c r="A32" s="1">
        <v>48671</v>
      </c>
      <c r="B32">
        <f t="shared" si="0"/>
        <v>26.317600000000002</v>
      </c>
      <c r="C32" t="s">
        <v>12</v>
      </c>
      <c r="D32">
        <v>21.4</v>
      </c>
      <c r="E32">
        <v>6.3</v>
      </c>
      <c r="F32">
        <f>IF(martianeum7[[#This Row],[zawartosc '[%']]]&gt;=1,martianeum7[[#This Row],[masa '[kg']]]*martianeum7[[#This Row],[zawartosc '[%']]]*0.01,0)</f>
        <v>1.3482000000000001</v>
      </c>
      <c r="G32">
        <f>martianeum7[[#This Row],[stan_magazynu '[kg']]]+martianeum7[[#This Row],[ile_kg_materiału_z_ładunku]]</f>
        <v>27.665800000000001</v>
      </c>
      <c r="H32">
        <f>IF(martianeum7[[#This Row],[stan_po_wydobyciu_z_ładunku]]&gt;=100,100,0)</f>
        <v>0</v>
      </c>
      <c r="I32">
        <f>martianeum7[[#This Row],[stan_po_wydobyciu_z_ładunku]]-martianeum7[[#This Row],[ile_zabiera_na_orbite]]</f>
        <v>27.665800000000001</v>
      </c>
    </row>
    <row r="33" spans="1:9" x14ac:dyDescent="0.25">
      <c r="A33" s="1">
        <v>48672</v>
      </c>
      <c r="B33">
        <f t="shared" si="0"/>
        <v>27.665800000000001</v>
      </c>
      <c r="C33" t="s">
        <v>7</v>
      </c>
      <c r="D33">
        <v>23.9</v>
      </c>
      <c r="E33">
        <v>0</v>
      </c>
      <c r="F33">
        <f>IF(martianeum7[[#This Row],[zawartosc '[%']]]&gt;=1,martianeum7[[#This Row],[masa '[kg']]]*martianeum7[[#This Row],[zawartosc '[%']]]*0.01,0)</f>
        <v>0</v>
      </c>
      <c r="G33">
        <f>martianeum7[[#This Row],[stan_magazynu '[kg']]]+martianeum7[[#This Row],[ile_kg_materiału_z_ładunku]]</f>
        <v>27.665800000000001</v>
      </c>
      <c r="H33">
        <f>IF(martianeum7[[#This Row],[stan_po_wydobyciu_z_ładunku]]&gt;=100,100,0)</f>
        <v>0</v>
      </c>
      <c r="I33">
        <f>martianeum7[[#This Row],[stan_po_wydobyciu_z_ładunku]]-martianeum7[[#This Row],[ile_zabiera_na_orbite]]</f>
        <v>27.665800000000001</v>
      </c>
    </row>
    <row r="34" spans="1:9" x14ac:dyDescent="0.25">
      <c r="A34" s="1">
        <v>48673</v>
      </c>
      <c r="B34">
        <f t="shared" si="0"/>
        <v>27.665800000000001</v>
      </c>
      <c r="C34" t="s">
        <v>12</v>
      </c>
      <c r="D34">
        <v>26.7</v>
      </c>
      <c r="E34">
        <v>0</v>
      </c>
      <c r="F34">
        <f>IF(martianeum7[[#This Row],[zawartosc '[%']]]&gt;=1,martianeum7[[#This Row],[masa '[kg']]]*martianeum7[[#This Row],[zawartosc '[%']]]*0.01,0)</f>
        <v>0</v>
      </c>
      <c r="G34">
        <f>martianeum7[[#This Row],[stan_magazynu '[kg']]]+martianeum7[[#This Row],[ile_kg_materiału_z_ładunku]]</f>
        <v>27.665800000000001</v>
      </c>
      <c r="H34">
        <f>IF(martianeum7[[#This Row],[stan_po_wydobyciu_z_ładunku]]&gt;=100,100,0)</f>
        <v>0</v>
      </c>
      <c r="I34">
        <f>martianeum7[[#This Row],[stan_po_wydobyciu_z_ładunku]]-martianeum7[[#This Row],[ile_zabiera_na_orbite]]</f>
        <v>27.665800000000001</v>
      </c>
    </row>
    <row r="35" spans="1:9" x14ac:dyDescent="0.25">
      <c r="A35" s="1">
        <v>48674</v>
      </c>
      <c r="B35">
        <f t="shared" si="0"/>
        <v>27.665800000000001</v>
      </c>
      <c r="C35" t="s">
        <v>7</v>
      </c>
      <c r="D35">
        <v>12.4</v>
      </c>
      <c r="E35">
        <v>0</v>
      </c>
      <c r="F35">
        <f>IF(martianeum7[[#This Row],[zawartosc '[%']]]&gt;=1,martianeum7[[#This Row],[masa '[kg']]]*martianeum7[[#This Row],[zawartosc '[%']]]*0.01,0)</f>
        <v>0</v>
      </c>
      <c r="G35">
        <f>martianeum7[[#This Row],[stan_magazynu '[kg']]]+martianeum7[[#This Row],[ile_kg_materiału_z_ładunku]]</f>
        <v>27.665800000000001</v>
      </c>
      <c r="H35">
        <f>IF(martianeum7[[#This Row],[stan_po_wydobyciu_z_ładunku]]&gt;=100,100,0)</f>
        <v>0</v>
      </c>
      <c r="I35">
        <f>martianeum7[[#This Row],[stan_po_wydobyciu_z_ładunku]]-martianeum7[[#This Row],[ile_zabiera_na_orbite]]</f>
        <v>27.665800000000001</v>
      </c>
    </row>
    <row r="36" spans="1:9" x14ac:dyDescent="0.25">
      <c r="A36" s="1">
        <v>48675</v>
      </c>
      <c r="B36">
        <f t="shared" si="0"/>
        <v>27.665800000000001</v>
      </c>
      <c r="C36" t="s">
        <v>12</v>
      </c>
      <c r="D36">
        <v>10.4</v>
      </c>
      <c r="E36">
        <v>10.7</v>
      </c>
      <c r="F36">
        <f>IF(martianeum7[[#This Row],[zawartosc '[%']]]&gt;=1,martianeum7[[#This Row],[masa '[kg']]]*martianeum7[[#This Row],[zawartosc '[%']]]*0.01,0)</f>
        <v>1.1128</v>
      </c>
      <c r="G36">
        <f>martianeum7[[#This Row],[stan_magazynu '[kg']]]+martianeum7[[#This Row],[ile_kg_materiału_z_ładunku]]</f>
        <v>28.778600000000001</v>
      </c>
      <c r="H36">
        <f>IF(martianeum7[[#This Row],[stan_po_wydobyciu_z_ładunku]]&gt;=100,100,0)</f>
        <v>0</v>
      </c>
      <c r="I36">
        <f>martianeum7[[#This Row],[stan_po_wydobyciu_z_ładunku]]-martianeum7[[#This Row],[ile_zabiera_na_orbite]]</f>
        <v>28.778600000000001</v>
      </c>
    </row>
    <row r="37" spans="1:9" x14ac:dyDescent="0.25">
      <c r="A37" s="1">
        <v>48676</v>
      </c>
      <c r="B37">
        <f t="shared" si="0"/>
        <v>28.778600000000001</v>
      </c>
      <c r="C37" t="s">
        <v>9</v>
      </c>
      <c r="D37">
        <v>17.899999999999999</v>
      </c>
      <c r="E37">
        <v>0</v>
      </c>
      <c r="F37">
        <f>IF(martianeum7[[#This Row],[zawartosc '[%']]]&gt;=1,martianeum7[[#This Row],[masa '[kg']]]*martianeum7[[#This Row],[zawartosc '[%']]]*0.01,0)</f>
        <v>0</v>
      </c>
      <c r="G37">
        <f>martianeum7[[#This Row],[stan_magazynu '[kg']]]+martianeum7[[#This Row],[ile_kg_materiału_z_ładunku]]</f>
        <v>28.778600000000001</v>
      </c>
      <c r="H37">
        <f>IF(martianeum7[[#This Row],[stan_po_wydobyciu_z_ładunku]]&gt;=100,100,0)</f>
        <v>0</v>
      </c>
      <c r="I37">
        <f>martianeum7[[#This Row],[stan_po_wydobyciu_z_ładunku]]-martianeum7[[#This Row],[ile_zabiera_na_orbite]]</f>
        <v>28.778600000000001</v>
      </c>
    </row>
    <row r="38" spans="1:9" x14ac:dyDescent="0.25">
      <c r="A38" s="1">
        <v>48677</v>
      </c>
      <c r="B38">
        <f t="shared" si="0"/>
        <v>28.778600000000001</v>
      </c>
      <c r="C38" t="s">
        <v>20</v>
      </c>
      <c r="D38">
        <v>17.399999999999999</v>
      </c>
      <c r="E38">
        <v>1.6</v>
      </c>
      <c r="F38">
        <f>IF(martianeum7[[#This Row],[zawartosc '[%']]]&gt;=1,martianeum7[[#This Row],[masa '[kg']]]*martianeum7[[#This Row],[zawartosc '[%']]]*0.01,0)</f>
        <v>0.27839999999999998</v>
      </c>
      <c r="G38">
        <f>martianeum7[[#This Row],[stan_magazynu '[kg']]]+martianeum7[[#This Row],[ile_kg_materiału_z_ładunku]]</f>
        <v>29.057000000000002</v>
      </c>
      <c r="H38">
        <f>IF(martianeum7[[#This Row],[stan_po_wydobyciu_z_ładunku]]&gt;=100,100,0)</f>
        <v>0</v>
      </c>
      <c r="I38">
        <f>martianeum7[[#This Row],[stan_po_wydobyciu_z_ładunku]]-martianeum7[[#This Row],[ile_zabiera_na_orbite]]</f>
        <v>29.057000000000002</v>
      </c>
    </row>
    <row r="39" spans="1:9" x14ac:dyDescent="0.25">
      <c r="A39" s="1">
        <v>48678</v>
      </c>
      <c r="B39">
        <f t="shared" si="0"/>
        <v>29.057000000000002</v>
      </c>
      <c r="C39" t="s">
        <v>11</v>
      </c>
      <c r="D39">
        <v>29.4</v>
      </c>
      <c r="E39">
        <v>21.7</v>
      </c>
      <c r="F39">
        <f>IF(martianeum7[[#This Row],[zawartosc '[%']]]&gt;=1,martianeum7[[#This Row],[masa '[kg']]]*martianeum7[[#This Row],[zawartosc '[%']]]*0.01,0)</f>
        <v>6.3797999999999995</v>
      </c>
      <c r="G39">
        <f>martianeum7[[#This Row],[stan_magazynu '[kg']]]+martianeum7[[#This Row],[ile_kg_materiału_z_ładunku]]</f>
        <v>35.436800000000005</v>
      </c>
      <c r="H39">
        <f>IF(martianeum7[[#This Row],[stan_po_wydobyciu_z_ładunku]]&gt;=100,100,0)</f>
        <v>0</v>
      </c>
      <c r="I39">
        <f>martianeum7[[#This Row],[stan_po_wydobyciu_z_ładunku]]-martianeum7[[#This Row],[ile_zabiera_na_orbite]]</f>
        <v>35.436800000000005</v>
      </c>
    </row>
    <row r="40" spans="1:9" x14ac:dyDescent="0.25">
      <c r="A40" s="1">
        <v>48679</v>
      </c>
      <c r="B40">
        <f t="shared" si="0"/>
        <v>35.436800000000005</v>
      </c>
      <c r="C40" t="s">
        <v>19</v>
      </c>
      <c r="D40">
        <v>22.9</v>
      </c>
      <c r="E40">
        <v>26.9</v>
      </c>
      <c r="F40">
        <f>IF(martianeum7[[#This Row],[zawartosc '[%']]]&gt;=1,martianeum7[[#This Row],[masa '[kg']]]*martianeum7[[#This Row],[zawartosc '[%']]]*0.01,0)</f>
        <v>6.160099999999999</v>
      </c>
      <c r="G40">
        <f>martianeum7[[#This Row],[stan_magazynu '[kg']]]+martianeum7[[#This Row],[ile_kg_materiału_z_ładunku]]</f>
        <v>41.596900000000005</v>
      </c>
      <c r="H40">
        <f>IF(martianeum7[[#This Row],[stan_po_wydobyciu_z_ładunku]]&gt;=100,100,0)</f>
        <v>0</v>
      </c>
      <c r="I40">
        <f>martianeum7[[#This Row],[stan_po_wydobyciu_z_ładunku]]-martianeum7[[#This Row],[ile_zabiera_na_orbite]]</f>
        <v>41.596900000000005</v>
      </c>
    </row>
    <row r="41" spans="1:9" x14ac:dyDescent="0.25">
      <c r="A41" s="1">
        <v>48680</v>
      </c>
      <c r="B41">
        <f t="shared" si="0"/>
        <v>41.596900000000005</v>
      </c>
      <c r="C41" t="s">
        <v>19</v>
      </c>
      <c r="D41">
        <v>18.899999999999999</v>
      </c>
      <c r="E41">
        <v>11.3</v>
      </c>
      <c r="F41">
        <f>IF(martianeum7[[#This Row],[zawartosc '[%']]]&gt;=1,martianeum7[[#This Row],[masa '[kg']]]*martianeum7[[#This Row],[zawartosc '[%']]]*0.01,0)</f>
        <v>2.1356999999999999</v>
      </c>
      <c r="G41">
        <f>martianeum7[[#This Row],[stan_magazynu '[kg']]]+martianeum7[[#This Row],[ile_kg_materiału_z_ładunku]]</f>
        <v>43.732600000000005</v>
      </c>
      <c r="H41">
        <f>IF(martianeum7[[#This Row],[stan_po_wydobyciu_z_ładunku]]&gt;=100,100,0)</f>
        <v>0</v>
      </c>
      <c r="I41">
        <f>martianeum7[[#This Row],[stan_po_wydobyciu_z_ładunku]]-martianeum7[[#This Row],[ile_zabiera_na_orbite]]</f>
        <v>43.732600000000005</v>
      </c>
    </row>
    <row r="42" spans="1:9" x14ac:dyDescent="0.25">
      <c r="A42" s="1">
        <v>48681</v>
      </c>
      <c r="B42">
        <f t="shared" si="0"/>
        <v>43.732600000000005</v>
      </c>
      <c r="C42" t="s">
        <v>5</v>
      </c>
      <c r="D42">
        <v>23.5</v>
      </c>
      <c r="E42">
        <v>0</v>
      </c>
      <c r="F42">
        <f>IF(martianeum7[[#This Row],[zawartosc '[%']]]&gt;=1,martianeum7[[#This Row],[masa '[kg']]]*martianeum7[[#This Row],[zawartosc '[%']]]*0.01,0)</f>
        <v>0</v>
      </c>
      <c r="G42">
        <f>martianeum7[[#This Row],[stan_magazynu '[kg']]]+martianeum7[[#This Row],[ile_kg_materiału_z_ładunku]]</f>
        <v>43.732600000000005</v>
      </c>
      <c r="H42">
        <f>IF(martianeum7[[#This Row],[stan_po_wydobyciu_z_ładunku]]&gt;=100,100,0)</f>
        <v>0</v>
      </c>
      <c r="I42">
        <f>martianeum7[[#This Row],[stan_po_wydobyciu_z_ładunku]]-martianeum7[[#This Row],[ile_zabiera_na_orbite]]</f>
        <v>43.732600000000005</v>
      </c>
    </row>
    <row r="43" spans="1:9" x14ac:dyDescent="0.25">
      <c r="A43" s="1">
        <v>48682</v>
      </c>
      <c r="B43">
        <f t="shared" si="0"/>
        <v>43.732600000000005</v>
      </c>
      <c r="C43" t="s">
        <v>18</v>
      </c>
      <c r="D43">
        <v>13.4</v>
      </c>
      <c r="E43">
        <v>14.2</v>
      </c>
      <c r="F43">
        <f>IF(martianeum7[[#This Row],[zawartosc '[%']]]&gt;=1,martianeum7[[#This Row],[masa '[kg']]]*martianeum7[[#This Row],[zawartosc '[%']]]*0.01,0)</f>
        <v>1.9028</v>
      </c>
      <c r="G43">
        <f>martianeum7[[#This Row],[stan_magazynu '[kg']]]+martianeum7[[#This Row],[ile_kg_materiału_z_ładunku]]</f>
        <v>45.635400000000004</v>
      </c>
      <c r="H43">
        <f>IF(martianeum7[[#This Row],[stan_po_wydobyciu_z_ładunku]]&gt;=100,100,0)</f>
        <v>0</v>
      </c>
      <c r="I43">
        <f>martianeum7[[#This Row],[stan_po_wydobyciu_z_ładunku]]-martianeum7[[#This Row],[ile_zabiera_na_orbite]]</f>
        <v>45.635400000000004</v>
      </c>
    </row>
    <row r="44" spans="1:9" x14ac:dyDescent="0.25">
      <c r="A44" s="1">
        <v>48683</v>
      </c>
      <c r="B44">
        <f t="shared" si="0"/>
        <v>45.635400000000004</v>
      </c>
      <c r="C44" t="s">
        <v>20</v>
      </c>
      <c r="D44">
        <v>18.899999999999999</v>
      </c>
      <c r="E44">
        <v>1.5</v>
      </c>
      <c r="F44">
        <f>IF(martianeum7[[#This Row],[zawartosc '[%']]]&gt;=1,martianeum7[[#This Row],[masa '[kg']]]*martianeum7[[#This Row],[zawartosc '[%']]]*0.01,0)</f>
        <v>0.28349999999999997</v>
      </c>
      <c r="G44">
        <f>martianeum7[[#This Row],[stan_magazynu '[kg']]]+martianeum7[[#This Row],[ile_kg_materiału_z_ładunku]]</f>
        <v>45.918900000000001</v>
      </c>
      <c r="H44">
        <f>IF(martianeum7[[#This Row],[stan_po_wydobyciu_z_ładunku]]&gt;=100,100,0)</f>
        <v>0</v>
      </c>
      <c r="I44">
        <f>martianeum7[[#This Row],[stan_po_wydobyciu_z_ładunku]]-martianeum7[[#This Row],[ile_zabiera_na_orbite]]</f>
        <v>45.918900000000001</v>
      </c>
    </row>
    <row r="45" spans="1:9" x14ac:dyDescent="0.25">
      <c r="A45" s="1">
        <v>48684</v>
      </c>
      <c r="B45">
        <f t="shared" si="0"/>
        <v>45.918900000000001</v>
      </c>
      <c r="C45" t="s">
        <v>17</v>
      </c>
      <c r="D45">
        <v>13.5</v>
      </c>
      <c r="E45">
        <v>1.4</v>
      </c>
      <c r="F45">
        <f>IF(martianeum7[[#This Row],[zawartosc '[%']]]&gt;=1,martianeum7[[#This Row],[masa '[kg']]]*martianeum7[[#This Row],[zawartosc '[%']]]*0.01,0)</f>
        <v>0.189</v>
      </c>
      <c r="G45">
        <f>martianeum7[[#This Row],[stan_magazynu '[kg']]]+martianeum7[[#This Row],[ile_kg_materiału_z_ładunku]]</f>
        <v>46.107900000000001</v>
      </c>
      <c r="H45">
        <f>IF(martianeum7[[#This Row],[stan_po_wydobyciu_z_ładunku]]&gt;=100,100,0)</f>
        <v>0</v>
      </c>
      <c r="I45">
        <f>martianeum7[[#This Row],[stan_po_wydobyciu_z_ładunku]]-martianeum7[[#This Row],[ile_zabiera_na_orbite]]</f>
        <v>46.107900000000001</v>
      </c>
    </row>
    <row r="46" spans="1:9" x14ac:dyDescent="0.25">
      <c r="A46" s="1">
        <v>48685</v>
      </c>
      <c r="B46">
        <f t="shared" si="0"/>
        <v>46.107900000000001</v>
      </c>
      <c r="C46" t="s">
        <v>5</v>
      </c>
      <c r="D46">
        <v>17.7</v>
      </c>
      <c r="E46">
        <v>5.9</v>
      </c>
      <c r="F46">
        <f>IF(martianeum7[[#This Row],[zawartosc '[%']]]&gt;=1,martianeum7[[#This Row],[masa '[kg']]]*martianeum7[[#This Row],[zawartosc '[%']]]*0.01,0)</f>
        <v>1.0443</v>
      </c>
      <c r="G46">
        <f>martianeum7[[#This Row],[stan_magazynu '[kg']]]+martianeum7[[#This Row],[ile_kg_materiału_z_ładunku]]</f>
        <v>47.152200000000001</v>
      </c>
      <c r="H46">
        <f>IF(martianeum7[[#This Row],[stan_po_wydobyciu_z_ładunku]]&gt;=100,100,0)</f>
        <v>0</v>
      </c>
      <c r="I46">
        <f>martianeum7[[#This Row],[stan_po_wydobyciu_z_ładunku]]-martianeum7[[#This Row],[ile_zabiera_na_orbite]]</f>
        <v>47.152200000000001</v>
      </c>
    </row>
    <row r="47" spans="1:9" x14ac:dyDescent="0.25">
      <c r="A47" s="1">
        <v>48686</v>
      </c>
      <c r="B47">
        <f t="shared" si="0"/>
        <v>47.152200000000001</v>
      </c>
      <c r="C47" t="s">
        <v>11</v>
      </c>
      <c r="D47">
        <v>24.7</v>
      </c>
      <c r="E47">
        <v>0</v>
      </c>
      <c r="F47">
        <f>IF(martianeum7[[#This Row],[zawartosc '[%']]]&gt;=1,martianeum7[[#This Row],[masa '[kg']]]*martianeum7[[#This Row],[zawartosc '[%']]]*0.01,0)</f>
        <v>0</v>
      </c>
      <c r="G47">
        <f>martianeum7[[#This Row],[stan_magazynu '[kg']]]+martianeum7[[#This Row],[ile_kg_materiału_z_ładunku]]</f>
        <v>47.152200000000001</v>
      </c>
      <c r="H47">
        <f>IF(martianeum7[[#This Row],[stan_po_wydobyciu_z_ładunku]]&gt;=100,100,0)</f>
        <v>0</v>
      </c>
      <c r="I47">
        <f>martianeum7[[#This Row],[stan_po_wydobyciu_z_ładunku]]-martianeum7[[#This Row],[ile_zabiera_na_orbite]]</f>
        <v>47.152200000000001</v>
      </c>
    </row>
    <row r="48" spans="1:9" x14ac:dyDescent="0.25">
      <c r="A48" s="1">
        <v>48687</v>
      </c>
      <c r="B48">
        <f t="shared" si="0"/>
        <v>47.152200000000001</v>
      </c>
      <c r="C48" t="s">
        <v>18</v>
      </c>
      <c r="D48">
        <v>25.6</v>
      </c>
      <c r="E48">
        <v>1.9</v>
      </c>
      <c r="F48">
        <f>IF(martianeum7[[#This Row],[zawartosc '[%']]]&gt;=1,martianeum7[[#This Row],[masa '[kg']]]*martianeum7[[#This Row],[zawartosc '[%']]]*0.01,0)</f>
        <v>0.4864</v>
      </c>
      <c r="G48">
        <f>martianeum7[[#This Row],[stan_magazynu '[kg']]]+martianeum7[[#This Row],[ile_kg_materiału_z_ładunku]]</f>
        <v>47.638600000000004</v>
      </c>
      <c r="H48">
        <f>IF(martianeum7[[#This Row],[stan_po_wydobyciu_z_ładunku]]&gt;=100,100,0)</f>
        <v>0</v>
      </c>
      <c r="I48">
        <f>martianeum7[[#This Row],[stan_po_wydobyciu_z_ładunku]]-martianeum7[[#This Row],[ile_zabiera_na_orbite]]</f>
        <v>47.638600000000004</v>
      </c>
    </row>
    <row r="49" spans="1:9" x14ac:dyDescent="0.25">
      <c r="A49" s="1">
        <v>48688</v>
      </c>
      <c r="B49">
        <f t="shared" si="0"/>
        <v>47.638600000000004</v>
      </c>
      <c r="C49" t="s">
        <v>22</v>
      </c>
      <c r="D49">
        <v>18.399999999999999</v>
      </c>
      <c r="E49">
        <v>0</v>
      </c>
      <c r="F49">
        <f>IF(martianeum7[[#This Row],[zawartosc '[%']]]&gt;=1,martianeum7[[#This Row],[masa '[kg']]]*martianeum7[[#This Row],[zawartosc '[%']]]*0.01,0)</f>
        <v>0</v>
      </c>
      <c r="G49">
        <f>martianeum7[[#This Row],[stan_magazynu '[kg']]]+martianeum7[[#This Row],[ile_kg_materiału_z_ładunku]]</f>
        <v>47.638600000000004</v>
      </c>
      <c r="H49">
        <f>IF(martianeum7[[#This Row],[stan_po_wydobyciu_z_ładunku]]&gt;=100,100,0)</f>
        <v>0</v>
      </c>
      <c r="I49">
        <f>martianeum7[[#This Row],[stan_po_wydobyciu_z_ładunku]]-martianeum7[[#This Row],[ile_zabiera_na_orbite]]</f>
        <v>47.638600000000004</v>
      </c>
    </row>
    <row r="50" spans="1:9" x14ac:dyDescent="0.25">
      <c r="A50" s="1">
        <v>48689</v>
      </c>
      <c r="B50">
        <f t="shared" si="0"/>
        <v>47.638600000000004</v>
      </c>
      <c r="C50" t="s">
        <v>23</v>
      </c>
      <c r="D50">
        <v>27</v>
      </c>
      <c r="E50">
        <v>0</v>
      </c>
      <c r="F50">
        <f>IF(martianeum7[[#This Row],[zawartosc '[%']]]&gt;=1,martianeum7[[#This Row],[masa '[kg']]]*martianeum7[[#This Row],[zawartosc '[%']]]*0.01,0)</f>
        <v>0</v>
      </c>
      <c r="G50">
        <f>martianeum7[[#This Row],[stan_magazynu '[kg']]]+martianeum7[[#This Row],[ile_kg_materiału_z_ładunku]]</f>
        <v>47.638600000000004</v>
      </c>
      <c r="H50">
        <f>IF(martianeum7[[#This Row],[stan_po_wydobyciu_z_ładunku]]&gt;=100,100,0)</f>
        <v>0</v>
      </c>
      <c r="I50">
        <f>martianeum7[[#This Row],[stan_po_wydobyciu_z_ładunku]]-martianeum7[[#This Row],[ile_zabiera_na_orbite]]</f>
        <v>47.638600000000004</v>
      </c>
    </row>
    <row r="51" spans="1:9" x14ac:dyDescent="0.25">
      <c r="A51" s="1">
        <v>48690</v>
      </c>
      <c r="B51">
        <f t="shared" si="0"/>
        <v>47.638600000000004</v>
      </c>
      <c r="C51" t="s">
        <v>10</v>
      </c>
      <c r="D51">
        <v>16</v>
      </c>
      <c r="E51">
        <v>0</v>
      </c>
      <c r="F51">
        <f>IF(martianeum7[[#This Row],[zawartosc '[%']]]&gt;=1,martianeum7[[#This Row],[masa '[kg']]]*martianeum7[[#This Row],[zawartosc '[%']]]*0.01,0)</f>
        <v>0</v>
      </c>
      <c r="G51">
        <f>martianeum7[[#This Row],[stan_magazynu '[kg']]]+martianeum7[[#This Row],[ile_kg_materiału_z_ładunku]]</f>
        <v>47.638600000000004</v>
      </c>
      <c r="H51">
        <f>IF(martianeum7[[#This Row],[stan_po_wydobyciu_z_ładunku]]&gt;=100,100,0)</f>
        <v>0</v>
      </c>
      <c r="I51">
        <f>martianeum7[[#This Row],[stan_po_wydobyciu_z_ładunku]]-martianeum7[[#This Row],[ile_zabiera_na_orbite]]</f>
        <v>47.638600000000004</v>
      </c>
    </row>
    <row r="52" spans="1:9" x14ac:dyDescent="0.25">
      <c r="A52" s="1">
        <v>48691</v>
      </c>
      <c r="B52">
        <f t="shared" si="0"/>
        <v>47.638600000000004</v>
      </c>
      <c r="C52" t="s">
        <v>7</v>
      </c>
      <c r="D52">
        <v>18.600000000000001</v>
      </c>
      <c r="E52">
        <v>7.4</v>
      </c>
      <c r="F52">
        <f>IF(martianeum7[[#This Row],[zawartosc '[%']]]&gt;=1,martianeum7[[#This Row],[masa '[kg']]]*martianeum7[[#This Row],[zawartosc '[%']]]*0.01,0)</f>
        <v>1.3764000000000001</v>
      </c>
      <c r="G52">
        <f>martianeum7[[#This Row],[stan_magazynu '[kg']]]+martianeum7[[#This Row],[ile_kg_materiału_z_ładunku]]</f>
        <v>49.015000000000001</v>
      </c>
      <c r="H52">
        <f>IF(martianeum7[[#This Row],[stan_po_wydobyciu_z_ładunku]]&gt;=100,100,0)</f>
        <v>0</v>
      </c>
      <c r="I52">
        <f>martianeum7[[#This Row],[stan_po_wydobyciu_z_ładunku]]-martianeum7[[#This Row],[ile_zabiera_na_orbite]]</f>
        <v>49.015000000000001</v>
      </c>
    </row>
    <row r="53" spans="1:9" x14ac:dyDescent="0.25">
      <c r="A53" s="1">
        <v>48692</v>
      </c>
      <c r="B53">
        <f t="shared" si="0"/>
        <v>49.015000000000001</v>
      </c>
      <c r="C53" t="s">
        <v>10</v>
      </c>
      <c r="D53">
        <v>12.7</v>
      </c>
      <c r="E53">
        <v>30.8</v>
      </c>
      <c r="F53">
        <f>IF(martianeum7[[#This Row],[zawartosc '[%']]]&gt;=1,martianeum7[[#This Row],[masa '[kg']]]*martianeum7[[#This Row],[zawartosc '[%']]]*0.01,0)</f>
        <v>3.9116</v>
      </c>
      <c r="G53">
        <f>martianeum7[[#This Row],[stan_magazynu '[kg']]]+martianeum7[[#This Row],[ile_kg_materiału_z_ładunku]]</f>
        <v>52.926600000000001</v>
      </c>
      <c r="H53">
        <f>IF(martianeum7[[#This Row],[stan_po_wydobyciu_z_ładunku]]&gt;=100,100,0)</f>
        <v>0</v>
      </c>
      <c r="I53">
        <f>martianeum7[[#This Row],[stan_po_wydobyciu_z_ładunku]]-martianeum7[[#This Row],[ile_zabiera_na_orbite]]</f>
        <v>52.926600000000001</v>
      </c>
    </row>
    <row r="54" spans="1:9" x14ac:dyDescent="0.25">
      <c r="A54" s="1">
        <v>48693</v>
      </c>
      <c r="B54">
        <f t="shared" si="0"/>
        <v>52.926600000000001</v>
      </c>
      <c r="C54" t="s">
        <v>19</v>
      </c>
      <c r="D54">
        <v>14.5</v>
      </c>
      <c r="E54">
        <v>0</v>
      </c>
      <c r="F54">
        <f>IF(martianeum7[[#This Row],[zawartosc '[%']]]&gt;=1,martianeum7[[#This Row],[masa '[kg']]]*martianeum7[[#This Row],[zawartosc '[%']]]*0.01,0)</f>
        <v>0</v>
      </c>
      <c r="G54">
        <f>martianeum7[[#This Row],[stan_magazynu '[kg']]]+martianeum7[[#This Row],[ile_kg_materiału_z_ładunku]]</f>
        <v>52.926600000000001</v>
      </c>
      <c r="H54">
        <f>IF(martianeum7[[#This Row],[stan_po_wydobyciu_z_ładunku]]&gt;=100,100,0)</f>
        <v>0</v>
      </c>
      <c r="I54">
        <f>martianeum7[[#This Row],[stan_po_wydobyciu_z_ładunku]]-martianeum7[[#This Row],[ile_zabiera_na_orbite]]</f>
        <v>52.926600000000001</v>
      </c>
    </row>
    <row r="55" spans="1:9" x14ac:dyDescent="0.25">
      <c r="A55" s="1">
        <v>48694</v>
      </c>
      <c r="B55">
        <f t="shared" si="0"/>
        <v>52.926600000000001</v>
      </c>
      <c r="C55" t="s">
        <v>24</v>
      </c>
      <c r="D55">
        <v>12.2</v>
      </c>
      <c r="E55">
        <v>3.5</v>
      </c>
      <c r="F55">
        <f>IF(martianeum7[[#This Row],[zawartosc '[%']]]&gt;=1,martianeum7[[#This Row],[masa '[kg']]]*martianeum7[[#This Row],[zawartosc '[%']]]*0.01,0)</f>
        <v>0.42699999999999999</v>
      </c>
      <c r="G55">
        <f>martianeum7[[#This Row],[stan_magazynu '[kg']]]+martianeum7[[#This Row],[ile_kg_materiału_z_ładunku]]</f>
        <v>53.3536</v>
      </c>
      <c r="H55">
        <f>IF(martianeum7[[#This Row],[stan_po_wydobyciu_z_ładunku]]&gt;=100,100,0)</f>
        <v>0</v>
      </c>
      <c r="I55">
        <f>martianeum7[[#This Row],[stan_po_wydobyciu_z_ładunku]]-martianeum7[[#This Row],[ile_zabiera_na_orbite]]</f>
        <v>53.3536</v>
      </c>
    </row>
    <row r="56" spans="1:9" x14ac:dyDescent="0.25">
      <c r="A56" s="1">
        <v>48695</v>
      </c>
      <c r="B56">
        <f t="shared" si="0"/>
        <v>53.3536</v>
      </c>
      <c r="C56" t="s">
        <v>25</v>
      </c>
      <c r="D56">
        <v>19.899999999999999</v>
      </c>
      <c r="E56">
        <v>0</v>
      </c>
      <c r="F56">
        <f>IF(martianeum7[[#This Row],[zawartosc '[%']]]&gt;=1,martianeum7[[#This Row],[masa '[kg']]]*martianeum7[[#This Row],[zawartosc '[%']]]*0.01,0)</f>
        <v>0</v>
      </c>
      <c r="G56">
        <f>martianeum7[[#This Row],[stan_magazynu '[kg']]]+martianeum7[[#This Row],[ile_kg_materiału_z_ładunku]]</f>
        <v>53.3536</v>
      </c>
      <c r="H56">
        <f>IF(martianeum7[[#This Row],[stan_po_wydobyciu_z_ładunku]]&gt;=100,100,0)</f>
        <v>0</v>
      </c>
      <c r="I56">
        <f>martianeum7[[#This Row],[stan_po_wydobyciu_z_ładunku]]-martianeum7[[#This Row],[ile_zabiera_na_orbite]]</f>
        <v>53.3536</v>
      </c>
    </row>
    <row r="57" spans="1:9" x14ac:dyDescent="0.25">
      <c r="A57" s="1">
        <v>48696</v>
      </c>
      <c r="B57">
        <f t="shared" si="0"/>
        <v>53.3536</v>
      </c>
      <c r="C57" t="s">
        <v>26</v>
      </c>
      <c r="D57">
        <v>28.1</v>
      </c>
      <c r="E57">
        <v>5.3</v>
      </c>
      <c r="F57">
        <f>IF(martianeum7[[#This Row],[zawartosc '[%']]]&gt;=1,martianeum7[[#This Row],[masa '[kg']]]*martianeum7[[#This Row],[zawartosc '[%']]]*0.01,0)</f>
        <v>1.4893000000000001</v>
      </c>
      <c r="G57">
        <f>martianeum7[[#This Row],[stan_magazynu '[kg']]]+martianeum7[[#This Row],[ile_kg_materiału_z_ładunku]]</f>
        <v>54.8429</v>
      </c>
      <c r="H57">
        <f>IF(martianeum7[[#This Row],[stan_po_wydobyciu_z_ładunku]]&gt;=100,100,0)</f>
        <v>0</v>
      </c>
      <c r="I57">
        <f>martianeum7[[#This Row],[stan_po_wydobyciu_z_ładunku]]-martianeum7[[#This Row],[ile_zabiera_na_orbite]]</f>
        <v>54.8429</v>
      </c>
    </row>
    <row r="58" spans="1:9" x14ac:dyDescent="0.25">
      <c r="A58" s="1">
        <v>48697</v>
      </c>
      <c r="B58">
        <f t="shared" si="0"/>
        <v>54.8429</v>
      </c>
      <c r="C58" t="s">
        <v>10</v>
      </c>
      <c r="D58">
        <v>27.7</v>
      </c>
      <c r="E58">
        <v>45.3</v>
      </c>
      <c r="F58">
        <f>IF(martianeum7[[#This Row],[zawartosc '[%']]]&gt;=1,martianeum7[[#This Row],[masa '[kg']]]*martianeum7[[#This Row],[zawartosc '[%']]]*0.01,0)</f>
        <v>12.5481</v>
      </c>
      <c r="G58">
        <f>martianeum7[[#This Row],[stan_magazynu '[kg']]]+martianeum7[[#This Row],[ile_kg_materiału_z_ładunku]]</f>
        <v>67.391000000000005</v>
      </c>
      <c r="H58">
        <f>IF(martianeum7[[#This Row],[stan_po_wydobyciu_z_ładunku]]&gt;=100,100,0)</f>
        <v>0</v>
      </c>
      <c r="I58">
        <f>martianeum7[[#This Row],[stan_po_wydobyciu_z_ładunku]]-martianeum7[[#This Row],[ile_zabiera_na_orbite]]</f>
        <v>67.391000000000005</v>
      </c>
    </row>
    <row r="59" spans="1:9" x14ac:dyDescent="0.25">
      <c r="A59" s="1">
        <v>48698</v>
      </c>
      <c r="B59">
        <f t="shared" si="0"/>
        <v>67.391000000000005</v>
      </c>
      <c r="C59" t="s">
        <v>5</v>
      </c>
      <c r="D59">
        <v>14.6</v>
      </c>
      <c r="E59">
        <v>5.2</v>
      </c>
      <c r="F59">
        <f>IF(martianeum7[[#This Row],[zawartosc '[%']]]&gt;=1,martianeum7[[#This Row],[masa '[kg']]]*martianeum7[[#This Row],[zawartosc '[%']]]*0.01,0)</f>
        <v>0.75919999999999999</v>
      </c>
      <c r="G59">
        <f>martianeum7[[#This Row],[stan_magazynu '[kg']]]+martianeum7[[#This Row],[ile_kg_materiału_z_ładunku]]</f>
        <v>68.150200000000012</v>
      </c>
      <c r="H59">
        <f>IF(martianeum7[[#This Row],[stan_po_wydobyciu_z_ładunku]]&gt;=100,100,0)</f>
        <v>0</v>
      </c>
      <c r="I59">
        <f>martianeum7[[#This Row],[stan_po_wydobyciu_z_ładunku]]-martianeum7[[#This Row],[ile_zabiera_na_orbite]]</f>
        <v>68.150200000000012</v>
      </c>
    </row>
    <row r="60" spans="1:9" x14ac:dyDescent="0.25">
      <c r="A60" s="1">
        <v>48699</v>
      </c>
      <c r="B60">
        <f t="shared" si="0"/>
        <v>68.150200000000012</v>
      </c>
      <c r="C60" t="s">
        <v>18</v>
      </c>
      <c r="D60">
        <v>10.8</v>
      </c>
      <c r="E60">
        <v>0</v>
      </c>
      <c r="F60">
        <f>IF(martianeum7[[#This Row],[zawartosc '[%']]]&gt;=1,martianeum7[[#This Row],[masa '[kg']]]*martianeum7[[#This Row],[zawartosc '[%']]]*0.01,0)</f>
        <v>0</v>
      </c>
      <c r="G60">
        <f>martianeum7[[#This Row],[stan_magazynu '[kg']]]+martianeum7[[#This Row],[ile_kg_materiału_z_ładunku]]</f>
        <v>68.150200000000012</v>
      </c>
      <c r="H60">
        <f>IF(martianeum7[[#This Row],[stan_po_wydobyciu_z_ładunku]]&gt;=100,100,0)</f>
        <v>0</v>
      </c>
      <c r="I60">
        <f>martianeum7[[#This Row],[stan_po_wydobyciu_z_ładunku]]-martianeum7[[#This Row],[ile_zabiera_na_orbite]]</f>
        <v>68.150200000000012</v>
      </c>
    </row>
    <row r="61" spans="1:9" x14ac:dyDescent="0.25">
      <c r="A61" s="1">
        <v>48700</v>
      </c>
      <c r="B61">
        <f t="shared" si="0"/>
        <v>68.150200000000012</v>
      </c>
      <c r="C61" t="s">
        <v>27</v>
      </c>
      <c r="D61">
        <v>12.4</v>
      </c>
      <c r="E61">
        <v>3.2</v>
      </c>
      <c r="F61">
        <f>IF(martianeum7[[#This Row],[zawartosc '[%']]]&gt;=1,martianeum7[[#This Row],[masa '[kg']]]*martianeum7[[#This Row],[zawartosc '[%']]]*0.01,0)</f>
        <v>0.3968000000000001</v>
      </c>
      <c r="G61">
        <f>martianeum7[[#This Row],[stan_magazynu '[kg']]]+martianeum7[[#This Row],[ile_kg_materiału_z_ładunku]]</f>
        <v>68.547000000000011</v>
      </c>
      <c r="H61">
        <f>IF(martianeum7[[#This Row],[stan_po_wydobyciu_z_ładunku]]&gt;=100,100,0)</f>
        <v>0</v>
      </c>
      <c r="I61">
        <f>martianeum7[[#This Row],[stan_po_wydobyciu_z_ładunku]]-martianeum7[[#This Row],[ile_zabiera_na_orbite]]</f>
        <v>68.547000000000011</v>
      </c>
    </row>
    <row r="62" spans="1:9" x14ac:dyDescent="0.25">
      <c r="A62" s="1">
        <v>48701</v>
      </c>
      <c r="B62">
        <f t="shared" si="0"/>
        <v>68.547000000000011</v>
      </c>
      <c r="C62" t="s">
        <v>10</v>
      </c>
      <c r="D62">
        <v>25.2</v>
      </c>
      <c r="E62">
        <v>0</v>
      </c>
      <c r="F62">
        <f>IF(martianeum7[[#This Row],[zawartosc '[%']]]&gt;=1,martianeum7[[#This Row],[masa '[kg']]]*martianeum7[[#This Row],[zawartosc '[%']]]*0.01,0)</f>
        <v>0</v>
      </c>
      <c r="G62">
        <f>martianeum7[[#This Row],[stan_magazynu '[kg']]]+martianeum7[[#This Row],[ile_kg_materiału_z_ładunku]]</f>
        <v>68.547000000000011</v>
      </c>
      <c r="H62">
        <f>IF(martianeum7[[#This Row],[stan_po_wydobyciu_z_ładunku]]&gt;=100,100,0)</f>
        <v>0</v>
      </c>
      <c r="I62">
        <f>martianeum7[[#This Row],[stan_po_wydobyciu_z_ładunku]]-martianeum7[[#This Row],[ile_zabiera_na_orbite]]</f>
        <v>68.547000000000011</v>
      </c>
    </row>
    <row r="63" spans="1:9" x14ac:dyDescent="0.25">
      <c r="A63" s="1">
        <v>48702</v>
      </c>
      <c r="B63">
        <f t="shared" si="0"/>
        <v>68.547000000000011</v>
      </c>
      <c r="C63" t="s">
        <v>10</v>
      </c>
      <c r="D63">
        <v>28.9</v>
      </c>
      <c r="E63">
        <v>0</v>
      </c>
      <c r="F63">
        <f>IF(martianeum7[[#This Row],[zawartosc '[%']]]&gt;=1,martianeum7[[#This Row],[masa '[kg']]]*martianeum7[[#This Row],[zawartosc '[%']]]*0.01,0)</f>
        <v>0</v>
      </c>
      <c r="G63">
        <f>martianeum7[[#This Row],[stan_magazynu '[kg']]]+martianeum7[[#This Row],[ile_kg_materiału_z_ładunku]]</f>
        <v>68.547000000000011</v>
      </c>
      <c r="H63">
        <f>IF(martianeum7[[#This Row],[stan_po_wydobyciu_z_ładunku]]&gt;=100,100,0)</f>
        <v>0</v>
      </c>
      <c r="I63">
        <f>martianeum7[[#This Row],[stan_po_wydobyciu_z_ładunku]]-martianeum7[[#This Row],[ile_zabiera_na_orbite]]</f>
        <v>68.547000000000011</v>
      </c>
    </row>
    <row r="64" spans="1:9" x14ac:dyDescent="0.25">
      <c r="A64" s="1">
        <v>48703</v>
      </c>
      <c r="B64">
        <f t="shared" si="0"/>
        <v>68.547000000000011</v>
      </c>
      <c r="C64" t="s">
        <v>19</v>
      </c>
      <c r="D64">
        <v>13.2</v>
      </c>
      <c r="E64">
        <v>23.3</v>
      </c>
      <c r="F64">
        <f>IF(martianeum7[[#This Row],[zawartosc '[%']]]&gt;=1,martianeum7[[#This Row],[masa '[kg']]]*martianeum7[[#This Row],[zawartosc '[%']]]*0.01,0)</f>
        <v>3.0756000000000001</v>
      </c>
      <c r="G64">
        <f>martianeum7[[#This Row],[stan_magazynu '[kg']]]+martianeum7[[#This Row],[ile_kg_materiału_z_ładunku]]</f>
        <v>71.622600000000006</v>
      </c>
      <c r="H64">
        <f>IF(martianeum7[[#This Row],[stan_po_wydobyciu_z_ładunku]]&gt;=100,100,0)</f>
        <v>0</v>
      </c>
      <c r="I64">
        <f>martianeum7[[#This Row],[stan_po_wydobyciu_z_ładunku]]-martianeum7[[#This Row],[ile_zabiera_na_orbite]]</f>
        <v>71.622600000000006</v>
      </c>
    </row>
    <row r="65" spans="1:9" x14ac:dyDescent="0.25">
      <c r="A65" s="1">
        <v>48704</v>
      </c>
      <c r="B65">
        <f t="shared" si="0"/>
        <v>71.622600000000006</v>
      </c>
      <c r="C65" t="s">
        <v>10</v>
      </c>
      <c r="D65">
        <v>27.9</v>
      </c>
      <c r="E65">
        <v>0</v>
      </c>
      <c r="F65">
        <f>IF(martianeum7[[#This Row],[zawartosc '[%']]]&gt;=1,martianeum7[[#This Row],[masa '[kg']]]*martianeum7[[#This Row],[zawartosc '[%']]]*0.01,0)</f>
        <v>0</v>
      </c>
      <c r="G65">
        <f>martianeum7[[#This Row],[stan_magazynu '[kg']]]+martianeum7[[#This Row],[ile_kg_materiału_z_ładunku]]</f>
        <v>71.622600000000006</v>
      </c>
      <c r="H65">
        <f>IF(martianeum7[[#This Row],[stan_po_wydobyciu_z_ładunku]]&gt;=100,100,0)</f>
        <v>0</v>
      </c>
      <c r="I65">
        <f>martianeum7[[#This Row],[stan_po_wydobyciu_z_ładunku]]-martianeum7[[#This Row],[ile_zabiera_na_orbite]]</f>
        <v>71.622600000000006</v>
      </c>
    </row>
    <row r="66" spans="1:9" x14ac:dyDescent="0.25">
      <c r="A66" s="1">
        <v>48705</v>
      </c>
      <c r="B66">
        <f t="shared" si="0"/>
        <v>71.622600000000006</v>
      </c>
      <c r="C66" t="s">
        <v>7</v>
      </c>
      <c r="D66">
        <v>10.9</v>
      </c>
      <c r="E66">
        <v>3.5</v>
      </c>
      <c r="F66">
        <f>IF(martianeum7[[#This Row],[zawartosc '[%']]]&gt;=1,martianeum7[[#This Row],[masa '[kg']]]*martianeum7[[#This Row],[zawartosc '[%']]]*0.01,0)</f>
        <v>0.38150000000000001</v>
      </c>
      <c r="G66">
        <f>martianeum7[[#This Row],[stan_magazynu '[kg']]]+martianeum7[[#This Row],[ile_kg_materiału_z_ładunku]]</f>
        <v>72.004100000000008</v>
      </c>
      <c r="H66">
        <f>IF(martianeum7[[#This Row],[stan_po_wydobyciu_z_ładunku]]&gt;=100,100,0)</f>
        <v>0</v>
      </c>
      <c r="I66">
        <f>martianeum7[[#This Row],[stan_po_wydobyciu_z_ładunku]]-martianeum7[[#This Row],[ile_zabiera_na_orbite]]</f>
        <v>72.004100000000008</v>
      </c>
    </row>
    <row r="67" spans="1:9" x14ac:dyDescent="0.25">
      <c r="A67" s="1">
        <v>48706</v>
      </c>
      <c r="B67">
        <f t="shared" si="0"/>
        <v>72.004100000000008</v>
      </c>
      <c r="C67" t="s">
        <v>15</v>
      </c>
      <c r="D67">
        <v>25.5</v>
      </c>
      <c r="E67">
        <v>20</v>
      </c>
      <c r="F67">
        <f>IF(martianeum7[[#This Row],[zawartosc '[%']]]&gt;=1,martianeum7[[#This Row],[masa '[kg']]]*martianeum7[[#This Row],[zawartosc '[%']]]*0.01,0)</f>
        <v>5.1000000000000005</v>
      </c>
      <c r="G67">
        <f>martianeum7[[#This Row],[stan_magazynu '[kg']]]+martianeum7[[#This Row],[ile_kg_materiału_z_ładunku]]</f>
        <v>77.104100000000003</v>
      </c>
      <c r="H67">
        <f>IF(martianeum7[[#This Row],[stan_po_wydobyciu_z_ładunku]]&gt;=100,100,0)</f>
        <v>0</v>
      </c>
      <c r="I67">
        <f>martianeum7[[#This Row],[stan_po_wydobyciu_z_ładunku]]-martianeum7[[#This Row],[ile_zabiera_na_orbite]]</f>
        <v>77.104100000000003</v>
      </c>
    </row>
    <row r="68" spans="1:9" x14ac:dyDescent="0.25">
      <c r="A68" s="1">
        <v>48707</v>
      </c>
      <c r="B68">
        <f t="shared" ref="B68:B131" si="1">I67</f>
        <v>77.104100000000003</v>
      </c>
      <c r="C68" t="s">
        <v>9</v>
      </c>
      <c r="D68">
        <v>26</v>
      </c>
      <c r="E68">
        <v>0</v>
      </c>
      <c r="F68">
        <f>IF(martianeum7[[#This Row],[zawartosc '[%']]]&gt;=1,martianeum7[[#This Row],[masa '[kg']]]*martianeum7[[#This Row],[zawartosc '[%']]]*0.01,0)</f>
        <v>0</v>
      </c>
      <c r="G68">
        <f>martianeum7[[#This Row],[stan_magazynu '[kg']]]+martianeum7[[#This Row],[ile_kg_materiału_z_ładunku]]</f>
        <v>77.104100000000003</v>
      </c>
      <c r="H68">
        <f>IF(martianeum7[[#This Row],[stan_po_wydobyciu_z_ładunku]]&gt;=100,100,0)</f>
        <v>0</v>
      </c>
      <c r="I68">
        <f>martianeum7[[#This Row],[stan_po_wydobyciu_z_ładunku]]-martianeum7[[#This Row],[ile_zabiera_na_orbite]]</f>
        <v>77.104100000000003</v>
      </c>
    </row>
    <row r="69" spans="1:9" x14ac:dyDescent="0.25">
      <c r="A69" s="1">
        <v>48708</v>
      </c>
      <c r="B69">
        <f t="shared" si="1"/>
        <v>77.104100000000003</v>
      </c>
      <c r="C69" t="s">
        <v>25</v>
      </c>
      <c r="D69">
        <v>25.8</v>
      </c>
      <c r="E69">
        <v>0.1</v>
      </c>
      <c r="F69">
        <f>IF(martianeum7[[#This Row],[zawartosc '[%']]]&gt;=1,martianeum7[[#This Row],[masa '[kg']]]*martianeum7[[#This Row],[zawartosc '[%']]]*0.01,0)</f>
        <v>0</v>
      </c>
      <c r="G69">
        <f>martianeum7[[#This Row],[stan_magazynu '[kg']]]+martianeum7[[#This Row],[ile_kg_materiału_z_ładunku]]</f>
        <v>77.104100000000003</v>
      </c>
      <c r="H69">
        <f>IF(martianeum7[[#This Row],[stan_po_wydobyciu_z_ładunku]]&gt;=100,100,0)</f>
        <v>0</v>
      </c>
      <c r="I69">
        <f>martianeum7[[#This Row],[stan_po_wydobyciu_z_ładunku]]-martianeum7[[#This Row],[ile_zabiera_na_orbite]]</f>
        <v>77.104100000000003</v>
      </c>
    </row>
    <row r="70" spans="1:9" x14ac:dyDescent="0.25">
      <c r="A70" s="1">
        <v>48709</v>
      </c>
      <c r="B70">
        <f t="shared" si="1"/>
        <v>77.104100000000003</v>
      </c>
      <c r="C70" t="s">
        <v>14</v>
      </c>
      <c r="D70">
        <v>17.5</v>
      </c>
      <c r="E70">
        <v>0.5</v>
      </c>
      <c r="F70">
        <f>IF(martianeum7[[#This Row],[zawartosc '[%']]]&gt;=1,martianeum7[[#This Row],[masa '[kg']]]*martianeum7[[#This Row],[zawartosc '[%']]]*0.01,0)</f>
        <v>0</v>
      </c>
      <c r="G70">
        <f>martianeum7[[#This Row],[stan_magazynu '[kg']]]+martianeum7[[#This Row],[ile_kg_materiału_z_ładunku]]</f>
        <v>77.104100000000003</v>
      </c>
      <c r="H70">
        <f>IF(martianeum7[[#This Row],[stan_po_wydobyciu_z_ładunku]]&gt;=100,100,0)</f>
        <v>0</v>
      </c>
      <c r="I70">
        <f>martianeum7[[#This Row],[stan_po_wydobyciu_z_ładunku]]-martianeum7[[#This Row],[ile_zabiera_na_orbite]]</f>
        <v>77.104100000000003</v>
      </c>
    </row>
    <row r="71" spans="1:9" x14ac:dyDescent="0.25">
      <c r="A71" s="1">
        <v>48710</v>
      </c>
      <c r="B71">
        <f t="shared" si="1"/>
        <v>77.104100000000003</v>
      </c>
      <c r="C71" t="s">
        <v>10</v>
      </c>
      <c r="D71">
        <v>17.8</v>
      </c>
      <c r="E71">
        <v>3.3</v>
      </c>
      <c r="F71">
        <f>IF(martianeum7[[#This Row],[zawartosc '[%']]]&gt;=1,martianeum7[[#This Row],[masa '[kg']]]*martianeum7[[#This Row],[zawartosc '[%']]]*0.01,0)</f>
        <v>0.58740000000000003</v>
      </c>
      <c r="G71">
        <f>martianeum7[[#This Row],[stan_magazynu '[kg']]]+martianeum7[[#This Row],[ile_kg_materiału_z_ładunku]]</f>
        <v>77.691500000000005</v>
      </c>
      <c r="H71">
        <f>IF(martianeum7[[#This Row],[stan_po_wydobyciu_z_ładunku]]&gt;=100,100,0)</f>
        <v>0</v>
      </c>
      <c r="I71">
        <f>martianeum7[[#This Row],[stan_po_wydobyciu_z_ładunku]]-martianeum7[[#This Row],[ile_zabiera_na_orbite]]</f>
        <v>77.691500000000005</v>
      </c>
    </row>
    <row r="72" spans="1:9" x14ac:dyDescent="0.25">
      <c r="A72" s="1">
        <v>48711</v>
      </c>
      <c r="B72">
        <f t="shared" si="1"/>
        <v>77.691500000000005</v>
      </c>
      <c r="C72" t="s">
        <v>10</v>
      </c>
      <c r="D72">
        <v>17.5</v>
      </c>
      <c r="E72">
        <v>0</v>
      </c>
      <c r="F72">
        <f>IF(martianeum7[[#This Row],[zawartosc '[%']]]&gt;=1,martianeum7[[#This Row],[masa '[kg']]]*martianeum7[[#This Row],[zawartosc '[%']]]*0.01,0)</f>
        <v>0</v>
      </c>
      <c r="G72">
        <f>martianeum7[[#This Row],[stan_magazynu '[kg']]]+martianeum7[[#This Row],[ile_kg_materiału_z_ładunku]]</f>
        <v>77.691500000000005</v>
      </c>
      <c r="H72">
        <f>IF(martianeum7[[#This Row],[stan_po_wydobyciu_z_ładunku]]&gt;=100,100,0)</f>
        <v>0</v>
      </c>
      <c r="I72">
        <f>martianeum7[[#This Row],[stan_po_wydobyciu_z_ładunku]]-martianeum7[[#This Row],[ile_zabiera_na_orbite]]</f>
        <v>77.691500000000005</v>
      </c>
    </row>
    <row r="73" spans="1:9" x14ac:dyDescent="0.25">
      <c r="A73" s="1">
        <v>48712</v>
      </c>
      <c r="B73">
        <f t="shared" si="1"/>
        <v>77.691500000000005</v>
      </c>
      <c r="C73" t="s">
        <v>13</v>
      </c>
      <c r="D73">
        <v>16.100000000000001</v>
      </c>
      <c r="E73">
        <v>0</v>
      </c>
      <c r="F73">
        <f>IF(martianeum7[[#This Row],[zawartosc '[%']]]&gt;=1,martianeum7[[#This Row],[masa '[kg']]]*martianeum7[[#This Row],[zawartosc '[%']]]*0.01,0)</f>
        <v>0</v>
      </c>
      <c r="G73">
        <f>martianeum7[[#This Row],[stan_magazynu '[kg']]]+martianeum7[[#This Row],[ile_kg_materiału_z_ładunku]]</f>
        <v>77.691500000000005</v>
      </c>
      <c r="H73">
        <f>IF(martianeum7[[#This Row],[stan_po_wydobyciu_z_ładunku]]&gt;=100,100,0)</f>
        <v>0</v>
      </c>
      <c r="I73">
        <f>martianeum7[[#This Row],[stan_po_wydobyciu_z_ładunku]]-martianeum7[[#This Row],[ile_zabiera_na_orbite]]</f>
        <v>77.691500000000005</v>
      </c>
    </row>
    <row r="74" spans="1:9" x14ac:dyDescent="0.25">
      <c r="A74" s="1">
        <v>48713</v>
      </c>
      <c r="B74">
        <f t="shared" si="1"/>
        <v>77.691500000000005</v>
      </c>
      <c r="C74" t="s">
        <v>5</v>
      </c>
      <c r="D74">
        <v>11.8</v>
      </c>
      <c r="E74">
        <v>7</v>
      </c>
      <c r="F74">
        <f>IF(martianeum7[[#This Row],[zawartosc '[%']]]&gt;=1,martianeum7[[#This Row],[masa '[kg']]]*martianeum7[[#This Row],[zawartosc '[%']]]*0.01,0)</f>
        <v>0.82600000000000007</v>
      </c>
      <c r="G74">
        <f>martianeum7[[#This Row],[stan_magazynu '[kg']]]+martianeum7[[#This Row],[ile_kg_materiału_z_ładunku]]</f>
        <v>78.517499999999998</v>
      </c>
      <c r="H74">
        <f>IF(martianeum7[[#This Row],[stan_po_wydobyciu_z_ładunku]]&gt;=100,100,0)</f>
        <v>0</v>
      </c>
      <c r="I74">
        <f>martianeum7[[#This Row],[stan_po_wydobyciu_z_ładunku]]-martianeum7[[#This Row],[ile_zabiera_na_orbite]]</f>
        <v>78.517499999999998</v>
      </c>
    </row>
    <row r="75" spans="1:9" x14ac:dyDescent="0.25">
      <c r="A75" s="1">
        <v>48714</v>
      </c>
      <c r="B75">
        <f t="shared" si="1"/>
        <v>78.517499999999998</v>
      </c>
      <c r="C75" t="s">
        <v>15</v>
      </c>
      <c r="D75">
        <v>26.2</v>
      </c>
      <c r="E75">
        <v>0</v>
      </c>
      <c r="F75">
        <f>IF(martianeum7[[#This Row],[zawartosc '[%']]]&gt;=1,martianeum7[[#This Row],[masa '[kg']]]*martianeum7[[#This Row],[zawartosc '[%']]]*0.01,0)</f>
        <v>0</v>
      </c>
      <c r="G75">
        <f>martianeum7[[#This Row],[stan_magazynu '[kg']]]+martianeum7[[#This Row],[ile_kg_materiału_z_ładunku]]</f>
        <v>78.517499999999998</v>
      </c>
      <c r="H75">
        <f>IF(martianeum7[[#This Row],[stan_po_wydobyciu_z_ładunku]]&gt;=100,100,0)</f>
        <v>0</v>
      </c>
      <c r="I75">
        <f>martianeum7[[#This Row],[stan_po_wydobyciu_z_ładunku]]-martianeum7[[#This Row],[ile_zabiera_na_orbite]]</f>
        <v>78.517499999999998</v>
      </c>
    </row>
    <row r="76" spans="1:9" x14ac:dyDescent="0.25">
      <c r="A76" s="1">
        <v>48715</v>
      </c>
      <c r="B76">
        <f t="shared" si="1"/>
        <v>78.517499999999998</v>
      </c>
      <c r="C76" t="s">
        <v>6</v>
      </c>
      <c r="D76">
        <v>28.8</v>
      </c>
      <c r="E76">
        <v>2.9</v>
      </c>
      <c r="F76">
        <f>IF(martianeum7[[#This Row],[zawartosc '[%']]]&gt;=1,martianeum7[[#This Row],[masa '[kg']]]*martianeum7[[#This Row],[zawartosc '[%']]]*0.01,0)</f>
        <v>0.83519999999999994</v>
      </c>
      <c r="G76">
        <f>martianeum7[[#This Row],[stan_magazynu '[kg']]]+martianeum7[[#This Row],[ile_kg_materiału_z_ładunku]]</f>
        <v>79.352699999999999</v>
      </c>
      <c r="H76">
        <f>IF(martianeum7[[#This Row],[stan_po_wydobyciu_z_ładunku]]&gt;=100,100,0)</f>
        <v>0</v>
      </c>
      <c r="I76">
        <f>martianeum7[[#This Row],[stan_po_wydobyciu_z_ładunku]]-martianeum7[[#This Row],[ile_zabiera_na_orbite]]</f>
        <v>79.352699999999999</v>
      </c>
    </row>
    <row r="77" spans="1:9" x14ac:dyDescent="0.25">
      <c r="A77" s="1">
        <v>48716</v>
      </c>
      <c r="B77">
        <f t="shared" si="1"/>
        <v>79.352699999999999</v>
      </c>
      <c r="C77" t="s">
        <v>10</v>
      </c>
      <c r="D77">
        <v>18.7</v>
      </c>
      <c r="E77">
        <v>0</v>
      </c>
      <c r="F77">
        <f>IF(martianeum7[[#This Row],[zawartosc '[%']]]&gt;=1,martianeum7[[#This Row],[masa '[kg']]]*martianeum7[[#This Row],[zawartosc '[%']]]*0.01,0)</f>
        <v>0</v>
      </c>
      <c r="G77">
        <f>martianeum7[[#This Row],[stan_magazynu '[kg']]]+martianeum7[[#This Row],[ile_kg_materiału_z_ładunku]]</f>
        <v>79.352699999999999</v>
      </c>
      <c r="H77">
        <f>IF(martianeum7[[#This Row],[stan_po_wydobyciu_z_ładunku]]&gt;=100,100,0)</f>
        <v>0</v>
      </c>
      <c r="I77">
        <f>martianeum7[[#This Row],[stan_po_wydobyciu_z_ładunku]]-martianeum7[[#This Row],[ile_zabiera_na_orbite]]</f>
        <v>79.352699999999999</v>
      </c>
    </row>
    <row r="78" spans="1:9" x14ac:dyDescent="0.25">
      <c r="A78" s="1">
        <v>48717</v>
      </c>
      <c r="B78">
        <f t="shared" si="1"/>
        <v>79.352699999999999</v>
      </c>
      <c r="C78" t="s">
        <v>18</v>
      </c>
      <c r="D78">
        <v>10.3</v>
      </c>
      <c r="E78">
        <v>9.1999999999999993</v>
      </c>
      <c r="F78">
        <f>IF(martianeum7[[#This Row],[zawartosc '[%']]]&gt;=1,martianeum7[[#This Row],[masa '[kg']]]*martianeum7[[#This Row],[zawartosc '[%']]]*0.01,0)</f>
        <v>0.94760000000000011</v>
      </c>
      <c r="G78">
        <f>martianeum7[[#This Row],[stan_magazynu '[kg']]]+martianeum7[[#This Row],[ile_kg_materiału_z_ładunku]]</f>
        <v>80.300299999999993</v>
      </c>
      <c r="H78">
        <f>IF(martianeum7[[#This Row],[stan_po_wydobyciu_z_ładunku]]&gt;=100,100,0)</f>
        <v>0</v>
      </c>
      <c r="I78">
        <f>martianeum7[[#This Row],[stan_po_wydobyciu_z_ładunku]]-martianeum7[[#This Row],[ile_zabiera_na_orbite]]</f>
        <v>80.300299999999993</v>
      </c>
    </row>
    <row r="79" spans="1:9" x14ac:dyDescent="0.25">
      <c r="A79" s="1">
        <v>48718</v>
      </c>
      <c r="B79">
        <f t="shared" si="1"/>
        <v>80.300299999999993</v>
      </c>
      <c r="C79" t="s">
        <v>6</v>
      </c>
      <c r="D79">
        <v>29.8</v>
      </c>
      <c r="E79">
        <v>3.4</v>
      </c>
      <c r="F79">
        <f>IF(martianeum7[[#This Row],[zawartosc '[%']]]&gt;=1,martianeum7[[#This Row],[masa '[kg']]]*martianeum7[[#This Row],[zawartosc '[%']]]*0.01,0)</f>
        <v>1.0131999999999999</v>
      </c>
      <c r="G79">
        <f>martianeum7[[#This Row],[stan_magazynu '[kg']]]+martianeum7[[#This Row],[ile_kg_materiału_z_ładunku]]</f>
        <v>81.313499999999991</v>
      </c>
      <c r="H79">
        <f>IF(martianeum7[[#This Row],[stan_po_wydobyciu_z_ładunku]]&gt;=100,100,0)</f>
        <v>0</v>
      </c>
      <c r="I79">
        <f>martianeum7[[#This Row],[stan_po_wydobyciu_z_ładunku]]-martianeum7[[#This Row],[ile_zabiera_na_orbite]]</f>
        <v>81.313499999999991</v>
      </c>
    </row>
    <row r="80" spans="1:9" x14ac:dyDescent="0.25">
      <c r="A80" s="1">
        <v>48719</v>
      </c>
      <c r="B80">
        <f t="shared" si="1"/>
        <v>81.313499999999991</v>
      </c>
      <c r="C80" t="s">
        <v>10</v>
      </c>
      <c r="D80">
        <v>26.2</v>
      </c>
      <c r="E80">
        <v>32.299999999999997</v>
      </c>
      <c r="F80">
        <f>IF(martianeum7[[#This Row],[zawartosc '[%']]]&gt;=1,martianeum7[[#This Row],[masa '[kg']]]*martianeum7[[#This Row],[zawartosc '[%']]]*0.01,0)</f>
        <v>8.4625999999999983</v>
      </c>
      <c r="G80">
        <f>martianeum7[[#This Row],[stan_magazynu '[kg']]]+martianeum7[[#This Row],[ile_kg_materiału_z_ładunku]]</f>
        <v>89.776099999999985</v>
      </c>
      <c r="H80">
        <f>IF(martianeum7[[#This Row],[stan_po_wydobyciu_z_ładunku]]&gt;=100,100,0)</f>
        <v>0</v>
      </c>
      <c r="I80">
        <f>martianeum7[[#This Row],[stan_po_wydobyciu_z_ładunku]]-martianeum7[[#This Row],[ile_zabiera_na_orbite]]</f>
        <v>89.776099999999985</v>
      </c>
    </row>
    <row r="81" spans="1:9" x14ac:dyDescent="0.25">
      <c r="A81" s="1">
        <v>48720</v>
      </c>
      <c r="B81">
        <f t="shared" si="1"/>
        <v>89.776099999999985</v>
      </c>
      <c r="C81" t="s">
        <v>19</v>
      </c>
      <c r="D81">
        <v>13.8</v>
      </c>
      <c r="E81">
        <v>15.9</v>
      </c>
      <c r="F81">
        <f>IF(martianeum7[[#This Row],[zawartosc '[%']]]&gt;=1,martianeum7[[#This Row],[masa '[kg']]]*martianeum7[[#This Row],[zawartosc '[%']]]*0.01,0)</f>
        <v>2.1942000000000004</v>
      </c>
      <c r="G81">
        <f>martianeum7[[#This Row],[stan_magazynu '[kg']]]+martianeum7[[#This Row],[ile_kg_materiału_z_ładunku]]</f>
        <v>91.97029999999998</v>
      </c>
      <c r="H81">
        <f>IF(martianeum7[[#This Row],[stan_po_wydobyciu_z_ładunku]]&gt;=100,100,0)</f>
        <v>0</v>
      </c>
      <c r="I81">
        <f>martianeum7[[#This Row],[stan_po_wydobyciu_z_ładunku]]-martianeum7[[#This Row],[ile_zabiera_na_orbite]]</f>
        <v>91.97029999999998</v>
      </c>
    </row>
    <row r="82" spans="1:9" x14ac:dyDescent="0.25">
      <c r="A82" s="1">
        <v>48721</v>
      </c>
      <c r="B82">
        <f t="shared" si="1"/>
        <v>91.97029999999998</v>
      </c>
      <c r="C82" t="s">
        <v>19</v>
      </c>
      <c r="D82">
        <v>22.4</v>
      </c>
      <c r="E82">
        <v>24.5</v>
      </c>
      <c r="F82">
        <f>IF(martianeum7[[#This Row],[zawartosc '[%']]]&gt;=1,martianeum7[[#This Row],[masa '[kg']]]*martianeum7[[#This Row],[zawartosc '[%']]]*0.01,0)</f>
        <v>5.4879999999999995</v>
      </c>
      <c r="G82">
        <f>martianeum7[[#This Row],[stan_magazynu '[kg']]]+martianeum7[[#This Row],[ile_kg_materiału_z_ładunku]]</f>
        <v>97.45829999999998</v>
      </c>
      <c r="H82">
        <f>IF(martianeum7[[#This Row],[stan_po_wydobyciu_z_ładunku]]&gt;=100,100,0)</f>
        <v>0</v>
      </c>
      <c r="I82">
        <f>martianeum7[[#This Row],[stan_po_wydobyciu_z_ładunku]]-martianeum7[[#This Row],[ile_zabiera_na_orbite]]</f>
        <v>97.45829999999998</v>
      </c>
    </row>
    <row r="83" spans="1:9" x14ac:dyDescent="0.25">
      <c r="A83" s="1">
        <v>48722</v>
      </c>
      <c r="B83">
        <f t="shared" si="1"/>
        <v>97.45829999999998</v>
      </c>
      <c r="C83" t="s">
        <v>19</v>
      </c>
      <c r="D83">
        <v>24.5</v>
      </c>
      <c r="E83">
        <v>0.9</v>
      </c>
      <c r="F83">
        <f>IF(martianeum7[[#This Row],[zawartosc '[%']]]&gt;=1,martianeum7[[#This Row],[masa '[kg']]]*martianeum7[[#This Row],[zawartosc '[%']]]*0.01,0)</f>
        <v>0</v>
      </c>
      <c r="G83">
        <f>martianeum7[[#This Row],[stan_magazynu '[kg']]]+martianeum7[[#This Row],[ile_kg_materiału_z_ładunku]]</f>
        <v>97.45829999999998</v>
      </c>
      <c r="H83">
        <f>IF(martianeum7[[#This Row],[stan_po_wydobyciu_z_ładunku]]&gt;=100,100,0)</f>
        <v>0</v>
      </c>
      <c r="I83">
        <f>martianeum7[[#This Row],[stan_po_wydobyciu_z_ładunku]]-martianeum7[[#This Row],[ile_zabiera_na_orbite]]</f>
        <v>97.45829999999998</v>
      </c>
    </row>
    <row r="84" spans="1:9" x14ac:dyDescent="0.25">
      <c r="A84" s="1">
        <v>48723</v>
      </c>
      <c r="B84">
        <f t="shared" si="1"/>
        <v>97.45829999999998</v>
      </c>
      <c r="C84" t="s">
        <v>28</v>
      </c>
      <c r="D84">
        <v>23.1</v>
      </c>
      <c r="E84">
        <v>0.3</v>
      </c>
      <c r="F84">
        <f>IF(martianeum7[[#This Row],[zawartosc '[%']]]&gt;=1,martianeum7[[#This Row],[masa '[kg']]]*martianeum7[[#This Row],[zawartosc '[%']]]*0.01,0)</f>
        <v>0</v>
      </c>
      <c r="G84">
        <f>martianeum7[[#This Row],[stan_magazynu '[kg']]]+martianeum7[[#This Row],[ile_kg_materiału_z_ładunku]]</f>
        <v>97.45829999999998</v>
      </c>
      <c r="H84">
        <f>IF(martianeum7[[#This Row],[stan_po_wydobyciu_z_ładunku]]&gt;=100,100,0)</f>
        <v>0</v>
      </c>
      <c r="I84">
        <f>martianeum7[[#This Row],[stan_po_wydobyciu_z_ładunku]]-martianeum7[[#This Row],[ile_zabiera_na_orbite]]</f>
        <v>97.45829999999998</v>
      </c>
    </row>
    <row r="85" spans="1:9" x14ac:dyDescent="0.25">
      <c r="A85" s="1">
        <v>48724</v>
      </c>
      <c r="B85">
        <f t="shared" si="1"/>
        <v>97.45829999999998</v>
      </c>
      <c r="C85" t="s">
        <v>25</v>
      </c>
      <c r="D85">
        <v>29.8</v>
      </c>
      <c r="E85">
        <v>0</v>
      </c>
      <c r="F85">
        <f>IF(martianeum7[[#This Row],[zawartosc '[%']]]&gt;=1,martianeum7[[#This Row],[masa '[kg']]]*martianeum7[[#This Row],[zawartosc '[%']]]*0.01,0)</f>
        <v>0</v>
      </c>
      <c r="G85">
        <f>martianeum7[[#This Row],[stan_magazynu '[kg']]]+martianeum7[[#This Row],[ile_kg_materiału_z_ładunku]]</f>
        <v>97.45829999999998</v>
      </c>
      <c r="H85">
        <f>IF(martianeum7[[#This Row],[stan_po_wydobyciu_z_ładunku]]&gt;=100,100,0)</f>
        <v>0</v>
      </c>
      <c r="I85">
        <f>martianeum7[[#This Row],[stan_po_wydobyciu_z_ładunku]]-martianeum7[[#This Row],[ile_zabiera_na_orbite]]</f>
        <v>97.45829999999998</v>
      </c>
    </row>
    <row r="86" spans="1:9" x14ac:dyDescent="0.25">
      <c r="A86" s="1">
        <v>48725</v>
      </c>
      <c r="B86">
        <f t="shared" si="1"/>
        <v>97.45829999999998</v>
      </c>
      <c r="C86" t="s">
        <v>4</v>
      </c>
      <c r="D86">
        <v>11.2</v>
      </c>
      <c r="E86">
        <v>0</v>
      </c>
      <c r="F86">
        <f>IF(martianeum7[[#This Row],[zawartosc '[%']]]&gt;=1,martianeum7[[#This Row],[masa '[kg']]]*martianeum7[[#This Row],[zawartosc '[%']]]*0.01,0)</f>
        <v>0</v>
      </c>
      <c r="G86">
        <f>martianeum7[[#This Row],[stan_magazynu '[kg']]]+martianeum7[[#This Row],[ile_kg_materiału_z_ładunku]]</f>
        <v>97.45829999999998</v>
      </c>
      <c r="H86">
        <f>IF(martianeum7[[#This Row],[stan_po_wydobyciu_z_ładunku]]&gt;=100,100,0)</f>
        <v>0</v>
      </c>
      <c r="I86">
        <f>martianeum7[[#This Row],[stan_po_wydobyciu_z_ładunku]]-martianeum7[[#This Row],[ile_zabiera_na_orbite]]</f>
        <v>97.45829999999998</v>
      </c>
    </row>
    <row r="87" spans="1:9" x14ac:dyDescent="0.25">
      <c r="A87" s="1">
        <v>48726</v>
      </c>
      <c r="B87">
        <f t="shared" si="1"/>
        <v>97.45829999999998</v>
      </c>
      <c r="C87" t="s">
        <v>19</v>
      </c>
      <c r="D87">
        <v>18.7</v>
      </c>
      <c r="E87">
        <v>0</v>
      </c>
      <c r="F87">
        <f>IF(martianeum7[[#This Row],[zawartosc '[%']]]&gt;=1,martianeum7[[#This Row],[masa '[kg']]]*martianeum7[[#This Row],[zawartosc '[%']]]*0.01,0)</f>
        <v>0</v>
      </c>
      <c r="G87">
        <f>martianeum7[[#This Row],[stan_magazynu '[kg']]]+martianeum7[[#This Row],[ile_kg_materiału_z_ładunku]]</f>
        <v>97.45829999999998</v>
      </c>
      <c r="H87">
        <f>IF(martianeum7[[#This Row],[stan_po_wydobyciu_z_ładunku]]&gt;=100,100,0)</f>
        <v>0</v>
      </c>
      <c r="I87">
        <f>martianeum7[[#This Row],[stan_po_wydobyciu_z_ładunku]]-martianeum7[[#This Row],[ile_zabiera_na_orbite]]</f>
        <v>97.45829999999998</v>
      </c>
    </row>
    <row r="88" spans="1:9" x14ac:dyDescent="0.25">
      <c r="A88" s="1">
        <v>48727</v>
      </c>
      <c r="B88">
        <f t="shared" si="1"/>
        <v>97.45829999999998</v>
      </c>
      <c r="C88" t="s">
        <v>18</v>
      </c>
      <c r="D88">
        <v>11.4</v>
      </c>
      <c r="E88">
        <v>8.1</v>
      </c>
      <c r="F88">
        <f>IF(martianeum7[[#This Row],[zawartosc '[%']]]&gt;=1,martianeum7[[#This Row],[masa '[kg']]]*martianeum7[[#This Row],[zawartosc '[%']]]*0.01,0)</f>
        <v>0.9234</v>
      </c>
      <c r="G88">
        <f>martianeum7[[#This Row],[stan_magazynu '[kg']]]+martianeum7[[#This Row],[ile_kg_materiału_z_ładunku]]</f>
        <v>98.381699999999981</v>
      </c>
      <c r="H88">
        <f>IF(martianeum7[[#This Row],[stan_po_wydobyciu_z_ładunku]]&gt;=100,100,0)</f>
        <v>0</v>
      </c>
      <c r="I88">
        <f>martianeum7[[#This Row],[stan_po_wydobyciu_z_ładunku]]-martianeum7[[#This Row],[ile_zabiera_na_orbite]]</f>
        <v>98.381699999999981</v>
      </c>
    </row>
    <row r="89" spans="1:9" x14ac:dyDescent="0.25">
      <c r="A89" s="1">
        <v>48728</v>
      </c>
      <c r="B89">
        <f t="shared" si="1"/>
        <v>98.381699999999981</v>
      </c>
      <c r="C89" t="s">
        <v>13</v>
      </c>
      <c r="D89">
        <v>21.3</v>
      </c>
      <c r="E89">
        <v>13.4</v>
      </c>
      <c r="F89">
        <f>IF(martianeum7[[#This Row],[zawartosc '[%']]]&gt;=1,martianeum7[[#This Row],[masa '[kg']]]*martianeum7[[#This Row],[zawartosc '[%']]]*0.01,0)</f>
        <v>2.8542000000000001</v>
      </c>
      <c r="G89">
        <f>martianeum7[[#This Row],[stan_magazynu '[kg']]]+martianeum7[[#This Row],[ile_kg_materiału_z_ładunku]]</f>
        <v>101.23589999999999</v>
      </c>
      <c r="H89">
        <f>IF(martianeum7[[#This Row],[stan_po_wydobyciu_z_ładunku]]&gt;=100,100,0)</f>
        <v>100</v>
      </c>
      <c r="I89">
        <f>martianeum7[[#This Row],[stan_po_wydobyciu_z_ładunku]]-martianeum7[[#This Row],[ile_zabiera_na_orbite]]</f>
        <v>1.2358999999999867</v>
      </c>
    </row>
    <row r="90" spans="1:9" x14ac:dyDescent="0.25">
      <c r="A90" s="1">
        <v>48729</v>
      </c>
      <c r="B90">
        <f t="shared" si="1"/>
        <v>1.2358999999999867</v>
      </c>
      <c r="C90" t="s">
        <v>5</v>
      </c>
      <c r="D90">
        <v>24.5</v>
      </c>
      <c r="E90">
        <v>2.6</v>
      </c>
      <c r="F90">
        <f>IF(martianeum7[[#This Row],[zawartosc '[%']]]&gt;=1,martianeum7[[#This Row],[masa '[kg']]]*martianeum7[[#This Row],[zawartosc '[%']]]*0.01,0)</f>
        <v>0.63700000000000001</v>
      </c>
      <c r="G90">
        <f>martianeum7[[#This Row],[stan_magazynu '[kg']]]+martianeum7[[#This Row],[ile_kg_materiału_z_ładunku]]</f>
        <v>1.8728999999999867</v>
      </c>
      <c r="H90">
        <f>IF(martianeum7[[#This Row],[stan_po_wydobyciu_z_ładunku]]&gt;=100,100,0)</f>
        <v>0</v>
      </c>
      <c r="I90">
        <f>martianeum7[[#This Row],[stan_po_wydobyciu_z_ładunku]]-martianeum7[[#This Row],[ile_zabiera_na_orbite]]</f>
        <v>1.8728999999999867</v>
      </c>
    </row>
    <row r="91" spans="1:9" x14ac:dyDescent="0.25">
      <c r="A91" s="1">
        <v>48730</v>
      </c>
      <c r="B91">
        <f t="shared" si="1"/>
        <v>1.8728999999999867</v>
      </c>
      <c r="C91" t="s">
        <v>19</v>
      </c>
      <c r="D91">
        <v>20</v>
      </c>
      <c r="E91">
        <v>13.2</v>
      </c>
      <c r="F91">
        <f>IF(martianeum7[[#This Row],[zawartosc '[%']]]&gt;=1,martianeum7[[#This Row],[masa '[kg']]]*martianeum7[[#This Row],[zawartosc '[%']]]*0.01,0)</f>
        <v>2.64</v>
      </c>
      <c r="G91">
        <f>martianeum7[[#This Row],[stan_magazynu '[kg']]]+martianeum7[[#This Row],[ile_kg_materiału_z_ładunku]]</f>
        <v>4.5128999999999868</v>
      </c>
      <c r="H91">
        <f>IF(martianeum7[[#This Row],[stan_po_wydobyciu_z_ładunku]]&gt;=100,100,0)</f>
        <v>0</v>
      </c>
      <c r="I91">
        <f>martianeum7[[#This Row],[stan_po_wydobyciu_z_ładunku]]-martianeum7[[#This Row],[ile_zabiera_na_orbite]]</f>
        <v>4.5128999999999868</v>
      </c>
    </row>
    <row r="92" spans="1:9" x14ac:dyDescent="0.25">
      <c r="A92" s="1">
        <v>48731</v>
      </c>
      <c r="B92">
        <f t="shared" si="1"/>
        <v>4.5128999999999868</v>
      </c>
      <c r="C92" t="s">
        <v>10</v>
      </c>
      <c r="D92">
        <v>28.4</v>
      </c>
      <c r="E92">
        <v>12</v>
      </c>
      <c r="F92">
        <f>IF(martianeum7[[#This Row],[zawartosc '[%']]]&gt;=1,martianeum7[[#This Row],[masa '[kg']]]*martianeum7[[#This Row],[zawartosc '[%']]]*0.01,0)</f>
        <v>3.4079999999999995</v>
      </c>
      <c r="G92">
        <f>martianeum7[[#This Row],[stan_magazynu '[kg']]]+martianeum7[[#This Row],[ile_kg_materiału_z_ładunku]]</f>
        <v>7.9208999999999863</v>
      </c>
      <c r="H92">
        <f>IF(martianeum7[[#This Row],[stan_po_wydobyciu_z_ładunku]]&gt;=100,100,0)</f>
        <v>0</v>
      </c>
      <c r="I92">
        <f>martianeum7[[#This Row],[stan_po_wydobyciu_z_ładunku]]-martianeum7[[#This Row],[ile_zabiera_na_orbite]]</f>
        <v>7.9208999999999863</v>
      </c>
    </row>
    <row r="93" spans="1:9" x14ac:dyDescent="0.25">
      <c r="A93" s="1">
        <v>48732</v>
      </c>
      <c r="B93">
        <f t="shared" si="1"/>
        <v>7.9208999999999863</v>
      </c>
      <c r="C93" t="s">
        <v>11</v>
      </c>
      <c r="D93">
        <v>14.8</v>
      </c>
      <c r="E93">
        <v>10.1</v>
      </c>
      <c r="F93">
        <f>IF(martianeum7[[#This Row],[zawartosc '[%']]]&gt;=1,martianeum7[[#This Row],[masa '[kg']]]*martianeum7[[#This Row],[zawartosc '[%']]]*0.01,0)</f>
        <v>1.4947999999999999</v>
      </c>
      <c r="G93">
        <f>martianeum7[[#This Row],[stan_magazynu '[kg']]]+martianeum7[[#This Row],[ile_kg_materiału_z_ładunku]]</f>
        <v>9.4156999999999869</v>
      </c>
      <c r="H93">
        <f>IF(martianeum7[[#This Row],[stan_po_wydobyciu_z_ładunku]]&gt;=100,100,0)</f>
        <v>0</v>
      </c>
      <c r="I93">
        <f>martianeum7[[#This Row],[stan_po_wydobyciu_z_ładunku]]-martianeum7[[#This Row],[ile_zabiera_na_orbite]]</f>
        <v>9.4156999999999869</v>
      </c>
    </row>
    <row r="94" spans="1:9" x14ac:dyDescent="0.25">
      <c r="A94" s="1">
        <v>48733</v>
      </c>
      <c r="B94">
        <f t="shared" si="1"/>
        <v>9.4156999999999869</v>
      </c>
      <c r="C94" t="s">
        <v>29</v>
      </c>
      <c r="D94">
        <v>27.9</v>
      </c>
      <c r="E94">
        <v>0.6</v>
      </c>
      <c r="F94">
        <f>IF(martianeum7[[#This Row],[zawartosc '[%']]]&gt;=1,martianeum7[[#This Row],[masa '[kg']]]*martianeum7[[#This Row],[zawartosc '[%']]]*0.01,0)</f>
        <v>0</v>
      </c>
      <c r="G94">
        <f>martianeum7[[#This Row],[stan_magazynu '[kg']]]+martianeum7[[#This Row],[ile_kg_materiału_z_ładunku]]</f>
        <v>9.4156999999999869</v>
      </c>
      <c r="H94">
        <f>IF(martianeum7[[#This Row],[stan_po_wydobyciu_z_ładunku]]&gt;=100,100,0)</f>
        <v>0</v>
      </c>
      <c r="I94">
        <f>martianeum7[[#This Row],[stan_po_wydobyciu_z_ładunku]]-martianeum7[[#This Row],[ile_zabiera_na_orbite]]</f>
        <v>9.4156999999999869</v>
      </c>
    </row>
    <row r="95" spans="1:9" x14ac:dyDescent="0.25">
      <c r="A95" s="1">
        <v>48734</v>
      </c>
      <c r="B95">
        <f t="shared" si="1"/>
        <v>9.4156999999999869</v>
      </c>
      <c r="C95" t="s">
        <v>12</v>
      </c>
      <c r="D95">
        <v>19.899999999999999</v>
      </c>
      <c r="E95">
        <v>9.8000000000000007</v>
      </c>
      <c r="F95">
        <f>IF(martianeum7[[#This Row],[zawartosc '[%']]]&gt;=1,martianeum7[[#This Row],[masa '[kg']]]*martianeum7[[#This Row],[zawartosc '[%']]]*0.01,0)</f>
        <v>1.9502000000000002</v>
      </c>
      <c r="G95">
        <f>martianeum7[[#This Row],[stan_magazynu '[kg']]]+martianeum7[[#This Row],[ile_kg_materiału_z_ładunku]]</f>
        <v>11.365899999999987</v>
      </c>
      <c r="H95">
        <f>IF(martianeum7[[#This Row],[stan_po_wydobyciu_z_ładunku]]&gt;=100,100,0)</f>
        <v>0</v>
      </c>
      <c r="I95">
        <f>martianeum7[[#This Row],[stan_po_wydobyciu_z_ładunku]]-martianeum7[[#This Row],[ile_zabiera_na_orbite]]</f>
        <v>11.365899999999987</v>
      </c>
    </row>
    <row r="96" spans="1:9" x14ac:dyDescent="0.25">
      <c r="A96" s="1">
        <v>48735</v>
      </c>
      <c r="B96">
        <f t="shared" si="1"/>
        <v>11.365899999999987</v>
      </c>
      <c r="C96" t="s">
        <v>19</v>
      </c>
      <c r="D96">
        <v>22.5</v>
      </c>
      <c r="E96">
        <v>0</v>
      </c>
      <c r="F96">
        <f>IF(martianeum7[[#This Row],[zawartosc '[%']]]&gt;=1,martianeum7[[#This Row],[masa '[kg']]]*martianeum7[[#This Row],[zawartosc '[%']]]*0.01,0)</f>
        <v>0</v>
      </c>
      <c r="G96">
        <f>martianeum7[[#This Row],[stan_magazynu '[kg']]]+martianeum7[[#This Row],[ile_kg_materiału_z_ładunku]]</f>
        <v>11.365899999999987</v>
      </c>
      <c r="H96">
        <f>IF(martianeum7[[#This Row],[stan_po_wydobyciu_z_ładunku]]&gt;=100,100,0)</f>
        <v>0</v>
      </c>
      <c r="I96">
        <f>martianeum7[[#This Row],[stan_po_wydobyciu_z_ładunku]]-martianeum7[[#This Row],[ile_zabiera_na_orbite]]</f>
        <v>11.365899999999987</v>
      </c>
    </row>
    <row r="97" spans="1:9" x14ac:dyDescent="0.25">
      <c r="A97" s="1">
        <v>48736</v>
      </c>
      <c r="B97">
        <f t="shared" si="1"/>
        <v>11.365899999999987</v>
      </c>
      <c r="C97" t="s">
        <v>8</v>
      </c>
      <c r="D97">
        <v>21.6</v>
      </c>
      <c r="E97">
        <v>4.9000000000000004</v>
      </c>
      <c r="F97">
        <f>IF(martianeum7[[#This Row],[zawartosc '[%']]]&gt;=1,martianeum7[[#This Row],[masa '[kg']]]*martianeum7[[#This Row],[zawartosc '[%']]]*0.01,0)</f>
        <v>1.0584000000000002</v>
      </c>
      <c r="G97">
        <f>martianeum7[[#This Row],[stan_magazynu '[kg']]]+martianeum7[[#This Row],[ile_kg_materiału_z_ładunku]]</f>
        <v>12.424299999999988</v>
      </c>
      <c r="H97">
        <f>IF(martianeum7[[#This Row],[stan_po_wydobyciu_z_ładunku]]&gt;=100,100,0)</f>
        <v>0</v>
      </c>
      <c r="I97">
        <f>martianeum7[[#This Row],[stan_po_wydobyciu_z_ładunku]]-martianeum7[[#This Row],[ile_zabiera_na_orbite]]</f>
        <v>12.424299999999988</v>
      </c>
    </row>
    <row r="98" spans="1:9" x14ac:dyDescent="0.25">
      <c r="A98" s="1">
        <v>48737</v>
      </c>
      <c r="B98">
        <f t="shared" si="1"/>
        <v>12.424299999999988</v>
      </c>
      <c r="C98" t="s">
        <v>10</v>
      </c>
      <c r="D98">
        <v>28.1</v>
      </c>
      <c r="E98">
        <v>0</v>
      </c>
      <c r="F98">
        <f>IF(martianeum7[[#This Row],[zawartosc '[%']]]&gt;=1,martianeum7[[#This Row],[masa '[kg']]]*martianeum7[[#This Row],[zawartosc '[%']]]*0.01,0)</f>
        <v>0</v>
      </c>
      <c r="G98">
        <f>martianeum7[[#This Row],[stan_magazynu '[kg']]]+martianeum7[[#This Row],[ile_kg_materiału_z_ładunku]]</f>
        <v>12.424299999999988</v>
      </c>
      <c r="H98">
        <f>IF(martianeum7[[#This Row],[stan_po_wydobyciu_z_ładunku]]&gt;=100,100,0)</f>
        <v>0</v>
      </c>
      <c r="I98">
        <f>martianeum7[[#This Row],[stan_po_wydobyciu_z_ładunku]]-martianeum7[[#This Row],[ile_zabiera_na_orbite]]</f>
        <v>12.424299999999988</v>
      </c>
    </row>
    <row r="99" spans="1:9" x14ac:dyDescent="0.25">
      <c r="A99" s="1">
        <v>48738</v>
      </c>
      <c r="B99">
        <f t="shared" si="1"/>
        <v>12.424299999999988</v>
      </c>
      <c r="C99" t="s">
        <v>12</v>
      </c>
      <c r="D99">
        <v>21.5</v>
      </c>
      <c r="E99">
        <v>8.6</v>
      </c>
      <c r="F99">
        <f>IF(martianeum7[[#This Row],[zawartosc '[%']]]&gt;=1,martianeum7[[#This Row],[masa '[kg']]]*martianeum7[[#This Row],[zawartosc '[%']]]*0.01,0)</f>
        <v>1.8490000000000002</v>
      </c>
      <c r="G99">
        <f>martianeum7[[#This Row],[stan_magazynu '[kg']]]+martianeum7[[#This Row],[ile_kg_materiału_z_ładunku]]</f>
        <v>14.273299999999988</v>
      </c>
      <c r="H99">
        <f>IF(martianeum7[[#This Row],[stan_po_wydobyciu_z_ładunku]]&gt;=100,100,0)</f>
        <v>0</v>
      </c>
      <c r="I99">
        <f>martianeum7[[#This Row],[stan_po_wydobyciu_z_ładunku]]-martianeum7[[#This Row],[ile_zabiera_na_orbite]]</f>
        <v>14.273299999999988</v>
      </c>
    </row>
    <row r="100" spans="1:9" x14ac:dyDescent="0.25">
      <c r="A100" s="1">
        <v>48739</v>
      </c>
      <c r="B100">
        <f t="shared" si="1"/>
        <v>14.273299999999988</v>
      </c>
      <c r="C100" t="s">
        <v>14</v>
      </c>
      <c r="D100">
        <v>22.7</v>
      </c>
      <c r="E100">
        <v>0.1</v>
      </c>
      <c r="F100">
        <f>IF(martianeum7[[#This Row],[zawartosc '[%']]]&gt;=1,martianeum7[[#This Row],[masa '[kg']]]*martianeum7[[#This Row],[zawartosc '[%']]]*0.01,0)</f>
        <v>0</v>
      </c>
      <c r="G100">
        <f>martianeum7[[#This Row],[stan_magazynu '[kg']]]+martianeum7[[#This Row],[ile_kg_materiału_z_ładunku]]</f>
        <v>14.273299999999988</v>
      </c>
      <c r="H100">
        <f>IF(martianeum7[[#This Row],[stan_po_wydobyciu_z_ładunku]]&gt;=100,100,0)</f>
        <v>0</v>
      </c>
      <c r="I100">
        <f>martianeum7[[#This Row],[stan_po_wydobyciu_z_ładunku]]-martianeum7[[#This Row],[ile_zabiera_na_orbite]]</f>
        <v>14.273299999999988</v>
      </c>
    </row>
    <row r="101" spans="1:9" x14ac:dyDescent="0.25">
      <c r="A101" s="1">
        <v>48740</v>
      </c>
      <c r="B101">
        <f t="shared" si="1"/>
        <v>14.273299999999988</v>
      </c>
      <c r="C101" t="s">
        <v>10</v>
      </c>
      <c r="D101">
        <v>27.4</v>
      </c>
      <c r="E101">
        <v>21.8</v>
      </c>
      <c r="F101">
        <f>IF(martianeum7[[#This Row],[zawartosc '[%']]]&gt;=1,martianeum7[[#This Row],[masa '[kg']]]*martianeum7[[#This Row],[zawartosc '[%']]]*0.01,0)</f>
        <v>5.9731999999999994</v>
      </c>
      <c r="G101">
        <f>martianeum7[[#This Row],[stan_magazynu '[kg']]]+martianeum7[[#This Row],[ile_kg_materiału_z_ładunku]]</f>
        <v>20.246499999999987</v>
      </c>
      <c r="H101">
        <f>IF(martianeum7[[#This Row],[stan_po_wydobyciu_z_ładunku]]&gt;=100,100,0)</f>
        <v>0</v>
      </c>
      <c r="I101">
        <f>martianeum7[[#This Row],[stan_po_wydobyciu_z_ładunku]]-martianeum7[[#This Row],[ile_zabiera_na_orbite]]</f>
        <v>20.246499999999987</v>
      </c>
    </row>
    <row r="102" spans="1:9" x14ac:dyDescent="0.25">
      <c r="A102" s="1">
        <v>48741</v>
      </c>
      <c r="B102">
        <f t="shared" si="1"/>
        <v>20.246499999999987</v>
      </c>
      <c r="C102" t="s">
        <v>19</v>
      </c>
      <c r="D102">
        <v>18.3</v>
      </c>
      <c r="E102">
        <v>17.3</v>
      </c>
      <c r="F102">
        <f>IF(martianeum7[[#This Row],[zawartosc '[%']]]&gt;=1,martianeum7[[#This Row],[masa '[kg']]]*martianeum7[[#This Row],[zawartosc '[%']]]*0.01,0)</f>
        <v>3.1659000000000006</v>
      </c>
      <c r="G102">
        <f>martianeum7[[#This Row],[stan_magazynu '[kg']]]+martianeum7[[#This Row],[ile_kg_materiału_z_ładunku]]</f>
        <v>23.412399999999987</v>
      </c>
      <c r="H102">
        <f>IF(martianeum7[[#This Row],[stan_po_wydobyciu_z_ładunku]]&gt;=100,100,0)</f>
        <v>0</v>
      </c>
      <c r="I102">
        <f>martianeum7[[#This Row],[stan_po_wydobyciu_z_ładunku]]-martianeum7[[#This Row],[ile_zabiera_na_orbite]]</f>
        <v>23.412399999999987</v>
      </c>
    </row>
    <row r="103" spans="1:9" x14ac:dyDescent="0.25">
      <c r="A103" s="1">
        <v>48742</v>
      </c>
      <c r="B103">
        <f t="shared" si="1"/>
        <v>23.412399999999987</v>
      </c>
      <c r="C103" t="s">
        <v>19</v>
      </c>
      <c r="D103">
        <v>29</v>
      </c>
      <c r="E103">
        <v>27.3</v>
      </c>
      <c r="F103">
        <f>IF(martianeum7[[#This Row],[zawartosc '[%']]]&gt;=1,martianeum7[[#This Row],[masa '[kg']]]*martianeum7[[#This Row],[zawartosc '[%']]]*0.01,0)</f>
        <v>7.9170000000000007</v>
      </c>
      <c r="G103">
        <f>martianeum7[[#This Row],[stan_magazynu '[kg']]]+martianeum7[[#This Row],[ile_kg_materiału_z_ładunku]]</f>
        <v>31.329399999999989</v>
      </c>
      <c r="H103">
        <f>IF(martianeum7[[#This Row],[stan_po_wydobyciu_z_ładunku]]&gt;=100,100,0)</f>
        <v>0</v>
      </c>
      <c r="I103">
        <f>martianeum7[[#This Row],[stan_po_wydobyciu_z_ładunku]]-martianeum7[[#This Row],[ile_zabiera_na_orbite]]</f>
        <v>31.329399999999989</v>
      </c>
    </row>
    <row r="104" spans="1:9" x14ac:dyDescent="0.25">
      <c r="A104" s="1">
        <v>48743</v>
      </c>
      <c r="B104">
        <f t="shared" si="1"/>
        <v>31.329399999999989</v>
      </c>
      <c r="C104" t="s">
        <v>18</v>
      </c>
      <c r="D104">
        <v>18.100000000000001</v>
      </c>
      <c r="E104">
        <v>0</v>
      </c>
      <c r="F104">
        <f>IF(martianeum7[[#This Row],[zawartosc '[%']]]&gt;=1,martianeum7[[#This Row],[masa '[kg']]]*martianeum7[[#This Row],[zawartosc '[%']]]*0.01,0)</f>
        <v>0</v>
      </c>
      <c r="G104">
        <f>martianeum7[[#This Row],[stan_magazynu '[kg']]]+martianeum7[[#This Row],[ile_kg_materiału_z_ładunku]]</f>
        <v>31.329399999999989</v>
      </c>
      <c r="H104">
        <f>IF(martianeum7[[#This Row],[stan_po_wydobyciu_z_ładunku]]&gt;=100,100,0)</f>
        <v>0</v>
      </c>
      <c r="I104">
        <f>martianeum7[[#This Row],[stan_po_wydobyciu_z_ładunku]]-martianeum7[[#This Row],[ile_zabiera_na_orbite]]</f>
        <v>31.329399999999989</v>
      </c>
    </row>
    <row r="105" spans="1:9" x14ac:dyDescent="0.25">
      <c r="A105" s="1">
        <v>48744</v>
      </c>
      <c r="B105">
        <f t="shared" si="1"/>
        <v>31.329399999999989</v>
      </c>
      <c r="C105" t="s">
        <v>20</v>
      </c>
      <c r="D105">
        <v>16.399999999999999</v>
      </c>
      <c r="E105">
        <v>1.1000000000000001</v>
      </c>
      <c r="F105">
        <f>IF(martianeum7[[#This Row],[zawartosc '[%']]]&gt;=1,martianeum7[[#This Row],[masa '[kg']]]*martianeum7[[#This Row],[zawartosc '[%']]]*0.01,0)</f>
        <v>0.1804</v>
      </c>
      <c r="G105">
        <f>martianeum7[[#This Row],[stan_magazynu '[kg']]]+martianeum7[[#This Row],[ile_kg_materiału_z_ładunku]]</f>
        <v>31.509799999999988</v>
      </c>
      <c r="H105">
        <f>IF(martianeum7[[#This Row],[stan_po_wydobyciu_z_ładunku]]&gt;=100,100,0)</f>
        <v>0</v>
      </c>
      <c r="I105">
        <f>martianeum7[[#This Row],[stan_po_wydobyciu_z_ładunku]]-martianeum7[[#This Row],[ile_zabiera_na_orbite]]</f>
        <v>31.509799999999988</v>
      </c>
    </row>
    <row r="106" spans="1:9" x14ac:dyDescent="0.25">
      <c r="A106" s="1">
        <v>48745</v>
      </c>
      <c r="B106">
        <f t="shared" si="1"/>
        <v>31.509799999999988</v>
      </c>
      <c r="C106" t="s">
        <v>6</v>
      </c>
      <c r="D106">
        <v>21.8</v>
      </c>
      <c r="E106">
        <v>0</v>
      </c>
      <c r="F106">
        <f>IF(martianeum7[[#This Row],[zawartosc '[%']]]&gt;=1,martianeum7[[#This Row],[masa '[kg']]]*martianeum7[[#This Row],[zawartosc '[%']]]*0.01,0)</f>
        <v>0</v>
      </c>
      <c r="G106">
        <f>martianeum7[[#This Row],[stan_magazynu '[kg']]]+martianeum7[[#This Row],[ile_kg_materiału_z_ładunku]]</f>
        <v>31.509799999999988</v>
      </c>
      <c r="H106">
        <f>IF(martianeum7[[#This Row],[stan_po_wydobyciu_z_ładunku]]&gt;=100,100,0)</f>
        <v>0</v>
      </c>
      <c r="I106">
        <f>martianeum7[[#This Row],[stan_po_wydobyciu_z_ładunku]]-martianeum7[[#This Row],[ile_zabiera_na_orbite]]</f>
        <v>31.509799999999988</v>
      </c>
    </row>
    <row r="107" spans="1:9" x14ac:dyDescent="0.25">
      <c r="A107" s="1">
        <v>48746</v>
      </c>
      <c r="B107">
        <f t="shared" si="1"/>
        <v>31.509799999999988</v>
      </c>
      <c r="C107" t="s">
        <v>29</v>
      </c>
      <c r="D107">
        <v>27.2</v>
      </c>
      <c r="E107">
        <v>0</v>
      </c>
      <c r="F107">
        <f>IF(martianeum7[[#This Row],[zawartosc '[%']]]&gt;=1,martianeum7[[#This Row],[masa '[kg']]]*martianeum7[[#This Row],[zawartosc '[%']]]*0.01,0)</f>
        <v>0</v>
      </c>
      <c r="G107">
        <f>martianeum7[[#This Row],[stan_magazynu '[kg']]]+martianeum7[[#This Row],[ile_kg_materiału_z_ładunku]]</f>
        <v>31.509799999999988</v>
      </c>
      <c r="H107">
        <f>IF(martianeum7[[#This Row],[stan_po_wydobyciu_z_ładunku]]&gt;=100,100,0)</f>
        <v>0</v>
      </c>
      <c r="I107">
        <f>martianeum7[[#This Row],[stan_po_wydobyciu_z_ładunku]]-martianeum7[[#This Row],[ile_zabiera_na_orbite]]</f>
        <v>31.509799999999988</v>
      </c>
    </row>
    <row r="108" spans="1:9" x14ac:dyDescent="0.25">
      <c r="A108" s="1">
        <v>48747</v>
      </c>
      <c r="B108">
        <f t="shared" si="1"/>
        <v>31.509799999999988</v>
      </c>
      <c r="C108" t="s">
        <v>22</v>
      </c>
      <c r="D108">
        <v>21.2</v>
      </c>
      <c r="E108">
        <v>0</v>
      </c>
      <c r="F108">
        <f>IF(martianeum7[[#This Row],[zawartosc '[%']]]&gt;=1,martianeum7[[#This Row],[masa '[kg']]]*martianeum7[[#This Row],[zawartosc '[%']]]*0.01,0)</f>
        <v>0</v>
      </c>
      <c r="G108">
        <f>martianeum7[[#This Row],[stan_magazynu '[kg']]]+martianeum7[[#This Row],[ile_kg_materiału_z_ładunku]]</f>
        <v>31.509799999999988</v>
      </c>
      <c r="H108">
        <f>IF(martianeum7[[#This Row],[stan_po_wydobyciu_z_ładunku]]&gt;=100,100,0)</f>
        <v>0</v>
      </c>
      <c r="I108">
        <f>martianeum7[[#This Row],[stan_po_wydobyciu_z_ładunku]]-martianeum7[[#This Row],[ile_zabiera_na_orbite]]</f>
        <v>31.509799999999988</v>
      </c>
    </row>
    <row r="109" spans="1:9" x14ac:dyDescent="0.25">
      <c r="A109" s="1">
        <v>48748</v>
      </c>
      <c r="B109">
        <f t="shared" si="1"/>
        <v>31.509799999999988</v>
      </c>
      <c r="C109" t="s">
        <v>19</v>
      </c>
      <c r="D109">
        <v>17.7</v>
      </c>
      <c r="E109">
        <v>13.9</v>
      </c>
      <c r="F109">
        <f>IF(martianeum7[[#This Row],[zawartosc '[%']]]&gt;=1,martianeum7[[#This Row],[masa '[kg']]]*martianeum7[[#This Row],[zawartosc '[%']]]*0.01,0)</f>
        <v>2.4603000000000002</v>
      </c>
      <c r="G109">
        <f>martianeum7[[#This Row],[stan_magazynu '[kg']]]+martianeum7[[#This Row],[ile_kg_materiału_z_ładunku]]</f>
        <v>33.970099999999988</v>
      </c>
      <c r="H109">
        <f>IF(martianeum7[[#This Row],[stan_po_wydobyciu_z_ładunku]]&gt;=100,100,0)</f>
        <v>0</v>
      </c>
      <c r="I109">
        <f>martianeum7[[#This Row],[stan_po_wydobyciu_z_ładunku]]-martianeum7[[#This Row],[ile_zabiera_na_orbite]]</f>
        <v>33.970099999999988</v>
      </c>
    </row>
    <row r="110" spans="1:9" x14ac:dyDescent="0.25">
      <c r="A110" s="1">
        <v>48749</v>
      </c>
      <c r="B110">
        <f t="shared" si="1"/>
        <v>33.970099999999988</v>
      </c>
      <c r="C110" t="s">
        <v>22</v>
      </c>
      <c r="D110">
        <v>10.6</v>
      </c>
      <c r="E110">
        <v>6.9</v>
      </c>
      <c r="F110">
        <f>IF(martianeum7[[#This Row],[zawartosc '[%']]]&gt;=1,martianeum7[[#This Row],[masa '[kg']]]*martianeum7[[#This Row],[zawartosc '[%']]]*0.01,0)</f>
        <v>0.73140000000000005</v>
      </c>
      <c r="G110">
        <f>martianeum7[[#This Row],[stan_magazynu '[kg']]]+martianeum7[[#This Row],[ile_kg_materiału_z_ładunku]]</f>
        <v>34.701499999999989</v>
      </c>
      <c r="H110">
        <f>IF(martianeum7[[#This Row],[stan_po_wydobyciu_z_ładunku]]&gt;=100,100,0)</f>
        <v>0</v>
      </c>
      <c r="I110">
        <f>martianeum7[[#This Row],[stan_po_wydobyciu_z_ładunku]]-martianeum7[[#This Row],[ile_zabiera_na_orbite]]</f>
        <v>34.701499999999989</v>
      </c>
    </row>
    <row r="111" spans="1:9" x14ac:dyDescent="0.25">
      <c r="A111" s="1">
        <v>48750</v>
      </c>
      <c r="B111">
        <f t="shared" si="1"/>
        <v>34.701499999999989</v>
      </c>
      <c r="C111" t="s">
        <v>27</v>
      </c>
      <c r="D111">
        <v>10.4</v>
      </c>
      <c r="E111">
        <v>1.1000000000000001</v>
      </c>
      <c r="F111">
        <f>IF(martianeum7[[#This Row],[zawartosc '[%']]]&gt;=1,martianeum7[[#This Row],[masa '[kg']]]*martianeum7[[#This Row],[zawartosc '[%']]]*0.01,0)</f>
        <v>0.11440000000000002</v>
      </c>
      <c r="G111">
        <f>martianeum7[[#This Row],[stan_magazynu '[kg']]]+martianeum7[[#This Row],[ile_kg_materiału_z_ładunku]]</f>
        <v>34.815899999999992</v>
      </c>
      <c r="H111">
        <f>IF(martianeum7[[#This Row],[stan_po_wydobyciu_z_ładunku]]&gt;=100,100,0)</f>
        <v>0</v>
      </c>
      <c r="I111">
        <f>martianeum7[[#This Row],[stan_po_wydobyciu_z_ładunku]]-martianeum7[[#This Row],[ile_zabiera_na_orbite]]</f>
        <v>34.815899999999992</v>
      </c>
    </row>
    <row r="112" spans="1:9" x14ac:dyDescent="0.25">
      <c r="A112" s="1">
        <v>48751</v>
      </c>
      <c r="B112">
        <f t="shared" si="1"/>
        <v>34.815899999999992</v>
      </c>
      <c r="C112" t="s">
        <v>10</v>
      </c>
      <c r="D112">
        <v>15.8</v>
      </c>
      <c r="E112">
        <v>7.1</v>
      </c>
      <c r="F112">
        <f>IF(martianeum7[[#This Row],[zawartosc '[%']]]&gt;=1,martianeum7[[#This Row],[masa '[kg']]]*martianeum7[[#This Row],[zawartosc '[%']]]*0.01,0)</f>
        <v>1.1217999999999999</v>
      </c>
      <c r="G112">
        <f>martianeum7[[#This Row],[stan_magazynu '[kg']]]+martianeum7[[#This Row],[ile_kg_materiału_z_ładunku]]</f>
        <v>35.937699999999992</v>
      </c>
      <c r="H112">
        <f>IF(martianeum7[[#This Row],[stan_po_wydobyciu_z_ładunku]]&gt;=100,100,0)</f>
        <v>0</v>
      </c>
      <c r="I112">
        <f>martianeum7[[#This Row],[stan_po_wydobyciu_z_ładunku]]-martianeum7[[#This Row],[ile_zabiera_na_orbite]]</f>
        <v>35.937699999999992</v>
      </c>
    </row>
    <row r="113" spans="1:9" x14ac:dyDescent="0.25">
      <c r="A113" s="1">
        <v>48752</v>
      </c>
      <c r="B113">
        <f t="shared" si="1"/>
        <v>35.937699999999992</v>
      </c>
      <c r="C113" t="s">
        <v>9</v>
      </c>
      <c r="D113">
        <v>19.899999999999999</v>
      </c>
      <c r="E113">
        <v>10.8</v>
      </c>
      <c r="F113">
        <f>IF(martianeum7[[#This Row],[zawartosc '[%']]]&gt;=1,martianeum7[[#This Row],[masa '[kg']]]*martianeum7[[#This Row],[zawartosc '[%']]]*0.01,0)</f>
        <v>2.1492</v>
      </c>
      <c r="G113">
        <f>martianeum7[[#This Row],[stan_magazynu '[kg']]]+martianeum7[[#This Row],[ile_kg_materiału_z_ładunku]]</f>
        <v>38.086899999999993</v>
      </c>
      <c r="H113">
        <f>IF(martianeum7[[#This Row],[stan_po_wydobyciu_z_ładunku]]&gt;=100,100,0)</f>
        <v>0</v>
      </c>
      <c r="I113">
        <f>martianeum7[[#This Row],[stan_po_wydobyciu_z_ładunku]]-martianeum7[[#This Row],[ile_zabiera_na_orbite]]</f>
        <v>38.086899999999993</v>
      </c>
    </row>
    <row r="114" spans="1:9" x14ac:dyDescent="0.25">
      <c r="A114" s="1">
        <v>48753</v>
      </c>
      <c r="B114">
        <f t="shared" si="1"/>
        <v>38.086899999999993</v>
      </c>
      <c r="C114" t="s">
        <v>11</v>
      </c>
      <c r="D114">
        <v>13</v>
      </c>
      <c r="E114">
        <v>0</v>
      </c>
      <c r="F114">
        <f>IF(martianeum7[[#This Row],[zawartosc '[%']]]&gt;=1,martianeum7[[#This Row],[masa '[kg']]]*martianeum7[[#This Row],[zawartosc '[%']]]*0.01,0)</f>
        <v>0</v>
      </c>
      <c r="G114">
        <f>martianeum7[[#This Row],[stan_magazynu '[kg']]]+martianeum7[[#This Row],[ile_kg_materiału_z_ładunku]]</f>
        <v>38.086899999999993</v>
      </c>
      <c r="H114">
        <f>IF(martianeum7[[#This Row],[stan_po_wydobyciu_z_ładunku]]&gt;=100,100,0)</f>
        <v>0</v>
      </c>
      <c r="I114">
        <f>martianeum7[[#This Row],[stan_po_wydobyciu_z_ładunku]]-martianeum7[[#This Row],[ile_zabiera_na_orbite]]</f>
        <v>38.086899999999993</v>
      </c>
    </row>
    <row r="115" spans="1:9" x14ac:dyDescent="0.25">
      <c r="A115" s="1">
        <v>48754</v>
      </c>
      <c r="B115">
        <f t="shared" si="1"/>
        <v>38.086899999999993</v>
      </c>
      <c r="C115" t="s">
        <v>7</v>
      </c>
      <c r="D115">
        <v>28.1</v>
      </c>
      <c r="E115">
        <v>15</v>
      </c>
      <c r="F115">
        <f>IF(martianeum7[[#This Row],[zawartosc '[%']]]&gt;=1,martianeum7[[#This Row],[masa '[kg']]]*martianeum7[[#This Row],[zawartosc '[%']]]*0.01,0)</f>
        <v>4.2149999999999999</v>
      </c>
      <c r="G115">
        <f>martianeum7[[#This Row],[stan_magazynu '[kg']]]+martianeum7[[#This Row],[ile_kg_materiału_z_ładunku]]</f>
        <v>42.301899999999989</v>
      </c>
      <c r="H115">
        <f>IF(martianeum7[[#This Row],[stan_po_wydobyciu_z_ładunku]]&gt;=100,100,0)</f>
        <v>0</v>
      </c>
      <c r="I115">
        <f>martianeum7[[#This Row],[stan_po_wydobyciu_z_ładunku]]-martianeum7[[#This Row],[ile_zabiera_na_orbite]]</f>
        <v>42.301899999999989</v>
      </c>
    </row>
    <row r="116" spans="1:9" x14ac:dyDescent="0.25">
      <c r="A116" s="1">
        <v>48755</v>
      </c>
      <c r="B116">
        <f t="shared" si="1"/>
        <v>42.301899999999989</v>
      </c>
      <c r="C116" t="s">
        <v>12</v>
      </c>
      <c r="D116">
        <v>22.5</v>
      </c>
      <c r="E116">
        <v>8.6</v>
      </c>
      <c r="F116">
        <f>IF(martianeum7[[#This Row],[zawartosc '[%']]]&gt;=1,martianeum7[[#This Row],[masa '[kg']]]*martianeum7[[#This Row],[zawartosc '[%']]]*0.01,0)</f>
        <v>1.9350000000000001</v>
      </c>
      <c r="G116">
        <f>martianeum7[[#This Row],[stan_magazynu '[kg']]]+martianeum7[[#This Row],[ile_kg_materiału_z_ładunku]]</f>
        <v>44.236899999999991</v>
      </c>
      <c r="H116">
        <f>IF(martianeum7[[#This Row],[stan_po_wydobyciu_z_ładunku]]&gt;=100,100,0)</f>
        <v>0</v>
      </c>
      <c r="I116">
        <f>martianeum7[[#This Row],[stan_po_wydobyciu_z_ładunku]]-martianeum7[[#This Row],[ile_zabiera_na_orbite]]</f>
        <v>44.236899999999991</v>
      </c>
    </row>
    <row r="117" spans="1:9" x14ac:dyDescent="0.25">
      <c r="A117" s="1">
        <v>48756</v>
      </c>
      <c r="B117">
        <f t="shared" si="1"/>
        <v>44.236899999999991</v>
      </c>
      <c r="C117" t="s">
        <v>19</v>
      </c>
      <c r="D117">
        <v>14</v>
      </c>
      <c r="E117">
        <v>36.1</v>
      </c>
      <c r="F117">
        <f>IF(martianeum7[[#This Row],[zawartosc '[%']]]&gt;=1,martianeum7[[#This Row],[masa '[kg']]]*martianeum7[[#This Row],[zawartosc '[%']]]*0.01,0)</f>
        <v>5.0540000000000003</v>
      </c>
      <c r="G117">
        <f>martianeum7[[#This Row],[stan_magazynu '[kg']]]+martianeum7[[#This Row],[ile_kg_materiału_z_ładunku]]</f>
        <v>49.290899999999993</v>
      </c>
      <c r="H117">
        <f>IF(martianeum7[[#This Row],[stan_po_wydobyciu_z_ładunku]]&gt;=100,100,0)</f>
        <v>0</v>
      </c>
      <c r="I117">
        <f>martianeum7[[#This Row],[stan_po_wydobyciu_z_ładunku]]-martianeum7[[#This Row],[ile_zabiera_na_orbite]]</f>
        <v>49.290899999999993</v>
      </c>
    </row>
    <row r="118" spans="1:9" x14ac:dyDescent="0.25">
      <c r="A118" s="1">
        <v>48757</v>
      </c>
      <c r="B118">
        <f t="shared" si="1"/>
        <v>49.290899999999993</v>
      </c>
      <c r="C118" t="s">
        <v>10</v>
      </c>
      <c r="D118">
        <v>10.6</v>
      </c>
      <c r="E118">
        <v>18.399999999999999</v>
      </c>
      <c r="F118">
        <f>IF(martianeum7[[#This Row],[zawartosc '[%']]]&gt;=1,martianeum7[[#This Row],[masa '[kg']]]*martianeum7[[#This Row],[zawartosc '[%']]]*0.01,0)</f>
        <v>1.9503999999999999</v>
      </c>
      <c r="G118">
        <f>martianeum7[[#This Row],[stan_magazynu '[kg']]]+martianeum7[[#This Row],[ile_kg_materiału_z_ładunku]]</f>
        <v>51.241299999999995</v>
      </c>
      <c r="H118">
        <f>IF(martianeum7[[#This Row],[stan_po_wydobyciu_z_ładunku]]&gt;=100,100,0)</f>
        <v>0</v>
      </c>
      <c r="I118">
        <f>martianeum7[[#This Row],[stan_po_wydobyciu_z_ładunku]]-martianeum7[[#This Row],[ile_zabiera_na_orbite]]</f>
        <v>51.241299999999995</v>
      </c>
    </row>
    <row r="119" spans="1:9" x14ac:dyDescent="0.25">
      <c r="A119" s="1">
        <v>48758</v>
      </c>
      <c r="B119">
        <f t="shared" si="1"/>
        <v>51.241299999999995</v>
      </c>
      <c r="C119" t="s">
        <v>23</v>
      </c>
      <c r="D119">
        <v>22.3</v>
      </c>
      <c r="E119">
        <v>0</v>
      </c>
      <c r="F119">
        <f>IF(martianeum7[[#This Row],[zawartosc '[%']]]&gt;=1,martianeum7[[#This Row],[masa '[kg']]]*martianeum7[[#This Row],[zawartosc '[%']]]*0.01,0)</f>
        <v>0</v>
      </c>
      <c r="G119">
        <f>martianeum7[[#This Row],[stan_magazynu '[kg']]]+martianeum7[[#This Row],[ile_kg_materiału_z_ładunku]]</f>
        <v>51.241299999999995</v>
      </c>
      <c r="H119">
        <f>IF(martianeum7[[#This Row],[stan_po_wydobyciu_z_ładunku]]&gt;=100,100,0)</f>
        <v>0</v>
      </c>
      <c r="I119">
        <f>martianeum7[[#This Row],[stan_po_wydobyciu_z_ładunku]]-martianeum7[[#This Row],[ile_zabiera_na_orbite]]</f>
        <v>51.241299999999995</v>
      </c>
    </row>
    <row r="120" spans="1:9" x14ac:dyDescent="0.25">
      <c r="A120" s="1">
        <v>48759</v>
      </c>
      <c r="B120">
        <f t="shared" si="1"/>
        <v>51.241299999999995</v>
      </c>
      <c r="C120" t="s">
        <v>19</v>
      </c>
      <c r="D120">
        <v>14.5</v>
      </c>
      <c r="E120">
        <v>26</v>
      </c>
      <c r="F120">
        <f>IF(martianeum7[[#This Row],[zawartosc '[%']]]&gt;=1,martianeum7[[#This Row],[masa '[kg']]]*martianeum7[[#This Row],[zawartosc '[%']]]*0.01,0)</f>
        <v>3.77</v>
      </c>
      <c r="G120">
        <f>martianeum7[[#This Row],[stan_magazynu '[kg']]]+martianeum7[[#This Row],[ile_kg_materiału_z_ładunku]]</f>
        <v>55.011299999999999</v>
      </c>
      <c r="H120">
        <f>IF(martianeum7[[#This Row],[stan_po_wydobyciu_z_ładunku]]&gt;=100,100,0)</f>
        <v>0</v>
      </c>
      <c r="I120">
        <f>martianeum7[[#This Row],[stan_po_wydobyciu_z_ładunku]]-martianeum7[[#This Row],[ile_zabiera_na_orbite]]</f>
        <v>55.011299999999999</v>
      </c>
    </row>
    <row r="121" spans="1:9" x14ac:dyDescent="0.25">
      <c r="A121" s="1">
        <v>48760</v>
      </c>
      <c r="B121">
        <f t="shared" si="1"/>
        <v>55.011299999999999</v>
      </c>
      <c r="C121" t="s">
        <v>5</v>
      </c>
      <c r="D121">
        <v>21</v>
      </c>
      <c r="E121">
        <v>1.7</v>
      </c>
      <c r="F121">
        <f>IF(martianeum7[[#This Row],[zawartosc '[%']]]&gt;=1,martianeum7[[#This Row],[masa '[kg']]]*martianeum7[[#This Row],[zawartosc '[%']]]*0.01,0)</f>
        <v>0.35699999999999998</v>
      </c>
      <c r="G121">
        <f>martianeum7[[#This Row],[stan_magazynu '[kg']]]+martianeum7[[#This Row],[ile_kg_materiału_z_ładunku]]</f>
        <v>55.368299999999998</v>
      </c>
      <c r="H121">
        <f>IF(martianeum7[[#This Row],[stan_po_wydobyciu_z_ładunku]]&gt;=100,100,0)</f>
        <v>0</v>
      </c>
      <c r="I121">
        <f>martianeum7[[#This Row],[stan_po_wydobyciu_z_ładunku]]-martianeum7[[#This Row],[ile_zabiera_na_orbite]]</f>
        <v>55.368299999999998</v>
      </c>
    </row>
    <row r="122" spans="1:9" x14ac:dyDescent="0.25">
      <c r="A122" s="1">
        <v>48761</v>
      </c>
      <c r="B122">
        <f t="shared" si="1"/>
        <v>55.368299999999998</v>
      </c>
      <c r="C122" t="s">
        <v>4</v>
      </c>
      <c r="D122">
        <v>17.7</v>
      </c>
      <c r="E122">
        <v>0.4</v>
      </c>
      <c r="F122">
        <f>IF(martianeum7[[#This Row],[zawartosc '[%']]]&gt;=1,martianeum7[[#This Row],[masa '[kg']]]*martianeum7[[#This Row],[zawartosc '[%']]]*0.01,0)</f>
        <v>0</v>
      </c>
      <c r="G122">
        <f>martianeum7[[#This Row],[stan_magazynu '[kg']]]+martianeum7[[#This Row],[ile_kg_materiału_z_ładunku]]</f>
        <v>55.368299999999998</v>
      </c>
      <c r="H122">
        <f>IF(martianeum7[[#This Row],[stan_po_wydobyciu_z_ładunku]]&gt;=100,100,0)</f>
        <v>0</v>
      </c>
      <c r="I122">
        <f>martianeum7[[#This Row],[stan_po_wydobyciu_z_ładunku]]-martianeum7[[#This Row],[ile_zabiera_na_orbite]]</f>
        <v>55.368299999999998</v>
      </c>
    </row>
    <row r="123" spans="1:9" x14ac:dyDescent="0.25">
      <c r="A123" s="1">
        <v>48762</v>
      </c>
      <c r="B123">
        <f t="shared" si="1"/>
        <v>55.368299999999998</v>
      </c>
      <c r="C123" t="s">
        <v>7</v>
      </c>
      <c r="D123">
        <v>24.3</v>
      </c>
      <c r="E123">
        <v>9.6999999999999993</v>
      </c>
      <c r="F123">
        <f>IF(martianeum7[[#This Row],[zawartosc '[%']]]&gt;=1,martianeum7[[#This Row],[masa '[kg']]]*martianeum7[[#This Row],[zawartosc '[%']]]*0.01,0)</f>
        <v>2.3571</v>
      </c>
      <c r="G123">
        <f>martianeum7[[#This Row],[stan_magazynu '[kg']]]+martianeum7[[#This Row],[ile_kg_materiału_z_ładunku]]</f>
        <v>57.7254</v>
      </c>
      <c r="H123">
        <f>IF(martianeum7[[#This Row],[stan_po_wydobyciu_z_ładunku]]&gt;=100,100,0)</f>
        <v>0</v>
      </c>
      <c r="I123">
        <f>martianeum7[[#This Row],[stan_po_wydobyciu_z_ładunku]]-martianeum7[[#This Row],[ile_zabiera_na_orbite]]</f>
        <v>57.7254</v>
      </c>
    </row>
    <row r="124" spans="1:9" x14ac:dyDescent="0.25">
      <c r="A124" s="1">
        <v>48763</v>
      </c>
      <c r="B124">
        <f t="shared" si="1"/>
        <v>57.7254</v>
      </c>
      <c r="C124" t="s">
        <v>15</v>
      </c>
      <c r="D124">
        <v>18.8</v>
      </c>
      <c r="E124">
        <v>6.4</v>
      </c>
      <c r="F124">
        <f>IF(martianeum7[[#This Row],[zawartosc '[%']]]&gt;=1,martianeum7[[#This Row],[masa '[kg']]]*martianeum7[[#This Row],[zawartosc '[%']]]*0.01,0)</f>
        <v>1.2032</v>
      </c>
      <c r="G124">
        <f>martianeum7[[#This Row],[stan_magazynu '[kg']]]+martianeum7[[#This Row],[ile_kg_materiału_z_ładunku]]</f>
        <v>58.928600000000003</v>
      </c>
      <c r="H124">
        <f>IF(martianeum7[[#This Row],[stan_po_wydobyciu_z_ładunku]]&gt;=100,100,0)</f>
        <v>0</v>
      </c>
      <c r="I124">
        <f>martianeum7[[#This Row],[stan_po_wydobyciu_z_ładunku]]-martianeum7[[#This Row],[ile_zabiera_na_orbite]]</f>
        <v>58.928600000000003</v>
      </c>
    </row>
    <row r="125" spans="1:9" x14ac:dyDescent="0.25">
      <c r="A125" s="1">
        <v>48764</v>
      </c>
      <c r="B125">
        <f t="shared" si="1"/>
        <v>58.928600000000003</v>
      </c>
      <c r="C125" t="s">
        <v>13</v>
      </c>
      <c r="D125">
        <v>15.9</v>
      </c>
      <c r="E125">
        <v>5.2</v>
      </c>
      <c r="F125">
        <f>IF(martianeum7[[#This Row],[zawartosc '[%']]]&gt;=1,martianeum7[[#This Row],[masa '[kg']]]*martianeum7[[#This Row],[zawartosc '[%']]]*0.01,0)</f>
        <v>0.82680000000000009</v>
      </c>
      <c r="G125">
        <f>martianeum7[[#This Row],[stan_magazynu '[kg']]]+martianeum7[[#This Row],[ile_kg_materiału_z_ładunku]]</f>
        <v>59.755400000000002</v>
      </c>
      <c r="H125">
        <f>IF(martianeum7[[#This Row],[stan_po_wydobyciu_z_ładunku]]&gt;=100,100,0)</f>
        <v>0</v>
      </c>
      <c r="I125">
        <f>martianeum7[[#This Row],[stan_po_wydobyciu_z_ładunku]]-martianeum7[[#This Row],[ile_zabiera_na_orbite]]</f>
        <v>59.755400000000002</v>
      </c>
    </row>
    <row r="126" spans="1:9" x14ac:dyDescent="0.25">
      <c r="A126" s="1">
        <v>48765</v>
      </c>
      <c r="B126">
        <f t="shared" si="1"/>
        <v>59.755400000000002</v>
      </c>
      <c r="C126" t="s">
        <v>7</v>
      </c>
      <c r="D126">
        <v>26.1</v>
      </c>
      <c r="E126">
        <v>0</v>
      </c>
      <c r="F126">
        <f>IF(martianeum7[[#This Row],[zawartosc '[%']]]&gt;=1,martianeum7[[#This Row],[masa '[kg']]]*martianeum7[[#This Row],[zawartosc '[%']]]*0.01,0)</f>
        <v>0</v>
      </c>
      <c r="G126">
        <f>martianeum7[[#This Row],[stan_magazynu '[kg']]]+martianeum7[[#This Row],[ile_kg_materiału_z_ładunku]]</f>
        <v>59.755400000000002</v>
      </c>
      <c r="H126">
        <f>IF(martianeum7[[#This Row],[stan_po_wydobyciu_z_ładunku]]&gt;=100,100,0)</f>
        <v>0</v>
      </c>
      <c r="I126">
        <f>martianeum7[[#This Row],[stan_po_wydobyciu_z_ładunku]]-martianeum7[[#This Row],[ile_zabiera_na_orbite]]</f>
        <v>59.755400000000002</v>
      </c>
    </row>
    <row r="127" spans="1:9" x14ac:dyDescent="0.25">
      <c r="A127" s="1">
        <v>48766</v>
      </c>
      <c r="B127">
        <f t="shared" si="1"/>
        <v>59.755400000000002</v>
      </c>
      <c r="C127" t="s">
        <v>19</v>
      </c>
      <c r="D127">
        <v>29.4</v>
      </c>
      <c r="E127">
        <v>8.8000000000000007</v>
      </c>
      <c r="F127">
        <f>IF(martianeum7[[#This Row],[zawartosc '[%']]]&gt;=1,martianeum7[[#This Row],[masa '[kg']]]*martianeum7[[#This Row],[zawartosc '[%']]]*0.01,0)</f>
        <v>2.5872000000000002</v>
      </c>
      <c r="G127">
        <f>martianeum7[[#This Row],[stan_magazynu '[kg']]]+martianeum7[[#This Row],[ile_kg_materiału_z_ładunku]]</f>
        <v>62.342600000000004</v>
      </c>
      <c r="H127">
        <f>IF(martianeum7[[#This Row],[stan_po_wydobyciu_z_ładunku]]&gt;=100,100,0)</f>
        <v>0</v>
      </c>
      <c r="I127">
        <f>martianeum7[[#This Row],[stan_po_wydobyciu_z_ładunku]]-martianeum7[[#This Row],[ile_zabiera_na_orbite]]</f>
        <v>62.342600000000004</v>
      </c>
    </row>
    <row r="128" spans="1:9" x14ac:dyDescent="0.25">
      <c r="A128" s="1">
        <v>48767</v>
      </c>
      <c r="B128">
        <f t="shared" si="1"/>
        <v>62.342600000000004</v>
      </c>
      <c r="C128" t="s">
        <v>13</v>
      </c>
      <c r="D128">
        <v>10.5</v>
      </c>
      <c r="E128">
        <v>14.5</v>
      </c>
      <c r="F128">
        <f>IF(martianeum7[[#This Row],[zawartosc '[%']]]&gt;=1,martianeum7[[#This Row],[masa '[kg']]]*martianeum7[[#This Row],[zawartosc '[%']]]*0.01,0)</f>
        <v>1.5225</v>
      </c>
      <c r="G128">
        <f>martianeum7[[#This Row],[stan_magazynu '[kg']]]+martianeum7[[#This Row],[ile_kg_materiału_z_ładunku]]</f>
        <v>63.865100000000005</v>
      </c>
      <c r="H128">
        <f>IF(martianeum7[[#This Row],[stan_po_wydobyciu_z_ładunku]]&gt;=100,100,0)</f>
        <v>0</v>
      </c>
      <c r="I128">
        <f>martianeum7[[#This Row],[stan_po_wydobyciu_z_ładunku]]-martianeum7[[#This Row],[ile_zabiera_na_orbite]]</f>
        <v>63.865100000000005</v>
      </c>
    </row>
    <row r="129" spans="1:9" x14ac:dyDescent="0.25">
      <c r="A129" s="1">
        <v>48768</v>
      </c>
      <c r="B129">
        <f t="shared" si="1"/>
        <v>63.865100000000005</v>
      </c>
      <c r="C129" t="s">
        <v>30</v>
      </c>
      <c r="D129">
        <v>18.100000000000001</v>
      </c>
      <c r="E129">
        <v>0</v>
      </c>
      <c r="F129">
        <f>IF(martianeum7[[#This Row],[zawartosc '[%']]]&gt;=1,martianeum7[[#This Row],[masa '[kg']]]*martianeum7[[#This Row],[zawartosc '[%']]]*0.01,0)</f>
        <v>0</v>
      </c>
      <c r="G129">
        <f>martianeum7[[#This Row],[stan_magazynu '[kg']]]+martianeum7[[#This Row],[ile_kg_materiału_z_ładunku]]</f>
        <v>63.865100000000005</v>
      </c>
      <c r="H129">
        <f>IF(martianeum7[[#This Row],[stan_po_wydobyciu_z_ładunku]]&gt;=100,100,0)</f>
        <v>0</v>
      </c>
      <c r="I129">
        <f>martianeum7[[#This Row],[stan_po_wydobyciu_z_ładunku]]-martianeum7[[#This Row],[ile_zabiera_na_orbite]]</f>
        <v>63.865100000000005</v>
      </c>
    </row>
    <row r="130" spans="1:9" x14ac:dyDescent="0.25">
      <c r="A130" s="1">
        <v>48769</v>
      </c>
      <c r="B130">
        <f t="shared" si="1"/>
        <v>63.865100000000005</v>
      </c>
      <c r="C130" t="s">
        <v>15</v>
      </c>
      <c r="D130">
        <v>20.6</v>
      </c>
      <c r="E130">
        <v>0</v>
      </c>
      <c r="F130">
        <f>IF(martianeum7[[#This Row],[zawartosc '[%']]]&gt;=1,martianeum7[[#This Row],[masa '[kg']]]*martianeum7[[#This Row],[zawartosc '[%']]]*0.01,0)</f>
        <v>0</v>
      </c>
      <c r="G130">
        <f>martianeum7[[#This Row],[stan_magazynu '[kg']]]+martianeum7[[#This Row],[ile_kg_materiału_z_ładunku]]</f>
        <v>63.865100000000005</v>
      </c>
      <c r="H130">
        <f>IF(martianeum7[[#This Row],[stan_po_wydobyciu_z_ładunku]]&gt;=100,100,0)</f>
        <v>0</v>
      </c>
      <c r="I130">
        <f>martianeum7[[#This Row],[stan_po_wydobyciu_z_ładunku]]-martianeum7[[#This Row],[ile_zabiera_na_orbite]]</f>
        <v>63.865100000000005</v>
      </c>
    </row>
    <row r="131" spans="1:9" x14ac:dyDescent="0.25">
      <c r="A131" s="1">
        <v>48770</v>
      </c>
      <c r="B131">
        <f t="shared" si="1"/>
        <v>63.865100000000005</v>
      </c>
      <c r="C131" t="s">
        <v>15</v>
      </c>
      <c r="D131">
        <v>17.100000000000001</v>
      </c>
      <c r="E131">
        <v>0</v>
      </c>
      <c r="F131">
        <f>IF(martianeum7[[#This Row],[zawartosc '[%']]]&gt;=1,martianeum7[[#This Row],[masa '[kg']]]*martianeum7[[#This Row],[zawartosc '[%']]]*0.01,0)</f>
        <v>0</v>
      </c>
      <c r="G131">
        <f>martianeum7[[#This Row],[stan_magazynu '[kg']]]+martianeum7[[#This Row],[ile_kg_materiału_z_ładunku]]</f>
        <v>63.865100000000005</v>
      </c>
      <c r="H131">
        <f>IF(martianeum7[[#This Row],[stan_po_wydobyciu_z_ładunku]]&gt;=100,100,0)</f>
        <v>0</v>
      </c>
      <c r="I131">
        <f>martianeum7[[#This Row],[stan_po_wydobyciu_z_ładunku]]-martianeum7[[#This Row],[ile_zabiera_na_orbite]]</f>
        <v>63.865100000000005</v>
      </c>
    </row>
    <row r="132" spans="1:9" x14ac:dyDescent="0.25">
      <c r="A132" s="1">
        <v>48771</v>
      </c>
      <c r="B132">
        <f t="shared" ref="B132:B195" si="2">I131</f>
        <v>63.865100000000005</v>
      </c>
      <c r="C132" t="s">
        <v>22</v>
      </c>
      <c r="D132">
        <v>17</v>
      </c>
      <c r="E132">
        <v>0.3</v>
      </c>
      <c r="F132">
        <f>IF(martianeum7[[#This Row],[zawartosc '[%']]]&gt;=1,martianeum7[[#This Row],[masa '[kg']]]*martianeum7[[#This Row],[zawartosc '[%']]]*0.01,0)</f>
        <v>0</v>
      </c>
      <c r="G132">
        <f>martianeum7[[#This Row],[stan_magazynu '[kg']]]+martianeum7[[#This Row],[ile_kg_materiału_z_ładunku]]</f>
        <v>63.865100000000005</v>
      </c>
      <c r="H132">
        <f>IF(martianeum7[[#This Row],[stan_po_wydobyciu_z_ładunku]]&gt;=100,100,0)</f>
        <v>0</v>
      </c>
      <c r="I132">
        <f>martianeum7[[#This Row],[stan_po_wydobyciu_z_ładunku]]-martianeum7[[#This Row],[ile_zabiera_na_orbite]]</f>
        <v>63.865100000000005</v>
      </c>
    </row>
    <row r="133" spans="1:9" x14ac:dyDescent="0.25">
      <c r="A133" s="1">
        <v>48772</v>
      </c>
      <c r="B133">
        <f t="shared" si="2"/>
        <v>63.865100000000005</v>
      </c>
      <c r="C133" t="s">
        <v>23</v>
      </c>
      <c r="D133">
        <v>14.7</v>
      </c>
      <c r="E133">
        <v>2.2999999999999998</v>
      </c>
      <c r="F133">
        <f>IF(martianeum7[[#This Row],[zawartosc '[%']]]&gt;=1,martianeum7[[#This Row],[masa '[kg']]]*martianeum7[[#This Row],[zawartosc '[%']]]*0.01,0)</f>
        <v>0.33809999999999996</v>
      </c>
      <c r="G133">
        <f>martianeum7[[#This Row],[stan_magazynu '[kg']]]+martianeum7[[#This Row],[ile_kg_materiału_z_ładunku]]</f>
        <v>64.20320000000001</v>
      </c>
      <c r="H133">
        <f>IF(martianeum7[[#This Row],[stan_po_wydobyciu_z_ładunku]]&gt;=100,100,0)</f>
        <v>0</v>
      </c>
      <c r="I133">
        <f>martianeum7[[#This Row],[stan_po_wydobyciu_z_ładunku]]-martianeum7[[#This Row],[ile_zabiera_na_orbite]]</f>
        <v>64.20320000000001</v>
      </c>
    </row>
    <row r="134" spans="1:9" x14ac:dyDescent="0.25">
      <c r="A134" s="1">
        <v>48773</v>
      </c>
      <c r="B134">
        <f t="shared" si="2"/>
        <v>64.20320000000001</v>
      </c>
      <c r="C134" t="s">
        <v>15</v>
      </c>
      <c r="D134">
        <v>21.7</v>
      </c>
      <c r="E134">
        <v>0</v>
      </c>
      <c r="F134">
        <f>IF(martianeum7[[#This Row],[zawartosc '[%']]]&gt;=1,martianeum7[[#This Row],[masa '[kg']]]*martianeum7[[#This Row],[zawartosc '[%']]]*0.01,0)</f>
        <v>0</v>
      </c>
      <c r="G134">
        <f>martianeum7[[#This Row],[stan_magazynu '[kg']]]+martianeum7[[#This Row],[ile_kg_materiału_z_ładunku]]</f>
        <v>64.20320000000001</v>
      </c>
      <c r="H134">
        <f>IF(martianeum7[[#This Row],[stan_po_wydobyciu_z_ładunku]]&gt;=100,100,0)</f>
        <v>0</v>
      </c>
      <c r="I134">
        <f>martianeum7[[#This Row],[stan_po_wydobyciu_z_ładunku]]-martianeum7[[#This Row],[ile_zabiera_na_orbite]]</f>
        <v>64.20320000000001</v>
      </c>
    </row>
    <row r="135" spans="1:9" x14ac:dyDescent="0.25">
      <c r="A135" s="1">
        <v>48774</v>
      </c>
      <c r="B135">
        <f t="shared" si="2"/>
        <v>64.20320000000001</v>
      </c>
      <c r="C135" t="s">
        <v>16</v>
      </c>
      <c r="D135">
        <v>12.5</v>
      </c>
      <c r="E135">
        <v>0</v>
      </c>
      <c r="F135">
        <f>IF(martianeum7[[#This Row],[zawartosc '[%']]]&gt;=1,martianeum7[[#This Row],[masa '[kg']]]*martianeum7[[#This Row],[zawartosc '[%']]]*0.01,0)</f>
        <v>0</v>
      </c>
      <c r="G135">
        <f>martianeum7[[#This Row],[stan_magazynu '[kg']]]+martianeum7[[#This Row],[ile_kg_materiału_z_ładunku]]</f>
        <v>64.20320000000001</v>
      </c>
      <c r="H135">
        <f>IF(martianeum7[[#This Row],[stan_po_wydobyciu_z_ładunku]]&gt;=100,100,0)</f>
        <v>0</v>
      </c>
      <c r="I135">
        <f>martianeum7[[#This Row],[stan_po_wydobyciu_z_ładunku]]-martianeum7[[#This Row],[ile_zabiera_na_orbite]]</f>
        <v>64.20320000000001</v>
      </c>
    </row>
    <row r="136" spans="1:9" x14ac:dyDescent="0.25">
      <c r="A136" s="1">
        <v>48775</v>
      </c>
      <c r="B136">
        <f t="shared" si="2"/>
        <v>64.20320000000001</v>
      </c>
      <c r="C136" t="s">
        <v>8</v>
      </c>
      <c r="D136">
        <v>17.8</v>
      </c>
      <c r="E136">
        <v>4.0999999999999996</v>
      </c>
      <c r="F136">
        <f>IF(martianeum7[[#This Row],[zawartosc '[%']]]&gt;=1,martianeum7[[#This Row],[masa '[kg']]]*martianeum7[[#This Row],[zawartosc '[%']]]*0.01,0)</f>
        <v>0.72979999999999989</v>
      </c>
      <c r="G136">
        <f>martianeum7[[#This Row],[stan_magazynu '[kg']]]+martianeum7[[#This Row],[ile_kg_materiału_z_ładunku]]</f>
        <v>64.933000000000007</v>
      </c>
      <c r="H136">
        <f>IF(martianeum7[[#This Row],[stan_po_wydobyciu_z_ładunku]]&gt;=100,100,0)</f>
        <v>0</v>
      </c>
      <c r="I136">
        <f>martianeum7[[#This Row],[stan_po_wydobyciu_z_ładunku]]-martianeum7[[#This Row],[ile_zabiera_na_orbite]]</f>
        <v>64.933000000000007</v>
      </c>
    </row>
    <row r="137" spans="1:9" x14ac:dyDescent="0.25">
      <c r="A137" s="1">
        <v>48776</v>
      </c>
      <c r="B137">
        <f t="shared" si="2"/>
        <v>64.933000000000007</v>
      </c>
      <c r="C137" t="s">
        <v>10</v>
      </c>
      <c r="D137">
        <v>28.9</v>
      </c>
      <c r="E137">
        <v>38.700000000000003</v>
      </c>
      <c r="F137">
        <f>IF(martianeum7[[#This Row],[zawartosc '[%']]]&gt;=1,martianeum7[[#This Row],[masa '[kg']]]*martianeum7[[#This Row],[zawartosc '[%']]]*0.01,0)</f>
        <v>11.1843</v>
      </c>
      <c r="G137">
        <f>martianeum7[[#This Row],[stan_magazynu '[kg']]]+martianeum7[[#This Row],[ile_kg_materiału_z_ładunku]]</f>
        <v>76.1173</v>
      </c>
      <c r="H137">
        <f>IF(martianeum7[[#This Row],[stan_po_wydobyciu_z_ładunku]]&gt;=100,100,0)</f>
        <v>0</v>
      </c>
      <c r="I137">
        <f>martianeum7[[#This Row],[stan_po_wydobyciu_z_ładunku]]-martianeum7[[#This Row],[ile_zabiera_na_orbite]]</f>
        <v>76.1173</v>
      </c>
    </row>
    <row r="138" spans="1:9" x14ac:dyDescent="0.25">
      <c r="A138" s="1">
        <v>48777</v>
      </c>
      <c r="B138">
        <f t="shared" si="2"/>
        <v>76.1173</v>
      </c>
      <c r="C138" t="s">
        <v>11</v>
      </c>
      <c r="D138">
        <v>21</v>
      </c>
      <c r="E138">
        <v>3.5</v>
      </c>
      <c r="F138">
        <f>IF(martianeum7[[#This Row],[zawartosc '[%']]]&gt;=1,martianeum7[[#This Row],[masa '[kg']]]*martianeum7[[#This Row],[zawartosc '[%']]]*0.01,0)</f>
        <v>0.73499999999999999</v>
      </c>
      <c r="G138">
        <f>martianeum7[[#This Row],[stan_magazynu '[kg']]]+martianeum7[[#This Row],[ile_kg_materiału_z_ładunku]]</f>
        <v>76.8523</v>
      </c>
      <c r="H138">
        <f>IF(martianeum7[[#This Row],[stan_po_wydobyciu_z_ładunku]]&gt;=100,100,0)</f>
        <v>0</v>
      </c>
      <c r="I138">
        <f>martianeum7[[#This Row],[stan_po_wydobyciu_z_ładunku]]-martianeum7[[#This Row],[ile_zabiera_na_orbite]]</f>
        <v>76.8523</v>
      </c>
    </row>
    <row r="139" spans="1:9" x14ac:dyDescent="0.25">
      <c r="A139" s="1">
        <v>48778</v>
      </c>
      <c r="B139">
        <f t="shared" si="2"/>
        <v>76.8523</v>
      </c>
      <c r="C139" t="s">
        <v>21</v>
      </c>
      <c r="D139">
        <v>13</v>
      </c>
      <c r="E139">
        <v>0.1</v>
      </c>
      <c r="F139">
        <f>IF(martianeum7[[#This Row],[zawartosc '[%']]]&gt;=1,martianeum7[[#This Row],[masa '[kg']]]*martianeum7[[#This Row],[zawartosc '[%']]]*0.01,0)</f>
        <v>0</v>
      </c>
      <c r="G139">
        <f>martianeum7[[#This Row],[stan_magazynu '[kg']]]+martianeum7[[#This Row],[ile_kg_materiału_z_ładunku]]</f>
        <v>76.8523</v>
      </c>
      <c r="H139">
        <f>IF(martianeum7[[#This Row],[stan_po_wydobyciu_z_ładunku]]&gt;=100,100,0)</f>
        <v>0</v>
      </c>
      <c r="I139">
        <f>martianeum7[[#This Row],[stan_po_wydobyciu_z_ładunku]]-martianeum7[[#This Row],[ile_zabiera_na_orbite]]</f>
        <v>76.8523</v>
      </c>
    </row>
    <row r="140" spans="1:9" x14ac:dyDescent="0.25">
      <c r="A140" s="1">
        <v>48779</v>
      </c>
      <c r="B140">
        <f t="shared" si="2"/>
        <v>76.8523</v>
      </c>
      <c r="C140" t="s">
        <v>10</v>
      </c>
      <c r="D140">
        <v>23.1</v>
      </c>
      <c r="E140">
        <v>0</v>
      </c>
      <c r="F140">
        <f>IF(martianeum7[[#This Row],[zawartosc '[%']]]&gt;=1,martianeum7[[#This Row],[masa '[kg']]]*martianeum7[[#This Row],[zawartosc '[%']]]*0.01,0)</f>
        <v>0</v>
      </c>
      <c r="G140">
        <f>martianeum7[[#This Row],[stan_magazynu '[kg']]]+martianeum7[[#This Row],[ile_kg_materiału_z_ładunku]]</f>
        <v>76.8523</v>
      </c>
      <c r="H140">
        <f>IF(martianeum7[[#This Row],[stan_po_wydobyciu_z_ładunku]]&gt;=100,100,0)</f>
        <v>0</v>
      </c>
      <c r="I140">
        <f>martianeum7[[#This Row],[stan_po_wydobyciu_z_ładunku]]-martianeum7[[#This Row],[ile_zabiera_na_orbite]]</f>
        <v>76.8523</v>
      </c>
    </row>
    <row r="141" spans="1:9" x14ac:dyDescent="0.25">
      <c r="A141" s="1">
        <v>48780</v>
      </c>
      <c r="B141">
        <f t="shared" si="2"/>
        <v>76.8523</v>
      </c>
      <c r="C141" t="s">
        <v>15</v>
      </c>
      <c r="D141">
        <v>28.5</v>
      </c>
      <c r="E141">
        <v>0</v>
      </c>
      <c r="F141">
        <f>IF(martianeum7[[#This Row],[zawartosc '[%']]]&gt;=1,martianeum7[[#This Row],[masa '[kg']]]*martianeum7[[#This Row],[zawartosc '[%']]]*0.01,0)</f>
        <v>0</v>
      </c>
      <c r="G141">
        <f>martianeum7[[#This Row],[stan_magazynu '[kg']]]+martianeum7[[#This Row],[ile_kg_materiału_z_ładunku]]</f>
        <v>76.8523</v>
      </c>
      <c r="H141">
        <f>IF(martianeum7[[#This Row],[stan_po_wydobyciu_z_ładunku]]&gt;=100,100,0)</f>
        <v>0</v>
      </c>
      <c r="I141">
        <f>martianeum7[[#This Row],[stan_po_wydobyciu_z_ładunku]]-martianeum7[[#This Row],[ile_zabiera_na_orbite]]</f>
        <v>76.8523</v>
      </c>
    </row>
    <row r="142" spans="1:9" x14ac:dyDescent="0.25">
      <c r="A142" s="1">
        <v>48781</v>
      </c>
      <c r="B142">
        <f t="shared" si="2"/>
        <v>76.8523</v>
      </c>
      <c r="C142" t="s">
        <v>15</v>
      </c>
      <c r="D142">
        <v>12.8</v>
      </c>
      <c r="E142">
        <v>0</v>
      </c>
      <c r="F142">
        <f>IF(martianeum7[[#This Row],[zawartosc '[%']]]&gt;=1,martianeum7[[#This Row],[masa '[kg']]]*martianeum7[[#This Row],[zawartosc '[%']]]*0.01,0)</f>
        <v>0</v>
      </c>
      <c r="G142">
        <f>martianeum7[[#This Row],[stan_magazynu '[kg']]]+martianeum7[[#This Row],[ile_kg_materiału_z_ładunku]]</f>
        <v>76.8523</v>
      </c>
      <c r="H142">
        <f>IF(martianeum7[[#This Row],[stan_po_wydobyciu_z_ładunku]]&gt;=100,100,0)</f>
        <v>0</v>
      </c>
      <c r="I142">
        <f>martianeum7[[#This Row],[stan_po_wydobyciu_z_ładunku]]-martianeum7[[#This Row],[ile_zabiera_na_orbite]]</f>
        <v>76.8523</v>
      </c>
    </row>
    <row r="143" spans="1:9" x14ac:dyDescent="0.25">
      <c r="A143" s="1">
        <v>48782</v>
      </c>
      <c r="B143">
        <f t="shared" si="2"/>
        <v>76.8523</v>
      </c>
      <c r="C143" t="s">
        <v>31</v>
      </c>
      <c r="D143">
        <v>26.8</v>
      </c>
      <c r="E143">
        <v>0</v>
      </c>
      <c r="F143">
        <f>IF(martianeum7[[#This Row],[zawartosc '[%']]]&gt;=1,martianeum7[[#This Row],[masa '[kg']]]*martianeum7[[#This Row],[zawartosc '[%']]]*0.01,0)</f>
        <v>0</v>
      </c>
      <c r="G143">
        <f>martianeum7[[#This Row],[stan_magazynu '[kg']]]+martianeum7[[#This Row],[ile_kg_materiału_z_ładunku]]</f>
        <v>76.8523</v>
      </c>
      <c r="H143">
        <f>IF(martianeum7[[#This Row],[stan_po_wydobyciu_z_ładunku]]&gt;=100,100,0)</f>
        <v>0</v>
      </c>
      <c r="I143">
        <f>martianeum7[[#This Row],[stan_po_wydobyciu_z_ładunku]]-martianeum7[[#This Row],[ile_zabiera_na_orbite]]</f>
        <v>76.8523</v>
      </c>
    </row>
    <row r="144" spans="1:9" x14ac:dyDescent="0.25">
      <c r="A144" s="1">
        <v>48783</v>
      </c>
      <c r="B144">
        <f t="shared" si="2"/>
        <v>76.8523</v>
      </c>
      <c r="C144" t="s">
        <v>10</v>
      </c>
      <c r="D144">
        <v>15.1</v>
      </c>
      <c r="E144">
        <v>24.8</v>
      </c>
      <c r="F144">
        <f>IF(martianeum7[[#This Row],[zawartosc '[%']]]&gt;=1,martianeum7[[#This Row],[masa '[kg']]]*martianeum7[[#This Row],[zawartosc '[%']]]*0.01,0)</f>
        <v>3.7448000000000001</v>
      </c>
      <c r="G144">
        <f>martianeum7[[#This Row],[stan_magazynu '[kg']]]+martianeum7[[#This Row],[ile_kg_materiału_z_ładunku]]</f>
        <v>80.597099999999998</v>
      </c>
      <c r="H144">
        <f>IF(martianeum7[[#This Row],[stan_po_wydobyciu_z_ładunku]]&gt;=100,100,0)</f>
        <v>0</v>
      </c>
      <c r="I144">
        <f>martianeum7[[#This Row],[stan_po_wydobyciu_z_ładunku]]-martianeum7[[#This Row],[ile_zabiera_na_orbite]]</f>
        <v>80.597099999999998</v>
      </c>
    </row>
    <row r="145" spans="1:9" x14ac:dyDescent="0.25">
      <c r="A145" s="1">
        <v>48784</v>
      </c>
      <c r="B145">
        <f t="shared" si="2"/>
        <v>80.597099999999998</v>
      </c>
      <c r="C145" t="s">
        <v>18</v>
      </c>
      <c r="D145">
        <v>14.4</v>
      </c>
      <c r="E145">
        <v>13.5</v>
      </c>
      <c r="F145">
        <f>IF(martianeum7[[#This Row],[zawartosc '[%']]]&gt;=1,martianeum7[[#This Row],[masa '[kg']]]*martianeum7[[#This Row],[zawartosc '[%']]]*0.01,0)</f>
        <v>1.9440000000000002</v>
      </c>
      <c r="G145">
        <f>martianeum7[[#This Row],[stan_magazynu '[kg']]]+martianeum7[[#This Row],[ile_kg_materiału_z_ładunku]]</f>
        <v>82.5411</v>
      </c>
      <c r="H145">
        <f>IF(martianeum7[[#This Row],[stan_po_wydobyciu_z_ładunku]]&gt;=100,100,0)</f>
        <v>0</v>
      </c>
      <c r="I145">
        <f>martianeum7[[#This Row],[stan_po_wydobyciu_z_ładunku]]-martianeum7[[#This Row],[ile_zabiera_na_orbite]]</f>
        <v>82.5411</v>
      </c>
    </row>
    <row r="146" spans="1:9" x14ac:dyDescent="0.25">
      <c r="A146" s="1">
        <v>48785</v>
      </c>
      <c r="B146">
        <f t="shared" si="2"/>
        <v>82.5411</v>
      </c>
      <c r="C146" t="s">
        <v>11</v>
      </c>
      <c r="D146">
        <v>29.2</v>
      </c>
      <c r="E146">
        <v>15.7</v>
      </c>
      <c r="F146">
        <f>IF(martianeum7[[#This Row],[zawartosc '[%']]]&gt;=1,martianeum7[[#This Row],[masa '[kg']]]*martianeum7[[#This Row],[zawartosc '[%']]]*0.01,0)</f>
        <v>4.5843999999999996</v>
      </c>
      <c r="G146">
        <f>martianeum7[[#This Row],[stan_magazynu '[kg']]]+martianeum7[[#This Row],[ile_kg_materiału_z_ładunku]]</f>
        <v>87.125500000000002</v>
      </c>
      <c r="H146">
        <f>IF(martianeum7[[#This Row],[stan_po_wydobyciu_z_ładunku]]&gt;=100,100,0)</f>
        <v>0</v>
      </c>
      <c r="I146">
        <f>martianeum7[[#This Row],[stan_po_wydobyciu_z_ładunku]]-martianeum7[[#This Row],[ile_zabiera_na_orbite]]</f>
        <v>87.125500000000002</v>
      </c>
    </row>
    <row r="147" spans="1:9" x14ac:dyDescent="0.25">
      <c r="A147" s="1">
        <v>48786</v>
      </c>
      <c r="B147">
        <f t="shared" si="2"/>
        <v>87.125500000000002</v>
      </c>
      <c r="C147" t="s">
        <v>10</v>
      </c>
      <c r="D147">
        <v>28.9</v>
      </c>
      <c r="E147">
        <v>47.2</v>
      </c>
      <c r="F147">
        <f>IF(martianeum7[[#This Row],[zawartosc '[%']]]&gt;=1,martianeum7[[#This Row],[masa '[kg']]]*martianeum7[[#This Row],[zawartosc '[%']]]*0.01,0)</f>
        <v>13.640799999999999</v>
      </c>
      <c r="G147">
        <f>martianeum7[[#This Row],[stan_magazynu '[kg']]]+martianeum7[[#This Row],[ile_kg_materiału_z_ładunku]]</f>
        <v>100.7663</v>
      </c>
      <c r="H147">
        <f>IF(martianeum7[[#This Row],[stan_po_wydobyciu_z_ładunku]]&gt;=100,100,0)</f>
        <v>100</v>
      </c>
      <c r="I147">
        <f>martianeum7[[#This Row],[stan_po_wydobyciu_z_ładunku]]-martianeum7[[#This Row],[ile_zabiera_na_orbite]]</f>
        <v>0.76630000000000109</v>
      </c>
    </row>
    <row r="148" spans="1:9" x14ac:dyDescent="0.25">
      <c r="A148" s="1">
        <v>48787</v>
      </c>
      <c r="B148">
        <f t="shared" si="2"/>
        <v>0.76630000000000109</v>
      </c>
      <c r="C148" t="s">
        <v>20</v>
      </c>
      <c r="D148">
        <v>18.399999999999999</v>
      </c>
      <c r="E148">
        <v>3.9</v>
      </c>
      <c r="F148">
        <f>IF(martianeum7[[#This Row],[zawartosc '[%']]]&gt;=1,martianeum7[[#This Row],[masa '[kg']]]*martianeum7[[#This Row],[zawartosc '[%']]]*0.01,0)</f>
        <v>0.7175999999999999</v>
      </c>
      <c r="G148">
        <f>martianeum7[[#This Row],[stan_magazynu '[kg']]]+martianeum7[[#This Row],[ile_kg_materiału_z_ładunku]]</f>
        <v>1.4839000000000011</v>
      </c>
      <c r="H148">
        <f>IF(martianeum7[[#This Row],[stan_po_wydobyciu_z_ładunku]]&gt;=100,100,0)</f>
        <v>0</v>
      </c>
      <c r="I148">
        <f>martianeum7[[#This Row],[stan_po_wydobyciu_z_ładunku]]-martianeum7[[#This Row],[ile_zabiera_na_orbite]]</f>
        <v>1.4839000000000011</v>
      </c>
    </row>
    <row r="149" spans="1:9" x14ac:dyDescent="0.25">
      <c r="A149" s="1">
        <v>48788</v>
      </c>
      <c r="B149">
        <f t="shared" si="2"/>
        <v>1.4839000000000011</v>
      </c>
      <c r="C149" t="s">
        <v>17</v>
      </c>
      <c r="D149">
        <v>26.2</v>
      </c>
      <c r="E149">
        <v>4</v>
      </c>
      <c r="F149">
        <f>IF(martianeum7[[#This Row],[zawartosc '[%']]]&gt;=1,martianeum7[[#This Row],[masa '[kg']]]*martianeum7[[#This Row],[zawartosc '[%']]]*0.01,0)</f>
        <v>1.048</v>
      </c>
      <c r="G149">
        <f>martianeum7[[#This Row],[stan_magazynu '[kg']]]+martianeum7[[#This Row],[ile_kg_materiału_z_ładunku]]</f>
        <v>2.5319000000000011</v>
      </c>
      <c r="H149">
        <f>IF(martianeum7[[#This Row],[stan_po_wydobyciu_z_ładunku]]&gt;=100,100,0)</f>
        <v>0</v>
      </c>
      <c r="I149">
        <f>martianeum7[[#This Row],[stan_po_wydobyciu_z_ładunku]]-martianeum7[[#This Row],[ile_zabiera_na_orbite]]</f>
        <v>2.5319000000000011</v>
      </c>
    </row>
    <row r="150" spans="1:9" x14ac:dyDescent="0.25">
      <c r="A150" s="1">
        <v>48789</v>
      </c>
      <c r="B150">
        <f t="shared" si="2"/>
        <v>2.5319000000000011</v>
      </c>
      <c r="C150" t="s">
        <v>10</v>
      </c>
      <c r="D150">
        <v>14.3</v>
      </c>
      <c r="E150">
        <v>45.1</v>
      </c>
      <c r="F150">
        <f>IF(martianeum7[[#This Row],[zawartosc '[%']]]&gt;=1,martianeum7[[#This Row],[masa '[kg']]]*martianeum7[[#This Row],[zawartosc '[%']]]*0.01,0)</f>
        <v>6.4493000000000009</v>
      </c>
      <c r="G150">
        <f>martianeum7[[#This Row],[stan_magazynu '[kg']]]+martianeum7[[#This Row],[ile_kg_materiału_z_ładunku]]</f>
        <v>8.9812000000000012</v>
      </c>
      <c r="H150">
        <f>IF(martianeum7[[#This Row],[stan_po_wydobyciu_z_ładunku]]&gt;=100,100,0)</f>
        <v>0</v>
      </c>
      <c r="I150">
        <f>martianeum7[[#This Row],[stan_po_wydobyciu_z_ładunku]]-martianeum7[[#This Row],[ile_zabiera_na_orbite]]</f>
        <v>8.9812000000000012</v>
      </c>
    </row>
    <row r="151" spans="1:9" x14ac:dyDescent="0.25">
      <c r="A151" s="1">
        <v>48790</v>
      </c>
      <c r="B151">
        <f t="shared" si="2"/>
        <v>8.9812000000000012</v>
      </c>
      <c r="C151" t="s">
        <v>7</v>
      </c>
      <c r="D151">
        <v>14.5</v>
      </c>
      <c r="E151">
        <v>0</v>
      </c>
      <c r="F151">
        <f>IF(martianeum7[[#This Row],[zawartosc '[%']]]&gt;=1,martianeum7[[#This Row],[masa '[kg']]]*martianeum7[[#This Row],[zawartosc '[%']]]*0.01,0)</f>
        <v>0</v>
      </c>
      <c r="G151">
        <f>martianeum7[[#This Row],[stan_magazynu '[kg']]]+martianeum7[[#This Row],[ile_kg_materiału_z_ładunku]]</f>
        <v>8.9812000000000012</v>
      </c>
      <c r="H151">
        <f>IF(martianeum7[[#This Row],[stan_po_wydobyciu_z_ładunku]]&gt;=100,100,0)</f>
        <v>0</v>
      </c>
      <c r="I151">
        <f>martianeum7[[#This Row],[stan_po_wydobyciu_z_ładunku]]-martianeum7[[#This Row],[ile_zabiera_na_orbite]]</f>
        <v>8.9812000000000012</v>
      </c>
    </row>
    <row r="152" spans="1:9" x14ac:dyDescent="0.25">
      <c r="A152" s="1">
        <v>48791</v>
      </c>
      <c r="B152">
        <f t="shared" si="2"/>
        <v>8.9812000000000012</v>
      </c>
      <c r="C152" t="s">
        <v>10</v>
      </c>
      <c r="D152">
        <v>18.600000000000001</v>
      </c>
      <c r="E152">
        <v>5.5</v>
      </c>
      <c r="F152">
        <f>IF(martianeum7[[#This Row],[zawartosc '[%']]]&gt;=1,martianeum7[[#This Row],[masa '[kg']]]*martianeum7[[#This Row],[zawartosc '[%']]]*0.01,0)</f>
        <v>1.0230000000000001</v>
      </c>
      <c r="G152">
        <f>martianeum7[[#This Row],[stan_magazynu '[kg']]]+martianeum7[[#This Row],[ile_kg_materiału_z_ładunku]]</f>
        <v>10.004200000000001</v>
      </c>
      <c r="H152">
        <f>IF(martianeum7[[#This Row],[stan_po_wydobyciu_z_ładunku]]&gt;=100,100,0)</f>
        <v>0</v>
      </c>
      <c r="I152">
        <f>martianeum7[[#This Row],[stan_po_wydobyciu_z_ładunku]]-martianeum7[[#This Row],[ile_zabiera_na_orbite]]</f>
        <v>10.004200000000001</v>
      </c>
    </row>
    <row r="153" spans="1:9" x14ac:dyDescent="0.25">
      <c r="A153" s="1">
        <v>48792</v>
      </c>
      <c r="B153">
        <f t="shared" si="2"/>
        <v>10.004200000000001</v>
      </c>
      <c r="C153" t="s">
        <v>7</v>
      </c>
      <c r="D153">
        <v>26.3</v>
      </c>
      <c r="E153">
        <v>14.5</v>
      </c>
      <c r="F153">
        <f>IF(martianeum7[[#This Row],[zawartosc '[%']]]&gt;=1,martianeum7[[#This Row],[masa '[kg']]]*martianeum7[[#This Row],[zawartosc '[%']]]*0.01,0)</f>
        <v>3.8135000000000003</v>
      </c>
      <c r="G153">
        <f>martianeum7[[#This Row],[stan_magazynu '[kg']]]+martianeum7[[#This Row],[ile_kg_materiału_z_ładunku]]</f>
        <v>13.817700000000002</v>
      </c>
      <c r="H153">
        <f>IF(martianeum7[[#This Row],[stan_po_wydobyciu_z_ładunku]]&gt;=100,100,0)</f>
        <v>0</v>
      </c>
      <c r="I153">
        <f>martianeum7[[#This Row],[stan_po_wydobyciu_z_ładunku]]-martianeum7[[#This Row],[ile_zabiera_na_orbite]]</f>
        <v>13.817700000000002</v>
      </c>
    </row>
    <row r="154" spans="1:9" x14ac:dyDescent="0.25">
      <c r="A154" s="1">
        <v>48793</v>
      </c>
      <c r="B154">
        <f t="shared" si="2"/>
        <v>13.817700000000002</v>
      </c>
      <c r="C154" t="s">
        <v>32</v>
      </c>
      <c r="D154">
        <v>25.9</v>
      </c>
      <c r="E154">
        <v>0.7</v>
      </c>
      <c r="F154">
        <f>IF(martianeum7[[#This Row],[zawartosc '[%']]]&gt;=1,martianeum7[[#This Row],[masa '[kg']]]*martianeum7[[#This Row],[zawartosc '[%']]]*0.01,0)</f>
        <v>0</v>
      </c>
      <c r="G154">
        <f>martianeum7[[#This Row],[stan_magazynu '[kg']]]+martianeum7[[#This Row],[ile_kg_materiału_z_ładunku]]</f>
        <v>13.817700000000002</v>
      </c>
      <c r="H154">
        <f>IF(martianeum7[[#This Row],[stan_po_wydobyciu_z_ładunku]]&gt;=100,100,0)</f>
        <v>0</v>
      </c>
      <c r="I154">
        <f>martianeum7[[#This Row],[stan_po_wydobyciu_z_ładunku]]-martianeum7[[#This Row],[ile_zabiera_na_orbite]]</f>
        <v>13.817700000000002</v>
      </c>
    </row>
    <row r="155" spans="1:9" x14ac:dyDescent="0.25">
      <c r="A155" s="1">
        <v>48794</v>
      </c>
      <c r="B155">
        <f t="shared" si="2"/>
        <v>13.817700000000002</v>
      </c>
      <c r="C155" t="s">
        <v>12</v>
      </c>
      <c r="D155">
        <v>29.8</v>
      </c>
      <c r="E155">
        <v>0</v>
      </c>
      <c r="F155">
        <f>IF(martianeum7[[#This Row],[zawartosc '[%']]]&gt;=1,martianeum7[[#This Row],[masa '[kg']]]*martianeum7[[#This Row],[zawartosc '[%']]]*0.01,0)</f>
        <v>0</v>
      </c>
      <c r="G155">
        <f>martianeum7[[#This Row],[stan_magazynu '[kg']]]+martianeum7[[#This Row],[ile_kg_materiału_z_ładunku]]</f>
        <v>13.817700000000002</v>
      </c>
      <c r="H155">
        <f>IF(martianeum7[[#This Row],[stan_po_wydobyciu_z_ładunku]]&gt;=100,100,0)</f>
        <v>0</v>
      </c>
      <c r="I155">
        <f>martianeum7[[#This Row],[stan_po_wydobyciu_z_ładunku]]-martianeum7[[#This Row],[ile_zabiera_na_orbite]]</f>
        <v>13.817700000000002</v>
      </c>
    </row>
    <row r="156" spans="1:9" x14ac:dyDescent="0.25">
      <c r="A156" s="1">
        <v>48795</v>
      </c>
      <c r="B156">
        <f t="shared" si="2"/>
        <v>13.817700000000002</v>
      </c>
      <c r="C156" t="s">
        <v>10</v>
      </c>
      <c r="D156">
        <v>18.3</v>
      </c>
      <c r="E156">
        <v>18.7</v>
      </c>
      <c r="F156">
        <f>IF(martianeum7[[#This Row],[zawartosc '[%']]]&gt;=1,martianeum7[[#This Row],[masa '[kg']]]*martianeum7[[#This Row],[zawartosc '[%']]]*0.01,0)</f>
        <v>3.4220999999999999</v>
      </c>
      <c r="G156">
        <f>martianeum7[[#This Row],[stan_magazynu '[kg']]]+martianeum7[[#This Row],[ile_kg_materiału_z_ładunku]]</f>
        <v>17.239800000000002</v>
      </c>
      <c r="H156">
        <f>IF(martianeum7[[#This Row],[stan_po_wydobyciu_z_ładunku]]&gt;=100,100,0)</f>
        <v>0</v>
      </c>
      <c r="I156">
        <f>martianeum7[[#This Row],[stan_po_wydobyciu_z_ładunku]]-martianeum7[[#This Row],[ile_zabiera_na_orbite]]</f>
        <v>17.239800000000002</v>
      </c>
    </row>
    <row r="157" spans="1:9" x14ac:dyDescent="0.25">
      <c r="A157" s="1">
        <v>48796</v>
      </c>
      <c r="B157">
        <f t="shared" si="2"/>
        <v>17.239800000000002</v>
      </c>
      <c r="C157" t="s">
        <v>12</v>
      </c>
      <c r="D157">
        <v>24.5</v>
      </c>
      <c r="E157">
        <v>6.7</v>
      </c>
      <c r="F157">
        <f>IF(martianeum7[[#This Row],[zawartosc '[%']]]&gt;=1,martianeum7[[#This Row],[masa '[kg']]]*martianeum7[[#This Row],[zawartosc '[%']]]*0.01,0)</f>
        <v>1.6415000000000002</v>
      </c>
      <c r="G157">
        <f>martianeum7[[#This Row],[stan_magazynu '[kg']]]+martianeum7[[#This Row],[ile_kg_materiału_z_ładunku]]</f>
        <v>18.881300000000003</v>
      </c>
      <c r="H157">
        <f>IF(martianeum7[[#This Row],[stan_po_wydobyciu_z_ładunku]]&gt;=100,100,0)</f>
        <v>0</v>
      </c>
      <c r="I157">
        <f>martianeum7[[#This Row],[stan_po_wydobyciu_z_ładunku]]-martianeum7[[#This Row],[ile_zabiera_na_orbite]]</f>
        <v>18.881300000000003</v>
      </c>
    </row>
    <row r="158" spans="1:9" x14ac:dyDescent="0.25">
      <c r="A158" s="1">
        <v>48797</v>
      </c>
      <c r="B158">
        <f t="shared" si="2"/>
        <v>18.881300000000003</v>
      </c>
      <c r="C158" t="s">
        <v>19</v>
      </c>
      <c r="D158">
        <v>18.7</v>
      </c>
      <c r="E158">
        <v>0</v>
      </c>
      <c r="F158">
        <f>IF(martianeum7[[#This Row],[zawartosc '[%']]]&gt;=1,martianeum7[[#This Row],[masa '[kg']]]*martianeum7[[#This Row],[zawartosc '[%']]]*0.01,0)</f>
        <v>0</v>
      </c>
      <c r="G158">
        <f>martianeum7[[#This Row],[stan_magazynu '[kg']]]+martianeum7[[#This Row],[ile_kg_materiału_z_ładunku]]</f>
        <v>18.881300000000003</v>
      </c>
      <c r="H158">
        <f>IF(martianeum7[[#This Row],[stan_po_wydobyciu_z_ładunku]]&gt;=100,100,0)</f>
        <v>0</v>
      </c>
      <c r="I158">
        <f>martianeum7[[#This Row],[stan_po_wydobyciu_z_ładunku]]-martianeum7[[#This Row],[ile_zabiera_na_orbite]]</f>
        <v>18.881300000000003</v>
      </c>
    </row>
    <row r="159" spans="1:9" x14ac:dyDescent="0.25">
      <c r="A159" s="1">
        <v>48798</v>
      </c>
      <c r="B159">
        <f t="shared" si="2"/>
        <v>18.881300000000003</v>
      </c>
      <c r="C159" t="s">
        <v>19</v>
      </c>
      <c r="D159">
        <v>29.2</v>
      </c>
      <c r="E159">
        <v>34.9</v>
      </c>
      <c r="F159">
        <f>IF(martianeum7[[#This Row],[zawartosc '[%']]]&gt;=1,martianeum7[[#This Row],[masa '[kg']]]*martianeum7[[#This Row],[zawartosc '[%']]]*0.01,0)</f>
        <v>10.190799999999999</v>
      </c>
      <c r="G159">
        <f>martianeum7[[#This Row],[stan_magazynu '[kg']]]+martianeum7[[#This Row],[ile_kg_materiału_z_ładunku]]</f>
        <v>29.072100000000002</v>
      </c>
      <c r="H159">
        <f>IF(martianeum7[[#This Row],[stan_po_wydobyciu_z_ładunku]]&gt;=100,100,0)</f>
        <v>0</v>
      </c>
      <c r="I159">
        <f>martianeum7[[#This Row],[stan_po_wydobyciu_z_ładunku]]-martianeum7[[#This Row],[ile_zabiera_na_orbite]]</f>
        <v>29.072100000000002</v>
      </c>
    </row>
    <row r="160" spans="1:9" x14ac:dyDescent="0.25">
      <c r="A160" s="1">
        <v>48799</v>
      </c>
      <c r="B160">
        <f t="shared" si="2"/>
        <v>29.072100000000002</v>
      </c>
      <c r="C160" t="s">
        <v>9</v>
      </c>
      <c r="D160">
        <v>21.4</v>
      </c>
      <c r="E160">
        <v>10.7</v>
      </c>
      <c r="F160">
        <f>IF(martianeum7[[#This Row],[zawartosc '[%']]]&gt;=1,martianeum7[[#This Row],[masa '[kg']]]*martianeum7[[#This Row],[zawartosc '[%']]]*0.01,0)</f>
        <v>2.2897999999999996</v>
      </c>
      <c r="G160">
        <f>martianeum7[[#This Row],[stan_magazynu '[kg']]]+martianeum7[[#This Row],[ile_kg_materiału_z_ładunku]]</f>
        <v>31.361900000000002</v>
      </c>
      <c r="H160">
        <f>IF(martianeum7[[#This Row],[stan_po_wydobyciu_z_ładunku]]&gt;=100,100,0)</f>
        <v>0</v>
      </c>
      <c r="I160">
        <f>martianeum7[[#This Row],[stan_po_wydobyciu_z_ładunku]]-martianeum7[[#This Row],[ile_zabiera_na_orbite]]</f>
        <v>31.361900000000002</v>
      </c>
    </row>
    <row r="161" spans="1:9" x14ac:dyDescent="0.25">
      <c r="A161" s="1">
        <v>48800</v>
      </c>
      <c r="B161">
        <f t="shared" si="2"/>
        <v>31.361900000000002</v>
      </c>
      <c r="C161" t="s">
        <v>15</v>
      </c>
      <c r="D161">
        <v>25.6</v>
      </c>
      <c r="E161">
        <v>3.1</v>
      </c>
      <c r="F161">
        <f>IF(martianeum7[[#This Row],[zawartosc '[%']]]&gt;=1,martianeum7[[#This Row],[masa '[kg']]]*martianeum7[[#This Row],[zawartosc '[%']]]*0.01,0)</f>
        <v>0.79360000000000019</v>
      </c>
      <c r="G161">
        <f>martianeum7[[#This Row],[stan_magazynu '[kg']]]+martianeum7[[#This Row],[ile_kg_materiału_z_ładunku]]</f>
        <v>32.155500000000004</v>
      </c>
      <c r="H161">
        <f>IF(martianeum7[[#This Row],[stan_po_wydobyciu_z_ładunku]]&gt;=100,100,0)</f>
        <v>0</v>
      </c>
      <c r="I161">
        <f>martianeum7[[#This Row],[stan_po_wydobyciu_z_ładunku]]-martianeum7[[#This Row],[ile_zabiera_na_orbite]]</f>
        <v>32.155500000000004</v>
      </c>
    </row>
    <row r="162" spans="1:9" x14ac:dyDescent="0.25">
      <c r="A162" s="1">
        <v>48801</v>
      </c>
      <c r="B162">
        <f t="shared" si="2"/>
        <v>32.155500000000004</v>
      </c>
      <c r="C162" t="s">
        <v>15</v>
      </c>
      <c r="D162">
        <v>15.7</v>
      </c>
      <c r="E162">
        <v>5.0999999999999996</v>
      </c>
      <c r="F162">
        <f>IF(martianeum7[[#This Row],[zawartosc '[%']]]&gt;=1,martianeum7[[#This Row],[masa '[kg']]]*martianeum7[[#This Row],[zawartosc '[%']]]*0.01,0)</f>
        <v>0.80069999999999997</v>
      </c>
      <c r="G162">
        <f>martianeum7[[#This Row],[stan_magazynu '[kg']]]+martianeum7[[#This Row],[ile_kg_materiału_z_ładunku]]</f>
        <v>32.956200000000003</v>
      </c>
      <c r="H162">
        <f>IF(martianeum7[[#This Row],[stan_po_wydobyciu_z_ładunku]]&gt;=100,100,0)</f>
        <v>0</v>
      </c>
      <c r="I162">
        <f>martianeum7[[#This Row],[stan_po_wydobyciu_z_ładunku]]-martianeum7[[#This Row],[ile_zabiera_na_orbite]]</f>
        <v>32.956200000000003</v>
      </c>
    </row>
    <row r="163" spans="1:9" x14ac:dyDescent="0.25">
      <c r="A163" s="1">
        <v>48802</v>
      </c>
      <c r="B163">
        <f t="shared" si="2"/>
        <v>32.956200000000003</v>
      </c>
      <c r="C163" t="s">
        <v>6</v>
      </c>
      <c r="D163">
        <v>27.3</v>
      </c>
      <c r="E163">
        <v>11</v>
      </c>
      <c r="F163">
        <f>IF(martianeum7[[#This Row],[zawartosc '[%']]]&gt;=1,martianeum7[[#This Row],[masa '[kg']]]*martianeum7[[#This Row],[zawartosc '[%']]]*0.01,0)</f>
        <v>3.0030000000000001</v>
      </c>
      <c r="G163">
        <f>martianeum7[[#This Row],[stan_magazynu '[kg']]]+martianeum7[[#This Row],[ile_kg_materiału_z_ładunku]]</f>
        <v>35.959200000000003</v>
      </c>
      <c r="H163">
        <f>IF(martianeum7[[#This Row],[stan_po_wydobyciu_z_ładunku]]&gt;=100,100,0)</f>
        <v>0</v>
      </c>
      <c r="I163">
        <f>martianeum7[[#This Row],[stan_po_wydobyciu_z_ładunku]]-martianeum7[[#This Row],[ile_zabiera_na_orbite]]</f>
        <v>35.959200000000003</v>
      </c>
    </row>
    <row r="164" spans="1:9" x14ac:dyDescent="0.25">
      <c r="A164" s="1">
        <v>48803</v>
      </c>
      <c r="B164">
        <f t="shared" si="2"/>
        <v>35.959200000000003</v>
      </c>
      <c r="C164" t="s">
        <v>25</v>
      </c>
      <c r="D164">
        <v>28.4</v>
      </c>
      <c r="E164">
        <v>2.7</v>
      </c>
      <c r="F164">
        <f>IF(martianeum7[[#This Row],[zawartosc '[%']]]&gt;=1,martianeum7[[#This Row],[masa '[kg']]]*martianeum7[[#This Row],[zawartosc '[%']]]*0.01,0)</f>
        <v>0.76680000000000004</v>
      </c>
      <c r="G164">
        <f>martianeum7[[#This Row],[stan_magazynu '[kg']]]+martianeum7[[#This Row],[ile_kg_materiału_z_ładunku]]</f>
        <v>36.726000000000006</v>
      </c>
      <c r="H164">
        <f>IF(martianeum7[[#This Row],[stan_po_wydobyciu_z_ładunku]]&gt;=100,100,0)</f>
        <v>0</v>
      </c>
      <c r="I164">
        <f>martianeum7[[#This Row],[stan_po_wydobyciu_z_ładunku]]-martianeum7[[#This Row],[ile_zabiera_na_orbite]]</f>
        <v>36.726000000000006</v>
      </c>
    </row>
    <row r="165" spans="1:9" x14ac:dyDescent="0.25">
      <c r="A165" s="1">
        <v>48804</v>
      </c>
      <c r="B165">
        <f t="shared" si="2"/>
        <v>36.726000000000006</v>
      </c>
      <c r="C165" t="s">
        <v>11</v>
      </c>
      <c r="D165">
        <v>22</v>
      </c>
      <c r="E165">
        <v>3.3</v>
      </c>
      <c r="F165">
        <f>IF(martianeum7[[#This Row],[zawartosc '[%']]]&gt;=1,martianeum7[[#This Row],[masa '[kg']]]*martianeum7[[#This Row],[zawartosc '[%']]]*0.01,0)</f>
        <v>0.72599999999999998</v>
      </c>
      <c r="G165">
        <f>martianeum7[[#This Row],[stan_magazynu '[kg']]]+martianeum7[[#This Row],[ile_kg_materiału_z_ładunku]]</f>
        <v>37.452000000000005</v>
      </c>
      <c r="H165">
        <f>IF(martianeum7[[#This Row],[stan_po_wydobyciu_z_ładunku]]&gt;=100,100,0)</f>
        <v>0</v>
      </c>
      <c r="I165">
        <f>martianeum7[[#This Row],[stan_po_wydobyciu_z_ładunku]]-martianeum7[[#This Row],[ile_zabiera_na_orbite]]</f>
        <v>37.452000000000005</v>
      </c>
    </row>
    <row r="166" spans="1:9" x14ac:dyDescent="0.25">
      <c r="A166" s="1">
        <v>48805</v>
      </c>
      <c r="B166">
        <f t="shared" si="2"/>
        <v>37.452000000000005</v>
      </c>
      <c r="C166" t="s">
        <v>8</v>
      </c>
      <c r="D166">
        <v>19.399999999999999</v>
      </c>
      <c r="E166">
        <v>0</v>
      </c>
      <c r="F166">
        <f>IF(martianeum7[[#This Row],[zawartosc '[%']]]&gt;=1,martianeum7[[#This Row],[masa '[kg']]]*martianeum7[[#This Row],[zawartosc '[%']]]*0.01,0)</f>
        <v>0</v>
      </c>
      <c r="G166">
        <f>martianeum7[[#This Row],[stan_magazynu '[kg']]]+martianeum7[[#This Row],[ile_kg_materiału_z_ładunku]]</f>
        <v>37.452000000000005</v>
      </c>
      <c r="H166">
        <f>IF(martianeum7[[#This Row],[stan_po_wydobyciu_z_ładunku]]&gt;=100,100,0)</f>
        <v>0</v>
      </c>
      <c r="I166">
        <f>martianeum7[[#This Row],[stan_po_wydobyciu_z_ładunku]]-martianeum7[[#This Row],[ile_zabiera_na_orbite]]</f>
        <v>37.452000000000005</v>
      </c>
    </row>
    <row r="167" spans="1:9" x14ac:dyDescent="0.25">
      <c r="A167" s="1">
        <v>48806</v>
      </c>
      <c r="B167">
        <f t="shared" si="2"/>
        <v>37.452000000000005</v>
      </c>
      <c r="C167" t="s">
        <v>15</v>
      </c>
      <c r="D167">
        <v>22.7</v>
      </c>
      <c r="E167">
        <v>14.8</v>
      </c>
      <c r="F167">
        <f>IF(martianeum7[[#This Row],[zawartosc '[%']]]&gt;=1,martianeum7[[#This Row],[masa '[kg']]]*martianeum7[[#This Row],[zawartosc '[%']]]*0.01,0)</f>
        <v>3.3595999999999999</v>
      </c>
      <c r="G167">
        <f>martianeum7[[#This Row],[stan_magazynu '[kg']]]+martianeum7[[#This Row],[ile_kg_materiału_z_ładunku]]</f>
        <v>40.811600000000006</v>
      </c>
      <c r="H167">
        <f>IF(martianeum7[[#This Row],[stan_po_wydobyciu_z_ładunku]]&gt;=100,100,0)</f>
        <v>0</v>
      </c>
      <c r="I167">
        <f>martianeum7[[#This Row],[stan_po_wydobyciu_z_ładunku]]-martianeum7[[#This Row],[ile_zabiera_na_orbite]]</f>
        <v>40.811600000000006</v>
      </c>
    </row>
    <row r="168" spans="1:9" x14ac:dyDescent="0.25">
      <c r="A168" s="1">
        <v>48807</v>
      </c>
      <c r="B168">
        <f t="shared" si="2"/>
        <v>40.811600000000006</v>
      </c>
      <c r="C168" t="s">
        <v>7</v>
      </c>
      <c r="D168">
        <v>22.6</v>
      </c>
      <c r="E168">
        <v>16.5</v>
      </c>
      <c r="F168">
        <f>IF(martianeum7[[#This Row],[zawartosc '[%']]]&gt;=1,martianeum7[[#This Row],[masa '[kg']]]*martianeum7[[#This Row],[zawartosc '[%']]]*0.01,0)</f>
        <v>3.7290000000000005</v>
      </c>
      <c r="G168">
        <f>martianeum7[[#This Row],[stan_magazynu '[kg']]]+martianeum7[[#This Row],[ile_kg_materiału_z_ładunku]]</f>
        <v>44.540600000000005</v>
      </c>
      <c r="H168">
        <f>IF(martianeum7[[#This Row],[stan_po_wydobyciu_z_ładunku]]&gt;=100,100,0)</f>
        <v>0</v>
      </c>
      <c r="I168">
        <f>martianeum7[[#This Row],[stan_po_wydobyciu_z_ładunku]]-martianeum7[[#This Row],[ile_zabiera_na_orbite]]</f>
        <v>44.540600000000005</v>
      </c>
    </row>
    <row r="169" spans="1:9" x14ac:dyDescent="0.25">
      <c r="A169" s="1">
        <v>48808</v>
      </c>
      <c r="B169">
        <f t="shared" si="2"/>
        <v>44.540600000000005</v>
      </c>
      <c r="C169" t="s">
        <v>17</v>
      </c>
      <c r="D169">
        <v>26.1</v>
      </c>
      <c r="E169">
        <v>0</v>
      </c>
      <c r="F169">
        <f>IF(martianeum7[[#This Row],[zawartosc '[%']]]&gt;=1,martianeum7[[#This Row],[masa '[kg']]]*martianeum7[[#This Row],[zawartosc '[%']]]*0.01,0)</f>
        <v>0</v>
      </c>
      <c r="G169">
        <f>martianeum7[[#This Row],[stan_magazynu '[kg']]]+martianeum7[[#This Row],[ile_kg_materiału_z_ładunku]]</f>
        <v>44.540600000000005</v>
      </c>
      <c r="H169">
        <f>IF(martianeum7[[#This Row],[stan_po_wydobyciu_z_ładunku]]&gt;=100,100,0)</f>
        <v>0</v>
      </c>
      <c r="I169">
        <f>martianeum7[[#This Row],[stan_po_wydobyciu_z_ładunku]]-martianeum7[[#This Row],[ile_zabiera_na_orbite]]</f>
        <v>44.540600000000005</v>
      </c>
    </row>
    <row r="170" spans="1:9" x14ac:dyDescent="0.25">
      <c r="A170" s="1">
        <v>48809</v>
      </c>
      <c r="B170">
        <f t="shared" si="2"/>
        <v>44.540600000000005</v>
      </c>
      <c r="C170" t="s">
        <v>15</v>
      </c>
      <c r="D170">
        <v>27.6</v>
      </c>
      <c r="E170">
        <v>6.7</v>
      </c>
      <c r="F170">
        <f>IF(martianeum7[[#This Row],[zawartosc '[%']]]&gt;=1,martianeum7[[#This Row],[masa '[kg']]]*martianeum7[[#This Row],[zawartosc '[%']]]*0.01,0)</f>
        <v>1.8492000000000002</v>
      </c>
      <c r="G170">
        <f>martianeum7[[#This Row],[stan_magazynu '[kg']]]+martianeum7[[#This Row],[ile_kg_materiału_z_ładunku]]</f>
        <v>46.389800000000008</v>
      </c>
      <c r="H170">
        <f>IF(martianeum7[[#This Row],[stan_po_wydobyciu_z_ładunku]]&gt;=100,100,0)</f>
        <v>0</v>
      </c>
      <c r="I170">
        <f>martianeum7[[#This Row],[stan_po_wydobyciu_z_ładunku]]-martianeum7[[#This Row],[ile_zabiera_na_orbite]]</f>
        <v>46.389800000000008</v>
      </c>
    </row>
    <row r="171" spans="1:9" x14ac:dyDescent="0.25">
      <c r="A171" s="1">
        <v>48810</v>
      </c>
      <c r="B171">
        <f t="shared" si="2"/>
        <v>46.389800000000008</v>
      </c>
      <c r="C171" t="s">
        <v>12</v>
      </c>
      <c r="D171">
        <v>13.2</v>
      </c>
      <c r="E171">
        <v>0</v>
      </c>
      <c r="F171">
        <f>IF(martianeum7[[#This Row],[zawartosc '[%']]]&gt;=1,martianeum7[[#This Row],[masa '[kg']]]*martianeum7[[#This Row],[zawartosc '[%']]]*0.01,0)</f>
        <v>0</v>
      </c>
      <c r="G171">
        <f>martianeum7[[#This Row],[stan_magazynu '[kg']]]+martianeum7[[#This Row],[ile_kg_materiału_z_ładunku]]</f>
        <v>46.389800000000008</v>
      </c>
      <c r="H171">
        <f>IF(martianeum7[[#This Row],[stan_po_wydobyciu_z_ładunku]]&gt;=100,100,0)</f>
        <v>0</v>
      </c>
      <c r="I171">
        <f>martianeum7[[#This Row],[stan_po_wydobyciu_z_ładunku]]-martianeum7[[#This Row],[ile_zabiera_na_orbite]]</f>
        <v>46.389800000000008</v>
      </c>
    </row>
    <row r="172" spans="1:9" x14ac:dyDescent="0.25">
      <c r="A172" s="1">
        <v>48811</v>
      </c>
      <c r="B172">
        <f t="shared" si="2"/>
        <v>46.389800000000008</v>
      </c>
      <c r="C172" t="s">
        <v>21</v>
      </c>
      <c r="D172">
        <v>22</v>
      </c>
      <c r="E172">
        <v>0</v>
      </c>
      <c r="F172">
        <f>IF(martianeum7[[#This Row],[zawartosc '[%']]]&gt;=1,martianeum7[[#This Row],[masa '[kg']]]*martianeum7[[#This Row],[zawartosc '[%']]]*0.01,0)</f>
        <v>0</v>
      </c>
      <c r="G172">
        <f>martianeum7[[#This Row],[stan_magazynu '[kg']]]+martianeum7[[#This Row],[ile_kg_materiału_z_ładunku]]</f>
        <v>46.389800000000008</v>
      </c>
      <c r="H172">
        <f>IF(martianeum7[[#This Row],[stan_po_wydobyciu_z_ładunku]]&gt;=100,100,0)</f>
        <v>0</v>
      </c>
      <c r="I172">
        <f>martianeum7[[#This Row],[stan_po_wydobyciu_z_ładunku]]-martianeum7[[#This Row],[ile_zabiera_na_orbite]]</f>
        <v>46.389800000000008</v>
      </c>
    </row>
    <row r="173" spans="1:9" x14ac:dyDescent="0.25">
      <c r="A173" s="1">
        <v>48812</v>
      </c>
      <c r="B173">
        <f t="shared" si="2"/>
        <v>46.389800000000008</v>
      </c>
      <c r="C173" t="s">
        <v>9</v>
      </c>
      <c r="D173">
        <v>10.8</v>
      </c>
      <c r="E173">
        <v>7.6</v>
      </c>
      <c r="F173">
        <f>IF(martianeum7[[#This Row],[zawartosc '[%']]]&gt;=1,martianeum7[[#This Row],[masa '[kg']]]*martianeum7[[#This Row],[zawartosc '[%']]]*0.01,0)</f>
        <v>0.82079999999999997</v>
      </c>
      <c r="G173">
        <f>martianeum7[[#This Row],[stan_magazynu '[kg']]]+martianeum7[[#This Row],[ile_kg_materiału_z_ładunku]]</f>
        <v>47.210600000000007</v>
      </c>
      <c r="H173">
        <f>IF(martianeum7[[#This Row],[stan_po_wydobyciu_z_ładunku]]&gt;=100,100,0)</f>
        <v>0</v>
      </c>
      <c r="I173">
        <f>martianeum7[[#This Row],[stan_po_wydobyciu_z_ładunku]]-martianeum7[[#This Row],[ile_zabiera_na_orbite]]</f>
        <v>47.210600000000007</v>
      </c>
    </row>
    <row r="174" spans="1:9" x14ac:dyDescent="0.25">
      <c r="A174" s="1">
        <v>48813</v>
      </c>
      <c r="B174">
        <f t="shared" si="2"/>
        <v>47.210600000000007</v>
      </c>
      <c r="C174" t="s">
        <v>10</v>
      </c>
      <c r="D174">
        <v>15.6</v>
      </c>
      <c r="E174">
        <v>38.4</v>
      </c>
      <c r="F174">
        <f>IF(martianeum7[[#This Row],[zawartosc '[%']]]&gt;=1,martianeum7[[#This Row],[masa '[kg']]]*martianeum7[[#This Row],[zawartosc '[%']]]*0.01,0)</f>
        <v>5.9904000000000002</v>
      </c>
      <c r="G174">
        <f>martianeum7[[#This Row],[stan_magazynu '[kg']]]+martianeum7[[#This Row],[ile_kg_materiału_z_ładunku]]</f>
        <v>53.201000000000008</v>
      </c>
      <c r="H174">
        <f>IF(martianeum7[[#This Row],[stan_po_wydobyciu_z_ładunku]]&gt;=100,100,0)</f>
        <v>0</v>
      </c>
      <c r="I174">
        <f>martianeum7[[#This Row],[stan_po_wydobyciu_z_ładunku]]-martianeum7[[#This Row],[ile_zabiera_na_orbite]]</f>
        <v>53.201000000000008</v>
      </c>
    </row>
    <row r="175" spans="1:9" x14ac:dyDescent="0.25">
      <c r="A175" s="1">
        <v>48814</v>
      </c>
      <c r="B175">
        <f t="shared" si="2"/>
        <v>53.201000000000008</v>
      </c>
      <c r="C175" t="s">
        <v>26</v>
      </c>
      <c r="D175">
        <v>11.7</v>
      </c>
      <c r="E175">
        <v>0.5</v>
      </c>
      <c r="F175">
        <f>IF(martianeum7[[#This Row],[zawartosc '[%']]]&gt;=1,martianeum7[[#This Row],[masa '[kg']]]*martianeum7[[#This Row],[zawartosc '[%']]]*0.01,0)</f>
        <v>0</v>
      </c>
      <c r="G175">
        <f>martianeum7[[#This Row],[stan_magazynu '[kg']]]+martianeum7[[#This Row],[ile_kg_materiału_z_ładunku]]</f>
        <v>53.201000000000008</v>
      </c>
      <c r="H175">
        <f>IF(martianeum7[[#This Row],[stan_po_wydobyciu_z_ładunku]]&gt;=100,100,0)</f>
        <v>0</v>
      </c>
      <c r="I175">
        <f>martianeum7[[#This Row],[stan_po_wydobyciu_z_ładunku]]-martianeum7[[#This Row],[ile_zabiera_na_orbite]]</f>
        <v>53.201000000000008</v>
      </c>
    </row>
    <row r="176" spans="1:9" x14ac:dyDescent="0.25">
      <c r="A176" s="1">
        <v>48815</v>
      </c>
      <c r="B176">
        <f t="shared" si="2"/>
        <v>53.201000000000008</v>
      </c>
      <c r="C176" t="s">
        <v>10</v>
      </c>
      <c r="D176">
        <v>27.2</v>
      </c>
      <c r="E176">
        <v>8.3000000000000007</v>
      </c>
      <c r="F176">
        <f>IF(martianeum7[[#This Row],[zawartosc '[%']]]&gt;=1,martianeum7[[#This Row],[masa '[kg']]]*martianeum7[[#This Row],[zawartosc '[%']]]*0.01,0)</f>
        <v>2.2576000000000001</v>
      </c>
      <c r="G176">
        <f>martianeum7[[#This Row],[stan_magazynu '[kg']]]+martianeum7[[#This Row],[ile_kg_materiału_z_ładunku]]</f>
        <v>55.458600000000004</v>
      </c>
      <c r="H176">
        <f>IF(martianeum7[[#This Row],[stan_po_wydobyciu_z_ładunku]]&gt;=100,100,0)</f>
        <v>0</v>
      </c>
      <c r="I176">
        <f>martianeum7[[#This Row],[stan_po_wydobyciu_z_ładunku]]-martianeum7[[#This Row],[ile_zabiera_na_orbite]]</f>
        <v>55.458600000000004</v>
      </c>
    </row>
    <row r="177" spans="1:9" x14ac:dyDescent="0.25">
      <c r="A177" s="1">
        <v>48816</v>
      </c>
      <c r="B177">
        <f t="shared" si="2"/>
        <v>55.458600000000004</v>
      </c>
      <c r="C177" t="s">
        <v>10</v>
      </c>
      <c r="D177">
        <v>24.7</v>
      </c>
      <c r="E177">
        <v>28.9</v>
      </c>
      <c r="F177">
        <f>IF(martianeum7[[#This Row],[zawartosc '[%']]]&gt;=1,martianeum7[[#This Row],[masa '[kg']]]*martianeum7[[#This Row],[zawartosc '[%']]]*0.01,0)</f>
        <v>7.1382999999999992</v>
      </c>
      <c r="G177">
        <f>martianeum7[[#This Row],[stan_magazynu '[kg']]]+martianeum7[[#This Row],[ile_kg_materiału_z_ładunku]]</f>
        <v>62.596900000000005</v>
      </c>
      <c r="H177">
        <f>IF(martianeum7[[#This Row],[stan_po_wydobyciu_z_ładunku]]&gt;=100,100,0)</f>
        <v>0</v>
      </c>
      <c r="I177">
        <f>martianeum7[[#This Row],[stan_po_wydobyciu_z_ładunku]]-martianeum7[[#This Row],[ile_zabiera_na_orbite]]</f>
        <v>62.596900000000005</v>
      </c>
    </row>
    <row r="178" spans="1:9" x14ac:dyDescent="0.25">
      <c r="A178" s="1">
        <v>48817</v>
      </c>
      <c r="B178">
        <f t="shared" si="2"/>
        <v>62.596900000000005</v>
      </c>
      <c r="C178" t="s">
        <v>11</v>
      </c>
      <c r="D178">
        <v>18.2</v>
      </c>
      <c r="E178">
        <v>12.5</v>
      </c>
      <c r="F178">
        <f>IF(martianeum7[[#This Row],[zawartosc '[%']]]&gt;=1,martianeum7[[#This Row],[masa '[kg']]]*martianeum7[[#This Row],[zawartosc '[%']]]*0.01,0)</f>
        <v>2.2749999999999999</v>
      </c>
      <c r="G178">
        <f>martianeum7[[#This Row],[stan_magazynu '[kg']]]+martianeum7[[#This Row],[ile_kg_materiału_z_ładunku]]</f>
        <v>64.871900000000011</v>
      </c>
      <c r="H178">
        <f>IF(martianeum7[[#This Row],[stan_po_wydobyciu_z_ładunku]]&gt;=100,100,0)</f>
        <v>0</v>
      </c>
      <c r="I178">
        <f>martianeum7[[#This Row],[stan_po_wydobyciu_z_ładunku]]-martianeum7[[#This Row],[ile_zabiera_na_orbite]]</f>
        <v>64.871900000000011</v>
      </c>
    </row>
    <row r="179" spans="1:9" x14ac:dyDescent="0.25">
      <c r="A179" s="1">
        <v>48818</v>
      </c>
      <c r="B179">
        <f t="shared" si="2"/>
        <v>64.871900000000011</v>
      </c>
      <c r="C179" t="s">
        <v>11</v>
      </c>
      <c r="D179">
        <v>14.6</v>
      </c>
      <c r="E179">
        <v>17.899999999999999</v>
      </c>
      <c r="F179">
        <f>IF(martianeum7[[#This Row],[zawartosc '[%']]]&gt;=1,martianeum7[[#This Row],[masa '[kg']]]*martianeum7[[#This Row],[zawartosc '[%']]]*0.01,0)</f>
        <v>2.6133999999999999</v>
      </c>
      <c r="G179">
        <f>martianeum7[[#This Row],[stan_magazynu '[kg']]]+martianeum7[[#This Row],[ile_kg_materiału_z_ładunku]]</f>
        <v>67.485300000000009</v>
      </c>
      <c r="H179">
        <f>IF(martianeum7[[#This Row],[stan_po_wydobyciu_z_ładunku]]&gt;=100,100,0)</f>
        <v>0</v>
      </c>
      <c r="I179">
        <f>martianeum7[[#This Row],[stan_po_wydobyciu_z_ładunku]]-martianeum7[[#This Row],[ile_zabiera_na_orbite]]</f>
        <v>67.485300000000009</v>
      </c>
    </row>
    <row r="180" spans="1:9" x14ac:dyDescent="0.25">
      <c r="A180" s="1">
        <v>48819</v>
      </c>
      <c r="B180">
        <f t="shared" si="2"/>
        <v>67.485300000000009</v>
      </c>
      <c r="C180" t="s">
        <v>11</v>
      </c>
      <c r="D180">
        <v>16.5</v>
      </c>
      <c r="E180">
        <v>13.9</v>
      </c>
      <c r="F180">
        <f>IF(martianeum7[[#This Row],[zawartosc '[%']]]&gt;=1,martianeum7[[#This Row],[masa '[kg']]]*martianeum7[[#This Row],[zawartosc '[%']]]*0.01,0)</f>
        <v>2.2934999999999999</v>
      </c>
      <c r="G180">
        <f>martianeum7[[#This Row],[stan_magazynu '[kg']]]+martianeum7[[#This Row],[ile_kg_materiału_z_ładunku]]</f>
        <v>69.778800000000004</v>
      </c>
      <c r="H180">
        <f>IF(martianeum7[[#This Row],[stan_po_wydobyciu_z_ładunku]]&gt;=100,100,0)</f>
        <v>0</v>
      </c>
      <c r="I180">
        <f>martianeum7[[#This Row],[stan_po_wydobyciu_z_ładunku]]-martianeum7[[#This Row],[ile_zabiera_na_orbite]]</f>
        <v>69.778800000000004</v>
      </c>
    </row>
    <row r="181" spans="1:9" x14ac:dyDescent="0.25">
      <c r="A181" s="1">
        <v>48820</v>
      </c>
      <c r="B181">
        <f t="shared" si="2"/>
        <v>69.778800000000004</v>
      </c>
      <c r="C181" t="s">
        <v>18</v>
      </c>
      <c r="D181">
        <v>29.4</v>
      </c>
      <c r="E181">
        <v>0</v>
      </c>
      <c r="F181">
        <f>IF(martianeum7[[#This Row],[zawartosc '[%']]]&gt;=1,martianeum7[[#This Row],[masa '[kg']]]*martianeum7[[#This Row],[zawartosc '[%']]]*0.01,0)</f>
        <v>0</v>
      </c>
      <c r="G181">
        <f>martianeum7[[#This Row],[stan_magazynu '[kg']]]+martianeum7[[#This Row],[ile_kg_materiału_z_ładunku]]</f>
        <v>69.778800000000004</v>
      </c>
      <c r="H181">
        <f>IF(martianeum7[[#This Row],[stan_po_wydobyciu_z_ładunku]]&gt;=100,100,0)</f>
        <v>0</v>
      </c>
      <c r="I181">
        <f>martianeum7[[#This Row],[stan_po_wydobyciu_z_ładunku]]-martianeum7[[#This Row],[ile_zabiera_na_orbite]]</f>
        <v>69.778800000000004</v>
      </c>
    </row>
    <row r="182" spans="1:9" x14ac:dyDescent="0.25">
      <c r="A182" s="1">
        <v>48821</v>
      </c>
      <c r="B182">
        <f t="shared" si="2"/>
        <v>69.778800000000004</v>
      </c>
      <c r="C182" t="s">
        <v>10</v>
      </c>
      <c r="D182">
        <v>17.899999999999999</v>
      </c>
      <c r="E182">
        <v>0</v>
      </c>
      <c r="F182">
        <f>IF(martianeum7[[#This Row],[zawartosc '[%']]]&gt;=1,martianeum7[[#This Row],[masa '[kg']]]*martianeum7[[#This Row],[zawartosc '[%']]]*0.01,0)</f>
        <v>0</v>
      </c>
      <c r="G182">
        <f>martianeum7[[#This Row],[stan_magazynu '[kg']]]+martianeum7[[#This Row],[ile_kg_materiału_z_ładunku]]</f>
        <v>69.778800000000004</v>
      </c>
      <c r="H182">
        <f>IF(martianeum7[[#This Row],[stan_po_wydobyciu_z_ładunku]]&gt;=100,100,0)</f>
        <v>0</v>
      </c>
      <c r="I182">
        <f>martianeum7[[#This Row],[stan_po_wydobyciu_z_ładunku]]-martianeum7[[#This Row],[ile_zabiera_na_orbite]]</f>
        <v>69.778800000000004</v>
      </c>
    </row>
    <row r="183" spans="1:9" x14ac:dyDescent="0.25">
      <c r="A183" s="1">
        <v>48822</v>
      </c>
      <c r="B183">
        <f t="shared" si="2"/>
        <v>69.778800000000004</v>
      </c>
      <c r="C183" t="s">
        <v>17</v>
      </c>
      <c r="D183">
        <v>29.8</v>
      </c>
      <c r="E183">
        <v>0</v>
      </c>
      <c r="F183">
        <f>IF(martianeum7[[#This Row],[zawartosc '[%']]]&gt;=1,martianeum7[[#This Row],[masa '[kg']]]*martianeum7[[#This Row],[zawartosc '[%']]]*0.01,0)</f>
        <v>0</v>
      </c>
      <c r="G183">
        <f>martianeum7[[#This Row],[stan_magazynu '[kg']]]+martianeum7[[#This Row],[ile_kg_materiału_z_ładunku]]</f>
        <v>69.778800000000004</v>
      </c>
      <c r="H183">
        <f>IF(martianeum7[[#This Row],[stan_po_wydobyciu_z_ładunku]]&gt;=100,100,0)</f>
        <v>0</v>
      </c>
      <c r="I183">
        <f>martianeum7[[#This Row],[stan_po_wydobyciu_z_ładunku]]-martianeum7[[#This Row],[ile_zabiera_na_orbite]]</f>
        <v>69.778800000000004</v>
      </c>
    </row>
    <row r="184" spans="1:9" x14ac:dyDescent="0.25">
      <c r="A184" s="1">
        <v>48823</v>
      </c>
      <c r="B184">
        <f t="shared" si="2"/>
        <v>69.778800000000004</v>
      </c>
      <c r="C184" t="s">
        <v>4</v>
      </c>
      <c r="D184">
        <v>18.7</v>
      </c>
      <c r="E184">
        <v>0</v>
      </c>
      <c r="F184">
        <f>IF(martianeum7[[#This Row],[zawartosc '[%']]]&gt;=1,martianeum7[[#This Row],[masa '[kg']]]*martianeum7[[#This Row],[zawartosc '[%']]]*0.01,0)</f>
        <v>0</v>
      </c>
      <c r="G184">
        <f>martianeum7[[#This Row],[stan_magazynu '[kg']]]+martianeum7[[#This Row],[ile_kg_materiału_z_ładunku]]</f>
        <v>69.778800000000004</v>
      </c>
      <c r="H184">
        <f>IF(martianeum7[[#This Row],[stan_po_wydobyciu_z_ładunku]]&gt;=100,100,0)</f>
        <v>0</v>
      </c>
      <c r="I184">
        <f>martianeum7[[#This Row],[stan_po_wydobyciu_z_ładunku]]-martianeum7[[#This Row],[ile_zabiera_na_orbite]]</f>
        <v>69.778800000000004</v>
      </c>
    </row>
    <row r="185" spans="1:9" x14ac:dyDescent="0.25">
      <c r="A185" s="1">
        <v>48824</v>
      </c>
      <c r="B185">
        <f t="shared" si="2"/>
        <v>69.778800000000004</v>
      </c>
      <c r="C185" t="s">
        <v>12</v>
      </c>
      <c r="D185">
        <v>24.3</v>
      </c>
      <c r="E185">
        <v>7.8</v>
      </c>
      <c r="F185">
        <f>IF(martianeum7[[#This Row],[zawartosc '[%']]]&gt;=1,martianeum7[[#This Row],[masa '[kg']]]*martianeum7[[#This Row],[zawartosc '[%']]]*0.01,0)</f>
        <v>1.8954</v>
      </c>
      <c r="G185">
        <f>martianeum7[[#This Row],[stan_magazynu '[kg']]]+martianeum7[[#This Row],[ile_kg_materiału_z_ładunku]]</f>
        <v>71.674199999999999</v>
      </c>
      <c r="H185">
        <f>IF(martianeum7[[#This Row],[stan_po_wydobyciu_z_ładunku]]&gt;=100,100,0)</f>
        <v>0</v>
      </c>
      <c r="I185">
        <f>martianeum7[[#This Row],[stan_po_wydobyciu_z_ładunku]]-martianeum7[[#This Row],[ile_zabiera_na_orbite]]</f>
        <v>71.674199999999999</v>
      </c>
    </row>
    <row r="186" spans="1:9" x14ac:dyDescent="0.25">
      <c r="A186" s="1">
        <v>48825</v>
      </c>
      <c r="B186">
        <f t="shared" si="2"/>
        <v>71.674199999999999</v>
      </c>
      <c r="C186" t="s">
        <v>13</v>
      </c>
      <c r="D186">
        <v>29.3</v>
      </c>
      <c r="E186">
        <v>4.5999999999999996</v>
      </c>
      <c r="F186">
        <f>IF(martianeum7[[#This Row],[zawartosc '[%']]]&gt;=1,martianeum7[[#This Row],[masa '[kg']]]*martianeum7[[#This Row],[zawartosc '[%']]]*0.01,0)</f>
        <v>1.3478000000000001</v>
      </c>
      <c r="G186">
        <f>martianeum7[[#This Row],[stan_magazynu '[kg']]]+martianeum7[[#This Row],[ile_kg_materiału_z_ładunku]]</f>
        <v>73.022000000000006</v>
      </c>
      <c r="H186">
        <f>IF(martianeum7[[#This Row],[stan_po_wydobyciu_z_ładunku]]&gt;=100,100,0)</f>
        <v>0</v>
      </c>
      <c r="I186">
        <f>martianeum7[[#This Row],[stan_po_wydobyciu_z_ładunku]]-martianeum7[[#This Row],[ile_zabiera_na_orbite]]</f>
        <v>73.022000000000006</v>
      </c>
    </row>
    <row r="187" spans="1:9" x14ac:dyDescent="0.25">
      <c r="A187" s="1">
        <v>48826</v>
      </c>
      <c r="B187">
        <f t="shared" si="2"/>
        <v>73.022000000000006</v>
      </c>
      <c r="C187" t="s">
        <v>7</v>
      </c>
      <c r="D187">
        <v>18.399999999999999</v>
      </c>
      <c r="E187">
        <v>0</v>
      </c>
      <c r="F187">
        <f>IF(martianeum7[[#This Row],[zawartosc '[%']]]&gt;=1,martianeum7[[#This Row],[masa '[kg']]]*martianeum7[[#This Row],[zawartosc '[%']]]*0.01,0)</f>
        <v>0</v>
      </c>
      <c r="G187">
        <f>martianeum7[[#This Row],[stan_magazynu '[kg']]]+martianeum7[[#This Row],[ile_kg_materiału_z_ładunku]]</f>
        <v>73.022000000000006</v>
      </c>
      <c r="H187">
        <f>IF(martianeum7[[#This Row],[stan_po_wydobyciu_z_ładunku]]&gt;=100,100,0)</f>
        <v>0</v>
      </c>
      <c r="I187">
        <f>martianeum7[[#This Row],[stan_po_wydobyciu_z_ładunku]]-martianeum7[[#This Row],[ile_zabiera_na_orbite]]</f>
        <v>73.022000000000006</v>
      </c>
    </row>
    <row r="188" spans="1:9" x14ac:dyDescent="0.25">
      <c r="A188" s="1">
        <v>48827</v>
      </c>
      <c r="B188">
        <f t="shared" si="2"/>
        <v>73.022000000000006</v>
      </c>
      <c r="C188" t="s">
        <v>7</v>
      </c>
      <c r="D188">
        <v>10.3</v>
      </c>
      <c r="E188">
        <v>16</v>
      </c>
      <c r="F188">
        <f>IF(martianeum7[[#This Row],[zawartosc '[%']]]&gt;=1,martianeum7[[#This Row],[masa '[kg']]]*martianeum7[[#This Row],[zawartosc '[%']]]*0.01,0)</f>
        <v>1.6480000000000001</v>
      </c>
      <c r="G188">
        <f>martianeum7[[#This Row],[stan_magazynu '[kg']]]+martianeum7[[#This Row],[ile_kg_materiału_z_ładunku]]</f>
        <v>74.67</v>
      </c>
      <c r="H188">
        <f>IF(martianeum7[[#This Row],[stan_po_wydobyciu_z_ładunku]]&gt;=100,100,0)</f>
        <v>0</v>
      </c>
      <c r="I188">
        <f>martianeum7[[#This Row],[stan_po_wydobyciu_z_ładunku]]-martianeum7[[#This Row],[ile_zabiera_na_orbite]]</f>
        <v>74.67</v>
      </c>
    </row>
    <row r="189" spans="1:9" x14ac:dyDescent="0.25">
      <c r="A189" s="1">
        <v>48828</v>
      </c>
      <c r="B189">
        <f t="shared" si="2"/>
        <v>74.67</v>
      </c>
      <c r="C189" t="s">
        <v>10</v>
      </c>
      <c r="D189">
        <v>27.5</v>
      </c>
      <c r="E189">
        <v>0</v>
      </c>
      <c r="F189">
        <f>IF(martianeum7[[#This Row],[zawartosc '[%']]]&gt;=1,martianeum7[[#This Row],[masa '[kg']]]*martianeum7[[#This Row],[zawartosc '[%']]]*0.01,0)</f>
        <v>0</v>
      </c>
      <c r="G189">
        <f>martianeum7[[#This Row],[stan_magazynu '[kg']]]+martianeum7[[#This Row],[ile_kg_materiału_z_ładunku]]</f>
        <v>74.67</v>
      </c>
      <c r="H189">
        <f>IF(martianeum7[[#This Row],[stan_po_wydobyciu_z_ładunku]]&gt;=100,100,0)</f>
        <v>0</v>
      </c>
      <c r="I189">
        <f>martianeum7[[#This Row],[stan_po_wydobyciu_z_ładunku]]-martianeum7[[#This Row],[ile_zabiera_na_orbite]]</f>
        <v>74.67</v>
      </c>
    </row>
    <row r="190" spans="1:9" x14ac:dyDescent="0.25">
      <c r="A190" s="1">
        <v>48829</v>
      </c>
      <c r="B190">
        <f t="shared" si="2"/>
        <v>74.67</v>
      </c>
      <c r="C190" t="s">
        <v>7</v>
      </c>
      <c r="D190">
        <v>20.6</v>
      </c>
      <c r="E190">
        <v>15.7</v>
      </c>
      <c r="F190">
        <f>IF(martianeum7[[#This Row],[zawartosc '[%']]]&gt;=1,martianeum7[[#This Row],[masa '[kg']]]*martianeum7[[#This Row],[zawartosc '[%']]]*0.01,0)</f>
        <v>3.2342000000000004</v>
      </c>
      <c r="G190">
        <f>martianeum7[[#This Row],[stan_magazynu '[kg']]]+martianeum7[[#This Row],[ile_kg_materiału_z_ładunku]]</f>
        <v>77.904200000000003</v>
      </c>
      <c r="H190">
        <f>IF(martianeum7[[#This Row],[stan_po_wydobyciu_z_ładunku]]&gt;=100,100,0)</f>
        <v>0</v>
      </c>
      <c r="I190">
        <f>martianeum7[[#This Row],[stan_po_wydobyciu_z_ładunku]]-martianeum7[[#This Row],[ile_zabiera_na_orbite]]</f>
        <v>77.904200000000003</v>
      </c>
    </row>
    <row r="191" spans="1:9" x14ac:dyDescent="0.25">
      <c r="A191" s="1">
        <v>48830</v>
      </c>
      <c r="B191">
        <f t="shared" si="2"/>
        <v>77.904200000000003</v>
      </c>
      <c r="C191" t="s">
        <v>11</v>
      </c>
      <c r="D191">
        <v>21.3</v>
      </c>
      <c r="E191">
        <v>0</v>
      </c>
      <c r="F191">
        <f>IF(martianeum7[[#This Row],[zawartosc '[%']]]&gt;=1,martianeum7[[#This Row],[masa '[kg']]]*martianeum7[[#This Row],[zawartosc '[%']]]*0.01,0)</f>
        <v>0</v>
      </c>
      <c r="G191">
        <f>martianeum7[[#This Row],[stan_magazynu '[kg']]]+martianeum7[[#This Row],[ile_kg_materiału_z_ładunku]]</f>
        <v>77.904200000000003</v>
      </c>
      <c r="H191">
        <f>IF(martianeum7[[#This Row],[stan_po_wydobyciu_z_ładunku]]&gt;=100,100,0)</f>
        <v>0</v>
      </c>
      <c r="I191">
        <f>martianeum7[[#This Row],[stan_po_wydobyciu_z_ładunku]]-martianeum7[[#This Row],[ile_zabiera_na_orbite]]</f>
        <v>77.904200000000003</v>
      </c>
    </row>
    <row r="192" spans="1:9" x14ac:dyDescent="0.25">
      <c r="A192" s="1">
        <v>48831</v>
      </c>
      <c r="B192">
        <f t="shared" si="2"/>
        <v>77.904200000000003</v>
      </c>
      <c r="C192" t="s">
        <v>19</v>
      </c>
      <c r="D192">
        <v>26.2</v>
      </c>
      <c r="E192">
        <v>0</v>
      </c>
      <c r="F192">
        <f>IF(martianeum7[[#This Row],[zawartosc '[%']]]&gt;=1,martianeum7[[#This Row],[masa '[kg']]]*martianeum7[[#This Row],[zawartosc '[%']]]*0.01,0)</f>
        <v>0</v>
      </c>
      <c r="G192">
        <f>martianeum7[[#This Row],[stan_magazynu '[kg']]]+martianeum7[[#This Row],[ile_kg_materiału_z_ładunku]]</f>
        <v>77.904200000000003</v>
      </c>
      <c r="H192">
        <f>IF(martianeum7[[#This Row],[stan_po_wydobyciu_z_ładunku]]&gt;=100,100,0)</f>
        <v>0</v>
      </c>
      <c r="I192">
        <f>martianeum7[[#This Row],[stan_po_wydobyciu_z_ładunku]]-martianeum7[[#This Row],[ile_zabiera_na_orbite]]</f>
        <v>77.904200000000003</v>
      </c>
    </row>
    <row r="193" spans="1:9" x14ac:dyDescent="0.25">
      <c r="A193" s="1">
        <v>48832</v>
      </c>
      <c r="B193">
        <f t="shared" si="2"/>
        <v>77.904200000000003</v>
      </c>
      <c r="C193" t="s">
        <v>10</v>
      </c>
      <c r="D193">
        <v>23.9</v>
      </c>
      <c r="E193">
        <v>0</v>
      </c>
      <c r="F193">
        <f>IF(martianeum7[[#This Row],[zawartosc '[%']]]&gt;=1,martianeum7[[#This Row],[masa '[kg']]]*martianeum7[[#This Row],[zawartosc '[%']]]*0.01,0)</f>
        <v>0</v>
      </c>
      <c r="G193">
        <f>martianeum7[[#This Row],[stan_magazynu '[kg']]]+martianeum7[[#This Row],[ile_kg_materiału_z_ładunku]]</f>
        <v>77.904200000000003</v>
      </c>
      <c r="H193">
        <f>IF(martianeum7[[#This Row],[stan_po_wydobyciu_z_ładunku]]&gt;=100,100,0)</f>
        <v>0</v>
      </c>
      <c r="I193">
        <f>martianeum7[[#This Row],[stan_po_wydobyciu_z_ładunku]]-martianeum7[[#This Row],[ile_zabiera_na_orbite]]</f>
        <v>77.904200000000003</v>
      </c>
    </row>
    <row r="194" spans="1:9" x14ac:dyDescent="0.25">
      <c r="A194" s="1">
        <v>48833</v>
      </c>
      <c r="B194">
        <f t="shared" si="2"/>
        <v>77.904200000000003</v>
      </c>
      <c r="C194" t="s">
        <v>27</v>
      </c>
      <c r="D194">
        <v>26.6</v>
      </c>
      <c r="E194">
        <v>1.6</v>
      </c>
      <c r="F194">
        <f>IF(martianeum7[[#This Row],[zawartosc '[%']]]&gt;=1,martianeum7[[#This Row],[masa '[kg']]]*martianeum7[[#This Row],[zawartosc '[%']]]*0.01,0)</f>
        <v>0.42560000000000003</v>
      </c>
      <c r="G194">
        <f>martianeum7[[#This Row],[stan_magazynu '[kg']]]+martianeum7[[#This Row],[ile_kg_materiału_z_ładunku]]</f>
        <v>78.329800000000006</v>
      </c>
      <c r="H194">
        <f>IF(martianeum7[[#This Row],[stan_po_wydobyciu_z_ładunku]]&gt;=100,100,0)</f>
        <v>0</v>
      </c>
      <c r="I194">
        <f>martianeum7[[#This Row],[stan_po_wydobyciu_z_ładunku]]-martianeum7[[#This Row],[ile_zabiera_na_orbite]]</f>
        <v>78.329800000000006</v>
      </c>
    </row>
    <row r="195" spans="1:9" x14ac:dyDescent="0.25">
      <c r="A195" s="1">
        <v>48834</v>
      </c>
      <c r="B195">
        <f t="shared" si="2"/>
        <v>78.329800000000006</v>
      </c>
      <c r="C195" t="s">
        <v>10</v>
      </c>
      <c r="D195">
        <v>18.600000000000001</v>
      </c>
      <c r="E195">
        <v>20.399999999999999</v>
      </c>
      <c r="F195">
        <f>IF(martianeum7[[#This Row],[zawartosc '[%']]]&gt;=1,martianeum7[[#This Row],[masa '[kg']]]*martianeum7[[#This Row],[zawartosc '[%']]]*0.01,0)</f>
        <v>3.7944</v>
      </c>
      <c r="G195">
        <f>martianeum7[[#This Row],[stan_magazynu '[kg']]]+martianeum7[[#This Row],[ile_kg_materiału_z_ładunku]]</f>
        <v>82.124200000000002</v>
      </c>
      <c r="H195">
        <f>IF(martianeum7[[#This Row],[stan_po_wydobyciu_z_ładunku]]&gt;=100,100,0)</f>
        <v>0</v>
      </c>
      <c r="I195">
        <f>martianeum7[[#This Row],[stan_po_wydobyciu_z_ładunku]]-martianeum7[[#This Row],[ile_zabiera_na_orbite]]</f>
        <v>82.124200000000002</v>
      </c>
    </row>
    <row r="196" spans="1:9" x14ac:dyDescent="0.25">
      <c r="A196" s="1">
        <v>48835</v>
      </c>
      <c r="B196">
        <f t="shared" ref="B196:B259" si="3">I195</f>
        <v>82.124200000000002</v>
      </c>
      <c r="C196" t="s">
        <v>18</v>
      </c>
      <c r="D196">
        <v>22.3</v>
      </c>
      <c r="E196">
        <v>1.7</v>
      </c>
      <c r="F196">
        <f>IF(martianeum7[[#This Row],[zawartosc '[%']]]&gt;=1,martianeum7[[#This Row],[masa '[kg']]]*martianeum7[[#This Row],[zawartosc '[%']]]*0.01,0)</f>
        <v>0.37910000000000005</v>
      </c>
      <c r="G196">
        <f>martianeum7[[#This Row],[stan_magazynu '[kg']]]+martianeum7[[#This Row],[ile_kg_materiału_z_ładunku]]</f>
        <v>82.503299999999996</v>
      </c>
      <c r="H196">
        <f>IF(martianeum7[[#This Row],[stan_po_wydobyciu_z_ładunku]]&gt;=100,100,0)</f>
        <v>0</v>
      </c>
      <c r="I196">
        <f>martianeum7[[#This Row],[stan_po_wydobyciu_z_ładunku]]-martianeum7[[#This Row],[ile_zabiera_na_orbite]]</f>
        <v>82.503299999999996</v>
      </c>
    </row>
    <row r="197" spans="1:9" x14ac:dyDescent="0.25">
      <c r="A197" s="1">
        <v>48836</v>
      </c>
      <c r="B197">
        <f t="shared" si="3"/>
        <v>82.503299999999996</v>
      </c>
      <c r="C197" t="s">
        <v>17</v>
      </c>
      <c r="D197">
        <v>18.399999999999999</v>
      </c>
      <c r="E197">
        <v>3.9</v>
      </c>
      <c r="F197">
        <f>IF(martianeum7[[#This Row],[zawartosc '[%']]]&gt;=1,martianeum7[[#This Row],[masa '[kg']]]*martianeum7[[#This Row],[zawartosc '[%']]]*0.01,0)</f>
        <v>0.7175999999999999</v>
      </c>
      <c r="G197">
        <f>martianeum7[[#This Row],[stan_magazynu '[kg']]]+martianeum7[[#This Row],[ile_kg_materiału_z_ładunku]]</f>
        <v>83.2209</v>
      </c>
      <c r="H197">
        <f>IF(martianeum7[[#This Row],[stan_po_wydobyciu_z_ładunku]]&gt;=100,100,0)</f>
        <v>0</v>
      </c>
      <c r="I197">
        <f>martianeum7[[#This Row],[stan_po_wydobyciu_z_ładunku]]-martianeum7[[#This Row],[ile_zabiera_na_orbite]]</f>
        <v>83.2209</v>
      </c>
    </row>
    <row r="198" spans="1:9" x14ac:dyDescent="0.25">
      <c r="A198" s="1">
        <v>48837</v>
      </c>
      <c r="B198">
        <f t="shared" si="3"/>
        <v>83.2209</v>
      </c>
      <c r="C198" t="s">
        <v>27</v>
      </c>
      <c r="D198">
        <v>28</v>
      </c>
      <c r="E198">
        <v>4.4000000000000004</v>
      </c>
      <c r="F198">
        <f>IF(martianeum7[[#This Row],[zawartosc '[%']]]&gt;=1,martianeum7[[#This Row],[masa '[kg']]]*martianeum7[[#This Row],[zawartosc '[%']]]*0.01,0)</f>
        <v>1.2320000000000002</v>
      </c>
      <c r="G198">
        <f>martianeum7[[#This Row],[stan_magazynu '[kg']]]+martianeum7[[#This Row],[ile_kg_materiału_z_ładunku]]</f>
        <v>84.4529</v>
      </c>
      <c r="H198">
        <f>IF(martianeum7[[#This Row],[stan_po_wydobyciu_z_ładunku]]&gt;=100,100,0)</f>
        <v>0</v>
      </c>
      <c r="I198">
        <f>martianeum7[[#This Row],[stan_po_wydobyciu_z_ładunku]]-martianeum7[[#This Row],[ile_zabiera_na_orbite]]</f>
        <v>84.4529</v>
      </c>
    </row>
    <row r="199" spans="1:9" x14ac:dyDescent="0.25">
      <c r="A199" s="1">
        <v>48838</v>
      </c>
      <c r="B199">
        <f t="shared" si="3"/>
        <v>84.4529</v>
      </c>
      <c r="C199" t="s">
        <v>10</v>
      </c>
      <c r="D199">
        <v>10.9</v>
      </c>
      <c r="E199">
        <v>32.9</v>
      </c>
      <c r="F199">
        <f>IF(martianeum7[[#This Row],[zawartosc '[%']]]&gt;=1,martianeum7[[#This Row],[masa '[kg']]]*martianeum7[[#This Row],[zawartosc '[%']]]*0.01,0)</f>
        <v>3.5861000000000001</v>
      </c>
      <c r="G199">
        <f>martianeum7[[#This Row],[stan_magazynu '[kg']]]+martianeum7[[#This Row],[ile_kg_materiału_z_ładunku]]</f>
        <v>88.039000000000001</v>
      </c>
      <c r="H199">
        <f>IF(martianeum7[[#This Row],[stan_po_wydobyciu_z_ładunku]]&gt;=100,100,0)</f>
        <v>0</v>
      </c>
      <c r="I199">
        <f>martianeum7[[#This Row],[stan_po_wydobyciu_z_ładunku]]-martianeum7[[#This Row],[ile_zabiera_na_orbite]]</f>
        <v>88.039000000000001</v>
      </c>
    </row>
    <row r="200" spans="1:9" x14ac:dyDescent="0.25">
      <c r="A200" s="1">
        <v>48839</v>
      </c>
      <c r="B200">
        <f t="shared" si="3"/>
        <v>88.039000000000001</v>
      </c>
      <c r="C200" t="s">
        <v>19</v>
      </c>
      <c r="D200">
        <v>25.1</v>
      </c>
      <c r="E200">
        <v>33.299999999999997</v>
      </c>
      <c r="F200">
        <f>IF(martianeum7[[#This Row],[zawartosc '[%']]]&gt;=1,martianeum7[[#This Row],[masa '[kg']]]*martianeum7[[#This Row],[zawartosc '[%']]]*0.01,0)</f>
        <v>8.3582999999999998</v>
      </c>
      <c r="G200">
        <f>martianeum7[[#This Row],[stan_magazynu '[kg']]]+martianeum7[[#This Row],[ile_kg_materiału_z_ładunku]]</f>
        <v>96.397300000000001</v>
      </c>
      <c r="H200">
        <f>IF(martianeum7[[#This Row],[stan_po_wydobyciu_z_ładunku]]&gt;=100,100,0)</f>
        <v>0</v>
      </c>
      <c r="I200">
        <f>martianeum7[[#This Row],[stan_po_wydobyciu_z_ładunku]]-martianeum7[[#This Row],[ile_zabiera_na_orbite]]</f>
        <v>96.397300000000001</v>
      </c>
    </row>
    <row r="201" spans="1:9" x14ac:dyDescent="0.25">
      <c r="A201" s="1">
        <v>48840</v>
      </c>
      <c r="B201">
        <f t="shared" si="3"/>
        <v>96.397300000000001</v>
      </c>
      <c r="C201" t="s">
        <v>28</v>
      </c>
      <c r="D201">
        <v>10.7</v>
      </c>
      <c r="E201">
        <v>0.3</v>
      </c>
      <c r="F201">
        <f>IF(martianeum7[[#This Row],[zawartosc '[%']]]&gt;=1,martianeum7[[#This Row],[masa '[kg']]]*martianeum7[[#This Row],[zawartosc '[%']]]*0.01,0)</f>
        <v>0</v>
      </c>
      <c r="G201">
        <f>martianeum7[[#This Row],[stan_magazynu '[kg']]]+martianeum7[[#This Row],[ile_kg_materiału_z_ładunku]]</f>
        <v>96.397300000000001</v>
      </c>
      <c r="H201">
        <f>IF(martianeum7[[#This Row],[stan_po_wydobyciu_z_ładunku]]&gt;=100,100,0)</f>
        <v>0</v>
      </c>
      <c r="I201">
        <f>martianeum7[[#This Row],[stan_po_wydobyciu_z_ładunku]]-martianeum7[[#This Row],[ile_zabiera_na_orbite]]</f>
        <v>96.397300000000001</v>
      </c>
    </row>
    <row r="202" spans="1:9" x14ac:dyDescent="0.25">
      <c r="A202" s="1">
        <v>48841</v>
      </c>
      <c r="B202">
        <f t="shared" si="3"/>
        <v>96.397300000000001</v>
      </c>
      <c r="C202" t="s">
        <v>10</v>
      </c>
      <c r="D202">
        <v>26.1</v>
      </c>
      <c r="E202">
        <v>31</v>
      </c>
      <c r="F202">
        <f>IF(martianeum7[[#This Row],[zawartosc '[%']]]&gt;=1,martianeum7[[#This Row],[masa '[kg']]]*martianeum7[[#This Row],[zawartosc '[%']]]*0.01,0)</f>
        <v>8.0910000000000011</v>
      </c>
      <c r="G202">
        <f>martianeum7[[#This Row],[stan_magazynu '[kg']]]+martianeum7[[#This Row],[ile_kg_materiału_z_ładunku]]</f>
        <v>104.48830000000001</v>
      </c>
      <c r="H202">
        <f>IF(martianeum7[[#This Row],[stan_po_wydobyciu_z_ładunku]]&gt;=100,100,0)</f>
        <v>100</v>
      </c>
      <c r="I202">
        <f>martianeum7[[#This Row],[stan_po_wydobyciu_z_ładunku]]-martianeum7[[#This Row],[ile_zabiera_na_orbite]]</f>
        <v>4.4883000000000095</v>
      </c>
    </row>
    <row r="203" spans="1:9" x14ac:dyDescent="0.25">
      <c r="A203" s="1">
        <v>48842</v>
      </c>
      <c r="B203">
        <f t="shared" si="3"/>
        <v>4.4883000000000095</v>
      </c>
      <c r="C203" t="s">
        <v>11</v>
      </c>
      <c r="D203">
        <v>15.2</v>
      </c>
      <c r="E203">
        <v>12.7</v>
      </c>
      <c r="F203">
        <f>IF(martianeum7[[#This Row],[zawartosc '[%']]]&gt;=1,martianeum7[[#This Row],[masa '[kg']]]*martianeum7[[#This Row],[zawartosc '[%']]]*0.01,0)</f>
        <v>1.9303999999999999</v>
      </c>
      <c r="G203">
        <f>martianeum7[[#This Row],[stan_magazynu '[kg']]]+martianeum7[[#This Row],[ile_kg_materiału_z_ładunku]]</f>
        <v>6.4187000000000092</v>
      </c>
      <c r="H203">
        <f>IF(martianeum7[[#This Row],[stan_po_wydobyciu_z_ładunku]]&gt;=100,100,0)</f>
        <v>0</v>
      </c>
      <c r="I203">
        <f>martianeum7[[#This Row],[stan_po_wydobyciu_z_ładunku]]-martianeum7[[#This Row],[ile_zabiera_na_orbite]]</f>
        <v>6.4187000000000092</v>
      </c>
    </row>
    <row r="204" spans="1:9" x14ac:dyDescent="0.25">
      <c r="A204" s="1">
        <v>48843</v>
      </c>
      <c r="B204">
        <f t="shared" si="3"/>
        <v>6.4187000000000092</v>
      </c>
      <c r="C204" t="s">
        <v>14</v>
      </c>
      <c r="D204">
        <v>28.8</v>
      </c>
      <c r="E204">
        <v>4.3</v>
      </c>
      <c r="F204">
        <f>IF(martianeum7[[#This Row],[zawartosc '[%']]]&gt;=1,martianeum7[[#This Row],[masa '[kg']]]*martianeum7[[#This Row],[zawartosc '[%']]]*0.01,0)</f>
        <v>1.2384000000000002</v>
      </c>
      <c r="G204">
        <f>martianeum7[[#This Row],[stan_magazynu '[kg']]]+martianeum7[[#This Row],[ile_kg_materiału_z_ładunku]]</f>
        <v>7.6571000000000096</v>
      </c>
      <c r="H204">
        <f>IF(martianeum7[[#This Row],[stan_po_wydobyciu_z_ładunku]]&gt;=100,100,0)</f>
        <v>0</v>
      </c>
      <c r="I204">
        <f>martianeum7[[#This Row],[stan_po_wydobyciu_z_ładunku]]-martianeum7[[#This Row],[ile_zabiera_na_orbite]]</f>
        <v>7.6571000000000096</v>
      </c>
    </row>
    <row r="205" spans="1:9" x14ac:dyDescent="0.25">
      <c r="A205" s="1">
        <v>48844</v>
      </c>
      <c r="B205">
        <f t="shared" si="3"/>
        <v>7.6571000000000096</v>
      </c>
      <c r="C205" t="s">
        <v>26</v>
      </c>
      <c r="D205">
        <v>10.3</v>
      </c>
      <c r="E205">
        <v>0</v>
      </c>
      <c r="F205">
        <f>IF(martianeum7[[#This Row],[zawartosc '[%']]]&gt;=1,martianeum7[[#This Row],[masa '[kg']]]*martianeum7[[#This Row],[zawartosc '[%']]]*0.01,0)</f>
        <v>0</v>
      </c>
      <c r="G205">
        <f>martianeum7[[#This Row],[stan_magazynu '[kg']]]+martianeum7[[#This Row],[ile_kg_materiału_z_ładunku]]</f>
        <v>7.6571000000000096</v>
      </c>
      <c r="H205">
        <f>IF(martianeum7[[#This Row],[stan_po_wydobyciu_z_ładunku]]&gt;=100,100,0)</f>
        <v>0</v>
      </c>
      <c r="I205">
        <f>martianeum7[[#This Row],[stan_po_wydobyciu_z_ładunku]]-martianeum7[[#This Row],[ile_zabiera_na_orbite]]</f>
        <v>7.6571000000000096</v>
      </c>
    </row>
    <row r="206" spans="1:9" x14ac:dyDescent="0.25">
      <c r="A206" s="1">
        <v>48845</v>
      </c>
      <c r="B206">
        <f t="shared" si="3"/>
        <v>7.6571000000000096</v>
      </c>
      <c r="C206" t="s">
        <v>6</v>
      </c>
      <c r="D206">
        <v>14.9</v>
      </c>
      <c r="E206">
        <v>0.1</v>
      </c>
      <c r="F206">
        <f>IF(martianeum7[[#This Row],[zawartosc '[%']]]&gt;=1,martianeum7[[#This Row],[masa '[kg']]]*martianeum7[[#This Row],[zawartosc '[%']]]*0.01,0)</f>
        <v>0</v>
      </c>
      <c r="G206">
        <f>martianeum7[[#This Row],[stan_magazynu '[kg']]]+martianeum7[[#This Row],[ile_kg_materiału_z_ładunku]]</f>
        <v>7.6571000000000096</v>
      </c>
      <c r="H206">
        <f>IF(martianeum7[[#This Row],[stan_po_wydobyciu_z_ładunku]]&gt;=100,100,0)</f>
        <v>0</v>
      </c>
      <c r="I206">
        <f>martianeum7[[#This Row],[stan_po_wydobyciu_z_ładunku]]-martianeum7[[#This Row],[ile_zabiera_na_orbite]]</f>
        <v>7.6571000000000096</v>
      </c>
    </row>
    <row r="207" spans="1:9" x14ac:dyDescent="0.25">
      <c r="A207" s="1">
        <v>48846</v>
      </c>
      <c r="B207">
        <f t="shared" si="3"/>
        <v>7.6571000000000096</v>
      </c>
      <c r="C207" t="s">
        <v>10</v>
      </c>
      <c r="D207">
        <v>11.3</v>
      </c>
      <c r="E207">
        <v>0</v>
      </c>
      <c r="F207">
        <f>IF(martianeum7[[#This Row],[zawartosc '[%']]]&gt;=1,martianeum7[[#This Row],[masa '[kg']]]*martianeum7[[#This Row],[zawartosc '[%']]]*0.01,0)</f>
        <v>0</v>
      </c>
      <c r="G207">
        <f>martianeum7[[#This Row],[stan_magazynu '[kg']]]+martianeum7[[#This Row],[ile_kg_materiału_z_ładunku]]</f>
        <v>7.6571000000000096</v>
      </c>
      <c r="H207">
        <f>IF(martianeum7[[#This Row],[stan_po_wydobyciu_z_ładunku]]&gt;=100,100,0)</f>
        <v>0</v>
      </c>
      <c r="I207">
        <f>martianeum7[[#This Row],[stan_po_wydobyciu_z_ładunku]]-martianeum7[[#This Row],[ile_zabiera_na_orbite]]</f>
        <v>7.6571000000000096</v>
      </c>
    </row>
    <row r="208" spans="1:9" x14ac:dyDescent="0.25">
      <c r="A208" s="1">
        <v>48847</v>
      </c>
      <c r="B208">
        <f t="shared" si="3"/>
        <v>7.6571000000000096</v>
      </c>
      <c r="C208" t="s">
        <v>10</v>
      </c>
      <c r="D208">
        <v>20.8</v>
      </c>
      <c r="E208">
        <v>34.9</v>
      </c>
      <c r="F208">
        <f>IF(martianeum7[[#This Row],[zawartosc '[%']]]&gt;=1,martianeum7[[#This Row],[masa '[kg']]]*martianeum7[[#This Row],[zawartosc '[%']]]*0.01,0)</f>
        <v>7.2591999999999999</v>
      </c>
      <c r="G208">
        <f>martianeum7[[#This Row],[stan_magazynu '[kg']]]+martianeum7[[#This Row],[ile_kg_materiału_z_ładunku]]</f>
        <v>14.91630000000001</v>
      </c>
      <c r="H208">
        <f>IF(martianeum7[[#This Row],[stan_po_wydobyciu_z_ładunku]]&gt;=100,100,0)</f>
        <v>0</v>
      </c>
      <c r="I208">
        <f>martianeum7[[#This Row],[stan_po_wydobyciu_z_ładunku]]-martianeum7[[#This Row],[ile_zabiera_na_orbite]]</f>
        <v>14.91630000000001</v>
      </c>
    </row>
    <row r="209" spans="1:9" x14ac:dyDescent="0.25">
      <c r="A209" s="1">
        <v>48848</v>
      </c>
      <c r="B209">
        <f t="shared" si="3"/>
        <v>14.91630000000001</v>
      </c>
      <c r="C209" t="s">
        <v>19</v>
      </c>
      <c r="D209">
        <v>18.2</v>
      </c>
      <c r="E209">
        <v>0</v>
      </c>
      <c r="F209">
        <f>IF(martianeum7[[#This Row],[zawartosc '[%']]]&gt;=1,martianeum7[[#This Row],[masa '[kg']]]*martianeum7[[#This Row],[zawartosc '[%']]]*0.01,0)</f>
        <v>0</v>
      </c>
      <c r="G209">
        <f>martianeum7[[#This Row],[stan_magazynu '[kg']]]+martianeum7[[#This Row],[ile_kg_materiału_z_ładunku]]</f>
        <v>14.91630000000001</v>
      </c>
      <c r="H209">
        <f>IF(martianeum7[[#This Row],[stan_po_wydobyciu_z_ładunku]]&gt;=100,100,0)</f>
        <v>0</v>
      </c>
      <c r="I209">
        <f>martianeum7[[#This Row],[stan_po_wydobyciu_z_ładunku]]-martianeum7[[#This Row],[ile_zabiera_na_orbite]]</f>
        <v>14.91630000000001</v>
      </c>
    </row>
    <row r="210" spans="1:9" x14ac:dyDescent="0.25">
      <c r="A210" s="1">
        <v>48849</v>
      </c>
      <c r="B210">
        <f t="shared" si="3"/>
        <v>14.91630000000001</v>
      </c>
      <c r="C210" t="s">
        <v>17</v>
      </c>
      <c r="D210">
        <v>12.7</v>
      </c>
      <c r="E210">
        <v>5.3</v>
      </c>
      <c r="F210">
        <f>IF(martianeum7[[#This Row],[zawartosc '[%']]]&gt;=1,martianeum7[[#This Row],[masa '[kg']]]*martianeum7[[#This Row],[zawartosc '[%']]]*0.01,0)</f>
        <v>0.67309999999999992</v>
      </c>
      <c r="G210">
        <f>martianeum7[[#This Row],[stan_magazynu '[kg']]]+martianeum7[[#This Row],[ile_kg_materiału_z_ładunku]]</f>
        <v>15.58940000000001</v>
      </c>
      <c r="H210">
        <f>IF(martianeum7[[#This Row],[stan_po_wydobyciu_z_ładunku]]&gt;=100,100,0)</f>
        <v>0</v>
      </c>
      <c r="I210">
        <f>martianeum7[[#This Row],[stan_po_wydobyciu_z_ładunku]]-martianeum7[[#This Row],[ile_zabiera_na_orbite]]</f>
        <v>15.58940000000001</v>
      </c>
    </row>
    <row r="211" spans="1:9" x14ac:dyDescent="0.25">
      <c r="A211" s="1">
        <v>48850</v>
      </c>
      <c r="B211">
        <f t="shared" si="3"/>
        <v>15.58940000000001</v>
      </c>
      <c r="C211" t="s">
        <v>14</v>
      </c>
      <c r="D211">
        <v>21.4</v>
      </c>
      <c r="E211">
        <v>8.3000000000000007</v>
      </c>
      <c r="F211">
        <f>IF(martianeum7[[#This Row],[zawartosc '[%']]]&gt;=1,martianeum7[[#This Row],[masa '[kg']]]*martianeum7[[#This Row],[zawartosc '[%']]]*0.01,0)</f>
        <v>1.7762</v>
      </c>
      <c r="G211">
        <f>martianeum7[[#This Row],[stan_magazynu '[kg']]]+martianeum7[[#This Row],[ile_kg_materiału_z_ładunku]]</f>
        <v>17.365600000000011</v>
      </c>
      <c r="H211">
        <f>IF(martianeum7[[#This Row],[stan_po_wydobyciu_z_ładunku]]&gt;=100,100,0)</f>
        <v>0</v>
      </c>
      <c r="I211">
        <f>martianeum7[[#This Row],[stan_po_wydobyciu_z_ładunku]]-martianeum7[[#This Row],[ile_zabiera_na_orbite]]</f>
        <v>17.365600000000011</v>
      </c>
    </row>
    <row r="212" spans="1:9" x14ac:dyDescent="0.25">
      <c r="A212" s="1">
        <v>48851</v>
      </c>
      <c r="B212">
        <f t="shared" si="3"/>
        <v>17.365600000000011</v>
      </c>
      <c r="C212" t="s">
        <v>6</v>
      </c>
      <c r="D212">
        <v>21.3</v>
      </c>
      <c r="E212">
        <v>11.8</v>
      </c>
      <c r="F212">
        <f>IF(martianeum7[[#This Row],[zawartosc '[%']]]&gt;=1,martianeum7[[#This Row],[masa '[kg']]]*martianeum7[[#This Row],[zawartosc '[%']]]*0.01,0)</f>
        <v>2.5134000000000003</v>
      </c>
      <c r="G212">
        <f>martianeum7[[#This Row],[stan_magazynu '[kg']]]+martianeum7[[#This Row],[ile_kg_materiału_z_ładunku]]</f>
        <v>19.879000000000012</v>
      </c>
      <c r="H212">
        <f>IF(martianeum7[[#This Row],[stan_po_wydobyciu_z_ładunku]]&gt;=100,100,0)</f>
        <v>0</v>
      </c>
      <c r="I212">
        <f>martianeum7[[#This Row],[stan_po_wydobyciu_z_ładunku]]-martianeum7[[#This Row],[ile_zabiera_na_orbite]]</f>
        <v>19.879000000000012</v>
      </c>
    </row>
    <row r="213" spans="1:9" x14ac:dyDescent="0.25">
      <c r="A213" s="1">
        <v>48852</v>
      </c>
      <c r="B213">
        <f t="shared" si="3"/>
        <v>19.879000000000012</v>
      </c>
      <c r="C213" t="s">
        <v>17</v>
      </c>
      <c r="D213">
        <v>20.7</v>
      </c>
      <c r="E213">
        <v>3.9</v>
      </c>
      <c r="F213">
        <f>IF(martianeum7[[#This Row],[zawartosc '[%']]]&gt;=1,martianeum7[[#This Row],[masa '[kg']]]*martianeum7[[#This Row],[zawartosc '[%']]]*0.01,0)</f>
        <v>0.80729999999999991</v>
      </c>
      <c r="G213">
        <f>martianeum7[[#This Row],[stan_magazynu '[kg']]]+martianeum7[[#This Row],[ile_kg_materiału_z_ładunku]]</f>
        <v>20.686300000000013</v>
      </c>
      <c r="H213">
        <f>IF(martianeum7[[#This Row],[stan_po_wydobyciu_z_ładunku]]&gt;=100,100,0)</f>
        <v>0</v>
      </c>
      <c r="I213">
        <f>martianeum7[[#This Row],[stan_po_wydobyciu_z_ładunku]]-martianeum7[[#This Row],[ile_zabiera_na_orbite]]</f>
        <v>20.686300000000013</v>
      </c>
    </row>
    <row r="214" spans="1:9" x14ac:dyDescent="0.25">
      <c r="A214" s="1">
        <v>48853</v>
      </c>
      <c r="B214">
        <f t="shared" si="3"/>
        <v>20.686300000000013</v>
      </c>
      <c r="C214" t="s">
        <v>20</v>
      </c>
      <c r="D214">
        <v>19.7</v>
      </c>
      <c r="E214">
        <v>0</v>
      </c>
      <c r="F214">
        <f>IF(martianeum7[[#This Row],[zawartosc '[%']]]&gt;=1,martianeum7[[#This Row],[masa '[kg']]]*martianeum7[[#This Row],[zawartosc '[%']]]*0.01,0)</f>
        <v>0</v>
      </c>
      <c r="G214">
        <f>martianeum7[[#This Row],[stan_magazynu '[kg']]]+martianeum7[[#This Row],[ile_kg_materiału_z_ładunku]]</f>
        <v>20.686300000000013</v>
      </c>
      <c r="H214">
        <f>IF(martianeum7[[#This Row],[stan_po_wydobyciu_z_ładunku]]&gt;=100,100,0)</f>
        <v>0</v>
      </c>
      <c r="I214">
        <f>martianeum7[[#This Row],[stan_po_wydobyciu_z_ładunku]]-martianeum7[[#This Row],[ile_zabiera_na_orbite]]</f>
        <v>20.686300000000013</v>
      </c>
    </row>
    <row r="215" spans="1:9" x14ac:dyDescent="0.25">
      <c r="A215" s="1">
        <v>48854</v>
      </c>
      <c r="B215">
        <f t="shared" si="3"/>
        <v>20.686300000000013</v>
      </c>
      <c r="C215" t="s">
        <v>11</v>
      </c>
      <c r="D215">
        <v>27.2</v>
      </c>
      <c r="E215">
        <v>17.600000000000001</v>
      </c>
      <c r="F215">
        <f>IF(martianeum7[[#This Row],[zawartosc '[%']]]&gt;=1,martianeum7[[#This Row],[masa '[kg']]]*martianeum7[[#This Row],[zawartosc '[%']]]*0.01,0)</f>
        <v>4.7872000000000003</v>
      </c>
      <c r="G215">
        <f>martianeum7[[#This Row],[stan_magazynu '[kg']]]+martianeum7[[#This Row],[ile_kg_materiału_z_ładunku]]</f>
        <v>25.473500000000016</v>
      </c>
      <c r="H215">
        <f>IF(martianeum7[[#This Row],[stan_po_wydobyciu_z_ładunku]]&gt;=100,100,0)</f>
        <v>0</v>
      </c>
      <c r="I215">
        <f>martianeum7[[#This Row],[stan_po_wydobyciu_z_ładunku]]-martianeum7[[#This Row],[ile_zabiera_na_orbite]]</f>
        <v>25.473500000000016</v>
      </c>
    </row>
    <row r="216" spans="1:9" x14ac:dyDescent="0.25">
      <c r="A216" s="1">
        <v>48855</v>
      </c>
      <c r="B216">
        <f t="shared" si="3"/>
        <v>25.473500000000016</v>
      </c>
      <c r="C216" t="s">
        <v>25</v>
      </c>
      <c r="D216">
        <v>16.600000000000001</v>
      </c>
      <c r="E216">
        <v>1.7</v>
      </c>
      <c r="F216">
        <f>IF(martianeum7[[#This Row],[zawartosc '[%']]]&gt;=1,martianeum7[[#This Row],[masa '[kg']]]*martianeum7[[#This Row],[zawartosc '[%']]]*0.01,0)</f>
        <v>0.28220000000000001</v>
      </c>
      <c r="G216">
        <f>martianeum7[[#This Row],[stan_magazynu '[kg']]]+martianeum7[[#This Row],[ile_kg_materiału_z_ładunku]]</f>
        <v>25.755700000000015</v>
      </c>
      <c r="H216">
        <f>IF(martianeum7[[#This Row],[stan_po_wydobyciu_z_ładunku]]&gt;=100,100,0)</f>
        <v>0</v>
      </c>
      <c r="I216">
        <f>martianeum7[[#This Row],[stan_po_wydobyciu_z_ładunku]]-martianeum7[[#This Row],[ile_zabiera_na_orbite]]</f>
        <v>25.755700000000015</v>
      </c>
    </row>
    <row r="217" spans="1:9" x14ac:dyDescent="0.25">
      <c r="A217" s="1">
        <v>48856</v>
      </c>
      <c r="B217">
        <f t="shared" si="3"/>
        <v>25.755700000000015</v>
      </c>
      <c r="C217" t="s">
        <v>11</v>
      </c>
      <c r="D217">
        <v>22.3</v>
      </c>
      <c r="E217">
        <v>0</v>
      </c>
      <c r="F217">
        <f>IF(martianeum7[[#This Row],[zawartosc '[%']]]&gt;=1,martianeum7[[#This Row],[masa '[kg']]]*martianeum7[[#This Row],[zawartosc '[%']]]*0.01,0)</f>
        <v>0</v>
      </c>
      <c r="G217">
        <f>martianeum7[[#This Row],[stan_magazynu '[kg']]]+martianeum7[[#This Row],[ile_kg_materiału_z_ładunku]]</f>
        <v>25.755700000000015</v>
      </c>
      <c r="H217">
        <f>IF(martianeum7[[#This Row],[stan_po_wydobyciu_z_ładunku]]&gt;=100,100,0)</f>
        <v>0</v>
      </c>
      <c r="I217">
        <f>martianeum7[[#This Row],[stan_po_wydobyciu_z_ładunku]]-martianeum7[[#This Row],[ile_zabiera_na_orbite]]</f>
        <v>25.755700000000015</v>
      </c>
    </row>
    <row r="218" spans="1:9" x14ac:dyDescent="0.25">
      <c r="A218" s="1">
        <v>48857</v>
      </c>
      <c r="B218">
        <f t="shared" si="3"/>
        <v>25.755700000000015</v>
      </c>
      <c r="C218" t="s">
        <v>10</v>
      </c>
      <c r="D218">
        <v>18</v>
      </c>
      <c r="E218">
        <v>40.799999999999997</v>
      </c>
      <c r="F218">
        <f>IF(martianeum7[[#This Row],[zawartosc '[%']]]&gt;=1,martianeum7[[#This Row],[masa '[kg']]]*martianeum7[[#This Row],[zawartosc '[%']]]*0.01,0)</f>
        <v>7.3440000000000003</v>
      </c>
      <c r="G218">
        <f>martianeum7[[#This Row],[stan_magazynu '[kg']]]+martianeum7[[#This Row],[ile_kg_materiału_z_ładunku]]</f>
        <v>33.099700000000013</v>
      </c>
      <c r="H218">
        <f>IF(martianeum7[[#This Row],[stan_po_wydobyciu_z_ładunku]]&gt;=100,100,0)</f>
        <v>0</v>
      </c>
      <c r="I218">
        <f>martianeum7[[#This Row],[stan_po_wydobyciu_z_ładunku]]-martianeum7[[#This Row],[ile_zabiera_na_orbite]]</f>
        <v>33.099700000000013</v>
      </c>
    </row>
    <row r="219" spans="1:9" x14ac:dyDescent="0.25">
      <c r="A219" s="1">
        <v>48858</v>
      </c>
      <c r="B219">
        <f t="shared" si="3"/>
        <v>33.099700000000013</v>
      </c>
      <c r="C219" t="s">
        <v>24</v>
      </c>
      <c r="D219">
        <v>21.8</v>
      </c>
      <c r="E219">
        <v>0</v>
      </c>
      <c r="F219">
        <f>IF(martianeum7[[#This Row],[zawartosc '[%']]]&gt;=1,martianeum7[[#This Row],[masa '[kg']]]*martianeum7[[#This Row],[zawartosc '[%']]]*0.01,0)</f>
        <v>0</v>
      </c>
      <c r="G219">
        <f>martianeum7[[#This Row],[stan_magazynu '[kg']]]+martianeum7[[#This Row],[ile_kg_materiału_z_ładunku]]</f>
        <v>33.099700000000013</v>
      </c>
      <c r="H219">
        <f>IF(martianeum7[[#This Row],[stan_po_wydobyciu_z_ładunku]]&gt;=100,100,0)</f>
        <v>0</v>
      </c>
      <c r="I219">
        <f>martianeum7[[#This Row],[stan_po_wydobyciu_z_ładunku]]-martianeum7[[#This Row],[ile_zabiera_na_orbite]]</f>
        <v>33.099700000000013</v>
      </c>
    </row>
    <row r="220" spans="1:9" x14ac:dyDescent="0.25">
      <c r="A220" s="1">
        <v>48859</v>
      </c>
      <c r="B220">
        <f t="shared" si="3"/>
        <v>33.099700000000013</v>
      </c>
      <c r="C220" t="s">
        <v>6</v>
      </c>
      <c r="D220">
        <v>22.2</v>
      </c>
      <c r="E220">
        <v>11.2</v>
      </c>
      <c r="F220">
        <f>IF(martianeum7[[#This Row],[zawartosc '[%']]]&gt;=1,martianeum7[[#This Row],[masa '[kg']]]*martianeum7[[#This Row],[zawartosc '[%']]]*0.01,0)</f>
        <v>2.4863999999999997</v>
      </c>
      <c r="G220">
        <f>martianeum7[[#This Row],[stan_magazynu '[kg']]]+martianeum7[[#This Row],[ile_kg_materiału_z_ładunku]]</f>
        <v>35.586100000000016</v>
      </c>
      <c r="H220">
        <f>IF(martianeum7[[#This Row],[stan_po_wydobyciu_z_ładunku]]&gt;=100,100,0)</f>
        <v>0</v>
      </c>
      <c r="I220">
        <f>martianeum7[[#This Row],[stan_po_wydobyciu_z_ładunku]]-martianeum7[[#This Row],[ile_zabiera_na_orbite]]</f>
        <v>35.586100000000016</v>
      </c>
    </row>
    <row r="221" spans="1:9" x14ac:dyDescent="0.25">
      <c r="A221" s="1">
        <v>48860</v>
      </c>
      <c r="B221">
        <f t="shared" si="3"/>
        <v>35.586100000000016</v>
      </c>
      <c r="C221" t="s">
        <v>6</v>
      </c>
      <c r="D221">
        <v>20</v>
      </c>
      <c r="E221">
        <v>0</v>
      </c>
      <c r="F221">
        <f>IF(martianeum7[[#This Row],[zawartosc '[%']]]&gt;=1,martianeum7[[#This Row],[masa '[kg']]]*martianeum7[[#This Row],[zawartosc '[%']]]*0.01,0)</f>
        <v>0</v>
      </c>
      <c r="G221">
        <f>martianeum7[[#This Row],[stan_magazynu '[kg']]]+martianeum7[[#This Row],[ile_kg_materiału_z_ładunku]]</f>
        <v>35.586100000000016</v>
      </c>
      <c r="H221">
        <f>IF(martianeum7[[#This Row],[stan_po_wydobyciu_z_ładunku]]&gt;=100,100,0)</f>
        <v>0</v>
      </c>
      <c r="I221">
        <f>martianeum7[[#This Row],[stan_po_wydobyciu_z_ładunku]]-martianeum7[[#This Row],[ile_zabiera_na_orbite]]</f>
        <v>35.586100000000016</v>
      </c>
    </row>
    <row r="222" spans="1:9" x14ac:dyDescent="0.25">
      <c r="A222" s="1">
        <v>48861</v>
      </c>
      <c r="B222">
        <f t="shared" si="3"/>
        <v>35.586100000000016</v>
      </c>
      <c r="C222" t="s">
        <v>32</v>
      </c>
      <c r="D222">
        <v>29.4</v>
      </c>
      <c r="E222">
        <v>0.7</v>
      </c>
      <c r="F222">
        <f>IF(martianeum7[[#This Row],[zawartosc '[%']]]&gt;=1,martianeum7[[#This Row],[masa '[kg']]]*martianeum7[[#This Row],[zawartosc '[%']]]*0.01,0)</f>
        <v>0</v>
      </c>
      <c r="G222">
        <f>martianeum7[[#This Row],[stan_magazynu '[kg']]]+martianeum7[[#This Row],[ile_kg_materiału_z_ładunku]]</f>
        <v>35.586100000000016</v>
      </c>
      <c r="H222">
        <f>IF(martianeum7[[#This Row],[stan_po_wydobyciu_z_ładunku]]&gt;=100,100,0)</f>
        <v>0</v>
      </c>
      <c r="I222">
        <f>martianeum7[[#This Row],[stan_po_wydobyciu_z_ładunku]]-martianeum7[[#This Row],[ile_zabiera_na_orbite]]</f>
        <v>35.586100000000016</v>
      </c>
    </row>
    <row r="223" spans="1:9" x14ac:dyDescent="0.25">
      <c r="A223" s="1">
        <v>48862</v>
      </c>
      <c r="B223">
        <f t="shared" si="3"/>
        <v>35.586100000000016</v>
      </c>
      <c r="C223" t="s">
        <v>10</v>
      </c>
      <c r="D223">
        <v>23.6</v>
      </c>
      <c r="E223">
        <v>0</v>
      </c>
      <c r="F223">
        <f>IF(martianeum7[[#This Row],[zawartosc '[%']]]&gt;=1,martianeum7[[#This Row],[masa '[kg']]]*martianeum7[[#This Row],[zawartosc '[%']]]*0.01,0)</f>
        <v>0</v>
      </c>
      <c r="G223">
        <f>martianeum7[[#This Row],[stan_magazynu '[kg']]]+martianeum7[[#This Row],[ile_kg_materiału_z_ładunku]]</f>
        <v>35.586100000000016</v>
      </c>
      <c r="H223">
        <f>IF(martianeum7[[#This Row],[stan_po_wydobyciu_z_ładunku]]&gt;=100,100,0)</f>
        <v>0</v>
      </c>
      <c r="I223">
        <f>martianeum7[[#This Row],[stan_po_wydobyciu_z_ładunku]]-martianeum7[[#This Row],[ile_zabiera_na_orbite]]</f>
        <v>35.586100000000016</v>
      </c>
    </row>
    <row r="224" spans="1:9" x14ac:dyDescent="0.25">
      <c r="A224" s="1">
        <v>48863</v>
      </c>
      <c r="B224">
        <f t="shared" si="3"/>
        <v>35.586100000000016</v>
      </c>
      <c r="C224" t="s">
        <v>7</v>
      </c>
      <c r="D224">
        <v>16.3</v>
      </c>
      <c r="E224">
        <v>22</v>
      </c>
      <c r="F224">
        <f>IF(martianeum7[[#This Row],[zawartosc '[%']]]&gt;=1,martianeum7[[#This Row],[masa '[kg']]]*martianeum7[[#This Row],[zawartosc '[%']]]*0.01,0)</f>
        <v>3.5860000000000003</v>
      </c>
      <c r="G224">
        <f>martianeum7[[#This Row],[stan_magazynu '[kg']]]+martianeum7[[#This Row],[ile_kg_materiału_z_ładunku]]</f>
        <v>39.172100000000015</v>
      </c>
      <c r="H224">
        <f>IF(martianeum7[[#This Row],[stan_po_wydobyciu_z_ładunku]]&gt;=100,100,0)</f>
        <v>0</v>
      </c>
      <c r="I224">
        <f>martianeum7[[#This Row],[stan_po_wydobyciu_z_ładunku]]-martianeum7[[#This Row],[ile_zabiera_na_orbite]]</f>
        <v>39.172100000000015</v>
      </c>
    </row>
    <row r="225" spans="1:9" x14ac:dyDescent="0.25">
      <c r="A225" s="1">
        <v>48864</v>
      </c>
      <c r="B225">
        <f t="shared" si="3"/>
        <v>39.172100000000015</v>
      </c>
      <c r="C225" t="s">
        <v>15</v>
      </c>
      <c r="D225">
        <v>15</v>
      </c>
      <c r="E225">
        <v>0</v>
      </c>
      <c r="F225">
        <f>IF(martianeum7[[#This Row],[zawartosc '[%']]]&gt;=1,martianeum7[[#This Row],[masa '[kg']]]*martianeum7[[#This Row],[zawartosc '[%']]]*0.01,0)</f>
        <v>0</v>
      </c>
      <c r="G225">
        <f>martianeum7[[#This Row],[stan_magazynu '[kg']]]+martianeum7[[#This Row],[ile_kg_materiału_z_ładunku]]</f>
        <v>39.172100000000015</v>
      </c>
      <c r="H225">
        <f>IF(martianeum7[[#This Row],[stan_po_wydobyciu_z_ładunku]]&gt;=100,100,0)</f>
        <v>0</v>
      </c>
      <c r="I225">
        <f>martianeum7[[#This Row],[stan_po_wydobyciu_z_ładunku]]-martianeum7[[#This Row],[ile_zabiera_na_orbite]]</f>
        <v>39.172100000000015</v>
      </c>
    </row>
    <row r="226" spans="1:9" x14ac:dyDescent="0.25">
      <c r="A226" s="1">
        <v>48865</v>
      </c>
      <c r="B226">
        <f t="shared" si="3"/>
        <v>39.172100000000015</v>
      </c>
      <c r="C226" t="s">
        <v>14</v>
      </c>
      <c r="D226">
        <v>10.8</v>
      </c>
      <c r="E226">
        <v>0</v>
      </c>
      <c r="F226">
        <f>IF(martianeum7[[#This Row],[zawartosc '[%']]]&gt;=1,martianeum7[[#This Row],[masa '[kg']]]*martianeum7[[#This Row],[zawartosc '[%']]]*0.01,0)</f>
        <v>0</v>
      </c>
      <c r="G226">
        <f>martianeum7[[#This Row],[stan_magazynu '[kg']]]+martianeum7[[#This Row],[ile_kg_materiału_z_ładunku]]</f>
        <v>39.172100000000015</v>
      </c>
      <c r="H226">
        <f>IF(martianeum7[[#This Row],[stan_po_wydobyciu_z_ładunku]]&gt;=100,100,0)</f>
        <v>0</v>
      </c>
      <c r="I226">
        <f>martianeum7[[#This Row],[stan_po_wydobyciu_z_ładunku]]-martianeum7[[#This Row],[ile_zabiera_na_orbite]]</f>
        <v>39.172100000000015</v>
      </c>
    </row>
    <row r="227" spans="1:9" x14ac:dyDescent="0.25">
      <c r="A227" s="1">
        <v>48866</v>
      </c>
      <c r="B227">
        <f t="shared" si="3"/>
        <v>39.172100000000015</v>
      </c>
      <c r="C227" t="s">
        <v>19</v>
      </c>
      <c r="D227">
        <v>10.5</v>
      </c>
      <c r="E227">
        <v>0</v>
      </c>
      <c r="F227">
        <f>IF(martianeum7[[#This Row],[zawartosc '[%']]]&gt;=1,martianeum7[[#This Row],[masa '[kg']]]*martianeum7[[#This Row],[zawartosc '[%']]]*0.01,0)</f>
        <v>0</v>
      </c>
      <c r="G227">
        <f>martianeum7[[#This Row],[stan_magazynu '[kg']]]+martianeum7[[#This Row],[ile_kg_materiału_z_ładunku]]</f>
        <v>39.172100000000015</v>
      </c>
      <c r="H227">
        <f>IF(martianeum7[[#This Row],[stan_po_wydobyciu_z_ładunku]]&gt;=100,100,0)</f>
        <v>0</v>
      </c>
      <c r="I227">
        <f>martianeum7[[#This Row],[stan_po_wydobyciu_z_ładunku]]-martianeum7[[#This Row],[ile_zabiera_na_orbite]]</f>
        <v>39.172100000000015</v>
      </c>
    </row>
    <row r="228" spans="1:9" x14ac:dyDescent="0.25">
      <c r="A228" s="1">
        <v>48867</v>
      </c>
      <c r="B228">
        <f t="shared" si="3"/>
        <v>39.172100000000015</v>
      </c>
      <c r="C228" t="s">
        <v>5</v>
      </c>
      <c r="D228">
        <v>20.3</v>
      </c>
      <c r="E228">
        <v>0</v>
      </c>
      <c r="F228">
        <f>IF(martianeum7[[#This Row],[zawartosc '[%']]]&gt;=1,martianeum7[[#This Row],[masa '[kg']]]*martianeum7[[#This Row],[zawartosc '[%']]]*0.01,0)</f>
        <v>0</v>
      </c>
      <c r="G228">
        <f>martianeum7[[#This Row],[stan_magazynu '[kg']]]+martianeum7[[#This Row],[ile_kg_materiału_z_ładunku]]</f>
        <v>39.172100000000015</v>
      </c>
      <c r="H228">
        <f>IF(martianeum7[[#This Row],[stan_po_wydobyciu_z_ładunku]]&gt;=100,100,0)</f>
        <v>0</v>
      </c>
      <c r="I228">
        <f>martianeum7[[#This Row],[stan_po_wydobyciu_z_ładunku]]-martianeum7[[#This Row],[ile_zabiera_na_orbite]]</f>
        <v>39.172100000000015</v>
      </c>
    </row>
    <row r="229" spans="1:9" x14ac:dyDescent="0.25">
      <c r="A229" s="1">
        <v>48868</v>
      </c>
      <c r="B229">
        <f t="shared" si="3"/>
        <v>39.172100000000015</v>
      </c>
      <c r="C229" t="s">
        <v>10</v>
      </c>
      <c r="D229">
        <v>13.1</v>
      </c>
      <c r="E229">
        <v>50.4</v>
      </c>
      <c r="F229">
        <f>IF(martianeum7[[#This Row],[zawartosc '[%']]]&gt;=1,martianeum7[[#This Row],[masa '[kg']]]*martianeum7[[#This Row],[zawartosc '[%']]]*0.01,0)</f>
        <v>6.6024000000000003</v>
      </c>
      <c r="G229">
        <f>martianeum7[[#This Row],[stan_magazynu '[kg']]]+martianeum7[[#This Row],[ile_kg_materiału_z_ładunku]]</f>
        <v>45.774500000000018</v>
      </c>
      <c r="H229">
        <f>IF(martianeum7[[#This Row],[stan_po_wydobyciu_z_ładunku]]&gt;=100,100,0)</f>
        <v>0</v>
      </c>
      <c r="I229">
        <f>martianeum7[[#This Row],[stan_po_wydobyciu_z_ładunku]]-martianeum7[[#This Row],[ile_zabiera_na_orbite]]</f>
        <v>45.774500000000018</v>
      </c>
    </row>
    <row r="230" spans="1:9" x14ac:dyDescent="0.25">
      <c r="A230" s="1">
        <v>48869</v>
      </c>
      <c r="B230">
        <f t="shared" si="3"/>
        <v>45.774500000000018</v>
      </c>
      <c r="C230" t="s">
        <v>12</v>
      </c>
      <c r="D230">
        <v>24.8</v>
      </c>
      <c r="E230">
        <v>7.9</v>
      </c>
      <c r="F230">
        <f>IF(martianeum7[[#This Row],[zawartosc '[%']]]&gt;=1,martianeum7[[#This Row],[masa '[kg']]]*martianeum7[[#This Row],[zawartosc '[%']]]*0.01,0)</f>
        <v>1.9592000000000003</v>
      </c>
      <c r="G230">
        <f>martianeum7[[#This Row],[stan_magazynu '[kg']]]+martianeum7[[#This Row],[ile_kg_materiału_z_ładunku]]</f>
        <v>47.73370000000002</v>
      </c>
      <c r="H230">
        <f>IF(martianeum7[[#This Row],[stan_po_wydobyciu_z_ładunku]]&gt;=100,100,0)</f>
        <v>0</v>
      </c>
      <c r="I230">
        <f>martianeum7[[#This Row],[stan_po_wydobyciu_z_ładunku]]-martianeum7[[#This Row],[ile_zabiera_na_orbite]]</f>
        <v>47.73370000000002</v>
      </c>
    </row>
    <row r="231" spans="1:9" x14ac:dyDescent="0.25">
      <c r="A231" s="1">
        <v>48870</v>
      </c>
      <c r="B231">
        <f t="shared" si="3"/>
        <v>47.73370000000002</v>
      </c>
      <c r="C231" t="s">
        <v>11</v>
      </c>
      <c r="D231">
        <v>23.6</v>
      </c>
      <c r="E231">
        <v>0.8</v>
      </c>
      <c r="F231">
        <f>IF(martianeum7[[#This Row],[zawartosc '[%']]]&gt;=1,martianeum7[[#This Row],[masa '[kg']]]*martianeum7[[#This Row],[zawartosc '[%']]]*0.01,0)</f>
        <v>0</v>
      </c>
      <c r="G231">
        <f>martianeum7[[#This Row],[stan_magazynu '[kg']]]+martianeum7[[#This Row],[ile_kg_materiału_z_ładunku]]</f>
        <v>47.73370000000002</v>
      </c>
      <c r="H231">
        <f>IF(martianeum7[[#This Row],[stan_po_wydobyciu_z_ładunku]]&gt;=100,100,0)</f>
        <v>0</v>
      </c>
      <c r="I231">
        <f>martianeum7[[#This Row],[stan_po_wydobyciu_z_ładunku]]-martianeum7[[#This Row],[ile_zabiera_na_orbite]]</f>
        <v>47.73370000000002</v>
      </c>
    </row>
    <row r="232" spans="1:9" x14ac:dyDescent="0.25">
      <c r="A232" s="1">
        <v>48871</v>
      </c>
      <c r="B232">
        <f t="shared" si="3"/>
        <v>47.73370000000002</v>
      </c>
      <c r="C232" t="s">
        <v>17</v>
      </c>
      <c r="D232">
        <v>17.899999999999999</v>
      </c>
      <c r="E232">
        <v>0</v>
      </c>
      <c r="F232">
        <f>IF(martianeum7[[#This Row],[zawartosc '[%']]]&gt;=1,martianeum7[[#This Row],[masa '[kg']]]*martianeum7[[#This Row],[zawartosc '[%']]]*0.01,0)</f>
        <v>0</v>
      </c>
      <c r="G232">
        <f>martianeum7[[#This Row],[stan_magazynu '[kg']]]+martianeum7[[#This Row],[ile_kg_materiału_z_ładunku]]</f>
        <v>47.73370000000002</v>
      </c>
      <c r="H232">
        <f>IF(martianeum7[[#This Row],[stan_po_wydobyciu_z_ładunku]]&gt;=100,100,0)</f>
        <v>0</v>
      </c>
      <c r="I232">
        <f>martianeum7[[#This Row],[stan_po_wydobyciu_z_ładunku]]-martianeum7[[#This Row],[ile_zabiera_na_orbite]]</f>
        <v>47.73370000000002</v>
      </c>
    </row>
    <row r="233" spans="1:9" x14ac:dyDescent="0.25">
      <c r="A233" s="1">
        <v>48872</v>
      </c>
      <c r="B233">
        <f t="shared" si="3"/>
        <v>47.73370000000002</v>
      </c>
      <c r="C233" t="s">
        <v>12</v>
      </c>
      <c r="D233">
        <v>23.2</v>
      </c>
      <c r="E233">
        <v>3</v>
      </c>
      <c r="F233">
        <f>IF(martianeum7[[#This Row],[zawartosc '[%']]]&gt;=1,martianeum7[[#This Row],[masa '[kg']]]*martianeum7[[#This Row],[zawartosc '[%']]]*0.01,0)</f>
        <v>0.69599999999999995</v>
      </c>
      <c r="G233">
        <f>martianeum7[[#This Row],[stan_magazynu '[kg']]]+martianeum7[[#This Row],[ile_kg_materiału_z_ładunku]]</f>
        <v>48.429700000000018</v>
      </c>
      <c r="H233">
        <f>IF(martianeum7[[#This Row],[stan_po_wydobyciu_z_ładunku]]&gt;=100,100,0)</f>
        <v>0</v>
      </c>
      <c r="I233">
        <f>martianeum7[[#This Row],[stan_po_wydobyciu_z_ładunku]]-martianeum7[[#This Row],[ile_zabiera_na_orbite]]</f>
        <v>48.429700000000018</v>
      </c>
    </row>
    <row r="234" spans="1:9" x14ac:dyDescent="0.25">
      <c r="A234" s="1">
        <v>48873</v>
      </c>
      <c r="B234">
        <f t="shared" si="3"/>
        <v>48.429700000000018</v>
      </c>
      <c r="C234" t="s">
        <v>8</v>
      </c>
      <c r="D234">
        <v>21.8</v>
      </c>
      <c r="E234">
        <v>2</v>
      </c>
      <c r="F234">
        <f>IF(martianeum7[[#This Row],[zawartosc '[%']]]&gt;=1,martianeum7[[#This Row],[masa '[kg']]]*martianeum7[[#This Row],[zawartosc '[%']]]*0.01,0)</f>
        <v>0.436</v>
      </c>
      <c r="G234">
        <f>martianeum7[[#This Row],[stan_magazynu '[kg']]]+martianeum7[[#This Row],[ile_kg_materiału_z_ładunku]]</f>
        <v>48.865700000000018</v>
      </c>
      <c r="H234">
        <f>IF(martianeum7[[#This Row],[stan_po_wydobyciu_z_ładunku]]&gt;=100,100,0)</f>
        <v>0</v>
      </c>
      <c r="I234">
        <f>martianeum7[[#This Row],[stan_po_wydobyciu_z_ładunku]]-martianeum7[[#This Row],[ile_zabiera_na_orbite]]</f>
        <v>48.865700000000018</v>
      </c>
    </row>
    <row r="235" spans="1:9" x14ac:dyDescent="0.25">
      <c r="A235" s="1">
        <v>48874</v>
      </c>
      <c r="B235">
        <f t="shared" si="3"/>
        <v>48.865700000000018</v>
      </c>
      <c r="C235" t="s">
        <v>26</v>
      </c>
      <c r="D235">
        <v>22.2</v>
      </c>
      <c r="E235">
        <v>3.1</v>
      </c>
      <c r="F235">
        <f>IF(martianeum7[[#This Row],[zawartosc '[%']]]&gt;=1,martianeum7[[#This Row],[masa '[kg']]]*martianeum7[[#This Row],[zawartosc '[%']]]*0.01,0)</f>
        <v>0.68819999999999992</v>
      </c>
      <c r="G235">
        <f>martianeum7[[#This Row],[stan_magazynu '[kg']]]+martianeum7[[#This Row],[ile_kg_materiału_z_ładunku]]</f>
        <v>49.55390000000002</v>
      </c>
      <c r="H235">
        <f>IF(martianeum7[[#This Row],[stan_po_wydobyciu_z_ładunku]]&gt;=100,100,0)</f>
        <v>0</v>
      </c>
      <c r="I235">
        <f>martianeum7[[#This Row],[stan_po_wydobyciu_z_ładunku]]-martianeum7[[#This Row],[ile_zabiera_na_orbite]]</f>
        <v>49.55390000000002</v>
      </c>
    </row>
    <row r="236" spans="1:9" x14ac:dyDescent="0.25">
      <c r="A236" s="1">
        <v>48875</v>
      </c>
      <c r="B236">
        <f t="shared" si="3"/>
        <v>49.55390000000002</v>
      </c>
      <c r="C236" t="s">
        <v>15</v>
      </c>
      <c r="D236">
        <v>29</v>
      </c>
      <c r="E236">
        <v>16.399999999999999</v>
      </c>
      <c r="F236">
        <f>IF(martianeum7[[#This Row],[zawartosc '[%']]]&gt;=1,martianeum7[[#This Row],[masa '[kg']]]*martianeum7[[#This Row],[zawartosc '[%']]]*0.01,0)</f>
        <v>4.7559999999999993</v>
      </c>
      <c r="G236">
        <f>martianeum7[[#This Row],[stan_magazynu '[kg']]]+martianeum7[[#This Row],[ile_kg_materiału_z_ładunku]]</f>
        <v>54.30990000000002</v>
      </c>
      <c r="H236">
        <f>IF(martianeum7[[#This Row],[stan_po_wydobyciu_z_ładunku]]&gt;=100,100,0)</f>
        <v>0</v>
      </c>
      <c r="I236">
        <f>martianeum7[[#This Row],[stan_po_wydobyciu_z_ładunku]]-martianeum7[[#This Row],[ile_zabiera_na_orbite]]</f>
        <v>54.30990000000002</v>
      </c>
    </row>
    <row r="237" spans="1:9" x14ac:dyDescent="0.25">
      <c r="A237" s="1">
        <v>48876</v>
      </c>
      <c r="B237">
        <f t="shared" si="3"/>
        <v>54.30990000000002</v>
      </c>
      <c r="C237" t="s">
        <v>24</v>
      </c>
      <c r="D237">
        <v>24.6</v>
      </c>
      <c r="E237">
        <v>1.7</v>
      </c>
      <c r="F237">
        <f>IF(martianeum7[[#This Row],[zawartosc '[%']]]&gt;=1,martianeum7[[#This Row],[masa '[kg']]]*martianeum7[[#This Row],[zawartosc '[%']]]*0.01,0)</f>
        <v>0.41820000000000002</v>
      </c>
      <c r="G237">
        <f>martianeum7[[#This Row],[stan_magazynu '[kg']]]+martianeum7[[#This Row],[ile_kg_materiału_z_ładunku]]</f>
        <v>54.728100000000019</v>
      </c>
      <c r="H237">
        <f>IF(martianeum7[[#This Row],[stan_po_wydobyciu_z_ładunku]]&gt;=100,100,0)</f>
        <v>0</v>
      </c>
      <c r="I237">
        <f>martianeum7[[#This Row],[stan_po_wydobyciu_z_ładunku]]-martianeum7[[#This Row],[ile_zabiera_na_orbite]]</f>
        <v>54.728100000000019</v>
      </c>
    </row>
    <row r="238" spans="1:9" x14ac:dyDescent="0.25">
      <c r="A238" s="1">
        <v>48877</v>
      </c>
      <c r="B238">
        <f t="shared" si="3"/>
        <v>54.728100000000019</v>
      </c>
      <c r="C238" t="s">
        <v>12</v>
      </c>
      <c r="D238">
        <v>23.4</v>
      </c>
      <c r="E238">
        <v>0.6</v>
      </c>
      <c r="F238">
        <f>IF(martianeum7[[#This Row],[zawartosc '[%']]]&gt;=1,martianeum7[[#This Row],[masa '[kg']]]*martianeum7[[#This Row],[zawartosc '[%']]]*0.01,0)</f>
        <v>0</v>
      </c>
      <c r="G238">
        <f>martianeum7[[#This Row],[stan_magazynu '[kg']]]+martianeum7[[#This Row],[ile_kg_materiału_z_ładunku]]</f>
        <v>54.728100000000019</v>
      </c>
      <c r="H238">
        <f>IF(martianeum7[[#This Row],[stan_po_wydobyciu_z_ładunku]]&gt;=100,100,0)</f>
        <v>0</v>
      </c>
      <c r="I238">
        <f>martianeum7[[#This Row],[stan_po_wydobyciu_z_ładunku]]-martianeum7[[#This Row],[ile_zabiera_na_orbite]]</f>
        <v>54.728100000000019</v>
      </c>
    </row>
    <row r="239" spans="1:9" x14ac:dyDescent="0.25">
      <c r="A239" s="1">
        <v>48878</v>
      </c>
      <c r="B239">
        <f t="shared" si="3"/>
        <v>54.728100000000019</v>
      </c>
      <c r="C239" t="s">
        <v>15</v>
      </c>
      <c r="D239">
        <v>21</v>
      </c>
      <c r="E239">
        <v>0</v>
      </c>
      <c r="F239">
        <f>IF(martianeum7[[#This Row],[zawartosc '[%']]]&gt;=1,martianeum7[[#This Row],[masa '[kg']]]*martianeum7[[#This Row],[zawartosc '[%']]]*0.01,0)</f>
        <v>0</v>
      </c>
      <c r="G239">
        <f>martianeum7[[#This Row],[stan_magazynu '[kg']]]+martianeum7[[#This Row],[ile_kg_materiału_z_ładunku]]</f>
        <v>54.728100000000019</v>
      </c>
      <c r="H239">
        <f>IF(martianeum7[[#This Row],[stan_po_wydobyciu_z_ładunku]]&gt;=100,100,0)</f>
        <v>0</v>
      </c>
      <c r="I239">
        <f>martianeum7[[#This Row],[stan_po_wydobyciu_z_ładunku]]-martianeum7[[#This Row],[ile_zabiera_na_orbite]]</f>
        <v>54.728100000000019</v>
      </c>
    </row>
    <row r="240" spans="1:9" x14ac:dyDescent="0.25">
      <c r="A240" s="1">
        <v>48879</v>
      </c>
      <c r="B240">
        <f t="shared" si="3"/>
        <v>54.728100000000019</v>
      </c>
      <c r="C240" t="s">
        <v>5</v>
      </c>
      <c r="D240">
        <v>22</v>
      </c>
      <c r="E240">
        <v>0</v>
      </c>
      <c r="F240">
        <f>IF(martianeum7[[#This Row],[zawartosc '[%']]]&gt;=1,martianeum7[[#This Row],[masa '[kg']]]*martianeum7[[#This Row],[zawartosc '[%']]]*0.01,0)</f>
        <v>0</v>
      </c>
      <c r="G240">
        <f>martianeum7[[#This Row],[stan_magazynu '[kg']]]+martianeum7[[#This Row],[ile_kg_materiału_z_ładunku]]</f>
        <v>54.728100000000019</v>
      </c>
      <c r="H240">
        <f>IF(martianeum7[[#This Row],[stan_po_wydobyciu_z_ładunku]]&gt;=100,100,0)</f>
        <v>0</v>
      </c>
      <c r="I240">
        <f>martianeum7[[#This Row],[stan_po_wydobyciu_z_ładunku]]-martianeum7[[#This Row],[ile_zabiera_na_orbite]]</f>
        <v>54.728100000000019</v>
      </c>
    </row>
    <row r="241" spans="1:9" x14ac:dyDescent="0.25">
      <c r="A241" s="1">
        <v>48880</v>
      </c>
      <c r="B241">
        <f t="shared" si="3"/>
        <v>54.728100000000019</v>
      </c>
      <c r="C241" t="s">
        <v>9</v>
      </c>
      <c r="D241">
        <v>29.9</v>
      </c>
      <c r="E241">
        <v>8</v>
      </c>
      <c r="F241">
        <f>IF(martianeum7[[#This Row],[zawartosc '[%']]]&gt;=1,martianeum7[[#This Row],[masa '[kg']]]*martianeum7[[#This Row],[zawartosc '[%']]]*0.01,0)</f>
        <v>2.3919999999999999</v>
      </c>
      <c r="G241">
        <f>martianeum7[[#This Row],[stan_magazynu '[kg']]]+martianeum7[[#This Row],[ile_kg_materiału_z_ładunku]]</f>
        <v>57.120100000000022</v>
      </c>
      <c r="H241">
        <f>IF(martianeum7[[#This Row],[stan_po_wydobyciu_z_ładunku]]&gt;=100,100,0)</f>
        <v>0</v>
      </c>
      <c r="I241">
        <f>martianeum7[[#This Row],[stan_po_wydobyciu_z_ładunku]]-martianeum7[[#This Row],[ile_zabiera_na_orbite]]</f>
        <v>57.120100000000022</v>
      </c>
    </row>
    <row r="242" spans="1:9" x14ac:dyDescent="0.25">
      <c r="A242" s="1">
        <v>48881</v>
      </c>
      <c r="B242">
        <f t="shared" si="3"/>
        <v>57.120100000000022</v>
      </c>
      <c r="C242" t="s">
        <v>7</v>
      </c>
      <c r="D242">
        <v>27.2</v>
      </c>
      <c r="E242">
        <v>19.2</v>
      </c>
      <c r="F242">
        <f>IF(martianeum7[[#This Row],[zawartosc '[%']]]&gt;=1,martianeum7[[#This Row],[masa '[kg']]]*martianeum7[[#This Row],[zawartosc '[%']]]*0.01,0)</f>
        <v>5.2224000000000004</v>
      </c>
      <c r="G242">
        <f>martianeum7[[#This Row],[stan_magazynu '[kg']]]+martianeum7[[#This Row],[ile_kg_materiału_z_ładunku]]</f>
        <v>62.342500000000022</v>
      </c>
      <c r="H242">
        <f>IF(martianeum7[[#This Row],[stan_po_wydobyciu_z_ładunku]]&gt;=100,100,0)</f>
        <v>0</v>
      </c>
      <c r="I242">
        <f>martianeum7[[#This Row],[stan_po_wydobyciu_z_ładunku]]-martianeum7[[#This Row],[ile_zabiera_na_orbite]]</f>
        <v>62.342500000000022</v>
      </c>
    </row>
    <row r="243" spans="1:9" x14ac:dyDescent="0.25">
      <c r="A243" s="1">
        <v>48882</v>
      </c>
      <c r="B243">
        <f t="shared" si="3"/>
        <v>62.342500000000022</v>
      </c>
      <c r="C243" t="s">
        <v>19</v>
      </c>
      <c r="D243">
        <v>10.9</v>
      </c>
      <c r="E243">
        <v>9</v>
      </c>
      <c r="F243">
        <f>IF(martianeum7[[#This Row],[zawartosc '[%']]]&gt;=1,martianeum7[[#This Row],[masa '[kg']]]*martianeum7[[#This Row],[zawartosc '[%']]]*0.01,0)</f>
        <v>0.98100000000000009</v>
      </c>
      <c r="G243">
        <f>martianeum7[[#This Row],[stan_magazynu '[kg']]]+martianeum7[[#This Row],[ile_kg_materiału_z_ładunku]]</f>
        <v>63.323500000000024</v>
      </c>
      <c r="H243">
        <f>IF(martianeum7[[#This Row],[stan_po_wydobyciu_z_ładunku]]&gt;=100,100,0)</f>
        <v>0</v>
      </c>
      <c r="I243">
        <f>martianeum7[[#This Row],[stan_po_wydobyciu_z_ładunku]]-martianeum7[[#This Row],[ile_zabiera_na_orbite]]</f>
        <v>63.323500000000024</v>
      </c>
    </row>
    <row r="244" spans="1:9" x14ac:dyDescent="0.25">
      <c r="A244" s="1">
        <v>48883</v>
      </c>
      <c r="B244">
        <f t="shared" si="3"/>
        <v>63.323500000000024</v>
      </c>
      <c r="C244" t="s">
        <v>9</v>
      </c>
      <c r="D244">
        <v>22.6</v>
      </c>
      <c r="E244">
        <v>5.9</v>
      </c>
      <c r="F244">
        <f>IF(martianeum7[[#This Row],[zawartosc '[%']]]&gt;=1,martianeum7[[#This Row],[masa '[kg']]]*martianeum7[[#This Row],[zawartosc '[%']]]*0.01,0)</f>
        <v>1.3334000000000001</v>
      </c>
      <c r="G244">
        <f>martianeum7[[#This Row],[stan_magazynu '[kg']]]+martianeum7[[#This Row],[ile_kg_materiału_z_ładunku]]</f>
        <v>64.656900000000022</v>
      </c>
      <c r="H244">
        <f>IF(martianeum7[[#This Row],[stan_po_wydobyciu_z_ładunku]]&gt;=100,100,0)</f>
        <v>0</v>
      </c>
      <c r="I244">
        <f>martianeum7[[#This Row],[stan_po_wydobyciu_z_ładunku]]-martianeum7[[#This Row],[ile_zabiera_na_orbite]]</f>
        <v>64.656900000000022</v>
      </c>
    </row>
    <row r="245" spans="1:9" x14ac:dyDescent="0.25">
      <c r="A245" s="1">
        <v>48884</v>
      </c>
      <c r="B245">
        <f t="shared" si="3"/>
        <v>64.656900000000022</v>
      </c>
      <c r="C245" t="s">
        <v>23</v>
      </c>
      <c r="D245">
        <v>12</v>
      </c>
      <c r="E245">
        <v>3.9</v>
      </c>
      <c r="F245">
        <f>IF(martianeum7[[#This Row],[zawartosc '[%']]]&gt;=1,martianeum7[[#This Row],[masa '[kg']]]*martianeum7[[#This Row],[zawartosc '[%']]]*0.01,0)</f>
        <v>0.46799999999999997</v>
      </c>
      <c r="G245">
        <f>martianeum7[[#This Row],[stan_magazynu '[kg']]]+martianeum7[[#This Row],[ile_kg_materiału_z_ładunku]]</f>
        <v>65.124900000000025</v>
      </c>
      <c r="H245">
        <f>IF(martianeum7[[#This Row],[stan_po_wydobyciu_z_ładunku]]&gt;=100,100,0)</f>
        <v>0</v>
      </c>
      <c r="I245">
        <f>martianeum7[[#This Row],[stan_po_wydobyciu_z_ładunku]]-martianeum7[[#This Row],[ile_zabiera_na_orbite]]</f>
        <v>65.124900000000025</v>
      </c>
    </row>
    <row r="246" spans="1:9" x14ac:dyDescent="0.25">
      <c r="A246" s="1">
        <v>48885</v>
      </c>
      <c r="B246">
        <f t="shared" si="3"/>
        <v>65.124900000000025</v>
      </c>
      <c r="C246" t="s">
        <v>15</v>
      </c>
      <c r="D246">
        <v>19.5</v>
      </c>
      <c r="E246">
        <v>14.2</v>
      </c>
      <c r="F246">
        <f>IF(martianeum7[[#This Row],[zawartosc '[%']]]&gt;=1,martianeum7[[#This Row],[masa '[kg']]]*martianeum7[[#This Row],[zawartosc '[%']]]*0.01,0)</f>
        <v>2.7689999999999997</v>
      </c>
      <c r="G246">
        <f>martianeum7[[#This Row],[stan_magazynu '[kg']]]+martianeum7[[#This Row],[ile_kg_materiału_z_ładunku]]</f>
        <v>67.893900000000031</v>
      </c>
      <c r="H246">
        <f>IF(martianeum7[[#This Row],[stan_po_wydobyciu_z_ładunku]]&gt;=100,100,0)</f>
        <v>0</v>
      </c>
      <c r="I246">
        <f>martianeum7[[#This Row],[stan_po_wydobyciu_z_ładunku]]-martianeum7[[#This Row],[ile_zabiera_na_orbite]]</f>
        <v>67.893900000000031</v>
      </c>
    </row>
    <row r="247" spans="1:9" x14ac:dyDescent="0.25">
      <c r="A247" s="1">
        <v>48886</v>
      </c>
      <c r="B247">
        <f t="shared" si="3"/>
        <v>67.893900000000031</v>
      </c>
      <c r="C247" t="s">
        <v>10</v>
      </c>
      <c r="D247">
        <v>27</v>
      </c>
      <c r="E247">
        <v>10.9</v>
      </c>
      <c r="F247">
        <f>IF(martianeum7[[#This Row],[zawartosc '[%']]]&gt;=1,martianeum7[[#This Row],[masa '[kg']]]*martianeum7[[#This Row],[zawartosc '[%']]]*0.01,0)</f>
        <v>2.9430000000000001</v>
      </c>
      <c r="G247">
        <f>martianeum7[[#This Row],[stan_magazynu '[kg']]]+martianeum7[[#This Row],[ile_kg_materiału_z_ładunku]]</f>
        <v>70.836900000000028</v>
      </c>
      <c r="H247">
        <f>IF(martianeum7[[#This Row],[stan_po_wydobyciu_z_ładunku]]&gt;=100,100,0)</f>
        <v>0</v>
      </c>
      <c r="I247">
        <f>martianeum7[[#This Row],[stan_po_wydobyciu_z_ładunku]]-martianeum7[[#This Row],[ile_zabiera_na_orbite]]</f>
        <v>70.836900000000028</v>
      </c>
    </row>
    <row r="248" spans="1:9" x14ac:dyDescent="0.25">
      <c r="A248" s="1">
        <v>48887</v>
      </c>
      <c r="B248">
        <f t="shared" si="3"/>
        <v>70.836900000000028</v>
      </c>
      <c r="C248" t="s">
        <v>22</v>
      </c>
      <c r="D248">
        <v>10.7</v>
      </c>
      <c r="E248">
        <v>5.6</v>
      </c>
      <c r="F248">
        <f>IF(martianeum7[[#This Row],[zawartosc '[%']]]&gt;=1,martianeum7[[#This Row],[masa '[kg']]]*martianeum7[[#This Row],[zawartosc '[%']]]*0.01,0)</f>
        <v>0.59919999999999995</v>
      </c>
      <c r="G248">
        <f>martianeum7[[#This Row],[stan_magazynu '[kg']]]+martianeum7[[#This Row],[ile_kg_materiału_z_ładunku]]</f>
        <v>71.436100000000025</v>
      </c>
      <c r="H248">
        <f>IF(martianeum7[[#This Row],[stan_po_wydobyciu_z_ładunku]]&gt;=100,100,0)</f>
        <v>0</v>
      </c>
      <c r="I248">
        <f>martianeum7[[#This Row],[stan_po_wydobyciu_z_ładunku]]-martianeum7[[#This Row],[ile_zabiera_na_orbite]]</f>
        <v>71.436100000000025</v>
      </c>
    </row>
    <row r="249" spans="1:9" x14ac:dyDescent="0.25">
      <c r="A249" s="1">
        <v>48888</v>
      </c>
      <c r="B249">
        <f t="shared" si="3"/>
        <v>71.436100000000025</v>
      </c>
      <c r="C249" t="s">
        <v>19</v>
      </c>
      <c r="D249">
        <v>29.1</v>
      </c>
      <c r="E249">
        <v>0</v>
      </c>
      <c r="F249">
        <f>IF(martianeum7[[#This Row],[zawartosc '[%']]]&gt;=1,martianeum7[[#This Row],[masa '[kg']]]*martianeum7[[#This Row],[zawartosc '[%']]]*0.01,0)</f>
        <v>0</v>
      </c>
      <c r="G249">
        <f>martianeum7[[#This Row],[stan_magazynu '[kg']]]+martianeum7[[#This Row],[ile_kg_materiału_z_ładunku]]</f>
        <v>71.436100000000025</v>
      </c>
      <c r="H249">
        <f>IF(martianeum7[[#This Row],[stan_po_wydobyciu_z_ładunku]]&gt;=100,100,0)</f>
        <v>0</v>
      </c>
      <c r="I249">
        <f>martianeum7[[#This Row],[stan_po_wydobyciu_z_ładunku]]-martianeum7[[#This Row],[ile_zabiera_na_orbite]]</f>
        <v>71.436100000000025</v>
      </c>
    </row>
    <row r="250" spans="1:9" x14ac:dyDescent="0.25">
      <c r="A250" s="1">
        <v>48889</v>
      </c>
      <c r="B250">
        <f t="shared" si="3"/>
        <v>71.436100000000025</v>
      </c>
      <c r="C250" t="s">
        <v>27</v>
      </c>
      <c r="D250">
        <v>25.3</v>
      </c>
      <c r="E250">
        <v>0</v>
      </c>
      <c r="F250">
        <f>IF(martianeum7[[#This Row],[zawartosc '[%']]]&gt;=1,martianeum7[[#This Row],[masa '[kg']]]*martianeum7[[#This Row],[zawartosc '[%']]]*0.01,0)</f>
        <v>0</v>
      </c>
      <c r="G250">
        <f>martianeum7[[#This Row],[stan_magazynu '[kg']]]+martianeum7[[#This Row],[ile_kg_materiału_z_ładunku]]</f>
        <v>71.436100000000025</v>
      </c>
      <c r="H250">
        <f>IF(martianeum7[[#This Row],[stan_po_wydobyciu_z_ładunku]]&gt;=100,100,0)</f>
        <v>0</v>
      </c>
      <c r="I250">
        <f>martianeum7[[#This Row],[stan_po_wydobyciu_z_ładunku]]-martianeum7[[#This Row],[ile_zabiera_na_orbite]]</f>
        <v>71.436100000000025</v>
      </c>
    </row>
    <row r="251" spans="1:9" x14ac:dyDescent="0.25">
      <c r="A251" s="1">
        <v>48890</v>
      </c>
      <c r="B251">
        <f t="shared" si="3"/>
        <v>71.436100000000025</v>
      </c>
      <c r="C251" t="s">
        <v>6</v>
      </c>
      <c r="D251">
        <v>13.3</v>
      </c>
      <c r="E251">
        <v>4.4000000000000004</v>
      </c>
      <c r="F251">
        <f>IF(martianeum7[[#This Row],[zawartosc '[%']]]&gt;=1,martianeum7[[#This Row],[masa '[kg']]]*martianeum7[[#This Row],[zawartosc '[%']]]*0.01,0)</f>
        <v>0.58520000000000016</v>
      </c>
      <c r="G251">
        <f>martianeum7[[#This Row],[stan_magazynu '[kg']]]+martianeum7[[#This Row],[ile_kg_materiału_z_ładunku]]</f>
        <v>72.021300000000025</v>
      </c>
      <c r="H251">
        <f>IF(martianeum7[[#This Row],[stan_po_wydobyciu_z_ładunku]]&gt;=100,100,0)</f>
        <v>0</v>
      </c>
      <c r="I251">
        <f>martianeum7[[#This Row],[stan_po_wydobyciu_z_ładunku]]-martianeum7[[#This Row],[ile_zabiera_na_orbite]]</f>
        <v>72.021300000000025</v>
      </c>
    </row>
    <row r="252" spans="1:9" x14ac:dyDescent="0.25">
      <c r="A252" s="1">
        <v>48891</v>
      </c>
      <c r="B252">
        <f t="shared" si="3"/>
        <v>72.021300000000025</v>
      </c>
      <c r="C252" t="s">
        <v>7</v>
      </c>
      <c r="D252">
        <v>16.899999999999999</v>
      </c>
      <c r="E252">
        <v>0</v>
      </c>
      <c r="F252">
        <f>IF(martianeum7[[#This Row],[zawartosc '[%']]]&gt;=1,martianeum7[[#This Row],[masa '[kg']]]*martianeum7[[#This Row],[zawartosc '[%']]]*0.01,0)</f>
        <v>0</v>
      </c>
      <c r="G252">
        <f>martianeum7[[#This Row],[stan_magazynu '[kg']]]+martianeum7[[#This Row],[ile_kg_materiału_z_ładunku]]</f>
        <v>72.021300000000025</v>
      </c>
      <c r="H252">
        <f>IF(martianeum7[[#This Row],[stan_po_wydobyciu_z_ładunku]]&gt;=100,100,0)</f>
        <v>0</v>
      </c>
      <c r="I252">
        <f>martianeum7[[#This Row],[stan_po_wydobyciu_z_ładunku]]-martianeum7[[#This Row],[ile_zabiera_na_orbite]]</f>
        <v>72.021300000000025</v>
      </c>
    </row>
    <row r="253" spans="1:9" x14ac:dyDescent="0.25">
      <c r="A253" s="1">
        <v>48892</v>
      </c>
      <c r="B253">
        <f t="shared" si="3"/>
        <v>72.021300000000025</v>
      </c>
      <c r="C253" t="s">
        <v>15</v>
      </c>
      <c r="D253">
        <v>26.4</v>
      </c>
      <c r="E253">
        <v>6.8</v>
      </c>
      <c r="F253">
        <f>IF(martianeum7[[#This Row],[zawartosc '[%']]]&gt;=1,martianeum7[[#This Row],[masa '[kg']]]*martianeum7[[#This Row],[zawartosc '[%']]]*0.01,0)</f>
        <v>1.7951999999999999</v>
      </c>
      <c r="G253">
        <f>martianeum7[[#This Row],[stan_magazynu '[kg']]]+martianeum7[[#This Row],[ile_kg_materiału_z_ładunku]]</f>
        <v>73.816500000000019</v>
      </c>
      <c r="H253">
        <f>IF(martianeum7[[#This Row],[stan_po_wydobyciu_z_ładunku]]&gt;=100,100,0)</f>
        <v>0</v>
      </c>
      <c r="I253">
        <f>martianeum7[[#This Row],[stan_po_wydobyciu_z_ładunku]]-martianeum7[[#This Row],[ile_zabiera_na_orbite]]</f>
        <v>73.816500000000019</v>
      </c>
    </row>
    <row r="254" spans="1:9" x14ac:dyDescent="0.25">
      <c r="A254" s="1">
        <v>48893</v>
      </c>
      <c r="B254">
        <f t="shared" si="3"/>
        <v>73.816500000000019</v>
      </c>
      <c r="C254" t="s">
        <v>14</v>
      </c>
      <c r="D254">
        <v>29.7</v>
      </c>
      <c r="E254">
        <v>0</v>
      </c>
      <c r="F254">
        <f>IF(martianeum7[[#This Row],[zawartosc '[%']]]&gt;=1,martianeum7[[#This Row],[masa '[kg']]]*martianeum7[[#This Row],[zawartosc '[%']]]*0.01,0)</f>
        <v>0</v>
      </c>
      <c r="G254">
        <f>martianeum7[[#This Row],[stan_magazynu '[kg']]]+martianeum7[[#This Row],[ile_kg_materiału_z_ładunku]]</f>
        <v>73.816500000000019</v>
      </c>
      <c r="H254">
        <f>IF(martianeum7[[#This Row],[stan_po_wydobyciu_z_ładunku]]&gt;=100,100,0)</f>
        <v>0</v>
      </c>
      <c r="I254">
        <f>martianeum7[[#This Row],[stan_po_wydobyciu_z_ładunku]]-martianeum7[[#This Row],[ile_zabiera_na_orbite]]</f>
        <v>73.816500000000019</v>
      </c>
    </row>
    <row r="255" spans="1:9" x14ac:dyDescent="0.25">
      <c r="A255" s="1">
        <v>48894</v>
      </c>
      <c r="B255">
        <f t="shared" si="3"/>
        <v>73.816500000000019</v>
      </c>
      <c r="C255" t="s">
        <v>7</v>
      </c>
      <c r="D255">
        <v>17.600000000000001</v>
      </c>
      <c r="E255">
        <v>8.6999999999999993</v>
      </c>
      <c r="F255">
        <f>IF(martianeum7[[#This Row],[zawartosc '[%']]]&gt;=1,martianeum7[[#This Row],[masa '[kg']]]*martianeum7[[#This Row],[zawartosc '[%']]]*0.01,0)</f>
        <v>1.5312000000000001</v>
      </c>
      <c r="G255">
        <f>martianeum7[[#This Row],[stan_magazynu '[kg']]]+martianeum7[[#This Row],[ile_kg_materiału_z_ładunku]]</f>
        <v>75.347700000000017</v>
      </c>
      <c r="H255">
        <f>IF(martianeum7[[#This Row],[stan_po_wydobyciu_z_ładunku]]&gt;=100,100,0)</f>
        <v>0</v>
      </c>
      <c r="I255">
        <f>martianeum7[[#This Row],[stan_po_wydobyciu_z_ładunku]]-martianeum7[[#This Row],[ile_zabiera_na_orbite]]</f>
        <v>75.347700000000017</v>
      </c>
    </row>
    <row r="256" spans="1:9" x14ac:dyDescent="0.25">
      <c r="A256" s="1">
        <v>48895</v>
      </c>
      <c r="B256">
        <f t="shared" si="3"/>
        <v>75.347700000000017</v>
      </c>
      <c r="C256" t="s">
        <v>17</v>
      </c>
      <c r="D256">
        <v>13.2</v>
      </c>
      <c r="E256">
        <v>3.3</v>
      </c>
      <c r="F256">
        <f>IF(martianeum7[[#This Row],[zawartosc '[%']]]&gt;=1,martianeum7[[#This Row],[masa '[kg']]]*martianeum7[[#This Row],[zawartosc '[%']]]*0.01,0)</f>
        <v>0.43559999999999999</v>
      </c>
      <c r="G256">
        <f>martianeum7[[#This Row],[stan_magazynu '[kg']]]+martianeum7[[#This Row],[ile_kg_materiału_z_ładunku]]</f>
        <v>75.783300000000011</v>
      </c>
      <c r="H256">
        <f>IF(martianeum7[[#This Row],[stan_po_wydobyciu_z_ładunku]]&gt;=100,100,0)</f>
        <v>0</v>
      </c>
      <c r="I256">
        <f>martianeum7[[#This Row],[stan_po_wydobyciu_z_ładunku]]-martianeum7[[#This Row],[ile_zabiera_na_orbite]]</f>
        <v>75.783300000000011</v>
      </c>
    </row>
    <row r="257" spans="1:9" x14ac:dyDescent="0.25">
      <c r="A257" s="1">
        <v>48896</v>
      </c>
      <c r="B257">
        <f t="shared" si="3"/>
        <v>75.783300000000011</v>
      </c>
      <c r="C257" t="s">
        <v>15</v>
      </c>
      <c r="D257">
        <v>21.2</v>
      </c>
      <c r="E257">
        <v>0</v>
      </c>
      <c r="F257">
        <f>IF(martianeum7[[#This Row],[zawartosc '[%']]]&gt;=1,martianeum7[[#This Row],[masa '[kg']]]*martianeum7[[#This Row],[zawartosc '[%']]]*0.01,0)</f>
        <v>0</v>
      </c>
      <c r="G257">
        <f>martianeum7[[#This Row],[stan_magazynu '[kg']]]+martianeum7[[#This Row],[ile_kg_materiału_z_ładunku]]</f>
        <v>75.783300000000011</v>
      </c>
      <c r="H257">
        <f>IF(martianeum7[[#This Row],[stan_po_wydobyciu_z_ładunku]]&gt;=100,100,0)</f>
        <v>0</v>
      </c>
      <c r="I257">
        <f>martianeum7[[#This Row],[stan_po_wydobyciu_z_ładunku]]-martianeum7[[#This Row],[ile_zabiera_na_orbite]]</f>
        <v>75.783300000000011</v>
      </c>
    </row>
    <row r="258" spans="1:9" x14ac:dyDescent="0.25">
      <c r="A258" s="1">
        <v>48897</v>
      </c>
      <c r="B258">
        <f t="shared" si="3"/>
        <v>75.783300000000011</v>
      </c>
      <c r="C258" t="s">
        <v>15</v>
      </c>
      <c r="D258">
        <v>23</v>
      </c>
      <c r="E258">
        <v>7.7</v>
      </c>
      <c r="F258">
        <f>IF(martianeum7[[#This Row],[zawartosc '[%']]]&gt;=1,martianeum7[[#This Row],[masa '[kg']]]*martianeum7[[#This Row],[zawartosc '[%']]]*0.01,0)</f>
        <v>1.7709999999999999</v>
      </c>
      <c r="G258">
        <f>martianeum7[[#This Row],[stan_magazynu '[kg']]]+martianeum7[[#This Row],[ile_kg_materiału_z_ładunku]]</f>
        <v>77.554300000000012</v>
      </c>
      <c r="H258">
        <f>IF(martianeum7[[#This Row],[stan_po_wydobyciu_z_ładunku]]&gt;=100,100,0)</f>
        <v>0</v>
      </c>
      <c r="I258">
        <f>martianeum7[[#This Row],[stan_po_wydobyciu_z_ładunku]]-martianeum7[[#This Row],[ile_zabiera_na_orbite]]</f>
        <v>77.554300000000012</v>
      </c>
    </row>
    <row r="259" spans="1:9" x14ac:dyDescent="0.25">
      <c r="A259" s="1">
        <v>48898</v>
      </c>
      <c r="B259">
        <f t="shared" si="3"/>
        <v>77.554300000000012</v>
      </c>
      <c r="C259" t="s">
        <v>11</v>
      </c>
      <c r="D259">
        <v>23</v>
      </c>
      <c r="E259">
        <v>0</v>
      </c>
      <c r="F259">
        <f>IF(martianeum7[[#This Row],[zawartosc '[%']]]&gt;=1,martianeum7[[#This Row],[masa '[kg']]]*martianeum7[[#This Row],[zawartosc '[%']]]*0.01,0)</f>
        <v>0</v>
      </c>
      <c r="G259">
        <f>martianeum7[[#This Row],[stan_magazynu '[kg']]]+martianeum7[[#This Row],[ile_kg_materiału_z_ładunku]]</f>
        <v>77.554300000000012</v>
      </c>
      <c r="H259">
        <f>IF(martianeum7[[#This Row],[stan_po_wydobyciu_z_ładunku]]&gt;=100,100,0)</f>
        <v>0</v>
      </c>
      <c r="I259">
        <f>martianeum7[[#This Row],[stan_po_wydobyciu_z_ładunku]]-martianeum7[[#This Row],[ile_zabiera_na_orbite]]</f>
        <v>77.554300000000012</v>
      </c>
    </row>
    <row r="260" spans="1:9" x14ac:dyDescent="0.25">
      <c r="A260" s="1">
        <v>48899</v>
      </c>
      <c r="B260">
        <f t="shared" ref="B260:B323" si="4">I259</f>
        <v>77.554300000000012</v>
      </c>
      <c r="C260" t="s">
        <v>11</v>
      </c>
      <c r="D260">
        <v>23.4</v>
      </c>
      <c r="E260">
        <v>0</v>
      </c>
      <c r="F260">
        <f>IF(martianeum7[[#This Row],[zawartosc '[%']]]&gt;=1,martianeum7[[#This Row],[masa '[kg']]]*martianeum7[[#This Row],[zawartosc '[%']]]*0.01,0)</f>
        <v>0</v>
      </c>
      <c r="G260">
        <f>martianeum7[[#This Row],[stan_magazynu '[kg']]]+martianeum7[[#This Row],[ile_kg_materiału_z_ładunku]]</f>
        <v>77.554300000000012</v>
      </c>
      <c r="H260">
        <f>IF(martianeum7[[#This Row],[stan_po_wydobyciu_z_ładunku]]&gt;=100,100,0)</f>
        <v>0</v>
      </c>
      <c r="I260">
        <f>martianeum7[[#This Row],[stan_po_wydobyciu_z_ładunku]]-martianeum7[[#This Row],[ile_zabiera_na_orbite]]</f>
        <v>77.554300000000012</v>
      </c>
    </row>
    <row r="261" spans="1:9" x14ac:dyDescent="0.25">
      <c r="A261" s="1">
        <v>48900</v>
      </c>
      <c r="B261">
        <f t="shared" si="4"/>
        <v>77.554300000000012</v>
      </c>
      <c r="C261" t="s">
        <v>7</v>
      </c>
      <c r="D261">
        <v>28.7</v>
      </c>
      <c r="E261">
        <v>3.3</v>
      </c>
      <c r="F261">
        <f>IF(martianeum7[[#This Row],[zawartosc '[%']]]&gt;=1,martianeum7[[#This Row],[masa '[kg']]]*martianeum7[[#This Row],[zawartosc '[%']]]*0.01,0)</f>
        <v>0.94709999999999994</v>
      </c>
      <c r="G261">
        <f>martianeum7[[#This Row],[stan_magazynu '[kg']]]+martianeum7[[#This Row],[ile_kg_materiału_z_ładunku]]</f>
        <v>78.501400000000018</v>
      </c>
      <c r="H261">
        <f>IF(martianeum7[[#This Row],[stan_po_wydobyciu_z_ładunku]]&gt;=100,100,0)</f>
        <v>0</v>
      </c>
      <c r="I261">
        <f>martianeum7[[#This Row],[stan_po_wydobyciu_z_ładunku]]-martianeum7[[#This Row],[ile_zabiera_na_orbite]]</f>
        <v>78.501400000000018</v>
      </c>
    </row>
    <row r="262" spans="1:9" x14ac:dyDescent="0.25">
      <c r="A262" s="1">
        <v>48901</v>
      </c>
      <c r="B262">
        <f t="shared" si="4"/>
        <v>78.501400000000018</v>
      </c>
      <c r="C262" t="s">
        <v>26</v>
      </c>
      <c r="D262">
        <v>23.6</v>
      </c>
      <c r="E262">
        <v>4.3</v>
      </c>
      <c r="F262">
        <f>IF(martianeum7[[#This Row],[zawartosc '[%']]]&gt;=1,martianeum7[[#This Row],[masa '[kg']]]*martianeum7[[#This Row],[zawartosc '[%']]]*0.01,0)</f>
        <v>1.0148000000000001</v>
      </c>
      <c r="G262">
        <f>martianeum7[[#This Row],[stan_magazynu '[kg']]]+martianeum7[[#This Row],[ile_kg_materiału_z_ładunku]]</f>
        <v>79.516200000000012</v>
      </c>
      <c r="H262">
        <f>IF(martianeum7[[#This Row],[stan_po_wydobyciu_z_ładunku]]&gt;=100,100,0)</f>
        <v>0</v>
      </c>
      <c r="I262">
        <f>martianeum7[[#This Row],[stan_po_wydobyciu_z_ładunku]]-martianeum7[[#This Row],[ile_zabiera_na_orbite]]</f>
        <v>79.516200000000012</v>
      </c>
    </row>
    <row r="263" spans="1:9" x14ac:dyDescent="0.25">
      <c r="A263" s="1">
        <v>48902</v>
      </c>
      <c r="B263">
        <f t="shared" si="4"/>
        <v>79.516200000000012</v>
      </c>
      <c r="C263" t="s">
        <v>6</v>
      </c>
      <c r="D263">
        <v>10.199999999999999</v>
      </c>
      <c r="E263">
        <v>8.6999999999999993</v>
      </c>
      <c r="F263">
        <f>IF(martianeum7[[#This Row],[zawartosc '[%']]]&gt;=1,martianeum7[[#This Row],[masa '[kg']]]*martianeum7[[#This Row],[zawartosc '[%']]]*0.01,0)</f>
        <v>0.88739999999999986</v>
      </c>
      <c r="G263">
        <f>martianeum7[[#This Row],[stan_magazynu '[kg']]]+martianeum7[[#This Row],[ile_kg_materiału_z_ładunku]]</f>
        <v>80.403600000000012</v>
      </c>
      <c r="H263">
        <f>IF(martianeum7[[#This Row],[stan_po_wydobyciu_z_ładunku]]&gt;=100,100,0)</f>
        <v>0</v>
      </c>
      <c r="I263">
        <f>martianeum7[[#This Row],[stan_po_wydobyciu_z_ładunku]]-martianeum7[[#This Row],[ile_zabiera_na_orbite]]</f>
        <v>80.403600000000012</v>
      </c>
    </row>
    <row r="264" spans="1:9" x14ac:dyDescent="0.25">
      <c r="A264" s="1">
        <v>48903</v>
      </c>
      <c r="B264">
        <f t="shared" si="4"/>
        <v>80.403600000000012</v>
      </c>
      <c r="C264" t="s">
        <v>9</v>
      </c>
      <c r="D264">
        <v>13.8</v>
      </c>
      <c r="E264">
        <v>0</v>
      </c>
      <c r="F264">
        <f>IF(martianeum7[[#This Row],[zawartosc '[%']]]&gt;=1,martianeum7[[#This Row],[masa '[kg']]]*martianeum7[[#This Row],[zawartosc '[%']]]*0.01,0)</f>
        <v>0</v>
      </c>
      <c r="G264">
        <f>martianeum7[[#This Row],[stan_magazynu '[kg']]]+martianeum7[[#This Row],[ile_kg_materiału_z_ładunku]]</f>
        <v>80.403600000000012</v>
      </c>
      <c r="H264">
        <f>IF(martianeum7[[#This Row],[stan_po_wydobyciu_z_ładunku]]&gt;=100,100,0)</f>
        <v>0</v>
      </c>
      <c r="I264">
        <f>martianeum7[[#This Row],[stan_po_wydobyciu_z_ładunku]]-martianeum7[[#This Row],[ile_zabiera_na_orbite]]</f>
        <v>80.403600000000012</v>
      </c>
    </row>
    <row r="265" spans="1:9" x14ac:dyDescent="0.25">
      <c r="A265" s="1">
        <v>48904</v>
      </c>
      <c r="B265">
        <f t="shared" si="4"/>
        <v>80.403600000000012</v>
      </c>
      <c r="C265" t="s">
        <v>8</v>
      </c>
      <c r="D265">
        <v>27.7</v>
      </c>
      <c r="E265">
        <v>0</v>
      </c>
      <c r="F265">
        <f>IF(martianeum7[[#This Row],[zawartosc '[%']]]&gt;=1,martianeum7[[#This Row],[masa '[kg']]]*martianeum7[[#This Row],[zawartosc '[%']]]*0.01,0)</f>
        <v>0</v>
      </c>
      <c r="G265">
        <f>martianeum7[[#This Row],[stan_magazynu '[kg']]]+martianeum7[[#This Row],[ile_kg_materiału_z_ładunku]]</f>
        <v>80.403600000000012</v>
      </c>
      <c r="H265">
        <f>IF(martianeum7[[#This Row],[stan_po_wydobyciu_z_ładunku]]&gt;=100,100,0)</f>
        <v>0</v>
      </c>
      <c r="I265">
        <f>martianeum7[[#This Row],[stan_po_wydobyciu_z_ładunku]]-martianeum7[[#This Row],[ile_zabiera_na_orbite]]</f>
        <v>80.403600000000012</v>
      </c>
    </row>
    <row r="266" spans="1:9" x14ac:dyDescent="0.25">
      <c r="A266" s="1">
        <v>48905</v>
      </c>
      <c r="B266">
        <f t="shared" si="4"/>
        <v>80.403600000000012</v>
      </c>
      <c r="C266" t="s">
        <v>7</v>
      </c>
      <c r="D266">
        <v>13.3</v>
      </c>
      <c r="E266">
        <v>7.2</v>
      </c>
      <c r="F266">
        <f>IF(martianeum7[[#This Row],[zawartosc '[%']]]&gt;=1,martianeum7[[#This Row],[masa '[kg']]]*martianeum7[[#This Row],[zawartosc '[%']]]*0.01,0)</f>
        <v>0.95760000000000012</v>
      </c>
      <c r="G266">
        <f>martianeum7[[#This Row],[stan_magazynu '[kg']]]+martianeum7[[#This Row],[ile_kg_materiału_z_ładunku]]</f>
        <v>81.361200000000011</v>
      </c>
      <c r="H266">
        <f>IF(martianeum7[[#This Row],[stan_po_wydobyciu_z_ładunku]]&gt;=100,100,0)</f>
        <v>0</v>
      </c>
      <c r="I266">
        <f>martianeum7[[#This Row],[stan_po_wydobyciu_z_ładunku]]-martianeum7[[#This Row],[ile_zabiera_na_orbite]]</f>
        <v>81.361200000000011</v>
      </c>
    </row>
    <row r="267" spans="1:9" x14ac:dyDescent="0.25">
      <c r="A267" s="1">
        <v>48906</v>
      </c>
      <c r="B267">
        <f t="shared" si="4"/>
        <v>81.361200000000011</v>
      </c>
      <c r="C267" t="s">
        <v>11</v>
      </c>
      <c r="D267">
        <v>26</v>
      </c>
      <c r="E267">
        <v>0.7</v>
      </c>
      <c r="F267">
        <f>IF(martianeum7[[#This Row],[zawartosc '[%']]]&gt;=1,martianeum7[[#This Row],[masa '[kg']]]*martianeum7[[#This Row],[zawartosc '[%']]]*0.01,0)</f>
        <v>0</v>
      </c>
      <c r="G267">
        <f>martianeum7[[#This Row],[stan_magazynu '[kg']]]+martianeum7[[#This Row],[ile_kg_materiału_z_ładunku]]</f>
        <v>81.361200000000011</v>
      </c>
      <c r="H267">
        <f>IF(martianeum7[[#This Row],[stan_po_wydobyciu_z_ładunku]]&gt;=100,100,0)</f>
        <v>0</v>
      </c>
      <c r="I267">
        <f>martianeum7[[#This Row],[stan_po_wydobyciu_z_ładunku]]-martianeum7[[#This Row],[ile_zabiera_na_orbite]]</f>
        <v>81.361200000000011</v>
      </c>
    </row>
    <row r="268" spans="1:9" x14ac:dyDescent="0.25">
      <c r="A268" s="1">
        <v>48907</v>
      </c>
      <c r="B268">
        <f t="shared" si="4"/>
        <v>81.361200000000011</v>
      </c>
      <c r="C268" t="s">
        <v>6</v>
      </c>
      <c r="D268">
        <v>16.3</v>
      </c>
      <c r="E268">
        <v>11</v>
      </c>
      <c r="F268">
        <f>IF(martianeum7[[#This Row],[zawartosc '[%']]]&gt;=1,martianeum7[[#This Row],[masa '[kg']]]*martianeum7[[#This Row],[zawartosc '[%']]]*0.01,0)</f>
        <v>1.7930000000000001</v>
      </c>
      <c r="G268">
        <f>martianeum7[[#This Row],[stan_magazynu '[kg']]]+martianeum7[[#This Row],[ile_kg_materiału_z_ładunku]]</f>
        <v>83.154200000000017</v>
      </c>
      <c r="H268">
        <f>IF(martianeum7[[#This Row],[stan_po_wydobyciu_z_ładunku]]&gt;=100,100,0)</f>
        <v>0</v>
      </c>
      <c r="I268">
        <f>martianeum7[[#This Row],[stan_po_wydobyciu_z_ładunku]]-martianeum7[[#This Row],[ile_zabiera_na_orbite]]</f>
        <v>83.154200000000017</v>
      </c>
    </row>
    <row r="269" spans="1:9" x14ac:dyDescent="0.25">
      <c r="A269" s="1">
        <v>48908</v>
      </c>
      <c r="B269">
        <f t="shared" si="4"/>
        <v>83.154200000000017</v>
      </c>
      <c r="C269" t="s">
        <v>15</v>
      </c>
      <c r="D269">
        <v>23.5</v>
      </c>
      <c r="E269">
        <v>15.5</v>
      </c>
      <c r="F269">
        <f>IF(martianeum7[[#This Row],[zawartosc '[%']]]&gt;=1,martianeum7[[#This Row],[masa '[kg']]]*martianeum7[[#This Row],[zawartosc '[%']]]*0.01,0)</f>
        <v>3.6425000000000001</v>
      </c>
      <c r="G269">
        <f>martianeum7[[#This Row],[stan_magazynu '[kg']]]+martianeum7[[#This Row],[ile_kg_materiału_z_ładunku]]</f>
        <v>86.796700000000016</v>
      </c>
      <c r="H269">
        <f>IF(martianeum7[[#This Row],[stan_po_wydobyciu_z_ładunku]]&gt;=100,100,0)</f>
        <v>0</v>
      </c>
      <c r="I269">
        <f>martianeum7[[#This Row],[stan_po_wydobyciu_z_ładunku]]-martianeum7[[#This Row],[ile_zabiera_na_orbite]]</f>
        <v>86.796700000000016</v>
      </c>
    </row>
    <row r="270" spans="1:9" x14ac:dyDescent="0.25">
      <c r="A270" s="1">
        <v>48909</v>
      </c>
      <c r="B270">
        <f t="shared" si="4"/>
        <v>86.796700000000016</v>
      </c>
      <c r="C270" t="s">
        <v>27</v>
      </c>
      <c r="D270">
        <v>15.7</v>
      </c>
      <c r="E270">
        <v>0</v>
      </c>
      <c r="F270">
        <f>IF(martianeum7[[#This Row],[zawartosc '[%']]]&gt;=1,martianeum7[[#This Row],[masa '[kg']]]*martianeum7[[#This Row],[zawartosc '[%']]]*0.01,0)</f>
        <v>0</v>
      </c>
      <c r="G270">
        <f>martianeum7[[#This Row],[stan_magazynu '[kg']]]+martianeum7[[#This Row],[ile_kg_materiału_z_ładunku]]</f>
        <v>86.796700000000016</v>
      </c>
      <c r="H270">
        <f>IF(martianeum7[[#This Row],[stan_po_wydobyciu_z_ładunku]]&gt;=100,100,0)</f>
        <v>0</v>
      </c>
      <c r="I270">
        <f>martianeum7[[#This Row],[stan_po_wydobyciu_z_ładunku]]-martianeum7[[#This Row],[ile_zabiera_na_orbite]]</f>
        <v>86.796700000000016</v>
      </c>
    </row>
    <row r="271" spans="1:9" x14ac:dyDescent="0.25">
      <c r="A271" s="1">
        <v>48910</v>
      </c>
      <c r="B271">
        <f t="shared" si="4"/>
        <v>86.796700000000016</v>
      </c>
      <c r="C271" t="s">
        <v>26</v>
      </c>
      <c r="D271">
        <v>26</v>
      </c>
      <c r="E271">
        <v>6.4</v>
      </c>
      <c r="F271">
        <f>IF(martianeum7[[#This Row],[zawartosc '[%']]]&gt;=1,martianeum7[[#This Row],[masa '[kg']]]*martianeum7[[#This Row],[zawartosc '[%']]]*0.01,0)</f>
        <v>1.6640000000000001</v>
      </c>
      <c r="G271">
        <f>martianeum7[[#This Row],[stan_magazynu '[kg']]]+martianeum7[[#This Row],[ile_kg_materiału_z_ładunku]]</f>
        <v>88.460700000000017</v>
      </c>
      <c r="H271">
        <f>IF(martianeum7[[#This Row],[stan_po_wydobyciu_z_ładunku]]&gt;=100,100,0)</f>
        <v>0</v>
      </c>
      <c r="I271">
        <f>martianeum7[[#This Row],[stan_po_wydobyciu_z_ładunku]]-martianeum7[[#This Row],[ile_zabiera_na_orbite]]</f>
        <v>88.460700000000017</v>
      </c>
    </row>
    <row r="272" spans="1:9" x14ac:dyDescent="0.25">
      <c r="A272" s="1">
        <v>48911</v>
      </c>
      <c r="B272">
        <f t="shared" si="4"/>
        <v>88.460700000000017</v>
      </c>
      <c r="C272" t="s">
        <v>19</v>
      </c>
      <c r="D272">
        <v>22.7</v>
      </c>
      <c r="E272">
        <v>0</v>
      </c>
      <c r="F272">
        <f>IF(martianeum7[[#This Row],[zawartosc '[%']]]&gt;=1,martianeum7[[#This Row],[masa '[kg']]]*martianeum7[[#This Row],[zawartosc '[%']]]*0.01,0)</f>
        <v>0</v>
      </c>
      <c r="G272">
        <f>martianeum7[[#This Row],[stan_magazynu '[kg']]]+martianeum7[[#This Row],[ile_kg_materiału_z_ładunku]]</f>
        <v>88.460700000000017</v>
      </c>
      <c r="H272">
        <f>IF(martianeum7[[#This Row],[stan_po_wydobyciu_z_ładunku]]&gt;=100,100,0)</f>
        <v>0</v>
      </c>
      <c r="I272">
        <f>martianeum7[[#This Row],[stan_po_wydobyciu_z_ładunku]]-martianeum7[[#This Row],[ile_zabiera_na_orbite]]</f>
        <v>88.460700000000017</v>
      </c>
    </row>
    <row r="273" spans="1:9" x14ac:dyDescent="0.25">
      <c r="A273" s="1">
        <v>48912</v>
      </c>
      <c r="B273">
        <f t="shared" si="4"/>
        <v>88.460700000000017</v>
      </c>
      <c r="C273" t="s">
        <v>9</v>
      </c>
      <c r="D273">
        <v>26.2</v>
      </c>
      <c r="E273">
        <v>5.7</v>
      </c>
      <c r="F273">
        <f>IF(martianeum7[[#This Row],[zawartosc '[%']]]&gt;=1,martianeum7[[#This Row],[masa '[kg']]]*martianeum7[[#This Row],[zawartosc '[%']]]*0.01,0)</f>
        <v>1.4934000000000001</v>
      </c>
      <c r="G273">
        <f>martianeum7[[#This Row],[stan_magazynu '[kg']]]+martianeum7[[#This Row],[ile_kg_materiału_z_ładunku]]</f>
        <v>89.954100000000011</v>
      </c>
      <c r="H273">
        <f>IF(martianeum7[[#This Row],[stan_po_wydobyciu_z_ładunku]]&gt;=100,100,0)</f>
        <v>0</v>
      </c>
      <c r="I273">
        <f>martianeum7[[#This Row],[stan_po_wydobyciu_z_ładunku]]-martianeum7[[#This Row],[ile_zabiera_na_orbite]]</f>
        <v>89.954100000000011</v>
      </c>
    </row>
    <row r="274" spans="1:9" x14ac:dyDescent="0.25">
      <c r="A274" s="1">
        <v>48913</v>
      </c>
      <c r="B274">
        <f t="shared" si="4"/>
        <v>89.954100000000011</v>
      </c>
      <c r="C274" t="s">
        <v>22</v>
      </c>
      <c r="D274">
        <v>14.1</v>
      </c>
      <c r="E274">
        <v>0</v>
      </c>
      <c r="F274">
        <f>IF(martianeum7[[#This Row],[zawartosc '[%']]]&gt;=1,martianeum7[[#This Row],[masa '[kg']]]*martianeum7[[#This Row],[zawartosc '[%']]]*0.01,0)</f>
        <v>0</v>
      </c>
      <c r="G274">
        <f>martianeum7[[#This Row],[stan_magazynu '[kg']]]+martianeum7[[#This Row],[ile_kg_materiału_z_ładunku]]</f>
        <v>89.954100000000011</v>
      </c>
      <c r="H274">
        <f>IF(martianeum7[[#This Row],[stan_po_wydobyciu_z_ładunku]]&gt;=100,100,0)</f>
        <v>0</v>
      </c>
      <c r="I274">
        <f>martianeum7[[#This Row],[stan_po_wydobyciu_z_ładunku]]-martianeum7[[#This Row],[ile_zabiera_na_orbite]]</f>
        <v>89.954100000000011</v>
      </c>
    </row>
    <row r="275" spans="1:9" x14ac:dyDescent="0.25">
      <c r="A275" s="1">
        <v>48914</v>
      </c>
      <c r="B275">
        <f t="shared" si="4"/>
        <v>89.954100000000011</v>
      </c>
      <c r="C275" t="s">
        <v>11</v>
      </c>
      <c r="D275">
        <v>23.6</v>
      </c>
      <c r="E275">
        <v>19.7</v>
      </c>
      <c r="F275">
        <f>IF(martianeum7[[#This Row],[zawartosc '[%']]]&gt;=1,martianeum7[[#This Row],[masa '[kg']]]*martianeum7[[#This Row],[zawartosc '[%']]]*0.01,0)</f>
        <v>4.6492000000000004</v>
      </c>
      <c r="G275">
        <f>martianeum7[[#This Row],[stan_magazynu '[kg']]]+martianeum7[[#This Row],[ile_kg_materiału_z_ładunku]]</f>
        <v>94.603300000000019</v>
      </c>
      <c r="H275">
        <f>IF(martianeum7[[#This Row],[stan_po_wydobyciu_z_ładunku]]&gt;=100,100,0)</f>
        <v>0</v>
      </c>
      <c r="I275">
        <f>martianeum7[[#This Row],[stan_po_wydobyciu_z_ładunku]]-martianeum7[[#This Row],[ile_zabiera_na_orbite]]</f>
        <v>94.603300000000019</v>
      </c>
    </row>
    <row r="276" spans="1:9" x14ac:dyDescent="0.25">
      <c r="A276" s="1">
        <v>48915</v>
      </c>
      <c r="B276">
        <f t="shared" si="4"/>
        <v>94.603300000000019</v>
      </c>
      <c r="C276" t="s">
        <v>19</v>
      </c>
      <c r="D276">
        <v>25.2</v>
      </c>
      <c r="E276">
        <v>37.200000000000003</v>
      </c>
      <c r="F276">
        <f>IF(martianeum7[[#This Row],[zawartosc '[%']]]&gt;=1,martianeum7[[#This Row],[masa '[kg']]]*martianeum7[[#This Row],[zawartosc '[%']]]*0.01,0)</f>
        <v>9.3744000000000014</v>
      </c>
      <c r="G276">
        <f>martianeum7[[#This Row],[stan_magazynu '[kg']]]+martianeum7[[#This Row],[ile_kg_materiału_z_ładunku]]</f>
        <v>103.97770000000003</v>
      </c>
      <c r="H276">
        <f>IF(martianeum7[[#This Row],[stan_po_wydobyciu_z_ładunku]]&gt;=100,100,0)</f>
        <v>100</v>
      </c>
      <c r="I276">
        <f>martianeum7[[#This Row],[stan_po_wydobyciu_z_ładunku]]-martianeum7[[#This Row],[ile_zabiera_na_orbite]]</f>
        <v>3.9777000000000271</v>
      </c>
    </row>
    <row r="277" spans="1:9" x14ac:dyDescent="0.25">
      <c r="A277" s="1">
        <v>48916</v>
      </c>
      <c r="B277">
        <f t="shared" si="4"/>
        <v>3.9777000000000271</v>
      </c>
      <c r="C277" t="s">
        <v>13</v>
      </c>
      <c r="D277">
        <v>23</v>
      </c>
      <c r="E277">
        <v>0</v>
      </c>
      <c r="F277">
        <f>IF(martianeum7[[#This Row],[zawartosc '[%']]]&gt;=1,martianeum7[[#This Row],[masa '[kg']]]*martianeum7[[#This Row],[zawartosc '[%']]]*0.01,0)</f>
        <v>0</v>
      </c>
      <c r="G277">
        <f>martianeum7[[#This Row],[stan_magazynu '[kg']]]+martianeum7[[#This Row],[ile_kg_materiału_z_ładunku]]</f>
        <v>3.9777000000000271</v>
      </c>
      <c r="H277">
        <f>IF(martianeum7[[#This Row],[stan_po_wydobyciu_z_ładunku]]&gt;=100,100,0)</f>
        <v>0</v>
      </c>
      <c r="I277">
        <f>martianeum7[[#This Row],[stan_po_wydobyciu_z_ładunku]]-martianeum7[[#This Row],[ile_zabiera_na_orbite]]</f>
        <v>3.9777000000000271</v>
      </c>
    </row>
    <row r="278" spans="1:9" x14ac:dyDescent="0.25">
      <c r="A278" s="1">
        <v>48917</v>
      </c>
      <c r="B278">
        <f t="shared" si="4"/>
        <v>3.9777000000000271</v>
      </c>
      <c r="C278" t="s">
        <v>6</v>
      </c>
      <c r="D278">
        <v>29.7</v>
      </c>
      <c r="E278">
        <v>6.8</v>
      </c>
      <c r="F278">
        <f>IF(martianeum7[[#This Row],[zawartosc '[%']]]&gt;=1,martianeum7[[#This Row],[masa '[kg']]]*martianeum7[[#This Row],[zawartosc '[%']]]*0.01,0)</f>
        <v>2.0195999999999996</v>
      </c>
      <c r="G278">
        <f>martianeum7[[#This Row],[stan_magazynu '[kg']]]+martianeum7[[#This Row],[ile_kg_materiału_z_ładunku]]</f>
        <v>5.9973000000000267</v>
      </c>
      <c r="H278">
        <f>IF(martianeum7[[#This Row],[stan_po_wydobyciu_z_ładunku]]&gt;=100,100,0)</f>
        <v>0</v>
      </c>
      <c r="I278">
        <f>martianeum7[[#This Row],[stan_po_wydobyciu_z_ładunku]]-martianeum7[[#This Row],[ile_zabiera_na_orbite]]</f>
        <v>5.9973000000000267</v>
      </c>
    </row>
    <row r="279" spans="1:9" x14ac:dyDescent="0.25">
      <c r="A279" s="1">
        <v>48918</v>
      </c>
      <c r="B279">
        <f t="shared" si="4"/>
        <v>5.9973000000000267</v>
      </c>
      <c r="C279" t="s">
        <v>9</v>
      </c>
      <c r="D279">
        <v>17.2</v>
      </c>
      <c r="E279">
        <v>3.5</v>
      </c>
      <c r="F279">
        <f>IF(martianeum7[[#This Row],[zawartosc '[%']]]&gt;=1,martianeum7[[#This Row],[masa '[kg']]]*martianeum7[[#This Row],[zawartosc '[%']]]*0.01,0)</f>
        <v>0.60199999999999998</v>
      </c>
      <c r="G279">
        <f>martianeum7[[#This Row],[stan_magazynu '[kg']]]+martianeum7[[#This Row],[ile_kg_materiału_z_ładunku]]</f>
        <v>6.599300000000027</v>
      </c>
      <c r="H279">
        <f>IF(martianeum7[[#This Row],[stan_po_wydobyciu_z_ładunku]]&gt;=100,100,0)</f>
        <v>0</v>
      </c>
      <c r="I279">
        <f>martianeum7[[#This Row],[stan_po_wydobyciu_z_ładunku]]-martianeum7[[#This Row],[ile_zabiera_na_orbite]]</f>
        <v>6.599300000000027</v>
      </c>
    </row>
    <row r="280" spans="1:9" x14ac:dyDescent="0.25">
      <c r="A280" s="1">
        <v>48919</v>
      </c>
      <c r="B280">
        <f t="shared" si="4"/>
        <v>6.599300000000027</v>
      </c>
      <c r="C280" t="s">
        <v>9</v>
      </c>
      <c r="D280">
        <v>21.7</v>
      </c>
      <c r="E280">
        <v>2.5</v>
      </c>
      <c r="F280">
        <f>IF(martianeum7[[#This Row],[zawartosc '[%']]]&gt;=1,martianeum7[[#This Row],[masa '[kg']]]*martianeum7[[#This Row],[zawartosc '[%']]]*0.01,0)</f>
        <v>0.54249999999999998</v>
      </c>
      <c r="G280">
        <f>martianeum7[[#This Row],[stan_magazynu '[kg']]]+martianeum7[[#This Row],[ile_kg_materiału_z_ładunku]]</f>
        <v>7.1418000000000266</v>
      </c>
      <c r="H280">
        <f>IF(martianeum7[[#This Row],[stan_po_wydobyciu_z_ładunku]]&gt;=100,100,0)</f>
        <v>0</v>
      </c>
      <c r="I280">
        <f>martianeum7[[#This Row],[stan_po_wydobyciu_z_ładunku]]-martianeum7[[#This Row],[ile_zabiera_na_orbite]]</f>
        <v>7.1418000000000266</v>
      </c>
    </row>
    <row r="281" spans="1:9" x14ac:dyDescent="0.25">
      <c r="A281" s="1">
        <v>48920</v>
      </c>
      <c r="B281">
        <f t="shared" si="4"/>
        <v>7.1418000000000266</v>
      </c>
      <c r="C281" t="s">
        <v>11</v>
      </c>
      <c r="D281">
        <v>25.8</v>
      </c>
      <c r="E281">
        <v>3.8</v>
      </c>
      <c r="F281">
        <f>IF(martianeum7[[#This Row],[zawartosc '[%']]]&gt;=1,martianeum7[[#This Row],[masa '[kg']]]*martianeum7[[#This Row],[zawartosc '[%']]]*0.01,0)</f>
        <v>0.98039999999999994</v>
      </c>
      <c r="G281">
        <f>martianeum7[[#This Row],[stan_magazynu '[kg']]]+martianeum7[[#This Row],[ile_kg_materiału_z_ładunku]]</f>
        <v>8.1222000000000261</v>
      </c>
      <c r="H281">
        <f>IF(martianeum7[[#This Row],[stan_po_wydobyciu_z_ładunku]]&gt;=100,100,0)</f>
        <v>0</v>
      </c>
      <c r="I281">
        <f>martianeum7[[#This Row],[stan_po_wydobyciu_z_ładunku]]-martianeum7[[#This Row],[ile_zabiera_na_orbite]]</f>
        <v>8.1222000000000261</v>
      </c>
    </row>
    <row r="282" spans="1:9" x14ac:dyDescent="0.25">
      <c r="A282" s="1">
        <v>48921</v>
      </c>
      <c r="B282">
        <f t="shared" si="4"/>
        <v>8.1222000000000261</v>
      </c>
      <c r="C282" t="s">
        <v>26</v>
      </c>
      <c r="D282">
        <v>12.9</v>
      </c>
      <c r="E282">
        <v>1.6</v>
      </c>
      <c r="F282">
        <f>IF(martianeum7[[#This Row],[zawartosc '[%']]]&gt;=1,martianeum7[[#This Row],[masa '[kg']]]*martianeum7[[#This Row],[zawartosc '[%']]]*0.01,0)</f>
        <v>0.2064</v>
      </c>
      <c r="G282">
        <f>martianeum7[[#This Row],[stan_magazynu '[kg']]]+martianeum7[[#This Row],[ile_kg_materiału_z_ładunku]]</f>
        <v>8.3286000000000264</v>
      </c>
      <c r="H282">
        <f>IF(martianeum7[[#This Row],[stan_po_wydobyciu_z_ładunku]]&gt;=100,100,0)</f>
        <v>0</v>
      </c>
      <c r="I282">
        <f>martianeum7[[#This Row],[stan_po_wydobyciu_z_ładunku]]-martianeum7[[#This Row],[ile_zabiera_na_orbite]]</f>
        <v>8.3286000000000264</v>
      </c>
    </row>
    <row r="283" spans="1:9" x14ac:dyDescent="0.25">
      <c r="A283" s="1">
        <v>48922</v>
      </c>
      <c r="B283">
        <f t="shared" si="4"/>
        <v>8.3286000000000264</v>
      </c>
      <c r="C283" t="s">
        <v>16</v>
      </c>
      <c r="D283">
        <v>18.2</v>
      </c>
      <c r="E283">
        <v>0</v>
      </c>
      <c r="F283">
        <f>IF(martianeum7[[#This Row],[zawartosc '[%']]]&gt;=1,martianeum7[[#This Row],[masa '[kg']]]*martianeum7[[#This Row],[zawartosc '[%']]]*0.01,0)</f>
        <v>0</v>
      </c>
      <c r="G283">
        <f>martianeum7[[#This Row],[stan_magazynu '[kg']]]+martianeum7[[#This Row],[ile_kg_materiału_z_ładunku]]</f>
        <v>8.3286000000000264</v>
      </c>
      <c r="H283">
        <f>IF(martianeum7[[#This Row],[stan_po_wydobyciu_z_ładunku]]&gt;=100,100,0)</f>
        <v>0</v>
      </c>
      <c r="I283">
        <f>martianeum7[[#This Row],[stan_po_wydobyciu_z_ładunku]]-martianeum7[[#This Row],[ile_zabiera_na_orbite]]</f>
        <v>8.3286000000000264</v>
      </c>
    </row>
    <row r="284" spans="1:9" x14ac:dyDescent="0.25">
      <c r="A284" s="1">
        <v>48923</v>
      </c>
      <c r="B284">
        <f t="shared" si="4"/>
        <v>8.3286000000000264</v>
      </c>
      <c r="C284" t="s">
        <v>10</v>
      </c>
      <c r="D284">
        <v>20</v>
      </c>
      <c r="E284">
        <v>25.7</v>
      </c>
      <c r="F284">
        <f>IF(martianeum7[[#This Row],[zawartosc '[%']]]&gt;=1,martianeum7[[#This Row],[masa '[kg']]]*martianeum7[[#This Row],[zawartosc '[%']]]*0.01,0)</f>
        <v>5.14</v>
      </c>
      <c r="G284">
        <f>martianeum7[[#This Row],[stan_magazynu '[kg']]]+martianeum7[[#This Row],[ile_kg_materiału_z_ładunku]]</f>
        <v>13.468600000000027</v>
      </c>
      <c r="H284">
        <f>IF(martianeum7[[#This Row],[stan_po_wydobyciu_z_ładunku]]&gt;=100,100,0)</f>
        <v>0</v>
      </c>
      <c r="I284">
        <f>martianeum7[[#This Row],[stan_po_wydobyciu_z_ładunku]]-martianeum7[[#This Row],[ile_zabiera_na_orbite]]</f>
        <v>13.468600000000027</v>
      </c>
    </row>
    <row r="285" spans="1:9" x14ac:dyDescent="0.25">
      <c r="A285" s="1">
        <v>48924</v>
      </c>
      <c r="B285">
        <f t="shared" si="4"/>
        <v>13.468600000000027</v>
      </c>
      <c r="C285" t="s">
        <v>19</v>
      </c>
      <c r="D285">
        <v>17.100000000000001</v>
      </c>
      <c r="E285">
        <v>33</v>
      </c>
      <c r="F285">
        <f>IF(martianeum7[[#This Row],[zawartosc '[%']]]&gt;=1,martianeum7[[#This Row],[masa '[kg']]]*martianeum7[[#This Row],[zawartosc '[%']]]*0.01,0)</f>
        <v>5.6430000000000007</v>
      </c>
      <c r="G285">
        <f>martianeum7[[#This Row],[stan_magazynu '[kg']]]+martianeum7[[#This Row],[ile_kg_materiału_z_ładunku]]</f>
        <v>19.111600000000028</v>
      </c>
      <c r="H285">
        <f>IF(martianeum7[[#This Row],[stan_po_wydobyciu_z_ładunku]]&gt;=100,100,0)</f>
        <v>0</v>
      </c>
      <c r="I285">
        <f>martianeum7[[#This Row],[stan_po_wydobyciu_z_ładunku]]-martianeum7[[#This Row],[ile_zabiera_na_orbite]]</f>
        <v>19.111600000000028</v>
      </c>
    </row>
    <row r="286" spans="1:9" x14ac:dyDescent="0.25">
      <c r="A286" s="1">
        <v>48925</v>
      </c>
      <c r="B286">
        <f t="shared" si="4"/>
        <v>19.111600000000028</v>
      </c>
      <c r="C286" t="s">
        <v>5</v>
      </c>
      <c r="D286">
        <v>23.2</v>
      </c>
      <c r="E286">
        <v>2.2999999999999998</v>
      </c>
      <c r="F286">
        <f>IF(martianeum7[[#This Row],[zawartosc '[%']]]&gt;=1,martianeum7[[#This Row],[masa '[kg']]]*martianeum7[[#This Row],[zawartosc '[%']]]*0.01,0)</f>
        <v>0.53359999999999996</v>
      </c>
      <c r="G286">
        <f>martianeum7[[#This Row],[stan_magazynu '[kg']]]+martianeum7[[#This Row],[ile_kg_materiału_z_ładunku]]</f>
        <v>19.645200000000028</v>
      </c>
      <c r="H286">
        <f>IF(martianeum7[[#This Row],[stan_po_wydobyciu_z_ładunku]]&gt;=100,100,0)</f>
        <v>0</v>
      </c>
      <c r="I286">
        <f>martianeum7[[#This Row],[stan_po_wydobyciu_z_ładunku]]-martianeum7[[#This Row],[ile_zabiera_na_orbite]]</f>
        <v>19.645200000000028</v>
      </c>
    </row>
    <row r="287" spans="1:9" x14ac:dyDescent="0.25">
      <c r="A287" s="1">
        <v>48926</v>
      </c>
      <c r="B287">
        <f t="shared" si="4"/>
        <v>19.645200000000028</v>
      </c>
      <c r="C287" t="s">
        <v>15</v>
      </c>
      <c r="D287">
        <v>23.1</v>
      </c>
      <c r="E287">
        <v>2.2000000000000002</v>
      </c>
      <c r="F287">
        <f>IF(martianeum7[[#This Row],[zawartosc '[%']]]&gt;=1,martianeum7[[#This Row],[masa '[kg']]]*martianeum7[[#This Row],[zawartosc '[%']]]*0.01,0)</f>
        <v>0.5082000000000001</v>
      </c>
      <c r="G287">
        <f>martianeum7[[#This Row],[stan_magazynu '[kg']]]+martianeum7[[#This Row],[ile_kg_materiału_z_ładunku]]</f>
        <v>20.153400000000026</v>
      </c>
      <c r="H287">
        <f>IF(martianeum7[[#This Row],[stan_po_wydobyciu_z_ładunku]]&gt;=100,100,0)</f>
        <v>0</v>
      </c>
      <c r="I287">
        <f>martianeum7[[#This Row],[stan_po_wydobyciu_z_ładunku]]-martianeum7[[#This Row],[ile_zabiera_na_orbite]]</f>
        <v>20.153400000000026</v>
      </c>
    </row>
    <row r="288" spans="1:9" x14ac:dyDescent="0.25">
      <c r="A288" s="1">
        <v>48927</v>
      </c>
      <c r="B288">
        <f t="shared" si="4"/>
        <v>20.153400000000026</v>
      </c>
      <c r="C288" t="s">
        <v>10</v>
      </c>
      <c r="D288">
        <v>22.4</v>
      </c>
      <c r="E288">
        <v>33.5</v>
      </c>
      <c r="F288">
        <f>IF(martianeum7[[#This Row],[zawartosc '[%']]]&gt;=1,martianeum7[[#This Row],[masa '[kg']]]*martianeum7[[#This Row],[zawartosc '[%']]]*0.01,0)</f>
        <v>7.5039999999999996</v>
      </c>
      <c r="G288">
        <f>martianeum7[[#This Row],[stan_magazynu '[kg']]]+martianeum7[[#This Row],[ile_kg_materiału_z_ładunku]]</f>
        <v>27.657400000000024</v>
      </c>
      <c r="H288">
        <f>IF(martianeum7[[#This Row],[stan_po_wydobyciu_z_ładunku]]&gt;=100,100,0)</f>
        <v>0</v>
      </c>
      <c r="I288">
        <f>martianeum7[[#This Row],[stan_po_wydobyciu_z_ładunku]]-martianeum7[[#This Row],[ile_zabiera_na_orbite]]</f>
        <v>27.657400000000024</v>
      </c>
    </row>
    <row r="289" spans="1:9" x14ac:dyDescent="0.25">
      <c r="A289" s="1">
        <v>48928</v>
      </c>
      <c r="B289">
        <f t="shared" si="4"/>
        <v>27.657400000000024</v>
      </c>
      <c r="C289" t="s">
        <v>33</v>
      </c>
      <c r="D289">
        <v>25.4</v>
      </c>
      <c r="E289">
        <v>0.9</v>
      </c>
      <c r="F289">
        <f>IF(martianeum7[[#This Row],[zawartosc '[%']]]&gt;=1,martianeum7[[#This Row],[masa '[kg']]]*martianeum7[[#This Row],[zawartosc '[%']]]*0.01,0)</f>
        <v>0</v>
      </c>
      <c r="G289">
        <f>martianeum7[[#This Row],[stan_magazynu '[kg']]]+martianeum7[[#This Row],[ile_kg_materiału_z_ładunku]]</f>
        <v>27.657400000000024</v>
      </c>
      <c r="H289">
        <f>IF(martianeum7[[#This Row],[stan_po_wydobyciu_z_ładunku]]&gt;=100,100,0)</f>
        <v>0</v>
      </c>
      <c r="I289">
        <f>martianeum7[[#This Row],[stan_po_wydobyciu_z_ładunku]]-martianeum7[[#This Row],[ile_zabiera_na_orbite]]</f>
        <v>27.657400000000024</v>
      </c>
    </row>
    <row r="290" spans="1:9" x14ac:dyDescent="0.25">
      <c r="A290" s="1">
        <v>48929</v>
      </c>
      <c r="B290">
        <f t="shared" si="4"/>
        <v>27.657400000000024</v>
      </c>
      <c r="C290" t="s">
        <v>10</v>
      </c>
      <c r="D290">
        <v>15.4</v>
      </c>
      <c r="E290">
        <v>1.6</v>
      </c>
      <c r="F290">
        <f>IF(martianeum7[[#This Row],[zawartosc '[%']]]&gt;=1,martianeum7[[#This Row],[masa '[kg']]]*martianeum7[[#This Row],[zawartosc '[%']]]*0.01,0)</f>
        <v>0.24640000000000001</v>
      </c>
      <c r="G290">
        <f>martianeum7[[#This Row],[stan_magazynu '[kg']]]+martianeum7[[#This Row],[ile_kg_materiału_z_ładunku]]</f>
        <v>27.903800000000025</v>
      </c>
      <c r="H290">
        <f>IF(martianeum7[[#This Row],[stan_po_wydobyciu_z_ładunku]]&gt;=100,100,0)</f>
        <v>0</v>
      </c>
      <c r="I290">
        <f>martianeum7[[#This Row],[stan_po_wydobyciu_z_ładunku]]-martianeum7[[#This Row],[ile_zabiera_na_orbite]]</f>
        <v>27.903800000000025</v>
      </c>
    </row>
    <row r="291" spans="1:9" x14ac:dyDescent="0.25">
      <c r="A291" s="1">
        <v>48930</v>
      </c>
      <c r="B291">
        <f t="shared" si="4"/>
        <v>27.903800000000025</v>
      </c>
      <c r="C291" t="s">
        <v>25</v>
      </c>
      <c r="D291">
        <v>23.5</v>
      </c>
      <c r="E291">
        <v>0.6</v>
      </c>
      <c r="F291">
        <f>IF(martianeum7[[#This Row],[zawartosc '[%']]]&gt;=1,martianeum7[[#This Row],[masa '[kg']]]*martianeum7[[#This Row],[zawartosc '[%']]]*0.01,0)</f>
        <v>0</v>
      </c>
      <c r="G291">
        <f>martianeum7[[#This Row],[stan_magazynu '[kg']]]+martianeum7[[#This Row],[ile_kg_materiału_z_ładunku]]</f>
        <v>27.903800000000025</v>
      </c>
      <c r="H291">
        <f>IF(martianeum7[[#This Row],[stan_po_wydobyciu_z_ładunku]]&gt;=100,100,0)</f>
        <v>0</v>
      </c>
      <c r="I291">
        <f>martianeum7[[#This Row],[stan_po_wydobyciu_z_ładunku]]-martianeum7[[#This Row],[ile_zabiera_na_orbite]]</f>
        <v>27.903800000000025</v>
      </c>
    </row>
    <row r="292" spans="1:9" x14ac:dyDescent="0.25">
      <c r="A292" s="1">
        <v>48931</v>
      </c>
      <c r="B292">
        <f t="shared" si="4"/>
        <v>27.903800000000025</v>
      </c>
      <c r="C292" t="s">
        <v>15</v>
      </c>
      <c r="D292">
        <v>10.3</v>
      </c>
      <c r="E292">
        <v>15.4</v>
      </c>
      <c r="F292">
        <f>IF(martianeum7[[#This Row],[zawartosc '[%']]]&gt;=1,martianeum7[[#This Row],[masa '[kg']]]*martianeum7[[#This Row],[zawartosc '[%']]]*0.01,0)</f>
        <v>1.5862000000000001</v>
      </c>
      <c r="G292">
        <f>martianeum7[[#This Row],[stan_magazynu '[kg']]]+martianeum7[[#This Row],[ile_kg_materiału_z_ładunku]]</f>
        <v>29.490000000000027</v>
      </c>
      <c r="H292">
        <f>IF(martianeum7[[#This Row],[stan_po_wydobyciu_z_ładunku]]&gt;=100,100,0)</f>
        <v>0</v>
      </c>
      <c r="I292">
        <f>martianeum7[[#This Row],[stan_po_wydobyciu_z_ładunku]]-martianeum7[[#This Row],[ile_zabiera_na_orbite]]</f>
        <v>29.490000000000027</v>
      </c>
    </row>
    <row r="293" spans="1:9" x14ac:dyDescent="0.25">
      <c r="A293" s="1">
        <v>48932</v>
      </c>
      <c r="B293">
        <f t="shared" si="4"/>
        <v>29.490000000000027</v>
      </c>
      <c r="C293" t="s">
        <v>10</v>
      </c>
      <c r="D293">
        <v>15.5</v>
      </c>
      <c r="E293">
        <v>20.2</v>
      </c>
      <c r="F293">
        <f>IF(martianeum7[[#This Row],[zawartosc '[%']]]&gt;=1,martianeum7[[#This Row],[masa '[kg']]]*martianeum7[[#This Row],[zawartosc '[%']]]*0.01,0)</f>
        <v>3.1309999999999998</v>
      </c>
      <c r="G293">
        <f>martianeum7[[#This Row],[stan_magazynu '[kg']]]+martianeum7[[#This Row],[ile_kg_materiału_z_ładunku]]</f>
        <v>32.621000000000024</v>
      </c>
      <c r="H293">
        <f>IF(martianeum7[[#This Row],[stan_po_wydobyciu_z_ładunku]]&gt;=100,100,0)</f>
        <v>0</v>
      </c>
      <c r="I293">
        <f>martianeum7[[#This Row],[stan_po_wydobyciu_z_ładunku]]-martianeum7[[#This Row],[ile_zabiera_na_orbite]]</f>
        <v>32.621000000000024</v>
      </c>
    </row>
    <row r="294" spans="1:9" x14ac:dyDescent="0.25">
      <c r="A294" s="1">
        <v>48933</v>
      </c>
      <c r="B294">
        <f t="shared" si="4"/>
        <v>32.621000000000024</v>
      </c>
      <c r="C294" t="s">
        <v>24</v>
      </c>
      <c r="D294">
        <v>20.7</v>
      </c>
      <c r="E294">
        <v>3</v>
      </c>
      <c r="F294">
        <f>IF(martianeum7[[#This Row],[zawartosc '[%']]]&gt;=1,martianeum7[[#This Row],[masa '[kg']]]*martianeum7[[#This Row],[zawartosc '[%']]]*0.01,0)</f>
        <v>0.621</v>
      </c>
      <c r="G294">
        <f>martianeum7[[#This Row],[stan_magazynu '[kg']]]+martianeum7[[#This Row],[ile_kg_materiału_z_ładunku]]</f>
        <v>33.242000000000026</v>
      </c>
      <c r="H294">
        <f>IF(martianeum7[[#This Row],[stan_po_wydobyciu_z_ładunku]]&gt;=100,100,0)</f>
        <v>0</v>
      </c>
      <c r="I294">
        <f>martianeum7[[#This Row],[stan_po_wydobyciu_z_ładunku]]-martianeum7[[#This Row],[ile_zabiera_na_orbite]]</f>
        <v>33.242000000000026</v>
      </c>
    </row>
    <row r="295" spans="1:9" x14ac:dyDescent="0.25">
      <c r="A295" s="1">
        <v>48934</v>
      </c>
      <c r="B295">
        <f t="shared" si="4"/>
        <v>33.242000000000026</v>
      </c>
      <c r="C295" t="s">
        <v>13</v>
      </c>
      <c r="D295">
        <v>12.7</v>
      </c>
      <c r="E295">
        <v>14.4</v>
      </c>
      <c r="F295">
        <f>IF(martianeum7[[#This Row],[zawartosc '[%']]]&gt;=1,martianeum7[[#This Row],[masa '[kg']]]*martianeum7[[#This Row],[zawartosc '[%']]]*0.01,0)</f>
        <v>1.8288</v>
      </c>
      <c r="G295">
        <f>martianeum7[[#This Row],[stan_magazynu '[kg']]]+martianeum7[[#This Row],[ile_kg_materiału_z_ładunku]]</f>
        <v>35.070800000000027</v>
      </c>
      <c r="H295">
        <f>IF(martianeum7[[#This Row],[stan_po_wydobyciu_z_ładunku]]&gt;=100,100,0)</f>
        <v>0</v>
      </c>
      <c r="I295">
        <f>martianeum7[[#This Row],[stan_po_wydobyciu_z_ładunku]]-martianeum7[[#This Row],[ile_zabiera_na_orbite]]</f>
        <v>35.070800000000027</v>
      </c>
    </row>
    <row r="296" spans="1:9" x14ac:dyDescent="0.25">
      <c r="A296" s="1">
        <v>48935</v>
      </c>
      <c r="B296">
        <f t="shared" si="4"/>
        <v>35.070800000000027</v>
      </c>
      <c r="C296" t="s">
        <v>23</v>
      </c>
      <c r="D296">
        <v>22.8</v>
      </c>
      <c r="E296">
        <v>3.3</v>
      </c>
      <c r="F296">
        <f>IF(martianeum7[[#This Row],[zawartosc '[%']]]&gt;=1,martianeum7[[#This Row],[masa '[kg']]]*martianeum7[[#This Row],[zawartosc '[%']]]*0.01,0)</f>
        <v>0.75239999999999996</v>
      </c>
      <c r="G296">
        <f>martianeum7[[#This Row],[stan_magazynu '[kg']]]+martianeum7[[#This Row],[ile_kg_materiału_z_ładunku]]</f>
        <v>35.823200000000028</v>
      </c>
      <c r="H296">
        <f>IF(martianeum7[[#This Row],[stan_po_wydobyciu_z_ładunku]]&gt;=100,100,0)</f>
        <v>0</v>
      </c>
      <c r="I296">
        <f>martianeum7[[#This Row],[stan_po_wydobyciu_z_ładunku]]-martianeum7[[#This Row],[ile_zabiera_na_orbite]]</f>
        <v>35.823200000000028</v>
      </c>
    </row>
    <row r="297" spans="1:9" x14ac:dyDescent="0.25">
      <c r="A297" s="1">
        <v>48936</v>
      </c>
      <c r="B297">
        <f t="shared" si="4"/>
        <v>35.823200000000028</v>
      </c>
      <c r="C297" t="s">
        <v>30</v>
      </c>
      <c r="D297">
        <v>20.5</v>
      </c>
      <c r="E297">
        <v>0</v>
      </c>
      <c r="F297">
        <f>IF(martianeum7[[#This Row],[zawartosc '[%']]]&gt;=1,martianeum7[[#This Row],[masa '[kg']]]*martianeum7[[#This Row],[zawartosc '[%']]]*0.01,0)</f>
        <v>0</v>
      </c>
      <c r="G297">
        <f>martianeum7[[#This Row],[stan_magazynu '[kg']]]+martianeum7[[#This Row],[ile_kg_materiału_z_ładunku]]</f>
        <v>35.823200000000028</v>
      </c>
      <c r="H297">
        <f>IF(martianeum7[[#This Row],[stan_po_wydobyciu_z_ładunku]]&gt;=100,100,0)</f>
        <v>0</v>
      </c>
      <c r="I297">
        <f>martianeum7[[#This Row],[stan_po_wydobyciu_z_ładunku]]-martianeum7[[#This Row],[ile_zabiera_na_orbite]]</f>
        <v>35.823200000000028</v>
      </c>
    </row>
    <row r="298" spans="1:9" x14ac:dyDescent="0.25">
      <c r="A298" s="1">
        <v>48937</v>
      </c>
      <c r="B298">
        <f t="shared" si="4"/>
        <v>35.823200000000028</v>
      </c>
      <c r="C298" t="s">
        <v>22</v>
      </c>
      <c r="D298">
        <v>13.1</v>
      </c>
      <c r="E298">
        <v>5.9</v>
      </c>
      <c r="F298">
        <f>IF(martianeum7[[#This Row],[zawartosc '[%']]]&gt;=1,martianeum7[[#This Row],[masa '[kg']]]*martianeum7[[#This Row],[zawartosc '[%']]]*0.01,0)</f>
        <v>0.77290000000000003</v>
      </c>
      <c r="G298">
        <f>martianeum7[[#This Row],[stan_magazynu '[kg']]]+martianeum7[[#This Row],[ile_kg_materiału_z_ładunku]]</f>
        <v>36.596100000000028</v>
      </c>
      <c r="H298">
        <f>IF(martianeum7[[#This Row],[stan_po_wydobyciu_z_ładunku]]&gt;=100,100,0)</f>
        <v>0</v>
      </c>
      <c r="I298">
        <f>martianeum7[[#This Row],[stan_po_wydobyciu_z_ładunku]]-martianeum7[[#This Row],[ile_zabiera_na_orbite]]</f>
        <v>36.596100000000028</v>
      </c>
    </row>
    <row r="299" spans="1:9" x14ac:dyDescent="0.25">
      <c r="A299" s="1">
        <v>48938</v>
      </c>
      <c r="B299">
        <f t="shared" si="4"/>
        <v>36.596100000000028</v>
      </c>
      <c r="C299" t="s">
        <v>21</v>
      </c>
      <c r="D299">
        <v>29</v>
      </c>
      <c r="E299">
        <v>1</v>
      </c>
      <c r="F299">
        <f>IF(martianeum7[[#This Row],[zawartosc '[%']]]&gt;=1,martianeum7[[#This Row],[masa '[kg']]]*martianeum7[[#This Row],[zawartosc '[%']]]*0.01,0)</f>
        <v>0.28999999999999998</v>
      </c>
      <c r="G299">
        <f>martianeum7[[#This Row],[stan_magazynu '[kg']]]+martianeum7[[#This Row],[ile_kg_materiału_z_ładunku]]</f>
        <v>36.886100000000027</v>
      </c>
      <c r="H299">
        <f>IF(martianeum7[[#This Row],[stan_po_wydobyciu_z_ładunku]]&gt;=100,100,0)</f>
        <v>0</v>
      </c>
      <c r="I299">
        <f>martianeum7[[#This Row],[stan_po_wydobyciu_z_ładunku]]-martianeum7[[#This Row],[ile_zabiera_na_orbite]]</f>
        <v>36.886100000000027</v>
      </c>
    </row>
    <row r="300" spans="1:9" x14ac:dyDescent="0.25">
      <c r="A300" s="1">
        <v>48939</v>
      </c>
      <c r="B300">
        <f t="shared" si="4"/>
        <v>36.886100000000027</v>
      </c>
      <c r="C300" t="s">
        <v>19</v>
      </c>
      <c r="D300">
        <v>15.4</v>
      </c>
      <c r="E300">
        <v>0</v>
      </c>
      <c r="F300">
        <f>IF(martianeum7[[#This Row],[zawartosc '[%']]]&gt;=1,martianeum7[[#This Row],[masa '[kg']]]*martianeum7[[#This Row],[zawartosc '[%']]]*0.01,0)</f>
        <v>0</v>
      </c>
      <c r="G300">
        <f>martianeum7[[#This Row],[stan_magazynu '[kg']]]+martianeum7[[#This Row],[ile_kg_materiału_z_ładunku]]</f>
        <v>36.886100000000027</v>
      </c>
      <c r="H300">
        <f>IF(martianeum7[[#This Row],[stan_po_wydobyciu_z_ładunku]]&gt;=100,100,0)</f>
        <v>0</v>
      </c>
      <c r="I300">
        <f>martianeum7[[#This Row],[stan_po_wydobyciu_z_ładunku]]-martianeum7[[#This Row],[ile_zabiera_na_orbite]]</f>
        <v>36.886100000000027</v>
      </c>
    </row>
    <row r="301" spans="1:9" x14ac:dyDescent="0.25">
      <c r="A301" s="1">
        <v>48940</v>
      </c>
      <c r="B301">
        <f t="shared" si="4"/>
        <v>36.886100000000027</v>
      </c>
      <c r="C301" t="s">
        <v>10</v>
      </c>
      <c r="D301">
        <v>20.3</v>
      </c>
      <c r="E301">
        <v>10.7</v>
      </c>
      <c r="F301">
        <f>IF(martianeum7[[#This Row],[zawartosc '[%']]]&gt;=1,martianeum7[[#This Row],[masa '[kg']]]*martianeum7[[#This Row],[zawartosc '[%']]]*0.01,0)</f>
        <v>2.1720999999999999</v>
      </c>
      <c r="G301">
        <f>martianeum7[[#This Row],[stan_magazynu '[kg']]]+martianeum7[[#This Row],[ile_kg_materiału_z_ładunku]]</f>
        <v>39.058200000000028</v>
      </c>
      <c r="H301">
        <f>IF(martianeum7[[#This Row],[stan_po_wydobyciu_z_ładunku]]&gt;=100,100,0)</f>
        <v>0</v>
      </c>
      <c r="I301">
        <f>martianeum7[[#This Row],[stan_po_wydobyciu_z_ładunku]]-martianeum7[[#This Row],[ile_zabiera_na_orbite]]</f>
        <v>39.058200000000028</v>
      </c>
    </row>
    <row r="302" spans="1:9" x14ac:dyDescent="0.25">
      <c r="A302" s="1">
        <v>48941</v>
      </c>
      <c r="B302">
        <f t="shared" si="4"/>
        <v>39.058200000000028</v>
      </c>
      <c r="C302" t="s">
        <v>10</v>
      </c>
      <c r="D302">
        <v>15</v>
      </c>
      <c r="E302">
        <v>0</v>
      </c>
      <c r="F302">
        <f>IF(martianeum7[[#This Row],[zawartosc '[%']]]&gt;=1,martianeum7[[#This Row],[masa '[kg']]]*martianeum7[[#This Row],[zawartosc '[%']]]*0.01,0)</f>
        <v>0</v>
      </c>
      <c r="G302">
        <f>martianeum7[[#This Row],[stan_magazynu '[kg']]]+martianeum7[[#This Row],[ile_kg_materiału_z_ładunku]]</f>
        <v>39.058200000000028</v>
      </c>
      <c r="H302">
        <f>IF(martianeum7[[#This Row],[stan_po_wydobyciu_z_ładunku]]&gt;=100,100,0)</f>
        <v>0</v>
      </c>
      <c r="I302">
        <f>martianeum7[[#This Row],[stan_po_wydobyciu_z_ładunku]]-martianeum7[[#This Row],[ile_zabiera_na_orbite]]</f>
        <v>39.058200000000028</v>
      </c>
    </row>
    <row r="303" spans="1:9" x14ac:dyDescent="0.25">
      <c r="A303" s="1">
        <v>48942</v>
      </c>
      <c r="B303">
        <f t="shared" si="4"/>
        <v>39.058200000000028</v>
      </c>
      <c r="C303" t="s">
        <v>18</v>
      </c>
      <c r="D303">
        <v>16.600000000000001</v>
      </c>
      <c r="E303">
        <v>0</v>
      </c>
      <c r="F303">
        <f>IF(martianeum7[[#This Row],[zawartosc '[%']]]&gt;=1,martianeum7[[#This Row],[masa '[kg']]]*martianeum7[[#This Row],[zawartosc '[%']]]*0.01,0)</f>
        <v>0</v>
      </c>
      <c r="G303">
        <f>martianeum7[[#This Row],[stan_magazynu '[kg']]]+martianeum7[[#This Row],[ile_kg_materiału_z_ładunku]]</f>
        <v>39.058200000000028</v>
      </c>
      <c r="H303">
        <f>IF(martianeum7[[#This Row],[stan_po_wydobyciu_z_ładunku]]&gt;=100,100,0)</f>
        <v>0</v>
      </c>
      <c r="I303">
        <f>martianeum7[[#This Row],[stan_po_wydobyciu_z_ładunku]]-martianeum7[[#This Row],[ile_zabiera_na_orbite]]</f>
        <v>39.058200000000028</v>
      </c>
    </row>
    <row r="304" spans="1:9" x14ac:dyDescent="0.25">
      <c r="A304" s="1">
        <v>48943</v>
      </c>
      <c r="B304">
        <f t="shared" si="4"/>
        <v>39.058200000000028</v>
      </c>
      <c r="C304" t="s">
        <v>11</v>
      </c>
      <c r="D304">
        <v>28.6</v>
      </c>
      <c r="E304">
        <v>0</v>
      </c>
      <c r="F304">
        <f>IF(martianeum7[[#This Row],[zawartosc '[%']]]&gt;=1,martianeum7[[#This Row],[masa '[kg']]]*martianeum7[[#This Row],[zawartosc '[%']]]*0.01,0)</f>
        <v>0</v>
      </c>
      <c r="G304">
        <f>martianeum7[[#This Row],[stan_magazynu '[kg']]]+martianeum7[[#This Row],[ile_kg_materiału_z_ładunku]]</f>
        <v>39.058200000000028</v>
      </c>
      <c r="H304">
        <f>IF(martianeum7[[#This Row],[stan_po_wydobyciu_z_ładunku]]&gt;=100,100,0)</f>
        <v>0</v>
      </c>
      <c r="I304">
        <f>martianeum7[[#This Row],[stan_po_wydobyciu_z_ładunku]]-martianeum7[[#This Row],[ile_zabiera_na_orbite]]</f>
        <v>39.058200000000028</v>
      </c>
    </row>
    <row r="305" spans="1:9" x14ac:dyDescent="0.25">
      <c r="A305" s="1">
        <v>48944</v>
      </c>
      <c r="B305">
        <f t="shared" si="4"/>
        <v>39.058200000000028</v>
      </c>
      <c r="C305" t="s">
        <v>17</v>
      </c>
      <c r="D305">
        <v>11.4</v>
      </c>
      <c r="E305">
        <v>3.6</v>
      </c>
      <c r="F305">
        <f>IF(martianeum7[[#This Row],[zawartosc '[%']]]&gt;=1,martianeum7[[#This Row],[masa '[kg']]]*martianeum7[[#This Row],[zawartosc '[%']]]*0.01,0)</f>
        <v>0.41039999999999999</v>
      </c>
      <c r="G305">
        <f>martianeum7[[#This Row],[stan_magazynu '[kg']]]+martianeum7[[#This Row],[ile_kg_materiału_z_ładunku]]</f>
        <v>39.468600000000031</v>
      </c>
      <c r="H305">
        <f>IF(martianeum7[[#This Row],[stan_po_wydobyciu_z_ładunku]]&gt;=100,100,0)</f>
        <v>0</v>
      </c>
      <c r="I305">
        <f>martianeum7[[#This Row],[stan_po_wydobyciu_z_ładunku]]-martianeum7[[#This Row],[ile_zabiera_na_orbite]]</f>
        <v>39.468600000000031</v>
      </c>
    </row>
    <row r="306" spans="1:9" x14ac:dyDescent="0.25">
      <c r="A306" s="1">
        <v>48945</v>
      </c>
      <c r="B306">
        <f t="shared" si="4"/>
        <v>39.468600000000031</v>
      </c>
      <c r="C306" t="s">
        <v>9</v>
      </c>
      <c r="D306">
        <v>15.5</v>
      </c>
      <c r="E306">
        <v>1</v>
      </c>
      <c r="F306">
        <f>IF(martianeum7[[#This Row],[zawartosc '[%']]]&gt;=1,martianeum7[[#This Row],[masa '[kg']]]*martianeum7[[#This Row],[zawartosc '[%']]]*0.01,0)</f>
        <v>0.155</v>
      </c>
      <c r="G306">
        <f>martianeum7[[#This Row],[stan_magazynu '[kg']]]+martianeum7[[#This Row],[ile_kg_materiału_z_ładunku]]</f>
        <v>39.623600000000032</v>
      </c>
      <c r="H306">
        <f>IF(martianeum7[[#This Row],[stan_po_wydobyciu_z_ładunku]]&gt;=100,100,0)</f>
        <v>0</v>
      </c>
      <c r="I306">
        <f>martianeum7[[#This Row],[stan_po_wydobyciu_z_ładunku]]-martianeum7[[#This Row],[ile_zabiera_na_orbite]]</f>
        <v>39.623600000000032</v>
      </c>
    </row>
    <row r="307" spans="1:9" x14ac:dyDescent="0.25">
      <c r="A307" s="1">
        <v>48946</v>
      </c>
      <c r="B307">
        <f t="shared" si="4"/>
        <v>39.623600000000032</v>
      </c>
      <c r="C307" t="s">
        <v>6</v>
      </c>
      <c r="D307">
        <v>18.3</v>
      </c>
      <c r="E307">
        <v>0.7</v>
      </c>
      <c r="F307">
        <f>IF(martianeum7[[#This Row],[zawartosc '[%']]]&gt;=1,martianeum7[[#This Row],[masa '[kg']]]*martianeum7[[#This Row],[zawartosc '[%']]]*0.01,0)</f>
        <v>0</v>
      </c>
      <c r="G307">
        <f>martianeum7[[#This Row],[stan_magazynu '[kg']]]+martianeum7[[#This Row],[ile_kg_materiału_z_ładunku]]</f>
        <v>39.623600000000032</v>
      </c>
      <c r="H307">
        <f>IF(martianeum7[[#This Row],[stan_po_wydobyciu_z_ładunku]]&gt;=100,100,0)</f>
        <v>0</v>
      </c>
      <c r="I307">
        <f>martianeum7[[#This Row],[stan_po_wydobyciu_z_ładunku]]-martianeum7[[#This Row],[ile_zabiera_na_orbite]]</f>
        <v>39.623600000000032</v>
      </c>
    </row>
    <row r="308" spans="1:9" x14ac:dyDescent="0.25">
      <c r="A308" s="1">
        <v>48947</v>
      </c>
      <c r="B308">
        <f t="shared" si="4"/>
        <v>39.623600000000032</v>
      </c>
      <c r="C308" t="s">
        <v>19</v>
      </c>
      <c r="D308">
        <v>14.9</v>
      </c>
      <c r="E308">
        <v>6.1</v>
      </c>
      <c r="F308">
        <f>IF(martianeum7[[#This Row],[zawartosc '[%']]]&gt;=1,martianeum7[[#This Row],[masa '[kg']]]*martianeum7[[#This Row],[zawartosc '[%']]]*0.01,0)</f>
        <v>0.90890000000000004</v>
      </c>
      <c r="G308">
        <f>martianeum7[[#This Row],[stan_magazynu '[kg']]]+martianeum7[[#This Row],[ile_kg_materiału_z_ładunku]]</f>
        <v>40.532500000000034</v>
      </c>
      <c r="H308">
        <f>IF(martianeum7[[#This Row],[stan_po_wydobyciu_z_ładunku]]&gt;=100,100,0)</f>
        <v>0</v>
      </c>
      <c r="I308">
        <f>martianeum7[[#This Row],[stan_po_wydobyciu_z_ładunku]]-martianeum7[[#This Row],[ile_zabiera_na_orbite]]</f>
        <v>40.532500000000034</v>
      </c>
    </row>
    <row r="309" spans="1:9" x14ac:dyDescent="0.25">
      <c r="A309" s="1">
        <v>48948</v>
      </c>
      <c r="B309">
        <f t="shared" si="4"/>
        <v>40.532500000000034</v>
      </c>
      <c r="C309" t="s">
        <v>11</v>
      </c>
      <c r="D309">
        <v>29.7</v>
      </c>
      <c r="E309">
        <v>13.3</v>
      </c>
      <c r="F309">
        <f>IF(martianeum7[[#This Row],[zawartosc '[%']]]&gt;=1,martianeum7[[#This Row],[masa '[kg']]]*martianeum7[[#This Row],[zawartosc '[%']]]*0.01,0)</f>
        <v>3.9500999999999999</v>
      </c>
      <c r="G309">
        <f>martianeum7[[#This Row],[stan_magazynu '[kg']]]+martianeum7[[#This Row],[ile_kg_materiału_z_ładunku]]</f>
        <v>44.482600000000033</v>
      </c>
      <c r="H309">
        <f>IF(martianeum7[[#This Row],[stan_po_wydobyciu_z_ładunku]]&gt;=100,100,0)</f>
        <v>0</v>
      </c>
      <c r="I309">
        <f>martianeum7[[#This Row],[stan_po_wydobyciu_z_ładunku]]-martianeum7[[#This Row],[ile_zabiera_na_orbite]]</f>
        <v>44.482600000000033</v>
      </c>
    </row>
    <row r="310" spans="1:9" x14ac:dyDescent="0.25">
      <c r="A310" s="1">
        <v>48949</v>
      </c>
      <c r="B310">
        <f t="shared" si="4"/>
        <v>44.482600000000033</v>
      </c>
      <c r="C310" t="s">
        <v>7</v>
      </c>
      <c r="D310">
        <v>28.9</v>
      </c>
      <c r="E310">
        <v>13.8</v>
      </c>
      <c r="F310">
        <f>IF(martianeum7[[#This Row],[zawartosc '[%']]]&gt;=1,martianeum7[[#This Row],[masa '[kg']]]*martianeum7[[#This Row],[zawartosc '[%']]]*0.01,0)</f>
        <v>3.9882</v>
      </c>
      <c r="G310">
        <f>martianeum7[[#This Row],[stan_magazynu '[kg']]]+martianeum7[[#This Row],[ile_kg_materiału_z_ładunku]]</f>
        <v>48.470800000000033</v>
      </c>
      <c r="H310">
        <f>IF(martianeum7[[#This Row],[stan_po_wydobyciu_z_ładunku]]&gt;=100,100,0)</f>
        <v>0</v>
      </c>
      <c r="I310">
        <f>martianeum7[[#This Row],[stan_po_wydobyciu_z_ładunku]]-martianeum7[[#This Row],[ile_zabiera_na_orbite]]</f>
        <v>48.470800000000033</v>
      </c>
    </row>
    <row r="311" spans="1:9" x14ac:dyDescent="0.25">
      <c r="A311" s="1">
        <v>48950</v>
      </c>
      <c r="B311">
        <f t="shared" si="4"/>
        <v>48.470800000000033</v>
      </c>
      <c r="C311" t="s">
        <v>17</v>
      </c>
      <c r="D311">
        <v>24.3</v>
      </c>
      <c r="E311">
        <v>0</v>
      </c>
      <c r="F311">
        <f>IF(martianeum7[[#This Row],[zawartosc '[%']]]&gt;=1,martianeum7[[#This Row],[masa '[kg']]]*martianeum7[[#This Row],[zawartosc '[%']]]*0.01,0)</f>
        <v>0</v>
      </c>
      <c r="G311">
        <f>martianeum7[[#This Row],[stan_magazynu '[kg']]]+martianeum7[[#This Row],[ile_kg_materiału_z_ładunku]]</f>
        <v>48.470800000000033</v>
      </c>
      <c r="H311">
        <f>IF(martianeum7[[#This Row],[stan_po_wydobyciu_z_ładunku]]&gt;=100,100,0)</f>
        <v>0</v>
      </c>
      <c r="I311">
        <f>martianeum7[[#This Row],[stan_po_wydobyciu_z_ładunku]]-martianeum7[[#This Row],[ile_zabiera_na_orbite]]</f>
        <v>48.470800000000033</v>
      </c>
    </row>
    <row r="312" spans="1:9" x14ac:dyDescent="0.25">
      <c r="A312" s="1">
        <v>48951</v>
      </c>
      <c r="B312">
        <f t="shared" si="4"/>
        <v>48.470800000000033</v>
      </c>
      <c r="C312" t="s">
        <v>10</v>
      </c>
      <c r="D312">
        <v>24</v>
      </c>
      <c r="E312">
        <v>19.7</v>
      </c>
      <c r="F312">
        <f>IF(martianeum7[[#This Row],[zawartosc '[%']]]&gt;=1,martianeum7[[#This Row],[masa '[kg']]]*martianeum7[[#This Row],[zawartosc '[%']]]*0.01,0)</f>
        <v>4.7279999999999998</v>
      </c>
      <c r="G312">
        <f>martianeum7[[#This Row],[stan_magazynu '[kg']]]+martianeum7[[#This Row],[ile_kg_materiału_z_ładunku]]</f>
        <v>53.198800000000034</v>
      </c>
      <c r="H312">
        <f>IF(martianeum7[[#This Row],[stan_po_wydobyciu_z_ładunku]]&gt;=100,100,0)</f>
        <v>0</v>
      </c>
      <c r="I312">
        <f>martianeum7[[#This Row],[stan_po_wydobyciu_z_ładunku]]-martianeum7[[#This Row],[ile_zabiera_na_orbite]]</f>
        <v>53.198800000000034</v>
      </c>
    </row>
    <row r="313" spans="1:9" x14ac:dyDescent="0.25">
      <c r="A313" s="1">
        <v>48952</v>
      </c>
      <c r="B313">
        <f t="shared" si="4"/>
        <v>53.198800000000034</v>
      </c>
      <c r="C313" t="s">
        <v>15</v>
      </c>
      <c r="D313">
        <v>11.8</v>
      </c>
      <c r="E313">
        <v>13.3</v>
      </c>
      <c r="F313">
        <f>IF(martianeum7[[#This Row],[zawartosc '[%']]]&gt;=1,martianeum7[[#This Row],[masa '[kg']]]*martianeum7[[#This Row],[zawartosc '[%']]]*0.01,0)</f>
        <v>1.5694000000000004</v>
      </c>
      <c r="G313">
        <f>martianeum7[[#This Row],[stan_magazynu '[kg']]]+martianeum7[[#This Row],[ile_kg_materiału_z_ładunku]]</f>
        <v>54.768200000000036</v>
      </c>
      <c r="H313">
        <f>IF(martianeum7[[#This Row],[stan_po_wydobyciu_z_ładunku]]&gt;=100,100,0)</f>
        <v>0</v>
      </c>
      <c r="I313">
        <f>martianeum7[[#This Row],[stan_po_wydobyciu_z_ładunku]]-martianeum7[[#This Row],[ile_zabiera_na_orbite]]</f>
        <v>54.768200000000036</v>
      </c>
    </row>
    <row r="314" spans="1:9" x14ac:dyDescent="0.25">
      <c r="A314" s="1">
        <v>48953</v>
      </c>
      <c r="B314">
        <f t="shared" si="4"/>
        <v>54.768200000000036</v>
      </c>
      <c r="C314" t="s">
        <v>10</v>
      </c>
      <c r="D314">
        <v>26.5</v>
      </c>
      <c r="E314">
        <v>19.7</v>
      </c>
      <c r="F314">
        <f>IF(martianeum7[[#This Row],[zawartosc '[%']]]&gt;=1,martianeum7[[#This Row],[masa '[kg']]]*martianeum7[[#This Row],[zawartosc '[%']]]*0.01,0)</f>
        <v>5.2204999999999995</v>
      </c>
      <c r="G314">
        <f>martianeum7[[#This Row],[stan_magazynu '[kg']]]+martianeum7[[#This Row],[ile_kg_materiału_z_ładunku]]</f>
        <v>59.988700000000037</v>
      </c>
      <c r="H314">
        <f>IF(martianeum7[[#This Row],[stan_po_wydobyciu_z_ładunku]]&gt;=100,100,0)</f>
        <v>0</v>
      </c>
      <c r="I314">
        <f>martianeum7[[#This Row],[stan_po_wydobyciu_z_ładunku]]-martianeum7[[#This Row],[ile_zabiera_na_orbite]]</f>
        <v>59.988700000000037</v>
      </c>
    </row>
    <row r="315" spans="1:9" x14ac:dyDescent="0.25">
      <c r="A315" s="1">
        <v>48954</v>
      </c>
      <c r="B315">
        <f t="shared" si="4"/>
        <v>59.988700000000037</v>
      </c>
      <c r="C315" t="s">
        <v>26</v>
      </c>
      <c r="D315">
        <v>12.4</v>
      </c>
      <c r="E315">
        <v>5.0999999999999996</v>
      </c>
      <c r="F315">
        <f>IF(martianeum7[[#This Row],[zawartosc '[%']]]&gt;=1,martianeum7[[#This Row],[masa '[kg']]]*martianeum7[[#This Row],[zawartosc '[%']]]*0.01,0)</f>
        <v>0.63239999999999996</v>
      </c>
      <c r="G315">
        <f>martianeum7[[#This Row],[stan_magazynu '[kg']]]+martianeum7[[#This Row],[ile_kg_materiału_z_ładunku]]</f>
        <v>60.621100000000034</v>
      </c>
      <c r="H315">
        <f>IF(martianeum7[[#This Row],[stan_po_wydobyciu_z_ładunku]]&gt;=100,100,0)</f>
        <v>0</v>
      </c>
      <c r="I315">
        <f>martianeum7[[#This Row],[stan_po_wydobyciu_z_ładunku]]-martianeum7[[#This Row],[ile_zabiera_na_orbite]]</f>
        <v>60.621100000000034</v>
      </c>
    </row>
    <row r="316" spans="1:9" x14ac:dyDescent="0.25">
      <c r="A316" s="1">
        <v>48955</v>
      </c>
      <c r="B316">
        <f t="shared" si="4"/>
        <v>60.621100000000034</v>
      </c>
      <c r="C316" t="s">
        <v>10</v>
      </c>
      <c r="D316">
        <v>21.9</v>
      </c>
      <c r="E316">
        <v>6.6</v>
      </c>
      <c r="F316">
        <f>IF(martianeum7[[#This Row],[zawartosc '[%']]]&gt;=1,martianeum7[[#This Row],[masa '[kg']]]*martianeum7[[#This Row],[zawartosc '[%']]]*0.01,0)</f>
        <v>1.4454</v>
      </c>
      <c r="G316">
        <f>martianeum7[[#This Row],[stan_magazynu '[kg']]]+martianeum7[[#This Row],[ile_kg_materiału_z_ładunku]]</f>
        <v>62.066500000000033</v>
      </c>
      <c r="H316">
        <f>IF(martianeum7[[#This Row],[stan_po_wydobyciu_z_ładunku]]&gt;=100,100,0)</f>
        <v>0</v>
      </c>
      <c r="I316">
        <f>martianeum7[[#This Row],[stan_po_wydobyciu_z_ładunku]]-martianeum7[[#This Row],[ile_zabiera_na_orbite]]</f>
        <v>62.066500000000033</v>
      </c>
    </row>
    <row r="317" spans="1:9" x14ac:dyDescent="0.25">
      <c r="A317" s="1">
        <v>48956</v>
      </c>
      <c r="B317">
        <f t="shared" si="4"/>
        <v>62.066500000000033</v>
      </c>
      <c r="C317" t="s">
        <v>10</v>
      </c>
      <c r="D317">
        <v>20.3</v>
      </c>
      <c r="E317">
        <v>0</v>
      </c>
      <c r="F317">
        <f>IF(martianeum7[[#This Row],[zawartosc '[%']]]&gt;=1,martianeum7[[#This Row],[masa '[kg']]]*martianeum7[[#This Row],[zawartosc '[%']]]*0.01,0)</f>
        <v>0</v>
      </c>
      <c r="G317">
        <f>martianeum7[[#This Row],[stan_magazynu '[kg']]]+martianeum7[[#This Row],[ile_kg_materiału_z_ładunku]]</f>
        <v>62.066500000000033</v>
      </c>
      <c r="H317">
        <f>IF(martianeum7[[#This Row],[stan_po_wydobyciu_z_ładunku]]&gt;=100,100,0)</f>
        <v>0</v>
      </c>
      <c r="I317">
        <f>martianeum7[[#This Row],[stan_po_wydobyciu_z_ładunku]]-martianeum7[[#This Row],[ile_zabiera_na_orbite]]</f>
        <v>62.066500000000033</v>
      </c>
    </row>
    <row r="318" spans="1:9" x14ac:dyDescent="0.25">
      <c r="A318" s="1">
        <v>48957</v>
      </c>
      <c r="B318">
        <f t="shared" si="4"/>
        <v>62.066500000000033</v>
      </c>
      <c r="C318" t="s">
        <v>32</v>
      </c>
      <c r="D318">
        <v>27.7</v>
      </c>
      <c r="E318">
        <v>0.3</v>
      </c>
      <c r="F318">
        <f>IF(martianeum7[[#This Row],[zawartosc '[%']]]&gt;=1,martianeum7[[#This Row],[masa '[kg']]]*martianeum7[[#This Row],[zawartosc '[%']]]*0.01,0)</f>
        <v>0</v>
      </c>
      <c r="G318">
        <f>martianeum7[[#This Row],[stan_magazynu '[kg']]]+martianeum7[[#This Row],[ile_kg_materiału_z_ładunku]]</f>
        <v>62.066500000000033</v>
      </c>
      <c r="H318">
        <f>IF(martianeum7[[#This Row],[stan_po_wydobyciu_z_ładunku]]&gt;=100,100,0)</f>
        <v>0</v>
      </c>
      <c r="I318">
        <f>martianeum7[[#This Row],[stan_po_wydobyciu_z_ładunku]]-martianeum7[[#This Row],[ile_zabiera_na_orbite]]</f>
        <v>62.066500000000033</v>
      </c>
    </row>
    <row r="319" spans="1:9" x14ac:dyDescent="0.25">
      <c r="A319" s="1">
        <v>48958</v>
      </c>
      <c r="B319">
        <f t="shared" si="4"/>
        <v>62.066500000000033</v>
      </c>
      <c r="C319" t="s">
        <v>19</v>
      </c>
      <c r="D319">
        <v>28.5</v>
      </c>
      <c r="E319">
        <v>30</v>
      </c>
      <c r="F319">
        <f>IF(martianeum7[[#This Row],[zawartosc '[%']]]&gt;=1,martianeum7[[#This Row],[masa '[kg']]]*martianeum7[[#This Row],[zawartosc '[%']]]*0.01,0)</f>
        <v>8.5500000000000007</v>
      </c>
      <c r="G319">
        <f>martianeum7[[#This Row],[stan_magazynu '[kg']]]+martianeum7[[#This Row],[ile_kg_materiału_z_ładunku]]</f>
        <v>70.61650000000003</v>
      </c>
      <c r="H319">
        <f>IF(martianeum7[[#This Row],[stan_po_wydobyciu_z_ładunku]]&gt;=100,100,0)</f>
        <v>0</v>
      </c>
      <c r="I319">
        <f>martianeum7[[#This Row],[stan_po_wydobyciu_z_ładunku]]-martianeum7[[#This Row],[ile_zabiera_na_orbite]]</f>
        <v>70.61650000000003</v>
      </c>
    </row>
    <row r="320" spans="1:9" x14ac:dyDescent="0.25">
      <c r="A320" s="1">
        <v>48959</v>
      </c>
      <c r="B320">
        <f t="shared" si="4"/>
        <v>70.61650000000003</v>
      </c>
      <c r="C320" t="s">
        <v>21</v>
      </c>
      <c r="D320">
        <v>28.7</v>
      </c>
      <c r="E320">
        <v>1.9</v>
      </c>
      <c r="F320">
        <f>IF(martianeum7[[#This Row],[zawartosc '[%']]]&gt;=1,martianeum7[[#This Row],[masa '[kg']]]*martianeum7[[#This Row],[zawartosc '[%']]]*0.01,0)</f>
        <v>0.54530000000000001</v>
      </c>
      <c r="G320">
        <f>martianeum7[[#This Row],[stan_magazynu '[kg']]]+martianeum7[[#This Row],[ile_kg_materiału_z_ładunku]]</f>
        <v>71.161800000000028</v>
      </c>
      <c r="H320">
        <f>IF(martianeum7[[#This Row],[stan_po_wydobyciu_z_ładunku]]&gt;=100,100,0)</f>
        <v>0</v>
      </c>
      <c r="I320">
        <f>martianeum7[[#This Row],[stan_po_wydobyciu_z_ładunku]]-martianeum7[[#This Row],[ile_zabiera_na_orbite]]</f>
        <v>71.161800000000028</v>
      </c>
    </row>
    <row r="321" spans="1:9" x14ac:dyDescent="0.25">
      <c r="A321" s="1">
        <v>48960</v>
      </c>
      <c r="B321">
        <f t="shared" si="4"/>
        <v>71.161800000000028</v>
      </c>
      <c r="C321" t="s">
        <v>4</v>
      </c>
      <c r="D321">
        <v>10.9</v>
      </c>
      <c r="E321">
        <v>0</v>
      </c>
      <c r="F321">
        <f>IF(martianeum7[[#This Row],[zawartosc '[%']]]&gt;=1,martianeum7[[#This Row],[masa '[kg']]]*martianeum7[[#This Row],[zawartosc '[%']]]*0.01,0)</f>
        <v>0</v>
      </c>
      <c r="G321">
        <f>martianeum7[[#This Row],[stan_magazynu '[kg']]]+martianeum7[[#This Row],[ile_kg_materiału_z_ładunku]]</f>
        <v>71.161800000000028</v>
      </c>
      <c r="H321">
        <f>IF(martianeum7[[#This Row],[stan_po_wydobyciu_z_ładunku]]&gt;=100,100,0)</f>
        <v>0</v>
      </c>
      <c r="I321">
        <f>martianeum7[[#This Row],[stan_po_wydobyciu_z_ładunku]]-martianeum7[[#This Row],[ile_zabiera_na_orbite]]</f>
        <v>71.161800000000028</v>
      </c>
    </row>
    <row r="322" spans="1:9" x14ac:dyDescent="0.25">
      <c r="A322" s="1">
        <v>48961</v>
      </c>
      <c r="B322">
        <f t="shared" si="4"/>
        <v>71.161800000000028</v>
      </c>
      <c r="C322" t="s">
        <v>9</v>
      </c>
      <c r="D322">
        <v>13.7</v>
      </c>
      <c r="E322">
        <v>0</v>
      </c>
      <c r="F322">
        <f>IF(martianeum7[[#This Row],[zawartosc '[%']]]&gt;=1,martianeum7[[#This Row],[masa '[kg']]]*martianeum7[[#This Row],[zawartosc '[%']]]*0.01,0)</f>
        <v>0</v>
      </c>
      <c r="G322">
        <f>martianeum7[[#This Row],[stan_magazynu '[kg']]]+martianeum7[[#This Row],[ile_kg_materiału_z_ładunku]]</f>
        <v>71.161800000000028</v>
      </c>
      <c r="H322">
        <f>IF(martianeum7[[#This Row],[stan_po_wydobyciu_z_ładunku]]&gt;=100,100,0)</f>
        <v>0</v>
      </c>
      <c r="I322">
        <f>martianeum7[[#This Row],[stan_po_wydobyciu_z_ładunku]]-martianeum7[[#This Row],[ile_zabiera_na_orbite]]</f>
        <v>71.161800000000028</v>
      </c>
    </row>
    <row r="323" spans="1:9" x14ac:dyDescent="0.25">
      <c r="A323" s="1">
        <v>48962</v>
      </c>
      <c r="B323">
        <f t="shared" si="4"/>
        <v>71.161800000000028</v>
      </c>
      <c r="C323" t="s">
        <v>11</v>
      </c>
      <c r="D323">
        <v>28.2</v>
      </c>
      <c r="E323">
        <v>0</v>
      </c>
      <c r="F323">
        <f>IF(martianeum7[[#This Row],[zawartosc '[%']]]&gt;=1,martianeum7[[#This Row],[masa '[kg']]]*martianeum7[[#This Row],[zawartosc '[%']]]*0.01,0)</f>
        <v>0</v>
      </c>
      <c r="G323">
        <f>martianeum7[[#This Row],[stan_magazynu '[kg']]]+martianeum7[[#This Row],[ile_kg_materiału_z_ładunku]]</f>
        <v>71.161800000000028</v>
      </c>
      <c r="H323">
        <f>IF(martianeum7[[#This Row],[stan_po_wydobyciu_z_ładunku]]&gt;=100,100,0)</f>
        <v>0</v>
      </c>
      <c r="I323">
        <f>martianeum7[[#This Row],[stan_po_wydobyciu_z_ładunku]]-martianeum7[[#This Row],[ile_zabiera_na_orbite]]</f>
        <v>71.161800000000028</v>
      </c>
    </row>
    <row r="324" spans="1:9" x14ac:dyDescent="0.25">
      <c r="A324" s="1">
        <v>48963</v>
      </c>
      <c r="B324">
        <f t="shared" ref="B324:B387" si="5">I323</f>
        <v>71.161800000000028</v>
      </c>
      <c r="C324" t="s">
        <v>19</v>
      </c>
      <c r="D324">
        <v>20.100000000000001</v>
      </c>
      <c r="E324">
        <v>0</v>
      </c>
      <c r="F324">
        <f>IF(martianeum7[[#This Row],[zawartosc '[%']]]&gt;=1,martianeum7[[#This Row],[masa '[kg']]]*martianeum7[[#This Row],[zawartosc '[%']]]*0.01,0)</f>
        <v>0</v>
      </c>
      <c r="G324">
        <f>martianeum7[[#This Row],[stan_magazynu '[kg']]]+martianeum7[[#This Row],[ile_kg_materiału_z_ładunku]]</f>
        <v>71.161800000000028</v>
      </c>
      <c r="H324">
        <f>IF(martianeum7[[#This Row],[stan_po_wydobyciu_z_ładunku]]&gt;=100,100,0)</f>
        <v>0</v>
      </c>
      <c r="I324">
        <f>martianeum7[[#This Row],[stan_po_wydobyciu_z_ładunku]]-martianeum7[[#This Row],[ile_zabiera_na_orbite]]</f>
        <v>71.161800000000028</v>
      </c>
    </row>
    <row r="325" spans="1:9" x14ac:dyDescent="0.25">
      <c r="A325" s="1">
        <v>48964</v>
      </c>
      <c r="B325">
        <f t="shared" si="5"/>
        <v>71.161800000000028</v>
      </c>
      <c r="C325" t="s">
        <v>11</v>
      </c>
      <c r="D325">
        <v>20.6</v>
      </c>
      <c r="E325">
        <v>0</v>
      </c>
      <c r="F325">
        <f>IF(martianeum7[[#This Row],[zawartosc '[%']]]&gt;=1,martianeum7[[#This Row],[masa '[kg']]]*martianeum7[[#This Row],[zawartosc '[%']]]*0.01,0)</f>
        <v>0</v>
      </c>
      <c r="G325">
        <f>martianeum7[[#This Row],[stan_magazynu '[kg']]]+martianeum7[[#This Row],[ile_kg_materiału_z_ładunku]]</f>
        <v>71.161800000000028</v>
      </c>
      <c r="H325">
        <f>IF(martianeum7[[#This Row],[stan_po_wydobyciu_z_ładunku]]&gt;=100,100,0)</f>
        <v>0</v>
      </c>
      <c r="I325">
        <f>martianeum7[[#This Row],[stan_po_wydobyciu_z_ładunku]]-martianeum7[[#This Row],[ile_zabiera_na_orbite]]</f>
        <v>71.161800000000028</v>
      </c>
    </row>
    <row r="326" spans="1:9" x14ac:dyDescent="0.25">
      <c r="A326" s="1">
        <v>48965</v>
      </c>
      <c r="B326">
        <f t="shared" si="5"/>
        <v>71.161800000000028</v>
      </c>
      <c r="C326" t="s">
        <v>13</v>
      </c>
      <c r="D326">
        <v>15.5</v>
      </c>
      <c r="E326">
        <v>16.8</v>
      </c>
      <c r="F326">
        <f>IF(martianeum7[[#This Row],[zawartosc '[%']]]&gt;=1,martianeum7[[#This Row],[masa '[kg']]]*martianeum7[[#This Row],[zawartosc '[%']]]*0.01,0)</f>
        <v>2.6040000000000005</v>
      </c>
      <c r="G326">
        <f>martianeum7[[#This Row],[stan_magazynu '[kg']]]+martianeum7[[#This Row],[ile_kg_materiału_z_ładunku]]</f>
        <v>73.765800000000027</v>
      </c>
      <c r="H326">
        <f>IF(martianeum7[[#This Row],[stan_po_wydobyciu_z_ładunku]]&gt;=100,100,0)</f>
        <v>0</v>
      </c>
      <c r="I326">
        <f>martianeum7[[#This Row],[stan_po_wydobyciu_z_ładunku]]-martianeum7[[#This Row],[ile_zabiera_na_orbite]]</f>
        <v>73.765800000000027</v>
      </c>
    </row>
    <row r="327" spans="1:9" x14ac:dyDescent="0.25">
      <c r="A327" s="1">
        <v>48966</v>
      </c>
      <c r="B327">
        <f t="shared" si="5"/>
        <v>73.765800000000027</v>
      </c>
      <c r="C327" t="s">
        <v>12</v>
      </c>
      <c r="D327">
        <v>22.2</v>
      </c>
      <c r="E327">
        <v>2.4</v>
      </c>
      <c r="F327">
        <f>IF(martianeum7[[#This Row],[zawartosc '[%']]]&gt;=1,martianeum7[[#This Row],[masa '[kg']]]*martianeum7[[#This Row],[zawartosc '[%']]]*0.01,0)</f>
        <v>0.53279999999999994</v>
      </c>
      <c r="G327">
        <f>martianeum7[[#This Row],[stan_magazynu '[kg']]]+martianeum7[[#This Row],[ile_kg_materiału_z_ładunku]]</f>
        <v>74.298600000000022</v>
      </c>
      <c r="H327">
        <f>IF(martianeum7[[#This Row],[stan_po_wydobyciu_z_ładunku]]&gt;=100,100,0)</f>
        <v>0</v>
      </c>
      <c r="I327">
        <f>martianeum7[[#This Row],[stan_po_wydobyciu_z_ładunku]]-martianeum7[[#This Row],[ile_zabiera_na_orbite]]</f>
        <v>74.298600000000022</v>
      </c>
    </row>
    <row r="328" spans="1:9" x14ac:dyDescent="0.25">
      <c r="A328" s="1">
        <v>48967</v>
      </c>
      <c r="B328">
        <f t="shared" si="5"/>
        <v>74.298600000000022</v>
      </c>
      <c r="C328" t="s">
        <v>13</v>
      </c>
      <c r="D328">
        <v>15</v>
      </c>
      <c r="E328">
        <v>4.0999999999999996</v>
      </c>
      <c r="F328">
        <f>IF(martianeum7[[#This Row],[zawartosc '[%']]]&gt;=1,martianeum7[[#This Row],[masa '[kg']]]*martianeum7[[#This Row],[zawartosc '[%']]]*0.01,0)</f>
        <v>0.61499999999999999</v>
      </c>
      <c r="G328">
        <f>martianeum7[[#This Row],[stan_magazynu '[kg']]]+martianeum7[[#This Row],[ile_kg_materiału_z_ładunku]]</f>
        <v>74.913600000000017</v>
      </c>
      <c r="H328">
        <f>IF(martianeum7[[#This Row],[stan_po_wydobyciu_z_ładunku]]&gt;=100,100,0)</f>
        <v>0</v>
      </c>
      <c r="I328">
        <f>martianeum7[[#This Row],[stan_po_wydobyciu_z_ładunku]]-martianeum7[[#This Row],[ile_zabiera_na_orbite]]</f>
        <v>74.913600000000017</v>
      </c>
    </row>
    <row r="329" spans="1:9" x14ac:dyDescent="0.25">
      <c r="A329" s="1">
        <v>48968</v>
      </c>
      <c r="B329">
        <f t="shared" si="5"/>
        <v>74.913600000000017</v>
      </c>
      <c r="C329" t="s">
        <v>19</v>
      </c>
      <c r="D329">
        <v>18.399999999999999</v>
      </c>
      <c r="E329">
        <v>30.4</v>
      </c>
      <c r="F329">
        <f>IF(martianeum7[[#This Row],[zawartosc '[%']]]&gt;=1,martianeum7[[#This Row],[masa '[kg']]]*martianeum7[[#This Row],[zawartosc '[%']]]*0.01,0)</f>
        <v>5.5935999999999995</v>
      </c>
      <c r="G329">
        <f>martianeum7[[#This Row],[stan_magazynu '[kg']]]+martianeum7[[#This Row],[ile_kg_materiału_z_ładunku]]</f>
        <v>80.507200000000012</v>
      </c>
      <c r="H329">
        <f>IF(martianeum7[[#This Row],[stan_po_wydobyciu_z_ładunku]]&gt;=100,100,0)</f>
        <v>0</v>
      </c>
      <c r="I329">
        <f>martianeum7[[#This Row],[stan_po_wydobyciu_z_ładunku]]-martianeum7[[#This Row],[ile_zabiera_na_orbite]]</f>
        <v>80.507200000000012</v>
      </c>
    </row>
    <row r="330" spans="1:9" x14ac:dyDescent="0.25">
      <c r="A330" s="1">
        <v>48969</v>
      </c>
      <c r="B330">
        <f t="shared" si="5"/>
        <v>80.507200000000012</v>
      </c>
      <c r="C330" t="s">
        <v>32</v>
      </c>
      <c r="D330">
        <v>29.3</v>
      </c>
      <c r="E330">
        <v>0.4</v>
      </c>
      <c r="F330">
        <f>IF(martianeum7[[#This Row],[zawartosc '[%']]]&gt;=1,martianeum7[[#This Row],[masa '[kg']]]*martianeum7[[#This Row],[zawartosc '[%']]]*0.01,0)</f>
        <v>0</v>
      </c>
      <c r="G330">
        <f>martianeum7[[#This Row],[stan_magazynu '[kg']]]+martianeum7[[#This Row],[ile_kg_materiału_z_ładunku]]</f>
        <v>80.507200000000012</v>
      </c>
      <c r="H330">
        <f>IF(martianeum7[[#This Row],[stan_po_wydobyciu_z_ładunku]]&gt;=100,100,0)</f>
        <v>0</v>
      </c>
      <c r="I330">
        <f>martianeum7[[#This Row],[stan_po_wydobyciu_z_ładunku]]-martianeum7[[#This Row],[ile_zabiera_na_orbite]]</f>
        <v>80.507200000000012</v>
      </c>
    </row>
    <row r="331" spans="1:9" x14ac:dyDescent="0.25">
      <c r="A331" s="1">
        <v>48970</v>
      </c>
      <c r="B331">
        <f t="shared" si="5"/>
        <v>80.507200000000012</v>
      </c>
      <c r="C331" t="s">
        <v>23</v>
      </c>
      <c r="D331">
        <v>23.9</v>
      </c>
      <c r="E331">
        <v>3.3</v>
      </c>
      <c r="F331">
        <f>IF(martianeum7[[#This Row],[zawartosc '[%']]]&gt;=1,martianeum7[[#This Row],[masa '[kg']]]*martianeum7[[#This Row],[zawartosc '[%']]]*0.01,0)</f>
        <v>0.78869999999999996</v>
      </c>
      <c r="G331">
        <f>martianeum7[[#This Row],[stan_magazynu '[kg']]]+martianeum7[[#This Row],[ile_kg_materiału_z_ładunku]]</f>
        <v>81.295900000000017</v>
      </c>
      <c r="H331">
        <f>IF(martianeum7[[#This Row],[stan_po_wydobyciu_z_ładunku]]&gt;=100,100,0)</f>
        <v>0</v>
      </c>
      <c r="I331">
        <f>martianeum7[[#This Row],[stan_po_wydobyciu_z_ładunku]]-martianeum7[[#This Row],[ile_zabiera_na_orbite]]</f>
        <v>81.295900000000017</v>
      </c>
    </row>
    <row r="332" spans="1:9" x14ac:dyDescent="0.25">
      <c r="A332" s="1">
        <v>48971</v>
      </c>
      <c r="B332">
        <f t="shared" si="5"/>
        <v>81.295900000000017</v>
      </c>
      <c r="C332" t="s">
        <v>20</v>
      </c>
      <c r="D332">
        <v>29.8</v>
      </c>
      <c r="E332">
        <v>3.3</v>
      </c>
      <c r="F332">
        <f>IF(martianeum7[[#This Row],[zawartosc '[%']]]&gt;=1,martianeum7[[#This Row],[masa '[kg']]]*martianeum7[[#This Row],[zawartosc '[%']]]*0.01,0)</f>
        <v>0.98340000000000005</v>
      </c>
      <c r="G332">
        <f>martianeum7[[#This Row],[stan_magazynu '[kg']]]+martianeum7[[#This Row],[ile_kg_materiału_z_ładunku]]</f>
        <v>82.279300000000021</v>
      </c>
      <c r="H332">
        <f>IF(martianeum7[[#This Row],[stan_po_wydobyciu_z_ładunku]]&gt;=100,100,0)</f>
        <v>0</v>
      </c>
      <c r="I332">
        <f>martianeum7[[#This Row],[stan_po_wydobyciu_z_ładunku]]-martianeum7[[#This Row],[ile_zabiera_na_orbite]]</f>
        <v>82.279300000000021</v>
      </c>
    </row>
    <row r="333" spans="1:9" x14ac:dyDescent="0.25">
      <c r="A333" s="1">
        <v>48972</v>
      </c>
      <c r="B333">
        <f t="shared" si="5"/>
        <v>82.279300000000021</v>
      </c>
      <c r="C333" t="s">
        <v>10</v>
      </c>
      <c r="D333">
        <v>29.1</v>
      </c>
      <c r="E333">
        <v>23</v>
      </c>
      <c r="F333">
        <f>IF(martianeum7[[#This Row],[zawartosc '[%']]]&gt;=1,martianeum7[[#This Row],[masa '[kg']]]*martianeum7[[#This Row],[zawartosc '[%']]]*0.01,0)</f>
        <v>6.6930000000000005</v>
      </c>
      <c r="G333">
        <f>martianeum7[[#This Row],[stan_magazynu '[kg']]]+martianeum7[[#This Row],[ile_kg_materiału_z_ładunku]]</f>
        <v>88.972300000000018</v>
      </c>
      <c r="H333">
        <f>IF(martianeum7[[#This Row],[stan_po_wydobyciu_z_ładunku]]&gt;=100,100,0)</f>
        <v>0</v>
      </c>
      <c r="I333">
        <f>martianeum7[[#This Row],[stan_po_wydobyciu_z_ładunku]]-martianeum7[[#This Row],[ile_zabiera_na_orbite]]</f>
        <v>88.972300000000018</v>
      </c>
    </row>
    <row r="334" spans="1:9" x14ac:dyDescent="0.25">
      <c r="A334" s="1">
        <v>48973</v>
      </c>
      <c r="B334">
        <f t="shared" si="5"/>
        <v>88.972300000000018</v>
      </c>
      <c r="C334" t="s">
        <v>11</v>
      </c>
      <c r="D334">
        <v>22.5</v>
      </c>
      <c r="E334">
        <v>17.2</v>
      </c>
      <c r="F334">
        <f>IF(martianeum7[[#This Row],[zawartosc '[%']]]&gt;=1,martianeum7[[#This Row],[masa '[kg']]]*martianeum7[[#This Row],[zawartosc '[%']]]*0.01,0)</f>
        <v>3.87</v>
      </c>
      <c r="G334">
        <f>martianeum7[[#This Row],[stan_magazynu '[kg']]]+martianeum7[[#This Row],[ile_kg_materiału_z_ładunku]]</f>
        <v>92.842300000000023</v>
      </c>
      <c r="H334">
        <f>IF(martianeum7[[#This Row],[stan_po_wydobyciu_z_ładunku]]&gt;=100,100,0)</f>
        <v>0</v>
      </c>
      <c r="I334">
        <f>martianeum7[[#This Row],[stan_po_wydobyciu_z_ładunku]]-martianeum7[[#This Row],[ile_zabiera_na_orbite]]</f>
        <v>92.842300000000023</v>
      </c>
    </row>
    <row r="335" spans="1:9" x14ac:dyDescent="0.25">
      <c r="A335" s="1">
        <v>48974</v>
      </c>
      <c r="B335">
        <f t="shared" si="5"/>
        <v>92.842300000000023</v>
      </c>
      <c r="C335" t="s">
        <v>19</v>
      </c>
      <c r="D335">
        <v>15.3</v>
      </c>
      <c r="E335">
        <v>21.5</v>
      </c>
      <c r="F335">
        <f>IF(martianeum7[[#This Row],[zawartosc '[%']]]&gt;=1,martianeum7[[#This Row],[masa '[kg']]]*martianeum7[[#This Row],[zawartosc '[%']]]*0.01,0)</f>
        <v>3.2894999999999999</v>
      </c>
      <c r="G335">
        <f>martianeum7[[#This Row],[stan_magazynu '[kg']]]+martianeum7[[#This Row],[ile_kg_materiału_z_ładunku]]</f>
        <v>96.131800000000027</v>
      </c>
      <c r="H335">
        <f>IF(martianeum7[[#This Row],[stan_po_wydobyciu_z_ładunku]]&gt;=100,100,0)</f>
        <v>0</v>
      </c>
      <c r="I335">
        <f>martianeum7[[#This Row],[stan_po_wydobyciu_z_ładunku]]-martianeum7[[#This Row],[ile_zabiera_na_orbite]]</f>
        <v>96.131800000000027</v>
      </c>
    </row>
    <row r="336" spans="1:9" x14ac:dyDescent="0.25">
      <c r="A336" s="1">
        <v>48975</v>
      </c>
      <c r="B336">
        <f t="shared" si="5"/>
        <v>96.131800000000027</v>
      </c>
      <c r="C336" t="s">
        <v>10</v>
      </c>
      <c r="D336">
        <v>13.8</v>
      </c>
      <c r="E336">
        <v>40.4</v>
      </c>
      <c r="F336">
        <f>IF(martianeum7[[#This Row],[zawartosc '[%']]]&gt;=1,martianeum7[[#This Row],[masa '[kg']]]*martianeum7[[#This Row],[zawartosc '[%']]]*0.01,0)</f>
        <v>5.5751999999999997</v>
      </c>
      <c r="G336">
        <f>martianeum7[[#This Row],[stan_magazynu '[kg']]]+martianeum7[[#This Row],[ile_kg_materiału_z_ładunku]]</f>
        <v>101.70700000000002</v>
      </c>
      <c r="H336">
        <f>IF(martianeum7[[#This Row],[stan_po_wydobyciu_z_ładunku]]&gt;=100,100,0)</f>
        <v>100</v>
      </c>
      <c r="I336">
        <f>martianeum7[[#This Row],[stan_po_wydobyciu_z_ładunku]]-martianeum7[[#This Row],[ile_zabiera_na_orbite]]</f>
        <v>1.7070000000000221</v>
      </c>
    </row>
    <row r="337" spans="1:9" x14ac:dyDescent="0.25">
      <c r="A337" s="1">
        <v>48976</v>
      </c>
      <c r="B337">
        <f t="shared" si="5"/>
        <v>1.7070000000000221</v>
      </c>
      <c r="C337" t="s">
        <v>7</v>
      </c>
      <c r="D337">
        <v>12.3</v>
      </c>
      <c r="E337">
        <v>0</v>
      </c>
      <c r="F337">
        <f>IF(martianeum7[[#This Row],[zawartosc '[%']]]&gt;=1,martianeum7[[#This Row],[masa '[kg']]]*martianeum7[[#This Row],[zawartosc '[%']]]*0.01,0)</f>
        <v>0</v>
      </c>
      <c r="G337">
        <f>martianeum7[[#This Row],[stan_magazynu '[kg']]]+martianeum7[[#This Row],[ile_kg_materiału_z_ładunku]]</f>
        <v>1.7070000000000221</v>
      </c>
      <c r="H337">
        <f>IF(martianeum7[[#This Row],[stan_po_wydobyciu_z_ładunku]]&gt;=100,100,0)</f>
        <v>0</v>
      </c>
      <c r="I337">
        <f>martianeum7[[#This Row],[stan_po_wydobyciu_z_ładunku]]-martianeum7[[#This Row],[ile_zabiera_na_orbite]]</f>
        <v>1.7070000000000221</v>
      </c>
    </row>
    <row r="338" spans="1:9" x14ac:dyDescent="0.25">
      <c r="A338" s="1">
        <v>48977</v>
      </c>
      <c r="B338">
        <f t="shared" si="5"/>
        <v>1.7070000000000221</v>
      </c>
      <c r="C338" t="s">
        <v>5</v>
      </c>
      <c r="D338">
        <v>18.5</v>
      </c>
      <c r="E338">
        <v>4.2</v>
      </c>
      <c r="F338">
        <f>IF(martianeum7[[#This Row],[zawartosc '[%']]]&gt;=1,martianeum7[[#This Row],[masa '[kg']]]*martianeum7[[#This Row],[zawartosc '[%']]]*0.01,0)</f>
        <v>0.77700000000000002</v>
      </c>
      <c r="G338">
        <f>martianeum7[[#This Row],[stan_magazynu '[kg']]]+martianeum7[[#This Row],[ile_kg_materiału_z_ładunku]]</f>
        <v>2.4840000000000222</v>
      </c>
      <c r="H338">
        <f>IF(martianeum7[[#This Row],[stan_po_wydobyciu_z_ładunku]]&gt;=100,100,0)</f>
        <v>0</v>
      </c>
      <c r="I338">
        <f>martianeum7[[#This Row],[stan_po_wydobyciu_z_ładunku]]-martianeum7[[#This Row],[ile_zabiera_na_orbite]]</f>
        <v>2.4840000000000222</v>
      </c>
    </row>
    <row r="339" spans="1:9" x14ac:dyDescent="0.25">
      <c r="A339" s="1">
        <v>48978</v>
      </c>
      <c r="B339">
        <f t="shared" si="5"/>
        <v>2.4840000000000222</v>
      </c>
      <c r="C339" t="s">
        <v>20</v>
      </c>
      <c r="D339">
        <v>10.3</v>
      </c>
      <c r="E339">
        <v>3.2</v>
      </c>
      <c r="F339">
        <f>IF(martianeum7[[#This Row],[zawartosc '[%']]]&gt;=1,martianeum7[[#This Row],[masa '[kg']]]*martianeum7[[#This Row],[zawartosc '[%']]]*0.01,0)</f>
        <v>0.3296</v>
      </c>
      <c r="G339">
        <f>martianeum7[[#This Row],[stan_magazynu '[kg']]]+martianeum7[[#This Row],[ile_kg_materiału_z_ładunku]]</f>
        <v>2.8136000000000223</v>
      </c>
      <c r="H339">
        <f>IF(martianeum7[[#This Row],[stan_po_wydobyciu_z_ładunku]]&gt;=100,100,0)</f>
        <v>0</v>
      </c>
      <c r="I339">
        <f>martianeum7[[#This Row],[stan_po_wydobyciu_z_ładunku]]-martianeum7[[#This Row],[ile_zabiera_na_orbite]]</f>
        <v>2.8136000000000223</v>
      </c>
    </row>
    <row r="340" spans="1:9" x14ac:dyDescent="0.25">
      <c r="A340" s="1">
        <v>48979</v>
      </c>
      <c r="B340">
        <f t="shared" si="5"/>
        <v>2.8136000000000223</v>
      </c>
      <c r="C340" t="s">
        <v>19</v>
      </c>
      <c r="D340">
        <v>24.9</v>
      </c>
      <c r="E340">
        <v>12.1</v>
      </c>
      <c r="F340">
        <f>IF(martianeum7[[#This Row],[zawartosc '[%']]]&gt;=1,martianeum7[[#This Row],[masa '[kg']]]*martianeum7[[#This Row],[zawartosc '[%']]]*0.01,0)</f>
        <v>3.0128999999999997</v>
      </c>
      <c r="G340">
        <f>martianeum7[[#This Row],[stan_magazynu '[kg']]]+martianeum7[[#This Row],[ile_kg_materiału_z_ładunku]]</f>
        <v>5.8265000000000224</v>
      </c>
      <c r="H340">
        <f>IF(martianeum7[[#This Row],[stan_po_wydobyciu_z_ładunku]]&gt;=100,100,0)</f>
        <v>0</v>
      </c>
      <c r="I340">
        <f>martianeum7[[#This Row],[stan_po_wydobyciu_z_ładunku]]-martianeum7[[#This Row],[ile_zabiera_na_orbite]]</f>
        <v>5.8265000000000224</v>
      </c>
    </row>
    <row r="341" spans="1:9" x14ac:dyDescent="0.25">
      <c r="A341" s="1">
        <v>48980</v>
      </c>
      <c r="B341">
        <f t="shared" si="5"/>
        <v>5.8265000000000224</v>
      </c>
      <c r="C341" t="s">
        <v>10</v>
      </c>
      <c r="D341">
        <v>26.4</v>
      </c>
      <c r="E341">
        <v>0</v>
      </c>
      <c r="F341">
        <f>IF(martianeum7[[#This Row],[zawartosc '[%']]]&gt;=1,martianeum7[[#This Row],[masa '[kg']]]*martianeum7[[#This Row],[zawartosc '[%']]]*0.01,0)</f>
        <v>0</v>
      </c>
      <c r="G341">
        <f>martianeum7[[#This Row],[stan_magazynu '[kg']]]+martianeum7[[#This Row],[ile_kg_materiału_z_ładunku]]</f>
        <v>5.8265000000000224</v>
      </c>
      <c r="H341">
        <f>IF(martianeum7[[#This Row],[stan_po_wydobyciu_z_ładunku]]&gt;=100,100,0)</f>
        <v>0</v>
      </c>
      <c r="I341">
        <f>martianeum7[[#This Row],[stan_po_wydobyciu_z_ładunku]]-martianeum7[[#This Row],[ile_zabiera_na_orbite]]</f>
        <v>5.8265000000000224</v>
      </c>
    </row>
    <row r="342" spans="1:9" x14ac:dyDescent="0.25">
      <c r="A342" s="1">
        <v>48981</v>
      </c>
      <c r="B342">
        <f t="shared" si="5"/>
        <v>5.8265000000000224</v>
      </c>
      <c r="C342" t="s">
        <v>7</v>
      </c>
      <c r="D342">
        <v>11.8</v>
      </c>
      <c r="E342">
        <v>0</v>
      </c>
      <c r="F342">
        <f>IF(martianeum7[[#This Row],[zawartosc '[%']]]&gt;=1,martianeum7[[#This Row],[masa '[kg']]]*martianeum7[[#This Row],[zawartosc '[%']]]*0.01,0)</f>
        <v>0</v>
      </c>
      <c r="G342">
        <f>martianeum7[[#This Row],[stan_magazynu '[kg']]]+martianeum7[[#This Row],[ile_kg_materiału_z_ładunku]]</f>
        <v>5.8265000000000224</v>
      </c>
      <c r="H342">
        <f>IF(martianeum7[[#This Row],[stan_po_wydobyciu_z_ładunku]]&gt;=100,100,0)</f>
        <v>0</v>
      </c>
      <c r="I342">
        <f>martianeum7[[#This Row],[stan_po_wydobyciu_z_ładunku]]-martianeum7[[#This Row],[ile_zabiera_na_orbite]]</f>
        <v>5.8265000000000224</v>
      </c>
    </row>
    <row r="343" spans="1:9" x14ac:dyDescent="0.25">
      <c r="A343" s="1">
        <v>48982</v>
      </c>
      <c r="B343">
        <f t="shared" si="5"/>
        <v>5.8265000000000224</v>
      </c>
      <c r="C343" t="s">
        <v>6</v>
      </c>
      <c r="D343">
        <v>11</v>
      </c>
      <c r="E343">
        <v>7.5</v>
      </c>
      <c r="F343">
        <f>IF(martianeum7[[#This Row],[zawartosc '[%']]]&gt;=1,martianeum7[[#This Row],[masa '[kg']]]*martianeum7[[#This Row],[zawartosc '[%']]]*0.01,0)</f>
        <v>0.82500000000000007</v>
      </c>
      <c r="G343">
        <f>martianeum7[[#This Row],[stan_magazynu '[kg']]]+martianeum7[[#This Row],[ile_kg_materiału_z_ładunku]]</f>
        <v>6.6515000000000226</v>
      </c>
      <c r="H343">
        <f>IF(martianeum7[[#This Row],[stan_po_wydobyciu_z_ładunku]]&gt;=100,100,0)</f>
        <v>0</v>
      </c>
      <c r="I343">
        <f>martianeum7[[#This Row],[stan_po_wydobyciu_z_ładunku]]-martianeum7[[#This Row],[ile_zabiera_na_orbite]]</f>
        <v>6.6515000000000226</v>
      </c>
    </row>
    <row r="344" spans="1:9" x14ac:dyDescent="0.25">
      <c r="A344" s="1">
        <v>48983</v>
      </c>
      <c r="B344">
        <f t="shared" si="5"/>
        <v>6.6515000000000226</v>
      </c>
      <c r="C344" t="s">
        <v>10</v>
      </c>
      <c r="D344">
        <v>15.4</v>
      </c>
      <c r="E344">
        <v>5.2</v>
      </c>
      <c r="F344">
        <f>IF(martianeum7[[#This Row],[zawartosc '[%']]]&gt;=1,martianeum7[[#This Row],[masa '[kg']]]*martianeum7[[#This Row],[zawartosc '[%']]]*0.01,0)</f>
        <v>0.80079999999999996</v>
      </c>
      <c r="G344">
        <f>martianeum7[[#This Row],[stan_magazynu '[kg']]]+martianeum7[[#This Row],[ile_kg_materiału_z_ładunku]]</f>
        <v>7.4523000000000224</v>
      </c>
      <c r="H344">
        <f>IF(martianeum7[[#This Row],[stan_po_wydobyciu_z_ładunku]]&gt;=100,100,0)</f>
        <v>0</v>
      </c>
      <c r="I344">
        <f>martianeum7[[#This Row],[stan_po_wydobyciu_z_ładunku]]-martianeum7[[#This Row],[ile_zabiera_na_orbite]]</f>
        <v>7.4523000000000224</v>
      </c>
    </row>
    <row r="345" spans="1:9" x14ac:dyDescent="0.25">
      <c r="A345" s="1">
        <v>48984</v>
      </c>
      <c r="B345">
        <f t="shared" si="5"/>
        <v>7.4523000000000224</v>
      </c>
      <c r="C345" t="s">
        <v>27</v>
      </c>
      <c r="D345">
        <v>25.7</v>
      </c>
      <c r="E345">
        <v>5.8</v>
      </c>
      <c r="F345">
        <f>IF(martianeum7[[#This Row],[zawartosc '[%']]]&gt;=1,martianeum7[[#This Row],[masa '[kg']]]*martianeum7[[#This Row],[zawartosc '[%']]]*0.01,0)</f>
        <v>1.4906000000000001</v>
      </c>
      <c r="G345">
        <f>martianeum7[[#This Row],[stan_magazynu '[kg']]]+martianeum7[[#This Row],[ile_kg_materiału_z_ładunku]]</f>
        <v>8.9429000000000229</v>
      </c>
      <c r="H345">
        <f>IF(martianeum7[[#This Row],[stan_po_wydobyciu_z_ładunku]]&gt;=100,100,0)</f>
        <v>0</v>
      </c>
      <c r="I345">
        <f>martianeum7[[#This Row],[stan_po_wydobyciu_z_ładunku]]-martianeum7[[#This Row],[ile_zabiera_na_orbite]]</f>
        <v>8.9429000000000229</v>
      </c>
    </row>
    <row r="346" spans="1:9" x14ac:dyDescent="0.25">
      <c r="A346" s="1">
        <v>48985</v>
      </c>
      <c r="B346">
        <f t="shared" si="5"/>
        <v>8.9429000000000229</v>
      </c>
      <c r="C346" t="s">
        <v>13</v>
      </c>
      <c r="D346">
        <v>14.8</v>
      </c>
      <c r="E346">
        <v>0</v>
      </c>
      <c r="F346">
        <f>IF(martianeum7[[#This Row],[zawartosc '[%']]]&gt;=1,martianeum7[[#This Row],[masa '[kg']]]*martianeum7[[#This Row],[zawartosc '[%']]]*0.01,0)</f>
        <v>0</v>
      </c>
      <c r="G346">
        <f>martianeum7[[#This Row],[stan_magazynu '[kg']]]+martianeum7[[#This Row],[ile_kg_materiału_z_ładunku]]</f>
        <v>8.9429000000000229</v>
      </c>
      <c r="H346">
        <f>IF(martianeum7[[#This Row],[stan_po_wydobyciu_z_ładunku]]&gt;=100,100,0)</f>
        <v>0</v>
      </c>
      <c r="I346">
        <f>martianeum7[[#This Row],[stan_po_wydobyciu_z_ładunku]]-martianeum7[[#This Row],[ile_zabiera_na_orbite]]</f>
        <v>8.9429000000000229</v>
      </c>
    </row>
    <row r="347" spans="1:9" x14ac:dyDescent="0.25">
      <c r="A347" s="1">
        <v>48986</v>
      </c>
      <c r="B347">
        <f t="shared" si="5"/>
        <v>8.9429000000000229</v>
      </c>
      <c r="C347" t="s">
        <v>31</v>
      </c>
      <c r="D347">
        <v>21.5</v>
      </c>
      <c r="E347">
        <v>0.8</v>
      </c>
      <c r="F347">
        <f>IF(martianeum7[[#This Row],[zawartosc '[%']]]&gt;=1,martianeum7[[#This Row],[masa '[kg']]]*martianeum7[[#This Row],[zawartosc '[%']]]*0.01,0)</f>
        <v>0</v>
      </c>
      <c r="G347">
        <f>martianeum7[[#This Row],[stan_magazynu '[kg']]]+martianeum7[[#This Row],[ile_kg_materiału_z_ładunku]]</f>
        <v>8.9429000000000229</v>
      </c>
      <c r="H347">
        <f>IF(martianeum7[[#This Row],[stan_po_wydobyciu_z_ładunku]]&gt;=100,100,0)</f>
        <v>0</v>
      </c>
      <c r="I347">
        <f>martianeum7[[#This Row],[stan_po_wydobyciu_z_ładunku]]-martianeum7[[#This Row],[ile_zabiera_na_orbite]]</f>
        <v>8.9429000000000229</v>
      </c>
    </row>
    <row r="348" spans="1:9" x14ac:dyDescent="0.25">
      <c r="A348" s="1">
        <v>48987</v>
      </c>
      <c r="B348">
        <f t="shared" si="5"/>
        <v>8.9429000000000229</v>
      </c>
      <c r="C348" t="s">
        <v>19</v>
      </c>
      <c r="D348">
        <v>26.2</v>
      </c>
      <c r="E348">
        <v>8.9</v>
      </c>
      <c r="F348">
        <f>IF(martianeum7[[#This Row],[zawartosc '[%']]]&gt;=1,martianeum7[[#This Row],[masa '[kg']]]*martianeum7[[#This Row],[zawartosc '[%']]]*0.01,0)</f>
        <v>2.3318000000000003</v>
      </c>
      <c r="G348">
        <f>martianeum7[[#This Row],[stan_magazynu '[kg']]]+martianeum7[[#This Row],[ile_kg_materiału_z_ładunku]]</f>
        <v>11.274700000000024</v>
      </c>
      <c r="H348">
        <f>IF(martianeum7[[#This Row],[stan_po_wydobyciu_z_ładunku]]&gt;=100,100,0)</f>
        <v>0</v>
      </c>
      <c r="I348">
        <f>martianeum7[[#This Row],[stan_po_wydobyciu_z_ładunku]]-martianeum7[[#This Row],[ile_zabiera_na_orbite]]</f>
        <v>11.274700000000024</v>
      </c>
    </row>
    <row r="349" spans="1:9" x14ac:dyDescent="0.25">
      <c r="A349" s="1">
        <v>48988</v>
      </c>
      <c r="B349">
        <f t="shared" si="5"/>
        <v>11.274700000000024</v>
      </c>
      <c r="C349" t="s">
        <v>4</v>
      </c>
      <c r="D349">
        <v>20.6</v>
      </c>
      <c r="E349">
        <v>0.1</v>
      </c>
      <c r="F349">
        <f>IF(martianeum7[[#This Row],[zawartosc '[%']]]&gt;=1,martianeum7[[#This Row],[masa '[kg']]]*martianeum7[[#This Row],[zawartosc '[%']]]*0.01,0)</f>
        <v>0</v>
      </c>
      <c r="G349">
        <f>martianeum7[[#This Row],[stan_magazynu '[kg']]]+martianeum7[[#This Row],[ile_kg_materiału_z_ładunku]]</f>
        <v>11.274700000000024</v>
      </c>
      <c r="H349">
        <f>IF(martianeum7[[#This Row],[stan_po_wydobyciu_z_ładunku]]&gt;=100,100,0)</f>
        <v>0</v>
      </c>
      <c r="I349">
        <f>martianeum7[[#This Row],[stan_po_wydobyciu_z_ładunku]]-martianeum7[[#This Row],[ile_zabiera_na_orbite]]</f>
        <v>11.274700000000024</v>
      </c>
    </row>
    <row r="350" spans="1:9" x14ac:dyDescent="0.25">
      <c r="A350" s="1">
        <v>48989</v>
      </c>
      <c r="B350">
        <f t="shared" si="5"/>
        <v>11.274700000000024</v>
      </c>
      <c r="C350" t="s">
        <v>10</v>
      </c>
      <c r="D350">
        <v>14.1</v>
      </c>
      <c r="E350">
        <v>20.9</v>
      </c>
      <c r="F350">
        <f>IF(martianeum7[[#This Row],[zawartosc '[%']]]&gt;=1,martianeum7[[#This Row],[masa '[kg']]]*martianeum7[[#This Row],[zawartosc '[%']]]*0.01,0)</f>
        <v>2.9468999999999999</v>
      </c>
      <c r="G350">
        <f>martianeum7[[#This Row],[stan_magazynu '[kg']]]+martianeum7[[#This Row],[ile_kg_materiału_z_ładunku]]</f>
        <v>14.221600000000024</v>
      </c>
      <c r="H350">
        <f>IF(martianeum7[[#This Row],[stan_po_wydobyciu_z_ładunku]]&gt;=100,100,0)</f>
        <v>0</v>
      </c>
      <c r="I350">
        <f>martianeum7[[#This Row],[stan_po_wydobyciu_z_ładunku]]-martianeum7[[#This Row],[ile_zabiera_na_orbite]]</f>
        <v>14.221600000000024</v>
      </c>
    </row>
    <row r="351" spans="1:9" x14ac:dyDescent="0.25">
      <c r="A351" s="1">
        <v>48990</v>
      </c>
      <c r="B351">
        <f t="shared" si="5"/>
        <v>14.221600000000024</v>
      </c>
      <c r="C351" t="s">
        <v>24</v>
      </c>
      <c r="D351">
        <v>20.8</v>
      </c>
      <c r="E351">
        <v>0.7</v>
      </c>
      <c r="F351">
        <f>IF(martianeum7[[#This Row],[zawartosc '[%']]]&gt;=1,martianeum7[[#This Row],[masa '[kg']]]*martianeum7[[#This Row],[zawartosc '[%']]]*0.01,0)</f>
        <v>0</v>
      </c>
      <c r="G351">
        <f>martianeum7[[#This Row],[stan_magazynu '[kg']]]+martianeum7[[#This Row],[ile_kg_materiału_z_ładunku]]</f>
        <v>14.221600000000024</v>
      </c>
      <c r="H351">
        <f>IF(martianeum7[[#This Row],[stan_po_wydobyciu_z_ładunku]]&gt;=100,100,0)</f>
        <v>0</v>
      </c>
      <c r="I351">
        <f>martianeum7[[#This Row],[stan_po_wydobyciu_z_ładunku]]-martianeum7[[#This Row],[ile_zabiera_na_orbite]]</f>
        <v>14.221600000000024</v>
      </c>
    </row>
    <row r="352" spans="1:9" x14ac:dyDescent="0.25">
      <c r="A352" s="1">
        <v>48991</v>
      </c>
      <c r="B352">
        <f t="shared" si="5"/>
        <v>14.221600000000024</v>
      </c>
      <c r="C352" t="s">
        <v>18</v>
      </c>
      <c r="D352">
        <v>17.600000000000001</v>
      </c>
      <c r="E352">
        <v>10.5</v>
      </c>
      <c r="F352">
        <f>IF(martianeum7[[#This Row],[zawartosc '[%']]]&gt;=1,martianeum7[[#This Row],[masa '[kg']]]*martianeum7[[#This Row],[zawartosc '[%']]]*0.01,0)</f>
        <v>1.8480000000000001</v>
      </c>
      <c r="G352">
        <f>martianeum7[[#This Row],[stan_magazynu '[kg']]]+martianeum7[[#This Row],[ile_kg_materiału_z_ładunku]]</f>
        <v>16.069600000000023</v>
      </c>
      <c r="H352">
        <f>IF(martianeum7[[#This Row],[stan_po_wydobyciu_z_ładunku]]&gt;=100,100,0)</f>
        <v>0</v>
      </c>
      <c r="I352">
        <f>martianeum7[[#This Row],[stan_po_wydobyciu_z_ładunku]]-martianeum7[[#This Row],[ile_zabiera_na_orbite]]</f>
        <v>16.069600000000023</v>
      </c>
    </row>
    <row r="353" spans="1:9" x14ac:dyDescent="0.25">
      <c r="A353" s="1">
        <v>48992</v>
      </c>
      <c r="B353">
        <f t="shared" si="5"/>
        <v>16.069600000000023</v>
      </c>
      <c r="C353" t="s">
        <v>10</v>
      </c>
      <c r="D353">
        <v>16.8</v>
      </c>
      <c r="E353">
        <v>38.9</v>
      </c>
      <c r="F353">
        <f>IF(martianeum7[[#This Row],[zawartosc '[%']]]&gt;=1,martianeum7[[#This Row],[masa '[kg']]]*martianeum7[[#This Row],[zawartosc '[%']]]*0.01,0)</f>
        <v>6.5351999999999997</v>
      </c>
      <c r="G353">
        <f>martianeum7[[#This Row],[stan_magazynu '[kg']]]+martianeum7[[#This Row],[ile_kg_materiału_z_ładunku]]</f>
        <v>22.604800000000022</v>
      </c>
      <c r="H353">
        <f>IF(martianeum7[[#This Row],[stan_po_wydobyciu_z_ładunku]]&gt;=100,100,0)</f>
        <v>0</v>
      </c>
      <c r="I353">
        <f>martianeum7[[#This Row],[stan_po_wydobyciu_z_ładunku]]-martianeum7[[#This Row],[ile_zabiera_na_orbite]]</f>
        <v>22.604800000000022</v>
      </c>
    </row>
    <row r="354" spans="1:9" x14ac:dyDescent="0.25">
      <c r="A354" s="1">
        <v>48993</v>
      </c>
      <c r="B354">
        <f t="shared" si="5"/>
        <v>22.604800000000022</v>
      </c>
      <c r="C354" t="s">
        <v>4</v>
      </c>
      <c r="D354">
        <v>23.1</v>
      </c>
      <c r="E354">
        <v>0</v>
      </c>
      <c r="F354">
        <f>IF(martianeum7[[#This Row],[zawartosc '[%']]]&gt;=1,martianeum7[[#This Row],[masa '[kg']]]*martianeum7[[#This Row],[zawartosc '[%']]]*0.01,0)</f>
        <v>0</v>
      </c>
      <c r="G354">
        <f>martianeum7[[#This Row],[stan_magazynu '[kg']]]+martianeum7[[#This Row],[ile_kg_materiału_z_ładunku]]</f>
        <v>22.604800000000022</v>
      </c>
      <c r="H354">
        <f>IF(martianeum7[[#This Row],[stan_po_wydobyciu_z_ładunku]]&gt;=100,100,0)</f>
        <v>0</v>
      </c>
      <c r="I354">
        <f>martianeum7[[#This Row],[stan_po_wydobyciu_z_ładunku]]-martianeum7[[#This Row],[ile_zabiera_na_orbite]]</f>
        <v>22.604800000000022</v>
      </c>
    </row>
    <row r="355" spans="1:9" x14ac:dyDescent="0.25">
      <c r="A355" s="1">
        <v>48994</v>
      </c>
      <c r="B355">
        <f t="shared" si="5"/>
        <v>22.604800000000022</v>
      </c>
      <c r="C355" t="s">
        <v>27</v>
      </c>
      <c r="D355">
        <v>16.3</v>
      </c>
      <c r="E355">
        <v>3.4</v>
      </c>
      <c r="F355">
        <f>IF(martianeum7[[#This Row],[zawartosc '[%']]]&gt;=1,martianeum7[[#This Row],[masa '[kg']]]*martianeum7[[#This Row],[zawartosc '[%']]]*0.01,0)</f>
        <v>0.55420000000000003</v>
      </c>
      <c r="G355">
        <f>martianeum7[[#This Row],[stan_magazynu '[kg']]]+martianeum7[[#This Row],[ile_kg_materiału_z_ładunku]]</f>
        <v>23.159000000000024</v>
      </c>
      <c r="H355">
        <f>IF(martianeum7[[#This Row],[stan_po_wydobyciu_z_ładunku]]&gt;=100,100,0)</f>
        <v>0</v>
      </c>
      <c r="I355">
        <f>martianeum7[[#This Row],[stan_po_wydobyciu_z_ładunku]]-martianeum7[[#This Row],[ile_zabiera_na_orbite]]</f>
        <v>23.159000000000024</v>
      </c>
    </row>
    <row r="356" spans="1:9" x14ac:dyDescent="0.25">
      <c r="A356" s="1">
        <v>48995</v>
      </c>
      <c r="B356">
        <f t="shared" si="5"/>
        <v>23.159000000000024</v>
      </c>
      <c r="C356" t="s">
        <v>7</v>
      </c>
      <c r="D356">
        <v>15.7</v>
      </c>
      <c r="E356">
        <v>10.9</v>
      </c>
      <c r="F356">
        <f>IF(martianeum7[[#This Row],[zawartosc '[%']]]&gt;=1,martianeum7[[#This Row],[masa '[kg']]]*martianeum7[[#This Row],[zawartosc '[%']]]*0.01,0)</f>
        <v>1.7113</v>
      </c>
      <c r="G356">
        <f>martianeum7[[#This Row],[stan_magazynu '[kg']]]+martianeum7[[#This Row],[ile_kg_materiału_z_ładunku]]</f>
        <v>24.870300000000025</v>
      </c>
      <c r="H356">
        <f>IF(martianeum7[[#This Row],[stan_po_wydobyciu_z_ładunku]]&gt;=100,100,0)</f>
        <v>0</v>
      </c>
      <c r="I356">
        <f>martianeum7[[#This Row],[stan_po_wydobyciu_z_ładunku]]-martianeum7[[#This Row],[ile_zabiera_na_orbite]]</f>
        <v>24.870300000000025</v>
      </c>
    </row>
    <row r="357" spans="1:9" x14ac:dyDescent="0.25">
      <c r="A357" s="1">
        <v>48996</v>
      </c>
      <c r="B357">
        <f t="shared" si="5"/>
        <v>24.870300000000025</v>
      </c>
      <c r="C357" t="s">
        <v>18</v>
      </c>
      <c r="D357">
        <v>29.3</v>
      </c>
      <c r="E357">
        <v>2.1</v>
      </c>
      <c r="F357">
        <f>IF(martianeum7[[#This Row],[zawartosc '[%']]]&gt;=1,martianeum7[[#This Row],[masa '[kg']]]*martianeum7[[#This Row],[zawartosc '[%']]]*0.01,0)</f>
        <v>0.61530000000000007</v>
      </c>
      <c r="G357">
        <f>martianeum7[[#This Row],[stan_magazynu '[kg']]]+martianeum7[[#This Row],[ile_kg_materiału_z_ładunku]]</f>
        <v>25.485600000000026</v>
      </c>
      <c r="H357">
        <f>IF(martianeum7[[#This Row],[stan_po_wydobyciu_z_ładunku]]&gt;=100,100,0)</f>
        <v>0</v>
      </c>
      <c r="I357">
        <f>martianeum7[[#This Row],[stan_po_wydobyciu_z_ładunku]]-martianeum7[[#This Row],[ile_zabiera_na_orbite]]</f>
        <v>25.485600000000026</v>
      </c>
    </row>
    <row r="358" spans="1:9" x14ac:dyDescent="0.25">
      <c r="A358" s="1">
        <v>48997</v>
      </c>
      <c r="B358">
        <f t="shared" si="5"/>
        <v>25.485600000000026</v>
      </c>
      <c r="C358" t="s">
        <v>22</v>
      </c>
      <c r="D358">
        <v>24</v>
      </c>
      <c r="E358">
        <v>7.3</v>
      </c>
      <c r="F358">
        <f>IF(martianeum7[[#This Row],[zawartosc '[%']]]&gt;=1,martianeum7[[#This Row],[masa '[kg']]]*martianeum7[[#This Row],[zawartosc '[%']]]*0.01,0)</f>
        <v>1.752</v>
      </c>
      <c r="G358">
        <f>martianeum7[[#This Row],[stan_magazynu '[kg']]]+martianeum7[[#This Row],[ile_kg_materiału_z_ładunku]]</f>
        <v>27.237600000000025</v>
      </c>
      <c r="H358">
        <f>IF(martianeum7[[#This Row],[stan_po_wydobyciu_z_ładunku]]&gt;=100,100,0)</f>
        <v>0</v>
      </c>
      <c r="I358">
        <f>martianeum7[[#This Row],[stan_po_wydobyciu_z_ładunku]]-martianeum7[[#This Row],[ile_zabiera_na_orbite]]</f>
        <v>27.237600000000025</v>
      </c>
    </row>
    <row r="359" spans="1:9" x14ac:dyDescent="0.25">
      <c r="A359" s="1">
        <v>48998</v>
      </c>
      <c r="B359">
        <f t="shared" si="5"/>
        <v>27.237600000000025</v>
      </c>
      <c r="C359" t="s">
        <v>6</v>
      </c>
      <c r="D359">
        <v>27</v>
      </c>
      <c r="E359">
        <v>0.6</v>
      </c>
      <c r="F359">
        <f>IF(martianeum7[[#This Row],[zawartosc '[%']]]&gt;=1,martianeum7[[#This Row],[masa '[kg']]]*martianeum7[[#This Row],[zawartosc '[%']]]*0.01,0)</f>
        <v>0</v>
      </c>
      <c r="G359">
        <f>martianeum7[[#This Row],[stan_magazynu '[kg']]]+martianeum7[[#This Row],[ile_kg_materiału_z_ładunku]]</f>
        <v>27.237600000000025</v>
      </c>
      <c r="H359">
        <f>IF(martianeum7[[#This Row],[stan_po_wydobyciu_z_ładunku]]&gt;=100,100,0)</f>
        <v>0</v>
      </c>
      <c r="I359">
        <f>martianeum7[[#This Row],[stan_po_wydobyciu_z_ładunku]]-martianeum7[[#This Row],[ile_zabiera_na_orbite]]</f>
        <v>27.237600000000025</v>
      </c>
    </row>
    <row r="360" spans="1:9" x14ac:dyDescent="0.25">
      <c r="A360" s="1">
        <v>48999</v>
      </c>
      <c r="B360">
        <f t="shared" si="5"/>
        <v>27.237600000000025</v>
      </c>
      <c r="C360" t="s">
        <v>10</v>
      </c>
      <c r="D360">
        <v>26.3</v>
      </c>
      <c r="E360">
        <v>1.2</v>
      </c>
      <c r="F360">
        <f>IF(martianeum7[[#This Row],[zawartosc '[%']]]&gt;=1,martianeum7[[#This Row],[masa '[kg']]]*martianeum7[[#This Row],[zawartosc '[%']]]*0.01,0)</f>
        <v>0.31559999999999999</v>
      </c>
      <c r="G360">
        <f>martianeum7[[#This Row],[stan_magazynu '[kg']]]+martianeum7[[#This Row],[ile_kg_materiału_z_ładunku]]</f>
        <v>27.553200000000025</v>
      </c>
      <c r="H360">
        <f>IF(martianeum7[[#This Row],[stan_po_wydobyciu_z_ładunku]]&gt;=100,100,0)</f>
        <v>0</v>
      </c>
      <c r="I360">
        <f>martianeum7[[#This Row],[stan_po_wydobyciu_z_ładunku]]-martianeum7[[#This Row],[ile_zabiera_na_orbite]]</f>
        <v>27.553200000000025</v>
      </c>
    </row>
    <row r="361" spans="1:9" x14ac:dyDescent="0.25">
      <c r="A361" s="1">
        <v>49000</v>
      </c>
      <c r="B361">
        <f t="shared" si="5"/>
        <v>27.553200000000025</v>
      </c>
      <c r="C361" t="s">
        <v>15</v>
      </c>
      <c r="D361">
        <v>26.3</v>
      </c>
      <c r="E361">
        <v>8.1999999999999993</v>
      </c>
      <c r="F361">
        <f>IF(martianeum7[[#This Row],[zawartosc '[%']]]&gt;=1,martianeum7[[#This Row],[masa '[kg']]]*martianeum7[[#This Row],[zawartosc '[%']]]*0.01,0)</f>
        <v>2.1566000000000001</v>
      </c>
      <c r="G361">
        <f>martianeum7[[#This Row],[stan_magazynu '[kg']]]+martianeum7[[#This Row],[ile_kg_materiału_z_ładunku]]</f>
        <v>29.709800000000026</v>
      </c>
      <c r="H361">
        <f>IF(martianeum7[[#This Row],[stan_po_wydobyciu_z_ładunku]]&gt;=100,100,0)</f>
        <v>0</v>
      </c>
      <c r="I361">
        <f>martianeum7[[#This Row],[stan_po_wydobyciu_z_ładunku]]-martianeum7[[#This Row],[ile_zabiera_na_orbite]]</f>
        <v>29.709800000000026</v>
      </c>
    </row>
    <row r="362" spans="1:9" x14ac:dyDescent="0.25">
      <c r="A362" s="1">
        <v>49001</v>
      </c>
      <c r="B362">
        <f t="shared" si="5"/>
        <v>29.709800000000026</v>
      </c>
      <c r="C362" t="s">
        <v>6</v>
      </c>
      <c r="D362">
        <v>25.2</v>
      </c>
      <c r="E362">
        <v>4.7</v>
      </c>
      <c r="F362">
        <f>IF(martianeum7[[#This Row],[zawartosc '[%']]]&gt;=1,martianeum7[[#This Row],[masa '[kg']]]*martianeum7[[#This Row],[zawartosc '[%']]]*0.01,0)</f>
        <v>1.1843999999999999</v>
      </c>
      <c r="G362">
        <f>martianeum7[[#This Row],[stan_magazynu '[kg']]]+martianeum7[[#This Row],[ile_kg_materiału_z_ładunku]]</f>
        <v>30.894200000000026</v>
      </c>
      <c r="H362">
        <f>IF(martianeum7[[#This Row],[stan_po_wydobyciu_z_ładunku]]&gt;=100,100,0)</f>
        <v>0</v>
      </c>
      <c r="I362">
        <f>martianeum7[[#This Row],[stan_po_wydobyciu_z_ładunku]]-martianeum7[[#This Row],[ile_zabiera_na_orbite]]</f>
        <v>30.894200000000026</v>
      </c>
    </row>
    <row r="363" spans="1:9" x14ac:dyDescent="0.25">
      <c r="A363" s="1">
        <v>49002</v>
      </c>
      <c r="B363">
        <f t="shared" si="5"/>
        <v>30.894200000000026</v>
      </c>
      <c r="C363" t="s">
        <v>10</v>
      </c>
      <c r="D363">
        <v>22.1</v>
      </c>
      <c r="E363">
        <v>0</v>
      </c>
      <c r="F363">
        <f>IF(martianeum7[[#This Row],[zawartosc '[%']]]&gt;=1,martianeum7[[#This Row],[masa '[kg']]]*martianeum7[[#This Row],[zawartosc '[%']]]*0.01,0)</f>
        <v>0</v>
      </c>
      <c r="G363">
        <f>martianeum7[[#This Row],[stan_magazynu '[kg']]]+martianeum7[[#This Row],[ile_kg_materiału_z_ładunku]]</f>
        <v>30.894200000000026</v>
      </c>
      <c r="H363">
        <f>IF(martianeum7[[#This Row],[stan_po_wydobyciu_z_ładunku]]&gt;=100,100,0)</f>
        <v>0</v>
      </c>
      <c r="I363">
        <f>martianeum7[[#This Row],[stan_po_wydobyciu_z_ładunku]]-martianeum7[[#This Row],[ile_zabiera_na_orbite]]</f>
        <v>30.894200000000026</v>
      </c>
    </row>
    <row r="364" spans="1:9" x14ac:dyDescent="0.25">
      <c r="A364" s="1">
        <v>49003</v>
      </c>
      <c r="B364">
        <f t="shared" si="5"/>
        <v>30.894200000000026</v>
      </c>
      <c r="C364" t="s">
        <v>10</v>
      </c>
      <c r="D364">
        <v>11.9</v>
      </c>
      <c r="E364">
        <v>41.6</v>
      </c>
      <c r="F364">
        <f>IF(martianeum7[[#This Row],[zawartosc '[%']]]&gt;=1,martianeum7[[#This Row],[masa '[kg']]]*martianeum7[[#This Row],[zawartosc '[%']]]*0.01,0)</f>
        <v>4.9504000000000001</v>
      </c>
      <c r="G364">
        <f>martianeum7[[#This Row],[stan_magazynu '[kg']]]+martianeum7[[#This Row],[ile_kg_materiału_z_ładunku]]</f>
        <v>35.844600000000028</v>
      </c>
      <c r="H364">
        <f>IF(martianeum7[[#This Row],[stan_po_wydobyciu_z_ładunku]]&gt;=100,100,0)</f>
        <v>0</v>
      </c>
      <c r="I364">
        <f>martianeum7[[#This Row],[stan_po_wydobyciu_z_ładunku]]-martianeum7[[#This Row],[ile_zabiera_na_orbite]]</f>
        <v>35.844600000000028</v>
      </c>
    </row>
    <row r="365" spans="1:9" x14ac:dyDescent="0.25">
      <c r="A365" s="1">
        <v>49004</v>
      </c>
      <c r="B365">
        <f t="shared" si="5"/>
        <v>35.844600000000028</v>
      </c>
      <c r="C365" t="s">
        <v>13</v>
      </c>
      <c r="D365">
        <v>19.600000000000001</v>
      </c>
      <c r="E365">
        <v>0</v>
      </c>
      <c r="F365">
        <f>IF(martianeum7[[#This Row],[zawartosc '[%']]]&gt;=1,martianeum7[[#This Row],[masa '[kg']]]*martianeum7[[#This Row],[zawartosc '[%']]]*0.01,0)</f>
        <v>0</v>
      </c>
      <c r="G365">
        <f>martianeum7[[#This Row],[stan_magazynu '[kg']]]+martianeum7[[#This Row],[ile_kg_materiału_z_ładunku]]</f>
        <v>35.844600000000028</v>
      </c>
      <c r="H365">
        <f>IF(martianeum7[[#This Row],[stan_po_wydobyciu_z_ładunku]]&gt;=100,100,0)</f>
        <v>0</v>
      </c>
      <c r="I365">
        <f>martianeum7[[#This Row],[stan_po_wydobyciu_z_ładunku]]-martianeum7[[#This Row],[ile_zabiera_na_orbite]]</f>
        <v>35.844600000000028</v>
      </c>
    </row>
    <row r="366" spans="1:9" x14ac:dyDescent="0.25">
      <c r="A366" s="1">
        <v>49005</v>
      </c>
      <c r="B366">
        <f t="shared" si="5"/>
        <v>35.844600000000028</v>
      </c>
      <c r="C366" t="s">
        <v>27</v>
      </c>
      <c r="D366">
        <v>15.9</v>
      </c>
      <c r="E366">
        <v>0</v>
      </c>
      <c r="F366">
        <f>IF(martianeum7[[#This Row],[zawartosc '[%']]]&gt;=1,martianeum7[[#This Row],[masa '[kg']]]*martianeum7[[#This Row],[zawartosc '[%']]]*0.01,0)</f>
        <v>0</v>
      </c>
      <c r="G366">
        <f>martianeum7[[#This Row],[stan_magazynu '[kg']]]+martianeum7[[#This Row],[ile_kg_materiału_z_ładunku]]</f>
        <v>35.844600000000028</v>
      </c>
      <c r="H366">
        <f>IF(martianeum7[[#This Row],[stan_po_wydobyciu_z_ładunku]]&gt;=100,100,0)</f>
        <v>0</v>
      </c>
      <c r="I366">
        <f>martianeum7[[#This Row],[stan_po_wydobyciu_z_ładunku]]-martianeum7[[#This Row],[ile_zabiera_na_orbite]]</f>
        <v>35.844600000000028</v>
      </c>
    </row>
    <row r="367" spans="1:9" x14ac:dyDescent="0.25">
      <c r="A367" s="1">
        <v>49006</v>
      </c>
      <c r="B367">
        <f t="shared" si="5"/>
        <v>35.844600000000028</v>
      </c>
      <c r="C367" t="s">
        <v>12</v>
      </c>
      <c r="D367">
        <v>24.3</v>
      </c>
      <c r="E367">
        <v>1.7</v>
      </c>
      <c r="F367">
        <f>IF(martianeum7[[#This Row],[zawartosc '[%']]]&gt;=1,martianeum7[[#This Row],[masa '[kg']]]*martianeum7[[#This Row],[zawartosc '[%']]]*0.01,0)</f>
        <v>0.41310000000000002</v>
      </c>
      <c r="G367">
        <f>martianeum7[[#This Row],[stan_magazynu '[kg']]]+martianeum7[[#This Row],[ile_kg_materiału_z_ładunku]]</f>
        <v>36.257700000000028</v>
      </c>
      <c r="H367">
        <f>IF(martianeum7[[#This Row],[stan_po_wydobyciu_z_ładunku]]&gt;=100,100,0)</f>
        <v>0</v>
      </c>
      <c r="I367">
        <f>martianeum7[[#This Row],[stan_po_wydobyciu_z_ładunku]]-martianeum7[[#This Row],[ile_zabiera_na_orbite]]</f>
        <v>36.257700000000028</v>
      </c>
    </row>
    <row r="368" spans="1:9" x14ac:dyDescent="0.25">
      <c r="A368" s="1">
        <v>49007</v>
      </c>
      <c r="B368">
        <f t="shared" si="5"/>
        <v>36.257700000000028</v>
      </c>
      <c r="C368" t="s">
        <v>14</v>
      </c>
      <c r="D368">
        <v>20</v>
      </c>
      <c r="E368">
        <v>0</v>
      </c>
      <c r="F368">
        <f>IF(martianeum7[[#This Row],[zawartosc '[%']]]&gt;=1,martianeum7[[#This Row],[masa '[kg']]]*martianeum7[[#This Row],[zawartosc '[%']]]*0.01,0)</f>
        <v>0</v>
      </c>
      <c r="G368">
        <f>martianeum7[[#This Row],[stan_magazynu '[kg']]]+martianeum7[[#This Row],[ile_kg_materiału_z_ładunku]]</f>
        <v>36.257700000000028</v>
      </c>
      <c r="H368">
        <f>IF(martianeum7[[#This Row],[stan_po_wydobyciu_z_ładunku]]&gt;=100,100,0)</f>
        <v>0</v>
      </c>
      <c r="I368">
        <f>martianeum7[[#This Row],[stan_po_wydobyciu_z_ładunku]]-martianeum7[[#This Row],[ile_zabiera_na_orbite]]</f>
        <v>36.257700000000028</v>
      </c>
    </row>
    <row r="369" spans="1:9" x14ac:dyDescent="0.25">
      <c r="A369" s="1">
        <v>49008</v>
      </c>
      <c r="B369">
        <f t="shared" si="5"/>
        <v>36.257700000000028</v>
      </c>
      <c r="C369" t="s">
        <v>10</v>
      </c>
      <c r="D369">
        <v>14.2</v>
      </c>
      <c r="E369">
        <v>32.200000000000003</v>
      </c>
      <c r="F369">
        <f>IF(martianeum7[[#This Row],[zawartosc '[%']]]&gt;=1,martianeum7[[#This Row],[masa '[kg']]]*martianeum7[[#This Row],[zawartosc '[%']]]*0.01,0)</f>
        <v>4.5724</v>
      </c>
      <c r="G369">
        <f>martianeum7[[#This Row],[stan_magazynu '[kg']]]+martianeum7[[#This Row],[ile_kg_materiału_z_ładunku]]</f>
        <v>40.83010000000003</v>
      </c>
      <c r="H369">
        <f>IF(martianeum7[[#This Row],[stan_po_wydobyciu_z_ładunku]]&gt;=100,100,0)</f>
        <v>0</v>
      </c>
      <c r="I369">
        <f>martianeum7[[#This Row],[stan_po_wydobyciu_z_ładunku]]-martianeum7[[#This Row],[ile_zabiera_na_orbite]]</f>
        <v>40.83010000000003</v>
      </c>
    </row>
    <row r="370" spans="1:9" x14ac:dyDescent="0.25">
      <c r="A370" s="1">
        <v>49009</v>
      </c>
      <c r="B370">
        <f t="shared" si="5"/>
        <v>40.83010000000003</v>
      </c>
      <c r="C370" t="s">
        <v>7</v>
      </c>
      <c r="D370">
        <v>20.5</v>
      </c>
      <c r="E370">
        <v>18.3</v>
      </c>
      <c r="F370">
        <f>IF(martianeum7[[#This Row],[zawartosc '[%']]]&gt;=1,martianeum7[[#This Row],[masa '[kg']]]*martianeum7[[#This Row],[zawartosc '[%']]]*0.01,0)</f>
        <v>3.7515000000000005</v>
      </c>
      <c r="G370">
        <f>martianeum7[[#This Row],[stan_magazynu '[kg']]]+martianeum7[[#This Row],[ile_kg_materiału_z_ładunku]]</f>
        <v>44.58160000000003</v>
      </c>
      <c r="H370">
        <f>IF(martianeum7[[#This Row],[stan_po_wydobyciu_z_ładunku]]&gt;=100,100,0)</f>
        <v>0</v>
      </c>
      <c r="I370">
        <f>martianeum7[[#This Row],[stan_po_wydobyciu_z_ładunku]]-martianeum7[[#This Row],[ile_zabiera_na_orbite]]</f>
        <v>44.58160000000003</v>
      </c>
    </row>
    <row r="371" spans="1:9" x14ac:dyDescent="0.25">
      <c r="A371" s="1">
        <v>49010</v>
      </c>
      <c r="B371">
        <f t="shared" si="5"/>
        <v>44.58160000000003</v>
      </c>
      <c r="C371" t="s">
        <v>10</v>
      </c>
      <c r="D371">
        <v>22.4</v>
      </c>
      <c r="E371">
        <v>0</v>
      </c>
      <c r="F371">
        <f>IF(martianeum7[[#This Row],[zawartosc '[%']]]&gt;=1,martianeum7[[#This Row],[masa '[kg']]]*martianeum7[[#This Row],[zawartosc '[%']]]*0.01,0)</f>
        <v>0</v>
      </c>
      <c r="G371">
        <f>martianeum7[[#This Row],[stan_magazynu '[kg']]]+martianeum7[[#This Row],[ile_kg_materiału_z_ładunku]]</f>
        <v>44.58160000000003</v>
      </c>
      <c r="H371">
        <f>IF(martianeum7[[#This Row],[stan_po_wydobyciu_z_ładunku]]&gt;=100,100,0)</f>
        <v>0</v>
      </c>
      <c r="I371">
        <f>martianeum7[[#This Row],[stan_po_wydobyciu_z_ładunku]]-martianeum7[[#This Row],[ile_zabiera_na_orbite]]</f>
        <v>44.58160000000003</v>
      </c>
    </row>
    <row r="372" spans="1:9" x14ac:dyDescent="0.25">
      <c r="A372" s="1">
        <v>49011</v>
      </c>
      <c r="B372">
        <f t="shared" si="5"/>
        <v>44.58160000000003</v>
      </c>
      <c r="C372" t="s">
        <v>22</v>
      </c>
      <c r="D372">
        <v>19.100000000000001</v>
      </c>
      <c r="E372">
        <v>0</v>
      </c>
      <c r="F372">
        <f>IF(martianeum7[[#This Row],[zawartosc '[%']]]&gt;=1,martianeum7[[#This Row],[masa '[kg']]]*martianeum7[[#This Row],[zawartosc '[%']]]*0.01,0)</f>
        <v>0</v>
      </c>
      <c r="G372">
        <f>martianeum7[[#This Row],[stan_magazynu '[kg']]]+martianeum7[[#This Row],[ile_kg_materiału_z_ładunku]]</f>
        <v>44.58160000000003</v>
      </c>
      <c r="H372">
        <f>IF(martianeum7[[#This Row],[stan_po_wydobyciu_z_ładunku]]&gt;=100,100,0)</f>
        <v>0</v>
      </c>
      <c r="I372">
        <f>martianeum7[[#This Row],[stan_po_wydobyciu_z_ładunku]]-martianeum7[[#This Row],[ile_zabiera_na_orbite]]</f>
        <v>44.58160000000003</v>
      </c>
    </row>
    <row r="373" spans="1:9" x14ac:dyDescent="0.25">
      <c r="A373" s="1">
        <v>49012</v>
      </c>
      <c r="B373">
        <f t="shared" si="5"/>
        <v>44.58160000000003</v>
      </c>
      <c r="C373" t="s">
        <v>15</v>
      </c>
      <c r="D373">
        <v>20.399999999999999</v>
      </c>
      <c r="E373">
        <v>4.3</v>
      </c>
      <c r="F373">
        <f>IF(martianeum7[[#This Row],[zawartosc '[%']]]&gt;=1,martianeum7[[#This Row],[masa '[kg']]]*martianeum7[[#This Row],[zawartosc '[%']]]*0.01,0)</f>
        <v>0.87719999999999987</v>
      </c>
      <c r="G373">
        <f>martianeum7[[#This Row],[stan_magazynu '[kg']]]+martianeum7[[#This Row],[ile_kg_materiału_z_ładunku]]</f>
        <v>45.458800000000032</v>
      </c>
      <c r="H373">
        <f>IF(martianeum7[[#This Row],[stan_po_wydobyciu_z_ładunku]]&gt;=100,100,0)</f>
        <v>0</v>
      </c>
      <c r="I373">
        <f>martianeum7[[#This Row],[stan_po_wydobyciu_z_ładunku]]-martianeum7[[#This Row],[ile_zabiera_na_orbite]]</f>
        <v>45.458800000000032</v>
      </c>
    </row>
    <row r="374" spans="1:9" x14ac:dyDescent="0.25">
      <c r="A374" s="1">
        <v>49013</v>
      </c>
      <c r="B374">
        <f t="shared" si="5"/>
        <v>45.458800000000032</v>
      </c>
      <c r="C374" t="s">
        <v>19</v>
      </c>
      <c r="D374">
        <v>29.8</v>
      </c>
      <c r="E374">
        <v>0</v>
      </c>
      <c r="F374">
        <f>IF(martianeum7[[#This Row],[zawartosc '[%']]]&gt;=1,martianeum7[[#This Row],[masa '[kg']]]*martianeum7[[#This Row],[zawartosc '[%']]]*0.01,0)</f>
        <v>0</v>
      </c>
      <c r="G374">
        <f>martianeum7[[#This Row],[stan_magazynu '[kg']]]+martianeum7[[#This Row],[ile_kg_materiału_z_ładunku]]</f>
        <v>45.458800000000032</v>
      </c>
      <c r="H374">
        <f>IF(martianeum7[[#This Row],[stan_po_wydobyciu_z_ładunku]]&gt;=100,100,0)</f>
        <v>0</v>
      </c>
      <c r="I374">
        <f>martianeum7[[#This Row],[stan_po_wydobyciu_z_ładunku]]-martianeum7[[#This Row],[ile_zabiera_na_orbite]]</f>
        <v>45.458800000000032</v>
      </c>
    </row>
    <row r="375" spans="1:9" x14ac:dyDescent="0.25">
      <c r="A375" s="1">
        <v>49014</v>
      </c>
      <c r="B375">
        <f t="shared" si="5"/>
        <v>45.458800000000032</v>
      </c>
      <c r="C375" t="s">
        <v>33</v>
      </c>
      <c r="D375">
        <v>13.7</v>
      </c>
      <c r="E375">
        <v>0.7</v>
      </c>
      <c r="F375">
        <f>IF(martianeum7[[#This Row],[zawartosc '[%']]]&gt;=1,martianeum7[[#This Row],[masa '[kg']]]*martianeum7[[#This Row],[zawartosc '[%']]]*0.01,0)</f>
        <v>0</v>
      </c>
      <c r="G375">
        <f>martianeum7[[#This Row],[stan_magazynu '[kg']]]+martianeum7[[#This Row],[ile_kg_materiału_z_ładunku]]</f>
        <v>45.458800000000032</v>
      </c>
      <c r="H375">
        <f>IF(martianeum7[[#This Row],[stan_po_wydobyciu_z_ładunku]]&gt;=100,100,0)</f>
        <v>0</v>
      </c>
      <c r="I375">
        <f>martianeum7[[#This Row],[stan_po_wydobyciu_z_ładunku]]-martianeum7[[#This Row],[ile_zabiera_na_orbite]]</f>
        <v>45.458800000000032</v>
      </c>
    </row>
    <row r="376" spans="1:9" x14ac:dyDescent="0.25">
      <c r="A376" s="1">
        <v>49015</v>
      </c>
      <c r="B376">
        <f t="shared" si="5"/>
        <v>45.458800000000032</v>
      </c>
      <c r="C376" t="s">
        <v>8</v>
      </c>
      <c r="D376">
        <v>20.2</v>
      </c>
      <c r="E376">
        <v>3.7</v>
      </c>
      <c r="F376">
        <f>IF(martianeum7[[#This Row],[zawartosc '[%']]]&gt;=1,martianeum7[[#This Row],[masa '[kg']]]*martianeum7[[#This Row],[zawartosc '[%']]]*0.01,0)</f>
        <v>0.74739999999999995</v>
      </c>
      <c r="G376">
        <f>martianeum7[[#This Row],[stan_magazynu '[kg']]]+martianeum7[[#This Row],[ile_kg_materiału_z_ładunku]]</f>
        <v>46.206200000000031</v>
      </c>
      <c r="H376">
        <f>IF(martianeum7[[#This Row],[stan_po_wydobyciu_z_ładunku]]&gt;=100,100,0)</f>
        <v>0</v>
      </c>
      <c r="I376">
        <f>martianeum7[[#This Row],[stan_po_wydobyciu_z_ładunku]]-martianeum7[[#This Row],[ile_zabiera_na_orbite]]</f>
        <v>46.206200000000031</v>
      </c>
    </row>
    <row r="377" spans="1:9" x14ac:dyDescent="0.25">
      <c r="A377" s="1">
        <v>49016</v>
      </c>
      <c r="B377">
        <f t="shared" si="5"/>
        <v>46.206200000000031</v>
      </c>
      <c r="C377" t="s">
        <v>11</v>
      </c>
      <c r="D377">
        <v>18.2</v>
      </c>
      <c r="E377">
        <v>1.6</v>
      </c>
      <c r="F377">
        <f>IF(martianeum7[[#This Row],[zawartosc '[%']]]&gt;=1,martianeum7[[#This Row],[masa '[kg']]]*martianeum7[[#This Row],[zawartosc '[%']]]*0.01,0)</f>
        <v>0.29120000000000001</v>
      </c>
      <c r="G377">
        <f>martianeum7[[#This Row],[stan_magazynu '[kg']]]+martianeum7[[#This Row],[ile_kg_materiału_z_ładunku]]</f>
        <v>46.497400000000034</v>
      </c>
      <c r="H377">
        <f>IF(martianeum7[[#This Row],[stan_po_wydobyciu_z_ładunku]]&gt;=100,100,0)</f>
        <v>0</v>
      </c>
      <c r="I377">
        <f>martianeum7[[#This Row],[stan_po_wydobyciu_z_ładunku]]-martianeum7[[#This Row],[ile_zabiera_na_orbite]]</f>
        <v>46.497400000000034</v>
      </c>
    </row>
    <row r="378" spans="1:9" x14ac:dyDescent="0.25">
      <c r="A378" s="1">
        <v>49017</v>
      </c>
      <c r="B378">
        <f t="shared" si="5"/>
        <v>46.497400000000034</v>
      </c>
      <c r="C378" t="s">
        <v>13</v>
      </c>
      <c r="D378">
        <v>14.2</v>
      </c>
      <c r="E378">
        <v>2</v>
      </c>
      <c r="F378">
        <f>IF(martianeum7[[#This Row],[zawartosc '[%']]]&gt;=1,martianeum7[[#This Row],[masa '[kg']]]*martianeum7[[#This Row],[zawartosc '[%']]]*0.01,0)</f>
        <v>0.28399999999999997</v>
      </c>
      <c r="G378">
        <f>martianeum7[[#This Row],[stan_magazynu '[kg']]]+martianeum7[[#This Row],[ile_kg_materiału_z_ładunku]]</f>
        <v>46.781400000000033</v>
      </c>
      <c r="H378">
        <f>IF(martianeum7[[#This Row],[stan_po_wydobyciu_z_ładunku]]&gt;=100,100,0)</f>
        <v>0</v>
      </c>
      <c r="I378">
        <f>martianeum7[[#This Row],[stan_po_wydobyciu_z_ładunku]]-martianeum7[[#This Row],[ile_zabiera_na_orbite]]</f>
        <v>46.781400000000033</v>
      </c>
    </row>
    <row r="379" spans="1:9" x14ac:dyDescent="0.25">
      <c r="A379" s="1">
        <v>49018</v>
      </c>
      <c r="B379">
        <f t="shared" si="5"/>
        <v>46.781400000000033</v>
      </c>
      <c r="C379" t="s">
        <v>15</v>
      </c>
      <c r="D379">
        <v>11.2</v>
      </c>
      <c r="E379">
        <v>14.3</v>
      </c>
      <c r="F379">
        <f>IF(martianeum7[[#This Row],[zawartosc '[%']]]&gt;=1,martianeum7[[#This Row],[masa '[kg']]]*martianeum7[[#This Row],[zawartosc '[%']]]*0.01,0)</f>
        <v>1.6015999999999999</v>
      </c>
      <c r="G379">
        <f>martianeum7[[#This Row],[stan_magazynu '[kg']]]+martianeum7[[#This Row],[ile_kg_materiału_z_ładunku]]</f>
        <v>48.383000000000031</v>
      </c>
      <c r="H379">
        <f>IF(martianeum7[[#This Row],[stan_po_wydobyciu_z_ładunku]]&gt;=100,100,0)</f>
        <v>0</v>
      </c>
      <c r="I379">
        <f>martianeum7[[#This Row],[stan_po_wydobyciu_z_ładunku]]-martianeum7[[#This Row],[ile_zabiera_na_orbite]]</f>
        <v>48.383000000000031</v>
      </c>
    </row>
    <row r="380" spans="1:9" x14ac:dyDescent="0.25">
      <c r="A380" s="1">
        <v>49019</v>
      </c>
      <c r="B380">
        <f t="shared" si="5"/>
        <v>48.383000000000031</v>
      </c>
      <c r="C380" t="s">
        <v>32</v>
      </c>
      <c r="D380">
        <v>13.9</v>
      </c>
      <c r="E380">
        <v>0.2</v>
      </c>
      <c r="F380">
        <f>IF(martianeum7[[#This Row],[zawartosc '[%']]]&gt;=1,martianeum7[[#This Row],[masa '[kg']]]*martianeum7[[#This Row],[zawartosc '[%']]]*0.01,0)</f>
        <v>0</v>
      </c>
      <c r="G380">
        <f>martianeum7[[#This Row],[stan_magazynu '[kg']]]+martianeum7[[#This Row],[ile_kg_materiału_z_ładunku]]</f>
        <v>48.383000000000031</v>
      </c>
      <c r="H380">
        <f>IF(martianeum7[[#This Row],[stan_po_wydobyciu_z_ładunku]]&gt;=100,100,0)</f>
        <v>0</v>
      </c>
      <c r="I380">
        <f>martianeum7[[#This Row],[stan_po_wydobyciu_z_ładunku]]-martianeum7[[#This Row],[ile_zabiera_na_orbite]]</f>
        <v>48.383000000000031</v>
      </c>
    </row>
    <row r="381" spans="1:9" x14ac:dyDescent="0.25">
      <c r="A381" s="1">
        <v>49020</v>
      </c>
      <c r="B381">
        <f t="shared" si="5"/>
        <v>48.383000000000031</v>
      </c>
      <c r="C381" t="s">
        <v>11</v>
      </c>
      <c r="D381">
        <v>22.6</v>
      </c>
      <c r="E381">
        <v>15.1</v>
      </c>
      <c r="F381">
        <f>IF(martianeum7[[#This Row],[zawartosc '[%']]]&gt;=1,martianeum7[[#This Row],[masa '[kg']]]*martianeum7[[#This Row],[zawartosc '[%']]]*0.01,0)</f>
        <v>3.4125999999999999</v>
      </c>
      <c r="G381">
        <f>martianeum7[[#This Row],[stan_magazynu '[kg']]]+martianeum7[[#This Row],[ile_kg_materiału_z_ładunku]]</f>
        <v>51.795600000000029</v>
      </c>
      <c r="H381">
        <f>IF(martianeum7[[#This Row],[stan_po_wydobyciu_z_ładunku]]&gt;=100,100,0)</f>
        <v>0</v>
      </c>
      <c r="I381">
        <f>martianeum7[[#This Row],[stan_po_wydobyciu_z_ładunku]]-martianeum7[[#This Row],[ile_zabiera_na_orbite]]</f>
        <v>51.795600000000029</v>
      </c>
    </row>
    <row r="382" spans="1:9" x14ac:dyDescent="0.25">
      <c r="A382" s="1">
        <v>49021</v>
      </c>
      <c r="B382">
        <f t="shared" si="5"/>
        <v>51.795600000000029</v>
      </c>
      <c r="C382" t="s">
        <v>15</v>
      </c>
      <c r="D382">
        <v>29.8</v>
      </c>
      <c r="E382">
        <v>0</v>
      </c>
      <c r="F382">
        <f>IF(martianeum7[[#This Row],[zawartosc '[%']]]&gt;=1,martianeum7[[#This Row],[masa '[kg']]]*martianeum7[[#This Row],[zawartosc '[%']]]*0.01,0)</f>
        <v>0</v>
      </c>
      <c r="G382">
        <f>martianeum7[[#This Row],[stan_magazynu '[kg']]]+martianeum7[[#This Row],[ile_kg_materiału_z_ładunku]]</f>
        <v>51.795600000000029</v>
      </c>
      <c r="H382">
        <f>IF(martianeum7[[#This Row],[stan_po_wydobyciu_z_ładunku]]&gt;=100,100,0)</f>
        <v>0</v>
      </c>
      <c r="I382">
        <f>martianeum7[[#This Row],[stan_po_wydobyciu_z_ładunku]]-martianeum7[[#This Row],[ile_zabiera_na_orbite]]</f>
        <v>51.795600000000029</v>
      </c>
    </row>
    <row r="383" spans="1:9" x14ac:dyDescent="0.25">
      <c r="A383" s="1">
        <v>49022</v>
      </c>
      <c r="B383">
        <f t="shared" si="5"/>
        <v>51.795600000000029</v>
      </c>
      <c r="C383" t="s">
        <v>20</v>
      </c>
      <c r="D383">
        <v>12.7</v>
      </c>
      <c r="E383">
        <v>2.6</v>
      </c>
      <c r="F383">
        <f>IF(martianeum7[[#This Row],[zawartosc '[%']]]&gt;=1,martianeum7[[#This Row],[masa '[kg']]]*martianeum7[[#This Row],[zawartosc '[%']]]*0.01,0)</f>
        <v>0.33019999999999999</v>
      </c>
      <c r="G383">
        <f>martianeum7[[#This Row],[stan_magazynu '[kg']]]+martianeum7[[#This Row],[ile_kg_materiału_z_ładunku]]</f>
        <v>52.125800000000027</v>
      </c>
      <c r="H383">
        <f>IF(martianeum7[[#This Row],[stan_po_wydobyciu_z_ładunku]]&gt;=100,100,0)</f>
        <v>0</v>
      </c>
      <c r="I383">
        <f>martianeum7[[#This Row],[stan_po_wydobyciu_z_ładunku]]-martianeum7[[#This Row],[ile_zabiera_na_orbite]]</f>
        <v>52.125800000000027</v>
      </c>
    </row>
    <row r="384" spans="1:9" x14ac:dyDescent="0.25">
      <c r="A384" s="1">
        <v>49023</v>
      </c>
      <c r="B384">
        <f t="shared" si="5"/>
        <v>52.125800000000027</v>
      </c>
      <c r="C384" t="s">
        <v>27</v>
      </c>
      <c r="D384">
        <v>14.4</v>
      </c>
      <c r="E384">
        <v>0</v>
      </c>
      <c r="F384">
        <f>IF(martianeum7[[#This Row],[zawartosc '[%']]]&gt;=1,martianeum7[[#This Row],[masa '[kg']]]*martianeum7[[#This Row],[zawartosc '[%']]]*0.01,0)</f>
        <v>0</v>
      </c>
      <c r="G384">
        <f>martianeum7[[#This Row],[stan_magazynu '[kg']]]+martianeum7[[#This Row],[ile_kg_materiału_z_ładunku]]</f>
        <v>52.125800000000027</v>
      </c>
      <c r="H384">
        <f>IF(martianeum7[[#This Row],[stan_po_wydobyciu_z_ładunku]]&gt;=100,100,0)</f>
        <v>0</v>
      </c>
      <c r="I384">
        <f>martianeum7[[#This Row],[stan_po_wydobyciu_z_ładunku]]-martianeum7[[#This Row],[ile_zabiera_na_orbite]]</f>
        <v>52.125800000000027</v>
      </c>
    </row>
    <row r="385" spans="1:9" x14ac:dyDescent="0.25">
      <c r="A385" s="1">
        <v>49024</v>
      </c>
      <c r="B385">
        <f t="shared" si="5"/>
        <v>52.125800000000027</v>
      </c>
      <c r="C385" t="s">
        <v>33</v>
      </c>
      <c r="D385">
        <v>18.399999999999999</v>
      </c>
      <c r="E385">
        <v>0.2</v>
      </c>
      <c r="F385">
        <f>IF(martianeum7[[#This Row],[zawartosc '[%']]]&gt;=1,martianeum7[[#This Row],[masa '[kg']]]*martianeum7[[#This Row],[zawartosc '[%']]]*0.01,0)</f>
        <v>0</v>
      </c>
      <c r="G385">
        <f>martianeum7[[#This Row],[stan_magazynu '[kg']]]+martianeum7[[#This Row],[ile_kg_materiału_z_ładunku]]</f>
        <v>52.125800000000027</v>
      </c>
      <c r="H385">
        <f>IF(martianeum7[[#This Row],[stan_po_wydobyciu_z_ładunku]]&gt;=100,100,0)</f>
        <v>0</v>
      </c>
      <c r="I385">
        <f>martianeum7[[#This Row],[stan_po_wydobyciu_z_ładunku]]-martianeum7[[#This Row],[ile_zabiera_na_orbite]]</f>
        <v>52.125800000000027</v>
      </c>
    </row>
    <row r="386" spans="1:9" x14ac:dyDescent="0.25">
      <c r="A386" s="1">
        <v>49025</v>
      </c>
      <c r="B386">
        <f t="shared" si="5"/>
        <v>52.125800000000027</v>
      </c>
      <c r="C386" t="s">
        <v>9</v>
      </c>
      <c r="D386">
        <v>27.2</v>
      </c>
      <c r="E386">
        <v>9.6</v>
      </c>
      <c r="F386">
        <f>IF(martianeum7[[#This Row],[zawartosc '[%']]]&gt;=1,martianeum7[[#This Row],[masa '[kg']]]*martianeum7[[#This Row],[zawartosc '[%']]]*0.01,0)</f>
        <v>2.6112000000000002</v>
      </c>
      <c r="G386">
        <f>martianeum7[[#This Row],[stan_magazynu '[kg']]]+martianeum7[[#This Row],[ile_kg_materiału_z_ładunku]]</f>
        <v>54.737000000000023</v>
      </c>
      <c r="H386">
        <f>IF(martianeum7[[#This Row],[stan_po_wydobyciu_z_ładunku]]&gt;=100,100,0)</f>
        <v>0</v>
      </c>
      <c r="I386">
        <f>martianeum7[[#This Row],[stan_po_wydobyciu_z_ładunku]]-martianeum7[[#This Row],[ile_zabiera_na_orbite]]</f>
        <v>54.737000000000023</v>
      </c>
    </row>
    <row r="387" spans="1:9" x14ac:dyDescent="0.25">
      <c r="A387" s="1">
        <v>49026</v>
      </c>
      <c r="B387">
        <f t="shared" si="5"/>
        <v>54.737000000000023</v>
      </c>
      <c r="C387" t="s">
        <v>22</v>
      </c>
      <c r="D387">
        <v>12.5</v>
      </c>
      <c r="E387">
        <v>8.8000000000000007</v>
      </c>
      <c r="F387">
        <f>IF(martianeum7[[#This Row],[zawartosc '[%']]]&gt;=1,martianeum7[[#This Row],[masa '[kg']]]*martianeum7[[#This Row],[zawartosc '[%']]]*0.01,0)</f>
        <v>1.1000000000000001</v>
      </c>
      <c r="G387">
        <f>martianeum7[[#This Row],[stan_magazynu '[kg']]]+martianeum7[[#This Row],[ile_kg_materiału_z_ładunku]]</f>
        <v>55.837000000000025</v>
      </c>
      <c r="H387">
        <f>IF(martianeum7[[#This Row],[stan_po_wydobyciu_z_ładunku]]&gt;=100,100,0)</f>
        <v>0</v>
      </c>
      <c r="I387">
        <f>martianeum7[[#This Row],[stan_po_wydobyciu_z_ładunku]]-martianeum7[[#This Row],[ile_zabiera_na_orbite]]</f>
        <v>55.837000000000025</v>
      </c>
    </row>
    <row r="388" spans="1:9" x14ac:dyDescent="0.25">
      <c r="A388" s="1">
        <v>49027</v>
      </c>
      <c r="B388">
        <f t="shared" ref="B388:B451" si="6">I387</f>
        <v>55.837000000000025</v>
      </c>
      <c r="C388" t="s">
        <v>26</v>
      </c>
      <c r="D388">
        <v>22.6</v>
      </c>
      <c r="E388">
        <v>3.5</v>
      </c>
      <c r="F388">
        <f>IF(martianeum7[[#This Row],[zawartosc '[%']]]&gt;=1,martianeum7[[#This Row],[masa '[kg']]]*martianeum7[[#This Row],[zawartosc '[%']]]*0.01,0)</f>
        <v>0.79100000000000015</v>
      </c>
      <c r="G388">
        <f>martianeum7[[#This Row],[stan_magazynu '[kg']]]+martianeum7[[#This Row],[ile_kg_materiału_z_ładunku]]</f>
        <v>56.628000000000021</v>
      </c>
      <c r="H388">
        <f>IF(martianeum7[[#This Row],[stan_po_wydobyciu_z_ładunku]]&gt;=100,100,0)</f>
        <v>0</v>
      </c>
      <c r="I388">
        <f>martianeum7[[#This Row],[stan_po_wydobyciu_z_ładunku]]-martianeum7[[#This Row],[ile_zabiera_na_orbite]]</f>
        <v>56.628000000000021</v>
      </c>
    </row>
    <row r="389" spans="1:9" x14ac:dyDescent="0.25">
      <c r="A389" s="1">
        <v>49028</v>
      </c>
      <c r="B389">
        <f t="shared" si="6"/>
        <v>56.628000000000021</v>
      </c>
      <c r="C389" t="s">
        <v>7</v>
      </c>
      <c r="D389">
        <v>21.8</v>
      </c>
      <c r="E389">
        <v>6.5</v>
      </c>
      <c r="F389">
        <f>IF(martianeum7[[#This Row],[zawartosc '[%']]]&gt;=1,martianeum7[[#This Row],[masa '[kg']]]*martianeum7[[#This Row],[zawartosc '[%']]]*0.01,0)</f>
        <v>1.4170000000000003</v>
      </c>
      <c r="G389">
        <f>martianeum7[[#This Row],[stan_magazynu '[kg']]]+martianeum7[[#This Row],[ile_kg_materiału_z_ładunku]]</f>
        <v>58.045000000000023</v>
      </c>
      <c r="H389">
        <f>IF(martianeum7[[#This Row],[stan_po_wydobyciu_z_ładunku]]&gt;=100,100,0)</f>
        <v>0</v>
      </c>
      <c r="I389">
        <f>martianeum7[[#This Row],[stan_po_wydobyciu_z_ładunku]]-martianeum7[[#This Row],[ile_zabiera_na_orbite]]</f>
        <v>58.045000000000023</v>
      </c>
    </row>
    <row r="390" spans="1:9" x14ac:dyDescent="0.25">
      <c r="A390" s="1">
        <v>49029</v>
      </c>
      <c r="B390">
        <f t="shared" si="6"/>
        <v>58.045000000000023</v>
      </c>
      <c r="C390" t="s">
        <v>23</v>
      </c>
      <c r="D390">
        <v>17.2</v>
      </c>
      <c r="E390">
        <v>0</v>
      </c>
      <c r="F390">
        <f>IF(martianeum7[[#This Row],[zawartosc '[%']]]&gt;=1,martianeum7[[#This Row],[masa '[kg']]]*martianeum7[[#This Row],[zawartosc '[%']]]*0.01,0)</f>
        <v>0</v>
      </c>
      <c r="G390">
        <f>martianeum7[[#This Row],[stan_magazynu '[kg']]]+martianeum7[[#This Row],[ile_kg_materiału_z_ładunku]]</f>
        <v>58.045000000000023</v>
      </c>
      <c r="H390">
        <f>IF(martianeum7[[#This Row],[stan_po_wydobyciu_z_ładunku]]&gt;=100,100,0)</f>
        <v>0</v>
      </c>
      <c r="I390">
        <f>martianeum7[[#This Row],[stan_po_wydobyciu_z_ładunku]]-martianeum7[[#This Row],[ile_zabiera_na_orbite]]</f>
        <v>58.045000000000023</v>
      </c>
    </row>
    <row r="391" spans="1:9" x14ac:dyDescent="0.25">
      <c r="A391" s="1">
        <v>49030</v>
      </c>
      <c r="B391">
        <f t="shared" si="6"/>
        <v>58.045000000000023</v>
      </c>
      <c r="C391" t="s">
        <v>13</v>
      </c>
      <c r="D391">
        <v>13.4</v>
      </c>
      <c r="E391">
        <v>14.1</v>
      </c>
      <c r="F391">
        <f>IF(martianeum7[[#This Row],[zawartosc '[%']]]&gt;=1,martianeum7[[#This Row],[masa '[kg']]]*martianeum7[[#This Row],[zawartosc '[%']]]*0.01,0)</f>
        <v>1.8894</v>
      </c>
      <c r="G391">
        <f>martianeum7[[#This Row],[stan_magazynu '[kg']]]+martianeum7[[#This Row],[ile_kg_materiału_z_ładunku]]</f>
        <v>59.934400000000025</v>
      </c>
      <c r="H391">
        <f>IF(martianeum7[[#This Row],[stan_po_wydobyciu_z_ładunku]]&gt;=100,100,0)</f>
        <v>0</v>
      </c>
      <c r="I391">
        <f>martianeum7[[#This Row],[stan_po_wydobyciu_z_ładunku]]-martianeum7[[#This Row],[ile_zabiera_na_orbite]]</f>
        <v>59.934400000000025</v>
      </c>
    </row>
    <row r="392" spans="1:9" x14ac:dyDescent="0.25">
      <c r="A392" s="1">
        <v>49031</v>
      </c>
      <c r="B392">
        <f t="shared" si="6"/>
        <v>59.934400000000025</v>
      </c>
      <c r="C392" t="s">
        <v>9</v>
      </c>
      <c r="D392">
        <v>13.8</v>
      </c>
      <c r="E392">
        <v>9.9</v>
      </c>
      <c r="F392">
        <f>IF(martianeum7[[#This Row],[zawartosc '[%']]]&gt;=1,martianeum7[[#This Row],[masa '[kg']]]*martianeum7[[#This Row],[zawartosc '[%']]]*0.01,0)</f>
        <v>1.3662000000000001</v>
      </c>
      <c r="G392">
        <f>martianeum7[[#This Row],[stan_magazynu '[kg']]]+martianeum7[[#This Row],[ile_kg_materiału_z_ładunku]]</f>
        <v>61.300600000000024</v>
      </c>
      <c r="H392">
        <f>IF(martianeum7[[#This Row],[stan_po_wydobyciu_z_ładunku]]&gt;=100,100,0)</f>
        <v>0</v>
      </c>
      <c r="I392">
        <f>martianeum7[[#This Row],[stan_po_wydobyciu_z_ładunku]]-martianeum7[[#This Row],[ile_zabiera_na_orbite]]</f>
        <v>61.300600000000024</v>
      </c>
    </row>
    <row r="393" spans="1:9" x14ac:dyDescent="0.25">
      <c r="A393" s="1">
        <v>49032</v>
      </c>
      <c r="B393">
        <f t="shared" si="6"/>
        <v>61.300600000000024</v>
      </c>
      <c r="C393" t="s">
        <v>24</v>
      </c>
      <c r="D393">
        <v>10.6</v>
      </c>
      <c r="E393">
        <v>1.2</v>
      </c>
      <c r="F393">
        <f>IF(martianeum7[[#This Row],[zawartosc '[%']]]&gt;=1,martianeum7[[#This Row],[masa '[kg']]]*martianeum7[[#This Row],[zawartosc '[%']]]*0.01,0)</f>
        <v>0.12719999999999998</v>
      </c>
      <c r="G393">
        <f>martianeum7[[#This Row],[stan_magazynu '[kg']]]+martianeum7[[#This Row],[ile_kg_materiału_z_ładunku]]</f>
        <v>61.427800000000026</v>
      </c>
      <c r="H393">
        <f>IF(martianeum7[[#This Row],[stan_po_wydobyciu_z_ładunku]]&gt;=100,100,0)</f>
        <v>0</v>
      </c>
      <c r="I393">
        <f>martianeum7[[#This Row],[stan_po_wydobyciu_z_ładunku]]-martianeum7[[#This Row],[ile_zabiera_na_orbite]]</f>
        <v>61.427800000000026</v>
      </c>
    </row>
    <row r="394" spans="1:9" x14ac:dyDescent="0.25">
      <c r="A394" s="1">
        <v>49033</v>
      </c>
      <c r="B394">
        <f t="shared" si="6"/>
        <v>61.427800000000026</v>
      </c>
      <c r="C394" t="s">
        <v>16</v>
      </c>
      <c r="D394">
        <v>28.8</v>
      </c>
      <c r="E394">
        <v>0.1</v>
      </c>
      <c r="F394">
        <f>IF(martianeum7[[#This Row],[zawartosc '[%']]]&gt;=1,martianeum7[[#This Row],[masa '[kg']]]*martianeum7[[#This Row],[zawartosc '[%']]]*0.01,0)</f>
        <v>0</v>
      </c>
      <c r="G394">
        <f>martianeum7[[#This Row],[stan_magazynu '[kg']]]+martianeum7[[#This Row],[ile_kg_materiału_z_ładunku]]</f>
        <v>61.427800000000026</v>
      </c>
      <c r="H394">
        <f>IF(martianeum7[[#This Row],[stan_po_wydobyciu_z_ładunku]]&gt;=100,100,0)</f>
        <v>0</v>
      </c>
      <c r="I394">
        <f>martianeum7[[#This Row],[stan_po_wydobyciu_z_ładunku]]-martianeum7[[#This Row],[ile_zabiera_na_orbite]]</f>
        <v>61.427800000000026</v>
      </c>
    </row>
    <row r="395" spans="1:9" x14ac:dyDescent="0.25">
      <c r="A395" s="1">
        <v>49034</v>
      </c>
      <c r="B395">
        <f t="shared" si="6"/>
        <v>61.427800000000026</v>
      </c>
      <c r="C395" t="s">
        <v>28</v>
      </c>
      <c r="D395">
        <v>16.899999999999999</v>
      </c>
      <c r="E395">
        <v>0.7</v>
      </c>
      <c r="F395">
        <f>IF(martianeum7[[#This Row],[zawartosc '[%']]]&gt;=1,martianeum7[[#This Row],[masa '[kg']]]*martianeum7[[#This Row],[zawartosc '[%']]]*0.01,0)</f>
        <v>0</v>
      </c>
      <c r="G395">
        <f>martianeum7[[#This Row],[stan_magazynu '[kg']]]+martianeum7[[#This Row],[ile_kg_materiału_z_ładunku]]</f>
        <v>61.427800000000026</v>
      </c>
      <c r="H395">
        <f>IF(martianeum7[[#This Row],[stan_po_wydobyciu_z_ładunku]]&gt;=100,100,0)</f>
        <v>0</v>
      </c>
      <c r="I395">
        <f>martianeum7[[#This Row],[stan_po_wydobyciu_z_ładunku]]-martianeum7[[#This Row],[ile_zabiera_na_orbite]]</f>
        <v>61.427800000000026</v>
      </c>
    </row>
    <row r="396" spans="1:9" x14ac:dyDescent="0.25">
      <c r="A396" s="1">
        <v>49035</v>
      </c>
      <c r="B396">
        <f t="shared" si="6"/>
        <v>61.427800000000026</v>
      </c>
      <c r="C396" t="s">
        <v>18</v>
      </c>
      <c r="D396">
        <v>11.2</v>
      </c>
      <c r="E396">
        <v>4.8</v>
      </c>
      <c r="F396">
        <f>IF(martianeum7[[#This Row],[zawartosc '[%']]]&gt;=1,martianeum7[[#This Row],[masa '[kg']]]*martianeum7[[#This Row],[zawartosc '[%']]]*0.01,0)</f>
        <v>0.53759999999999997</v>
      </c>
      <c r="G396">
        <f>martianeum7[[#This Row],[stan_magazynu '[kg']]]+martianeum7[[#This Row],[ile_kg_materiału_z_ładunku]]</f>
        <v>61.965400000000024</v>
      </c>
      <c r="H396">
        <f>IF(martianeum7[[#This Row],[stan_po_wydobyciu_z_ładunku]]&gt;=100,100,0)</f>
        <v>0</v>
      </c>
      <c r="I396">
        <f>martianeum7[[#This Row],[stan_po_wydobyciu_z_ładunku]]-martianeum7[[#This Row],[ile_zabiera_na_orbite]]</f>
        <v>61.965400000000024</v>
      </c>
    </row>
    <row r="397" spans="1:9" x14ac:dyDescent="0.25">
      <c r="A397" s="1">
        <v>49036</v>
      </c>
      <c r="B397">
        <f t="shared" si="6"/>
        <v>61.965400000000024</v>
      </c>
      <c r="C397" t="s">
        <v>10</v>
      </c>
      <c r="D397">
        <v>13.9</v>
      </c>
      <c r="E397">
        <v>23</v>
      </c>
      <c r="F397">
        <f>IF(martianeum7[[#This Row],[zawartosc '[%']]]&gt;=1,martianeum7[[#This Row],[masa '[kg']]]*martianeum7[[#This Row],[zawartosc '[%']]]*0.01,0)</f>
        <v>3.1970000000000001</v>
      </c>
      <c r="G397">
        <f>martianeum7[[#This Row],[stan_magazynu '[kg']]]+martianeum7[[#This Row],[ile_kg_materiału_z_ładunku]]</f>
        <v>65.162400000000019</v>
      </c>
      <c r="H397">
        <f>IF(martianeum7[[#This Row],[stan_po_wydobyciu_z_ładunku]]&gt;=100,100,0)</f>
        <v>0</v>
      </c>
      <c r="I397">
        <f>martianeum7[[#This Row],[stan_po_wydobyciu_z_ładunku]]-martianeum7[[#This Row],[ile_zabiera_na_orbite]]</f>
        <v>65.162400000000019</v>
      </c>
    </row>
    <row r="398" spans="1:9" x14ac:dyDescent="0.25">
      <c r="A398" s="1">
        <v>49037</v>
      </c>
      <c r="B398">
        <f t="shared" si="6"/>
        <v>65.162400000000019</v>
      </c>
      <c r="C398" t="s">
        <v>11</v>
      </c>
      <c r="D398">
        <v>25.3</v>
      </c>
      <c r="E398">
        <v>21.9</v>
      </c>
      <c r="F398">
        <f>IF(martianeum7[[#This Row],[zawartosc '[%']]]&gt;=1,martianeum7[[#This Row],[masa '[kg']]]*martianeum7[[#This Row],[zawartosc '[%']]]*0.01,0)</f>
        <v>5.5406999999999993</v>
      </c>
      <c r="G398">
        <f>martianeum7[[#This Row],[stan_magazynu '[kg']]]+martianeum7[[#This Row],[ile_kg_materiału_z_ładunku]]</f>
        <v>70.70310000000002</v>
      </c>
      <c r="H398">
        <f>IF(martianeum7[[#This Row],[stan_po_wydobyciu_z_ładunku]]&gt;=100,100,0)</f>
        <v>0</v>
      </c>
      <c r="I398">
        <f>martianeum7[[#This Row],[stan_po_wydobyciu_z_ładunku]]-martianeum7[[#This Row],[ile_zabiera_na_orbite]]</f>
        <v>70.70310000000002</v>
      </c>
    </row>
    <row r="399" spans="1:9" x14ac:dyDescent="0.25">
      <c r="A399" s="1">
        <v>49038</v>
      </c>
      <c r="B399">
        <f t="shared" si="6"/>
        <v>70.70310000000002</v>
      </c>
      <c r="C399" t="s">
        <v>10</v>
      </c>
      <c r="D399">
        <v>14.7</v>
      </c>
      <c r="E399">
        <v>0</v>
      </c>
      <c r="F399">
        <f>IF(martianeum7[[#This Row],[zawartosc '[%']]]&gt;=1,martianeum7[[#This Row],[masa '[kg']]]*martianeum7[[#This Row],[zawartosc '[%']]]*0.01,0)</f>
        <v>0</v>
      </c>
      <c r="G399">
        <f>martianeum7[[#This Row],[stan_magazynu '[kg']]]+martianeum7[[#This Row],[ile_kg_materiału_z_ładunku]]</f>
        <v>70.70310000000002</v>
      </c>
      <c r="H399">
        <f>IF(martianeum7[[#This Row],[stan_po_wydobyciu_z_ładunku]]&gt;=100,100,0)</f>
        <v>0</v>
      </c>
      <c r="I399">
        <f>martianeum7[[#This Row],[stan_po_wydobyciu_z_ładunku]]-martianeum7[[#This Row],[ile_zabiera_na_orbite]]</f>
        <v>70.70310000000002</v>
      </c>
    </row>
    <row r="400" spans="1:9" x14ac:dyDescent="0.25">
      <c r="A400" s="1">
        <v>49039</v>
      </c>
      <c r="B400">
        <f t="shared" si="6"/>
        <v>70.70310000000002</v>
      </c>
      <c r="C400" t="s">
        <v>12</v>
      </c>
      <c r="D400">
        <v>20.3</v>
      </c>
      <c r="E400">
        <v>5.3</v>
      </c>
      <c r="F400">
        <f>IF(martianeum7[[#This Row],[zawartosc '[%']]]&gt;=1,martianeum7[[#This Row],[masa '[kg']]]*martianeum7[[#This Row],[zawartosc '[%']]]*0.01,0)</f>
        <v>1.0759000000000001</v>
      </c>
      <c r="G400">
        <f>martianeum7[[#This Row],[stan_magazynu '[kg']]]+martianeum7[[#This Row],[ile_kg_materiału_z_ładunku]]</f>
        <v>71.779000000000025</v>
      </c>
      <c r="H400">
        <f>IF(martianeum7[[#This Row],[stan_po_wydobyciu_z_ładunku]]&gt;=100,100,0)</f>
        <v>0</v>
      </c>
      <c r="I400">
        <f>martianeum7[[#This Row],[stan_po_wydobyciu_z_ładunku]]-martianeum7[[#This Row],[ile_zabiera_na_orbite]]</f>
        <v>71.779000000000025</v>
      </c>
    </row>
    <row r="401" spans="1:9" x14ac:dyDescent="0.25">
      <c r="A401" s="1">
        <v>49040</v>
      </c>
      <c r="B401">
        <f t="shared" si="6"/>
        <v>71.779000000000025</v>
      </c>
      <c r="C401" t="s">
        <v>15</v>
      </c>
      <c r="D401">
        <v>25</v>
      </c>
      <c r="E401">
        <v>3.8</v>
      </c>
      <c r="F401">
        <f>IF(martianeum7[[#This Row],[zawartosc '[%']]]&gt;=1,martianeum7[[#This Row],[masa '[kg']]]*martianeum7[[#This Row],[zawartosc '[%']]]*0.01,0)</f>
        <v>0.95000000000000007</v>
      </c>
      <c r="G401">
        <f>martianeum7[[#This Row],[stan_magazynu '[kg']]]+martianeum7[[#This Row],[ile_kg_materiału_z_ładunku]]</f>
        <v>72.729000000000028</v>
      </c>
      <c r="H401">
        <f>IF(martianeum7[[#This Row],[stan_po_wydobyciu_z_ładunku]]&gt;=100,100,0)</f>
        <v>0</v>
      </c>
      <c r="I401">
        <f>martianeum7[[#This Row],[stan_po_wydobyciu_z_ładunku]]-martianeum7[[#This Row],[ile_zabiera_na_orbite]]</f>
        <v>72.729000000000028</v>
      </c>
    </row>
    <row r="402" spans="1:9" x14ac:dyDescent="0.25">
      <c r="A402" s="1">
        <v>49041</v>
      </c>
      <c r="B402">
        <f t="shared" si="6"/>
        <v>72.729000000000028</v>
      </c>
      <c r="C402" t="s">
        <v>18</v>
      </c>
      <c r="D402">
        <v>19.600000000000001</v>
      </c>
      <c r="E402">
        <v>0.6</v>
      </c>
      <c r="F402">
        <f>IF(martianeum7[[#This Row],[zawartosc '[%']]]&gt;=1,martianeum7[[#This Row],[masa '[kg']]]*martianeum7[[#This Row],[zawartosc '[%']]]*0.01,0)</f>
        <v>0</v>
      </c>
      <c r="G402">
        <f>martianeum7[[#This Row],[stan_magazynu '[kg']]]+martianeum7[[#This Row],[ile_kg_materiału_z_ładunku]]</f>
        <v>72.729000000000028</v>
      </c>
      <c r="H402">
        <f>IF(martianeum7[[#This Row],[stan_po_wydobyciu_z_ładunku]]&gt;=100,100,0)</f>
        <v>0</v>
      </c>
      <c r="I402">
        <f>martianeum7[[#This Row],[stan_po_wydobyciu_z_ładunku]]-martianeum7[[#This Row],[ile_zabiera_na_orbite]]</f>
        <v>72.729000000000028</v>
      </c>
    </row>
    <row r="403" spans="1:9" x14ac:dyDescent="0.25">
      <c r="A403" s="1">
        <v>49042</v>
      </c>
      <c r="B403">
        <f t="shared" si="6"/>
        <v>72.729000000000028</v>
      </c>
      <c r="C403" t="s">
        <v>12</v>
      </c>
      <c r="D403">
        <v>10.8</v>
      </c>
      <c r="E403">
        <v>0</v>
      </c>
      <c r="F403">
        <f>IF(martianeum7[[#This Row],[zawartosc '[%']]]&gt;=1,martianeum7[[#This Row],[masa '[kg']]]*martianeum7[[#This Row],[zawartosc '[%']]]*0.01,0)</f>
        <v>0</v>
      </c>
      <c r="G403">
        <f>martianeum7[[#This Row],[stan_magazynu '[kg']]]+martianeum7[[#This Row],[ile_kg_materiału_z_ładunku]]</f>
        <v>72.729000000000028</v>
      </c>
      <c r="H403">
        <f>IF(martianeum7[[#This Row],[stan_po_wydobyciu_z_ładunku]]&gt;=100,100,0)</f>
        <v>0</v>
      </c>
      <c r="I403">
        <f>martianeum7[[#This Row],[stan_po_wydobyciu_z_ładunku]]-martianeum7[[#This Row],[ile_zabiera_na_orbite]]</f>
        <v>72.729000000000028</v>
      </c>
    </row>
    <row r="404" spans="1:9" x14ac:dyDescent="0.25">
      <c r="A404" s="1">
        <v>49043</v>
      </c>
      <c r="B404">
        <f t="shared" si="6"/>
        <v>72.729000000000028</v>
      </c>
      <c r="C404" t="s">
        <v>21</v>
      </c>
      <c r="D404">
        <v>17.100000000000001</v>
      </c>
      <c r="E404">
        <v>0.7</v>
      </c>
      <c r="F404">
        <f>IF(martianeum7[[#This Row],[zawartosc '[%']]]&gt;=1,martianeum7[[#This Row],[masa '[kg']]]*martianeum7[[#This Row],[zawartosc '[%']]]*0.01,0)</f>
        <v>0</v>
      </c>
      <c r="G404">
        <f>martianeum7[[#This Row],[stan_magazynu '[kg']]]+martianeum7[[#This Row],[ile_kg_materiału_z_ładunku]]</f>
        <v>72.729000000000028</v>
      </c>
      <c r="H404">
        <f>IF(martianeum7[[#This Row],[stan_po_wydobyciu_z_ładunku]]&gt;=100,100,0)</f>
        <v>0</v>
      </c>
      <c r="I404">
        <f>martianeum7[[#This Row],[stan_po_wydobyciu_z_ładunku]]-martianeum7[[#This Row],[ile_zabiera_na_orbite]]</f>
        <v>72.729000000000028</v>
      </c>
    </row>
    <row r="405" spans="1:9" x14ac:dyDescent="0.25">
      <c r="A405" s="1">
        <v>49044</v>
      </c>
      <c r="B405">
        <f t="shared" si="6"/>
        <v>72.729000000000028</v>
      </c>
      <c r="C405" t="s">
        <v>14</v>
      </c>
      <c r="D405">
        <v>15.1</v>
      </c>
      <c r="E405">
        <v>0</v>
      </c>
      <c r="F405">
        <f>IF(martianeum7[[#This Row],[zawartosc '[%']]]&gt;=1,martianeum7[[#This Row],[masa '[kg']]]*martianeum7[[#This Row],[zawartosc '[%']]]*0.01,0)</f>
        <v>0</v>
      </c>
      <c r="G405">
        <f>martianeum7[[#This Row],[stan_magazynu '[kg']]]+martianeum7[[#This Row],[ile_kg_materiału_z_ładunku]]</f>
        <v>72.729000000000028</v>
      </c>
      <c r="H405">
        <f>IF(martianeum7[[#This Row],[stan_po_wydobyciu_z_ładunku]]&gt;=100,100,0)</f>
        <v>0</v>
      </c>
      <c r="I405">
        <f>martianeum7[[#This Row],[stan_po_wydobyciu_z_ładunku]]-martianeum7[[#This Row],[ile_zabiera_na_orbite]]</f>
        <v>72.729000000000028</v>
      </c>
    </row>
    <row r="406" spans="1:9" x14ac:dyDescent="0.25">
      <c r="A406" s="1">
        <v>49045</v>
      </c>
      <c r="B406">
        <f t="shared" si="6"/>
        <v>72.729000000000028</v>
      </c>
      <c r="C406" t="s">
        <v>18</v>
      </c>
      <c r="D406">
        <v>26.4</v>
      </c>
      <c r="E406">
        <v>1.9</v>
      </c>
      <c r="F406">
        <f>IF(martianeum7[[#This Row],[zawartosc '[%']]]&gt;=1,martianeum7[[#This Row],[masa '[kg']]]*martianeum7[[#This Row],[zawartosc '[%']]]*0.01,0)</f>
        <v>0.50159999999999993</v>
      </c>
      <c r="G406">
        <f>martianeum7[[#This Row],[stan_magazynu '[kg']]]+martianeum7[[#This Row],[ile_kg_materiału_z_ładunku]]</f>
        <v>73.230600000000024</v>
      </c>
      <c r="H406">
        <f>IF(martianeum7[[#This Row],[stan_po_wydobyciu_z_ładunku]]&gt;=100,100,0)</f>
        <v>0</v>
      </c>
      <c r="I406">
        <f>martianeum7[[#This Row],[stan_po_wydobyciu_z_ładunku]]-martianeum7[[#This Row],[ile_zabiera_na_orbite]]</f>
        <v>73.230600000000024</v>
      </c>
    </row>
    <row r="407" spans="1:9" x14ac:dyDescent="0.25">
      <c r="A407" s="1">
        <v>49046</v>
      </c>
      <c r="B407">
        <f t="shared" si="6"/>
        <v>73.230600000000024</v>
      </c>
      <c r="C407" t="s">
        <v>10</v>
      </c>
      <c r="D407">
        <v>11.6</v>
      </c>
      <c r="E407">
        <v>14.4</v>
      </c>
      <c r="F407">
        <f>IF(martianeum7[[#This Row],[zawartosc '[%']]]&gt;=1,martianeum7[[#This Row],[masa '[kg']]]*martianeum7[[#This Row],[zawartosc '[%']]]*0.01,0)</f>
        <v>1.6703999999999999</v>
      </c>
      <c r="G407">
        <f>martianeum7[[#This Row],[stan_magazynu '[kg']]]+martianeum7[[#This Row],[ile_kg_materiału_z_ładunku]]</f>
        <v>74.901000000000025</v>
      </c>
      <c r="H407">
        <f>IF(martianeum7[[#This Row],[stan_po_wydobyciu_z_ładunku]]&gt;=100,100,0)</f>
        <v>0</v>
      </c>
      <c r="I407">
        <f>martianeum7[[#This Row],[stan_po_wydobyciu_z_ładunku]]-martianeum7[[#This Row],[ile_zabiera_na_orbite]]</f>
        <v>74.901000000000025</v>
      </c>
    </row>
    <row r="408" spans="1:9" x14ac:dyDescent="0.25">
      <c r="A408" s="1">
        <v>49047</v>
      </c>
      <c r="B408">
        <f t="shared" si="6"/>
        <v>74.901000000000025</v>
      </c>
      <c r="C408" t="s">
        <v>10</v>
      </c>
      <c r="D408">
        <v>16.600000000000001</v>
      </c>
      <c r="E408">
        <v>40.6</v>
      </c>
      <c r="F408">
        <f>IF(martianeum7[[#This Row],[zawartosc '[%']]]&gt;=1,martianeum7[[#This Row],[masa '[kg']]]*martianeum7[[#This Row],[zawartosc '[%']]]*0.01,0)</f>
        <v>6.7396000000000003</v>
      </c>
      <c r="G408">
        <f>martianeum7[[#This Row],[stan_magazynu '[kg']]]+martianeum7[[#This Row],[ile_kg_materiału_z_ładunku]]</f>
        <v>81.64060000000002</v>
      </c>
      <c r="H408">
        <f>IF(martianeum7[[#This Row],[stan_po_wydobyciu_z_ładunku]]&gt;=100,100,0)</f>
        <v>0</v>
      </c>
      <c r="I408">
        <f>martianeum7[[#This Row],[stan_po_wydobyciu_z_ładunku]]-martianeum7[[#This Row],[ile_zabiera_na_orbite]]</f>
        <v>81.64060000000002</v>
      </c>
    </row>
    <row r="409" spans="1:9" x14ac:dyDescent="0.25">
      <c r="A409" s="1">
        <v>49048</v>
      </c>
      <c r="B409">
        <f t="shared" si="6"/>
        <v>81.64060000000002</v>
      </c>
      <c r="C409" t="s">
        <v>19</v>
      </c>
      <c r="D409">
        <v>19.5</v>
      </c>
      <c r="E409">
        <v>24.9</v>
      </c>
      <c r="F409">
        <f>IF(martianeum7[[#This Row],[zawartosc '[%']]]&gt;=1,martianeum7[[#This Row],[masa '[kg']]]*martianeum7[[#This Row],[zawartosc '[%']]]*0.01,0)</f>
        <v>4.8554999999999993</v>
      </c>
      <c r="G409">
        <f>martianeum7[[#This Row],[stan_magazynu '[kg']]]+martianeum7[[#This Row],[ile_kg_materiału_z_ładunku]]</f>
        <v>86.496100000000013</v>
      </c>
      <c r="H409">
        <f>IF(martianeum7[[#This Row],[stan_po_wydobyciu_z_ładunku]]&gt;=100,100,0)</f>
        <v>0</v>
      </c>
      <c r="I409">
        <f>martianeum7[[#This Row],[stan_po_wydobyciu_z_ładunku]]-martianeum7[[#This Row],[ile_zabiera_na_orbite]]</f>
        <v>86.496100000000013</v>
      </c>
    </row>
    <row r="410" spans="1:9" x14ac:dyDescent="0.25">
      <c r="A410" s="1">
        <v>49049</v>
      </c>
      <c r="B410">
        <f t="shared" si="6"/>
        <v>86.496100000000013</v>
      </c>
      <c r="C410" t="s">
        <v>17</v>
      </c>
      <c r="D410">
        <v>24.9</v>
      </c>
      <c r="E410">
        <v>6.5</v>
      </c>
      <c r="F410">
        <f>IF(martianeum7[[#This Row],[zawartosc '[%']]]&gt;=1,martianeum7[[#This Row],[masa '[kg']]]*martianeum7[[#This Row],[zawartosc '[%']]]*0.01,0)</f>
        <v>1.6185</v>
      </c>
      <c r="G410">
        <f>martianeum7[[#This Row],[stan_magazynu '[kg']]]+martianeum7[[#This Row],[ile_kg_materiału_z_ładunku]]</f>
        <v>88.11460000000001</v>
      </c>
      <c r="H410">
        <f>IF(martianeum7[[#This Row],[stan_po_wydobyciu_z_ładunku]]&gt;=100,100,0)</f>
        <v>0</v>
      </c>
      <c r="I410">
        <f>martianeum7[[#This Row],[stan_po_wydobyciu_z_ładunku]]-martianeum7[[#This Row],[ile_zabiera_na_orbite]]</f>
        <v>88.11460000000001</v>
      </c>
    </row>
    <row r="411" spans="1:9" x14ac:dyDescent="0.25">
      <c r="A411" s="1">
        <v>49050</v>
      </c>
      <c r="B411">
        <f t="shared" si="6"/>
        <v>88.11460000000001</v>
      </c>
      <c r="C411" t="s">
        <v>23</v>
      </c>
      <c r="D411">
        <v>19.3</v>
      </c>
      <c r="E411">
        <v>0.8</v>
      </c>
      <c r="F411">
        <f>IF(martianeum7[[#This Row],[zawartosc '[%']]]&gt;=1,martianeum7[[#This Row],[masa '[kg']]]*martianeum7[[#This Row],[zawartosc '[%']]]*0.01,0)</f>
        <v>0</v>
      </c>
      <c r="G411">
        <f>martianeum7[[#This Row],[stan_magazynu '[kg']]]+martianeum7[[#This Row],[ile_kg_materiału_z_ładunku]]</f>
        <v>88.11460000000001</v>
      </c>
      <c r="H411">
        <f>IF(martianeum7[[#This Row],[stan_po_wydobyciu_z_ładunku]]&gt;=100,100,0)</f>
        <v>0</v>
      </c>
      <c r="I411">
        <f>martianeum7[[#This Row],[stan_po_wydobyciu_z_ładunku]]-martianeum7[[#This Row],[ile_zabiera_na_orbite]]</f>
        <v>88.11460000000001</v>
      </c>
    </row>
    <row r="412" spans="1:9" x14ac:dyDescent="0.25">
      <c r="A412" s="1">
        <v>49051</v>
      </c>
      <c r="B412">
        <f t="shared" si="6"/>
        <v>88.11460000000001</v>
      </c>
      <c r="C412" t="s">
        <v>17</v>
      </c>
      <c r="D412">
        <v>26.2</v>
      </c>
      <c r="E412">
        <v>2.8</v>
      </c>
      <c r="F412">
        <f>IF(martianeum7[[#This Row],[zawartosc '[%']]]&gt;=1,martianeum7[[#This Row],[masa '[kg']]]*martianeum7[[#This Row],[zawartosc '[%']]]*0.01,0)</f>
        <v>0.73360000000000003</v>
      </c>
      <c r="G412">
        <f>martianeum7[[#This Row],[stan_magazynu '[kg']]]+martianeum7[[#This Row],[ile_kg_materiału_z_ładunku]]</f>
        <v>88.848200000000006</v>
      </c>
      <c r="H412">
        <f>IF(martianeum7[[#This Row],[stan_po_wydobyciu_z_ładunku]]&gt;=100,100,0)</f>
        <v>0</v>
      </c>
      <c r="I412">
        <f>martianeum7[[#This Row],[stan_po_wydobyciu_z_ładunku]]-martianeum7[[#This Row],[ile_zabiera_na_orbite]]</f>
        <v>88.848200000000006</v>
      </c>
    </row>
    <row r="413" spans="1:9" x14ac:dyDescent="0.25">
      <c r="A413" s="1">
        <v>49052</v>
      </c>
      <c r="B413">
        <f t="shared" si="6"/>
        <v>88.848200000000006</v>
      </c>
      <c r="C413" t="s">
        <v>7</v>
      </c>
      <c r="D413">
        <v>28.1</v>
      </c>
      <c r="E413">
        <v>0.6</v>
      </c>
      <c r="F413">
        <f>IF(martianeum7[[#This Row],[zawartosc '[%']]]&gt;=1,martianeum7[[#This Row],[masa '[kg']]]*martianeum7[[#This Row],[zawartosc '[%']]]*0.01,0)</f>
        <v>0</v>
      </c>
      <c r="G413">
        <f>martianeum7[[#This Row],[stan_magazynu '[kg']]]+martianeum7[[#This Row],[ile_kg_materiału_z_ładunku]]</f>
        <v>88.848200000000006</v>
      </c>
      <c r="H413">
        <f>IF(martianeum7[[#This Row],[stan_po_wydobyciu_z_ładunku]]&gt;=100,100,0)</f>
        <v>0</v>
      </c>
      <c r="I413">
        <f>martianeum7[[#This Row],[stan_po_wydobyciu_z_ładunku]]-martianeum7[[#This Row],[ile_zabiera_na_orbite]]</f>
        <v>88.848200000000006</v>
      </c>
    </row>
    <row r="414" spans="1:9" x14ac:dyDescent="0.25">
      <c r="A414" s="1">
        <v>49053</v>
      </c>
      <c r="B414">
        <f t="shared" si="6"/>
        <v>88.848200000000006</v>
      </c>
      <c r="C414" t="s">
        <v>14</v>
      </c>
      <c r="D414">
        <v>17</v>
      </c>
      <c r="E414">
        <v>4.8</v>
      </c>
      <c r="F414">
        <f>IF(martianeum7[[#This Row],[zawartosc '[%']]]&gt;=1,martianeum7[[#This Row],[masa '[kg']]]*martianeum7[[#This Row],[zawartosc '[%']]]*0.01,0)</f>
        <v>0.81599999999999995</v>
      </c>
      <c r="G414">
        <f>martianeum7[[#This Row],[stan_magazynu '[kg']]]+martianeum7[[#This Row],[ile_kg_materiału_z_ładunku]]</f>
        <v>89.664200000000008</v>
      </c>
      <c r="H414">
        <f>IF(martianeum7[[#This Row],[stan_po_wydobyciu_z_ładunku]]&gt;=100,100,0)</f>
        <v>0</v>
      </c>
      <c r="I414">
        <f>martianeum7[[#This Row],[stan_po_wydobyciu_z_ładunku]]-martianeum7[[#This Row],[ile_zabiera_na_orbite]]</f>
        <v>89.664200000000008</v>
      </c>
    </row>
    <row r="415" spans="1:9" x14ac:dyDescent="0.25">
      <c r="A415" s="1">
        <v>49054</v>
      </c>
      <c r="B415">
        <f t="shared" si="6"/>
        <v>89.664200000000008</v>
      </c>
      <c r="C415" t="s">
        <v>17</v>
      </c>
      <c r="D415">
        <v>28.5</v>
      </c>
      <c r="E415">
        <v>7.1</v>
      </c>
      <c r="F415">
        <f>IF(martianeum7[[#This Row],[zawartosc '[%']]]&gt;=1,martianeum7[[#This Row],[masa '[kg']]]*martianeum7[[#This Row],[zawartosc '[%']]]*0.01,0)</f>
        <v>2.0234999999999999</v>
      </c>
      <c r="G415">
        <f>martianeum7[[#This Row],[stan_magazynu '[kg']]]+martianeum7[[#This Row],[ile_kg_materiału_z_ładunku]]</f>
        <v>91.687700000000007</v>
      </c>
      <c r="H415">
        <f>IF(martianeum7[[#This Row],[stan_po_wydobyciu_z_ładunku]]&gt;=100,100,0)</f>
        <v>0</v>
      </c>
      <c r="I415">
        <f>martianeum7[[#This Row],[stan_po_wydobyciu_z_ładunku]]-martianeum7[[#This Row],[ile_zabiera_na_orbite]]</f>
        <v>91.687700000000007</v>
      </c>
    </row>
    <row r="416" spans="1:9" x14ac:dyDescent="0.25">
      <c r="A416" s="1">
        <v>49055</v>
      </c>
      <c r="B416">
        <f t="shared" si="6"/>
        <v>91.687700000000007</v>
      </c>
      <c r="C416" t="s">
        <v>5</v>
      </c>
      <c r="D416">
        <v>14.2</v>
      </c>
      <c r="E416">
        <v>2.1</v>
      </c>
      <c r="F416">
        <f>IF(martianeum7[[#This Row],[zawartosc '[%']]]&gt;=1,martianeum7[[#This Row],[masa '[kg']]]*martianeum7[[#This Row],[zawartosc '[%']]]*0.01,0)</f>
        <v>0.29820000000000002</v>
      </c>
      <c r="G416">
        <f>martianeum7[[#This Row],[stan_magazynu '[kg']]]+martianeum7[[#This Row],[ile_kg_materiału_z_ładunku]]</f>
        <v>91.985900000000001</v>
      </c>
      <c r="H416">
        <f>IF(martianeum7[[#This Row],[stan_po_wydobyciu_z_ładunku]]&gt;=100,100,0)</f>
        <v>0</v>
      </c>
      <c r="I416">
        <f>martianeum7[[#This Row],[stan_po_wydobyciu_z_ładunku]]-martianeum7[[#This Row],[ile_zabiera_na_orbite]]</f>
        <v>91.985900000000001</v>
      </c>
    </row>
    <row r="417" spans="1:9" x14ac:dyDescent="0.25">
      <c r="A417" s="1">
        <v>49056</v>
      </c>
      <c r="B417">
        <f t="shared" si="6"/>
        <v>91.985900000000001</v>
      </c>
      <c r="C417" t="s">
        <v>7</v>
      </c>
      <c r="D417">
        <v>24.9</v>
      </c>
      <c r="E417">
        <v>8.3000000000000007</v>
      </c>
      <c r="F417">
        <f>IF(martianeum7[[#This Row],[zawartosc '[%']]]&gt;=1,martianeum7[[#This Row],[masa '[kg']]]*martianeum7[[#This Row],[zawartosc '[%']]]*0.01,0)</f>
        <v>2.0667</v>
      </c>
      <c r="G417">
        <f>martianeum7[[#This Row],[stan_magazynu '[kg']]]+martianeum7[[#This Row],[ile_kg_materiału_z_ładunku]]</f>
        <v>94.052599999999998</v>
      </c>
      <c r="H417">
        <f>IF(martianeum7[[#This Row],[stan_po_wydobyciu_z_ładunku]]&gt;=100,100,0)</f>
        <v>0</v>
      </c>
      <c r="I417">
        <f>martianeum7[[#This Row],[stan_po_wydobyciu_z_ładunku]]-martianeum7[[#This Row],[ile_zabiera_na_orbite]]</f>
        <v>94.052599999999998</v>
      </c>
    </row>
    <row r="418" spans="1:9" x14ac:dyDescent="0.25">
      <c r="A418" s="1">
        <v>49057</v>
      </c>
      <c r="B418">
        <f t="shared" si="6"/>
        <v>94.052599999999998</v>
      </c>
      <c r="C418" t="s">
        <v>17</v>
      </c>
      <c r="D418">
        <v>19.100000000000001</v>
      </c>
      <c r="E418">
        <v>3.4</v>
      </c>
      <c r="F418">
        <f>IF(martianeum7[[#This Row],[zawartosc '[%']]]&gt;=1,martianeum7[[#This Row],[masa '[kg']]]*martianeum7[[#This Row],[zawartosc '[%']]]*0.01,0)</f>
        <v>0.64939999999999998</v>
      </c>
      <c r="G418">
        <f>martianeum7[[#This Row],[stan_magazynu '[kg']]]+martianeum7[[#This Row],[ile_kg_materiału_z_ładunku]]</f>
        <v>94.701999999999998</v>
      </c>
      <c r="H418">
        <f>IF(martianeum7[[#This Row],[stan_po_wydobyciu_z_ładunku]]&gt;=100,100,0)</f>
        <v>0</v>
      </c>
      <c r="I418">
        <f>martianeum7[[#This Row],[stan_po_wydobyciu_z_ładunku]]-martianeum7[[#This Row],[ile_zabiera_na_orbite]]</f>
        <v>94.701999999999998</v>
      </c>
    </row>
    <row r="419" spans="1:9" x14ac:dyDescent="0.25">
      <c r="A419" s="1">
        <v>49058</v>
      </c>
      <c r="B419">
        <f t="shared" si="6"/>
        <v>94.701999999999998</v>
      </c>
      <c r="C419" t="s">
        <v>10</v>
      </c>
      <c r="D419">
        <v>14.9</v>
      </c>
      <c r="E419">
        <v>23.1</v>
      </c>
      <c r="F419">
        <f>IF(martianeum7[[#This Row],[zawartosc '[%']]]&gt;=1,martianeum7[[#This Row],[masa '[kg']]]*martianeum7[[#This Row],[zawartosc '[%']]]*0.01,0)</f>
        <v>3.4419000000000004</v>
      </c>
      <c r="G419">
        <f>martianeum7[[#This Row],[stan_magazynu '[kg']]]+martianeum7[[#This Row],[ile_kg_materiału_z_ładunku]]</f>
        <v>98.143900000000002</v>
      </c>
      <c r="H419">
        <f>IF(martianeum7[[#This Row],[stan_po_wydobyciu_z_ładunku]]&gt;=100,100,0)</f>
        <v>0</v>
      </c>
      <c r="I419">
        <f>martianeum7[[#This Row],[stan_po_wydobyciu_z_ładunku]]-martianeum7[[#This Row],[ile_zabiera_na_orbite]]</f>
        <v>98.143900000000002</v>
      </c>
    </row>
    <row r="420" spans="1:9" x14ac:dyDescent="0.25">
      <c r="A420" s="1">
        <v>49059</v>
      </c>
      <c r="B420">
        <f t="shared" si="6"/>
        <v>98.143900000000002</v>
      </c>
      <c r="C420" t="s">
        <v>27</v>
      </c>
      <c r="D420">
        <v>16.899999999999999</v>
      </c>
      <c r="E420">
        <v>6.8</v>
      </c>
      <c r="F420">
        <f>IF(martianeum7[[#This Row],[zawartosc '[%']]]&gt;=1,martianeum7[[#This Row],[masa '[kg']]]*martianeum7[[#This Row],[zawartosc '[%']]]*0.01,0)</f>
        <v>1.1492</v>
      </c>
      <c r="G420">
        <f>martianeum7[[#This Row],[stan_magazynu '[kg']]]+martianeum7[[#This Row],[ile_kg_materiału_z_ładunku]]</f>
        <v>99.293099999999995</v>
      </c>
      <c r="H420">
        <f>IF(martianeum7[[#This Row],[stan_po_wydobyciu_z_ładunku]]&gt;=100,100,0)</f>
        <v>0</v>
      </c>
      <c r="I420">
        <f>martianeum7[[#This Row],[stan_po_wydobyciu_z_ładunku]]-martianeum7[[#This Row],[ile_zabiera_na_orbite]]</f>
        <v>99.293099999999995</v>
      </c>
    </row>
    <row r="421" spans="1:9" x14ac:dyDescent="0.25">
      <c r="A421" s="1">
        <v>49060</v>
      </c>
      <c r="B421">
        <f t="shared" si="6"/>
        <v>99.293099999999995</v>
      </c>
      <c r="C421" t="s">
        <v>12</v>
      </c>
      <c r="D421">
        <v>15.9</v>
      </c>
      <c r="E421">
        <v>6.8</v>
      </c>
      <c r="F421">
        <f>IF(martianeum7[[#This Row],[zawartosc '[%']]]&gt;=1,martianeum7[[#This Row],[masa '[kg']]]*martianeum7[[#This Row],[zawartosc '[%']]]*0.01,0)</f>
        <v>1.0812000000000002</v>
      </c>
      <c r="G421">
        <f>martianeum7[[#This Row],[stan_magazynu '[kg']]]+martianeum7[[#This Row],[ile_kg_materiału_z_ładunku]]</f>
        <v>100.37429999999999</v>
      </c>
      <c r="H421">
        <f>IF(martianeum7[[#This Row],[stan_po_wydobyciu_z_ładunku]]&gt;=100,100,0)</f>
        <v>100</v>
      </c>
      <c r="I421">
        <f>martianeum7[[#This Row],[stan_po_wydobyciu_z_ładunku]]-martianeum7[[#This Row],[ile_zabiera_na_orbite]]</f>
        <v>0.37429999999999097</v>
      </c>
    </row>
    <row r="422" spans="1:9" x14ac:dyDescent="0.25">
      <c r="A422" s="1">
        <v>49061</v>
      </c>
      <c r="B422">
        <f t="shared" si="6"/>
        <v>0.37429999999999097</v>
      </c>
      <c r="C422" t="s">
        <v>29</v>
      </c>
      <c r="D422">
        <v>26.3</v>
      </c>
      <c r="E422">
        <v>0.7</v>
      </c>
      <c r="F422">
        <f>IF(martianeum7[[#This Row],[zawartosc '[%']]]&gt;=1,martianeum7[[#This Row],[masa '[kg']]]*martianeum7[[#This Row],[zawartosc '[%']]]*0.01,0)</f>
        <v>0</v>
      </c>
      <c r="G422">
        <f>martianeum7[[#This Row],[stan_magazynu '[kg']]]+martianeum7[[#This Row],[ile_kg_materiału_z_ładunku]]</f>
        <v>0.37429999999999097</v>
      </c>
      <c r="H422">
        <f>IF(martianeum7[[#This Row],[stan_po_wydobyciu_z_ładunku]]&gt;=100,100,0)</f>
        <v>0</v>
      </c>
      <c r="I422">
        <f>martianeum7[[#This Row],[stan_po_wydobyciu_z_ładunku]]-martianeum7[[#This Row],[ile_zabiera_na_orbite]]</f>
        <v>0.37429999999999097</v>
      </c>
    </row>
    <row r="423" spans="1:9" x14ac:dyDescent="0.25">
      <c r="A423" s="1">
        <v>49062</v>
      </c>
      <c r="B423">
        <f t="shared" si="6"/>
        <v>0.37429999999999097</v>
      </c>
      <c r="C423" t="s">
        <v>10</v>
      </c>
      <c r="D423">
        <v>12.2</v>
      </c>
      <c r="E423">
        <v>0</v>
      </c>
      <c r="F423">
        <f>IF(martianeum7[[#This Row],[zawartosc '[%']]]&gt;=1,martianeum7[[#This Row],[masa '[kg']]]*martianeum7[[#This Row],[zawartosc '[%']]]*0.01,0)</f>
        <v>0</v>
      </c>
      <c r="G423">
        <f>martianeum7[[#This Row],[stan_magazynu '[kg']]]+martianeum7[[#This Row],[ile_kg_materiału_z_ładunku]]</f>
        <v>0.37429999999999097</v>
      </c>
      <c r="H423">
        <f>IF(martianeum7[[#This Row],[stan_po_wydobyciu_z_ładunku]]&gt;=100,100,0)</f>
        <v>0</v>
      </c>
      <c r="I423">
        <f>martianeum7[[#This Row],[stan_po_wydobyciu_z_ładunku]]-martianeum7[[#This Row],[ile_zabiera_na_orbite]]</f>
        <v>0.37429999999999097</v>
      </c>
    </row>
    <row r="424" spans="1:9" x14ac:dyDescent="0.25">
      <c r="A424" s="1">
        <v>49063</v>
      </c>
      <c r="B424">
        <f t="shared" si="6"/>
        <v>0.37429999999999097</v>
      </c>
      <c r="C424" t="s">
        <v>7</v>
      </c>
      <c r="D424">
        <v>27.5</v>
      </c>
      <c r="E424">
        <v>0</v>
      </c>
      <c r="F424">
        <f>IF(martianeum7[[#This Row],[zawartosc '[%']]]&gt;=1,martianeum7[[#This Row],[masa '[kg']]]*martianeum7[[#This Row],[zawartosc '[%']]]*0.01,0)</f>
        <v>0</v>
      </c>
      <c r="G424">
        <f>martianeum7[[#This Row],[stan_magazynu '[kg']]]+martianeum7[[#This Row],[ile_kg_materiału_z_ładunku]]</f>
        <v>0.37429999999999097</v>
      </c>
      <c r="H424">
        <f>IF(martianeum7[[#This Row],[stan_po_wydobyciu_z_ładunku]]&gt;=100,100,0)</f>
        <v>0</v>
      </c>
      <c r="I424">
        <f>martianeum7[[#This Row],[stan_po_wydobyciu_z_ładunku]]-martianeum7[[#This Row],[ile_zabiera_na_orbite]]</f>
        <v>0.37429999999999097</v>
      </c>
    </row>
    <row r="425" spans="1:9" x14ac:dyDescent="0.25">
      <c r="A425" s="1">
        <v>49064</v>
      </c>
      <c r="B425">
        <f t="shared" si="6"/>
        <v>0.37429999999999097</v>
      </c>
      <c r="C425" t="s">
        <v>21</v>
      </c>
      <c r="D425">
        <v>23</v>
      </c>
      <c r="E425">
        <v>0</v>
      </c>
      <c r="F425">
        <f>IF(martianeum7[[#This Row],[zawartosc '[%']]]&gt;=1,martianeum7[[#This Row],[masa '[kg']]]*martianeum7[[#This Row],[zawartosc '[%']]]*0.01,0)</f>
        <v>0</v>
      </c>
      <c r="G425">
        <f>martianeum7[[#This Row],[stan_magazynu '[kg']]]+martianeum7[[#This Row],[ile_kg_materiału_z_ładunku]]</f>
        <v>0.37429999999999097</v>
      </c>
      <c r="H425">
        <f>IF(martianeum7[[#This Row],[stan_po_wydobyciu_z_ładunku]]&gt;=100,100,0)</f>
        <v>0</v>
      </c>
      <c r="I425">
        <f>martianeum7[[#This Row],[stan_po_wydobyciu_z_ładunku]]-martianeum7[[#This Row],[ile_zabiera_na_orbite]]</f>
        <v>0.37429999999999097</v>
      </c>
    </row>
    <row r="426" spans="1:9" x14ac:dyDescent="0.25">
      <c r="A426" s="1">
        <v>49065</v>
      </c>
      <c r="B426">
        <f t="shared" si="6"/>
        <v>0.37429999999999097</v>
      </c>
      <c r="C426" t="s">
        <v>19</v>
      </c>
      <c r="D426">
        <v>17.899999999999999</v>
      </c>
      <c r="E426">
        <v>36.799999999999997</v>
      </c>
      <c r="F426">
        <f>IF(martianeum7[[#This Row],[zawartosc '[%']]]&gt;=1,martianeum7[[#This Row],[masa '[kg']]]*martianeum7[[#This Row],[zawartosc '[%']]]*0.01,0)</f>
        <v>6.5871999999999993</v>
      </c>
      <c r="G426">
        <f>martianeum7[[#This Row],[stan_magazynu '[kg']]]+martianeum7[[#This Row],[ile_kg_materiału_z_ładunku]]</f>
        <v>6.9614999999999903</v>
      </c>
      <c r="H426">
        <f>IF(martianeum7[[#This Row],[stan_po_wydobyciu_z_ładunku]]&gt;=100,100,0)</f>
        <v>0</v>
      </c>
      <c r="I426">
        <f>martianeum7[[#This Row],[stan_po_wydobyciu_z_ładunku]]-martianeum7[[#This Row],[ile_zabiera_na_orbite]]</f>
        <v>6.9614999999999903</v>
      </c>
    </row>
    <row r="427" spans="1:9" x14ac:dyDescent="0.25">
      <c r="A427" s="1">
        <v>49066</v>
      </c>
      <c r="B427">
        <f t="shared" si="6"/>
        <v>6.9614999999999903</v>
      </c>
      <c r="C427" t="s">
        <v>19</v>
      </c>
      <c r="D427">
        <v>27.3</v>
      </c>
      <c r="E427">
        <v>0</v>
      </c>
      <c r="F427">
        <f>IF(martianeum7[[#This Row],[zawartosc '[%']]]&gt;=1,martianeum7[[#This Row],[masa '[kg']]]*martianeum7[[#This Row],[zawartosc '[%']]]*0.01,0)</f>
        <v>0</v>
      </c>
      <c r="G427">
        <f>martianeum7[[#This Row],[stan_magazynu '[kg']]]+martianeum7[[#This Row],[ile_kg_materiału_z_ładunku]]</f>
        <v>6.9614999999999903</v>
      </c>
      <c r="H427">
        <f>IF(martianeum7[[#This Row],[stan_po_wydobyciu_z_ładunku]]&gt;=100,100,0)</f>
        <v>0</v>
      </c>
      <c r="I427">
        <f>martianeum7[[#This Row],[stan_po_wydobyciu_z_ładunku]]-martianeum7[[#This Row],[ile_zabiera_na_orbite]]</f>
        <v>6.9614999999999903</v>
      </c>
    </row>
    <row r="428" spans="1:9" x14ac:dyDescent="0.25">
      <c r="A428" s="1">
        <v>49067</v>
      </c>
      <c r="B428">
        <f t="shared" si="6"/>
        <v>6.9614999999999903</v>
      </c>
      <c r="C428" t="s">
        <v>4</v>
      </c>
      <c r="D428">
        <v>19.3</v>
      </c>
      <c r="E428">
        <v>0.4</v>
      </c>
      <c r="F428">
        <f>IF(martianeum7[[#This Row],[zawartosc '[%']]]&gt;=1,martianeum7[[#This Row],[masa '[kg']]]*martianeum7[[#This Row],[zawartosc '[%']]]*0.01,0)</f>
        <v>0</v>
      </c>
      <c r="G428">
        <f>martianeum7[[#This Row],[stan_magazynu '[kg']]]+martianeum7[[#This Row],[ile_kg_materiału_z_ładunku]]</f>
        <v>6.9614999999999903</v>
      </c>
      <c r="H428">
        <f>IF(martianeum7[[#This Row],[stan_po_wydobyciu_z_ładunku]]&gt;=100,100,0)</f>
        <v>0</v>
      </c>
      <c r="I428">
        <f>martianeum7[[#This Row],[stan_po_wydobyciu_z_ładunku]]-martianeum7[[#This Row],[ile_zabiera_na_orbite]]</f>
        <v>6.9614999999999903</v>
      </c>
    </row>
    <row r="429" spans="1:9" x14ac:dyDescent="0.25">
      <c r="A429" s="1">
        <v>49068</v>
      </c>
      <c r="B429">
        <f t="shared" si="6"/>
        <v>6.9614999999999903</v>
      </c>
      <c r="C429" t="s">
        <v>14</v>
      </c>
      <c r="D429">
        <v>25.5</v>
      </c>
      <c r="E429">
        <v>0</v>
      </c>
      <c r="F429">
        <f>IF(martianeum7[[#This Row],[zawartosc '[%']]]&gt;=1,martianeum7[[#This Row],[masa '[kg']]]*martianeum7[[#This Row],[zawartosc '[%']]]*0.01,0)</f>
        <v>0</v>
      </c>
      <c r="G429">
        <f>martianeum7[[#This Row],[stan_magazynu '[kg']]]+martianeum7[[#This Row],[ile_kg_materiału_z_ładunku]]</f>
        <v>6.9614999999999903</v>
      </c>
      <c r="H429">
        <f>IF(martianeum7[[#This Row],[stan_po_wydobyciu_z_ładunku]]&gt;=100,100,0)</f>
        <v>0</v>
      </c>
      <c r="I429">
        <f>martianeum7[[#This Row],[stan_po_wydobyciu_z_ładunku]]-martianeum7[[#This Row],[ile_zabiera_na_orbite]]</f>
        <v>6.9614999999999903</v>
      </c>
    </row>
    <row r="430" spans="1:9" x14ac:dyDescent="0.25">
      <c r="A430" s="1">
        <v>49069</v>
      </c>
      <c r="B430">
        <f t="shared" si="6"/>
        <v>6.9614999999999903</v>
      </c>
      <c r="C430" t="s">
        <v>6</v>
      </c>
      <c r="D430">
        <v>13.7</v>
      </c>
      <c r="E430">
        <v>11.7</v>
      </c>
      <c r="F430">
        <f>IF(martianeum7[[#This Row],[zawartosc '[%']]]&gt;=1,martianeum7[[#This Row],[masa '[kg']]]*martianeum7[[#This Row],[zawartosc '[%']]]*0.01,0)</f>
        <v>1.6029</v>
      </c>
      <c r="G430">
        <f>martianeum7[[#This Row],[stan_magazynu '[kg']]]+martianeum7[[#This Row],[ile_kg_materiału_z_ładunku]]</f>
        <v>8.5643999999999902</v>
      </c>
      <c r="H430">
        <f>IF(martianeum7[[#This Row],[stan_po_wydobyciu_z_ładunku]]&gt;=100,100,0)</f>
        <v>0</v>
      </c>
      <c r="I430">
        <f>martianeum7[[#This Row],[stan_po_wydobyciu_z_ładunku]]-martianeum7[[#This Row],[ile_zabiera_na_orbite]]</f>
        <v>8.5643999999999902</v>
      </c>
    </row>
    <row r="431" spans="1:9" x14ac:dyDescent="0.25">
      <c r="A431" s="1">
        <v>49070</v>
      </c>
      <c r="B431">
        <f t="shared" si="6"/>
        <v>8.5643999999999902</v>
      </c>
      <c r="C431" t="s">
        <v>19</v>
      </c>
      <c r="D431">
        <v>18.399999999999999</v>
      </c>
      <c r="E431">
        <v>0</v>
      </c>
      <c r="F431">
        <f>IF(martianeum7[[#This Row],[zawartosc '[%']]]&gt;=1,martianeum7[[#This Row],[masa '[kg']]]*martianeum7[[#This Row],[zawartosc '[%']]]*0.01,0)</f>
        <v>0</v>
      </c>
      <c r="G431">
        <f>martianeum7[[#This Row],[stan_magazynu '[kg']]]+martianeum7[[#This Row],[ile_kg_materiału_z_ładunku]]</f>
        <v>8.5643999999999902</v>
      </c>
      <c r="H431">
        <f>IF(martianeum7[[#This Row],[stan_po_wydobyciu_z_ładunku]]&gt;=100,100,0)</f>
        <v>0</v>
      </c>
      <c r="I431">
        <f>martianeum7[[#This Row],[stan_po_wydobyciu_z_ładunku]]-martianeum7[[#This Row],[ile_zabiera_na_orbite]]</f>
        <v>8.5643999999999902</v>
      </c>
    </row>
    <row r="432" spans="1:9" x14ac:dyDescent="0.25">
      <c r="A432" s="1">
        <v>49071</v>
      </c>
      <c r="B432">
        <f t="shared" si="6"/>
        <v>8.5643999999999902</v>
      </c>
      <c r="C432" t="s">
        <v>18</v>
      </c>
      <c r="D432">
        <v>11.1</v>
      </c>
      <c r="E432">
        <v>0</v>
      </c>
      <c r="F432">
        <f>IF(martianeum7[[#This Row],[zawartosc '[%']]]&gt;=1,martianeum7[[#This Row],[masa '[kg']]]*martianeum7[[#This Row],[zawartosc '[%']]]*0.01,0)</f>
        <v>0</v>
      </c>
      <c r="G432">
        <f>martianeum7[[#This Row],[stan_magazynu '[kg']]]+martianeum7[[#This Row],[ile_kg_materiału_z_ładunku]]</f>
        <v>8.5643999999999902</v>
      </c>
      <c r="H432">
        <f>IF(martianeum7[[#This Row],[stan_po_wydobyciu_z_ładunku]]&gt;=100,100,0)</f>
        <v>0</v>
      </c>
      <c r="I432">
        <f>martianeum7[[#This Row],[stan_po_wydobyciu_z_ładunku]]-martianeum7[[#This Row],[ile_zabiera_na_orbite]]</f>
        <v>8.5643999999999902</v>
      </c>
    </row>
    <row r="433" spans="1:9" x14ac:dyDescent="0.25">
      <c r="A433" s="1">
        <v>49072</v>
      </c>
      <c r="B433">
        <f t="shared" si="6"/>
        <v>8.5643999999999902</v>
      </c>
      <c r="C433" t="s">
        <v>12</v>
      </c>
      <c r="D433">
        <v>28</v>
      </c>
      <c r="E433">
        <v>0</v>
      </c>
      <c r="F433">
        <f>IF(martianeum7[[#This Row],[zawartosc '[%']]]&gt;=1,martianeum7[[#This Row],[masa '[kg']]]*martianeum7[[#This Row],[zawartosc '[%']]]*0.01,0)</f>
        <v>0</v>
      </c>
      <c r="G433">
        <f>martianeum7[[#This Row],[stan_magazynu '[kg']]]+martianeum7[[#This Row],[ile_kg_materiału_z_ładunku]]</f>
        <v>8.5643999999999902</v>
      </c>
      <c r="H433">
        <f>IF(martianeum7[[#This Row],[stan_po_wydobyciu_z_ładunku]]&gt;=100,100,0)</f>
        <v>0</v>
      </c>
      <c r="I433">
        <f>martianeum7[[#This Row],[stan_po_wydobyciu_z_ładunku]]-martianeum7[[#This Row],[ile_zabiera_na_orbite]]</f>
        <v>8.5643999999999902</v>
      </c>
    </row>
    <row r="434" spans="1:9" x14ac:dyDescent="0.25">
      <c r="A434" s="1">
        <v>49073</v>
      </c>
      <c r="B434">
        <f t="shared" si="6"/>
        <v>8.5643999999999902</v>
      </c>
      <c r="C434" t="s">
        <v>6</v>
      </c>
      <c r="D434">
        <v>16.2</v>
      </c>
      <c r="E434">
        <v>13.7</v>
      </c>
      <c r="F434">
        <f>IF(martianeum7[[#This Row],[zawartosc '[%']]]&gt;=1,martianeum7[[#This Row],[masa '[kg']]]*martianeum7[[#This Row],[zawartosc '[%']]]*0.01,0)</f>
        <v>2.2193999999999998</v>
      </c>
      <c r="G434">
        <f>martianeum7[[#This Row],[stan_magazynu '[kg']]]+martianeum7[[#This Row],[ile_kg_materiału_z_ładunku]]</f>
        <v>10.783799999999991</v>
      </c>
      <c r="H434">
        <f>IF(martianeum7[[#This Row],[stan_po_wydobyciu_z_ładunku]]&gt;=100,100,0)</f>
        <v>0</v>
      </c>
      <c r="I434">
        <f>martianeum7[[#This Row],[stan_po_wydobyciu_z_ładunku]]-martianeum7[[#This Row],[ile_zabiera_na_orbite]]</f>
        <v>10.783799999999991</v>
      </c>
    </row>
    <row r="435" spans="1:9" x14ac:dyDescent="0.25">
      <c r="A435" s="1">
        <v>49074</v>
      </c>
      <c r="B435">
        <f t="shared" si="6"/>
        <v>10.783799999999991</v>
      </c>
      <c r="C435" t="s">
        <v>19</v>
      </c>
      <c r="D435">
        <v>12.1</v>
      </c>
      <c r="E435">
        <v>37.200000000000003</v>
      </c>
      <c r="F435">
        <f>IF(martianeum7[[#This Row],[zawartosc '[%']]]&gt;=1,martianeum7[[#This Row],[masa '[kg']]]*martianeum7[[#This Row],[zawartosc '[%']]]*0.01,0)</f>
        <v>4.5011999999999999</v>
      </c>
      <c r="G435">
        <f>martianeum7[[#This Row],[stan_magazynu '[kg']]]+martianeum7[[#This Row],[ile_kg_materiału_z_ładunku]]</f>
        <v>15.284999999999989</v>
      </c>
      <c r="H435">
        <f>IF(martianeum7[[#This Row],[stan_po_wydobyciu_z_ładunku]]&gt;=100,100,0)</f>
        <v>0</v>
      </c>
      <c r="I435">
        <f>martianeum7[[#This Row],[stan_po_wydobyciu_z_ładunku]]-martianeum7[[#This Row],[ile_zabiera_na_orbite]]</f>
        <v>15.284999999999989</v>
      </c>
    </row>
    <row r="436" spans="1:9" x14ac:dyDescent="0.25">
      <c r="A436" s="1">
        <v>49075</v>
      </c>
      <c r="B436">
        <f t="shared" si="6"/>
        <v>15.284999999999989</v>
      </c>
      <c r="C436" t="s">
        <v>20</v>
      </c>
      <c r="D436">
        <v>21.4</v>
      </c>
      <c r="E436">
        <v>3.1</v>
      </c>
      <c r="F436">
        <f>IF(martianeum7[[#This Row],[zawartosc '[%']]]&gt;=1,martianeum7[[#This Row],[masa '[kg']]]*martianeum7[[#This Row],[zawartosc '[%']]]*0.01,0)</f>
        <v>0.6634000000000001</v>
      </c>
      <c r="G436">
        <f>martianeum7[[#This Row],[stan_magazynu '[kg']]]+martianeum7[[#This Row],[ile_kg_materiału_z_ładunku]]</f>
        <v>15.948399999999989</v>
      </c>
      <c r="H436">
        <f>IF(martianeum7[[#This Row],[stan_po_wydobyciu_z_ładunku]]&gt;=100,100,0)</f>
        <v>0</v>
      </c>
      <c r="I436">
        <f>martianeum7[[#This Row],[stan_po_wydobyciu_z_ładunku]]-martianeum7[[#This Row],[ile_zabiera_na_orbite]]</f>
        <v>15.948399999999989</v>
      </c>
    </row>
    <row r="437" spans="1:9" x14ac:dyDescent="0.25">
      <c r="A437" s="1">
        <v>49076</v>
      </c>
      <c r="B437">
        <f t="shared" si="6"/>
        <v>15.948399999999989</v>
      </c>
      <c r="C437" t="s">
        <v>10</v>
      </c>
      <c r="D437">
        <v>11.2</v>
      </c>
      <c r="E437">
        <v>0</v>
      </c>
      <c r="F437">
        <f>IF(martianeum7[[#This Row],[zawartosc '[%']]]&gt;=1,martianeum7[[#This Row],[masa '[kg']]]*martianeum7[[#This Row],[zawartosc '[%']]]*0.01,0)</f>
        <v>0</v>
      </c>
      <c r="G437">
        <f>martianeum7[[#This Row],[stan_magazynu '[kg']]]+martianeum7[[#This Row],[ile_kg_materiału_z_ładunku]]</f>
        <v>15.948399999999989</v>
      </c>
      <c r="H437">
        <f>IF(martianeum7[[#This Row],[stan_po_wydobyciu_z_ładunku]]&gt;=100,100,0)</f>
        <v>0</v>
      </c>
      <c r="I437">
        <f>martianeum7[[#This Row],[stan_po_wydobyciu_z_ładunku]]-martianeum7[[#This Row],[ile_zabiera_na_orbite]]</f>
        <v>15.948399999999989</v>
      </c>
    </row>
    <row r="438" spans="1:9" x14ac:dyDescent="0.25">
      <c r="A438" s="1">
        <v>49077</v>
      </c>
      <c r="B438">
        <f t="shared" si="6"/>
        <v>15.948399999999989</v>
      </c>
      <c r="C438" t="s">
        <v>28</v>
      </c>
      <c r="D438">
        <v>18.399999999999999</v>
      </c>
      <c r="E438">
        <v>0.2</v>
      </c>
      <c r="F438">
        <f>IF(martianeum7[[#This Row],[zawartosc '[%']]]&gt;=1,martianeum7[[#This Row],[masa '[kg']]]*martianeum7[[#This Row],[zawartosc '[%']]]*0.01,0)</f>
        <v>0</v>
      </c>
      <c r="G438">
        <f>martianeum7[[#This Row],[stan_magazynu '[kg']]]+martianeum7[[#This Row],[ile_kg_materiału_z_ładunku]]</f>
        <v>15.948399999999989</v>
      </c>
      <c r="H438">
        <f>IF(martianeum7[[#This Row],[stan_po_wydobyciu_z_ładunku]]&gt;=100,100,0)</f>
        <v>0</v>
      </c>
      <c r="I438">
        <f>martianeum7[[#This Row],[stan_po_wydobyciu_z_ładunku]]-martianeum7[[#This Row],[ile_zabiera_na_orbite]]</f>
        <v>15.948399999999989</v>
      </c>
    </row>
    <row r="439" spans="1:9" x14ac:dyDescent="0.25">
      <c r="A439" s="1">
        <v>49078</v>
      </c>
      <c r="B439">
        <f t="shared" si="6"/>
        <v>15.948399999999989</v>
      </c>
      <c r="C439" t="s">
        <v>12</v>
      </c>
      <c r="D439">
        <v>13.7</v>
      </c>
      <c r="E439">
        <v>0</v>
      </c>
      <c r="F439">
        <f>IF(martianeum7[[#This Row],[zawartosc '[%']]]&gt;=1,martianeum7[[#This Row],[masa '[kg']]]*martianeum7[[#This Row],[zawartosc '[%']]]*0.01,0)</f>
        <v>0</v>
      </c>
      <c r="G439">
        <f>martianeum7[[#This Row],[stan_magazynu '[kg']]]+martianeum7[[#This Row],[ile_kg_materiału_z_ładunku]]</f>
        <v>15.948399999999989</v>
      </c>
      <c r="H439">
        <f>IF(martianeum7[[#This Row],[stan_po_wydobyciu_z_ładunku]]&gt;=100,100,0)</f>
        <v>0</v>
      </c>
      <c r="I439">
        <f>martianeum7[[#This Row],[stan_po_wydobyciu_z_ładunku]]-martianeum7[[#This Row],[ile_zabiera_na_orbite]]</f>
        <v>15.948399999999989</v>
      </c>
    </row>
    <row r="440" spans="1:9" x14ac:dyDescent="0.25">
      <c r="A440" s="1">
        <v>49079</v>
      </c>
      <c r="B440">
        <f t="shared" si="6"/>
        <v>15.948399999999989</v>
      </c>
      <c r="C440" t="s">
        <v>19</v>
      </c>
      <c r="D440">
        <v>10.4</v>
      </c>
      <c r="E440">
        <v>15.6</v>
      </c>
      <c r="F440">
        <f>IF(martianeum7[[#This Row],[zawartosc '[%']]]&gt;=1,martianeum7[[#This Row],[masa '[kg']]]*martianeum7[[#This Row],[zawartosc '[%']]]*0.01,0)</f>
        <v>1.6224000000000001</v>
      </c>
      <c r="G440">
        <f>martianeum7[[#This Row],[stan_magazynu '[kg']]]+martianeum7[[#This Row],[ile_kg_materiału_z_ładunku]]</f>
        <v>17.570799999999988</v>
      </c>
      <c r="H440">
        <f>IF(martianeum7[[#This Row],[stan_po_wydobyciu_z_ładunku]]&gt;=100,100,0)</f>
        <v>0</v>
      </c>
      <c r="I440">
        <f>martianeum7[[#This Row],[stan_po_wydobyciu_z_ładunku]]-martianeum7[[#This Row],[ile_zabiera_na_orbite]]</f>
        <v>17.570799999999988</v>
      </c>
    </row>
    <row r="441" spans="1:9" x14ac:dyDescent="0.25">
      <c r="A441" s="1">
        <v>49080</v>
      </c>
      <c r="B441">
        <f t="shared" si="6"/>
        <v>17.570799999999988</v>
      </c>
      <c r="C441" t="s">
        <v>31</v>
      </c>
      <c r="D441">
        <v>21.8</v>
      </c>
      <c r="E441">
        <v>0</v>
      </c>
      <c r="F441">
        <f>IF(martianeum7[[#This Row],[zawartosc '[%']]]&gt;=1,martianeum7[[#This Row],[masa '[kg']]]*martianeum7[[#This Row],[zawartosc '[%']]]*0.01,0)</f>
        <v>0</v>
      </c>
      <c r="G441">
        <f>martianeum7[[#This Row],[stan_magazynu '[kg']]]+martianeum7[[#This Row],[ile_kg_materiału_z_ładunku]]</f>
        <v>17.570799999999988</v>
      </c>
      <c r="H441">
        <f>IF(martianeum7[[#This Row],[stan_po_wydobyciu_z_ładunku]]&gt;=100,100,0)</f>
        <v>0</v>
      </c>
      <c r="I441">
        <f>martianeum7[[#This Row],[stan_po_wydobyciu_z_ładunku]]-martianeum7[[#This Row],[ile_zabiera_na_orbite]]</f>
        <v>17.570799999999988</v>
      </c>
    </row>
    <row r="442" spans="1:9" x14ac:dyDescent="0.25">
      <c r="A442" s="1">
        <v>49081</v>
      </c>
      <c r="B442">
        <f t="shared" si="6"/>
        <v>17.570799999999988</v>
      </c>
      <c r="C442" t="s">
        <v>7</v>
      </c>
      <c r="D442">
        <v>11</v>
      </c>
      <c r="E442">
        <v>0.4</v>
      </c>
      <c r="F442">
        <f>IF(martianeum7[[#This Row],[zawartosc '[%']]]&gt;=1,martianeum7[[#This Row],[masa '[kg']]]*martianeum7[[#This Row],[zawartosc '[%']]]*0.01,0)</f>
        <v>0</v>
      </c>
      <c r="G442">
        <f>martianeum7[[#This Row],[stan_magazynu '[kg']]]+martianeum7[[#This Row],[ile_kg_materiału_z_ładunku]]</f>
        <v>17.570799999999988</v>
      </c>
      <c r="H442">
        <f>IF(martianeum7[[#This Row],[stan_po_wydobyciu_z_ładunku]]&gt;=100,100,0)</f>
        <v>0</v>
      </c>
      <c r="I442">
        <f>martianeum7[[#This Row],[stan_po_wydobyciu_z_ładunku]]-martianeum7[[#This Row],[ile_zabiera_na_orbite]]</f>
        <v>17.570799999999988</v>
      </c>
    </row>
    <row r="443" spans="1:9" x14ac:dyDescent="0.25">
      <c r="A443" s="1">
        <v>49082</v>
      </c>
      <c r="B443">
        <f t="shared" si="6"/>
        <v>17.570799999999988</v>
      </c>
      <c r="C443" t="s">
        <v>10</v>
      </c>
      <c r="D443">
        <v>19</v>
      </c>
      <c r="E443">
        <v>21.9</v>
      </c>
      <c r="F443">
        <f>IF(martianeum7[[#This Row],[zawartosc '[%']]]&gt;=1,martianeum7[[#This Row],[masa '[kg']]]*martianeum7[[#This Row],[zawartosc '[%']]]*0.01,0)</f>
        <v>4.1609999999999996</v>
      </c>
      <c r="G443">
        <f>martianeum7[[#This Row],[stan_magazynu '[kg']]]+martianeum7[[#This Row],[ile_kg_materiału_z_ładunku]]</f>
        <v>21.731799999999986</v>
      </c>
      <c r="H443">
        <f>IF(martianeum7[[#This Row],[stan_po_wydobyciu_z_ładunku]]&gt;=100,100,0)</f>
        <v>0</v>
      </c>
      <c r="I443">
        <f>martianeum7[[#This Row],[stan_po_wydobyciu_z_ładunku]]-martianeum7[[#This Row],[ile_zabiera_na_orbite]]</f>
        <v>21.731799999999986</v>
      </c>
    </row>
    <row r="444" spans="1:9" x14ac:dyDescent="0.25">
      <c r="A444" s="1">
        <v>49083</v>
      </c>
      <c r="B444">
        <f t="shared" si="6"/>
        <v>21.731799999999986</v>
      </c>
      <c r="C444" t="s">
        <v>10</v>
      </c>
      <c r="D444">
        <v>12.5</v>
      </c>
      <c r="E444">
        <v>0</v>
      </c>
      <c r="F444">
        <f>IF(martianeum7[[#This Row],[zawartosc '[%']]]&gt;=1,martianeum7[[#This Row],[masa '[kg']]]*martianeum7[[#This Row],[zawartosc '[%']]]*0.01,0)</f>
        <v>0</v>
      </c>
      <c r="G444">
        <f>martianeum7[[#This Row],[stan_magazynu '[kg']]]+martianeum7[[#This Row],[ile_kg_materiału_z_ładunku]]</f>
        <v>21.731799999999986</v>
      </c>
      <c r="H444">
        <f>IF(martianeum7[[#This Row],[stan_po_wydobyciu_z_ładunku]]&gt;=100,100,0)</f>
        <v>0</v>
      </c>
      <c r="I444">
        <f>martianeum7[[#This Row],[stan_po_wydobyciu_z_ładunku]]-martianeum7[[#This Row],[ile_zabiera_na_orbite]]</f>
        <v>21.731799999999986</v>
      </c>
    </row>
    <row r="445" spans="1:9" x14ac:dyDescent="0.25">
      <c r="A445" s="1">
        <v>49084</v>
      </c>
      <c r="B445">
        <f t="shared" si="6"/>
        <v>21.731799999999986</v>
      </c>
      <c r="C445" t="s">
        <v>15</v>
      </c>
      <c r="D445">
        <v>13.6</v>
      </c>
      <c r="E445">
        <v>12.6</v>
      </c>
      <c r="F445">
        <f>IF(martianeum7[[#This Row],[zawartosc '[%']]]&gt;=1,martianeum7[[#This Row],[masa '[kg']]]*martianeum7[[#This Row],[zawartosc '[%']]]*0.01,0)</f>
        <v>1.7135999999999998</v>
      </c>
      <c r="G445">
        <f>martianeum7[[#This Row],[stan_magazynu '[kg']]]+martianeum7[[#This Row],[ile_kg_materiału_z_ładunku]]</f>
        <v>23.445399999999985</v>
      </c>
      <c r="H445">
        <f>IF(martianeum7[[#This Row],[stan_po_wydobyciu_z_ładunku]]&gt;=100,100,0)</f>
        <v>0</v>
      </c>
      <c r="I445">
        <f>martianeum7[[#This Row],[stan_po_wydobyciu_z_ładunku]]-martianeum7[[#This Row],[ile_zabiera_na_orbite]]</f>
        <v>23.445399999999985</v>
      </c>
    </row>
    <row r="446" spans="1:9" x14ac:dyDescent="0.25">
      <c r="A446" s="1">
        <v>49085</v>
      </c>
      <c r="B446">
        <f t="shared" si="6"/>
        <v>23.445399999999985</v>
      </c>
      <c r="C446" t="s">
        <v>10</v>
      </c>
      <c r="D446">
        <v>20.2</v>
      </c>
      <c r="E446">
        <v>17.899999999999999</v>
      </c>
      <c r="F446">
        <f>IF(martianeum7[[#This Row],[zawartosc '[%']]]&gt;=1,martianeum7[[#This Row],[masa '[kg']]]*martianeum7[[#This Row],[zawartosc '[%']]]*0.01,0)</f>
        <v>3.6158000000000001</v>
      </c>
      <c r="G446">
        <f>martianeum7[[#This Row],[stan_magazynu '[kg']]]+martianeum7[[#This Row],[ile_kg_materiału_z_ładunku]]</f>
        <v>27.061199999999985</v>
      </c>
      <c r="H446">
        <f>IF(martianeum7[[#This Row],[stan_po_wydobyciu_z_ładunku]]&gt;=100,100,0)</f>
        <v>0</v>
      </c>
      <c r="I446">
        <f>martianeum7[[#This Row],[stan_po_wydobyciu_z_ładunku]]-martianeum7[[#This Row],[ile_zabiera_na_orbite]]</f>
        <v>27.061199999999985</v>
      </c>
    </row>
    <row r="447" spans="1:9" x14ac:dyDescent="0.25">
      <c r="A447" s="1">
        <v>49086</v>
      </c>
      <c r="B447">
        <f t="shared" si="6"/>
        <v>27.061199999999985</v>
      </c>
      <c r="C447" t="s">
        <v>10</v>
      </c>
      <c r="D447">
        <v>28.7</v>
      </c>
      <c r="E447">
        <v>0</v>
      </c>
      <c r="F447">
        <f>IF(martianeum7[[#This Row],[zawartosc '[%']]]&gt;=1,martianeum7[[#This Row],[masa '[kg']]]*martianeum7[[#This Row],[zawartosc '[%']]]*0.01,0)</f>
        <v>0</v>
      </c>
      <c r="G447">
        <f>martianeum7[[#This Row],[stan_magazynu '[kg']]]+martianeum7[[#This Row],[ile_kg_materiału_z_ładunku]]</f>
        <v>27.061199999999985</v>
      </c>
      <c r="H447">
        <f>IF(martianeum7[[#This Row],[stan_po_wydobyciu_z_ładunku]]&gt;=100,100,0)</f>
        <v>0</v>
      </c>
      <c r="I447">
        <f>martianeum7[[#This Row],[stan_po_wydobyciu_z_ładunku]]-martianeum7[[#This Row],[ile_zabiera_na_orbite]]</f>
        <v>27.061199999999985</v>
      </c>
    </row>
    <row r="448" spans="1:9" x14ac:dyDescent="0.25">
      <c r="A448" s="1">
        <v>49087</v>
      </c>
      <c r="B448">
        <f t="shared" si="6"/>
        <v>27.061199999999985</v>
      </c>
      <c r="C448" t="s">
        <v>20</v>
      </c>
      <c r="D448">
        <v>13.4</v>
      </c>
      <c r="E448">
        <v>4.8</v>
      </c>
      <c r="F448">
        <f>IF(martianeum7[[#This Row],[zawartosc '[%']]]&gt;=1,martianeum7[[#This Row],[masa '[kg']]]*martianeum7[[#This Row],[zawartosc '[%']]]*0.01,0)</f>
        <v>0.64319999999999999</v>
      </c>
      <c r="G448">
        <f>martianeum7[[#This Row],[stan_magazynu '[kg']]]+martianeum7[[#This Row],[ile_kg_materiału_z_ładunku]]</f>
        <v>27.704399999999985</v>
      </c>
      <c r="H448">
        <f>IF(martianeum7[[#This Row],[stan_po_wydobyciu_z_ładunku]]&gt;=100,100,0)</f>
        <v>0</v>
      </c>
      <c r="I448">
        <f>martianeum7[[#This Row],[stan_po_wydobyciu_z_ładunku]]-martianeum7[[#This Row],[ile_zabiera_na_orbite]]</f>
        <v>27.704399999999985</v>
      </c>
    </row>
    <row r="449" spans="1:9" x14ac:dyDescent="0.25">
      <c r="A449" s="1">
        <v>49088</v>
      </c>
      <c r="B449">
        <f t="shared" si="6"/>
        <v>27.704399999999985</v>
      </c>
      <c r="C449" t="s">
        <v>15</v>
      </c>
      <c r="D449">
        <v>12</v>
      </c>
      <c r="E449">
        <v>8.9</v>
      </c>
      <c r="F449">
        <f>IF(martianeum7[[#This Row],[zawartosc '[%']]]&gt;=1,martianeum7[[#This Row],[masa '[kg']]]*martianeum7[[#This Row],[zawartosc '[%']]]*0.01,0)</f>
        <v>1.0680000000000001</v>
      </c>
      <c r="G449">
        <f>martianeum7[[#This Row],[stan_magazynu '[kg']]]+martianeum7[[#This Row],[ile_kg_materiału_z_ładunku]]</f>
        <v>28.772399999999987</v>
      </c>
      <c r="H449">
        <f>IF(martianeum7[[#This Row],[stan_po_wydobyciu_z_ładunku]]&gt;=100,100,0)</f>
        <v>0</v>
      </c>
      <c r="I449">
        <f>martianeum7[[#This Row],[stan_po_wydobyciu_z_ładunku]]-martianeum7[[#This Row],[ile_zabiera_na_orbite]]</f>
        <v>28.772399999999987</v>
      </c>
    </row>
    <row r="450" spans="1:9" x14ac:dyDescent="0.25">
      <c r="A450" s="1">
        <v>49089</v>
      </c>
      <c r="B450">
        <f t="shared" si="6"/>
        <v>28.772399999999987</v>
      </c>
      <c r="C450" t="s">
        <v>11</v>
      </c>
      <c r="D450">
        <v>28.9</v>
      </c>
      <c r="E450">
        <v>13.9</v>
      </c>
      <c r="F450">
        <f>IF(martianeum7[[#This Row],[zawartosc '[%']]]&gt;=1,martianeum7[[#This Row],[masa '[kg']]]*martianeum7[[#This Row],[zawartosc '[%']]]*0.01,0)</f>
        <v>4.0171000000000001</v>
      </c>
      <c r="G450">
        <f>martianeum7[[#This Row],[stan_magazynu '[kg']]]+martianeum7[[#This Row],[ile_kg_materiału_z_ładunku]]</f>
        <v>32.78949999999999</v>
      </c>
      <c r="H450">
        <f>IF(martianeum7[[#This Row],[stan_po_wydobyciu_z_ładunku]]&gt;=100,100,0)</f>
        <v>0</v>
      </c>
      <c r="I450">
        <f>martianeum7[[#This Row],[stan_po_wydobyciu_z_ładunku]]-martianeum7[[#This Row],[ile_zabiera_na_orbite]]</f>
        <v>32.78949999999999</v>
      </c>
    </row>
    <row r="451" spans="1:9" x14ac:dyDescent="0.25">
      <c r="A451" s="1">
        <v>49090</v>
      </c>
      <c r="B451">
        <f t="shared" si="6"/>
        <v>32.78949999999999</v>
      </c>
      <c r="C451" t="s">
        <v>22</v>
      </c>
      <c r="D451">
        <v>25.2</v>
      </c>
      <c r="E451">
        <v>0</v>
      </c>
      <c r="F451">
        <f>IF(martianeum7[[#This Row],[zawartosc '[%']]]&gt;=1,martianeum7[[#This Row],[masa '[kg']]]*martianeum7[[#This Row],[zawartosc '[%']]]*0.01,0)</f>
        <v>0</v>
      </c>
      <c r="G451">
        <f>martianeum7[[#This Row],[stan_magazynu '[kg']]]+martianeum7[[#This Row],[ile_kg_materiału_z_ładunku]]</f>
        <v>32.78949999999999</v>
      </c>
      <c r="H451">
        <f>IF(martianeum7[[#This Row],[stan_po_wydobyciu_z_ładunku]]&gt;=100,100,0)</f>
        <v>0</v>
      </c>
      <c r="I451">
        <f>martianeum7[[#This Row],[stan_po_wydobyciu_z_ładunku]]-martianeum7[[#This Row],[ile_zabiera_na_orbite]]</f>
        <v>32.78949999999999</v>
      </c>
    </row>
    <row r="452" spans="1:9" x14ac:dyDescent="0.25">
      <c r="A452" s="1">
        <v>49091</v>
      </c>
      <c r="B452">
        <f t="shared" ref="B452:B515" si="7">I451</f>
        <v>32.78949999999999</v>
      </c>
      <c r="C452" t="s">
        <v>11</v>
      </c>
      <c r="D452">
        <v>18.600000000000001</v>
      </c>
      <c r="E452">
        <v>1.8</v>
      </c>
      <c r="F452">
        <f>IF(martianeum7[[#This Row],[zawartosc '[%']]]&gt;=1,martianeum7[[#This Row],[masa '[kg']]]*martianeum7[[#This Row],[zawartosc '[%']]]*0.01,0)</f>
        <v>0.33480000000000004</v>
      </c>
      <c r="G452">
        <f>martianeum7[[#This Row],[stan_magazynu '[kg']]]+martianeum7[[#This Row],[ile_kg_materiału_z_ładunku]]</f>
        <v>33.124299999999991</v>
      </c>
      <c r="H452">
        <f>IF(martianeum7[[#This Row],[stan_po_wydobyciu_z_ładunku]]&gt;=100,100,0)</f>
        <v>0</v>
      </c>
      <c r="I452">
        <f>martianeum7[[#This Row],[stan_po_wydobyciu_z_ładunku]]-martianeum7[[#This Row],[ile_zabiera_na_orbite]]</f>
        <v>33.124299999999991</v>
      </c>
    </row>
    <row r="453" spans="1:9" x14ac:dyDescent="0.25">
      <c r="A453" s="1">
        <v>49092</v>
      </c>
      <c r="B453">
        <f t="shared" si="7"/>
        <v>33.124299999999991</v>
      </c>
      <c r="C453" t="s">
        <v>26</v>
      </c>
      <c r="D453">
        <v>20</v>
      </c>
      <c r="E453">
        <v>2.4</v>
      </c>
      <c r="F453">
        <f>IF(martianeum7[[#This Row],[zawartosc '[%']]]&gt;=1,martianeum7[[#This Row],[masa '[kg']]]*martianeum7[[#This Row],[zawartosc '[%']]]*0.01,0)</f>
        <v>0.48</v>
      </c>
      <c r="G453">
        <f>martianeum7[[#This Row],[stan_magazynu '[kg']]]+martianeum7[[#This Row],[ile_kg_materiału_z_ładunku]]</f>
        <v>33.604299999999988</v>
      </c>
      <c r="H453">
        <f>IF(martianeum7[[#This Row],[stan_po_wydobyciu_z_ładunku]]&gt;=100,100,0)</f>
        <v>0</v>
      </c>
      <c r="I453">
        <f>martianeum7[[#This Row],[stan_po_wydobyciu_z_ładunku]]-martianeum7[[#This Row],[ile_zabiera_na_orbite]]</f>
        <v>33.604299999999988</v>
      </c>
    </row>
    <row r="454" spans="1:9" x14ac:dyDescent="0.25">
      <c r="A454" s="1">
        <v>49093</v>
      </c>
      <c r="B454">
        <f t="shared" si="7"/>
        <v>33.604299999999988</v>
      </c>
      <c r="C454" t="s">
        <v>9</v>
      </c>
      <c r="D454">
        <v>14.3</v>
      </c>
      <c r="E454">
        <v>3.9</v>
      </c>
      <c r="F454">
        <f>IF(martianeum7[[#This Row],[zawartosc '[%']]]&gt;=1,martianeum7[[#This Row],[masa '[kg']]]*martianeum7[[#This Row],[zawartosc '[%']]]*0.01,0)</f>
        <v>0.55770000000000008</v>
      </c>
      <c r="G454">
        <f>martianeum7[[#This Row],[stan_magazynu '[kg']]]+martianeum7[[#This Row],[ile_kg_materiału_z_ładunku]]</f>
        <v>34.161999999999985</v>
      </c>
      <c r="H454">
        <f>IF(martianeum7[[#This Row],[stan_po_wydobyciu_z_ładunku]]&gt;=100,100,0)</f>
        <v>0</v>
      </c>
      <c r="I454">
        <f>martianeum7[[#This Row],[stan_po_wydobyciu_z_ładunku]]-martianeum7[[#This Row],[ile_zabiera_na_orbite]]</f>
        <v>34.161999999999985</v>
      </c>
    </row>
    <row r="455" spans="1:9" x14ac:dyDescent="0.25">
      <c r="A455" s="1">
        <v>49094</v>
      </c>
      <c r="B455">
        <f t="shared" si="7"/>
        <v>34.161999999999985</v>
      </c>
      <c r="C455" t="s">
        <v>10</v>
      </c>
      <c r="D455">
        <v>28.8</v>
      </c>
      <c r="E455">
        <v>25.1</v>
      </c>
      <c r="F455">
        <f>IF(martianeum7[[#This Row],[zawartosc '[%']]]&gt;=1,martianeum7[[#This Row],[masa '[kg']]]*martianeum7[[#This Row],[zawartosc '[%']]]*0.01,0)</f>
        <v>7.2288000000000014</v>
      </c>
      <c r="G455">
        <f>martianeum7[[#This Row],[stan_magazynu '[kg']]]+martianeum7[[#This Row],[ile_kg_materiału_z_ładunku]]</f>
        <v>41.390799999999984</v>
      </c>
      <c r="H455">
        <f>IF(martianeum7[[#This Row],[stan_po_wydobyciu_z_ładunku]]&gt;=100,100,0)</f>
        <v>0</v>
      </c>
      <c r="I455">
        <f>martianeum7[[#This Row],[stan_po_wydobyciu_z_ładunku]]-martianeum7[[#This Row],[ile_zabiera_na_orbite]]</f>
        <v>41.390799999999984</v>
      </c>
    </row>
    <row r="456" spans="1:9" x14ac:dyDescent="0.25">
      <c r="A456" s="1">
        <v>49095</v>
      </c>
      <c r="B456">
        <f t="shared" si="7"/>
        <v>41.390799999999984</v>
      </c>
      <c r="C456" t="s">
        <v>19</v>
      </c>
      <c r="D456">
        <v>26.8</v>
      </c>
      <c r="E456">
        <v>10.8</v>
      </c>
      <c r="F456">
        <f>IF(martianeum7[[#This Row],[zawartosc '[%']]]&gt;=1,martianeum7[[#This Row],[masa '[kg']]]*martianeum7[[#This Row],[zawartosc '[%']]]*0.01,0)</f>
        <v>2.8944000000000005</v>
      </c>
      <c r="G456">
        <f>martianeum7[[#This Row],[stan_magazynu '[kg']]]+martianeum7[[#This Row],[ile_kg_materiału_z_ładunku]]</f>
        <v>44.285199999999982</v>
      </c>
      <c r="H456">
        <f>IF(martianeum7[[#This Row],[stan_po_wydobyciu_z_ładunku]]&gt;=100,100,0)</f>
        <v>0</v>
      </c>
      <c r="I456">
        <f>martianeum7[[#This Row],[stan_po_wydobyciu_z_ładunku]]-martianeum7[[#This Row],[ile_zabiera_na_orbite]]</f>
        <v>44.285199999999982</v>
      </c>
    </row>
    <row r="457" spans="1:9" x14ac:dyDescent="0.25">
      <c r="A457" s="1">
        <v>49096</v>
      </c>
      <c r="B457">
        <f t="shared" si="7"/>
        <v>44.285199999999982</v>
      </c>
      <c r="C457" t="s">
        <v>19</v>
      </c>
      <c r="D457">
        <v>20.399999999999999</v>
      </c>
      <c r="E457">
        <v>0</v>
      </c>
      <c r="F457">
        <f>IF(martianeum7[[#This Row],[zawartosc '[%']]]&gt;=1,martianeum7[[#This Row],[masa '[kg']]]*martianeum7[[#This Row],[zawartosc '[%']]]*0.01,0)</f>
        <v>0</v>
      </c>
      <c r="G457">
        <f>martianeum7[[#This Row],[stan_magazynu '[kg']]]+martianeum7[[#This Row],[ile_kg_materiału_z_ładunku]]</f>
        <v>44.285199999999982</v>
      </c>
      <c r="H457">
        <f>IF(martianeum7[[#This Row],[stan_po_wydobyciu_z_ładunku]]&gt;=100,100,0)</f>
        <v>0</v>
      </c>
      <c r="I457">
        <f>martianeum7[[#This Row],[stan_po_wydobyciu_z_ładunku]]-martianeum7[[#This Row],[ile_zabiera_na_orbite]]</f>
        <v>44.285199999999982</v>
      </c>
    </row>
    <row r="458" spans="1:9" x14ac:dyDescent="0.25">
      <c r="A458" s="1">
        <v>49097</v>
      </c>
      <c r="B458">
        <f t="shared" si="7"/>
        <v>44.285199999999982</v>
      </c>
      <c r="C458" t="s">
        <v>22</v>
      </c>
      <c r="D458">
        <v>14.1</v>
      </c>
      <c r="E458">
        <v>4.5</v>
      </c>
      <c r="F458">
        <f>IF(martianeum7[[#This Row],[zawartosc '[%']]]&gt;=1,martianeum7[[#This Row],[masa '[kg']]]*martianeum7[[#This Row],[zawartosc '[%']]]*0.01,0)</f>
        <v>0.63449999999999995</v>
      </c>
      <c r="G458">
        <f>martianeum7[[#This Row],[stan_magazynu '[kg']]]+martianeum7[[#This Row],[ile_kg_materiału_z_ładunku]]</f>
        <v>44.919699999999985</v>
      </c>
      <c r="H458">
        <f>IF(martianeum7[[#This Row],[stan_po_wydobyciu_z_ładunku]]&gt;=100,100,0)</f>
        <v>0</v>
      </c>
      <c r="I458">
        <f>martianeum7[[#This Row],[stan_po_wydobyciu_z_ładunku]]-martianeum7[[#This Row],[ile_zabiera_na_orbite]]</f>
        <v>44.919699999999985</v>
      </c>
    </row>
    <row r="459" spans="1:9" x14ac:dyDescent="0.25">
      <c r="A459" s="1">
        <v>49098</v>
      </c>
      <c r="B459">
        <f t="shared" si="7"/>
        <v>44.919699999999985</v>
      </c>
      <c r="C459" t="s">
        <v>14</v>
      </c>
      <c r="D459">
        <v>28.1</v>
      </c>
      <c r="E459">
        <v>6.3</v>
      </c>
      <c r="F459">
        <f>IF(martianeum7[[#This Row],[zawartosc '[%']]]&gt;=1,martianeum7[[#This Row],[masa '[kg']]]*martianeum7[[#This Row],[zawartosc '[%']]]*0.01,0)</f>
        <v>1.7703</v>
      </c>
      <c r="G459">
        <f>martianeum7[[#This Row],[stan_magazynu '[kg']]]+martianeum7[[#This Row],[ile_kg_materiału_z_ładunku]]</f>
        <v>46.689999999999984</v>
      </c>
      <c r="H459">
        <f>IF(martianeum7[[#This Row],[stan_po_wydobyciu_z_ładunku]]&gt;=100,100,0)</f>
        <v>0</v>
      </c>
      <c r="I459">
        <f>martianeum7[[#This Row],[stan_po_wydobyciu_z_ładunku]]-martianeum7[[#This Row],[ile_zabiera_na_orbite]]</f>
        <v>46.689999999999984</v>
      </c>
    </row>
    <row r="460" spans="1:9" x14ac:dyDescent="0.25">
      <c r="A460" s="1">
        <v>49099</v>
      </c>
      <c r="B460">
        <f t="shared" si="7"/>
        <v>46.689999999999984</v>
      </c>
      <c r="C460" t="s">
        <v>13</v>
      </c>
      <c r="D460">
        <v>15.7</v>
      </c>
      <c r="E460">
        <v>11.5</v>
      </c>
      <c r="F460">
        <f>IF(martianeum7[[#This Row],[zawartosc '[%']]]&gt;=1,martianeum7[[#This Row],[masa '[kg']]]*martianeum7[[#This Row],[zawartosc '[%']]]*0.01,0)</f>
        <v>1.8054999999999999</v>
      </c>
      <c r="G460">
        <f>martianeum7[[#This Row],[stan_magazynu '[kg']]]+martianeum7[[#This Row],[ile_kg_materiału_z_ładunku]]</f>
        <v>48.495499999999986</v>
      </c>
      <c r="H460">
        <f>IF(martianeum7[[#This Row],[stan_po_wydobyciu_z_ładunku]]&gt;=100,100,0)</f>
        <v>0</v>
      </c>
      <c r="I460">
        <f>martianeum7[[#This Row],[stan_po_wydobyciu_z_ładunku]]-martianeum7[[#This Row],[ile_zabiera_na_orbite]]</f>
        <v>48.495499999999986</v>
      </c>
    </row>
    <row r="461" spans="1:9" x14ac:dyDescent="0.25">
      <c r="A461" s="1">
        <v>49100</v>
      </c>
      <c r="B461">
        <f t="shared" si="7"/>
        <v>48.495499999999986</v>
      </c>
      <c r="C461" t="s">
        <v>29</v>
      </c>
      <c r="D461">
        <v>27.7</v>
      </c>
      <c r="E461">
        <v>0.6</v>
      </c>
      <c r="F461">
        <f>IF(martianeum7[[#This Row],[zawartosc '[%']]]&gt;=1,martianeum7[[#This Row],[masa '[kg']]]*martianeum7[[#This Row],[zawartosc '[%']]]*0.01,0)</f>
        <v>0</v>
      </c>
      <c r="G461">
        <f>martianeum7[[#This Row],[stan_magazynu '[kg']]]+martianeum7[[#This Row],[ile_kg_materiału_z_ładunku]]</f>
        <v>48.495499999999986</v>
      </c>
      <c r="H461">
        <f>IF(martianeum7[[#This Row],[stan_po_wydobyciu_z_ładunku]]&gt;=100,100,0)</f>
        <v>0</v>
      </c>
      <c r="I461">
        <f>martianeum7[[#This Row],[stan_po_wydobyciu_z_ładunku]]-martianeum7[[#This Row],[ile_zabiera_na_orbite]]</f>
        <v>48.495499999999986</v>
      </c>
    </row>
    <row r="462" spans="1:9" x14ac:dyDescent="0.25">
      <c r="A462" s="1">
        <v>49101</v>
      </c>
      <c r="B462">
        <f t="shared" si="7"/>
        <v>48.495499999999986</v>
      </c>
      <c r="C462" t="s">
        <v>7</v>
      </c>
      <c r="D462">
        <v>22.9</v>
      </c>
      <c r="E462">
        <v>22.6</v>
      </c>
      <c r="F462">
        <f>IF(martianeum7[[#This Row],[zawartosc '[%']]]&gt;=1,martianeum7[[#This Row],[masa '[kg']]]*martianeum7[[#This Row],[zawartosc '[%']]]*0.01,0)</f>
        <v>5.1753999999999998</v>
      </c>
      <c r="G462">
        <f>martianeum7[[#This Row],[stan_magazynu '[kg']]]+martianeum7[[#This Row],[ile_kg_materiału_z_ładunku]]</f>
        <v>53.670899999999989</v>
      </c>
      <c r="H462">
        <f>IF(martianeum7[[#This Row],[stan_po_wydobyciu_z_ładunku]]&gt;=100,100,0)</f>
        <v>0</v>
      </c>
      <c r="I462">
        <f>martianeum7[[#This Row],[stan_po_wydobyciu_z_ładunku]]-martianeum7[[#This Row],[ile_zabiera_na_orbite]]</f>
        <v>53.670899999999989</v>
      </c>
    </row>
    <row r="463" spans="1:9" x14ac:dyDescent="0.25">
      <c r="A463" s="1">
        <v>49102</v>
      </c>
      <c r="B463">
        <f t="shared" si="7"/>
        <v>53.670899999999989</v>
      </c>
      <c r="C463" t="s">
        <v>13</v>
      </c>
      <c r="D463">
        <v>10.3</v>
      </c>
      <c r="E463">
        <v>0</v>
      </c>
      <c r="F463">
        <f>IF(martianeum7[[#This Row],[zawartosc '[%']]]&gt;=1,martianeum7[[#This Row],[masa '[kg']]]*martianeum7[[#This Row],[zawartosc '[%']]]*0.01,0)</f>
        <v>0</v>
      </c>
      <c r="G463">
        <f>martianeum7[[#This Row],[stan_magazynu '[kg']]]+martianeum7[[#This Row],[ile_kg_materiału_z_ładunku]]</f>
        <v>53.670899999999989</v>
      </c>
      <c r="H463">
        <f>IF(martianeum7[[#This Row],[stan_po_wydobyciu_z_ładunku]]&gt;=100,100,0)</f>
        <v>0</v>
      </c>
      <c r="I463">
        <f>martianeum7[[#This Row],[stan_po_wydobyciu_z_ładunku]]-martianeum7[[#This Row],[ile_zabiera_na_orbite]]</f>
        <v>53.670899999999989</v>
      </c>
    </row>
    <row r="464" spans="1:9" x14ac:dyDescent="0.25">
      <c r="A464" s="1">
        <v>49103</v>
      </c>
      <c r="B464">
        <f t="shared" si="7"/>
        <v>53.670899999999989</v>
      </c>
      <c r="C464" t="s">
        <v>23</v>
      </c>
      <c r="D464">
        <v>28.4</v>
      </c>
      <c r="E464">
        <v>4</v>
      </c>
      <c r="F464">
        <f>IF(martianeum7[[#This Row],[zawartosc '[%']]]&gt;=1,martianeum7[[#This Row],[masa '[kg']]]*martianeum7[[#This Row],[zawartosc '[%']]]*0.01,0)</f>
        <v>1.1359999999999999</v>
      </c>
      <c r="G464">
        <f>martianeum7[[#This Row],[stan_magazynu '[kg']]]+martianeum7[[#This Row],[ile_kg_materiału_z_ładunku]]</f>
        <v>54.806899999999992</v>
      </c>
      <c r="H464">
        <f>IF(martianeum7[[#This Row],[stan_po_wydobyciu_z_ładunku]]&gt;=100,100,0)</f>
        <v>0</v>
      </c>
      <c r="I464">
        <f>martianeum7[[#This Row],[stan_po_wydobyciu_z_ładunku]]-martianeum7[[#This Row],[ile_zabiera_na_orbite]]</f>
        <v>54.806899999999992</v>
      </c>
    </row>
    <row r="465" spans="1:9" x14ac:dyDescent="0.25">
      <c r="A465" s="1">
        <v>49104</v>
      </c>
      <c r="B465">
        <f t="shared" si="7"/>
        <v>54.806899999999992</v>
      </c>
      <c r="C465" t="s">
        <v>18</v>
      </c>
      <c r="D465">
        <v>18.7</v>
      </c>
      <c r="E465">
        <v>15</v>
      </c>
      <c r="F465">
        <f>IF(martianeum7[[#This Row],[zawartosc '[%']]]&gt;=1,martianeum7[[#This Row],[masa '[kg']]]*martianeum7[[#This Row],[zawartosc '[%']]]*0.01,0)</f>
        <v>2.8050000000000002</v>
      </c>
      <c r="G465">
        <f>martianeum7[[#This Row],[stan_magazynu '[kg']]]+martianeum7[[#This Row],[ile_kg_materiału_z_ładunku]]</f>
        <v>57.611899999999991</v>
      </c>
      <c r="H465">
        <f>IF(martianeum7[[#This Row],[stan_po_wydobyciu_z_ładunku]]&gt;=100,100,0)</f>
        <v>0</v>
      </c>
      <c r="I465">
        <f>martianeum7[[#This Row],[stan_po_wydobyciu_z_ładunku]]-martianeum7[[#This Row],[ile_zabiera_na_orbite]]</f>
        <v>57.611899999999991</v>
      </c>
    </row>
    <row r="466" spans="1:9" x14ac:dyDescent="0.25">
      <c r="A466" s="1">
        <v>49105</v>
      </c>
      <c r="B466">
        <f t="shared" si="7"/>
        <v>57.611899999999991</v>
      </c>
      <c r="C466" t="s">
        <v>19</v>
      </c>
      <c r="D466">
        <v>13.7</v>
      </c>
      <c r="E466">
        <v>9.4</v>
      </c>
      <c r="F466">
        <f>IF(martianeum7[[#This Row],[zawartosc '[%']]]&gt;=1,martianeum7[[#This Row],[masa '[kg']]]*martianeum7[[#This Row],[zawartosc '[%']]]*0.01,0)</f>
        <v>1.2878000000000001</v>
      </c>
      <c r="G466">
        <f>martianeum7[[#This Row],[stan_magazynu '[kg']]]+martianeum7[[#This Row],[ile_kg_materiału_z_ładunku]]</f>
        <v>58.899699999999989</v>
      </c>
      <c r="H466">
        <f>IF(martianeum7[[#This Row],[stan_po_wydobyciu_z_ładunku]]&gt;=100,100,0)</f>
        <v>0</v>
      </c>
      <c r="I466">
        <f>martianeum7[[#This Row],[stan_po_wydobyciu_z_ładunku]]-martianeum7[[#This Row],[ile_zabiera_na_orbite]]</f>
        <v>58.899699999999989</v>
      </c>
    </row>
    <row r="467" spans="1:9" x14ac:dyDescent="0.25">
      <c r="A467" s="1">
        <v>49106</v>
      </c>
      <c r="B467">
        <f t="shared" si="7"/>
        <v>58.899699999999989</v>
      </c>
      <c r="C467" t="s">
        <v>14</v>
      </c>
      <c r="D467">
        <v>16.3</v>
      </c>
      <c r="E467">
        <v>3.6</v>
      </c>
      <c r="F467">
        <f>IF(martianeum7[[#This Row],[zawartosc '[%']]]&gt;=1,martianeum7[[#This Row],[masa '[kg']]]*martianeum7[[#This Row],[zawartosc '[%']]]*0.01,0)</f>
        <v>0.5868000000000001</v>
      </c>
      <c r="G467">
        <f>martianeum7[[#This Row],[stan_magazynu '[kg']]]+martianeum7[[#This Row],[ile_kg_materiału_z_ładunku]]</f>
        <v>59.486499999999985</v>
      </c>
      <c r="H467">
        <f>IF(martianeum7[[#This Row],[stan_po_wydobyciu_z_ładunku]]&gt;=100,100,0)</f>
        <v>0</v>
      </c>
      <c r="I467">
        <f>martianeum7[[#This Row],[stan_po_wydobyciu_z_ładunku]]-martianeum7[[#This Row],[ile_zabiera_na_orbite]]</f>
        <v>59.486499999999985</v>
      </c>
    </row>
    <row r="468" spans="1:9" x14ac:dyDescent="0.25">
      <c r="A468" s="1">
        <v>49107</v>
      </c>
      <c r="B468">
        <f t="shared" si="7"/>
        <v>59.486499999999985</v>
      </c>
      <c r="C468" t="s">
        <v>27</v>
      </c>
      <c r="D468">
        <v>14</v>
      </c>
      <c r="E468">
        <v>0</v>
      </c>
      <c r="F468">
        <f>IF(martianeum7[[#This Row],[zawartosc '[%']]]&gt;=1,martianeum7[[#This Row],[masa '[kg']]]*martianeum7[[#This Row],[zawartosc '[%']]]*0.01,0)</f>
        <v>0</v>
      </c>
      <c r="G468">
        <f>martianeum7[[#This Row],[stan_magazynu '[kg']]]+martianeum7[[#This Row],[ile_kg_materiału_z_ładunku]]</f>
        <v>59.486499999999985</v>
      </c>
      <c r="H468">
        <f>IF(martianeum7[[#This Row],[stan_po_wydobyciu_z_ładunku]]&gt;=100,100,0)</f>
        <v>0</v>
      </c>
      <c r="I468">
        <f>martianeum7[[#This Row],[stan_po_wydobyciu_z_ładunku]]-martianeum7[[#This Row],[ile_zabiera_na_orbite]]</f>
        <v>59.486499999999985</v>
      </c>
    </row>
    <row r="469" spans="1:9" x14ac:dyDescent="0.25">
      <c r="A469" s="1">
        <v>49108</v>
      </c>
      <c r="B469">
        <f t="shared" si="7"/>
        <v>59.486499999999985</v>
      </c>
      <c r="C469" t="s">
        <v>15</v>
      </c>
      <c r="D469">
        <v>26</v>
      </c>
      <c r="E469">
        <v>5.5</v>
      </c>
      <c r="F469">
        <f>IF(martianeum7[[#This Row],[zawartosc '[%']]]&gt;=1,martianeum7[[#This Row],[masa '[kg']]]*martianeum7[[#This Row],[zawartosc '[%']]]*0.01,0)</f>
        <v>1.43</v>
      </c>
      <c r="G469">
        <f>martianeum7[[#This Row],[stan_magazynu '[kg']]]+martianeum7[[#This Row],[ile_kg_materiału_z_ładunku]]</f>
        <v>60.916499999999985</v>
      </c>
      <c r="H469">
        <f>IF(martianeum7[[#This Row],[stan_po_wydobyciu_z_ładunku]]&gt;=100,100,0)</f>
        <v>0</v>
      </c>
      <c r="I469">
        <f>martianeum7[[#This Row],[stan_po_wydobyciu_z_ładunku]]-martianeum7[[#This Row],[ile_zabiera_na_orbite]]</f>
        <v>60.916499999999985</v>
      </c>
    </row>
    <row r="470" spans="1:9" x14ac:dyDescent="0.25">
      <c r="A470" s="1">
        <v>49109</v>
      </c>
      <c r="B470">
        <f t="shared" si="7"/>
        <v>60.916499999999985</v>
      </c>
      <c r="C470" t="s">
        <v>19</v>
      </c>
      <c r="D470">
        <v>27</v>
      </c>
      <c r="E470">
        <v>38.6</v>
      </c>
      <c r="F470">
        <f>IF(martianeum7[[#This Row],[zawartosc '[%']]]&gt;=1,martianeum7[[#This Row],[masa '[kg']]]*martianeum7[[#This Row],[zawartosc '[%']]]*0.01,0)</f>
        <v>10.422000000000001</v>
      </c>
      <c r="G470">
        <f>martianeum7[[#This Row],[stan_magazynu '[kg']]]+martianeum7[[#This Row],[ile_kg_materiału_z_ładunku]]</f>
        <v>71.338499999999982</v>
      </c>
      <c r="H470">
        <f>IF(martianeum7[[#This Row],[stan_po_wydobyciu_z_ładunku]]&gt;=100,100,0)</f>
        <v>0</v>
      </c>
      <c r="I470">
        <f>martianeum7[[#This Row],[stan_po_wydobyciu_z_ładunku]]-martianeum7[[#This Row],[ile_zabiera_na_orbite]]</f>
        <v>71.338499999999982</v>
      </c>
    </row>
    <row r="471" spans="1:9" x14ac:dyDescent="0.25">
      <c r="A471" s="1">
        <v>49110</v>
      </c>
      <c r="B471">
        <f t="shared" si="7"/>
        <v>71.338499999999982</v>
      </c>
      <c r="C471" t="s">
        <v>10</v>
      </c>
      <c r="D471">
        <v>26.6</v>
      </c>
      <c r="E471">
        <v>49.7</v>
      </c>
      <c r="F471">
        <f>IF(martianeum7[[#This Row],[zawartosc '[%']]]&gt;=1,martianeum7[[#This Row],[masa '[kg']]]*martianeum7[[#This Row],[zawartosc '[%']]]*0.01,0)</f>
        <v>13.220200000000002</v>
      </c>
      <c r="G471">
        <f>martianeum7[[#This Row],[stan_magazynu '[kg']]]+martianeum7[[#This Row],[ile_kg_materiału_z_ładunku]]</f>
        <v>84.558699999999988</v>
      </c>
      <c r="H471">
        <f>IF(martianeum7[[#This Row],[stan_po_wydobyciu_z_ładunku]]&gt;=100,100,0)</f>
        <v>0</v>
      </c>
      <c r="I471">
        <f>martianeum7[[#This Row],[stan_po_wydobyciu_z_ładunku]]-martianeum7[[#This Row],[ile_zabiera_na_orbite]]</f>
        <v>84.558699999999988</v>
      </c>
    </row>
    <row r="472" spans="1:9" x14ac:dyDescent="0.25">
      <c r="A472" s="1">
        <v>49111</v>
      </c>
      <c r="B472">
        <f t="shared" si="7"/>
        <v>84.558699999999988</v>
      </c>
      <c r="C472" t="s">
        <v>19</v>
      </c>
      <c r="D472">
        <v>20.9</v>
      </c>
      <c r="E472">
        <v>30</v>
      </c>
      <c r="F472">
        <f>IF(martianeum7[[#This Row],[zawartosc '[%']]]&gt;=1,martianeum7[[#This Row],[masa '[kg']]]*martianeum7[[#This Row],[zawartosc '[%']]]*0.01,0)</f>
        <v>6.2700000000000005</v>
      </c>
      <c r="G472">
        <f>martianeum7[[#This Row],[stan_magazynu '[kg']]]+martianeum7[[#This Row],[ile_kg_materiału_z_ładunku]]</f>
        <v>90.828699999999984</v>
      </c>
      <c r="H472">
        <f>IF(martianeum7[[#This Row],[stan_po_wydobyciu_z_ładunku]]&gt;=100,100,0)</f>
        <v>0</v>
      </c>
      <c r="I472">
        <f>martianeum7[[#This Row],[stan_po_wydobyciu_z_ładunku]]-martianeum7[[#This Row],[ile_zabiera_na_orbite]]</f>
        <v>90.828699999999984</v>
      </c>
    </row>
    <row r="473" spans="1:9" x14ac:dyDescent="0.25">
      <c r="A473" s="1">
        <v>49112</v>
      </c>
      <c r="B473">
        <f t="shared" si="7"/>
        <v>90.828699999999984</v>
      </c>
      <c r="C473" t="s">
        <v>22</v>
      </c>
      <c r="D473">
        <v>28.5</v>
      </c>
      <c r="E473">
        <v>5.3</v>
      </c>
      <c r="F473">
        <f>IF(martianeum7[[#This Row],[zawartosc '[%']]]&gt;=1,martianeum7[[#This Row],[masa '[kg']]]*martianeum7[[#This Row],[zawartosc '[%']]]*0.01,0)</f>
        <v>1.5105</v>
      </c>
      <c r="G473">
        <f>martianeum7[[#This Row],[stan_magazynu '[kg']]]+martianeum7[[#This Row],[ile_kg_materiału_z_ładunku]]</f>
        <v>92.339199999999977</v>
      </c>
      <c r="H473">
        <f>IF(martianeum7[[#This Row],[stan_po_wydobyciu_z_ładunku]]&gt;=100,100,0)</f>
        <v>0</v>
      </c>
      <c r="I473">
        <f>martianeum7[[#This Row],[stan_po_wydobyciu_z_ładunku]]-martianeum7[[#This Row],[ile_zabiera_na_orbite]]</f>
        <v>92.339199999999977</v>
      </c>
    </row>
    <row r="474" spans="1:9" x14ac:dyDescent="0.25">
      <c r="A474" s="1">
        <v>49113</v>
      </c>
      <c r="B474">
        <f t="shared" si="7"/>
        <v>92.339199999999977</v>
      </c>
      <c r="C474" t="s">
        <v>5</v>
      </c>
      <c r="D474">
        <v>10.4</v>
      </c>
      <c r="E474">
        <v>0</v>
      </c>
      <c r="F474">
        <f>IF(martianeum7[[#This Row],[zawartosc '[%']]]&gt;=1,martianeum7[[#This Row],[masa '[kg']]]*martianeum7[[#This Row],[zawartosc '[%']]]*0.01,0)</f>
        <v>0</v>
      </c>
      <c r="G474">
        <f>martianeum7[[#This Row],[stan_magazynu '[kg']]]+martianeum7[[#This Row],[ile_kg_materiału_z_ładunku]]</f>
        <v>92.339199999999977</v>
      </c>
      <c r="H474">
        <f>IF(martianeum7[[#This Row],[stan_po_wydobyciu_z_ładunku]]&gt;=100,100,0)</f>
        <v>0</v>
      </c>
      <c r="I474">
        <f>martianeum7[[#This Row],[stan_po_wydobyciu_z_ładunku]]-martianeum7[[#This Row],[ile_zabiera_na_orbite]]</f>
        <v>92.339199999999977</v>
      </c>
    </row>
    <row r="475" spans="1:9" x14ac:dyDescent="0.25">
      <c r="A475" s="1">
        <v>49114</v>
      </c>
      <c r="B475">
        <f t="shared" si="7"/>
        <v>92.339199999999977</v>
      </c>
      <c r="C475" t="s">
        <v>18</v>
      </c>
      <c r="D475">
        <v>25.9</v>
      </c>
      <c r="E475">
        <v>9.1999999999999993</v>
      </c>
      <c r="F475">
        <f>IF(martianeum7[[#This Row],[zawartosc '[%']]]&gt;=1,martianeum7[[#This Row],[masa '[kg']]]*martianeum7[[#This Row],[zawartosc '[%']]]*0.01,0)</f>
        <v>2.3827999999999996</v>
      </c>
      <c r="G475">
        <f>martianeum7[[#This Row],[stan_magazynu '[kg']]]+martianeum7[[#This Row],[ile_kg_materiału_z_ładunku]]</f>
        <v>94.72199999999998</v>
      </c>
      <c r="H475">
        <f>IF(martianeum7[[#This Row],[stan_po_wydobyciu_z_ładunku]]&gt;=100,100,0)</f>
        <v>0</v>
      </c>
      <c r="I475">
        <f>martianeum7[[#This Row],[stan_po_wydobyciu_z_ładunku]]-martianeum7[[#This Row],[ile_zabiera_na_orbite]]</f>
        <v>94.72199999999998</v>
      </c>
    </row>
    <row r="476" spans="1:9" x14ac:dyDescent="0.25">
      <c r="A476" s="1">
        <v>49115</v>
      </c>
      <c r="B476">
        <f t="shared" si="7"/>
        <v>94.72199999999998</v>
      </c>
      <c r="C476" t="s">
        <v>11</v>
      </c>
      <c r="D476">
        <v>24.6</v>
      </c>
      <c r="E476">
        <v>11</v>
      </c>
      <c r="F476">
        <f>IF(martianeum7[[#This Row],[zawartosc '[%']]]&gt;=1,martianeum7[[#This Row],[masa '[kg']]]*martianeum7[[#This Row],[zawartosc '[%']]]*0.01,0)</f>
        <v>2.7060000000000004</v>
      </c>
      <c r="G476">
        <f>martianeum7[[#This Row],[stan_magazynu '[kg']]]+martianeum7[[#This Row],[ile_kg_materiału_z_ładunku]]</f>
        <v>97.427999999999983</v>
      </c>
      <c r="H476">
        <f>IF(martianeum7[[#This Row],[stan_po_wydobyciu_z_ładunku]]&gt;=100,100,0)</f>
        <v>0</v>
      </c>
      <c r="I476">
        <f>martianeum7[[#This Row],[stan_po_wydobyciu_z_ładunku]]-martianeum7[[#This Row],[ile_zabiera_na_orbite]]</f>
        <v>97.427999999999983</v>
      </c>
    </row>
    <row r="477" spans="1:9" x14ac:dyDescent="0.25">
      <c r="A477" s="1">
        <v>49116</v>
      </c>
      <c r="B477">
        <f t="shared" si="7"/>
        <v>97.427999999999983</v>
      </c>
      <c r="C477" t="s">
        <v>16</v>
      </c>
      <c r="D477">
        <v>22</v>
      </c>
      <c r="E477">
        <v>0</v>
      </c>
      <c r="F477">
        <f>IF(martianeum7[[#This Row],[zawartosc '[%']]]&gt;=1,martianeum7[[#This Row],[masa '[kg']]]*martianeum7[[#This Row],[zawartosc '[%']]]*0.01,0)</f>
        <v>0</v>
      </c>
      <c r="G477">
        <f>martianeum7[[#This Row],[stan_magazynu '[kg']]]+martianeum7[[#This Row],[ile_kg_materiału_z_ładunku]]</f>
        <v>97.427999999999983</v>
      </c>
      <c r="H477">
        <f>IF(martianeum7[[#This Row],[stan_po_wydobyciu_z_ładunku]]&gt;=100,100,0)</f>
        <v>0</v>
      </c>
      <c r="I477">
        <f>martianeum7[[#This Row],[stan_po_wydobyciu_z_ładunku]]-martianeum7[[#This Row],[ile_zabiera_na_orbite]]</f>
        <v>97.427999999999983</v>
      </c>
    </row>
    <row r="478" spans="1:9" x14ac:dyDescent="0.25">
      <c r="A478" s="1">
        <v>49117</v>
      </c>
      <c r="B478">
        <f t="shared" si="7"/>
        <v>97.427999999999983</v>
      </c>
      <c r="C478" t="s">
        <v>8</v>
      </c>
      <c r="D478">
        <v>16.8</v>
      </c>
      <c r="E478">
        <v>2.4</v>
      </c>
      <c r="F478">
        <f>IF(martianeum7[[#This Row],[zawartosc '[%']]]&gt;=1,martianeum7[[#This Row],[masa '[kg']]]*martianeum7[[#This Row],[zawartosc '[%']]]*0.01,0)</f>
        <v>0.4032</v>
      </c>
      <c r="G478">
        <f>martianeum7[[#This Row],[stan_magazynu '[kg']]]+martianeum7[[#This Row],[ile_kg_materiału_z_ładunku]]</f>
        <v>97.831199999999981</v>
      </c>
      <c r="H478">
        <f>IF(martianeum7[[#This Row],[stan_po_wydobyciu_z_ładunku]]&gt;=100,100,0)</f>
        <v>0</v>
      </c>
      <c r="I478">
        <f>martianeum7[[#This Row],[stan_po_wydobyciu_z_ładunku]]-martianeum7[[#This Row],[ile_zabiera_na_orbite]]</f>
        <v>97.831199999999981</v>
      </c>
    </row>
    <row r="479" spans="1:9" x14ac:dyDescent="0.25">
      <c r="A479" s="1">
        <v>49118</v>
      </c>
      <c r="B479">
        <f t="shared" si="7"/>
        <v>97.831199999999981</v>
      </c>
      <c r="C479" t="s">
        <v>10</v>
      </c>
      <c r="D479">
        <v>21.7</v>
      </c>
      <c r="E479">
        <v>44.1</v>
      </c>
      <c r="F479">
        <f>IF(martianeum7[[#This Row],[zawartosc '[%']]]&gt;=1,martianeum7[[#This Row],[masa '[kg']]]*martianeum7[[#This Row],[zawartosc '[%']]]*0.01,0)</f>
        <v>9.569700000000001</v>
      </c>
      <c r="G479">
        <f>martianeum7[[#This Row],[stan_magazynu '[kg']]]+martianeum7[[#This Row],[ile_kg_materiału_z_ładunku]]</f>
        <v>107.40089999999998</v>
      </c>
      <c r="H479">
        <f>IF(martianeum7[[#This Row],[stan_po_wydobyciu_z_ładunku]]&gt;=100,100,0)</f>
        <v>100</v>
      </c>
      <c r="I479">
        <f>martianeum7[[#This Row],[stan_po_wydobyciu_z_ładunku]]-martianeum7[[#This Row],[ile_zabiera_na_orbite]]</f>
        <v>7.4008999999999787</v>
      </c>
    </row>
    <row r="480" spans="1:9" x14ac:dyDescent="0.25">
      <c r="A480" s="1">
        <v>49119</v>
      </c>
      <c r="B480">
        <f t="shared" si="7"/>
        <v>7.4008999999999787</v>
      </c>
      <c r="C480" t="s">
        <v>12</v>
      </c>
      <c r="D480">
        <v>28.9</v>
      </c>
      <c r="E480">
        <v>0</v>
      </c>
      <c r="F480">
        <f>IF(martianeum7[[#This Row],[zawartosc '[%']]]&gt;=1,martianeum7[[#This Row],[masa '[kg']]]*martianeum7[[#This Row],[zawartosc '[%']]]*0.01,0)</f>
        <v>0</v>
      </c>
      <c r="G480">
        <f>martianeum7[[#This Row],[stan_magazynu '[kg']]]+martianeum7[[#This Row],[ile_kg_materiału_z_ładunku]]</f>
        <v>7.4008999999999787</v>
      </c>
      <c r="H480">
        <f>IF(martianeum7[[#This Row],[stan_po_wydobyciu_z_ładunku]]&gt;=100,100,0)</f>
        <v>0</v>
      </c>
      <c r="I480">
        <f>martianeum7[[#This Row],[stan_po_wydobyciu_z_ładunku]]-martianeum7[[#This Row],[ile_zabiera_na_orbite]]</f>
        <v>7.4008999999999787</v>
      </c>
    </row>
    <row r="481" spans="1:9" x14ac:dyDescent="0.25">
      <c r="A481" s="1">
        <v>49120</v>
      </c>
      <c r="B481">
        <f t="shared" si="7"/>
        <v>7.4008999999999787</v>
      </c>
      <c r="C481" t="s">
        <v>13</v>
      </c>
      <c r="D481">
        <v>26.6</v>
      </c>
      <c r="E481">
        <v>0.4</v>
      </c>
      <c r="F481">
        <f>IF(martianeum7[[#This Row],[zawartosc '[%']]]&gt;=1,martianeum7[[#This Row],[masa '[kg']]]*martianeum7[[#This Row],[zawartosc '[%']]]*0.01,0)</f>
        <v>0</v>
      </c>
      <c r="G481">
        <f>martianeum7[[#This Row],[stan_magazynu '[kg']]]+martianeum7[[#This Row],[ile_kg_materiału_z_ładunku]]</f>
        <v>7.4008999999999787</v>
      </c>
      <c r="H481">
        <f>IF(martianeum7[[#This Row],[stan_po_wydobyciu_z_ładunku]]&gt;=100,100,0)</f>
        <v>0</v>
      </c>
      <c r="I481">
        <f>martianeum7[[#This Row],[stan_po_wydobyciu_z_ładunku]]-martianeum7[[#This Row],[ile_zabiera_na_orbite]]</f>
        <v>7.4008999999999787</v>
      </c>
    </row>
    <row r="482" spans="1:9" x14ac:dyDescent="0.25">
      <c r="A482" s="1">
        <v>49121</v>
      </c>
      <c r="B482">
        <f t="shared" si="7"/>
        <v>7.4008999999999787</v>
      </c>
      <c r="C482" t="s">
        <v>15</v>
      </c>
      <c r="D482">
        <v>28</v>
      </c>
      <c r="E482">
        <v>16.7</v>
      </c>
      <c r="F482">
        <f>IF(martianeum7[[#This Row],[zawartosc '[%']]]&gt;=1,martianeum7[[#This Row],[masa '[kg']]]*martianeum7[[#This Row],[zawartosc '[%']]]*0.01,0)</f>
        <v>4.6760000000000002</v>
      </c>
      <c r="G482">
        <f>martianeum7[[#This Row],[stan_magazynu '[kg']]]+martianeum7[[#This Row],[ile_kg_materiału_z_ładunku]]</f>
        <v>12.076899999999979</v>
      </c>
      <c r="H482">
        <f>IF(martianeum7[[#This Row],[stan_po_wydobyciu_z_ładunku]]&gt;=100,100,0)</f>
        <v>0</v>
      </c>
      <c r="I482">
        <f>martianeum7[[#This Row],[stan_po_wydobyciu_z_ładunku]]-martianeum7[[#This Row],[ile_zabiera_na_orbite]]</f>
        <v>12.076899999999979</v>
      </c>
    </row>
    <row r="483" spans="1:9" x14ac:dyDescent="0.25">
      <c r="A483" s="1">
        <v>49122</v>
      </c>
      <c r="B483">
        <f t="shared" si="7"/>
        <v>12.076899999999979</v>
      </c>
      <c r="C483" t="s">
        <v>17</v>
      </c>
      <c r="D483">
        <v>27.5</v>
      </c>
      <c r="E483">
        <v>0</v>
      </c>
      <c r="F483">
        <f>IF(martianeum7[[#This Row],[zawartosc '[%']]]&gt;=1,martianeum7[[#This Row],[masa '[kg']]]*martianeum7[[#This Row],[zawartosc '[%']]]*0.01,0)</f>
        <v>0</v>
      </c>
      <c r="G483">
        <f>martianeum7[[#This Row],[stan_magazynu '[kg']]]+martianeum7[[#This Row],[ile_kg_materiału_z_ładunku]]</f>
        <v>12.076899999999979</v>
      </c>
      <c r="H483">
        <f>IF(martianeum7[[#This Row],[stan_po_wydobyciu_z_ładunku]]&gt;=100,100,0)</f>
        <v>0</v>
      </c>
      <c r="I483">
        <f>martianeum7[[#This Row],[stan_po_wydobyciu_z_ładunku]]-martianeum7[[#This Row],[ile_zabiera_na_orbite]]</f>
        <v>12.076899999999979</v>
      </c>
    </row>
    <row r="484" spans="1:9" x14ac:dyDescent="0.25">
      <c r="A484" s="1">
        <v>49123</v>
      </c>
      <c r="B484">
        <f t="shared" si="7"/>
        <v>12.076899999999979</v>
      </c>
      <c r="C484" t="s">
        <v>22</v>
      </c>
      <c r="D484">
        <v>18.2</v>
      </c>
      <c r="E484">
        <v>0</v>
      </c>
      <c r="F484">
        <f>IF(martianeum7[[#This Row],[zawartosc '[%']]]&gt;=1,martianeum7[[#This Row],[masa '[kg']]]*martianeum7[[#This Row],[zawartosc '[%']]]*0.01,0)</f>
        <v>0</v>
      </c>
      <c r="G484">
        <f>martianeum7[[#This Row],[stan_magazynu '[kg']]]+martianeum7[[#This Row],[ile_kg_materiału_z_ładunku]]</f>
        <v>12.076899999999979</v>
      </c>
      <c r="H484">
        <f>IF(martianeum7[[#This Row],[stan_po_wydobyciu_z_ładunku]]&gt;=100,100,0)</f>
        <v>0</v>
      </c>
      <c r="I484">
        <f>martianeum7[[#This Row],[stan_po_wydobyciu_z_ładunku]]-martianeum7[[#This Row],[ile_zabiera_na_orbite]]</f>
        <v>12.076899999999979</v>
      </c>
    </row>
    <row r="485" spans="1:9" x14ac:dyDescent="0.25">
      <c r="A485" s="1">
        <v>49124</v>
      </c>
      <c r="B485">
        <f t="shared" si="7"/>
        <v>12.076899999999979</v>
      </c>
      <c r="C485" t="s">
        <v>18</v>
      </c>
      <c r="D485">
        <v>25.1</v>
      </c>
      <c r="E485">
        <v>0</v>
      </c>
      <c r="F485">
        <f>IF(martianeum7[[#This Row],[zawartosc '[%']]]&gt;=1,martianeum7[[#This Row],[masa '[kg']]]*martianeum7[[#This Row],[zawartosc '[%']]]*0.01,0)</f>
        <v>0</v>
      </c>
      <c r="G485">
        <f>martianeum7[[#This Row],[stan_magazynu '[kg']]]+martianeum7[[#This Row],[ile_kg_materiału_z_ładunku]]</f>
        <v>12.076899999999979</v>
      </c>
      <c r="H485">
        <f>IF(martianeum7[[#This Row],[stan_po_wydobyciu_z_ładunku]]&gt;=100,100,0)</f>
        <v>0</v>
      </c>
      <c r="I485">
        <f>martianeum7[[#This Row],[stan_po_wydobyciu_z_ładunku]]-martianeum7[[#This Row],[ile_zabiera_na_orbite]]</f>
        <v>12.076899999999979</v>
      </c>
    </row>
    <row r="486" spans="1:9" x14ac:dyDescent="0.25">
      <c r="A486" s="1">
        <v>49125</v>
      </c>
      <c r="B486">
        <f t="shared" si="7"/>
        <v>12.076899999999979</v>
      </c>
      <c r="C486" t="s">
        <v>4</v>
      </c>
      <c r="D486">
        <v>10.1</v>
      </c>
      <c r="E486">
        <v>0.2</v>
      </c>
      <c r="F486">
        <f>IF(martianeum7[[#This Row],[zawartosc '[%']]]&gt;=1,martianeum7[[#This Row],[masa '[kg']]]*martianeum7[[#This Row],[zawartosc '[%']]]*0.01,0)</f>
        <v>0</v>
      </c>
      <c r="G486">
        <f>martianeum7[[#This Row],[stan_magazynu '[kg']]]+martianeum7[[#This Row],[ile_kg_materiału_z_ładunku]]</f>
        <v>12.076899999999979</v>
      </c>
      <c r="H486">
        <f>IF(martianeum7[[#This Row],[stan_po_wydobyciu_z_ładunku]]&gt;=100,100,0)</f>
        <v>0</v>
      </c>
      <c r="I486">
        <f>martianeum7[[#This Row],[stan_po_wydobyciu_z_ładunku]]-martianeum7[[#This Row],[ile_zabiera_na_orbite]]</f>
        <v>12.076899999999979</v>
      </c>
    </row>
    <row r="487" spans="1:9" x14ac:dyDescent="0.25">
      <c r="A487" s="1">
        <v>49126</v>
      </c>
      <c r="B487">
        <f t="shared" si="7"/>
        <v>12.076899999999979</v>
      </c>
      <c r="C487" t="s">
        <v>15</v>
      </c>
      <c r="D487">
        <v>13.1</v>
      </c>
      <c r="E487">
        <v>7.9</v>
      </c>
      <c r="F487">
        <f>IF(martianeum7[[#This Row],[zawartosc '[%']]]&gt;=1,martianeum7[[#This Row],[masa '[kg']]]*martianeum7[[#This Row],[zawartosc '[%']]]*0.01,0)</f>
        <v>1.0348999999999999</v>
      </c>
      <c r="G487">
        <f>martianeum7[[#This Row],[stan_magazynu '[kg']]]+martianeum7[[#This Row],[ile_kg_materiału_z_ładunku]]</f>
        <v>13.111799999999979</v>
      </c>
      <c r="H487">
        <f>IF(martianeum7[[#This Row],[stan_po_wydobyciu_z_ładunku]]&gt;=100,100,0)</f>
        <v>0</v>
      </c>
      <c r="I487">
        <f>martianeum7[[#This Row],[stan_po_wydobyciu_z_ładunku]]-martianeum7[[#This Row],[ile_zabiera_na_orbite]]</f>
        <v>13.111799999999979</v>
      </c>
    </row>
    <row r="488" spans="1:9" x14ac:dyDescent="0.25">
      <c r="A488" s="1">
        <v>49127</v>
      </c>
      <c r="B488">
        <f t="shared" si="7"/>
        <v>13.111799999999979</v>
      </c>
      <c r="C488" t="s">
        <v>9</v>
      </c>
      <c r="D488">
        <v>22.9</v>
      </c>
      <c r="E488">
        <v>0</v>
      </c>
      <c r="F488">
        <f>IF(martianeum7[[#This Row],[zawartosc '[%']]]&gt;=1,martianeum7[[#This Row],[masa '[kg']]]*martianeum7[[#This Row],[zawartosc '[%']]]*0.01,0)</f>
        <v>0</v>
      </c>
      <c r="G488">
        <f>martianeum7[[#This Row],[stan_magazynu '[kg']]]+martianeum7[[#This Row],[ile_kg_materiału_z_ładunku]]</f>
        <v>13.111799999999979</v>
      </c>
      <c r="H488">
        <f>IF(martianeum7[[#This Row],[stan_po_wydobyciu_z_ładunku]]&gt;=100,100,0)</f>
        <v>0</v>
      </c>
      <c r="I488">
        <f>martianeum7[[#This Row],[stan_po_wydobyciu_z_ładunku]]-martianeum7[[#This Row],[ile_zabiera_na_orbite]]</f>
        <v>13.111799999999979</v>
      </c>
    </row>
    <row r="489" spans="1:9" x14ac:dyDescent="0.25">
      <c r="A489" s="1">
        <v>49128</v>
      </c>
      <c r="B489">
        <f t="shared" si="7"/>
        <v>13.111799999999979</v>
      </c>
      <c r="C489" t="s">
        <v>9</v>
      </c>
      <c r="D489">
        <v>26.3</v>
      </c>
      <c r="E489">
        <v>4</v>
      </c>
      <c r="F489">
        <f>IF(martianeum7[[#This Row],[zawartosc '[%']]]&gt;=1,martianeum7[[#This Row],[masa '[kg']]]*martianeum7[[#This Row],[zawartosc '[%']]]*0.01,0)</f>
        <v>1.052</v>
      </c>
      <c r="G489">
        <f>martianeum7[[#This Row],[stan_magazynu '[kg']]]+martianeum7[[#This Row],[ile_kg_materiału_z_ładunku]]</f>
        <v>14.163799999999979</v>
      </c>
      <c r="H489">
        <f>IF(martianeum7[[#This Row],[stan_po_wydobyciu_z_ładunku]]&gt;=100,100,0)</f>
        <v>0</v>
      </c>
      <c r="I489">
        <f>martianeum7[[#This Row],[stan_po_wydobyciu_z_ładunku]]-martianeum7[[#This Row],[ile_zabiera_na_orbite]]</f>
        <v>14.163799999999979</v>
      </c>
    </row>
    <row r="490" spans="1:9" x14ac:dyDescent="0.25">
      <c r="A490" s="1">
        <v>49129</v>
      </c>
      <c r="B490">
        <f t="shared" si="7"/>
        <v>14.163799999999979</v>
      </c>
      <c r="C490" t="s">
        <v>19</v>
      </c>
      <c r="D490">
        <v>11.3</v>
      </c>
      <c r="E490">
        <v>19.8</v>
      </c>
      <c r="F490">
        <f>IF(martianeum7[[#This Row],[zawartosc '[%']]]&gt;=1,martianeum7[[#This Row],[masa '[kg']]]*martianeum7[[#This Row],[zawartosc '[%']]]*0.01,0)</f>
        <v>2.2374000000000001</v>
      </c>
      <c r="G490">
        <f>martianeum7[[#This Row],[stan_magazynu '[kg']]]+martianeum7[[#This Row],[ile_kg_materiału_z_ładunku]]</f>
        <v>16.401199999999978</v>
      </c>
      <c r="H490">
        <f>IF(martianeum7[[#This Row],[stan_po_wydobyciu_z_ładunku]]&gt;=100,100,0)</f>
        <v>0</v>
      </c>
      <c r="I490">
        <f>martianeum7[[#This Row],[stan_po_wydobyciu_z_ładunku]]-martianeum7[[#This Row],[ile_zabiera_na_orbite]]</f>
        <v>16.401199999999978</v>
      </c>
    </row>
    <row r="491" spans="1:9" x14ac:dyDescent="0.25">
      <c r="A491" s="1">
        <v>49130</v>
      </c>
      <c r="B491">
        <f t="shared" si="7"/>
        <v>16.401199999999978</v>
      </c>
      <c r="C491" t="s">
        <v>10</v>
      </c>
      <c r="D491">
        <v>30</v>
      </c>
      <c r="E491">
        <v>0</v>
      </c>
      <c r="F491">
        <f>IF(martianeum7[[#This Row],[zawartosc '[%']]]&gt;=1,martianeum7[[#This Row],[masa '[kg']]]*martianeum7[[#This Row],[zawartosc '[%']]]*0.01,0)</f>
        <v>0</v>
      </c>
      <c r="G491">
        <f>martianeum7[[#This Row],[stan_magazynu '[kg']]]+martianeum7[[#This Row],[ile_kg_materiału_z_ładunku]]</f>
        <v>16.401199999999978</v>
      </c>
      <c r="H491">
        <f>IF(martianeum7[[#This Row],[stan_po_wydobyciu_z_ładunku]]&gt;=100,100,0)</f>
        <v>0</v>
      </c>
      <c r="I491">
        <f>martianeum7[[#This Row],[stan_po_wydobyciu_z_ładunku]]-martianeum7[[#This Row],[ile_zabiera_na_orbite]]</f>
        <v>16.401199999999978</v>
      </c>
    </row>
    <row r="492" spans="1:9" x14ac:dyDescent="0.25">
      <c r="A492" s="1">
        <v>49131</v>
      </c>
      <c r="B492">
        <f t="shared" si="7"/>
        <v>16.401199999999978</v>
      </c>
      <c r="C492" t="s">
        <v>22</v>
      </c>
      <c r="D492">
        <v>20.399999999999999</v>
      </c>
      <c r="E492">
        <v>0</v>
      </c>
      <c r="F492">
        <f>IF(martianeum7[[#This Row],[zawartosc '[%']]]&gt;=1,martianeum7[[#This Row],[masa '[kg']]]*martianeum7[[#This Row],[zawartosc '[%']]]*0.01,0)</f>
        <v>0</v>
      </c>
      <c r="G492">
        <f>martianeum7[[#This Row],[stan_magazynu '[kg']]]+martianeum7[[#This Row],[ile_kg_materiału_z_ładunku]]</f>
        <v>16.401199999999978</v>
      </c>
      <c r="H492">
        <f>IF(martianeum7[[#This Row],[stan_po_wydobyciu_z_ładunku]]&gt;=100,100,0)</f>
        <v>0</v>
      </c>
      <c r="I492">
        <f>martianeum7[[#This Row],[stan_po_wydobyciu_z_ładunku]]-martianeum7[[#This Row],[ile_zabiera_na_orbite]]</f>
        <v>16.401199999999978</v>
      </c>
    </row>
    <row r="493" spans="1:9" x14ac:dyDescent="0.25">
      <c r="A493" s="1">
        <v>49132</v>
      </c>
      <c r="B493">
        <f t="shared" si="7"/>
        <v>16.401199999999978</v>
      </c>
      <c r="C493" t="s">
        <v>7</v>
      </c>
      <c r="D493">
        <v>24.5</v>
      </c>
      <c r="E493">
        <v>8.6999999999999993</v>
      </c>
      <c r="F493">
        <f>IF(martianeum7[[#This Row],[zawartosc '[%']]]&gt;=1,martianeum7[[#This Row],[masa '[kg']]]*martianeum7[[#This Row],[zawartosc '[%']]]*0.01,0)</f>
        <v>2.1315</v>
      </c>
      <c r="G493">
        <f>martianeum7[[#This Row],[stan_magazynu '[kg']]]+martianeum7[[#This Row],[ile_kg_materiału_z_ładunku]]</f>
        <v>18.532699999999977</v>
      </c>
      <c r="H493">
        <f>IF(martianeum7[[#This Row],[stan_po_wydobyciu_z_ładunku]]&gt;=100,100,0)</f>
        <v>0</v>
      </c>
      <c r="I493">
        <f>martianeum7[[#This Row],[stan_po_wydobyciu_z_ładunku]]-martianeum7[[#This Row],[ile_zabiera_na_orbite]]</f>
        <v>18.532699999999977</v>
      </c>
    </row>
    <row r="494" spans="1:9" x14ac:dyDescent="0.25">
      <c r="A494" s="1">
        <v>49133</v>
      </c>
      <c r="B494">
        <f t="shared" si="7"/>
        <v>18.532699999999977</v>
      </c>
      <c r="C494" t="s">
        <v>11</v>
      </c>
      <c r="D494">
        <v>17</v>
      </c>
      <c r="E494">
        <v>2.7</v>
      </c>
      <c r="F494">
        <f>IF(martianeum7[[#This Row],[zawartosc '[%']]]&gt;=1,martianeum7[[#This Row],[masa '[kg']]]*martianeum7[[#This Row],[zawartosc '[%']]]*0.01,0)</f>
        <v>0.45900000000000007</v>
      </c>
      <c r="G494">
        <f>martianeum7[[#This Row],[stan_magazynu '[kg']]]+martianeum7[[#This Row],[ile_kg_materiału_z_ładunku]]</f>
        <v>18.991699999999977</v>
      </c>
      <c r="H494">
        <f>IF(martianeum7[[#This Row],[stan_po_wydobyciu_z_ładunku]]&gt;=100,100,0)</f>
        <v>0</v>
      </c>
      <c r="I494">
        <f>martianeum7[[#This Row],[stan_po_wydobyciu_z_ładunku]]-martianeum7[[#This Row],[ile_zabiera_na_orbite]]</f>
        <v>18.991699999999977</v>
      </c>
    </row>
    <row r="495" spans="1:9" x14ac:dyDescent="0.25">
      <c r="A495" s="1">
        <v>49134</v>
      </c>
      <c r="B495">
        <f t="shared" si="7"/>
        <v>18.991699999999977</v>
      </c>
      <c r="C495" t="s">
        <v>19</v>
      </c>
      <c r="D495">
        <v>21</v>
      </c>
      <c r="E495">
        <v>5.6</v>
      </c>
      <c r="F495">
        <f>IF(martianeum7[[#This Row],[zawartosc '[%']]]&gt;=1,martianeum7[[#This Row],[masa '[kg']]]*martianeum7[[#This Row],[zawartosc '[%']]]*0.01,0)</f>
        <v>1.1759999999999999</v>
      </c>
      <c r="G495">
        <f>martianeum7[[#This Row],[stan_magazynu '[kg']]]+martianeum7[[#This Row],[ile_kg_materiału_z_ładunku]]</f>
        <v>20.167699999999975</v>
      </c>
      <c r="H495">
        <f>IF(martianeum7[[#This Row],[stan_po_wydobyciu_z_ładunku]]&gt;=100,100,0)</f>
        <v>0</v>
      </c>
      <c r="I495">
        <f>martianeum7[[#This Row],[stan_po_wydobyciu_z_ładunku]]-martianeum7[[#This Row],[ile_zabiera_na_orbite]]</f>
        <v>20.167699999999975</v>
      </c>
    </row>
    <row r="496" spans="1:9" x14ac:dyDescent="0.25">
      <c r="A496" s="1">
        <v>49135</v>
      </c>
      <c r="B496">
        <f t="shared" si="7"/>
        <v>20.167699999999975</v>
      </c>
      <c r="C496" t="s">
        <v>19</v>
      </c>
      <c r="D496">
        <v>20.7</v>
      </c>
      <c r="E496">
        <v>0</v>
      </c>
      <c r="F496">
        <f>IF(martianeum7[[#This Row],[zawartosc '[%']]]&gt;=1,martianeum7[[#This Row],[masa '[kg']]]*martianeum7[[#This Row],[zawartosc '[%']]]*0.01,0)</f>
        <v>0</v>
      </c>
      <c r="G496">
        <f>martianeum7[[#This Row],[stan_magazynu '[kg']]]+martianeum7[[#This Row],[ile_kg_materiału_z_ładunku]]</f>
        <v>20.167699999999975</v>
      </c>
      <c r="H496">
        <f>IF(martianeum7[[#This Row],[stan_po_wydobyciu_z_ładunku]]&gt;=100,100,0)</f>
        <v>0</v>
      </c>
      <c r="I496">
        <f>martianeum7[[#This Row],[stan_po_wydobyciu_z_ładunku]]-martianeum7[[#This Row],[ile_zabiera_na_orbite]]</f>
        <v>20.167699999999975</v>
      </c>
    </row>
    <row r="497" spans="1:9" x14ac:dyDescent="0.25">
      <c r="A497" s="1">
        <v>49136</v>
      </c>
      <c r="B497">
        <f t="shared" si="7"/>
        <v>20.167699999999975</v>
      </c>
      <c r="C497" t="s">
        <v>12</v>
      </c>
      <c r="D497">
        <v>26.7</v>
      </c>
      <c r="E497">
        <v>9.8000000000000007</v>
      </c>
      <c r="F497">
        <f>IF(martianeum7[[#This Row],[zawartosc '[%']]]&gt;=1,martianeum7[[#This Row],[masa '[kg']]]*martianeum7[[#This Row],[zawartosc '[%']]]*0.01,0)</f>
        <v>2.6166000000000005</v>
      </c>
      <c r="G497">
        <f>martianeum7[[#This Row],[stan_magazynu '[kg']]]+martianeum7[[#This Row],[ile_kg_materiału_z_ładunku]]</f>
        <v>22.784299999999977</v>
      </c>
      <c r="H497">
        <f>IF(martianeum7[[#This Row],[stan_po_wydobyciu_z_ładunku]]&gt;=100,100,0)</f>
        <v>0</v>
      </c>
      <c r="I497">
        <f>martianeum7[[#This Row],[stan_po_wydobyciu_z_ładunku]]-martianeum7[[#This Row],[ile_zabiera_na_orbite]]</f>
        <v>22.784299999999977</v>
      </c>
    </row>
    <row r="498" spans="1:9" x14ac:dyDescent="0.25">
      <c r="A498" s="1">
        <v>49137</v>
      </c>
      <c r="B498">
        <f t="shared" si="7"/>
        <v>22.784299999999977</v>
      </c>
      <c r="C498" t="s">
        <v>30</v>
      </c>
      <c r="D498">
        <v>10.199999999999999</v>
      </c>
      <c r="E498">
        <v>0.1</v>
      </c>
      <c r="F498">
        <f>IF(martianeum7[[#This Row],[zawartosc '[%']]]&gt;=1,martianeum7[[#This Row],[masa '[kg']]]*martianeum7[[#This Row],[zawartosc '[%']]]*0.01,0)</f>
        <v>0</v>
      </c>
      <c r="G498">
        <f>martianeum7[[#This Row],[stan_magazynu '[kg']]]+martianeum7[[#This Row],[ile_kg_materiału_z_ładunku]]</f>
        <v>22.784299999999977</v>
      </c>
      <c r="H498">
        <f>IF(martianeum7[[#This Row],[stan_po_wydobyciu_z_ładunku]]&gt;=100,100,0)</f>
        <v>0</v>
      </c>
      <c r="I498">
        <f>martianeum7[[#This Row],[stan_po_wydobyciu_z_ładunku]]-martianeum7[[#This Row],[ile_zabiera_na_orbite]]</f>
        <v>22.784299999999977</v>
      </c>
    </row>
    <row r="499" spans="1:9" x14ac:dyDescent="0.25">
      <c r="A499" s="1">
        <v>49138</v>
      </c>
      <c r="B499">
        <f t="shared" si="7"/>
        <v>22.784299999999977</v>
      </c>
      <c r="C499" t="s">
        <v>10</v>
      </c>
      <c r="D499">
        <v>15.7</v>
      </c>
      <c r="E499">
        <v>5.8</v>
      </c>
      <c r="F499">
        <f>IF(martianeum7[[#This Row],[zawartosc '[%']]]&gt;=1,martianeum7[[#This Row],[masa '[kg']]]*martianeum7[[#This Row],[zawartosc '[%']]]*0.01,0)</f>
        <v>0.91059999999999985</v>
      </c>
      <c r="G499">
        <f>martianeum7[[#This Row],[stan_magazynu '[kg']]]+martianeum7[[#This Row],[ile_kg_materiału_z_ładunku]]</f>
        <v>23.694899999999976</v>
      </c>
      <c r="H499">
        <f>IF(martianeum7[[#This Row],[stan_po_wydobyciu_z_ładunku]]&gt;=100,100,0)</f>
        <v>0</v>
      </c>
      <c r="I499">
        <f>martianeum7[[#This Row],[stan_po_wydobyciu_z_ładunku]]-martianeum7[[#This Row],[ile_zabiera_na_orbite]]</f>
        <v>23.694899999999976</v>
      </c>
    </row>
    <row r="500" spans="1:9" x14ac:dyDescent="0.25">
      <c r="A500" s="1">
        <v>49139</v>
      </c>
      <c r="B500">
        <f t="shared" si="7"/>
        <v>23.694899999999976</v>
      </c>
      <c r="C500" t="s">
        <v>33</v>
      </c>
      <c r="D500">
        <v>15.9</v>
      </c>
      <c r="E500">
        <v>2.2000000000000002</v>
      </c>
      <c r="F500">
        <f>IF(martianeum7[[#This Row],[zawartosc '[%']]]&gt;=1,martianeum7[[#This Row],[masa '[kg']]]*martianeum7[[#This Row],[zawartosc '[%']]]*0.01,0)</f>
        <v>0.34980000000000006</v>
      </c>
      <c r="G500">
        <f>martianeum7[[#This Row],[stan_magazynu '[kg']]]+martianeum7[[#This Row],[ile_kg_materiału_z_ładunku]]</f>
        <v>24.044699999999974</v>
      </c>
      <c r="H500">
        <f>IF(martianeum7[[#This Row],[stan_po_wydobyciu_z_ładunku]]&gt;=100,100,0)</f>
        <v>0</v>
      </c>
      <c r="I500">
        <f>martianeum7[[#This Row],[stan_po_wydobyciu_z_ładunku]]-martianeum7[[#This Row],[ile_zabiera_na_orbite]]</f>
        <v>24.044699999999974</v>
      </c>
    </row>
    <row r="501" spans="1:9" x14ac:dyDescent="0.25">
      <c r="A501" s="1">
        <v>49140</v>
      </c>
      <c r="B501">
        <f t="shared" si="7"/>
        <v>24.044699999999974</v>
      </c>
      <c r="C501" t="s">
        <v>19</v>
      </c>
      <c r="D501">
        <v>21</v>
      </c>
      <c r="E501">
        <v>13.1</v>
      </c>
      <c r="F501">
        <f>IF(martianeum7[[#This Row],[zawartosc '[%']]]&gt;=1,martianeum7[[#This Row],[masa '[kg']]]*martianeum7[[#This Row],[zawartosc '[%']]]*0.01,0)</f>
        <v>2.7509999999999999</v>
      </c>
      <c r="G501">
        <f>martianeum7[[#This Row],[stan_magazynu '[kg']]]+martianeum7[[#This Row],[ile_kg_materiału_z_ładunku]]</f>
        <v>26.795699999999975</v>
      </c>
      <c r="H501">
        <f>IF(martianeum7[[#This Row],[stan_po_wydobyciu_z_ładunku]]&gt;=100,100,0)</f>
        <v>0</v>
      </c>
      <c r="I501">
        <f>martianeum7[[#This Row],[stan_po_wydobyciu_z_ładunku]]-martianeum7[[#This Row],[ile_zabiera_na_orbite]]</f>
        <v>26.795699999999975</v>
      </c>
    </row>
    <row r="502" spans="1:9" x14ac:dyDescent="0.25">
      <c r="A502" s="1">
        <v>49141</v>
      </c>
      <c r="B502">
        <f t="shared" si="7"/>
        <v>26.795699999999975</v>
      </c>
      <c r="C502" t="s">
        <v>9</v>
      </c>
      <c r="D502">
        <v>10.9</v>
      </c>
      <c r="E502">
        <v>8.1</v>
      </c>
      <c r="F502">
        <f>IF(martianeum7[[#This Row],[zawartosc '[%']]]&gt;=1,martianeum7[[#This Row],[masa '[kg']]]*martianeum7[[#This Row],[zawartosc '[%']]]*0.01,0)</f>
        <v>0.88289999999999991</v>
      </c>
      <c r="G502">
        <f>martianeum7[[#This Row],[stan_magazynu '[kg']]]+martianeum7[[#This Row],[ile_kg_materiału_z_ładunku]]</f>
        <v>27.678599999999975</v>
      </c>
      <c r="H502">
        <f>IF(martianeum7[[#This Row],[stan_po_wydobyciu_z_ładunku]]&gt;=100,100,0)</f>
        <v>0</v>
      </c>
      <c r="I502">
        <f>martianeum7[[#This Row],[stan_po_wydobyciu_z_ładunku]]-martianeum7[[#This Row],[ile_zabiera_na_orbite]]</f>
        <v>27.678599999999975</v>
      </c>
    </row>
    <row r="503" spans="1:9" x14ac:dyDescent="0.25">
      <c r="A503" s="1">
        <v>49142</v>
      </c>
      <c r="B503">
        <f t="shared" si="7"/>
        <v>27.678599999999975</v>
      </c>
      <c r="C503" t="s">
        <v>22</v>
      </c>
      <c r="D503">
        <v>20.9</v>
      </c>
      <c r="E503">
        <v>5.9</v>
      </c>
      <c r="F503">
        <f>IF(martianeum7[[#This Row],[zawartosc '[%']]]&gt;=1,martianeum7[[#This Row],[masa '[kg']]]*martianeum7[[#This Row],[zawartosc '[%']]]*0.01,0)</f>
        <v>1.2331000000000001</v>
      </c>
      <c r="G503">
        <f>martianeum7[[#This Row],[stan_magazynu '[kg']]]+martianeum7[[#This Row],[ile_kg_materiału_z_ładunku]]</f>
        <v>28.911699999999975</v>
      </c>
      <c r="H503">
        <f>IF(martianeum7[[#This Row],[stan_po_wydobyciu_z_ładunku]]&gt;=100,100,0)</f>
        <v>0</v>
      </c>
      <c r="I503">
        <f>martianeum7[[#This Row],[stan_po_wydobyciu_z_ładunku]]-martianeum7[[#This Row],[ile_zabiera_na_orbite]]</f>
        <v>28.911699999999975</v>
      </c>
    </row>
    <row r="504" spans="1:9" x14ac:dyDescent="0.25">
      <c r="A504" s="1">
        <v>49143</v>
      </c>
      <c r="B504">
        <f t="shared" si="7"/>
        <v>28.911699999999975</v>
      </c>
      <c r="C504" t="s">
        <v>19</v>
      </c>
      <c r="D504">
        <v>21.8</v>
      </c>
      <c r="E504">
        <v>15.9</v>
      </c>
      <c r="F504">
        <f>IF(martianeum7[[#This Row],[zawartosc '[%']]]&gt;=1,martianeum7[[#This Row],[masa '[kg']]]*martianeum7[[#This Row],[zawartosc '[%']]]*0.01,0)</f>
        <v>3.4662000000000002</v>
      </c>
      <c r="G504">
        <f>martianeum7[[#This Row],[stan_magazynu '[kg']]]+martianeum7[[#This Row],[ile_kg_materiału_z_ładunku]]</f>
        <v>32.377899999999975</v>
      </c>
      <c r="H504">
        <f>IF(martianeum7[[#This Row],[stan_po_wydobyciu_z_ładunku]]&gt;=100,100,0)</f>
        <v>0</v>
      </c>
      <c r="I504">
        <f>martianeum7[[#This Row],[stan_po_wydobyciu_z_ładunku]]-martianeum7[[#This Row],[ile_zabiera_na_orbite]]</f>
        <v>32.377899999999975</v>
      </c>
    </row>
    <row r="505" spans="1:9" x14ac:dyDescent="0.25">
      <c r="A505" s="1">
        <v>49144</v>
      </c>
      <c r="B505">
        <f t="shared" si="7"/>
        <v>32.377899999999975</v>
      </c>
      <c r="C505" t="s">
        <v>15</v>
      </c>
      <c r="D505">
        <v>11.9</v>
      </c>
      <c r="E505">
        <v>18.100000000000001</v>
      </c>
      <c r="F505">
        <f>IF(martianeum7[[#This Row],[zawartosc '[%']]]&gt;=1,martianeum7[[#This Row],[masa '[kg']]]*martianeum7[[#This Row],[zawartosc '[%']]]*0.01,0)</f>
        <v>2.1539000000000001</v>
      </c>
      <c r="G505">
        <f>martianeum7[[#This Row],[stan_magazynu '[kg']]]+martianeum7[[#This Row],[ile_kg_materiału_z_ładunku]]</f>
        <v>34.531799999999976</v>
      </c>
      <c r="H505">
        <f>IF(martianeum7[[#This Row],[stan_po_wydobyciu_z_ładunku]]&gt;=100,100,0)</f>
        <v>0</v>
      </c>
      <c r="I505">
        <f>martianeum7[[#This Row],[stan_po_wydobyciu_z_ładunku]]-martianeum7[[#This Row],[ile_zabiera_na_orbite]]</f>
        <v>34.531799999999976</v>
      </c>
    </row>
    <row r="506" spans="1:9" x14ac:dyDescent="0.25">
      <c r="A506" s="1">
        <v>49145</v>
      </c>
      <c r="B506">
        <f t="shared" si="7"/>
        <v>34.531799999999976</v>
      </c>
      <c r="C506" t="s">
        <v>13</v>
      </c>
      <c r="D506">
        <v>12.9</v>
      </c>
      <c r="E506">
        <v>0</v>
      </c>
      <c r="F506">
        <f>IF(martianeum7[[#This Row],[zawartosc '[%']]]&gt;=1,martianeum7[[#This Row],[masa '[kg']]]*martianeum7[[#This Row],[zawartosc '[%']]]*0.01,0)</f>
        <v>0</v>
      </c>
      <c r="G506">
        <f>martianeum7[[#This Row],[stan_magazynu '[kg']]]+martianeum7[[#This Row],[ile_kg_materiału_z_ładunku]]</f>
        <v>34.531799999999976</v>
      </c>
      <c r="H506">
        <f>IF(martianeum7[[#This Row],[stan_po_wydobyciu_z_ładunku]]&gt;=100,100,0)</f>
        <v>0</v>
      </c>
      <c r="I506">
        <f>martianeum7[[#This Row],[stan_po_wydobyciu_z_ładunku]]-martianeum7[[#This Row],[ile_zabiera_na_orbite]]</f>
        <v>34.531799999999976</v>
      </c>
    </row>
    <row r="507" spans="1:9" x14ac:dyDescent="0.25">
      <c r="A507" s="1">
        <v>49146</v>
      </c>
      <c r="B507">
        <f t="shared" si="7"/>
        <v>34.531799999999976</v>
      </c>
      <c r="C507" t="s">
        <v>19</v>
      </c>
      <c r="D507">
        <v>14.9</v>
      </c>
      <c r="E507">
        <v>4.8</v>
      </c>
      <c r="F507">
        <f>IF(martianeum7[[#This Row],[zawartosc '[%']]]&gt;=1,martianeum7[[#This Row],[masa '[kg']]]*martianeum7[[#This Row],[zawartosc '[%']]]*0.01,0)</f>
        <v>0.71519999999999995</v>
      </c>
      <c r="G507">
        <f>martianeum7[[#This Row],[stan_magazynu '[kg']]]+martianeum7[[#This Row],[ile_kg_materiału_z_ładunku]]</f>
        <v>35.246999999999979</v>
      </c>
      <c r="H507">
        <f>IF(martianeum7[[#This Row],[stan_po_wydobyciu_z_ładunku]]&gt;=100,100,0)</f>
        <v>0</v>
      </c>
      <c r="I507">
        <f>martianeum7[[#This Row],[stan_po_wydobyciu_z_ładunku]]-martianeum7[[#This Row],[ile_zabiera_na_orbite]]</f>
        <v>35.246999999999979</v>
      </c>
    </row>
    <row r="508" spans="1:9" x14ac:dyDescent="0.25">
      <c r="A508" s="1">
        <v>49147</v>
      </c>
      <c r="B508">
        <f t="shared" si="7"/>
        <v>35.246999999999979</v>
      </c>
      <c r="C508" t="s">
        <v>10</v>
      </c>
      <c r="D508">
        <v>29.5</v>
      </c>
      <c r="E508">
        <v>0</v>
      </c>
      <c r="F508">
        <f>IF(martianeum7[[#This Row],[zawartosc '[%']]]&gt;=1,martianeum7[[#This Row],[masa '[kg']]]*martianeum7[[#This Row],[zawartosc '[%']]]*0.01,0)</f>
        <v>0</v>
      </c>
      <c r="G508">
        <f>martianeum7[[#This Row],[stan_magazynu '[kg']]]+martianeum7[[#This Row],[ile_kg_materiału_z_ładunku]]</f>
        <v>35.246999999999979</v>
      </c>
      <c r="H508">
        <f>IF(martianeum7[[#This Row],[stan_po_wydobyciu_z_ładunku]]&gt;=100,100,0)</f>
        <v>0</v>
      </c>
      <c r="I508">
        <f>martianeum7[[#This Row],[stan_po_wydobyciu_z_ładunku]]-martianeum7[[#This Row],[ile_zabiera_na_orbite]]</f>
        <v>35.246999999999979</v>
      </c>
    </row>
    <row r="509" spans="1:9" x14ac:dyDescent="0.25">
      <c r="A509" s="1">
        <v>49148</v>
      </c>
      <c r="B509">
        <f t="shared" si="7"/>
        <v>35.246999999999979</v>
      </c>
      <c r="C509" t="s">
        <v>19</v>
      </c>
      <c r="D509">
        <v>18.100000000000001</v>
      </c>
      <c r="E509">
        <v>0</v>
      </c>
      <c r="F509">
        <f>IF(martianeum7[[#This Row],[zawartosc '[%']]]&gt;=1,martianeum7[[#This Row],[masa '[kg']]]*martianeum7[[#This Row],[zawartosc '[%']]]*0.01,0)</f>
        <v>0</v>
      </c>
      <c r="G509">
        <f>martianeum7[[#This Row],[stan_magazynu '[kg']]]+martianeum7[[#This Row],[ile_kg_materiału_z_ładunku]]</f>
        <v>35.246999999999979</v>
      </c>
      <c r="H509">
        <f>IF(martianeum7[[#This Row],[stan_po_wydobyciu_z_ładunku]]&gt;=100,100,0)</f>
        <v>0</v>
      </c>
      <c r="I509">
        <f>martianeum7[[#This Row],[stan_po_wydobyciu_z_ładunku]]-martianeum7[[#This Row],[ile_zabiera_na_orbite]]</f>
        <v>35.246999999999979</v>
      </c>
    </row>
    <row r="510" spans="1:9" x14ac:dyDescent="0.25">
      <c r="A510" s="1">
        <v>49149</v>
      </c>
      <c r="B510">
        <f t="shared" si="7"/>
        <v>35.246999999999979</v>
      </c>
      <c r="C510" t="s">
        <v>6</v>
      </c>
      <c r="D510">
        <v>10.8</v>
      </c>
      <c r="E510">
        <v>11.8</v>
      </c>
      <c r="F510">
        <f>IF(martianeum7[[#This Row],[zawartosc '[%']]]&gt;=1,martianeum7[[#This Row],[masa '[kg']]]*martianeum7[[#This Row],[zawartosc '[%']]]*0.01,0)</f>
        <v>1.2744000000000002</v>
      </c>
      <c r="G510">
        <f>martianeum7[[#This Row],[stan_magazynu '[kg']]]+martianeum7[[#This Row],[ile_kg_materiału_z_ładunku]]</f>
        <v>36.521399999999979</v>
      </c>
      <c r="H510">
        <f>IF(martianeum7[[#This Row],[stan_po_wydobyciu_z_ładunku]]&gt;=100,100,0)</f>
        <v>0</v>
      </c>
      <c r="I510">
        <f>martianeum7[[#This Row],[stan_po_wydobyciu_z_ładunku]]-martianeum7[[#This Row],[ile_zabiera_na_orbite]]</f>
        <v>36.521399999999979</v>
      </c>
    </row>
    <row r="511" spans="1:9" x14ac:dyDescent="0.25">
      <c r="A511" s="1">
        <v>49150</v>
      </c>
      <c r="B511">
        <f t="shared" si="7"/>
        <v>36.521399999999979</v>
      </c>
      <c r="C511" t="s">
        <v>9</v>
      </c>
      <c r="D511">
        <v>13.5</v>
      </c>
      <c r="E511">
        <v>5.4</v>
      </c>
      <c r="F511">
        <f>IF(martianeum7[[#This Row],[zawartosc '[%']]]&gt;=1,martianeum7[[#This Row],[masa '[kg']]]*martianeum7[[#This Row],[zawartosc '[%']]]*0.01,0)</f>
        <v>0.72900000000000009</v>
      </c>
      <c r="G511">
        <f>martianeum7[[#This Row],[stan_magazynu '[kg']]]+martianeum7[[#This Row],[ile_kg_materiału_z_ładunku]]</f>
        <v>37.250399999999978</v>
      </c>
      <c r="H511">
        <f>IF(martianeum7[[#This Row],[stan_po_wydobyciu_z_ładunku]]&gt;=100,100,0)</f>
        <v>0</v>
      </c>
      <c r="I511">
        <f>martianeum7[[#This Row],[stan_po_wydobyciu_z_ładunku]]-martianeum7[[#This Row],[ile_zabiera_na_orbite]]</f>
        <v>37.250399999999978</v>
      </c>
    </row>
    <row r="512" spans="1:9" x14ac:dyDescent="0.25">
      <c r="A512" s="1">
        <v>49151</v>
      </c>
      <c r="B512">
        <f t="shared" si="7"/>
        <v>37.250399999999978</v>
      </c>
      <c r="C512" t="s">
        <v>22</v>
      </c>
      <c r="D512">
        <v>15.9</v>
      </c>
      <c r="E512">
        <v>0</v>
      </c>
      <c r="F512">
        <f>IF(martianeum7[[#This Row],[zawartosc '[%']]]&gt;=1,martianeum7[[#This Row],[masa '[kg']]]*martianeum7[[#This Row],[zawartosc '[%']]]*0.01,0)</f>
        <v>0</v>
      </c>
      <c r="G512">
        <f>martianeum7[[#This Row],[stan_magazynu '[kg']]]+martianeum7[[#This Row],[ile_kg_materiału_z_ładunku]]</f>
        <v>37.250399999999978</v>
      </c>
      <c r="H512">
        <f>IF(martianeum7[[#This Row],[stan_po_wydobyciu_z_ładunku]]&gt;=100,100,0)</f>
        <v>0</v>
      </c>
      <c r="I512">
        <f>martianeum7[[#This Row],[stan_po_wydobyciu_z_ładunku]]-martianeum7[[#This Row],[ile_zabiera_na_orbite]]</f>
        <v>37.250399999999978</v>
      </c>
    </row>
    <row r="513" spans="1:9" x14ac:dyDescent="0.25">
      <c r="A513" s="1">
        <v>49152</v>
      </c>
      <c r="B513">
        <f t="shared" si="7"/>
        <v>37.250399999999978</v>
      </c>
      <c r="C513" t="s">
        <v>26</v>
      </c>
      <c r="D513">
        <v>23.1</v>
      </c>
      <c r="E513">
        <v>0</v>
      </c>
      <c r="F513">
        <f>IF(martianeum7[[#This Row],[zawartosc '[%']]]&gt;=1,martianeum7[[#This Row],[masa '[kg']]]*martianeum7[[#This Row],[zawartosc '[%']]]*0.01,0)</f>
        <v>0</v>
      </c>
      <c r="G513">
        <f>martianeum7[[#This Row],[stan_magazynu '[kg']]]+martianeum7[[#This Row],[ile_kg_materiału_z_ładunku]]</f>
        <v>37.250399999999978</v>
      </c>
      <c r="H513">
        <f>IF(martianeum7[[#This Row],[stan_po_wydobyciu_z_ładunku]]&gt;=100,100,0)</f>
        <v>0</v>
      </c>
      <c r="I513">
        <f>martianeum7[[#This Row],[stan_po_wydobyciu_z_ładunku]]-martianeum7[[#This Row],[ile_zabiera_na_orbite]]</f>
        <v>37.250399999999978</v>
      </c>
    </row>
    <row r="514" spans="1:9" x14ac:dyDescent="0.25">
      <c r="A514" s="1">
        <v>49153</v>
      </c>
      <c r="B514">
        <f t="shared" si="7"/>
        <v>37.250399999999978</v>
      </c>
      <c r="C514" t="s">
        <v>16</v>
      </c>
      <c r="D514">
        <v>26.7</v>
      </c>
      <c r="E514">
        <v>0</v>
      </c>
      <c r="F514">
        <f>IF(martianeum7[[#This Row],[zawartosc '[%']]]&gt;=1,martianeum7[[#This Row],[masa '[kg']]]*martianeum7[[#This Row],[zawartosc '[%']]]*0.01,0)</f>
        <v>0</v>
      </c>
      <c r="G514">
        <f>martianeum7[[#This Row],[stan_magazynu '[kg']]]+martianeum7[[#This Row],[ile_kg_materiału_z_ładunku]]</f>
        <v>37.250399999999978</v>
      </c>
      <c r="H514">
        <f>IF(martianeum7[[#This Row],[stan_po_wydobyciu_z_ładunku]]&gt;=100,100,0)</f>
        <v>0</v>
      </c>
      <c r="I514">
        <f>martianeum7[[#This Row],[stan_po_wydobyciu_z_ładunku]]-martianeum7[[#This Row],[ile_zabiera_na_orbite]]</f>
        <v>37.250399999999978</v>
      </c>
    </row>
    <row r="515" spans="1:9" x14ac:dyDescent="0.25">
      <c r="A515" s="1">
        <v>49154</v>
      </c>
      <c r="B515">
        <f t="shared" si="7"/>
        <v>37.250399999999978</v>
      </c>
      <c r="C515" t="s">
        <v>10</v>
      </c>
      <c r="D515">
        <v>26</v>
      </c>
      <c r="E515">
        <v>29.1</v>
      </c>
      <c r="F515">
        <f>IF(martianeum7[[#This Row],[zawartosc '[%']]]&gt;=1,martianeum7[[#This Row],[masa '[kg']]]*martianeum7[[#This Row],[zawartosc '[%']]]*0.01,0)</f>
        <v>7.5660000000000007</v>
      </c>
      <c r="G515">
        <f>martianeum7[[#This Row],[stan_magazynu '[kg']]]+martianeum7[[#This Row],[ile_kg_materiału_z_ładunku]]</f>
        <v>44.81639999999998</v>
      </c>
      <c r="H515">
        <f>IF(martianeum7[[#This Row],[stan_po_wydobyciu_z_ładunku]]&gt;=100,100,0)</f>
        <v>0</v>
      </c>
      <c r="I515">
        <f>martianeum7[[#This Row],[stan_po_wydobyciu_z_ładunku]]-martianeum7[[#This Row],[ile_zabiera_na_orbite]]</f>
        <v>44.81639999999998</v>
      </c>
    </row>
    <row r="516" spans="1:9" x14ac:dyDescent="0.25">
      <c r="A516" s="1">
        <v>49155</v>
      </c>
      <c r="B516">
        <f t="shared" ref="B516:B579" si="8">I515</f>
        <v>44.81639999999998</v>
      </c>
      <c r="C516" t="s">
        <v>18</v>
      </c>
      <c r="D516">
        <v>23.6</v>
      </c>
      <c r="E516">
        <v>9.1</v>
      </c>
      <c r="F516">
        <f>IF(martianeum7[[#This Row],[zawartosc '[%']]]&gt;=1,martianeum7[[#This Row],[masa '[kg']]]*martianeum7[[#This Row],[zawartosc '[%']]]*0.01,0)</f>
        <v>2.1476000000000002</v>
      </c>
      <c r="G516">
        <f>martianeum7[[#This Row],[stan_magazynu '[kg']]]+martianeum7[[#This Row],[ile_kg_materiału_z_ładunku]]</f>
        <v>46.963999999999977</v>
      </c>
      <c r="H516">
        <f>IF(martianeum7[[#This Row],[stan_po_wydobyciu_z_ładunku]]&gt;=100,100,0)</f>
        <v>0</v>
      </c>
      <c r="I516">
        <f>martianeum7[[#This Row],[stan_po_wydobyciu_z_ładunku]]-martianeum7[[#This Row],[ile_zabiera_na_orbite]]</f>
        <v>46.963999999999977</v>
      </c>
    </row>
    <row r="517" spans="1:9" x14ac:dyDescent="0.25">
      <c r="A517" s="1">
        <v>49156</v>
      </c>
      <c r="B517">
        <f t="shared" si="8"/>
        <v>46.963999999999977</v>
      </c>
      <c r="C517" t="s">
        <v>26</v>
      </c>
      <c r="D517">
        <v>29.8</v>
      </c>
      <c r="E517">
        <v>5.7</v>
      </c>
      <c r="F517">
        <f>IF(martianeum7[[#This Row],[zawartosc '[%']]]&gt;=1,martianeum7[[#This Row],[masa '[kg']]]*martianeum7[[#This Row],[zawartosc '[%']]]*0.01,0)</f>
        <v>1.6986000000000001</v>
      </c>
      <c r="G517">
        <f>martianeum7[[#This Row],[stan_magazynu '[kg']]]+martianeum7[[#This Row],[ile_kg_materiału_z_ładunku]]</f>
        <v>48.662599999999976</v>
      </c>
      <c r="H517">
        <f>IF(martianeum7[[#This Row],[stan_po_wydobyciu_z_ładunku]]&gt;=100,100,0)</f>
        <v>0</v>
      </c>
      <c r="I517">
        <f>martianeum7[[#This Row],[stan_po_wydobyciu_z_ładunku]]-martianeum7[[#This Row],[ile_zabiera_na_orbite]]</f>
        <v>48.662599999999976</v>
      </c>
    </row>
    <row r="518" spans="1:9" x14ac:dyDescent="0.25">
      <c r="A518" s="1">
        <v>49157</v>
      </c>
      <c r="B518">
        <f t="shared" si="8"/>
        <v>48.662599999999976</v>
      </c>
      <c r="C518" t="s">
        <v>19</v>
      </c>
      <c r="D518">
        <v>18.600000000000001</v>
      </c>
      <c r="E518">
        <v>0</v>
      </c>
      <c r="F518">
        <f>IF(martianeum7[[#This Row],[zawartosc '[%']]]&gt;=1,martianeum7[[#This Row],[masa '[kg']]]*martianeum7[[#This Row],[zawartosc '[%']]]*0.01,0)</f>
        <v>0</v>
      </c>
      <c r="G518">
        <f>martianeum7[[#This Row],[stan_magazynu '[kg']]]+martianeum7[[#This Row],[ile_kg_materiału_z_ładunku]]</f>
        <v>48.662599999999976</v>
      </c>
      <c r="H518">
        <f>IF(martianeum7[[#This Row],[stan_po_wydobyciu_z_ładunku]]&gt;=100,100,0)</f>
        <v>0</v>
      </c>
      <c r="I518">
        <f>martianeum7[[#This Row],[stan_po_wydobyciu_z_ładunku]]-martianeum7[[#This Row],[ile_zabiera_na_orbite]]</f>
        <v>48.662599999999976</v>
      </c>
    </row>
    <row r="519" spans="1:9" x14ac:dyDescent="0.25">
      <c r="A519" s="1">
        <v>49158</v>
      </c>
      <c r="B519">
        <f t="shared" si="8"/>
        <v>48.662599999999976</v>
      </c>
      <c r="C519" t="s">
        <v>15</v>
      </c>
      <c r="D519">
        <v>17.600000000000001</v>
      </c>
      <c r="E519">
        <v>2.4</v>
      </c>
      <c r="F519">
        <f>IF(martianeum7[[#This Row],[zawartosc '[%']]]&gt;=1,martianeum7[[#This Row],[masa '[kg']]]*martianeum7[[#This Row],[zawartosc '[%']]]*0.01,0)</f>
        <v>0.42240000000000005</v>
      </c>
      <c r="G519">
        <f>martianeum7[[#This Row],[stan_magazynu '[kg']]]+martianeum7[[#This Row],[ile_kg_materiału_z_ładunku]]</f>
        <v>49.08499999999998</v>
      </c>
      <c r="H519">
        <f>IF(martianeum7[[#This Row],[stan_po_wydobyciu_z_ładunku]]&gt;=100,100,0)</f>
        <v>0</v>
      </c>
      <c r="I519">
        <f>martianeum7[[#This Row],[stan_po_wydobyciu_z_ładunku]]-martianeum7[[#This Row],[ile_zabiera_na_orbite]]</f>
        <v>49.08499999999998</v>
      </c>
    </row>
    <row r="520" spans="1:9" x14ac:dyDescent="0.25">
      <c r="A520" s="1">
        <v>49159</v>
      </c>
      <c r="B520">
        <f t="shared" si="8"/>
        <v>49.08499999999998</v>
      </c>
      <c r="C520" t="s">
        <v>15</v>
      </c>
      <c r="D520">
        <v>12.6</v>
      </c>
      <c r="E520">
        <v>9.1999999999999993</v>
      </c>
      <c r="F520">
        <f>IF(martianeum7[[#This Row],[zawartosc '[%']]]&gt;=1,martianeum7[[#This Row],[masa '[kg']]]*martianeum7[[#This Row],[zawartosc '[%']]]*0.01,0)</f>
        <v>1.1592</v>
      </c>
      <c r="G520">
        <f>martianeum7[[#This Row],[stan_magazynu '[kg']]]+martianeum7[[#This Row],[ile_kg_materiału_z_ładunku]]</f>
        <v>50.244199999999978</v>
      </c>
      <c r="H520">
        <f>IF(martianeum7[[#This Row],[stan_po_wydobyciu_z_ładunku]]&gt;=100,100,0)</f>
        <v>0</v>
      </c>
      <c r="I520">
        <f>martianeum7[[#This Row],[stan_po_wydobyciu_z_ładunku]]-martianeum7[[#This Row],[ile_zabiera_na_orbite]]</f>
        <v>50.244199999999978</v>
      </c>
    </row>
    <row r="521" spans="1:9" x14ac:dyDescent="0.25">
      <c r="A521" s="1">
        <v>49160</v>
      </c>
      <c r="B521">
        <f t="shared" si="8"/>
        <v>50.244199999999978</v>
      </c>
      <c r="C521" t="s">
        <v>17</v>
      </c>
      <c r="D521">
        <v>25.4</v>
      </c>
      <c r="E521">
        <v>5.4</v>
      </c>
      <c r="F521">
        <f>IF(martianeum7[[#This Row],[zawartosc '[%']]]&gt;=1,martianeum7[[#This Row],[masa '[kg']]]*martianeum7[[#This Row],[zawartosc '[%']]]*0.01,0)</f>
        <v>1.3715999999999999</v>
      </c>
      <c r="G521">
        <f>martianeum7[[#This Row],[stan_magazynu '[kg']]]+martianeum7[[#This Row],[ile_kg_materiału_z_ładunku]]</f>
        <v>51.615799999999979</v>
      </c>
      <c r="H521">
        <f>IF(martianeum7[[#This Row],[stan_po_wydobyciu_z_ładunku]]&gt;=100,100,0)</f>
        <v>0</v>
      </c>
      <c r="I521">
        <f>martianeum7[[#This Row],[stan_po_wydobyciu_z_ładunku]]-martianeum7[[#This Row],[ile_zabiera_na_orbite]]</f>
        <v>51.615799999999979</v>
      </c>
    </row>
    <row r="522" spans="1:9" x14ac:dyDescent="0.25">
      <c r="A522" s="1">
        <v>49161</v>
      </c>
      <c r="B522">
        <f t="shared" si="8"/>
        <v>51.615799999999979</v>
      </c>
      <c r="C522" t="s">
        <v>20</v>
      </c>
      <c r="D522">
        <v>12.8</v>
      </c>
      <c r="E522">
        <v>3.6</v>
      </c>
      <c r="F522">
        <f>IF(martianeum7[[#This Row],[zawartosc '[%']]]&gt;=1,martianeum7[[#This Row],[masa '[kg']]]*martianeum7[[#This Row],[zawartosc '[%']]]*0.01,0)</f>
        <v>0.46080000000000004</v>
      </c>
      <c r="G522">
        <f>martianeum7[[#This Row],[stan_magazynu '[kg']]]+martianeum7[[#This Row],[ile_kg_materiału_z_ładunku]]</f>
        <v>52.076599999999978</v>
      </c>
      <c r="H522">
        <f>IF(martianeum7[[#This Row],[stan_po_wydobyciu_z_ładunku]]&gt;=100,100,0)</f>
        <v>0</v>
      </c>
      <c r="I522">
        <f>martianeum7[[#This Row],[stan_po_wydobyciu_z_ładunku]]-martianeum7[[#This Row],[ile_zabiera_na_orbite]]</f>
        <v>52.076599999999978</v>
      </c>
    </row>
    <row r="523" spans="1:9" x14ac:dyDescent="0.25">
      <c r="A523" s="1">
        <v>49162</v>
      </c>
      <c r="B523">
        <f t="shared" si="8"/>
        <v>52.076599999999978</v>
      </c>
      <c r="C523" t="s">
        <v>11</v>
      </c>
      <c r="D523">
        <v>18.7</v>
      </c>
      <c r="E523">
        <v>0</v>
      </c>
      <c r="F523">
        <f>IF(martianeum7[[#This Row],[zawartosc '[%']]]&gt;=1,martianeum7[[#This Row],[masa '[kg']]]*martianeum7[[#This Row],[zawartosc '[%']]]*0.01,0)</f>
        <v>0</v>
      </c>
      <c r="G523">
        <f>martianeum7[[#This Row],[stan_magazynu '[kg']]]+martianeum7[[#This Row],[ile_kg_materiału_z_ładunku]]</f>
        <v>52.076599999999978</v>
      </c>
      <c r="H523">
        <f>IF(martianeum7[[#This Row],[stan_po_wydobyciu_z_ładunku]]&gt;=100,100,0)</f>
        <v>0</v>
      </c>
      <c r="I523">
        <f>martianeum7[[#This Row],[stan_po_wydobyciu_z_ładunku]]-martianeum7[[#This Row],[ile_zabiera_na_orbite]]</f>
        <v>52.076599999999978</v>
      </c>
    </row>
    <row r="524" spans="1:9" x14ac:dyDescent="0.25">
      <c r="A524" s="1">
        <v>49163</v>
      </c>
      <c r="B524">
        <f t="shared" si="8"/>
        <v>52.076599999999978</v>
      </c>
      <c r="C524" t="s">
        <v>33</v>
      </c>
      <c r="D524">
        <v>22.3</v>
      </c>
      <c r="E524">
        <v>0</v>
      </c>
      <c r="F524">
        <f>IF(martianeum7[[#This Row],[zawartosc '[%']]]&gt;=1,martianeum7[[#This Row],[masa '[kg']]]*martianeum7[[#This Row],[zawartosc '[%']]]*0.01,0)</f>
        <v>0</v>
      </c>
      <c r="G524">
        <f>martianeum7[[#This Row],[stan_magazynu '[kg']]]+martianeum7[[#This Row],[ile_kg_materiału_z_ładunku]]</f>
        <v>52.076599999999978</v>
      </c>
      <c r="H524">
        <f>IF(martianeum7[[#This Row],[stan_po_wydobyciu_z_ładunku]]&gt;=100,100,0)</f>
        <v>0</v>
      </c>
      <c r="I524">
        <f>martianeum7[[#This Row],[stan_po_wydobyciu_z_ładunku]]-martianeum7[[#This Row],[ile_zabiera_na_orbite]]</f>
        <v>52.076599999999978</v>
      </c>
    </row>
    <row r="525" spans="1:9" x14ac:dyDescent="0.25">
      <c r="A525" s="1">
        <v>49164</v>
      </c>
      <c r="B525">
        <f t="shared" si="8"/>
        <v>52.076599999999978</v>
      </c>
      <c r="C525" t="s">
        <v>18</v>
      </c>
      <c r="D525">
        <v>26.4</v>
      </c>
      <c r="E525">
        <v>0.5</v>
      </c>
      <c r="F525">
        <f>IF(martianeum7[[#This Row],[zawartosc '[%']]]&gt;=1,martianeum7[[#This Row],[masa '[kg']]]*martianeum7[[#This Row],[zawartosc '[%']]]*0.01,0)</f>
        <v>0</v>
      </c>
      <c r="G525">
        <f>martianeum7[[#This Row],[stan_magazynu '[kg']]]+martianeum7[[#This Row],[ile_kg_materiału_z_ładunku]]</f>
        <v>52.076599999999978</v>
      </c>
      <c r="H525">
        <f>IF(martianeum7[[#This Row],[stan_po_wydobyciu_z_ładunku]]&gt;=100,100,0)</f>
        <v>0</v>
      </c>
      <c r="I525">
        <f>martianeum7[[#This Row],[stan_po_wydobyciu_z_ładunku]]-martianeum7[[#This Row],[ile_zabiera_na_orbite]]</f>
        <v>52.076599999999978</v>
      </c>
    </row>
    <row r="526" spans="1:9" x14ac:dyDescent="0.25">
      <c r="A526" s="1">
        <v>49165</v>
      </c>
      <c r="B526">
        <f t="shared" si="8"/>
        <v>52.076599999999978</v>
      </c>
      <c r="C526" t="s">
        <v>7</v>
      </c>
      <c r="D526">
        <v>28.5</v>
      </c>
      <c r="E526">
        <v>3.2</v>
      </c>
      <c r="F526">
        <f>IF(martianeum7[[#This Row],[zawartosc '[%']]]&gt;=1,martianeum7[[#This Row],[masa '[kg']]]*martianeum7[[#This Row],[zawartosc '[%']]]*0.01,0)</f>
        <v>0.91200000000000003</v>
      </c>
      <c r="G526">
        <f>martianeum7[[#This Row],[stan_magazynu '[kg']]]+martianeum7[[#This Row],[ile_kg_materiału_z_ładunku]]</f>
        <v>52.988599999999977</v>
      </c>
      <c r="H526">
        <f>IF(martianeum7[[#This Row],[stan_po_wydobyciu_z_ładunku]]&gt;=100,100,0)</f>
        <v>0</v>
      </c>
      <c r="I526">
        <f>martianeum7[[#This Row],[stan_po_wydobyciu_z_ładunku]]-martianeum7[[#This Row],[ile_zabiera_na_orbite]]</f>
        <v>52.988599999999977</v>
      </c>
    </row>
    <row r="527" spans="1:9" x14ac:dyDescent="0.25">
      <c r="A527" s="1">
        <v>49166</v>
      </c>
      <c r="B527">
        <f t="shared" si="8"/>
        <v>52.988599999999977</v>
      </c>
      <c r="C527" t="s">
        <v>17</v>
      </c>
      <c r="D527">
        <v>16.8</v>
      </c>
      <c r="E527">
        <v>5.5</v>
      </c>
      <c r="F527">
        <f>IF(martianeum7[[#This Row],[zawartosc '[%']]]&gt;=1,martianeum7[[#This Row],[masa '[kg']]]*martianeum7[[#This Row],[zawartosc '[%']]]*0.01,0)</f>
        <v>0.92400000000000004</v>
      </c>
      <c r="G527">
        <f>martianeum7[[#This Row],[stan_magazynu '[kg']]]+martianeum7[[#This Row],[ile_kg_materiału_z_ładunku]]</f>
        <v>53.912599999999976</v>
      </c>
      <c r="H527">
        <f>IF(martianeum7[[#This Row],[stan_po_wydobyciu_z_ładunku]]&gt;=100,100,0)</f>
        <v>0</v>
      </c>
      <c r="I527">
        <f>martianeum7[[#This Row],[stan_po_wydobyciu_z_ładunku]]-martianeum7[[#This Row],[ile_zabiera_na_orbite]]</f>
        <v>53.912599999999976</v>
      </c>
    </row>
    <row r="528" spans="1:9" x14ac:dyDescent="0.25">
      <c r="A528" s="1">
        <v>49167</v>
      </c>
      <c r="B528">
        <f t="shared" si="8"/>
        <v>53.912599999999976</v>
      </c>
      <c r="C528" t="s">
        <v>27</v>
      </c>
      <c r="D528">
        <v>24.7</v>
      </c>
      <c r="E528">
        <v>0.8</v>
      </c>
      <c r="F528">
        <f>IF(martianeum7[[#This Row],[zawartosc '[%']]]&gt;=1,martianeum7[[#This Row],[masa '[kg']]]*martianeum7[[#This Row],[zawartosc '[%']]]*0.01,0)</f>
        <v>0</v>
      </c>
      <c r="G528">
        <f>martianeum7[[#This Row],[stan_magazynu '[kg']]]+martianeum7[[#This Row],[ile_kg_materiału_z_ładunku]]</f>
        <v>53.912599999999976</v>
      </c>
      <c r="H528">
        <f>IF(martianeum7[[#This Row],[stan_po_wydobyciu_z_ładunku]]&gt;=100,100,0)</f>
        <v>0</v>
      </c>
      <c r="I528">
        <f>martianeum7[[#This Row],[stan_po_wydobyciu_z_ładunku]]-martianeum7[[#This Row],[ile_zabiera_na_orbite]]</f>
        <v>53.912599999999976</v>
      </c>
    </row>
    <row r="529" spans="1:9" x14ac:dyDescent="0.25">
      <c r="A529" s="1">
        <v>49168</v>
      </c>
      <c r="B529">
        <f t="shared" si="8"/>
        <v>53.912599999999976</v>
      </c>
      <c r="C529" t="s">
        <v>9</v>
      </c>
      <c r="D529">
        <v>29.6</v>
      </c>
      <c r="E529">
        <v>0</v>
      </c>
      <c r="F529">
        <f>IF(martianeum7[[#This Row],[zawartosc '[%']]]&gt;=1,martianeum7[[#This Row],[masa '[kg']]]*martianeum7[[#This Row],[zawartosc '[%']]]*0.01,0)</f>
        <v>0</v>
      </c>
      <c r="G529">
        <f>martianeum7[[#This Row],[stan_magazynu '[kg']]]+martianeum7[[#This Row],[ile_kg_materiału_z_ładunku]]</f>
        <v>53.912599999999976</v>
      </c>
      <c r="H529">
        <f>IF(martianeum7[[#This Row],[stan_po_wydobyciu_z_ładunku]]&gt;=100,100,0)</f>
        <v>0</v>
      </c>
      <c r="I529">
        <f>martianeum7[[#This Row],[stan_po_wydobyciu_z_ładunku]]-martianeum7[[#This Row],[ile_zabiera_na_orbite]]</f>
        <v>53.912599999999976</v>
      </c>
    </row>
    <row r="530" spans="1:9" x14ac:dyDescent="0.25">
      <c r="A530" s="1">
        <v>49169</v>
      </c>
      <c r="B530">
        <f t="shared" si="8"/>
        <v>53.912599999999976</v>
      </c>
      <c r="C530" t="s">
        <v>10</v>
      </c>
      <c r="D530">
        <v>23.3</v>
      </c>
      <c r="E530">
        <v>29.4</v>
      </c>
      <c r="F530">
        <f>IF(martianeum7[[#This Row],[zawartosc '[%']]]&gt;=1,martianeum7[[#This Row],[masa '[kg']]]*martianeum7[[#This Row],[zawartosc '[%']]]*0.01,0)</f>
        <v>6.8502000000000001</v>
      </c>
      <c r="G530">
        <f>martianeum7[[#This Row],[stan_magazynu '[kg']]]+martianeum7[[#This Row],[ile_kg_materiału_z_ładunku]]</f>
        <v>60.762799999999977</v>
      </c>
      <c r="H530">
        <f>IF(martianeum7[[#This Row],[stan_po_wydobyciu_z_ładunku]]&gt;=100,100,0)</f>
        <v>0</v>
      </c>
      <c r="I530">
        <f>martianeum7[[#This Row],[stan_po_wydobyciu_z_ładunku]]-martianeum7[[#This Row],[ile_zabiera_na_orbite]]</f>
        <v>60.762799999999977</v>
      </c>
    </row>
    <row r="531" spans="1:9" x14ac:dyDescent="0.25">
      <c r="A531" s="1">
        <v>49170</v>
      </c>
      <c r="B531">
        <f t="shared" si="8"/>
        <v>60.762799999999977</v>
      </c>
      <c r="C531" t="s">
        <v>9</v>
      </c>
      <c r="D531">
        <v>28.8</v>
      </c>
      <c r="E531">
        <v>11.5</v>
      </c>
      <c r="F531">
        <f>IF(martianeum7[[#This Row],[zawartosc '[%']]]&gt;=1,martianeum7[[#This Row],[masa '[kg']]]*martianeum7[[#This Row],[zawartosc '[%']]]*0.01,0)</f>
        <v>3.3119999999999998</v>
      </c>
      <c r="G531">
        <f>martianeum7[[#This Row],[stan_magazynu '[kg']]]+martianeum7[[#This Row],[ile_kg_materiału_z_ładunku]]</f>
        <v>64.074799999999982</v>
      </c>
      <c r="H531">
        <f>IF(martianeum7[[#This Row],[stan_po_wydobyciu_z_ładunku]]&gt;=100,100,0)</f>
        <v>0</v>
      </c>
      <c r="I531">
        <f>martianeum7[[#This Row],[stan_po_wydobyciu_z_ładunku]]-martianeum7[[#This Row],[ile_zabiera_na_orbite]]</f>
        <v>64.074799999999982</v>
      </c>
    </row>
    <row r="532" spans="1:9" x14ac:dyDescent="0.25">
      <c r="A532" s="1">
        <v>49171</v>
      </c>
      <c r="B532">
        <f t="shared" si="8"/>
        <v>64.074799999999982</v>
      </c>
      <c r="C532" t="s">
        <v>9</v>
      </c>
      <c r="D532">
        <v>26.5</v>
      </c>
      <c r="E532">
        <v>0</v>
      </c>
      <c r="F532">
        <f>IF(martianeum7[[#This Row],[zawartosc '[%']]]&gt;=1,martianeum7[[#This Row],[masa '[kg']]]*martianeum7[[#This Row],[zawartosc '[%']]]*0.01,0)</f>
        <v>0</v>
      </c>
      <c r="G532">
        <f>martianeum7[[#This Row],[stan_magazynu '[kg']]]+martianeum7[[#This Row],[ile_kg_materiału_z_ładunku]]</f>
        <v>64.074799999999982</v>
      </c>
      <c r="H532">
        <f>IF(martianeum7[[#This Row],[stan_po_wydobyciu_z_ładunku]]&gt;=100,100,0)</f>
        <v>0</v>
      </c>
      <c r="I532">
        <f>martianeum7[[#This Row],[stan_po_wydobyciu_z_ładunku]]-martianeum7[[#This Row],[ile_zabiera_na_orbite]]</f>
        <v>64.074799999999982</v>
      </c>
    </row>
    <row r="533" spans="1:9" x14ac:dyDescent="0.25">
      <c r="A533" s="1">
        <v>49172</v>
      </c>
      <c r="B533">
        <f t="shared" si="8"/>
        <v>64.074799999999982</v>
      </c>
      <c r="C533" t="s">
        <v>23</v>
      </c>
      <c r="D533">
        <v>17.100000000000001</v>
      </c>
      <c r="E533">
        <v>3.6</v>
      </c>
      <c r="F533">
        <f>IF(martianeum7[[#This Row],[zawartosc '[%']]]&gt;=1,martianeum7[[#This Row],[masa '[kg']]]*martianeum7[[#This Row],[zawartosc '[%']]]*0.01,0)</f>
        <v>0.61560000000000015</v>
      </c>
      <c r="G533">
        <f>martianeum7[[#This Row],[stan_magazynu '[kg']]]+martianeum7[[#This Row],[ile_kg_materiału_z_ładunku]]</f>
        <v>64.690399999999983</v>
      </c>
      <c r="H533">
        <f>IF(martianeum7[[#This Row],[stan_po_wydobyciu_z_ładunku]]&gt;=100,100,0)</f>
        <v>0</v>
      </c>
      <c r="I533">
        <f>martianeum7[[#This Row],[stan_po_wydobyciu_z_ładunku]]-martianeum7[[#This Row],[ile_zabiera_na_orbite]]</f>
        <v>64.690399999999983</v>
      </c>
    </row>
    <row r="534" spans="1:9" x14ac:dyDescent="0.25">
      <c r="A534" s="1">
        <v>49173</v>
      </c>
      <c r="B534">
        <f t="shared" si="8"/>
        <v>64.690399999999983</v>
      </c>
      <c r="C534" t="s">
        <v>9</v>
      </c>
      <c r="D534">
        <v>17.8</v>
      </c>
      <c r="E534">
        <v>7</v>
      </c>
      <c r="F534">
        <f>IF(martianeum7[[#This Row],[zawartosc '[%']]]&gt;=1,martianeum7[[#This Row],[masa '[kg']]]*martianeum7[[#This Row],[zawartosc '[%']]]*0.01,0)</f>
        <v>1.2460000000000002</v>
      </c>
      <c r="G534">
        <f>martianeum7[[#This Row],[stan_magazynu '[kg']]]+martianeum7[[#This Row],[ile_kg_materiału_z_ładunku]]</f>
        <v>65.936399999999978</v>
      </c>
      <c r="H534">
        <f>IF(martianeum7[[#This Row],[stan_po_wydobyciu_z_ładunku]]&gt;=100,100,0)</f>
        <v>0</v>
      </c>
      <c r="I534">
        <f>martianeum7[[#This Row],[stan_po_wydobyciu_z_ładunku]]-martianeum7[[#This Row],[ile_zabiera_na_orbite]]</f>
        <v>65.936399999999978</v>
      </c>
    </row>
    <row r="535" spans="1:9" x14ac:dyDescent="0.25">
      <c r="A535" s="1">
        <v>49174</v>
      </c>
      <c r="B535">
        <f t="shared" si="8"/>
        <v>65.936399999999978</v>
      </c>
      <c r="C535" t="s">
        <v>27</v>
      </c>
      <c r="D535">
        <v>24.7</v>
      </c>
      <c r="E535">
        <v>1.5</v>
      </c>
      <c r="F535">
        <f>IF(martianeum7[[#This Row],[zawartosc '[%']]]&gt;=1,martianeum7[[#This Row],[masa '[kg']]]*martianeum7[[#This Row],[zawartosc '[%']]]*0.01,0)</f>
        <v>0.3705</v>
      </c>
      <c r="G535">
        <f>martianeum7[[#This Row],[stan_magazynu '[kg']]]+martianeum7[[#This Row],[ile_kg_materiału_z_ładunku]]</f>
        <v>66.306899999999985</v>
      </c>
      <c r="H535">
        <f>IF(martianeum7[[#This Row],[stan_po_wydobyciu_z_ładunku]]&gt;=100,100,0)</f>
        <v>0</v>
      </c>
      <c r="I535">
        <f>martianeum7[[#This Row],[stan_po_wydobyciu_z_ładunku]]-martianeum7[[#This Row],[ile_zabiera_na_orbite]]</f>
        <v>66.306899999999985</v>
      </c>
    </row>
    <row r="536" spans="1:9" x14ac:dyDescent="0.25">
      <c r="A536" s="1">
        <v>49175</v>
      </c>
      <c r="B536">
        <f t="shared" si="8"/>
        <v>66.306899999999985</v>
      </c>
      <c r="C536" t="s">
        <v>19</v>
      </c>
      <c r="D536">
        <v>25.1</v>
      </c>
      <c r="E536">
        <v>0</v>
      </c>
      <c r="F536">
        <f>IF(martianeum7[[#This Row],[zawartosc '[%']]]&gt;=1,martianeum7[[#This Row],[masa '[kg']]]*martianeum7[[#This Row],[zawartosc '[%']]]*0.01,0)</f>
        <v>0</v>
      </c>
      <c r="G536">
        <f>martianeum7[[#This Row],[stan_magazynu '[kg']]]+martianeum7[[#This Row],[ile_kg_materiału_z_ładunku]]</f>
        <v>66.306899999999985</v>
      </c>
      <c r="H536">
        <f>IF(martianeum7[[#This Row],[stan_po_wydobyciu_z_ładunku]]&gt;=100,100,0)</f>
        <v>0</v>
      </c>
      <c r="I536">
        <f>martianeum7[[#This Row],[stan_po_wydobyciu_z_ładunku]]-martianeum7[[#This Row],[ile_zabiera_na_orbite]]</f>
        <v>66.306899999999985</v>
      </c>
    </row>
    <row r="537" spans="1:9" x14ac:dyDescent="0.25">
      <c r="A537" s="1">
        <v>49176</v>
      </c>
      <c r="B537">
        <f t="shared" si="8"/>
        <v>66.306899999999985</v>
      </c>
      <c r="C537" t="s">
        <v>32</v>
      </c>
      <c r="D537">
        <v>27</v>
      </c>
      <c r="E537">
        <v>0</v>
      </c>
      <c r="F537">
        <f>IF(martianeum7[[#This Row],[zawartosc '[%']]]&gt;=1,martianeum7[[#This Row],[masa '[kg']]]*martianeum7[[#This Row],[zawartosc '[%']]]*0.01,0)</f>
        <v>0</v>
      </c>
      <c r="G537">
        <f>martianeum7[[#This Row],[stan_magazynu '[kg']]]+martianeum7[[#This Row],[ile_kg_materiału_z_ładunku]]</f>
        <v>66.306899999999985</v>
      </c>
      <c r="H537">
        <f>IF(martianeum7[[#This Row],[stan_po_wydobyciu_z_ładunku]]&gt;=100,100,0)</f>
        <v>0</v>
      </c>
      <c r="I537">
        <f>martianeum7[[#This Row],[stan_po_wydobyciu_z_ładunku]]-martianeum7[[#This Row],[ile_zabiera_na_orbite]]</f>
        <v>66.306899999999985</v>
      </c>
    </row>
    <row r="538" spans="1:9" x14ac:dyDescent="0.25">
      <c r="A538" s="1">
        <v>49177</v>
      </c>
      <c r="B538">
        <f t="shared" si="8"/>
        <v>66.306899999999985</v>
      </c>
      <c r="C538" t="s">
        <v>18</v>
      </c>
      <c r="D538">
        <v>18.2</v>
      </c>
      <c r="E538">
        <v>13.9</v>
      </c>
      <c r="F538">
        <f>IF(martianeum7[[#This Row],[zawartosc '[%']]]&gt;=1,martianeum7[[#This Row],[masa '[kg']]]*martianeum7[[#This Row],[zawartosc '[%']]]*0.01,0)</f>
        <v>2.5297999999999998</v>
      </c>
      <c r="G538">
        <f>martianeum7[[#This Row],[stan_magazynu '[kg']]]+martianeum7[[#This Row],[ile_kg_materiału_z_ładunku]]</f>
        <v>68.836699999999979</v>
      </c>
      <c r="H538">
        <f>IF(martianeum7[[#This Row],[stan_po_wydobyciu_z_ładunku]]&gt;=100,100,0)</f>
        <v>0</v>
      </c>
      <c r="I538">
        <f>martianeum7[[#This Row],[stan_po_wydobyciu_z_ładunku]]-martianeum7[[#This Row],[ile_zabiera_na_orbite]]</f>
        <v>68.836699999999979</v>
      </c>
    </row>
    <row r="539" spans="1:9" x14ac:dyDescent="0.25">
      <c r="A539" s="1">
        <v>49178</v>
      </c>
      <c r="B539">
        <f t="shared" si="8"/>
        <v>68.836699999999979</v>
      </c>
      <c r="C539" t="s">
        <v>15</v>
      </c>
      <c r="D539">
        <v>10.8</v>
      </c>
      <c r="E539">
        <v>7.9</v>
      </c>
      <c r="F539">
        <f>IF(martianeum7[[#This Row],[zawartosc '[%']]]&gt;=1,martianeum7[[#This Row],[masa '[kg']]]*martianeum7[[#This Row],[zawartosc '[%']]]*0.01,0)</f>
        <v>0.85320000000000007</v>
      </c>
      <c r="G539">
        <f>martianeum7[[#This Row],[stan_magazynu '[kg']]]+martianeum7[[#This Row],[ile_kg_materiału_z_ładunku]]</f>
        <v>69.68989999999998</v>
      </c>
      <c r="H539">
        <f>IF(martianeum7[[#This Row],[stan_po_wydobyciu_z_ładunku]]&gt;=100,100,0)</f>
        <v>0</v>
      </c>
      <c r="I539">
        <f>martianeum7[[#This Row],[stan_po_wydobyciu_z_ładunku]]-martianeum7[[#This Row],[ile_zabiera_na_orbite]]</f>
        <v>69.68989999999998</v>
      </c>
    </row>
    <row r="540" spans="1:9" x14ac:dyDescent="0.25">
      <c r="A540" s="1">
        <v>49179</v>
      </c>
      <c r="B540">
        <f t="shared" si="8"/>
        <v>69.68989999999998</v>
      </c>
      <c r="C540" t="s">
        <v>7</v>
      </c>
      <c r="D540">
        <v>27.9</v>
      </c>
      <c r="E540">
        <v>9.9</v>
      </c>
      <c r="F540">
        <f>IF(martianeum7[[#This Row],[zawartosc '[%']]]&gt;=1,martianeum7[[#This Row],[masa '[kg']]]*martianeum7[[#This Row],[zawartosc '[%']]]*0.01,0)</f>
        <v>2.7620999999999998</v>
      </c>
      <c r="G540">
        <f>martianeum7[[#This Row],[stan_magazynu '[kg']]]+martianeum7[[#This Row],[ile_kg_materiału_z_ładunku]]</f>
        <v>72.451999999999984</v>
      </c>
      <c r="H540">
        <f>IF(martianeum7[[#This Row],[stan_po_wydobyciu_z_ładunku]]&gt;=100,100,0)</f>
        <v>0</v>
      </c>
      <c r="I540">
        <f>martianeum7[[#This Row],[stan_po_wydobyciu_z_ładunku]]-martianeum7[[#This Row],[ile_zabiera_na_orbite]]</f>
        <v>72.451999999999984</v>
      </c>
    </row>
    <row r="541" spans="1:9" x14ac:dyDescent="0.25">
      <c r="A541" s="1">
        <v>49180</v>
      </c>
      <c r="B541">
        <f t="shared" si="8"/>
        <v>72.451999999999984</v>
      </c>
      <c r="C541" t="s">
        <v>24</v>
      </c>
      <c r="D541">
        <v>14.1</v>
      </c>
      <c r="E541">
        <v>0.7</v>
      </c>
      <c r="F541">
        <f>IF(martianeum7[[#This Row],[zawartosc '[%']]]&gt;=1,martianeum7[[#This Row],[masa '[kg']]]*martianeum7[[#This Row],[zawartosc '[%']]]*0.01,0)</f>
        <v>0</v>
      </c>
      <c r="G541">
        <f>martianeum7[[#This Row],[stan_magazynu '[kg']]]+martianeum7[[#This Row],[ile_kg_materiału_z_ładunku]]</f>
        <v>72.451999999999984</v>
      </c>
      <c r="H541">
        <f>IF(martianeum7[[#This Row],[stan_po_wydobyciu_z_ładunku]]&gt;=100,100,0)</f>
        <v>0</v>
      </c>
      <c r="I541">
        <f>martianeum7[[#This Row],[stan_po_wydobyciu_z_ładunku]]-martianeum7[[#This Row],[ile_zabiera_na_orbite]]</f>
        <v>72.451999999999984</v>
      </c>
    </row>
    <row r="542" spans="1:9" x14ac:dyDescent="0.25">
      <c r="A542" s="1">
        <v>49181</v>
      </c>
      <c r="B542">
        <f t="shared" si="8"/>
        <v>72.451999999999984</v>
      </c>
      <c r="C542" t="s">
        <v>18</v>
      </c>
      <c r="D542">
        <v>17.5</v>
      </c>
      <c r="E542">
        <v>3.2</v>
      </c>
      <c r="F542">
        <f>IF(martianeum7[[#This Row],[zawartosc '[%']]]&gt;=1,martianeum7[[#This Row],[masa '[kg']]]*martianeum7[[#This Row],[zawartosc '[%']]]*0.01,0)</f>
        <v>0.56000000000000005</v>
      </c>
      <c r="G542">
        <f>martianeum7[[#This Row],[stan_magazynu '[kg']]]+martianeum7[[#This Row],[ile_kg_materiału_z_ładunku]]</f>
        <v>73.011999999999986</v>
      </c>
      <c r="H542">
        <f>IF(martianeum7[[#This Row],[stan_po_wydobyciu_z_ładunku]]&gt;=100,100,0)</f>
        <v>0</v>
      </c>
      <c r="I542">
        <f>martianeum7[[#This Row],[stan_po_wydobyciu_z_ładunku]]-martianeum7[[#This Row],[ile_zabiera_na_orbite]]</f>
        <v>73.011999999999986</v>
      </c>
    </row>
    <row r="543" spans="1:9" x14ac:dyDescent="0.25">
      <c r="A543" s="1">
        <v>49182</v>
      </c>
      <c r="B543">
        <f t="shared" si="8"/>
        <v>73.011999999999986</v>
      </c>
      <c r="C543" t="s">
        <v>10</v>
      </c>
      <c r="D543">
        <v>14.3</v>
      </c>
      <c r="E543">
        <v>0</v>
      </c>
      <c r="F543">
        <f>IF(martianeum7[[#This Row],[zawartosc '[%']]]&gt;=1,martianeum7[[#This Row],[masa '[kg']]]*martianeum7[[#This Row],[zawartosc '[%']]]*0.01,0)</f>
        <v>0</v>
      </c>
      <c r="G543">
        <f>martianeum7[[#This Row],[stan_magazynu '[kg']]]+martianeum7[[#This Row],[ile_kg_materiału_z_ładunku]]</f>
        <v>73.011999999999986</v>
      </c>
      <c r="H543">
        <f>IF(martianeum7[[#This Row],[stan_po_wydobyciu_z_ładunku]]&gt;=100,100,0)</f>
        <v>0</v>
      </c>
      <c r="I543">
        <f>martianeum7[[#This Row],[stan_po_wydobyciu_z_ładunku]]-martianeum7[[#This Row],[ile_zabiera_na_orbite]]</f>
        <v>73.011999999999986</v>
      </c>
    </row>
    <row r="544" spans="1:9" x14ac:dyDescent="0.25">
      <c r="A544" s="1">
        <v>49183</v>
      </c>
      <c r="B544">
        <f t="shared" si="8"/>
        <v>73.011999999999986</v>
      </c>
      <c r="C544" t="s">
        <v>20</v>
      </c>
      <c r="D544">
        <v>15.4</v>
      </c>
      <c r="E544">
        <v>0</v>
      </c>
      <c r="F544">
        <f>IF(martianeum7[[#This Row],[zawartosc '[%']]]&gt;=1,martianeum7[[#This Row],[masa '[kg']]]*martianeum7[[#This Row],[zawartosc '[%']]]*0.01,0)</f>
        <v>0</v>
      </c>
      <c r="G544">
        <f>martianeum7[[#This Row],[stan_magazynu '[kg']]]+martianeum7[[#This Row],[ile_kg_materiału_z_ładunku]]</f>
        <v>73.011999999999986</v>
      </c>
      <c r="H544">
        <f>IF(martianeum7[[#This Row],[stan_po_wydobyciu_z_ładunku]]&gt;=100,100,0)</f>
        <v>0</v>
      </c>
      <c r="I544">
        <f>martianeum7[[#This Row],[stan_po_wydobyciu_z_ładunku]]-martianeum7[[#This Row],[ile_zabiera_na_orbite]]</f>
        <v>73.011999999999986</v>
      </c>
    </row>
    <row r="545" spans="1:9" x14ac:dyDescent="0.25">
      <c r="A545" s="1">
        <v>49184</v>
      </c>
      <c r="B545">
        <f t="shared" si="8"/>
        <v>73.011999999999986</v>
      </c>
      <c r="C545" t="s">
        <v>19</v>
      </c>
      <c r="D545">
        <v>17.5</v>
      </c>
      <c r="E545">
        <v>0</v>
      </c>
      <c r="F545">
        <f>IF(martianeum7[[#This Row],[zawartosc '[%']]]&gt;=1,martianeum7[[#This Row],[masa '[kg']]]*martianeum7[[#This Row],[zawartosc '[%']]]*0.01,0)</f>
        <v>0</v>
      </c>
      <c r="G545">
        <f>martianeum7[[#This Row],[stan_magazynu '[kg']]]+martianeum7[[#This Row],[ile_kg_materiału_z_ładunku]]</f>
        <v>73.011999999999986</v>
      </c>
      <c r="H545">
        <f>IF(martianeum7[[#This Row],[stan_po_wydobyciu_z_ładunku]]&gt;=100,100,0)</f>
        <v>0</v>
      </c>
      <c r="I545">
        <f>martianeum7[[#This Row],[stan_po_wydobyciu_z_ładunku]]-martianeum7[[#This Row],[ile_zabiera_na_orbite]]</f>
        <v>73.011999999999986</v>
      </c>
    </row>
    <row r="546" spans="1:9" x14ac:dyDescent="0.25">
      <c r="A546" s="1">
        <v>49185</v>
      </c>
      <c r="B546">
        <f t="shared" si="8"/>
        <v>73.011999999999986</v>
      </c>
      <c r="C546" t="s">
        <v>13</v>
      </c>
      <c r="D546">
        <v>11.6</v>
      </c>
      <c r="E546">
        <v>4.0999999999999996</v>
      </c>
      <c r="F546">
        <f>IF(martianeum7[[#This Row],[zawartosc '[%']]]&gt;=1,martianeum7[[#This Row],[masa '[kg']]]*martianeum7[[#This Row],[zawartosc '[%']]]*0.01,0)</f>
        <v>0.47559999999999997</v>
      </c>
      <c r="G546">
        <f>martianeum7[[#This Row],[stan_magazynu '[kg']]]+martianeum7[[#This Row],[ile_kg_materiału_z_ładunku]]</f>
        <v>73.487599999999986</v>
      </c>
      <c r="H546">
        <f>IF(martianeum7[[#This Row],[stan_po_wydobyciu_z_ładunku]]&gt;=100,100,0)</f>
        <v>0</v>
      </c>
      <c r="I546">
        <f>martianeum7[[#This Row],[stan_po_wydobyciu_z_ładunku]]-martianeum7[[#This Row],[ile_zabiera_na_orbite]]</f>
        <v>73.487599999999986</v>
      </c>
    </row>
    <row r="547" spans="1:9" x14ac:dyDescent="0.25">
      <c r="A547" s="1">
        <v>49186</v>
      </c>
      <c r="B547">
        <f t="shared" si="8"/>
        <v>73.487599999999986</v>
      </c>
      <c r="C547" t="s">
        <v>9</v>
      </c>
      <c r="D547">
        <v>27.9</v>
      </c>
      <c r="E547">
        <v>10.3</v>
      </c>
      <c r="F547">
        <f>IF(martianeum7[[#This Row],[zawartosc '[%']]]&gt;=1,martianeum7[[#This Row],[masa '[kg']]]*martianeum7[[#This Row],[zawartosc '[%']]]*0.01,0)</f>
        <v>2.8736999999999999</v>
      </c>
      <c r="G547">
        <f>martianeum7[[#This Row],[stan_magazynu '[kg']]]+martianeum7[[#This Row],[ile_kg_materiału_z_ładunku]]</f>
        <v>76.361299999999986</v>
      </c>
      <c r="H547">
        <f>IF(martianeum7[[#This Row],[stan_po_wydobyciu_z_ładunku]]&gt;=100,100,0)</f>
        <v>0</v>
      </c>
      <c r="I547">
        <f>martianeum7[[#This Row],[stan_po_wydobyciu_z_ładunku]]-martianeum7[[#This Row],[ile_zabiera_na_orbite]]</f>
        <v>76.361299999999986</v>
      </c>
    </row>
    <row r="548" spans="1:9" x14ac:dyDescent="0.25">
      <c r="A548" s="1">
        <v>49187</v>
      </c>
      <c r="B548">
        <f t="shared" si="8"/>
        <v>76.361299999999986</v>
      </c>
      <c r="C548" t="s">
        <v>19</v>
      </c>
      <c r="D548">
        <v>11.8</v>
      </c>
      <c r="E548">
        <v>20.2</v>
      </c>
      <c r="F548">
        <f>IF(martianeum7[[#This Row],[zawartosc '[%']]]&gt;=1,martianeum7[[#This Row],[masa '[kg']]]*martianeum7[[#This Row],[zawartosc '[%']]]*0.01,0)</f>
        <v>2.3836000000000004</v>
      </c>
      <c r="G548">
        <f>martianeum7[[#This Row],[stan_magazynu '[kg']]]+martianeum7[[#This Row],[ile_kg_materiału_z_ładunku]]</f>
        <v>78.744899999999987</v>
      </c>
      <c r="H548">
        <f>IF(martianeum7[[#This Row],[stan_po_wydobyciu_z_ładunku]]&gt;=100,100,0)</f>
        <v>0</v>
      </c>
      <c r="I548">
        <f>martianeum7[[#This Row],[stan_po_wydobyciu_z_ładunku]]-martianeum7[[#This Row],[ile_zabiera_na_orbite]]</f>
        <v>78.744899999999987</v>
      </c>
    </row>
    <row r="549" spans="1:9" x14ac:dyDescent="0.25">
      <c r="A549" s="1">
        <v>49188</v>
      </c>
      <c r="B549">
        <f t="shared" si="8"/>
        <v>78.744899999999987</v>
      </c>
      <c r="C549" t="s">
        <v>7</v>
      </c>
      <c r="D549">
        <v>12</v>
      </c>
      <c r="E549">
        <v>8.5</v>
      </c>
      <c r="F549">
        <f>IF(martianeum7[[#This Row],[zawartosc '[%']]]&gt;=1,martianeum7[[#This Row],[masa '[kg']]]*martianeum7[[#This Row],[zawartosc '[%']]]*0.01,0)</f>
        <v>1.02</v>
      </c>
      <c r="G549">
        <f>martianeum7[[#This Row],[stan_magazynu '[kg']]]+martianeum7[[#This Row],[ile_kg_materiału_z_ładunku]]</f>
        <v>79.764899999999983</v>
      </c>
      <c r="H549">
        <f>IF(martianeum7[[#This Row],[stan_po_wydobyciu_z_ładunku]]&gt;=100,100,0)</f>
        <v>0</v>
      </c>
      <c r="I549">
        <f>martianeum7[[#This Row],[stan_po_wydobyciu_z_ładunku]]-martianeum7[[#This Row],[ile_zabiera_na_orbite]]</f>
        <v>79.764899999999983</v>
      </c>
    </row>
    <row r="550" spans="1:9" x14ac:dyDescent="0.25">
      <c r="A550" s="1">
        <v>49189</v>
      </c>
      <c r="B550">
        <f t="shared" si="8"/>
        <v>79.764899999999983</v>
      </c>
      <c r="C550" t="s">
        <v>10</v>
      </c>
      <c r="D550">
        <v>11.8</v>
      </c>
      <c r="E550">
        <v>7.8</v>
      </c>
      <c r="F550">
        <f>IF(martianeum7[[#This Row],[zawartosc '[%']]]&gt;=1,martianeum7[[#This Row],[masa '[kg']]]*martianeum7[[#This Row],[zawartosc '[%']]]*0.01,0)</f>
        <v>0.92040000000000011</v>
      </c>
      <c r="G550">
        <f>martianeum7[[#This Row],[stan_magazynu '[kg']]]+martianeum7[[#This Row],[ile_kg_materiału_z_ładunku]]</f>
        <v>80.685299999999984</v>
      </c>
      <c r="H550">
        <f>IF(martianeum7[[#This Row],[stan_po_wydobyciu_z_ładunku]]&gt;=100,100,0)</f>
        <v>0</v>
      </c>
      <c r="I550">
        <f>martianeum7[[#This Row],[stan_po_wydobyciu_z_ładunku]]-martianeum7[[#This Row],[ile_zabiera_na_orbite]]</f>
        <v>80.685299999999984</v>
      </c>
    </row>
    <row r="551" spans="1:9" x14ac:dyDescent="0.25">
      <c r="A551" s="1">
        <v>49190</v>
      </c>
      <c r="B551">
        <f t="shared" si="8"/>
        <v>80.685299999999984</v>
      </c>
      <c r="C551" t="s">
        <v>17</v>
      </c>
      <c r="D551">
        <v>22.2</v>
      </c>
      <c r="E551">
        <v>0</v>
      </c>
      <c r="F551">
        <f>IF(martianeum7[[#This Row],[zawartosc '[%']]]&gt;=1,martianeum7[[#This Row],[masa '[kg']]]*martianeum7[[#This Row],[zawartosc '[%']]]*0.01,0)</f>
        <v>0</v>
      </c>
      <c r="G551">
        <f>martianeum7[[#This Row],[stan_magazynu '[kg']]]+martianeum7[[#This Row],[ile_kg_materiału_z_ładunku]]</f>
        <v>80.685299999999984</v>
      </c>
      <c r="H551">
        <f>IF(martianeum7[[#This Row],[stan_po_wydobyciu_z_ładunku]]&gt;=100,100,0)</f>
        <v>0</v>
      </c>
      <c r="I551">
        <f>martianeum7[[#This Row],[stan_po_wydobyciu_z_ładunku]]-martianeum7[[#This Row],[ile_zabiera_na_orbite]]</f>
        <v>80.685299999999984</v>
      </c>
    </row>
    <row r="552" spans="1:9" x14ac:dyDescent="0.25">
      <c r="A552" s="1">
        <v>49191</v>
      </c>
      <c r="B552">
        <f t="shared" si="8"/>
        <v>80.685299999999984</v>
      </c>
      <c r="C552" t="s">
        <v>7</v>
      </c>
      <c r="D552">
        <v>13.3</v>
      </c>
      <c r="E552">
        <v>3.8</v>
      </c>
      <c r="F552">
        <f>IF(martianeum7[[#This Row],[zawartosc '[%']]]&gt;=1,martianeum7[[#This Row],[masa '[kg']]]*martianeum7[[#This Row],[zawartosc '[%']]]*0.01,0)</f>
        <v>0.50539999999999996</v>
      </c>
      <c r="G552">
        <f>martianeum7[[#This Row],[stan_magazynu '[kg']]]+martianeum7[[#This Row],[ile_kg_materiału_z_ładunku]]</f>
        <v>81.190699999999978</v>
      </c>
      <c r="H552">
        <f>IF(martianeum7[[#This Row],[stan_po_wydobyciu_z_ładunku]]&gt;=100,100,0)</f>
        <v>0</v>
      </c>
      <c r="I552">
        <f>martianeum7[[#This Row],[stan_po_wydobyciu_z_ładunku]]-martianeum7[[#This Row],[ile_zabiera_na_orbite]]</f>
        <v>81.190699999999978</v>
      </c>
    </row>
    <row r="553" spans="1:9" x14ac:dyDescent="0.25">
      <c r="A553" s="1">
        <v>49192</v>
      </c>
      <c r="B553">
        <f t="shared" si="8"/>
        <v>81.190699999999978</v>
      </c>
      <c r="C553" t="s">
        <v>13</v>
      </c>
      <c r="D553">
        <v>24.6</v>
      </c>
      <c r="E553">
        <v>2.1</v>
      </c>
      <c r="F553">
        <f>IF(martianeum7[[#This Row],[zawartosc '[%']]]&gt;=1,martianeum7[[#This Row],[masa '[kg']]]*martianeum7[[#This Row],[zawartosc '[%']]]*0.01,0)</f>
        <v>0.51660000000000006</v>
      </c>
      <c r="G553">
        <f>martianeum7[[#This Row],[stan_magazynu '[kg']]]+martianeum7[[#This Row],[ile_kg_materiału_z_ładunku]]</f>
        <v>81.707299999999975</v>
      </c>
      <c r="H553">
        <f>IF(martianeum7[[#This Row],[stan_po_wydobyciu_z_ładunku]]&gt;=100,100,0)</f>
        <v>0</v>
      </c>
      <c r="I553">
        <f>martianeum7[[#This Row],[stan_po_wydobyciu_z_ładunku]]-martianeum7[[#This Row],[ile_zabiera_na_orbite]]</f>
        <v>81.707299999999975</v>
      </c>
    </row>
    <row r="554" spans="1:9" x14ac:dyDescent="0.25">
      <c r="A554" s="1">
        <v>49193</v>
      </c>
      <c r="B554">
        <f t="shared" si="8"/>
        <v>81.707299999999975</v>
      </c>
      <c r="C554" t="s">
        <v>19</v>
      </c>
      <c r="D554">
        <v>15.7</v>
      </c>
      <c r="E554">
        <v>0</v>
      </c>
      <c r="F554">
        <f>IF(martianeum7[[#This Row],[zawartosc '[%']]]&gt;=1,martianeum7[[#This Row],[masa '[kg']]]*martianeum7[[#This Row],[zawartosc '[%']]]*0.01,0)</f>
        <v>0</v>
      </c>
      <c r="G554">
        <f>martianeum7[[#This Row],[stan_magazynu '[kg']]]+martianeum7[[#This Row],[ile_kg_materiału_z_ładunku]]</f>
        <v>81.707299999999975</v>
      </c>
      <c r="H554">
        <f>IF(martianeum7[[#This Row],[stan_po_wydobyciu_z_ładunku]]&gt;=100,100,0)</f>
        <v>0</v>
      </c>
      <c r="I554">
        <f>martianeum7[[#This Row],[stan_po_wydobyciu_z_ładunku]]-martianeum7[[#This Row],[ile_zabiera_na_orbite]]</f>
        <v>81.707299999999975</v>
      </c>
    </row>
    <row r="555" spans="1:9" x14ac:dyDescent="0.25">
      <c r="A555" s="1">
        <v>49194</v>
      </c>
      <c r="B555">
        <f t="shared" si="8"/>
        <v>81.707299999999975</v>
      </c>
      <c r="C555" t="s">
        <v>18</v>
      </c>
      <c r="D555">
        <v>26.7</v>
      </c>
      <c r="E555">
        <v>16.2</v>
      </c>
      <c r="F555">
        <f>IF(martianeum7[[#This Row],[zawartosc '[%']]]&gt;=1,martianeum7[[#This Row],[masa '[kg']]]*martianeum7[[#This Row],[zawartosc '[%']]]*0.01,0)</f>
        <v>4.3254000000000001</v>
      </c>
      <c r="G555">
        <f>martianeum7[[#This Row],[stan_magazynu '[kg']]]+martianeum7[[#This Row],[ile_kg_materiału_z_ładunku]]</f>
        <v>86.032699999999977</v>
      </c>
      <c r="H555">
        <f>IF(martianeum7[[#This Row],[stan_po_wydobyciu_z_ładunku]]&gt;=100,100,0)</f>
        <v>0</v>
      </c>
      <c r="I555">
        <f>martianeum7[[#This Row],[stan_po_wydobyciu_z_ładunku]]-martianeum7[[#This Row],[ile_zabiera_na_orbite]]</f>
        <v>86.032699999999977</v>
      </c>
    </row>
    <row r="556" spans="1:9" x14ac:dyDescent="0.25">
      <c r="A556" s="1">
        <v>49195</v>
      </c>
      <c r="B556">
        <f t="shared" si="8"/>
        <v>86.032699999999977</v>
      </c>
      <c r="C556" t="s">
        <v>15</v>
      </c>
      <c r="D556">
        <v>28.1</v>
      </c>
      <c r="E556">
        <v>1.1000000000000001</v>
      </c>
      <c r="F556">
        <f>IF(martianeum7[[#This Row],[zawartosc '[%']]]&gt;=1,martianeum7[[#This Row],[masa '[kg']]]*martianeum7[[#This Row],[zawartosc '[%']]]*0.01,0)</f>
        <v>0.30910000000000004</v>
      </c>
      <c r="G556">
        <f>martianeum7[[#This Row],[stan_magazynu '[kg']]]+martianeum7[[#This Row],[ile_kg_materiału_z_ładunku]]</f>
        <v>86.341799999999978</v>
      </c>
      <c r="H556">
        <f>IF(martianeum7[[#This Row],[stan_po_wydobyciu_z_ładunku]]&gt;=100,100,0)</f>
        <v>0</v>
      </c>
      <c r="I556">
        <f>martianeum7[[#This Row],[stan_po_wydobyciu_z_ładunku]]-martianeum7[[#This Row],[ile_zabiera_na_orbite]]</f>
        <v>86.341799999999978</v>
      </c>
    </row>
    <row r="557" spans="1:9" x14ac:dyDescent="0.25">
      <c r="A557" s="1">
        <v>49196</v>
      </c>
      <c r="B557">
        <f t="shared" si="8"/>
        <v>86.341799999999978</v>
      </c>
      <c r="C557" t="s">
        <v>10</v>
      </c>
      <c r="D557">
        <v>29.1</v>
      </c>
      <c r="E557">
        <v>3</v>
      </c>
      <c r="F557">
        <f>IF(martianeum7[[#This Row],[zawartosc '[%']]]&gt;=1,martianeum7[[#This Row],[masa '[kg']]]*martianeum7[[#This Row],[zawartosc '[%']]]*0.01,0)</f>
        <v>0.87300000000000011</v>
      </c>
      <c r="G557">
        <f>martianeum7[[#This Row],[stan_magazynu '[kg']]]+martianeum7[[#This Row],[ile_kg_materiału_z_ładunku]]</f>
        <v>87.214799999999983</v>
      </c>
      <c r="H557">
        <f>IF(martianeum7[[#This Row],[stan_po_wydobyciu_z_ładunku]]&gt;=100,100,0)</f>
        <v>0</v>
      </c>
      <c r="I557">
        <f>martianeum7[[#This Row],[stan_po_wydobyciu_z_ładunku]]-martianeum7[[#This Row],[ile_zabiera_na_orbite]]</f>
        <v>87.214799999999983</v>
      </c>
    </row>
    <row r="558" spans="1:9" x14ac:dyDescent="0.25">
      <c r="A558" s="1">
        <v>49197</v>
      </c>
      <c r="B558">
        <f t="shared" si="8"/>
        <v>87.214799999999983</v>
      </c>
      <c r="C558" t="s">
        <v>7</v>
      </c>
      <c r="D558">
        <v>26.2</v>
      </c>
      <c r="E558">
        <v>0</v>
      </c>
      <c r="F558">
        <f>IF(martianeum7[[#This Row],[zawartosc '[%']]]&gt;=1,martianeum7[[#This Row],[masa '[kg']]]*martianeum7[[#This Row],[zawartosc '[%']]]*0.01,0)</f>
        <v>0</v>
      </c>
      <c r="G558">
        <f>martianeum7[[#This Row],[stan_magazynu '[kg']]]+martianeum7[[#This Row],[ile_kg_materiału_z_ładunku]]</f>
        <v>87.214799999999983</v>
      </c>
      <c r="H558">
        <f>IF(martianeum7[[#This Row],[stan_po_wydobyciu_z_ładunku]]&gt;=100,100,0)</f>
        <v>0</v>
      </c>
      <c r="I558">
        <f>martianeum7[[#This Row],[stan_po_wydobyciu_z_ładunku]]-martianeum7[[#This Row],[ile_zabiera_na_orbite]]</f>
        <v>87.214799999999983</v>
      </c>
    </row>
    <row r="559" spans="1:9" x14ac:dyDescent="0.25">
      <c r="A559" s="1">
        <v>49198</v>
      </c>
      <c r="B559">
        <f t="shared" si="8"/>
        <v>87.214799999999983</v>
      </c>
      <c r="C559" t="s">
        <v>31</v>
      </c>
      <c r="D559">
        <v>23.3</v>
      </c>
      <c r="E559">
        <v>0</v>
      </c>
      <c r="F559">
        <f>IF(martianeum7[[#This Row],[zawartosc '[%']]]&gt;=1,martianeum7[[#This Row],[masa '[kg']]]*martianeum7[[#This Row],[zawartosc '[%']]]*0.01,0)</f>
        <v>0</v>
      </c>
      <c r="G559">
        <f>martianeum7[[#This Row],[stan_magazynu '[kg']]]+martianeum7[[#This Row],[ile_kg_materiału_z_ładunku]]</f>
        <v>87.214799999999983</v>
      </c>
      <c r="H559">
        <f>IF(martianeum7[[#This Row],[stan_po_wydobyciu_z_ładunku]]&gt;=100,100,0)</f>
        <v>0</v>
      </c>
      <c r="I559">
        <f>martianeum7[[#This Row],[stan_po_wydobyciu_z_ładunku]]-martianeum7[[#This Row],[ile_zabiera_na_orbite]]</f>
        <v>87.214799999999983</v>
      </c>
    </row>
    <row r="560" spans="1:9" x14ac:dyDescent="0.25">
      <c r="A560" s="1">
        <v>49199</v>
      </c>
      <c r="B560">
        <f t="shared" si="8"/>
        <v>87.214799999999983</v>
      </c>
      <c r="C560" t="s">
        <v>19</v>
      </c>
      <c r="D560">
        <v>21.7</v>
      </c>
      <c r="E560">
        <v>10.4</v>
      </c>
      <c r="F560">
        <f>IF(martianeum7[[#This Row],[zawartosc '[%']]]&gt;=1,martianeum7[[#This Row],[masa '[kg']]]*martianeum7[[#This Row],[zawartosc '[%']]]*0.01,0)</f>
        <v>2.2568000000000001</v>
      </c>
      <c r="G560">
        <f>martianeum7[[#This Row],[stan_magazynu '[kg']]]+martianeum7[[#This Row],[ile_kg_materiału_z_ładunku]]</f>
        <v>89.471599999999981</v>
      </c>
      <c r="H560">
        <f>IF(martianeum7[[#This Row],[stan_po_wydobyciu_z_ładunku]]&gt;=100,100,0)</f>
        <v>0</v>
      </c>
      <c r="I560">
        <f>martianeum7[[#This Row],[stan_po_wydobyciu_z_ładunku]]-martianeum7[[#This Row],[ile_zabiera_na_orbite]]</f>
        <v>89.471599999999981</v>
      </c>
    </row>
    <row r="561" spans="1:9" x14ac:dyDescent="0.25">
      <c r="A561" s="1">
        <v>49200</v>
      </c>
      <c r="B561">
        <f t="shared" si="8"/>
        <v>89.471599999999981</v>
      </c>
      <c r="C561" t="s">
        <v>18</v>
      </c>
      <c r="D561">
        <v>18.8</v>
      </c>
      <c r="E561">
        <v>15.6</v>
      </c>
      <c r="F561">
        <f>IF(martianeum7[[#This Row],[zawartosc '[%']]]&gt;=1,martianeum7[[#This Row],[masa '[kg']]]*martianeum7[[#This Row],[zawartosc '[%']]]*0.01,0)</f>
        <v>2.9328000000000003</v>
      </c>
      <c r="G561">
        <f>martianeum7[[#This Row],[stan_magazynu '[kg']]]+martianeum7[[#This Row],[ile_kg_materiału_z_ładunku]]</f>
        <v>92.404399999999981</v>
      </c>
      <c r="H561">
        <f>IF(martianeum7[[#This Row],[stan_po_wydobyciu_z_ładunku]]&gt;=100,100,0)</f>
        <v>0</v>
      </c>
      <c r="I561">
        <f>martianeum7[[#This Row],[stan_po_wydobyciu_z_ładunku]]-martianeum7[[#This Row],[ile_zabiera_na_orbite]]</f>
        <v>92.404399999999981</v>
      </c>
    </row>
    <row r="562" spans="1:9" x14ac:dyDescent="0.25">
      <c r="A562" s="1">
        <v>49201</v>
      </c>
      <c r="B562">
        <f t="shared" si="8"/>
        <v>92.404399999999981</v>
      </c>
      <c r="C562" t="s">
        <v>15</v>
      </c>
      <c r="D562">
        <v>25.4</v>
      </c>
      <c r="E562">
        <v>7.4</v>
      </c>
      <c r="F562">
        <f>IF(martianeum7[[#This Row],[zawartosc '[%']]]&gt;=1,martianeum7[[#This Row],[masa '[kg']]]*martianeum7[[#This Row],[zawartosc '[%']]]*0.01,0)</f>
        <v>1.8796000000000002</v>
      </c>
      <c r="G562">
        <f>martianeum7[[#This Row],[stan_magazynu '[kg']]]+martianeum7[[#This Row],[ile_kg_materiału_z_ładunku]]</f>
        <v>94.283999999999978</v>
      </c>
      <c r="H562">
        <f>IF(martianeum7[[#This Row],[stan_po_wydobyciu_z_ładunku]]&gt;=100,100,0)</f>
        <v>0</v>
      </c>
      <c r="I562">
        <f>martianeum7[[#This Row],[stan_po_wydobyciu_z_ładunku]]-martianeum7[[#This Row],[ile_zabiera_na_orbite]]</f>
        <v>94.283999999999978</v>
      </c>
    </row>
    <row r="563" spans="1:9" x14ac:dyDescent="0.25">
      <c r="A563" s="1">
        <v>49202</v>
      </c>
      <c r="B563">
        <f t="shared" si="8"/>
        <v>94.283999999999978</v>
      </c>
      <c r="C563" t="s">
        <v>11</v>
      </c>
      <c r="D563">
        <v>21.1</v>
      </c>
      <c r="E563">
        <v>1</v>
      </c>
      <c r="F563">
        <f>IF(martianeum7[[#This Row],[zawartosc '[%']]]&gt;=1,martianeum7[[#This Row],[masa '[kg']]]*martianeum7[[#This Row],[zawartosc '[%']]]*0.01,0)</f>
        <v>0.21100000000000002</v>
      </c>
      <c r="G563">
        <f>martianeum7[[#This Row],[stan_magazynu '[kg']]]+martianeum7[[#This Row],[ile_kg_materiału_z_ładunku]]</f>
        <v>94.494999999999976</v>
      </c>
      <c r="H563">
        <f>IF(martianeum7[[#This Row],[stan_po_wydobyciu_z_ładunku]]&gt;=100,100,0)</f>
        <v>0</v>
      </c>
      <c r="I563">
        <f>martianeum7[[#This Row],[stan_po_wydobyciu_z_ładunku]]-martianeum7[[#This Row],[ile_zabiera_na_orbite]]</f>
        <v>94.494999999999976</v>
      </c>
    </row>
    <row r="564" spans="1:9" x14ac:dyDescent="0.25">
      <c r="A564" s="1">
        <v>49203</v>
      </c>
      <c r="B564">
        <f t="shared" si="8"/>
        <v>94.494999999999976</v>
      </c>
      <c r="C564" t="s">
        <v>11</v>
      </c>
      <c r="D564">
        <v>25.1</v>
      </c>
      <c r="E564">
        <v>20</v>
      </c>
      <c r="F564">
        <f>IF(martianeum7[[#This Row],[zawartosc '[%']]]&gt;=1,martianeum7[[#This Row],[masa '[kg']]]*martianeum7[[#This Row],[zawartosc '[%']]]*0.01,0)</f>
        <v>5.0200000000000005</v>
      </c>
      <c r="G564">
        <f>martianeum7[[#This Row],[stan_magazynu '[kg']]]+martianeum7[[#This Row],[ile_kg_materiału_z_ładunku]]</f>
        <v>99.514999999999972</v>
      </c>
      <c r="H564">
        <f>IF(martianeum7[[#This Row],[stan_po_wydobyciu_z_ładunku]]&gt;=100,100,0)</f>
        <v>0</v>
      </c>
      <c r="I564">
        <f>martianeum7[[#This Row],[stan_po_wydobyciu_z_ładunku]]-martianeum7[[#This Row],[ile_zabiera_na_orbite]]</f>
        <v>99.514999999999972</v>
      </c>
    </row>
    <row r="565" spans="1:9" x14ac:dyDescent="0.25">
      <c r="A565" s="1">
        <v>49204</v>
      </c>
      <c r="B565">
        <f t="shared" si="8"/>
        <v>99.514999999999972</v>
      </c>
      <c r="C565" t="s">
        <v>7</v>
      </c>
      <c r="D565">
        <v>17.600000000000001</v>
      </c>
      <c r="E565">
        <v>0</v>
      </c>
      <c r="F565">
        <f>IF(martianeum7[[#This Row],[zawartosc '[%']]]&gt;=1,martianeum7[[#This Row],[masa '[kg']]]*martianeum7[[#This Row],[zawartosc '[%']]]*0.01,0)</f>
        <v>0</v>
      </c>
      <c r="G565">
        <f>martianeum7[[#This Row],[stan_magazynu '[kg']]]+martianeum7[[#This Row],[ile_kg_materiału_z_ładunku]]</f>
        <v>99.514999999999972</v>
      </c>
      <c r="H565">
        <f>IF(martianeum7[[#This Row],[stan_po_wydobyciu_z_ładunku]]&gt;=100,100,0)</f>
        <v>0</v>
      </c>
      <c r="I565">
        <f>martianeum7[[#This Row],[stan_po_wydobyciu_z_ładunku]]-martianeum7[[#This Row],[ile_zabiera_na_orbite]]</f>
        <v>99.514999999999972</v>
      </c>
    </row>
    <row r="566" spans="1:9" x14ac:dyDescent="0.25">
      <c r="A566" s="1">
        <v>49205</v>
      </c>
      <c r="B566">
        <f t="shared" si="8"/>
        <v>99.514999999999972</v>
      </c>
      <c r="C566" t="s">
        <v>15</v>
      </c>
      <c r="D566">
        <v>21.2</v>
      </c>
      <c r="E566">
        <v>3.4</v>
      </c>
      <c r="F566">
        <f>IF(martianeum7[[#This Row],[zawartosc '[%']]]&gt;=1,martianeum7[[#This Row],[masa '[kg']]]*martianeum7[[#This Row],[zawartosc '[%']]]*0.01,0)</f>
        <v>0.7208</v>
      </c>
      <c r="G566">
        <f>martianeum7[[#This Row],[stan_magazynu '[kg']]]+martianeum7[[#This Row],[ile_kg_materiału_z_ładunku]]</f>
        <v>100.23579999999997</v>
      </c>
      <c r="H566">
        <f>IF(martianeum7[[#This Row],[stan_po_wydobyciu_z_ładunku]]&gt;=100,100,0)</f>
        <v>100</v>
      </c>
      <c r="I566">
        <f>martianeum7[[#This Row],[stan_po_wydobyciu_z_ładunku]]-martianeum7[[#This Row],[ile_zabiera_na_orbite]]</f>
        <v>0.23579999999996915</v>
      </c>
    </row>
    <row r="567" spans="1:9" x14ac:dyDescent="0.25">
      <c r="A567" s="1">
        <v>49206</v>
      </c>
      <c r="B567">
        <f t="shared" si="8"/>
        <v>0.23579999999996915</v>
      </c>
      <c r="C567" t="s">
        <v>7</v>
      </c>
      <c r="D567">
        <v>26.4</v>
      </c>
      <c r="E567">
        <v>14.7</v>
      </c>
      <c r="F567">
        <f>IF(martianeum7[[#This Row],[zawartosc '[%']]]&gt;=1,martianeum7[[#This Row],[masa '[kg']]]*martianeum7[[#This Row],[zawartosc '[%']]]*0.01,0)</f>
        <v>3.8807999999999998</v>
      </c>
      <c r="G567">
        <f>martianeum7[[#This Row],[stan_magazynu '[kg']]]+martianeum7[[#This Row],[ile_kg_materiału_z_ładunku]]</f>
        <v>4.116599999999969</v>
      </c>
      <c r="H567">
        <f>IF(martianeum7[[#This Row],[stan_po_wydobyciu_z_ładunku]]&gt;=100,100,0)</f>
        <v>0</v>
      </c>
      <c r="I567">
        <f>martianeum7[[#This Row],[stan_po_wydobyciu_z_ładunku]]-martianeum7[[#This Row],[ile_zabiera_na_orbite]]</f>
        <v>4.116599999999969</v>
      </c>
    </row>
    <row r="568" spans="1:9" x14ac:dyDescent="0.25">
      <c r="A568" s="1">
        <v>49207</v>
      </c>
      <c r="B568">
        <f t="shared" si="8"/>
        <v>4.116599999999969</v>
      </c>
      <c r="C568" t="s">
        <v>5</v>
      </c>
      <c r="D568">
        <v>13.5</v>
      </c>
      <c r="E568">
        <v>0</v>
      </c>
      <c r="F568">
        <f>IF(martianeum7[[#This Row],[zawartosc '[%']]]&gt;=1,martianeum7[[#This Row],[masa '[kg']]]*martianeum7[[#This Row],[zawartosc '[%']]]*0.01,0)</f>
        <v>0</v>
      </c>
      <c r="G568">
        <f>martianeum7[[#This Row],[stan_magazynu '[kg']]]+martianeum7[[#This Row],[ile_kg_materiału_z_ładunku]]</f>
        <v>4.116599999999969</v>
      </c>
      <c r="H568">
        <f>IF(martianeum7[[#This Row],[stan_po_wydobyciu_z_ładunku]]&gt;=100,100,0)</f>
        <v>0</v>
      </c>
      <c r="I568">
        <f>martianeum7[[#This Row],[stan_po_wydobyciu_z_ładunku]]-martianeum7[[#This Row],[ile_zabiera_na_orbite]]</f>
        <v>4.116599999999969</v>
      </c>
    </row>
    <row r="569" spans="1:9" x14ac:dyDescent="0.25">
      <c r="A569" s="1">
        <v>49208</v>
      </c>
      <c r="B569">
        <f t="shared" si="8"/>
        <v>4.116599999999969</v>
      </c>
      <c r="C569" t="s">
        <v>22</v>
      </c>
      <c r="D569">
        <v>25.1</v>
      </c>
      <c r="E569">
        <v>0</v>
      </c>
      <c r="F569">
        <f>IF(martianeum7[[#This Row],[zawartosc '[%']]]&gt;=1,martianeum7[[#This Row],[masa '[kg']]]*martianeum7[[#This Row],[zawartosc '[%']]]*0.01,0)</f>
        <v>0</v>
      </c>
      <c r="G569">
        <f>martianeum7[[#This Row],[stan_magazynu '[kg']]]+martianeum7[[#This Row],[ile_kg_materiału_z_ładunku]]</f>
        <v>4.116599999999969</v>
      </c>
      <c r="H569">
        <f>IF(martianeum7[[#This Row],[stan_po_wydobyciu_z_ładunku]]&gt;=100,100,0)</f>
        <v>0</v>
      </c>
      <c r="I569">
        <f>martianeum7[[#This Row],[stan_po_wydobyciu_z_ładunku]]-martianeum7[[#This Row],[ile_zabiera_na_orbite]]</f>
        <v>4.116599999999969</v>
      </c>
    </row>
    <row r="570" spans="1:9" x14ac:dyDescent="0.25">
      <c r="A570" s="1">
        <v>49209</v>
      </c>
      <c r="B570">
        <f t="shared" si="8"/>
        <v>4.116599999999969</v>
      </c>
      <c r="C570" t="s">
        <v>11</v>
      </c>
      <c r="D570">
        <v>10.4</v>
      </c>
      <c r="E570">
        <v>11</v>
      </c>
      <c r="F570">
        <f>IF(martianeum7[[#This Row],[zawartosc '[%']]]&gt;=1,martianeum7[[#This Row],[masa '[kg']]]*martianeum7[[#This Row],[zawartosc '[%']]]*0.01,0)</f>
        <v>1.1440000000000001</v>
      </c>
      <c r="G570">
        <f>martianeum7[[#This Row],[stan_magazynu '[kg']]]+martianeum7[[#This Row],[ile_kg_materiału_z_ładunku]]</f>
        <v>5.2605999999999691</v>
      </c>
      <c r="H570">
        <f>IF(martianeum7[[#This Row],[stan_po_wydobyciu_z_ładunku]]&gt;=100,100,0)</f>
        <v>0</v>
      </c>
      <c r="I570">
        <f>martianeum7[[#This Row],[stan_po_wydobyciu_z_ładunku]]-martianeum7[[#This Row],[ile_zabiera_na_orbite]]</f>
        <v>5.2605999999999691</v>
      </c>
    </row>
    <row r="571" spans="1:9" x14ac:dyDescent="0.25">
      <c r="A571" s="1">
        <v>49210</v>
      </c>
      <c r="B571">
        <f t="shared" si="8"/>
        <v>5.2605999999999691</v>
      </c>
      <c r="C571" t="s">
        <v>15</v>
      </c>
      <c r="D571">
        <v>24.3</v>
      </c>
      <c r="E571">
        <v>4.9000000000000004</v>
      </c>
      <c r="F571">
        <f>IF(martianeum7[[#This Row],[zawartosc '[%']]]&gt;=1,martianeum7[[#This Row],[masa '[kg']]]*martianeum7[[#This Row],[zawartosc '[%']]]*0.01,0)</f>
        <v>1.1907000000000001</v>
      </c>
      <c r="G571">
        <f>martianeum7[[#This Row],[stan_magazynu '[kg']]]+martianeum7[[#This Row],[ile_kg_materiału_z_ładunku]]</f>
        <v>6.4512999999999696</v>
      </c>
      <c r="H571">
        <f>IF(martianeum7[[#This Row],[stan_po_wydobyciu_z_ładunku]]&gt;=100,100,0)</f>
        <v>0</v>
      </c>
      <c r="I571">
        <f>martianeum7[[#This Row],[stan_po_wydobyciu_z_ładunku]]-martianeum7[[#This Row],[ile_zabiera_na_orbite]]</f>
        <v>6.4512999999999696</v>
      </c>
    </row>
    <row r="572" spans="1:9" x14ac:dyDescent="0.25">
      <c r="A572" s="1">
        <v>49211</v>
      </c>
      <c r="B572">
        <f t="shared" si="8"/>
        <v>6.4512999999999696</v>
      </c>
      <c r="C572" t="s">
        <v>12</v>
      </c>
      <c r="D572">
        <v>18.7</v>
      </c>
      <c r="E572">
        <v>6.2</v>
      </c>
      <c r="F572">
        <f>IF(martianeum7[[#This Row],[zawartosc '[%']]]&gt;=1,martianeum7[[#This Row],[masa '[kg']]]*martianeum7[[#This Row],[zawartosc '[%']]]*0.01,0)</f>
        <v>1.1594</v>
      </c>
      <c r="G572">
        <f>martianeum7[[#This Row],[stan_magazynu '[kg']]]+martianeum7[[#This Row],[ile_kg_materiału_z_ładunku]]</f>
        <v>7.6106999999999694</v>
      </c>
      <c r="H572">
        <f>IF(martianeum7[[#This Row],[stan_po_wydobyciu_z_ładunku]]&gt;=100,100,0)</f>
        <v>0</v>
      </c>
      <c r="I572">
        <f>martianeum7[[#This Row],[stan_po_wydobyciu_z_ładunku]]-martianeum7[[#This Row],[ile_zabiera_na_orbite]]</f>
        <v>7.6106999999999694</v>
      </c>
    </row>
    <row r="573" spans="1:9" x14ac:dyDescent="0.25">
      <c r="A573" s="1">
        <v>49212</v>
      </c>
      <c r="B573">
        <f t="shared" si="8"/>
        <v>7.6106999999999694</v>
      </c>
      <c r="C573" t="s">
        <v>33</v>
      </c>
      <c r="D573">
        <v>14.1</v>
      </c>
      <c r="E573">
        <v>0</v>
      </c>
      <c r="F573">
        <f>IF(martianeum7[[#This Row],[zawartosc '[%']]]&gt;=1,martianeum7[[#This Row],[masa '[kg']]]*martianeum7[[#This Row],[zawartosc '[%']]]*0.01,0)</f>
        <v>0</v>
      </c>
      <c r="G573">
        <f>martianeum7[[#This Row],[stan_magazynu '[kg']]]+martianeum7[[#This Row],[ile_kg_materiału_z_ładunku]]</f>
        <v>7.6106999999999694</v>
      </c>
      <c r="H573">
        <f>IF(martianeum7[[#This Row],[stan_po_wydobyciu_z_ładunku]]&gt;=100,100,0)</f>
        <v>0</v>
      </c>
      <c r="I573">
        <f>martianeum7[[#This Row],[stan_po_wydobyciu_z_ładunku]]-martianeum7[[#This Row],[ile_zabiera_na_orbite]]</f>
        <v>7.6106999999999694</v>
      </c>
    </row>
    <row r="574" spans="1:9" x14ac:dyDescent="0.25">
      <c r="A574" s="1">
        <v>49213</v>
      </c>
      <c r="B574">
        <f t="shared" si="8"/>
        <v>7.6106999999999694</v>
      </c>
      <c r="C574" t="s">
        <v>23</v>
      </c>
      <c r="D574">
        <v>24.2</v>
      </c>
      <c r="E574">
        <v>0</v>
      </c>
      <c r="F574">
        <f>IF(martianeum7[[#This Row],[zawartosc '[%']]]&gt;=1,martianeum7[[#This Row],[masa '[kg']]]*martianeum7[[#This Row],[zawartosc '[%']]]*0.01,0)</f>
        <v>0</v>
      </c>
      <c r="G574">
        <f>martianeum7[[#This Row],[stan_magazynu '[kg']]]+martianeum7[[#This Row],[ile_kg_materiału_z_ładunku]]</f>
        <v>7.6106999999999694</v>
      </c>
      <c r="H574">
        <f>IF(martianeum7[[#This Row],[stan_po_wydobyciu_z_ładunku]]&gt;=100,100,0)</f>
        <v>0</v>
      </c>
      <c r="I574">
        <f>martianeum7[[#This Row],[stan_po_wydobyciu_z_ładunku]]-martianeum7[[#This Row],[ile_zabiera_na_orbite]]</f>
        <v>7.6106999999999694</v>
      </c>
    </row>
    <row r="575" spans="1:9" x14ac:dyDescent="0.25">
      <c r="A575" s="1">
        <v>49214</v>
      </c>
      <c r="B575">
        <f t="shared" si="8"/>
        <v>7.6106999999999694</v>
      </c>
      <c r="C575" t="s">
        <v>22</v>
      </c>
      <c r="D575">
        <v>26.4</v>
      </c>
      <c r="E575">
        <v>0</v>
      </c>
      <c r="F575">
        <f>IF(martianeum7[[#This Row],[zawartosc '[%']]]&gt;=1,martianeum7[[#This Row],[masa '[kg']]]*martianeum7[[#This Row],[zawartosc '[%']]]*0.01,0)</f>
        <v>0</v>
      </c>
      <c r="G575">
        <f>martianeum7[[#This Row],[stan_magazynu '[kg']]]+martianeum7[[#This Row],[ile_kg_materiału_z_ładunku]]</f>
        <v>7.6106999999999694</v>
      </c>
      <c r="H575">
        <f>IF(martianeum7[[#This Row],[stan_po_wydobyciu_z_ładunku]]&gt;=100,100,0)</f>
        <v>0</v>
      </c>
      <c r="I575">
        <f>martianeum7[[#This Row],[stan_po_wydobyciu_z_ładunku]]-martianeum7[[#This Row],[ile_zabiera_na_orbite]]</f>
        <v>7.6106999999999694</v>
      </c>
    </row>
    <row r="576" spans="1:9" x14ac:dyDescent="0.25">
      <c r="A576" s="1">
        <v>49215</v>
      </c>
      <c r="B576">
        <f t="shared" si="8"/>
        <v>7.6106999999999694</v>
      </c>
      <c r="C576" t="s">
        <v>10</v>
      </c>
      <c r="D576">
        <v>24.5</v>
      </c>
      <c r="E576">
        <v>4</v>
      </c>
      <c r="F576">
        <f>IF(martianeum7[[#This Row],[zawartosc '[%']]]&gt;=1,martianeum7[[#This Row],[masa '[kg']]]*martianeum7[[#This Row],[zawartosc '[%']]]*0.01,0)</f>
        <v>0.98</v>
      </c>
      <c r="G576">
        <f>martianeum7[[#This Row],[stan_magazynu '[kg']]]+martianeum7[[#This Row],[ile_kg_materiału_z_ładunku]]</f>
        <v>8.5906999999999698</v>
      </c>
      <c r="H576">
        <f>IF(martianeum7[[#This Row],[stan_po_wydobyciu_z_ładunku]]&gt;=100,100,0)</f>
        <v>0</v>
      </c>
      <c r="I576">
        <f>martianeum7[[#This Row],[stan_po_wydobyciu_z_ładunku]]-martianeum7[[#This Row],[ile_zabiera_na_orbite]]</f>
        <v>8.5906999999999698</v>
      </c>
    </row>
    <row r="577" spans="1:9" x14ac:dyDescent="0.25">
      <c r="A577" s="1">
        <v>49216</v>
      </c>
      <c r="B577">
        <f t="shared" si="8"/>
        <v>8.5906999999999698</v>
      </c>
      <c r="C577" t="s">
        <v>14</v>
      </c>
      <c r="D577">
        <v>25.5</v>
      </c>
      <c r="E577">
        <v>2.9</v>
      </c>
      <c r="F577">
        <f>IF(martianeum7[[#This Row],[zawartosc '[%']]]&gt;=1,martianeum7[[#This Row],[masa '[kg']]]*martianeum7[[#This Row],[zawartosc '[%']]]*0.01,0)</f>
        <v>0.73950000000000005</v>
      </c>
      <c r="G577">
        <f>martianeum7[[#This Row],[stan_magazynu '[kg']]]+martianeum7[[#This Row],[ile_kg_materiału_z_ładunku]]</f>
        <v>9.3301999999999694</v>
      </c>
      <c r="H577">
        <f>IF(martianeum7[[#This Row],[stan_po_wydobyciu_z_ładunku]]&gt;=100,100,0)</f>
        <v>0</v>
      </c>
      <c r="I577">
        <f>martianeum7[[#This Row],[stan_po_wydobyciu_z_ładunku]]-martianeum7[[#This Row],[ile_zabiera_na_orbite]]</f>
        <v>9.3301999999999694</v>
      </c>
    </row>
    <row r="578" spans="1:9" x14ac:dyDescent="0.25">
      <c r="A578" s="1">
        <v>49217</v>
      </c>
      <c r="B578">
        <f t="shared" si="8"/>
        <v>9.3301999999999694</v>
      </c>
      <c r="C578" t="s">
        <v>11</v>
      </c>
      <c r="D578">
        <v>11.8</v>
      </c>
      <c r="E578">
        <v>13.5</v>
      </c>
      <c r="F578">
        <f>IF(martianeum7[[#This Row],[zawartosc '[%']]]&gt;=1,martianeum7[[#This Row],[masa '[kg']]]*martianeum7[[#This Row],[zawartosc '[%']]]*0.01,0)</f>
        <v>1.5930000000000002</v>
      </c>
      <c r="G578">
        <f>martianeum7[[#This Row],[stan_magazynu '[kg']]]+martianeum7[[#This Row],[ile_kg_materiału_z_ładunku]]</f>
        <v>10.923199999999969</v>
      </c>
      <c r="H578">
        <f>IF(martianeum7[[#This Row],[stan_po_wydobyciu_z_ładunku]]&gt;=100,100,0)</f>
        <v>0</v>
      </c>
      <c r="I578">
        <f>martianeum7[[#This Row],[stan_po_wydobyciu_z_ładunku]]-martianeum7[[#This Row],[ile_zabiera_na_orbite]]</f>
        <v>10.923199999999969</v>
      </c>
    </row>
    <row r="579" spans="1:9" x14ac:dyDescent="0.25">
      <c r="A579" s="1">
        <v>49218</v>
      </c>
      <c r="B579">
        <f t="shared" si="8"/>
        <v>10.923199999999969</v>
      </c>
      <c r="C579" t="s">
        <v>22</v>
      </c>
      <c r="D579">
        <v>14.3</v>
      </c>
      <c r="E579">
        <v>5.4</v>
      </c>
      <c r="F579">
        <f>IF(martianeum7[[#This Row],[zawartosc '[%']]]&gt;=1,martianeum7[[#This Row],[masa '[kg']]]*martianeum7[[#This Row],[zawartosc '[%']]]*0.01,0)</f>
        <v>0.77220000000000011</v>
      </c>
      <c r="G579">
        <f>martianeum7[[#This Row],[stan_magazynu '[kg']]]+martianeum7[[#This Row],[ile_kg_materiału_z_ładunku]]</f>
        <v>11.695399999999969</v>
      </c>
      <c r="H579">
        <f>IF(martianeum7[[#This Row],[stan_po_wydobyciu_z_ładunku]]&gt;=100,100,0)</f>
        <v>0</v>
      </c>
      <c r="I579">
        <f>martianeum7[[#This Row],[stan_po_wydobyciu_z_ładunku]]-martianeum7[[#This Row],[ile_zabiera_na_orbite]]</f>
        <v>11.695399999999969</v>
      </c>
    </row>
    <row r="580" spans="1:9" x14ac:dyDescent="0.25">
      <c r="A580" s="1">
        <v>49219</v>
      </c>
      <c r="B580">
        <f t="shared" ref="B580:B643" si="9">I579</f>
        <v>11.695399999999969</v>
      </c>
      <c r="C580" t="s">
        <v>9</v>
      </c>
      <c r="D580">
        <v>12.4</v>
      </c>
      <c r="E580">
        <v>1.2</v>
      </c>
      <c r="F580">
        <f>IF(martianeum7[[#This Row],[zawartosc '[%']]]&gt;=1,martianeum7[[#This Row],[masa '[kg']]]*martianeum7[[#This Row],[zawartosc '[%']]]*0.01,0)</f>
        <v>0.14879999999999999</v>
      </c>
      <c r="G580">
        <f>martianeum7[[#This Row],[stan_magazynu '[kg']]]+martianeum7[[#This Row],[ile_kg_materiału_z_ładunku]]</f>
        <v>11.844199999999969</v>
      </c>
      <c r="H580">
        <f>IF(martianeum7[[#This Row],[stan_po_wydobyciu_z_ładunku]]&gt;=100,100,0)</f>
        <v>0</v>
      </c>
      <c r="I580">
        <f>martianeum7[[#This Row],[stan_po_wydobyciu_z_ładunku]]-martianeum7[[#This Row],[ile_zabiera_na_orbite]]</f>
        <v>11.844199999999969</v>
      </c>
    </row>
    <row r="581" spans="1:9" x14ac:dyDescent="0.25">
      <c r="A581" s="1">
        <v>49220</v>
      </c>
      <c r="B581">
        <f t="shared" si="9"/>
        <v>11.844199999999969</v>
      </c>
      <c r="C581" t="s">
        <v>19</v>
      </c>
      <c r="D581">
        <v>29.3</v>
      </c>
      <c r="E581">
        <v>19.8</v>
      </c>
      <c r="F581">
        <f>IF(martianeum7[[#This Row],[zawartosc '[%']]]&gt;=1,martianeum7[[#This Row],[masa '[kg']]]*martianeum7[[#This Row],[zawartosc '[%']]]*0.01,0)</f>
        <v>5.8014000000000001</v>
      </c>
      <c r="G581">
        <f>martianeum7[[#This Row],[stan_magazynu '[kg']]]+martianeum7[[#This Row],[ile_kg_materiału_z_ładunku]]</f>
        <v>17.64559999999997</v>
      </c>
      <c r="H581">
        <f>IF(martianeum7[[#This Row],[stan_po_wydobyciu_z_ładunku]]&gt;=100,100,0)</f>
        <v>0</v>
      </c>
      <c r="I581">
        <f>martianeum7[[#This Row],[stan_po_wydobyciu_z_ładunku]]-martianeum7[[#This Row],[ile_zabiera_na_orbite]]</f>
        <v>17.64559999999997</v>
      </c>
    </row>
    <row r="582" spans="1:9" x14ac:dyDescent="0.25">
      <c r="A582" s="1">
        <v>49221</v>
      </c>
      <c r="B582">
        <f t="shared" si="9"/>
        <v>17.64559999999997</v>
      </c>
      <c r="C582" t="s">
        <v>7</v>
      </c>
      <c r="D582">
        <v>29.4</v>
      </c>
      <c r="E582">
        <v>0</v>
      </c>
      <c r="F582">
        <f>IF(martianeum7[[#This Row],[zawartosc '[%']]]&gt;=1,martianeum7[[#This Row],[masa '[kg']]]*martianeum7[[#This Row],[zawartosc '[%']]]*0.01,0)</f>
        <v>0</v>
      </c>
      <c r="G582">
        <f>martianeum7[[#This Row],[stan_magazynu '[kg']]]+martianeum7[[#This Row],[ile_kg_materiału_z_ładunku]]</f>
        <v>17.64559999999997</v>
      </c>
      <c r="H582">
        <f>IF(martianeum7[[#This Row],[stan_po_wydobyciu_z_ładunku]]&gt;=100,100,0)</f>
        <v>0</v>
      </c>
      <c r="I582">
        <f>martianeum7[[#This Row],[stan_po_wydobyciu_z_ładunku]]-martianeum7[[#This Row],[ile_zabiera_na_orbite]]</f>
        <v>17.64559999999997</v>
      </c>
    </row>
    <row r="583" spans="1:9" x14ac:dyDescent="0.25">
      <c r="A583" s="1">
        <v>49222</v>
      </c>
      <c r="B583">
        <f t="shared" si="9"/>
        <v>17.64559999999997</v>
      </c>
      <c r="C583" t="s">
        <v>13</v>
      </c>
      <c r="D583">
        <v>29.8</v>
      </c>
      <c r="E583">
        <v>16</v>
      </c>
      <c r="F583">
        <f>IF(martianeum7[[#This Row],[zawartosc '[%']]]&gt;=1,martianeum7[[#This Row],[masa '[kg']]]*martianeum7[[#This Row],[zawartosc '[%']]]*0.01,0)</f>
        <v>4.7679999999999998</v>
      </c>
      <c r="G583">
        <f>martianeum7[[#This Row],[stan_magazynu '[kg']]]+martianeum7[[#This Row],[ile_kg_materiału_z_ładunku]]</f>
        <v>22.41359999999997</v>
      </c>
      <c r="H583">
        <f>IF(martianeum7[[#This Row],[stan_po_wydobyciu_z_ładunku]]&gt;=100,100,0)</f>
        <v>0</v>
      </c>
      <c r="I583">
        <f>martianeum7[[#This Row],[stan_po_wydobyciu_z_ładunku]]-martianeum7[[#This Row],[ile_zabiera_na_orbite]]</f>
        <v>22.41359999999997</v>
      </c>
    </row>
    <row r="584" spans="1:9" x14ac:dyDescent="0.25">
      <c r="A584" s="1">
        <v>49223</v>
      </c>
      <c r="B584">
        <f t="shared" si="9"/>
        <v>22.41359999999997</v>
      </c>
      <c r="C584" t="s">
        <v>19</v>
      </c>
      <c r="D584">
        <v>29.9</v>
      </c>
      <c r="E584">
        <v>13.3</v>
      </c>
      <c r="F584">
        <f>IF(martianeum7[[#This Row],[zawartosc '[%']]]&gt;=1,martianeum7[[#This Row],[masa '[kg']]]*martianeum7[[#This Row],[zawartosc '[%']]]*0.01,0)</f>
        <v>3.9767000000000001</v>
      </c>
      <c r="G584">
        <f>martianeum7[[#This Row],[stan_magazynu '[kg']]]+martianeum7[[#This Row],[ile_kg_materiału_z_ładunku]]</f>
        <v>26.390299999999971</v>
      </c>
      <c r="H584">
        <f>IF(martianeum7[[#This Row],[stan_po_wydobyciu_z_ładunku]]&gt;=100,100,0)</f>
        <v>0</v>
      </c>
      <c r="I584">
        <f>martianeum7[[#This Row],[stan_po_wydobyciu_z_ładunku]]-martianeum7[[#This Row],[ile_zabiera_na_orbite]]</f>
        <v>26.390299999999971</v>
      </c>
    </row>
    <row r="585" spans="1:9" x14ac:dyDescent="0.25">
      <c r="A585" s="1">
        <v>49224</v>
      </c>
      <c r="B585">
        <f t="shared" si="9"/>
        <v>26.390299999999971</v>
      </c>
      <c r="C585" t="s">
        <v>9</v>
      </c>
      <c r="D585">
        <v>11.6</v>
      </c>
      <c r="E585">
        <v>9.6999999999999993</v>
      </c>
      <c r="F585">
        <f>IF(martianeum7[[#This Row],[zawartosc '[%']]]&gt;=1,martianeum7[[#This Row],[masa '[kg']]]*martianeum7[[#This Row],[zawartosc '[%']]]*0.01,0)</f>
        <v>1.1251999999999998</v>
      </c>
      <c r="G585">
        <f>martianeum7[[#This Row],[stan_magazynu '[kg']]]+martianeum7[[#This Row],[ile_kg_materiału_z_ładunku]]</f>
        <v>27.515499999999971</v>
      </c>
      <c r="H585">
        <f>IF(martianeum7[[#This Row],[stan_po_wydobyciu_z_ładunku]]&gt;=100,100,0)</f>
        <v>0</v>
      </c>
      <c r="I585">
        <f>martianeum7[[#This Row],[stan_po_wydobyciu_z_ładunku]]-martianeum7[[#This Row],[ile_zabiera_na_orbite]]</f>
        <v>27.515499999999971</v>
      </c>
    </row>
    <row r="586" spans="1:9" x14ac:dyDescent="0.25">
      <c r="A586" s="1">
        <v>49225</v>
      </c>
      <c r="B586">
        <f t="shared" si="9"/>
        <v>27.515499999999971</v>
      </c>
      <c r="C586" t="s">
        <v>11</v>
      </c>
      <c r="D586">
        <v>10.199999999999999</v>
      </c>
      <c r="E586">
        <v>0</v>
      </c>
      <c r="F586">
        <f>IF(martianeum7[[#This Row],[zawartosc '[%']]]&gt;=1,martianeum7[[#This Row],[masa '[kg']]]*martianeum7[[#This Row],[zawartosc '[%']]]*0.01,0)</f>
        <v>0</v>
      </c>
      <c r="G586">
        <f>martianeum7[[#This Row],[stan_magazynu '[kg']]]+martianeum7[[#This Row],[ile_kg_materiału_z_ładunku]]</f>
        <v>27.515499999999971</v>
      </c>
      <c r="H586">
        <f>IF(martianeum7[[#This Row],[stan_po_wydobyciu_z_ładunku]]&gt;=100,100,0)</f>
        <v>0</v>
      </c>
      <c r="I586">
        <f>martianeum7[[#This Row],[stan_po_wydobyciu_z_ładunku]]-martianeum7[[#This Row],[ile_zabiera_na_orbite]]</f>
        <v>27.515499999999971</v>
      </c>
    </row>
    <row r="587" spans="1:9" x14ac:dyDescent="0.25">
      <c r="A587" s="1">
        <v>49226</v>
      </c>
      <c r="B587">
        <f t="shared" si="9"/>
        <v>27.515499999999971</v>
      </c>
      <c r="C587" t="s">
        <v>9</v>
      </c>
      <c r="D587">
        <v>10.7</v>
      </c>
      <c r="E587">
        <v>11.9</v>
      </c>
      <c r="F587">
        <f>IF(martianeum7[[#This Row],[zawartosc '[%']]]&gt;=1,martianeum7[[#This Row],[masa '[kg']]]*martianeum7[[#This Row],[zawartosc '[%']]]*0.01,0)</f>
        <v>1.2733000000000001</v>
      </c>
      <c r="G587">
        <f>martianeum7[[#This Row],[stan_magazynu '[kg']]]+martianeum7[[#This Row],[ile_kg_materiału_z_ładunku]]</f>
        <v>28.78879999999997</v>
      </c>
      <c r="H587">
        <f>IF(martianeum7[[#This Row],[stan_po_wydobyciu_z_ładunku]]&gt;=100,100,0)</f>
        <v>0</v>
      </c>
      <c r="I587">
        <f>martianeum7[[#This Row],[stan_po_wydobyciu_z_ładunku]]-martianeum7[[#This Row],[ile_zabiera_na_orbite]]</f>
        <v>28.78879999999997</v>
      </c>
    </row>
    <row r="588" spans="1:9" x14ac:dyDescent="0.25">
      <c r="A588" s="1">
        <v>49227</v>
      </c>
      <c r="B588">
        <f t="shared" si="9"/>
        <v>28.78879999999997</v>
      </c>
      <c r="C588" t="s">
        <v>30</v>
      </c>
      <c r="D588">
        <v>11.7</v>
      </c>
      <c r="E588">
        <v>0.1</v>
      </c>
      <c r="F588">
        <f>IF(martianeum7[[#This Row],[zawartosc '[%']]]&gt;=1,martianeum7[[#This Row],[masa '[kg']]]*martianeum7[[#This Row],[zawartosc '[%']]]*0.01,0)</f>
        <v>0</v>
      </c>
      <c r="G588">
        <f>martianeum7[[#This Row],[stan_magazynu '[kg']]]+martianeum7[[#This Row],[ile_kg_materiału_z_ładunku]]</f>
        <v>28.78879999999997</v>
      </c>
      <c r="H588">
        <f>IF(martianeum7[[#This Row],[stan_po_wydobyciu_z_ładunku]]&gt;=100,100,0)</f>
        <v>0</v>
      </c>
      <c r="I588">
        <f>martianeum7[[#This Row],[stan_po_wydobyciu_z_ładunku]]-martianeum7[[#This Row],[ile_zabiera_na_orbite]]</f>
        <v>28.78879999999997</v>
      </c>
    </row>
    <row r="589" spans="1:9" x14ac:dyDescent="0.25">
      <c r="A589" s="1">
        <v>49228</v>
      </c>
      <c r="B589">
        <f t="shared" si="9"/>
        <v>28.78879999999997</v>
      </c>
      <c r="C589" t="s">
        <v>18</v>
      </c>
      <c r="D589">
        <v>29.4</v>
      </c>
      <c r="E589">
        <v>9.6</v>
      </c>
      <c r="F589">
        <f>IF(martianeum7[[#This Row],[zawartosc '[%']]]&gt;=1,martianeum7[[#This Row],[masa '[kg']]]*martianeum7[[#This Row],[zawartosc '[%']]]*0.01,0)</f>
        <v>2.8223999999999996</v>
      </c>
      <c r="G589">
        <f>martianeum7[[#This Row],[stan_magazynu '[kg']]]+martianeum7[[#This Row],[ile_kg_materiału_z_ładunku]]</f>
        <v>31.611199999999968</v>
      </c>
      <c r="H589">
        <f>IF(martianeum7[[#This Row],[stan_po_wydobyciu_z_ładunku]]&gt;=100,100,0)</f>
        <v>0</v>
      </c>
      <c r="I589">
        <f>martianeum7[[#This Row],[stan_po_wydobyciu_z_ładunku]]-martianeum7[[#This Row],[ile_zabiera_na_orbite]]</f>
        <v>31.611199999999968</v>
      </c>
    </row>
    <row r="590" spans="1:9" x14ac:dyDescent="0.25">
      <c r="A590" s="1">
        <v>49229</v>
      </c>
      <c r="B590">
        <f t="shared" si="9"/>
        <v>31.611199999999968</v>
      </c>
      <c r="C590" t="s">
        <v>20</v>
      </c>
      <c r="D590">
        <v>29.1</v>
      </c>
      <c r="E590">
        <v>2.6</v>
      </c>
      <c r="F590">
        <f>IF(martianeum7[[#This Row],[zawartosc '[%']]]&gt;=1,martianeum7[[#This Row],[masa '[kg']]]*martianeum7[[#This Row],[zawartosc '[%']]]*0.01,0)</f>
        <v>0.75660000000000016</v>
      </c>
      <c r="G590">
        <f>martianeum7[[#This Row],[stan_magazynu '[kg']]]+martianeum7[[#This Row],[ile_kg_materiału_z_ładunku]]</f>
        <v>32.367799999999967</v>
      </c>
      <c r="H590">
        <f>IF(martianeum7[[#This Row],[stan_po_wydobyciu_z_ładunku]]&gt;=100,100,0)</f>
        <v>0</v>
      </c>
      <c r="I590">
        <f>martianeum7[[#This Row],[stan_po_wydobyciu_z_ładunku]]-martianeum7[[#This Row],[ile_zabiera_na_orbite]]</f>
        <v>32.367799999999967</v>
      </c>
    </row>
    <row r="591" spans="1:9" x14ac:dyDescent="0.25">
      <c r="A591" s="1">
        <v>49230</v>
      </c>
      <c r="B591">
        <f t="shared" si="9"/>
        <v>32.367799999999967</v>
      </c>
      <c r="C591" t="s">
        <v>10</v>
      </c>
      <c r="D591">
        <v>20.5</v>
      </c>
      <c r="E591">
        <v>30.1</v>
      </c>
      <c r="F591">
        <f>IF(martianeum7[[#This Row],[zawartosc '[%']]]&gt;=1,martianeum7[[#This Row],[masa '[kg']]]*martianeum7[[#This Row],[zawartosc '[%']]]*0.01,0)</f>
        <v>6.1705000000000005</v>
      </c>
      <c r="G591">
        <f>martianeum7[[#This Row],[stan_magazynu '[kg']]]+martianeum7[[#This Row],[ile_kg_materiału_z_ładunku]]</f>
        <v>38.538299999999964</v>
      </c>
      <c r="H591">
        <f>IF(martianeum7[[#This Row],[stan_po_wydobyciu_z_ładunku]]&gt;=100,100,0)</f>
        <v>0</v>
      </c>
      <c r="I591">
        <f>martianeum7[[#This Row],[stan_po_wydobyciu_z_ładunku]]-martianeum7[[#This Row],[ile_zabiera_na_orbite]]</f>
        <v>38.538299999999964</v>
      </c>
    </row>
    <row r="592" spans="1:9" x14ac:dyDescent="0.25">
      <c r="A592" s="1">
        <v>49231</v>
      </c>
      <c r="B592">
        <f t="shared" si="9"/>
        <v>38.538299999999964</v>
      </c>
      <c r="C592" t="s">
        <v>7</v>
      </c>
      <c r="D592">
        <v>26.2</v>
      </c>
      <c r="E592">
        <v>19</v>
      </c>
      <c r="F592">
        <f>IF(martianeum7[[#This Row],[zawartosc '[%']]]&gt;=1,martianeum7[[#This Row],[masa '[kg']]]*martianeum7[[#This Row],[zawartosc '[%']]]*0.01,0)</f>
        <v>4.9780000000000006</v>
      </c>
      <c r="G592">
        <f>martianeum7[[#This Row],[stan_magazynu '[kg']]]+martianeum7[[#This Row],[ile_kg_materiału_z_ładunku]]</f>
        <v>43.516299999999966</v>
      </c>
      <c r="H592">
        <f>IF(martianeum7[[#This Row],[stan_po_wydobyciu_z_ładunku]]&gt;=100,100,0)</f>
        <v>0</v>
      </c>
      <c r="I592">
        <f>martianeum7[[#This Row],[stan_po_wydobyciu_z_ładunku]]-martianeum7[[#This Row],[ile_zabiera_na_orbite]]</f>
        <v>43.516299999999966</v>
      </c>
    </row>
    <row r="593" spans="1:9" x14ac:dyDescent="0.25">
      <c r="A593" s="1">
        <v>49232</v>
      </c>
      <c r="B593">
        <f t="shared" si="9"/>
        <v>43.516299999999966</v>
      </c>
      <c r="C593" t="s">
        <v>15</v>
      </c>
      <c r="D593">
        <v>22.6</v>
      </c>
      <c r="E593">
        <v>0</v>
      </c>
      <c r="F593">
        <f>IF(martianeum7[[#This Row],[zawartosc '[%']]]&gt;=1,martianeum7[[#This Row],[masa '[kg']]]*martianeum7[[#This Row],[zawartosc '[%']]]*0.01,0)</f>
        <v>0</v>
      </c>
      <c r="G593">
        <f>martianeum7[[#This Row],[stan_magazynu '[kg']]]+martianeum7[[#This Row],[ile_kg_materiału_z_ładunku]]</f>
        <v>43.516299999999966</v>
      </c>
      <c r="H593">
        <f>IF(martianeum7[[#This Row],[stan_po_wydobyciu_z_ładunku]]&gt;=100,100,0)</f>
        <v>0</v>
      </c>
      <c r="I593">
        <f>martianeum7[[#This Row],[stan_po_wydobyciu_z_ładunku]]-martianeum7[[#This Row],[ile_zabiera_na_orbite]]</f>
        <v>43.516299999999966</v>
      </c>
    </row>
    <row r="594" spans="1:9" x14ac:dyDescent="0.25">
      <c r="A594" s="1">
        <v>49233</v>
      </c>
      <c r="B594">
        <f t="shared" si="9"/>
        <v>43.516299999999966</v>
      </c>
      <c r="C594" t="s">
        <v>14</v>
      </c>
      <c r="D594">
        <v>17.7</v>
      </c>
      <c r="E594">
        <v>0</v>
      </c>
      <c r="F594">
        <f>IF(martianeum7[[#This Row],[zawartosc '[%']]]&gt;=1,martianeum7[[#This Row],[masa '[kg']]]*martianeum7[[#This Row],[zawartosc '[%']]]*0.01,0)</f>
        <v>0</v>
      </c>
      <c r="G594">
        <f>martianeum7[[#This Row],[stan_magazynu '[kg']]]+martianeum7[[#This Row],[ile_kg_materiału_z_ładunku]]</f>
        <v>43.516299999999966</v>
      </c>
      <c r="H594">
        <f>IF(martianeum7[[#This Row],[stan_po_wydobyciu_z_ładunku]]&gt;=100,100,0)</f>
        <v>0</v>
      </c>
      <c r="I594">
        <f>martianeum7[[#This Row],[stan_po_wydobyciu_z_ładunku]]-martianeum7[[#This Row],[ile_zabiera_na_orbite]]</f>
        <v>43.516299999999966</v>
      </c>
    </row>
    <row r="595" spans="1:9" x14ac:dyDescent="0.25">
      <c r="A595" s="1">
        <v>49234</v>
      </c>
      <c r="B595">
        <f t="shared" si="9"/>
        <v>43.516299999999966</v>
      </c>
      <c r="C595" t="s">
        <v>19</v>
      </c>
      <c r="D595">
        <v>21.2</v>
      </c>
      <c r="E595">
        <v>0</v>
      </c>
      <c r="F595">
        <f>IF(martianeum7[[#This Row],[zawartosc '[%']]]&gt;=1,martianeum7[[#This Row],[masa '[kg']]]*martianeum7[[#This Row],[zawartosc '[%']]]*0.01,0)</f>
        <v>0</v>
      </c>
      <c r="G595">
        <f>martianeum7[[#This Row],[stan_magazynu '[kg']]]+martianeum7[[#This Row],[ile_kg_materiału_z_ładunku]]</f>
        <v>43.516299999999966</v>
      </c>
      <c r="H595">
        <f>IF(martianeum7[[#This Row],[stan_po_wydobyciu_z_ładunku]]&gt;=100,100,0)</f>
        <v>0</v>
      </c>
      <c r="I595">
        <f>martianeum7[[#This Row],[stan_po_wydobyciu_z_ładunku]]-martianeum7[[#This Row],[ile_zabiera_na_orbite]]</f>
        <v>43.516299999999966</v>
      </c>
    </row>
    <row r="596" spans="1:9" x14ac:dyDescent="0.25">
      <c r="A596" s="1">
        <v>49235</v>
      </c>
      <c r="B596">
        <f t="shared" si="9"/>
        <v>43.516299999999966</v>
      </c>
      <c r="C596" t="s">
        <v>33</v>
      </c>
      <c r="D596">
        <v>10.3</v>
      </c>
      <c r="E596">
        <v>0.2</v>
      </c>
      <c r="F596">
        <f>IF(martianeum7[[#This Row],[zawartosc '[%']]]&gt;=1,martianeum7[[#This Row],[masa '[kg']]]*martianeum7[[#This Row],[zawartosc '[%']]]*0.01,0)</f>
        <v>0</v>
      </c>
      <c r="G596">
        <f>martianeum7[[#This Row],[stan_magazynu '[kg']]]+martianeum7[[#This Row],[ile_kg_materiału_z_ładunku]]</f>
        <v>43.516299999999966</v>
      </c>
      <c r="H596">
        <f>IF(martianeum7[[#This Row],[stan_po_wydobyciu_z_ładunku]]&gt;=100,100,0)</f>
        <v>0</v>
      </c>
      <c r="I596">
        <f>martianeum7[[#This Row],[stan_po_wydobyciu_z_ładunku]]-martianeum7[[#This Row],[ile_zabiera_na_orbite]]</f>
        <v>43.516299999999966</v>
      </c>
    </row>
    <row r="597" spans="1:9" x14ac:dyDescent="0.25">
      <c r="A597" s="1">
        <v>49236</v>
      </c>
      <c r="B597">
        <f t="shared" si="9"/>
        <v>43.516299999999966</v>
      </c>
      <c r="C597" t="s">
        <v>25</v>
      </c>
      <c r="D597">
        <v>10.1</v>
      </c>
      <c r="E597">
        <v>2.1</v>
      </c>
      <c r="F597">
        <f>IF(martianeum7[[#This Row],[zawartosc '[%']]]&gt;=1,martianeum7[[#This Row],[masa '[kg']]]*martianeum7[[#This Row],[zawartosc '[%']]]*0.01,0)</f>
        <v>0.21210000000000001</v>
      </c>
      <c r="G597">
        <f>martianeum7[[#This Row],[stan_magazynu '[kg']]]+martianeum7[[#This Row],[ile_kg_materiału_z_ładunku]]</f>
        <v>43.728399999999965</v>
      </c>
      <c r="H597">
        <f>IF(martianeum7[[#This Row],[stan_po_wydobyciu_z_ładunku]]&gt;=100,100,0)</f>
        <v>0</v>
      </c>
      <c r="I597">
        <f>martianeum7[[#This Row],[stan_po_wydobyciu_z_ładunku]]-martianeum7[[#This Row],[ile_zabiera_na_orbite]]</f>
        <v>43.728399999999965</v>
      </c>
    </row>
    <row r="598" spans="1:9" x14ac:dyDescent="0.25">
      <c r="A598" s="1">
        <v>49237</v>
      </c>
      <c r="B598">
        <f t="shared" si="9"/>
        <v>43.728399999999965</v>
      </c>
      <c r="C598" t="s">
        <v>8</v>
      </c>
      <c r="D598">
        <v>23.4</v>
      </c>
      <c r="E598">
        <v>3.9</v>
      </c>
      <c r="F598">
        <f>IF(martianeum7[[#This Row],[zawartosc '[%']]]&gt;=1,martianeum7[[#This Row],[masa '[kg']]]*martianeum7[[#This Row],[zawartosc '[%']]]*0.01,0)</f>
        <v>0.91259999999999997</v>
      </c>
      <c r="G598">
        <f>martianeum7[[#This Row],[stan_magazynu '[kg']]]+martianeum7[[#This Row],[ile_kg_materiału_z_ładunku]]</f>
        <v>44.640999999999963</v>
      </c>
      <c r="H598">
        <f>IF(martianeum7[[#This Row],[stan_po_wydobyciu_z_ładunku]]&gt;=100,100,0)</f>
        <v>0</v>
      </c>
      <c r="I598">
        <f>martianeum7[[#This Row],[stan_po_wydobyciu_z_ładunku]]-martianeum7[[#This Row],[ile_zabiera_na_orbite]]</f>
        <v>44.640999999999963</v>
      </c>
    </row>
    <row r="599" spans="1:9" x14ac:dyDescent="0.25">
      <c r="A599" s="1">
        <v>49238</v>
      </c>
      <c r="B599">
        <f t="shared" si="9"/>
        <v>44.640999999999963</v>
      </c>
      <c r="C599" t="s">
        <v>31</v>
      </c>
      <c r="D599">
        <v>11.7</v>
      </c>
      <c r="E599">
        <v>0</v>
      </c>
      <c r="F599">
        <f>IF(martianeum7[[#This Row],[zawartosc '[%']]]&gt;=1,martianeum7[[#This Row],[masa '[kg']]]*martianeum7[[#This Row],[zawartosc '[%']]]*0.01,0)</f>
        <v>0</v>
      </c>
      <c r="G599">
        <f>martianeum7[[#This Row],[stan_magazynu '[kg']]]+martianeum7[[#This Row],[ile_kg_materiału_z_ładunku]]</f>
        <v>44.640999999999963</v>
      </c>
      <c r="H599">
        <f>IF(martianeum7[[#This Row],[stan_po_wydobyciu_z_ładunku]]&gt;=100,100,0)</f>
        <v>0</v>
      </c>
      <c r="I599">
        <f>martianeum7[[#This Row],[stan_po_wydobyciu_z_ładunku]]-martianeum7[[#This Row],[ile_zabiera_na_orbite]]</f>
        <v>44.640999999999963</v>
      </c>
    </row>
    <row r="600" spans="1:9" x14ac:dyDescent="0.25">
      <c r="A600" s="1">
        <v>49239</v>
      </c>
      <c r="B600">
        <f t="shared" si="9"/>
        <v>44.640999999999963</v>
      </c>
      <c r="C600" t="s">
        <v>5</v>
      </c>
      <c r="D600">
        <v>26</v>
      </c>
      <c r="E600">
        <v>2.1</v>
      </c>
      <c r="F600">
        <f>IF(martianeum7[[#This Row],[zawartosc '[%']]]&gt;=1,martianeum7[[#This Row],[masa '[kg']]]*martianeum7[[#This Row],[zawartosc '[%']]]*0.01,0)</f>
        <v>0.54600000000000004</v>
      </c>
      <c r="G600">
        <f>martianeum7[[#This Row],[stan_magazynu '[kg']]]+martianeum7[[#This Row],[ile_kg_materiału_z_ładunku]]</f>
        <v>45.186999999999962</v>
      </c>
      <c r="H600">
        <f>IF(martianeum7[[#This Row],[stan_po_wydobyciu_z_ładunku]]&gt;=100,100,0)</f>
        <v>0</v>
      </c>
      <c r="I600">
        <f>martianeum7[[#This Row],[stan_po_wydobyciu_z_ładunku]]-martianeum7[[#This Row],[ile_zabiera_na_orbite]]</f>
        <v>45.186999999999962</v>
      </c>
    </row>
    <row r="601" spans="1:9" x14ac:dyDescent="0.25">
      <c r="A601" s="1">
        <v>49240</v>
      </c>
      <c r="B601">
        <f t="shared" si="9"/>
        <v>45.186999999999962</v>
      </c>
      <c r="C601" t="s">
        <v>30</v>
      </c>
      <c r="D601">
        <v>29.5</v>
      </c>
      <c r="E601">
        <v>0.4</v>
      </c>
      <c r="F601">
        <f>IF(martianeum7[[#This Row],[zawartosc '[%']]]&gt;=1,martianeum7[[#This Row],[masa '[kg']]]*martianeum7[[#This Row],[zawartosc '[%']]]*0.01,0)</f>
        <v>0</v>
      </c>
      <c r="G601">
        <f>martianeum7[[#This Row],[stan_magazynu '[kg']]]+martianeum7[[#This Row],[ile_kg_materiału_z_ładunku]]</f>
        <v>45.186999999999962</v>
      </c>
      <c r="H601">
        <f>IF(martianeum7[[#This Row],[stan_po_wydobyciu_z_ładunku]]&gt;=100,100,0)</f>
        <v>0</v>
      </c>
      <c r="I601">
        <f>martianeum7[[#This Row],[stan_po_wydobyciu_z_ładunku]]-martianeum7[[#This Row],[ile_zabiera_na_orbite]]</f>
        <v>45.186999999999962</v>
      </c>
    </row>
    <row r="602" spans="1:9" x14ac:dyDescent="0.25">
      <c r="A602" s="1">
        <v>49241</v>
      </c>
      <c r="B602">
        <f t="shared" si="9"/>
        <v>45.186999999999962</v>
      </c>
      <c r="C602" t="s">
        <v>14</v>
      </c>
      <c r="D602">
        <v>13</v>
      </c>
      <c r="E602">
        <v>4.4000000000000004</v>
      </c>
      <c r="F602">
        <f>IF(martianeum7[[#This Row],[zawartosc '[%']]]&gt;=1,martianeum7[[#This Row],[masa '[kg']]]*martianeum7[[#This Row],[zawartosc '[%']]]*0.01,0)</f>
        <v>0.57200000000000006</v>
      </c>
      <c r="G602">
        <f>martianeum7[[#This Row],[stan_magazynu '[kg']]]+martianeum7[[#This Row],[ile_kg_materiału_z_ładunku]]</f>
        <v>45.758999999999965</v>
      </c>
      <c r="H602">
        <f>IF(martianeum7[[#This Row],[stan_po_wydobyciu_z_ładunku]]&gt;=100,100,0)</f>
        <v>0</v>
      </c>
      <c r="I602">
        <f>martianeum7[[#This Row],[stan_po_wydobyciu_z_ładunku]]-martianeum7[[#This Row],[ile_zabiera_na_orbite]]</f>
        <v>45.758999999999965</v>
      </c>
    </row>
    <row r="603" spans="1:9" x14ac:dyDescent="0.25">
      <c r="A603" s="1">
        <v>49242</v>
      </c>
      <c r="B603">
        <f t="shared" si="9"/>
        <v>45.758999999999965</v>
      </c>
      <c r="C603" t="s">
        <v>9</v>
      </c>
      <c r="D603">
        <v>17.100000000000001</v>
      </c>
      <c r="E603">
        <v>3.8</v>
      </c>
      <c r="F603">
        <f>IF(martianeum7[[#This Row],[zawartosc '[%']]]&gt;=1,martianeum7[[#This Row],[masa '[kg']]]*martianeum7[[#This Row],[zawartosc '[%']]]*0.01,0)</f>
        <v>0.64980000000000004</v>
      </c>
      <c r="G603">
        <f>martianeum7[[#This Row],[stan_magazynu '[kg']]]+martianeum7[[#This Row],[ile_kg_materiału_z_ładunku]]</f>
        <v>46.408799999999964</v>
      </c>
      <c r="H603">
        <f>IF(martianeum7[[#This Row],[stan_po_wydobyciu_z_ładunku]]&gt;=100,100,0)</f>
        <v>0</v>
      </c>
      <c r="I603">
        <f>martianeum7[[#This Row],[stan_po_wydobyciu_z_ładunku]]-martianeum7[[#This Row],[ile_zabiera_na_orbite]]</f>
        <v>46.408799999999964</v>
      </c>
    </row>
    <row r="604" spans="1:9" x14ac:dyDescent="0.25">
      <c r="A604" s="1">
        <v>49243</v>
      </c>
      <c r="B604">
        <f t="shared" si="9"/>
        <v>46.408799999999964</v>
      </c>
      <c r="C604" t="s">
        <v>27</v>
      </c>
      <c r="D604">
        <v>12.6</v>
      </c>
      <c r="E604">
        <v>0.2</v>
      </c>
      <c r="F604">
        <f>IF(martianeum7[[#This Row],[zawartosc '[%']]]&gt;=1,martianeum7[[#This Row],[masa '[kg']]]*martianeum7[[#This Row],[zawartosc '[%']]]*0.01,0)</f>
        <v>0</v>
      </c>
      <c r="G604">
        <f>martianeum7[[#This Row],[stan_magazynu '[kg']]]+martianeum7[[#This Row],[ile_kg_materiału_z_ładunku]]</f>
        <v>46.408799999999964</v>
      </c>
      <c r="H604">
        <f>IF(martianeum7[[#This Row],[stan_po_wydobyciu_z_ładunku]]&gt;=100,100,0)</f>
        <v>0</v>
      </c>
      <c r="I604">
        <f>martianeum7[[#This Row],[stan_po_wydobyciu_z_ładunku]]-martianeum7[[#This Row],[ile_zabiera_na_orbite]]</f>
        <v>46.408799999999964</v>
      </c>
    </row>
    <row r="605" spans="1:9" x14ac:dyDescent="0.25">
      <c r="A605" s="1">
        <v>49244</v>
      </c>
      <c r="B605">
        <f t="shared" si="9"/>
        <v>46.408799999999964</v>
      </c>
      <c r="C605" t="s">
        <v>10</v>
      </c>
      <c r="D605">
        <v>23.6</v>
      </c>
      <c r="E605">
        <v>24.1</v>
      </c>
      <c r="F605">
        <f>IF(martianeum7[[#This Row],[zawartosc '[%']]]&gt;=1,martianeum7[[#This Row],[masa '[kg']]]*martianeum7[[#This Row],[zawartosc '[%']]]*0.01,0)</f>
        <v>5.6876000000000015</v>
      </c>
      <c r="G605">
        <f>martianeum7[[#This Row],[stan_magazynu '[kg']]]+martianeum7[[#This Row],[ile_kg_materiału_z_ładunku]]</f>
        <v>52.096399999999967</v>
      </c>
      <c r="H605">
        <f>IF(martianeum7[[#This Row],[stan_po_wydobyciu_z_ładunku]]&gt;=100,100,0)</f>
        <v>0</v>
      </c>
      <c r="I605">
        <f>martianeum7[[#This Row],[stan_po_wydobyciu_z_ładunku]]-martianeum7[[#This Row],[ile_zabiera_na_orbite]]</f>
        <v>52.096399999999967</v>
      </c>
    </row>
    <row r="606" spans="1:9" x14ac:dyDescent="0.25">
      <c r="A606" s="1">
        <v>49245</v>
      </c>
      <c r="B606">
        <f t="shared" si="9"/>
        <v>52.096399999999967</v>
      </c>
      <c r="C606" t="s">
        <v>11</v>
      </c>
      <c r="D606">
        <v>14.9</v>
      </c>
      <c r="E606">
        <v>14.2</v>
      </c>
      <c r="F606">
        <f>IF(martianeum7[[#This Row],[zawartosc '[%']]]&gt;=1,martianeum7[[#This Row],[masa '[kg']]]*martianeum7[[#This Row],[zawartosc '[%']]]*0.01,0)</f>
        <v>2.1157999999999997</v>
      </c>
      <c r="G606">
        <f>martianeum7[[#This Row],[stan_magazynu '[kg']]]+martianeum7[[#This Row],[ile_kg_materiału_z_ładunku]]</f>
        <v>54.212199999999967</v>
      </c>
      <c r="H606">
        <f>IF(martianeum7[[#This Row],[stan_po_wydobyciu_z_ładunku]]&gt;=100,100,0)</f>
        <v>0</v>
      </c>
      <c r="I606">
        <f>martianeum7[[#This Row],[stan_po_wydobyciu_z_ładunku]]-martianeum7[[#This Row],[ile_zabiera_na_orbite]]</f>
        <v>54.212199999999967</v>
      </c>
    </row>
    <row r="607" spans="1:9" x14ac:dyDescent="0.25">
      <c r="A607" s="1">
        <v>49246</v>
      </c>
      <c r="B607">
        <f t="shared" si="9"/>
        <v>54.212199999999967</v>
      </c>
      <c r="C607" t="s">
        <v>12</v>
      </c>
      <c r="D607">
        <v>17</v>
      </c>
      <c r="E607">
        <v>0</v>
      </c>
      <c r="F607">
        <f>IF(martianeum7[[#This Row],[zawartosc '[%']]]&gt;=1,martianeum7[[#This Row],[masa '[kg']]]*martianeum7[[#This Row],[zawartosc '[%']]]*0.01,0)</f>
        <v>0</v>
      </c>
      <c r="G607">
        <f>martianeum7[[#This Row],[stan_magazynu '[kg']]]+martianeum7[[#This Row],[ile_kg_materiału_z_ładunku]]</f>
        <v>54.212199999999967</v>
      </c>
      <c r="H607">
        <f>IF(martianeum7[[#This Row],[stan_po_wydobyciu_z_ładunku]]&gt;=100,100,0)</f>
        <v>0</v>
      </c>
      <c r="I607">
        <f>martianeum7[[#This Row],[stan_po_wydobyciu_z_ładunku]]-martianeum7[[#This Row],[ile_zabiera_na_orbite]]</f>
        <v>54.212199999999967</v>
      </c>
    </row>
    <row r="608" spans="1:9" x14ac:dyDescent="0.25">
      <c r="A608" s="1">
        <v>49247</v>
      </c>
      <c r="B608">
        <f t="shared" si="9"/>
        <v>54.212199999999967</v>
      </c>
      <c r="C608" t="s">
        <v>11</v>
      </c>
      <c r="D608">
        <v>12.8</v>
      </c>
      <c r="E608">
        <v>0</v>
      </c>
      <c r="F608">
        <f>IF(martianeum7[[#This Row],[zawartosc '[%']]]&gt;=1,martianeum7[[#This Row],[masa '[kg']]]*martianeum7[[#This Row],[zawartosc '[%']]]*0.01,0)</f>
        <v>0</v>
      </c>
      <c r="G608">
        <f>martianeum7[[#This Row],[stan_magazynu '[kg']]]+martianeum7[[#This Row],[ile_kg_materiału_z_ładunku]]</f>
        <v>54.212199999999967</v>
      </c>
      <c r="H608">
        <f>IF(martianeum7[[#This Row],[stan_po_wydobyciu_z_ładunku]]&gt;=100,100,0)</f>
        <v>0</v>
      </c>
      <c r="I608">
        <f>martianeum7[[#This Row],[stan_po_wydobyciu_z_ładunku]]-martianeum7[[#This Row],[ile_zabiera_na_orbite]]</f>
        <v>54.212199999999967</v>
      </c>
    </row>
    <row r="609" spans="1:9" x14ac:dyDescent="0.25">
      <c r="A609" s="1">
        <v>49248</v>
      </c>
      <c r="B609">
        <f t="shared" si="9"/>
        <v>54.212199999999967</v>
      </c>
      <c r="C609" t="s">
        <v>13</v>
      </c>
      <c r="D609">
        <v>17.5</v>
      </c>
      <c r="E609">
        <v>0</v>
      </c>
      <c r="F609">
        <f>IF(martianeum7[[#This Row],[zawartosc '[%']]]&gt;=1,martianeum7[[#This Row],[masa '[kg']]]*martianeum7[[#This Row],[zawartosc '[%']]]*0.01,0)</f>
        <v>0</v>
      </c>
      <c r="G609">
        <f>martianeum7[[#This Row],[stan_magazynu '[kg']]]+martianeum7[[#This Row],[ile_kg_materiału_z_ładunku]]</f>
        <v>54.212199999999967</v>
      </c>
      <c r="H609">
        <f>IF(martianeum7[[#This Row],[stan_po_wydobyciu_z_ładunku]]&gt;=100,100,0)</f>
        <v>0</v>
      </c>
      <c r="I609">
        <f>martianeum7[[#This Row],[stan_po_wydobyciu_z_ładunku]]-martianeum7[[#This Row],[ile_zabiera_na_orbite]]</f>
        <v>54.212199999999967</v>
      </c>
    </row>
    <row r="610" spans="1:9" x14ac:dyDescent="0.25">
      <c r="A610" s="1">
        <v>49249</v>
      </c>
      <c r="B610">
        <f t="shared" si="9"/>
        <v>54.212199999999967</v>
      </c>
      <c r="C610" t="s">
        <v>10</v>
      </c>
      <c r="D610">
        <v>13.9</v>
      </c>
      <c r="E610">
        <v>15.3</v>
      </c>
      <c r="F610">
        <f>IF(martianeum7[[#This Row],[zawartosc '[%']]]&gt;=1,martianeum7[[#This Row],[masa '[kg']]]*martianeum7[[#This Row],[zawartosc '[%']]]*0.01,0)</f>
        <v>2.1267</v>
      </c>
      <c r="G610">
        <f>martianeum7[[#This Row],[stan_magazynu '[kg']]]+martianeum7[[#This Row],[ile_kg_materiału_z_ładunku]]</f>
        <v>56.338899999999967</v>
      </c>
      <c r="H610">
        <f>IF(martianeum7[[#This Row],[stan_po_wydobyciu_z_ładunku]]&gt;=100,100,0)</f>
        <v>0</v>
      </c>
      <c r="I610">
        <f>martianeum7[[#This Row],[stan_po_wydobyciu_z_ładunku]]-martianeum7[[#This Row],[ile_zabiera_na_orbite]]</f>
        <v>56.338899999999967</v>
      </c>
    </row>
    <row r="611" spans="1:9" x14ac:dyDescent="0.25">
      <c r="A611" s="1">
        <v>49250</v>
      </c>
      <c r="B611">
        <f t="shared" si="9"/>
        <v>56.338899999999967</v>
      </c>
      <c r="C611" t="s">
        <v>19</v>
      </c>
      <c r="D611">
        <v>25.9</v>
      </c>
      <c r="E611">
        <v>14.5</v>
      </c>
      <c r="F611">
        <f>IF(martianeum7[[#This Row],[zawartosc '[%']]]&gt;=1,martianeum7[[#This Row],[masa '[kg']]]*martianeum7[[#This Row],[zawartosc '[%']]]*0.01,0)</f>
        <v>3.7554999999999996</v>
      </c>
      <c r="G611">
        <f>martianeum7[[#This Row],[stan_magazynu '[kg']]]+martianeum7[[#This Row],[ile_kg_materiału_z_ładunku]]</f>
        <v>60.094399999999965</v>
      </c>
      <c r="H611">
        <f>IF(martianeum7[[#This Row],[stan_po_wydobyciu_z_ładunku]]&gt;=100,100,0)</f>
        <v>0</v>
      </c>
      <c r="I611">
        <f>martianeum7[[#This Row],[stan_po_wydobyciu_z_ładunku]]-martianeum7[[#This Row],[ile_zabiera_na_orbite]]</f>
        <v>60.094399999999965</v>
      </c>
    </row>
    <row r="612" spans="1:9" x14ac:dyDescent="0.25">
      <c r="A612" s="1">
        <v>49251</v>
      </c>
      <c r="B612">
        <f t="shared" si="9"/>
        <v>60.094399999999965</v>
      </c>
      <c r="C612" t="s">
        <v>17</v>
      </c>
      <c r="D612">
        <v>12.1</v>
      </c>
      <c r="E612">
        <v>0</v>
      </c>
      <c r="F612">
        <f>IF(martianeum7[[#This Row],[zawartosc '[%']]]&gt;=1,martianeum7[[#This Row],[masa '[kg']]]*martianeum7[[#This Row],[zawartosc '[%']]]*0.01,0)</f>
        <v>0</v>
      </c>
      <c r="G612">
        <f>martianeum7[[#This Row],[stan_magazynu '[kg']]]+martianeum7[[#This Row],[ile_kg_materiału_z_ładunku]]</f>
        <v>60.094399999999965</v>
      </c>
      <c r="H612">
        <f>IF(martianeum7[[#This Row],[stan_po_wydobyciu_z_ładunku]]&gt;=100,100,0)</f>
        <v>0</v>
      </c>
      <c r="I612">
        <f>martianeum7[[#This Row],[stan_po_wydobyciu_z_ładunku]]-martianeum7[[#This Row],[ile_zabiera_na_orbite]]</f>
        <v>60.094399999999965</v>
      </c>
    </row>
    <row r="613" spans="1:9" x14ac:dyDescent="0.25">
      <c r="A613" s="1">
        <v>49252</v>
      </c>
      <c r="B613">
        <f t="shared" si="9"/>
        <v>60.094399999999965</v>
      </c>
      <c r="C613" t="s">
        <v>7</v>
      </c>
      <c r="D613">
        <v>25.8</v>
      </c>
      <c r="E613">
        <v>12.3</v>
      </c>
      <c r="F613">
        <f>IF(martianeum7[[#This Row],[zawartosc '[%']]]&gt;=1,martianeum7[[#This Row],[masa '[kg']]]*martianeum7[[#This Row],[zawartosc '[%']]]*0.01,0)</f>
        <v>3.1734000000000004</v>
      </c>
      <c r="G613">
        <f>martianeum7[[#This Row],[stan_magazynu '[kg']]]+martianeum7[[#This Row],[ile_kg_materiału_z_ładunku]]</f>
        <v>63.267799999999966</v>
      </c>
      <c r="H613">
        <f>IF(martianeum7[[#This Row],[stan_po_wydobyciu_z_ładunku]]&gt;=100,100,0)</f>
        <v>0</v>
      </c>
      <c r="I613">
        <f>martianeum7[[#This Row],[stan_po_wydobyciu_z_ładunku]]-martianeum7[[#This Row],[ile_zabiera_na_orbite]]</f>
        <v>63.267799999999966</v>
      </c>
    </row>
    <row r="614" spans="1:9" x14ac:dyDescent="0.25">
      <c r="A614" s="1">
        <v>49253</v>
      </c>
      <c r="B614">
        <f t="shared" si="9"/>
        <v>63.267799999999966</v>
      </c>
      <c r="C614" t="s">
        <v>9</v>
      </c>
      <c r="D614">
        <v>29.1</v>
      </c>
      <c r="E614">
        <v>0</v>
      </c>
      <c r="F614">
        <f>IF(martianeum7[[#This Row],[zawartosc '[%']]]&gt;=1,martianeum7[[#This Row],[masa '[kg']]]*martianeum7[[#This Row],[zawartosc '[%']]]*0.01,0)</f>
        <v>0</v>
      </c>
      <c r="G614">
        <f>martianeum7[[#This Row],[stan_magazynu '[kg']]]+martianeum7[[#This Row],[ile_kg_materiału_z_ładunku]]</f>
        <v>63.267799999999966</v>
      </c>
      <c r="H614">
        <f>IF(martianeum7[[#This Row],[stan_po_wydobyciu_z_ładunku]]&gt;=100,100,0)</f>
        <v>0</v>
      </c>
      <c r="I614">
        <f>martianeum7[[#This Row],[stan_po_wydobyciu_z_ładunku]]-martianeum7[[#This Row],[ile_zabiera_na_orbite]]</f>
        <v>63.267799999999966</v>
      </c>
    </row>
    <row r="615" spans="1:9" x14ac:dyDescent="0.25">
      <c r="A615" s="1">
        <v>49254</v>
      </c>
      <c r="B615">
        <f t="shared" si="9"/>
        <v>63.267799999999966</v>
      </c>
      <c r="C615" t="s">
        <v>10</v>
      </c>
      <c r="D615">
        <v>13.2</v>
      </c>
      <c r="E615">
        <v>0</v>
      </c>
      <c r="F615">
        <f>IF(martianeum7[[#This Row],[zawartosc '[%']]]&gt;=1,martianeum7[[#This Row],[masa '[kg']]]*martianeum7[[#This Row],[zawartosc '[%']]]*0.01,0)</f>
        <v>0</v>
      </c>
      <c r="G615">
        <f>martianeum7[[#This Row],[stan_magazynu '[kg']]]+martianeum7[[#This Row],[ile_kg_materiału_z_ładunku]]</f>
        <v>63.267799999999966</v>
      </c>
      <c r="H615">
        <f>IF(martianeum7[[#This Row],[stan_po_wydobyciu_z_ładunku]]&gt;=100,100,0)</f>
        <v>0</v>
      </c>
      <c r="I615">
        <f>martianeum7[[#This Row],[stan_po_wydobyciu_z_ładunku]]-martianeum7[[#This Row],[ile_zabiera_na_orbite]]</f>
        <v>63.267799999999966</v>
      </c>
    </row>
    <row r="616" spans="1:9" x14ac:dyDescent="0.25">
      <c r="A616" s="1">
        <v>49255</v>
      </c>
      <c r="B616">
        <f t="shared" si="9"/>
        <v>63.267799999999966</v>
      </c>
      <c r="C616" t="s">
        <v>7</v>
      </c>
      <c r="D616">
        <v>29.4</v>
      </c>
      <c r="E616">
        <v>12.8</v>
      </c>
      <c r="F616">
        <f>IF(martianeum7[[#This Row],[zawartosc '[%']]]&gt;=1,martianeum7[[#This Row],[masa '[kg']]]*martianeum7[[#This Row],[zawartosc '[%']]]*0.01,0)</f>
        <v>3.7631999999999999</v>
      </c>
      <c r="G616">
        <f>martianeum7[[#This Row],[stan_magazynu '[kg']]]+martianeum7[[#This Row],[ile_kg_materiału_z_ładunku]]</f>
        <v>67.030999999999963</v>
      </c>
      <c r="H616">
        <f>IF(martianeum7[[#This Row],[stan_po_wydobyciu_z_ładunku]]&gt;=100,100,0)</f>
        <v>0</v>
      </c>
      <c r="I616">
        <f>martianeum7[[#This Row],[stan_po_wydobyciu_z_ładunku]]-martianeum7[[#This Row],[ile_zabiera_na_orbite]]</f>
        <v>67.030999999999963</v>
      </c>
    </row>
    <row r="617" spans="1:9" x14ac:dyDescent="0.25">
      <c r="A617" s="1">
        <v>49256</v>
      </c>
      <c r="B617">
        <f t="shared" si="9"/>
        <v>67.030999999999963</v>
      </c>
      <c r="C617" t="s">
        <v>15</v>
      </c>
      <c r="D617">
        <v>21</v>
      </c>
      <c r="E617">
        <v>0</v>
      </c>
      <c r="F617">
        <f>IF(martianeum7[[#This Row],[zawartosc '[%']]]&gt;=1,martianeum7[[#This Row],[masa '[kg']]]*martianeum7[[#This Row],[zawartosc '[%']]]*0.01,0)</f>
        <v>0</v>
      </c>
      <c r="G617">
        <f>martianeum7[[#This Row],[stan_magazynu '[kg']]]+martianeum7[[#This Row],[ile_kg_materiału_z_ładunku]]</f>
        <v>67.030999999999963</v>
      </c>
      <c r="H617">
        <f>IF(martianeum7[[#This Row],[stan_po_wydobyciu_z_ładunku]]&gt;=100,100,0)</f>
        <v>0</v>
      </c>
      <c r="I617">
        <f>martianeum7[[#This Row],[stan_po_wydobyciu_z_ładunku]]-martianeum7[[#This Row],[ile_zabiera_na_orbite]]</f>
        <v>67.030999999999963</v>
      </c>
    </row>
    <row r="618" spans="1:9" x14ac:dyDescent="0.25">
      <c r="A618" s="1">
        <v>49257</v>
      </c>
      <c r="B618">
        <f t="shared" si="9"/>
        <v>67.030999999999963</v>
      </c>
      <c r="C618" t="s">
        <v>6</v>
      </c>
      <c r="D618">
        <v>22.7</v>
      </c>
      <c r="E618">
        <v>12.4</v>
      </c>
      <c r="F618">
        <f>IF(martianeum7[[#This Row],[zawartosc '[%']]]&gt;=1,martianeum7[[#This Row],[masa '[kg']]]*martianeum7[[#This Row],[zawartosc '[%']]]*0.01,0)</f>
        <v>2.8148000000000004</v>
      </c>
      <c r="G618">
        <f>martianeum7[[#This Row],[stan_magazynu '[kg']]]+martianeum7[[#This Row],[ile_kg_materiału_z_ładunku]]</f>
        <v>69.845799999999969</v>
      </c>
      <c r="H618">
        <f>IF(martianeum7[[#This Row],[stan_po_wydobyciu_z_ładunku]]&gt;=100,100,0)</f>
        <v>0</v>
      </c>
      <c r="I618">
        <f>martianeum7[[#This Row],[stan_po_wydobyciu_z_ładunku]]-martianeum7[[#This Row],[ile_zabiera_na_orbite]]</f>
        <v>69.845799999999969</v>
      </c>
    </row>
    <row r="619" spans="1:9" x14ac:dyDescent="0.25">
      <c r="A619" s="1">
        <v>49258</v>
      </c>
      <c r="B619">
        <f t="shared" si="9"/>
        <v>69.845799999999969</v>
      </c>
      <c r="C619" t="s">
        <v>10</v>
      </c>
      <c r="D619">
        <v>25.1</v>
      </c>
      <c r="E619">
        <v>43.4</v>
      </c>
      <c r="F619">
        <f>IF(martianeum7[[#This Row],[zawartosc '[%']]]&gt;=1,martianeum7[[#This Row],[masa '[kg']]]*martianeum7[[#This Row],[zawartosc '[%']]]*0.01,0)</f>
        <v>10.8934</v>
      </c>
      <c r="G619">
        <f>martianeum7[[#This Row],[stan_magazynu '[kg']]]+martianeum7[[#This Row],[ile_kg_materiału_z_ładunku]]</f>
        <v>80.739199999999968</v>
      </c>
      <c r="H619">
        <f>IF(martianeum7[[#This Row],[stan_po_wydobyciu_z_ładunku]]&gt;=100,100,0)</f>
        <v>0</v>
      </c>
      <c r="I619">
        <f>martianeum7[[#This Row],[stan_po_wydobyciu_z_ładunku]]-martianeum7[[#This Row],[ile_zabiera_na_orbite]]</f>
        <v>80.739199999999968</v>
      </c>
    </row>
    <row r="620" spans="1:9" x14ac:dyDescent="0.25">
      <c r="A620" s="1">
        <v>49259</v>
      </c>
      <c r="B620">
        <f t="shared" si="9"/>
        <v>80.739199999999968</v>
      </c>
      <c r="C620" t="s">
        <v>10</v>
      </c>
      <c r="D620">
        <v>26.8</v>
      </c>
      <c r="E620">
        <v>26.9</v>
      </c>
      <c r="F620">
        <f>IF(martianeum7[[#This Row],[zawartosc '[%']]]&gt;=1,martianeum7[[#This Row],[masa '[kg']]]*martianeum7[[#This Row],[zawartosc '[%']]]*0.01,0)</f>
        <v>7.2092000000000001</v>
      </c>
      <c r="G620">
        <f>martianeum7[[#This Row],[stan_magazynu '[kg']]]+martianeum7[[#This Row],[ile_kg_materiału_z_ładunku]]</f>
        <v>87.948399999999964</v>
      </c>
      <c r="H620">
        <f>IF(martianeum7[[#This Row],[stan_po_wydobyciu_z_ładunku]]&gt;=100,100,0)</f>
        <v>0</v>
      </c>
      <c r="I620">
        <f>martianeum7[[#This Row],[stan_po_wydobyciu_z_ładunku]]-martianeum7[[#This Row],[ile_zabiera_na_orbite]]</f>
        <v>87.948399999999964</v>
      </c>
    </row>
    <row r="621" spans="1:9" x14ac:dyDescent="0.25">
      <c r="A621" s="1">
        <v>49260</v>
      </c>
      <c r="B621">
        <f t="shared" si="9"/>
        <v>87.948399999999964</v>
      </c>
      <c r="C621" t="s">
        <v>29</v>
      </c>
      <c r="D621">
        <v>15.9</v>
      </c>
      <c r="E621">
        <v>0.5</v>
      </c>
      <c r="F621">
        <f>IF(martianeum7[[#This Row],[zawartosc '[%']]]&gt;=1,martianeum7[[#This Row],[masa '[kg']]]*martianeum7[[#This Row],[zawartosc '[%']]]*0.01,0)</f>
        <v>0</v>
      </c>
      <c r="G621">
        <f>martianeum7[[#This Row],[stan_magazynu '[kg']]]+martianeum7[[#This Row],[ile_kg_materiału_z_ładunku]]</f>
        <v>87.948399999999964</v>
      </c>
      <c r="H621">
        <f>IF(martianeum7[[#This Row],[stan_po_wydobyciu_z_ładunku]]&gt;=100,100,0)</f>
        <v>0</v>
      </c>
      <c r="I621">
        <f>martianeum7[[#This Row],[stan_po_wydobyciu_z_ładunku]]-martianeum7[[#This Row],[ile_zabiera_na_orbite]]</f>
        <v>87.948399999999964</v>
      </c>
    </row>
    <row r="622" spans="1:9" x14ac:dyDescent="0.25">
      <c r="A622" s="1">
        <v>49261</v>
      </c>
      <c r="B622">
        <f t="shared" si="9"/>
        <v>87.948399999999964</v>
      </c>
      <c r="C622" t="s">
        <v>18</v>
      </c>
      <c r="D622">
        <v>27.6</v>
      </c>
      <c r="E622">
        <v>0</v>
      </c>
      <c r="F622">
        <f>IF(martianeum7[[#This Row],[zawartosc '[%']]]&gt;=1,martianeum7[[#This Row],[masa '[kg']]]*martianeum7[[#This Row],[zawartosc '[%']]]*0.01,0)</f>
        <v>0</v>
      </c>
      <c r="G622">
        <f>martianeum7[[#This Row],[stan_magazynu '[kg']]]+martianeum7[[#This Row],[ile_kg_materiału_z_ładunku]]</f>
        <v>87.948399999999964</v>
      </c>
      <c r="H622">
        <f>IF(martianeum7[[#This Row],[stan_po_wydobyciu_z_ładunku]]&gt;=100,100,0)</f>
        <v>0</v>
      </c>
      <c r="I622">
        <f>martianeum7[[#This Row],[stan_po_wydobyciu_z_ładunku]]-martianeum7[[#This Row],[ile_zabiera_na_orbite]]</f>
        <v>87.948399999999964</v>
      </c>
    </row>
    <row r="623" spans="1:9" x14ac:dyDescent="0.25">
      <c r="A623" s="1">
        <v>49262</v>
      </c>
      <c r="B623">
        <f t="shared" si="9"/>
        <v>87.948399999999964</v>
      </c>
      <c r="C623" t="s">
        <v>25</v>
      </c>
      <c r="D623">
        <v>20.8</v>
      </c>
      <c r="E623">
        <v>0</v>
      </c>
      <c r="F623">
        <f>IF(martianeum7[[#This Row],[zawartosc '[%']]]&gt;=1,martianeum7[[#This Row],[masa '[kg']]]*martianeum7[[#This Row],[zawartosc '[%']]]*0.01,0)</f>
        <v>0</v>
      </c>
      <c r="G623">
        <f>martianeum7[[#This Row],[stan_magazynu '[kg']]]+martianeum7[[#This Row],[ile_kg_materiału_z_ładunku]]</f>
        <v>87.948399999999964</v>
      </c>
      <c r="H623">
        <f>IF(martianeum7[[#This Row],[stan_po_wydobyciu_z_ładunku]]&gt;=100,100,0)</f>
        <v>0</v>
      </c>
      <c r="I623">
        <f>martianeum7[[#This Row],[stan_po_wydobyciu_z_ładunku]]-martianeum7[[#This Row],[ile_zabiera_na_orbite]]</f>
        <v>87.948399999999964</v>
      </c>
    </row>
    <row r="624" spans="1:9" x14ac:dyDescent="0.25">
      <c r="A624" s="1">
        <v>49263</v>
      </c>
      <c r="B624">
        <f t="shared" si="9"/>
        <v>87.948399999999964</v>
      </c>
      <c r="C624" t="s">
        <v>6</v>
      </c>
      <c r="D624">
        <v>23.9</v>
      </c>
      <c r="E624">
        <v>9.9</v>
      </c>
      <c r="F624">
        <f>IF(martianeum7[[#This Row],[zawartosc '[%']]]&gt;=1,martianeum7[[#This Row],[masa '[kg']]]*martianeum7[[#This Row],[zawartosc '[%']]]*0.01,0)</f>
        <v>2.3660999999999999</v>
      </c>
      <c r="G624">
        <f>martianeum7[[#This Row],[stan_magazynu '[kg']]]+martianeum7[[#This Row],[ile_kg_materiału_z_ładunku]]</f>
        <v>90.314499999999967</v>
      </c>
      <c r="H624">
        <f>IF(martianeum7[[#This Row],[stan_po_wydobyciu_z_ładunku]]&gt;=100,100,0)</f>
        <v>0</v>
      </c>
      <c r="I624">
        <f>martianeum7[[#This Row],[stan_po_wydobyciu_z_ładunku]]-martianeum7[[#This Row],[ile_zabiera_na_orbite]]</f>
        <v>90.314499999999967</v>
      </c>
    </row>
    <row r="625" spans="1:9" x14ac:dyDescent="0.25">
      <c r="A625" s="1">
        <v>49264</v>
      </c>
      <c r="B625">
        <f t="shared" si="9"/>
        <v>90.314499999999967</v>
      </c>
      <c r="C625" t="s">
        <v>27</v>
      </c>
      <c r="D625">
        <v>24.8</v>
      </c>
      <c r="E625">
        <v>4.7</v>
      </c>
      <c r="F625">
        <f>IF(martianeum7[[#This Row],[zawartosc '[%']]]&gt;=1,martianeum7[[#This Row],[masa '[kg']]]*martianeum7[[#This Row],[zawartosc '[%']]]*0.01,0)</f>
        <v>1.1656</v>
      </c>
      <c r="G625">
        <f>martianeum7[[#This Row],[stan_magazynu '[kg']]]+martianeum7[[#This Row],[ile_kg_materiału_z_ładunku]]</f>
        <v>91.480099999999965</v>
      </c>
      <c r="H625">
        <f>IF(martianeum7[[#This Row],[stan_po_wydobyciu_z_ładunku]]&gt;=100,100,0)</f>
        <v>0</v>
      </c>
      <c r="I625">
        <f>martianeum7[[#This Row],[stan_po_wydobyciu_z_ładunku]]-martianeum7[[#This Row],[ile_zabiera_na_orbite]]</f>
        <v>91.480099999999965</v>
      </c>
    </row>
    <row r="626" spans="1:9" x14ac:dyDescent="0.25">
      <c r="A626" s="1">
        <v>49265</v>
      </c>
      <c r="B626">
        <f t="shared" si="9"/>
        <v>91.480099999999965</v>
      </c>
      <c r="C626" t="s">
        <v>19</v>
      </c>
      <c r="D626">
        <v>16.3</v>
      </c>
      <c r="E626">
        <v>0</v>
      </c>
      <c r="F626">
        <f>IF(martianeum7[[#This Row],[zawartosc '[%']]]&gt;=1,martianeum7[[#This Row],[masa '[kg']]]*martianeum7[[#This Row],[zawartosc '[%']]]*0.01,0)</f>
        <v>0</v>
      </c>
      <c r="G626">
        <f>martianeum7[[#This Row],[stan_magazynu '[kg']]]+martianeum7[[#This Row],[ile_kg_materiału_z_ładunku]]</f>
        <v>91.480099999999965</v>
      </c>
      <c r="H626">
        <f>IF(martianeum7[[#This Row],[stan_po_wydobyciu_z_ładunku]]&gt;=100,100,0)</f>
        <v>0</v>
      </c>
      <c r="I626">
        <f>martianeum7[[#This Row],[stan_po_wydobyciu_z_ładunku]]-martianeum7[[#This Row],[ile_zabiera_na_orbite]]</f>
        <v>91.480099999999965</v>
      </c>
    </row>
    <row r="627" spans="1:9" x14ac:dyDescent="0.25">
      <c r="A627" s="1">
        <v>49266</v>
      </c>
      <c r="B627">
        <f t="shared" si="9"/>
        <v>91.480099999999965</v>
      </c>
      <c r="C627" t="s">
        <v>18</v>
      </c>
      <c r="D627">
        <v>20.100000000000001</v>
      </c>
      <c r="E627">
        <v>0</v>
      </c>
      <c r="F627">
        <f>IF(martianeum7[[#This Row],[zawartosc '[%']]]&gt;=1,martianeum7[[#This Row],[masa '[kg']]]*martianeum7[[#This Row],[zawartosc '[%']]]*0.01,0)</f>
        <v>0</v>
      </c>
      <c r="G627">
        <f>martianeum7[[#This Row],[stan_magazynu '[kg']]]+martianeum7[[#This Row],[ile_kg_materiału_z_ładunku]]</f>
        <v>91.480099999999965</v>
      </c>
      <c r="H627">
        <f>IF(martianeum7[[#This Row],[stan_po_wydobyciu_z_ładunku]]&gt;=100,100,0)</f>
        <v>0</v>
      </c>
      <c r="I627">
        <f>martianeum7[[#This Row],[stan_po_wydobyciu_z_ładunku]]-martianeum7[[#This Row],[ile_zabiera_na_orbite]]</f>
        <v>91.480099999999965</v>
      </c>
    </row>
    <row r="628" spans="1:9" x14ac:dyDescent="0.25">
      <c r="A628" s="1">
        <v>49267</v>
      </c>
      <c r="B628">
        <f t="shared" si="9"/>
        <v>91.480099999999965</v>
      </c>
      <c r="C628" t="s">
        <v>22</v>
      </c>
      <c r="D628">
        <v>25.9</v>
      </c>
      <c r="E628">
        <v>8.9</v>
      </c>
      <c r="F628">
        <f>IF(martianeum7[[#This Row],[zawartosc '[%']]]&gt;=1,martianeum7[[#This Row],[masa '[kg']]]*martianeum7[[#This Row],[zawartosc '[%']]]*0.01,0)</f>
        <v>2.3050999999999999</v>
      </c>
      <c r="G628">
        <f>martianeum7[[#This Row],[stan_magazynu '[kg']]]+martianeum7[[#This Row],[ile_kg_materiału_z_ładunku]]</f>
        <v>93.785199999999961</v>
      </c>
      <c r="H628">
        <f>IF(martianeum7[[#This Row],[stan_po_wydobyciu_z_ładunku]]&gt;=100,100,0)</f>
        <v>0</v>
      </c>
      <c r="I628">
        <f>martianeum7[[#This Row],[stan_po_wydobyciu_z_ładunku]]-martianeum7[[#This Row],[ile_zabiera_na_orbite]]</f>
        <v>93.785199999999961</v>
      </c>
    </row>
    <row r="629" spans="1:9" x14ac:dyDescent="0.25">
      <c r="A629" s="1">
        <v>49268</v>
      </c>
      <c r="B629">
        <f t="shared" si="9"/>
        <v>93.785199999999961</v>
      </c>
      <c r="C629" t="s">
        <v>19</v>
      </c>
      <c r="D629">
        <v>27.3</v>
      </c>
      <c r="E629">
        <v>15.8</v>
      </c>
      <c r="F629">
        <f>IF(martianeum7[[#This Row],[zawartosc '[%']]]&gt;=1,martianeum7[[#This Row],[masa '[kg']]]*martianeum7[[#This Row],[zawartosc '[%']]]*0.01,0)</f>
        <v>4.3134000000000006</v>
      </c>
      <c r="G629">
        <f>martianeum7[[#This Row],[stan_magazynu '[kg']]]+martianeum7[[#This Row],[ile_kg_materiału_z_ładunku]]</f>
        <v>98.098599999999962</v>
      </c>
      <c r="H629">
        <f>IF(martianeum7[[#This Row],[stan_po_wydobyciu_z_ładunku]]&gt;=100,100,0)</f>
        <v>0</v>
      </c>
      <c r="I629">
        <f>martianeum7[[#This Row],[stan_po_wydobyciu_z_ładunku]]-martianeum7[[#This Row],[ile_zabiera_na_orbite]]</f>
        <v>98.098599999999962</v>
      </c>
    </row>
    <row r="630" spans="1:9" x14ac:dyDescent="0.25">
      <c r="A630" s="1">
        <v>49269</v>
      </c>
      <c r="B630">
        <f t="shared" si="9"/>
        <v>98.098599999999962</v>
      </c>
      <c r="C630" t="s">
        <v>6</v>
      </c>
      <c r="D630">
        <v>19.100000000000001</v>
      </c>
      <c r="E630">
        <v>6.3</v>
      </c>
      <c r="F630">
        <f>IF(martianeum7[[#This Row],[zawartosc '[%']]]&gt;=1,martianeum7[[#This Row],[masa '[kg']]]*martianeum7[[#This Row],[zawartosc '[%']]]*0.01,0)</f>
        <v>1.2033000000000003</v>
      </c>
      <c r="G630">
        <f>martianeum7[[#This Row],[stan_magazynu '[kg']]]+martianeum7[[#This Row],[ile_kg_materiału_z_ładunku]]</f>
        <v>99.301899999999961</v>
      </c>
      <c r="H630">
        <f>IF(martianeum7[[#This Row],[stan_po_wydobyciu_z_ładunku]]&gt;=100,100,0)</f>
        <v>0</v>
      </c>
      <c r="I630">
        <f>martianeum7[[#This Row],[stan_po_wydobyciu_z_ładunku]]-martianeum7[[#This Row],[ile_zabiera_na_orbite]]</f>
        <v>99.301899999999961</v>
      </c>
    </row>
    <row r="631" spans="1:9" x14ac:dyDescent="0.25">
      <c r="A631" s="1">
        <v>49270</v>
      </c>
      <c r="B631">
        <f t="shared" si="9"/>
        <v>99.301899999999961</v>
      </c>
      <c r="C631" t="s">
        <v>10</v>
      </c>
      <c r="D631">
        <v>16.899999999999999</v>
      </c>
      <c r="E631">
        <v>0</v>
      </c>
      <c r="F631">
        <f>IF(martianeum7[[#This Row],[zawartosc '[%']]]&gt;=1,martianeum7[[#This Row],[masa '[kg']]]*martianeum7[[#This Row],[zawartosc '[%']]]*0.01,0)</f>
        <v>0</v>
      </c>
      <c r="G631">
        <f>martianeum7[[#This Row],[stan_magazynu '[kg']]]+martianeum7[[#This Row],[ile_kg_materiału_z_ładunku]]</f>
        <v>99.301899999999961</v>
      </c>
      <c r="H631">
        <f>IF(martianeum7[[#This Row],[stan_po_wydobyciu_z_ładunku]]&gt;=100,100,0)</f>
        <v>0</v>
      </c>
      <c r="I631">
        <f>martianeum7[[#This Row],[stan_po_wydobyciu_z_ładunku]]-martianeum7[[#This Row],[ile_zabiera_na_orbite]]</f>
        <v>99.301899999999961</v>
      </c>
    </row>
    <row r="632" spans="1:9" x14ac:dyDescent="0.25">
      <c r="A632" s="1">
        <v>49271</v>
      </c>
      <c r="B632">
        <f t="shared" si="9"/>
        <v>99.301899999999961</v>
      </c>
      <c r="C632" t="s">
        <v>7</v>
      </c>
      <c r="D632">
        <v>13.4</v>
      </c>
      <c r="E632">
        <v>20.100000000000001</v>
      </c>
      <c r="F632">
        <f>IF(martianeum7[[#This Row],[zawartosc '[%']]]&gt;=1,martianeum7[[#This Row],[masa '[kg']]]*martianeum7[[#This Row],[zawartosc '[%']]]*0.01,0)</f>
        <v>2.6934000000000005</v>
      </c>
      <c r="G632">
        <f>martianeum7[[#This Row],[stan_magazynu '[kg']]]+martianeum7[[#This Row],[ile_kg_materiału_z_ładunku]]</f>
        <v>101.99529999999996</v>
      </c>
      <c r="H632">
        <f>IF(martianeum7[[#This Row],[stan_po_wydobyciu_z_ładunku]]&gt;=100,100,0)</f>
        <v>100</v>
      </c>
      <c r="I632">
        <f>martianeum7[[#This Row],[stan_po_wydobyciu_z_ładunku]]-martianeum7[[#This Row],[ile_zabiera_na_orbite]]</f>
        <v>1.9952999999999577</v>
      </c>
    </row>
    <row r="633" spans="1:9" x14ac:dyDescent="0.25">
      <c r="A633" s="1">
        <v>49272</v>
      </c>
      <c r="B633">
        <f t="shared" si="9"/>
        <v>1.9952999999999577</v>
      </c>
      <c r="C633" t="s">
        <v>24</v>
      </c>
      <c r="D633">
        <v>24.8</v>
      </c>
      <c r="E633">
        <v>0.4</v>
      </c>
      <c r="F633">
        <f>IF(martianeum7[[#This Row],[zawartosc '[%']]]&gt;=1,martianeum7[[#This Row],[masa '[kg']]]*martianeum7[[#This Row],[zawartosc '[%']]]*0.01,0)</f>
        <v>0</v>
      </c>
      <c r="G633">
        <f>martianeum7[[#This Row],[stan_magazynu '[kg']]]+martianeum7[[#This Row],[ile_kg_materiału_z_ładunku]]</f>
        <v>1.9952999999999577</v>
      </c>
      <c r="H633">
        <f>IF(martianeum7[[#This Row],[stan_po_wydobyciu_z_ładunku]]&gt;=100,100,0)</f>
        <v>0</v>
      </c>
      <c r="I633">
        <f>martianeum7[[#This Row],[stan_po_wydobyciu_z_ładunku]]-martianeum7[[#This Row],[ile_zabiera_na_orbite]]</f>
        <v>1.9952999999999577</v>
      </c>
    </row>
    <row r="634" spans="1:9" x14ac:dyDescent="0.25">
      <c r="A634" s="1">
        <v>49273</v>
      </c>
      <c r="B634">
        <f t="shared" si="9"/>
        <v>1.9952999999999577</v>
      </c>
      <c r="C634" t="s">
        <v>17</v>
      </c>
      <c r="D634">
        <v>28.4</v>
      </c>
      <c r="E634">
        <v>1.6</v>
      </c>
      <c r="F634">
        <f>IF(martianeum7[[#This Row],[zawartosc '[%']]]&gt;=1,martianeum7[[#This Row],[masa '[kg']]]*martianeum7[[#This Row],[zawartosc '[%']]]*0.01,0)</f>
        <v>0.45439999999999997</v>
      </c>
      <c r="G634">
        <f>martianeum7[[#This Row],[stan_magazynu '[kg']]]+martianeum7[[#This Row],[ile_kg_materiału_z_ładunku]]</f>
        <v>2.4496999999999578</v>
      </c>
      <c r="H634">
        <f>IF(martianeum7[[#This Row],[stan_po_wydobyciu_z_ładunku]]&gt;=100,100,0)</f>
        <v>0</v>
      </c>
      <c r="I634">
        <f>martianeum7[[#This Row],[stan_po_wydobyciu_z_ładunku]]-martianeum7[[#This Row],[ile_zabiera_na_orbite]]</f>
        <v>2.4496999999999578</v>
      </c>
    </row>
    <row r="635" spans="1:9" x14ac:dyDescent="0.25">
      <c r="A635" s="1">
        <v>49274</v>
      </c>
      <c r="B635">
        <f t="shared" si="9"/>
        <v>2.4496999999999578</v>
      </c>
      <c r="C635" t="s">
        <v>23</v>
      </c>
      <c r="D635">
        <v>25.3</v>
      </c>
      <c r="E635">
        <v>1.8</v>
      </c>
      <c r="F635">
        <f>IF(martianeum7[[#This Row],[zawartosc '[%']]]&gt;=1,martianeum7[[#This Row],[masa '[kg']]]*martianeum7[[#This Row],[zawartosc '[%']]]*0.01,0)</f>
        <v>0.45540000000000003</v>
      </c>
      <c r="G635">
        <f>martianeum7[[#This Row],[stan_magazynu '[kg']]]+martianeum7[[#This Row],[ile_kg_materiału_z_ładunku]]</f>
        <v>2.9050999999999578</v>
      </c>
      <c r="H635">
        <f>IF(martianeum7[[#This Row],[stan_po_wydobyciu_z_ładunku]]&gt;=100,100,0)</f>
        <v>0</v>
      </c>
      <c r="I635">
        <f>martianeum7[[#This Row],[stan_po_wydobyciu_z_ładunku]]-martianeum7[[#This Row],[ile_zabiera_na_orbite]]</f>
        <v>2.9050999999999578</v>
      </c>
    </row>
    <row r="636" spans="1:9" x14ac:dyDescent="0.25">
      <c r="A636" s="1">
        <v>49275</v>
      </c>
      <c r="B636">
        <f t="shared" si="9"/>
        <v>2.9050999999999578</v>
      </c>
      <c r="C636" t="s">
        <v>18</v>
      </c>
      <c r="D636">
        <v>25.9</v>
      </c>
      <c r="E636">
        <v>1.6</v>
      </c>
      <c r="F636">
        <f>IF(martianeum7[[#This Row],[zawartosc '[%']]]&gt;=1,martianeum7[[#This Row],[masa '[kg']]]*martianeum7[[#This Row],[zawartosc '[%']]]*0.01,0)</f>
        <v>0.41439999999999999</v>
      </c>
      <c r="G636">
        <f>martianeum7[[#This Row],[stan_magazynu '[kg']]]+martianeum7[[#This Row],[ile_kg_materiału_z_ładunku]]</f>
        <v>3.3194999999999579</v>
      </c>
      <c r="H636">
        <f>IF(martianeum7[[#This Row],[stan_po_wydobyciu_z_ładunku]]&gt;=100,100,0)</f>
        <v>0</v>
      </c>
      <c r="I636">
        <f>martianeum7[[#This Row],[stan_po_wydobyciu_z_ładunku]]-martianeum7[[#This Row],[ile_zabiera_na_orbite]]</f>
        <v>3.3194999999999579</v>
      </c>
    </row>
    <row r="637" spans="1:9" x14ac:dyDescent="0.25">
      <c r="A637" s="1">
        <v>49276</v>
      </c>
      <c r="B637">
        <f t="shared" si="9"/>
        <v>3.3194999999999579</v>
      </c>
      <c r="C637" t="s">
        <v>6</v>
      </c>
      <c r="D637">
        <v>12.2</v>
      </c>
      <c r="E637">
        <v>0.8</v>
      </c>
      <c r="F637">
        <f>IF(martianeum7[[#This Row],[zawartosc '[%']]]&gt;=1,martianeum7[[#This Row],[masa '[kg']]]*martianeum7[[#This Row],[zawartosc '[%']]]*0.01,0)</f>
        <v>0</v>
      </c>
      <c r="G637">
        <f>martianeum7[[#This Row],[stan_magazynu '[kg']]]+martianeum7[[#This Row],[ile_kg_materiału_z_ładunku]]</f>
        <v>3.3194999999999579</v>
      </c>
      <c r="H637">
        <f>IF(martianeum7[[#This Row],[stan_po_wydobyciu_z_ładunku]]&gt;=100,100,0)</f>
        <v>0</v>
      </c>
      <c r="I637">
        <f>martianeum7[[#This Row],[stan_po_wydobyciu_z_ładunku]]-martianeum7[[#This Row],[ile_zabiera_na_orbite]]</f>
        <v>3.3194999999999579</v>
      </c>
    </row>
    <row r="638" spans="1:9" x14ac:dyDescent="0.25">
      <c r="A638" s="1">
        <v>49277</v>
      </c>
      <c r="B638">
        <f t="shared" si="9"/>
        <v>3.3194999999999579</v>
      </c>
      <c r="C638" t="s">
        <v>33</v>
      </c>
      <c r="D638">
        <v>22.8</v>
      </c>
      <c r="E638">
        <v>2.2999999999999998</v>
      </c>
      <c r="F638">
        <f>IF(martianeum7[[#This Row],[zawartosc '[%']]]&gt;=1,martianeum7[[#This Row],[masa '[kg']]]*martianeum7[[#This Row],[zawartosc '[%']]]*0.01,0)</f>
        <v>0.52439999999999998</v>
      </c>
      <c r="G638">
        <f>martianeum7[[#This Row],[stan_magazynu '[kg']]]+martianeum7[[#This Row],[ile_kg_materiału_z_ładunku]]</f>
        <v>3.8438999999999579</v>
      </c>
      <c r="H638">
        <f>IF(martianeum7[[#This Row],[stan_po_wydobyciu_z_ładunku]]&gt;=100,100,0)</f>
        <v>0</v>
      </c>
      <c r="I638">
        <f>martianeum7[[#This Row],[stan_po_wydobyciu_z_ładunku]]-martianeum7[[#This Row],[ile_zabiera_na_orbite]]</f>
        <v>3.8438999999999579</v>
      </c>
    </row>
    <row r="639" spans="1:9" x14ac:dyDescent="0.25">
      <c r="A639" s="1">
        <v>49278</v>
      </c>
      <c r="B639">
        <f t="shared" si="9"/>
        <v>3.8438999999999579</v>
      </c>
      <c r="C639" t="s">
        <v>19</v>
      </c>
      <c r="D639">
        <v>12.7</v>
      </c>
      <c r="E639">
        <v>0</v>
      </c>
      <c r="F639">
        <f>IF(martianeum7[[#This Row],[zawartosc '[%']]]&gt;=1,martianeum7[[#This Row],[masa '[kg']]]*martianeum7[[#This Row],[zawartosc '[%']]]*0.01,0)</f>
        <v>0</v>
      </c>
      <c r="G639">
        <f>martianeum7[[#This Row],[stan_magazynu '[kg']]]+martianeum7[[#This Row],[ile_kg_materiału_z_ładunku]]</f>
        <v>3.8438999999999579</v>
      </c>
      <c r="H639">
        <f>IF(martianeum7[[#This Row],[stan_po_wydobyciu_z_ładunku]]&gt;=100,100,0)</f>
        <v>0</v>
      </c>
      <c r="I639">
        <f>martianeum7[[#This Row],[stan_po_wydobyciu_z_ładunku]]-martianeum7[[#This Row],[ile_zabiera_na_orbite]]</f>
        <v>3.8438999999999579</v>
      </c>
    </row>
    <row r="640" spans="1:9" x14ac:dyDescent="0.25">
      <c r="A640" s="1">
        <v>49279</v>
      </c>
      <c r="B640">
        <f t="shared" si="9"/>
        <v>3.8438999999999579</v>
      </c>
      <c r="C640" t="s">
        <v>26</v>
      </c>
      <c r="D640">
        <v>13</v>
      </c>
      <c r="E640">
        <v>5.0999999999999996</v>
      </c>
      <c r="F640">
        <f>IF(martianeum7[[#This Row],[zawartosc '[%']]]&gt;=1,martianeum7[[#This Row],[masa '[kg']]]*martianeum7[[#This Row],[zawartosc '[%']]]*0.01,0)</f>
        <v>0.66300000000000003</v>
      </c>
      <c r="G640">
        <f>martianeum7[[#This Row],[stan_magazynu '[kg']]]+martianeum7[[#This Row],[ile_kg_materiału_z_ładunku]]</f>
        <v>4.5068999999999582</v>
      </c>
      <c r="H640">
        <f>IF(martianeum7[[#This Row],[stan_po_wydobyciu_z_ładunku]]&gt;=100,100,0)</f>
        <v>0</v>
      </c>
      <c r="I640">
        <f>martianeum7[[#This Row],[stan_po_wydobyciu_z_ładunku]]-martianeum7[[#This Row],[ile_zabiera_na_orbite]]</f>
        <v>4.5068999999999582</v>
      </c>
    </row>
    <row r="641" spans="1:9" x14ac:dyDescent="0.25">
      <c r="A641" s="1">
        <v>49280</v>
      </c>
      <c r="B641">
        <f t="shared" si="9"/>
        <v>4.5068999999999582</v>
      </c>
      <c r="C641" t="s">
        <v>10</v>
      </c>
      <c r="D641">
        <v>13.5</v>
      </c>
      <c r="E641">
        <v>4.9000000000000004</v>
      </c>
      <c r="F641">
        <f>IF(martianeum7[[#This Row],[zawartosc '[%']]]&gt;=1,martianeum7[[#This Row],[masa '[kg']]]*martianeum7[[#This Row],[zawartosc '[%']]]*0.01,0)</f>
        <v>0.66150000000000009</v>
      </c>
      <c r="G641">
        <f>martianeum7[[#This Row],[stan_magazynu '[kg']]]+martianeum7[[#This Row],[ile_kg_materiału_z_ładunku]]</f>
        <v>5.1683999999999584</v>
      </c>
      <c r="H641">
        <f>IF(martianeum7[[#This Row],[stan_po_wydobyciu_z_ładunku]]&gt;=100,100,0)</f>
        <v>0</v>
      </c>
      <c r="I641">
        <f>martianeum7[[#This Row],[stan_po_wydobyciu_z_ładunku]]-martianeum7[[#This Row],[ile_zabiera_na_orbite]]</f>
        <v>5.1683999999999584</v>
      </c>
    </row>
    <row r="642" spans="1:9" x14ac:dyDescent="0.25">
      <c r="A642" s="1">
        <v>49281</v>
      </c>
      <c r="B642">
        <f t="shared" si="9"/>
        <v>5.1683999999999584</v>
      </c>
      <c r="C642" t="s">
        <v>13</v>
      </c>
      <c r="D642">
        <v>17.8</v>
      </c>
      <c r="E642">
        <v>5</v>
      </c>
      <c r="F642">
        <f>IF(martianeum7[[#This Row],[zawartosc '[%']]]&gt;=1,martianeum7[[#This Row],[masa '[kg']]]*martianeum7[[#This Row],[zawartosc '[%']]]*0.01,0)</f>
        <v>0.89</v>
      </c>
      <c r="G642">
        <f>martianeum7[[#This Row],[stan_magazynu '[kg']]]+martianeum7[[#This Row],[ile_kg_materiału_z_ładunku]]</f>
        <v>6.058399999999958</v>
      </c>
      <c r="H642">
        <f>IF(martianeum7[[#This Row],[stan_po_wydobyciu_z_ładunku]]&gt;=100,100,0)</f>
        <v>0</v>
      </c>
      <c r="I642">
        <f>martianeum7[[#This Row],[stan_po_wydobyciu_z_ładunku]]-martianeum7[[#This Row],[ile_zabiera_na_orbite]]</f>
        <v>6.058399999999958</v>
      </c>
    </row>
    <row r="643" spans="1:9" x14ac:dyDescent="0.25">
      <c r="A643" s="1">
        <v>49282</v>
      </c>
      <c r="B643">
        <f t="shared" si="9"/>
        <v>6.058399999999958</v>
      </c>
      <c r="C643" t="s">
        <v>10</v>
      </c>
      <c r="D643">
        <v>21.5</v>
      </c>
      <c r="E643">
        <v>47.1</v>
      </c>
      <c r="F643">
        <f>IF(martianeum7[[#This Row],[zawartosc '[%']]]&gt;=1,martianeum7[[#This Row],[masa '[kg']]]*martianeum7[[#This Row],[zawartosc '[%']]]*0.01,0)</f>
        <v>10.1265</v>
      </c>
      <c r="G643">
        <f>martianeum7[[#This Row],[stan_magazynu '[kg']]]+martianeum7[[#This Row],[ile_kg_materiału_z_ładunku]]</f>
        <v>16.184899999999956</v>
      </c>
      <c r="H643">
        <f>IF(martianeum7[[#This Row],[stan_po_wydobyciu_z_ładunku]]&gt;=100,100,0)</f>
        <v>0</v>
      </c>
      <c r="I643">
        <f>martianeum7[[#This Row],[stan_po_wydobyciu_z_ładunku]]-martianeum7[[#This Row],[ile_zabiera_na_orbite]]</f>
        <v>16.184899999999956</v>
      </c>
    </row>
    <row r="644" spans="1:9" x14ac:dyDescent="0.25">
      <c r="A644" s="1">
        <v>49283</v>
      </c>
      <c r="B644">
        <f t="shared" ref="B644:B707" si="10">I643</f>
        <v>16.184899999999956</v>
      </c>
      <c r="C644" t="s">
        <v>8</v>
      </c>
      <c r="D644">
        <v>20.5</v>
      </c>
      <c r="E644">
        <v>0.1</v>
      </c>
      <c r="F644">
        <f>IF(martianeum7[[#This Row],[zawartosc '[%']]]&gt;=1,martianeum7[[#This Row],[masa '[kg']]]*martianeum7[[#This Row],[zawartosc '[%']]]*0.01,0)</f>
        <v>0</v>
      </c>
      <c r="G644">
        <f>martianeum7[[#This Row],[stan_magazynu '[kg']]]+martianeum7[[#This Row],[ile_kg_materiału_z_ładunku]]</f>
        <v>16.184899999999956</v>
      </c>
      <c r="H644">
        <f>IF(martianeum7[[#This Row],[stan_po_wydobyciu_z_ładunku]]&gt;=100,100,0)</f>
        <v>0</v>
      </c>
      <c r="I644">
        <f>martianeum7[[#This Row],[stan_po_wydobyciu_z_ładunku]]-martianeum7[[#This Row],[ile_zabiera_na_orbite]]</f>
        <v>16.184899999999956</v>
      </c>
    </row>
    <row r="645" spans="1:9" x14ac:dyDescent="0.25">
      <c r="A645" s="1">
        <v>49284</v>
      </c>
      <c r="B645">
        <f t="shared" si="10"/>
        <v>16.184899999999956</v>
      </c>
      <c r="C645" t="s">
        <v>13</v>
      </c>
      <c r="D645">
        <v>14.4</v>
      </c>
      <c r="E645">
        <v>0</v>
      </c>
      <c r="F645">
        <f>IF(martianeum7[[#This Row],[zawartosc '[%']]]&gt;=1,martianeum7[[#This Row],[masa '[kg']]]*martianeum7[[#This Row],[zawartosc '[%']]]*0.01,0)</f>
        <v>0</v>
      </c>
      <c r="G645">
        <f>martianeum7[[#This Row],[stan_magazynu '[kg']]]+martianeum7[[#This Row],[ile_kg_materiału_z_ładunku]]</f>
        <v>16.184899999999956</v>
      </c>
      <c r="H645">
        <f>IF(martianeum7[[#This Row],[stan_po_wydobyciu_z_ładunku]]&gt;=100,100,0)</f>
        <v>0</v>
      </c>
      <c r="I645">
        <f>martianeum7[[#This Row],[stan_po_wydobyciu_z_ładunku]]-martianeum7[[#This Row],[ile_zabiera_na_orbite]]</f>
        <v>16.184899999999956</v>
      </c>
    </row>
    <row r="646" spans="1:9" x14ac:dyDescent="0.25">
      <c r="A646" s="1">
        <v>49285</v>
      </c>
      <c r="B646">
        <f t="shared" si="10"/>
        <v>16.184899999999956</v>
      </c>
      <c r="C646" t="s">
        <v>15</v>
      </c>
      <c r="D646">
        <v>12.3</v>
      </c>
      <c r="E646">
        <v>0</v>
      </c>
      <c r="F646">
        <f>IF(martianeum7[[#This Row],[zawartosc '[%']]]&gt;=1,martianeum7[[#This Row],[masa '[kg']]]*martianeum7[[#This Row],[zawartosc '[%']]]*0.01,0)</f>
        <v>0</v>
      </c>
      <c r="G646">
        <f>martianeum7[[#This Row],[stan_magazynu '[kg']]]+martianeum7[[#This Row],[ile_kg_materiału_z_ładunku]]</f>
        <v>16.184899999999956</v>
      </c>
      <c r="H646">
        <f>IF(martianeum7[[#This Row],[stan_po_wydobyciu_z_ładunku]]&gt;=100,100,0)</f>
        <v>0</v>
      </c>
      <c r="I646">
        <f>martianeum7[[#This Row],[stan_po_wydobyciu_z_ładunku]]-martianeum7[[#This Row],[ile_zabiera_na_orbite]]</f>
        <v>16.184899999999956</v>
      </c>
    </row>
    <row r="647" spans="1:9" x14ac:dyDescent="0.25">
      <c r="A647" s="1">
        <v>49286</v>
      </c>
      <c r="B647">
        <f t="shared" si="10"/>
        <v>16.184899999999956</v>
      </c>
      <c r="C647" t="s">
        <v>13</v>
      </c>
      <c r="D647">
        <v>26.5</v>
      </c>
      <c r="E647">
        <v>14</v>
      </c>
      <c r="F647">
        <f>IF(martianeum7[[#This Row],[zawartosc '[%']]]&gt;=1,martianeum7[[#This Row],[masa '[kg']]]*martianeum7[[#This Row],[zawartosc '[%']]]*0.01,0)</f>
        <v>3.71</v>
      </c>
      <c r="G647">
        <f>martianeum7[[#This Row],[stan_magazynu '[kg']]]+martianeum7[[#This Row],[ile_kg_materiału_z_ładunku]]</f>
        <v>19.894899999999957</v>
      </c>
      <c r="H647">
        <f>IF(martianeum7[[#This Row],[stan_po_wydobyciu_z_ładunku]]&gt;=100,100,0)</f>
        <v>0</v>
      </c>
      <c r="I647">
        <f>martianeum7[[#This Row],[stan_po_wydobyciu_z_ładunku]]-martianeum7[[#This Row],[ile_zabiera_na_orbite]]</f>
        <v>19.894899999999957</v>
      </c>
    </row>
    <row r="648" spans="1:9" x14ac:dyDescent="0.25">
      <c r="A648" s="1">
        <v>49287</v>
      </c>
      <c r="B648">
        <f t="shared" si="10"/>
        <v>19.894899999999957</v>
      </c>
      <c r="C648" t="s">
        <v>13</v>
      </c>
      <c r="D648">
        <v>17.7</v>
      </c>
      <c r="E648">
        <v>0</v>
      </c>
      <c r="F648">
        <f>IF(martianeum7[[#This Row],[zawartosc '[%']]]&gt;=1,martianeum7[[#This Row],[masa '[kg']]]*martianeum7[[#This Row],[zawartosc '[%']]]*0.01,0)</f>
        <v>0</v>
      </c>
      <c r="G648">
        <f>martianeum7[[#This Row],[stan_magazynu '[kg']]]+martianeum7[[#This Row],[ile_kg_materiału_z_ładunku]]</f>
        <v>19.894899999999957</v>
      </c>
      <c r="H648">
        <f>IF(martianeum7[[#This Row],[stan_po_wydobyciu_z_ładunku]]&gt;=100,100,0)</f>
        <v>0</v>
      </c>
      <c r="I648">
        <f>martianeum7[[#This Row],[stan_po_wydobyciu_z_ładunku]]-martianeum7[[#This Row],[ile_zabiera_na_orbite]]</f>
        <v>19.894899999999957</v>
      </c>
    </row>
    <row r="649" spans="1:9" x14ac:dyDescent="0.25">
      <c r="A649" s="1">
        <v>49288</v>
      </c>
      <c r="B649">
        <f t="shared" si="10"/>
        <v>19.894899999999957</v>
      </c>
      <c r="C649" t="s">
        <v>26</v>
      </c>
      <c r="D649">
        <v>15.7</v>
      </c>
      <c r="E649">
        <v>1</v>
      </c>
      <c r="F649">
        <f>IF(martianeum7[[#This Row],[zawartosc '[%']]]&gt;=1,martianeum7[[#This Row],[masa '[kg']]]*martianeum7[[#This Row],[zawartosc '[%']]]*0.01,0)</f>
        <v>0.157</v>
      </c>
      <c r="G649">
        <f>martianeum7[[#This Row],[stan_magazynu '[kg']]]+martianeum7[[#This Row],[ile_kg_materiału_z_ładunku]]</f>
        <v>20.051899999999957</v>
      </c>
      <c r="H649">
        <f>IF(martianeum7[[#This Row],[stan_po_wydobyciu_z_ładunku]]&gt;=100,100,0)</f>
        <v>0</v>
      </c>
      <c r="I649">
        <f>martianeum7[[#This Row],[stan_po_wydobyciu_z_ładunku]]-martianeum7[[#This Row],[ile_zabiera_na_orbite]]</f>
        <v>20.051899999999957</v>
      </c>
    </row>
    <row r="650" spans="1:9" x14ac:dyDescent="0.25">
      <c r="A650" s="1">
        <v>49289</v>
      </c>
      <c r="B650">
        <f t="shared" si="10"/>
        <v>20.051899999999957</v>
      </c>
      <c r="C650" t="s">
        <v>20</v>
      </c>
      <c r="D650">
        <v>16.2</v>
      </c>
      <c r="E650">
        <v>0</v>
      </c>
      <c r="F650">
        <f>IF(martianeum7[[#This Row],[zawartosc '[%']]]&gt;=1,martianeum7[[#This Row],[masa '[kg']]]*martianeum7[[#This Row],[zawartosc '[%']]]*0.01,0)</f>
        <v>0</v>
      </c>
      <c r="G650">
        <f>martianeum7[[#This Row],[stan_magazynu '[kg']]]+martianeum7[[#This Row],[ile_kg_materiału_z_ładunku]]</f>
        <v>20.051899999999957</v>
      </c>
      <c r="H650">
        <f>IF(martianeum7[[#This Row],[stan_po_wydobyciu_z_ładunku]]&gt;=100,100,0)</f>
        <v>0</v>
      </c>
      <c r="I650">
        <f>martianeum7[[#This Row],[stan_po_wydobyciu_z_ładunku]]-martianeum7[[#This Row],[ile_zabiera_na_orbite]]</f>
        <v>20.051899999999957</v>
      </c>
    </row>
    <row r="651" spans="1:9" x14ac:dyDescent="0.25">
      <c r="A651" s="1">
        <v>49290</v>
      </c>
      <c r="B651">
        <f t="shared" si="10"/>
        <v>20.051899999999957</v>
      </c>
      <c r="C651" t="s">
        <v>21</v>
      </c>
      <c r="D651">
        <v>18.600000000000001</v>
      </c>
      <c r="E651">
        <v>1.4</v>
      </c>
      <c r="F651">
        <f>IF(martianeum7[[#This Row],[zawartosc '[%']]]&gt;=1,martianeum7[[#This Row],[masa '[kg']]]*martianeum7[[#This Row],[zawartosc '[%']]]*0.01,0)</f>
        <v>0.26040000000000002</v>
      </c>
      <c r="G651">
        <f>martianeum7[[#This Row],[stan_magazynu '[kg']]]+martianeum7[[#This Row],[ile_kg_materiału_z_ładunku]]</f>
        <v>20.312299999999958</v>
      </c>
      <c r="H651">
        <f>IF(martianeum7[[#This Row],[stan_po_wydobyciu_z_ładunku]]&gt;=100,100,0)</f>
        <v>0</v>
      </c>
      <c r="I651">
        <f>martianeum7[[#This Row],[stan_po_wydobyciu_z_ładunku]]-martianeum7[[#This Row],[ile_zabiera_na_orbite]]</f>
        <v>20.312299999999958</v>
      </c>
    </row>
    <row r="652" spans="1:9" x14ac:dyDescent="0.25">
      <c r="A652" s="1">
        <v>49291</v>
      </c>
      <c r="B652">
        <f t="shared" si="10"/>
        <v>20.312299999999958</v>
      </c>
      <c r="C652" t="s">
        <v>18</v>
      </c>
      <c r="D652">
        <v>23.9</v>
      </c>
      <c r="E652">
        <v>4</v>
      </c>
      <c r="F652">
        <f>IF(martianeum7[[#This Row],[zawartosc '[%']]]&gt;=1,martianeum7[[#This Row],[masa '[kg']]]*martianeum7[[#This Row],[zawartosc '[%']]]*0.01,0)</f>
        <v>0.95599999999999996</v>
      </c>
      <c r="G652">
        <f>martianeum7[[#This Row],[stan_magazynu '[kg']]]+martianeum7[[#This Row],[ile_kg_materiału_z_ładunku]]</f>
        <v>21.268299999999957</v>
      </c>
      <c r="H652">
        <f>IF(martianeum7[[#This Row],[stan_po_wydobyciu_z_ładunku]]&gt;=100,100,0)</f>
        <v>0</v>
      </c>
      <c r="I652">
        <f>martianeum7[[#This Row],[stan_po_wydobyciu_z_ładunku]]-martianeum7[[#This Row],[ile_zabiera_na_orbite]]</f>
        <v>21.268299999999957</v>
      </c>
    </row>
    <row r="653" spans="1:9" x14ac:dyDescent="0.25">
      <c r="A653" s="1">
        <v>49292</v>
      </c>
      <c r="B653">
        <f t="shared" si="10"/>
        <v>21.268299999999957</v>
      </c>
      <c r="C653" t="s">
        <v>10</v>
      </c>
      <c r="D653">
        <v>15.8</v>
      </c>
      <c r="E653">
        <v>50.3</v>
      </c>
      <c r="F653">
        <f>IF(martianeum7[[#This Row],[zawartosc '[%']]]&gt;=1,martianeum7[[#This Row],[masa '[kg']]]*martianeum7[[#This Row],[zawartosc '[%']]]*0.01,0)</f>
        <v>7.9474</v>
      </c>
      <c r="G653">
        <f>martianeum7[[#This Row],[stan_magazynu '[kg']]]+martianeum7[[#This Row],[ile_kg_materiału_z_ładunku]]</f>
        <v>29.215699999999956</v>
      </c>
      <c r="H653">
        <f>IF(martianeum7[[#This Row],[stan_po_wydobyciu_z_ładunku]]&gt;=100,100,0)</f>
        <v>0</v>
      </c>
      <c r="I653">
        <f>martianeum7[[#This Row],[stan_po_wydobyciu_z_ładunku]]-martianeum7[[#This Row],[ile_zabiera_na_orbite]]</f>
        <v>29.215699999999956</v>
      </c>
    </row>
    <row r="654" spans="1:9" x14ac:dyDescent="0.25">
      <c r="A654" s="1">
        <v>49293</v>
      </c>
      <c r="B654">
        <f t="shared" si="10"/>
        <v>29.215699999999956</v>
      </c>
      <c r="C654" t="s">
        <v>12</v>
      </c>
      <c r="D654">
        <v>26.2</v>
      </c>
      <c r="E654">
        <v>8.5</v>
      </c>
      <c r="F654">
        <f>IF(martianeum7[[#This Row],[zawartosc '[%']]]&gt;=1,martianeum7[[#This Row],[masa '[kg']]]*martianeum7[[#This Row],[zawartosc '[%']]]*0.01,0)</f>
        <v>2.2269999999999999</v>
      </c>
      <c r="G654">
        <f>martianeum7[[#This Row],[stan_magazynu '[kg']]]+martianeum7[[#This Row],[ile_kg_materiału_z_ładunku]]</f>
        <v>31.442699999999956</v>
      </c>
      <c r="H654">
        <f>IF(martianeum7[[#This Row],[stan_po_wydobyciu_z_ładunku]]&gt;=100,100,0)</f>
        <v>0</v>
      </c>
      <c r="I654">
        <f>martianeum7[[#This Row],[stan_po_wydobyciu_z_ładunku]]-martianeum7[[#This Row],[ile_zabiera_na_orbite]]</f>
        <v>31.442699999999956</v>
      </c>
    </row>
    <row r="655" spans="1:9" x14ac:dyDescent="0.25">
      <c r="A655" s="1">
        <v>49294</v>
      </c>
      <c r="B655">
        <f t="shared" si="10"/>
        <v>31.442699999999956</v>
      </c>
      <c r="C655" t="s">
        <v>10</v>
      </c>
      <c r="D655">
        <v>23.1</v>
      </c>
      <c r="E655">
        <v>0</v>
      </c>
      <c r="F655">
        <f>IF(martianeum7[[#This Row],[zawartosc '[%']]]&gt;=1,martianeum7[[#This Row],[masa '[kg']]]*martianeum7[[#This Row],[zawartosc '[%']]]*0.01,0)</f>
        <v>0</v>
      </c>
      <c r="G655">
        <f>martianeum7[[#This Row],[stan_magazynu '[kg']]]+martianeum7[[#This Row],[ile_kg_materiału_z_ładunku]]</f>
        <v>31.442699999999956</v>
      </c>
      <c r="H655">
        <f>IF(martianeum7[[#This Row],[stan_po_wydobyciu_z_ładunku]]&gt;=100,100,0)</f>
        <v>0</v>
      </c>
      <c r="I655">
        <f>martianeum7[[#This Row],[stan_po_wydobyciu_z_ładunku]]-martianeum7[[#This Row],[ile_zabiera_na_orbite]]</f>
        <v>31.442699999999956</v>
      </c>
    </row>
    <row r="656" spans="1:9" x14ac:dyDescent="0.25">
      <c r="A656" s="1">
        <v>49295</v>
      </c>
      <c r="B656">
        <f t="shared" si="10"/>
        <v>31.442699999999956</v>
      </c>
      <c r="C656" t="s">
        <v>21</v>
      </c>
      <c r="D656">
        <v>10.8</v>
      </c>
      <c r="E656">
        <v>0</v>
      </c>
      <c r="F656">
        <f>IF(martianeum7[[#This Row],[zawartosc '[%']]]&gt;=1,martianeum7[[#This Row],[masa '[kg']]]*martianeum7[[#This Row],[zawartosc '[%']]]*0.01,0)</f>
        <v>0</v>
      </c>
      <c r="G656">
        <f>martianeum7[[#This Row],[stan_magazynu '[kg']]]+martianeum7[[#This Row],[ile_kg_materiału_z_ładunku]]</f>
        <v>31.442699999999956</v>
      </c>
      <c r="H656">
        <f>IF(martianeum7[[#This Row],[stan_po_wydobyciu_z_ładunku]]&gt;=100,100,0)</f>
        <v>0</v>
      </c>
      <c r="I656">
        <f>martianeum7[[#This Row],[stan_po_wydobyciu_z_ładunku]]-martianeum7[[#This Row],[ile_zabiera_na_orbite]]</f>
        <v>31.442699999999956</v>
      </c>
    </row>
    <row r="657" spans="1:9" x14ac:dyDescent="0.25">
      <c r="A657" s="1">
        <v>49296</v>
      </c>
      <c r="B657">
        <f t="shared" si="10"/>
        <v>31.442699999999956</v>
      </c>
      <c r="C657" t="s">
        <v>18</v>
      </c>
      <c r="D657">
        <v>21.2</v>
      </c>
      <c r="E657">
        <v>16.100000000000001</v>
      </c>
      <c r="F657">
        <f>IF(martianeum7[[#This Row],[zawartosc '[%']]]&gt;=1,martianeum7[[#This Row],[masa '[kg']]]*martianeum7[[#This Row],[zawartosc '[%']]]*0.01,0)</f>
        <v>3.4131999999999998</v>
      </c>
      <c r="G657">
        <f>martianeum7[[#This Row],[stan_magazynu '[kg']]]+martianeum7[[#This Row],[ile_kg_materiału_z_ładunku]]</f>
        <v>34.855899999999956</v>
      </c>
      <c r="H657">
        <f>IF(martianeum7[[#This Row],[stan_po_wydobyciu_z_ładunku]]&gt;=100,100,0)</f>
        <v>0</v>
      </c>
      <c r="I657">
        <f>martianeum7[[#This Row],[stan_po_wydobyciu_z_ładunku]]-martianeum7[[#This Row],[ile_zabiera_na_orbite]]</f>
        <v>34.855899999999956</v>
      </c>
    </row>
    <row r="658" spans="1:9" x14ac:dyDescent="0.25">
      <c r="A658" s="1">
        <v>49297</v>
      </c>
      <c r="B658">
        <f t="shared" si="10"/>
        <v>34.855899999999956</v>
      </c>
      <c r="C658" t="s">
        <v>7</v>
      </c>
      <c r="D658">
        <v>26.3</v>
      </c>
      <c r="E658">
        <v>21.1</v>
      </c>
      <c r="F658">
        <f>IF(martianeum7[[#This Row],[zawartosc '[%']]]&gt;=1,martianeum7[[#This Row],[masa '[kg']]]*martianeum7[[#This Row],[zawartosc '[%']]]*0.01,0)</f>
        <v>5.5493000000000006</v>
      </c>
      <c r="G658">
        <f>martianeum7[[#This Row],[stan_magazynu '[kg']]]+martianeum7[[#This Row],[ile_kg_materiału_z_ładunku]]</f>
        <v>40.405199999999958</v>
      </c>
      <c r="H658">
        <f>IF(martianeum7[[#This Row],[stan_po_wydobyciu_z_ładunku]]&gt;=100,100,0)</f>
        <v>0</v>
      </c>
      <c r="I658">
        <f>martianeum7[[#This Row],[stan_po_wydobyciu_z_ładunku]]-martianeum7[[#This Row],[ile_zabiera_na_orbite]]</f>
        <v>40.405199999999958</v>
      </c>
    </row>
    <row r="659" spans="1:9" x14ac:dyDescent="0.25">
      <c r="A659" s="1">
        <v>49298</v>
      </c>
      <c r="B659">
        <f t="shared" si="10"/>
        <v>40.405199999999958</v>
      </c>
      <c r="C659" t="s">
        <v>7</v>
      </c>
      <c r="D659">
        <v>22.8</v>
      </c>
      <c r="E659">
        <v>22.7</v>
      </c>
      <c r="F659">
        <f>IF(martianeum7[[#This Row],[zawartosc '[%']]]&gt;=1,martianeum7[[#This Row],[masa '[kg']]]*martianeum7[[#This Row],[zawartosc '[%']]]*0.01,0)</f>
        <v>5.1755999999999993</v>
      </c>
      <c r="G659">
        <f>martianeum7[[#This Row],[stan_magazynu '[kg']]]+martianeum7[[#This Row],[ile_kg_materiału_z_ładunku]]</f>
        <v>45.580799999999954</v>
      </c>
      <c r="H659">
        <f>IF(martianeum7[[#This Row],[stan_po_wydobyciu_z_ładunku]]&gt;=100,100,0)</f>
        <v>0</v>
      </c>
      <c r="I659">
        <f>martianeum7[[#This Row],[stan_po_wydobyciu_z_ładunku]]-martianeum7[[#This Row],[ile_zabiera_na_orbite]]</f>
        <v>45.580799999999954</v>
      </c>
    </row>
    <row r="660" spans="1:9" x14ac:dyDescent="0.25">
      <c r="A660" s="1">
        <v>49299</v>
      </c>
      <c r="B660">
        <f t="shared" si="10"/>
        <v>45.580799999999954</v>
      </c>
      <c r="C660" t="s">
        <v>18</v>
      </c>
      <c r="D660">
        <v>24</v>
      </c>
      <c r="E660">
        <v>11.5</v>
      </c>
      <c r="F660">
        <f>IF(martianeum7[[#This Row],[zawartosc '[%']]]&gt;=1,martianeum7[[#This Row],[masa '[kg']]]*martianeum7[[#This Row],[zawartosc '[%']]]*0.01,0)</f>
        <v>2.7600000000000002</v>
      </c>
      <c r="G660">
        <f>martianeum7[[#This Row],[stan_magazynu '[kg']]]+martianeum7[[#This Row],[ile_kg_materiału_z_ładunku]]</f>
        <v>48.340799999999952</v>
      </c>
      <c r="H660">
        <f>IF(martianeum7[[#This Row],[stan_po_wydobyciu_z_ładunku]]&gt;=100,100,0)</f>
        <v>0</v>
      </c>
      <c r="I660">
        <f>martianeum7[[#This Row],[stan_po_wydobyciu_z_ładunku]]-martianeum7[[#This Row],[ile_zabiera_na_orbite]]</f>
        <v>48.340799999999952</v>
      </c>
    </row>
    <row r="661" spans="1:9" x14ac:dyDescent="0.25">
      <c r="A661" s="1">
        <v>49300</v>
      </c>
      <c r="B661">
        <f t="shared" si="10"/>
        <v>48.340799999999952</v>
      </c>
      <c r="C661" t="s">
        <v>14</v>
      </c>
      <c r="D661">
        <v>16.8</v>
      </c>
      <c r="E661">
        <v>2</v>
      </c>
      <c r="F661">
        <f>IF(martianeum7[[#This Row],[zawartosc '[%']]]&gt;=1,martianeum7[[#This Row],[masa '[kg']]]*martianeum7[[#This Row],[zawartosc '[%']]]*0.01,0)</f>
        <v>0.33600000000000002</v>
      </c>
      <c r="G661">
        <f>martianeum7[[#This Row],[stan_magazynu '[kg']]]+martianeum7[[#This Row],[ile_kg_materiału_z_ładunku]]</f>
        <v>48.67679999999995</v>
      </c>
      <c r="H661">
        <f>IF(martianeum7[[#This Row],[stan_po_wydobyciu_z_ładunku]]&gt;=100,100,0)</f>
        <v>0</v>
      </c>
      <c r="I661">
        <f>martianeum7[[#This Row],[stan_po_wydobyciu_z_ładunku]]-martianeum7[[#This Row],[ile_zabiera_na_orbite]]</f>
        <v>48.67679999999995</v>
      </c>
    </row>
    <row r="662" spans="1:9" x14ac:dyDescent="0.25">
      <c r="A662" s="1">
        <v>49301</v>
      </c>
      <c r="B662">
        <f t="shared" si="10"/>
        <v>48.67679999999995</v>
      </c>
      <c r="C662" t="s">
        <v>13</v>
      </c>
      <c r="D662">
        <v>12.5</v>
      </c>
      <c r="E662">
        <v>4.7</v>
      </c>
      <c r="F662">
        <f>IF(martianeum7[[#This Row],[zawartosc '[%']]]&gt;=1,martianeum7[[#This Row],[masa '[kg']]]*martianeum7[[#This Row],[zawartosc '[%']]]*0.01,0)</f>
        <v>0.58750000000000002</v>
      </c>
      <c r="G662">
        <f>martianeum7[[#This Row],[stan_magazynu '[kg']]]+martianeum7[[#This Row],[ile_kg_materiału_z_ładunku]]</f>
        <v>49.264299999999949</v>
      </c>
      <c r="H662">
        <f>IF(martianeum7[[#This Row],[stan_po_wydobyciu_z_ładunku]]&gt;=100,100,0)</f>
        <v>0</v>
      </c>
      <c r="I662">
        <f>martianeum7[[#This Row],[stan_po_wydobyciu_z_ładunku]]-martianeum7[[#This Row],[ile_zabiera_na_orbite]]</f>
        <v>49.264299999999949</v>
      </c>
    </row>
    <row r="663" spans="1:9" x14ac:dyDescent="0.25">
      <c r="A663" s="1">
        <v>49302</v>
      </c>
      <c r="B663">
        <f t="shared" si="10"/>
        <v>49.264299999999949</v>
      </c>
      <c r="C663" t="s">
        <v>10</v>
      </c>
      <c r="D663">
        <v>15</v>
      </c>
      <c r="E663">
        <v>1.7</v>
      </c>
      <c r="F663">
        <f>IF(martianeum7[[#This Row],[zawartosc '[%']]]&gt;=1,martianeum7[[#This Row],[masa '[kg']]]*martianeum7[[#This Row],[zawartosc '[%']]]*0.01,0)</f>
        <v>0.255</v>
      </c>
      <c r="G663">
        <f>martianeum7[[#This Row],[stan_magazynu '[kg']]]+martianeum7[[#This Row],[ile_kg_materiału_z_ładunku]]</f>
        <v>49.519299999999951</v>
      </c>
      <c r="H663">
        <f>IF(martianeum7[[#This Row],[stan_po_wydobyciu_z_ładunku]]&gt;=100,100,0)</f>
        <v>0</v>
      </c>
      <c r="I663">
        <f>martianeum7[[#This Row],[stan_po_wydobyciu_z_ładunku]]-martianeum7[[#This Row],[ile_zabiera_na_orbite]]</f>
        <v>49.519299999999951</v>
      </c>
    </row>
    <row r="664" spans="1:9" x14ac:dyDescent="0.25">
      <c r="A664" s="1">
        <v>49303</v>
      </c>
      <c r="B664">
        <f t="shared" si="10"/>
        <v>49.519299999999951</v>
      </c>
      <c r="C664" t="s">
        <v>18</v>
      </c>
      <c r="D664">
        <v>16.2</v>
      </c>
      <c r="E664">
        <v>0</v>
      </c>
      <c r="F664">
        <f>IF(martianeum7[[#This Row],[zawartosc '[%']]]&gt;=1,martianeum7[[#This Row],[masa '[kg']]]*martianeum7[[#This Row],[zawartosc '[%']]]*0.01,0)</f>
        <v>0</v>
      </c>
      <c r="G664">
        <f>martianeum7[[#This Row],[stan_magazynu '[kg']]]+martianeum7[[#This Row],[ile_kg_materiału_z_ładunku]]</f>
        <v>49.519299999999951</v>
      </c>
      <c r="H664">
        <f>IF(martianeum7[[#This Row],[stan_po_wydobyciu_z_ładunku]]&gt;=100,100,0)</f>
        <v>0</v>
      </c>
      <c r="I664">
        <f>martianeum7[[#This Row],[stan_po_wydobyciu_z_ładunku]]-martianeum7[[#This Row],[ile_zabiera_na_orbite]]</f>
        <v>49.519299999999951</v>
      </c>
    </row>
    <row r="665" spans="1:9" x14ac:dyDescent="0.25">
      <c r="A665" s="1">
        <v>49304</v>
      </c>
      <c r="B665">
        <f t="shared" si="10"/>
        <v>49.519299999999951</v>
      </c>
      <c r="C665" t="s">
        <v>7</v>
      </c>
      <c r="D665">
        <v>29.3</v>
      </c>
      <c r="E665">
        <v>0</v>
      </c>
      <c r="F665">
        <f>IF(martianeum7[[#This Row],[zawartosc '[%']]]&gt;=1,martianeum7[[#This Row],[masa '[kg']]]*martianeum7[[#This Row],[zawartosc '[%']]]*0.01,0)</f>
        <v>0</v>
      </c>
      <c r="G665">
        <f>martianeum7[[#This Row],[stan_magazynu '[kg']]]+martianeum7[[#This Row],[ile_kg_materiału_z_ładunku]]</f>
        <v>49.519299999999951</v>
      </c>
      <c r="H665">
        <f>IF(martianeum7[[#This Row],[stan_po_wydobyciu_z_ładunku]]&gt;=100,100,0)</f>
        <v>0</v>
      </c>
      <c r="I665">
        <f>martianeum7[[#This Row],[stan_po_wydobyciu_z_ładunku]]-martianeum7[[#This Row],[ile_zabiera_na_orbite]]</f>
        <v>49.519299999999951</v>
      </c>
    </row>
    <row r="666" spans="1:9" x14ac:dyDescent="0.25">
      <c r="A666" s="1">
        <v>49305</v>
      </c>
      <c r="B666">
        <f t="shared" si="10"/>
        <v>49.519299999999951</v>
      </c>
      <c r="C666" t="s">
        <v>32</v>
      </c>
      <c r="D666">
        <v>26.4</v>
      </c>
      <c r="E666">
        <v>0.2</v>
      </c>
      <c r="F666">
        <f>IF(martianeum7[[#This Row],[zawartosc '[%']]]&gt;=1,martianeum7[[#This Row],[masa '[kg']]]*martianeum7[[#This Row],[zawartosc '[%']]]*0.01,0)</f>
        <v>0</v>
      </c>
      <c r="G666">
        <f>martianeum7[[#This Row],[stan_magazynu '[kg']]]+martianeum7[[#This Row],[ile_kg_materiału_z_ładunku]]</f>
        <v>49.519299999999951</v>
      </c>
      <c r="H666">
        <f>IF(martianeum7[[#This Row],[stan_po_wydobyciu_z_ładunku]]&gt;=100,100,0)</f>
        <v>0</v>
      </c>
      <c r="I666">
        <f>martianeum7[[#This Row],[stan_po_wydobyciu_z_ładunku]]-martianeum7[[#This Row],[ile_zabiera_na_orbite]]</f>
        <v>49.519299999999951</v>
      </c>
    </row>
    <row r="667" spans="1:9" x14ac:dyDescent="0.25">
      <c r="A667" s="1">
        <v>49306</v>
      </c>
      <c r="B667">
        <f t="shared" si="10"/>
        <v>49.519299999999951</v>
      </c>
      <c r="C667" t="s">
        <v>18</v>
      </c>
      <c r="D667">
        <v>23</v>
      </c>
      <c r="E667">
        <v>0</v>
      </c>
      <c r="F667">
        <f>IF(martianeum7[[#This Row],[zawartosc '[%']]]&gt;=1,martianeum7[[#This Row],[masa '[kg']]]*martianeum7[[#This Row],[zawartosc '[%']]]*0.01,0)</f>
        <v>0</v>
      </c>
      <c r="G667">
        <f>martianeum7[[#This Row],[stan_magazynu '[kg']]]+martianeum7[[#This Row],[ile_kg_materiału_z_ładunku]]</f>
        <v>49.519299999999951</v>
      </c>
      <c r="H667">
        <f>IF(martianeum7[[#This Row],[stan_po_wydobyciu_z_ładunku]]&gt;=100,100,0)</f>
        <v>0</v>
      </c>
      <c r="I667">
        <f>martianeum7[[#This Row],[stan_po_wydobyciu_z_ładunku]]-martianeum7[[#This Row],[ile_zabiera_na_orbite]]</f>
        <v>49.519299999999951</v>
      </c>
    </row>
    <row r="668" spans="1:9" x14ac:dyDescent="0.25">
      <c r="A668" s="1">
        <v>49307</v>
      </c>
      <c r="B668">
        <f t="shared" si="10"/>
        <v>49.519299999999951</v>
      </c>
      <c r="C668" t="s">
        <v>11</v>
      </c>
      <c r="D668">
        <v>25.4</v>
      </c>
      <c r="E668">
        <v>1.2</v>
      </c>
      <c r="F668">
        <f>IF(martianeum7[[#This Row],[zawartosc '[%']]]&gt;=1,martianeum7[[#This Row],[masa '[kg']]]*martianeum7[[#This Row],[zawartosc '[%']]]*0.01,0)</f>
        <v>0.30479999999999996</v>
      </c>
      <c r="G668">
        <f>martianeum7[[#This Row],[stan_magazynu '[kg']]]+martianeum7[[#This Row],[ile_kg_materiału_z_ładunku]]</f>
        <v>49.824099999999952</v>
      </c>
      <c r="H668">
        <f>IF(martianeum7[[#This Row],[stan_po_wydobyciu_z_ładunku]]&gt;=100,100,0)</f>
        <v>0</v>
      </c>
      <c r="I668">
        <f>martianeum7[[#This Row],[stan_po_wydobyciu_z_ładunku]]-martianeum7[[#This Row],[ile_zabiera_na_orbite]]</f>
        <v>49.824099999999952</v>
      </c>
    </row>
    <row r="669" spans="1:9" x14ac:dyDescent="0.25">
      <c r="A669" s="1">
        <v>49308</v>
      </c>
      <c r="B669">
        <f t="shared" si="10"/>
        <v>49.824099999999952</v>
      </c>
      <c r="C669" t="s">
        <v>10</v>
      </c>
      <c r="D669">
        <v>24.5</v>
      </c>
      <c r="E669">
        <v>22.5</v>
      </c>
      <c r="F669">
        <f>IF(martianeum7[[#This Row],[zawartosc '[%']]]&gt;=1,martianeum7[[#This Row],[masa '[kg']]]*martianeum7[[#This Row],[zawartosc '[%']]]*0.01,0)</f>
        <v>5.5125000000000002</v>
      </c>
      <c r="G669">
        <f>martianeum7[[#This Row],[stan_magazynu '[kg']]]+martianeum7[[#This Row],[ile_kg_materiału_z_ładunku]]</f>
        <v>55.336599999999954</v>
      </c>
      <c r="H669">
        <f>IF(martianeum7[[#This Row],[stan_po_wydobyciu_z_ładunku]]&gt;=100,100,0)</f>
        <v>0</v>
      </c>
      <c r="I669">
        <f>martianeum7[[#This Row],[stan_po_wydobyciu_z_ładunku]]-martianeum7[[#This Row],[ile_zabiera_na_orbite]]</f>
        <v>55.336599999999954</v>
      </c>
    </row>
    <row r="670" spans="1:9" x14ac:dyDescent="0.25">
      <c r="A670" s="1">
        <v>49309</v>
      </c>
      <c r="B670">
        <f t="shared" si="10"/>
        <v>55.336599999999954</v>
      </c>
      <c r="C670" t="s">
        <v>19</v>
      </c>
      <c r="D670">
        <v>19</v>
      </c>
      <c r="E670">
        <v>18.899999999999999</v>
      </c>
      <c r="F670">
        <f>IF(martianeum7[[#This Row],[zawartosc '[%']]]&gt;=1,martianeum7[[#This Row],[masa '[kg']]]*martianeum7[[#This Row],[zawartosc '[%']]]*0.01,0)</f>
        <v>3.5909999999999997</v>
      </c>
      <c r="G670">
        <f>martianeum7[[#This Row],[stan_magazynu '[kg']]]+martianeum7[[#This Row],[ile_kg_materiału_z_ładunku]]</f>
        <v>58.927599999999956</v>
      </c>
      <c r="H670">
        <f>IF(martianeum7[[#This Row],[stan_po_wydobyciu_z_ładunku]]&gt;=100,100,0)</f>
        <v>0</v>
      </c>
      <c r="I670">
        <f>martianeum7[[#This Row],[stan_po_wydobyciu_z_ładunku]]-martianeum7[[#This Row],[ile_zabiera_na_orbite]]</f>
        <v>58.927599999999956</v>
      </c>
    </row>
    <row r="671" spans="1:9" x14ac:dyDescent="0.25">
      <c r="A671" s="1">
        <v>49310</v>
      </c>
      <c r="B671">
        <f t="shared" si="10"/>
        <v>58.927599999999956</v>
      </c>
      <c r="C671" t="s">
        <v>19</v>
      </c>
      <c r="D671">
        <v>10</v>
      </c>
      <c r="E671">
        <v>7.6</v>
      </c>
      <c r="F671">
        <f>IF(martianeum7[[#This Row],[zawartosc '[%']]]&gt;=1,martianeum7[[#This Row],[masa '[kg']]]*martianeum7[[#This Row],[zawartosc '[%']]]*0.01,0)</f>
        <v>0.76</v>
      </c>
      <c r="G671">
        <f>martianeum7[[#This Row],[stan_magazynu '[kg']]]+martianeum7[[#This Row],[ile_kg_materiału_z_ładunku]]</f>
        <v>59.687599999999954</v>
      </c>
      <c r="H671">
        <f>IF(martianeum7[[#This Row],[stan_po_wydobyciu_z_ładunku]]&gt;=100,100,0)</f>
        <v>0</v>
      </c>
      <c r="I671">
        <f>martianeum7[[#This Row],[stan_po_wydobyciu_z_ładunku]]-martianeum7[[#This Row],[ile_zabiera_na_orbite]]</f>
        <v>59.687599999999954</v>
      </c>
    </row>
    <row r="672" spans="1:9" x14ac:dyDescent="0.25">
      <c r="A672" s="1">
        <v>49311</v>
      </c>
      <c r="B672">
        <f t="shared" si="10"/>
        <v>59.687599999999954</v>
      </c>
      <c r="C672" t="s">
        <v>10</v>
      </c>
      <c r="D672">
        <v>10.4</v>
      </c>
      <c r="E672">
        <v>20.6</v>
      </c>
      <c r="F672">
        <f>IF(martianeum7[[#This Row],[zawartosc '[%']]]&gt;=1,martianeum7[[#This Row],[masa '[kg']]]*martianeum7[[#This Row],[zawartosc '[%']]]*0.01,0)</f>
        <v>2.1424000000000003</v>
      </c>
      <c r="G672">
        <f>martianeum7[[#This Row],[stan_magazynu '[kg']]]+martianeum7[[#This Row],[ile_kg_materiału_z_ładunku]]</f>
        <v>61.829999999999956</v>
      </c>
      <c r="H672">
        <f>IF(martianeum7[[#This Row],[stan_po_wydobyciu_z_ładunku]]&gt;=100,100,0)</f>
        <v>0</v>
      </c>
      <c r="I672">
        <f>martianeum7[[#This Row],[stan_po_wydobyciu_z_ładunku]]-martianeum7[[#This Row],[ile_zabiera_na_orbite]]</f>
        <v>61.829999999999956</v>
      </c>
    </row>
    <row r="673" spans="1:9" x14ac:dyDescent="0.25">
      <c r="A673" s="1">
        <v>49312</v>
      </c>
      <c r="B673">
        <f t="shared" si="10"/>
        <v>61.829999999999956</v>
      </c>
      <c r="C673" t="s">
        <v>21</v>
      </c>
      <c r="D673">
        <v>10.5</v>
      </c>
      <c r="E673">
        <v>0</v>
      </c>
      <c r="F673">
        <f>IF(martianeum7[[#This Row],[zawartosc '[%']]]&gt;=1,martianeum7[[#This Row],[masa '[kg']]]*martianeum7[[#This Row],[zawartosc '[%']]]*0.01,0)</f>
        <v>0</v>
      </c>
      <c r="G673">
        <f>martianeum7[[#This Row],[stan_magazynu '[kg']]]+martianeum7[[#This Row],[ile_kg_materiału_z_ładunku]]</f>
        <v>61.829999999999956</v>
      </c>
      <c r="H673">
        <f>IF(martianeum7[[#This Row],[stan_po_wydobyciu_z_ładunku]]&gt;=100,100,0)</f>
        <v>0</v>
      </c>
      <c r="I673">
        <f>martianeum7[[#This Row],[stan_po_wydobyciu_z_ładunku]]-martianeum7[[#This Row],[ile_zabiera_na_orbite]]</f>
        <v>61.829999999999956</v>
      </c>
    </row>
    <row r="674" spans="1:9" x14ac:dyDescent="0.25">
      <c r="A674" s="1">
        <v>49313</v>
      </c>
      <c r="B674">
        <f t="shared" si="10"/>
        <v>61.829999999999956</v>
      </c>
      <c r="C674" t="s">
        <v>6</v>
      </c>
      <c r="D674">
        <v>12.1</v>
      </c>
      <c r="E674">
        <v>8.8000000000000007</v>
      </c>
      <c r="F674">
        <f>IF(martianeum7[[#This Row],[zawartosc '[%']]]&gt;=1,martianeum7[[#This Row],[masa '[kg']]]*martianeum7[[#This Row],[zawartosc '[%']]]*0.01,0)</f>
        <v>1.0648</v>
      </c>
      <c r="G674">
        <f>martianeum7[[#This Row],[stan_magazynu '[kg']]]+martianeum7[[#This Row],[ile_kg_materiału_z_ładunku]]</f>
        <v>62.894799999999954</v>
      </c>
      <c r="H674">
        <f>IF(martianeum7[[#This Row],[stan_po_wydobyciu_z_ładunku]]&gt;=100,100,0)</f>
        <v>0</v>
      </c>
      <c r="I674">
        <f>martianeum7[[#This Row],[stan_po_wydobyciu_z_ładunku]]-martianeum7[[#This Row],[ile_zabiera_na_orbite]]</f>
        <v>62.894799999999954</v>
      </c>
    </row>
    <row r="675" spans="1:9" x14ac:dyDescent="0.25">
      <c r="A675" s="1">
        <v>49314</v>
      </c>
      <c r="B675">
        <f t="shared" si="10"/>
        <v>62.894799999999954</v>
      </c>
      <c r="C675" t="s">
        <v>10</v>
      </c>
      <c r="D675">
        <v>20.5</v>
      </c>
      <c r="E675">
        <v>0</v>
      </c>
      <c r="F675">
        <f>IF(martianeum7[[#This Row],[zawartosc '[%']]]&gt;=1,martianeum7[[#This Row],[masa '[kg']]]*martianeum7[[#This Row],[zawartosc '[%']]]*0.01,0)</f>
        <v>0</v>
      </c>
      <c r="G675">
        <f>martianeum7[[#This Row],[stan_magazynu '[kg']]]+martianeum7[[#This Row],[ile_kg_materiału_z_ładunku]]</f>
        <v>62.894799999999954</v>
      </c>
      <c r="H675">
        <f>IF(martianeum7[[#This Row],[stan_po_wydobyciu_z_ładunku]]&gt;=100,100,0)</f>
        <v>0</v>
      </c>
      <c r="I675">
        <f>martianeum7[[#This Row],[stan_po_wydobyciu_z_ładunku]]-martianeum7[[#This Row],[ile_zabiera_na_orbite]]</f>
        <v>62.894799999999954</v>
      </c>
    </row>
    <row r="676" spans="1:9" x14ac:dyDescent="0.25">
      <c r="A676" s="1">
        <v>49315</v>
      </c>
      <c r="B676">
        <f t="shared" si="10"/>
        <v>62.894799999999954</v>
      </c>
      <c r="C676" t="s">
        <v>13</v>
      </c>
      <c r="D676">
        <v>13.1</v>
      </c>
      <c r="E676">
        <v>0</v>
      </c>
      <c r="F676">
        <f>IF(martianeum7[[#This Row],[zawartosc '[%']]]&gt;=1,martianeum7[[#This Row],[masa '[kg']]]*martianeum7[[#This Row],[zawartosc '[%']]]*0.01,0)</f>
        <v>0</v>
      </c>
      <c r="G676">
        <f>martianeum7[[#This Row],[stan_magazynu '[kg']]]+martianeum7[[#This Row],[ile_kg_materiału_z_ładunku]]</f>
        <v>62.894799999999954</v>
      </c>
      <c r="H676">
        <f>IF(martianeum7[[#This Row],[stan_po_wydobyciu_z_ładunku]]&gt;=100,100,0)</f>
        <v>0</v>
      </c>
      <c r="I676">
        <f>martianeum7[[#This Row],[stan_po_wydobyciu_z_ładunku]]-martianeum7[[#This Row],[ile_zabiera_na_orbite]]</f>
        <v>62.894799999999954</v>
      </c>
    </row>
    <row r="677" spans="1:9" x14ac:dyDescent="0.25">
      <c r="A677" s="1">
        <v>49316</v>
      </c>
      <c r="B677">
        <f t="shared" si="10"/>
        <v>62.894799999999954</v>
      </c>
      <c r="C677" t="s">
        <v>26</v>
      </c>
      <c r="D677">
        <v>29.8</v>
      </c>
      <c r="E677">
        <v>1.1000000000000001</v>
      </c>
      <c r="F677">
        <f>IF(martianeum7[[#This Row],[zawartosc '[%']]]&gt;=1,martianeum7[[#This Row],[masa '[kg']]]*martianeum7[[#This Row],[zawartosc '[%']]]*0.01,0)</f>
        <v>0.32780000000000004</v>
      </c>
      <c r="G677">
        <f>martianeum7[[#This Row],[stan_magazynu '[kg']]]+martianeum7[[#This Row],[ile_kg_materiału_z_ładunku]]</f>
        <v>63.222599999999957</v>
      </c>
      <c r="H677">
        <f>IF(martianeum7[[#This Row],[stan_po_wydobyciu_z_ładunku]]&gt;=100,100,0)</f>
        <v>0</v>
      </c>
      <c r="I677">
        <f>martianeum7[[#This Row],[stan_po_wydobyciu_z_ładunku]]-martianeum7[[#This Row],[ile_zabiera_na_orbite]]</f>
        <v>63.222599999999957</v>
      </c>
    </row>
    <row r="678" spans="1:9" x14ac:dyDescent="0.25">
      <c r="A678" s="1">
        <v>49317</v>
      </c>
      <c r="B678">
        <f t="shared" si="10"/>
        <v>63.222599999999957</v>
      </c>
      <c r="C678" t="s">
        <v>15</v>
      </c>
      <c r="D678">
        <v>17.100000000000001</v>
      </c>
      <c r="E678">
        <v>5.5</v>
      </c>
      <c r="F678">
        <f>IF(martianeum7[[#This Row],[zawartosc '[%']]]&gt;=1,martianeum7[[#This Row],[masa '[kg']]]*martianeum7[[#This Row],[zawartosc '[%']]]*0.01,0)</f>
        <v>0.94050000000000011</v>
      </c>
      <c r="G678">
        <f>martianeum7[[#This Row],[stan_magazynu '[kg']]]+martianeum7[[#This Row],[ile_kg_materiału_z_ładunku]]</f>
        <v>64.163099999999957</v>
      </c>
      <c r="H678">
        <f>IF(martianeum7[[#This Row],[stan_po_wydobyciu_z_ładunku]]&gt;=100,100,0)</f>
        <v>0</v>
      </c>
      <c r="I678">
        <f>martianeum7[[#This Row],[stan_po_wydobyciu_z_ładunku]]-martianeum7[[#This Row],[ile_zabiera_na_orbite]]</f>
        <v>64.163099999999957</v>
      </c>
    </row>
    <row r="679" spans="1:9" x14ac:dyDescent="0.25">
      <c r="A679" s="1">
        <v>49318</v>
      </c>
      <c r="B679">
        <f t="shared" si="10"/>
        <v>64.163099999999957</v>
      </c>
      <c r="C679" t="s">
        <v>14</v>
      </c>
      <c r="D679">
        <v>29.1</v>
      </c>
      <c r="E679">
        <v>0.4</v>
      </c>
      <c r="F679">
        <f>IF(martianeum7[[#This Row],[zawartosc '[%']]]&gt;=1,martianeum7[[#This Row],[masa '[kg']]]*martianeum7[[#This Row],[zawartosc '[%']]]*0.01,0)</f>
        <v>0</v>
      </c>
      <c r="G679">
        <f>martianeum7[[#This Row],[stan_magazynu '[kg']]]+martianeum7[[#This Row],[ile_kg_materiału_z_ładunku]]</f>
        <v>64.163099999999957</v>
      </c>
      <c r="H679">
        <f>IF(martianeum7[[#This Row],[stan_po_wydobyciu_z_ładunku]]&gt;=100,100,0)</f>
        <v>0</v>
      </c>
      <c r="I679">
        <f>martianeum7[[#This Row],[stan_po_wydobyciu_z_ładunku]]-martianeum7[[#This Row],[ile_zabiera_na_orbite]]</f>
        <v>64.163099999999957</v>
      </c>
    </row>
    <row r="680" spans="1:9" x14ac:dyDescent="0.25">
      <c r="A680" s="1">
        <v>49319</v>
      </c>
      <c r="B680">
        <f t="shared" si="10"/>
        <v>64.163099999999957</v>
      </c>
      <c r="C680" t="s">
        <v>18</v>
      </c>
      <c r="D680">
        <v>10.9</v>
      </c>
      <c r="E680">
        <v>0</v>
      </c>
      <c r="F680">
        <f>IF(martianeum7[[#This Row],[zawartosc '[%']]]&gt;=1,martianeum7[[#This Row],[masa '[kg']]]*martianeum7[[#This Row],[zawartosc '[%']]]*0.01,0)</f>
        <v>0</v>
      </c>
      <c r="G680">
        <f>martianeum7[[#This Row],[stan_magazynu '[kg']]]+martianeum7[[#This Row],[ile_kg_materiału_z_ładunku]]</f>
        <v>64.163099999999957</v>
      </c>
      <c r="H680">
        <f>IF(martianeum7[[#This Row],[stan_po_wydobyciu_z_ładunku]]&gt;=100,100,0)</f>
        <v>0</v>
      </c>
      <c r="I680">
        <f>martianeum7[[#This Row],[stan_po_wydobyciu_z_ładunku]]-martianeum7[[#This Row],[ile_zabiera_na_orbite]]</f>
        <v>64.163099999999957</v>
      </c>
    </row>
    <row r="681" spans="1:9" x14ac:dyDescent="0.25">
      <c r="A681" s="1">
        <v>49320</v>
      </c>
      <c r="B681">
        <f t="shared" si="10"/>
        <v>64.163099999999957</v>
      </c>
      <c r="C681" t="s">
        <v>32</v>
      </c>
      <c r="D681">
        <v>27.4</v>
      </c>
      <c r="E681">
        <v>0.3</v>
      </c>
      <c r="F681">
        <f>IF(martianeum7[[#This Row],[zawartosc '[%']]]&gt;=1,martianeum7[[#This Row],[masa '[kg']]]*martianeum7[[#This Row],[zawartosc '[%']]]*0.01,0)</f>
        <v>0</v>
      </c>
      <c r="G681">
        <f>martianeum7[[#This Row],[stan_magazynu '[kg']]]+martianeum7[[#This Row],[ile_kg_materiału_z_ładunku]]</f>
        <v>64.163099999999957</v>
      </c>
      <c r="H681">
        <f>IF(martianeum7[[#This Row],[stan_po_wydobyciu_z_ładunku]]&gt;=100,100,0)</f>
        <v>0</v>
      </c>
      <c r="I681">
        <f>martianeum7[[#This Row],[stan_po_wydobyciu_z_ładunku]]-martianeum7[[#This Row],[ile_zabiera_na_orbite]]</f>
        <v>64.163099999999957</v>
      </c>
    </row>
    <row r="682" spans="1:9" x14ac:dyDescent="0.25">
      <c r="A682" s="1">
        <v>49321</v>
      </c>
      <c r="B682">
        <f t="shared" si="10"/>
        <v>64.163099999999957</v>
      </c>
      <c r="C682" t="s">
        <v>19</v>
      </c>
      <c r="D682">
        <v>16.3</v>
      </c>
      <c r="E682">
        <v>9.8000000000000007</v>
      </c>
      <c r="F682">
        <f>IF(martianeum7[[#This Row],[zawartosc '[%']]]&gt;=1,martianeum7[[#This Row],[masa '[kg']]]*martianeum7[[#This Row],[zawartosc '[%']]]*0.01,0)</f>
        <v>1.5974000000000002</v>
      </c>
      <c r="G682">
        <f>martianeum7[[#This Row],[stan_magazynu '[kg']]]+martianeum7[[#This Row],[ile_kg_materiału_z_ładunku]]</f>
        <v>65.760499999999951</v>
      </c>
      <c r="H682">
        <f>IF(martianeum7[[#This Row],[stan_po_wydobyciu_z_ładunku]]&gt;=100,100,0)</f>
        <v>0</v>
      </c>
      <c r="I682">
        <f>martianeum7[[#This Row],[stan_po_wydobyciu_z_ładunku]]-martianeum7[[#This Row],[ile_zabiera_na_orbite]]</f>
        <v>65.760499999999951</v>
      </c>
    </row>
    <row r="683" spans="1:9" x14ac:dyDescent="0.25">
      <c r="A683" s="1">
        <v>49322</v>
      </c>
      <c r="B683">
        <f t="shared" si="10"/>
        <v>65.760499999999951</v>
      </c>
      <c r="C683" t="s">
        <v>7</v>
      </c>
      <c r="D683">
        <v>14.7</v>
      </c>
      <c r="E683">
        <v>0</v>
      </c>
      <c r="F683">
        <f>IF(martianeum7[[#This Row],[zawartosc '[%']]]&gt;=1,martianeum7[[#This Row],[masa '[kg']]]*martianeum7[[#This Row],[zawartosc '[%']]]*0.01,0)</f>
        <v>0</v>
      </c>
      <c r="G683">
        <f>martianeum7[[#This Row],[stan_magazynu '[kg']]]+martianeum7[[#This Row],[ile_kg_materiału_z_ładunku]]</f>
        <v>65.760499999999951</v>
      </c>
      <c r="H683">
        <f>IF(martianeum7[[#This Row],[stan_po_wydobyciu_z_ładunku]]&gt;=100,100,0)</f>
        <v>0</v>
      </c>
      <c r="I683">
        <f>martianeum7[[#This Row],[stan_po_wydobyciu_z_ładunku]]-martianeum7[[#This Row],[ile_zabiera_na_orbite]]</f>
        <v>65.760499999999951</v>
      </c>
    </row>
    <row r="684" spans="1:9" x14ac:dyDescent="0.25">
      <c r="A684" s="1">
        <v>49323</v>
      </c>
      <c r="B684">
        <f t="shared" si="10"/>
        <v>65.760499999999951</v>
      </c>
      <c r="C684" t="s">
        <v>12</v>
      </c>
      <c r="D684">
        <v>17.2</v>
      </c>
      <c r="E684">
        <v>2</v>
      </c>
      <c r="F684">
        <f>IF(martianeum7[[#This Row],[zawartosc '[%']]]&gt;=1,martianeum7[[#This Row],[masa '[kg']]]*martianeum7[[#This Row],[zawartosc '[%']]]*0.01,0)</f>
        <v>0.34399999999999997</v>
      </c>
      <c r="G684">
        <f>martianeum7[[#This Row],[stan_magazynu '[kg']]]+martianeum7[[#This Row],[ile_kg_materiału_z_ładunku]]</f>
        <v>66.104499999999945</v>
      </c>
      <c r="H684">
        <f>IF(martianeum7[[#This Row],[stan_po_wydobyciu_z_ładunku]]&gt;=100,100,0)</f>
        <v>0</v>
      </c>
      <c r="I684">
        <f>martianeum7[[#This Row],[stan_po_wydobyciu_z_ładunku]]-martianeum7[[#This Row],[ile_zabiera_na_orbite]]</f>
        <v>66.104499999999945</v>
      </c>
    </row>
    <row r="685" spans="1:9" x14ac:dyDescent="0.25">
      <c r="A685" s="1">
        <v>49324</v>
      </c>
      <c r="B685">
        <f t="shared" si="10"/>
        <v>66.104499999999945</v>
      </c>
      <c r="C685" t="s">
        <v>15</v>
      </c>
      <c r="D685">
        <v>24.2</v>
      </c>
      <c r="E685">
        <v>9.9</v>
      </c>
      <c r="F685">
        <f>IF(martianeum7[[#This Row],[zawartosc '[%']]]&gt;=1,martianeum7[[#This Row],[masa '[kg']]]*martianeum7[[#This Row],[zawartosc '[%']]]*0.01,0)</f>
        <v>2.3958000000000004</v>
      </c>
      <c r="G685">
        <f>martianeum7[[#This Row],[stan_magazynu '[kg']]]+martianeum7[[#This Row],[ile_kg_materiału_z_ładunku]]</f>
        <v>68.500299999999939</v>
      </c>
      <c r="H685">
        <f>IF(martianeum7[[#This Row],[stan_po_wydobyciu_z_ładunku]]&gt;=100,100,0)</f>
        <v>0</v>
      </c>
      <c r="I685">
        <f>martianeum7[[#This Row],[stan_po_wydobyciu_z_ładunku]]-martianeum7[[#This Row],[ile_zabiera_na_orbite]]</f>
        <v>68.500299999999939</v>
      </c>
    </row>
    <row r="686" spans="1:9" x14ac:dyDescent="0.25">
      <c r="A686" s="1">
        <v>49325</v>
      </c>
      <c r="B686">
        <f t="shared" si="10"/>
        <v>68.500299999999939</v>
      </c>
      <c r="C686" t="s">
        <v>13</v>
      </c>
      <c r="D686">
        <v>22.3</v>
      </c>
      <c r="E686">
        <v>0</v>
      </c>
      <c r="F686">
        <f>IF(martianeum7[[#This Row],[zawartosc '[%']]]&gt;=1,martianeum7[[#This Row],[masa '[kg']]]*martianeum7[[#This Row],[zawartosc '[%']]]*0.01,0)</f>
        <v>0</v>
      </c>
      <c r="G686">
        <f>martianeum7[[#This Row],[stan_magazynu '[kg']]]+martianeum7[[#This Row],[ile_kg_materiału_z_ładunku]]</f>
        <v>68.500299999999939</v>
      </c>
      <c r="H686">
        <f>IF(martianeum7[[#This Row],[stan_po_wydobyciu_z_ładunku]]&gt;=100,100,0)</f>
        <v>0</v>
      </c>
      <c r="I686">
        <f>martianeum7[[#This Row],[stan_po_wydobyciu_z_ładunku]]-martianeum7[[#This Row],[ile_zabiera_na_orbite]]</f>
        <v>68.500299999999939</v>
      </c>
    </row>
    <row r="687" spans="1:9" x14ac:dyDescent="0.25">
      <c r="A687" s="1">
        <v>49326</v>
      </c>
      <c r="B687">
        <f t="shared" si="10"/>
        <v>68.500299999999939</v>
      </c>
      <c r="C687" t="s">
        <v>29</v>
      </c>
      <c r="D687">
        <v>26.7</v>
      </c>
      <c r="E687">
        <v>0.6</v>
      </c>
      <c r="F687">
        <f>IF(martianeum7[[#This Row],[zawartosc '[%']]]&gt;=1,martianeum7[[#This Row],[masa '[kg']]]*martianeum7[[#This Row],[zawartosc '[%']]]*0.01,0)</f>
        <v>0</v>
      </c>
      <c r="G687">
        <f>martianeum7[[#This Row],[stan_magazynu '[kg']]]+martianeum7[[#This Row],[ile_kg_materiału_z_ładunku]]</f>
        <v>68.500299999999939</v>
      </c>
      <c r="H687">
        <f>IF(martianeum7[[#This Row],[stan_po_wydobyciu_z_ładunku]]&gt;=100,100,0)</f>
        <v>0</v>
      </c>
      <c r="I687">
        <f>martianeum7[[#This Row],[stan_po_wydobyciu_z_ładunku]]-martianeum7[[#This Row],[ile_zabiera_na_orbite]]</f>
        <v>68.500299999999939</v>
      </c>
    </row>
    <row r="688" spans="1:9" x14ac:dyDescent="0.25">
      <c r="A688" s="1">
        <v>49327</v>
      </c>
      <c r="B688">
        <f t="shared" si="10"/>
        <v>68.500299999999939</v>
      </c>
      <c r="C688" t="s">
        <v>12</v>
      </c>
      <c r="D688">
        <v>10.9</v>
      </c>
      <c r="E688">
        <v>3.8</v>
      </c>
      <c r="F688">
        <f>IF(martianeum7[[#This Row],[zawartosc '[%']]]&gt;=1,martianeum7[[#This Row],[masa '[kg']]]*martianeum7[[#This Row],[zawartosc '[%']]]*0.01,0)</f>
        <v>0.41420000000000001</v>
      </c>
      <c r="G688">
        <f>martianeum7[[#This Row],[stan_magazynu '[kg']]]+martianeum7[[#This Row],[ile_kg_materiału_z_ładunku]]</f>
        <v>68.914499999999933</v>
      </c>
      <c r="H688">
        <f>IF(martianeum7[[#This Row],[stan_po_wydobyciu_z_ładunku]]&gt;=100,100,0)</f>
        <v>0</v>
      </c>
      <c r="I688">
        <f>martianeum7[[#This Row],[stan_po_wydobyciu_z_ładunku]]-martianeum7[[#This Row],[ile_zabiera_na_orbite]]</f>
        <v>68.914499999999933</v>
      </c>
    </row>
    <row r="689" spans="1:9" x14ac:dyDescent="0.25">
      <c r="A689" s="1">
        <v>49328</v>
      </c>
      <c r="B689">
        <f t="shared" si="10"/>
        <v>68.914499999999933</v>
      </c>
      <c r="C689" t="s">
        <v>21</v>
      </c>
      <c r="D689">
        <v>23.7</v>
      </c>
      <c r="E689">
        <v>0</v>
      </c>
      <c r="F689">
        <f>IF(martianeum7[[#This Row],[zawartosc '[%']]]&gt;=1,martianeum7[[#This Row],[masa '[kg']]]*martianeum7[[#This Row],[zawartosc '[%']]]*0.01,0)</f>
        <v>0</v>
      </c>
      <c r="G689">
        <f>martianeum7[[#This Row],[stan_magazynu '[kg']]]+martianeum7[[#This Row],[ile_kg_materiału_z_ładunku]]</f>
        <v>68.914499999999933</v>
      </c>
      <c r="H689">
        <f>IF(martianeum7[[#This Row],[stan_po_wydobyciu_z_ładunku]]&gt;=100,100,0)</f>
        <v>0</v>
      </c>
      <c r="I689">
        <f>martianeum7[[#This Row],[stan_po_wydobyciu_z_ładunku]]-martianeum7[[#This Row],[ile_zabiera_na_orbite]]</f>
        <v>68.914499999999933</v>
      </c>
    </row>
    <row r="690" spans="1:9" x14ac:dyDescent="0.25">
      <c r="A690" s="1">
        <v>49329</v>
      </c>
      <c r="B690">
        <f t="shared" si="10"/>
        <v>68.914499999999933</v>
      </c>
      <c r="C690" t="s">
        <v>10</v>
      </c>
      <c r="D690">
        <v>16</v>
      </c>
      <c r="E690">
        <v>22.3</v>
      </c>
      <c r="F690">
        <f>IF(martianeum7[[#This Row],[zawartosc '[%']]]&gt;=1,martianeum7[[#This Row],[masa '[kg']]]*martianeum7[[#This Row],[zawartosc '[%']]]*0.01,0)</f>
        <v>3.5680000000000001</v>
      </c>
      <c r="G690">
        <f>martianeum7[[#This Row],[stan_magazynu '[kg']]]+martianeum7[[#This Row],[ile_kg_materiału_z_ładunku]]</f>
        <v>72.482499999999931</v>
      </c>
      <c r="H690">
        <f>IF(martianeum7[[#This Row],[stan_po_wydobyciu_z_ładunku]]&gt;=100,100,0)</f>
        <v>0</v>
      </c>
      <c r="I690">
        <f>martianeum7[[#This Row],[stan_po_wydobyciu_z_ładunku]]-martianeum7[[#This Row],[ile_zabiera_na_orbite]]</f>
        <v>72.482499999999931</v>
      </c>
    </row>
    <row r="691" spans="1:9" x14ac:dyDescent="0.25">
      <c r="A691" s="1">
        <v>49330</v>
      </c>
      <c r="B691">
        <f t="shared" si="10"/>
        <v>72.482499999999931</v>
      </c>
      <c r="C691" t="s">
        <v>10</v>
      </c>
      <c r="D691">
        <v>19.399999999999999</v>
      </c>
      <c r="E691">
        <v>41.6</v>
      </c>
      <c r="F691">
        <f>IF(martianeum7[[#This Row],[zawartosc '[%']]]&gt;=1,martianeum7[[#This Row],[masa '[kg']]]*martianeum7[[#This Row],[zawartosc '[%']]]*0.01,0)</f>
        <v>8.0703999999999994</v>
      </c>
      <c r="G691">
        <f>martianeum7[[#This Row],[stan_magazynu '[kg']]]+martianeum7[[#This Row],[ile_kg_materiału_z_ładunku]]</f>
        <v>80.552899999999937</v>
      </c>
      <c r="H691">
        <f>IF(martianeum7[[#This Row],[stan_po_wydobyciu_z_ładunku]]&gt;=100,100,0)</f>
        <v>0</v>
      </c>
      <c r="I691">
        <f>martianeum7[[#This Row],[stan_po_wydobyciu_z_ładunku]]-martianeum7[[#This Row],[ile_zabiera_na_orbite]]</f>
        <v>80.552899999999937</v>
      </c>
    </row>
    <row r="692" spans="1:9" x14ac:dyDescent="0.25">
      <c r="A692" s="1">
        <v>49331</v>
      </c>
      <c r="B692">
        <f t="shared" si="10"/>
        <v>80.552899999999937</v>
      </c>
      <c r="C692" t="s">
        <v>11</v>
      </c>
      <c r="D692">
        <v>26.7</v>
      </c>
      <c r="E692">
        <v>10</v>
      </c>
      <c r="F692">
        <f>IF(martianeum7[[#This Row],[zawartosc '[%']]]&gt;=1,martianeum7[[#This Row],[masa '[kg']]]*martianeum7[[#This Row],[zawartosc '[%']]]*0.01,0)</f>
        <v>2.67</v>
      </c>
      <c r="G692">
        <f>martianeum7[[#This Row],[stan_magazynu '[kg']]]+martianeum7[[#This Row],[ile_kg_materiału_z_ładunku]]</f>
        <v>83.222899999999939</v>
      </c>
      <c r="H692">
        <f>IF(martianeum7[[#This Row],[stan_po_wydobyciu_z_ładunku]]&gt;=100,100,0)</f>
        <v>0</v>
      </c>
      <c r="I692">
        <f>martianeum7[[#This Row],[stan_po_wydobyciu_z_ładunku]]-martianeum7[[#This Row],[ile_zabiera_na_orbite]]</f>
        <v>83.222899999999939</v>
      </c>
    </row>
    <row r="693" spans="1:9" x14ac:dyDescent="0.25">
      <c r="A693" s="1">
        <v>49332</v>
      </c>
      <c r="B693">
        <f t="shared" si="10"/>
        <v>83.222899999999939</v>
      </c>
      <c r="C693" t="s">
        <v>19</v>
      </c>
      <c r="D693">
        <v>20.8</v>
      </c>
      <c r="E693">
        <v>0</v>
      </c>
      <c r="F693">
        <f>IF(martianeum7[[#This Row],[zawartosc '[%']]]&gt;=1,martianeum7[[#This Row],[masa '[kg']]]*martianeum7[[#This Row],[zawartosc '[%']]]*0.01,0)</f>
        <v>0</v>
      </c>
      <c r="G693">
        <f>martianeum7[[#This Row],[stan_magazynu '[kg']]]+martianeum7[[#This Row],[ile_kg_materiału_z_ładunku]]</f>
        <v>83.222899999999939</v>
      </c>
      <c r="H693">
        <f>IF(martianeum7[[#This Row],[stan_po_wydobyciu_z_ładunku]]&gt;=100,100,0)</f>
        <v>0</v>
      </c>
      <c r="I693">
        <f>martianeum7[[#This Row],[stan_po_wydobyciu_z_ładunku]]-martianeum7[[#This Row],[ile_zabiera_na_orbite]]</f>
        <v>83.222899999999939</v>
      </c>
    </row>
    <row r="694" spans="1:9" x14ac:dyDescent="0.25">
      <c r="A694" s="1">
        <v>49333</v>
      </c>
      <c r="B694">
        <f t="shared" si="10"/>
        <v>83.222899999999939</v>
      </c>
      <c r="C694" t="s">
        <v>10</v>
      </c>
      <c r="D694">
        <v>25.6</v>
      </c>
      <c r="E694">
        <v>0</v>
      </c>
      <c r="F694">
        <f>IF(martianeum7[[#This Row],[zawartosc '[%']]]&gt;=1,martianeum7[[#This Row],[masa '[kg']]]*martianeum7[[#This Row],[zawartosc '[%']]]*0.01,0)</f>
        <v>0</v>
      </c>
      <c r="G694">
        <f>martianeum7[[#This Row],[stan_magazynu '[kg']]]+martianeum7[[#This Row],[ile_kg_materiału_z_ładunku]]</f>
        <v>83.222899999999939</v>
      </c>
      <c r="H694">
        <f>IF(martianeum7[[#This Row],[stan_po_wydobyciu_z_ładunku]]&gt;=100,100,0)</f>
        <v>0</v>
      </c>
      <c r="I694">
        <f>martianeum7[[#This Row],[stan_po_wydobyciu_z_ładunku]]-martianeum7[[#This Row],[ile_zabiera_na_orbite]]</f>
        <v>83.222899999999939</v>
      </c>
    </row>
    <row r="695" spans="1:9" x14ac:dyDescent="0.25">
      <c r="A695" s="1">
        <v>49334</v>
      </c>
      <c r="B695">
        <f t="shared" si="10"/>
        <v>83.222899999999939</v>
      </c>
      <c r="C695" t="s">
        <v>18</v>
      </c>
      <c r="D695">
        <v>18.3</v>
      </c>
      <c r="E695">
        <v>0.5</v>
      </c>
      <c r="F695">
        <f>IF(martianeum7[[#This Row],[zawartosc '[%']]]&gt;=1,martianeum7[[#This Row],[masa '[kg']]]*martianeum7[[#This Row],[zawartosc '[%']]]*0.01,0)</f>
        <v>0</v>
      </c>
      <c r="G695">
        <f>martianeum7[[#This Row],[stan_magazynu '[kg']]]+martianeum7[[#This Row],[ile_kg_materiału_z_ładunku]]</f>
        <v>83.222899999999939</v>
      </c>
      <c r="H695">
        <f>IF(martianeum7[[#This Row],[stan_po_wydobyciu_z_ładunku]]&gt;=100,100,0)</f>
        <v>0</v>
      </c>
      <c r="I695">
        <f>martianeum7[[#This Row],[stan_po_wydobyciu_z_ładunku]]-martianeum7[[#This Row],[ile_zabiera_na_orbite]]</f>
        <v>83.222899999999939</v>
      </c>
    </row>
    <row r="696" spans="1:9" x14ac:dyDescent="0.25">
      <c r="A696" s="1">
        <v>49335</v>
      </c>
      <c r="B696">
        <f t="shared" si="10"/>
        <v>83.222899999999939</v>
      </c>
      <c r="C696" t="s">
        <v>9</v>
      </c>
      <c r="D696">
        <v>27.4</v>
      </c>
      <c r="E696">
        <v>4.2</v>
      </c>
      <c r="F696">
        <f>IF(martianeum7[[#This Row],[zawartosc '[%']]]&gt;=1,martianeum7[[#This Row],[masa '[kg']]]*martianeum7[[#This Row],[zawartosc '[%']]]*0.01,0)</f>
        <v>1.1508</v>
      </c>
      <c r="G696">
        <f>martianeum7[[#This Row],[stan_magazynu '[kg']]]+martianeum7[[#This Row],[ile_kg_materiału_z_ładunku]]</f>
        <v>84.373699999999943</v>
      </c>
      <c r="H696">
        <f>IF(martianeum7[[#This Row],[stan_po_wydobyciu_z_ładunku]]&gt;=100,100,0)</f>
        <v>0</v>
      </c>
      <c r="I696">
        <f>martianeum7[[#This Row],[stan_po_wydobyciu_z_ładunku]]-martianeum7[[#This Row],[ile_zabiera_na_orbite]]</f>
        <v>84.373699999999943</v>
      </c>
    </row>
    <row r="697" spans="1:9" x14ac:dyDescent="0.25">
      <c r="A697" s="1">
        <v>49336</v>
      </c>
      <c r="B697">
        <f t="shared" si="10"/>
        <v>84.373699999999943</v>
      </c>
      <c r="C697" t="s">
        <v>23</v>
      </c>
      <c r="D697">
        <v>16.100000000000001</v>
      </c>
      <c r="E697">
        <v>3.4</v>
      </c>
      <c r="F697">
        <f>IF(martianeum7[[#This Row],[zawartosc '[%']]]&gt;=1,martianeum7[[#This Row],[masa '[kg']]]*martianeum7[[#This Row],[zawartosc '[%']]]*0.01,0)</f>
        <v>0.5474</v>
      </c>
      <c r="G697">
        <f>martianeum7[[#This Row],[stan_magazynu '[kg']]]+martianeum7[[#This Row],[ile_kg_materiału_z_ładunku]]</f>
        <v>84.921099999999939</v>
      </c>
      <c r="H697">
        <f>IF(martianeum7[[#This Row],[stan_po_wydobyciu_z_ładunku]]&gt;=100,100,0)</f>
        <v>0</v>
      </c>
      <c r="I697">
        <f>martianeum7[[#This Row],[stan_po_wydobyciu_z_ładunku]]-martianeum7[[#This Row],[ile_zabiera_na_orbite]]</f>
        <v>84.921099999999939</v>
      </c>
    </row>
    <row r="698" spans="1:9" x14ac:dyDescent="0.25">
      <c r="A698" s="1">
        <v>49337</v>
      </c>
      <c r="B698">
        <f t="shared" si="10"/>
        <v>84.921099999999939</v>
      </c>
      <c r="C698" t="s">
        <v>14</v>
      </c>
      <c r="D698">
        <v>27.5</v>
      </c>
      <c r="E698">
        <v>8</v>
      </c>
      <c r="F698">
        <f>IF(martianeum7[[#This Row],[zawartosc '[%']]]&gt;=1,martianeum7[[#This Row],[masa '[kg']]]*martianeum7[[#This Row],[zawartosc '[%']]]*0.01,0)</f>
        <v>2.2000000000000002</v>
      </c>
      <c r="G698">
        <f>martianeum7[[#This Row],[stan_magazynu '[kg']]]+martianeum7[[#This Row],[ile_kg_materiału_z_ładunku]]</f>
        <v>87.121099999999942</v>
      </c>
      <c r="H698">
        <f>IF(martianeum7[[#This Row],[stan_po_wydobyciu_z_ładunku]]&gt;=100,100,0)</f>
        <v>0</v>
      </c>
      <c r="I698">
        <f>martianeum7[[#This Row],[stan_po_wydobyciu_z_ładunku]]-martianeum7[[#This Row],[ile_zabiera_na_orbite]]</f>
        <v>87.121099999999942</v>
      </c>
    </row>
    <row r="699" spans="1:9" x14ac:dyDescent="0.25">
      <c r="A699" s="1">
        <v>49338</v>
      </c>
      <c r="B699">
        <f t="shared" si="10"/>
        <v>87.121099999999942</v>
      </c>
      <c r="C699" t="s">
        <v>9</v>
      </c>
      <c r="D699">
        <v>28.4</v>
      </c>
      <c r="E699">
        <v>10.199999999999999</v>
      </c>
      <c r="F699">
        <f>IF(martianeum7[[#This Row],[zawartosc '[%']]]&gt;=1,martianeum7[[#This Row],[masa '[kg']]]*martianeum7[[#This Row],[zawartosc '[%']]]*0.01,0)</f>
        <v>2.8967999999999994</v>
      </c>
      <c r="G699">
        <f>martianeum7[[#This Row],[stan_magazynu '[kg']]]+martianeum7[[#This Row],[ile_kg_materiału_z_ładunku]]</f>
        <v>90.017899999999941</v>
      </c>
      <c r="H699">
        <f>IF(martianeum7[[#This Row],[stan_po_wydobyciu_z_ładunku]]&gt;=100,100,0)</f>
        <v>0</v>
      </c>
      <c r="I699">
        <f>martianeum7[[#This Row],[stan_po_wydobyciu_z_ładunku]]-martianeum7[[#This Row],[ile_zabiera_na_orbite]]</f>
        <v>90.017899999999941</v>
      </c>
    </row>
    <row r="700" spans="1:9" x14ac:dyDescent="0.25">
      <c r="A700" s="1">
        <v>49339</v>
      </c>
      <c r="B700">
        <f t="shared" si="10"/>
        <v>90.017899999999941</v>
      </c>
      <c r="C700" t="s">
        <v>13</v>
      </c>
      <c r="D700">
        <v>16.100000000000001</v>
      </c>
      <c r="E700">
        <v>4</v>
      </c>
      <c r="F700">
        <f>IF(martianeum7[[#This Row],[zawartosc '[%']]]&gt;=1,martianeum7[[#This Row],[masa '[kg']]]*martianeum7[[#This Row],[zawartosc '[%']]]*0.01,0)</f>
        <v>0.64400000000000002</v>
      </c>
      <c r="G700">
        <f>martianeum7[[#This Row],[stan_magazynu '[kg']]]+martianeum7[[#This Row],[ile_kg_materiału_z_ładunku]]</f>
        <v>90.661899999999946</v>
      </c>
      <c r="H700">
        <f>IF(martianeum7[[#This Row],[stan_po_wydobyciu_z_ładunku]]&gt;=100,100,0)</f>
        <v>0</v>
      </c>
      <c r="I700">
        <f>martianeum7[[#This Row],[stan_po_wydobyciu_z_ładunku]]-martianeum7[[#This Row],[ile_zabiera_na_orbite]]</f>
        <v>90.661899999999946</v>
      </c>
    </row>
    <row r="701" spans="1:9" x14ac:dyDescent="0.25">
      <c r="A701" s="1">
        <v>49340</v>
      </c>
      <c r="B701">
        <f t="shared" si="10"/>
        <v>90.661899999999946</v>
      </c>
      <c r="C701" t="s">
        <v>23</v>
      </c>
      <c r="D701">
        <v>28.4</v>
      </c>
      <c r="E701">
        <v>2.6</v>
      </c>
      <c r="F701">
        <f>IF(martianeum7[[#This Row],[zawartosc '[%']]]&gt;=1,martianeum7[[#This Row],[masa '[kg']]]*martianeum7[[#This Row],[zawartosc '[%']]]*0.01,0)</f>
        <v>0.73840000000000006</v>
      </c>
      <c r="G701">
        <f>martianeum7[[#This Row],[stan_magazynu '[kg']]]+martianeum7[[#This Row],[ile_kg_materiału_z_ładunku]]</f>
        <v>91.400299999999945</v>
      </c>
      <c r="H701">
        <f>IF(martianeum7[[#This Row],[stan_po_wydobyciu_z_ładunku]]&gt;=100,100,0)</f>
        <v>0</v>
      </c>
      <c r="I701">
        <f>martianeum7[[#This Row],[stan_po_wydobyciu_z_ładunku]]-martianeum7[[#This Row],[ile_zabiera_na_orbite]]</f>
        <v>91.400299999999945</v>
      </c>
    </row>
    <row r="702" spans="1:9" x14ac:dyDescent="0.25">
      <c r="A702" s="1">
        <v>49341</v>
      </c>
      <c r="B702">
        <f t="shared" si="10"/>
        <v>91.400299999999945</v>
      </c>
      <c r="C702" t="s">
        <v>14</v>
      </c>
      <c r="D702">
        <v>29.3</v>
      </c>
      <c r="E702">
        <v>0</v>
      </c>
      <c r="F702">
        <f>IF(martianeum7[[#This Row],[zawartosc '[%']]]&gt;=1,martianeum7[[#This Row],[masa '[kg']]]*martianeum7[[#This Row],[zawartosc '[%']]]*0.01,0)</f>
        <v>0</v>
      </c>
      <c r="G702">
        <f>martianeum7[[#This Row],[stan_magazynu '[kg']]]+martianeum7[[#This Row],[ile_kg_materiału_z_ładunku]]</f>
        <v>91.400299999999945</v>
      </c>
      <c r="H702">
        <f>IF(martianeum7[[#This Row],[stan_po_wydobyciu_z_ładunku]]&gt;=100,100,0)</f>
        <v>0</v>
      </c>
      <c r="I702">
        <f>martianeum7[[#This Row],[stan_po_wydobyciu_z_ładunku]]-martianeum7[[#This Row],[ile_zabiera_na_orbite]]</f>
        <v>91.400299999999945</v>
      </c>
    </row>
    <row r="703" spans="1:9" x14ac:dyDescent="0.25">
      <c r="A703" s="1">
        <v>49342</v>
      </c>
      <c r="B703">
        <f t="shared" si="10"/>
        <v>91.400299999999945</v>
      </c>
      <c r="C703" t="s">
        <v>13</v>
      </c>
      <c r="D703">
        <v>19.7</v>
      </c>
      <c r="E703">
        <v>16.2</v>
      </c>
      <c r="F703">
        <f>IF(martianeum7[[#This Row],[zawartosc '[%']]]&gt;=1,martianeum7[[#This Row],[masa '[kg']]]*martianeum7[[#This Row],[zawartosc '[%']]]*0.01,0)</f>
        <v>3.1913999999999998</v>
      </c>
      <c r="G703">
        <f>martianeum7[[#This Row],[stan_magazynu '[kg']]]+martianeum7[[#This Row],[ile_kg_materiału_z_ładunku]]</f>
        <v>94.591699999999946</v>
      </c>
      <c r="H703">
        <f>IF(martianeum7[[#This Row],[stan_po_wydobyciu_z_ładunku]]&gt;=100,100,0)</f>
        <v>0</v>
      </c>
      <c r="I703">
        <f>martianeum7[[#This Row],[stan_po_wydobyciu_z_ładunku]]-martianeum7[[#This Row],[ile_zabiera_na_orbite]]</f>
        <v>94.591699999999946</v>
      </c>
    </row>
    <row r="704" spans="1:9" x14ac:dyDescent="0.25">
      <c r="A704" s="1">
        <v>49343</v>
      </c>
      <c r="B704">
        <f t="shared" si="10"/>
        <v>94.591699999999946</v>
      </c>
      <c r="C704" t="s">
        <v>31</v>
      </c>
      <c r="D704">
        <v>11.5</v>
      </c>
      <c r="E704">
        <v>0.3</v>
      </c>
      <c r="F704">
        <f>IF(martianeum7[[#This Row],[zawartosc '[%']]]&gt;=1,martianeum7[[#This Row],[masa '[kg']]]*martianeum7[[#This Row],[zawartosc '[%']]]*0.01,0)</f>
        <v>0</v>
      </c>
      <c r="G704">
        <f>martianeum7[[#This Row],[stan_magazynu '[kg']]]+martianeum7[[#This Row],[ile_kg_materiału_z_ładunku]]</f>
        <v>94.591699999999946</v>
      </c>
      <c r="H704">
        <f>IF(martianeum7[[#This Row],[stan_po_wydobyciu_z_ładunku]]&gt;=100,100,0)</f>
        <v>0</v>
      </c>
      <c r="I704">
        <f>martianeum7[[#This Row],[stan_po_wydobyciu_z_ładunku]]-martianeum7[[#This Row],[ile_zabiera_na_orbite]]</f>
        <v>94.591699999999946</v>
      </c>
    </row>
    <row r="705" spans="1:9" x14ac:dyDescent="0.25">
      <c r="A705" s="1">
        <v>49344</v>
      </c>
      <c r="B705">
        <f t="shared" si="10"/>
        <v>94.591699999999946</v>
      </c>
      <c r="C705" t="s">
        <v>19</v>
      </c>
      <c r="D705">
        <v>19.5</v>
      </c>
      <c r="E705">
        <v>0</v>
      </c>
      <c r="F705">
        <f>IF(martianeum7[[#This Row],[zawartosc '[%']]]&gt;=1,martianeum7[[#This Row],[masa '[kg']]]*martianeum7[[#This Row],[zawartosc '[%']]]*0.01,0)</f>
        <v>0</v>
      </c>
      <c r="G705">
        <f>martianeum7[[#This Row],[stan_magazynu '[kg']]]+martianeum7[[#This Row],[ile_kg_materiału_z_ładunku]]</f>
        <v>94.591699999999946</v>
      </c>
      <c r="H705">
        <f>IF(martianeum7[[#This Row],[stan_po_wydobyciu_z_ładunku]]&gt;=100,100,0)</f>
        <v>0</v>
      </c>
      <c r="I705">
        <f>martianeum7[[#This Row],[stan_po_wydobyciu_z_ładunku]]-martianeum7[[#This Row],[ile_zabiera_na_orbite]]</f>
        <v>94.591699999999946</v>
      </c>
    </row>
    <row r="706" spans="1:9" x14ac:dyDescent="0.25">
      <c r="A706" s="1">
        <v>49345</v>
      </c>
      <c r="B706">
        <f t="shared" si="10"/>
        <v>94.591699999999946</v>
      </c>
      <c r="C706" t="s">
        <v>20</v>
      </c>
      <c r="D706">
        <v>22.7</v>
      </c>
      <c r="E706">
        <v>0.7</v>
      </c>
      <c r="F706">
        <f>IF(martianeum7[[#This Row],[zawartosc '[%']]]&gt;=1,martianeum7[[#This Row],[masa '[kg']]]*martianeum7[[#This Row],[zawartosc '[%']]]*0.01,0)</f>
        <v>0</v>
      </c>
      <c r="G706">
        <f>martianeum7[[#This Row],[stan_magazynu '[kg']]]+martianeum7[[#This Row],[ile_kg_materiału_z_ładunku]]</f>
        <v>94.591699999999946</v>
      </c>
      <c r="H706">
        <f>IF(martianeum7[[#This Row],[stan_po_wydobyciu_z_ładunku]]&gt;=100,100,0)</f>
        <v>0</v>
      </c>
      <c r="I706">
        <f>martianeum7[[#This Row],[stan_po_wydobyciu_z_ładunku]]-martianeum7[[#This Row],[ile_zabiera_na_orbite]]</f>
        <v>94.591699999999946</v>
      </c>
    </row>
    <row r="707" spans="1:9" x14ac:dyDescent="0.25">
      <c r="A707" s="1">
        <v>49346</v>
      </c>
      <c r="B707">
        <f t="shared" si="10"/>
        <v>94.591699999999946</v>
      </c>
      <c r="C707" t="s">
        <v>7</v>
      </c>
      <c r="D707">
        <v>19.7</v>
      </c>
      <c r="E707">
        <v>7.3</v>
      </c>
      <c r="F707">
        <f>IF(martianeum7[[#This Row],[zawartosc '[%']]]&gt;=1,martianeum7[[#This Row],[masa '[kg']]]*martianeum7[[#This Row],[zawartosc '[%']]]*0.01,0)</f>
        <v>1.4381000000000002</v>
      </c>
      <c r="G707">
        <f>martianeum7[[#This Row],[stan_magazynu '[kg']]]+martianeum7[[#This Row],[ile_kg_materiału_z_ładunku]]</f>
        <v>96.029799999999952</v>
      </c>
      <c r="H707">
        <f>IF(martianeum7[[#This Row],[stan_po_wydobyciu_z_ładunku]]&gt;=100,100,0)</f>
        <v>0</v>
      </c>
      <c r="I707">
        <f>martianeum7[[#This Row],[stan_po_wydobyciu_z_ładunku]]-martianeum7[[#This Row],[ile_zabiera_na_orbite]]</f>
        <v>96.029799999999952</v>
      </c>
    </row>
    <row r="708" spans="1:9" x14ac:dyDescent="0.25">
      <c r="A708" s="1">
        <v>49347</v>
      </c>
      <c r="B708">
        <f t="shared" ref="B708:B771" si="11">I707</f>
        <v>96.029799999999952</v>
      </c>
      <c r="C708" t="s">
        <v>26</v>
      </c>
      <c r="D708">
        <v>19.399999999999999</v>
      </c>
      <c r="E708">
        <v>0.4</v>
      </c>
      <c r="F708">
        <f>IF(martianeum7[[#This Row],[zawartosc '[%']]]&gt;=1,martianeum7[[#This Row],[masa '[kg']]]*martianeum7[[#This Row],[zawartosc '[%']]]*0.01,0)</f>
        <v>0</v>
      </c>
      <c r="G708">
        <f>martianeum7[[#This Row],[stan_magazynu '[kg']]]+martianeum7[[#This Row],[ile_kg_materiału_z_ładunku]]</f>
        <v>96.029799999999952</v>
      </c>
      <c r="H708">
        <f>IF(martianeum7[[#This Row],[stan_po_wydobyciu_z_ładunku]]&gt;=100,100,0)</f>
        <v>0</v>
      </c>
      <c r="I708">
        <f>martianeum7[[#This Row],[stan_po_wydobyciu_z_ładunku]]-martianeum7[[#This Row],[ile_zabiera_na_orbite]]</f>
        <v>96.029799999999952</v>
      </c>
    </row>
    <row r="709" spans="1:9" x14ac:dyDescent="0.25">
      <c r="A709" s="1">
        <v>49348</v>
      </c>
      <c r="B709">
        <f t="shared" si="11"/>
        <v>96.029799999999952</v>
      </c>
      <c r="C709" t="s">
        <v>23</v>
      </c>
      <c r="D709">
        <v>13.8</v>
      </c>
      <c r="E709">
        <v>1.1000000000000001</v>
      </c>
      <c r="F709">
        <f>IF(martianeum7[[#This Row],[zawartosc '[%']]]&gt;=1,martianeum7[[#This Row],[masa '[kg']]]*martianeum7[[#This Row],[zawartosc '[%']]]*0.01,0)</f>
        <v>0.15180000000000002</v>
      </c>
      <c r="G709">
        <f>martianeum7[[#This Row],[stan_magazynu '[kg']]]+martianeum7[[#This Row],[ile_kg_materiału_z_ładunku]]</f>
        <v>96.181599999999946</v>
      </c>
      <c r="H709">
        <f>IF(martianeum7[[#This Row],[stan_po_wydobyciu_z_ładunku]]&gt;=100,100,0)</f>
        <v>0</v>
      </c>
      <c r="I709">
        <f>martianeum7[[#This Row],[stan_po_wydobyciu_z_ładunku]]-martianeum7[[#This Row],[ile_zabiera_na_orbite]]</f>
        <v>96.181599999999946</v>
      </c>
    </row>
    <row r="710" spans="1:9" x14ac:dyDescent="0.25">
      <c r="A710" s="1">
        <v>49349</v>
      </c>
      <c r="B710">
        <f t="shared" si="11"/>
        <v>96.181599999999946</v>
      </c>
      <c r="C710" t="s">
        <v>13</v>
      </c>
      <c r="D710">
        <v>19.600000000000001</v>
      </c>
      <c r="E710">
        <v>2.2999999999999998</v>
      </c>
      <c r="F710">
        <f>IF(martianeum7[[#This Row],[zawartosc '[%']]]&gt;=1,martianeum7[[#This Row],[masa '[kg']]]*martianeum7[[#This Row],[zawartosc '[%']]]*0.01,0)</f>
        <v>0.45079999999999998</v>
      </c>
      <c r="G710">
        <f>martianeum7[[#This Row],[stan_magazynu '[kg']]]+martianeum7[[#This Row],[ile_kg_materiału_z_ładunku]]</f>
        <v>96.632399999999947</v>
      </c>
      <c r="H710">
        <f>IF(martianeum7[[#This Row],[stan_po_wydobyciu_z_ładunku]]&gt;=100,100,0)</f>
        <v>0</v>
      </c>
      <c r="I710">
        <f>martianeum7[[#This Row],[stan_po_wydobyciu_z_ładunku]]-martianeum7[[#This Row],[ile_zabiera_na_orbite]]</f>
        <v>96.632399999999947</v>
      </c>
    </row>
    <row r="711" spans="1:9" x14ac:dyDescent="0.25">
      <c r="A711" s="1">
        <v>49350</v>
      </c>
      <c r="B711">
        <f t="shared" si="11"/>
        <v>96.632399999999947</v>
      </c>
      <c r="C711" t="s">
        <v>19</v>
      </c>
      <c r="D711">
        <v>22.6</v>
      </c>
      <c r="E711">
        <v>13.3</v>
      </c>
      <c r="F711">
        <f>IF(martianeum7[[#This Row],[zawartosc '[%']]]&gt;=1,martianeum7[[#This Row],[masa '[kg']]]*martianeum7[[#This Row],[zawartosc '[%']]]*0.01,0)</f>
        <v>3.0058000000000007</v>
      </c>
      <c r="G711">
        <f>martianeum7[[#This Row],[stan_magazynu '[kg']]]+martianeum7[[#This Row],[ile_kg_materiału_z_ładunku]]</f>
        <v>99.638199999999955</v>
      </c>
      <c r="H711">
        <f>IF(martianeum7[[#This Row],[stan_po_wydobyciu_z_ładunku]]&gt;=100,100,0)</f>
        <v>0</v>
      </c>
      <c r="I711">
        <f>martianeum7[[#This Row],[stan_po_wydobyciu_z_ładunku]]-martianeum7[[#This Row],[ile_zabiera_na_orbite]]</f>
        <v>99.638199999999955</v>
      </c>
    </row>
    <row r="712" spans="1:9" x14ac:dyDescent="0.25">
      <c r="A712" s="1">
        <v>49351</v>
      </c>
      <c r="B712">
        <f t="shared" si="11"/>
        <v>99.638199999999955</v>
      </c>
      <c r="C712" t="s">
        <v>6</v>
      </c>
      <c r="D712">
        <v>18.2</v>
      </c>
      <c r="E712">
        <v>7.6</v>
      </c>
      <c r="F712">
        <f>IF(martianeum7[[#This Row],[zawartosc '[%']]]&gt;=1,martianeum7[[#This Row],[masa '[kg']]]*martianeum7[[#This Row],[zawartosc '[%']]]*0.01,0)</f>
        <v>1.3832</v>
      </c>
      <c r="G712">
        <f>martianeum7[[#This Row],[stan_magazynu '[kg']]]+martianeum7[[#This Row],[ile_kg_materiału_z_ładunku]]</f>
        <v>101.02139999999996</v>
      </c>
      <c r="H712">
        <f>IF(martianeum7[[#This Row],[stan_po_wydobyciu_z_ładunku]]&gt;=100,100,0)</f>
        <v>100</v>
      </c>
      <c r="I712">
        <f>martianeum7[[#This Row],[stan_po_wydobyciu_z_ładunku]]-martianeum7[[#This Row],[ile_zabiera_na_orbite]]</f>
        <v>1.0213999999999572</v>
      </c>
    </row>
    <row r="713" spans="1:9" x14ac:dyDescent="0.25">
      <c r="A713" s="1">
        <v>49352</v>
      </c>
      <c r="B713">
        <f t="shared" si="11"/>
        <v>1.0213999999999572</v>
      </c>
      <c r="C713" t="s">
        <v>19</v>
      </c>
      <c r="D713">
        <v>27.3</v>
      </c>
      <c r="E713">
        <v>38.4</v>
      </c>
      <c r="F713">
        <f>IF(martianeum7[[#This Row],[zawartosc '[%']]]&gt;=1,martianeum7[[#This Row],[masa '[kg']]]*martianeum7[[#This Row],[zawartosc '[%']]]*0.01,0)</f>
        <v>10.4832</v>
      </c>
      <c r="G713">
        <f>martianeum7[[#This Row],[stan_magazynu '[kg']]]+martianeum7[[#This Row],[ile_kg_materiału_z_ładunku]]</f>
        <v>11.504599999999957</v>
      </c>
      <c r="H713">
        <f>IF(martianeum7[[#This Row],[stan_po_wydobyciu_z_ładunku]]&gt;=100,100,0)</f>
        <v>0</v>
      </c>
      <c r="I713">
        <f>martianeum7[[#This Row],[stan_po_wydobyciu_z_ładunku]]-martianeum7[[#This Row],[ile_zabiera_na_orbite]]</f>
        <v>11.504599999999957</v>
      </c>
    </row>
    <row r="714" spans="1:9" x14ac:dyDescent="0.25">
      <c r="A714" s="1">
        <v>49353</v>
      </c>
      <c r="B714">
        <f t="shared" si="11"/>
        <v>11.504599999999957</v>
      </c>
      <c r="C714" t="s">
        <v>19</v>
      </c>
      <c r="D714">
        <v>14.7</v>
      </c>
      <c r="E714">
        <v>31.8</v>
      </c>
      <c r="F714">
        <f>IF(martianeum7[[#This Row],[zawartosc '[%']]]&gt;=1,martianeum7[[#This Row],[masa '[kg']]]*martianeum7[[#This Row],[zawartosc '[%']]]*0.01,0)</f>
        <v>4.6745999999999999</v>
      </c>
      <c r="G714">
        <f>martianeum7[[#This Row],[stan_magazynu '[kg']]]+martianeum7[[#This Row],[ile_kg_materiału_z_ładunku]]</f>
        <v>16.179199999999959</v>
      </c>
      <c r="H714">
        <f>IF(martianeum7[[#This Row],[stan_po_wydobyciu_z_ładunku]]&gt;=100,100,0)</f>
        <v>0</v>
      </c>
      <c r="I714">
        <f>martianeum7[[#This Row],[stan_po_wydobyciu_z_ładunku]]-martianeum7[[#This Row],[ile_zabiera_na_orbite]]</f>
        <v>16.179199999999959</v>
      </c>
    </row>
    <row r="715" spans="1:9" x14ac:dyDescent="0.25">
      <c r="A715" s="1">
        <v>49354</v>
      </c>
      <c r="B715">
        <f t="shared" si="11"/>
        <v>16.179199999999959</v>
      </c>
      <c r="C715" t="s">
        <v>22</v>
      </c>
      <c r="D715">
        <v>20.6</v>
      </c>
      <c r="E715">
        <v>5.9</v>
      </c>
      <c r="F715">
        <f>IF(martianeum7[[#This Row],[zawartosc '[%']]]&gt;=1,martianeum7[[#This Row],[masa '[kg']]]*martianeum7[[#This Row],[zawartosc '[%']]]*0.01,0)</f>
        <v>1.2154000000000003</v>
      </c>
      <c r="G715">
        <f>martianeum7[[#This Row],[stan_magazynu '[kg']]]+martianeum7[[#This Row],[ile_kg_materiału_z_ładunku]]</f>
        <v>17.394599999999958</v>
      </c>
      <c r="H715">
        <f>IF(martianeum7[[#This Row],[stan_po_wydobyciu_z_ładunku]]&gt;=100,100,0)</f>
        <v>0</v>
      </c>
      <c r="I715">
        <f>martianeum7[[#This Row],[stan_po_wydobyciu_z_ładunku]]-martianeum7[[#This Row],[ile_zabiera_na_orbite]]</f>
        <v>17.394599999999958</v>
      </c>
    </row>
    <row r="716" spans="1:9" x14ac:dyDescent="0.25">
      <c r="A716" s="1">
        <v>49355</v>
      </c>
      <c r="B716">
        <f t="shared" si="11"/>
        <v>17.394599999999958</v>
      </c>
      <c r="C716" t="s">
        <v>10</v>
      </c>
      <c r="D716">
        <v>12.6</v>
      </c>
      <c r="E716">
        <v>14.4</v>
      </c>
      <c r="F716">
        <f>IF(martianeum7[[#This Row],[zawartosc '[%']]]&gt;=1,martianeum7[[#This Row],[masa '[kg']]]*martianeum7[[#This Row],[zawartosc '[%']]]*0.01,0)</f>
        <v>1.8144</v>
      </c>
      <c r="G716">
        <f>martianeum7[[#This Row],[stan_magazynu '[kg']]]+martianeum7[[#This Row],[ile_kg_materiału_z_ładunku]]</f>
        <v>19.208999999999957</v>
      </c>
      <c r="H716">
        <f>IF(martianeum7[[#This Row],[stan_po_wydobyciu_z_ładunku]]&gt;=100,100,0)</f>
        <v>0</v>
      </c>
      <c r="I716">
        <f>martianeum7[[#This Row],[stan_po_wydobyciu_z_ładunku]]-martianeum7[[#This Row],[ile_zabiera_na_orbite]]</f>
        <v>19.208999999999957</v>
      </c>
    </row>
    <row r="717" spans="1:9" x14ac:dyDescent="0.25">
      <c r="A717" s="1">
        <v>49356</v>
      </c>
      <c r="B717">
        <f t="shared" si="11"/>
        <v>19.208999999999957</v>
      </c>
      <c r="C717" t="s">
        <v>11</v>
      </c>
      <c r="D717">
        <v>14.5</v>
      </c>
      <c r="E717">
        <v>0</v>
      </c>
      <c r="F717">
        <f>IF(martianeum7[[#This Row],[zawartosc '[%']]]&gt;=1,martianeum7[[#This Row],[masa '[kg']]]*martianeum7[[#This Row],[zawartosc '[%']]]*0.01,0)</f>
        <v>0</v>
      </c>
      <c r="G717">
        <f>martianeum7[[#This Row],[stan_magazynu '[kg']]]+martianeum7[[#This Row],[ile_kg_materiału_z_ładunku]]</f>
        <v>19.208999999999957</v>
      </c>
      <c r="H717">
        <f>IF(martianeum7[[#This Row],[stan_po_wydobyciu_z_ładunku]]&gt;=100,100,0)</f>
        <v>0</v>
      </c>
      <c r="I717">
        <f>martianeum7[[#This Row],[stan_po_wydobyciu_z_ładunku]]-martianeum7[[#This Row],[ile_zabiera_na_orbite]]</f>
        <v>19.208999999999957</v>
      </c>
    </row>
    <row r="718" spans="1:9" x14ac:dyDescent="0.25">
      <c r="A718" s="1">
        <v>49357</v>
      </c>
      <c r="B718">
        <f t="shared" si="11"/>
        <v>19.208999999999957</v>
      </c>
      <c r="C718" t="s">
        <v>10</v>
      </c>
      <c r="D718">
        <v>24.7</v>
      </c>
      <c r="E718">
        <v>36</v>
      </c>
      <c r="F718">
        <f>IF(martianeum7[[#This Row],[zawartosc '[%']]]&gt;=1,martianeum7[[#This Row],[masa '[kg']]]*martianeum7[[#This Row],[zawartosc '[%']]]*0.01,0)</f>
        <v>8.8919999999999995</v>
      </c>
      <c r="G718">
        <f>martianeum7[[#This Row],[stan_magazynu '[kg']]]+martianeum7[[#This Row],[ile_kg_materiału_z_ładunku]]</f>
        <v>28.100999999999956</v>
      </c>
      <c r="H718">
        <f>IF(martianeum7[[#This Row],[stan_po_wydobyciu_z_ładunku]]&gt;=100,100,0)</f>
        <v>0</v>
      </c>
      <c r="I718">
        <f>martianeum7[[#This Row],[stan_po_wydobyciu_z_ładunku]]-martianeum7[[#This Row],[ile_zabiera_na_orbite]]</f>
        <v>28.100999999999956</v>
      </c>
    </row>
    <row r="719" spans="1:9" x14ac:dyDescent="0.25">
      <c r="A719" s="1">
        <v>49358</v>
      </c>
      <c r="B719">
        <f t="shared" si="11"/>
        <v>28.100999999999956</v>
      </c>
      <c r="C719" t="s">
        <v>19</v>
      </c>
      <c r="D719">
        <v>17.899999999999999</v>
      </c>
      <c r="E719">
        <v>24.9</v>
      </c>
      <c r="F719">
        <f>IF(martianeum7[[#This Row],[zawartosc '[%']]]&gt;=1,martianeum7[[#This Row],[masa '[kg']]]*martianeum7[[#This Row],[zawartosc '[%']]]*0.01,0)</f>
        <v>4.4570999999999996</v>
      </c>
      <c r="G719">
        <f>martianeum7[[#This Row],[stan_magazynu '[kg']]]+martianeum7[[#This Row],[ile_kg_materiału_z_ładunku]]</f>
        <v>32.558099999999953</v>
      </c>
      <c r="H719">
        <f>IF(martianeum7[[#This Row],[stan_po_wydobyciu_z_ładunku]]&gt;=100,100,0)</f>
        <v>0</v>
      </c>
      <c r="I719">
        <f>martianeum7[[#This Row],[stan_po_wydobyciu_z_ładunku]]-martianeum7[[#This Row],[ile_zabiera_na_orbite]]</f>
        <v>32.558099999999953</v>
      </c>
    </row>
    <row r="720" spans="1:9" x14ac:dyDescent="0.25">
      <c r="A720" s="1">
        <v>49359</v>
      </c>
      <c r="B720">
        <f t="shared" si="11"/>
        <v>32.558099999999953</v>
      </c>
      <c r="C720" t="s">
        <v>14</v>
      </c>
      <c r="D720">
        <v>20.2</v>
      </c>
      <c r="E720">
        <v>2.9</v>
      </c>
      <c r="F720">
        <f>IF(martianeum7[[#This Row],[zawartosc '[%']]]&gt;=1,martianeum7[[#This Row],[masa '[kg']]]*martianeum7[[#This Row],[zawartosc '[%']]]*0.01,0)</f>
        <v>0.58579999999999999</v>
      </c>
      <c r="G720">
        <f>martianeum7[[#This Row],[stan_magazynu '[kg']]]+martianeum7[[#This Row],[ile_kg_materiału_z_ładunku]]</f>
        <v>33.143899999999952</v>
      </c>
      <c r="H720">
        <f>IF(martianeum7[[#This Row],[stan_po_wydobyciu_z_ładunku]]&gt;=100,100,0)</f>
        <v>0</v>
      </c>
      <c r="I720">
        <f>martianeum7[[#This Row],[stan_po_wydobyciu_z_ładunku]]-martianeum7[[#This Row],[ile_zabiera_na_orbite]]</f>
        <v>33.143899999999952</v>
      </c>
    </row>
    <row r="721" spans="1:9" x14ac:dyDescent="0.25">
      <c r="A721" s="1">
        <v>49360</v>
      </c>
      <c r="B721">
        <f t="shared" si="11"/>
        <v>33.143899999999952</v>
      </c>
      <c r="C721" t="s">
        <v>8</v>
      </c>
      <c r="D721">
        <v>13.4</v>
      </c>
      <c r="E721">
        <v>1.7</v>
      </c>
      <c r="F721">
        <f>IF(martianeum7[[#This Row],[zawartosc '[%']]]&gt;=1,martianeum7[[#This Row],[masa '[kg']]]*martianeum7[[#This Row],[zawartosc '[%']]]*0.01,0)</f>
        <v>0.2278</v>
      </c>
      <c r="G721">
        <f>martianeum7[[#This Row],[stan_magazynu '[kg']]]+martianeum7[[#This Row],[ile_kg_materiału_z_ładunku]]</f>
        <v>33.371699999999954</v>
      </c>
      <c r="H721">
        <f>IF(martianeum7[[#This Row],[stan_po_wydobyciu_z_ładunku]]&gt;=100,100,0)</f>
        <v>0</v>
      </c>
      <c r="I721">
        <f>martianeum7[[#This Row],[stan_po_wydobyciu_z_ładunku]]-martianeum7[[#This Row],[ile_zabiera_na_orbite]]</f>
        <v>33.371699999999954</v>
      </c>
    </row>
    <row r="722" spans="1:9" x14ac:dyDescent="0.25">
      <c r="A722" s="1">
        <v>49361</v>
      </c>
      <c r="B722">
        <f t="shared" si="11"/>
        <v>33.371699999999954</v>
      </c>
      <c r="C722" t="s">
        <v>17</v>
      </c>
      <c r="D722">
        <v>12.2</v>
      </c>
      <c r="E722">
        <v>6</v>
      </c>
      <c r="F722">
        <f>IF(martianeum7[[#This Row],[zawartosc '[%']]]&gt;=1,martianeum7[[#This Row],[masa '[kg']]]*martianeum7[[#This Row],[zawartosc '[%']]]*0.01,0)</f>
        <v>0.73199999999999987</v>
      </c>
      <c r="G722">
        <f>martianeum7[[#This Row],[stan_magazynu '[kg']]]+martianeum7[[#This Row],[ile_kg_materiału_z_ładunku]]</f>
        <v>34.103699999999954</v>
      </c>
      <c r="H722">
        <f>IF(martianeum7[[#This Row],[stan_po_wydobyciu_z_ładunku]]&gt;=100,100,0)</f>
        <v>0</v>
      </c>
      <c r="I722">
        <f>martianeum7[[#This Row],[stan_po_wydobyciu_z_ładunku]]-martianeum7[[#This Row],[ile_zabiera_na_orbite]]</f>
        <v>34.103699999999954</v>
      </c>
    </row>
    <row r="723" spans="1:9" x14ac:dyDescent="0.25">
      <c r="A723" s="1">
        <v>49362</v>
      </c>
      <c r="B723">
        <f t="shared" si="11"/>
        <v>34.103699999999954</v>
      </c>
      <c r="C723" t="s">
        <v>30</v>
      </c>
      <c r="D723">
        <v>29.8</v>
      </c>
      <c r="E723">
        <v>0.4</v>
      </c>
      <c r="F723">
        <f>IF(martianeum7[[#This Row],[zawartosc '[%']]]&gt;=1,martianeum7[[#This Row],[masa '[kg']]]*martianeum7[[#This Row],[zawartosc '[%']]]*0.01,0)</f>
        <v>0</v>
      </c>
      <c r="G723">
        <f>martianeum7[[#This Row],[stan_magazynu '[kg']]]+martianeum7[[#This Row],[ile_kg_materiału_z_ładunku]]</f>
        <v>34.103699999999954</v>
      </c>
      <c r="H723">
        <f>IF(martianeum7[[#This Row],[stan_po_wydobyciu_z_ładunku]]&gt;=100,100,0)</f>
        <v>0</v>
      </c>
      <c r="I723">
        <f>martianeum7[[#This Row],[stan_po_wydobyciu_z_ładunku]]-martianeum7[[#This Row],[ile_zabiera_na_orbite]]</f>
        <v>34.103699999999954</v>
      </c>
    </row>
    <row r="724" spans="1:9" x14ac:dyDescent="0.25">
      <c r="A724" s="1">
        <v>49363</v>
      </c>
      <c r="B724">
        <f t="shared" si="11"/>
        <v>34.103699999999954</v>
      </c>
      <c r="C724" t="s">
        <v>19</v>
      </c>
      <c r="D724">
        <v>16.100000000000001</v>
      </c>
      <c r="E724">
        <v>28.7</v>
      </c>
      <c r="F724">
        <f>IF(martianeum7[[#This Row],[zawartosc '[%']]]&gt;=1,martianeum7[[#This Row],[masa '[kg']]]*martianeum7[[#This Row],[zawartosc '[%']]]*0.01,0)</f>
        <v>4.6207000000000003</v>
      </c>
      <c r="G724">
        <f>martianeum7[[#This Row],[stan_magazynu '[kg']]]+martianeum7[[#This Row],[ile_kg_materiału_z_ładunku]]</f>
        <v>38.724399999999953</v>
      </c>
      <c r="H724">
        <f>IF(martianeum7[[#This Row],[stan_po_wydobyciu_z_ładunku]]&gt;=100,100,0)</f>
        <v>0</v>
      </c>
      <c r="I724">
        <f>martianeum7[[#This Row],[stan_po_wydobyciu_z_ładunku]]-martianeum7[[#This Row],[ile_zabiera_na_orbite]]</f>
        <v>38.724399999999953</v>
      </c>
    </row>
    <row r="725" spans="1:9" x14ac:dyDescent="0.25">
      <c r="A725" s="1">
        <v>49364</v>
      </c>
      <c r="B725">
        <f t="shared" si="11"/>
        <v>38.724399999999953</v>
      </c>
      <c r="C725" t="s">
        <v>10</v>
      </c>
      <c r="D725">
        <v>18.8</v>
      </c>
      <c r="E725">
        <v>0</v>
      </c>
      <c r="F725">
        <f>IF(martianeum7[[#This Row],[zawartosc '[%']]]&gt;=1,martianeum7[[#This Row],[masa '[kg']]]*martianeum7[[#This Row],[zawartosc '[%']]]*0.01,0)</f>
        <v>0</v>
      </c>
      <c r="G725">
        <f>martianeum7[[#This Row],[stan_magazynu '[kg']]]+martianeum7[[#This Row],[ile_kg_materiału_z_ładunku]]</f>
        <v>38.724399999999953</v>
      </c>
      <c r="H725">
        <f>IF(martianeum7[[#This Row],[stan_po_wydobyciu_z_ładunku]]&gt;=100,100,0)</f>
        <v>0</v>
      </c>
      <c r="I725">
        <f>martianeum7[[#This Row],[stan_po_wydobyciu_z_ładunku]]-martianeum7[[#This Row],[ile_zabiera_na_orbite]]</f>
        <v>38.724399999999953</v>
      </c>
    </row>
    <row r="726" spans="1:9" x14ac:dyDescent="0.25">
      <c r="A726" s="1">
        <v>49365</v>
      </c>
      <c r="B726">
        <f t="shared" si="11"/>
        <v>38.724399999999953</v>
      </c>
      <c r="C726" t="s">
        <v>15</v>
      </c>
      <c r="D726">
        <v>17.100000000000001</v>
      </c>
      <c r="E726">
        <v>0</v>
      </c>
      <c r="F726">
        <f>IF(martianeum7[[#This Row],[zawartosc '[%']]]&gt;=1,martianeum7[[#This Row],[masa '[kg']]]*martianeum7[[#This Row],[zawartosc '[%']]]*0.01,0)</f>
        <v>0</v>
      </c>
      <c r="G726">
        <f>martianeum7[[#This Row],[stan_magazynu '[kg']]]+martianeum7[[#This Row],[ile_kg_materiału_z_ładunku]]</f>
        <v>38.724399999999953</v>
      </c>
      <c r="H726">
        <f>IF(martianeum7[[#This Row],[stan_po_wydobyciu_z_ładunku]]&gt;=100,100,0)</f>
        <v>0</v>
      </c>
      <c r="I726">
        <f>martianeum7[[#This Row],[stan_po_wydobyciu_z_ładunku]]-martianeum7[[#This Row],[ile_zabiera_na_orbite]]</f>
        <v>38.724399999999953</v>
      </c>
    </row>
    <row r="727" spans="1:9" x14ac:dyDescent="0.25">
      <c r="A727" s="1">
        <v>49366</v>
      </c>
      <c r="B727">
        <f t="shared" si="11"/>
        <v>38.724399999999953</v>
      </c>
      <c r="C727" t="s">
        <v>9</v>
      </c>
      <c r="D727">
        <v>11.7</v>
      </c>
      <c r="E727">
        <v>7.7</v>
      </c>
      <c r="F727">
        <f>IF(martianeum7[[#This Row],[zawartosc '[%']]]&gt;=1,martianeum7[[#This Row],[masa '[kg']]]*martianeum7[[#This Row],[zawartosc '[%']]]*0.01,0)</f>
        <v>0.90090000000000003</v>
      </c>
      <c r="G727">
        <f>martianeum7[[#This Row],[stan_magazynu '[kg']]]+martianeum7[[#This Row],[ile_kg_materiału_z_ładunku]]</f>
        <v>39.625299999999953</v>
      </c>
      <c r="H727">
        <f>IF(martianeum7[[#This Row],[stan_po_wydobyciu_z_ładunku]]&gt;=100,100,0)</f>
        <v>0</v>
      </c>
      <c r="I727">
        <f>martianeum7[[#This Row],[stan_po_wydobyciu_z_ładunku]]-martianeum7[[#This Row],[ile_zabiera_na_orbite]]</f>
        <v>39.625299999999953</v>
      </c>
    </row>
    <row r="728" spans="1:9" x14ac:dyDescent="0.25">
      <c r="A728" s="1">
        <v>49367</v>
      </c>
      <c r="B728">
        <f t="shared" si="11"/>
        <v>39.625299999999953</v>
      </c>
      <c r="C728" t="s">
        <v>18</v>
      </c>
      <c r="D728">
        <v>25.4</v>
      </c>
      <c r="E728">
        <v>14.2</v>
      </c>
      <c r="F728">
        <f>IF(martianeum7[[#This Row],[zawartosc '[%']]]&gt;=1,martianeum7[[#This Row],[masa '[kg']]]*martianeum7[[#This Row],[zawartosc '[%']]]*0.01,0)</f>
        <v>3.6067999999999998</v>
      </c>
      <c r="G728">
        <f>martianeum7[[#This Row],[stan_magazynu '[kg']]]+martianeum7[[#This Row],[ile_kg_materiału_z_ładunku]]</f>
        <v>43.232099999999953</v>
      </c>
      <c r="H728">
        <f>IF(martianeum7[[#This Row],[stan_po_wydobyciu_z_ładunku]]&gt;=100,100,0)</f>
        <v>0</v>
      </c>
      <c r="I728">
        <f>martianeum7[[#This Row],[stan_po_wydobyciu_z_ładunku]]-martianeum7[[#This Row],[ile_zabiera_na_orbite]]</f>
        <v>43.232099999999953</v>
      </c>
    </row>
    <row r="729" spans="1:9" x14ac:dyDescent="0.25">
      <c r="A729" s="1">
        <v>49368</v>
      </c>
      <c r="B729">
        <f t="shared" si="11"/>
        <v>43.232099999999953</v>
      </c>
      <c r="C729" t="s">
        <v>22</v>
      </c>
      <c r="D729">
        <v>12.6</v>
      </c>
      <c r="E729">
        <v>9</v>
      </c>
      <c r="F729">
        <f>IF(martianeum7[[#This Row],[zawartosc '[%']]]&gt;=1,martianeum7[[#This Row],[masa '[kg']]]*martianeum7[[#This Row],[zawartosc '[%']]]*0.01,0)</f>
        <v>1.1339999999999999</v>
      </c>
      <c r="G729">
        <f>martianeum7[[#This Row],[stan_magazynu '[kg']]]+martianeum7[[#This Row],[ile_kg_materiału_z_ładunku]]</f>
        <v>44.366099999999953</v>
      </c>
      <c r="H729">
        <f>IF(martianeum7[[#This Row],[stan_po_wydobyciu_z_ładunku]]&gt;=100,100,0)</f>
        <v>0</v>
      </c>
      <c r="I729">
        <f>martianeum7[[#This Row],[stan_po_wydobyciu_z_ładunku]]-martianeum7[[#This Row],[ile_zabiera_na_orbite]]</f>
        <v>44.366099999999953</v>
      </c>
    </row>
    <row r="730" spans="1:9" x14ac:dyDescent="0.25">
      <c r="A730" s="1">
        <v>49369</v>
      </c>
      <c r="B730">
        <f t="shared" si="11"/>
        <v>44.366099999999953</v>
      </c>
      <c r="C730" t="s">
        <v>10</v>
      </c>
      <c r="D730">
        <v>15.8</v>
      </c>
      <c r="E730">
        <v>0</v>
      </c>
      <c r="F730">
        <f>IF(martianeum7[[#This Row],[zawartosc '[%']]]&gt;=1,martianeum7[[#This Row],[masa '[kg']]]*martianeum7[[#This Row],[zawartosc '[%']]]*0.01,0)</f>
        <v>0</v>
      </c>
      <c r="G730">
        <f>martianeum7[[#This Row],[stan_magazynu '[kg']]]+martianeum7[[#This Row],[ile_kg_materiału_z_ładunku]]</f>
        <v>44.366099999999953</v>
      </c>
      <c r="H730">
        <f>IF(martianeum7[[#This Row],[stan_po_wydobyciu_z_ładunku]]&gt;=100,100,0)</f>
        <v>0</v>
      </c>
      <c r="I730">
        <f>martianeum7[[#This Row],[stan_po_wydobyciu_z_ładunku]]-martianeum7[[#This Row],[ile_zabiera_na_orbite]]</f>
        <v>44.366099999999953</v>
      </c>
    </row>
    <row r="731" spans="1:9" x14ac:dyDescent="0.25">
      <c r="A731" s="1">
        <v>49370</v>
      </c>
      <c r="B731">
        <f t="shared" si="11"/>
        <v>44.366099999999953</v>
      </c>
      <c r="C731" t="s">
        <v>18</v>
      </c>
      <c r="D731">
        <v>24.7</v>
      </c>
      <c r="E731">
        <v>13.9</v>
      </c>
      <c r="F731">
        <f>IF(martianeum7[[#This Row],[zawartosc '[%']]]&gt;=1,martianeum7[[#This Row],[masa '[kg']]]*martianeum7[[#This Row],[zawartosc '[%']]]*0.01,0)</f>
        <v>3.4333</v>
      </c>
      <c r="G731">
        <f>martianeum7[[#This Row],[stan_magazynu '[kg']]]+martianeum7[[#This Row],[ile_kg_materiału_z_ładunku]]</f>
        <v>47.799399999999956</v>
      </c>
      <c r="H731">
        <f>IF(martianeum7[[#This Row],[stan_po_wydobyciu_z_ładunku]]&gt;=100,100,0)</f>
        <v>0</v>
      </c>
      <c r="I731">
        <f>martianeum7[[#This Row],[stan_po_wydobyciu_z_ładunku]]-martianeum7[[#This Row],[ile_zabiera_na_orbite]]</f>
        <v>47.799399999999956</v>
      </c>
    </row>
    <row r="732" spans="1:9" x14ac:dyDescent="0.25">
      <c r="A732" s="1">
        <v>49371</v>
      </c>
      <c r="B732">
        <f t="shared" si="11"/>
        <v>47.799399999999956</v>
      </c>
      <c r="C732" t="s">
        <v>27</v>
      </c>
      <c r="D732">
        <v>26.7</v>
      </c>
      <c r="E732">
        <v>0</v>
      </c>
      <c r="F732">
        <f>IF(martianeum7[[#This Row],[zawartosc '[%']]]&gt;=1,martianeum7[[#This Row],[masa '[kg']]]*martianeum7[[#This Row],[zawartosc '[%']]]*0.01,0)</f>
        <v>0</v>
      </c>
      <c r="G732">
        <f>martianeum7[[#This Row],[stan_magazynu '[kg']]]+martianeum7[[#This Row],[ile_kg_materiału_z_ładunku]]</f>
        <v>47.799399999999956</v>
      </c>
      <c r="H732">
        <f>IF(martianeum7[[#This Row],[stan_po_wydobyciu_z_ładunku]]&gt;=100,100,0)</f>
        <v>0</v>
      </c>
      <c r="I732">
        <f>martianeum7[[#This Row],[stan_po_wydobyciu_z_ładunku]]-martianeum7[[#This Row],[ile_zabiera_na_orbite]]</f>
        <v>47.799399999999956</v>
      </c>
    </row>
    <row r="733" spans="1:9" x14ac:dyDescent="0.25">
      <c r="A733" s="1">
        <v>49372</v>
      </c>
      <c r="B733">
        <f t="shared" si="11"/>
        <v>47.799399999999956</v>
      </c>
      <c r="C733" t="s">
        <v>19</v>
      </c>
      <c r="D733">
        <v>21.2</v>
      </c>
      <c r="E733">
        <v>5.3</v>
      </c>
      <c r="F733">
        <f>IF(martianeum7[[#This Row],[zawartosc '[%']]]&gt;=1,martianeum7[[#This Row],[masa '[kg']]]*martianeum7[[#This Row],[zawartosc '[%']]]*0.01,0)</f>
        <v>1.1235999999999999</v>
      </c>
      <c r="G733">
        <f>martianeum7[[#This Row],[stan_magazynu '[kg']]]+martianeum7[[#This Row],[ile_kg_materiału_z_ładunku]]</f>
        <v>48.922999999999959</v>
      </c>
      <c r="H733">
        <f>IF(martianeum7[[#This Row],[stan_po_wydobyciu_z_ładunku]]&gt;=100,100,0)</f>
        <v>0</v>
      </c>
      <c r="I733">
        <f>martianeum7[[#This Row],[stan_po_wydobyciu_z_ładunku]]-martianeum7[[#This Row],[ile_zabiera_na_orbite]]</f>
        <v>48.922999999999959</v>
      </c>
    </row>
    <row r="734" spans="1:9" x14ac:dyDescent="0.25">
      <c r="A734" s="1">
        <v>49373</v>
      </c>
      <c r="B734">
        <f t="shared" si="11"/>
        <v>48.922999999999959</v>
      </c>
      <c r="C734" t="s">
        <v>6</v>
      </c>
      <c r="D734">
        <v>10.4</v>
      </c>
      <c r="E734">
        <v>8.6</v>
      </c>
      <c r="F734">
        <f>IF(martianeum7[[#This Row],[zawartosc '[%']]]&gt;=1,martianeum7[[#This Row],[masa '[kg']]]*martianeum7[[#This Row],[zawartosc '[%']]]*0.01,0)</f>
        <v>0.89439999999999997</v>
      </c>
      <c r="G734">
        <f>martianeum7[[#This Row],[stan_magazynu '[kg']]]+martianeum7[[#This Row],[ile_kg_materiału_z_ładunku]]</f>
        <v>49.817399999999957</v>
      </c>
      <c r="H734">
        <f>IF(martianeum7[[#This Row],[stan_po_wydobyciu_z_ładunku]]&gt;=100,100,0)</f>
        <v>0</v>
      </c>
      <c r="I734">
        <f>martianeum7[[#This Row],[stan_po_wydobyciu_z_ładunku]]-martianeum7[[#This Row],[ile_zabiera_na_orbite]]</f>
        <v>49.817399999999957</v>
      </c>
    </row>
    <row r="735" spans="1:9" x14ac:dyDescent="0.25">
      <c r="A735" s="1">
        <v>49374</v>
      </c>
      <c r="B735">
        <f t="shared" si="11"/>
        <v>49.817399999999957</v>
      </c>
      <c r="C735" t="s">
        <v>26</v>
      </c>
      <c r="D735">
        <v>25.1</v>
      </c>
      <c r="E735">
        <v>3.3</v>
      </c>
      <c r="F735">
        <f>IF(martianeum7[[#This Row],[zawartosc '[%']]]&gt;=1,martianeum7[[#This Row],[masa '[kg']]]*martianeum7[[#This Row],[zawartosc '[%']]]*0.01,0)</f>
        <v>0.82830000000000004</v>
      </c>
      <c r="G735">
        <f>martianeum7[[#This Row],[stan_magazynu '[kg']]]+martianeum7[[#This Row],[ile_kg_materiału_z_ładunku]]</f>
        <v>50.645699999999955</v>
      </c>
      <c r="H735">
        <f>IF(martianeum7[[#This Row],[stan_po_wydobyciu_z_ładunku]]&gt;=100,100,0)</f>
        <v>0</v>
      </c>
      <c r="I735">
        <f>martianeum7[[#This Row],[stan_po_wydobyciu_z_ładunku]]-martianeum7[[#This Row],[ile_zabiera_na_orbite]]</f>
        <v>50.645699999999955</v>
      </c>
    </row>
    <row r="736" spans="1:9" x14ac:dyDescent="0.25">
      <c r="A736" s="1">
        <v>49375</v>
      </c>
      <c r="B736">
        <f t="shared" si="11"/>
        <v>50.645699999999955</v>
      </c>
      <c r="C736" t="s">
        <v>19</v>
      </c>
      <c r="D736">
        <v>27.8</v>
      </c>
      <c r="E736">
        <v>20.9</v>
      </c>
      <c r="F736">
        <f>IF(martianeum7[[#This Row],[zawartosc '[%']]]&gt;=1,martianeum7[[#This Row],[masa '[kg']]]*martianeum7[[#This Row],[zawartosc '[%']]]*0.01,0)</f>
        <v>5.8102</v>
      </c>
      <c r="G736">
        <f>martianeum7[[#This Row],[stan_magazynu '[kg']]]+martianeum7[[#This Row],[ile_kg_materiału_z_ładunku]]</f>
        <v>56.455899999999957</v>
      </c>
      <c r="H736">
        <f>IF(martianeum7[[#This Row],[stan_po_wydobyciu_z_ładunku]]&gt;=100,100,0)</f>
        <v>0</v>
      </c>
      <c r="I736">
        <f>martianeum7[[#This Row],[stan_po_wydobyciu_z_ładunku]]-martianeum7[[#This Row],[ile_zabiera_na_orbite]]</f>
        <v>56.455899999999957</v>
      </c>
    </row>
    <row r="737" spans="1:9" x14ac:dyDescent="0.25">
      <c r="A737" s="1">
        <v>49376</v>
      </c>
      <c r="B737">
        <f t="shared" si="11"/>
        <v>56.455899999999957</v>
      </c>
      <c r="C737" t="s">
        <v>11</v>
      </c>
      <c r="D737">
        <v>26.1</v>
      </c>
      <c r="E737">
        <v>0</v>
      </c>
      <c r="F737">
        <f>IF(martianeum7[[#This Row],[zawartosc '[%']]]&gt;=1,martianeum7[[#This Row],[masa '[kg']]]*martianeum7[[#This Row],[zawartosc '[%']]]*0.01,0)</f>
        <v>0</v>
      </c>
      <c r="G737">
        <f>martianeum7[[#This Row],[stan_magazynu '[kg']]]+martianeum7[[#This Row],[ile_kg_materiału_z_ładunku]]</f>
        <v>56.455899999999957</v>
      </c>
      <c r="H737">
        <f>IF(martianeum7[[#This Row],[stan_po_wydobyciu_z_ładunku]]&gt;=100,100,0)</f>
        <v>0</v>
      </c>
      <c r="I737">
        <f>martianeum7[[#This Row],[stan_po_wydobyciu_z_ładunku]]-martianeum7[[#This Row],[ile_zabiera_na_orbite]]</f>
        <v>56.455899999999957</v>
      </c>
    </row>
    <row r="738" spans="1:9" x14ac:dyDescent="0.25">
      <c r="A738" s="1">
        <v>49377</v>
      </c>
      <c r="B738">
        <f t="shared" si="11"/>
        <v>56.455899999999957</v>
      </c>
      <c r="C738" t="s">
        <v>13</v>
      </c>
      <c r="D738">
        <v>18.3</v>
      </c>
      <c r="E738">
        <v>7.8</v>
      </c>
      <c r="F738">
        <f>IF(martianeum7[[#This Row],[zawartosc '[%']]]&gt;=1,martianeum7[[#This Row],[masa '[kg']]]*martianeum7[[#This Row],[zawartosc '[%']]]*0.01,0)</f>
        <v>1.4274000000000002</v>
      </c>
      <c r="G738">
        <f>martianeum7[[#This Row],[stan_magazynu '[kg']]]+martianeum7[[#This Row],[ile_kg_materiału_z_ładunku]]</f>
        <v>57.883299999999956</v>
      </c>
      <c r="H738">
        <f>IF(martianeum7[[#This Row],[stan_po_wydobyciu_z_ładunku]]&gt;=100,100,0)</f>
        <v>0</v>
      </c>
      <c r="I738">
        <f>martianeum7[[#This Row],[stan_po_wydobyciu_z_ładunku]]-martianeum7[[#This Row],[ile_zabiera_na_orbite]]</f>
        <v>57.883299999999956</v>
      </c>
    </row>
    <row r="739" spans="1:9" x14ac:dyDescent="0.25">
      <c r="A739" s="1">
        <v>49378</v>
      </c>
      <c r="B739">
        <f t="shared" si="11"/>
        <v>57.883299999999956</v>
      </c>
      <c r="C739" t="s">
        <v>11</v>
      </c>
      <c r="D739">
        <v>16.3</v>
      </c>
      <c r="E739">
        <v>0</v>
      </c>
      <c r="F739">
        <f>IF(martianeum7[[#This Row],[zawartosc '[%']]]&gt;=1,martianeum7[[#This Row],[masa '[kg']]]*martianeum7[[#This Row],[zawartosc '[%']]]*0.01,0)</f>
        <v>0</v>
      </c>
      <c r="G739">
        <f>martianeum7[[#This Row],[stan_magazynu '[kg']]]+martianeum7[[#This Row],[ile_kg_materiału_z_ładunku]]</f>
        <v>57.883299999999956</v>
      </c>
      <c r="H739">
        <f>IF(martianeum7[[#This Row],[stan_po_wydobyciu_z_ładunku]]&gt;=100,100,0)</f>
        <v>0</v>
      </c>
      <c r="I739">
        <f>martianeum7[[#This Row],[stan_po_wydobyciu_z_ładunku]]-martianeum7[[#This Row],[ile_zabiera_na_orbite]]</f>
        <v>57.883299999999956</v>
      </c>
    </row>
    <row r="740" spans="1:9" x14ac:dyDescent="0.25">
      <c r="A740" s="1">
        <v>49379</v>
      </c>
      <c r="B740">
        <f t="shared" si="11"/>
        <v>57.883299999999956</v>
      </c>
      <c r="C740" t="s">
        <v>11</v>
      </c>
      <c r="D740">
        <v>17.2</v>
      </c>
      <c r="E740">
        <v>12.5</v>
      </c>
      <c r="F740">
        <f>IF(martianeum7[[#This Row],[zawartosc '[%']]]&gt;=1,martianeum7[[#This Row],[masa '[kg']]]*martianeum7[[#This Row],[zawartosc '[%']]]*0.01,0)</f>
        <v>2.15</v>
      </c>
      <c r="G740">
        <f>martianeum7[[#This Row],[stan_magazynu '[kg']]]+martianeum7[[#This Row],[ile_kg_materiału_z_ładunku]]</f>
        <v>60.033299999999954</v>
      </c>
      <c r="H740">
        <f>IF(martianeum7[[#This Row],[stan_po_wydobyciu_z_ładunku]]&gt;=100,100,0)</f>
        <v>0</v>
      </c>
      <c r="I740">
        <f>martianeum7[[#This Row],[stan_po_wydobyciu_z_ładunku]]-martianeum7[[#This Row],[ile_zabiera_na_orbite]]</f>
        <v>60.033299999999954</v>
      </c>
    </row>
    <row r="741" spans="1:9" x14ac:dyDescent="0.25">
      <c r="A741" s="1">
        <v>49380</v>
      </c>
      <c r="B741">
        <f t="shared" si="11"/>
        <v>60.033299999999954</v>
      </c>
      <c r="C741" t="s">
        <v>24</v>
      </c>
      <c r="D741">
        <v>22.1</v>
      </c>
      <c r="E741">
        <v>3.7</v>
      </c>
      <c r="F741">
        <f>IF(martianeum7[[#This Row],[zawartosc '[%']]]&gt;=1,martianeum7[[#This Row],[masa '[kg']]]*martianeum7[[#This Row],[zawartosc '[%']]]*0.01,0)</f>
        <v>0.81770000000000009</v>
      </c>
      <c r="G741">
        <f>martianeum7[[#This Row],[stan_magazynu '[kg']]]+martianeum7[[#This Row],[ile_kg_materiału_z_ładunku]]</f>
        <v>60.850999999999956</v>
      </c>
      <c r="H741">
        <f>IF(martianeum7[[#This Row],[stan_po_wydobyciu_z_ładunku]]&gt;=100,100,0)</f>
        <v>0</v>
      </c>
      <c r="I741">
        <f>martianeum7[[#This Row],[stan_po_wydobyciu_z_ładunku]]-martianeum7[[#This Row],[ile_zabiera_na_orbite]]</f>
        <v>60.850999999999956</v>
      </c>
    </row>
    <row r="742" spans="1:9" x14ac:dyDescent="0.25">
      <c r="A742" s="1">
        <v>49381</v>
      </c>
      <c r="B742">
        <f t="shared" si="11"/>
        <v>60.850999999999956</v>
      </c>
      <c r="C742" t="s">
        <v>23</v>
      </c>
      <c r="D742">
        <v>18.8</v>
      </c>
      <c r="E742">
        <v>0</v>
      </c>
      <c r="F742">
        <f>IF(martianeum7[[#This Row],[zawartosc '[%']]]&gt;=1,martianeum7[[#This Row],[masa '[kg']]]*martianeum7[[#This Row],[zawartosc '[%']]]*0.01,0)</f>
        <v>0</v>
      </c>
      <c r="G742">
        <f>martianeum7[[#This Row],[stan_magazynu '[kg']]]+martianeum7[[#This Row],[ile_kg_materiału_z_ładunku]]</f>
        <v>60.850999999999956</v>
      </c>
      <c r="H742">
        <f>IF(martianeum7[[#This Row],[stan_po_wydobyciu_z_ładunku]]&gt;=100,100,0)</f>
        <v>0</v>
      </c>
      <c r="I742">
        <f>martianeum7[[#This Row],[stan_po_wydobyciu_z_ładunku]]-martianeum7[[#This Row],[ile_zabiera_na_orbite]]</f>
        <v>60.850999999999956</v>
      </c>
    </row>
    <row r="743" spans="1:9" x14ac:dyDescent="0.25">
      <c r="A743" s="1">
        <v>49382</v>
      </c>
      <c r="B743">
        <f t="shared" si="11"/>
        <v>60.850999999999956</v>
      </c>
      <c r="C743" t="s">
        <v>18</v>
      </c>
      <c r="D743">
        <v>12.3</v>
      </c>
      <c r="E743">
        <v>7.1</v>
      </c>
      <c r="F743">
        <f>IF(martianeum7[[#This Row],[zawartosc '[%']]]&gt;=1,martianeum7[[#This Row],[masa '[kg']]]*martianeum7[[#This Row],[zawartosc '[%']]]*0.01,0)</f>
        <v>0.87329999999999997</v>
      </c>
      <c r="G743">
        <f>martianeum7[[#This Row],[stan_magazynu '[kg']]]+martianeum7[[#This Row],[ile_kg_materiału_z_ładunku]]</f>
        <v>61.724299999999957</v>
      </c>
      <c r="H743">
        <f>IF(martianeum7[[#This Row],[stan_po_wydobyciu_z_ładunku]]&gt;=100,100,0)</f>
        <v>0</v>
      </c>
      <c r="I743">
        <f>martianeum7[[#This Row],[stan_po_wydobyciu_z_ładunku]]-martianeum7[[#This Row],[ile_zabiera_na_orbite]]</f>
        <v>61.724299999999957</v>
      </c>
    </row>
    <row r="744" spans="1:9" x14ac:dyDescent="0.25">
      <c r="A744" s="1">
        <v>49383</v>
      </c>
      <c r="B744">
        <f t="shared" si="11"/>
        <v>61.724299999999957</v>
      </c>
      <c r="C744" t="s">
        <v>10</v>
      </c>
      <c r="D744">
        <v>27.5</v>
      </c>
      <c r="E744">
        <v>34.299999999999997</v>
      </c>
      <c r="F744">
        <f>IF(martianeum7[[#This Row],[zawartosc '[%']]]&gt;=1,martianeum7[[#This Row],[masa '[kg']]]*martianeum7[[#This Row],[zawartosc '[%']]]*0.01,0)</f>
        <v>9.4324999999999992</v>
      </c>
      <c r="G744">
        <f>martianeum7[[#This Row],[stan_magazynu '[kg']]]+martianeum7[[#This Row],[ile_kg_materiału_z_ładunku]]</f>
        <v>71.156799999999961</v>
      </c>
      <c r="H744">
        <f>IF(martianeum7[[#This Row],[stan_po_wydobyciu_z_ładunku]]&gt;=100,100,0)</f>
        <v>0</v>
      </c>
      <c r="I744">
        <f>martianeum7[[#This Row],[stan_po_wydobyciu_z_ładunku]]-martianeum7[[#This Row],[ile_zabiera_na_orbite]]</f>
        <v>71.156799999999961</v>
      </c>
    </row>
    <row r="745" spans="1:9" x14ac:dyDescent="0.25">
      <c r="A745" s="1">
        <v>49384</v>
      </c>
      <c r="B745">
        <f t="shared" si="11"/>
        <v>71.156799999999961</v>
      </c>
      <c r="C745" t="s">
        <v>18</v>
      </c>
      <c r="D745">
        <v>23.1</v>
      </c>
      <c r="E745">
        <v>0</v>
      </c>
      <c r="F745">
        <f>IF(martianeum7[[#This Row],[zawartosc '[%']]]&gt;=1,martianeum7[[#This Row],[masa '[kg']]]*martianeum7[[#This Row],[zawartosc '[%']]]*0.01,0)</f>
        <v>0</v>
      </c>
      <c r="G745">
        <f>martianeum7[[#This Row],[stan_magazynu '[kg']]]+martianeum7[[#This Row],[ile_kg_materiału_z_ładunku]]</f>
        <v>71.156799999999961</v>
      </c>
      <c r="H745">
        <f>IF(martianeum7[[#This Row],[stan_po_wydobyciu_z_ładunku]]&gt;=100,100,0)</f>
        <v>0</v>
      </c>
      <c r="I745">
        <f>martianeum7[[#This Row],[stan_po_wydobyciu_z_ładunku]]-martianeum7[[#This Row],[ile_zabiera_na_orbite]]</f>
        <v>71.156799999999961</v>
      </c>
    </row>
    <row r="746" spans="1:9" x14ac:dyDescent="0.25">
      <c r="A746" s="1">
        <v>49385</v>
      </c>
      <c r="B746">
        <f t="shared" si="11"/>
        <v>71.156799999999961</v>
      </c>
      <c r="C746" t="s">
        <v>11</v>
      </c>
      <c r="D746">
        <v>21.3</v>
      </c>
      <c r="E746">
        <v>0</v>
      </c>
      <c r="F746">
        <f>IF(martianeum7[[#This Row],[zawartosc '[%']]]&gt;=1,martianeum7[[#This Row],[masa '[kg']]]*martianeum7[[#This Row],[zawartosc '[%']]]*0.01,0)</f>
        <v>0</v>
      </c>
      <c r="G746">
        <f>martianeum7[[#This Row],[stan_magazynu '[kg']]]+martianeum7[[#This Row],[ile_kg_materiału_z_ładunku]]</f>
        <v>71.156799999999961</v>
      </c>
      <c r="H746">
        <f>IF(martianeum7[[#This Row],[stan_po_wydobyciu_z_ładunku]]&gt;=100,100,0)</f>
        <v>0</v>
      </c>
      <c r="I746">
        <f>martianeum7[[#This Row],[stan_po_wydobyciu_z_ładunku]]-martianeum7[[#This Row],[ile_zabiera_na_orbite]]</f>
        <v>71.156799999999961</v>
      </c>
    </row>
    <row r="747" spans="1:9" x14ac:dyDescent="0.25">
      <c r="A747" s="1">
        <v>49386</v>
      </c>
      <c r="B747">
        <f t="shared" si="11"/>
        <v>71.156799999999961</v>
      </c>
      <c r="C747" t="s">
        <v>26</v>
      </c>
      <c r="D747">
        <v>13.8</v>
      </c>
      <c r="E747">
        <v>5.9</v>
      </c>
      <c r="F747">
        <f>IF(martianeum7[[#This Row],[zawartosc '[%']]]&gt;=1,martianeum7[[#This Row],[masa '[kg']]]*martianeum7[[#This Row],[zawartosc '[%']]]*0.01,0)</f>
        <v>0.81420000000000015</v>
      </c>
      <c r="G747">
        <f>martianeum7[[#This Row],[stan_magazynu '[kg']]]+martianeum7[[#This Row],[ile_kg_materiału_z_ładunku]]</f>
        <v>71.970999999999961</v>
      </c>
      <c r="H747">
        <f>IF(martianeum7[[#This Row],[stan_po_wydobyciu_z_ładunku]]&gt;=100,100,0)</f>
        <v>0</v>
      </c>
      <c r="I747">
        <f>martianeum7[[#This Row],[stan_po_wydobyciu_z_ładunku]]-martianeum7[[#This Row],[ile_zabiera_na_orbite]]</f>
        <v>71.970999999999961</v>
      </c>
    </row>
    <row r="748" spans="1:9" x14ac:dyDescent="0.25">
      <c r="A748" s="1">
        <v>49387</v>
      </c>
      <c r="B748">
        <f t="shared" si="11"/>
        <v>71.970999999999961</v>
      </c>
      <c r="C748" t="s">
        <v>13</v>
      </c>
      <c r="D748">
        <v>20</v>
      </c>
      <c r="E748">
        <v>16</v>
      </c>
      <c r="F748">
        <f>IF(martianeum7[[#This Row],[zawartosc '[%']]]&gt;=1,martianeum7[[#This Row],[masa '[kg']]]*martianeum7[[#This Row],[zawartosc '[%']]]*0.01,0)</f>
        <v>3.2</v>
      </c>
      <c r="G748">
        <f>martianeum7[[#This Row],[stan_magazynu '[kg']]]+martianeum7[[#This Row],[ile_kg_materiału_z_ładunku]]</f>
        <v>75.170999999999964</v>
      </c>
      <c r="H748">
        <f>IF(martianeum7[[#This Row],[stan_po_wydobyciu_z_ładunku]]&gt;=100,100,0)</f>
        <v>0</v>
      </c>
      <c r="I748">
        <f>martianeum7[[#This Row],[stan_po_wydobyciu_z_ładunku]]-martianeum7[[#This Row],[ile_zabiera_na_orbite]]</f>
        <v>75.170999999999964</v>
      </c>
    </row>
    <row r="749" spans="1:9" x14ac:dyDescent="0.25">
      <c r="A749" s="1">
        <v>49388</v>
      </c>
      <c r="B749">
        <f t="shared" si="11"/>
        <v>75.170999999999964</v>
      </c>
      <c r="C749" t="s">
        <v>12</v>
      </c>
      <c r="D749">
        <v>23.9</v>
      </c>
      <c r="E749">
        <v>0</v>
      </c>
      <c r="F749">
        <f>IF(martianeum7[[#This Row],[zawartosc '[%']]]&gt;=1,martianeum7[[#This Row],[masa '[kg']]]*martianeum7[[#This Row],[zawartosc '[%']]]*0.01,0)</f>
        <v>0</v>
      </c>
      <c r="G749">
        <f>martianeum7[[#This Row],[stan_magazynu '[kg']]]+martianeum7[[#This Row],[ile_kg_materiału_z_ładunku]]</f>
        <v>75.170999999999964</v>
      </c>
      <c r="H749">
        <f>IF(martianeum7[[#This Row],[stan_po_wydobyciu_z_ładunku]]&gt;=100,100,0)</f>
        <v>0</v>
      </c>
      <c r="I749">
        <f>martianeum7[[#This Row],[stan_po_wydobyciu_z_ładunku]]-martianeum7[[#This Row],[ile_zabiera_na_orbite]]</f>
        <v>75.170999999999964</v>
      </c>
    </row>
    <row r="750" spans="1:9" x14ac:dyDescent="0.25">
      <c r="A750" s="1">
        <v>49389</v>
      </c>
      <c r="B750">
        <f t="shared" si="11"/>
        <v>75.170999999999964</v>
      </c>
      <c r="C750" t="s">
        <v>29</v>
      </c>
      <c r="D750">
        <v>15.3</v>
      </c>
      <c r="E750">
        <v>0.1</v>
      </c>
      <c r="F750">
        <f>IF(martianeum7[[#This Row],[zawartosc '[%']]]&gt;=1,martianeum7[[#This Row],[masa '[kg']]]*martianeum7[[#This Row],[zawartosc '[%']]]*0.01,0)</f>
        <v>0</v>
      </c>
      <c r="G750">
        <f>martianeum7[[#This Row],[stan_magazynu '[kg']]]+martianeum7[[#This Row],[ile_kg_materiału_z_ładunku]]</f>
        <v>75.170999999999964</v>
      </c>
      <c r="H750">
        <f>IF(martianeum7[[#This Row],[stan_po_wydobyciu_z_ładunku]]&gt;=100,100,0)</f>
        <v>0</v>
      </c>
      <c r="I750">
        <f>martianeum7[[#This Row],[stan_po_wydobyciu_z_ładunku]]-martianeum7[[#This Row],[ile_zabiera_na_orbite]]</f>
        <v>75.170999999999964</v>
      </c>
    </row>
    <row r="751" spans="1:9" x14ac:dyDescent="0.25">
      <c r="A751" s="1">
        <v>49390</v>
      </c>
      <c r="B751">
        <f t="shared" si="11"/>
        <v>75.170999999999964</v>
      </c>
      <c r="C751" t="s">
        <v>14</v>
      </c>
      <c r="D751">
        <v>16.600000000000001</v>
      </c>
      <c r="E751">
        <v>0</v>
      </c>
      <c r="F751">
        <f>IF(martianeum7[[#This Row],[zawartosc '[%']]]&gt;=1,martianeum7[[#This Row],[masa '[kg']]]*martianeum7[[#This Row],[zawartosc '[%']]]*0.01,0)</f>
        <v>0</v>
      </c>
      <c r="G751">
        <f>martianeum7[[#This Row],[stan_magazynu '[kg']]]+martianeum7[[#This Row],[ile_kg_materiału_z_ładunku]]</f>
        <v>75.170999999999964</v>
      </c>
      <c r="H751">
        <f>IF(martianeum7[[#This Row],[stan_po_wydobyciu_z_ładunku]]&gt;=100,100,0)</f>
        <v>0</v>
      </c>
      <c r="I751">
        <f>martianeum7[[#This Row],[stan_po_wydobyciu_z_ładunku]]-martianeum7[[#This Row],[ile_zabiera_na_orbite]]</f>
        <v>75.170999999999964</v>
      </c>
    </row>
    <row r="752" spans="1:9" x14ac:dyDescent="0.25">
      <c r="A752" s="1">
        <v>49391</v>
      </c>
      <c r="B752">
        <f t="shared" si="11"/>
        <v>75.170999999999964</v>
      </c>
      <c r="C752" t="s">
        <v>27</v>
      </c>
      <c r="D752">
        <v>20.8</v>
      </c>
      <c r="E752">
        <v>2</v>
      </c>
      <c r="F752">
        <f>IF(martianeum7[[#This Row],[zawartosc '[%']]]&gt;=1,martianeum7[[#This Row],[masa '[kg']]]*martianeum7[[#This Row],[zawartosc '[%']]]*0.01,0)</f>
        <v>0.41600000000000004</v>
      </c>
      <c r="G752">
        <f>martianeum7[[#This Row],[stan_magazynu '[kg']]]+martianeum7[[#This Row],[ile_kg_materiału_z_ładunku]]</f>
        <v>75.586999999999961</v>
      </c>
      <c r="H752">
        <f>IF(martianeum7[[#This Row],[stan_po_wydobyciu_z_ładunku]]&gt;=100,100,0)</f>
        <v>0</v>
      </c>
      <c r="I752">
        <f>martianeum7[[#This Row],[stan_po_wydobyciu_z_ładunku]]-martianeum7[[#This Row],[ile_zabiera_na_orbite]]</f>
        <v>75.586999999999961</v>
      </c>
    </row>
    <row r="753" spans="1:9" x14ac:dyDescent="0.25">
      <c r="A753" s="1">
        <v>49392</v>
      </c>
      <c r="B753">
        <f t="shared" si="11"/>
        <v>75.586999999999961</v>
      </c>
      <c r="C753" t="s">
        <v>11</v>
      </c>
      <c r="D753">
        <v>10.8</v>
      </c>
      <c r="E753">
        <v>12.3</v>
      </c>
      <c r="F753">
        <f>IF(martianeum7[[#This Row],[zawartosc '[%']]]&gt;=1,martianeum7[[#This Row],[masa '[kg']]]*martianeum7[[#This Row],[zawartosc '[%']]]*0.01,0)</f>
        <v>1.3284</v>
      </c>
      <c r="G753">
        <f>martianeum7[[#This Row],[stan_magazynu '[kg']]]+martianeum7[[#This Row],[ile_kg_materiału_z_ładunku]]</f>
        <v>76.915399999999963</v>
      </c>
      <c r="H753">
        <f>IF(martianeum7[[#This Row],[stan_po_wydobyciu_z_ładunku]]&gt;=100,100,0)</f>
        <v>0</v>
      </c>
      <c r="I753">
        <f>martianeum7[[#This Row],[stan_po_wydobyciu_z_ładunku]]-martianeum7[[#This Row],[ile_zabiera_na_orbite]]</f>
        <v>76.915399999999963</v>
      </c>
    </row>
    <row r="754" spans="1:9" x14ac:dyDescent="0.25">
      <c r="A754" s="1">
        <v>49393</v>
      </c>
      <c r="B754">
        <f t="shared" si="11"/>
        <v>76.915399999999963</v>
      </c>
      <c r="C754" t="s">
        <v>11</v>
      </c>
      <c r="D754">
        <v>12.5</v>
      </c>
      <c r="E754">
        <v>18.399999999999999</v>
      </c>
      <c r="F754">
        <f>IF(martianeum7[[#This Row],[zawartosc '[%']]]&gt;=1,martianeum7[[#This Row],[masa '[kg']]]*martianeum7[[#This Row],[zawartosc '[%']]]*0.01,0)</f>
        <v>2.2999999999999998</v>
      </c>
      <c r="G754">
        <f>martianeum7[[#This Row],[stan_magazynu '[kg']]]+martianeum7[[#This Row],[ile_kg_materiału_z_ładunku]]</f>
        <v>79.21539999999996</v>
      </c>
      <c r="H754">
        <f>IF(martianeum7[[#This Row],[stan_po_wydobyciu_z_ładunku]]&gt;=100,100,0)</f>
        <v>0</v>
      </c>
      <c r="I754">
        <f>martianeum7[[#This Row],[stan_po_wydobyciu_z_ładunku]]-martianeum7[[#This Row],[ile_zabiera_na_orbite]]</f>
        <v>79.21539999999996</v>
      </c>
    </row>
    <row r="755" spans="1:9" x14ac:dyDescent="0.25">
      <c r="A755" s="1">
        <v>49394</v>
      </c>
      <c r="B755">
        <f t="shared" si="11"/>
        <v>79.21539999999996</v>
      </c>
      <c r="C755" t="s">
        <v>9</v>
      </c>
      <c r="D755">
        <v>24</v>
      </c>
      <c r="E755">
        <v>4.9000000000000004</v>
      </c>
      <c r="F755">
        <f>IF(martianeum7[[#This Row],[zawartosc '[%']]]&gt;=1,martianeum7[[#This Row],[masa '[kg']]]*martianeum7[[#This Row],[zawartosc '[%']]]*0.01,0)</f>
        <v>1.1760000000000002</v>
      </c>
      <c r="G755">
        <f>martianeum7[[#This Row],[stan_magazynu '[kg']]]+martianeum7[[#This Row],[ile_kg_materiału_z_ładunku]]</f>
        <v>80.391399999999962</v>
      </c>
      <c r="H755">
        <f>IF(martianeum7[[#This Row],[stan_po_wydobyciu_z_ładunku]]&gt;=100,100,0)</f>
        <v>0</v>
      </c>
      <c r="I755">
        <f>martianeum7[[#This Row],[stan_po_wydobyciu_z_ładunku]]-martianeum7[[#This Row],[ile_zabiera_na_orbite]]</f>
        <v>80.391399999999962</v>
      </c>
    </row>
    <row r="756" spans="1:9" x14ac:dyDescent="0.25">
      <c r="A756" s="1">
        <v>49395</v>
      </c>
      <c r="B756">
        <f t="shared" si="11"/>
        <v>80.391399999999962</v>
      </c>
      <c r="C756" t="s">
        <v>10</v>
      </c>
      <c r="D756">
        <v>21.4</v>
      </c>
      <c r="E756">
        <v>11.1</v>
      </c>
      <c r="F756">
        <f>IF(martianeum7[[#This Row],[zawartosc '[%']]]&gt;=1,martianeum7[[#This Row],[masa '[kg']]]*martianeum7[[#This Row],[zawartosc '[%']]]*0.01,0)</f>
        <v>2.3753999999999995</v>
      </c>
      <c r="G756">
        <f>martianeum7[[#This Row],[stan_magazynu '[kg']]]+martianeum7[[#This Row],[ile_kg_materiału_z_ładunku]]</f>
        <v>82.766799999999961</v>
      </c>
      <c r="H756">
        <f>IF(martianeum7[[#This Row],[stan_po_wydobyciu_z_ładunku]]&gt;=100,100,0)</f>
        <v>0</v>
      </c>
      <c r="I756">
        <f>martianeum7[[#This Row],[stan_po_wydobyciu_z_ładunku]]-martianeum7[[#This Row],[ile_zabiera_na_orbite]]</f>
        <v>82.766799999999961</v>
      </c>
    </row>
    <row r="757" spans="1:9" x14ac:dyDescent="0.25">
      <c r="A757" s="1">
        <v>49396</v>
      </c>
      <c r="B757">
        <f t="shared" si="11"/>
        <v>82.766799999999961</v>
      </c>
      <c r="C757" t="s">
        <v>22</v>
      </c>
      <c r="D757">
        <v>18.3</v>
      </c>
      <c r="E757">
        <v>0</v>
      </c>
      <c r="F757">
        <f>IF(martianeum7[[#This Row],[zawartosc '[%']]]&gt;=1,martianeum7[[#This Row],[masa '[kg']]]*martianeum7[[#This Row],[zawartosc '[%']]]*0.01,0)</f>
        <v>0</v>
      </c>
      <c r="G757">
        <f>martianeum7[[#This Row],[stan_magazynu '[kg']]]+martianeum7[[#This Row],[ile_kg_materiału_z_ładunku]]</f>
        <v>82.766799999999961</v>
      </c>
      <c r="H757">
        <f>IF(martianeum7[[#This Row],[stan_po_wydobyciu_z_ładunku]]&gt;=100,100,0)</f>
        <v>0</v>
      </c>
      <c r="I757">
        <f>martianeum7[[#This Row],[stan_po_wydobyciu_z_ładunku]]-martianeum7[[#This Row],[ile_zabiera_na_orbite]]</f>
        <v>82.766799999999961</v>
      </c>
    </row>
    <row r="758" spans="1:9" x14ac:dyDescent="0.25">
      <c r="A758" s="1">
        <v>49397</v>
      </c>
      <c r="B758">
        <f t="shared" si="11"/>
        <v>82.766799999999961</v>
      </c>
      <c r="C758" t="s">
        <v>15</v>
      </c>
      <c r="D758">
        <v>10.5</v>
      </c>
      <c r="E758">
        <v>3.9</v>
      </c>
      <c r="F758">
        <f>IF(martianeum7[[#This Row],[zawartosc '[%']]]&gt;=1,martianeum7[[#This Row],[masa '[kg']]]*martianeum7[[#This Row],[zawartosc '[%']]]*0.01,0)</f>
        <v>0.40949999999999998</v>
      </c>
      <c r="G758">
        <f>martianeum7[[#This Row],[stan_magazynu '[kg']]]+martianeum7[[#This Row],[ile_kg_materiału_z_ładunku]]</f>
        <v>83.176299999999955</v>
      </c>
      <c r="H758">
        <f>IF(martianeum7[[#This Row],[stan_po_wydobyciu_z_ładunku]]&gt;=100,100,0)</f>
        <v>0</v>
      </c>
      <c r="I758">
        <f>martianeum7[[#This Row],[stan_po_wydobyciu_z_ładunku]]-martianeum7[[#This Row],[ile_zabiera_na_orbite]]</f>
        <v>83.176299999999955</v>
      </c>
    </row>
    <row r="759" spans="1:9" x14ac:dyDescent="0.25">
      <c r="A759" s="1">
        <v>49398</v>
      </c>
      <c r="B759">
        <f t="shared" si="11"/>
        <v>83.176299999999955</v>
      </c>
      <c r="C759" t="s">
        <v>10</v>
      </c>
      <c r="D759">
        <v>11.7</v>
      </c>
      <c r="E759">
        <v>0</v>
      </c>
      <c r="F759">
        <f>IF(martianeum7[[#This Row],[zawartosc '[%']]]&gt;=1,martianeum7[[#This Row],[masa '[kg']]]*martianeum7[[#This Row],[zawartosc '[%']]]*0.01,0)</f>
        <v>0</v>
      </c>
      <c r="G759">
        <f>martianeum7[[#This Row],[stan_magazynu '[kg']]]+martianeum7[[#This Row],[ile_kg_materiału_z_ładunku]]</f>
        <v>83.176299999999955</v>
      </c>
      <c r="H759">
        <f>IF(martianeum7[[#This Row],[stan_po_wydobyciu_z_ładunku]]&gt;=100,100,0)</f>
        <v>0</v>
      </c>
      <c r="I759">
        <f>martianeum7[[#This Row],[stan_po_wydobyciu_z_ładunku]]-martianeum7[[#This Row],[ile_zabiera_na_orbite]]</f>
        <v>83.176299999999955</v>
      </c>
    </row>
    <row r="760" spans="1:9" x14ac:dyDescent="0.25">
      <c r="A760" s="1">
        <v>49399</v>
      </c>
      <c r="B760">
        <f t="shared" si="11"/>
        <v>83.176299999999955</v>
      </c>
      <c r="C760" t="s">
        <v>7</v>
      </c>
      <c r="D760">
        <v>26.8</v>
      </c>
      <c r="E760">
        <v>0</v>
      </c>
      <c r="F760">
        <f>IF(martianeum7[[#This Row],[zawartosc '[%']]]&gt;=1,martianeum7[[#This Row],[masa '[kg']]]*martianeum7[[#This Row],[zawartosc '[%']]]*0.01,0)</f>
        <v>0</v>
      </c>
      <c r="G760">
        <f>martianeum7[[#This Row],[stan_magazynu '[kg']]]+martianeum7[[#This Row],[ile_kg_materiału_z_ładunku]]</f>
        <v>83.176299999999955</v>
      </c>
      <c r="H760">
        <f>IF(martianeum7[[#This Row],[stan_po_wydobyciu_z_ładunku]]&gt;=100,100,0)</f>
        <v>0</v>
      </c>
      <c r="I760">
        <f>martianeum7[[#This Row],[stan_po_wydobyciu_z_ładunku]]-martianeum7[[#This Row],[ile_zabiera_na_orbite]]</f>
        <v>83.176299999999955</v>
      </c>
    </row>
    <row r="761" spans="1:9" x14ac:dyDescent="0.25">
      <c r="A761" s="1">
        <v>49400</v>
      </c>
      <c r="B761">
        <f t="shared" si="11"/>
        <v>83.176299999999955</v>
      </c>
      <c r="C761" t="s">
        <v>10</v>
      </c>
      <c r="D761">
        <v>22.1</v>
      </c>
      <c r="E761">
        <v>33.799999999999997</v>
      </c>
      <c r="F761">
        <f>IF(martianeum7[[#This Row],[zawartosc '[%']]]&gt;=1,martianeum7[[#This Row],[masa '[kg']]]*martianeum7[[#This Row],[zawartosc '[%']]]*0.01,0)</f>
        <v>7.4698000000000002</v>
      </c>
      <c r="G761">
        <f>martianeum7[[#This Row],[stan_magazynu '[kg']]]+martianeum7[[#This Row],[ile_kg_materiału_z_ładunku]]</f>
        <v>90.646099999999961</v>
      </c>
      <c r="H761">
        <f>IF(martianeum7[[#This Row],[stan_po_wydobyciu_z_ładunku]]&gt;=100,100,0)</f>
        <v>0</v>
      </c>
      <c r="I761">
        <f>martianeum7[[#This Row],[stan_po_wydobyciu_z_ładunku]]-martianeum7[[#This Row],[ile_zabiera_na_orbite]]</f>
        <v>90.646099999999961</v>
      </c>
    </row>
    <row r="762" spans="1:9" x14ac:dyDescent="0.25">
      <c r="A762" s="1">
        <v>49401</v>
      </c>
      <c r="B762">
        <f t="shared" si="11"/>
        <v>90.646099999999961</v>
      </c>
      <c r="C762" t="s">
        <v>32</v>
      </c>
      <c r="D762">
        <v>17.100000000000001</v>
      </c>
      <c r="E762">
        <v>0</v>
      </c>
      <c r="F762">
        <f>IF(martianeum7[[#This Row],[zawartosc '[%']]]&gt;=1,martianeum7[[#This Row],[masa '[kg']]]*martianeum7[[#This Row],[zawartosc '[%']]]*0.01,0)</f>
        <v>0</v>
      </c>
      <c r="G762">
        <f>martianeum7[[#This Row],[stan_magazynu '[kg']]]+martianeum7[[#This Row],[ile_kg_materiału_z_ładunku]]</f>
        <v>90.646099999999961</v>
      </c>
      <c r="H762">
        <f>IF(martianeum7[[#This Row],[stan_po_wydobyciu_z_ładunku]]&gt;=100,100,0)</f>
        <v>0</v>
      </c>
      <c r="I762">
        <f>martianeum7[[#This Row],[stan_po_wydobyciu_z_ładunku]]-martianeum7[[#This Row],[ile_zabiera_na_orbite]]</f>
        <v>90.646099999999961</v>
      </c>
    </row>
    <row r="763" spans="1:9" x14ac:dyDescent="0.25">
      <c r="A763" s="1">
        <v>49402</v>
      </c>
      <c r="B763">
        <f t="shared" si="11"/>
        <v>90.646099999999961</v>
      </c>
      <c r="C763" t="s">
        <v>13</v>
      </c>
      <c r="D763">
        <v>12.1</v>
      </c>
      <c r="E763">
        <v>14.4</v>
      </c>
      <c r="F763">
        <f>IF(martianeum7[[#This Row],[zawartosc '[%']]]&gt;=1,martianeum7[[#This Row],[masa '[kg']]]*martianeum7[[#This Row],[zawartosc '[%']]]*0.01,0)</f>
        <v>1.7424000000000002</v>
      </c>
      <c r="G763">
        <f>martianeum7[[#This Row],[stan_magazynu '[kg']]]+martianeum7[[#This Row],[ile_kg_materiału_z_ładunku]]</f>
        <v>92.388499999999965</v>
      </c>
      <c r="H763">
        <f>IF(martianeum7[[#This Row],[stan_po_wydobyciu_z_ładunku]]&gt;=100,100,0)</f>
        <v>0</v>
      </c>
      <c r="I763">
        <f>martianeum7[[#This Row],[stan_po_wydobyciu_z_ładunku]]-martianeum7[[#This Row],[ile_zabiera_na_orbite]]</f>
        <v>92.388499999999965</v>
      </c>
    </row>
    <row r="764" spans="1:9" x14ac:dyDescent="0.25">
      <c r="A764" s="1">
        <v>49403</v>
      </c>
      <c r="B764">
        <f t="shared" si="11"/>
        <v>92.388499999999965</v>
      </c>
      <c r="C764" t="s">
        <v>19</v>
      </c>
      <c r="D764">
        <v>28.6</v>
      </c>
      <c r="E764">
        <v>23.2</v>
      </c>
      <c r="F764">
        <f>IF(martianeum7[[#This Row],[zawartosc '[%']]]&gt;=1,martianeum7[[#This Row],[masa '[kg']]]*martianeum7[[#This Row],[zawartosc '[%']]]*0.01,0)</f>
        <v>6.6352000000000002</v>
      </c>
      <c r="G764">
        <f>martianeum7[[#This Row],[stan_magazynu '[kg']]]+martianeum7[[#This Row],[ile_kg_materiału_z_ładunku]]</f>
        <v>99.023699999999963</v>
      </c>
      <c r="H764">
        <f>IF(martianeum7[[#This Row],[stan_po_wydobyciu_z_ładunku]]&gt;=100,100,0)</f>
        <v>0</v>
      </c>
      <c r="I764">
        <f>martianeum7[[#This Row],[stan_po_wydobyciu_z_ładunku]]-martianeum7[[#This Row],[ile_zabiera_na_orbite]]</f>
        <v>99.023699999999963</v>
      </c>
    </row>
    <row r="765" spans="1:9" x14ac:dyDescent="0.25">
      <c r="A765" s="1">
        <v>49404</v>
      </c>
      <c r="B765">
        <f t="shared" si="11"/>
        <v>99.023699999999963</v>
      </c>
      <c r="C765" t="s">
        <v>6</v>
      </c>
      <c r="D765">
        <v>21.2</v>
      </c>
      <c r="E765">
        <v>1.5</v>
      </c>
      <c r="F765">
        <f>IF(martianeum7[[#This Row],[zawartosc '[%']]]&gt;=1,martianeum7[[#This Row],[masa '[kg']]]*martianeum7[[#This Row],[zawartosc '[%']]]*0.01,0)</f>
        <v>0.318</v>
      </c>
      <c r="G765">
        <f>martianeum7[[#This Row],[stan_magazynu '[kg']]]+martianeum7[[#This Row],[ile_kg_materiału_z_ładunku]]</f>
        <v>99.34169999999996</v>
      </c>
      <c r="H765">
        <f>IF(martianeum7[[#This Row],[stan_po_wydobyciu_z_ładunku]]&gt;=100,100,0)</f>
        <v>0</v>
      </c>
      <c r="I765">
        <f>martianeum7[[#This Row],[stan_po_wydobyciu_z_ładunku]]-martianeum7[[#This Row],[ile_zabiera_na_orbite]]</f>
        <v>99.34169999999996</v>
      </c>
    </row>
    <row r="766" spans="1:9" x14ac:dyDescent="0.25">
      <c r="A766" s="1">
        <v>49405</v>
      </c>
      <c r="B766">
        <f t="shared" si="11"/>
        <v>99.34169999999996</v>
      </c>
      <c r="C766" t="s">
        <v>9</v>
      </c>
      <c r="D766">
        <v>17.2</v>
      </c>
      <c r="E766">
        <v>2.4</v>
      </c>
      <c r="F766">
        <f>IF(martianeum7[[#This Row],[zawartosc '[%']]]&gt;=1,martianeum7[[#This Row],[masa '[kg']]]*martianeum7[[#This Row],[zawartosc '[%']]]*0.01,0)</f>
        <v>0.41279999999999994</v>
      </c>
      <c r="G766">
        <f>martianeum7[[#This Row],[stan_magazynu '[kg']]]+martianeum7[[#This Row],[ile_kg_materiału_z_ładunku]]</f>
        <v>99.754499999999965</v>
      </c>
      <c r="H766">
        <f>IF(martianeum7[[#This Row],[stan_po_wydobyciu_z_ładunku]]&gt;=100,100,0)</f>
        <v>0</v>
      </c>
      <c r="I766">
        <f>martianeum7[[#This Row],[stan_po_wydobyciu_z_ładunku]]-martianeum7[[#This Row],[ile_zabiera_na_orbite]]</f>
        <v>99.754499999999965</v>
      </c>
    </row>
    <row r="767" spans="1:9" x14ac:dyDescent="0.25">
      <c r="A767" s="1">
        <v>49406</v>
      </c>
      <c r="B767">
        <f t="shared" si="11"/>
        <v>99.754499999999965</v>
      </c>
      <c r="C767" t="s">
        <v>10</v>
      </c>
      <c r="D767">
        <v>22.3</v>
      </c>
      <c r="E767">
        <v>0</v>
      </c>
      <c r="F767">
        <f>IF(martianeum7[[#This Row],[zawartosc '[%']]]&gt;=1,martianeum7[[#This Row],[masa '[kg']]]*martianeum7[[#This Row],[zawartosc '[%']]]*0.01,0)</f>
        <v>0</v>
      </c>
      <c r="G767">
        <f>martianeum7[[#This Row],[stan_magazynu '[kg']]]+martianeum7[[#This Row],[ile_kg_materiału_z_ładunku]]</f>
        <v>99.754499999999965</v>
      </c>
      <c r="H767">
        <f>IF(martianeum7[[#This Row],[stan_po_wydobyciu_z_ładunku]]&gt;=100,100,0)</f>
        <v>0</v>
      </c>
      <c r="I767">
        <f>martianeum7[[#This Row],[stan_po_wydobyciu_z_ładunku]]-martianeum7[[#This Row],[ile_zabiera_na_orbite]]</f>
        <v>99.754499999999965</v>
      </c>
    </row>
    <row r="768" spans="1:9" x14ac:dyDescent="0.25">
      <c r="A768" s="1">
        <v>49407</v>
      </c>
      <c r="B768">
        <f t="shared" si="11"/>
        <v>99.754499999999965</v>
      </c>
      <c r="C768" t="s">
        <v>15</v>
      </c>
      <c r="D768">
        <v>13.2</v>
      </c>
      <c r="E768">
        <v>3.6</v>
      </c>
      <c r="F768">
        <f>IF(martianeum7[[#This Row],[zawartosc '[%']]]&gt;=1,martianeum7[[#This Row],[masa '[kg']]]*martianeum7[[#This Row],[zawartosc '[%']]]*0.01,0)</f>
        <v>0.47519999999999996</v>
      </c>
      <c r="G768">
        <f>martianeum7[[#This Row],[stan_magazynu '[kg']]]+martianeum7[[#This Row],[ile_kg_materiału_z_ładunku]]</f>
        <v>100.22969999999997</v>
      </c>
      <c r="H768">
        <f>IF(martianeum7[[#This Row],[stan_po_wydobyciu_z_ładunku]]&gt;=100,100,0)</f>
        <v>100</v>
      </c>
      <c r="I768">
        <f>martianeum7[[#This Row],[stan_po_wydobyciu_z_ładunku]]-martianeum7[[#This Row],[ile_zabiera_na_orbite]]</f>
        <v>0.2296999999999656</v>
      </c>
    </row>
    <row r="769" spans="1:9" x14ac:dyDescent="0.25">
      <c r="A769" s="1">
        <v>49408</v>
      </c>
      <c r="B769">
        <f t="shared" si="11"/>
        <v>0.2296999999999656</v>
      </c>
      <c r="C769" t="s">
        <v>18</v>
      </c>
      <c r="D769">
        <v>13.6</v>
      </c>
      <c r="E769">
        <v>13.4</v>
      </c>
      <c r="F769">
        <f>IF(martianeum7[[#This Row],[zawartosc '[%']]]&gt;=1,martianeum7[[#This Row],[masa '[kg']]]*martianeum7[[#This Row],[zawartosc '[%']]]*0.01,0)</f>
        <v>1.8224</v>
      </c>
      <c r="G769">
        <f>martianeum7[[#This Row],[stan_magazynu '[kg']]]+martianeum7[[#This Row],[ile_kg_materiału_z_ładunku]]</f>
        <v>2.0520999999999656</v>
      </c>
      <c r="H769">
        <f>IF(martianeum7[[#This Row],[stan_po_wydobyciu_z_ładunku]]&gt;=100,100,0)</f>
        <v>0</v>
      </c>
      <c r="I769">
        <f>martianeum7[[#This Row],[stan_po_wydobyciu_z_ładunku]]-martianeum7[[#This Row],[ile_zabiera_na_orbite]]</f>
        <v>2.0520999999999656</v>
      </c>
    </row>
    <row r="770" spans="1:9" x14ac:dyDescent="0.25">
      <c r="A770" s="1">
        <v>49409</v>
      </c>
      <c r="B770">
        <f t="shared" si="11"/>
        <v>2.0520999999999656</v>
      </c>
      <c r="C770" t="s">
        <v>12</v>
      </c>
      <c r="D770">
        <v>15.7</v>
      </c>
      <c r="E770">
        <v>0</v>
      </c>
      <c r="F770">
        <f>IF(martianeum7[[#This Row],[zawartosc '[%']]]&gt;=1,martianeum7[[#This Row],[masa '[kg']]]*martianeum7[[#This Row],[zawartosc '[%']]]*0.01,0)</f>
        <v>0</v>
      </c>
      <c r="G770">
        <f>martianeum7[[#This Row],[stan_magazynu '[kg']]]+martianeum7[[#This Row],[ile_kg_materiału_z_ładunku]]</f>
        <v>2.0520999999999656</v>
      </c>
      <c r="H770">
        <f>IF(martianeum7[[#This Row],[stan_po_wydobyciu_z_ładunku]]&gt;=100,100,0)</f>
        <v>0</v>
      </c>
      <c r="I770">
        <f>martianeum7[[#This Row],[stan_po_wydobyciu_z_ładunku]]-martianeum7[[#This Row],[ile_zabiera_na_orbite]]</f>
        <v>2.0520999999999656</v>
      </c>
    </row>
    <row r="771" spans="1:9" x14ac:dyDescent="0.25">
      <c r="A771" s="1">
        <v>49410</v>
      </c>
      <c r="B771">
        <f t="shared" si="11"/>
        <v>2.0520999999999656</v>
      </c>
      <c r="C771" t="s">
        <v>9</v>
      </c>
      <c r="D771">
        <v>24.8</v>
      </c>
      <c r="E771">
        <v>0</v>
      </c>
      <c r="F771">
        <f>IF(martianeum7[[#This Row],[zawartosc '[%']]]&gt;=1,martianeum7[[#This Row],[masa '[kg']]]*martianeum7[[#This Row],[zawartosc '[%']]]*0.01,0)</f>
        <v>0</v>
      </c>
      <c r="G771">
        <f>martianeum7[[#This Row],[stan_magazynu '[kg']]]+martianeum7[[#This Row],[ile_kg_materiału_z_ładunku]]</f>
        <v>2.0520999999999656</v>
      </c>
      <c r="H771">
        <f>IF(martianeum7[[#This Row],[stan_po_wydobyciu_z_ładunku]]&gt;=100,100,0)</f>
        <v>0</v>
      </c>
      <c r="I771">
        <f>martianeum7[[#This Row],[stan_po_wydobyciu_z_ładunku]]-martianeum7[[#This Row],[ile_zabiera_na_orbite]]</f>
        <v>2.0520999999999656</v>
      </c>
    </row>
    <row r="772" spans="1:9" x14ac:dyDescent="0.25">
      <c r="A772" s="1">
        <v>49411</v>
      </c>
      <c r="B772">
        <f t="shared" ref="B772:B835" si="12">I771</f>
        <v>2.0520999999999656</v>
      </c>
      <c r="C772" t="s">
        <v>10</v>
      </c>
      <c r="D772">
        <v>25.1</v>
      </c>
      <c r="E772">
        <v>5.0999999999999996</v>
      </c>
      <c r="F772">
        <f>IF(martianeum7[[#This Row],[zawartosc '[%']]]&gt;=1,martianeum7[[#This Row],[masa '[kg']]]*martianeum7[[#This Row],[zawartosc '[%']]]*0.01,0)</f>
        <v>1.2801</v>
      </c>
      <c r="G772">
        <f>martianeum7[[#This Row],[stan_magazynu '[kg']]]+martianeum7[[#This Row],[ile_kg_materiału_z_ładunku]]</f>
        <v>3.3321999999999656</v>
      </c>
      <c r="H772">
        <f>IF(martianeum7[[#This Row],[stan_po_wydobyciu_z_ładunku]]&gt;=100,100,0)</f>
        <v>0</v>
      </c>
      <c r="I772">
        <f>martianeum7[[#This Row],[stan_po_wydobyciu_z_ładunku]]-martianeum7[[#This Row],[ile_zabiera_na_orbite]]</f>
        <v>3.3321999999999656</v>
      </c>
    </row>
    <row r="773" spans="1:9" x14ac:dyDescent="0.25">
      <c r="A773" s="1">
        <v>49412</v>
      </c>
      <c r="B773">
        <f t="shared" si="12"/>
        <v>3.3321999999999656</v>
      </c>
      <c r="C773" t="s">
        <v>19</v>
      </c>
      <c r="D773">
        <v>14.2</v>
      </c>
      <c r="E773">
        <v>23.5</v>
      </c>
      <c r="F773">
        <f>IF(martianeum7[[#This Row],[zawartosc '[%']]]&gt;=1,martianeum7[[#This Row],[masa '[kg']]]*martianeum7[[#This Row],[zawartosc '[%']]]*0.01,0)</f>
        <v>3.3369999999999997</v>
      </c>
      <c r="G773">
        <f>martianeum7[[#This Row],[stan_magazynu '[kg']]]+martianeum7[[#This Row],[ile_kg_materiału_z_ładunku]]</f>
        <v>6.6691999999999654</v>
      </c>
      <c r="H773">
        <f>IF(martianeum7[[#This Row],[stan_po_wydobyciu_z_ładunku]]&gt;=100,100,0)</f>
        <v>0</v>
      </c>
      <c r="I773">
        <f>martianeum7[[#This Row],[stan_po_wydobyciu_z_ładunku]]-martianeum7[[#This Row],[ile_zabiera_na_orbite]]</f>
        <v>6.6691999999999654</v>
      </c>
    </row>
    <row r="774" spans="1:9" x14ac:dyDescent="0.25">
      <c r="A774" s="1">
        <v>49413</v>
      </c>
      <c r="B774">
        <f t="shared" si="12"/>
        <v>6.6691999999999654</v>
      </c>
      <c r="C774" t="s">
        <v>14</v>
      </c>
      <c r="D774">
        <v>21.1</v>
      </c>
      <c r="E774">
        <v>1.4</v>
      </c>
      <c r="F774">
        <f>IF(martianeum7[[#This Row],[zawartosc '[%']]]&gt;=1,martianeum7[[#This Row],[masa '[kg']]]*martianeum7[[#This Row],[zawartosc '[%']]]*0.01,0)</f>
        <v>0.2954</v>
      </c>
      <c r="G774">
        <f>martianeum7[[#This Row],[stan_magazynu '[kg']]]+martianeum7[[#This Row],[ile_kg_materiału_z_ładunku]]</f>
        <v>6.9645999999999653</v>
      </c>
      <c r="H774">
        <f>IF(martianeum7[[#This Row],[stan_po_wydobyciu_z_ładunku]]&gt;=100,100,0)</f>
        <v>0</v>
      </c>
      <c r="I774">
        <f>martianeum7[[#This Row],[stan_po_wydobyciu_z_ładunku]]-martianeum7[[#This Row],[ile_zabiera_na_orbite]]</f>
        <v>6.9645999999999653</v>
      </c>
    </row>
    <row r="775" spans="1:9" x14ac:dyDescent="0.25">
      <c r="A775" s="1">
        <v>49414</v>
      </c>
      <c r="B775">
        <f t="shared" si="12"/>
        <v>6.9645999999999653</v>
      </c>
      <c r="C775" t="s">
        <v>10</v>
      </c>
      <c r="D775">
        <v>25.4</v>
      </c>
      <c r="E775">
        <v>28</v>
      </c>
      <c r="F775">
        <f>IF(martianeum7[[#This Row],[zawartosc '[%']]]&gt;=1,martianeum7[[#This Row],[masa '[kg']]]*martianeum7[[#This Row],[zawartosc '[%']]]*0.01,0)</f>
        <v>7.1119999999999992</v>
      </c>
      <c r="G775">
        <f>martianeum7[[#This Row],[stan_magazynu '[kg']]]+martianeum7[[#This Row],[ile_kg_materiału_z_ładunku]]</f>
        <v>14.076599999999964</v>
      </c>
      <c r="H775">
        <f>IF(martianeum7[[#This Row],[stan_po_wydobyciu_z_ładunku]]&gt;=100,100,0)</f>
        <v>0</v>
      </c>
      <c r="I775">
        <f>martianeum7[[#This Row],[stan_po_wydobyciu_z_ładunku]]-martianeum7[[#This Row],[ile_zabiera_na_orbite]]</f>
        <v>14.076599999999964</v>
      </c>
    </row>
    <row r="776" spans="1:9" x14ac:dyDescent="0.25">
      <c r="A776" s="1">
        <v>49415</v>
      </c>
      <c r="B776">
        <f t="shared" si="12"/>
        <v>14.076599999999964</v>
      </c>
      <c r="C776" t="s">
        <v>10</v>
      </c>
      <c r="D776">
        <v>24.7</v>
      </c>
      <c r="E776">
        <v>5.7</v>
      </c>
      <c r="F776">
        <f>IF(martianeum7[[#This Row],[zawartosc '[%']]]&gt;=1,martianeum7[[#This Row],[masa '[kg']]]*martianeum7[[#This Row],[zawartosc '[%']]]*0.01,0)</f>
        <v>1.4078999999999999</v>
      </c>
      <c r="G776">
        <f>martianeum7[[#This Row],[stan_magazynu '[kg']]]+martianeum7[[#This Row],[ile_kg_materiału_z_ładunku]]</f>
        <v>15.484499999999963</v>
      </c>
      <c r="H776">
        <f>IF(martianeum7[[#This Row],[stan_po_wydobyciu_z_ładunku]]&gt;=100,100,0)</f>
        <v>0</v>
      </c>
      <c r="I776">
        <f>martianeum7[[#This Row],[stan_po_wydobyciu_z_ładunku]]-martianeum7[[#This Row],[ile_zabiera_na_orbite]]</f>
        <v>15.484499999999963</v>
      </c>
    </row>
    <row r="777" spans="1:9" x14ac:dyDescent="0.25">
      <c r="A777" s="1">
        <v>49416</v>
      </c>
      <c r="B777">
        <f t="shared" si="12"/>
        <v>15.484499999999963</v>
      </c>
      <c r="C777" t="s">
        <v>13</v>
      </c>
      <c r="D777">
        <v>19.8</v>
      </c>
      <c r="E777">
        <v>0</v>
      </c>
      <c r="F777">
        <f>IF(martianeum7[[#This Row],[zawartosc '[%']]]&gt;=1,martianeum7[[#This Row],[masa '[kg']]]*martianeum7[[#This Row],[zawartosc '[%']]]*0.01,0)</f>
        <v>0</v>
      </c>
      <c r="G777">
        <f>martianeum7[[#This Row],[stan_magazynu '[kg']]]+martianeum7[[#This Row],[ile_kg_materiału_z_ładunku]]</f>
        <v>15.484499999999963</v>
      </c>
      <c r="H777">
        <f>IF(martianeum7[[#This Row],[stan_po_wydobyciu_z_ładunku]]&gt;=100,100,0)</f>
        <v>0</v>
      </c>
      <c r="I777">
        <f>martianeum7[[#This Row],[stan_po_wydobyciu_z_ładunku]]-martianeum7[[#This Row],[ile_zabiera_na_orbite]]</f>
        <v>15.484499999999963</v>
      </c>
    </row>
    <row r="778" spans="1:9" x14ac:dyDescent="0.25">
      <c r="A778" s="1">
        <v>49417</v>
      </c>
      <c r="B778">
        <f t="shared" si="12"/>
        <v>15.484499999999963</v>
      </c>
      <c r="C778" t="s">
        <v>27</v>
      </c>
      <c r="D778">
        <v>28.4</v>
      </c>
      <c r="E778">
        <v>2.9</v>
      </c>
      <c r="F778">
        <f>IF(martianeum7[[#This Row],[zawartosc '[%']]]&gt;=1,martianeum7[[#This Row],[masa '[kg']]]*martianeum7[[#This Row],[zawartosc '[%']]]*0.01,0)</f>
        <v>0.8236</v>
      </c>
      <c r="G778">
        <f>martianeum7[[#This Row],[stan_magazynu '[kg']]]+martianeum7[[#This Row],[ile_kg_materiału_z_ładunku]]</f>
        <v>16.308099999999964</v>
      </c>
      <c r="H778">
        <f>IF(martianeum7[[#This Row],[stan_po_wydobyciu_z_ładunku]]&gt;=100,100,0)</f>
        <v>0</v>
      </c>
      <c r="I778">
        <f>martianeum7[[#This Row],[stan_po_wydobyciu_z_ładunku]]-martianeum7[[#This Row],[ile_zabiera_na_orbite]]</f>
        <v>16.308099999999964</v>
      </c>
    </row>
    <row r="779" spans="1:9" x14ac:dyDescent="0.25">
      <c r="A779" s="1">
        <v>49418</v>
      </c>
      <c r="B779">
        <f t="shared" si="12"/>
        <v>16.308099999999964</v>
      </c>
      <c r="C779" t="s">
        <v>11</v>
      </c>
      <c r="D779">
        <v>26.5</v>
      </c>
      <c r="E779">
        <v>0</v>
      </c>
      <c r="F779">
        <f>IF(martianeum7[[#This Row],[zawartosc '[%']]]&gt;=1,martianeum7[[#This Row],[masa '[kg']]]*martianeum7[[#This Row],[zawartosc '[%']]]*0.01,0)</f>
        <v>0</v>
      </c>
      <c r="G779">
        <f>martianeum7[[#This Row],[stan_magazynu '[kg']]]+martianeum7[[#This Row],[ile_kg_materiału_z_ładunku]]</f>
        <v>16.308099999999964</v>
      </c>
      <c r="H779">
        <f>IF(martianeum7[[#This Row],[stan_po_wydobyciu_z_ładunku]]&gt;=100,100,0)</f>
        <v>0</v>
      </c>
      <c r="I779">
        <f>martianeum7[[#This Row],[stan_po_wydobyciu_z_ładunku]]-martianeum7[[#This Row],[ile_zabiera_na_orbite]]</f>
        <v>16.308099999999964</v>
      </c>
    </row>
    <row r="780" spans="1:9" x14ac:dyDescent="0.25">
      <c r="A780" s="1">
        <v>49419</v>
      </c>
      <c r="B780">
        <f t="shared" si="12"/>
        <v>16.308099999999964</v>
      </c>
      <c r="C780" t="s">
        <v>10</v>
      </c>
      <c r="D780">
        <v>14.1</v>
      </c>
      <c r="E780">
        <v>13.1</v>
      </c>
      <c r="F780">
        <f>IF(martianeum7[[#This Row],[zawartosc '[%']]]&gt;=1,martianeum7[[#This Row],[masa '[kg']]]*martianeum7[[#This Row],[zawartosc '[%']]]*0.01,0)</f>
        <v>1.8470999999999997</v>
      </c>
      <c r="G780">
        <f>martianeum7[[#This Row],[stan_magazynu '[kg']]]+martianeum7[[#This Row],[ile_kg_materiału_z_ładunku]]</f>
        <v>18.155199999999965</v>
      </c>
      <c r="H780">
        <f>IF(martianeum7[[#This Row],[stan_po_wydobyciu_z_ładunku]]&gt;=100,100,0)</f>
        <v>0</v>
      </c>
      <c r="I780">
        <f>martianeum7[[#This Row],[stan_po_wydobyciu_z_ładunku]]-martianeum7[[#This Row],[ile_zabiera_na_orbite]]</f>
        <v>18.155199999999965</v>
      </c>
    </row>
    <row r="781" spans="1:9" x14ac:dyDescent="0.25">
      <c r="A781" s="1">
        <v>49420</v>
      </c>
      <c r="B781">
        <f t="shared" si="12"/>
        <v>18.155199999999965</v>
      </c>
      <c r="C781" t="s">
        <v>28</v>
      </c>
      <c r="D781">
        <v>15.9</v>
      </c>
      <c r="E781">
        <v>0.5</v>
      </c>
      <c r="F781">
        <f>IF(martianeum7[[#This Row],[zawartosc '[%']]]&gt;=1,martianeum7[[#This Row],[masa '[kg']]]*martianeum7[[#This Row],[zawartosc '[%']]]*0.01,0)</f>
        <v>0</v>
      </c>
      <c r="G781">
        <f>martianeum7[[#This Row],[stan_magazynu '[kg']]]+martianeum7[[#This Row],[ile_kg_materiału_z_ładunku]]</f>
        <v>18.155199999999965</v>
      </c>
      <c r="H781">
        <f>IF(martianeum7[[#This Row],[stan_po_wydobyciu_z_ładunku]]&gt;=100,100,0)</f>
        <v>0</v>
      </c>
      <c r="I781">
        <f>martianeum7[[#This Row],[stan_po_wydobyciu_z_ładunku]]-martianeum7[[#This Row],[ile_zabiera_na_orbite]]</f>
        <v>18.155199999999965</v>
      </c>
    </row>
    <row r="782" spans="1:9" x14ac:dyDescent="0.25">
      <c r="A782" s="1">
        <v>49421</v>
      </c>
      <c r="B782">
        <f t="shared" si="12"/>
        <v>18.155199999999965</v>
      </c>
      <c r="C782" t="s">
        <v>19</v>
      </c>
      <c r="D782">
        <v>28.2</v>
      </c>
      <c r="E782">
        <v>26.9</v>
      </c>
      <c r="F782">
        <f>IF(martianeum7[[#This Row],[zawartosc '[%']]]&gt;=1,martianeum7[[#This Row],[masa '[kg']]]*martianeum7[[#This Row],[zawartosc '[%']]]*0.01,0)</f>
        <v>7.585799999999999</v>
      </c>
      <c r="G782">
        <f>martianeum7[[#This Row],[stan_magazynu '[kg']]]+martianeum7[[#This Row],[ile_kg_materiału_z_ładunku]]</f>
        <v>25.740999999999964</v>
      </c>
      <c r="H782">
        <f>IF(martianeum7[[#This Row],[stan_po_wydobyciu_z_ładunku]]&gt;=100,100,0)</f>
        <v>0</v>
      </c>
      <c r="I782">
        <f>martianeum7[[#This Row],[stan_po_wydobyciu_z_ładunku]]-martianeum7[[#This Row],[ile_zabiera_na_orbite]]</f>
        <v>25.740999999999964</v>
      </c>
    </row>
    <row r="783" spans="1:9" x14ac:dyDescent="0.25">
      <c r="A783" s="1">
        <v>49422</v>
      </c>
      <c r="B783">
        <f t="shared" si="12"/>
        <v>25.740999999999964</v>
      </c>
      <c r="C783" t="s">
        <v>28</v>
      </c>
      <c r="D783">
        <v>17.100000000000001</v>
      </c>
      <c r="E783">
        <v>0.5</v>
      </c>
      <c r="F783">
        <f>IF(martianeum7[[#This Row],[zawartosc '[%']]]&gt;=1,martianeum7[[#This Row],[masa '[kg']]]*martianeum7[[#This Row],[zawartosc '[%']]]*0.01,0)</f>
        <v>0</v>
      </c>
      <c r="G783">
        <f>martianeum7[[#This Row],[stan_magazynu '[kg']]]+martianeum7[[#This Row],[ile_kg_materiału_z_ładunku]]</f>
        <v>25.740999999999964</v>
      </c>
      <c r="H783">
        <f>IF(martianeum7[[#This Row],[stan_po_wydobyciu_z_ładunku]]&gt;=100,100,0)</f>
        <v>0</v>
      </c>
      <c r="I783">
        <f>martianeum7[[#This Row],[stan_po_wydobyciu_z_ładunku]]-martianeum7[[#This Row],[ile_zabiera_na_orbite]]</f>
        <v>25.740999999999964</v>
      </c>
    </row>
    <row r="784" spans="1:9" x14ac:dyDescent="0.25">
      <c r="A784" s="1">
        <v>49423</v>
      </c>
      <c r="B784">
        <f t="shared" si="12"/>
        <v>25.740999999999964</v>
      </c>
      <c r="C784" t="s">
        <v>19</v>
      </c>
      <c r="D784">
        <v>27</v>
      </c>
      <c r="E784">
        <v>0</v>
      </c>
      <c r="F784">
        <f>IF(martianeum7[[#This Row],[zawartosc '[%']]]&gt;=1,martianeum7[[#This Row],[masa '[kg']]]*martianeum7[[#This Row],[zawartosc '[%']]]*0.01,0)</f>
        <v>0</v>
      </c>
      <c r="G784">
        <f>martianeum7[[#This Row],[stan_magazynu '[kg']]]+martianeum7[[#This Row],[ile_kg_materiału_z_ładunku]]</f>
        <v>25.740999999999964</v>
      </c>
      <c r="H784">
        <f>IF(martianeum7[[#This Row],[stan_po_wydobyciu_z_ładunku]]&gt;=100,100,0)</f>
        <v>0</v>
      </c>
      <c r="I784">
        <f>martianeum7[[#This Row],[stan_po_wydobyciu_z_ładunku]]-martianeum7[[#This Row],[ile_zabiera_na_orbite]]</f>
        <v>25.740999999999964</v>
      </c>
    </row>
    <row r="785" spans="1:9" x14ac:dyDescent="0.25">
      <c r="A785" s="1">
        <v>49424</v>
      </c>
      <c r="B785">
        <f t="shared" si="12"/>
        <v>25.740999999999964</v>
      </c>
      <c r="C785" t="s">
        <v>18</v>
      </c>
      <c r="D785">
        <v>24.1</v>
      </c>
      <c r="E785">
        <v>0</v>
      </c>
      <c r="F785">
        <f>IF(martianeum7[[#This Row],[zawartosc '[%']]]&gt;=1,martianeum7[[#This Row],[masa '[kg']]]*martianeum7[[#This Row],[zawartosc '[%']]]*0.01,0)</f>
        <v>0</v>
      </c>
      <c r="G785">
        <f>martianeum7[[#This Row],[stan_magazynu '[kg']]]+martianeum7[[#This Row],[ile_kg_materiału_z_ładunku]]</f>
        <v>25.740999999999964</v>
      </c>
      <c r="H785">
        <f>IF(martianeum7[[#This Row],[stan_po_wydobyciu_z_ładunku]]&gt;=100,100,0)</f>
        <v>0</v>
      </c>
      <c r="I785">
        <f>martianeum7[[#This Row],[stan_po_wydobyciu_z_ładunku]]-martianeum7[[#This Row],[ile_zabiera_na_orbite]]</f>
        <v>25.740999999999964</v>
      </c>
    </row>
    <row r="786" spans="1:9" x14ac:dyDescent="0.25">
      <c r="A786" s="1">
        <v>49425</v>
      </c>
      <c r="B786">
        <f t="shared" si="12"/>
        <v>25.740999999999964</v>
      </c>
      <c r="C786" t="s">
        <v>12</v>
      </c>
      <c r="D786">
        <v>10.4</v>
      </c>
      <c r="E786">
        <v>7.2</v>
      </c>
      <c r="F786">
        <f>IF(martianeum7[[#This Row],[zawartosc '[%']]]&gt;=1,martianeum7[[#This Row],[masa '[kg']]]*martianeum7[[#This Row],[zawartosc '[%']]]*0.01,0)</f>
        <v>0.74880000000000013</v>
      </c>
      <c r="G786">
        <f>martianeum7[[#This Row],[stan_magazynu '[kg']]]+martianeum7[[#This Row],[ile_kg_materiału_z_ładunku]]</f>
        <v>26.489799999999963</v>
      </c>
      <c r="H786">
        <f>IF(martianeum7[[#This Row],[stan_po_wydobyciu_z_ładunku]]&gt;=100,100,0)</f>
        <v>0</v>
      </c>
      <c r="I786">
        <f>martianeum7[[#This Row],[stan_po_wydobyciu_z_ładunku]]-martianeum7[[#This Row],[ile_zabiera_na_orbite]]</f>
        <v>26.489799999999963</v>
      </c>
    </row>
    <row r="787" spans="1:9" x14ac:dyDescent="0.25">
      <c r="A787" s="1">
        <v>49426</v>
      </c>
      <c r="B787">
        <f t="shared" si="12"/>
        <v>26.489799999999963</v>
      </c>
      <c r="C787" t="s">
        <v>13</v>
      </c>
      <c r="D787">
        <v>27.2</v>
      </c>
      <c r="E787">
        <v>15.1</v>
      </c>
      <c r="F787">
        <f>IF(martianeum7[[#This Row],[zawartosc '[%']]]&gt;=1,martianeum7[[#This Row],[masa '[kg']]]*martianeum7[[#This Row],[zawartosc '[%']]]*0.01,0)</f>
        <v>4.1071999999999997</v>
      </c>
      <c r="G787">
        <f>martianeum7[[#This Row],[stan_magazynu '[kg']]]+martianeum7[[#This Row],[ile_kg_materiału_z_ładunku]]</f>
        <v>30.596999999999962</v>
      </c>
      <c r="H787">
        <f>IF(martianeum7[[#This Row],[stan_po_wydobyciu_z_ładunku]]&gt;=100,100,0)</f>
        <v>0</v>
      </c>
      <c r="I787">
        <f>martianeum7[[#This Row],[stan_po_wydobyciu_z_ładunku]]-martianeum7[[#This Row],[ile_zabiera_na_orbite]]</f>
        <v>30.596999999999962</v>
      </c>
    </row>
    <row r="788" spans="1:9" x14ac:dyDescent="0.25">
      <c r="A788" s="1">
        <v>49427</v>
      </c>
      <c r="B788">
        <f t="shared" si="12"/>
        <v>30.596999999999962</v>
      </c>
      <c r="C788" t="s">
        <v>22</v>
      </c>
      <c r="D788">
        <v>22.1</v>
      </c>
      <c r="E788">
        <v>0</v>
      </c>
      <c r="F788">
        <f>IF(martianeum7[[#This Row],[zawartosc '[%']]]&gt;=1,martianeum7[[#This Row],[masa '[kg']]]*martianeum7[[#This Row],[zawartosc '[%']]]*0.01,0)</f>
        <v>0</v>
      </c>
      <c r="G788">
        <f>martianeum7[[#This Row],[stan_magazynu '[kg']]]+martianeum7[[#This Row],[ile_kg_materiału_z_ładunku]]</f>
        <v>30.596999999999962</v>
      </c>
      <c r="H788">
        <f>IF(martianeum7[[#This Row],[stan_po_wydobyciu_z_ładunku]]&gt;=100,100,0)</f>
        <v>0</v>
      </c>
      <c r="I788">
        <f>martianeum7[[#This Row],[stan_po_wydobyciu_z_ładunku]]-martianeum7[[#This Row],[ile_zabiera_na_orbite]]</f>
        <v>30.596999999999962</v>
      </c>
    </row>
    <row r="789" spans="1:9" x14ac:dyDescent="0.25">
      <c r="A789" s="1">
        <v>49428</v>
      </c>
      <c r="B789">
        <f t="shared" si="12"/>
        <v>30.596999999999962</v>
      </c>
      <c r="C789" t="s">
        <v>14</v>
      </c>
      <c r="D789">
        <v>13.3</v>
      </c>
      <c r="E789">
        <v>8.5</v>
      </c>
      <c r="F789">
        <f>IF(martianeum7[[#This Row],[zawartosc '[%']]]&gt;=1,martianeum7[[#This Row],[masa '[kg']]]*martianeum7[[#This Row],[zawartosc '[%']]]*0.01,0)</f>
        <v>1.1305000000000001</v>
      </c>
      <c r="G789">
        <f>martianeum7[[#This Row],[stan_magazynu '[kg']]]+martianeum7[[#This Row],[ile_kg_materiału_z_ładunku]]</f>
        <v>31.727499999999964</v>
      </c>
      <c r="H789">
        <f>IF(martianeum7[[#This Row],[stan_po_wydobyciu_z_ładunku]]&gt;=100,100,0)</f>
        <v>0</v>
      </c>
      <c r="I789">
        <f>martianeum7[[#This Row],[stan_po_wydobyciu_z_ładunku]]-martianeum7[[#This Row],[ile_zabiera_na_orbite]]</f>
        <v>31.727499999999964</v>
      </c>
    </row>
    <row r="790" spans="1:9" x14ac:dyDescent="0.25">
      <c r="A790" s="1">
        <v>49429</v>
      </c>
      <c r="B790">
        <f t="shared" si="12"/>
        <v>31.727499999999964</v>
      </c>
      <c r="C790" t="s">
        <v>12</v>
      </c>
      <c r="D790">
        <v>26.4</v>
      </c>
      <c r="E790">
        <v>0</v>
      </c>
      <c r="F790">
        <f>IF(martianeum7[[#This Row],[zawartosc '[%']]]&gt;=1,martianeum7[[#This Row],[masa '[kg']]]*martianeum7[[#This Row],[zawartosc '[%']]]*0.01,0)</f>
        <v>0</v>
      </c>
      <c r="G790">
        <f>martianeum7[[#This Row],[stan_magazynu '[kg']]]+martianeum7[[#This Row],[ile_kg_materiału_z_ładunku]]</f>
        <v>31.727499999999964</v>
      </c>
      <c r="H790">
        <f>IF(martianeum7[[#This Row],[stan_po_wydobyciu_z_ładunku]]&gt;=100,100,0)</f>
        <v>0</v>
      </c>
      <c r="I790">
        <f>martianeum7[[#This Row],[stan_po_wydobyciu_z_ładunku]]-martianeum7[[#This Row],[ile_zabiera_na_orbite]]</f>
        <v>31.727499999999964</v>
      </c>
    </row>
    <row r="791" spans="1:9" x14ac:dyDescent="0.25">
      <c r="A791" s="1">
        <v>49430</v>
      </c>
      <c r="B791">
        <f t="shared" si="12"/>
        <v>31.727499999999964</v>
      </c>
      <c r="C791" t="s">
        <v>25</v>
      </c>
      <c r="D791">
        <v>25.8</v>
      </c>
      <c r="E791">
        <v>2.9</v>
      </c>
      <c r="F791">
        <f>IF(martianeum7[[#This Row],[zawartosc '[%']]]&gt;=1,martianeum7[[#This Row],[masa '[kg']]]*martianeum7[[#This Row],[zawartosc '[%']]]*0.01,0)</f>
        <v>0.74819999999999998</v>
      </c>
      <c r="G791">
        <f>martianeum7[[#This Row],[stan_magazynu '[kg']]]+martianeum7[[#This Row],[ile_kg_materiału_z_ładunku]]</f>
        <v>32.475699999999961</v>
      </c>
      <c r="H791">
        <f>IF(martianeum7[[#This Row],[stan_po_wydobyciu_z_ładunku]]&gt;=100,100,0)</f>
        <v>0</v>
      </c>
      <c r="I791">
        <f>martianeum7[[#This Row],[stan_po_wydobyciu_z_ładunku]]-martianeum7[[#This Row],[ile_zabiera_na_orbite]]</f>
        <v>32.475699999999961</v>
      </c>
    </row>
    <row r="792" spans="1:9" x14ac:dyDescent="0.25">
      <c r="A792" s="1">
        <v>49431</v>
      </c>
      <c r="B792">
        <f t="shared" si="12"/>
        <v>32.475699999999961</v>
      </c>
      <c r="C792" t="s">
        <v>15</v>
      </c>
      <c r="D792">
        <v>23</v>
      </c>
      <c r="E792">
        <v>3.8</v>
      </c>
      <c r="F792">
        <f>IF(martianeum7[[#This Row],[zawartosc '[%']]]&gt;=1,martianeum7[[#This Row],[masa '[kg']]]*martianeum7[[#This Row],[zawartosc '[%']]]*0.01,0)</f>
        <v>0.87399999999999989</v>
      </c>
      <c r="G792">
        <f>martianeum7[[#This Row],[stan_magazynu '[kg']]]+martianeum7[[#This Row],[ile_kg_materiału_z_ładunku]]</f>
        <v>33.349699999999963</v>
      </c>
      <c r="H792">
        <f>IF(martianeum7[[#This Row],[stan_po_wydobyciu_z_ładunku]]&gt;=100,100,0)</f>
        <v>0</v>
      </c>
      <c r="I792">
        <f>martianeum7[[#This Row],[stan_po_wydobyciu_z_ładunku]]-martianeum7[[#This Row],[ile_zabiera_na_orbite]]</f>
        <v>33.349699999999963</v>
      </c>
    </row>
    <row r="793" spans="1:9" x14ac:dyDescent="0.25">
      <c r="A793" s="1">
        <v>49432</v>
      </c>
      <c r="B793">
        <f t="shared" si="12"/>
        <v>33.349699999999963</v>
      </c>
      <c r="C793" t="s">
        <v>13</v>
      </c>
      <c r="D793">
        <v>22.7</v>
      </c>
      <c r="E793">
        <v>0</v>
      </c>
      <c r="F793">
        <f>IF(martianeum7[[#This Row],[zawartosc '[%']]]&gt;=1,martianeum7[[#This Row],[masa '[kg']]]*martianeum7[[#This Row],[zawartosc '[%']]]*0.01,0)</f>
        <v>0</v>
      </c>
      <c r="G793">
        <f>martianeum7[[#This Row],[stan_magazynu '[kg']]]+martianeum7[[#This Row],[ile_kg_materiału_z_ładunku]]</f>
        <v>33.349699999999963</v>
      </c>
      <c r="H793">
        <f>IF(martianeum7[[#This Row],[stan_po_wydobyciu_z_ładunku]]&gt;=100,100,0)</f>
        <v>0</v>
      </c>
      <c r="I793">
        <f>martianeum7[[#This Row],[stan_po_wydobyciu_z_ładunku]]-martianeum7[[#This Row],[ile_zabiera_na_orbite]]</f>
        <v>33.349699999999963</v>
      </c>
    </row>
    <row r="794" spans="1:9" x14ac:dyDescent="0.25">
      <c r="A794" s="1">
        <v>49433</v>
      </c>
      <c r="B794">
        <f t="shared" si="12"/>
        <v>33.349699999999963</v>
      </c>
      <c r="C794" t="s">
        <v>26</v>
      </c>
      <c r="D794">
        <v>26.2</v>
      </c>
      <c r="E794">
        <v>5.0999999999999996</v>
      </c>
      <c r="F794">
        <f>IF(martianeum7[[#This Row],[zawartosc '[%']]]&gt;=1,martianeum7[[#This Row],[masa '[kg']]]*martianeum7[[#This Row],[zawartosc '[%']]]*0.01,0)</f>
        <v>1.3361999999999998</v>
      </c>
      <c r="G794">
        <f>martianeum7[[#This Row],[stan_magazynu '[kg']]]+martianeum7[[#This Row],[ile_kg_materiału_z_ładunku]]</f>
        <v>34.685899999999961</v>
      </c>
      <c r="H794">
        <f>IF(martianeum7[[#This Row],[stan_po_wydobyciu_z_ładunku]]&gt;=100,100,0)</f>
        <v>0</v>
      </c>
      <c r="I794">
        <f>martianeum7[[#This Row],[stan_po_wydobyciu_z_ładunku]]-martianeum7[[#This Row],[ile_zabiera_na_orbite]]</f>
        <v>34.685899999999961</v>
      </c>
    </row>
    <row r="795" spans="1:9" x14ac:dyDescent="0.25">
      <c r="A795" s="1">
        <v>49434</v>
      </c>
      <c r="B795">
        <f t="shared" si="12"/>
        <v>34.685899999999961</v>
      </c>
      <c r="C795" t="s">
        <v>14</v>
      </c>
      <c r="D795">
        <v>16.600000000000001</v>
      </c>
      <c r="E795">
        <v>0</v>
      </c>
      <c r="F795">
        <f>IF(martianeum7[[#This Row],[zawartosc '[%']]]&gt;=1,martianeum7[[#This Row],[masa '[kg']]]*martianeum7[[#This Row],[zawartosc '[%']]]*0.01,0)</f>
        <v>0</v>
      </c>
      <c r="G795">
        <f>martianeum7[[#This Row],[stan_magazynu '[kg']]]+martianeum7[[#This Row],[ile_kg_materiału_z_ładunku]]</f>
        <v>34.685899999999961</v>
      </c>
      <c r="H795">
        <f>IF(martianeum7[[#This Row],[stan_po_wydobyciu_z_ładunku]]&gt;=100,100,0)</f>
        <v>0</v>
      </c>
      <c r="I795">
        <f>martianeum7[[#This Row],[stan_po_wydobyciu_z_ładunku]]-martianeum7[[#This Row],[ile_zabiera_na_orbite]]</f>
        <v>34.685899999999961</v>
      </c>
    </row>
    <row r="796" spans="1:9" x14ac:dyDescent="0.25">
      <c r="A796" s="1">
        <v>49435</v>
      </c>
      <c r="B796">
        <f t="shared" si="12"/>
        <v>34.685899999999961</v>
      </c>
      <c r="C796" t="s">
        <v>23</v>
      </c>
      <c r="D796">
        <v>23.9</v>
      </c>
      <c r="E796">
        <v>0</v>
      </c>
      <c r="F796">
        <f>IF(martianeum7[[#This Row],[zawartosc '[%']]]&gt;=1,martianeum7[[#This Row],[masa '[kg']]]*martianeum7[[#This Row],[zawartosc '[%']]]*0.01,0)</f>
        <v>0</v>
      </c>
      <c r="G796">
        <f>martianeum7[[#This Row],[stan_magazynu '[kg']]]+martianeum7[[#This Row],[ile_kg_materiału_z_ładunku]]</f>
        <v>34.685899999999961</v>
      </c>
      <c r="H796">
        <f>IF(martianeum7[[#This Row],[stan_po_wydobyciu_z_ładunku]]&gt;=100,100,0)</f>
        <v>0</v>
      </c>
      <c r="I796">
        <f>martianeum7[[#This Row],[stan_po_wydobyciu_z_ładunku]]-martianeum7[[#This Row],[ile_zabiera_na_orbite]]</f>
        <v>34.685899999999961</v>
      </c>
    </row>
    <row r="797" spans="1:9" x14ac:dyDescent="0.25">
      <c r="A797" s="1">
        <v>49436</v>
      </c>
      <c r="B797">
        <f t="shared" si="12"/>
        <v>34.685899999999961</v>
      </c>
      <c r="C797" t="s">
        <v>7</v>
      </c>
      <c r="D797">
        <v>10.6</v>
      </c>
      <c r="E797">
        <v>21.3</v>
      </c>
      <c r="F797">
        <f>IF(martianeum7[[#This Row],[zawartosc '[%']]]&gt;=1,martianeum7[[#This Row],[masa '[kg']]]*martianeum7[[#This Row],[zawartosc '[%']]]*0.01,0)</f>
        <v>2.2578</v>
      </c>
      <c r="G797">
        <f>martianeum7[[#This Row],[stan_magazynu '[kg']]]+martianeum7[[#This Row],[ile_kg_materiału_z_ładunku]]</f>
        <v>36.943699999999964</v>
      </c>
      <c r="H797">
        <f>IF(martianeum7[[#This Row],[stan_po_wydobyciu_z_ładunku]]&gt;=100,100,0)</f>
        <v>0</v>
      </c>
      <c r="I797">
        <f>martianeum7[[#This Row],[stan_po_wydobyciu_z_ładunku]]-martianeum7[[#This Row],[ile_zabiera_na_orbite]]</f>
        <v>36.943699999999964</v>
      </c>
    </row>
    <row r="798" spans="1:9" x14ac:dyDescent="0.25">
      <c r="A798" s="1">
        <v>49437</v>
      </c>
      <c r="B798">
        <f t="shared" si="12"/>
        <v>36.943699999999964</v>
      </c>
      <c r="C798" t="s">
        <v>10</v>
      </c>
      <c r="D798">
        <v>22.8</v>
      </c>
      <c r="E798">
        <v>24.6</v>
      </c>
      <c r="F798">
        <f>IF(martianeum7[[#This Row],[zawartosc '[%']]]&gt;=1,martianeum7[[#This Row],[masa '[kg']]]*martianeum7[[#This Row],[zawartosc '[%']]]*0.01,0)</f>
        <v>5.6088000000000005</v>
      </c>
      <c r="G798">
        <f>martianeum7[[#This Row],[stan_magazynu '[kg']]]+martianeum7[[#This Row],[ile_kg_materiału_z_ładunku]]</f>
        <v>42.552499999999966</v>
      </c>
      <c r="H798">
        <f>IF(martianeum7[[#This Row],[stan_po_wydobyciu_z_ładunku]]&gt;=100,100,0)</f>
        <v>0</v>
      </c>
      <c r="I798">
        <f>martianeum7[[#This Row],[stan_po_wydobyciu_z_ładunku]]-martianeum7[[#This Row],[ile_zabiera_na_orbite]]</f>
        <v>42.552499999999966</v>
      </c>
    </row>
    <row r="799" spans="1:9" x14ac:dyDescent="0.25">
      <c r="A799" s="1">
        <v>49438</v>
      </c>
      <c r="B799">
        <f t="shared" si="12"/>
        <v>42.552499999999966</v>
      </c>
      <c r="C799" t="s">
        <v>5</v>
      </c>
      <c r="D799">
        <v>26.8</v>
      </c>
      <c r="E799">
        <v>7.5</v>
      </c>
      <c r="F799">
        <f>IF(martianeum7[[#This Row],[zawartosc '[%']]]&gt;=1,martianeum7[[#This Row],[masa '[kg']]]*martianeum7[[#This Row],[zawartosc '[%']]]*0.01,0)</f>
        <v>2.0100000000000002</v>
      </c>
      <c r="G799">
        <f>martianeum7[[#This Row],[stan_magazynu '[kg']]]+martianeum7[[#This Row],[ile_kg_materiału_z_ładunku]]</f>
        <v>44.562499999999964</v>
      </c>
      <c r="H799">
        <f>IF(martianeum7[[#This Row],[stan_po_wydobyciu_z_ładunku]]&gt;=100,100,0)</f>
        <v>0</v>
      </c>
      <c r="I799">
        <f>martianeum7[[#This Row],[stan_po_wydobyciu_z_ładunku]]-martianeum7[[#This Row],[ile_zabiera_na_orbite]]</f>
        <v>44.562499999999964</v>
      </c>
    </row>
    <row r="800" spans="1:9" x14ac:dyDescent="0.25">
      <c r="A800" s="1">
        <v>49439</v>
      </c>
      <c r="B800">
        <f t="shared" si="12"/>
        <v>44.562499999999964</v>
      </c>
      <c r="C800" t="s">
        <v>19</v>
      </c>
      <c r="D800">
        <v>21.3</v>
      </c>
      <c r="E800">
        <v>37.700000000000003</v>
      </c>
      <c r="F800">
        <f>IF(martianeum7[[#This Row],[zawartosc '[%']]]&gt;=1,martianeum7[[#This Row],[masa '[kg']]]*martianeum7[[#This Row],[zawartosc '[%']]]*0.01,0)</f>
        <v>8.0301000000000009</v>
      </c>
      <c r="G800">
        <f>martianeum7[[#This Row],[stan_magazynu '[kg']]]+martianeum7[[#This Row],[ile_kg_materiału_z_ładunku]]</f>
        <v>52.592599999999962</v>
      </c>
      <c r="H800">
        <f>IF(martianeum7[[#This Row],[stan_po_wydobyciu_z_ładunku]]&gt;=100,100,0)</f>
        <v>0</v>
      </c>
      <c r="I800">
        <f>martianeum7[[#This Row],[stan_po_wydobyciu_z_ładunku]]-martianeum7[[#This Row],[ile_zabiera_na_orbite]]</f>
        <v>52.592599999999962</v>
      </c>
    </row>
    <row r="801" spans="1:9" x14ac:dyDescent="0.25">
      <c r="A801" s="1">
        <v>49440</v>
      </c>
      <c r="B801">
        <f t="shared" si="12"/>
        <v>52.592599999999962</v>
      </c>
      <c r="C801" t="s">
        <v>12</v>
      </c>
      <c r="D801">
        <v>20.3</v>
      </c>
      <c r="E801">
        <v>11</v>
      </c>
      <c r="F801">
        <f>IF(martianeum7[[#This Row],[zawartosc '[%']]]&gt;=1,martianeum7[[#This Row],[masa '[kg']]]*martianeum7[[#This Row],[zawartosc '[%']]]*0.01,0)</f>
        <v>2.2330000000000001</v>
      </c>
      <c r="G801">
        <f>martianeum7[[#This Row],[stan_magazynu '[kg']]]+martianeum7[[#This Row],[ile_kg_materiału_z_ładunku]]</f>
        <v>54.825599999999959</v>
      </c>
      <c r="H801">
        <f>IF(martianeum7[[#This Row],[stan_po_wydobyciu_z_ładunku]]&gt;=100,100,0)</f>
        <v>0</v>
      </c>
      <c r="I801">
        <f>martianeum7[[#This Row],[stan_po_wydobyciu_z_ładunku]]-martianeum7[[#This Row],[ile_zabiera_na_orbite]]</f>
        <v>54.825599999999959</v>
      </c>
    </row>
    <row r="802" spans="1:9" x14ac:dyDescent="0.25">
      <c r="A802" s="1">
        <v>49441</v>
      </c>
      <c r="B802">
        <f t="shared" si="12"/>
        <v>54.825599999999959</v>
      </c>
      <c r="C802" t="s">
        <v>19</v>
      </c>
      <c r="D802">
        <v>25.6</v>
      </c>
      <c r="E802">
        <v>20.100000000000001</v>
      </c>
      <c r="F802">
        <f>IF(martianeum7[[#This Row],[zawartosc '[%']]]&gt;=1,martianeum7[[#This Row],[masa '[kg']]]*martianeum7[[#This Row],[zawartosc '[%']]]*0.01,0)</f>
        <v>5.1456000000000008</v>
      </c>
      <c r="G802">
        <f>martianeum7[[#This Row],[stan_magazynu '[kg']]]+martianeum7[[#This Row],[ile_kg_materiału_z_ładunku]]</f>
        <v>59.971199999999961</v>
      </c>
      <c r="H802">
        <f>IF(martianeum7[[#This Row],[stan_po_wydobyciu_z_ładunku]]&gt;=100,100,0)</f>
        <v>0</v>
      </c>
      <c r="I802">
        <f>martianeum7[[#This Row],[stan_po_wydobyciu_z_ładunku]]-martianeum7[[#This Row],[ile_zabiera_na_orbite]]</f>
        <v>59.971199999999961</v>
      </c>
    </row>
    <row r="803" spans="1:9" x14ac:dyDescent="0.25">
      <c r="A803" s="1">
        <v>49442</v>
      </c>
      <c r="B803">
        <f t="shared" si="12"/>
        <v>59.971199999999961</v>
      </c>
      <c r="C803" t="s">
        <v>13</v>
      </c>
      <c r="D803">
        <v>25.1</v>
      </c>
      <c r="E803">
        <v>14.7</v>
      </c>
      <c r="F803">
        <f>IF(martianeum7[[#This Row],[zawartosc '[%']]]&gt;=1,martianeum7[[#This Row],[masa '[kg']]]*martianeum7[[#This Row],[zawartosc '[%']]]*0.01,0)</f>
        <v>3.6897000000000002</v>
      </c>
      <c r="G803">
        <f>martianeum7[[#This Row],[stan_magazynu '[kg']]]+martianeum7[[#This Row],[ile_kg_materiału_z_ładunku]]</f>
        <v>63.660899999999963</v>
      </c>
      <c r="H803">
        <f>IF(martianeum7[[#This Row],[stan_po_wydobyciu_z_ładunku]]&gt;=100,100,0)</f>
        <v>0</v>
      </c>
      <c r="I803">
        <f>martianeum7[[#This Row],[stan_po_wydobyciu_z_ładunku]]-martianeum7[[#This Row],[ile_zabiera_na_orbite]]</f>
        <v>63.660899999999963</v>
      </c>
    </row>
    <row r="804" spans="1:9" x14ac:dyDescent="0.25">
      <c r="A804" s="1">
        <v>49443</v>
      </c>
      <c r="B804">
        <f t="shared" si="12"/>
        <v>63.660899999999963</v>
      </c>
      <c r="C804" t="s">
        <v>7</v>
      </c>
      <c r="D804">
        <v>24.3</v>
      </c>
      <c r="E804">
        <v>24.3</v>
      </c>
      <c r="F804">
        <f>IF(martianeum7[[#This Row],[zawartosc '[%']]]&gt;=1,martianeum7[[#This Row],[masa '[kg']]]*martianeum7[[#This Row],[zawartosc '[%']]]*0.01,0)</f>
        <v>5.9049000000000005</v>
      </c>
      <c r="G804">
        <f>martianeum7[[#This Row],[stan_magazynu '[kg']]]+martianeum7[[#This Row],[ile_kg_materiału_z_ładunku]]</f>
        <v>69.565799999999967</v>
      </c>
      <c r="H804">
        <f>IF(martianeum7[[#This Row],[stan_po_wydobyciu_z_ładunku]]&gt;=100,100,0)</f>
        <v>0</v>
      </c>
      <c r="I804">
        <f>martianeum7[[#This Row],[stan_po_wydobyciu_z_ładunku]]-martianeum7[[#This Row],[ile_zabiera_na_orbite]]</f>
        <v>69.565799999999967</v>
      </c>
    </row>
    <row r="805" spans="1:9" x14ac:dyDescent="0.25">
      <c r="A805" s="1">
        <v>49444</v>
      </c>
      <c r="B805">
        <f t="shared" si="12"/>
        <v>69.565799999999967</v>
      </c>
      <c r="C805" t="s">
        <v>14</v>
      </c>
      <c r="D805">
        <v>12.9</v>
      </c>
      <c r="E805">
        <v>2.7</v>
      </c>
      <c r="F805">
        <f>IF(martianeum7[[#This Row],[zawartosc '[%']]]&gt;=1,martianeum7[[#This Row],[masa '[kg']]]*martianeum7[[#This Row],[zawartosc '[%']]]*0.01,0)</f>
        <v>0.34830000000000005</v>
      </c>
      <c r="G805">
        <f>martianeum7[[#This Row],[stan_magazynu '[kg']]]+martianeum7[[#This Row],[ile_kg_materiału_z_ładunku]]</f>
        <v>69.914099999999962</v>
      </c>
      <c r="H805">
        <f>IF(martianeum7[[#This Row],[stan_po_wydobyciu_z_ładunku]]&gt;=100,100,0)</f>
        <v>0</v>
      </c>
      <c r="I805">
        <f>martianeum7[[#This Row],[stan_po_wydobyciu_z_ładunku]]-martianeum7[[#This Row],[ile_zabiera_na_orbite]]</f>
        <v>69.914099999999962</v>
      </c>
    </row>
    <row r="806" spans="1:9" x14ac:dyDescent="0.25">
      <c r="A806" s="1">
        <v>49445</v>
      </c>
      <c r="B806">
        <f t="shared" si="12"/>
        <v>69.914099999999962</v>
      </c>
      <c r="C806" t="s">
        <v>19</v>
      </c>
      <c r="D806">
        <v>16.7</v>
      </c>
      <c r="E806">
        <v>27.7</v>
      </c>
      <c r="F806">
        <f>IF(martianeum7[[#This Row],[zawartosc '[%']]]&gt;=1,martianeum7[[#This Row],[masa '[kg']]]*martianeum7[[#This Row],[zawartosc '[%']]]*0.01,0)</f>
        <v>4.6258999999999997</v>
      </c>
      <c r="G806">
        <f>martianeum7[[#This Row],[stan_magazynu '[kg']]]+martianeum7[[#This Row],[ile_kg_materiału_z_ładunku]]</f>
        <v>74.539999999999964</v>
      </c>
      <c r="H806">
        <f>IF(martianeum7[[#This Row],[stan_po_wydobyciu_z_ładunku]]&gt;=100,100,0)</f>
        <v>0</v>
      </c>
      <c r="I806">
        <f>martianeum7[[#This Row],[stan_po_wydobyciu_z_ładunku]]-martianeum7[[#This Row],[ile_zabiera_na_orbite]]</f>
        <v>74.539999999999964</v>
      </c>
    </row>
    <row r="807" spans="1:9" x14ac:dyDescent="0.25">
      <c r="A807" s="1">
        <v>49446</v>
      </c>
      <c r="B807">
        <f t="shared" si="12"/>
        <v>74.539999999999964</v>
      </c>
      <c r="C807" t="s">
        <v>10</v>
      </c>
      <c r="D807">
        <v>16.2</v>
      </c>
      <c r="E807">
        <v>20.5</v>
      </c>
      <c r="F807">
        <f>IF(martianeum7[[#This Row],[zawartosc '[%']]]&gt;=1,martianeum7[[#This Row],[masa '[kg']]]*martianeum7[[#This Row],[zawartosc '[%']]]*0.01,0)</f>
        <v>3.3209999999999997</v>
      </c>
      <c r="G807">
        <f>martianeum7[[#This Row],[stan_magazynu '[kg']]]+martianeum7[[#This Row],[ile_kg_materiału_z_ładunku]]</f>
        <v>77.860999999999962</v>
      </c>
      <c r="H807">
        <f>IF(martianeum7[[#This Row],[stan_po_wydobyciu_z_ładunku]]&gt;=100,100,0)</f>
        <v>0</v>
      </c>
      <c r="I807">
        <f>martianeum7[[#This Row],[stan_po_wydobyciu_z_ładunku]]-martianeum7[[#This Row],[ile_zabiera_na_orbite]]</f>
        <v>77.860999999999962</v>
      </c>
    </row>
    <row r="808" spans="1:9" x14ac:dyDescent="0.25">
      <c r="A808" s="1">
        <v>49447</v>
      </c>
      <c r="B808">
        <f t="shared" si="12"/>
        <v>77.860999999999962</v>
      </c>
      <c r="C808" t="s">
        <v>12</v>
      </c>
      <c r="D808">
        <v>19.5</v>
      </c>
      <c r="E808">
        <v>5.0999999999999996</v>
      </c>
      <c r="F808">
        <f>IF(martianeum7[[#This Row],[zawartosc '[%']]]&gt;=1,martianeum7[[#This Row],[masa '[kg']]]*martianeum7[[#This Row],[zawartosc '[%']]]*0.01,0)</f>
        <v>0.99449999999999994</v>
      </c>
      <c r="G808">
        <f>martianeum7[[#This Row],[stan_magazynu '[kg']]]+martianeum7[[#This Row],[ile_kg_materiału_z_ładunku]]</f>
        <v>78.855499999999964</v>
      </c>
      <c r="H808">
        <f>IF(martianeum7[[#This Row],[stan_po_wydobyciu_z_ładunku]]&gt;=100,100,0)</f>
        <v>0</v>
      </c>
      <c r="I808">
        <f>martianeum7[[#This Row],[stan_po_wydobyciu_z_ładunku]]-martianeum7[[#This Row],[ile_zabiera_na_orbite]]</f>
        <v>78.855499999999964</v>
      </c>
    </row>
    <row r="809" spans="1:9" x14ac:dyDescent="0.25">
      <c r="A809" s="1">
        <v>49448</v>
      </c>
      <c r="B809">
        <f t="shared" si="12"/>
        <v>78.855499999999964</v>
      </c>
      <c r="C809" t="s">
        <v>10</v>
      </c>
      <c r="D809">
        <v>22.9</v>
      </c>
      <c r="E809">
        <v>6.6</v>
      </c>
      <c r="F809">
        <f>IF(martianeum7[[#This Row],[zawartosc '[%']]]&gt;=1,martianeum7[[#This Row],[masa '[kg']]]*martianeum7[[#This Row],[zawartosc '[%']]]*0.01,0)</f>
        <v>1.5113999999999999</v>
      </c>
      <c r="G809">
        <f>martianeum7[[#This Row],[stan_magazynu '[kg']]]+martianeum7[[#This Row],[ile_kg_materiału_z_ładunku]]</f>
        <v>80.366899999999958</v>
      </c>
      <c r="H809">
        <f>IF(martianeum7[[#This Row],[stan_po_wydobyciu_z_ładunku]]&gt;=100,100,0)</f>
        <v>0</v>
      </c>
      <c r="I809">
        <f>martianeum7[[#This Row],[stan_po_wydobyciu_z_ładunku]]-martianeum7[[#This Row],[ile_zabiera_na_orbite]]</f>
        <v>80.366899999999958</v>
      </c>
    </row>
    <row r="810" spans="1:9" x14ac:dyDescent="0.25">
      <c r="A810" s="1">
        <v>49449</v>
      </c>
      <c r="B810">
        <f t="shared" si="12"/>
        <v>80.366899999999958</v>
      </c>
      <c r="C810" t="s">
        <v>19</v>
      </c>
      <c r="D810">
        <v>25.9</v>
      </c>
      <c r="E810">
        <v>4.4000000000000004</v>
      </c>
      <c r="F810">
        <f>IF(martianeum7[[#This Row],[zawartosc '[%']]]&gt;=1,martianeum7[[#This Row],[masa '[kg']]]*martianeum7[[#This Row],[zawartosc '[%']]]*0.01,0)</f>
        <v>1.1396000000000002</v>
      </c>
      <c r="G810">
        <f>martianeum7[[#This Row],[stan_magazynu '[kg']]]+martianeum7[[#This Row],[ile_kg_materiału_z_ładunku]]</f>
        <v>81.50649999999996</v>
      </c>
      <c r="H810">
        <f>IF(martianeum7[[#This Row],[stan_po_wydobyciu_z_ładunku]]&gt;=100,100,0)</f>
        <v>0</v>
      </c>
      <c r="I810">
        <f>martianeum7[[#This Row],[stan_po_wydobyciu_z_ładunku]]-martianeum7[[#This Row],[ile_zabiera_na_orbite]]</f>
        <v>81.50649999999996</v>
      </c>
    </row>
    <row r="811" spans="1:9" x14ac:dyDescent="0.25">
      <c r="A811" s="1">
        <v>49450</v>
      </c>
      <c r="B811">
        <f t="shared" si="12"/>
        <v>81.50649999999996</v>
      </c>
      <c r="C811" t="s">
        <v>18</v>
      </c>
      <c r="D811">
        <v>20.3</v>
      </c>
      <c r="E811">
        <v>4.5999999999999996</v>
      </c>
      <c r="F811">
        <f>IF(martianeum7[[#This Row],[zawartosc '[%']]]&gt;=1,martianeum7[[#This Row],[masa '[kg']]]*martianeum7[[#This Row],[zawartosc '[%']]]*0.01,0)</f>
        <v>0.93379999999999996</v>
      </c>
      <c r="G811">
        <f>martianeum7[[#This Row],[stan_magazynu '[kg']]]+martianeum7[[#This Row],[ile_kg_materiału_z_ładunku]]</f>
        <v>82.440299999999965</v>
      </c>
      <c r="H811">
        <f>IF(martianeum7[[#This Row],[stan_po_wydobyciu_z_ładunku]]&gt;=100,100,0)</f>
        <v>0</v>
      </c>
      <c r="I811">
        <f>martianeum7[[#This Row],[stan_po_wydobyciu_z_ładunku]]-martianeum7[[#This Row],[ile_zabiera_na_orbite]]</f>
        <v>82.440299999999965</v>
      </c>
    </row>
    <row r="812" spans="1:9" x14ac:dyDescent="0.25">
      <c r="A812" s="1">
        <v>49451</v>
      </c>
      <c r="B812">
        <f t="shared" si="12"/>
        <v>82.440299999999965</v>
      </c>
      <c r="C812" t="s">
        <v>28</v>
      </c>
      <c r="D812">
        <v>11.3</v>
      </c>
      <c r="E812">
        <v>0.3</v>
      </c>
      <c r="F812">
        <f>IF(martianeum7[[#This Row],[zawartosc '[%']]]&gt;=1,martianeum7[[#This Row],[masa '[kg']]]*martianeum7[[#This Row],[zawartosc '[%']]]*0.01,0)</f>
        <v>0</v>
      </c>
      <c r="G812">
        <f>martianeum7[[#This Row],[stan_magazynu '[kg']]]+martianeum7[[#This Row],[ile_kg_materiału_z_ładunku]]</f>
        <v>82.440299999999965</v>
      </c>
      <c r="H812">
        <f>IF(martianeum7[[#This Row],[stan_po_wydobyciu_z_ładunku]]&gt;=100,100,0)</f>
        <v>0</v>
      </c>
      <c r="I812">
        <f>martianeum7[[#This Row],[stan_po_wydobyciu_z_ładunku]]-martianeum7[[#This Row],[ile_zabiera_na_orbite]]</f>
        <v>82.440299999999965</v>
      </c>
    </row>
    <row r="813" spans="1:9" x14ac:dyDescent="0.25">
      <c r="A813" s="1">
        <v>49452</v>
      </c>
      <c r="B813">
        <f t="shared" si="12"/>
        <v>82.440299999999965</v>
      </c>
      <c r="C813" t="s">
        <v>10</v>
      </c>
      <c r="D813">
        <v>27.4</v>
      </c>
      <c r="E813">
        <v>29.9</v>
      </c>
      <c r="F813">
        <f>IF(martianeum7[[#This Row],[zawartosc '[%']]]&gt;=1,martianeum7[[#This Row],[masa '[kg']]]*martianeum7[[#This Row],[zawartosc '[%']]]*0.01,0)</f>
        <v>8.1925999999999988</v>
      </c>
      <c r="G813">
        <f>martianeum7[[#This Row],[stan_magazynu '[kg']]]+martianeum7[[#This Row],[ile_kg_materiału_z_ładunku]]</f>
        <v>90.632899999999964</v>
      </c>
      <c r="H813">
        <f>IF(martianeum7[[#This Row],[stan_po_wydobyciu_z_ładunku]]&gt;=100,100,0)</f>
        <v>0</v>
      </c>
      <c r="I813">
        <f>martianeum7[[#This Row],[stan_po_wydobyciu_z_ładunku]]-martianeum7[[#This Row],[ile_zabiera_na_orbite]]</f>
        <v>90.632899999999964</v>
      </c>
    </row>
    <row r="814" spans="1:9" x14ac:dyDescent="0.25">
      <c r="A814" s="1">
        <v>49453</v>
      </c>
      <c r="B814">
        <f t="shared" si="12"/>
        <v>90.632899999999964</v>
      </c>
      <c r="C814" t="s">
        <v>19</v>
      </c>
      <c r="D814">
        <v>29.2</v>
      </c>
      <c r="E814">
        <v>0</v>
      </c>
      <c r="F814">
        <f>IF(martianeum7[[#This Row],[zawartosc '[%']]]&gt;=1,martianeum7[[#This Row],[masa '[kg']]]*martianeum7[[#This Row],[zawartosc '[%']]]*0.01,0)</f>
        <v>0</v>
      </c>
      <c r="G814">
        <f>martianeum7[[#This Row],[stan_magazynu '[kg']]]+martianeum7[[#This Row],[ile_kg_materiału_z_ładunku]]</f>
        <v>90.632899999999964</v>
      </c>
      <c r="H814">
        <f>IF(martianeum7[[#This Row],[stan_po_wydobyciu_z_ładunku]]&gt;=100,100,0)</f>
        <v>0</v>
      </c>
      <c r="I814">
        <f>martianeum7[[#This Row],[stan_po_wydobyciu_z_ładunku]]-martianeum7[[#This Row],[ile_zabiera_na_orbite]]</f>
        <v>90.632899999999964</v>
      </c>
    </row>
    <row r="815" spans="1:9" x14ac:dyDescent="0.25">
      <c r="A815" s="1">
        <v>49454</v>
      </c>
      <c r="B815">
        <f t="shared" si="12"/>
        <v>90.632899999999964</v>
      </c>
      <c r="C815" t="s">
        <v>4</v>
      </c>
      <c r="D815">
        <v>27.4</v>
      </c>
      <c r="E815">
        <v>0</v>
      </c>
      <c r="F815">
        <f>IF(martianeum7[[#This Row],[zawartosc '[%']]]&gt;=1,martianeum7[[#This Row],[masa '[kg']]]*martianeum7[[#This Row],[zawartosc '[%']]]*0.01,0)</f>
        <v>0</v>
      </c>
      <c r="G815">
        <f>martianeum7[[#This Row],[stan_magazynu '[kg']]]+martianeum7[[#This Row],[ile_kg_materiału_z_ładunku]]</f>
        <v>90.632899999999964</v>
      </c>
      <c r="H815">
        <f>IF(martianeum7[[#This Row],[stan_po_wydobyciu_z_ładunku]]&gt;=100,100,0)</f>
        <v>0</v>
      </c>
      <c r="I815">
        <f>martianeum7[[#This Row],[stan_po_wydobyciu_z_ładunku]]-martianeum7[[#This Row],[ile_zabiera_na_orbite]]</f>
        <v>90.632899999999964</v>
      </c>
    </row>
    <row r="816" spans="1:9" x14ac:dyDescent="0.25">
      <c r="A816" s="1">
        <v>49455</v>
      </c>
      <c r="B816">
        <f t="shared" si="12"/>
        <v>90.632899999999964</v>
      </c>
      <c r="C816" t="s">
        <v>19</v>
      </c>
      <c r="D816">
        <v>10.1</v>
      </c>
      <c r="E816">
        <v>8.1</v>
      </c>
      <c r="F816">
        <f>IF(martianeum7[[#This Row],[zawartosc '[%']]]&gt;=1,martianeum7[[#This Row],[masa '[kg']]]*martianeum7[[#This Row],[zawartosc '[%']]]*0.01,0)</f>
        <v>0.81809999999999994</v>
      </c>
      <c r="G816">
        <f>martianeum7[[#This Row],[stan_magazynu '[kg']]]+martianeum7[[#This Row],[ile_kg_materiału_z_ładunku]]</f>
        <v>91.450999999999965</v>
      </c>
      <c r="H816">
        <f>IF(martianeum7[[#This Row],[stan_po_wydobyciu_z_ładunku]]&gt;=100,100,0)</f>
        <v>0</v>
      </c>
      <c r="I816">
        <f>martianeum7[[#This Row],[stan_po_wydobyciu_z_ładunku]]-martianeum7[[#This Row],[ile_zabiera_na_orbite]]</f>
        <v>91.450999999999965</v>
      </c>
    </row>
    <row r="817" spans="1:9" x14ac:dyDescent="0.25">
      <c r="A817" s="1">
        <v>49456</v>
      </c>
      <c r="B817">
        <f t="shared" si="12"/>
        <v>91.450999999999965</v>
      </c>
      <c r="C817" t="s">
        <v>5</v>
      </c>
      <c r="D817">
        <v>12.9</v>
      </c>
      <c r="E817">
        <v>5.9</v>
      </c>
      <c r="F817">
        <f>IF(martianeum7[[#This Row],[zawartosc '[%']]]&gt;=1,martianeum7[[#This Row],[masa '[kg']]]*martianeum7[[#This Row],[zawartosc '[%']]]*0.01,0)</f>
        <v>0.76110000000000011</v>
      </c>
      <c r="G817">
        <f>martianeum7[[#This Row],[stan_magazynu '[kg']]]+martianeum7[[#This Row],[ile_kg_materiału_z_ładunku]]</f>
        <v>92.212099999999964</v>
      </c>
      <c r="H817">
        <f>IF(martianeum7[[#This Row],[stan_po_wydobyciu_z_ładunku]]&gt;=100,100,0)</f>
        <v>0</v>
      </c>
      <c r="I817">
        <f>martianeum7[[#This Row],[stan_po_wydobyciu_z_ładunku]]-martianeum7[[#This Row],[ile_zabiera_na_orbite]]</f>
        <v>92.212099999999964</v>
      </c>
    </row>
    <row r="818" spans="1:9" x14ac:dyDescent="0.25">
      <c r="A818" s="1">
        <v>49457</v>
      </c>
      <c r="B818">
        <f t="shared" si="12"/>
        <v>92.212099999999964</v>
      </c>
      <c r="C818" t="s">
        <v>14</v>
      </c>
      <c r="D818">
        <v>18.7</v>
      </c>
      <c r="E818">
        <v>0</v>
      </c>
      <c r="F818">
        <f>IF(martianeum7[[#This Row],[zawartosc '[%']]]&gt;=1,martianeum7[[#This Row],[masa '[kg']]]*martianeum7[[#This Row],[zawartosc '[%']]]*0.01,0)</f>
        <v>0</v>
      </c>
      <c r="G818">
        <f>martianeum7[[#This Row],[stan_magazynu '[kg']]]+martianeum7[[#This Row],[ile_kg_materiału_z_ładunku]]</f>
        <v>92.212099999999964</v>
      </c>
      <c r="H818">
        <f>IF(martianeum7[[#This Row],[stan_po_wydobyciu_z_ładunku]]&gt;=100,100,0)</f>
        <v>0</v>
      </c>
      <c r="I818">
        <f>martianeum7[[#This Row],[stan_po_wydobyciu_z_ładunku]]-martianeum7[[#This Row],[ile_zabiera_na_orbite]]</f>
        <v>92.212099999999964</v>
      </c>
    </row>
    <row r="819" spans="1:9" x14ac:dyDescent="0.25">
      <c r="A819" s="1">
        <v>49458</v>
      </c>
      <c r="B819">
        <f t="shared" si="12"/>
        <v>92.212099999999964</v>
      </c>
      <c r="C819" t="s">
        <v>32</v>
      </c>
      <c r="D819">
        <v>17.8</v>
      </c>
      <c r="E819">
        <v>0.3</v>
      </c>
      <c r="F819">
        <f>IF(martianeum7[[#This Row],[zawartosc '[%']]]&gt;=1,martianeum7[[#This Row],[masa '[kg']]]*martianeum7[[#This Row],[zawartosc '[%']]]*0.01,0)</f>
        <v>0</v>
      </c>
      <c r="G819">
        <f>martianeum7[[#This Row],[stan_magazynu '[kg']]]+martianeum7[[#This Row],[ile_kg_materiału_z_ładunku]]</f>
        <v>92.212099999999964</v>
      </c>
      <c r="H819">
        <f>IF(martianeum7[[#This Row],[stan_po_wydobyciu_z_ładunku]]&gt;=100,100,0)</f>
        <v>0</v>
      </c>
      <c r="I819">
        <f>martianeum7[[#This Row],[stan_po_wydobyciu_z_ładunku]]-martianeum7[[#This Row],[ile_zabiera_na_orbite]]</f>
        <v>92.212099999999964</v>
      </c>
    </row>
    <row r="820" spans="1:9" x14ac:dyDescent="0.25">
      <c r="A820" s="1">
        <v>49459</v>
      </c>
      <c r="B820">
        <f t="shared" si="12"/>
        <v>92.212099999999964</v>
      </c>
      <c r="C820" t="s">
        <v>10</v>
      </c>
      <c r="D820">
        <v>24.7</v>
      </c>
      <c r="E820">
        <v>42.9</v>
      </c>
      <c r="F820">
        <f>IF(martianeum7[[#This Row],[zawartosc '[%']]]&gt;=1,martianeum7[[#This Row],[masa '[kg']]]*martianeum7[[#This Row],[zawartosc '[%']]]*0.01,0)</f>
        <v>10.596299999999999</v>
      </c>
      <c r="G820">
        <f>martianeum7[[#This Row],[stan_magazynu '[kg']]]+martianeum7[[#This Row],[ile_kg_materiału_z_ładunku]]</f>
        <v>102.80839999999996</v>
      </c>
      <c r="H820">
        <f>IF(martianeum7[[#This Row],[stan_po_wydobyciu_z_ładunku]]&gt;=100,100,0)</f>
        <v>100</v>
      </c>
      <c r="I820">
        <f>martianeum7[[#This Row],[stan_po_wydobyciu_z_ładunku]]-martianeum7[[#This Row],[ile_zabiera_na_orbite]]</f>
        <v>2.8083999999999634</v>
      </c>
    </row>
    <row r="821" spans="1:9" x14ac:dyDescent="0.25">
      <c r="A821" s="1">
        <v>49460</v>
      </c>
      <c r="B821">
        <f t="shared" si="12"/>
        <v>2.8083999999999634</v>
      </c>
      <c r="C821" t="s">
        <v>10</v>
      </c>
      <c r="D821">
        <v>28.7</v>
      </c>
      <c r="E821">
        <v>33.799999999999997</v>
      </c>
      <c r="F821">
        <f>IF(martianeum7[[#This Row],[zawartosc '[%']]]&gt;=1,martianeum7[[#This Row],[masa '[kg']]]*martianeum7[[#This Row],[zawartosc '[%']]]*0.01,0)</f>
        <v>9.7005999999999997</v>
      </c>
      <c r="G821">
        <f>martianeum7[[#This Row],[stan_magazynu '[kg']]]+martianeum7[[#This Row],[ile_kg_materiału_z_ładunku]]</f>
        <v>12.508999999999963</v>
      </c>
      <c r="H821">
        <f>IF(martianeum7[[#This Row],[stan_po_wydobyciu_z_ładunku]]&gt;=100,100,0)</f>
        <v>0</v>
      </c>
      <c r="I821">
        <f>martianeum7[[#This Row],[stan_po_wydobyciu_z_ładunku]]-martianeum7[[#This Row],[ile_zabiera_na_orbite]]</f>
        <v>12.508999999999963</v>
      </c>
    </row>
    <row r="822" spans="1:9" x14ac:dyDescent="0.25">
      <c r="A822" s="1">
        <v>49461</v>
      </c>
      <c r="B822">
        <f t="shared" si="12"/>
        <v>12.508999999999963</v>
      </c>
      <c r="C822" t="s">
        <v>18</v>
      </c>
      <c r="D822">
        <v>12.3</v>
      </c>
      <c r="E822">
        <v>1.7</v>
      </c>
      <c r="F822">
        <f>IF(martianeum7[[#This Row],[zawartosc '[%']]]&gt;=1,martianeum7[[#This Row],[masa '[kg']]]*martianeum7[[#This Row],[zawartosc '[%']]]*0.01,0)</f>
        <v>0.20910000000000001</v>
      </c>
      <c r="G822">
        <f>martianeum7[[#This Row],[stan_magazynu '[kg']]]+martianeum7[[#This Row],[ile_kg_materiału_z_ładunku]]</f>
        <v>12.718099999999962</v>
      </c>
      <c r="H822">
        <f>IF(martianeum7[[#This Row],[stan_po_wydobyciu_z_ładunku]]&gt;=100,100,0)</f>
        <v>0</v>
      </c>
      <c r="I822">
        <f>martianeum7[[#This Row],[stan_po_wydobyciu_z_ładunku]]-martianeum7[[#This Row],[ile_zabiera_na_orbite]]</f>
        <v>12.718099999999962</v>
      </c>
    </row>
    <row r="823" spans="1:9" x14ac:dyDescent="0.25">
      <c r="A823" s="1">
        <v>49462</v>
      </c>
      <c r="B823">
        <f t="shared" si="12"/>
        <v>12.718099999999962</v>
      </c>
      <c r="C823" t="s">
        <v>19</v>
      </c>
      <c r="D823">
        <v>22.9</v>
      </c>
      <c r="E823">
        <v>0</v>
      </c>
      <c r="F823">
        <f>IF(martianeum7[[#This Row],[zawartosc '[%']]]&gt;=1,martianeum7[[#This Row],[masa '[kg']]]*martianeum7[[#This Row],[zawartosc '[%']]]*0.01,0)</f>
        <v>0</v>
      </c>
      <c r="G823">
        <f>martianeum7[[#This Row],[stan_magazynu '[kg']]]+martianeum7[[#This Row],[ile_kg_materiału_z_ładunku]]</f>
        <v>12.718099999999962</v>
      </c>
      <c r="H823">
        <f>IF(martianeum7[[#This Row],[stan_po_wydobyciu_z_ładunku]]&gt;=100,100,0)</f>
        <v>0</v>
      </c>
      <c r="I823">
        <f>martianeum7[[#This Row],[stan_po_wydobyciu_z_ładunku]]-martianeum7[[#This Row],[ile_zabiera_na_orbite]]</f>
        <v>12.718099999999962</v>
      </c>
    </row>
    <row r="824" spans="1:9" x14ac:dyDescent="0.25">
      <c r="A824" s="1">
        <v>49463</v>
      </c>
      <c r="B824">
        <f t="shared" si="12"/>
        <v>12.718099999999962</v>
      </c>
      <c r="C824" t="s">
        <v>17</v>
      </c>
      <c r="D824">
        <v>20</v>
      </c>
      <c r="E824">
        <v>3</v>
      </c>
      <c r="F824">
        <f>IF(martianeum7[[#This Row],[zawartosc '[%']]]&gt;=1,martianeum7[[#This Row],[masa '[kg']]]*martianeum7[[#This Row],[zawartosc '[%']]]*0.01,0)</f>
        <v>0.6</v>
      </c>
      <c r="G824">
        <f>martianeum7[[#This Row],[stan_magazynu '[kg']]]+martianeum7[[#This Row],[ile_kg_materiału_z_ładunku]]</f>
        <v>13.318099999999962</v>
      </c>
      <c r="H824">
        <f>IF(martianeum7[[#This Row],[stan_po_wydobyciu_z_ładunku]]&gt;=100,100,0)</f>
        <v>0</v>
      </c>
      <c r="I824">
        <f>martianeum7[[#This Row],[stan_po_wydobyciu_z_ładunku]]-martianeum7[[#This Row],[ile_zabiera_na_orbite]]</f>
        <v>13.318099999999962</v>
      </c>
    </row>
    <row r="825" spans="1:9" x14ac:dyDescent="0.25">
      <c r="A825" s="1">
        <v>49464</v>
      </c>
      <c r="B825">
        <f t="shared" si="12"/>
        <v>13.318099999999962</v>
      </c>
      <c r="C825" t="s">
        <v>10</v>
      </c>
      <c r="D825">
        <v>27.3</v>
      </c>
      <c r="E825">
        <v>0</v>
      </c>
      <c r="F825">
        <f>IF(martianeum7[[#This Row],[zawartosc '[%']]]&gt;=1,martianeum7[[#This Row],[masa '[kg']]]*martianeum7[[#This Row],[zawartosc '[%']]]*0.01,0)</f>
        <v>0</v>
      </c>
      <c r="G825">
        <f>martianeum7[[#This Row],[stan_magazynu '[kg']]]+martianeum7[[#This Row],[ile_kg_materiału_z_ładunku]]</f>
        <v>13.318099999999962</v>
      </c>
      <c r="H825">
        <f>IF(martianeum7[[#This Row],[stan_po_wydobyciu_z_ładunku]]&gt;=100,100,0)</f>
        <v>0</v>
      </c>
      <c r="I825">
        <f>martianeum7[[#This Row],[stan_po_wydobyciu_z_ładunku]]-martianeum7[[#This Row],[ile_zabiera_na_orbite]]</f>
        <v>13.318099999999962</v>
      </c>
    </row>
    <row r="826" spans="1:9" x14ac:dyDescent="0.25">
      <c r="A826" s="1">
        <v>49465</v>
      </c>
      <c r="B826">
        <f t="shared" si="12"/>
        <v>13.318099999999962</v>
      </c>
      <c r="C826" t="s">
        <v>13</v>
      </c>
      <c r="D826">
        <v>29.9</v>
      </c>
      <c r="E826">
        <v>7.7</v>
      </c>
      <c r="F826">
        <f>IF(martianeum7[[#This Row],[zawartosc '[%']]]&gt;=1,martianeum7[[#This Row],[masa '[kg']]]*martianeum7[[#This Row],[zawartosc '[%']]]*0.01,0)</f>
        <v>2.3022999999999998</v>
      </c>
      <c r="G826">
        <f>martianeum7[[#This Row],[stan_magazynu '[kg']]]+martianeum7[[#This Row],[ile_kg_materiału_z_ładunku]]</f>
        <v>15.620399999999961</v>
      </c>
      <c r="H826">
        <f>IF(martianeum7[[#This Row],[stan_po_wydobyciu_z_ładunku]]&gt;=100,100,0)</f>
        <v>0</v>
      </c>
      <c r="I826">
        <f>martianeum7[[#This Row],[stan_po_wydobyciu_z_ładunku]]-martianeum7[[#This Row],[ile_zabiera_na_orbite]]</f>
        <v>15.620399999999961</v>
      </c>
    </row>
    <row r="827" spans="1:9" x14ac:dyDescent="0.25">
      <c r="A827" s="1">
        <v>49466</v>
      </c>
      <c r="B827">
        <f t="shared" si="12"/>
        <v>15.620399999999961</v>
      </c>
      <c r="C827" t="s">
        <v>12</v>
      </c>
      <c r="D827">
        <v>27.5</v>
      </c>
      <c r="E827">
        <v>2.7</v>
      </c>
      <c r="F827">
        <f>IF(martianeum7[[#This Row],[zawartosc '[%']]]&gt;=1,martianeum7[[#This Row],[masa '[kg']]]*martianeum7[[#This Row],[zawartosc '[%']]]*0.01,0)</f>
        <v>0.74250000000000005</v>
      </c>
      <c r="G827">
        <f>martianeum7[[#This Row],[stan_magazynu '[kg']]]+martianeum7[[#This Row],[ile_kg_materiału_z_ładunku]]</f>
        <v>16.362899999999961</v>
      </c>
      <c r="H827">
        <f>IF(martianeum7[[#This Row],[stan_po_wydobyciu_z_ładunku]]&gt;=100,100,0)</f>
        <v>0</v>
      </c>
      <c r="I827">
        <f>martianeum7[[#This Row],[stan_po_wydobyciu_z_ładunku]]-martianeum7[[#This Row],[ile_zabiera_na_orbite]]</f>
        <v>16.362899999999961</v>
      </c>
    </row>
    <row r="828" spans="1:9" x14ac:dyDescent="0.25">
      <c r="A828" s="1">
        <v>49467</v>
      </c>
      <c r="B828">
        <f t="shared" si="12"/>
        <v>16.362899999999961</v>
      </c>
      <c r="C828" t="s">
        <v>18</v>
      </c>
      <c r="D828">
        <v>16.5</v>
      </c>
      <c r="E828">
        <v>13.3</v>
      </c>
      <c r="F828">
        <f>IF(martianeum7[[#This Row],[zawartosc '[%']]]&gt;=1,martianeum7[[#This Row],[masa '[kg']]]*martianeum7[[#This Row],[zawartosc '[%']]]*0.01,0)</f>
        <v>2.1945000000000001</v>
      </c>
      <c r="G828">
        <f>martianeum7[[#This Row],[stan_magazynu '[kg']]]+martianeum7[[#This Row],[ile_kg_materiału_z_ładunku]]</f>
        <v>18.557399999999962</v>
      </c>
      <c r="H828">
        <f>IF(martianeum7[[#This Row],[stan_po_wydobyciu_z_ładunku]]&gt;=100,100,0)</f>
        <v>0</v>
      </c>
      <c r="I828">
        <f>martianeum7[[#This Row],[stan_po_wydobyciu_z_ładunku]]-martianeum7[[#This Row],[ile_zabiera_na_orbite]]</f>
        <v>18.557399999999962</v>
      </c>
    </row>
    <row r="829" spans="1:9" x14ac:dyDescent="0.25">
      <c r="A829" s="1">
        <v>49468</v>
      </c>
      <c r="B829">
        <f t="shared" si="12"/>
        <v>18.557399999999962</v>
      </c>
      <c r="C829" t="s">
        <v>5</v>
      </c>
      <c r="D829">
        <v>23.5</v>
      </c>
      <c r="E829">
        <v>5.9</v>
      </c>
      <c r="F829">
        <f>IF(martianeum7[[#This Row],[zawartosc '[%']]]&gt;=1,martianeum7[[#This Row],[masa '[kg']]]*martianeum7[[#This Row],[zawartosc '[%']]]*0.01,0)</f>
        <v>1.3865000000000001</v>
      </c>
      <c r="G829">
        <f>martianeum7[[#This Row],[stan_magazynu '[kg']]]+martianeum7[[#This Row],[ile_kg_materiału_z_ładunku]]</f>
        <v>19.943899999999964</v>
      </c>
      <c r="H829">
        <f>IF(martianeum7[[#This Row],[stan_po_wydobyciu_z_ładunku]]&gt;=100,100,0)</f>
        <v>0</v>
      </c>
      <c r="I829">
        <f>martianeum7[[#This Row],[stan_po_wydobyciu_z_ładunku]]-martianeum7[[#This Row],[ile_zabiera_na_orbite]]</f>
        <v>19.943899999999964</v>
      </c>
    </row>
    <row r="830" spans="1:9" x14ac:dyDescent="0.25">
      <c r="A830" s="1">
        <v>49469</v>
      </c>
      <c r="B830">
        <f t="shared" si="12"/>
        <v>19.943899999999964</v>
      </c>
      <c r="C830" t="s">
        <v>5</v>
      </c>
      <c r="D830">
        <v>21.5</v>
      </c>
      <c r="E830">
        <v>4.0999999999999996</v>
      </c>
      <c r="F830">
        <f>IF(martianeum7[[#This Row],[zawartosc '[%']]]&gt;=1,martianeum7[[#This Row],[masa '[kg']]]*martianeum7[[#This Row],[zawartosc '[%']]]*0.01,0)</f>
        <v>0.88149999999999995</v>
      </c>
      <c r="G830">
        <f>martianeum7[[#This Row],[stan_magazynu '[kg']]]+martianeum7[[#This Row],[ile_kg_materiału_z_ładunku]]</f>
        <v>20.825399999999963</v>
      </c>
      <c r="H830">
        <f>IF(martianeum7[[#This Row],[stan_po_wydobyciu_z_ładunku]]&gt;=100,100,0)</f>
        <v>0</v>
      </c>
      <c r="I830">
        <f>martianeum7[[#This Row],[stan_po_wydobyciu_z_ładunku]]-martianeum7[[#This Row],[ile_zabiera_na_orbite]]</f>
        <v>20.825399999999963</v>
      </c>
    </row>
    <row r="831" spans="1:9" x14ac:dyDescent="0.25">
      <c r="A831" s="1">
        <v>49470</v>
      </c>
      <c r="B831">
        <f t="shared" si="12"/>
        <v>20.825399999999963</v>
      </c>
      <c r="C831" t="s">
        <v>15</v>
      </c>
      <c r="D831">
        <v>10.3</v>
      </c>
      <c r="E831">
        <v>15.6</v>
      </c>
      <c r="F831">
        <f>IF(martianeum7[[#This Row],[zawartosc '[%']]]&gt;=1,martianeum7[[#This Row],[masa '[kg']]]*martianeum7[[#This Row],[zawartosc '[%']]]*0.01,0)</f>
        <v>1.6068</v>
      </c>
      <c r="G831">
        <f>martianeum7[[#This Row],[stan_magazynu '[kg']]]+martianeum7[[#This Row],[ile_kg_materiału_z_ładunku]]</f>
        <v>22.432199999999963</v>
      </c>
      <c r="H831">
        <f>IF(martianeum7[[#This Row],[stan_po_wydobyciu_z_ładunku]]&gt;=100,100,0)</f>
        <v>0</v>
      </c>
      <c r="I831">
        <f>martianeum7[[#This Row],[stan_po_wydobyciu_z_ładunku]]-martianeum7[[#This Row],[ile_zabiera_na_orbite]]</f>
        <v>22.432199999999963</v>
      </c>
    </row>
    <row r="832" spans="1:9" x14ac:dyDescent="0.25">
      <c r="A832" s="1">
        <v>49471</v>
      </c>
      <c r="B832">
        <f t="shared" si="12"/>
        <v>22.432199999999963</v>
      </c>
      <c r="C832" t="s">
        <v>10</v>
      </c>
      <c r="D832">
        <v>15</v>
      </c>
      <c r="E832">
        <v>0</v>
      </c>
      <c r="F832">
        <f>IF(martianeum7[[#This Row],[zawartosc '[%']]]&gt;=1,martianeum7[[#This Row],[masa '[kg']]]*martianeum7[[#This Row],[zawartosc '[%']]]*0.01,0)</f>
        <v>0</v>
      </c>
      <c r="G832">
        <f>martianeum7[[#This Row],[stan_magazynu '[kg']]]+martianeum7[[#This Row],[ile_kg_materiału_z_ładunku]]</f>
        <v>22.432199999999963</v>
      </c>
      <c r="H832">
        <f>IF(martianeum7[[#This Row],[stan_po_wydobyciu_z_ładunku]]&gt;=100,100,0)</f>
        <v>0</v>
      </c>
      <c r="I832">
        <f>martianeum7[[#This Row],[stan_po_wydobyciu_z_ładunku]]-martianeum7[[#This Row],[ile_zabiera_na_orbite]]</f>
        <v>22.432199999999963</v>
      </c>
    </row>
    <row r="833" spans="1:9" x14ac:dyDescent="0.25">
      <c r="A833" s="1">
        <v>49472</v>
      </c>
      <c r="B833">
        <f t="shared" si="12"/>
        <v>22.432199999999963</v>
      </c>
      <c r="C833" t="s">
        <v>6</v>
      </c>
      <c r="D833">
        <v>23.3</v>
      </c>
      <c r="E833">
        <v>5.3</v>
      </c>
      <c r="F833">
        <f>IF(martianeum7[[#This Row],[zawartosc '[%']]]&gt;=1,martianeum7[[#This Row],[masa '[kg']]]*martianeum7[[#This Row],[zawartosc '[%']]]*0.01,0)</f>
        <v>1.2348999999999999</v>
      </c>
      <c r="G833">
        <f>martianeum7[[#This Row],[stan_magazynu '[kg']]]+martianeum7[[#This Row],[ile_kg_materiału_z_ładunku]]</f>
        <v>23.667099999999962</v>
      </c>
      <c r="H833">
        <f>IF(martianeum7[[#This Row],[stan_po_wydobyciu_z_ładunku]]&gt;=100,100,0)</f>
        <v>0</v>
      </c>
      <c r="I833">
        <f>martianeum7[[#This Row],[stan_po_wydobyciu_z_ładunku]]-martianeum7[[#This Row],[ile_zabiera_na_orbite]]</f>
        <v>23.667099999999962</v>
      </c>
    </row>
    <row r="834" spans="1:9" x14ac:dyDescent="0.25">
      <c r="A834" s="1">
        <v>49473</v>
      </c>
      <c r="B834">
        <f t="shared" si="12"/>
        <v>23.667099999999962</v>
      </c>
      <c r="C834" t="s">
        <v>15</v>
      </c>
      <c r="D834">
        <v>10.5</v>
      </c>
      <c r="E834">
        <v>14.4</v>
      </c>
      <c r="F834">
        <f>IF(martianeum7[[#This Row],[zawartosc '[%']]]&gt;=1,martianeum7[[#This Row],[masa '[kg']]]*martianeum7[[#This Row],[zawartosc '[%']]]*0.01,0)</f>
        <v>1.5120000000000002</v>
      </c>
      <c r="G834">
        <f>martianeum7[[#This Row],[stan_magazynu '[kg']]]+martianeum7[[#This Row],[ile_kg_materiału_z_ładunku]]</f>
        <v>25.179099999999963</v>
      </c>
      <c r="H834">
        <f>IF(martianeum7[[#This Row],[stan_po_wydobyciu_z_ładunku]]&gt;=100,100,0)</f>
        <v>0</v>
      </c>
      <c r="I834">
        <f>martianeum7[[#This Row],[stan_po_wydobyciu_z_ładunku]]-martianeum7[[#This Row],[ile_zabiera_na_orbite]]</f>
        <v>25.179099999999963</v>
      </c>
    </row>
    <row r="835" spans="1:9" x14ac:dyDescent="0.25">
      <c r="A835" s="1">
        <v>49474</v>
      </c>
      <c r="B835">
        <f t="shared" si="12"/>
        <v>25.179099999999963</v>
      </c>
      <c r="C835" t="s">
        <v>10</v>
      </c>
      <c r="D835">
        <v>18.5</v>
      </c>
      <c r="E835">
        <v>0</v>
      </c>
      <c r="F835">
        <f>IF(martianeum7[[#This Row],[zawartosc '[%']]]&gt;=1,martianeum7[[#This Row],[masa '[kg']]]*martianeum7[[#This Row],[zawartosc '[%']]]*0.01,0)</f>
        <v>0</v>
      </c>
      <c r="G835">
        <f>martianeum7[[#This Row],[stan_magazynu '[kg']]]+martianeum7[[#This Row],[ile_kg_materiału_z_ładunku]]</f>
        <v>25.179099999999963</v>
      </c>
      <c r="H835">
        <f>IF(martianeum7[[#This Row],[stan_po_wydobyciu_z_ładunku]]&gt;=100,100,0)</f>
        <v>0</v>
      </c>
      <c r="I835">
        <f>martianeum7[[#This Row],[stan_po_wydobyciu_z_ładunku]]-martianeum7[[#This Row],[ile_zabiera_na_orbite]]</f>
        <v>25.179099999999963</v>
      </c>
    </row>
    <row r="836" spans="1:9" x14ac:dyDescent="0.25">
      <c r="A836" s="1">
        <v>49475</v>
      </c>
      <c r="B836">
        <f t="shared" ref="B836:B899" si="13">I835</f>
        <v>25.179099999999963</v>
      </c>
      <c r="C836" t="s">
        <v>14</v>
      </c>
      <c r="D836">
        <v>20.2</v>
      </c>
      <c r="E836">
        <v>5.4</v>
      </c>
      <c r="F836">
        <f>IF(martianeum7[[#This Row],[zawartosc '[%']]]&gt;=1,martianeum7[[#This Row],[masa '[kg']]]*martianeum7[[#This Row],[zawartosc '[%']]]*0.01,0)</f>
        <v>1.0908</v>
      </c>
      <c r="G836">
        <f>martianeum7[[#This Row],[stan_magazynu '[kg']]]+martianeum7[[#This Row],[ile_kg_materiału_z_ładunku]]</f>
        <v>26.269899999999964</v>
      </c>
      <c r="H836">
        <f>IF(martianeum7[[#This Row],[stan_po_wydobyciu_z_ładunku]]&gt;=100,100,0)</f>
        <v>0</v>
      </c>
      <c r="I836">
        <f>martianeum7[[#This Row],[stan_po_wydobyciu_z_ładunku]]-martianeum7[[#This Row],[ile_zabiera_na_orbite]]</f>
        <v>26.269899999999964</v>
      </c>
    </row>
    <row r="837" spans="1:9" x14ac:dyDescent="0.25">
      <c r="A837" s="1">
        <v>49476</v>
      </c>
      <c r="B837">
        <f t="shared" si="13"/>
        <v>26.269899999999964</v>
      </c>
      <c r="C837" t="s">
        <v>23</v>
      </c>
      <c r="D837">
        <v>29</v>
      </c>
      <c r="E837">
        <v>4.2</v>
      </c>
      <c r="F837">
        <f>IF(martianeum7[[#This Row],[zawartosc '[%']]]&gt;=1,martianeum7[[#This Row],[masa '[kg']]]*martianeum7[[#This Row],[zawartosc '[%']]]*0.01,0)</f>
        <v>1.2180000000000002</v>
      </c>
      <c r="G837">
        <f>martianeum7[[#This Row],[stan_magazynu '[kg']]]+martianeum7[[#This Row],[ile_kg_materiału_z_ładunku]]</f>
        <v>27.487899999999964</v>
      </c>
      <c r="H837">
        <f>IF(martianeum7[[#This Row],[stan_po_wydobyciu_z_ładunku]]&gt;=100,100,0)</f>
        <v>0</v>
      </c>
      <c r="I837">
        <f>martianeum7[[#This Row],[stan_po_wydobyciu_z_ładunku]]-martianeum7[[#This Row],[ile_zabiera_na_orbite]]</f>
        <v>27.487899999999964</v>
      </c>
    </row>
    <row r="838" spans="1:9" x14ac:dyDescent="0.25">
      <c r="A838" s="1">
        <v>49477</v>
      </c>
      <c r="B838">
        <f t="shared" si="13"/>
        <v>27.487899999999964</v>
      </c>
      <c r="C838" t="s">
        <v>15</v>
      </c>
      <c r="D838">
        <v>12.1</v>
      </c>
      <c r="E838">
        <v>18.100000000000001</v>
      </c>
      <c r="F838">
        <f>IF(martianeum7[[#This Row],[zawartosc '[%']]]&gt;=1,martianeum7[[#This Row],[masa '[kg']]]*martianeum7[[#This Row],[zawartosc '[%']]]*0.01,0)</f>
        <v>2.1901000000000002</v>
      </c>
      <c r="G838">
        <f>martianeum7[[#This Row],[stan_magazynu '[kg']]]+martianeum7[[#This Row],[ile_kg_materiału_z_ładunku]]</f>
        <v>29.677999999999965</v>
      </c>
      <c r="H838">
        <f>IF(martianeum7[[#This Row],[stan_po_wydobyciu_z_ładunku]]&gt;=100,100,0)</f>
        <v>0</v>
      </c>
      <c r="I838">
        <f>martianeum7[[#This Row],[stan_po_wydobyciu_z_ładunku]]-martianeum7[[#This Row],[ile_zabiera_na_orbite]]</f>
        <v>29.677999999999965</v>
      </c>
    </row>
    <row r="839" spans="1:9" x14ac:dyDescent="0.25">
      <c r="A839" s="1">
        <v>49478</v>
      </c>
      <c r="B839">
        <f t="shared" si="13"/>
        <v>29.677999999999965</v>
      </c>
      <c r="C839" t="s">
        <v>13</v>
      </c>
      <c r="D839">
        <v>14.1</v>
      </c>
      <c r="E839">
        <v>5.6</v>
      </c>
      <c r="F839">
        <f>IF(martianeum7[[#This Row],[zawartosc '[%']]]&gt;=1,martianeum7[[#This Row],[masa '[kg']]]*martianeum7[[#This Row],[zawartosc '[%']]]*0.01,0)</f>
        <v>0.78959999999999997</v>
      </c>
      <c r="G839">
        <f>martianeum7[[#This Row],[stan_magazynu '[kg']]]+martianeum7[[#This Row],[ile_kg_materiału_z_ładunku]]</f>
        <v>30.467599999999965</v>
      </c>
      <c r="H839">
        <f>IF(martianeum7[[#This Row],[stan_po_wydobyciu_z_ładunku]]&gt;=100,100,0)</f>
        <v>0</v>
      </c>
      <c r="I839">
        <f>martianeum7[[#This Row],[stan_po_wydobyciu_z_ładunku]]-martianeum7[[#This Row],[ile_zabiera_na_orbite]]</f>
        <v>30.467599999999965</v>
      </c>
    </row>
    <row r="840" spans="1:9" x14ac:dyDescent="0.25">
      <c r="A840" s="1">
        <v>49479</v>
      </c>
      <c r="B840">
        <f t="shared" si="13"/>
        <v>30.467599999999965</v>
      </c>
      <c r="C840" t="s">
        <v>10</v>
      </c>
      <c r="D840">
        <v>19.5</v>
      </c>
      <c r="E840">
        <v>2.7</v>
      </c>
      <c r="F840">
        <f>IF(martianeum7[[#This Row],[zawartosc '[%']]]&gt;=1,martianeum7[[#This Row],[masa '[kg']]]*martianeum7[[#This Row],[zawartosc '[%']]]*0.01,0)</f>
        <v>0.52650000000000008</v>
      </c>
      <c r="G840">
        <f>martianeum7[[#This Row],[stan_magazynu '[kg']]]+martianeum7[[#This Row],[ile_kg_materiału_z_ładunku]]</f>
        <v>30.994099999999964</v>
      </c>
      <c r="H840">
        <f>IF(martianeum7[[#This Row],[stan_po_wydobyciu_z_ładunku]]&gt;=100,100,0)</f>
        <v>0</v>
      </c>
      <c r="I840">
        <f>martianeum7[[#This Row],[stan_po_wydobyciu_z_ładunku]]-martianeum7[[#This Row],[ile_zabiera_na_orbite]]</f>
        <v>30.994099999999964</v>
      </c>
    </row>
    <row r="841" spans="1:9" x14ac:dyDescent="0.25">
      <c r="A841" s="1">
        <v>49480</v>
      </c>
      <c r="B841">
        <f t="shared" si="13"/>
        <v>30.994099999999964</v>
      </c>
      <c r="C841" t="s">
        <v>27</v>
      </c>
      <c r="D841">
        <v>28.7</v>
      </c>
      <c r="E841">
        <v>0.3</v>
      </c>
      <c r="F841">
        <f>IF(martianeum7[[#This Row],[zawartosc '[%']]]&gt;=1,martianeum7[[#This Row],[masa '[kg']]]*martianeum7[[#This Row],[zawartosc '[%']]]*0.01,0)</f>
        <v>0</v>
      </c>
      <c r="G841">
        <f>martianeum7[[#This Row],[stan_magazynu '[kg']]]+martianeum7[[#This Row],[ile_kg_materiału_z_ładunku]]</f>
        <v>30.994099999999964</v>
      </c>
      <c r="H841">
        <f>IF(martianeum7[[#This Row],[stan_po_wydobyciu_z_ładunku]]&gt;=100,100,0)</f>
        <v>0</v>
      </c>
      <c r="I841">
        <f>martianeum7[[#This Row],[stan_po_wydobyciu_z_ładunku]]-martianeum7[[#This Row],[ile_zabiera_na_orbite]]</f>
        <v>30.994099999999964</v>
      </c>
    </row>
    <row r="842" spans="1:9" x14ac:dyDescent="0.25">
      <c r="A842" s="1">
        <v>49481</v>
      </c>
      <c r="B842">
        <f t="shared" si="13"/>
        <v>30.994099999999964</v>
      </c>
      <c r="C842" t="s">
        <v>19</v>
      </c>
      <c r="D842">
        <v>20.3</v>
      </c>
      <c r="E842">
        <v>15</v>
      </c>
      <c r="F842">
        <f>IF(martianeum7[[#This Row],[zawartosc '[%']]]&gt;=1,martianeum7[[#This Row],[masa '[kg']]]*martianeum7[[#This Row],[zawartosc '[%']]]*0.01,0)</f>
        <v>3.0449999999999999</v>
      </c>
      <c r="G842">
        <f>martianeum7[[#This Row],[stan_magazynu '[kg']]]+martianeum7[[#This Row],[ile_kg_materiału_z_ładunku]]</f>
        <v>34.039099999999962</v>
      </c>
      <c r="H842">
        <f>IF(martianeum7[[#This Row],[stan_po_wydobyciu_z_ładunku]]&gt;=100,100,0)</f>
        <v>0</v>
      </c>
      <c r="I842">
        <f>martianeum7[[#This Row],[stan_po_wydobyciu_z_ładunku]]-martianeum7[[#This Row],[ile_zabiera_na_orbite]]</f>
        <v>34.039099999999962</v>
      </c>
    </row>
    <row r="843" spans="1:9" x14ac:dyDescent="0.25">
      <c r="A843" s="1">
        <v>49482</v>
      </c>
      <c r="B843">
        <f t="shared" si="13"/>
        <v>34.039099999999962</v>
      </c>
      <c r="C843" t="s">
        <v>7</v>
      </c>
      <c r="D843">
        <v>25.9</v>
      </c>
      <c r="E843">
        <v>4.7</v>
      </c>
      <c r="F843">
        <f>IF(martianeum7[[#This Row],[zawartosc '[%']]]&gt;=1,martianeum7[[#This Row],[masa '[kg']]]*martianeum7[[#This Row],[zawartosc '[%']]]*0.01,0)</f>
        <v>1.2173</v>
      </c>
      <c r="G843">
        <f>martianeum7[[#This Row],[stan_magazynu '[kg']]]+martianeum7[[#This Row],[ile_kg_materiału_z_ładunku]]</f>
        <v>35.256399999999964</v>
      </c>
      <c r="H843">
        <f>IF(martianeum7[[#This Row],[stan_po_wydobyciu_z_ładunku]]&gt;=100,100,0)</f>
        <v>0</v>
      </c>
      <c r="I843">
        <f>martianeum7[[#This Row],[stan_po_wydobyciu_z_ładunku]]-martianeum7[[#This Row],[ile_zabiera_na_orbite]]</f>
        <v>35.256399999999964</v>
      </c>
    </row>
    <row r="844" spans="1:9" x14ac:dyDescent="0.25">
      <c r="A844" s="1">
        <v>49483</v>
      </c>
      <c r="B844">
        <f t="shared" si="13"/>
        <v>35.256399999999964</v>
      </c>
      <c r="C844" t="s">
        <v>7</v>
      </c>
      <c r="D844">
        <v>25.3</v>
      </c>
      <c r="E844">
        <v>0</v>
      </c>
      <c r="F844">
        <f>IF(martianeum7[[#This Row],[zawartosc '[%']]]&gt;=1,martianeum7[[#This Row],[masa '[kg']]]*martianeum7[[#This Row],[zawartosc '[%']]]*0.01,0)</f>
        <v>0</v>
      </c>
      <c r="G844">
        <f>martianeum7[[#This Row],[stan_magazynu '[kg']]]+martianeum7[[#This Row],[ile_kg_materiału_z_ładunku]]</f>
        <v>35.256399999999964</v>
      </c>
      <c r="H844">
        <f>IF(martianeum7[[#This Row],[stan_po_wydobyciu_z_ładunku]]&gt;=100,100,0)</f>
        <v>0</v>
      </c>
      <c r="I844">
        <f>martianeum7[[#This Row],[stan_po_wydobyciu_z_ładunku]]-martianeum7[[#This Row],[ile_zabiera_na_orbite]]</f>
        <v>35.256399999999964</v>
      </c>
    </row>
    <row r="845" spans="1:9" x14ac:dyDescent="0.25">
      <c r="A845" s="1">
        <v>49484</v>
      </c>
      <c r="B845">
        <f t="shared" si="13"/>
        <v>35.256399999999964</v>
      </c>
      <c r="C845" t="s">
        <v>20</v>
      </c>
      <c r="D845">
        <v>22.8</v>
      </c>
      <c r="E845">
        <v>0.6</v>
      </c>
      <c r="F845">
        <f>IF(martianeum7[[#This Row],[zawartosc '[%']]]&gt;=1,martianeum7[[#This Row],[masa '[kg']]]*martianeum7[[#This Row],[zawartosc '[%']]]*0.01,0)</f>
        <v>0</v>
      </c>
      <c r="G845">
        <f>martianeum7[[#This Row],[stan_magazynu '[kg']]]+martianeum7[[#This Row],[ile_kg_materiału_z_ładunku]]</f>
        <v>35.256399999999964</v>
      </c>
      <c r="H845">
        <f>IF(martianeum7[[#This Row],[stan_po_wydobyciu_z_ładunku]]&gt;=100,100,0)</f>
        <v>0</v>
      </c>
      <c r="I845">
        <f>martianeum7[[#This Row],[stan_po_wydobyciu_z_ładunku]]-martianeum7[[#This Row],[ile_zabiera_na_orbite]]</f>
        <v>35.256399999999964</v>
      </c>
    </row>
    <row r="846" spans="1:9" x14ac:dyDescent="0.25">
      <c r="A846" s="1">
        <v>49485</v>
      </c>
      <c r="B846">
        <f t="shared" si="13"/>
        <v>35.256399999999964</v>
      </c>
      <c r="C846" t="s">
        <v>22</v>
      </c>
      <c r="D846">
        <v>28.4</v>
      </c>
      <c r="E846">
        <v>2.2999999999999998</v>
      </c>
      <c r="F846">
        <f>IF(martianeum7[[#This Row],[zawartosc '[%']]]&gt;=1,martianeum7[[#This Row],[masa '[kg']]]*martianeum7[[#This Row],[zawartosc '[%']]]*0.01,0)</f>
        <v>0.65319999999999989</v>
      </c>
      <c r="G846">
        <f>martianeum7[[#This Row],[stan_magazynu '[kg']]]+martianeum7[[#This Row],[ile_kg_materiału_z_ładunku]]</f>
        <v>35.909599999999962</v>
      </c>
      <c r="H846">
        <f>IF(martianeum7[[#This Row],[stan_po_wydobyciu_z_ładunku]]&gt;=100,100,0)</f>
        <v>0</v>
      </c>
      <c r="I846">
        <f>martianeum7[[#This Row],[stan_po_wydobyciu_z_ładunku]]-martianeum7[[#This Row],[ile_zabiera_na_orbite]]</f>
        <v>35.909599999999962</v>
      </c>
    </row>
    <row r="847" spans="1:9" x14ac:dyDescent="0.25">
      <c r="A847" s="1">
        <v>49486</v>
      </c>
      <c r="B847">
        <f t="shared" si="13"/>
        <v>35.909599999999962</v>
      </c>
      <c r="C847" t="s">
        <v>22</v>
      </c>
      <c r="D847">
        <v>29.7</v>
      </c>
      <c r="E847">
        <v>0</v>
      </c>
      <c r="F847">
        <f>IF(martianeum7[[#This Row],[zawartosc '[%']]]&gt;=1,martianeum7[[#This Row],[masa '[kg']]]*martianeum7[[#This Row],[zawartosc '[%']]]*0.01,0)</f>
        <v>0</v>
      </c>
      <c r="G847">
        <f>martianeum7[[#This Row],[stan_magazynu '[kg']]]+martianeum7[[#This Row],[ile_kg_materiału_z_ładunku]]</f>
        <v>35.909599999999962</v>
      </c>
      <c r="H847">
        <f>IF(martianeum7[[#This Row],[stan_po_wydobyciu_z_ładunku]]&gt;=100,100,0)</f>
        <v>0</v>
      </c>
      <c r="I847">
        <f>martianeum7[[#This Row],[stan_po_wydobyciu_z_ładunku]]-martianeum7[[#This Row],[ile_zabiera_na_orbite]]</f>
        <v>35.909599999999962</v>
      </c>
    </row>
    <row r="848" spans="1:9" x14ac:dyDescent="0.25">
      <c r="A848" s="1">
        <v>49487</v>
      </c>
      <c r="B848">
        <f t="shared" si="13"/>
        <v>35.909599999999962</v>
      </c>
      <c r="C848" t="s">
        <v>15</v>
      </c>
      <c r="D848">
        <v>11.7</v>
      </c>
      <c r="E848">
        <v>6.4</v>
      </c>
      <c r="F848">
        <f>IF(martianeum7[[#This Row],[zawartosc '[%']]]&gt;=1,martianeum7[[#This Row],[masa '[kg']]]*martianeum7[[#This Row],[zawartosc '[%']]]*0.01,0)</f>
        <v>0.74880000000000002</v>
      </c>
      <c r="G848">
        <f>martianeum7[[#This Row],[stan_magazynu '[kg']]]+martianeum7[[#This Row],[ile_kg_materiału_z_ładunku]]</f>
        <v>36.658399999999965</v>
      </c>
      <c r="H848">
        <f>IF(martianeum7[[#This Row],[stan_po_wydobyciu_z_ładunku]]&gt;=100,100,0)</f>
        <v>0</v>
      </c>
      <c r="I848">
        <f>martianeum7[[#This Row],[stan_po_wydobyciu_z_ładunku]]-martianeum7[[#This Row],[ile_zabiera_na_orbite]]</f>
        <v>36.658399999999965</v>
      </c>
    </row>
    <row r="849" spans="1:9" x14ac:dyDescent="0.25">
      <c r="A849" s="1">
        <v>49488</v>
      </c>
      <c r="B849">
        <f t="shared" si="13"/>
        <v>36.658399999999965</v>
      </c>
      <c r="C849" t="s">
        <v>22</v>
      </c>
      <c r="D849">
        <v>12.8</v>
      </c>
      <c r="E849">
        <v>6.9</v>
      </c>
      <c r="F849">
        <f>IF(martianeum7[[#This Row],[zawartosc '[%']]]&gt;=1,martianeum7[[#This Row],[masa '[kg']]]*martianeum7[[#This Row],[zawartosc '[%']]]*0.01,0)</f>
        <v>0.8832000000000001</v>
      </c>
      <c r="G849">
        <f>martianeum7[[#This Row],[stan_magazynu '[kg']]]+martianeum7[[#This Row],[ile_kg_materiału_z_ładunku]]</f>
        <v>37.541599999999967</v>
      </c>
      <c r="H849">
        <f>IF(martianeum7[[#This Row],[stan_po_wydobyciu_z_ładunku]]&gt;=100,100,0)</f>
        <v>0</v>
      </c>
      <c r="I849">
        <f>martianeum7[[#This Row],[stan_po_wydobyciu_z_ładunku]]-martianeum7[[#This Row],[ile_zabiera_na_orbite]]</f>
        <v>37.541599999999967</v>
      </c>
    </row>
    <row r="850" spans="1:9" x14ac:dyDescent="0.25">
      <c r="A850" s="1">
        <v>49489</v>
      </c>
      <c r="B850">
        <f t="shared" si="13"/>
        <v>37.541599999999967</v>
      </c>
      <c r="C850" t="s">
        <v>10</v>
      </c>
      <c r="D850">
        <v>11</v>
      </c>
      <c r="E850">
        <v>0</v>
      </c>
      <c r="F850">
        <f>IF(martianeum7[[#This Row],[zawartosc '[%']]]&gt;=1,martianeum7[[#This Row],[masa '[kg']]]*martianeum7[[#This Row],[zawartosc '[%']]]*0.01,0)</f>
        <v>0</v>
      </c>
      <c r="G850">
        <f>martianeum7[[#This Row],[stan_magazynu '[kg']]]+martianeum7[[#This Row],[ile_kg_materiału_z_ładunku]]</f>
        <v>37.541599999999967</v>
      </c>
      <c r="H850">
        <f>IF(martianeum7[[#This Row],[stan_po_wydobyciu_z_ładunku]]&gt;=100,100,0)</f>
        <v>0</v>
      </c>
      <c r="I850">
        <f>martianeum7[[#This Row],[stan_po_wydobyciu_z_ładunku]]-martianeum7[[#This Row],[ile_zabiera_na_orbite]]</f>
        <v>37.541599999999967</v>
      </c>
    </row>
    <row r="851" spans="1:9" x14ac:dyDescent="0.25">
      <c r="A851" s="1">
        <v>49490</v>
      </c>
      <c r="B851">
        <f t="shared" si="13"/>
        <v>37.541599999999967</v>
      </c>
      <c r="C851" t="s">
        <v>33</v>
      </c>
      <c r="D851">
        <v>14.7</v>
      </c>
      <c r="E851">
        <v>0.5</v>
      </c>
      <c r="F851">
        <f>IF(martianeum7[[#This Row],[zawartosc '[%']]]&gt;=1,martianeum7[[#This Row],[masa '[kg']]]*martianeum7[[#This Row],[zawartosc '[%']]]*0.01,0)</f>
        <v>0</v>
      </c>
      <c r="G851">
        <f>martianeum7[[#This Row],[stan_magazynu '[kg']]]+martianeum7[[#This Row],[ile_kg_materiału_z_ładunku]]</f>
        <v>37.541599999999967</v>
      </c>
      <c r="H851">
        <f>IF(martianeum7[[#This Row],[stan_po_wydobyciu_z_ładunku]]&gt;=100,100,0)</f>
        <v>0</v>
      </c>
      <c r="I851">
        <f>martianeum7[[#This Row],[stan_po_wydobyciu_z_ładunku]]-martianeum7[[#This Row],[ile_zabiera_na_orbite]]</f>
        <v>37.541599999999967</v>
      </c>
    </row>
    <row r="852" spans="1:9" x14ac:dyDescent="0.25">
      <c r="A852" s="1">
        <v>49491</v>
      </c>
      <c r="B852">
        <f t="shared" si="13"/>
        <v>37.541599999999967</v>
      </c>
      <c r="C852" t="s">
        <v>26</v>
      </c>
      <c r="D852">
        <v>13.2</v>
      </c>
      <c r="E852">
        <v>2.5</v>
      </c>
      <c r="F852">
        <f>IF(martianeum7[[#This Row],[zawartosc '[%']]]&gt;=1,martianeum7[[#This Row],[masa '[kg']]]*martianeum7[[#This Row],[zawartosc '[%']]]*0.01,0)</f>
        <v>0.33</v>
      </c>
      <c r="G852">
        <f>martianeum7[[#This Row],[stan_magazynu '[kg']]]+martianeum7[[#This Row],[ile_kg_materiału_z_ładunku]]</f>
        <v>37.871599999999965</v>
      </c>
      <c r="H852">
        <f>IF(martianeum7[[#This Row],[stan_po_wydobyciu_z_ładunku]]&gt;=100,100,0)</f>
        <v>0</v>
      </c>
      <c r="I852">
        <f>martianeum7[[#This Row],[stan_po_wydobyciu_z_ładunku]]-martianeum7[[#This Row],[ile_zabiera_na_orbite]]</f>
        <v>37.871599999999965</v>
      </c>
    </row>
    <row r="853" spans="1:9" x14ac:dyDescent="0.25">
      <c r="A853" s="1">
        <v>49492</v>
      </c>
      <c r="B853">
        <f t="shared" si="13"/>
        <v>37.871599999999965</v>
      </c>
      <c r="C853" t="s">
        <v>26</v>
      </c>
      <c r="D853">
        <v>28</v>
      </c>
      <c r="E853">
        <v>3.8</v>
      </c>
      <c r="F853">
        <f>IF(martianeum7[[#This Row],[zawartosc '[%']]]&gt;=1,martianeum7[[#This Row],[masa '[kg']]]*martianeum7[[#This Row],[zawartosc '[%']]]*0.01,0)</f>
        <v>1.0639999999999998</v>
      </c>
      <c r="G853">
        <f>martianeum7[[#This Row],[stan_magazynu '[kg']]]+martianeum7[[#This Row],[ile_kg_materiału_z_ładunku]]</f>
        <v>38.935599999999965</v>
      </c>
      <c r="H853">
        <f>IF(martianeum7[[#This Row],[stan_po_wydobyciu_z_ładunku]]&gt;=100,100,0)</f>
        <v>0</v>
      </c>
      <c r="I853">
        <f>martianeum7[[#This Row],[stan_po_wydobyciu_z_ładunku]]-martianeum7[[#This Row],[ile_zabiera_na_orbite]]</f>
        <v>38.935599999999965</v>
      </c>
    </row>
    <row r="854" spans="1:9" x14ac:dyDescent="0.25">
      <c r="A854" s="1">
        <v>49493</v>
      </c>
      <c r="B854">
        <f t="shared" si="13"/>
        <v>38.935599999999965</v>
      </c>
      <c r="C854" t="s">
        <v>11</v>
      </c>
      <c r="D854">
        <v>27.5</v>
      </c>
      <c r="E854">
        <v>10.3</v>
      </c>
      <c r="F854">
        <f>IF(martianeum7[[#This Row],[zawartosc '[%']]]&gt;=1,martianeum7[[#This Row],[masa '[kg']]]*martianeum7[[#This Row],[zawartosc '[%']]]*0.01,0)</f>
        <v>2.8325</v>
      </c>
      <c r="G854">
        <f>martianeum7[[#This Row],[stan_magazynu '[kg']]]+martianeum7[[#This Row],[ile_kg_materiału_z_ładunku]]</f>
        <v>41.768099999999968</v>
      </c>
      <c r="H854">
        <f>IF(martianeum7[[#This Row],[stan_po_wydobyciu_z_ładunku]]&gt;=100,100,0)</f>
        <v>0</v>
      </c>
      <c r="I854">
        <f>martianeum7[[#This Row],[stan_po_wydobyciu_z_ładunku]]-martianeum7[[#This Row],[ile_zabiera_na_orbite]]</f>
        <v>41.768099999999968</v>
      </c>
    </row>
    <row r="855" spans="1:9" x14ac:dyDescent="0.25">
      <c r="A855" s="1">
        <v>49494</v>
      </c>
      <c r="B855">
        <f t="shared" si="13"/>
        <v>41.768099999999968</v>
      </c>
      <c r="C855" t="s">
        <v>26</v>
      </c>
      <c r="D855">
        <v>12.1</v>
      </c>
      <c r="E855">
        <v>4.7</v>
      </c>
      <c r="F855">
        <f>IF(martianeum7[[#This Row],[zawartosc '[%']]]&gt;=1,martianeum7[[#This Row],[masa '[kg']]]*martianeum7[[#This Row],[zawartosc '[%']]]*0.01,0)</f>
        <v>0.56869999999999998</v>
      </c>
      <c r="G855">
        <f>martianeum7[[#This Row],[stan_magazynu '[kg']]]+martianeum7[[#This Row],[ile_kg_materiału_z_ładunku]]</f>
        <v>42.336799999999968</v>
      </c>
      <c r="H855">
        <f>IF(martianeum7[[#This Row],[stan_po_wydobyciu_z_ładunku]]&gt;=100,100,0)</f>
        <v>0</v>
      </c>
      <c r="I855">
        <f>martianeum7[[#This Row],[stan_po_wydobyciu_z_ładunku]]-martianeum7[[#This Row],[ile_zabiera_na_orbite]]</f>
        <v>42.336799999999968</v>
      </c>
    </row>
    <row r="856" spans="1:9" x14ac:dyDescent="0.25">
      <c r="A856" s="1">
        <v>49495</v>
      </c>
      <c r="B856">
        <f t="shared" si="13"/>
        <v>42.336799999999968</v>
      </c>
      <c r="C856" t="s">
        <v>15</v>
      </c>
      <c r="D856">
        <v>24.7</v>
      </c>
      <c r="E856">
        <v>7.2</v>
      </c>
      <c r="F856">
        <f>IF(martianeum7[[#This Row],[zawartosc '[%']]]&gt;=1,martianeum7[[#This Row],[masa '[kg']]]*martianeum7[[#This Row],[zawartosc '[%']]]*0.01,0)</f>
        <v>1.7784</v>
      </c>
      <c r="G856">
        <f>martianeum7[[#This Row],[stan_magazynu '[kg']]]+martianeum7[[#This Row],[ile_kg_materiału_z_ładunku]]</f>
        <v>44.115199999999966</v>
      </c>
      <c r="H856">
        <f>IF(martianeum7[[#This Row],[stan_po_wydobyciu_z_ładunku]]&gt;=100,100,0)</f>
        <v>0</v>
      </c>
      <c r="I856">
        <f>martianeum7[[#This Row],[stan_po_wydobyciu_z_ładunku]]-martianeum7[[#This Row],[ile_zabiera_na_orbite]]</f>
        <v>44.115199999999966</v>
      </c>
    </row>
    <row r="857" spans="1:9" x14ac:dyDescent="0.25">
      <c r="A857" s="1">
        <v>49496</v>
      </c>
      <c r="B857">
        <f t="shared" si="13"/>
        <v>44.115199999999966</v>
      </c>
      <c r="C857" t="s">
        <v>25</v>
      </c>
      <c r="D857">
        <v>27.1</v>
      </c>
      <c r="E857">
        <v>2.6</v>
      </c>
      <c r="F857">
        <f>IF(martianeum7[[#This Row],[zawartosc '[%']]]&gt;=1,martianeum7[[#This Row],[masa '[kg']]]*martianeum7[[#This Row],[zawartosc '[%']]]*0.01,0)</f>
        <v>0.70460000000000012</v>
      </c>
      <c r="G857">
        <f>martianeum7[[#This Row],[stan_magazynu '[kg']]]+martianeum7[[#This Row],[ile_kg_materiału_z_ładunku]]</f>
        <v>44.819799999999965</v>
      </c>
      <c r="H857">
        <f>IF(martianeum7[[#This Row],[stan_po_wydobyciu_z_ładunku]]&gt;=100,100,0)</f>
        <v>0</v>
      </c>
      <c r="I857">
        <f>martianeum7[[#This Row],[stan_po_wydobyciu_z_ładunku]]-martianeum7[[#This Row],[ile_zabiera_na_orbite]]</f>
        <v>44.819799999999965</v>
      </c>
    </row>
    <row r="858" spans="1:9" x14ac:dyDescent="0.25">
      <c r="A858" s="1">
        <v>49497</v>
      </c>
      <c r="B858">
        <f t="shared" si="13"/>
        <v>44.819799999999965</v>
      </c>
      <c r="C858" t="s">
        <v>7</v>
      </c>
      <c r="D858">
        <v>28.7</v>
      </c>
      <c r="E858">
        <v>3</v>
      </c>
      <c r="F858">
        <f>IF(martianeum7[[#This Row],[zawartosc '[%']]]&gt;=1,martianeum7[[#This Row],[masa '[kg']]]*martianeum7[[#This Row],[zawartosc '[%']]]*0.01,0)</f>
        <v>0.86099999999999999</v>
      </c>
      <c r="G858">
        <f>martianeum7[[#This Row],[stan_magazynu '[kg']]]+martianeum7[[#This Row],[ile_kg_materiału_z_ładunku]]</f>
        <v>45.680799999999962</v>
      </c>
      <c r="H858">
        <f>IF(martianeum7[[#This Row],[stan_po_wydobyciu_z_ładunku]]&gt;=100,100,0)</f>
        <v>0</v>
      </c>
      <c r="I858">
        <f>martianeum7[[#This Row],[stan_po_wydobyciu_z_ładunku]]-martianeum7[[#This Row],[ile_zabiera_na_orbite]]</f>
        <v>45.680799999999962</v>
      </c>
    </row>
    <row r="859" spans="1:9" x14ac:dyDescent="0.25">
      <c r="A859" s="1">
        <v>49498</v>
      </c>
      <c r="B859">
        <f t="shared" si="13"/>
        <v>45.680799999999962</v>
      </c>
      <c r="C859" t="s">
        <v>10</v>
      </c>
      <c r="D859">
        <v>15</v>
      </c>
      <c r="E859">
        <v>21.4</v>
      </c>
      <c r="F859">
        <f>IF(martianeum7[[#This Row],[zawartosc '[%']]]&gt;=1,martianeum7[[#This Row],[masa '[kg']]]*martianeum7[[#This Row],[zawartosc '[%']]]*0.01,0)</f>
        <v>3.21</v>
      </c>
      <c r="G859">
        <f>martianeum7[[#This Row],[stan_magazynu '[kg']]]+martianeum7[[#This Row],[ile_kg_materiału_z_ładunku]]</f>
        <v>48.890799999999963</v>
      </c>
      <c r="H859">
        <f>IF(martianeum7[[#This Row],[stan_po_wydobyciu_z_ładunku]]&gt;=100,100,0)</f>
        <v>0</v>
      </c>
      <c r="I859">
        <f>martianeum7[[#This Row],[stan_po_wydobyciu_z_ładunku]]-martianeum7[[#This Row],[ile_zabiera_na_orbite]]</f>
        <v>48.890799999999963</v>
      </c>
    </row>
    <row r="860" spans="1:9" x14ac:dyDescent="0.25">
      <c r="A860" s="1">
        <v>49499</v>
      </c>
      <c r="B860">
        <f t="shared" si="13"/>
        <v>48.890799999999963</v>
      </c>
      <c r="C860" t="s">
        <v>11</v>
      </c>
      <c r="D860">
        <v>11.6</v>
      </c>
      <c r="E860">
        <v>3.7</v>
      </c>
      <c r="F860">
        <f>IF(martianeum7[[#This Row],[zawartosc '[%']]]&gt;=1,martianeum7[[#This Row],[masa '[kg']]]*martianeum7[[#This Row],[zawartosc '[%']]]*0.01,0)</f>
        <v>0.42920000000000003</v>
      </c>
      <c r="G860">
        <f>martianeum7[[#This Row],[stan_magazynu '[kg']]]+martianeum7[[#This Row],[ile_kg_materiału_z_ładunku]]</f>
        <v>49.319999999999965</v>
      </c>
      <c r="H860">
        <f>IF(martianeum7[[#This Row],[stan_po_wydobyciu_z_ładunku]]&gt;=100,100,0)</f>
        <v>0</v>
      </c>
      <c r="I860">
        <f>martianeum7[[#This Row],[stan_po_wydobyciu_z_ładunku]]-martianeum7[[#This Row],[ile_zabiera_na_orbite]]</f>
        <v>49.319999999999965</v>
      </c>
    </row>
    <row r="861" spans="1:9" x14ac:dyDescent="0.25">
      <c r="A861" s="1">
        <v>49500</v>
      </c>
      <c r="B861">
        <f t="shared" si="13"/>
        <v>49.319999999999965</v>
      </c>
      <c r="C861" t="s">
        <v>10</v>
      </c>
      <c r="D861">
        <v>13.1</v>
      </c>
      <c r="E861">
        <v>0</v>
      </c>
      <c r="F861">
        <f>IF(martianeum7[[#This Row],[zawartosc '[%']]]&gt;=1,martianeum7[[#This Row],[masa '[kg']]]*martianeum7[[#This Row],[zawartosc '[%']]]*0.01,0)</f>
        <v>0</v>
      </c>
      <c r="G861">
        <f>martianeum7[[#This Row],[stan_magazynu '[kg']]]+martianeum7[[#This Row],[ile_kg_materiału_z_ładunku]]</f>
        <v>49.319999999999965</v>
      </c>
      <c r="H861">
        <f>IF(martianeum7[[#This Row],[stan_po_wydobyciu_z_ładunku]]&gt;=100,100,0)</f>
        <v>0</v>
      </c>
      <c r="I861">
        <f>martianeum7[[#This Row],[stan_po_wydobyciu_z_ładunku]]-martianeum7[[#This Row],[ile_zabiera_na_orbite]]</f>
        <v>49.319999999999965</v>
      </c>
    </row>
    <row r="862" spans="1:9" x14ac:dyDescent="0.25">
      <c r="A862" s="1">
        <v>49501</v>
      </c>
      <c r="B862">
        <f t="shared" si="13"/>
        <v>49.319999999999965</v>
      </c>
      <c r="C862" t="s">
        <v>26</v>
      </c>
      <c r="D862">
        <v>25.5</v>
      </c>
      <c r="E862">
        <v>0</v>
      </c>
      <c r="F862">
        <f>IF(martianeum7[[#This Row],[zawartosc '[%']]]&gt;=1,martianeum7[[#This Row],[masa '[kg']]]*martianeum7[[#This Row],[zawartosc '[%']]]*0.01,0)</f>
        <v>0</v>
      </c>
      <c r="G862">
        <f>martianeum7[[#This Row],[stan_magazynu '[kg']]]+martianeum7[[#This Row],[ile_kg_materiału_z_ładunku]]</f>
        <v>49.319999999999965</v>
      </c>
      <c r="H862">
        <f>IF(martianeum7[[#This Row],[stan_po_wydobyciu_z_ładunku]]&gt;=100,100,0)</f>
        <v>0</v>
      </c>
      <c r="I862">
        <f>martianeum7[[#This Row],[stan_po_wydobyciu_z_ładunku]]-martianeum7[[#This Row],[ile_zabiera_na_orbite]]</f>
        <v>49.319999999999965</v>
      </c>
    </row>
    <row r="863" spans="1:9" x14ac:dyDescent="0.25">
      <c r="A863" s="1">
        <v>49502</v>
      </c>
      <c r="B863">
        <f t="shared" si="13"/>
        <v>49.319999999999965</v>
      </c>
      <c r="C863" t="s">
        <v>28</v>
      </c>
      <c r="D863">
        <v>19.399999999999999</v>
      </c>
      <c r="E863">
        <v>0.7</v>
      </c>
      <c r="F863">
        <f>IF(martianeum7[[#This Row],[zawartosc '[%']]]&gt;=1,martianeum7[[#This Row],[masa '[kg']]]*martianeum7[[#This Row],[zawartosc '[%']]]*0.01,0)</f>
        <v>0</v>
      </c>
      <c r="G863">
        <f>martianeum7[[#This Row],[stan_magazynu '[kg']]]+martianeum7[[#This Row],[ile_kg_materiału_z_ładunku]]</f>
        <v>49.319999999999965</v>
      </c>
      <c r="H863">
        <f>IF(martianeum7[[#This Row],[stan_po_wydobyciu_z_ładunku]]&gt;=100,100,0)</f>
        <v>0</v>
      </c>
      <c r="I863">
        <f>martianeum7[[#This Row],[stan_po_wydobyciu_z_ładunku]]-martianeum7[[#This Row],[ile_zabiera_na_orbite]]</f>
        <v>49.319999999999965</v>
      </c>
    </row>
    <row r="864" spans="1:9" x14ac:dyDescent="0.25">
      <c r="A864" s="1">
        <v>49503</v>
      </c>
      <c r="B864">
        <f t="shared" si="13"/>
        <v>49.319999999999965</v>
      </c>
      <c r="C864" t="s">
        <v>7</v>
      </c>
      <c r="D864">
        <v>27.3</v>
      </c>
      <c r="E864">
        <v>2.6</v>
      </c>
      <c r="F864">
        <f>IF(martianeum7[[#This Row],[zawartosc '[%']]]&gt;=1,martianeum7[[#This Row],[masa '[kg']]]*martianeum7[[#This Row],[zawartosc '[%']]]*0.01,0)</f>
        <v>0.7098000000000001</v>
      </c>
      <c r="G864">
        <f>martianeum7[[#This Row],[stan_magazynu '[kg']]]+martianeum7[[#This Row],[ile_kg_materiału_z_ładunku]]</f>
        <v>50.029799999999966</v>
      </c>
      <c r="H864">
        <f>IF(martianeum7[[#This Row],[stan_po_wydobyciu_z_ładunku]]&gt;=100,100,0)</f>
        <v>0</v>
      </c>
      <c r="I864">
        <f>martianeum7[[#This Row],[stan_po_wydobyciu_z_ładunku]]-martianeum7[[#This Row],[ile_zabiera_na_orbite]]</f>
        <v>50.029799999999966</v>
      </c>
    </row>
    <row r="865" spans="1:9" x14ac:dyDescent="0.25">
      <c r="A865" s="1">
        <v>49504</v>
      </c>
      <c r="B865">
        <f t="shared" si="13"/>
        <v>50.029799999999966</v>
      </c>
      <c r="C865" t="s">
        <v>10</v>
      </c>
      <c r="D865">
        <v>21</v>
      </c>
      <c r="E865">
        <v>27.8</v>
      </c>
      <c r="F865">
        <f>IF(martianeum7[[#This Row],[zawartosc '[%']]]&gt;=1,martianeum7[[#This Row],[masa '[kg']]]*martianeum7[[#This Row],[zawartosc '[%']]]*0.01,0)</f>
        <v>5.838000000000001</v>
      </c>
      <c r="G865">
        <f>martianeum7[[#This Row],[stan_magazynu '[kg']]]+martianeum7[[#This Row],[ile_kg_materiału_z_ładunku]]</f>
        <v>55.867799999999967</v>
      </c>
      <c r="H865">
        <f>IF(martianeum7[[#This Row],[stan_po_wydobyciu_z_ładunku]]&gt;=100,100,0)</f>
        <v>0</v>
      </c>
      <c r="I865">
        <f>martianeum7[[#This Row],[stan_po_wydobyciu_z_ładunku]]-martianeum7[[#This Row],[ile_zabiera_na_orbite]]</f>
        <v>55.867799999999967</v>
      </c>
    </row>
    <row r="866" spans="1:9" x14ac:dyDescent="0.25">
      <c r="A866" s="1">
        <v>49505</v>
      </c>
      <c r="B866">
        <f t="shared" si="13"/>
        <v>55.867799999999967</v>
      </c>
      <c r="C866" t="s">
        <v>14</v>
      </c>
      <c r="D866">
        <v>11.5</v>
      </c>
      <c r="E866">
        <v>0</v>
      </c>
      <c r="F866">
        <f>IF(martianeum7[[#This Row],[zawartosc '[%']]]&gt;=1,martianeum7[[#This Row],[masa '[kg']]]*martianeum7[[#This Row],[zawartosc '[%']]]*0.01,0)</f>
        <v>0</v>
      </c>
      <c r="G866">
        <f>martianeum7[[#This Row],[stan_magazynu '[kg']]]+martianeum7[[#This Row],[ile_kg_materiału_z_ładunku]]</f>
        <v>55.867799999999967</v>
      </c>
      <c r="H866">
        <f>IF(martianeum7[[#This Row],[stan_po_wydobyciu_z_ładunku]]&gt;=100,100,0)</f>
        <v>0</v>
      </c>
      <c r="I866">
        <f>martianeum7[[#This Row],[stan_po_wydobyciu_z_ładunku]]-martianeum7[[#This Row],[ile_zabiera_na_orbite]]</f>
        <v>55.867799999999967</v>
      </c>
    </row>
    <row r="867" spans="1:9" x14ac:dyDescent="0.25">
      <c r="A867" s="1">
        <v>49506</v>
      </c>
      <c r="B867">
        <f t="shared" si="13"/>
        <v>55.867799999999967</v>
      </c>
      <c r="C867" t="s">
        <v>21</v>
      </c>
      <c r="D867">
        <v>13.6</v>
      </c>
      <c r="E867">
        <v>2.7</v>
      </c>
      <c r="F867">
        <f>IF(martianeum7[[#This Row],[zawartosc '[%']]]&gt;=1,martianeum7[[#This Row],[masa '[kg']]]*martianeum7[[#This Row],[zawartosc '[%']]]*0.01,0)</f>
        <v>0.36719999999999997</v>
      </c>
      <c r="G867">
        <f>martianeum7[[#This Row],[stan_magazynu '[kg']]]+martianeum7[[#This Row],[ile_kg_materiału_z_ładunku]]</f>
        <v>56.234999999999964</v>
      </c>
      <c r="H867">
        <f>IF(martianeum7[[#This Row],[stan_po_wydobyciu_z_ładunku]]&gt;=100,100,0)</f>
        <v>0</v>
      </c>
      <c r="I867">
        <f>martianeum7[[#This Row],[stan_po_wydobyciu_z_ładunku]]-martianeum7[[#This Row],[ile_zabiera_na_orbite]]</f>
        <v>56.234999999999964</v>
      </c>
    </row>
    <row r="868" spans="1:9" x14ac:dyDescent="0.25">
      <c r="A868" s="1">
        <v>49507</v>
      </c>
      <c r="B868">
        <f t="shared" si="13"/>
        <v>56.234999999999964</v>
      </c>
      <c r="C868" t="s">
        <v>8</v>
      </c>
      <c r="D868">
        <v>17.8</v>
      </c>
      <c r="E868">
        <v>0.3</v>
      </c>
      <c r="F868">
        <f>IF(martianeum7[[#This Row],[zawartosc '[%']]]&gt;=1,martianeum7[[#This Row],[masa '[kg']]]*martianeum7[[#This Row],[zawartosc '[%']]]*0.01,0)</f>
        <v>0</v>
      </c>
      <c r="G868">
        <f>martianeum7[[#This Row],[stan_magazynu '[kg']]]+martianeum7[[#This Row],[ile_kg_materiału_z_ładunku]]</f>
        <v>56.234999999999964</v>
      </c>
      <c r="H868">
        <f>IF(martianeum7[[#This Row],[stan_po_wydobyciu_z_ładunku]]&gt;=100,100,0)</f>
        <v>0</v>
      </c>
      <c r="I868">
        <f>martianeum7[[#This Row],[stan_po_wydobyciu_z_ładunku]]-martianeum7[[#This Row],[ile_zabiera_na_orbite]]</f>
        <v>56.234999999999964</v>
      </c>
    </row>
    <row r="869" spans="1:9" x14ac:dyDescent="0.25">
      <c r="A869" s="1">
        <v>49508</v>
      </c>
      <c r="B869">
        <f t="shared" si="13"/>
        <v>56.234999999999964</v>
      </c>
      <c r="C869" t="s">
        <v>8</v>
      </c>
      <c r="D869">
        <v>10.8</v>
      </c>
      <c r="E869">
        <v>0</v>
      </c>
      <c r="F869">
        <f>IF(martianeum7[[#This Row],[zawartosc '[%']]]&gt;=1,martianeum7[[#This Row],[masa '[kg']]]*martianeum7[[#This Row],[zawartosc '[%']]]*0.01,0)</f>
        <v>0</v>
      </c>
      <c r="G869">
        <f>martianeum7[[#This Row],[stan_magazynu '[kg']]]+martianeum7[[#This Row],[ile_kg_materiału_z_ładunku]]</f>
        <v>56.234999999999964</v>
      </c>
      <c r="H869">
        <f>IF(martianeum7[[#This Row],[stan_po_wydobyciu_z_ładunku]]&gt;=100,100,0)</f>
        <v>0</v>
      </c>
      <c r="I869">
        <f>martianeum7[[#This Row],[stan_po_wydobyciu_z_ładunku]]-martianeum7[[#This Row],[ile_zabiera_na_orbite]]</f>
        <v>56.234999999999964</v>
      </c>
    </row>
    <row r="870" spans="1:9" x14ac:dyDescent="0.25">
      <c r="A870" s="1">
        <v>49509</v>
      </c>
      <c r="B870">
        <f t="shared" si="13"/>
        <v>56.234999999999964</v>
      </c>
      <c r="C870" t="s">
        <v>10</v>
      </c>
      <c r="D870">
        <v>23</v>
      </c>
      <c r="E870">
        <v>3.3</v>
      </c>
      <c r="F870">
        <f>IF(martianeum7[[#This Row],[zawartosc '[%']]]&gt;=1,martianeum7[[#This Row],[masa '[kg']]]*martianeum7[[#This Row],[zawartosc '[%']]]*0.01,0)</f>
        <v>0.7589999999999999</v>
      </c>
      <c r="G870">
        <f>martianeum7[[#This Row],[stan_magazynu '[kg']]]+martianeum7[[#This Row],[ile_kg_materiału_z_ładunku]]</f>
        <v>56.993999999999964</v>
      </c>
      <c r="H870">
        <f>IF(martianeum7[[#This Row],[stan_po_wydobyciu_z_ładunku]]&gt;=100,100,0)</f>
        <v>0</v>
      </c>
      <c r="I870">
        <f>martianeum7[[#This Row],[stan_po_wydobyciu_z_ładunku]]-martianeum7[[#This Row],[ile_zabiera_na_orbite]]</f>
        <v>56.993999999999964</v>
      </c>
    </row>
    <row r="871" spans="1:9" x14ac:dyDescent="0.25">
      <c r="A871" s="1">
        <v>49510</v>
      </c>
      <c r="B871">
        <f t="shared" si="13"/>
        <v>56.993999999999964</v>
      </c>
      <c r="C871" t="s">
        <v>11</v>
      </c>
      <c r="D871">
        <v>14</v>
      </c>
      <c r="E871">
        <v>18.100000000000001</v>
      </c>
      <c r="F871">
        <f>IF(martianeum7[[#This Row],[zawartosc '[%']]]&gt;=1,martianeum7[[#This Row],[masa '[kg']]]*martianeum7[[#This Row],[zawartosc '[%']]]*0.01,0)</f>
        <v>2.5340000000000003</v>
      </c>
      <c r="G871">
        <f>martianeum7[[#This Row],[stan_magazynu '[kg']]]+martianeum7[[#This Row],[ile_kg_materiału_z_ładunku]]</f>
        <v>59.527999999999963</v>
      </c>
      <c r="H871">
        <f>IF(martianeum7[[#This Row],[stan_po_wydobyciu_z_ładunku]]&gt;=100,100,0)</f>
        <v>0</v>
      </c>
      <c r="I871">
        <f>martianeum7[[#This Row],[stan_po_wydobyciu_z_ładunku]]-martianeum7[[#This Row],[ile_zabiera_na_orbite]]</f>
        <v>59.527999999999963</v>
      </c>
    </row>
    <row r="872" spans="1:9" x14ac:dyDescent="0.25">
      <c r="A872" s="1">
        <v>49511</v>
      </c>
      <c r="B872">
        <f t="shared" si="13"/>
        <v>59.527999999999963</v>
      </c>
      <c r="C872" t="s">
        <v>26</v>
      </c>
      <c r="D872">
        <v>10.7</v>
      </c>
      <c r="E872">
        <v>0.4</v>
      </c>
      <c r="F872">
        <f>IF(martianeum7[[#This Row],[zawartosc '[%']]]&gt;=1,martianeum7[[#This Row],[masa '[kg']]]*martianeum7[[#This Row],[zawartosc '[%']]]*0.01,0)</f>
        <v>0</v>
      </c>
      <c r="G872">
        <f>martianeum7[[#This Row],[stan_magazynu '[kg']]]+martianeum7[[#This Row],[ile_kg_materiału_z_ładunku]]</f>
        <v>59.527999999999963</v>
      </c>
      <c r="H872">
        <f>IF(martianeum7[[#This Row],[stan_po_wydobyciu_z_ładunku]]&gt;=100,100,0)</f>
        <v>0</v>
      </c>
      <c r="I872">
        <f>martianeum7[[#This Row],[stan_po_wydobyciu_z_ładunku]]-martianeum7[[#This Row],[ile_zabiera_na_orbite]]</f>
        <v>59.527999999999963</v>
      </c>
    </row>
    <row r="873" spans="1:9" x14ac:dyDescent="0.25">
      <c r="A873" s="1">
        <v>49512</v>
      </c>
      <c r="B873">
        <f t="shared" si="13"/>
        <v>59.527999999999963</v>
      </c>
      <c r="C873" t="s">
        <v>13</v>
      </c>
      <c r="D873">
        <v>24.7</v>
      </c>
      <c r="E873">
        <v>9.1</v>
      </c>
      <c r="F873">
        <f>IF(martianeum7[[#This Row],[zawartosc '[%']]]&gt;=1,martianeum7[[#This Row],[masa '[kg']]]*martianeum7[[#This Row],[zawartosc '[%']]]*0.01,0)</f>
        <v>2.2477</v>
      </c>
      <c r="G873">
        <f>martianeum7[[#This Row],[stan_magazynu '[kg']]]+martianeum7[[#This Row],[ile_kg_materiału_z_ładunku]]</f>
        <v>61.775699999999965</v>
      </c>
      <c r="H873">
        <f>IF(martianeum7[[#This Row],[stan_po_wydobyciu_z_ładunku]]&gt;=100,100,0)</f>
        <v>0</v>
      </c>
      <c r="I873">
        <f>martianeum7[[#This Row],[stan_po_wydobyciu_z_ładunku]]-martianeum7[[#This Row],[ile_zabiera_na_orbite]]</f>
        <v>61.775699999999965</v>
      </c>
    </row>
    <row r="874" spans="1:9" x14ac:dyDescent="0.25">
      <c r="A874" s="1">
        <v>49513</v>
      </c>
      <c r="B874">
        <f t="shared" si="13"/>
        <v>61.775699999999965</v>
      </c>
      <c r="C874" t="s">
        <v>19</v>
      </c>
      <c r="D874">
        <v>12.2</v>
      </c>
      <c r="E874">
        <v>18.600000000000001</v>
      </c>
      <c r="F874">
        <f>IF(martianeum7[[#This Row],[zawartosc '[%']]]&gt;=1,martianeum7[[#This Row],[masa '[kg']]]*martianeum7[[#This Row],[zawartosc '[%']]]*0.01,0)</f>
        <v>2.2692000000000001</v>
      </c>
      <c r="G874">
        <f>martianeum7[[#This Row],[stan_magazynu '[kg']]]+martianeum7[[#This Row],[ile_kg_materiału_z_ładunku]]</f>
        <v>64.04489999999997</v>
      </c>
      <c r="H874">
        <f>IF(martianeum7[[#This Row],[stan_po_wydobyciu_z_ładunku]]&gt;=100,100,0)</f>
        <v>0</v>
      </c>
      <c r="I874">
        <f>martianeum7[[#This Row],[stan_po_wydobyciu_z_ładunku]]-martianeum7[[#This Row],[ile_zabiera_na_orbite]]</f>
        <v>64.04489999999997</v>
      </c>
    </row>
    <row r="875" spans="1:9" x14ac:dyDescent="0.25">
      <c r="A875" s="1">
        <v>49514</v>
      </c>
      <c r="B875">
        <f t="shared" si="13"/>
        <v>64.04489999999997</v>
      </c>
      <c r="C875" t="s">
        <v>6</v>
      </c>
      <c r="D875">
        <v>23.8</v>
      </c>
      <c r="E875">
        <v>7.7</v>
      </c>
      <c r="F875">
        <f>IF(martianeum7[[#This Row],[zawartosc '[%']]]&gt;=1,martianeum7[[#This Row],[masa '[kg']]]*martianeum7[[#This Row],[zawartosc '[%']]]*0.01,0)</f>
        <v>1.8326000000000002</v>
      </c>
      <c r="G875">
        <f>martianeum7[[#This Row],[stan_magazynu '[kg']]]+martianeum7[[#This Row],[ile_kg_materiału_z_ładunku]]</f>
        <v>65.877499999999969</v>
      </c>
      <c r="H875">
        <f>IF(martianeum7[[#This Row],[stan_po_wydobyciu_z_ładunku]]&gt;=100,100,0)</f>
        <v>0</v>
      </c>
      <c r="I875">
        <f>martianeum7[[#This Row],[stan_po_wydobyciu_z_ładunku]]-martianeum7[[#This Row],[ile_zabiera_na_orbite]]</f>
        <v>65.877499999999969</v>
      </c>
    </row>
    <row r="876" spans="1:9" x14ac:dyDescent="0.25">
      <c r="A876" s="1">
        <v>49515</v>
      </c>
      <c r="B876">
        <f t="shared" si="13"/>
        <v>65.877499999999969</v>
      </c>
      <c r="C876" t="s">
        <v>12</v>
      </c>
      <c r="D876">
        <v>18.5</v>
      </c>
      <c r="E876">
        <v>0</v>
      </c>
      <c r="F876">
        <f>IF(martianeum7[[#This Row],[zawartosc '[%']]]&gt;=1,martianeum7[[#This Row],[masa '[kg']]]*martianeum7[[#This Row],[zawartosc '[%']]]*0.01,0)</f>
        <v>0</v>
      </c>
      <c r="G876">
        <f>martianeum7[[#This Row],[stan_magazynu '[kg']]]+martianeum7[[#This Row],[ile_kg_materiału_z_ładunku]]</f>
        <v>65.877499999999969</v>
      </c>
      <c r="H876">
        <f>IF(martianeum7[[#This Row],[stan_po_wydobyciu_z_ładunku]]&gt;=100,100,0)</f>
        <v>0</v>
      </c>
      <c r="I876">
        <f>martianeum7[[#This Row],[stan_po_wydobyciu_z_ładunku]]-martianeum7[[#This Row],[ile_zabiera_na_orbite]]</f>
        <v>65.877499999999969</v>
      </c>
    </row>
    <row r="877" spans="1:9" x14ac:dyDescent="0.25">
      <c r="A877" s="1">
        <v>49516</v>
      </c>
      <c r="B877">
        <f t="shared" si="13"/>
        <v>65.877499999999969</v>
      </c>
      <c r="C877" t="s">
        <v>17</v>
      </c>
      <c r="D877">
        <v>24.6</v>
      </c>
      <c r="E877">
        <v>0.4</v>
      </c>
      <c r="F877">
        <f>IF(martianeum7[[#This Row],[zawartosc '[%']]]&gt;=1,martianeum7[[#This Row],[masa '[kg']]]*martianeum7[[#This Row],[zawartosc '[%']]]*0.01,0)</f>
        <v>0</v>
      </c>
      <c r="G877">
        <f>martianeum7[[#This Row],[stan_magazynu '[kg']]]+martianeum7[[#This Row],[ile_kg_materiału_z_ładunku]]</f>
        <v>65.877499999999969</v>
      </c>
      <c r="H877">
        <f>IF(martianeum7[[#This Row],[stan_po_wydobyciu_z_ładunku]]&gt;=100,100,0)</f>
        <v>0</v>
      </c>
      <c r="I877">
        <f>martianeum7[[#This Row],[stan_po_wydobyciu_z_ładunku]]-martianeum7[[#This Row],[ile_zabiera_na_orbite]]</f>
        <v>65.877499999999969</v>
      </c>
    </row>
    <row r="878" spans="1:9" x14ac:dyDescent="0.25">
      <c r="A878" s="1">
        <v>49517</v>
      </c>
      <c r="B878">
        <f t="shared" si="13"/>
        <v>65.877499999999969</v>
      </c>
      <c r="C878" t="s">
        <v>19</v>
      </c>
      <c r="D878">
        <v>24.6</v>
      </c>
      <c r="E878">
        <v>10.4</v>
      </c>
      <c r="F878">
        <f>IF(martianeum7[[#This Row],[zawartosc '[%']]]&gt;=1,martianeum7[[#This Row],[masa '[kg']]]*martianeum7[[#This Row],[zawartosc '[%']]]*0.01,0)</f>
        <v>2.5584000000000002</v>
      </c>
      <c r="G878">
        <f>martianeum7[[#This Row],[stan_magazynu '[kg']]]+martianeum7[[#This Row],[ile_kg_materiału_z_ładunku]]</f>
        <v>68.435899999999975</v>
      </c>
      <c r="H878">
        <f>IF(martianeum7[[#This Row],[stan_po_wydobyciu_z_ładunku]]&gt;=100,100,0)</f>
        <v>0</v>
      </c>
      <c r="I878">
        <f>martianeum7[[#This Row],[stan_po_wydobyciu_z_ładunku]]-martianeum7[[#This Row],[ile_zabiera_na_orbite]]</f>
        <v>68.435899999999975</v>
      </c>
    </row>
    <row r="879" spans="1:9" x14ac:dyDescent="0.25">
      <c r="A879" s="1">
        <v>49518</v>
      </c>
      <c r="B879">
        <f t="shared" si="13"/>
        <v>68.435899999999975</v>
      </c>
      <c r="C879" t="s">
        <v>12</v>
      </c>
      <c r="D879">
        <v>25.4</v>
      </c>
      <c r="E879">
        <v>11.2</v>
      </c>
      <c r="F879">
        <f>IF(martianeum7[[#This Row],[zawartosc '[%']]]&gt;=1,martianeum7[[#This Row],[masa '[kg']]]*martianeum7[[#This Row],[zawartosc '[%']]]*0.01,0)</f>
        <v>2.8447999999999998</v>
      </c>
      <c r="G879">
        <f>martianeum7[[#This Row],[stan_magazynu '[kg']]]+martianeum7[[#This Row],[ile_kg_materiału_z_ładunku]]</f>
        <v>71.280699999999982</v>
      </c>
      <c r="H879">
        <f>IF(martianeum7[[#This Row],[stan_po_wydobyciu_z_ładunku]]&gt;=100,100,0)</f>
        <v>0</v>
      </c>
      <c r="I879">
        <f>martianeum7[[#This Row],[stan_po_wydobyciu_z_ładunku]]-martianeum7[[#This Row],[ile_zabiera_na_orbite]]</f>
        <v>71.280699999999982</v>
      </c>
    </row>
    <row r="880" spans="1:9" x14ac:dyDescent="0.25">
      <c r="A880" s="1">
        <v>49519</v>
      </c>
      <c r="B880">
        <f t="shared" si="13"/>
        <v>71.280699999999982</v>
      </c>
      <c r="C880" t="s">
        <v>11</v>
      </c>
      <c r="D880">
        <v>13.1</v>
      </c>
      <c r="E880">
        <v>22.2</v>
      </c>
      <c r="F880">
        <f>IF(martianeum7[[#This Row],[zawartosc '[%']]]&gt;=1,martianeum7[[#This Row],[masa '[kg']]]*martianeum7[[#This Row],[zawartosc '[%']]]*0.01,0)</f>
        <v>2.9081999999999999</v>
      </c>
      <c r="G880">
        <f>martianeum7[[#This Row],[stan_magazynu '[kg']]]+martianeum7[[#This Row],[ile_kg_materiału_z_ładunku]]</f>
        <v>74.188899999999975</v>
      </c>
      <c r="H880">
        <f>IF(martianeum7[[#This Row],[stan_po_wydobyciu_z_ładunku]]&gt;=100,100,0)</f>
        <v>0</v>
      </c>
      <c r="I880">
        <f>martianeum7[[#This Row],[stan_po_wydobyciu_z_ładunku]]-martianeum7[[#This Row],[ile_zabiera_na_orbite]]</f>
        <v>74.188899999999975</v>
      </c>
    </row>
    <row r="881" spans="1:9" x14ac:dyDescent="0.25">
      <c r="A881" s="1">
        <v>49520</v>
      </c>
      <c r="B881">
        <f t="shared" si="13"/>
        <v>74.188899999999975</v>
      </c>
      <c r="C881" t="s">
        <v>10</v>
      </c>
      <c r="D881">
        <v>10.1</v>
      </c>
      <c r="E881">
        <v>11.6</v>
      </c>
      <c r="F881">
        <f>IF(martianeum7[[#This Row],[zawartosc '[%']]]&gt;=1,martianeum7[[#This Row],[masa '[kg']]]*martianeum7[[#This Row],[zawartosc '[%']]]*0.01,0)</f>
        <v>1.1716</v>
      </c>
      <c r="G881">
        <f>martianeum7[[#This Row],[stan_magazynu '[kg']]]+martianeum7[[#This Row],[ile_kg_materiału_z_ładunku]]</f>
        <v>75.360499999999973</v>
      </c>
      <c r="H881">
        <f>IF(martianeum7[[#This Row],[stan_po_wydobyciu_z_ładunku]]&gt;=100,100,0)</f>
        <v>0</v>
      </c>
      <c r="I881">
        <f>martianeum7[[#This Row],[stan_po_wydobyciu_z_ładunku]]-martianeum7[[#This Row],[ile_zabiera_na_orbite]]</f>
        <v>75.360499999999973</v>
      </c>
    </row>
    <row r="882" spans="1:9" x14ac:dyDescent="0.25">
      <c r="A882" s="1">
        <v>49521</v>
      </c>
      <c r="B882">
        <f t="shared" si="13"/>
        <v>75.360499999999973</v>
      </c>
      <c r="C882" t="s">
        <v>15</v>
      </c>
      <c r="D882">
        <v>25</v>
      </c>
      <c r="E882">
        <v>0</v>
      </c>
      <c r="F882">
        <f>IF(martianeum7[[#This Row],[zawartosc '[%']]]&gt;=1,martianeum7[[#This Row],[masa '[kg']]]*martianeum7[[#This Row],[zawartosc '[%']]]*0.01,0)</f>
        <v>0</v>
      </c>
      <c r="G882">
        <f>martianeum7[[#This Row],[stan_magazynu '[kg']]]+martianeum7[[#This Row],[ile_kg_materiału_z_ładunku]]</f>
        <v>75.360499999999973</v>
      </c>
      <c r="H882">
        <f>IF(martianeum7[[#This Row],[stan_po_wydobyciu_z_ładunku]]&gt;=100,100,0)</f>
        <v>0</v>
      </c>
      <c r="I882">
        <f>martianeum7[[#This Row],[stan_po_wydobyciu_z_ładunku]]-martianeum7[[#This Row],[ile_zabiera_na_orbite]]</f>
        <v>75.360499999999973</v>
      </c>
    </row>
    <row r="883" spans="1:9" x14ac:dyDescent="0.25">
      <c r="A883" s="1">
        <v>49522</v>
      </c>
      <c r="B883">
        <f t="shared" si="13"/>
        <v>75.360499999999973</v>
      </c>
      <c r="C883" t="s">
        <v>18</v>
      </c>
      <c r="D883">
        <v>20.9</v>
      </c>
      <c r="E883">
        <v>11.4</v>
      </c>
      <c r="F883">
        <f>IF(martianeum7[[#This Row],[zawartosc '[%']]]&gt;=1,martianeum7[[#This Row],[masa '[kg']]]*martianeum7[[#This Row],[zawartosc '[%']]]*0.01,0)</f>
        <v>2.3826000000000001</v>
      </c>
      <c r="G883">
        <f>martianeum7[[#This Row],[stan_magazynu '[kg']]]+martianeum7[[#This Row],[ile_kg_materiału_z_ładunku]]</f>
        <v>77.74309999999997</v>
      </c>
      <c r="H883">
        <f>IF(martianeum7[[#This Row],[stan_po_wydobyciu_z_ładunku]]&gt;=100,100,0)</f>
        <v>0</v>
      </c>
      <c r="I883">
        <f>martianeum7[[#This Row],[stan_po_wydobyciu_z_ładunku]]-martianeum7[[#This Row],[ile_zabiera_na_orbite]]</f>
        <v>77.74309999999997</v>
      </c>
    </row>
    <row r="884" spans="1:9" x14ac:dyDescent="0.25">
      <c r="A884" s="1">
        <v>49523</v>
      </c>
      <c r="B884">
        <f t="shared" si="13"/>
        <v>77.74309999999997</v>
      </c>
      <c r="C884" t="s">
        <v>14</v>
      </c>
      <c r="D884">
        <v>27.6</v>
      </c>
      <c r="E884">
        <v>2.5</v>
      </c>
      <c r="F884">
        <f>IF(martianeum7[[#This Row],[zawartosc '[%']]]&gt;=1,martianeum7[[#This Row],[masa '[kg']]]*martianeum7[[#This Row],[zawartosc '[%']]]*0.01,0)</f>
        <v>0.69000000000000006</v>
      </c>
      <c r="G884">
        <f>martianeum7[[#This Row],[stan_magazynu '[kg']]]+martianeum7[[#This Row],[ile_kg_materiału_z_ładunku]]</f>
        <v>78.433099999999968</v>
      </c>
      <c r="H884">
        <f>IF(martianeum7[[#This Row],[stan_po_wydobyciu_z_ładunku]]&gt;=100,100,0)</f>
        <v>0</v>
      </c>
      <c r="I884">
        <f>martianeum7[[#This Row],[stan_po_wydobyciu_z_ładunku]]-martianeum7[[#This Row],[ile_zabiera_na_orbite]]</f>
        <v>78.433099999999968</v>
      </c>
    </row>
    <row r="885" spans="1:9" x14ac:dyDescent="0.25">
      <c r="A885" s="1">
        <v>49524</v>
      </c>
      <c r="B885">
        <f t="shared" si="13"/>
        <v>78.433099999999968</v>
      </c>
      <c r="C885" t="s">
        <v>10</v>
      </c>
      <c r="D885">
        <v>22.8</v>
      </c>
      <c r="E885">
        <v>0</v>
      </c>
      <c r="F885">
        <f>IF(martianeum7[[#This Row],[zawartosc '[%']]]&gt;=1,martianeum7[[#This Row],[masa '[kg']]]*martianeum7[[#This Row],[zawartosc '[%']]]*0.01,0)</f>
        <v>0</v>
      </c>
      <c r="G885">
        <f>martianeum7[[#This Row],[stan_magazynu '[kg']]]+martianeum7[[#This Row],[ile_kg_materiału_z_ładunku]]</f>
        <v>78.433099999999968</v>
      </c>
      <c r="H885">
        <f>IF(martianeum7[[#This Row],[stan_po_wydobyciu_z_ładunku]]&gt;=100,100,0)</f>
        <v>0</v>
      </c>
      <c r="I885">
        <f>martianeum7[[#This Row],[stan_po_wydobyciu_z_ładunku]]-martianeum7[[#This Row],[ile_zabiera_na_orbite]]</f>
        <v>78.433099999999968</v>
      </c>
    </row>
    <row r="886" spans="1:9" x14ac:dyDescent="0.25">
      <c r="A886" s="1">
        <v>49525</v>
      </c>
      <c r="B886">
        <f t="shared" si="13"/>
        <v>78.433099999999968</v>
      </c>
      <c r="C886" t="s">
        <v>9</v>
      </c>
      <c r="D886">
        <v>12</v>
      </c>
      <c r="E886">
        <v>0</v>
      </c>
      <c r="F886">
        <f>IF(martianeum7[[#This Row],[zawartosc '[%']]]&gt;=1,martianeum7[[#This Row],[masa '[kg']]]*martianeum7[[#This Row],[zawartosc '[%']]]*0.01,0)</f>
        <v>0</v>
      </c>
      <c r="G886">
        <f>martianeum7[[#This Row],[stan_magazynu '[kg']]]+martianeum7[[#This Row],[ile_kg_materiału_z_ładunku]]</f>
        <v>78.433099999999968</v>
      </c>
      <c r="H886">
        <f>IF(martianeum7[[#This Row],[stan_po_wydobyciu_z_ładunku]]&gt;=100,100,0)</f>
        <v>0</v>
      </c>
      <c r="I886">
        <f>martianeum7[[#This Row],[stan_po_wydobyciu_z_ładunku]]-martianeum7[[#This Row],[ile_zabiera_na_orbite]]</f>
        <v>78.433099999999968</v>
      </c>
    </row>
    <row r="887" spans="1:9" x14ac:dyDescent="0.25">
      <c r="A887" s="1">
        <v>49526</v>
      </c>
      <c r="B887">
        <f t="shared" si="13"/>
        <v>78.433099999999968</v>
      </c>
      <c r="C887" t="s">
        <v>23</v>
      </c>
      <c r="D887">
        <v>16.8</v>
      </c>
      <c r="E887">
        <v>4.9000000000000004</v>
      </c>
      <c r="F887">
        <f>IF(martianeum7[[#This Row],[zawartosc '[%']]]&gt;=1,martianeum7[[#This Row],[masa '[kg']]]*martianeum7[[#This Row],[zawartosc '[%']]]*0.01,0)</f>
        <v>0.82320000000000004</v>
      </c>
      <c r="G887">
        <f>martianeum7[[#This Row],[stan_magazynu '[kg']]]+martianeum7[[#This Row],[ile_kg_materiału_z_ładunku]]</f>
        <v>79.256299999999968</v>
      </c>
      <c r="H887">
        <f>IF(martianeum7[[#This Row],[stan_po_wydobyciu_z_ładunku]]&gt;=100,100,0)</f>
        <v>0</v>
      </c>
      <c r="I887">
        <f>martianeum7[[#This Row],[stan_po_wydobyciu_z_ładunku]]-martianeum7[[#This Row],[ile_zabiera_na_orbite]]</f>
        <v>79.256299999999968</v>
      </c>
    </row>
    <row r="888" spans="1:9" x14ac:dyDescent="0.25">
      <c r="A888" s="1">
        <v>49527</v>
      </c>
      <c r="B888">
        <f t="shared" si="13"/>
        <v>79.256299999999968</v>
      </c>
      <c r="C888" t="s">
        <v>20</v>
      </c>
      <c r="D888">
        <v>12.9</v>
      </c>
      <c r="E888">
        <v>3</v>
      </c>
      <c r="F888">
        <f>IF(martianeum7[[#This Row],[zawartosc '[%']]]&gt;=1,martianeum7[[#This Row],[masa '[kg']]]*martianeum7[[#This Row],[zawartosc '[%']]]*0.01,0)</f>
        <v>0.38700000000000001</v>
      </c>
      <c r="G888">
        <f>martianeum7[[#This Row],[stan_magazynu '[kg']]]+martianeum7[[#This Row],[ile_kg_materiału_z_ładunku]]</f>
        <v>79.643299999999968</v>
      </c>
      <c r="H888">
        <f>IF(martianeum7[[#This Row],[stan_po_wydobyciu_z_ładunku]]&gt;=100,100,0)</f>
        <v>0</v>
      </c>
      <c r="I888">
        <f>martianeum7[[#This Row],[stan_po_wydobyciu_z_ładunku]]-martianeum7[[#This Row],[ile_zabiera_na_orbite]]</f>
        <v>79.643299999999968</v>
      </c>
    </row>
    <row r="889" spans="1:9" x14ac:dyDescent="0.25">
      <c r="A889" s="1">
        <v>49528</v>
      </c>
      <c r="B889">
        <f t="shared" si="13"/>
        <v>79.643299999999968</v>
      </c>
      <c r="C889" t="s">
        <v>10</v>
      </c>
      <c r="D889">
        <v>18</v>
      </c>
      <c r="E889">
        <v>13.6</v>
      </c>
      <c r="F889">
        <f>IF(martianeum7[[#This Row],[zawartosc '[%']]]&gt;=1,martianeum7[[#This Row],[masa '[kg']]]*martianeum7[[#This Row],[zawartosc '[%']]]*0.01,0)</f>
        <v>2.448</v>
      </c>
      <c r="G889">
        <f>martianeum7[[#This Row],[stan_magazynu '[kg']]]+martianeum7[[#This Row],[ile_kg_materiału_z_ładunku]]</f>
        <v>82.091299999999961</v>
      </c>
      <c r="H889">
        <f>IF(martianeum7[[#This Row],[stan_po_wydobyciu_z_ładunku]]&gt;=100,100,0)</f>
        <v>0</v>
      </c>
      <c r="I889">
        <f>martianeum7[[#This Row],[stan_po_wydobyciu_z_ładunku]]-martianeum7[[#This Row],[ile_zabiera_na_orbite]]</f>
        <v>82.091299999999961</v>
      </c>
    </row>
    <row r="890" spans="1:9" x14ac:dyDescent="0.25">
      <c r="A890" s="1">
        <v>49529</v>
      </c>
      <c r="B890">
        <f t="shared" si="13"/>
        <v>82.091299999999961</v>
      </c>
      <c r="C890" t="s">
        <v>19</v>
      </c>
      <c r="D890">
        <v>26</v>
      </c>
      <c r="E890">
        <v>30.4</v>
      </c>
      <c r="F890">
        <f>IF(martianeum7[[#This Row],[zawartosc '[%']]]&gt;=1,martianeum7[[#This Row],[masa '[kg']]]*martianeum7[[#This Row],[zawartosc '[%']]]*0.01,0)</f>
        <v>7.9039999999999999</v>
      </c>
      <c r="G890">
        <f>martianeum7[[#This Row],[stan_magazynu '[kg']]]+martianeum7[[#This Row],[ile_kg_materiału_z_ładunku]]</f>
        <v>89.995299999999958</v>
      </c>
      <c r="H890">
        <f>IF(martianeum7[[#This Row],[stan_po_wydobyciu_z_ładunku]]&gt;=100,100,0)</f>
        <v>0</v>
      </c>
      <c r="I890">
        <f>martianeum7[[#This Row],[stan_po_wydobyciu_z_ładunku]]-martianeum7[[#This Row],[ile_zabiera_na_orbite]]</f>
        <v>89.995299999999958</v>
      </c>
    </row>
    <row r="891" spans="1:9" x14ac:dyDescent="0.25">
      <c r="A891" s="1">
        <v>49530</v>
      </c>
      <c r="B891">
        <f t="shared" si="13"/>
        <v>89.995299999999958</v>
      </c>
      <c r="C891" t="s">
        <v>15</v>
      </c>
      <c r="D891">
        <v>21.3</v>
      </c>
      <c r="E891">
        <v>0</v>
      </c>
      <c r="F891">
        <f>IF(martianeum7[[#This Row],[zawartosc '[%']]]&gt;=1,martianeum7[[#This Row],[masa '[kg']]]*martianeum7[[#This Row],[zawartosc '[%']]]*0.01,0)</f>
        <v>0</v>
      </c>
      <c r="G891">
        <f>martianeum7[[#This Row],[stan_magazynu '[kg']]]+martianeum7[[#This Row],[ile_kg_materiału_z_ładunku]]</f>
        <v>89.995299999999958</v>
      </c>
      <c r="H891">
        <f>IF(martianeum7[[#This Row],[stan_po_wydobyciu_z_ładunku]]&gt;=100,100,0)</f>
        <v>0</v>
      </c>
      <c r="I891">
        <f>martianeum7[[#This Row],[stan_po_wydobyciu_z_ładunku]]-martianeum7[[#This Row],[ile_zabiera_na_orbite]]</f>
        <v>89.995299999999958</v>
      </c>
    </row>
    <row r="892" spans="1:9" x14ac:dyDescent="0.25">
      <c r="A892" s="1">
        <v>49531</v>
      </c>
      <c r="B892">
        <f t="shared" si="13"/>
        <v>89.995299999999958</v>
      </c>
      <c r="C892" t="s">
        <v>11</v>
      </c>
      <c r="D892">
        <v>15.7</v>
      </c>
      <c r="E892">
        <v>5.9</v>
      </c>
      <c r="F892">
        <f>IF(martianeum7[[#This Row],[zawartosc '[%']]]&gt;=1,martianeum7[[#This Row],[masa '[kg']]]*martianeum7[[#This Row],[zawartosc '[%']]]*0.01,0)</f>
        <v>0.92630000000000001</v>
      </c>
      <c r="G892">
        <f>martianeum7[[#This Row],[stan_magazynu '[kg']]]+martianeum7[[#This Row],[ile_kg_materiału_z_ładunku]]</f>
        <v>90.921599999999955</v>
      </c>
      <c r="H892">
        <f>IF(martianeum7[[#This Row],[stan_po_wydobyciu_z_ładunku]]&gt;=100,100,0)</f>
        <v>0</v>
      </c>
      <c r="I892">
        <f>martianeum7[[#This Row],[stan_po_wydobyciu_z_ładunku]]-martianeum7[[#This Row],[ile_zabiera_na_orbite]]</f>
        <v>90.921599999999955</v>
      </c>
    </row>
    <row r="893" spans="1:9" x14ac:dyDescent="0.25">
      <c r="A893" s="1">
        <v>49532</v>
      </c>
      <c r="B893">
        <f t="shared" si="13"/>
        <v>90.921599999999955</v>
      </c>
      <c r="C893" t="s">
        <v>10</v>
      </c>
      <c r="D893">
        <v>19.100000000000001</v>
      </c>
      <c r="E893">
        <v>0</v>
      </c>
      <c r="F893">
        <f>IF(martianeum7[[#This Row],[zawartosc '[%']]]&gt;=1,martianeum7[[#This Row],[masa '[kg']]]*martianeum7[[#This Row],[zawartosc '[%']]]*0.01,0)</f>
        <v>0</v>
      </c>
      <c r="G893">
        <f>martianeum7[[#This Row],[stan_magazynu '[kg']]]+martianeum7[[#This Row],[ile_kg_materiału_z_ładunku]]</f>
        <v>90.921599999999955</v>
      </c>
      <c r="H893">
        <f>IF(martianeum7[[#This Row],[stan_po_wydobyciu_z_ładunku]]&gt;=100,100,0)</f>
        <v>0</v>
      </c>
      <c r="I893">
        <f>martianeum7[[#This Row],[stan_po_wydobyciu_z_ładunku]]-martianeum7[[#This Row],[ile_zabiera_na_orbite]]</f>
        <v>90.921599999999955</v>
      </c>
    </row>
    <row r="894" spans="1:9" x14ac:dyDescent="0.25">
      <c r="A894" s="1">
        <v>49533</v>
      </c>
      <c r="B894">
        <f t="shared" si="13"/>
        <v>90.921599999999955</v>
      </c>
      <c r="C894" t="s">
        <v>19</v>
      </c>
      <c r="D894">
        <v>24.6</v>
      </c>
      <c r="E894">
        <v>12.3</v>
      </c>
      <c r="F894">
        <f>IF(martianeum7[[#This Row],[zawartosc '[%']]]&gt;=1,martianeum7[[#This Row],[masa '[kg']]]*martianeum7[[#This Row],[zawartosc '[%']]]*0.01,0)</f>
        <v>3.0258000000000003</v>
      </c>
      <c r="G894">
        <f>martianeum7[[#This Row],[stan_magazynu '[kg']]]+martianeum7[[#This Row],[ile_kg_materiału_z_ładunku]]</f>
        <v>93.947399999999959</v>
      </c>
      <c r="H894">
        <f>IF(martianeum7[[#This Row],[stan_po_wydobyciu_z_ładunku]]&gt;=100,100,0)</f>
        <v>0</v>
      </c>
      <c r="I894">
        <f>martianeum7[[#This Row],[stan_po_wydobyciu_z_ładunku]]-martianeum7[[#This Row],[ile_zabiera_na_orbite]]</f>
        <v>93.947399999999959</v>
      </c>
    </row>
    <row r="895" spans="1:9" x14ac:dyDescent="0.25">
      <c r="A895" s="1">
        <v>49534</v>
      </c>
      <c r="B895">
        <f t="shared" si="13"/>
        <v>93.947399999999959</v>
      </c>
      <c r="C895" t="s">
        <v>10</v>
      </c>
      <c r="D895">
        <v>18.7</v>
      </c>
      <c r="E895">
        <v>17.8</v>
      </c>
      <c r="F895">
        <f>IF(martianeum7[[#This Row],[zawartosc '[%']]]&gt;=1,martianeum7[[#This Row],[masa '[kg']]]*martianeum7[[#This Row],[zawartosc '[%']]]*0.01,0)</f>
        <v>3.3286000000000002</v>
      </c>
      <c r="G895">
        <f>martianeum7[[#This Row],[stan_magazynu '[kg']]]+martianeum7[[#This Row],[ile_kg_materiału_z_ładunku]]</f>
        <v>97.275999999999954</v>
      </c>
      <c r="H895">
        <f>IF(martianeum7[[#This Row],[stan_po_wydobyciu_z_ładunku]]&gt;=100,100,0)</f>
        <v>0</v>
      </c>
      <c r="I895">
        <f>martianeum7[[#This Row],[stan_po_wydobyciu_z_ładunku]]-martianeum7[[#This Row],[ile_zabiera_na_orbite]]</f>
        <v>97.275999999999954</v>
      </c>
    </row>
    <row r="896" spans="1:9" x14ac:dyDescent="0.25">
      <c r="A896" s="1">
        <v>49535</v>
      </c>
      <c r="B896">
        <f t="shared" si="13"/>
        <v>97.275999999999954</v>
      </c>
      <c r="C896" t="s">
        <v>9</v>
      </c>
      <c r="D896">
        <v>13.2</v>
      </c>
      <c r="E896">
        <v>3.2</v>
      </c>
      <c r="F896">
        <f>IF(martianeum7[[#This Row],[zawartosc '[%']]]&gt;=1,martianeum7[[#This Row],[masa '[kg']]]*martianeum7[[#This Row],[zawartosc '[%']]]*0.01,0)</f>
        <v>0.42240000000000005</v>
      </c>
      <c r="G896">
        <f>martianeum7[[#This Row],[stan_magazynu '[kg']]]+martianeum7[[#This Row],[ile_kg_materiału_z_ładunku]]</f>
        <v>97.69839999999995</v>
      </c>
      <c r="H896">
        <f>IF(martianeum7[[#This Row],[stan_po_wydobyciu_z_ładunku]]&gt;=100,100,0)</f>
        <v>0</v>
      </c>
      <c r="I896">
        <f>martianeum7[[#This Row],[stan_po_wydobyciu_z_ładunku]]-martianeum7[[#This Row],[ile_zabiera_na_orbite]]</f>
        <v>97.69839999999995</v>
      </c>
    </row>
    <row r="897" spans="1:9" x14ac:dyDescent="0.25">
      <c r="A897" s="1">
        <v>49536</v>
      </c>
      <c r="B897">
        <f t="shared" si="13"/>
        <v>97.69839999999995</v>
      </c>
      <c r="C897" t="s">
        <v>12</v>
      </c>
      <c r="D897">
        <v>24.8</v>
      </c>
      <c r="E897">
        <v>2.2999999999999998</v>
      </c>
      <c r="F897">
        <f>IF(martianeum7[[#This Row],[zawartosc '[%']]]&gt;=1,martianeum7[[#This Row],[masa '[kg']]]*martianeum7[[#This Row],[zawartosc '[%']]]*0.01,0)</f>
        <v>0.57040000000000002</v>
      </c>
      <c r="G897">
        <f>martianeum7[[#This Row],[stan_magazynu '[kg']]]+martianeum7[[#This Row],[ile_kg_materiału_z_ładunku]]</f>
        <v>98.268799999999956</v>
      </c>
      <c r="H897">
        <f>IF(martianeum7[[#This Row],[stan_po_wydobyciu_z_ładunku]]&gt;=100,100,0)</f>
        <v>0</v>
      </c>
      <c r="I897">
        <f>martianeum7[[#This Row],[stan_po_wydobyciu_z_ładunku]]-martianeum7[[#This Row],[ile_zabiera_na_orbite]]</f>
        <v>98.268799999999956</v>
      </c>
    </row>
    <row r="898" spans="1:9" x14ac:dyDescent="0.25">
      <c r="A898" s="1">
        <v>49537</v>
      </c>
      <c r="B898">
        <f t="shared" si="13"/>
        <v>98.268799999999956</v>
      </c>
      <c r="C898" t="s">
        <v>15</v>
      </c>
      <c r="D898">
        <v>19.3</v>
      </c>
      <c r="E898">
        <v>1.8</v>
      </c>
      <c r="F898">
        <f>IF(martianeum7[[#This Row],[zawartosc '[%']]]&gt;=1,martianeum7[[#This Row],[masa '[kg']]]*martianeum7[[#This Row],[zawartosc '[%']]]*0.01,0)</f>
        <v>0.34740000000000004</v>
      </c>
      <c r="G898">
        <f>martianeum7[[#This Row],[stan_magazynu '[kg']]]+martianeum7[[#This Row],[ile_kg_materiału_z_ładunku]]</f>
        <v>98.616199999999949</v>
      </c>
      <c r="H898">
        <f>IF(martianeum7[[#This Row],[stan_po_wydobyciu_z_ładunku]]&gt;=100,100,0)</f>
        <v>0</v>
      </c>
      <c r="I898">
        <f>martianeum7[[#This Row],[stan_po_wydobyciu_z_ładunku]]-martianeum7[[#This Row],[ile_zabiera_na_orbite]]</f>
        <v>98.616199999999949</v>
      </c>
    </row>
    <row r="899" spans="1:9" x14ac:dyDescent="0.25">
      <c r="A899" s="1">
        <v>49538</v>
      </c>
      <c r="B899">
        <f t="shared" si="13"/>
        <v>98.616199999999949</v>
      </c>
      <c r="C899" t="s">
        <v>18</v>
      </c>
      <c r="D899">
        <v>22.7</v>
      </c>
      <c r="E899">
        <v>0</v>
      </c>
      <c r="F899">
        <f>IF(martianeum7[[#This Row],[zawartosc '[%']]]&gt;=1,martianeum7[[#This Row],[masa '[kg']]]*martianeum7[[#This Row],[zawartosc '[%']]]*0.01,0)</f>
        <v>0</v>
      </c>
      <c r="G899">
        <f>martianeum7[[#This Row],[stan_magazynu '[kg']]]+martianeum7[[#This Row],[ile_kg_materiału_z_ładunku]]</f>
        <v>98.616199999999949</v>
      </c>
      <c r="H899">
        <f>IF(martianeum7[[#This Row],[stan_po_wydobyciu_z_ładunku]]&gt;=100,100,0)</f>
        <v>0</v>
      </c>
      <c r="I899">
        <f>martianeum7[[#This Row],[stan_po_wydobyciu_z_ładunku]]-martianeum7[[#This Row],[ile_zabiera_na_orbite]]</f>
        <v>98.616199999999949</v>
      </c>
    </row>
    <row r="900" spans="1:9" x14ac:dyDescent="0.25">
      <c r="A900" s="1">
        <v>49539</v>
      </c>
      <c r="B900">
        <f t="shared" ref="B900:B963" si="14">I899</f>
        <v>98.616199999999949</v>
      </c>
      <c r="C900" t="s">
        <v>11</v>
      </c>
      <c r="D900">
        <v>15.2</v>
      </c>
      <c r="E900">
        <v>0</v>
      </c>
      <c r="F900">
        <f>IF(martianeum7[[#This Row],[zawartosc '[%']]]&gt;=1,martianeum7[[#This Row],[masa '[kg']]]*martianeum7[[#This Row],[zawartosc '[%']]]*0.01,0)</f>
        <v>0</v>
      </c>
      <c r="G900">
        <f>martianeum7[[#This Row],[stan_magazynu '[kg']]]+martianeum7[[#This Row],[ile_kg_materiału_z_ładunku]]</f>
        <v>98.616199999999949</v>
      </c>
      <c r="H900">
        <f>IF(martianeum7[[#This Row],[stan_po_wydobyciu_z_ładunku]]&gt;=100,100,0)</f>
        <v>0</v>
      </c>
      <c r="I900">
        <f>martianeum7[[#This Row],[stan_po_wydobyciu_z_ładunku]]-martianeum7[[#This Row],[ile_zabiera_na_orbite]]</f>
        <v>98.616199999999949</v>
      </c>
    </row>
    <row r="901" spans="1:9" x14ac:dyDescent="0.25">
      <c r="A901" s="1">
        <v>49540</v>
      </c>
      <c r="B901">
        <f t="shared" si="14"/>
        <v>98.616199999999949</v>
      </c>
      <c r="C901" t="s">
        <v>23</v>
      </c>
      <c r="D901">
        <v>28.6</v>
      </c>
      <c r="E901">
        <v>0.2</v>
      </c>
      <c r="F901">
        <f>IF(martianeum7[[#This Row],[zawartosc '[%']]]&gt;=1,martianeum7[[#This Row],[masa '[kg']]]*martianeum7[[#This Row],[zawartosc '[%']]]*0.01,0)</f>
        <v>0</v>
      </c>
      <c r="G901">
        <f>martianeum7[[#This Row],[stan_magazynu '[kg']]]+martianeum7[[#This Row],[ile_kg_materiału_z_ładunku]]</f>
        <v>98.616199999999949</v>
      </c>
      <c r="H901">
        <f>IF(martianeum7[[#This Row],[stan_po_wydobyciu_z_ładunku]]&gt;=100,100,0)</f>
        <v>0</v>
      </c>
      <c r="I901">
        <f>martianeum7[[#This Row],[stan_po_wydobyciu_z_ładunku]]-martianeum7[[#This Row],[ile_zabiera_na_orbite]]</f>
        <v>98.616199999999949</v>
      </c>
    </row>
    <row r="902" spans="1:9" x14ac:dyDescent="0.25">
      <c r="A902" s="1">
        <v>49541</v>
      </c>
      <c r="B902">
        <f t="shared" si="14"/>
        <v>98.616199999999949</v>
      </c>
      <c r="C902" t="s">
        <v>7</v>
      </c>
      <c r="D902">
        <v>17.899999999999999</v>
      </c>
      <c r="E902">
        <v>18.600000000000001</v>
      </c>
      <c r="F902">
        <f>IF(martianeum7[[#This Row],[zawartosc '[%']]]&gt;=1,martianeum7[[#This Row],[masa '[kg']]]*martianeum7[[#This Row],[zawartosc '[%']]]*0.01,0)</f>
        <v>3.3294000000000001</v>
      </c>
      <c r="G902">
        <f>martianeum7[[#This Row],[stan_magazynu '[kg']]]+martianeum7[[#This Row],[ile_kg_materiału_z_ładunku]]</f>
        <v>101.94559999999996</v>
      </c>
      <c r="H902">
        <f>IF(martianeum7[[#This Row],[stan_po_wydobyciu_z_ładunku]]&gt;=100,100,0)</f>
        <v>100</v>
      </c>
      <c r="I902">
        <f>martianeum7[[#This Row],[stan_po_wydobyciu_z_ładunku]]-martianeum7[[#This Row],[ile_zabiera_na_orbite]]</f>
        <v>1.9455999999999563</v>
      </c>
    </row>
    <row r="903" spans="1:9" x14ac:dyDescent="0.25">
      <c r="A903" s="1">
        <v>49542</v>
      </c>
      <c r="B903">
        <f t="shared" si="14"/>
        <v>1.9455999999999563</v>
      </c>
      <c r="C903" t="s">
        <v>31</v>
      </c>
      <c r="D903">
        <v>11.6</v>
      </c>
      <c r="E903">
        <v>0</v>
      </c>
      <c r="F903">
        <f>IF(martianeum7[[#This Row],[zawartosc '[%']]]&gt;=1,martianeum7[[#This Row],[masa '[kg']]]*martianeum7[[#This Row],[zawartosc '[%']]]*0.01,0)</f>
        <v>0</v>
      </c>
      <c r="G903">
        <f>martianeum7[[#This Row],[stan_magazynu '[kg']]]+martianeum7[[#This Row],[ile_kg_materiału_z_ładunku]]</f>
        <v>1.9455999999999563</v>
      </c>
      <c r="H903">
        <f>IF(martianeum7[[#This Row],[stan_po_wydobyciu_z_ładunku]]&gt;=100,100,0)</f>
        <v>0</v>
      </c>
      <c r="I903">
        <f>martianeum7[[#This Row],[stan_po_wydobyciu_z_ładunku]]-martianeum7[[#This Row],[ile_zabiera_na_orbite]]</f>
        <v>1.9455999999999563</v>
      </c>
    </row>
    <row r="904" spans="1:9" x14ac:dyDescent="0.25">
      <c r="A904" s="1">
        <v>49543</v>
      </c>
      <c r="B904">
        <f t="shared" si="14"/>
        <v>1.9455999999999563</v>
      </c>
      <c r="C904" t="s">
        <v>21</v>
      </c>
      <c r="D904">
        <v>19</v>
      </c>
      <c r="E904">
        <v>2.2000000000000002</v>
      </c>
      <c r="F904">
        <f>IF(martianeum7[[#This Row],[zawartosc '[%']]]&gt;=1,martianeum7[[#This Row],[masa '[kg']]]*martianeum7[[#This Row],[zawartosc '[%']]]*0.01,0)</f>
        <v>0.41800000000000004</v>
      </c>
      <c r="G904">
        <f>martianeum7[[#This Row],[stan_magazynu '[kg']]]+martianeum7[[#This Row],[ile_kg_materiału_z_ładunku]]</f>
        <v>2.3635999999999564</v>
      </c>
      <c r="H904">
        <f>IF(martianeum7[[#This Row],[stan_po_wydobyciu_z_ładunku]]&gt;=100,100,0)</f>
        <v>0</v>
      </c>
      <c r="I904">
        <f>martianeum7[[#This Row],[stan_po_wydobyciu_z_ładunku]]-martianeum7[[#This Row],[ile_zabiera_na_orbite]]</f>
        <v>2.3635999999999564</v>
      </c>
    </row>
    <row r="905" spans="1:9" x14ac:dyDescent="0.25">
      <c r="A905" s="1">
        <v>49544</v>
      </c>
      <c r="B905">
        <f t="shared" si="14"/>
        <v>2.3635999999999564</v>
      </c>
      <c r="C905" t="s">
        <v>12</v>
      </c>
      <c r="D905">
        <v>17.600000000000001</v>
      </c>
      <c r="E905">
        <v>7.2</v>
      </c>
      <c r="F905">
        <f>IF(martianeum7[[#This Row],[zawartosc '[%']]]&gt;=1,martianeum7[[#This Row],[masa '[kg']]]*martianeum7[[#This Row],[zawartosc '[%']]]*0.01,0)</f>
        <v>1.2672000000000001</v>
      </c>
      <c r="G905">
        <f>martianeum7[[#This Row],[stan_magazynu '[kg']]]+martianeum7[[#This Row],[ile_kg_materiału_z_ładunku]]</f>
        <v>3.6307999999999563</v>
      </c>
      <c r="H905">
        <f>IF(martianeum7[[#This Row],[stan_po_wydobyciu_z_ładunku]]&gt;=100,100,0)</f>
        <v>0</v>
      </c>
      <c r="I905">
        <f>martianeum7[[#This Row],[stan_po_wydobyciu_z_ładunku]]-martianeum7[[#This Row],[ile_zabiera_na_orbite]]</f>
        <v>3.6307999999999563</v>
      </c>
    </row>
    <row r="906" spans="1:9" x14ac:dyDescent="0.25">
      <c r="A906" s="1">
        <v>49545</v>
      </c>
      <c r="B906">
        <f t="shared" si="14"/>
        <v>3.6307999999999563</v>
      </c>
      <c r="C906" t="s">
        <v>7</v>
      </c>
      <c r="D906">
        <v>12.1</v>
      </c>
      <c r="E906">
        <v>7.2</v>
      </c>
      <c r="F906">
        <f>IF(martianeum7[[#This Row],[zawartosc '[%']]]&gt;=1,martianeum7[[#This Row],[masa '[kg']]]*martianeum7[[#This Row],[zawartosc '[%']]]*0.01,0)</f>
        <v>0.87120000000000009</v>
      </c>
      <c r="G906">
        <f>martianeum7[[#This Row],[stan_magazynu '[kg']]]+martianeum7[[#This Row],[ile_kg_materiału_z_ładunku]]</f>
        <v>4.5019999999999563</v>
      </c>
      <c r="H906">
        <f>IF(martianeum7[[#This Row],[stan_po_wydobyciu_z_ładunku]]&gt;=100,100,0)</f>
        <v>0</v>
      </c>
      <c r="I906">
        <f>martianeum7[[#This Row],[stan_po_wydobyciu_z_ładunku]]-martianeum7[[#This Row],[ile_zabiera_na_orbite]]</f>
        <v>4.5019999999999563</v>
      </c>
    </row>
    <row r="907" spans="1:9" x14ac:dyDescent="0.25">
      <c r="A907" s="1">
        <v>49546</v>
      </c>
      <c r="B907">
        <f t="shared" si="14"/>
        <v>4.5019999999999563</v>
      </c>
      <c r="C907" t="s">
        <v>13</v>
      </c>
      <c r="D907">
        <v>28.3</v>
      </c>
      <c r="E907">
        <v>1.8</v>
      </c>
      <c r="F907">
        <f>IF(martianeum7[[#This Row],[zawartosc '[%']]]&gt;=1,martianeum7[[#This Row],[masa '[kg']]]*martianeum7[[#This Row],[zawartosc '[%']]]*0.01,0)</f>
        <v>0.50940000000000007</v>
      </c>
      <c r="G907">
        <f>martianeum7[[#This Row],[stan_magazynu '[kg']]]+martianeum7[[#This Row],[ile_kg_materiału_z_ładunku]]</f>
        <v>5.0113999999999566</v>
      </c>
      <c r="H907">
        <f>IF(martianeum7[[#This Row],[stan_po_wydobyciu_z_ładunku]]&gt;=100,100,0)</f>
        <v>0</v>
      </c>
      <c r="I907">
        <f>martianeum7[[#This Row],[stan_po_wydobyciu_z_ładunku]]-martianeum7[[#This Row],[ile_zabiera_na_orbite]]</f>
        <v>5.0113999999999566</v>
      </c>
    </row>
    <row r="908" spans="1:9" x14ac:dyDescent="0.25">
      <c r="A908" s="1">
        <v>49547</v>
      </c>
      <c r="B908">
        <f t="shared" si="14"/>
        <v>5.0113999999999566</v>
      </c>
      <c r="C908" t="s">
        <v>18</v>
      </c>
      <c r="D908">
        <v>13.3</v>
      </c>
      <c r="E908">
        <v>0</v>
      </c>
      <c r="F908">
        <f>IF(martianeum7[[#This Row],[zawartosc '[%']]]&gt;=1,martianeum7[[#This Row],[masa '[kg']]]*martianeum7[[#This Row],[zawartosc '[%']]]*0.01,0)</f>
        <v>0</v>
      </c>
      <c r="G908">
        <f>martianeum7[[#This Row],[stan_magazynu '[kg']]]+martianeum7[[#This Row],[ile_kg_materiału_z_ładunku]]</f>
        <v>5.0113999999999566</v>
      </c>
      <c r="H908">
        <f>IF(martianeum7[[#This Row],[stan_po_wydobyciu_z_ładunku]]&gt;=100,100,0)</f>
        <v>0</v>
      </c>
      <c r="I908">
        <f>martianeum7[[#This Row],[stan_po_wydobyciu_z_ładunku]]-martianeum7[[#This Row],[ile_zabiera_na_orbite]]</f>
        <v>5.0113999999999566</v>
      </c>
    </row>
    <row r="909" spans="1:9" x14ac:dyDescent="0.25">
      <c r="A909" s="1">
        <v>49548</v>
      </c>
      <c r="B909">
        <f t="shared" si="14"/>
        <v>5.0113999999999566</v>
      </c>
      <c r="C909" t="s">
        <v>11</v>
      </c>
      <c r="D909">
        <v>21</v>
      </c>
      <c r="E909">
        <v>4.2</v>
      </c>
      <c r="F909">
        <f>IF(martianeum7[[#This Row],[zawartosc '[%']]]&gt;=1,martianeum7[[#This Row],[masa '[kg']]]*martianeum7[[#This Row],[zawartosc '[%']]]*0.01,0)</f>
        <v>0.88200000000000001</v>
      </c>
      <c r="G909">
        <f>martianeum7[[#This Row],[stan_magazynu '[kg']]]+martianeum7[[#This Row],[ile_kg_materiału_z_ładunku]]</f>
        <v>5.8933999999999562</v>
      </c>
      <c r="H909">
        <f>IF(martianeum7[[#This Row],[stan_po_wydobyciu_z_ładunku]]&gt;=100,100,0)</f>
        <v>0</v>
      </c>
      <c r="I909">
        <f>martianeum7[[#This Row],[stan_po_wydobyciu_z_ładunku]]-martianeum7[[#This Row],[ile_zabiera_na_orbite]]</f>
        <v>5.8933999999999562</v>
      </c>
    </row>
    <row r="910" spans="1:9" x14ac:dyDescent="0.25">
      <c r="A910" s="1">
        <v>49549</v>
      </c>
      <c r="B910">
        <f t="shared" si="14"/>
        <v>5.8933999999999562</v>
      </c>
      <c r="C910" t="s">
        <v>10</v>
      </c>
      <c r="D910">
        <v>12</v>
      </c>
      <c r="E910">
        <v>2.2000000000000002</v>
      </c>
      <c r="F910">
        <f>IF(martianeum7[[#This Row],[zawartosc '[%']]]&gt;=1,martianeum7[[#This Row],[masa '[kg']]]*martianeum7[[#This Row],[zawartosc '[%']]]*0.01,0)</f>
        <v>0.26400000000000001</v>
      </c>
      <c r="G910">
        <f>martianeum7[[#This Row],[stan_magazynu '[kg']]]+martianeum7[[#This Row],[ile_kg_materiału_z_ładunku]]</f>
        <v>6.1573999999999565</v>
      </c>
      <c r="H910">
        <f>IF(martianeum7[[#This Row],[stan_po_wydobyciu_z_ładunku]]&gt;=100,100,0)</f>
        <v>0</v>
      </c>
      <c r="I910">
        <f>martianeum7[[#This Row],[stan_po_wydobyciu_z_ładunku]]-martianeum7[[#This Row],[ile_zabiera_na_orbite]]</f>
        <v>6.1573999999999565</v>
      </c>
    </row>
    <row r="911" spans="1:9" x14ac:dyDescent="0.25">
      <c r="A911" s="1">
        <v>49550</v>
      </c>
      <c r="B911">
        <f t="shared" si="14"/>
        <v>6.1573999999999565</v>
      </c>
      <c r="C911" t="s">
        <v>19</v>
      </c>
      <c r="D911">
        <v>12.1</v>
      </c>
      <c r="E911">
        <v>0</v>
      </c>
      <c r="F911">
        <f>IF(martianeum7[[#This Row],[zawartosc '[%']]]&gt;=1,martianeum7[[#This Row],[masa '[kg']]]*martianeum7[[#This Row],[zawartosc '[%']]]*0.01,0)</f>
        <v>0</v>
      </c>
      <c r="G911">
        <f>martianeum7[[#This Row],[stan_magazynu '[kg']]]+martianeum7[[#This Row],[ile_kg_materiału_z_ładunku]]</f>
        <v>6.1573999999999565</v>
      </c>
      <c r="H911">
        <f>IF(martianeum7[[#This Row],[stan_po_wydobyciu_z_ładunku]]&gt;=100,100,0)</f>
        <v>0</v>
      </c>
      <c r="I911">
        <f>martianeum7[[#This Row],[stan_po_wydobyciu_z_ładunku]]-martianeum7[[#This Row],[ile_zabiera_na_orbite]]</f>
        <v>6.1573999999999565</v>
      </c>
    </row>
    <row r="912" spans="1:9" x14ac:dyDescent="0.25">
      <c r="A912" s="1">
        <v>49551</v>
      </c>
      <c r="B912">
        <f t="shared" si="14"/>
        <v>6.1573999999999565</v>
      </c>
      <c r="C912" t="s">
        <v>11</v>
      </c>
      <c r="D912">
        <v>15.8</v>
      </c>
      <c r="E912">
        <v>17.2</v>
      </c>
      <c r="F912">
        <f>IF(martianeum7[[#This Row],[zawartosc '[%']]]&gt;=1,martianeum7[[#This Row],[masa '[kg']]]*martianeum7[[#This Row],[zawartosc '[%']]]*0.01,0)</f>
        <v>2.7176</v>
      </c>
      <c r="G912">
        <f>martianeum7[[#This Row],[stan_magazynu '[kg']]]+martianeum7[[#This Row],[ile_kg_materiału_z_ładunku]]</f>
        <v>8.8749999999999574</v>
      </c>
      <c r="H912">
        <f>IF(martianeum7[[#This Row],[stan_po_wydobyciu_z_ładunku]]&gt;=100,100,0)</f>
        <v>0</v>
      </c>
      <c r="I912">
        <f>martianeum7[[#This Row],[stan_po_wydobyciu_z_ładunku]]-martianeum7[[#This Row],[ile_zabiera_na_orbite]]</f>
        <v>8.8749999999999574</v>
      </c>
    </row>
    <row r="913" spans="1:9" x14ac:dyDescent="0.25">
      <c r="A913" s="1">
        <v>49552</v>
      </c>
      <c r="B913">
        <f t="shared" si="14"/>
        <v>8.8749999999999574</v>
      </c>
      <c r="C913" t="s">
        <v>12</v>
      </c>
      <c r="D913">
        <v>25.7</v>
      </c>
      <c r="E913">
        <v>5.9</v>
      </c>
      <c r="F913">
        <f>IF(martianeum7[[#This Row],[zawartosc '[%']]]&gt;=1,martianeum7[[#This Row],[masa '[kg']]]*martianeum7[[#This Row],[zawartosc '[%']]]*0.01,0)</f>
        <v>1.5163</v>
      </c>
      <c r="G913">
        <f>martianeum7[[#This Row],[stan_magazynu '[kg']]]+martianeum7[[#This Row],[ile_kg_materiału_z_ładunku]]</f>
        <v>10.391299999999957</v>
      </c>
      <c r="H913">
        <f>IF(martianeum7[[#This Row],[stan_po_wydobyciu_z_ładunku]]&gt;=100,100,0)</f>
        <v>0</v>
      </c>
      <c r="I913">
        <f>martianeum7[[#This Row],[stan_po_wydobyciu_z_ładunku]]-martianeum7[[#This Row],[ile_zabiera_na_orbite]]</f>
        <v>10.391299999999957</v>
      </c>
    </row>
    <row r="914" spans="1:9" x14ac:dyDescent="0.25">
      <c r="A914" s="1">
        <v>49553</v>
      </c>
      <c r="B914">
        <f t="shared" si="14"/>
        <v>10.391299999999957</v>
      </c>
      <c r="C914" t="s">
        <v>10</v>
      </c>
      <c r="D914">
        <v>20.5</v>
      </c>
      <c r="E914">
        <v>26</v>
      </c>
      <c r="F914">
        <f>IF(martianeum7[[#This Row],[zawartosc '[%']]]&gt;=1,martianeum7[[#This Row],[masa '[kg']]]*martianeum7[[#This Row],[zawartosc '[%']]]*0.01,0)</f>
        <v>5.33</v>
      </c>
      <c r="G914">
        <f>martianeum7[[#This Row],[stan_magazynu '[kg']]]+martianeum7[[#This Row],[ile_kg_materiału_z_ładunku]]</f>
        <v>15.721299999999957</v>
      </c>
      <c r="H914">
        <f>IF(martianeum7[[#This Row],[stan_po_wydobyciu_z_ładunku]]&gt;=100,100,0)</f>
        <v>0</v>
      </c>
      <c r="I914">
        <f>martianeum7[[#This Row],[stan_po_wydobyciu_z_ładunku]]-martianeum7[[#This Row],[ile_zabiera_na_orbite]]</f>
        <v>15.721299999999957</v>
      </c>
    </row>
    <row r="915" spans="1:9" x14ac:dyDescent="0.25">
      <c r="A915" s="1">
        <v>49554</v>
      </c>
      <c r="B915">
        <f t="shared" si="14"/>
        <v>15.721299999999957</v>
      </c>
      <c r="C915" t="s">
        <v>13</v>
      </c>
      <c r="D915">
        <v>23.5</v>
      </c>
      <c r="E915">
        <v>15.3</v>
      </c>
      <c r="F915">
        <f>IF(martianeum7[[#This Row],[zawartosc '[%']]]&gt;=1,martianeum7[[#This Row],[masa '[kg']]]*martianeum7[[#This Row],[zawartosc '[%']]]*0.01,0)</f>
        <v>3.5955000000000004</v>
      </c>
      <c r="G915">
        <f>martianeum7[[#This Row],[stan_magazynu '[kg']]]+martianeum7[[#This Row],[ile_kg_materiału_z_ładunku]]</f>
        <v>19.316799999999958</v>
      </c>
      <c r="H915">
        <f>IF(martianeum7[[#This Row],[stan_po_wydobyciu_z_ładunku]]&gt;=100,100,0)</f>
        <v>0</v>
      </c>
      <c r="I915">
        <f>martianeum7[[#This Row],[stan_po_wydobyciu_z_ładunku]]-martianeum7[[#This Row],[ile_zabiera_na_orbite]]</f>
        <v>19.316799999999958</v>
      </c>
    </row>
    <row r="916" spans="1:9" x14ac:dyDescent="0.25">
      <c r="A916" s="1">
        <v>49555</v>
      </c>
      <c r="B916">
        <f t="shared" si="14"/>
        <v>19.316799999999958</v>
      </c>
      <c r="C916" t="s">
        <v>12</v>
      </c>
      <c r="D916">
        <v>21.7</v>
      </c>
      <c r="E916">
        <v>1.2</v>
      </c>
      <c r="F916">
        <f>IF(martianeum7[[#This Row],[zawartosc '[%']]]&gt;=1,martianeum7[[#This Row],[masa '[kg']]]*martianeum7[[#This Row],[zawartosc '[%']]]*0.01,0)</f>
        <v>0.26040000000000002</v>
      </c>
      <c r="G916">
        <f>martianeum7[[#This Row],[stan_magazynu '[kg']]]+martianeum7[[#This Row],[ile_kg_materiału_z_ładunku]]</f>
        <v>19.577199999999959</v>
      </c>
      <c r="H916">
        <f>IF(martianeum7[[#This Row],[stan_po_wydobyciu_z_ładunku]]&gt;=100,100,0)</f>
        <v>0</v>
      </c>
      <c r="I916">
        <f>martianeum7[[#This Row],[stan_po_wydobyciu_z_ładunku]]-martianeum7[[#This Row],[ile_zabiera_na_orbite]]</f>
        <v>19.577199999999959</v>
      </c>
    </row>
    <row r="917" spans="1:9" x14ac:dyDescent="0.25">
      <c r="A917" s="1">
        <v>49556</v>
      </c>
      <c r="B917">
        <f t="shared" si="14"/>
        <v>19.577199999999959</v>
      </c>
      <c r="C917" t="s">
        <v>10</v>
      </c>
      <c r="D917">
        <v>29.8</v>
      </c>
      <c r="E917">
        <v>0</v>
      </c>
      <c r="F917">
        <f>IF(martianeum7[[#This Row],[zawartosc '[%']]]&gt;=1,martianeum7[[#This Row],[masa '[kg']]]*martianeum7[[#This Row],[zawartosc '[%']]]*0.01,0)</f>
        <v>0</v>
      </c>
      <c r="G917">
        <f>martianeum7[[#This Row],[stan_magazynu '[kg']]]+martianeum7[[#This Row],[ile_kg_materiału_z_ładunku]]</f>
        <v>19.577199999999959</v>
      </c>
      <c r="H917">
        <f>IF(martianeum7[[#This Row],[stan_po_wydobyciu_z_ładunku]]&gt;=100,100,0)</f>
        <v>0</v>
      </c>
      <c r="I917">
        <f>martianeum7[[#This Row],[stan_po_wydobyciu_z_ładunku]]-martianeum7[[#This Row],[ile_zabiera_na_orbite]]</f>
        <v>19.577199999999959</v>
      </c>
    </row>
    <row r="918" spans="1:9" x14ac:dyDescent="0.25">
      <c r="A918" s="1">
        <v>49557</v>
      </c>
      <c r="B918">
        <f t="shared" si="14"/>
        <v>19.577199999999959</v>
      </c>
      <c r="C918" t="s">
        <v>7</v>
      </c>
      <c r="D918">
        <v>27.1</v>
      </c>
      <c r="E918">
        <v>0</v>
      </c>
      <c r="F918">
        <f>IF(martianeum7[[#This Row],[zawartosc '[%']]]&gt;=1,martianeum7[[#This Row],[masa '[kg']]]*martianeum7[[#This Row],[zawartosc '[%']]]*0.01,0)</f>
        <v>0</v>
      </c>
      <c r="G918">
        <f>martianeum7[[#This Row],[stan_magazynu '[kg']]]+martianeum7[[#This Row],[ile_kg_materiału_z_ładunku]]</f>
        <v>19.577199999999959</v>
      </c>
      <c r="H918">
        <f>IF(martianeum7[[#This Row],[stan_po_wydobyciu_z_ładunku]]&gt;=100,100,0)</f>
        <v>0</v>
      </c>
      <c r="I918">
        <f>martianeum7[[#This Row],[stan_po_wydobyciu_z_ładunku]]-martianeum7[[#This Row],[ile_zabiera_na_orbite]]</f>
        <v>19.577199999999959</v>
      </c>
    </row>
    <row r="919" spans="1:9" x14ac:dyDescent="0.25">
      <c r="A919" s="1">
        <v>49558</v>
      </c>
      <c r="B919">
        <f t="shared" si="14"/>
        <v>19.577199999999959</v>
      </c>
      <c r="C919" t="s">
        <v>12</v>
      </c>
      <c r="D919">
        <v>27.3</v>
      </c>
      <c r="E919">
        <v>0</v>
      </c>
      <c r="F919">
        <f>IF(martianeum7[[#This Row],[zawartosc '[%']]]&gt;=1,martianeum7[[#This Row],[masa '[kg']]]*martianeum7[[#This Row],[zawartosc '[%']]]*0.01,0)</f>
        <v>0</v>
      </c>
      <c r="G919">
        <f>martianeum7[[#This Row],[stan_magazynu '[kg']]]+martianeum7[[#This Row],[ile_kg_materiału_z_ładunku]]</f>
        <v>19.577199999999959</v>
      </c>
      <c r="H919">
        <f>IF(martianeum7[[#This Row],[stan_po_wydobyciu_z_ładunku]]&gt;=100,100,0)</f>
        <v>0</v>
      </c>
      <c r="I919">
        <f>martianeum7[[#This Row],[stan_po_wydobyciu_z_ładunku]]-martianeum7[[#This Row],[ile_zabiera_na_orbite]]</f>
        <v>19.577199999999959</v>
      </c>
    </row>
    <row r="920" spans="1:9" x14ac:dyDescent="0.25">
      <c r="A920" s="1">
        <v>49559</v>
      </c>
      <c r="B920">
        <f t="shared" si="14"/>
        <v>19.577199999999959</v>
      </c>
      <c r="C920" t="s">
        <v>19</v>
      </c>
      <c r="D920">
        <v>15.5</v>
      </c>
      <c r="E920">
        <v>27.6</v>
      </c>
      <c r="F920">
        <f>IF(martianeum7[[#This Row],[zawartosc '[%']]]&gt;=1,martianeum7[[#This Row],[masa '[kg']]]*martianeum7[[#This Row],[zawartosc '[%']]]*0.01,0)</f>
        <v>4.2780000000000005</v>
      </c>
      <c r="G920">
        <f>martianeum7[[#This Row],[stan_magazynu '[kg']]]+martianeum7[[#This Row],[ile_kg_materiału_z_ładunku]]</f>
        <v>23.855199999999961</v>
      </c>
      <c r="H920">
        <f>IF(martianeum7[[#This Row],[stan_po_wydobyciu_z_ładunku]]&gt;=100,100,0)</f>
        <v>0</v>
      </c>
      <c r="I920">
        <f>martianeum7[[#This Row],[stan_po_wydobyciu_z_ładunku]]-martianeum7[[#This Row],[ile_zabiera_na_orbite]]</f>
        <v>23.855199999999961</v>
      </c>
    </row>
    <row r="921" spans="1:9" x14ac:dyDescent="0.25">
      <c r="A921" s="1">
        <v>49560</v>
      </c>
      <c r="B921">
        <f t="shared" si="14"/>
        <v>23.855199999999961</v>
      </c>
      <c r="C921" t="s">
        <v>13</v>
      </c>
      <c r="D921">
        <v>27.9</v>
      </c>
      <c r="E921">
        <v>5.0999999999999996</v>
      </c>
      <c r="F921">
        <f>IF(martianeum7[[#This Row],[zawartosc '[%']]]&gt;=1,martianeum7[[#This Row],[masa '[kg']]]*martianeum7[[#This Row],[zawartosc '[%']]]*0.01,0)</f>
        <v>1.4229000000000001</v>
      </c>
      <c r="G921">
        <f>martianeum7[[#This Row],[stan_magazynu '[kg']]]+martianeum7[[#This Row],[ile_kg_materiału_z_ładunku]]</f>
        <v>25.278099999999959</v>
      </c>
      <c r="H921">
        <f>IF(martianeum7[[#This Row],[stan_po_wydobyciu_z_ładunku]]&gt;=100,100,0)</f>
        <v>0</v>
      </c>
      <c r="I921">
        <f>martianeum7[[#This Row],[stan_po_wydobyciu_z_ładunku]]-martianeum7[[#This Row],[ile_zabiera_na_orbite]]</f>
        <v>25.278099999999959</v>
      </c>
    </row>
    <row r="922" spans="1:9" x14ac:dyDescent="0.25">
      <c r="A922" s="1">
        <v>49561</v>
      </c>
      <c r="B922">
        <f t="shared" si="14"/>
        <v>25.278099999999959</v>
      </c>
      <c r="C922" t="s">
        <v>10</v>
      </c>
      <c r="D922">
        <v>19.7</v>
      </c>
      <c r="E922">
        <v>21.4</v>
      </c>
      <c r="F922">
        <f>IF(martianeum7[[#This Row],[zawartosc '[%']]]&gt;=1,martianeum7[[#This Row],[masa '[kg']]]*martianeum7[[#This Row],[zawartosc '[%']]]*0.01,0)</f>
        <v>4.2157999999999998</v>
      </c>
      <c r="G922">
        <f>martianeum7[[#This Row],[stan_magazynu '[kg']]]+martianeum7[[#This Row],[ile_kg_materiału_z_ładunku]]</f>
        <v>29.493899999999961</v>
      </c>
      <c r="H922">
        <f>IF(martianeum7[[#This Row],[stan_po_wydobyciu_z_ładunku]]&gt;=100,100,0)</f>
        <v>0</v>
      </c>
      <c r="I922">
        <f>martianeum7[[#This Row],[stan_po_wydobyciu_z_ładunku]]-martianeum7[[#This Row],[ile_zabiera_na_orbite]]</f>
        <v>29.493899999999961</v>
      </c>
    </row>
    <row r="923" spans="1:9" x14ac:dyDescent="0.25">
      <c r="A923" s="1">
        <v>49562</v>
      </c>
      <c r="B923">
        <f t="shared" si="14"/>
        <v>29.493899999999961</v>
      </c>
      <c r="C923" t="s">
        <v>10</v>
      </c>
      <c r="D923">
        <v>27.8</v>
      </c>
      <c r="E923">
        <v>27.6</v>
      </c>
      <c r="F923">
        <f>IF(martianeum7[[#This Row],[zawartosc '[%']]]&gt;=1,martianeum7[[#This Row],[masa '[kg']]]*martianeum7[[#This Row],[zawartosc '[%']]]*0.01,0)</f>
        <v>7.6728000000000014</v>
      </c>
      <c r="G923">
        <f>martianeum7[[#This Row],[stan_magazynu '[kg']]]+martianeum7[[#This Row],[ile_kg_materiału_z_ładunku]]</f>
        <v>37.166699999999963</v>
      </c>
      <c r="H923">
        <f>IF(martianeum7[[#This Row],[stan_po_wydobyciu_z_ładunku]]&gt;=100,100,0)</f>
        <v>0</v>
      </c>
      <c r="I923">
        <f>martianeum7[[#This Row],[stan_po_wydobyciu_z_ładunku]]-martianeum7[[#This Row],[ile_zabiera_na_orbite]]</f>
        <v>37.166699999999963</v>
      </c>
    </row>
    <row r="924" spans="1:9" x14ac:dyDescent="0.25">
      <c r="A924" s="1">
        <v>49563</v>
      </c>
      <c r="B924">
        <f t="shared" si="14"/>
        <v>37.166699999999963</v>
      </c>
      <c r="C924" t="s">
        <v>22</v>
      </c>
      <c r="D924">
        <v>12.3</v>
      </c>
      <c r="E924">
        <v>2.9</v>
      </c>
      <c r="F924">
        <f>IF(martianeum7[[#This Row],[zawartosc '[%']]]&gt;=1,martianeum7[[#This Row],[masa '[kg']]]*martianeum7[[#This Row],[zawartosc '[%']]]*0.01,0)</f>
        <v>0.35670000000000002</v>
      </c>
      <c r="G924">
        <f>martianeum7[[#This Row],[stan_magazynu '[kg']]]+martianeum7[[#This Row],[ile_kg_materiału_z_ładunku]]</f>
        <v>37.523399999999967</v>
      </c>
      <c r="H924">
        <f>IF(martianeum7[[#This Row],[stan_po_wydobyciu_z_ładunku]]&gt;=100,100,0)</f>
        <v>0</v>
      </c>
      <c r="I924">
        <f>martianeum7[[#This Row],[stan_po_wydobyciu_z_ładunku]]-martianeum7[[#This Row],[ile_zabiera_na_orbite]]</f>
        <v>37.523399999999967</v>
      </c>
    </row>
    <row r="925" spans="1:9" x14ac:dyDescent="0.25">
      <c r="A925" s="1">
        <v>49564</v>
      </c>
      <c r="B925">
        <f t="shared" si="14"/>
        <v>37.523399999999967</v>
      </c>
      <c r="C925" t="s">
        <v>18</v>
      </c>
      <c r="D925">
        <v>12.8</v>
      </c>
      <c r="E925">
        <v>8.8000000000000007</v>
      </c>
      <c r="F925">
        <f>IF(martianeum7[[#This Row],[zawartosc '[%']]]&gt;=1,martianeum7[[#This Row],[masa '[kg']]]*martianeum7[[#This Row],[zawartosc '[%']]]*0.01,0)</f>
        <v>1.1264000000000001</v>
      </c>
      <c r="G925">
        <f>martianeum7[[#This Row],[stan_magazynu '[kg']]]+martianeum7[[#This Row],[ile_kg_materiału_z_ładunku]]</f>
        <v>38.649799999999964</v>
      </c>
      <c r="H925">
        <f>IF(martianeum7[[#This Row],[stan_po_wydobyciu_z_ładunku]]&gt;=100,100,0)</f>
        <v>0</v>
      </c>
      <c r="I925">
        <f>martianeum7[[#This Row],[stan_po_wydobyciu_z_ładunku]]-martianeum7[[#This Row],[ile_zabiera_na_orbite]]</f>
        <v>38.649799999999964</v>
      </c>
    </row>
    <row r="926" spans="1:9" x14ac:dyDescent="0.25">
      <c r="A926" s="1">
        <v>49565</v>
      </c>
      <c r="B926">
        <f t="shared" si="14"/>
        <v>38.649799999999964</v>
      </c>
      <c r="C926" t="s">
        <v>10</v>
      </c>
      <c r="D926">
        <v>15</v>
      </c>
      <c r="E926">
        <v>0</v>
      </c>
      <c r="F926">
        <f>IF(martianeum7[[#This Row],[zawartosc '[%']]]&gt;=1,martianeum7[[#This Row],[masa '[kg']]]*martianeum7[[#This Row],[zawartosc '[%']]]*0.01,0)</f>
        <v>0</v>
      </c>
      <c r="G926">
        <f>martianeum7[[#This Row],[stan_magazynu '[kg']]]+martianeum7[[#This Row],[ile_kg_materiału_z_ładunku]]</f>
        <v>38.649799999999964</v>
      </c>
      <c r="H926">
        <f>IF(martianeum7[[#This Row],[stan_po_wydobyciu_z_ładunku]]&gt;=100,100,0)</f>
        <v>0</v>
      </c>
      <c r="I926">
        <f>martianeum7[[#This Row],[stan_po_wydobyciu_z_ładunku]]-martianeum7[[#This Row],[ile_zabiera_na_orbite]]</f>
        <v>38.649799999999964</v>
      </c>
    </row>
    <row r="927" spans="1:9" x14ac:dyDescent="0.25">
      <c r="A927" s="1">
        <v>49566</v>
      </c>
      <c r="B927">
        <f t="shared" si="14"/>
        <v>38.649799999999964</v>
      </c>
      <c r="C927" t="s">
        <v>23</v>
      </c>
      <c r="D927">
        <v>27.6</v>
      </c>
      <c r="E927">
        <v>4.7</v>
      </c>
      <c r="F927">
        <f>IF(martianeum7[[#This Row],[zawartosc '[%']]]&gt;=1,martianeum7[[#This Row],[masa '[kg']]]*martianeum7[[#This Row],[zawartosc '[%']]]*0.01,0)</f>
        <v>1.2971999999999999</v>
      </c>
      <c r="G927">
        <f>martianeum7[[#This Row],[stan_magazynu '[kg']]]+martianeum7[[#This Row],[ile_kg_materiału_z_ładunku]]</f>
        <v>39.94699999999996</v>
      </c>
      <c r="H927">
        <f>IF(martianeum7[[#This Row],[stan_po_wydobyciu_z_ładunku]]&gt;=100,100,0)</f>
        <v>0</v>
      </c>
      <c r="I927">
        <f>martianeum7[[#This Row],[stan_po_wydobyciu_z_ładunku]]-martianeum7[[#This Row],[ile_zabiera_na_orbite]]</f>
        <v>39.94699999999996</v>
      </c>
    </row>
    <row r="928" spans="1:9" x14ac:dyDescent="0.25">
      <c r="A928" s="1">
        <v>49567</v>
      </c>
      <c r="B928">
        <f t="shared" si="14"/>
        <v>39.94699999999996</v>
      </c>
      <c r="C928" t="s">
        <v>10</v>
      </c>
      <c r="D928">
        <v>19.600000000000001</v>
      </c>
      <c r="E928">
        <v>0</v>
      </c>
      <c r="F928">
        <f>IF(martianeum7[[#This Row],[zawartosc '[%']]]&gt;=1,martianeum7[[#This Row],[masa '[kg']]]*martianeum7[[#This Row],[zawartosc '[%']]]*0.01,0)</f>
        <v>0</v>
      </c>
      <c r="G928">
        <f>martianeum7[[#This Row],[stan_magazynu '[kg']]]+martianeum7[[#This Row],[ile_kg_materiału_z_ładunku]]</f>
        <v>39.94699999999996</v>
      </c>
      <c r="H928">
        <f>IF(martianeum7[[#This Row],[stan_po_wydobyciu_z_ładunku]]&gt;=100,100,0)</f>
        <v>0</v>
      </c>
      <c r="I928">
        <f>martianeum7[[#This Row],[stan_po_wydobyciu_z_ładunku]]-martianeum7[[#This Row],[ile_zabiera_na_orbite]]</f>
        <v>39.94699999999996</v>
      </c>
    </row>
    <row r="929" spans="1:9" x14ac:dyDescent="0.25">
      <c r="A929" s="1">
        <v>49568</v>
      </c>
      <c r="B929">
        <f t="shared" si="14"/>
        <v>39.94699999999996</v>
      </c>
      <c r="C929" t="s">
        <v>30</v>
      </c>
      <c r="D929">
        <v>16</v>
      </c>
      <c r="E929">
        <v>0.4</v>
      </c>
      <c r="F929">
        <f>IF(martianeum7[[#This Row],[zawartosc '[%']]]&gt;=1,martianeum7[[#This Row],[masa '[kg']]]*martianeum7[[#This Row],[zawartosc '[%']]]*0.01,0)</f>
        <v>0</v>
      </c>
      <c r="G929">
        <f>martianeum7[[#This Row],[stan_magazynu '[kg']]]+martianeum7[[#This Row],[ile_kg_materiału_z_ładunku]]</f>
        <v>39.94699999999996</v>
      </c>
      <c r="H929">
        <f>IF(martianeum7[[#This Row],[stan_po_wydobyciu_z_ładunku]]&gt;=100,100,0)</f>
        <v>0</v>
      </c>
      <c r="I929">
        <f>martianeum7[[#This Row],[stan_po_wydobyciu_z_ładunku]]-martianeum7[[#This Row],[ile_zabiera_na_orbite]]</f>
        <v>39.94699999999996</v>
      </c>
    </row>
    <row r="930" spans="1:9" x14ac:dyDescent="0.25">
      <c r="A930" s="1">
        <v>49569</v>
      </c>
      <c r="B930">
        <f t="shared" si="14"/>
        <v>39.94699999999996</v>
      </c>
      <c r="C930" t="s">
        <v>10</v>
      </c>
      <c r="D930">
        <v>10.3</v>
      </c>
      <c r="E930">
        <v>0</v>
      </c>
      <c r="F930">
        <f>IF(martianeum7[[#This Row],[zawartosc '[%']]]&gt;=1,martianeum7[[#This Row],[masa '[kg']]]*martianeum7[[#This Row],[zawartosc '[%']]]*0.01,0)</f>
        <v>0</v>
      </c>
      <c r="G930">
        <f>martianeum7[[#This Row],[stan_magazynu '[kg']]]+martianeum7[[#This Row],[ile_kg_materiału_z_ładunku]]</f>
        <v>39.94699999999996</v>
      </c>
      <c r="H930">
        <f>IF(martianeum7[[#This Row],[stan_po_wydobyciu_z_ładunku]]&gt;=100,100,0)</f>
        <v>0</v>
      </c>
      <c r="I930">
        <f>martianeum7[[#This Row],[stan_po_wydobyciu_z_ładunku]]-martianeum7[[#This Row],[ile_zabiera_na_orbite]]</f>
        <v>39.94699999999996</v>
      </c>
    </row>
    <row r="931" spans="1:9" x14ac:dyDescent="0.25">
      <c r="A931" s="1">
        <v>49570</v>
      </c>
      <c r="B931">
        <f t="shared" si="14"/>
        <v>39.94699999999996</v>
      </c>
      <c r="C931" t="s">
        <v>18</v>
      </c>
      <c r="D931">
        <v>20.2</v>
      </c>
      <c r="E931">
        <v>13.9</v>
      </c>
      <c r="F931">
        <f>IF(martianeum7[[#This Row],[zawartosc '[%']]]&gt;=1,martianeum7[[#This Row],[masa '[kg']]]*martianeum7[[#This Row],[zawartosc '[%']]]*0.01,0)</f>
        <v>2.8077999999999999</v>
      </c>
      <c r="G931">
        <f>martianeum7[[#This Row],[stan_magazynu '[kg']]]+martianeum7[[#This Row],[ile_kg_materiału_z_ładunku]]</f>
        <v>42.75479999999996</v>
      </c>
      <c r="H931">
        <f>IF(martianeum7[[#This Row],[stan_po_wydobyciu_z_ładunku]]&gt;=100,100,0)</f>
        <v>0</v>
      </c>
      <c r="I931">
        <f>martianeum7[[#This Row],[stan_po_wydobyciu_z_ładunku]]-martianeum7[[#This Row],[ile_zabiera_na_orbite]]</f>
        <v>42.75479999999996</v>
      </c>
    </row>
    <row r="932" spans="1:9" x14ac:dyDescent="0.25">
      <c r="A932" s="1">
        <v>49571</v>
      </c>
      <c r="B932">
        <f t="shared" si="14"/>
        <v>42.75479999999996</v>
      </c>
      <c r="C932" t="s">
        <v>26</v>
      </c>
      <c r="D932">
        <v>26.4</v>
      </c>
      <c r="E932">
        <v>6.8</v>
      </c>
      <c r="F932">
        <f>IF(martianeum7[[#This Row],[zawartosc '[%']]]&gt;=1,martianeum7[[#This Row],[masa '[kg']]]*martianeum7[[#This Row],[zawartosc '[%']]]*0.01,0)</f>
        <v>1.7951999999999999</v>
      </c>
      <c r="G932">
        <f>martianeum7[[#This Row],[stan_magazynu '[kg']]]+martianeum7[[#This Row],[ile_kg_materiału_z_ładunku]]</f>
        <v>44.549999999999962</v>
      </c>
      <c r="H932">
        <f>IF(martianeum7[[#This Row],[stan_po_wydobyciu_z_ładunku]]&gt;=100,100,0)</f>
        <v>0</v>
      </c>
      <c r="I932">
        <f>martianeum7[[#This Row],[stan_po_wydobyciu_z_ładunku]]-martianeum7[[#This Row],[ile_zabiera_na_orbite]]</f>
        <v>44.549999999999962</v>
      </c>
    </row>
    <row r="933" spans="1:9" x14ac:dyDescent="0.25">
      <c r="A933" s="1">
        <v>49572</v>
      </c>
      <c r="B933">
        <f t="shared" si="14"/>
        <v>44.549999999999962</v>
      </c>
      <c r="C933" t="s">
        <v>17</v>
      </c>
      <c r="D933">
        <v>20.6</v>
      </c>
      <c r="E933">
        <v>0</v>
      </c>
      <c r="F933">
        <f>IF(martianeum7[[#This Row],[zawartosc '[%']]]&gt;=1,martianeum7[[#This Row],[masa '[kg']]]*martianeum7[[#This Row],[zawartosc '[%']]]*0.01,0)</f>
        <v>0</v>
      </c>
      <c r="G933">
        <f>martianeum7[[#This Row],[stan_magazynu '[kg']]]+martianeum7[[#This Row],[ile_kg_materiału_z_ładunku]]</f>
        <v>44.549999999999962</v>
      </c>
      <c r="H933">
        <f>IF(martianeum7[[#This Row],[stan_po_wydobyciu_z_ładunku]]&gt;=100,100,0)</f>
        <v>0</v>
      </c>
      <c r="I933">
        <f>martianeum7[[#This Row],[stan_po_wydobyciu_z_ładunku]]-martianeum7[[#This Row],[ile_zabiera_na_orbite]]</f>
        <v>44.549999999999962</v>
      </c>
    </row>
    <row r="934" spans="1:9" x14ac:dyDescent="0.25">
      <c r="A934" s="1">
        <v>49573</v>
      </c>
      <c r="B934">
        <f t="shared" si="14"/>
        <v>44.549999999999962</v>
      </c>
      <c r="C934" t="s">
        <v>19</v>
      </c>
      <c r="D934">
        <v>12.3</v>
      </c>
      <c r="E934">
        <v>0.2</v>
      </c>
      <c r="F934">
        <f>IF(martianeum7[[#This Row],[zawartosc '[%']]]&gt;=1,martianeum7[[#This Row],[masa '[kg']]]*martianeum7[[#This Row],[zawartosc '[%']]]*0.01,0)</f>
        <v>0</v>
      </c>
      <c r="G934">
        <f>martianeum7[[#This Row],[stan_magazynu '[kg']]]+martianeum7[[#This Row],[ile_kg_materiału_z_ładunku]]</f>
        <v>44.549999999999962</v>
      </c>
      <c r="H934">
        <f>IF(martianeum7[[#This Row],[stan_po_wydobyciu_z_ładunku]]&gt;=100,100,0)</f>
        <v>0</v>
      </c>
      <c r="I934">
        <f>martianeum7[[#This Row],[stan_po_wydobyciu_z_ładunku]]-martianeum7[[#This Row],[ile_zabiera_na_orbite]]</f>
        <v>44.549999999999962</v>
      </c>
    </row>
    <row r="935" spans="1:9" x14ac:dyDescent="0.25">
      <c r="A935" s="1">
        <v>49574</v>
      </c>
      <c r="B935">
        <f t="shared" si="14"/>
        <v>44.549999999999962</v>
      </c>
      <c r="C935" t="s">
        <v>19</v>
      </c>
      <c r="D935">
        <v>11.2</v>
      </c>
      <c r="E935">
        <v>36.200000000000003</v>
      </c>
      <c r="F935">
        <f>IF(martianeum7[[#This Row],[zawartosc '[%']]]&gt;=1,martianeum7[[#This Row],[masa '[kg']]]*martianeum7[[#This Row],[zawartosc '[%']]]*0.01,0)</f>
        <v>4.0544000000000002</v>
      </c>
      <c r="G935">
        <f>martianeum7[[#This Row],[stan_magazynu '[kg']]]+martianeum7[[#This Row],[ile_kg_materiału_z_ładunku]]</f>
        <v>48.604399999999963</v>
      </c>
      <c r="H935">
        <f>IF(martianeum7[[#This Row],[stan_po_wydobyciu_z_ładunku]]&gt;=100,100,0)</f>
        <v>0</v>
      </c>
      <c r="I935">
        <f>martianeum7[[#This Row],[stan_po_wydobyciu_z_ładunku]]-martianeum7[[#This Row],[ile_zabiera_na_orbite]]</f>
        <v>48.604399999999963</v>
      </c>
    </row>
    <row r="936" spans="1:9" x14ac:dyDescent="0.25">
      <c r="A936" s="1">
        <v>49575</v>
      </c>
      <c r="B936">
        <f t="shared" si="14"/>
        <v>48.604399999999963</v>
      </c>
      <c r="C936" t="s">
        <v>8</v>
      </c>
      <c r="D936">
        <v>22.6</v>
      </c>
      <c r="E936">
        <v>2.4</v>
      </c>
      <c r="F936">
        <f>IF(martianeum7[[#This Row],[zawartosc '[%']]]&gt;=1,martianeum7[[#This Row],[masa '[kg']]]*martianeum7[[#This Row],[zawartosc '[%']]]*0.01,0)</f>
        <v>0.54239999999999999</v>
      </c>
      <c r="G936">
        <f>martianeum7[[#This Row],[stan_magazynu '[kg']]]+martianeum7[[#This Row],[ile_kg_materiału_z_ładunku]]</f>
        <v>49.146799999999963</v>
      </c>
      <c r="H936">
        <f>IF(martianeum7[[#This Row],[stan_po_wydobyciu_z_ładunku]]&gt;=100,100,0)</f>
        <v>0</v>
      </c>
      <c r="I936">
        <f>martianeum7[[#This Row],[stan_po_wydobyciu_z_ładunku]]-martianeum7[[#This Row],[ile_zabiera_na_orbite]]</f>
        <v>49.146799999999963</v>
      </c>
    </row>
    <row r="937" spans="1:9" x14ac:dyDescent="0.25">
      <c r="A937" s="1">
        <v>49576</v>
      </c>
      <c r="B937">
        <f t="shared" si="14"/>
        <v>49.146799999999963</v>
      </c>
      <c r="C937" t="s">
        <v>25</v>
      </c>
      <c r="D937">
        <v>16.399999999999999</v>
      </c>
      <c r="E937">
        <v>0.1</v>
      </c>
      <c r="F937">
        <f>IF(martianeum7[[#This Row],[zawartosc '[%']]]&gt;=1,martianeum7[[#This Row],[masa '[kg']]]*martianeum7[[#This Row],[zawartosc '[%']]]*0.01,0)</f>
        <v>0</v>
      </c>
      <c r="G937">
        <f>martianeum7[[#This Row],[stan_magazynu '[kg']]]+martianeum7[[#This Row],[ile_kg_materiału_z_ładunku]]</f>
        <v>49.146799999999963</v>
      </c>
      <c r="H937">
        <f>IF(martianeum7[[#This Row],[stan_po_wydobyciu_z_ładunku]]&gt;=100,100,0)</f>
        <v>0</v>
      </c>
      <c r="I937">
        <f>martianeum7[[#This Row],[stan_po_wydobyciu_z_ładunku]]-martianeum7[[#This Row],[ile_zabiera_na_orbite]]</f>
        <v>49.146799999999963</v>
      </c>
    </row>
    <row r="938" spans="1:9" x14ac:dyDescent="0.25">
      <c r="A938" s="1">
        <v>49577</v>
      </c>
      <c r="B938">
        <f t="shared" si="14"/>
        <v>49.146799999999963</v>
      </c>
      <c r="C938" t="s">
        <v>27</v>
      </c>
      <c r="D938">
        <v>23.4</v>
      </c>
      <c r="E938">
        <v>0</v>
      </c>
      <c r="F938">
        <f>IF(martianeum7[[#This Row],[zawartosc '[%']]]&gt;=1,martianeum7[[#This Row],[masa '[kg']]]*martianeum7[[#This Row],[zawartosc '[%']]]*0.01,0)</f>
        <v>0</v>
      </c>
      <c r="G938">
        <f>martianeum7[[#This Row],[stan_magazynu '[kg']]]+martianeum7[[#This Row],[ile_kg_materiału_z_ładunku]]</f>
        <v>49.146799999999963</v>
      </c>
      <c r="H938">
        <f>IF(martianeum7[[#This Row],[stan_po_wydobyciu_z_ładunku]]&gt;=100,100,0)</f>
        <v>0</v>
      </c>
      <c r="I938">
        <f>martianeum7[[#This Row],[stan_po_wydobyciu_z_ładunku]]-martianeum7[[#This Row],[ile_zabiera_na_orbite]]</f>
        <v>49.146799999999963</v>
      </c>
    </row>
    <row r="939" spans="1:9" x14ac:dyDescent="0.25">
      <c r="A939" s="1">
        <v>49578</v>
      </c>
      <c r="B939">
        <f t="shared" si="14"/>
        <v>49.146799999999963</v>
      </c>
      <c r="C939" t="s">
        <v>23</v>
      </c>
      <c r="D939">
        <v>20.2</v>
      </c>
      <c r="E939">
        <v>0.3</v>
      </c>
      <c r="F939">
        <f>IF(martianeum7[[#This Row],[zawartosc '[%']]]&gt;=1,martianeum7[[#This Row],[masa '[kg']]]*martianeum7[[#This Row],[zawartosc '[%']]]*0.01,0)</f>
        <v>0</v>
      </c>
      <c r="G939">
        <f>martianeum7[[#This Row],[stan_magazynu '[kg']]]+martianeum7[[#This Row],[ile_kg_materiału_z_ładunku]]</f>
        <v>49.146799999999963</v>
      </c>
      <c r="H939">
        <f>IF(martianeum7[[#This Row],[stan_po_wydobyciu_z_ładunku]]&gt;=100,100,0)</f>
        <v>0</v>
      </c>
      <c r="I939">
        <f>martianeum7[[#This Row],[stan_po_wydobyciu_z_ładunku]]-martianeum7[[#This Row],[ile_zabiera_na_orbite]]</f>
        <v>49.146799999999963</v>
      </c>
    </row>
    <row r="940" spans="1:9" x14ac:dyDescent="0.25">
      <c r="A940" s="1">
        <v>49579</v>
      </c>
      <c r="B940">
        <f t="shared" si="14"/>
        <v>49.146799999999963</v>
      </c>
      <c r="C940" t="s">
        <v>11</v>
      </c>
      <c r="D940">
        <v>17.600000000000001</v>
      </c>
      <c r="E940">
        <v>15</v>
      </c>
      <c r="F940">
        <f>IF(martianeum7[[#This Row],[zawartosc '[%']]]&gt;=1,martianeum7[[#This Row],[masa '[kg']]]*martianeum7[[#This Row],[zawartosc '[%']]]*0.01,0)</f>
        <v>2.64</v>
      </c>
      <c r="G940">
        <f>martianeum7[[#This Row],[stan_magazynu '[kg']]]+martianeum7[[#This Row],[ile_kg_materiału_z_ładunku]]</f>
        <v>51.786799999999964</v>
      </c>
      <c r="H940">
        <f>IF(martianeum7[[#This Row],[stan_po_wydobyciu_z_ładunku]]&gt;=100,100,0)</f>
        <v>0</v>
      </c>
      <c r="I940">
        <f>martianeum7[[#This Row],[stan_po_wydobyciu_z_ładunku]]-martianeum7[[#This Row],[ile_zabiera_na_orbite]]</f>
        <v>51.786799999999964</v>
      </c>
    </row>
    <row r="941" spans="1:9" x14ac:dyDescent="0.25">
      <c r="A941" s="1">
        <v>49580</v>
      </c>
      <c r="B941">
        <f t="shared" si="14"/>
        <v>51.786799999999964</v>
      </c>
      <c r="C941" t="s">
        <v>10</v>
      </c>
      <c r="D941">
        <v>21.7</v>
      </c>
      <c r="E941">
        <v>33.299999999999997</v>
      </c>
      <c r="F941">
        <f>IF(martianeum7[[#This Row],[zawartosc '[%']]]&gt;=1,martianeum7[[#This Row],[masa '[kg']]]*martianeum7[[#This Row],[zawartosc '[%']]]*0.01,0)</f>
        <v>7.2260999999999989</v>
      </c>
      <c r="G941">
        <f>martianeum7[[#This Row],[stan_magazynu '[kg']]]+martianeum7[[#This Row],[ile_kg_materiału_z_ładunku]]</f>
        <v>59.012899999999959</v>
      </c>
      <c r="H941">
        <f>IF(martianeum7[[#This Row],[stan_po_wydobyciu_z_ładunku]]&gt;=100,100,0)</f>
        <v>0</v>
      </c>
      <c r="I941">
        <f>martianeum7[[#This Row],[stan_po_wydobyciu_z_ładunku]]-martianeum7[[#This Row],[ile_zabiera_na_orbite]]</f>
        <v>59.012899999999959</v>
      </c>
    </row>
    <row r="942" spans="1:9" x14ac:dyDescent="0.25">
      <c r="A942" s="1">
        <v>49581</v>
      </c>
      <c r="B942">
        <f t="shared" si="14"/>
        <v>59.012899999999959</v>
      </c>
      <c r="C942" t="s">
        <v>10</v>
      </c>
      <c r="D942">
        <v>18.399999999999999</v>
      </c>
      <c r="E942">
        <v>19.3</v>
      </c>
      <c r="F942">
        <f>IF(martianeum7[[#This Row],[zawartosc '[%']]]&gt;=1,martianeum7[[#This Row],[masa '[kg']]]*martianeum7[[#This Row],[zawartosc '[%']]]*0.01,0)</f>
        <v>3.5512000000000001</v>
      </c>
      <c r="G942">
        <f>martianeum7[[#This Row],[stan_magazynu '[kg']]]+martianeum7[[#This Row],[ile_kg_materiału_z_ładunku]]</f>
        <v>62.564099999999961</v>
      </c>
      <c r="H942">
        <f>IF(martianeum7[[#This Row],[stan_po_wydobyciu_z_ładunku]]&gt;=100,100,0)</f>
        <v>0</v>
      </c>
      <c r="I942">
        <f>martianeum7[[#This Row],[stan_po_wydobyciu_z_ładunku]]-martianeum7[[#This Row],[ile_zabiera_na_orbite]]</f>
        <v>62.564099999999961</v>
      </c>
    </row>
    <row r="943" spans="1:9" x14ac:dyDescent="0.25">
      <c r="A943" s="1">
        <v>49582</v>
      </c>
      <c r="B943">
        <f t="shared" si="14"/>
        <v>62.564099999999961</v>
      </c>
      <c r="C943" t="s">
        <v>7</v>
      </c>
      <c r="D943">
        <v>20.100000000000001</v>
      </c>
      <c r="E943">
        <v>15.4</v>
      </c>
      <c r="F943">
        <f>IF(martianeum7[[#This Row],[zawartosc '[%']]]&gt;=1,martianeum7[[#This Row],[masa '[kg']]]*martianeum7[[#This Row],[zawartosc '[%']]]*0.01,0)</f>
        <v>3.0954000000000002</v>
      </c>
      <c r="G943">
        <f>martianeum7[[#This Row],[stan_magazynu '[kg']]]+martianeum7[[#This Row],[ile_kg_materiału_z_ładunku]]</f>
        <v>65.659499999999966</v>
      </c>
      <c r="H943">
        <f>IF(martianeum7[[#This Row],[stan_po_wydobyciu_z_ładunku]]&gt;=100,100,0)</f>
        <v>0</v>
      </c>
      <c r="I943">
        <f>martianeum7[[#This Row],[stan_po_wydobyciu_z_ładunku]]-martianeum7[[#This Row],[ile_zabiera_na_orbite]]</f>
        <v>65.659499999999966</v>
      </c>
    </row>
    <row r="944" spans="1:9" x14ac:dyDescent="0.25">
      <c r="A944" s="1">
        <v>49583</v>
      </c>
      <c r="B944">
        <f t="shared" si="14"/>
        <v>65.659499999999966</v>
      </c>
      <c r="C944" t="s">
        <v>18</v>
      </c>
      <c r="D944">
        <v>16.5</v>
      </c>
      <c r="E944">
        <v>14.7</v>
      </c>
      <c r="F944">
        <f>IF(martianeum7[[#This Row],[zawartosc '[%']]]&gt;=1,martianeum7[[#This Row],[masa '[kg']]]*martianeum7[[#This Row],[zawartosc '[%']]]*0.01,0)</f>
        <v>2.4255</v>
      </c>
      <c r="G944">
        <f>martianeum7[[#This Row],[stan_magazynu '[kg']]]+martianeum7[[#This Row],[ile_kg_materiału_z_ładunku]]</f>
        <v>68.084999999999965</v>
      </c>
      <c r="H944">
        <f>IF(martianeum7[[#This Row],[stan_po_wydobyciu_z_ładunku]]&gt;=100,100,0)</f>
        <v>0</v>
      </c>
      <c r="I944">
        <f>martianeum7[[#This Row],[stan_po_wydobyciu_z_ładunku]]-martianeum7[[#This Row],[ile_zabiera_na_orbite]]</f>
        <v>68.084999999999965</v>
      </c>
    </row>
    <row r="945" spans="1:9" x14ac:dyDescent="0.25">
      <c r="A945" s="1">
        <v>49584</v>
      </c>
      <c r="B945">
        <f t="shared" si="14"/>
        <v>68.084999999999965</v>
      </c>
      <c r="C945" t="s">
        <v>10</v>
      </c>
      <c r="D945">
        <v>12.3</v>
      </c>
      <c r="E945">
        <v>30.2</v>
      </c>
      <c r="F945">
        <f>IF(martianeum7[[#This Row],[zawartosc '[%']]]&gt;=1,martianeum7[[#This Row],[masa '[kg']]]*martianeum7[[#This Row],[zawartosc '[%']]]*0.01,0)</f>
        <v>3.7146000000000003</v>
      </c>
      <c r="G945">
        <f>martianeum7[[#This Row],[stan_magazynu '[kg']]]+martianeum7[[#This Row],[ile_kg_materiału_z_ładunku]]</f>
        <v>71.79959999999997</v>
      </c>
      <c r="H945">
        <f>IF(martianeum7[[#This Row],[stan_po_wydobyciu_z_ładunku]]&gt;=100,100,0)</f>
        <v>0</v>
      </c>
      <c r="I945">
        <f>martianeum7[[#This Row],[stan_po_wydobyciu_z_ładunku]]-martianeum7[[#This Row],[ile_zabiera_na_orbite]]</f>
        <v>71.79959999999997</v>
      </c>
    </row>
    <row r="946" spans="1:9" x14ac:dyDescent="0.25">
      <c r="A946" s="1">
        <v>49585</v>
      </c>
      <c r="B946">
        <f t="shared" si="14"/>
        <v>71.79959999999997</v>
      </c>
      <c r="C946" t="s">
        <v>10</v>
      </c>
      <c r="D946">
        <v>29.6</v>
      </c>
      <c r="E946">
        <v>42.8</v>
      </c>
      <c r="F946">
        <f>IF(martianeum7[[#This Row],[zawartosc '[%']]]&gt;=1,martianeum7[[#This Row],[masa '[kg']]]*martianeum7[[#This Row],[zawartosc '[%']]]*0.01,0)</f>
        <v>12.668799999999999</v>
      </c>
      <c r="G946">
        <f>martianeum7[[#This Row],[stan_magazynu '[kg']]]+martianeum7[[#This Row],[ile_kg_materiału_z_ładunku]]</f>
        <v>84.468399999999974</v>
      </c>
      <c r="H946">
        <f>IF(martianeum7[[#This Row],[stan_po_wydobyciu_z_ładunku]]&gt;=100,100,0)</f>
        <v>0</v>
      </c>
      <c r="I946">
        <f>martianeum7[[#This Row],[stan_po_wydobyciu_z_ładunku]]-martianeum7[[#This Row],[ile_zabiera_na_orbite]]</f>
        <v>84.468399999999974</v>
      </c>
    </row>
    <row r="947" spans="1:9" x14ac:dyDescent="0.25">
      <c r="A947" s="1">
        <v>49586</v>
      </c>
      <c r="B947">
        <f t="shared" si="14"/>
        <v>84.468399999999974</v>
      </c>
      <c r="C947" t="s">
        <v>12</v>
      </c>
      <c r="D947">
        <v>26.6</v>
      </c>
      <c r="E947">
        <v>9.1999999999999993</v>
      </c>
      <c r="F947">
        <f>IF(martianeum7[[#This Row],[zawartosc '[%']]]&gt;=1,martianeum7[[#This Row],[masa '[kg']]]*martianeum7[[#This Row],[zawartosc '[%']]]*0.01,0)</f>
        <v>2.4472</v>
      </c>
      <c r="G947">
        <f>martianeum7[[#This Row],[stan_magazynu '[kg']]]+martianeum7[[#This Row],[ile_kg_materiału_z_ładunku]]</f>
        <v>86.915599999999969</v>
      </c>
      <c r="H947">
        <f>IF(martianeum7[[#This Row],[stan_po_wydobyciu_z_ładunku]]&gt;=100,100,0)</f>
        <v>0</v>
      </c>
      <c r="I947">
        <f>martianeum7[[#This Row],[stan_po_wydobyciu_z_ładunku]]-martianeum7[[#This Row],[ile_zabiera_na_orbite]]</f>
        <v>86.915599999999969</v>
      </c>
    </row>
    <row r="948" spans="1:9" x14ac:dyDescent="0.25">
      <c r="A948" s="1">
        <v>49587</v>
      </c>
      <c r="B948">
        <f t="shared" si="14"/>
        <v>86.915599999999969</v>
      </c>
      <c r="C948" t="s">
        <v>18</v>
      </c>
      <c r="D948">
        <v>26.7</v>
      </c>
      <c r="E948">
        <v>4</v>
      </c>
      <c r="F948">
        <f>IF(martianeum7[[#This Row],[zawartosc '[%']]]&gt;=1,martianeum7[[#This Row],[masa '[kg']]]*martianeum7[[#This Row],[zawartosc '[%']]]*0.01,0)</f>
        <v>1.0680000000000001</v>
      </c>
      <c r="G948">
        <f>martianeum7[[#This Row],[stan_magazynu '[kg']]]+martianeum7[[#This Row],[ile_kg_materiału_z_ładunku]]</f>
        <v>87.983599999999967</v>
      </c>
      <c r="H948">
        <f>IF(martianeum7[[#This Row],[stan_po_wydobyciu_z_ładunku]]&gt;=100,100,0)</f>
        <v>0</v>
      </c>
      <c r="I948">
        <f>martianeum7[[#This Row],[stan_po_wydobyciu_z_ładunku]]-martianeum7[[#This Row],[ile_zabiera_na_orbite]]</f>
        <v>87.983599999999967</v>
      </c>
    </row>
    <row r="949" spans="1:9" x14ac:dyDescent="0.25">
      <c r="A949" s="1">
        <v>49588</v>
      </c>
      <c r="B949">
        <f t="shared" si="14"/>
        <v>87.983599999999967</v>
      </c>
      <c r="C949" t="s">
        <v>15</v>
      </c>
      <c r="D949">
        <v>23.6</v>
      </c>
      <c r="E949">
        <v>0</v>
      </c>
      <c r="F949">
        <f>IF(martianeum7[[#This Row],[zawartosc '[%']]]&gt;=1,martianeum7[[#This Row],[masa '[kg']]]*martianeum7[[#This Row],[zawartosc '[%']]]*0.01,0)</f>
        <v>0</v>
      </c>
      <c r="G949">
        <f>martianeum7[[#This Row],[stan_magazynu '[kg']]]+martianeum7[[#This Row],[ile_kg_materiału_z_ładunku]]</f>
        <v>87.983599999999967</v>
      </c>
      <c r="H949">
        <f>IF(martianeum7[[#This Row],[stan_po_wydobyciu_z_ładunku]]&gt;=100,100,0)</f>
        <v>0</v>
      </c>
      <c r="I949">
        <f>martianeum7[[#This Row],[stan_po_wydobyciu_z_ładunku]]-martianeum7[[#This Row],[ile_zabiera_na_orbite]]</f>
        <v>87.983599999999967</v>
      </c>
    </row>
    <row r="950" spans="1:9" x14ac:dyDescent="0.25">
      <c r="A950" s="1">
        <v>49589</v>
      </c>
      <c r="B950">
        <f t="shared" si="14"/>
        <v>87.983599999999967</v>
      </c>
      <c r="C950" t="s">
        <v>25</v>
      </c>
      <c r="D950">
        <v>13.6</v>
      </c>
      <c r="E950">
        <v>2.8</v>
      </c>
      <c r="F950">
        <f>IF(martianeum7[[#This Row],[zawartosc '[%']]]&gt;=1,martianeum7[[#This Row],[masa '[kg']]]*martianeum7[[#This Row],[zawartosc '[%']]]*0.01,0)</f>
        <v>0.38079999999999997</v>
      </c>
      <c r="G950">
        <f>martianeum7[[#This Row],[stan_magazynu '[kg']]]+martianeum7[[#This Row],[ile_kg_materiału_z_ładunku]]</f>
        <v>88.364399999999961</v>
      </c>
      <c r="H950">
        <f>IF(martianeum7[[#This Row],[stan_po_wydobyciu_z_ładunku]]&gt;=100,100,0)</f>
        <v>0</v>
      </c>
      <c r="I950">
        <f>martianeum7[[#This Row],[stan_po_wydobyciu_z_ładunku]]-martianeum7[[#This Row],[ile_zabiera_na_orbite]]</f>
        <v>88.364399999999961</v>
      </c>
    </row>
    <row r="951" spans="1:9" x14ac:dyDescent="0.25">
      <c r="A951" s="1">
        <v>49590</v>
      </c>
      <c r="B951">
        <f t="shared" si="14"/>
        <v>88.364399999999961</v>
      </c>
      <c r="C951" t="s">
        <v>5</v>
      </c>
      <c r="D951">
        <v>13.8</v>
      </c>
      <c r="E951">
        <v>6.5</v>
      </c>
      <c r="F951">
        <f>IF(martianeum7[[#This Row],[zawartosc '[%']]]&gt;=1,martianeum7[[#This Row],[masa '[kg']]]*martianeum7[[#This Row],[zawartosc '[%']]]*0.01,0)</f>
        <v>0.89700000000000002</v>
      </c>
      <c r="G951">
        <f>martianeum7[[#This Row],[stan_magazynu '[kg']]]+martianeum7[[#This Row],[ile_kg_materiału_z_ładunku]]</f>
        <v>89.261399999999966</v>
      </c>
      <c r="H951">
        <f>IF(martianeum7[[#This Row],[stan_po_wydobyciu_z_ładunku]]&gt;=100,100,0)</f>
        <v>0</v>
      </c>
      <c r="I951">
        <f>martianeum7[[#This Row],[stan_po_wydobyciu_z_ładunku]]-martianeum7[[#This Row],[ile_zabiera_na_orbite]]</f>
        <v>89.261399999999966</v>
      </c>
    </row>
    <row r="952" spans="1:9" x14ac:dyDescent="0.25">
      <c r="A952" s="1">
        <v>49591</v>
      </c>
      <c r="B952">
        <f t="shared" si="14"/>
        <v>89.261399999999966</v>
      </c>
      <c r="C952" t="s">
        <v>6</v>
      </c>
      <c r="D952">
        <v>12.3</v>
      </c>
      <c r="E952">
        <v>0</v>
      </c>
      <c r="F952">
        <f>IF(martianeum7[[#This Row],[zawartosc '[%']]]&gt;=1,martianeum7[[#This Row],[masa '[kg']]]*martianeum7[[#This Row],[zawartosc '[%']]]*0.01,0)</f>
        <v>0</v>
      </c>
      <c r="G952">
        <f>martianeum7[[#This Row],[stan_magazynu '[kg']]]+martianeum7[[#This Row],[ile_kg_materiału_z_ładunku]]</f>
        <v>89.261399999999966</v>
      </c>
      <c r="H952">
        <f>IF(martianeum7[[#This Row],[stan_po_wydobyciu_z_ładunku]]&gt;=100,100,0)</f>
        <v>0</v>
      </c>
      <c r="I952">
        <f>martianeum7[[#This Row],[stan_po_wydobyciu_z_ładunku]]-martianeum7[[#This Row],[ile_zabiera_na_orbite]]</f>
        <v>89.261399999999966</v>
      </c>
    </row>
    <row r="953" spans="1:9" x14ac:dyDescent="0.25">
      <c r="A953" s="1">
        <v>49592</v>
      </c>
      <c r="B953">
        <f t="shared" si="14"/>
        <v>89.261399999999966</v>
      </c>
      <c r="C953" t="s">
        <v>7</v>
      </c>
      <c r="D953">
        <v>12.3</v>
      </c>
      <c r="E953">
        <v>0</v>
      </c>
      <c r="F953">
        <f>IF(martianeum7[[#This Row],[zawartosc '[%']]]&gt;=1,martianeum7[[#This Row],[masa '[kg']]]*martianeum7[[#This Row],[zawartosc '[%']]]*0.01,0)</f>
        <v>0</v>
      </c>
      <c r="G953">
        <f>martianeum7[[#This Row],[stan_magazynu '[kg']]]+martianeum7[[#This Row],[ile_kg_materiału_z_ładunku]]</f>
        <v>89.261399999999966</v>
      </c>
      <c r="H953">
        <f>IF(martianeum7[[#This Row],[stan_po_wydobyciu_z_ładunku]]&gt;=100,100,0)</f>
        <v>0</v>
      </c>
      <c r="I953">
        <f>martianeum7[[#This Row],[stan_po_wydobyciu_z_ładunku]]-martianeum7[[#This Row],[ile_zabiera_na_orbite]]</f>
        <v>89.261399999999966</v>
      </c>
    </row>
    <row r="954" spans="1:9" x14ac:dyDescent="0.25">
      <c r="A954" s="1">
        <v>49593</v>
      </c>
      <c r="B954">
        <f t="shared" si="14"/>
        <v>89.261399999999966</v>
      </c>
      <c r="C954" t="s">
        <v>18</v>
      </c>
      <c r="D954">
        <v>22.7</v>
      </c>
      <c r="E954">
        <v>10.3</v>
      </c>
      <c r="F954">
        <f>IF(martianeum7[[#This Row],[zawartosc '[%']]]&gt;=1,martianeum7[[#This Row],[masa '[kg']]]*martianeum7[[#This Row],[zawartosc '[%']]]*0.01,0)</f>
        <v>2.3381000000000003</v>
      </c>
      <c r="G954">
        <f>martianeum7[[#This Row],[stan_magazynu '[kg']]]+martianeum7[[#This Row],[ile_kg_materiału_z_ładunku]]</f>
        <v>91.599499999999964</v>
      </c>
      <c r="H954">
        <f>IF(martianeum7[[#This Row],[stan_po_wydobyciu_z_ładunku]]&gt;=100,100,0)</f>
        <v>0</v>
      </c>
      <c r="I954">
        <f>martianeum7[[#This Row],[stan_po_wydobyciu_z_ładunku]]-martianeum7[[#This Row],[ile_zabiera_na_orbite]]</f>
        <v>91.599499999999964</v>
      </c>
    </row>
    <row r="955" spans="1:9" x14ac:dyDescent="0.25">
      <c r="A955" s="1">
        <v>49594</v>
      </c>
      <c r="B955">
        <f t="shared" si="14"/>
        <v>91.599499999999964</v>
      </c>
      <c r="C955" t="s">
        <v>10</v>
      </c>
      <c r="D955">
        <v>19</v>
      </c>
      <c r="E955">
        <v>0</v>
      </c>
      <c r="F955">
        <f>IF(martianeum7[[#This Row],[zawartosc '[%']]]&gt;=1,martianeum7[[#This Row],[masa '[kg']]]*martianeum7[[#This Row],[zawartosc '[%']]]*0.01,0)</f>
        <v>0</v>
      </c>
      <c r="G955">
        <f>martianeum7[[#This Row],[stan_magazynu '[kg']]]+martianeum7[[#This Row],[ile_kg_materiału_z_ładunku]]</f>
        <v>91.599499999999964</v>
      </c>
      <c r="H955">
        <f>IF(martianeum7[[#This Row],[stan_po_wydobyciu_z_ładunku]]&gt;=100,100,0)</f>
        <v>0</v>
      </c>
      <c r="I955">
        <f>martianeum7[[#This Row],[stan_po_wydobyciu_z_ładunku]]-martianeum7[[#This Row],[ile_zabiera_na_orbite]]</f>
        <v>91.599499999999964</v>
      </c>
    </row>
    <row r="956" spans="1:9" x14ac:dyDescent="0.25">
      <c r="A956" s="1">
        <v>49595</v>
      </c>
      <c r="B956">
        <f t="shared" si="14"/>
        <v>91.599499999999964</v>
      </c>
      <c r="C956" t="s">
        <v>8</v>
      </c>
      <c r="D956">
        <v>23.4</v>
      </c>
      <c r="E956">
        <v>0</v>
      </c>
      <c r="F956">
        <f>IF(martianeum7[[#This Row],[zawartosc '[%']]]&gt;=1,martianeum7[[#This Row],[masa '[kg']]]*martianeum7[[#This Row],[zawartosc '[%']]]*0.01,0)</f>
        <v>0</v>
      </c>
      <c r="G956">
        <f>martianeum7[[#This Row],[stan_magazynu '[kg']]]+martianeum7[[#This Row],[ile_kg_materiału_z_ładunku]]</f>
        <v>91.599499999999964</v>
      </c>
      <c r="H956">
        <f>IF(martianeum7[[#This Row],[stan_po_wydobyciu_z_ładunku]]&gt;=100,100,0)</f>
        <v>0</v>
      </c>
      <c r="I956">
        <f>martianeum7[[#This Row],[stan_po_wydobyciu_z_ładunku]]-martianeum7[[#This Row],[ile_zabiera_na_orbite]]</f>
        <v>91.599499999999964</v>
      </c>
    </row>
    <row r="957" spans="1:9" x14ac:dyDescent="0.25">
      <c r="A957" s="1">
        <v>49596</v>
      </c>
      <c r="B957">
        <f t="shared" si="14"/>
        <v>91.599499999999964</v>
      </c>
      <c r="C957" t="s">
        <v>15</v>
      </c>
      <c r="D957">
        <v>28.2</v>
      </c>
      <c r="E957">
        <v>0</v>
      </c>
      <c r="F957">
        <f>IF(martianeum7[[#This Row],[zawartosc '[%']]]&gt;=1,martianeum7[[#This Row],[masa '[kg']]]*martianeum7[[#This Row],[zawartosc '[%']]]*0.01,0)</f>
        <v>0</v>
      </c>
      <c r="G957">
        <f>martianeum7[[#This Row],[stan_magazynu '[kg']]]+martianeum7[[#This Row],[ile_kg_materiału_z_ładunku]]</f>
        <v>91.599499999999964</v>
      </c>
      <c r="H957">
        <f>IF(martianeum7[[#This Row],[stan_po_wydobyciu_z_ładunku]]&gt;=100,100,0)</f>
        <v>0</v>
      </c>
      <c r="I957">
        <f>martianeum7[[#This Row],[stan_po_wydobyciu_z_ładunku]]-martianeum7[[#This Row],[ile_zabiera_na_orbite]]</f>
        <v>91.599499999999964</v>
      </c>
    </row>
    <row r="958" spans="1:9" x14ac:dyDescent="0.25">
      <c r="A958" s="1">
        <v>49597</v>
      </c>
      <c r="B958">
        <f t="shared" si="14"/>
        <v>91.599499999999964</v>
      </c>
      <c r="C958" t="s">
        <v>15</v>
      </c>
      <c r="D958">
        <v>20.100000000000001</v>
      </c>
      <c r="E958">
        <v>9.6999999999999993</v>
      </c>
      <c r="F958">
        <f>IF(martianeum7[[#This Row],[zawartosc '[%']]]&gt;=1,martianeum7[[#This Row],[masa '[kg']]]*martianeum7[[#This Row],[zawartosc '[%']]]*0.01,0)</f>
        <v>1.9497</v>
      </c>
      <c r="G958">
        <f>martianeum7[[#This Row],[stan_magazynu '[kg']]]+martianeum7[[#This Row],[ile_kg_materiału_z_ładunku]]</f>
        <v>93.549199999999956</v>
      </c>
      <c r="H958">
        <f>IF(martianeum7[[#This Row],[stan_po_wydobyciu_z_ładunku]]&gt;=100,100,0)</f>
        <v>0</v>
      </c>
      <c r="I958">
        <f>martianeum7[[#This Row],[stan_po_wydobyciu_z_ładunku]]-martianeum7[[#This Row],[ile_zabiera_na_orbite]]</f>
        <v>93.549199999999956</v>
      </c>
    </row>
    <row r="959" spans="1:9" x14ac:dyDescent="0.25">
      <c r="A959" s="1">
        <v>49598</v>
      </c>
      <c r="B959">
        <f t="shared" si="14"/>
        <v>93.549199999999956</v>
      </c>
      <c r="C959" t="s">
        <v>17</v>
      </c>
      <c r="D959">
        <v>29.6</v>
      </c>
      <c r="E959">
        <v>0</v>
      </c>
      <c r="F959">
        <f>IF(martianeum7[[#This Row],[zawartosc '[%']]]&gt;=1,martianeum7[[#This Row],[masa '[kg']]]*martianeum7[[#This Row],[zawartosc '[%']]]*0.01,0)</f>
        <v>0</v>
      </c>
      <c r="G959">
        <f>martianeum7[[#This Row],[stan_magazynu '[kg']]]+martianeum7[[#This Row],[ile_kg_materiału_z_ładunku]]</f>
        <v>93.549199999999956</v>
      </c>
      <c r="H959">
        <f>IF(martianeum7[[#This Row],[stan_po_wydobyciu_z_ładunku]]&gt;=100,100,0)</f>
        <v>0</v>
      </c>
      <c r="I959">
        <f>martianeum7[[#This Row],[stan_po_wydobyciu_z_ładunku]]-martianeum7[[#This Row],[ile_zabiera_na_orbite]]</f>
        <v>93.549199999999956</v>
      </c>
    </row>
    <row r="960" spans="1:9" x14ac:dyDescent="0.25">
      <c r="A960" s="1">
        <v>49599</v>
      </c>
      <c r="B960">
        <f t="shared" si="14"/>
        <v>93.549199999999956</v>
      </c>
      <c r="C960" t="s">
        <v>7</v>
      </c>
      <c r="D960">
        <v>25.8</v>
      </c>
      <c r="E960">
        <v>0</v>
      </c>
      <c r="F960">
        <f>IF(martianeum7[[#This Row],[zawartosc '[%']]]&gt;=1,martianeum7[[#This Row],[masa '[kg']]]*martianeum7[[#This Row],[zawartosc '[%']]]*0.01,0)</f>
        <v>0</v>
      </c>
      <c r="G960">
        <f>martianeum7[[#This Row],[stan_magazynu '[kg']]]+martianeum7[[#This Row],[ile_kg_materiału_z_ładunku]]</f>
        <v>93.549199999999956</v>
      </c>
      <c r="H960">
        <f>IF(martianeum7[[#This Row],[stan_po_wydobyciu_z_ładunku]]&gt;=100,100,0)</f>
        <v>0</v>
      </c>
      <c r="I960">
        <f>martianeum7[[#This Row],[stan_po_wydobyciu_z_ładunku]]-martianeum7[[#This Row],[ile_zabiera_na_orbite]]</f>
        <v>93.549199999999956</v>
      </c>
    </row>
    <row r="961" spans="1:9" x14ac:dyDescent="0.25">
      <c r="A961" s="1">
        <v>49600</v>
      </c>
      <c r="B961">
        <f t="shared" si="14"/>
        <v>93.549199999999956</v>
      </c>
      <c r="C961" t="s">
        <v>10</v>
      </c>
      <c r="D961">
        <v>19.600000000000001</v>
      </c>
      <c r="E961">
        <v>18.5</v>
      </c>
      <c r="F961">
        <f>IF(martianeum7[[#This Row],[zawartosc '[%']]]&gt;=1,martianeum7[[#This Row],[masa '[kg']]]*martianeum7[[#This Row],[zawartosc '[%']]]*0.01,0)</f>
        <v>3.6260000000000003</v>
      </c>
      <c r="G961">
        <f>martianeum7[[#This Row],[stan_magazynu '[kg']]]+martianeum7[[#This Row],[ile_kg_materiału_z_ładunku]]</f>
        <v>97.175199999999961</v>
      </c>
      <c r="H961">
        <f>IF(martianeum7[[#This Row],[stan_po_wydobyciu_z_ładunku]]&gt;=100,100,0)</f>
        <v>0</v>
      </c>
      <c r="I961">
        <f>martianeum7[[#This Row],[stan_po_wydobyciu_z_ładunku]]-martianeum7[[#This Row],[ile_zabiera_na_orbite]]</f>
        <v>97.175199999999961</v>
      </c>
    </row>
    <row r="962" spans="1:9" x14ac:dyDescent="0.25">
      <c r="A962" s="1">
        <v>49601</v>
      </c>
      <c r="B962">
        <f t="shared" si="14"/>
        <v>97.175199999999961</v>
      </c>
      <c r="C962" t="s">
        <v>19</v>
      </c>
      <c r="D962">
        <v>21.5</v>
      </c>
      <c r="E962">
        <v>3</v>
      </c>
      <c r="F962">
        <f>IF(martianeum7[[#This Row],[zawartosc '[%']]]&gt;=1,martianeum7[[#This Row],[masa '[kg']]]*martianeum7[[#This Row],[zawartosc '[%']]]*0.01,0)</f>
        <v>0.64500000000000002</v>
      </c>
      <c r="G962">
        <f>martianeum7[[#This Row],[stan_magazynu '[kg']]]+martianeum7[[#This Row],[ile_kg_materiału_z_ładunku]]</f>
        <v>97.820199999999957</v>
      </c>
      <c r="H962">
        <f>IF(martianeum7[[#This Row],[stan_po_wydobyciu_z_ładunku]]&gt;=100,100,0)</f>
        <v>0</v>
      </c>
      <c r="I962">
        <f>martianeum7[[#This Row],[stan_po_wydobyciu_z_ładunku]]-martianeum7[[#This Row],[ile_zabiera_na_orbite]]</f>
        <v>97.820199999999957</v>
      </c>
    </row>
    <row r="963" spans="1:9" x14ac:dyDescent="0.25">
      <c r="A963" s="1">
        <v>49602</v>
      </c>
      <c r="B963">
        <f t="shared" si="14"/>
        <v>97.820199999999957</v>
      </c>
      <c r="C963" t="s">
        <v>15</v>
      </c>
      <c r="D963">
        <v>24.2</v>
      </c>
      <c r="E963">
        <v>17.399999999999999</v>
      </c>
      <c r="F963">
        <f>IF(martianeum7[[#This Row],[zawartosc '[%']]]&gt;=1,martianeum7[[#This Row],[masa '[kg']]]*martianeum7[[#This Row],[zawartosc '[%']]]*0.01,0)</f>
        <v>4.210799999999999</v>
      </c>
      <c r="G963">
        <f>martianeum7[[#This Row],[stan_magazynu '[kg']]]+martianeum7[[#This Row],[ile_kg_materiału_z_ładunku]]</f>
        <v>102.03099999999995</v>
      </c>
      <c r="H963">
        <f>IF(martianeum7[[#This Row],[stan_po_wydobyciu_z_ładunku]]&gt;=100,100,0)</f>
        <v>100</v>
      </c>
      <c r="I963">
        <f>martianeum7[[#This Row],[stan_po_wydobyciu_z_ładunku]]-martianeum7[[#This Row],[ile_zabiera_na_orbite]]</f>
        <v>2.0309999999999491</v>
      </c>
    </row>
    <row r="964" spans="1:9" x14ac:dyDescent="0.25">
      <c r="A964" s="1">
        <v>49603</v>
      </c>
      <c r="B964">
        <f t="shared" ref="B964:B1027" si="15">I963</f>
        <v>2.0309999999999491</v>
      </c>
      <c r="C964" t="s">
        <v>27</v>
      </c>
      <c r="D964">
        <v>12</v>
      </c>
      <c r="E964">
        <v>0</v>
      </c>
      <c r="F964">
        <f>IF(martianeum7[[#This Row],[zawartosc '[%']]]&gt;=1,martianeum7[[#This Row],[masa '[kg']]]*martianeum7[[#This Row],[zawartosc '[%']]]*0.01,0)</f>
        <v>0</v>
      </c>
      <c r="G964">
        <f>martianeum7[[#This Row],[stan_magazynu '[kg']]]+martianeum7[[#This Row],[ile_kg_materiału_z_ładunku]]</f>
        <v>2.0309999999999491</v>
      </c>
      <c r="H964">
        <f>IF(martianeum7[[#This Row],[stan_po_wydobyciu_z_ładunku]]&gt;=100,100,0)</f>
        <v>0</v>
      </c>
      <c r="I964">
        <f>martianeum7[[#This Row],[stan_po_wydobyciu_z_ładunku]]-martianeum7[[#This Row],[ile_zabiera_na_orbite]]</f>
        <v>2.0309999999999491</v>
      </c>
    </row>
    <row r="965" spans="1:9" x14ac:dyDescent="0.25">
      <c r="A965" s="1">
        <v>49604</v>
      </c>
      <c r="B965">
        <f t="shared" si="15"/>
        <v>2.0309999999999491</v>
      </c>
      <c r="C965" t="s">
        <v>33</v>
      </c>
      <c r="D965">
        <v>23</v>
      </c>
      <c r="E965">
        <v>0</v>
      </c>
      <c r="F965">
        <f>IF(martianeum7[[#This Row],[zawartosc '[%']]]&gt;=1,martianeum7[[#This Row],[masa '[kg']]]*martianeum7[[#This Row],[zawartosc '[%']]]*0.01,0)</f>
        <v>0</v>
      </c>
      <c r="G965">
        <f>martianeum7[[#This Row],[stan_magazynu '[kg']]]+martianeum7[[#This Row],[ile_kg_materiału_z_ładunku]]</f>
        <v>2.0309999999999491</v>
      </c>
      <c r="H965">
        <f>IF(martianeum7[[#This Row],[stan_po_wydobyciu_z_ładunku]]&gt;=100,100,0)</f>
        <v>0</v>
      </c>
      <c r="I965">
        <f>martianeum7[[#This Row],[stan_po_wydobyciu_z_ładunku]]-martianeum7[[#This Row],[ile_zabiera_na_orbite]]</f>
        <v>2.0309999999999491</v>
      </c>
    </row>
    <row r="966" spans="1:9" x14ac:dyDescent="0.25">
      <c r="A966" s="1">
        <v>49605</v>
      </c>
      <c r="B966">
        <f t="shared" si="15"/>
        <v>2.0309999999999491</v>
      </c>
      <c r="C966" t="s">
        <v>19</v>
      </c>
      <c r="D966">
        <v>19.8</v>
      </c>
      <c r="E966">
        <v>29.2</v>
      </c>
      <c r="F966">
        <f>IF(martianeum7[[#This Row],[zawartosc '[%']]]&gt;=1,martianeum7[[#This Row],[masa '[kg']]]*martianeum7[[#This Row],[zawartosc '[%']]]*0.01,0)</f>
        <v>5.7816000000000001</v>
      </c>
      <c r="G966">
        <f>martianeum7[[#This Row],[stan_magazynu '[kg']]]+martianeum7[[#This Row],[ile_kg_materiału_z_ładunku]]</f>
        <v>7.8125999999999491</v>
      </c>
      <c r="H966">
        <f>IF(martianeum7[[#This Row],[stan_po_wydobyciu_z_ładunku]]&gt;=100,100,0)</f>
        <v>0</v>
      </c>
      <c r="I966">
        <f>martianeum7[[#This Row],[stan_po_wydobyciu_z_ładunku]]-martianeum7[[#This Row],[ile_zabiera_na_orbite]]</f>
        <v>7.8125999999999491</v>
      </c>
    </row>
    <row r="967" spans="1:9" x14ac:dyDescent="0.25">
      <c r="A967" s="1">
        <v>49606</v>
      </c>
      <c r="B967">
        <f t="shared" si="15"/>
        <v>7.8125999999999491</v>
      </c>
      <c r="C967" t="s">
        <v>5</v>
      </c>
      <c r="D967">
        <v>14.9</v>
      </c>
      <c r="E967">
        <v>0.8</v>
      </c>
      <c r="F967">
        <f>IF(martianeum7[[#This Row],[zawartosc '[%']]]&gt;=1,martianeum7[[#This Row],[masa '[kg']]]*martianeum7[[#This Row],[zawartosc '[%']]]*0.01,0)</f>
        <v>0</v>
      </c>
      <c r="G967">
        <f>martianeum7[[#This Row],[stan_magazynu '[kg']]]+martianeum7[[#This Row],[ile_kg_materiału_z_ładunku]]</f>
        <v>7.8125999999999491</v>
      </c>
      <c r="H967">
        <f>IF(martianeum7[[#This Row],[stan_po_wydobyciu_z_ładunku]]&gt;=100,100,0)</f>
        <v>0</v>
      </c>
      <c r="I967">
        <f>martianeum7[[#This Row],[stan_po_wydobyciu_z_ładunku]]-martianeum7[[#This Row],[ile_zabiera_na_orbite]]</f>
        <v>7.8125999999999491</v>
      </c>
    </row>
    <row r="968" spans="1:9" x14ac:dyDescent="0.25">
      <c r="A968" s="1">
        <v>49607</v>
      </c>
      <c r="B968">
        <f t="shared" si="15"/>
        <v>7.8125999999999491</v>
      </c>
      <c r="C968" t="s">
        <v>15</v>
      </c>
      <c r="D968">
        <v>17.899999999999999</v>
      </c>
      <c r="E968">
        <v>10.3</v>
      </c>
      <c r="F968">
        <f>IF(martianeum7[[#This Row],[zawartosc '[%']]]&gt;=1,martianeum7[[#This Row],[masa '[kg']]]*martianeum7[[#This Row],[zawartosc '[%']]]*0.01,0)</f>
        <v>1.8437000000000001</v>
      </c>
      <c r="G968">
        <f>martianeum7[[#This Row],[stan_magazynu '[kg']]]+martianeum7[[#This Row],[ile_kg_materiału_z_ładunku]]</f>
        <v>9.6562999999999484</v>
      </c>
      <c r="H968">
        <f>IF(martianeum7[[#This Row],[stan_po_wydobyciu_z_ładunku]]&gt;=100,100,0)</f>
        <v>0</v>
      </c>
      <c r="I968">
        <f>martianeum7[[#This Row],[stan_po_wydobyciu_z_ładunku]]-martianeum7[[#This Row],[ile_zabiera_na_orbite]]</f>
        <v>9.6562999999999484</v>
      </c>
    </row>
    <row r="969" spans="1:9" x14ac:dyDescent="0.25">
      <c r="A969" s="1">
        <v>49608</v>
      </c>
      <c r="B969">
        <f t="shared" si="15"/>
        <v>9.6562999999999484</v>
      </c>
      <c r="C969" t="s">
        <v>7</v>
      </c>
      <c r="D969">
        <v>26</v>
      </c>
      <c r="E969">
        <v>0</v>
      </c>
      <c r="F969">
        <f>IF(martianeum7[[#This Row],[zawartosc '[%']]]&gt;=1,martianeum7[[#This Row],[masa '[kg']]]*martianeum7[[#This Row],[zawartosc '[%']]]*0.01,0)</f>
        <v>0</v>
      </c>
      <c r="G969">
        <f>martianeum7[[#This Row],[stan_magazynu '[kg']]]+martianeum7[[#This Row],[ile_kg_materiału_z_ładunku]]</f>
        <v>9.6562999999999484</v>
      </c>
      <c r="H969">
        <f>IF(martianeum7[[#This Row],[stan_po_wydobyciu_z_ładunku]]&gt;=100,100,0)</f>
        <v>0</v>
      </c>
      <c r="I969">
        <f>martianeum7[[#This Row],[stan_po_wydobyciu_z_ładunku]]-martianeum7[[#This Row],[ile_zabiera_na_orbite]]</f>
        <v>9.6562999999999484</v>
      </c>
    </row>
    <row r="970" spans="1:9" x14ac:dyDescent="0.25">
      <c r="A970" s="1">
        <v>49609</v>
      </c>
      <c r="B970">
        <f t="shared" si="15"/>
        <v>9.6562999999999484</v>
      </c>
      <c r="C970" t="s">
        <v>12</v>
      </c>
      <c r="D970">
        <v>21.5</v>
      </c>
      <c r="E970">
        <v>9.3000000000000007</v>
      </c>
      <c r="F970">
        <f>IF(martianeum7[[#This Row],[zawartosc '[%']]]&gt;=1,martianeum7[[#This Row],[masa '[kg']]]*martianeum7[[#This Row],[zawartosc '[%']]]*0.01,0)</f>
        <v>1.9995000000000003</v>
      </c>
      <c r="G970">
        <f>martianeum7[[#This Row],[stan_magazynu '[kg']]]+martianeum7[[#This Row],[ile_kg_materiału_z_ładunku]]</f>
        <v>11.65579999999995</v>
      </c>
      <c r="H970">
        <f>IF(martianeum7[[#This Row],[stan_po_wydobyciu_z_ładunku]]&gt;=100,100,0)</f>
        <v>0</v>
      </c>
      <c r="I970">
        <f>martianeum7[[#This Row],[stan_po_wydobyciu_z_ładunku]]-martianeum7[[#This Row],[ile_zabiera_na_orbite]]</f>
        <v>11.65579999999995</v>
      </c>
    </row>
    <row r="971" spans="1:9" x14ac:dyDescent="0.25">
      <c r="A971" s="1">
        <v>49610</v>
      </c>
      <c r="B971">
        <f t="shared" si="15"/>
        <v>11.65579999999995</v>
      </c>
      <c r="C971" t="s">
        <v>19</v>
      </c>
      <c r="D971">
        <v>29.9</v>
      </c>
      <c r="E971">
        <v>2.4</v>
      </c>
      <c r="F971">
        <f>IF(martianeum7[[#This Row],[zawartosc '[%']]]&gt;=1,martianeum7[[#This Row],[masa '[kg']]]*martianeum7[[#This Row],[zawartosc '[%']]]*0.01,0)</f>
        <v>0.7175999999999999</v>
      </c>
      <c r="G971">
        <f>martianeum7[[#This Row],[stan_magazynu '[kg']]]+martianeum7[[#This Row],[ile_kg_materiału_z_ładunku]]</f>
        <v>12.373399999999949</v>
      </c>
      <c r="H971">
        <f>IF(martianeum7[[#This Row],[stan_po_wydobyciu_z_ładunku]]&gt;=100,100,0)</f>
        <v>0</v>
      </c>
      <c r="I971">
        <f>martianeum7[[#This Row],[stan_po_wydobyciu_z_ładunku]]-martianeum7[[#This Row],[ile_zabiera_na_orbite]]</f>
        <v>12.373399999999949</v>
      </c>
    </row>
    <row r="972" spans="1:9" x14ac:dyDescent="0.25">
      <c r="A972" s="1">
        <v>49611</v>
      </c>
      <c r="B972">
        <f t="shared" si="15"/>
        <v>12.373399999999949</v>
      </c>
      <c r="C972" t="s">
        <v>10</v>
      </c>
      <c r="D972">
        <v>12.3</v>
      </c>
      <c r="E972">
        <v>35.1</v>
      </c>
      <c r="F972">
        <f>IF(martianeum7[[#This Row],[zawartosc '[%']]]&gt;=1,martianeum7[[#This Row],[masa '[kg']]]*martianeum7[[#This Row],[zawartosc '[%']]]*0.01,0)</f>
        <v>4.3173000000000004</v>
      </c>
      <c r="G972">
        <f>martianeum7[[#This Row],[stan_magazynu '[kg']]]+martianeum7[[#This Row],[ile_kg_materiału_z_ładunku]]</f>
        <v>16.69069999999995</v>
      </c>
      <c r="H972">
        <f>IF(martianeum7[[#This Row],[stan_po_wydobyciu_z_ładunku]]&gt;=100,100,0)</f>
        <v>0</v>
      </c>
      <c r="I972">
        <f>martianeum7[[#This Row],[stan_po_wydobyciu_z_ładunku]]-martianeum7[[#This Row],[ile_zabiera_na_orbite]]</f>
        <v>16.69069999999995</v>
      </c>
    </row>
    <row r="973" spans="1:9" x14ac:dyDescent="0.25">
      <c r="A973" s="1">
        <v>49612</v>
      </c>
      <c r="B973">
        <f t="shared" si="15"/>
        <v>16.69069999999995</v>
      </c>
      <c r="C973" t="s">
        <v>17</v>
      </c>
      <c r="D973">
        <v>21.7</v>
      </c>
      <c r="E973">
        <v>3.9</v>
      </c>
      <c r="F973">
        <f>IF(martianeum7[[#This Row],[zawartosc '[%']]]&gt;=1,martianeum7[[#This Row],[masa '[kg']]]*martianeum7[[#This Row],[zawartosc '[%']]]*0.01,0)</f>
        <v>0.84629999999999994</v>
      </c>
      <c r="G973">
        <f>martianeum7[[#This Row],[stan_magazynu '[kg']]]+martianeum7[[#This Row],[ile_kg_materiału_z_ładunku]]</f>
        <v>17.536999999999949</v>
      </c>
      <c r="H973">
        <f>IF(martianeum7[[#This Row],[stan_po_wydobyciu_z_ładunku]]&gt;=100,100,0)</f>
        <v>0</v>
      </c>
      <c r="I973">
        <f>martianeum7[[#This Row],[stan_po_wydobyciu_z_ładunku]]-martianeum7[[#This Row],[ile_zabiera_na_orbite]]</f>
        <v>17.536999999999949</v>
      </c>
    </row>
    <row r="974" spans="1:9" x14ac:dyDescent="0.25">
      <c r="A974" s="1">
        <v>49613</v>
      </c>
      <c r="B974">
        <f t="shared" si="15"/>
        <v>17.536999999999949</v>
      </c>
      <c r="C974" t="s">
        <v>10</v>
      </c>
      <c r="D974">
        <v>10.7</v>
      </c>
      <c r="E974">
        <v>0</v>
      </c>
      <c r="F974">
        <f>IF(martianeum7[[#This Row],[zawartosc '[%']]]&gt;=1,martianeum7[[#This Row],[masa '[kg']]]*martianeum7[[#This Row],[zawartosc '[%']]]*0.01,0)</f>
        <v>0</v>
      </c>
      <c r="G974">
        <f>martianeum7[[#This Row],[stan_magazynu '[kg']]]+martianeum7[[#This Row],[ile_kg_materiału_z_ładunku]]</f>
        <v>17.536999999999949</v>
      </c>
      <c r="H974">
        <f>IF(martianeum7[[#This Row],[stan_po_wydobyciu_z_ładunku]]&gt;=100,100,0)</f>
        <v>0</v>
      </c>
      <c r="I974">
        <f>martianeum7[[#This Row],[stan_po_wydobyciu_z_ładunku]]-martianeum7[[#This Row],[ile_zabiera_na_orbite]]</f>
        <v>17.536999999999949</v>
      </c>
    </row>
    <row r="975" spans="1:9" x14ac:dyDescent="0.25">
      <c r="A975" s="1">
        <v>49614</v>
      </c>
      <c r="B975">
        <f t="shared" si="15"/>
        <v>17.536999999999949</v>
      </c>
      <c r="C975" t="s">
        <v>5</v>
      </c>
      <c r="D975">
        <v>21.5</v>
      </c>
      <c r="E975">
        <v>0</v>
      </c>
      <c r="F975">
        <f>IF(martianeum7[[#This Row],[zawartosc '[%']]]&gt;=1,martianeum7[[#This Row],[masa '[kg']]]*martianeum7[[#This Row],[zawartosc '[%']]]*0.01,0)</f>
        <v>0</v>
      </c>
      <c r="G975">
        <f>martianeum7[[#This Row],[stan_magazynu '[kg']]]+martianeum7[[#This Row],[ile_kg_materiału_z_ładunku]]</f>
        <v>17.536999999999949</v>
      </c>
      <c r="H975">
        <f>IF(martianeum7[[#This Row],[stan_po_wydobyciu_z_ładunku]]&gt;=100,100,0)</f>
        <v>0</v>
      </c>
      <c r="I975">
        <f>martianeum7[[#This Row],[stan_po_wydobyciu_z_ładunku]]-martianeum7[[#This Row],[ile_zabiera_na_orbite]]</f>
        <v>17.536999999999949</v>
      </c>
    </row>
    <row r="976" spans="1:9" x14ac:dyDescent="0.25">
      <c r="A976" s="1">
        <v>49615</v>
      </c>
      <c r="B976">
        <f t="shared" si="15"/>
        <v>17.536999999999949</v>
      </c>
      <c r="C976" t="s">
        <v>10</v>
      </c>
      <c r="D976">
        <v>26</v>
      </c>
      <c r="E976">
        <v>33.799999999999997</v>
      </c>
      <c r="F976">
        <f>IF(martianeum7[[#This Row],[zawartosc '[%']]]&gt;=1,martianeum7[[#This Row],[masa '[kg']]]*martianeum7[[#This Row],[zawartosc '[%']]]*0.01,0)</f>
        <v>8.7880000000000003</v>
      </c>
      <c r="G976">
        <f>martianeum7[[#This Row],[stan_magazynu '[kg']]]+martianeum7[[#This Row],[ile_kg_materiału_z_ładunku]]</f>
        <v>26.32499999999995</v>
      </c>
      <c r="H976">
        <f>IF(martianeum7[[#This Row],[stan_po_wydobyciu_z_ładunku]]&gt;=100,100,0)</f>
        <v>0</v>
      </c>
      <c r="I976">
        <f>martianeum7[[#This Row],[stan_po_wydobyciu_z_ładunku]]-martianeum7[[#This Row],[ile_zabiera_na_orbite]]</f>
        <v>26.32499999999995</v>
      </c>
    </row>
    <row r="977" spans="1:9" x14ac:dyDescent="0.25">
      <c r="A977" s="1">
        <v>49616</v>
      </c>
      <c r="B977">
        <f t="shared" si="15"/>
        <v>26.32499999999995</v>
      </c>
      <c r="C977" t="s">
        <v>15</v>
      </c>
      <c r="D977">
        <v>24.4</v>
      </c>
      <c r="E977">
        <v>15.4</v>
      </c>
      <c r="F977">
        <f>IF(martianeum7[[#This Row],[zawartosc '[%']]]&gt;=1,martianeum7[[#This Row],[masa '[kg']]]*martianeum7[[#This Row],[zawartosc '[%']]]*0.01,0)</f>
        <v>3.7576000000000001</v>
      </c>
      <c r="G977">
        <f>martianeum7[[#This Row],[stan_magazynu '[kg']]]+martianeum7[[#This Row],[ile_kg_materiału_z_ładunku]]</f>
        <v>30.08259999999995</v>
      </c>
      <c r="H977">
        <f>IF(martianeum7[[#This Row],[stan_po_wydobyciu_z_ładunku]]&gt;=100,100,0)</f>
        <v>0</v>
      </c>
      <c r="I977">
        <f>martianeum7[[#This Row],[stan_po_wydobyciu_z_ładunku]]-martianeum7[[#This Row],[ile_zabiera_na_orbite]]</f>
        <v>30.08259999999995</v>
      </c>
    </row>
    <row r="978" spans="1:9" x14ac:dyDescent="0.25">
      <c r="A978" s="1">
        <v>49617</v>
      </c>
      <c r="B978">
        <f t="shared" si="15"/>
        <v>30.08259999999995</v>
      </c>
      <c r="C978" t="s">
        <v>5</v>
      </c>
      <c r="D978">
        <v>20.8</v>
      </c>
      <c r="E978">
        <v>0</v>
      </c>
      <c r="F978">
        <f>IF(martianeum7[[#This Row],[zawartosc '[%']]]&gt;=1,martianeum7[[#This Row],[masa '[kg']]]*martianeum7[[#This Row],[zawartosc '[%']]]*0.01,0)</f>
        <v>0</v>
      </c>
      <c r="G978">
        <f>martianeum7[[#This Row],[stan_magazynu '[kg']]]+martianeum7[[#This Row],[ile_kg_materiału_z_ładunku]]</f>
        <v>30.08259999999995</v>
      </c>
      <c r="H978">
        <f>IF(martianeum7[[#This Row],[stan_po_wydobyciu_z_ładunku]]&gt;=100,100,0)</f>
        <v>0</v>
      </c>
      <c r="I978">
        <f>martianeum7[[#This Row],[stan_po_wydobyciu_z_ładunku]]-martianeum7[[#This Row],[ile_zabiera_na_orbite]]</f>
        <v>30.08259999999995</v>
      </c>
    </row>
    <row r="979" spans="1:9" x14ac:dyDescent="0.25">
      <c r="A979" s="1">
        <v>49618</v>
      </c>
      <c r="B979">
        <f t="shared" si="15"/>
        <v>30.08259999999995</v>
      </c>
      <c r="C979" t="s">
        <v>13</v>
      </c>
      <c r="D979">
        <v>18.2</v>
      </c>
      <c r="E979">
        <v>15.7</v>
      </c>
      <c r="F979">
        <f>IF(martianeum7[[#This Row],[zawartosc '[%']]]&gt;=1,martianeum7[[#This Row],[masa '[kg']]]*martianeum7[[#This Row],[zawartosc '[%']]]*0.01,0)</f>
        <v>2.8573999999999997</v>
      </c>
      <c r="G979">
        <f>martianeum7[[#This Row],[stan_magazynu '[kg']]]+martianeum7[[#This Row],[ile_kg_materiału_z_ładunku]]</f>
        <v>32.939999999999948</v>
      </c>
      <c r="H979">
        <f>IF(martianeum7[[#This Row],[stan_po_wydobyciu_z_ładunku]]&gt;=100,100,0)</f>
        <v>0</v>
      </c>
      <c r="I979">
        <f>martianeum7[[#This Row],[stan_po_wydobyciu_z_ładunku]]-martianeum7[[#This Row],[ile_zabiera_na_orbite]]</f>
        <v>32.939999999999948</v>
      </c>
    </row>
    <row r="980" spans="1:9" x14ac:dyDescent="0.25">
      <c r="A980" s="1">
        <v>49619</v>
      </c>
      <c r="B980">
        <f t="shared" si="15"/>
        <v>32.939999999999948</v>
      </c>
      <c r="C980" t="s">
        <v>17</v>
      </c>
      <c r="D980">
        <v>25.6</v>
      </c>
      <c r="E980">
        <v>7</v>
      </c>
      <c r="F980">
        <f>IF(martianeum7[[#This Row],[zawartosc '[%']]]&gt;=1,martianeum7[[#This Row],[masa '[kg']]]*martianeum7[[#This Row],[zawartosc '[%']]]*0.01,0)</f>
        <v>1.7920000000000003</v>
      </c>
      <c r="G980">
        <f>martianeum7[[#This Row],[stan_magazynu '[kg']]]+martianeum7[[#This Row],[ile_kg_materiału_z_ładunku]]</f>
        <v>34.73199999999995</v>
      </c>
      <c r="H980">
        <f>IF(martianeum7[[#This Row],[stan_po_wydobyciu_z_ładunku]]&gt;=100,100,0)</f>
        <v>0</v>
      </c>
      <c r="I980">
        <f>martianeum7[[#This Row],[stan_po_wydobyciu_z_ładunku]]-martianeum7[[#This Row],[ile_zabiera_na_orbite]]</f>
        <v>34.73199999999995</v>
      </c>
    </row>
    <row r="981" spans="1:9" x14ac:dyDescent="0.25">
      <c r="A981" s="1">
        <v>49620</v>
      </c>
      <c r="B981">
        <f t="shared" si="15"/>
        <v>34.73199999999995</v>
      </c>
      <c r="C981" t="s">
        <v>11</v>
      </c>
      <c r="D981">
        <v>25.2</v>
      </c>
      <c r="E981">
        <v>0</v>
      </c>
      <c r="F981">
        <f>IF(martianeum7[[#This Row],[zawartosc '[%']]]&gt;=1,martianeum7[[#This Row],[masa '[kg']]]*martianeum7[[#This Row],[zawartosc '[%']]]*0.01,0)</f>
        <v>0</v>
      </c>
      <c r="G981">
        <f>martianeum7[[#This Row],[stan_magazynu '[kg']]]+martianeum7[[#This Row],[ile_kg_materiału_z_ładunku]]</f>
        <v>34.73199999999995</v>
      </c>
      <c r="H981">
        <f>IF(martianeum7[[#This Row],[stan_po_wydobyciu_z_ładunku]]&gt;=100,100,0)</f>
        <v>0</v>
      </c>
      <c r="I981">
        <f>martianeum7[[#This Row],[stan_po_wydobyciu_z_ładunku]]-martianeum7[[#This Row],[ile_zabiera_na_orbite]]</f>
        <v>34.73199999999995</v>
      </c>
    </row>
    <row r="982" spans="1:9" x14ac:dyDescent="0.25">
      <c r="A982" s="1">
        <v>49621</v>
      </c>
      <c r="B982">
        <f t="shared" si="15"/>
        <v>34.73199999999995</v>
      </c>
      <c r="C982" t="s">
        <v>12</v>
      </c>
      <c r="D982">
        <v>19.5</v>
      </c>
      <c r="E982">
        <v>5.3</v>
      </c>
      <c r="F982">
        <f>IF(martianeum7[[#This Row],[zawartosc '[%']]]&gt;=1,martianeum7[[#This Row],[masa '[kg']]]*martianeum7[[#This Row],[zawartosc '[%']]]*0.01,0)</f>
        <v>1.0334999999999999</v>
      </c>
      <c r="G982">
        <f>martianeum7[[#This Row],[stan_magazynu '[kg']]]+martianeum7[[#This Row],[ile_kg_materiału_z_ładunku]]</f>
        <v>35.765499999999946</v>
      </c>
      <c r="H982">
        <f>IF(martianeum7[[#This Row],[stan_po_wydobyciu_z_ładunku]]&gt;=100,100,0)</f>
        <v>0</v>
      </c>
      <c r="I982">
        <f>martianeum7[[#This Row],[stan_po_wydobyciu_z_ładunku]]-martianeum7[[#This Row],[ile_zabiera_na_orbite]]</f>
        <v>35.765499999999946</v>
      </c>
    </row>
    <row r="983" spans="1:9" x14ac:dyDescent="0.25">
      <c r="A983" s="1">
        <v>49622</v>
      </c>
      <c r="B983">
        <f t="shared" si="15"/>
        <v>35.765499999999946</v>
      </c>
      <c r="C983" t="s">
        <v>24</v>
      </c>
      <c r="D983">
        <v>15.2</v>
      </c>
      <c r="E983">
        <v>2.1</v>
      </c>
      <c r="F983">
        <f>IF(martianeum7[[#This Row],[zawartosc '[%']]]&gt;=1,martianeum7[[#This Row],[masa '[kg']]]*martianeum7[[#This Row],[zawartosc '[%']]]*0.01,0)</f>
        <v>0.31919999999999998</v>
      </c>
      <c r="G983">
        <f>martianeum7[[#This Row],[stan_magazynu '[kg']]]+martianeum7[[#This Row],[ile_kg_materiału_z_ładunku]]</f>
        <v>36.084699999999948</v>
      </c>
      <c r="H983">
        <f>IF(martianeum7[[#This Row],[stan_po_wydobyciu_z_ładunku]]&gt;=100,100,0)</f>
        <v>0</v>
      </c>
      <c r="I983">
        <f>martianeum7[[#This Row],[stan_po_wydobyciu_z_ładunku]]-martianeum7[[#This Row],[ile_zabiera_na_orbite]]</f>
        <v>36.084699999999948</v>
      </c>
    </row>
    <row r="984" spans="1:9" x14ac:dyDescent="0.25">
      <c r="A984" s="1">
        <v>49623</v>
      </c>
      <c r="B984">
        <f t="shared" si="15"/>
        <v>36.084699999999948</v>
      </c>
      <c r="C984" t="s">
        <v>15</v>
      </c>
      <c r="D984">
        <v>21.3</v>
      </c>
      <c r="E984">
        <v>11.4</v>
      </c>
      <c r="F984">
        <f>IF(martianeum7[[#This Row],[zawartosc '[%']]]&gt;=1,martianeum7[[#This Row],[masa '[kg']]]*martianeum7[[#This Row],[zawartosc '[%']]]*0.01,0)</f>
        <v>2.4282000000000004</v>
      </c>
      <c r="G984">
        <f>martianeum7[[#This Row],[stan_magazynu '[kg']]]+martianeum7[[#This Row],[ile_kg_materiału_z_ładunku]]</f>
        <v>38.512899999999945</v>
      </c>
      <c r="H984">
        <f>IF(martianeum7[[#This Row],[stan_po_wydobyciu_z_ładunku]]&gt;=100,100,0)</f>
        <v>0</v>
      </c>
      <c r="I984">
        <f>martianeum7[[#This Row],[stan_po_wydobyciu_z_ładunku]]-martianeum7[[#This Row],[ile_zabiera_na_orbite]]</f>
        <v>38.512899999999945</v>
      </c>
    </row>
    <row r="985" spans="1:9" x14ac:dyDescent="0.25">
      <c r="A985" s="1">
        <v>49624</v>
      </c>
      <c r="B985">
        <f t="shared" si="15"/>
        <v>38.512899999999945</v>
      </c>
      <c r="C985" t="s">
        <v>15</v>
      </c>
      <c r="D985">
        <v>21.8</v>
      </c>
      <c r="E985">
        <v>17.399999999999999</v>
      </c>
      <c r="F985">
        <f>IF(martianeum7[[#This Row],[zawartosc '[%']]]&gt;=1,martianeum7[[#This Row],[masa '[kg']]]*martianeum7[[#This Row],[zawartosc '[%']]]*0.01,0)</f>
        <v>3.7932000000000001</v>
      </c>
      <c r="G985">
        <f>martianeum7[[#This Row],[stan_magazynu '[kg']]]+martianeum7[[#This Row],[ile_kg_materiału_z_ładunku]]</f>
        <v>42.306099999999944</v>
      </c>
      <c r="H985">
        <f>IF(martianeum7[[#This Row],[stan_po_wydobyciu_z_ładunku]]&gt;=100,100,0)</f>
        <v>0</v>
      </c>
      <c r="I985">
        <f>martianeum7[[#This Row],[stan_po_wydobyciu_z_ładunku]]-martianeum7[[#This Row],[ile_zabiera_na_orbite]]</f>
        <v>42.306099999999944</v>
      </c>
    </row>
    <row r="986" spans="1:9" x14ac:dyDescent="0.25">
      <c r="A986" s="1">
        <v>49625</v>
      </c>
      <c r="B986">
        <f t="shared" si="15"/>
        <v>42.306099999999944</v>
      </c>
      <c r="C986" t="s">
        <v>16</v>
      </c>
      <c r="D986">
        <v>27.7</v>
      </c>
      <c r="E986">
        <v>0.5</v>
      </c>
      <c r="F986">
        <f>IF(martianeum7[[#This Row],[zawartosc '[%']]]&gt;=1,martianeum7[[#This Row],[masa '[kg']]]*martianeum7[[#This Row],[zawartosc '[%']]]*0.01,0)</f>
        <v>0</v>
      </c>
      <c r="G986">
        <f>martianeum7[[#This Row],[stan_magazynu '[kg']]]+martianeum7[[#This Row],[ile_kg_materiału_z_ładunku]]</f>
        <v>42.306099999999944</v>
      </c>
      <c r="H986">
        <f>IF(martianeum7[[#This Row],[stan_po_wydobyciu_z_ładunku]]&gt;=100,100,0)</f>
        <v>0</v>
      </c>
      <c r="I986">
        <f>martianeum7[[#This Row],[stan_po_wydobyciu_z_ładunku]]-martianeum7[[#This Row],[ile_zabiera_na_orbite]]</f>
        <v>42.306099999999944</v>
      </c>
    </row>
    <row r="987" spans="1:9" x14ac:dyDescent="0.25">
      <c r="A987" s="1">
        <v>49626</v>
      </c>
      <c r="B987">
        <f t="shared" si="15"/>
        <v>42.306099999999944</v>
      </c>
      <c r="C987" t="s">
        <v>10</v>
      </c>
      <c r="D987">
        <v>28.5</v>
      </c>
      <c r="E987">
        <v>46</v>
      </c>
      <c r="F987">
        <f>IF(martianeum7[[#This Row],[zawartosc '[%']]]&gt;=1,martianeum7[[#This Row],[masa '[kg']]]*martianeum7[[#This Row],[zawartosc '[%']]]*0.01,0)</f>
        <v>13.11</v>
      </c>
      <c r="G987">
        <f>martianeum7[[#This Row],[stan_magazynu '[kg']]]+martianeum7[[#This Row],[ile_kg_materiału_z_ładunku]]</f>
        <v>55.416099999999943</v>
      </c>
      <c r="H987">
        <f>IF(martianeum7[[#This Row],[stan_po_wydobyciu_z_ładunku]]&gt;=100,100,0)</f>
        <v>0</v>
      </c>
      <c r="I987">
        <f>martianeum7[[#This Row],[stan_po_wydobyciu_z_ładunku]]-martianeum7[[#This Row],[ile_zabiera_na_orbite]]</f>
        <v>55.416099999999943</v>
      </c>
    </row>
    <row r="988" spans="1:9" x14ac:dyDescent="0.25">
      <c r="A988" s="1">
        <v>49627</v>
      </c>
      <c r="B988">
        <f t="shared" si="15"/>
        <v>55.416099999999943</v>
      </c>
      <c r="C988" t="s">
        <v>27</v>
      </c>
      <c r="D988">
        <v>25.7</v>
      </c>
      <c r="E988">
        <v>0</v>
      </c>
      <c r="F988">
        <f>IF(martianeum7[[#This Row],[zawartosc '[%']]]&gt;=1,martianeum7[[#This Row],[masa '[kg']]]*martianeum7[[#This Row],[zawartosc '[%']]]*0.01,0)</f>
        <v>0</v>
      </c>
      <c r="G988">
        <f>martianeum7[[#This Row],[stan_magazynu '[kg']]]+martianeum7[[#This Row],[ile_kg_materiału_z_ładunku]]</f>
        <v>55.416099999999943</v>
      </c>
      <c r="H988">
        <f>IF(martianeum7[[#This Row],[stan_po_wydobyciu_z_ładunku]]&gt;=100,100,0)</f>
        <v>0</v>
      </c>
      <c r="I988">
        <f>martianeum7[[#This Row],[stan_po_wydobyciu_z_ładunku]]-martianeum7[[#This Row],[ile_zabiera_na_orbite]]</f>
        <v>55.416099999999943</v>
      </c>
    </row>
    <row r="989" spans="1:9" x14ac:dyDescent="0.25">
      <c r="A989" s="1">
        <v>49628</v>
      </c>
      <c r="B989">
        <f t="shared" si="15"/>
        <v>55.416099999999943</v>
      </c>
      <c r="C989" t="s">
        <v>10</v>
      </c>
      <c r="D989">
        <v>18</v>
      </c>
      <c r="E989">
        <v>0.5</v>
      </c>
      <c r="F989">
        <f>IF(martianeum7[[#This Row],[zawartosc '[%']]]&gt;=1,martianeum7[[#This Row],[masa '[kg']]]*martianeum7[[#This Row],[zawartosc '[%']]]*0.01,0)</f>
        <v>0</v>
      </c>
      <c r="G989">
        <f>martianeum7[[#This Row],[stan_magazynu '[kg']]]+martianeum7[[#This Row],[ile_kg_materiału_z_ładunku]]</f>
        <v>55.416099999999943</v>
      </c>
      <c r="H989">
        <f>IF(martianeum7[[#This Row],[stan_po_wydobyciu_z_ładunku]]&gt;=100,100,0)</f>
        <v>0</v>
      </c>
      <c r="I989">
        <f>martianeum7[[#This Row],[stan_po_wydobyciu_z_ładunku]]-martianeum7[[#This Row],[ile_zabiera_na_orbite]]</f>
        <v>55.416099999999943</v>
      </c>
    </row>
    <row r="990" spans="1:9" x14ac:dyDescent="0.25">
      <c r="A990" s="1">
        <v>49629</v>
      </c>
      <c r="B990">
        <f t="shared" si="15"/>
        <v>55.416099999999943</v>
      </c>
      <c r="C990" t="s">
        <v>6</v>
      </c>
      <c r="D990">
        <v>29.5</v>
      </c>
      <c r="E990">
        <v>0</v>
      </c>
      <c r="F990">
        <f>IF(martianeum7[[#This Row],[zawartosc '[%']]]&gt;=1,martianeum7[[#This Row],[masa '[kg']]]*martianeum7[[#This Row],[zawartosc '[%']]]*0.01,0)</f>
        <v>0</v>
      </c>
      <c r="G990">
        <f>martianeum7[[#This Row],[stan_magazynu '[kg']]]+martianeum7[[#This Row],[ile_kg_materiału_z_ładunku]]</f>
        <v>55.416099999999943</v>
      </c>
      <c r="H990">
        <f>IF(martianeum7[[#This Row],[stan_po_wydobyciu_z_ładunku]]&gt;=100,100,0)</f>
        <v>0</v>
      </c>
      <c r="I990">
        <f>martianeum7[[#This Row],[stan_po_wydobyciu_z_ładunku]]-martianeum7[[#This Row],[ile_zabiera_na_orbite]]</f>
        <v>55.416099999999943</v>
      </c>
    </row>
    <row r="991" spans="1:9" x14ac:dyDescent="0.25">
      <c r="A991" s="1">
        <v>49630</v>
      </c>
      <c r="B991">
        <f t="shared" si="15"/>
        <v>55.416099999999943</v>
      </c>
      <c r="C991" t="s">
        <v>18</v>
      </c>
      <c r="D991">
        <v>21</v>
      </c>
      <c r="E991">
        <v>10.3</v>
      </c>
      <c r="F991">
        <f>IF(martianeum7[[#This Row],[zawartosc '[%']]]&gt;=1,martianeum7[[#This Row],[masa '[kg']]]*martianeum7[[#This Row],[zawartosc '[%']]]*0.01,0)</f>
        <v>2.1630000000000003</v>
      </c>
      <c r="G991">
        <f>martianeum7[[#This Row],[stan_magazynu '[kg']]]+martianeum7[[#This Row],[ile_kg_materiału_z_ładunku]]</f>
        <v>57.57909999999994</v>
      </c>
      <c r="H991">
        <f>IF(martianeum7[[#This Row],[stan_po_wydobyciu_z_ładunku]]&gt;=100,100,0)</f>
        <v>0</v>
      </c>
      <c r="I991">
        <f>martianeum7[[#This Row],[stan_po_wydobyciu_z_ładunku]]-martianeum7[[#This Row],[ile_zabiera_na_orbite]]</f>
        <v>57.57909999999994</v>
      </c>
    </row>
    <row r="992" spans="1:9" x14ac:dyDescent="0.25">
      <c r="A992" s="1">
        <v>49631</v>
      </c>
      <c r="B992">
        <f t="shared" si="15"/>
        <v>57.57909999999994</v>
      </c>
      <c r="C992" t="s">
        <v>20</v>
      </c>
      <c r="D992">
        <v>11.4</v>
      </c>
      <c r="E992">
        <v>3.2</v>
      </c>
      <c r="F992">
        <f>IF(martianeum7[[#This Row],[zawartosc '[%']]]&gt;=1,martianeum7[[#This Row],[masa '[kg']]]*martianeum7[[#This Row],[zawartosc '[%']]]*0.01,0)</f>
        <v>0.36480000000000007</v>
      </c>
      <c r="G992">
        <f>martianeum7[[#This Row],[stan_magazynu '[kg']]]+martianeum7[[#This Row],[ile_kg_materiału_z_ładunku]]</f>
        <v>57.943899999999942</v>
      </c>
      <c r="H992">
        <f>IF(martianeum7[[#This Row],[stan_po_wydobyciu_z_ładunku]]&gt;=100,100,0)</f>
        <v>0</v>
      </c>
      <c r="I992">
        <f>martianeum7[[#This Row],[stan_po_wydobyciu_z_ładunku]]-martianeum7[[#This Row],[ile_zabiera_na_orbite]]</f>
        <v>57.943899999999942</v>
      </c>
    </row>
    <row r="993" spans="1:9" x14ac:dyDescent="0.25">
      <c r="A993" s="1">
        <v>49632</v>
      </c>
      <c r="B993">
        <f t="shared" si="15"/>
        <v>57.943899999999942</v>
      </c>
      <c r="C993" t="s">
        <v>10</v>
      </c>
      <c r="D993">
        <v>12.7</v>
      </c>
      <c r="E993">
        <v>0</v>
      </c>
      <c r="F993">
        <f>IF(martianeum7[[#This Row],[zawartosc '[%']]]&gt;=1,martianeum7[[#This Row],[masa '[kg']]]*martianeum7[[#This Row],[zawartosc '[%']]]*0.01,0)</f>
        <v>0</v>
      </c>
      <c r="G993">
        <f>martianeum7[[#This Row],[stan_magazynu '[kg']]]+martianeum7[[#This Row],[ile_kg_materiału_z_ładunku]]</f>
        <v>57.943899999999942</v>
      </c>
      <c r="H993">
        <f>IF(martianeum7[[#This Row],[stan_po_wydobyciu_z_ładunku]]&gt;=100,100,0)</f>
        <v>0</v>
      </c>
      <c r="I993">
        <f>martianeum7[[#This Row],[stan_po_wydobyciu_z_ładunku]]-martianeum7[[#This Row],[ile_zabiera_na_orbite]]</f>
        <v>57.943899999999942</v>
      </c>
    </row>
    <row r="994" spans="1:9" x14ac:dyDescent="0.25">
      <c r="A994" s="1">
        <v>49633</v>
      </c>
      <c r="B994">
        <f t="shared" si="15"/>
        <v>57.943899999999942</v>
      </c>
      <c r="C994" t="s">
        <v>5</v>
      </c>
      <c r="D994">
        <v>14.1</v>
      </c>
      <c r="E994">
        <v>6.2</v>
      </c>
      <c r="F994">
        <f>IF(martianeum7[[#This Row],[zawartosc '[%']]]&gt;=1,martianeum7[[#This Row],[masa '[kg']]]*martianeum7[[#This Row],[zawartosc '[%']]]*0.01,0)</f>
        <v>0.87420000000000009</v>
      </c>
      <c r="G994">
        <f>martianeum7[[#This Row],[stan_magazynu '[kg']]]+martianeum7[[#This Row],[ile_kg_materiału_z_ładunku]]</f>
        <v>58.818099999999944</v>
      </c>
      <c r="H994">
        <f>IF(martianeum7[[#This Row],[stan_po_wydobyciu_z_ładunku]]&gt;=100,100,0)</f>
        <v>0</v>
      </c>
      <c r="I994">
        <f>martianeum7[[#This Row],[stan_po_wydobyciu_z_ładunku]]-martianeum7[[#This Row],[ile_zabiera_na_orbite]]</f>
        <v>58.818099999999944</v>
      </c>
    </row>
    <row r="995" spans="1:9" x14ac:dyDescent="0.25">
      <c r="A995" s="1">
        <v>49634</v>
      </c>
      <c r="B995">
        <f t="shared" si="15"/>
        <v>58.818099999999944</v>
      </c>
      <c r="C995" t="s">
        <v>10</v>
      </c>
      <c r="D995">
        <v>29.5</v>
      </c>
      <c r="E995">
        <v>29.9</v>
      </c>
      <c r="F995">
        <f>IF(martianeum7[[#This Row],[zawartosc '[%']]]&gt;=1,martianeum7[[#This Row],[masa '[kg']]]*martianeum7[[#This Row],[zawartosc '[%']]]*0.01,0)</f>
        <v>8.8204999999999991</v>
      </c>
      <c r="G995">
        <f>martianeum7[[#This Row],[stan_magazynu '[kg']]]+martianeum7[[#This Row],[ile_kg_materiału_z_ładunku]]</f>
        <v>67.63859999999994</v>
      </c>
      <c r="H995">
        <f>IF(martianeum7[[#This Row],[stan_po_wydobyciu_z_ładunku]]&gt;=100,100,0)</f>
        <v>0</v>
      </c>
      <c r="I995">
        <f>martianeum7[[#This Row],[stan_po_wydobyciu_z_ładunku]]-martianeum7[[#This Row],[ile_zabiera_na_orbite]]</f>
        <v>67.63859999999994</v>
      </c>
    </row>
    <row r="996" spans="1:9" x14ac:dyDescent="0.25">
      <c r="A996" s="1">
        <v>49635</v>
      </c>
      <c r="B996">
        <f t="shared" si="15"/>
        <v>67.63859999999994</v>
      </c>
      <c r="C996" t="s">
        <v>22</v>
      </c>
      <c r="D996">
        <v>18.399999999999999</v>
      </c>
      <c r="E996">
        <v>0</v>
      </c>
      <c r="F996">
        <f>IF(martianeum7[[#This Row],[zawartosc '[%']]]&gt;=1,martianeum7[[#This Row],[masa '[kg']]]*martianeum7[[#This Row],[zawartosc '[%']]]*0.01,0)</f>
        <v>0</v>
      </c>
      <c r="G996">
        <f>martianeum7[[#This Row],[stan_magazynu '[kg']]]+martianeum7[[#This Row],[ile_kg_materiału_z_ładunku]]</f>
        <v>67.63859999999994</v>
      </c>
      <c r="H996">
        <f>IF(martianeum7[[#This Row],[stan_po_wydobyciu_z_ładunku]]&gt;=100,100,0)</f>
        <v>0</v>
      </c>
      <c r="I996">
        <f>martianeum7[[#This Row],[stan_po_wydobyciu_z_ładunku]]-martianeum7[[#This Row],[ile_zabiera_na_orbite]]</f>
        <v>67.63859999999994</v>
      </c>
    </row>
    <row r="997" spans="1:9" x14ac:dyDescent="0.25">
      <c r="A997" s="1">
        <v>49636</v>
      </c>
      <c r="B997">
        <f t="shared" si="15"/>
        <v>67.63859999999994</v>
      </c>
      <c r="C997" t="s">
        <v>10</v>
      </c>
      <c r="D997">
        <v>29.6</v>
      </c>
      <c r="E997">
        <v>43.9</v>
      </c>
      <c r="F997">
        <f>IF(martianeum7[[#This Row],[zawartosc '[%']]]&gt;=1,martianeum7[[#This Row],[masa '[kg']]]*martianeum7[[#This Row],[zawartosc '[%']]]*0.01,0)</f>
        <v>12.994400000000001</v>
      </c>
      <c r="G997">
        <f>martianeum7[[#This Row],[stan_magazynu '[kg']]]+martianeum7[[#This Row],[ile_kg_materiału_z_ładunku]]</f>
        <v>80.632999999999939</v>
      </c>
      <c r="H997">
        <f>IF(martianeum7[[#This Row],[stan_po_wydobyciu_z_ładunku]]&gt;=100,100,0)</f>
        <v>0</v>
      </c>
      <c r="I997">
        <f>martianeum7[[#This Row],[stan_po_wydobyciu_z_ładunku]]-martianeum7[[#This Row],[ile_zabiera_na_orbite]]</f>
        <v>80.632999999999939</v>
      </c>
    </row>
    <row r="998" spans="1:9" x14ac:dyDescent="0.25">
      <c r="A998" s="1">
        <v>49637</v>
      </c>
      <c r="B998">
        <f t="shared" si="15"/>
        <v>80.632999999999939</v>
      </c>
      <c r="C998" t="s">
        <v>15</v>
      </c>
      <c r="D998">
        <v>22.6</v>
      </c>
      <c r="E998">
        <v>14.6</v>
      </c>
      <c r="F998">
        <f>IF(martianeum7[[#This Row],[zawartosc '[%']]]&gt;=1,martianeum7[[#This Row],[masa '[kg']]]*martianeum7[[#This Row],[zawartosc '[%']]]*0.01,0)</f>
        <v>3.2996000000000003</v>
      </c>
      <c r="G998">
        <f>martianeum7[[#This Row],[stan_magazynu '[kg']]]+martianeum7[[#This Row],[ile_kg_materiału_z_ładunku]]</f>
        <v>83.932599999999937</v>
      </c>
      <c r="H998">
        <f>IF(martianeum7[[#This Row],[stan_po_wydobyciu_z_ładunku]]&gt;=100,100,0)</f>
        <v>0</v>
      </c>
      <c r="I998">
        <f>martianeum7[[#This Row],[stan_po_wydobyciu_z_ładunku]]-martianeum7[[#This Row],[ile_zabiera_na_orbite]]</f>
        <v>83.932599999999937</v>
      </c>
    </row>
    <row r="999" spans="1:9" x14ac:dyDescent="0.25">
      <c r="A999" s="1">
        <v>49638</v>
      </c>
      <c r="B999">
        <f t="shared" si="15"/>
        <v>83.932599999999937</v>
      </c>
      <c r="C999" t="s">
        <v>14</v>
      </c>
      <c r="D999">
        <v>13.2</v>
      </c>
      <c r="E999">
        <v>6.7</v>
      </c>
      <c r="F999">
        <f>IF(martianeum7[[#This Row],[zawartosc '[%']]]&gt;=1,martianeum7[[#This Row],[masa '[kg']]]*martianeum7[[#This Row],[zawartosc '[%']]]*0.01,0)</f>
        <v>0.88439999999999996</v>
      </c>
      <c r="G999">
        <f>martianeum7[[#This Row],[stan_magazynu '[kg']]]+martianeum7[[#This Row],[ile_kg_materiału_z_ładunku]]</f>
        <v>84.816999999999936</v>
      </c>
      <c r="H999">
        <f>IF(martianeum7[[#This Row],[stan_po_wydobyciu_z_ładunku]]&gt;=100,100,0)</f>
        <v>0</v>
      </c>
      <c r="I999">
        <f>martianeum7[[#This Row],[stan_po_wydobyciu_z_ładunku]]-martianeum7[[#This Row],[ile_zabiera_na_orbite]]</f>
        <v>84.816999999999936</v>
      </c>
    </row>
    <row r="1000" spans="1:9" x14ac:dyDescent="0.25">
      <c r="A1000" s="1">
        <v>49639</v>
      </c>
      <c r="B1000">
        <f t="shared" si="15"/>
        <v>84.816999999999936</v>
      </c>
      <c r="C1000" t="s">
        <v>6</v>
      </c>
      <c r="D1000">
        <v>10.4</v>
      </c>
      <c r="E1000">
        <v>8.5</v>
      </c>
      <c r="F1000">
        <f>IF(martianeum7[[#This Row],[zawartosc '[%']]]&gt;=1,martianeum7[[#This Row],[masa '[kg']]]*martianeum7[[#This Row],[zawartosc '[%']]]*0.01,0)</f>
        <v>0.88400000000000012</v>
      </c>
      <c r="G1000">
        <f>martianeum7[[#This Row],[stan_magazynu '[kg']]]+martianeum7[[#This Row],[ile_kg_materiału_z_ładunku]]</f>
        <v>85.700999999999937</v>
      </c>
      <c r="H1000">
        <f>IF(martianeum7[[#This Row],[stan_po_wydobyciu_z_ładunku]]&gt;=100,100,0)</f>
        <v>0</v>
      </c>
      <c r="I1000">
        <f>martianeum7[[#This Row],[stan_po_wydobyciu_z_ładunku]]-martianeum7[[#This Row],[ile_zabiera_na_orbite]]</f>
        <v>85.700999999999937</v>
      </c>
    </row>
    <row r="1001" spans="1:9" x14ac:dyDescent="0.25">
      <c r="A1001" s="1">
        <v>49640</v>
      </c>
      <c r="B1001">
        <f t="shared" si="15"/>
        <v>85.700999999999937</v>
      </c>
      <c r="C1001" t="s">
        <v>13</v>
      </c>
      <c r="D1001">
        <v>16.899999999999999</v>
      </c>
      <c r="E1001">
        <v>16.399999999999999</v>
      </c>
      <c r="F1001">
        <f>IF(martianeum7[[#This Row],[zawartosc '[%']]]&gt;=1,martianeum7[[#This Row],[masa '[kg']]]*martianeum7[[#This Row],[zawartosc '[%']]]*0.01,0)</f>
        <v>2.7715999999999998</v>
      </c>
      <c r="G1001">
        <f>martianeum7[[#This Row],[stan_magazynu '[kg']]]+martianeum7[[#This Row],[ile_kg_materiału_z_ładunku]]</f>
        <v>88.472599999999943</v>
      </c>
      <c r="H1001">
        <f>IF(martianeum7[[#This Row],[stan_po_wydobyciu_z_ładunku]]&gt;=100,100,0)</f>
        <v>0</v>
      </c>
      <c r="I1001">
        <f>martianeum7[[#This Row],[stan_po_wydobyciu_z_ładunku]]-martianeum7[[#This Row],[ile_zabiera_na_orbite]]</f>
        <v>88.472599999999943</v>
      </c>
    </row>
    <row r="1002" spans="1:9" x14ac:dyDescent="0.25">
      <c r="A1002" s="1">
        <v>49641</v>
      </c>
      <c r="B1002">
        <f t="shared" si="15"/>
        <v>88.472599999999943</v>
      </c>
      <c r="C1002" t="s">
        <v>15</v>
      </c>
      <c r="D1002">
        <v>19.399999999999999</v>
      </c>
      <c r="E1002">
        <v>0</v>
      </c>
      <c r="F1002">
        <f>IF(martianeum7[[#This Row],[zawartosc '[%']]]&gt;=1,martianeum7[[#This Row],[masa '[kg']]]*martianeum7[[#This Row],[zawartosc '[%']]]*0.01,0)</f>
        <v>0</v>
      </c>
      <c r="G1002">
        <f>martianeum7[[#This Row],[stan_magazynu '[kg']]]+martianeum7[[#This Row],[ile_kg_materiału_z_ładunku]]</f>
        <v>88.472599999999943</v>
      </c>
      <c r="H1002">
        <f>IF(martianeum7[[#This Row],[stan_po_wydobyciu_z_ładunku]]&gt;=100,100,0)</f>
        <v>0</v>
      </c>
      <c r="I1002">
        <f>martianeum7[[#This Row],[stan_po_wydobyciu_z_ładunku]]-martianeum7[[#This Row],[ile_zabiera_na_orbite]]</f>
        <v>88.472599999999943</v>
      </c>
    </row>
    <row r="1003" spans="1:9" x14ac:dyDescent="0.25">
      <c r="A1003" s="1">
        <v>49642</v>
      </c>
      <c r="B1003">
        <f t="shared" si="15"/>
        <v>88.472599999999943</v>
      </c>
      <c r="C1003" t="s">
        <v>24</v>
      </c>
      <c r="D1003">
        <v>16.899999999999999</v>
      </c>
      <c r="E1003">
        <v>1</v>
      </c>
      <c r="F1003">
        <f>IF(martianeum7[[#This Row],[zawartosc '[%']]]&gt;=1,martianeum7[[#This Row],[masa '[kg']]]*martianeum7[[#This Row],[zawartosc '[%']]]*0.01,0)</f>
        <v>0.16899999999999998</v>
      </c>
      <c r="G1003">
        <f>martianeum7[[#This Row],[stan_magazynu '[kg']]]+martianeum7[[#This Row],[ile_kg_materiału_z_ładunku]]</f>
        <v>88.64159999999994</v>
      </c>
      <c r="H1003">
        <f>IF(martianeum7[[#This Row],[stan_po_wydobyciu_z_ładunku]]&gt;=100,100,0)</f>
        <v>0</v>
      </c>
      <c r="I1003">
        <f>martianeum7[[#This Row],[stan_po_wydobyciu_z_ładunku]]-martianeum7[[#This Row],[ile_zabiera_na_orbite]]</f>
        <v>88.64159999999994</v>
      </c>
    </row>
    <row r="1004" spans="1:9" x14ac:dyDescent="0.25">
      <c r="A1004" s="1">
        <v>49643</v>
      </c>
      <c r="B1004">
        <f t="shared" si="15"/>
        <v>88.64159999999994</v>
      </c>
      <c r="C1004" t="s">
        <v>10</v>
      </c>
      <c r="D1004">
        <v>18.399999999999999</v>
      </c>
      <c r="E1004">
        <v>0</v>
      </c>
      <c r="F1004">
        <f>IF(martianeum7[[#This Row],[zawartosc '[%']]]&gt;=1,martianeum7[[#This Row],[masa '[kg']]]*martianeum7[[#This Row],[zawartosc '[%']]]*0.01,0)</f>
        <v>0</v>
      </c>
      <c r="G1004">
        <f>martianeum7[[#This Row],[stan_magazynu '[kg']]]+martianeum7[[#This Row],[ile_kg_materiału_z_ładunku]]</f>
        <v>88.64159999999994</v>
      </c>
      <c r="H1004">
        <f>IF(martianeum7[[#This Row],[stan_po_wydobyciu_z_ładunku]]&gt;=100,100,0)</f>
        <v>0</v>
      </c>
      <c r="I1004">
        <f>martianeum7[[#This Row],[stan_po_wydobyciu_z_ładunku]]-martianeum7[[#This Row],[ile_zabiera_na_orbite]]</f>
        <v>88.64159999999994</v>
      </c>
    </row>
    <row r="1005" spans="1:9" x14ac:dyDescent="0.25">
      <c r="A1005" s="1">
        <v>49644</v>
      </c>
      <c r="B1005">
        <f t="shared" si="15"/>
        <v>88.64159999999994</v>
      </c>
      <c r="C1005" t="s">
        <v>15</v>
      </c>
      <c r="D1005">
        <v>13.4</v>
      </c>
      <c r="E1005">
        <v>12.8</v>
      </c>
      <c r="F1005">
        <f>IF(martianeum7[[#This Row],[zawartosc '[%']]]&gt;=1,martianeum7[[#This Row],[masa '[kg']]]*martianeum7[[#This Row],[zawartosc '[%']]]*0.01,0)</f>
        <v>1.7152000000000001</v>
      </c>
      <c r="G1005">
        <f>martianeum7[[#This Row],[stan_magazynu '[kg']]]+martianeum7[[#This Row],[ile_kg_materiału_z_ładunku]]</f>
        <v>90.356799999999936</v>
      </c>
      <c r="H1005">
        <f>IF(martianeum7[[#This Row],[stan_po_wydobyciu_z_ładunku]]&gt;=100,100,0)</f>
        <v>0</v>
      </c>
      <c r="I1005">
        <f>martianeum7[[#This Row],[stan_po_wydobyciu_z_ładunku]]-martianeum7[[#This Row],[ile_zabiera_na_orbite]]</f>
        <v>90.356799999999936</v>
      </c>
    </row>
    <row r="1006" spans="1:9" x14ac:dyDescent="0.25">
      <c r="A1006" s="1">
        <v>49645</v>
      </c>
      <c r="B1006">
        <f t="shared" si="15"/>
        <v>90.356799999999936</v>
      </c>
      <c r="C1006" t="s">
        <v>7</v>
      </c>
      <c r="D1006">
        <v>28.8</v>
      </c>
      <c r="E1006">
        <v>0</v>
      </c>
      <c r="F1006">
        <f>IF(martianeum7[[#This Row],[zawartosc '[%']]]&gt;=1,martianeum7[[#This Row],[masa '[kg']]]*martianeum7[[#This Row],[zawartosc '[%']]]*0.01,0)</f>
        <v>0</v>
      </c>
      <c r="G1006">
        <f>martianeum7[[#This Row],[stan_magazynu '[kg']]]+martianeum7[[#This Row],[ile_kg_materiału_z_ładunku]]</f>
        <v>90.356799999999936</v>
      </c>
      <c r="H1006">
        <f>IF(martianeum7[[#This Row],[stan_po_wydobyciu_z_ładunku]]&gt;=100,100,0)</f>
        <v>0</v>
      </c>
      <c r="I1006">
        <f>martianeum7[[#This Row],[stan_po_wydobyciu_z_ładunku]]-martianeum7[[#This Row],[ile_zabiera_na_orbite]]</f>
        <v>90.356799999999936</v>
      </c>
    </row>
    <row r="1007" spans="1:9" x14ac:dyDescent="0.25">
      <c r="A1007" s="1">
        <v>49646</v>
      </c>
      <c r="B1007">
        <f t="shared" si="15"/>
        <v>90.356799999999936</v>
      </c>
      <c r="C1007" t="s">
        <v>13</v>
      </c>
      <c r="D1007">
        <v>19.5</v>
      </c>
      <c r="E1007">
        <v>1.3</v>
      </c>
      <c r="F1007">
        <f>IF(martianeum7[[#This Row],[zawartosc '[%']]]&gt;=1,martianeum7[[#This Row],[masa '[kg']]]*martianeum7[[#This Row],[zawartosc '[%']]]*0.01,0)</f>
        <v>0.2535</v>
      </c>
      <c r="G1007">
        <f>martianeum7[[#This Row],[stan_magazynu '[kg']]]+martianeum7[[#This Row],[ile_kg_materiału_z_ładunku]]</f>
        <v>90.610299999999938</v>
      </c>
      <c r="H1007">
        <f>IF(martianeum7[[#This Row],[stan_po_wydobyciu_z_ładunku]]&gt;=100,100,0)</f>
        <v>0</v>
      </c>
      <c r="I1007">
        <f>martianeum7[[#This Row],[stan_po_wydobyciu_z_ładunku]]-martianeum7[[#This Row],[ile_zabiera_na_orbite]]</f>
        <v>90.610299999999938</v>
      </c>
    </row>
    <row r="1008" spans="1:9" x14ac:dyDescent="0.25">
      <c r="A1008" s="1">
        <v>49647</v>
      </c>
      <c r="B1008">
        <f t="shared" si="15"/>
        <v>90.610299999999938</v>
      </c>
      <c r="C1008" t="s">
        <v>11</v>
      </c>
      <c r="D1008">
        <v>29</v>
      </c>
      <c r="E1008">
        <v>14</v>
      </c>
      <c r="F1008">
        <f>IF(martianeum7[[#This Row],[zawartosc '[%']]]&gt;=1,martianeum7[[#This Row],[masa '[kg']]]*martianeum7[[#This Row],[zawartosc '[%']]]*0.01,0)</f>
        <v>4.0600000000000005</v>
      </c>
      <c r="G1008">
        <f>martianeum7[[#This Row],[stan_magazynu '[kg']]]+martianeum7[[#This Row],[ile_kg_materiału_z_ładunku]]</f>
        <v>94.670299999999941</v>
      </c>
      <c r="H1008">
        <f>IF(martianeum7[[#This Row],[stan_po_wydobyciu_z_ładunku]]&gt;=100,100,0)</f>
        <v>0</v>
      </c>
      <c r="I1008">
        <f>martianeum7[[#This Row],[stan_po_wydobyciu_z_ładunku]]-martianeum7[[#This Row],[ile_zabiera_na_orbite]]</f>
        <v>94.670299999999941</v>
      </c>
    </row>
    <row r="1009" spans="1:9" x14ac:dyDescent="0.25">
      <c r="A1009" s="1">
        <v>49648</v>
      </c>
      <c r="B1009">
        <f t="shared" si="15"/>
        <v>94.670299999999941</v>
      </c>
      <c r="C1009" t="s">
        <v>10</v>
      </c>
      <c r="D1009">
        <v>29.6</v>
      </c>
      <c r="E1009">
        <v>28.7</v>
      </c>
      <c r="F1009">
        <f>IF(martianeum7[[#This Row],[zawartosc '[%']]]&gt;=1,martianeum7[[#This Row],[masa '[kg']]]*martianeum7[[#This Row],[zawartosc '[%']]]*0.01,0)</f>
        <v>8.4952000000000005</v>
      </c>
      <c r="G1009">
        <f>martianeum7[[#This Row],[stan_magazynu '[kg']]]+martianeum7[[#This Row],[ile_kg_materiału_z_ładunku]]</f>
        <v>103.16549999999994</v>
      </c>
      <c r="H1009">
        <f>IF(martianeum7[[#This Row],[stan_po_wydobyciu_z_ładunku]]&gt;=100,100,0)</f>
        <v>100</v>
      </c>
      <c r="I1009">
        <f>martianeum7[[#This Row],[stan_po_wydobyciu_z_ładunku]]-martianeum7[[#This Row],[ile_zabiera_na_orbite]]</f>
        <v>3.1654999999999376</v>
      </c>
    </row>
    <row r="1010" spans="1:9" x14ac:dyDescent="0.25">
      <c r="A1010" s="1">
        <v>49649</v>
      </c>
      <c r="B1010">
        <f t="shared" si="15"/>
        <v>3.1654999999999376</v>
      </c>
      <c r="C1010" t="s">
        <v>6</v>
      </c>
      <c r="D1010">
        <v>26.5</v>
      </c>
      <c r="E1010">
        <v>0</v>
      </c>
      <c r="F1010">
        <f>IF(martianeum7[[#This Row],[zawartosc '[%']]]&gt;=1,martianeum7[[#This Row],[masa '[kg']]]*martianeum7[[#This Row],[zawartosc '[%']]]*0.01,0)</f>
        <v>0</v>
      </c>
      <c r="G1010">
        <f>martianeum7[[#This Row],[stan_magazynu '[kg']]]+martianeum7[[#This Row],[ile_kg_materiału_z_ładunku]]</f>
        <v>3.1654999999999376</v>
      </c>
      <c r="H1010">
        <f>IF(martianeum7[[#This Row],[stan_po_wydobyciu_z_ładunku]]&gt;=100,100,0)</f>
        <v>0</v>
      </c>
      <c r="I1010">
        <f>martianeum7[[#This Row],[stan_po_wydobyciu_z_ładunku]]-martianeum7[[#This Row],[ile_zabiera_na_orbite]]</f>
        <v>3.1654999999999376</v>
      </c>
    </row>
    <row r="1011" spans="1:9" x14ac:dyDescent="0.25">
      <c r="A1011" s="1">
        <v>49650</v>
      </c>
      <c r="B1011">
        <f t="shared" si="15"/>
        <v>3.1654999999999376</v>
      </c>
      <c r="C1011" t="s">
        <v>18</v>
      </c>
      <c r="D1011">
        <v>24.8</v>
      </c>
      <c r="E1011">
        <v>12.1</v>
      </c>
      <c r="F1011">
        <f>IF(martianeum7[[#This Row],[zawartosc '[%']]]&gt;=1,martianeum7[[#This Row],[masa '[kg']]]*martianeum7[[#This Row],[zawartosc '[%']]]*0.01,0)</f>
        <v>3.0007999999999999</v>
      </c>
      <c r="G1011">
        <f>martianeum7[[#This Row],[stan_magazynu '[kg']]]+martianeum7[[#This Row],[ile_kg_materiału_z_ładunku]]</f>
        <v>6.1662999999999375</v>
      </c>
      <c r="H1011">
        <f>IF(martianeum7[[#This Row],[stan_po_wydobyciu_z_ładunku]]&gt;=100,100,0)</f>
        <v>0</v>
      </c>
      <c r="I1011">
        <f>martianeum7[[#This Row],[stan_po_wydobyciu_z_ładunku]]-martianeum7[[#This Row],[ile_zabiera_na_orbite]]</f>
        <v>6.1662999999999375</v>
      </c>
    </row>
    <row r="1012" spans="1:9" x14ac:dyDescent="0.25">
      <c r="A1012" s="1">
        <v>49651</v>
      </c>
      <c r="B1012">
        <f t="shared" si="15"/>
        <v>6.1662999999999375</v>
      </c>
      <c r="C1012" t="s">
        <v>10</v>
      </c>
      <c r="D1012">
        <v>20</v>
      </c>
      <c r="E1012">
        <v>14.7</v>
      </c>
      <c r="F1012">
        <f>IF(martianeum7[[#This Row],[zawartosc '[%']]]&gt;=1,martianeum7[[#This Row],[masa '[kg']]]*martianeum7[[#This Row],[zawartosc '[%']]]*0.01,0)</f>
        <v>2.94</v>
      </c>
      <c r="G1012">
        <f>martianeum7[[#This Row],[stan_magazynu '[kg']]]+martianeum7[[#This Row],[ile_kg_materiału_z_ładunku]]</f>
        <v>9.106299999999937</v>
      </c>
      <c r="H1012">
        <f>IF(martianeum7[[#This Row],[stan_po_wydobyciu_z_ładunku]]&gt;=100,100,0)</f>
        <v>0</v>
      </c>
      <c r="I1012">
        <f>martianeum7[[#This Row],[stan_po_wydobyciu_z_ładunku]]-martianeum7[[#This Row],[ile_zabiera_na_orbite]]</f>
        <v>9.106299999999937</v>
      </c>
    </row>
    <row r="1013" spans="1:9" x14ac:dyDescent="0.25">
      <c r="A1013" s="1">
        <v>49652</v>
      </c>
      <c r="B1013">
        <f t="shared" si="15"/>
        <v>9.106299999999937</v>
      </c>
      <c r="C1013" t="s">
        <v>19</v>
      </c>
      <c r="D1013">
        <v>16.899999999999999</v>
      </c>
      <c r="E1013">
        <v>38.299999999999997</v>
      </c>
      <c r="F1013">
        <f>IF(martianeum7[[#This Row],[zawartosc '[%']]]&gt;=1,martianeum7[[#This Row],[masa '[kg']]]*martianeum7[[#This Row],[zawartosc '[%']]]*0.01,0)</f>
        <v>6.4726999999999988</v>
      </c>
      <c r="G1013">
        <f>martianeum7[[#This Row],[stan_magazynu '[kg']]]+martianeum7[[#This Row],[ile_kg_materiału_z_ładunku]]</f>
        <v>15.578999999999937</v>
      </c>
      <c r="H1013">
        <f>IF(martianeum7[[#This Row],[stan_po_wydobyciu_z_ładunku]]&gt;=100,100,0)</f>
        <v>0</v>
      </c>
      <c r="I1013">
        <f>martianeum7[[#This Row],[stan_po_wydobyciu_z_ładunku]]-martianeum7[[#This Row],[ile_zabiera_na_orbite]]</f>
        <v>15.578999999999937</v>
      </c>
    </row>
    <row r="1014" spans="1:9" x14ac:dyDescent="0.25">
      <c r="A1014" s="1">
        <v>49653</v>
      </c>
      <c r="B1014">
        <f t="shared" si="15"/>
        <v>15.578999999999937</v>
      </c>
      <c r="C1014" t="s">
        <v>10</v>
      </c>
      <c r="D1014">
        <v>11.5</v>
      </c>
      <c r="E1014">
        <v>24.7</v>
      </c>
      <c r="F1014">
        <f>IF(martianeum7[[#This Row],[zawartosc '[%']]]&gt;=1,martianeum7[[#This Row],[masa '[kg']]]*martianeum7[[#This Row],[zawartosc '[%']]]*0.01,0)</f>
        <v>2.8405</v>
      </c>
      <c r="G1014">
        <f>martianeum7[[#This Row],[stan_magazynu '[kg']]]+martianeum7[[#This Row],[ile_kg_materiału_z_ładunku]]</f>
        <v>18.419499999999935</v>
      </c>
      <c r="H1014">
        <f>IF(martianeum7[[#This Row],[stan_po_wydobyciu_z_ładunku]]&gt;=100,100,0)</f>
        <v>0</v>
      </c>
      <c r="I1014">
        <f>martianeum7[[#This Row],[stan_po_wydobyciu_z_ładunku]]-martianeum7[[#This Row],[ile_zabiera_na_orbite]]</f>
        <v>18.419499999999935</v>
      </c>
    </row>
    <row r="1015" spans="1:9" x14ac:dyDescent="0.25">
      <c r="A1015" s="1">
        <v>49654</v>
      </c>
      <c r="B1015">
        <f t="shared" si="15"/>
        <v>18.419499999999935</v>
      </c>
      <c r="C1015" t="s">
        <v>13</v>
      </c>
      <c r="D1015">
        <v>11.4</v>
      </c>
      <c r="E1015">
        <v>0</v>
      </c>
      <c r="F1015">
        <f>IF(martianeum7[[#This Row],[zawartosc '[%']]]&gt;=1,martianeum7[[#This Row],[masa '[kg']]]*martianeum7[[#This Row],[zawartosc '[%']]]*0.01,0)</f>
        <v>0</v>
      </c>
      <c r="G1015">
        <f>martianeum7[[#This Row],[stan_magazynu '[kg']]]+martianeum7[[#This Row],[ile_kg_materiału_z_ładunku]]</f>
        <v>18.419499999999935</v>
      </c>
      <c r="H1015">
        <f>IF(martianeum7[[#This Row],[stan_po_wydobyciu_z_ładunku]]&gt;=100,100,0)</f>
        <v>0</v>
      </c>
      <c r="I1015">
        <f>martianeum7[[#This Row],[stan_po_wydobyciu_z_ładunku]]-martianeum7[[#This Row],[ile_zabiera_na_orbite]]</f>
        <v>18.419499999999935</v>
      </c>
    </row>
    <row r="1016" spans="1:9" x14ac:dyDescent="0.25">
      <c r="A1016" s="1">
        <v>49655</v>
      </c>
      <c r="B1016">
        <f t="shared" si="15"/>
        <v>18.419499999999935</v>
      </c>
      <c r="C1016" t="s">
        <v>6</v>
      </c>
      <c r="D1016">
        <v>28.5</v>
      </c>
      <c r="E1016">
        <v>0</v>
      </c>
      <c r="F1016">
        <f>IF(martianeum7[[#This Row],[zawartosc '[%']]]&gt;=1,martianeum7[[#This Row],[masa '[kg']]]*martianeum7[[#This Row],[zawartosc '[%']]]*0.01,0)</f>
        <v>0</v>
      </c>
      <c r="G1016">
        <f>martianeum7[[#This Row],[stan_magazynu '[kg']]]+martianeum7[[#This Row],[ile_kg_materiału_z_ładunku]]</f>
        <v>18.419499999999935</v>
      </c>
      <c r="H1016">
        <f>IF(martianeum7[[#This Row],[stan_po_wydobyciu_z_ładunku]]&gt;=100,100,0)</f>
        <v>0</v>
      </c>
      <c r="I1016">
        <f>martianeum7[[#This Row],[stan_po_wydobyciu_z_ładunku]]-martianeum7[[#This Row],[ile_zabiera_na_orbite]]</f>
        <v>18.419499999999935</v>
      </c>
    </row>
    <row r="1017" spans="1:9" x14ac:dyDescent="0.25">
      <c r="A1017" s="1">
        <v>49656</v>
      </c>
      <c r="B1017">
        <f t="shared" si="15"/>
        <v>18.419499999999935</v>
      </c>
      <c r="C1017" t="s">
        <v>22</v>
      </c>
      <c r="D1017">
        <v>27.9</v>
      </c>
      <c r="E1017">
        <v>0.7</v>
      </c>
      <c r="F1017">
        <f>IF(martianeum7[[#This Row],[zawartosc '[%']]]&gt;=1,martianeum7[[#This Row],[masa '[kg']]]*martianeum7[[#This Row],[zawartosc '[%']]]*0.01,0)</f>
        <v>0</v>
      </c>
      <c r="G1017">
        <f>martianeum7[[#This Row],[stan_magazynu '[kg']]]+martianeum7[[#This Row],[ile_kg_materiału_z_ładunku]]</f>
        <v>18.419499999999935</v>
      </c>
      <c r="H1017">
        <f>IF(martianeum7[[#This Row],[stan_po_wydobyciu_z_ładunku]]&gt;=100,100,0)</f>
        <v>0</v>
      </c>
      <c r="I1017">
        <f>martianeum7[[#This Row],[stan_po_wydobyciu_z_ładunku]]-martianeum7[[#This Row],[ile_zabiera_na_orbite]]</f>
        <v>18.419499999999935</v>
      </c>
    </row>
    <row r="1018" spans="1:9" x14ac:dyDescent="0.25">
      <c r="A1018" s="1">
        <v>49657</v>
      </c>
      <c r="B1018">
        <f t="shared" si="15"/>
        <v>18.419499999999935</v>
      </c>
      <c r="C1018" t="s">
        <v>7</v>
      </c>
      <c r="D1018">
        <v>26.7</v>
      </c>
      <c r="E1018">
        <v>15.5</v>
      </c>
      <c r="F1018">
        <f>IF(martianeum7[[#This Row],[zawartosc '[%']]]&gt;=1,martianeum7[[#This Row],[masa '[kg']]]*martianeum7[[#This Row],[zawartosc '[%']]]*0.01,0)</f>
        <v>4.1384999999999996</v>
      </c>
      <c r="G1018">
        <f>martianeum7[[#This Row],[stan_magazynu '[kg']]]+martianeum7[[#This Row],[ile_kg_materiału_z_ładunku]]</f>
        <v>22.557999999999936</v>
      </c>
      <c r="H1018">
        <f>IF(martianeum7[[#This Row],[stan_po_wydobyciu_z_ładunku]]&gt;=100,100,0)</f>
        <v>0</v>
      </c>
      <c r="I1018">
        <f>martianeum7[[#This Row],[stan_po_wydobyciu_z_ładunku]]-martianeum7[[#This Row],[ile_zabiera_na_orbite]]</f>
        <v>22.557999999999936</v>
      </c>
    </row>
    <row r="1019" spans="1:9" x14ac:dyDescent="0.25">
      <c r="A1019" s="1">
        <v>49658</v>
      </c>
      <c r="B1019">
        <f t="shared" si="15"/>
        <v>22.557999999999936</v>
      </c>
      <c r="C1019" t="s">
        <v>18</v>
      </c>
      <c r="D1019">
        <v>28.3</v>
      </c>
      <c r="E1019">
        <v>6.8</v>
      </c>
      <c r="F1019">
        <f>IF(martianeum7[[#This Row],[zawartosc '[%']]]&gt;=1,martianeum7[[#This Row],[masa '[kg']]]*martianeum7[[#This Row],[zawartosc '[%']]]*0.01,0)</f>
        <v>1.9244000000000001</v>
      </c>
      <c r="G1019">
        <f>martianeum7[[#This Row],[stan_magazynu '[kg']]]+martianeum7[[#This Row],[ile_kg_materiału_z_ładunku]]</f>
        <v>24.482399999999934</v>
      </c>
      <c r="H1019">
        <f>IF(martianeum7[[#This Row],[stan_po_wydobyciu_z_ładunku]]&gt;=100,100,0)</f>
        <v>0</v>
      </c>
      <c r="I1019">
        <f>martianeum7[[#This Row],[stan_po_wydobyciu_z_ładunku]]-martianeum7[[#This Row],[ile_zabiera_na_orbite]]</f>
        <v>24.482399999999934</v>
      </c>
    </row>
    <row r="1020" spans="1:9" x14ac:dyDescent="0.25">
      <c r="A1020" s="1">
        <v>49659</v>
      </c>
      <c r="B1020">
        <f t="shared" si="15"/>
        <v>24.482399999999934</v>
      </c>
      <c r="C1020" t="s">
        <v>10</v>
      </c>
      <c r="D1020">
        <v>28.9</v>
      </c>
      <c r="E1020">
        <v>0</v>
      </c>
      <c r="F1020">
        <f>IF(martianeum7[[#This Row],[zawartosc '[%']]]&gt;=1,martianeum7[[#This Row],[masa '[kg']]]*martianeum7[[#This Row],[zawartosc '[%']]]*0.01,0)</f>
        <v>0</v>
      </c>
      <c r="G1020">
        <f>martianeum7[[#This Row],[stan_magazynu '[kg']]]+martianeum7[[#This Row],[ile_kg_materiału_z_ładunku]]</f>
        <v>24.482399999999934</v>
      </c>
      <c r="H1020">
        <f>IF(martianeum7[[#This Row],[stan_po_wydobyciu_z_ładunku]]&gt;=100,100,0)</f>
        <v>0</v>
      </c>
      <c r="I1020">
        <f>martianeum7[[#This Row],[stan_po_wydobyciu_z_ładunku]]-martianeum7[[#This Row],[ile_zabiera_na_orbite]]</f>
        <v>24.482399999999934</v>
      </c>
    </row>
    <row r="1021" spans="1:9" x14ac:dyDescent="0.25">
      <c r="A1021" s="1">
        <v>49660</v>
      </c>
      <c r="B1021">
        <f t="shared" si="15"/>
        <v>24.482399999999934</v>
      </c>
      <c r="C1021" t="s">
        <v>20</v>
      </c>
      <c r="D1021">
        <v>21.6</v>
      </c>
      <c r="E1021">
        <v>4</v>
      </c>
      <c r="F1021">
        <f>IF(martianeum7[[#This Row],[zawartosc '[%']]]&gt;=1,martianeum7[[#This Row],[masa '[kg']]]*martianeum7[[#This Row],[zawartosc '[%']]]*0.01,0)</f>
        <v>0.8640000000000001</v>
      </c>
      <c r="G1021">
        <f>martianeum7[[#This Row],[stan_magazynu '[kg']]]+martianeum7[[#This Row],[ile_kg_materiału_z_ładunku]]</f>
        <v>25.346399999999935</v>
      </c>
      <c r="H1021">
        <f>IF(martianeum7[[#This Row],[stan_po_wydobyciu_z_ładunku]]&gt;=100,100,0)</f>
        <v>0</v>
      </c>
      <c r="I1021">
        <f>martianeum7[[#This Row],[stan_po_wydobyciu_z_ładunku]]-martianeum7[[#This Row],[ile_zabiera_na_orbite]]</f>
        <v>25.346399999999935</v>
      </c>
    </row>
    <row r="1022" spans="1:9" x14ac:dyDescent="0.25">
      <c r="A1022" s="1">
        <v>49661</v>
      </c>
      <c r="B1022">
        <f t="shared" si="15"/>
        <v>25.346399999999935</v>
      </c>
      <c r="C1022" t="s">
        <v>23</v>
      </c>
      <c r="D1022">
        <v>16.5</v>
      </c>
      <c r="E1022">
        <v>4.2</v>
      </c>
      <c r="F1022">
        <f>IF(martianeum7[[#This Row],[zawartosc '[%']]]&gt;=1,martianeum7[[#This Row],[masa '[kg']]]*martianeum7[[#This Row],[zawartosc '[%']]]*0.01,0)</f>
        <v>0.69299999999999995</v>
      </c>
      <c r="G1022">
        <f>martianeum7[[#This Row],[stan_magazynu '[kg']]]+martianeum7[[#This Row],[ile_kg_materiału_z_ładunku]]</f>
        <v>26.039399999999937</v>
      </c>
      <c r="H1022">
        <f>IF(martianeum7[[#This Row],[stan_po_wydobyciu_z_ładunku]]&gt;=100,100,0)</f>
        <v>0</v>
      </c>
      <c r="I1022">
        <f>martianeum7[[#This Row],[stan_po_wydobyciu_z_ładunku]]-martianeum7[[#This Row],[ile_zabiera_na_orbite]]</f>
        <v>26.039399999999937</v>
      </c>
    </row>
    <row r="1023" spans="1:9" x14ac:dyDescent="0.25">
      <c r="A1023" s="1">
        <v>49662</v>
      </c>
      <c r="B1023">
        <f t="shared" si="15"/>
        <v>26.039399999999937</v>
      </c>
      <c r="C1023" t="s">
        <v>13</v>
      </c>
      <c r="D1023">
        <v>24.6</v>
      </c>
      <c r="E1023">
        <v>10.6</v>
      </c>
      <c r="F1023">
        <f>IF(martianeum7[[#This Row],[zawartosc '[%']]]&gt;=1,martianeum7[[#This Row],[masa '[kg']]]*martianeum7[[#This Row],[zawartosc '[%']]]*0.01,0)</f>
        <v>2.6076000000000001</v>
      </c>
      <c r="G1023">
        <f>martianeum7[[#This Row],[stan_magazynu '[kg']]]+martianeum7[[#This Row],[ile_kg_materiału_z_ładunku]]</f>
        <v>28.646999999999938</v>
      </c>
      <c r="H1023">
        <f>IF(martianeum7[[#This Row],[stan_po_wydobyciu_z_ładunku]]&gt;=100,100,0)</f>
        <v>0</v>
      </c>
      <c r="I1023">
        <f>martianeum7[[#This Row],[stan_po_wydobyciu_z_ładunku]]-martianeum7[[#This Row],[ile_zabiera_na_orbite]]</f>
        <v>28.646999999999938</v>
      </c>
    </row>
    <row r="1024" spans="1:9" x14ac:dyDescent="0.25">
      <c r="A1024" s="1">
        <v>49663</v>
      </c>
      <c r="B1024">
        <f t="shared" si="15"/>
        <v>28.646999999999938</v>
      </c>
      <c r="C1024" t="s">
        <v>10</v>
      </c>
      <c r="D1024">
        <v>28.9</v>
      </c>
      <c r="E1024">
        <v>40.799999999999997</v>
      </c>
      <c r="F1024">
        <f>IF(martianeum7[[#This Row],[zawartosc '[%']]]&gt;=1,martianeum7[[#This Row],[masa '[kg']]]*martianeum7[[#This Row],[zawartosc '[%']]]*0.01,0)</f>
        <v>11.7912</v>
      </c>
      <c r="G1024">
        <f>martianeum7[[#This Row],[stan_magazynu '[kg']]]+martianeum7[[#This Row],[ile_kg_materiału_z_ładunku]]</f>
        <v>40.438199999999938</v>
      </c>
      <c r="H1024">
        <f>IF(martianeum7[[#This Row],[stan_po_wydobyciu_z_ładunku]]&gt;=100,100,0)</f>
        <v>0</v>
      </c>
      <c r="I1024">
        <f>martianeum7[[#This Row],[stan_po_wydobyciu_z_ładunku]]-martianeum7[[#This Row],[ile_zabiera_na_orbite]]</f>
        <v>40.438199999999938</v>
      </c>
    </row>
    <row r="1025" spans="1:9" x14ac:dyDescent="0.25">
      <c r="A1025" s="1">
        <v>49664</v>
      </c>
      <c r="B1025">
        <f t="shared" si="15"/>
        <v>40.438199999999938</v>
      </c>
      <c r="C1025" t="s">
        <v>10</v>
      </c>
      <c r="D1025">
        <v>22.1</v>
      </c>
      <c r="E1025">
        <v>10</v>
      </c>
      <c r="F1025">
        <f>IF(martianeum7[[#This Row],[zawartosc '[%']]]&gt;=1,martianeum7[[#This Row],[masa '[kg']]]*martianeum7[[#This Row],[zawartosc '[%']]]*0.01,0)</f>
        <v>2.21</v>
      </c>
      <c r="G1025">
        <f>martianeum7[[#This Row],[stan_magazynu '[kg']]]+martianeum7[[#This Row],[ile_kg_materiału_z_ładunku]]</f>
        <v>42.648199999999939</v>
      </c>
      <c r="H1025">
        <f>IF(martianeum7[[#This Row],[stan_po_wydobyciu_z_ładunku]]&gt;=100,100,0)</f>
        <v>0</v>
      </c>
      <c r="I1025">
        <f>martianeum7[[#This Row],[stan_po_wydobyciu_z_ładunku]]-martianeum7[[#This Row],[ile_zabiera_na_orbite]]</f>
        <v>42.648199999999939</v>
      </c>
    </row>
    <row r="1026" spans="1:9" x14ac:dyDescent="0.25">
      <c r="A1026" s="1">
        <v>49665</v>
      </c>
      <c r="B1026">
        <f t="shared" si="15"/>
        <v>42.648199999999939</v>
      </c>
      <c r="C1026" t="s">
        <v>21</v>
      </c>
      <c r="D1026">
        <v>29.3</v>
      </c>
      <c r="E1026">
        <v>0</v>
      </c>
      <c r="F1026">
        <f>IF(martianeum7[[#This Row],[zawartosc '[%']]]&gt;=1,martianeum7[[#This Row],[masa '[kg']]]*martianeum7[[#This Row],[zawartosc '[%']]]*0.01,0)</f>
        <v>0</v>
      </c>
      <c r="G1026">
        <f>martianeum7[[#This Row],[stan_magazynu '[kg']]]+martianeum7[[#This Row],[ile_kg_materiału_z_ładunku]]</f>
        <v>42.648199999999939</v>
      </c>
      <c r="H1026">
        <f>IF(martianeum7[[#This Row],[stan_po_wydobyciu_z_ładunku]]&gt;=100,100,0)</f>
        <v>0</v>
      </c>
      <c r="I1026">
        <f>martianeum7[[#This Row],[stan_po_wydobyciu_z_ładunku]]-martianeum7[[#This Row],[ile_zabiera_na_orbite]]</f>
        <v>42.648199999999939</v>
      </c>
    </row>
    <row r="1027" spans="1:9" x14ac:dyDescent="0.25">
      <c r="A1027" s="1">
        <v>49666</v>
      </c>
      <c r="B1027">
        <f t="shared" si="15"/>
        <v>42.648199999999939</v>
      </c>
      <c r="C1027" t="s">
        <v>18</v>
      </c>
      <c r="D1027">
        <v>18.8</v>
      </c>
      <c r="E1027">
        <v>4.7</v>
      </c>
      <c r="F1027">
        <f>IF(martianeum7[[#This Row],[zawartosc '[%']]]&gt;=1,martianeum7[[#This Row],[masa '[kg']]]*martianeum7[[#This Row],[zawartosc '[%']]]*0.01,0)</f>
        <v>0.88360000000000016</v>
      </c>
      <c r="G1027">
        <f>martianeum7[[#This Row],[stan_magazynu '[kg']]]+martianeum7[[#This Row],[ile_kg_materiału_z_ładunku]]</f>
        <v>43.53179999999994</v>
      </c>
      <c r="H1027">
        <f>IF(martianeum7[[#This Row],[stan_po_wydobyciu_z_ładunku]]&gt;=100,100,0)</f>
        <v>0</v>
      </c>
      <c r="I1027">
        <f>martianeum7[[#This Row],[stan_po_wydobyciu_z_ładunku]]-martianeum7[[#This Row],[ile_zabiera_na_orbite]]</f>
        <v>43.53179999999994</v>
      </c>
    </row>
    <row r="1028" spans="1:9" x14ac:dyDescent="0.25">
      <c r="A1028" s="1">
        <v>49667</v>
      </c>
      <c r="B1028">
        <f t="shared" ref="B1028:B1091" si="16">I1027</f>
        <v>43.53179999999994</v>
      </c>
      <c r="C1028" t="s">
        <v>19</v>
      </c>
      <c r="D1028">
        <v>26.5</v>
      </c>
      <c r="E1028">
        <v>7.3</v>
      </c>
      <c r="F1028">
        <f>IF(martianeum7[[#This Row],[zawartosc '[%']]]&gt;=1,martianeum7[[#This Row],[masa '[kg']]]*martianeum7[[#This Row],[zawartosc '[%']]]*0.01,0)</f>
        <v>1.9344999999999999</v>
      </c>
      <c r="G1028">
        <f>martianeum7[[#This Row],[stan_magazynu '[kg']]]+martianeum7[[#This Row],[ile_kg_materiału_z_ładunku]]</f>
        <v>45.46629999999994</v>
      </c>
      <c r="H1028">
        <f>IF(martianeum7[[#This Row],[stan_po_wydobyciu_z_ładunku]]&gt;=100,100,0)</f>
        <v>0</v>
      </c>
      <c r="I1028">
        <f>martianeum7[[#This Row],[stan_po_wydobyciu_z_ładunku]]-martianeum7[[#This Row],[ile_zabiera_na_orbite]]</f>
        <v>45.46629999999994</v>
      </c>
    </row>
    <row r="1029" spans="1:9" x14ac:dyDescent="0.25">
      <c r="A1029" s="1">
        <v>49668</v>
      </c>
      <c r="B1029">
        <f t="shared" si="16"/>
        <v>45.46629999999994</v>
      </c>
      <c r="C1029" t="s">
        <v>11</v>
      </c>
      <c r="D1029">
        <v>24</v>
      </c>
      <c r="E1029">
        <v>0</v>
      </c>
      <c r="F1029">
        <f>IF(martianeum7[[#This Row],[zawartosc '[%']]]&gt;=1,martianeum7[[#This Row],[masa '[kg']]]*martianeum7[[#This Row],[zawartosc '[%']]]*0.01,0)</f>
        <v>0</v>
      </c>
      <c r="G1029">
        <f>martianeum7[[#This Row],[stan_magazynu '[kg']]]+martianeum7[[#This Row],[ile_kg_materiału_z_ładunku]]</f>
        <v>45.46629999999994</v>
      </c>
      <c r="H1029">
        <f>IF(martianeum7[[#This Row],[stan_po_wydobyciu_z_ładunku]]&gt;=100,100,0)</f>
        <v>0</v>
      </c>
      <c r="I1029">
        <f>martianeum7[[#This Row],[stan_po_wydobyciu_z_ładunku]]-martianeum7[[#This Row],[ile_zabiera_na_orbite]]</f>
        <v>45.46629999999994</v>
      </c>
    </row>
    <row r="1030" spans="1:9" x14ac:dyDescent="0.25">
      <c r="A1030" s="1">
        <v>49669</v>
      </c>
      <c r="B1030">
        <f t="shared" si="16"/>
        <v>45.46629999999994</v>
      </c>
      <c r="C1030" t="s">
        <v>19</v>
      </c>
      <c r="D1030">
        <v>21</v>
      </c>
      <c r="E1030">
        <v>12.2</v>
      </c>
      <c r="F1030">
        <f>IF(martianeum7[[#This Row],[zawartosc '[%']]]&gt;=1,martianeum7[[#This Row],[masa '[kg']]]*martianeum7[[#This Row],[zawartosc '[%']]]*0.01,0)</f>
        <v>2.5619999999999998</v>
      </c>
      <c r="G1030">
        <f>martianeum7[[#This Row],[stan_magazynu '[kg']]]+martianeum7[[#This Row],[ile_kg_materiału_z_ładunku]]</f>
        <v>48.028299999999938</v>
      </c>
      <c r="H1030">
        <f>IF(martianeum7[[#This Row],[stan_po_wydobyciu_z_ładunku]]&gt;=100,100,0)</f>
        <v>0</v>
      </c>
      <c r="I1030">
        <f>martianeum7[[#This Row],[stan_po_wydobyciu_z_ładunku]]-martianeum7[[#This Row],[ile_zabiera_na_orbite]]</f>
        <v>48.028299999999938</v>
      </c>
    </row>
    <row r="1031" spans="1:9" x14ac:dyDescent="0.25">
      <c r="A1031" s="1">
        <v>49670</v>
      </c>
      <c r="B1031">
        <f t="shared" si="16"/>
        <v>48.028299999999938</v>
      </c>
      <c r="C1031" t="s">
        <v>17</v>
      </c>
      <c r="D1031">
        <v>28.1</v>
      </c>
      <c r="E1031">
        <v>6.7</v>
      </c>
      <c r="F1031">
        <f>IF(martianeum7[[#This Row],[zawartosc '[%']]]&gt;=1,martianeum7[[#This Row],[masa '[kg']]]*martianeum7[[#This Row],[zawartosc '[%']]]*0.01,0)</f>
        <v>1.8827</v>
      </c>
      <c r="G1031">
        <f>martianeum7[[#This Row],[stan_magazynu '[kg']]]+martianeum7[[#This Row],[ile_kg_materiału_z_ładunku]]</f>
        <v>49.910999999999937</v>
      </c>
      <c r="H1031">
        <f>IF(martianeum7[[#This Row],[stan_po_wydobyciu_z_ładunku]]&gt;=100,100,0)</f>
        <v>0</v>
      </c>
      <c r="I1031">
        <f>martianeum7[[#This Row],[stan_po_wydobyciu_z_ładunku]]-martianeum7[[#This Row],[ile_zabiera_na_orbite]]</f>
        <v>49.910999999999937</v>
      </c>
    </row>
    <row r="1032" spans="1:9" x14ac:dyDescent="0.25">
      <c r="A1032" s="1">
        <v>49671</v>
      </c>
      <c r="B1032">
        <f t="shared" si="16"/>
        <v>49.910999999999937</v>
      </c>
      <c r="C1032" t="s">
        <v>14</v>
      </c>
      <c r="D1032">
        <v>23.3</v>
      </c>
      <c r="E1032">
        <v>4.8</v>
      </c>
      <c r="F1032">
        <f>IF(martianeum7[[#This Row],[zawartosc '[%']]]&gt;=1,martianeum7[[#This Row],[masa '[kg']]]*martianeum7[[#This Row],[zawartosc '[%']]]*0.01,0)</f>
        <v>1.1184000000000001</v>
      </c>
      <c r="G1032">
        <f>martianeum7[[#This Row],[stan_magazynu '[kg']]]+martianeum7[[#This Row],[ile_kg_materiału_z_ładunku]]</f>
        <v>51.029399999999939</v>
      </c>
      <c r="H1032">
        <f>IF(martianeum7[[#This Row],[stan_po_wydobyciu_z_ładunku]]&gt;=100,100,0)</f>
        <v>0</v>
      </c>
      <c r="I1032">
        <f>martianeum7[[#This Row],[stan_po_wydobyciu_z_ładunku]]-martianeum7[[#This Row],[ile_zabiera_na_orbite]]</f>
        <v>51.029399999999939</v>
      </c>
    </row>
    <row r="1033" spans="1:9" x14ac:dyDescent="0.25">
      <c r="A1033" s="1">
        <v>49672</v>
      </c>
      <c r="B1033">
        <f t="shared" si="16"/>
        <v>51.029399999999939</v>
      </c>
      <c r="C1033" t="s">
        <v>17</v>
      </c>
      <c r="D1033">
        <v>14.3</v>
      </c>
      <c r="E1033">
        <v>1.5</v>
      </c>
      <c r="F1033">
        <f>IF(martianeum7[[#This Row],[zawartosc '[%']]]&gt;=1,martianeum7[[#This Row],[masa '[kg']]]*martianeum7[[#This Row],[zawartosc '[%']]]*0.01,0)</f>
        <v>0.21450000000000002</v>
      </c>
      <c r="G1033">
        <f>martianeum7[[#This Row],[stan_magazynu '[kg']]]+martianeum7[[#This Row],[ile_kg_materiału_z_ładunku]]</f>
        <v>51.24389999999994</v>
      </c>
      <c r="H1033">
        <f>IF(martianeum7[[#This Row],[stan_po_wydobyciu_z_ładunku]]&gt;=100,100,0)</f>
        <v>0</v>
      </c>
      <c r="I1033">
        <f>martianeum7[[#This Row],[stan_po_wydobyciu_z_ładunku]]-martianeum7[[#This Row],[ile_zabiera_na_orbite]]</f>
        <v>51.24389999999994</v>
      </c>
    </row>
    <row r="1034" spans="1:9" x14ac:dyDescent="0.25">
      <c r="A1034" s="1">
        <v>49673</v>
      </c>
      <c r="B1034">
        <f t="shared" si="16"/>
        <v>51.24389999999994</v>
      </c>
      <c r="C1034" t="s">
        <v>25</v>
      </c>
      <c r="D1034">
        <v>12.6</v>
      </c>
      <c r="E1034">
        <v>1.1000000000000001</v>
      </c>
      <c r="F1034">
        <f>IF(martianeum7[[#This Row],[zawartosc '[%']]]&gt;=1,martianeum7[[#This Row],[masa '[kg']]]*martianeum7[[#This Row],[zawartosc '[%']]]*0.01,0)</f>
        <v>0.13860000000000003</v>
      </c>
      <c r="G1034">
        <f>martianeum7[[#This Row],[stan_magazynu '[kg']]]+martianeum7[[#This Row],[ile_kg_materiału_z_ładunku]]</f>
        <v>51.382499999999936</v>
      </c>
      <c r="H1034">
        <f>IF(martianeum7[[#This Row],[stan_po_wydobyciu_z_ładunku]]&gt;=100,100,0)</f>
        <v>0</v>
      </c>
      <c r="I1034">
        <f>martianeum7[[#This Row],[stan_po_wydobyciu_z_ładunku]]-martianeum7[[#This Row],[ile_zabiera_na_orbite]]</f>
        <v>51.382499999999936</v>
      </c>
    </row>
    <row r="1035" spans="1:9" x14ac:dyDescent="0.25">
      <c r="A1035" s="1">
        <v>49674</v>
      </c>
      <c r="B1035">
        <f t="shared" si="16"/>
        <v>51.382499999999936</v>
      </c>
      <c r="C1035" t="s">
        <v>19</v>
      </c>
      <c r="D1035">
        <v>18.100000000000001</v>
      </c>
      <c r="E1035">
        <v>0</v>
      </c>
      <c r="F1035">
        <f>IF(martianeum7[[#This Row],[zawartosc '[%']]]&gt;=1,martianeum7[[#This Row],[masa '[kg']]]*martianeum7[[#This Row],[zawartosc '[%']]]*0.01,0)</f>
        <v>0</v>
      </c>
      <c r="G1035">
        <f>martianeum7[[#This Row],[stan_magazynu '[kg']]]+martianeum7[[#This Row],[ile_kg_materiału_z_ładunku]]</f>
        <v>51.382499999999936</v>
      </c>
      <c r="H1035">
        <f>IF(martianeum7[[#This Row],[stan_po_wydobyciu_z_ładunku]]&gt;=100,100,0)</f>
        <v>0</v>
      </c>
      <c r="I1035">
        <f>martianeum7[[#This Row],[stan_po_wydobyciu_z_ładunku]]-martianeum7[[#This Row],[ile_zabiera_na_orbite]]</f>
        <v>51.382499999999936</v>
      </c>
    </row>
    <row r="1036" spans="1:9" x14ac:dyDescent="0.25">
      <c r="A1036" s="1">
        <v>49675</v>
      </c>
      <c r="B1036">
        <f t="shared" si="16"/>
        <v>51.382499999999936</v>
      </c>
      <c r="C1036" t="s">
        <v>15</v>
      </c>
      <c r="D1036">
        <v>19</v>
      </c>
      <c r="E1036">
        <v>11</v>
      </c>
      <c r="F1036">
        <f>IF(martianeum7[[#This Row],[zawartosc '[%']]]&gt;=1,martianeum7[[#This Row],[masa '[kg']]]*martianeum7[[#This Row],[zawartosc '[%']]]*0.01,0)</f>
        <v>2.09</v>
      </c>
      <c r="G1036">
        <f>martianeum7[[#This Row],[stan_magazynu '[kg']]]+martianeum7[[#This Row],[ile_kg_materiału_z_ładunku]]</f>
        <v>53.47249999999994</v>
      </c>
      <c r="H1036">
        <f>IF(martianeum7[[#This Row],[stan_po_wydobyciu_z_ładunku]]&gt;=100,100,0)</f>
        <v>0</v>
      </c>
      <c r="I1036">
        <f>martianeum7[[#This Row],[stan_po_wydobyciu_z_ładunku]]-martianeum7[[#This Row],[ile_zabiera_na_orbite]]</f>
        <v>53.47249999999994</v>
      </c>
    </row>
    <row r="1037" spans="1:9" x14ac:dyDescent="0.25">
      <c r="A1037" s="1">
        <v>49676</v>
      </c>
      <c r="B1037">
        <f t="shared" si="16"/>
        <v>53.47249999999994</v>
      </c>
      <c r="C1037" t="s">
        <v>14</v>
      </c>
      <c r="D1037">
        <v>13.1</v>
      </c>
      <c r="E1037">
        <v>0</v>
      </c>
      <c r="F1037">
        <f>IF(martianeum7[[#This Row],[zawartosc '[%']]]&gt;=1,martianeum7[[#This Row],[masa '[kg']]]*martianeum7[[#This Row],[zawartosc '[%']]]*0.01,0)</f>
        <v>0</v>
      </c>
      <c r="G1037">
        <f>martianeum7[[#This Row],[stan_magazynu '[kg']]]+martianeum7[[#This Row],[ile_kg_materiału_z_ładunku]]</f>
        <v>53.47249999999994</v>
      </c>
      <c r="H1037">
        <f>IF(martianeum7[[#This Row],[stan_po_wydobyciu_z_ładunku]]&gt;=100,100,0)</f>
        <v>0</v>
      </c>
      <c r="I1037">
        <f>martianeum7[[#This Row],[stan_po_wydobyciu_z_ładunku]]-martianeum7[[#This Row],[ile_zabiera_na_orbite]]</f>
        <v>53.47249999999994</v>
      </c>
    </row>
    <row r="1038" spans="1:9" x14ac:dyDescent="0.25">
      <c r="A1038" s="1">
        <v>49677</v>
      </c>
      <c r="B1038">
        <f t="shared" si="16"/>
        <v>53.47249999999994</v>
      </c>
      <c r="C1038" t="s">
        <v>13</v>
      </c>
      <c r="D1038">
        <v>17.3</v>
      </c>
      <c r="E1038">
        <v>1.1000000000000001</v>
      </c>
      <c r="F1038">
        <f>IF(martianeum7[[#This Row],[zawartosc '[%']]]&gt;=1,martianeum7[[#This Row],[masa '[kg']]]*martianeum7[[#This Row],[zawartosc '[%']]]*0.01,0)</f>
        <v>0.19030000000000002</v>
      </c>
      <c r="G1038">
        <f>martianeum7[[#This Row],[stan_magazynu '[kg']]]+martianeum7[[#This Row],[ile_kg_materiału_z_ładunku]]</f>
        <v>53.66279999999994</v>
      </c>
      <c r="H1038">
        <f>IF(martianeum7[[#This Row],[stan_po_wydobyciu_z_ładunku]]&gt;=100,100,0)</f>
        <v>0</v>
      </c>
      <c r="I1038">
        <f>martianeum7[[#This Row],[stan_po_wydobyciu_z_ładunku]]-martianeum7[[#This Row],[ile_zabiera_na_orbite]]</f>
        <v>53.66279999999994</v>
      </c>
    </row>
    <row r="1039" spans="1:9" x14ac:dyDescent="0.25">
      <c r="A1039" s="1">
        <v>49678</v>
      </c>
      <c r="B1039">
        <f t="shared" si="16"/>
        <v>53.66279999999994</v>
      </c>
      <c r="C1039" t="s">
        <v>17</v>
      </c>
      <c r="D1039">
        <v>23.7</v>
      </c>
      <c r="E1039">
        <v>5.9</v>
      </c>
      <c r="F1039">
        <f>IF(martianeum7[[#This Row],[zawartosc '[%']]]&gt;=1,martianeum7[[#This Row],[masa '[kg']]]*martianeum7[[#This Row],[zawartosc '[%']]]*0.01,0)</f>
        <v>1.3983000000000001</v>
      </c>
      <c r="G1039">
        <f>martianeum7[[#This Row],[stan_magazynu '[kg']]]+martianeum7[[#This Row],[ile_kg_materiału_z_ładunku]]</f>
        <v>55.061099999999939</v>
      </c>
      <c r="H1039">
        <f>IF(martianeum7[[#This Row],[stan_po_wydobyciu_z_ładunku]]&gt;=100,100,0)</f>
        <v>0</v>
      </c>
      <c r="I1039">
        <f>martianeum7[[#This Row],[stan_po_wydobyciu_z_ładunku]]-martianeum7[[#This Row],[ile_zabiera_na_orbite]]</f>
        <v>55.061099999999939</v>
      </c>
    </row>
    <row r="1040" spans="1:9" x14ac:dyDescent="0.25">
      <c r="A1040" s="1">
        <v>49679</v>
      </c>
      <c r="B1040">
        <f t="shared" si="16"/>
        <v>55.061099999999939</v>
      </c>
      <c r="C1040" t="s">
        <v>33</v>
      </c>
      <c r="D1040">
        <v>26.3</v>
      </c>
      <c r="E1040">
        <v>0</v>
      </c>
      <c r="F1040">
        <f>IF(martianeum7[[#This Row],[zawartosc '[%']]]&gt;=1,martianeum7[[#This Row],[masa '[kg']]]*martianeum7[[#This Row],[zawartosc '[%']]]*0.01,0)</f>
        <v>0</v>
      </c>
      <c r="G1040">
        <f>martianeum7[[#This Row],[stan_magazynu '[kg']]]+martianeum7[[#This Row],[ile_kg_materiału_z_ładunku]]</f>
        <v>55.061099999999939</v>
      </c>
      <c r="H1040">
        <f>IF(martianeum7[[#This Row],[stan_po_wydobyciu_z_ładunku]]&gt;=100,100,0)</f>
        <v>0</v>
      </c>
      <c r="I1040">
        <f>martianeum7[[#This Row],[stan_po_wydobyciu_z_ładunku]]-martianeum7[[#This Row],[ile_zabiera_na_orbite]]</f>
        <v>55.061099999999939</v>
      </c>
    </row>
    <row r="1041" spans="1:9" x14ac:dyDescent="0.25">
      <c r="A1041" s="1">
        <v>49680</v>
      </c>
      <c r="B1041">
        <f t="shared" si="16"/>
        <v>55.061099999999939</v>
      </c>
      <c r="C1041" t="s">
        <v>15</v>
      </c>
      <c r="D1041">
        <v>16.399999999999999</v>
      </c>
      <c r="E1041">
        <v>0</v>
      </c>
      <c r="F1041">
        <f>IF(martianeum7[[#This Row],[zawartosc '[%']]]&gt;=1,martianeum7[[#This Row],[masa '[kg']]]*martianeum7[[#This Row],[zawartosc '[%']]]*0.01,0)</f>
        <v>0</v>
      </c>
      <c r="G1041">
        <f>martianeum7[[#This Row],[stan_magazynu '[kg']]]+martianeum7[[#This Row],[ile_kg_materiału_z_ładunku]]</f>
        <v>55.061099999999939</v>
      </c>
      <c r="H1041">
        <f>IF(martianeum7[[#This Row],[stan_po_wydobyciu_z_ładunku]]&gt;=100,100,0)</f>
        <v>0</v>
      </c>
      <c r="I1041">
        <f>martianeum7[[#This Row],[stan_po_wydobyciu_z_ładunku]]-martianeum7[[#This Row],[ile_zabiera_na_orbite]]</f>
        <v>55.061099999999939</v>
      </c>
    </row>
    <row r="1042" spans="1:9" x14ac:dyDescent="0.25">
      <c r="A1042" s="1">
        <v>49681</v>
      </c>
      <c r="B1042">
        <f t="shared" si="16"/>
        <v>55.061099999999939</v>
      </c>
      <c r="C1042" t="s">
        <v>9</v>
      </c>
      <c r="D1042">
        <v>13</v>
      </c>
      <c r="E1042">
        <v>0</v>
      </c>
      <c r="F1042">
        <f>IF(martianeum7[[#This Row],[zawartosc '[%']]]&gt;=1,martianeum7[[#This Row],[masa '[kg']]]*martianeum7[[#This Row],[zawartosc '[%']]]*0.01,0)</f>
        <v>0</v>
      </c>
      <c r="G1042">
        <f>martianeum7[[#This Row],[stan_magazynu '[kg']]]+martianeum7[[#This Row],[ile_kg_materiału_z_ładunku]]</f>
        <v>55.061099999999939</v>
      </c>
      <c r="H1042">
        <f>IF(martianeum7[[#This Row],[stan_po_wydobyciu_z_ładunku]]&gt;=100,100,0)</f>
        <v>0</v>
      </c>
      <c r="I1042">
        <f>martianeum7[[#This Row],[stan_po_wydobyciu_z_ładunku]]-martianeum7[[#This Row],[ile_zabiera_na_orbite]]</f>
        <v>55.061099999999939</v>
      </c>
    </row>
    <row r="1043" spans="1:9" x14ac:dyDescent="0.25">
      <c r="A1043" s="1">
        <v>49682</v>
      </c>
      <c r="B1043">
        <f t="shared" si="16"/>
        <v>55.061099999999939</v>
      </c>
      <c r="C1043" t="s">
        <v>11</v>
      </c>
      <c r="D1043">
        <v>28.6</v>
      </c>
      <c r="E1043">
        <v>1</v>
      </c>
      <c r="F1043">
        <f>IF(martianeum7[[#This Row],[zawartosc '[%']]]&gt;=1,martianeum7[[#This Row],[masa '[kg']]]*martianeum7[[#This Row],[zawartosc '[%']]]*0.01,0)</f>
        <v>0.28600000000000003</v>
      </c>
      <c r="G1043">
        <f>martianeum7[[#This Row],[stan_magazynu '[kg']]]+martianeum7[[#This Row],[ile_kg_materiału_z_ładunku]]</f>
        <v>55.347099999999941</v>
      </c>
      <c r="H1043">
        <f>IF(martianeum7[[#This Row],[stan_po_wydobyciu_z_ładunku]]&gt;=100,100,0)</f>
        <v>0</v>
      </c>
      <c r="I1043">
        <f>martianeum7[[#This Row],[stan_po_wydobyciu_z_ładunku]]-martianeum7[[#This Row],[ile_zabiera_na_orbite]]</f>
        <v>55.347099999999941</v>
      </c>
    </row>
    <row r="1044" spans="1:9" x14ac:dyDescent="0.25">
      <c r="A1044" s="1">
        <v>49683</v>
      </c>
      <c r="B1044">
        <f t="shared" si="16"/>
        <v>55.347099999999941</v>
      </c>
      <c r="C1044" t="s">
        <v>10</v>
      </c>
      <c r="D1044">
        <v>11.1</v>
      </c>
      <c r="E1044">
        <v>2.4</v>
      </c>
      <c r="F1044">
        <f>IF(martianeum7[[#This Row],[zawartosc '[%']]]&gt;=1,martianeum7[[#This Row],[masa '[kg']]]*martianeum7[[#This Row],[zawartosc '[%']]]*0.01,0)</f>
        <v>0.26639999999999997</v>
      </c>
      <c r="G1044">
        <f>martianeum7[[#This Row],[stan_magazynu '[kg']]]+martianeum7[[#This Row],[ile_kg_materiału_z_ładunku]]</f>
        <v>55.613499999999938</v>
      </c>
      <c r="H1044">
        <f>IF(martianeum7[[#This Row],[stan_po_wydobyciu_z_ładunku]]&gt;=100,100,0)</f>
        <v>0</v>
      </c>
      <c r="I1044">
        <f>martianeum7[[#This Row],[stan_po_wydobyciu_z_ładunku]]-martianeum7[[#This Row],[ile_zabiera_na_orbite]]</f>
        <v>55.613499999999938</v>
      </c>
    </row>
    <row r="1045" spans="1:9" x14ac:dyDescent="0.25">
      <c r="A1045" s="1">
        <v>49684</v>
      </c>
      <c r="B1045">
        <f t="shared" si="16"/>
        <v>55.613499999999938</v>
      </c>
      <c r="C1045" t="s">
        <v>24</v>
      </c>
      <c r="D1045">
        <v>12.9</v>
      </c>
      <c r="E1045">
        <v>2.9</v>
      </c>
      <c r="F1045">
        <f>IF(martianeum7[[#This Row],[zawartosc '[%']]]&gt;=1,martianeum7[[#This Row],[masa '[kg']]]*martianeum7[[#This Row],[zawartosc '[%']]]*0.01,0)</f>
        <v>0.37409999999999999</v>
      </c>
      <c r="G1045">
        <f>martianeum7[[#This Row],[stan_magazynu '[kg']]]+martianeum7[[#This Row],[ile_kg_materiału_z_ładunku]]</f>
        <v>55.987599999999937</v>
      </c>
      <c r="H1045">
        <f>IF(martianeum7[[#This Row],[stan_po_wydobyciu_z_ładunku]]&gt;=100,100,0)</f>
        <v>0</v>
      </c>
      <c r="I1045">
        <f>martianeum7[[#This Row],[stan_po_wydobyciu_z_ładunku]]-martianeum7[[#This Row],[ile_zabiera_na_orbite]]</f>
        <v>55.987599999999937</v>
      </c>
    </row>
    <row r="1046" spans="1:9" x14ac:dyDescent="0.25">
      <c r="A1046" s="1">
        <v>49685</v>
      </c>
      <c r="B1046">
        <f t="shared" si="16"/>
        <v>55.987599999999937</v>
      </c>
      <c r="C1046" t="s">
        <v>30</v>
      </c>
      <c r="D1046">
        <v>28.4</v>
      </c>
      <c r="E1046">
        <v>0.9</v>
      </c>
      <c r="F1046">
        <f>IF(martianeum7[[#This Row],[zawartosc '[%']]]&gt;=1,martianeum7[[#This Row],[masa '[kg']]]*martianeum7[[#This Row],[zawartosc '[%']]]*0.01,0)</f>
        <v>0</v>
      </c>
      <c r="G1046">
        <f>martianeum7[[#This Row],[stan_magazynu '[kg']]]+martianeum7[[#This Row],[ile_kg_materiału_z_ładunku]]</f>
        <v>55.987599999999937</v>
      </c>
      <c r="H1046">
        <f>IF(martianeum7[[#This Row],[stan_po_wydobyciu_z_ładunku]]&gt;=100,100,0)</f>
        <v>0</v>
      </c>
      <c r="I1046">
        <f>martianeum7[[#This Row],[stan_po_wydobyciu_z_ładunku]]-martianeum7[[#This Row],[ile_zabiera_na_orbite]]</f>
        <v>55.987599999999937</v>
      </c>
    </row>
    <row r="1047" spans="1:9" x14ac:dyDescent="0.25">
      <c r="A1047" s="1">
        <v>49686</v>
      </c>
      <c r="B1047">
        <f t="shared" si="16"/>
        <v>55.987599999999937</v>
      </c>
      <c r="C1047" t="s">
        <v>19</v>
      </c>
      <c r="D1047">
        <v>21.8</v>
      </c>
      <c r="E1047">
        <v>3.4</v>
      </c>
      <c r="F1047">
        <f>IF(martianeum7[[#This Row],[zawartosc '[%']]]&gt;=1,martianeum7[[#This Row],[masa '[kg']]]*martianeum7[[#This Row],[zawartosc '[%']]]*0.01,0)</f>
        <v>0.74120000000000008</v>
      </c>
      <c r="G1047">
        <f>martianeum7[[#This Row],[stan_magazynu '[kg']]]+martianeum7[[#This Row],[ile_kg_materiału_z_ładunku]]</f>
        <v>56.728799999999936</v>
      </c>
      <c r="H1047">
        <f>IF(martianeum7[[#This Row],[stan_po_wydobyciu_z_ładunku]]&gt;=100,100,0)</f>
        <v>0</v>
      </c>
      <c r="I1047">
        <f>martianeum7[[#This Row],[stan_po_wydobyciu_z_ładunku]]-martianeum7[[#This Row],[ile_zabiera_na_orbite]]</f>
        <v>56.728799999999936</v>
      </c>
    </row>
    <row r="1048" spans="1:9" x14ac:dyDescent="0.25">
      <c r="A1048" s="1">
        <v>49687</v>
      </c>
      <c r="B1048">
        <f t="shared" si="16"/>
        <v>56.728799999999936</v>
      </c>
      <c r="C1048" t="s">
        <v>6</v>
      </c>
      <c r="D1048">
        <v>20.8</v>
      </c>
      <c r="E1048">
        <v>11.8</v>
      </c>
      <c r="F1048">
        <f>IF(martianeum7[[#This Row],[zawartosc '[%']]]&gt;=1,martianeum7[[#This Row],[masa '[kg']]]*martianeum7[[#This Row],[zawartosc '[%']]]*0.01,0)</f>
        <v>2.4544000000000001</v>
      </c>
      <c r="G1048">
        <f>martianeum7[[#This Row],[stan_magazynu '[kg']]]+martianeum7[[#This Row],[ile_kg_materiału_z_ładunku]]</f>
        <v>59.183199999999935</v>
      </c>
      <c r="H1048">
        <f>IF(martianeum7[[#This Row],[stan_po_wydobyciu_z_ładunku]]&gt;=100,100,0)</f>
        <v>0</v>
      </c>
      <c r="I1048">
        <f>martianeum7[[#This Row],[stan_po_wydobyciu_z_ładunku]]-martianeum7[[#This Row],[ile_zabiera_na_orbite]]</f>
        <v>59.183199999999935</v>
      </c>
    </row>
    <row r="1049" spans="1:9" x14ac:dyDescent="0.25">
      <c r="A1049" s="1">
        <v>49688</v>
      </c>
      <c r="B1049">
        <f t="shared" si="16"/>
        <v>59.183199999999935</v>
      </c>
      <c r="C1049" t="s">
        <v>13</v>
      </c>
      <c r="D1049">
        <v>17.399999999999999</v>
      </c>
      <c r="E1049">
        <v>0</v>
      </c>
      <c r="F1049">
        <f>IF(martianeum7[[#This Row],[zawartosc '[%']]]&gt;=1,martianeum7[[#This Row],[masa '[kg']]]*martianeum7[[#This Row],[zawartosc '[%']]]*0.01,0)</f>
        <v>0</v>
      </c>
      <c r="G1049">
        <f>martianeum7[[#This Row],[stan_magazynu '[kg']]]+martianeum7[[#This Row],[ile_kg_materiału_z_ładunku]]</f>
        <v>59.183199999999935</v>
      </c>
      <c r="H1049">
        <f>IF(martianeum7[[#This Row],[stan_po_wydobyciu_z_ładunku]]&gt;=100,100,0)</f>
        <v>0</v>
      </c>
      <c r="I1049">
        <f>martianeum7[[#This Row],[stan_po_wydobyciu_z_ładunku]]-martianeum7[[#This Row],[ile_zabiera_na_orbite]]</f>
        <v>59.183199999999935</v>
      </c>
    </row>
    <row r="1050" spans="1:9" x14ac:dyDescent="0.25">
      <c r="A1050" s="1">
        <v>49689</v>
      </c>
      <c r="B1050">
        <f t="shared" si="16"/>
        <v>59.183199999999935</v>
      </c>
      <c r="C1050" t="s">
        <v>6</v>
      </c>
      <c r="D1050">
        <v>24.8</v>
      </c>
      <c r="E1050">
        <v>0</v>
      </c>
      <c r="F1050">
        <f>IF(martianeum7[[#This Row],[zawartosc '[%']]]&gt;=1,martianeum7[[#This Row],[masa '[kg']]]*martianeum7[[#This Row],[zawartosc '[%']]]*0.01,0)</f>
        <v>0</v>
      </c>
      <c r="G1050">
        <f>martianeum7[[#This Row],[stan_magazynu '[kg']]]+martianeum7[[#This Row],[ile_kg_materiału_z_ładunku]]</f>
        <v>59.183199999999935</v>
      </c>
      <c r="H1050">
        <f>IF(martianeum7[[#This Row],[stan_po_wydobyciu_z_ładunku]]&gt;=100,100,0)</f>
        <v>0</v>
      </c>
      <c r="I1050">
        <f>martianeum7[[#This Row],[stan_po_wydobyciu_z_ładunku]]-martianeum7[[#This Row],[ile_zabiera_na_orbite]]</f>
        <v>59.183199999999935</v>
      </c>
    </row>
    <row r="1051" spans="1:9" x14ac:dyDescent="0.25">
      <c r="A1051" s="1">
        <v>49690</v>
      </c>
      <c r="B1051">
        <f t="shared" si="16"/>
        <v>59.183199999999935</v>
      </c>
      <c r="C1051" t="s">
        <v>9</v>
      </c>
      <c r="D1051">
        <v>12.9</v>
      </c>
      <c r="E1051">
        <v>0</v>
      </c>
      <c r="F1051">
        <f>IF(martianeum7[[#This Row],[zawartosc '[%']]]&gt;=1,martianeum7[[#This Row],[masa '[kg']]]*martianeum7[[#This Row],[zawartosc '[%']]]*0.01,0)</f>
        <v>0</v>
      </c>
      <c r="G1051">
        <f>martianeum7[[#This Row],[stan_magazynu '[kg']]]+martianeum7[[#This Row],[ile_kg_materiału_z_ładunku]]</f>
        <v>59.183199999999935</v>
      </c>
      <c r="H1051">
        <f>IF(martianeum7[[#This Row],[stan_po_wydobyciu_z_ładunku]]&gt;=100,100,0)</f>
        <v>0</v>
      </c>
      <c r="I1051">
        <f>martianeum7[[#This Row],[stan_po_wydobyciu_z_ładunku]]-martianeum7[[#This Row],[ile_zabiera_na_orbite]]</f>
        <v>59.183199999999935</v>
      </c>
    </row>
    <row r="1052" spans="1:9" x14ac:dyDescent="0.25">
      <c r="A1052" s="1">
        <v>49691</v>
      </c>
      <c r="B1052">
        <f t="shared" si="16"/>
        <v>59.183199999999935</v>
      </c>
      <c r="C1052" t="s">
        <v>17</v>
      </c>
      <c r="D1052">
        <v>25.9</v>
      </c>
      <c r="E1052">
        <v>0</v>
      </c>
      <c r="F1052">
        <f>IF(martianeum7[[#This Row],[zawartosc '[%']]]&gt;=1,martianeum7[[#This Row],[masa '[kg']]]*martianeum7[[#This Row],[zawartosc '[%']]]*0.01,0)</f>
        <v>0</v>
      </c>
      <c r="G1052">
        <f>martianeum7[[#This Row],[stan_magazynu '[kg']]]+martianeum7[[#This Row],[ile_kg_materiału_z_ładunku]]</f>
        <v>59.183199999999935</v>
      </c>
      <c r="H1052">
        <f>IF(martianeum7[[#This Row],[stan_po_wydobyciu_z_ładunku]]&gt;=100,100,0)</f>
        <v>0</v>
      </c>
      <c r="I1052">
        <f>martianeum7[[#This Row],[stan_po_wydobyciu_z_ładunku]]-martianeum7[[#This Row],[ile_zabiera_na_orbite]]</f>
        <v>59.183199999999935</v>
      </c>
    </row>
    <row r="1053" spans="1:9" x14ac:dyDescent="0.25">
      <c r="A1053" s="1">
        <v>49692</v>
      </c>
      <c r="B1053">
        <f t="shared" si="16"/>
        <v>59.183199999999935</v>
      </c>
      <c r="C1053" t="s">
        <v>10</v>
      </c>
      <c r="D1053">
        <v>11.5</v>
      </c>
      <c r="E1053">
        <v>23.2</v>
      </c>
      <c r="F1053">
        <f>IF(martianeum7[[#This Row],[zawartosc '[%']]]&gt;=1,martianeum7[[#This Row],[masa '[kg']]]*martianeum7[[#This Row],[zawartosc '[%']]]*0.01,0)</f>
        <v>2.6680000000000001</v>
      </c>
      <c r="G1053">
        <f>martianeum7[[#This Row],[stan_magazynu '[kg']]]+martianeum7[[#This Row],[ile_kg_materiału_z_ładunku]]</f>
        <v>61.851199999999935</v>
      </c>
      <c r="H1053">
        <f>IF(martianeum7[[#This Row],[stan_po_wydobyciu_z_ładunku]]&gt;=100,100,0)</f>
        <v>0</v>
      </c>
      <c r="I1053">
        <f>martianeum7[[#This Row],[stan_po_wydobyciu_z_ładunku]]-martianeum7[[#This Row],[ile_zabiera_na_orbite]]</f>
        <v>61.851199999999935</v>
      </c>
    </row>
    <row r="1054" spans="1:9" x14ac:dyDescent="0.25">
      <c r="A1054" s="1">
        <v>49693</v>
      </c>
      <c r="B1054">
        <f t="shared" si="16"/>
        <v>61.851199999999935</v>
      </c>
      <c r="C1054" t="s">
        <v>20</v>
      </c>
      <c r="D1054">
        <v>25.5</v>
      </c>
      <c r="E1054">
        <v>0</v>
      </c>
      <c r="F1054">
        <f>IF(martianeum7[[#This Row],[zawartosc '[%']]]&gt;=1,martianeum7[[#This Row],[masa '[kg']]]*martianeum7[[#This Row],[zawartosc '[%']]]*0.01,0)</f>
        <v>0</v>
      </c>
      <c r="G1054">
        <f>martianeum7[[#This Row],[stan_magazynu '[kg']]]+martianeum7[[#This Row],[ile_kg_materiału_z_ładunku]]</f>
        <v>61.851199999999935</v>
      </c>
      <c r="H1054">
        <f>IF(martianeum7[[#This Row],[stan_po_wydobyciu_z_ładunku]]&gt;=100,100,0)</f>
        <v>0</v>
      </c>
      <c r="I1054">
        <f>martianeum7[[#This Row],[stan_po_wydobyciu_z_ładunku]]-martianeum7[[#This Row],[ile_zabiera_na_orbite]]</f>
        <v>61.851199999999935</v>
      </c>
    </row>
    <row r="1055" spans="1:9" x14ac:dyDescent="0.25">
      <c r="A1055" s="1">
        <v>49694</v>
      </c>
      <c r="B1055">
        <f t="shared" si="16"/>
        <v>61.851199999999935</v>
      </c>
      <c r="C1055" t="s">
        <v>33</v>
      </c>
      <c r="D1055">
        <v>22.6</v>
      </c>
      <c r="E1055">
        <v>2.2000000000000002</v>
      </c>
      <c r="F1055">
        <f>IF(martianeum7[[#This Row],[zawartosc '[%']]]&gt;=1,martianeum7[[#This Row],[masa '[kg']]]*martianeum7[[#This Row],[zawartosc '[%']]]*0.01,0)</f>
        <v>0.49720000000000009</v>
      </c>
      <c r="G1055">
        <f>martianeum7[[#This Row],[stan_magazynu '[kg']]]+martianeum7[[#This Row],[ile_kg_materiału_z_ładunku]]</f>
        <v>62.348399999999934</v>
      </c>
      <c r="H1055">
        <f>IF(martianeum7[[#This Row],[stan_po_wydobyciu_z_ładunku]]&gt;=100,100,0)</f>
        <v>0</v>
      </c>
      <c r="I1055">
        <f>martianeum7[[#This Row],[stan_po_wydobyciu_z_ładunku]]-martianeum7[[#This Row],[ile_zabiera_na_orbite]]</f>
        <v>62.348399999999934</v>
      </c>
    </row>
    <row r="1056" spans="1:9" x14ac:dyDescent="0.25">
      <c r="A1056" s="1">
        <v>49695</v>
      </c>
      <c r="B1056">
        <f t="shared" si="16"/>
        <v>62.348399999999934</v>
      </c>
      <c r="C1056" t="s">
        <v>10</v>
      </c>
      <c r="D1056">
        <v>14.2</v>
      </c>
      <c r="E1056">
        <v>0</v>
      </c>
      <c r="F1056">
        <f>IF(martianeum7[[#This Row],[zawartosc '[%']]]&gt;=1,martianeum7[[#This Row],[masa '[kg']]]*martianeum7[[#This Row],[zawartosc '[%']]]*0.01,0)</f>
        <v>0</v>
      </c>
      <c r="G1056">
        <f>martianeum7[[#This Row],[stan_magazynu '[kg']]]+martianeum7[[#This Row],[ile_kg_materiału_z_ładunku]]</f>
        <v>62.348399999999934</v>
      </c>
      <c r="H1056">
        <f>IF(martianeum7[[#This Row],[stan_po_wydobyciu_z_ładunku]]&gt;=100,100,0)</f>
        <v>0</v>
      </c>
      <c r="I1056">
        <f>martianeum7[[#This Row],[stan_po_wydobyciu_z_ładunku]]-martianeum7[[#This Row],[ile_zabiera_na_orbite]]</f>
        <v>62.348399999999934</v>
      </c>
    </row>
    <row r="1057" spans="1:9" x14ac:dyDescent="0.25">
      <c r="A1057" s="1">
        <v>49696</v>
      </c>
      <c r="B1057">
        <f t="shared" si="16"/>
        <v>62.348399999999934</v>
      </c>
      <c r="C1057" t="s">
        <v>13</v>
      </c>
      <c r="D1057">
        <v>26.9</v>
      </c>
      <c r="E1057">
        <v>9.1999999999999993</v>
      </c>
      <c r="F1057">
        <f>IF(martianeum7[[#This Row],[zawartosc '[%']]]&gt;=1,martianeum7[[#This Row],[masa '[kg']]]*martianeum7[[#This Row],[zawartosc '[%']]]*0.01,0)</f>
        <v>2.4747999999999997</v>
      </c>
      <c r="G1057">
        <f>martianeum7[[#This Row],[stan_magazynu '[kg']]]+martianeum7[[#This Row],[ile_kg_materiału_z_ładunku]]</f>
        <v>64.823199999999929</v>
      </c>
      <c r="H1057">
        <f>IF(martianeum7[[#This Row],[stan_po_wydobyciu_z_ładunku]]&gt;=100,100,0)</f>
        <v>0</v>
      </c>
      <c r="I1057">
        <f>martianeum7[[#This Row],[stan_po_wydobyciu_z_ładunku]]-martianeum7[[#This Row],[ile_zabiera_na_orbite]]</f>
        <v>64.823199999999929</v>
      </c>
    </row>
    <row r="1058" spans="1:9" x14ac:dyDescent="0.25">
      <c r="A1058" s="1">
        <v>49697</v>
      </c>
      <c r="B1058">
        <f t="shared" si="16"/>
        <v>64.823199999999929</v>
      </c>
      <c r="C1058" t="s">
        <v>19</v>
      </c>
      <c r="D1058">
        <v>30</v>
      </c>
      <c r="E1058">
        <v>32.299999999999997</v>
      </c>
      <c r="F1058">
        <f>IF(martianeum7[[#This Row],[zawartosc '[%']]]&gt;=1,martianeum7[[#This Row],[masa '[kg']]]*martianeum7[[#This Row],[zawartosc '[%']]]*0.01,0)</f>
        <v>9.69</v>
      </c>
      <c r="G1058">
        <f>martianeum7[[#This Row],[stan_magazynu '[kg']]]+martianeum7[[#This Row],[ile_kg_materiału_z_ładunku]]</f>
        <v>74.513199999999927</v>
      </c>
      <c r="H1058">
        <f>IF(martianeum7[[#This Row],[stan_po_wydobyciu_z_ładunku]]&gt;=100,100,0)</f>
        <v>0</v>
      </c>
      <c r="I1058">
        <f>martianeum7[[#This Row],[stan_po_wydobyciu_z_ładunku]]-martianeum7[[#This Row],[ile_zabiera_na_orbite]]</f>
        <v>74.513199999999927</v>
      </c>
    </row>
    <row r="1059" spans="1:9" x14ac:dyDescent="0.25">
      <c r="A1059" s="1">
        <v>49698</v>
      </c>
      <c r="B1059">
        <f t="shared" si="16"/>
        <v>74.513199999999927</v>
      </c>
      <c r="C1059" t="s">
        <v>27</v>
      </c>
      <c r="D1059">
        <v>16.2</v>
      </c>
      <c r="E1059">
        <v>5.2</v>
      </c>
      <c r="F1059">
        <f>IF(martianeum7[[#This Row],[zawartosc '[%']]]&gt;=1,martianeum7[[#This Row],[masa '[kg']]]*martianeum7[[#This Row],[zawartosc '[%']]]*0.01,0)</f>
        <v>0.84239999999999993</v>
      </c>
      <c r="G1059">
        <f>martianeum7[[#This Row],[stan_magazynu '[kg']]]+martianeum7[[#This Row],[ile_kg_materiału_z_ładunku]]</f>
        <v>75.355599999999924</v>
      </c>
      <c r="H1059">
        <f>IF(martianeum7[[#This Row],[stan_po_wydobyciu_z_ładunku]]&gt;=100,100,0)</f>
        <v>0</v>
      </c>
      <c r="I1059">
        <f>martianeum7[[#This Row],[stan_po_wydobyciu_z_ładunku]]-martianeum7[[#This Row],[ile_zabiera_na_orbite]]</f>
        <v>75.355599999999924</v>
      </c>
    </row>
    <row r="1060" spans="1:9" x14ac:dyDescent="0.25">
      <c r="A1060" s="1">
        <v>49699</v>
      </c>
      <c r="B1060">
        <f t="shared" si="16"/>
        <v>75.355599999999924</v>
      </c>
      <c r="C1060" t="s">
        <v>11</v>
      </c>
      <c r="D1060">
        <v>12.2</v>
      </c>
      <c r="E1060">
        <v>0</v>
      </c>
      <c r="F1060">
        <f>IF(martianeum7[[#This Row],[zawartosc '[%']]]&gt;=1,martianeum7[[#This Row],[masa '[kg']]]*martianeum7[[#This Row],[zawartosc '[%']]]*0.01,0)</f>
        <v>0</v>
      </c>
      <c r="G1060">
        <f>martianeum7[[#This Row],[stan_magazynu '[kg']]]+martianeum7[[#This Row],[ile_kg_materiału_z_ładunku]]</f>
        <v>75.355599999999924</v>
      </c>
      <c r="H1060">
        <f>IF(martianeum7[[#This Row],[stan_po_wydobyciu_z_ładunku]]&gt;=100,100,0)</f>
        <v>0</v>
      </c>
      <c r="I1060">
        <f>martianeum7[[#This Row],[stan_po_wydobyciu_z_ładunku]]-martianeum7[[#This Row],[ile_zabiera_na_orbite]]</f>
        <v>75.355599999999924</v>
      </c>
    </row>
    <row r="1061" spans="1:9" x14ac:dyDescent="0.25">
      <c r="A1061" s="1">
        <v>49700</v>
      </c>
      <c r="B1061">
        <f t="shared" si="16"/>
        <v>75.355599999999924</v>
      </c>
      <c r="C1061" t="s">
        <v>15</v>
      </c>
      <c r="D1061">
        <v>28.7</v>
      </c>
      <c r="E1061">
        <v>0.5</v>
      </c>
      <c r="F1061">
        <f>IF(martianeum7[[#This Row],[zawartosc '[%']]]&gt;=1,martianeum7[[#This Row],[masa '[kg']]]*martianeum7[[#This Row],[zawartosc '[%']]]*0.01,0)</f>
        <v>0</v>
      </c>
      <c r="G1061">
        <f>martianeum7[[#This Row],[stan_magazynu '[kg']]]+martianeum7[[#This Row],[ile_kg_materiału_z_ładunku]]</f>
        <v>75.355599999999924</v>
      </c>
      <c r="H1061">
        <f>IF(martianeum7[[#This Row],[stan_po_wydobyciu_z_ładunku]]&gt;=100,100,0)</f>
        <v>0</v>
      </c>
      <c r="I1061">
        <f>martianeum7[[#This Row],[stan_po_wydobyciu_z_ładunku]]-martianeum7[[#This Row],[ile_zabiera_na_orbite]]</f>
        <v>75.355599999999924</v>
      </c>
    </row>
    <row r="1062" spans="1:9" x14ac:dyDescent="0.25">
      <c r="A1062" s="1">
        <v>49701</v>
      </c>
      <c r="B1062">
        <f t="shared" si="16"/>
        <v>75.355599999999924</v>
      </c>
      <c r="C1062" t="s">
        <v>6</v>
      </c>
      <c r="D1062">
        <v>23.3</v>
      </c>
      <c r="E1062">
        <v>11.1</v>
      </c>
      <c r="F1062">
        <f>IF(martianeum7[[#This Row],[zawartosc '[%']]]&gt;=1,martianeum7[[#This Row],[masa '[kg']]]*martianeum7[[#This Row],[zawartosc '[%']]]*0.01,0)</f>
        <v>2.5863</v>
      </c>
      <c r="G1062">
        <f>martianeum7[[#This Row],[stan_magazynu '[kg']]]+martianeum7[[#This Row],[ile_kg_materiału_z_ładunku]]</f>
        <v>77.941899999999919</v>
      </c>
      <c r="H1062">
        <f>IF(martianeum7[[#This Row],[stan_po_wydobyciu_z_ładunku]]&gt;=100,100,0)</f>
        <v>0</v>
      </c>
      <c r="I1062">
        <f>martianeum7[[#This Row],[stan_po_wydobyciu_z_ładunku]]-martianeum7[[#This Row],[ile_zabiera_na_orbite]]</f>
        <v>77.941899999999919</v>
      </c>
    </row>
    <row r="1063" spans="1:9" x14ac:dyDescent="0.25">
      <c r="A1063" s="1">
        <v>49702</v>
      </c>
      <c r="B1063">
        <f t="shared" si="16"/>
        <v>77.941899999999919</v>
      </c>
      <c r="C1063" t="s">
        <v>15</v>
      </c>
      <c r="D1063">
        <v>30</v>
      </c>
      <c r="E1063">
        <v>16.100000000000001</v>
      </c>
      <c r="F1063">
        <f>IF(martianeum7[[#This Row],[zawartosc '[%']]]&gt;=1,martianeum7[[#This Row],[masa '[kg']]]*martianeum7[[#This Row],[zawartosc '[%']]]*0.01,0)</f>
        <v>4.830000000000001</v>
      </c>
      <c r="G1063">
        <f>martianeum7[[#This Row],[stan_magazynu '[kg']]]+martianeum7[[#This Row],[ile_kg_materiału_z_ładunku]]</f>
        <v>82.771899999999917</v>
      </c>
      <c r="H1063">
        <f>IF(martianeum7[[#This Row],[stan_po_wydobyciu_z_ładunku]]&gt;=100,100,0)</f>
        <v>0</v>
      </c>
      <c r="I1063">
        <f>martianeum7[[#This Row],[stan_po_wydobyciu_z_ładunku]]-martianeum7[[#This Row],[ile_zabiera_na_orbite]]</f>
        <v>82.771899999999917</v>
      </c>
    </row>
    <row r="1064" spans="1:9" x14ac:dyDescent="0.25">
      <c r="A1064" s="1">
        <v>49703</v>
      </c>
      <c r="B1064">
        <f t="shared" si="16"/>
        <v>82.771899999999917</v>
      </c>
      <c r="C1064" t="s">
        <v>18</v>
      </c>
      <c r="D1064">
        <v>16</v>
      </c>
      <c r="E1064">
        <v>9.8000000000000007</v>
      </c>
      <c r="F1064">
        <f>IF(martianeum7[[#This Row],[zawartosc '[%']]]&gt;=1,martianeum7[[#This Row],[masa '[kg']]]*martianeum7[[#This Row],[zawartosc '[%']]]*0.01,0)</f>
        <v>1.5680000000000001</v>
      </c>
      <c r="G1064">
        <f>martianeum7[[#This Row],[stan_magazynu '[kg']]]+martianeum7[[#This Row],[ile_kg_materiału_z_ładunku]]</f>
        <v>84.339899999999915</v>
      </c>
      <c r="H1064">
        <f>IF(martianeum7[[#This Row],[stan_po_wydobyciu_z_ładunku]]&gt;=100,100,0)</f>
        <v>0</v>
      </c>
      <c r="I1064">
        <f>martianeum7[[#This Row],[stan_po_wydobyciu_z_ładunku]]-martianeum7[[#This Row],[ile_zabiera_na_orbite]]</f>
        <v>84.339899999999915</v>
      </c>
    </row>
    <row r="1065" spans="1:9" x14ac:dyDescent="0.25">
      <c r="A1065" s="1">
        <v>49704</v>
      </c>
      <c r="B1065">
        <f t="shared" si="16"/>
        <v>84.339899999999915</v>
      </c>
      <c r="C1065" t="s">
        <v>20</v>
      </c>
      <c r="D1065">
        <v>21.6</v>
      </c>
      <c r="E1065">
        <v>3.4</v>
      </c>
      <c r="F1065">
        <f>IF(martianeum7[[#This Row],[zawartosc '[%']]]&gt;=1,martianeum7[[#This Row],[masa '[kg']]]*martianeum7[[#This Row],[zawartosc '[%']]]*0.01,0)</f>
        <v>0.73439999999999994</v>
      </c>
      <c r="G1065">
        <f>martianeum7[[#This Row],[stan_magazynu '[kg']]]+martianeum7[[#This Row],[ile_kg_materiału_z_ładunku]]</f>
        <v>85.074299999999909</v>
      </c>
      <c r="H1065">
        <f>IF(martianeum7[[#This Row],[stan_po_wydobyciu_z_ładunku]]&gt;=100,100,0)</f>
        <v>0</v>
      </c>
      <c r="I1065">
        <f>martianeum7[[#This Row],[stan_po_wydobyciu_z_ładunku]]-martianeum7[[#This Row],[ile_zabiera_na_orbite]]</f>
        <v>85.074299999999909</v>
      </c>
    </row>
    <row r="1066" spans="1:9" x14ac:dyDescent="0.25">
      <c r="A1066" s="1">
        <v>49705</v>
      </c>
      <c r="B1066">
        <f t="shared" si="16"/>
        <v>85.074299999999909</v>
      </c>
      <c r="C1066" t="s">
        <v>19</v>
      </c>
      <c r="D1066">
        <v>27.9</v>
      </c>
      <c r="E1066">
        <v>4.8</v>
      </c>
      <c r="F1066">
        <f>IF(martianeum7[[#This Row],[zawartosc '[%']]]&gt;=1,martianeum7[[#This Row],[masa '[kg']]]*martianeum7[[#This Row],[zawartosc '[%']]]*0.01,0)</f>
        <v>1.3391999999999999</v>
      </c>
      <c r="G1066">
        <f>martianeum7[[#This Row],[stan_magazynu '[kg']]]+martianeum7[[#This Row],[ile_kg_materiału_z_ładunku]]</f>
        <v>86.413499999999914</v>
      </c>
      <c r="H1066">
        <f>IF(martianeum7[[#This Row],[stan_po_wydobyciu_z_ładunku]]&gt;=100,100,0)</f>
        <v>0</v>
      </c>
      <c r="I1066">
        <f>martianeum7[[#This Row],[stan_po_wydobyciu_z_ładunku]]-martianeum7[[#This Row],[ile_zabiera_na_orbite]]</f>
        <v>86.413499999999914</v>
      </c>
    </row>
    <row r="1067" spans="1:9" x14ac:dyDescent="0.25">
      <c r="A1067" s="1">
        <v>49706</v>
      </c>
      <c r="B1067">
        <f t="shared" si="16"/>
        <v>86.413499999999914</v>
      </c>
      <c r="C1067" t="s">
        <v>13</v>
      </c>
      <c r="D1067">
        <v>17.5</v>
      </c>
      <c r="E1067">
        <v>14.7</v>
      </c>
      <c r="F1067">
        <f>IF(martianeum7[[#This Row],[zawartosc '[%']]]&gt;=1,martianeum7[[#This Row],[masa '[kg']]]*martianeum7[[#This Row],[zawartosc '[%']]]*0.01,0)</f>
        <v>2.5725000000000002</v>
      </c>
      <c r="G1067">
        <f>martianeum7[[#This Row],[stan_magazynu '[kg']]]+martianeum7[[#This Row],[ile_kg_materiału_z_ładunku]]</f>
        <v>88.985999999999919</v>
      </c>
      <c r="H1067">
        <f>IF(martianeum7[[#This Row],[stan_po_wydobyciu_z_ładunku]]&gt;=100,100,0)</f>
        <v>0</v>
      </c>
      <c r="I1067">
        <f>martianeum7[[#This Row],[stan_po_wydobyciu_z_ładunku]]-martianeum7[[#This Row],[ile_zabiera_na_orbite]]</f>
        <v>88.985999999999919</v>
      </c>
    </row>
    <row r="1068" spans="1:9" x14ac:dyDescent="0.25">
      <c r="A1068" s="1">
        <v>49707</v>
      </c>
      <c r="B1068">
        <f t="shared" si="16"/>
        <v>88.985999999999919</v>
      </c>
      <c r="C1068" t="s">
        <v>7</v>
      </c>
      <c r="D1068">
        <v>20.7</v>
      </c>
      <c r="E1068">
        <v>0</v>
      </c>
      <c r="F1068">
        <f>IF(martianeum7[[#This Row],[zawartosc '[%']]]&gt;=1,martianeum7[[#This Row],[masa '[kg']]]*martianeum7[[#This Row],[zawartosc '[%']]]*0.01,0)</f>
        <v>0</v>
      </c>
      <c r="G1068">
        <f>martianeum7[[#This Row],[stan_magazynu '[kg']]]+martianeum7[[#This Row],[ile_kg_materiału_z_ładunku]]</f>
        <v>88.985999999999919</v>
      </c>
      <c r="H1068">
        <f>IF(martianeum7[[#This Row],[stan_po_wydobyciu_z_ładunku]]&gt;=100,100,0)</f>
        <v>0</v>
      </c>
      <c r="I1068">
        <f>martianeum7[[#This Row],[stan_po_wydobyciu_z_ładunku]]-martianeum7[[#This Row],[ile_zabiera_na_orbite]]</f>
        <v>88.985999999999919</v>
      </c>
    </row>
    <row r="1069" spans="1:9" x14ac:dyDescent="0.25">
      <c r="A1069" s="1">
        <v>49708</v>
      </c>
      <c r="B1069">
        <f t="shared" si="16"/>
        <v>88.985999999999919</v>
      </c>
      <c r="C1069" t="s">
        <v>10</v>
      </c>
      <c r="D1069">
        <v>10.8</v>
      </c>
      <c r="E1069">
        <v>36.4</v>
      </c>
      <c r="F1069">
        <f>IF(martianeum7[[#This Row],[zawartosc '[%']]]&gt;=1,martianeum7[[#This Row],[masa '[kg']]]*martianeum7[[#This Row],[zawartosc '[%']]]*0.01,0)</f>
        <v>3.9312</v>
      </c>
      <c r="G1069">
        <f>martianeum7[[#This Row],[stan_magazynu '[kg']]]+martianeum7[[#This Row],[ile_kg_materiału_z_ładunku]]</f>
        <v>92.917199999999923</v>
      </c>
      <c r="H1069">
        <f>IF(martianeum7[[#This Row],[stan_po_wydobyciu_z_ładunku]]&gt;=100,100,0)</f>
        <v>0</v>
      </c>
      <c r="I1069">
        <f>martianeum7[[#This Row],[stan_po_wydobyciu_z_ładunku]]-martianeum7[[#This Row],[ile_zabiera_na_orbite]]</f>
        <v>92.917199999999923</v>
      </c>
    </row>
    <row r="1070" spans="1:9" x14ac:dyDescent="0.25">
      <c r="A1070" s="1">
        <v>49709</v>
      </c>
      <c r="B1070">
        <f t="shared" si="16"/>
        <v>92.917199999999923</v>
      </c>
      <c r="C1070" t="s">
        <v>19</v>
      </c>
      <c r="D1070">
        <v>27.6</v>
      </c>
      <c r="E1070">
        <v>32.799999999999997</v>
      </c>
      <c r="F1070">
        <f>IF(martianeum7[[#This Row],[zawartosc '[%']]]&gt;=1,martianeum7[[#This Row],[masa '[kg']]]*martianeum7[[#This Row],[zawartosc '[%']]]*0.01,0)</f>
        <v>9.0527999999999995</v>
      </c>
      <c r="G1070">
        <f>martianeum7[[#This Row],[stan_magazynu '[kg']]]+martianeum7[[#This Row],[ile_kg_materiału_z_ładunku]]</f>
        <v>101.96999999999993</v>
      </c>
      <c r="H1070">
        <f>IF(martianeum7[[#This Row],[stan_po_wydobyciu_z_ładunku]]&gt;=100,100,0)</f>
        <v>100</v>
      </c>
      <c r="I1070">
        <f>martianeum7[[#This Row],[stan_po_wydobyciu_z_ładunku]]-martianeum7[[#This Row],[ile_zabiera_na_orbite]]</f>
        <v>1.9699999999999278</v>
      </c>
    </row>
    <row r="1071" spans="1:9" x14ac:dyDescent="0.25">
      <c r="A1071" s="1">
        <v>49710</v>
      </c>
      <c r="B1071">
        <f t="shared" si="16"/>
        <v>1.9699999999999278</v>
      </c>
      <c r="C1071" t="s">
        <v>11</v>
      </c>
      <c r="D1071">
        <v>10.8</v>
      </c>
      <c r="E1071">
        <v>11.6</v>
      </c>
      <c r="F1071">
        <f>IF(martianeum7[[#This Row],[zawartosc '[%']]]&gt;=1,martianeum7[[#This Row],[masa '[kg']]]*martianeum7[[#This Row],[zawartosc '[%']]]*0.01,0)</f>
        <v>1.2528000000000001</v>
      </c>
      <c r="G1071">
        <f>martianeum7[[#This Row],[stan_magazynu '[kg']]]+martianeum7[[#This Row],[ile_kg_materiału_z_ładunku]]</f>
        <v>3.2227999999999279</v>
      </c>
      <c r="H1071">
        <f>IF(martianeum7[[#This Row],[stan_po_wydobyciu_z_ładunku]]&gt;=100,100,0)</f>
        <v>0</v>
      </c>
      <c r="I1071">
        <f>martianeum7[[#This Row],[stan_po_wydobyciu_z_ładunku]]-martianeum7[[#This Row],[ile_zabiera_na_orbite]]</f>
        <v>3.2227999999999279</v>
      </c>
    </row>
    <row r="1072" spans="1:9" x14ac:dyDescent="0.25">
      <c r="A1072" s="1">
        <v>49711</v>
      </c>
      <c r="B1072">
        <f t="shared" si="16"/>
        <v>3.2227999999999279</v>
      </c>
      <c r="C1072" t="s">
        <v>17</v>
      </c>
      <c r="D1072">
        <v>13.7</v>
      </c>
      <c r="E1072">
        <v>0</v>
      </c>
      <c r="F1072">
        <f>IF(martianeum7[[#This Row],[zawartosc '[%']]]&gt;=1,martianeum7[[#This Row],[masa '[kg']]]*martianeum7[[#This Row],[zawartosc '[%']]]*0.01,0)</f>
        <v>0</v>
      </c>
      <c r="G1072">
        <f>martianeum7[[#This Row],[stan_magazynu '[kg']]]+martianeum7[[#This Row],[ile_kg_materiału_z_ładunku]]</f>
        <v>3.2227999999999279</v>
      </c>
      <c r="H1072">
        <f>IF(martianeum7[[#This Row],[stan_po_wydobyciu_z_ładunku]]&gt;=100,100,0)</f>
        <v>0</v>
      </c>
      <c r="I1072">
        <f>martianeum7[[#This Row],[stan_po_wydobyciu_z_ładunku]]-martianeum7[[#This Row],[ile_zabiera_na_orbite]]</f>
        <v>3.2227999999999279</v>
      </c>
    </row>
    <row r="1073" spans="1:9" x14ac:dyDescent="0.25">
      <c r="A1073" s="1">
        <v>49712</v>
      </c>
      <c r="B1073">
        <f t="shared" si="16"/>
        <v>3.2227999999999279</v>
      </c>
      <c r="C1073" t="s">
        <v>18</v>
      </c>
      <c r="D1073">
        <v>19.5</v>
      </c>
      <c r="E1073">
        <v>0</v>
      </c>
      <c r="F1073">
        <f>IF(martianeum7[[#This Row],[zawartosc '[%']]]&gt;=1,martianeum7[[#This Row],[masa '[kg']]]*martianeum7[[#This Row],[zawartosc '[%']]]*0.01,0)</f>
        <v>0</v>
      </c>
      <c r="G1073">
        <f>martianeum7[[#This Row],[stan_magazynu '[kg']]]+martianeum7[[#This Row],[ile_kg_materiału_z_ładunku]]</f>
        <v>3.2227999999999279</v>
      </c>
      <c r="H1073">
        <f>IF(martianeum7[[#This Row],[stan_po_wydobyciu_z_ładunku]]&gt;=100,100,0)</f>
        <v>0</v>
      </c>
      <c r="I1073">
        <f>martianeum7[[#This Row],[stan_po_wydobyciu_z_ładunku]]-martianeum7[[#This Row],[ile_zabiera_na_orbite]]</f>
        <v>3.2227999999999279</v>
      </c>
    </row>
    <row r="1074" spans="1:9" x14ac:dyDescent="0.25">
      <c r="A1074" s="1">
        <v>49713</v>
      </c>
      <c r="B1074">
        <f t="shared" si="16"/>
        <v>3.2227999999999279</v>
      </c>
      <c r="C1074" t="s">
        <v>9</v>
      </c>
      <c r="D1074">
        <v>21.6</v>
      </c>
      <c r="E1074">
        <v>11.6</v>
      </c>
      <c r="F1074">
        <f>IF(martianeum7[[#This Row],[zawartosc '[%']]]&gt;=1,martianeum7[[#This Row],[masa '[kg']]]*martianeum7[[#This Row],[zawartosc '[%']]]*0.01,0)</f>
        <v>2.5056000000000003</v>
      </c>
      <c r="G1074">
        <f>martianeum7[[#This Row],[stan_magazynu '[kg']]]+martianeum7[[#This Row],[ile_kg_materiału_z_ładunku]]</f>
        <v>5.7283999999999278</v>
      </c>
      <c r="H1074">
        <f>IF(martianeum7[[#This Row],[stan_po_wydobyciu_z_ładunku]]&gt;=100,100,0)</f>
        <v>0</v>
      </c>
      <c r="I1074">
        <f>martianeum7[[#This Row],[stan_po_wydobyciu_z_ładunku]]-martianeum7[[#This Row],[ile_zabiera_na_orbite]]</f>
        <v>5.7283999999999278</v>
      </c>
    </row>
    <row r="1075" spans="1:9" x14ac:dyDescent="0.25">
      <c r="A1075" s="1">
        <v>49714</v>
      </c>
      <c r="B1075">
        <f t="shared" si="16"/>
        <v>5.7283999999999278</v>
      </c>
      <c r="C1075" t="s">
        <v>17</v>
      </c>
      <c r="D1075">
        <v>21.6</v>
      </c>
      <c r="E1075">
        <v>2.7</v>
      </c>
      <c r="F1075">
        <f>IF(martianeum7[[#This Row],[zawartosc '[%']]]&gt;=1,martianeum7[[#This Row],[masa '[kg']]]*martianeum7[[#This Row],[zawartosc '[%']]]*0.01,0)</f>
        <v>0.58320000000000005</v>
      </c>
      <c r="G1075">
        <f>martianeum7[[#This Row],[stan_magazynu '[kg']]]+martianeum7[[#This Row],[ile_kg_materiału_z_ładunku]]</f>
        <v>6.3115999999999275</v>
      </c>
      <c r="H1075">
        <f>IF(martianeum7[[#This Row],[stan_po_wydobyciu_z_ładunku]]&gt;=100,100,0)</f>
        <v>0</v>
      </c>
      <c r="I1075">
        <f>martianeum7[[#This Row],[stan_po_wydobyciu_z_ładunku]]-martianeum7[[#This Row],[ile_zabiera_na_orbite]]</f>
        <v>6.3115999999999275</v>
      </c>
    </row>
    <row r="1076" spans="1:9" x14ac:dyDescent="0.25">
      <c r="A1076" s="1">
        <v>49715</v>
      </c>
      <c r="B1076">
        <f t="shared" si="16"/>
        <v>6.3115999999999275</v>
      </c>
      <c r="C1076" t="s">
        <v>24</v>
      </c>
      <c r="D1076">
        <v>16.100000000000001</v>
      </c>
      <c r="E1076">
        <v>0</v>
      </c>
      <c r="F1076">
        <f>IF(martianeum7[[#This Row],[zawartosc '[%']]]&gt;=1,martianeum7[[#This Row],[masa '[kg']]]*martianeum7[[#This Row],[zawartosc '[%']]]*0.01,0)</f>
        <v>0</v>
      </c>
      <c r="G1076">
        <f>martianeum7[[#This Row],[stan_magazynu '[kg']]]+martianeum7[[#This Row],[ile_kg_materiału_z_ładunku]]</f>
        <v>6.3115999999999275</v>
      </c>
      <c r="H1076">
        <f>IF(martianeum7[[#This Row],[stan_po_wydobyciu_z_ładunku]]&gt;=100,100,0)</f>
        <v>0</v>
      </c>
      <c r="I1076">
        <f>martianeum7[[#This Row],[stan_po_wydobyciu_z_ładunku]]-martianeum7[[#This Row],[ile_zabiera_na_orbite]]</f>
        <v>6.3115999999999275</v>
      </c>
    </row>
    <row r="1077" spans="1:9" x14ac:dyDescent="0.25">
      <c r="A1077" s="1">
        <v>49716</v>
      </c>
      <c r="B1077">
        <f t="shared" si="16"/>
        <v>6.3115999999999275</v>
      </c>
      <c r="C1077" t="s">
        <v>6</v>
      </c>
      <c r="D1077">
        <v>29.4</v>
      </c>
      <c r="E1077">
        <v>12.5</v>
      </c>
      <c r="F1077">
        <f>IF(martianeum7[[#This Row],[zawartosc '[%']]]&gt;=1,martianeum7[[#This Row],[masa '[kg']]]*martianeum7[[#This Row],[zawartosc '[%']]]*0.01,0)</f>
        <v>3.6750000000000003</v>
      </c>
      <c r="G1077">
        <f>martianeum7[[#This Row],[stan_magazynu '[kg']]]+martianeum7[[#This Row],[ile_kg_materiału_z_ładunku]]</f>
        <v>9.9865999999999282</v>
      </c>
      <c r="H1077">
        <f>IF(martianeum7[[#This Row],[stan_po_wydobyciu_z_ładunku]]&gt;=100,100,0)</f>
        <v>0</v>
      </c>
      <c r="I1077">
        <f>martianeum7[[#This Row],[stan_po_wydobyciu_z_ładunku]]-martianeum7[[#This Row],[ile_zabiera_na_orbite]]</f>
        <v>9.9865999999999282</v>
      </c>
    </row>
    <row r="1078" spans="1:9" x14ac:dyDescent="0.25">
      <c r="A1078" s="1">
        <v>49717</v>
      </c>
      <c r="B1078">
        <f t="shared" si="16"/>
        <v>9.9865999999999282</v>
      </c>
      <c r="C1078" t="s">
        <v>26</v>
      </c>
      <c r="D1078">
        <v>17.8</v>
      </c>
      <c r="E1078">
        <v>5.9</v>
      </c>
      <c r="F1078">
        <f>IF(martianeum7[[#This Row],[zawartosc '[%']]]&gt;=1,martianeum7[[#This Row],[masa '[kg']]]*martianeum7[[#This Row],[zawartosc '[%']]]*0.01,0)</f>
        <v>1.0502</v>
      </c>
      <c r="G1078">
        <f>martianeum7[[#This Row],[stan_magazynu '[kg']]]+martianeum7[[#This Row],[ile_kg_materiału_z_ładunku]]</f>
        <v>11.036799999999928</v>
      </c>
      <c r="H1078">
        <f>IF(martianeum7[[#This Row],[stan_po_wydobyciu_z_ładunku]]&gt;=100,100,0)</f>
        <v>0</v>
      </c>
      <c r="I1078">
        <f>martianeum7[[#This Row],[stan_po_wydobyciu_z_ładunku]]-martianeum7[[#This Row],[ile_zabiera_na_orbite]]</f>
        <v>11.036799999999928</v>
      </c>
    </row>
    <row r="1079" spans="1:9" x14ac:dyDescent="0.25">
      <c r="A1079" s="1">
        <v>49718</v>
      </c>
      <c r="B1079">
        <f t="shared" si="16"/>
        <v>11.036799999999928</v>
      </c>
      <c r="C1079" t="s">
        <v>19</v>
      </c>
      <c r="D1079">
        <v>26.1</v>
      </c>
      <c r="E1079">
        <v>14.8</v>
      </c>
      <c r="F1079">
        <f>IF(martianeum7[[#This Row],[zawartosc '[%']]]&gt;=1,martianeum7[[#This Row],[masa '[kg']]]*martianeum7[[#This Row],[zawartosc '[%']]]*0.01,0)</f>
        <v>3.8628000000000005</v>
      </c>
      <c r="G1079">
        <f>martianeum7[[#This Row],[stan_magazynu '[kg']]]+martianeum7[[#This Row],[ile_kg_materiału_z_ładunku]]</f>
        <v>14.899599999999928</v>
      </c>
      <c r="H1079">
        <f>IF(martianeum7[[#This Row],[stan_po_wydobyciu_z_ładunku]]&gt;=100,100,0)</f>
        <v>0</v>
      </c>
      <c r="I1079">
        <f>martianeum7[[#This Row],[stan_po_wydobyciu_z_ładunku]]-martianeum7[[#This Row],[ile_zabiera_na_orbite]]</f>
        <v>14.899599999999928</v>
      </c>
    </row>
    <row r="1080" spans="1:9" x14ac:dyDescent="0.25">
      <c r="A1080" s="1">
        <v>49719</v>
      </c>
      <c r="B1080">
        <f t="shared" si="16"/>
        <v>14.899599999999928</v>
      </c>
      <c r="C1080" t="s">
        <v>10</v>
      </c>
      <c r="D1080">
        <v>13.8</v>
      </c>
      <c r="E1080">
        <v>0</v>
      </c>
      <c r="F1080">
        <f>IF(martianeum7[[#This Row],[zawartosc '[%']]]&gt;=1,martianeum7[[#This Row],[masa '[kg']]]*martianeum7[[#This Row],[zawartosc '[%']]]*0.01,0)</f>
        <v>0</v>
      </c>
      <c r="G1080">
        <f>martianeum7[[#This Row],[stan_magazynu '[kg']]]+martianeum7[[#This Row],[ile_kg_materiału_z_ładunku]]</f>
        <v>14.899599999999928</v>
      </c>
      <c r="H1080">
        <f>IF(martianeum7[[#This Row],[stan_po_wydobyciu_z_ładunku]]&gt;=100,100,0)</f>
        <v>0</v>
      </c>
      <c r="I1080">
        <f>martianeum7[[#This Row],[stan_po_wydobyciu_z_ładunku]]-martianeum7[[#This Row],[ile_zabiera_na_orbite]]</f>
        <v>14.899599999999928</v>
      </c>
    </row>
    <row r="1081" spans="1:9" x14ac:dyDescent="0.25">
      <c r="A1081" s="1">
        <v>49720</v>
      </c>
      <c r="B1081">
        <f t="shared" si="16"/>
        <v>14.899599999999928</v>
      </c>
      <c r="C1081" t="s">
        <v>12</v>
      </c>
      <c r="D1081">
        <v>16.100000000000001</v>
      </c>
      <c r="E1081">
        <v>6.2</v>
      </c>
      <c r="F1081">
        <f>IF(martianeum7[[#This Row],[zawartosc '[%']]]&gt;=1,martianeum7[[#This Row],[masa '[kg']]]*martianeum7[[#This Row],[zawartosc '[%']]]*0.01,0)</f>
        <v>0.99820000000000009</v>
      </c>
      <c r="G1081">
        <f>martianeum7[[#This Row],[stan_magazynu '[kg']]]+martianeum7[[#This Row],[ile_kg_materiału_z_ładunku]]</f>
        <v>15.897799999999929</v>
      </c>
      <c r="H1081">
        <f>IF(martianeum7[[#This Row],[stan_po_wydobyciu_z_ładunku]]&gt;=100,100,0)</f>
        <v>0</v>
      </c>
      <c r="I1081">
        <f>martianeum7[[#This Row],[stan_po_wydobyciu_z_ładunku]]-martianeum7[[#This Row],[ile_zabiera_na_orbite]]</f>
        <v>15.897799999999929</v>
      </c>
    </row>
    <row r="1082" spans="1:9" x14ac:dyDescent="0.25">
      <c r="A1082" s="1">
        <v>49721</v>
      </c>
      <c r="B1082">
        <f t="shared" si="16"/>
        <v>15.897799999999929</v>
      </c>
      <c r="C1082" t="s">
        <v>10</v>
      </c>
      <c r="D1082">
        <v>23.2</v>
      </c>
      <c r="E1082">
        <v>45.8</v>
      </c>
      <c r="F1082">
        <f>IF(martianeum7[[#This Row],[zawartosc '[%']]]&gt;=1,martianeum7[[#This Row],[masa '[kg']]]*martianeum7[[#This Row],[zawartosc '[%']]]*0.01,0)</f>
        <v>10.6256</v>
      </c>
      <c r="G1082">
        <f>martianeum7[[#This Row],[stan_magazynu '[kg']]]+martianeum7[[#This Row],[ile_kg_materiału_z_ładunku]]</f>
        <v>26.523399999999931</v>
      </c>
      <c r="H1082">
        <f>IF(martianeum7[[#This Row],[stan_po_wydobyciu_z_ładunku]]&gt;=100,100,0)</f>
        <v>0</v>
      </c>
      <c r="I1082">
        <f>martianeum7[[#This Row],[stan_po_wydobyciu_z_ładunku]]-martianeum7[[#This Row],[ile_zabiera_na_orbite]]</f>
        <v>26.523399999999931</v>
      </c>
    </row>
    <row r="1083" spans="1:9" x14ac:dyDescent="0.25">
      <c r="A1083" s="1">
        <v>49722</v>
      </c>
      <c r="B1083">
        <f t="shared" si="16"/>
        <v>26.523399999999931</v>
      </c>
      <c r="C1083" t="s">
        <v>12</v>
      </c>
      <c r="D1083">
        <v>18.899999999999999</v>
      </c>
      <c r="E1083">
        <v>0</v>
      </c>
      <c r="F1083">
        <f>IF(martianeum7[[#This Row],[zawartosc '[%']]]&gt;=1,martianeum7[[#This Row],[masa '[kg']]]*martianeum7[[#This Row],[zawartosc '[%']]]*0.01,0)</f>
        <v>0</v>
      </c>
      <c r="G1083">
        <f>martianeum7[[#This Row],[stan_magazynu '[kg']]]+martianeum7[[#This Row],[ile_kg_materiału_z_ładunku]]</f>
        <v>26.523399999999931</v>
      </c>
      <c r="H1083">
        <f>IF(martianeum7[[#This Row],[stan_po_wydobyciu_z_ładunku]]&gt;=100,100,0)</f>
        <v>0</v>
      </c>
      <c r="I1083">
        <f>martianeum7[[#This Row],[stan_po_wydobyciu_z_ładunku]]-martianeum7[[#This Row],[ile_zabiera_na_orbite]]</f>
        <v>26.523399999999931</v>
      </c>
    </row>
    <row r="1084" spans="1:9" x14ac:dyDescent="0.25">
      <c r="A1084" s="1">
        <v>49723</v>
      </c>
      <c r="B1084">
        <f t="shared" si="16"/>
        <v>26.523399999999931</v>
      </c>
      <c r="C1084" t="s">
        <v>19</v>
      </c>
      <c r="D1084">
        <v>28.9</v>
      </c>
      <c r="E1084">
        <v>34.1</v>
      </c>
      <c r="F1084">
        <f>IF(martianeum7[[#This Row],[zawartosc '[%']]]&gt;=1,martianeum7[[#This Row],[masa '[kg']]]*martianeum7[[#This Row],[zawartosc '[%']]]*0.01,0)</f>
        <v>9.8549000000000007</v>
      </c>
      <c r="G1084">
        <f>martianeum7[[#This Row],[stan_magazynu '[kg']]]+martianeum7[[#This Row],[ile_kg_materiału_z_ładunku]]</f>
        <v>36.378299999999932</v>
      </c>
      <c r="H1084">
        <f>IF(martianeum7[[#This Row],[stan_po_wydobyciu_z_ładunku]]&gt;=100,100,0)</f>
        <v>0</v>
      </c>
      <c r="I1084">
        <f>martianeum7[[#This Row],[stan_po_wydobyciu_z_ładunku]]-martianeum7[[#This Row],[ile_zabiera_na_orbite]]</f>
        <v>36.378299999999932</v>
      </c>
    </row>
    <row r="1085" spans="1:9" x14ac:dyDescent="0.25">
      <c r="A1085" s="1">
        <v>49724</v>
      </c>
      <c r="B1085">
        <f t="shared" si="16"/>
        <v>36.378299999999932</v>
      </c>
      <c r="C1085" t="s">
        <v>10</v>
      </c>
      <c r="D1085">
        <v>19.3</v>
      </c>
      <c r="E1085">
        <v>49.6</v>
      </c>
      <c r="F1085">
        <f>IF(martianeum7[[#This Row],[zawartosc '[%']]]&gt;=1,martianeum7[[#This Row],[masa '[kg']]]*martianeum7[[#This Row],[zawartosc '[%']]]*0.01,0)</f>
        <v>9.5728000000000009</v>
      </c>
      <c r="G1085">
        <f>martianeum7[[#This Row],[stan_magazynu '[kg']]]+martianeum7[[#This Row],[ile_kg_materiału_z_ładunku]]</f>
        <v>45.951099999999933</v>
      </c>
      <c r="H1085">
        <f>IF(martianeum7[[#This Row],[stan_po_wydobyciu_z_ładunku]]&gt;=100,100,0)</f>
        <v>0</v>
      </c>
      <c r="I1085">
        <f>martianeum7[[#This Row],[stan_po_wydobyciu_z_ładunku]]-martianeum7[[#This Row],[ile_zabiera_na_orbite]]</f>
        <v>45.951099999999933</v>
      </c>
    </row>
    <row r="1086" spans="1:9" x14ac:dyDescent="0.25">
      <c r="A1086" s="1">
        <v>49725</v>
      </c>
      <c r="B1086">
        <f t="shared" si="16"/>
        <v>45.951099999999933</v>
      </c>
      <c r="C1086" t="s">
        <v>18</v>
      </c>
      <c r="D1086">
        <v>23.9</v>
      </c>
      <c r="E1086">
        <v>11.7</v>
      </c>
      <c r="F1086">
        <f>IF(martianeum7[[#This Row],[zawartosc '[%']]]&gt;=1,martianeum7[[#This Row],[masa '[kg']]]*martianeum7[[#This Row],[zawartosc '[%']]]*0.01,0)</f>
        <v>2.7962999999999996</v>
      </c>
      <c r="G1086">
        <f>martianeum7[[#This Row],[stan_magazynu '[kg']]]+martianeum7[[#This Row],[ile_kg_materiału_z_ładunku]]</f>
        <v>48.747399999999935</v>
      </c>
      <c r="H1086">
        <f>IF(martianeum7[[#This Row],[stan_po_wydobyciu_z_ładunku]]&gt;=100,100,0)</f>
        <v>0</v>
      </c>
      <c r="I1086">
        <f>martianeum7[[#This Row],[stan_po_wydobyciu_z_ładunku]]-martianeum7[[#This Row],[ile_zabiera_na_orbite]]</f>
        <v>48.747399999999935</v>
      </c>
    </row>
    <row r="1087" spans="1:9" x14ac:dyDescent="0.25">
      <c r="A1087" s="1">
        <v>49726</v>
      </c>
      <c r="B1087">
        <f t="shared" si="16"/>
        <v>48.747399999999935</v>
      </c>
      <c r="C1087" t="s">
        <v>13</v>
      </c>
      <c r="D1087">
        <v>28.6</v>
      </c>
      <c r="E1087">
        <v>11.5</v>
      </c>
      <c r="F1087">
        <f>IF(martianeum7[[#This Row],[zawartosc '[%']]]&gt;=1,martianeum7[[#This Row],[masa '[kg']]]*martianeum7[[#This Row],[zawartosc '[%']]]*0.01,0)</f>
        <v>3.2890000000000006</v>
      </c>
      <c r="G1087">
        <f>martianeum7[[#This Row],[stan_magazynu '[kg']]]+martianeum7[[#This Row],[ile_kg_materiału_z_ładunku]]</f>
        <v>52.036399999999936</v>
      </c>
      <c r="H1087">
        <f>IF(martianeum7[[#This Row],[stan_po_wydobyciu_z_ładunku]]&gt;=100,100,0)</f>
        <v>0</v>
      </c>
      <c r="I1087">
        <f>martianeum7[[#This Row],[stan_po_wydobyciu_z_ładunku]]-martianeum7[[#This Row],[ile_zabiera_na_orbite]]</f>
        <v>52.036399999999936</v>
      </c>
    </row>
    <row r="1088" spans="1:9" x14ac:dyDescent="0.25">
      <c r="A1088" s="1">
        <v>49727</v>
      </c>
      <c r="B1088">
        <f t="shared" si="16"/>
        <v>52.036399999999936</v>
      </c>
      <c r="C1088" t="s">
        <v>26</v>
      </c>
      <c r="D1088">
        <v>14.5</v>
      </c>
      <c r="E1088">
        <v>0.3</v>
      </c>
      <c r="F1088">
        <f>IF(martianeum7[[#This Row],[zawartosc '[%']]]&gt;=1,martianeum7[[#This Row],[masa '[kg']]]*martianeum7[[#This Row],[zawartosc '[%']]]*0.01,0)</f>
        <v>0</v>
      </c>
      <c r="G1088">
        <f>martianeum7[[#This Row],[stan_magazynu '[kg']]]+martianeum7[[#This Row],[ile_kg_materiału_z_ładunku]]</f>
        <v>52.036399999999936</v>
      </c>
      <c r="H1088">
        <f>IF(martianeum7[[#This Row],[stan_po_wydobyciu_z_ładunku]]&gt;=100,100,0)</f>
        <v>0</v>
      </c>
      <c r="I1088">
        <f>martianeum7[[#This Row],[stan_po_wydobyciu_z_ładunku]]-martianeum7[[#This Row],[ile_zabiera_na_orbite]]</f>
        <v>52.036399999999936</v>
      </c>
    </row>
    <row r="1089" spans="1:9" x14ac:dyDescent="0.25">
      <c r="A1089" s="1">
        <v>49728</v>
      </c>
      <c r="B1089">
        <f t="shared" si="16"/>
        <v>52.036399999999936</v>
      </c>
      <c r="C1089" t="s">
        <v>10</v>
      </c>
      <c r="D1089">
        <v>13</v>
      </c>
      <c r="E1089">
        <v>0</v>
      </c>
      <c r="F1089">
        <f>IF(martianeum7[[#This Row],[zawartosc '[%']]]&gt;=1,martianeum7[[#This Row],[masa '[kg']]]*martianeum7[[#This Row],[zawartosc '[%']]]*0.01,0)</f>
        <v>0</v>
      </c>
      <c r="G1089">
        <f>martianeum7[[#This Row],[stan_magazynu '[kg']]]+martianeum7[[#This Row],[ile_kg_materiału_z_ładunku]]</f>
        <v>52.036399999999936</v>
      </c>
      <c r="H1089">
        <f>IF(martianeum7[[#This Row],[stan_po_wydobyciu_z_ładunku]]&gt;=100,100,0)</f>
        <v>0</v>
      </c>
      <c r="I1089">
        <f>martianeum7[[#This Row],[stan_po_wydobyciu_z_ładunku]]-martianeum7[[#This Row],[ile_zabiera_na_orbite]]</f>
        <v>52.036399999999936</v>
      </c>
    </row>
    <row r="1090" spans="1:9" x14ac:dyDescent="0.25">
      <c r="A1090" s="1">
        <v>49729</v>
      </c>
      <c r="B1090">
        <f t="shared" si="16"/>
        <v>52.036399999999936</v>
      </c>
      <c r="C1090" t="s">
        <v>19</v>
      </c>
      <c r="D1090">
        <v>16.2</v>
      </c>
      <c r="E1090">
        <v>9.1999999999999993</v>
      </c>
      <c r="F1090">
        <f>IF(martianeum7[[#This Row],[zawartosc '[%']]]&gt;=1,martianeum7[[#This Row],[masa '[kg']]]*martianeum7[[#This Row],[zawartosc '[%']]]*0.01,0)</f>
        <v>1.4903999999999999</v>
      </c>
      <c r="G1090">
        <f>martianeum7[[#This Row],[stan_magazynu '[kg']]]+martianeum7[[#This Row],[ile_kg_materiału_z_ładunku]]</f>
        <v>53.526799999999938</v>
      </c>
      <c r="H1090">
        <f>IF(martianeum7[[#This Row],[stan_po_wydobyciu_z_ładunku]]&gt;=100,100,0)</f>
        <v>0</v>
      </c>
      <c r="I1090">
        <f>martianeum7[[#This Row],[stan_po_wydobyciu_z_ładunku]]-martianeum7[[#This Row],[ile_zabiera_na_orbite]]</f>
        <v>53.526799999999938</v>
      </c>
    </row>
    <row r="1091" spans="1:9" x14ac:dyDescent="0.25">
      <c r="A1091" s="1">
        <v>49730</v>
      </c>
      <c r="B1091">
        <f t="shared" si="16"/>
        <v>53.526799999999938</v>
      </c>
      <c r="C1091" t="s">
        <v>15</v>
      </c>
      <c r="D1091">
        <v>27.1</v>
      </c>
      <c r="E1091">
        <v>6.3</v>
      </c>
      <c r="F1091">
        <f>IF(martianeum7[[#This Row],[zawartosc '[%']]]&gt;=1,martianeum7[[#This Row],[masa '[kg']]]*martianeum7[[#This Row],[zawartosc '[%']]]*0.01,0)</f>
        <v>1.7073000000000003</v>
      </c>
      <c r="G1091">
        <f>martianeum7[[#This Row],[stan_magazynu '[kg']]]+martianeum7[[#This Row],[ile_kg_materiału_z_ładunku]]</f>
        <v>55.234099999999941</v>
      </c>
      <c r="H1091">
        <f>IF(martianeum7[[#This Row],[stan_po_wydobyciu_z_ładunku]]&gt;=100,100,0)</f>
        <v>0</v>
      </c>
      <c r="I1091">
        <f>martianeum7[[#This Row],[stan_po_wydobyciu_z_ładunku]]-martianeum7[[#This Row],[ile_zabiera_na_orbite]]</f>
        <v>55.234099999999941</v>
      </c>
    </row>
    <row r="1092" spans="1:9" x14ac:dyDescent="0.25">
      <c r="A1092" s="1">
        <v>49731</v>
      </c>
      <c r="B1092">
        <f t="shared" ref="B1092:B1155" si="17">I1091</f>
        <v>55.234099999999941</v>
      </c>
      <c r="C1092" t="s">
        <v>10</v>
      </c>
      <c r="D1092">
        <v>15.6</v>
      </c>
      <c r="E1092">
        <v>28</v>
      </c>
      <c r="F1092">
        <f>IF(martianeum7[[#This Row],[zawartosc '[%']]]&gt;=1,martianeum7[[#This Row],[masa '[kg']]]*martianeum7[[#This Row],[zawartosc '[%']]]*0.01,0)</f>
        <v>4.3680000000000003</v>
      </c>
      <c r="G1092">
        <f>martianeum7[[#This Row],[stan_magazynu '[kg']]]+martianeum7[[#This Row],[ile_kg_materiału_z_ładunku]]</f>
        <v>59.602099999999943</v>
      </c>
      <c r="H1092">
        <f>IF(martianeum7[[#This Row],[stan_po_wydobyciu_z_ładunku]]&gt;=100,100,0)</f>
        <v>0</v>
      </c>
      <c r="I1092">
        <f>martianeum7[[#This Row],[stan_po_wydobyciu_z_ładunku]]-martianeum7[[#This Row],[ile_zabiera_na_orbite]]</f>
        <v>59.602099999999943</v>
      </c>
    </row>
    <row r="1093" spans="1:9" x14ac:dyDescent="0.25">
      <c r="A1093" s="1">
        <v>49732</v>
      </c>
      <c r="B1093">
        <f t="shared" si="17"/>
        <v>59.602099999999943</v>
      </c>
      <c r="C1093" t="s">
        <v>26</v>
      </c>
      <c r="D1093">
        <v>28.9</v>
      </c>
      <c r="E1093">
        <v>6.8</v>
      </c>
      <c r="F1093">
        <f>IF(martianeum7[[#This Row],[zawartosc '[%']]]&gt;=1,martianeum7[[#This Row],[masa '[kg']]]*martianeum7[[#This Row],[zawartosc '[%']]]*0.01,0)</f>
        <v>1.9651999999999998</v>
      </c>
      <c r="G1093">
        <f>martianeum7[[#This Row],[stan_magazynu '[kg']]]+martianeum7[[#This Row],[ile_kg_materiału_z_ładunku]]</f>
        <v>61.567299999999946</v>
      </c>
      <c r="H1093">
        <f>IF(martianeum7[[#This Row],[stan_po_wydobyciu_z_ładunku]]&gt;=100,100,0)</f>
        <v>0</v>
      </c>
      <c r="I1093">
        <f>martianeum7[[#This Row],[stan_po_wydobyciu_z_ładunku]]-martianeum7[[#This Row],[ile_zabiera_na_orbite]]</f>
        <v>61.567299999999946</v>
      </c>
    </row>
    <row r="1094" spans="1:9" x14ac:dyDescent="0.25">
      <c r="A1094" s="1">
        <v>49733</v>
      </c>
      <c r="B1094">
        <f t="shared" si="17"/>
        <v>61.567299999999946</v>
      </c>
      <c r="C1094" t="s">
        <v>6</v>
      </c>
      <c r="D1094">
        <v>13.8</v>
      </c>
      <c r="E1094">
        <v>11.9</v>
      </c>
      <c r="F1094">
        <f>IF(martianeum7[[#This Row],[zawartosc '[%']]]&gt;=1,martianeum7[[#This Row],[masa '[kg']]]*martianeum7[[#This Row],[zawartosc '[%']]]*0.01,0)</f>
        <v>1.6422000000000003</v>
      </c>
      <c r="G1094">
        <f>martianeum7[[#This Row],[stan_magazynu '[kg']]]+martianeum7[[#This Row],[ile_kg_materiału_z_ładunku]]</f>
        <v>63.209499999999949</v>
      </c>
      <c r="H1094">
        <f>IF(martianeum7[[#This Row],[stan_po_wydobyciu_z_ładunku]]&gt;=100,100,0)</f>
        <v>0</v>
      </c>
      <c r="I1094">
        <f>martianeum7[[#This Row],[stan_po_wydobyciu_z_ładunku]]-martianeum7[[#This Row],[ile_zabiera_na_orbite]]</f>
        <v>63.209499999999949</v>
      </c>
    </row>
    <row r="1095" spans="1:9" x14ac:dyDescent="0.25">
      <c r="A1095" s="1">
        <v>49734</v>
      </c>
      <c r="B1095">
        <f t="shared" si="17"/>
        <v>63.209499999999949</v>
      </c>
      <c r="C1095" t="s">
        <v>6</v>
      </c>
      <c r="D1095">
        <v>17.8</v>
      </c>
      <c r="E1095">
        <v>1.5</v>
      </c>
      <c r="F1095">
        <f>IF(martianeum7[[#This Row],[zawartosc '[%']]]&gt;=1,martianeum7[[#This Row],[masa '[kg']]]*martianeum7[[#This Row],[zawartosc '[%']]]*0.01,0)</f>
        <v>0.26700000000000002</v>
      </c>
      <c r="G1095">
        <f>martianeum7[[#This Row],[stan_magazynu '[kg']]]+martianeum7[[#This Row],[ile_kg_materiału_z_ładunku]]</f>
        <v>63.476499999999952</v>
      </c>
      <c r="H1095">
        <f>IF(martianeum7[[#This Row],[stan_po_wydobyciu_z_ładunku]]&gt;=100,100,0)</f>
        <v>0</v>
      </c>
      <c r="I1095">
        <f>martianeum7[[#This Row],[stan_po_wydobyciu_z_ładunku]]-martianeum7[[#This Row],[ile_zabiera_na_orbite]]</f>
        <v>63.476499999999952</v>
      </c>
    </row>
    <row r="1096" spans="1:9" x14ac:dyDescent="0.25">
      <c r="A1096" s="1">
        <v>49735</v>
      </c>
      <c r="B1096">
        <f t="shared" si="17"/>
        <v>63.476499999999952</v>
      </c>
      <c r="C1096" t="s">
        <v>22</v>
      </c>
      <c r="D1096">
        <v>25.1</v>
      </c>
      <c r="E1096">
        <v>0</v>
      </c>
      <c r="F1096">
        <f>IF(martianeum7[[#This Row],[zawartosc '[%']]]&gt;=1,martianeum7[[#This Row],[masa '[kg']]]*martianeum7[[#This Row],[zawartosc '[%']]]*0.01,0)</f>
        <v>0</v>
      </c>
      <c r="G1096">
        <f>martianeum7[[#This Row],[stan_magazynu '[kg']]]+martianeum7[[#This Row],[ile_kg_materiału_z_ładunku]]</f>
        <v>63.476499999999952</v>
      </c>
      <c r="H1096">
        <f>IF(martianeum7[[#This Row],[stan_po_wydobyciu_z_ładunku]]&gt;=100,100,0)</f>
        <v>0</v>
      </c>
      <c r="I1096">
        <f>martianeum7[[#This Row],[stan_po_wydobyciu_z_ładunku]]-martianeum7[[#This Row],[ile_zabiera_na_orbite]]</f>
        <v>63.476499999999952</v>
      </c>
    </row>
    <row r="1097" spans="1:9" x14ac:dyDescent="0.25">
      <c r="A1097" s="1">
        <v>49736</v>
      </c>
      <c r="B1097">
        <f t="shared" si="17"/>
        <v>63.476499999999952</v>
      </c>
      <c r="C1097" t="s">
        <v>22</v>
      </c>
      <c r="D1097">
        <v>29.5</v>
      </c>
      <c r="E1097">
        <v>0</v>
      </c>
      <c r="F1097">
        <f>IF(martianeum7[[#This Row],[zawartosc '[%']]]&gt;=1,martianeum7[[#This Row],[masa '[kg']]]*martianeum7[[#This Row],[zawartosc '[%']]]*0.01,0)</f>
        <v>0</v>
      </c>
      <c r="G1097">
        <f>martianeum7[[#This Row],[stan_magazynu '[kg']]]+martianeum7[[#This Row],[ile_kg_materiału_z_ładunku]]</f>
        <v>63.476499999999952</v>
      </c>
      <c r="H1097">
        <f>IF(martianeum7[[#This Row],[stan_po_wydobyciu_z_ładunku]]&gt;=100,100,0)</f>
        <v>0</v>
      </c>
      <c r="I1097">
        <f>martianeum7[[#This Row],[stan_po_wydobyciu_z_ładunku]]-martianeum7[[#This Row],[ile_zabiera_na_orbite]]</f>
        <v>63.476499999999952</v>
      </c>
    </row>
    <row r="1098" spans="1:9" x14ac:dyDescent="0.25">
      <c r="A1098" s="1">
        <v>49737</v>
      </c>
      <c r="B1098">
        <f t="shared" si="17"/>
        <v>63.476499999999952</v>
      </c>
      <c r="C1098" t="s">
        <v>26</v>
      </c>
      <c r="D1098">
        <v>16.100000000000001</v>
      </c>
      <c r="E1098">
        <v>7.1</v>
      </c>
      <c r="F1098">
        <f>IF(martianeum7[[#This Row],[zawartosc '[%']]]&gt;=1,martianeum7[[#This Row],[masa '[kg']]]*martianeum7[[#This Row],[zawartosc '[%']]]*0.01,0)</f>
        <v>1.1431</v>
      </c>
      <c r="G1098">
        <f>martianeum7[[#This Row],[stan_magazynu '[kg']]]+martianeum7[[#This Row],[ile_kg_materiału_z_ładunku]]</f>
        <v>64.619599999999949</v>
      </c>
      <c r="H1098">
        <f>IF(martianeum7[[#This Row],[stan_po_wydobyciu_z_ładunku]]&gt;=100,100,0)</f>
        <v>0</v>
      </c>
      <c r="I1098">
        <f>martianeum7[[#This Row],[stan_po_wydobyciu_z_ładunku]]-martianeum7[[#This Row],[ile_zabiera_na_orbite]]</f>
        <v>64.619599999999949</v>
      </c>
    </row>
    <row r="1099" spans="1:9" x14ac:dyDescent="0.25">
      <c r="A1099" s="1">
        <v>49738</v>
      </c>
      <c r="B1099">
        <f t="shared" si="17"/>
        <v>64.619599999999949</v>
      </c>
      <c r="C1099" t="s">
        <v>9</v>
      </c>
      <c r="D1099">
        <v>18</v>
      </c>
      <c r="E1099">
        <v>12</v>
      </c>
      <c r="F1099">
        <f>IF(martianeum7[[#This Row],[zawartosc '[%']]]&gt;=1,martianeum7[[#This Row],[masa '[kg']]]*martianeum7[[#This Row],[zawartosc '[%']]]*0.01,0)</f>
        <v>2.16</v>
      </c>
      <c r="G1099">
        <f>martianeum7[[#This Row],[stan_magazynu '[kg']]]+martianeum7[[#This Row],[ile_kg_materiału_z_ładunku]]</f>
        <v>66.779599999999945</v>
      </c>
      <c r="H1099">
        <f>IF(martianeum7[[#This Row],[stan_po_wydobyciu_z_ładunku]]&gt;=100,100,0)</f>
        <v>0</v>
      </c>
      <c r="I1099">
        <f>martianeum7[[#This Row],[stan_po_wydobyciu_z_ładunku]]-martianeum7[[#This Row],[ile_zabiera_na_orbite]]</f>
        <v>66.779599999999945</v>
      </c>
    </row>
    <row r="1100" spans="1:9" x14ac:dyDescent="0.25">
      <c r="A1100" s="1">
        <v>49739</v>
      </c>
      <c r="B1100">
        <f t="shared" si="17"/>
        <v>66.779599999999945</v>
      </c>
      <c r="C1100" t="s">
        <v>10</v>
      </c>
      <c r="D1100">
        <v>12.2</v>
      </c>
      <c r="E1100">
        <v>26.8</v>
      </c>
      <c r="F1100">
        <f>IF(martianeum7[[#This Row],[zawartosc '[%']]]&gt;=1,martianeum7[[#This Row],[masa '[kg']]]*martianeum7[[#This Row],[zawartosc '[%']]]*0.01,0)</f>
        <v>3.2696000000000001</v>
      </c>
      <c r="G1100">
        <f>martianeum7[[#This Row],[stan_magazynu '[kg']]]+martianeum7[[#This Row],[ile_kg_materiału_z_ładunku]]</f>
        <v>70.049199999999942</v>
      </c>
      <c r="H1100">
        <f>IF(martianeum7[[#This Row],[stan_po_wydobyciu_z_ładunku]]&gt;=100,100,0)</f>
        <v>0</v>
      </c>
      <c r="I1100">
        <f>martianeum7[[#This Row],[stan_po_wydobyciu_z_ładunku]]-martianeum7[[#This Row],[ile_zabiera_na_orbite]]</f>
        <v>70.049199999999942</v>
      </c>
    </row>
    <row r="1101" spans="1:9" x14ac:dyDescent="0.25">
      <c r="A1101" s="1">
        <v>49740</v>
      </c>
      <c r="B1101">
        <f t="shared" si="17"/>
        <v>70.049199999999942</v>
      </c>
      <c r="C1101" t="s">
        <v>14</v>
      </c>
      <c r="D1101">
        <v>20.7</v>
      </c>
      <c r="E1101">
        <v>4.7</v>
      </c>
      <c r="F1101">
        <f>IF(martianeum7[[#This Row],[zawartosc '[%']]]&gt;=1,martianeum7[[#This Row],[masa '[kg']]]*martianeum7[[#This Row],[zawartosc '[%']]]*0.01,0)</f>
        <v>0.9729000000000001</v>
      </c>
      <c r="G1101">
        <f>martianeum7[[#This Row],[stan_magazynu '[kg']]]+martianeum7[[#This Row],[ile_kg_materiału_z_ładunku]]</f>
        <v>71.022099999999938</v>
      </c>
      <c r="H1101">
        <f>IF(martianeum7[[#This Row],[stan_po_wydobyciu_z_ładunku]]&gt;=100,100,0)</f>
        <v>0</v>
      </c>
      <c r="I1101">
        <f>martianeum7[[#This Row],[stan_po_wydobyciu_z_ładunku]]-martianeum7[[#This Row],[ile_zabiera_na_orbite]]</f>
        <v>71.022099999999938</v>
      </c>
    </row>
    <row r="1102" spans="1:9" x14ac:dyDescent="0.25">
      <c r="A1102" s="1">
        <v>49741</v>
      </c>
      <c r="B1102">
        <f t="shared" si="17"/>
        <v>71.022099999999938</v>
      </c>
      <c r="C1102" t="s">
        <v>10</v>
      </c>
      <c r="D1102">
        <v>20.100000000000001</v>
      </c>
      <c r="E1102">
        <v>47.4</v>
      </c>
      <c r="F1102">
        <f>IF(martianeum7[[#This Row],[zawartosc '[%']]]&gt;=1,martianeum7[[#This Row],[masa '[kg']]]*martianeum7[[#This Row],[zawartosc '[%']]]*0.01,0)</f>
        <v>9.5274000000000001</v>
      </c>
      <c r="G1102">
        <f>martianeum7[[#This Row],[stan_magazynu '[kg']]]+martianeum7[[#This Row],[ile_kg_materiału_z_ładunku]]</f>
        <v>80.549499999999938</v>
      </c>
      <c r="H1102">
        <f>IF(martianeum7[[#This Row],[stan_po_wydobyciu_z_ładunku]]&gt;=100,100,0)</f>
        <v>0</v>
      </c>
      <c r="I1102">
        <f>martianeum7[[#This Row],[stan_po_wydobyciu_z_ładunku]]-martianeum7[[#This Row],[ile_zabiera_na_orbite]]</f>
        <v>80.549499999999938</v>
      </c>
    </row>
    <row r="1103" spans="1:9" x14ac:dyDescent="0.25">
      <c r="A1103" s="1">
        <v>49742</v>
      </c>
      <c r="B1103">
        <f t="shared" si="17"/>
        <v>80.549499999999938</v>
      </c>
      <c r="C1103" t="s">
        <v>10</v>
      </c>
      <c r="D1103">
        <v>14.9</v>
      </c>
      <c r="E1103">
        <v>43.8</v>
      </c>
      <c r="F1103">
        <f>IF(martianeum7[[#This Row],[zawartosc '[%']]]&gt;=1,martianeum7[[#This Row],[masa '[kg']]]*martianeum7[[#This Row],[zawartosc '[%']]]*0.01,0)</f>
        <v>6.5262000000000002</v>
      </c>
      <c r="G1103">
        <f>martianeum7[[#This Row],[stan_magazynu '[kg']]]+martianeum7[[#This Row],[ile_kg_materiału_z_ładunku]]</f>
        <v>87.075699999999941</v>
      </c>
      <c r="H1103">
        <f>IF(martianeum7[[#This Row],[stan_po_wydobyciu_z_ładunku]]&gt;=100,100,0)</f>
        <v>0</v>
      </c>
      <c r="I1103">
        <f>martianeum7[[#This Row],[stan_po_wydobyciu_z_ładunku]]-martianeum7[[#This Row],[ile_zabiera_na_orbite]]</f>
        <v>87.075699999999941</v>
      </c>
    </row>
    <row r="1104" spans="1:9" x14ac:dyDescent="0.25">
      <c r="A1104" s="1">
        <v>49743</v>
      </c>
      <c r="B1104">
        <f t="shared" si="17"/>
        <v>87.075699999999941</v>
      </c>
      <c r="C1104" t="s">
        <v>10</v>
      </c>
      <c r="D1104">
        <v>19</v>
      </c>
      <c r="E1104">
        <v>0</v>
      </c>
      <c r="F1104">
        <f>IF(martianeum7[[#This Row],[zawartosc '[%']]]&gt;=1,martianeum7[[#This Row],[masa '[kg']]]*martianeum7[[#This Row],[zawartosc '[%']]]*0.01,0)</f>
        <v>0</v>
      </c>
      <c r="G1104">
        <f>martianeum7[[#This Row],[stan_magazynu '[kg']]]+martianeum7[[#This Row],[ile_kg_materiału_z_ładunku]]</f>
        <v>87.075699999999941</v>
      </c>
      <c r="H1104">
        <f>IF(martianeum7[[#This Row],[stan_po_wydobyciu_z_ładunku]]&gt;=100,100,0)</f>
        <v>0</v>
      </c>
      <c r="I1104">
        <f>martianeum7[[#This Row],[stan_po_wydobyciu_z_ładunku]]-martianeum7[[#This Row],[ile_zabiera_na_orbite]]</f>
        <v>87.075699999999941</v>
      </c>
    </row>
    <row r="1105" spans="1:9" x14ac:dyDescent="0.25">
      <c r="A1105" s="1">
        <v>49744</v>
      </c>
      <c r="B1105">
        <f t="shared" si="17"/>
        <v>87.075699999999941</v>
      </c>
      <c r="C1105" t="s">
        <v>6</v>
      </c>
      <c r="D1105">
        <v>12.5</v>
      </c>
      <c r="E1105">
        <v>0</v>
      </c>
      <c r="F1105">
        <f>IF(martianeum7[[#This Row],[zawartosc '[%']]]&gt;=1,martianeum7[[#This Row],[masa '[kg']]]*martianeum7[[#This Row],[zawartosc '[%']]]*0.01,0)</f>
        <v>0</v>
      </c>
      <c r="G1105">
        <f>martianeum7[[#This Row],[stan_magazynu '[kg']]]+martianeum7[[#This Row],[ile_kg_materiału_z_ładunku]]</f>
        <v>87.075699999999941</v>
      </c>
      <c r="H1105">
        <f>IF(martianeum7[[#This Row],[stan_po_wydobyciu_z_ładunku]]&gt;=100,100,0)</f>
        <v>0</v>
      </c>
      <c r="I1105">
        <f>martianeum7[[#This Row],[stan_po_wydobyciu_z_ładunku]]-martianeum7[[#This Row],[ile_zabiera_na_orbite]]</f>
        <v>87.075699999999941</v>
      </c>
    </row>
    <row r="1106" spans="1:9" x14ac:dyDescent="0.25">
      <c r="A1106" s="1">
        <v>49745</v>
      </c>
      <c r="B1106">
        <f t="shared" si="17"/>
        <v>87.075699999999941</v>
      </c>
      <c r="C1106" t="s">
        <v>13</v>
      </c>
      <c r="D1106">
        <v>15.2</v>
      </c>
      <c r="E1106">
        <v>13.9</v>
      </c>
      <c r="F1106">
        <f>IF(martianeum7[[#This Row],[zawartosc '[%']]]&gt;=1,martianeum7[[#This Row],[masa '[kg']]]*martianeum7[[#This Row],[zawartosc '[%']]]*0.01,0)</f>
        <v>2.1128</v>
      </c>
      <c r="G1106">
        <f>martianeum7[[#This Row],[stan_magazynu '[kg']]]+martianeum7[[#This Row],[ile_kg_materiału_z_ładunku]]</f>
        <v>89.188499999999948</v>
      </c>
      <c r="H1106">
        <f>IF(martianeum7[[#This Row],[stan_po_wydobyciu_z_ładunku]]&gt;=100,100,0)</f>
        <v>0</v>
      </c>
      <c r="I1106">
        <f>martianeum7[[#This Row],[stan_po_wydobyciu_z_ładunku]]-martianeum7[[#This Row],[ile_zabiera_na_orbite]]</f>
        <v>89.188499999999948</v>
      </c>
    </row>
    <row r="1107" spans="1:9" x14ac:dyDescent="0.25">
      <c r="A1107" s="1">
        <v>49746</v>
      </c>
      <c r="B1107">
        <f t="shared" si="17"/>
        <v>89.188499999999948</v>
      </c>
      <c r="C1107" t="s">
        <v>19</v>
      </c>
      <c r="D1107">
        <v>29.2</v>
      </c>
      <c r="E1107">
        <v>26.8</v>
      </c>
      <c r="F1107">
        <f>IF(martianeum7[[#This Row],[zawartosc '[%']]]&gt;=1,martianeum7[[#This Row],[masa '[kg']]]*martianeum7[[#This Row],[zawartosc '[%']]]*0.01,0)</f>
        <v>7.8255999999999997</v>
      </c>
      <c r="G1107">
        <f>martianeum7[[#This Row],[stan_magazynu '[kg']]]+martianeum7[[#This Row],[ile_kg_materiału_z_ładunku]]</f>
        <v>97.014099999999942</v>
      </c>
      <c r="H1107">
        <f>IF(martianeum7[[#This Row],[stan_po_wydobyciu_z_ładunku]]&gt;=100,100,0)</f>
        <v>0</v>
      </c>
      <c r="I1107">
        <f>martianeum7[[#This Row],[stan_po_wydobyciu_z_ładunku]]-martianeum7[[#This Row],[ile_zabiera_na_orbite]]</f>
        <v>97.014099999999942</v>
      </c>
    </row>
    <row r="1108" spans="1:9" x14ac:dyDescent="0.25">
      <c r="A1108" s="1">
        <v>49747</v>
      </c>
      <c r="B1108">
        <f t="shared" si="17"/>
        <v>97.014099999999942</v>
      </c>
      <c r="C1108" t="s">
        <v>6</v>
      </c>
      <c r="D1108">
        <v>13.9</v>
      </c>
      <c r="E1108">
        <v>1.1000000000000001</v>
      </c>
      <c r="F1108">
        <f>IF(martianeum7[[#This Row],[zawartosc '[%']]]&gt;=1,martianeum7[[#This Row],[masa '[kg']]]*martianeum7[[#This Row],[zawartosc '[%']]]*0.01,0)</f>
        <v>0.15290000000000001</v>
      </c>
      <c r="G1108">
        <f>martianeum7[[#This Row],[stan_magazynu '[kg']]]+martianeum7[[#This Row],[ile_kg_materiału_z_ładunku]]</f>
        <v>97.166999999999945</v>
      </c>
      <c r="H1108">
        <f>IF(martianeum7[[#This Row],[stan_po_wydobyciu_z_ładunku]]&gt;=100,100,0)</f>
        <v>0</v>
      </c>
      <c r="I1108">
        <f>martianeum7[[#This Row],[stan_po_wydobyciu_z_ładunku]]-martianeum7[[#This Row],[ile_zabiera_na_orbite]]</f>
        <v>97.166999999999945</v>
      </c>
    </row>
    <row r="1109" spans="1:9" x14ac:dyDescent="0.25">
      <c r="A1109" s="1">
        <v>49748</v>
      </c>
      <c r="B1109">
        <f t="shared" si="17"/>
        <v>97.166999999999945</v>
      </c>
      <c r="C1109" t="s">
        <v>15</v>
      </c>
      <c r="D1109">
        <v>11.4</v>
      </c>
      <c r="E1109">
        <v>0</v>
      </c>
      <c r="F1109">
        <f>IF(martianeum7[[#This Row],[zawartosc '[%']]]&gt;=1,martianeum7[[#This Row],[masa '[kg']]]*martianeum7[[#This Row],[zawartosc '[%']]]*0.01,0)</f>
        <v>0</v>
      </c>
      <c r="G1109">
        <f>martianeum7[[#This Row],[stan_magazynu '[kg']]]+martianeum7[[#This Row],[ile_kg_materiału_z_ładunku]]</f>
        <v>97.166999999999945</v>
      </c>
      <c r="H1109">
        <f>IF(martianeum7[[#This Row],[stan_po_wydobyciu_z_ładunku]]&gt;=100,100,0)</f>
        <v>0</v>
      </c>
      <c r="I1109">
        <f>martianeum7[[#This Row],[stan_po_wydobyciu_z_ładunku]]-martianeum7[[#This Row],[ile_zabiera_na_orbite]]</f>
        <v>97.166999999999945</v>
      </c>
    </row>
    <row r="1110" spans="1:9" x14ac:dyDescent="0.25">
      <c r="A1110" s="1">
        <v>49749</v>
      </c>
      <c r="B1110">
        <f t="shared" si="17"/>
        <v>97.166999999999945</v>
      </c>
      <c r="C1110" t="s">
        <v>9</v>
      </c>
      <c r="D1110">
        <v>15.8</v>
      </c>
      <c r="E1110">
        <v>7</v>
      </c>
      <c r="F1110">
        <f>IF(martianeum7[[#This Row],[zawartosc '[%']]]&gt;=1,martianeum7[[#This Row],[masa '[kg']]]*martianeum7[[#This Row],[zawartosc '[%']]]*0.01,0)</f>
        <v>1.1060000000000001</v>
      </c>
      <c r="G1110">
        <f>martianeum7[[#This Row],[stan_magazynu '[kg']]]+martianeum7[[#This Row],[ile_kg_materiału_z_ładunku]]</f>
        <v>98.272999999999939</v>
      </c>
      <c r="H1110">
        <f>IF(martianeum7[[#This Row],[stan_po_wydobyciu_z_ładunku]]&gt;=100,100,0)</f>
        <v>0</v>
      </c>
      <c r="I1110">
        <f>martianeum7[[#This Row],[stan_po_wydobyciu_z_ładunku]]-martianeum7[[#This Row],[ile_zabiera_na_orbite]]</f>
        <v>98.272999999999939</v>
      </c>
    </row>
    <row r="1111" spans="1:9" x14ac:dyDescent="0.25">
      <c r="A1111" s="1">
        <v>49750</v>
      </c>
      <c r="B1111">
        <f t="shared" si="17"/>
        <v>98.272999999999939</v>
      </c>
      <c r="C1111" t="s">
        <v>10</v>
      </c>
      <c r="D1111">
        <v>10.199999999999999</v>
      </c>
      <c r="E1111">
        <v>43.3</v>
      </c>
      <c r="F1111">
        <f>IF(martianeum7[[#This Row],[zawartosc '[%']]]&gt;=1,martianeum7[[#This Row],[masa '[kg']]]*martianeum7[[#This Row],[zawartosc '[%']]]*0.01,0)</f>
        <v>4.4165999999999999</v>
      </c>
      <c r="G1111">
        <f>martianeum7[[#This Row],[stan_magazynu '[kg']]]+martianeum7[[#This Row],[ile_kg_materiału_z_ładunku]]</f>
        <v>102.68959999999994</v>
      </c>
      <c r="H1111">
        <f>IF(martianeum7[[#This Row],[stan_po_wydobyciu_z_ładunku]]&gt;=100,100,0)</f>
        <v>100</v>
      </c>
      <c r="I1111">
        <f>martianeum7[[#This Row],[stan_po_wydobyciu_z_ładunku]]-martianeum7[[#This Row],[ile_zabiera_na_orbite]]</f>
        <v>2.6895999999999418</v>
      </c>
    </row>
    <row r="1112" spans="1:9" x14ac:dyDescent="0.25">
      <c r="A1112" s="1">
        <v>49751</v>
      </c>
      <c r="B1112">
        <f t="shared" si="17"/>
        <v>2.6895999999999418</v>
      </c>
      <c r="C1112" t="s">
        <v>13</v>
      </c>
      <c r="D1112">
        <v>19.600000000000001</v>
      </c>
      <c r="E1112">
        <v>8.9</v>
      </c>
      <c r="F1112">
        <f>IF(martianeum7[[#This Row],[zawartosc '[%']]]&gt;=1,martianeum7[[#This Row],[masa '[kg']]]*martianeum7[[#This Row],[zawartosc '[%']]]*0.01,0)</f>
        <v>1.7444000000000004</v>
      </c>
      <c r="G1112">
        <f>martianeum7[[#This Row],[stan_magazynu '[kg']]]+martianeum7[[#This Row],[ile_kg_materiału_z_ładunku]]</f>
        <v>4.4339999999999424</v>
      </c>
      <c r="H1112">
        <f>IF(martianeum7[[#This Row],[stan_po_wydobyciu_z_ładunku]]&gt;=100,100,0)</f>
        <v>0</v>
      </c>
      <c r="I1112">
        <f>martianeum7[[#This Row],[stan_po_wydobyciu_z_ładunku]]-martianeum7[[#This Row],[ile_zabiera_na_orbite]]</f>
        <v>4.4339999999999424</v>
      </c>
    </row>
    <row r="1113" spans="1:9" x14ac:dyDescent="0.25">
      <c r="A1113" s="1">
        <v>49752</v>
      </c>
      <c r="B1113">
        <f t="shared" si="17"/>
        <v>4.4339999999999424</v>
      </c>
      <c r="C1113" t="s">
        <v>6</v>
      </c>
      <c r="D1113">
        <v>15.5</v>
      </c>
      <c r="E1113">
        <v>10.1</v>
      </c>
      <c r="F1113">
        <f>IF(martianeum7[[#This Row],[zawartosc '[%']]]&gt;=1,martianeum7[[#This Row],[masa '[kg']]]*martianeum7[[#This Row],[zawartosc '[%']]]*0.01,0)</f>
        <v>1.5654999999999999</v>
      </c>
      <c r="G1113">
        <f>martianeum7[[#This Row],[stan_magazynu '[kg']]]+martianeum7[[#This Row],[ile_kg_materiału_z_ładunku]]</f>
        <v>5.9994999999999425</v>
      </c>
      <c r="H1113">
        <f>IF(martianeum7[[#This Row],[stan_po_wydobyciu_z_ładunku]]&gt;=100,100,0)</f>
        <v>0</v>
      </c>
      <c r="I1113">
        <f>martianeum7[[#This Row],[stan_po_wydobyciu_z_ładunku]]-martianeum7[[#This Row],[ile_zabiera_na_orbite]]</f>
        <v>5.9994999999999425</v>
      </c>
    </row>
    <row r="1114" spans="1:9" x14ac:dyDescent="0.25">
      <c r="A1114" s="1">
        <v>49753</v>
      </c>
      <c r="B1114">
        <f t="shared" si="17"/>
        <v>5.9994999999999425</v>
      </c>
      <c r="C1114" t="s">
        <v>15</v>
      </c>
      <c r="D1114">
        <v>19.899999999999999</v>
      </c>
      <c r="E1114">
        <v>16.2</v>
      </c>
      <c r="F1114">
        <f>IF(martianeum7[[#This Row],[zawartosc '[%']]]&gt;=1,martianeum7[[#This Row],[masa '[kg']]]*martianeum7[[#This Row],[zawartosc '[%']]]*0.01,0)</f>
        <v>3.2237999999999993</v>
      </c>
      <c r="G1114">
        <f>martianeum7[[#This Row],[stan_magazynu '[kg']]]+martianeum7[[#This Row],[ile_kg_materiału_z_ładunku]]</f>
        <v>9.2232999999999414</v>
      </c>
      <c r="H1114">
        <f>IF(martianeum7[[#This Row],[stan_po_wydobyciu_z_ładunku]]&gt;=100,100,0)</f>
        <v>0</v>
      </c>
      <c r="I1114">
        <f>martianeum7[[#This Row],[stan_po_wydobyciu_z_ładunku]]-martianeum7[[#This Row],[ile_zabiera_na_orbite]]</f>
        <v>9.2232999999999414</v>
      </c>
    </row>
    <row r="1115" spans="1:9" x14ac:dyDescent="0.25">
      <c r="A1115" s="1">
        <v>49754</v>
      </c>
      <c r="B1115">
        <f t="shared" si="17"/>
        <v>9.2232999999999414</v>
      </c>
      <c r="C1115" t="s">
        <v>18</v>
      </c>
      <c r="D1115">
        <v>10.7</v>
      </c>
      <c r="E1115">
        <v>2.8</v>
      </c>
      <c r="F1115">
        <f>IF(martianeum7[[#This Row],[zawartosc '[%']]]&gt;=1,martianeum7[[#This Row],[masa '[kg']]]*martianeum7[[#This Row],[zawartosc '[%']]]*0.01,0)</f>
        <v>0.29959999999999998</v>
      </c>
      <c r="G1115">
        <f>martianeum7[[#This Row],[stan_magazynu '[kg']]]+martianeum7[[#This Row],[ile_kg_materiału_z_ładunku]]</f>
        <v>9.5228999999999413</v>
      </c>
      <c r="H1115">
        <f>IF(martianeum7[[#This Row],[stan_po_wydobyciu_z_ładunku]]&gt;=100,100,0)</f>
        <v>0</v>
      </c>
      <c r="I1115">
        <f>martianeum7[[#This Row],[stan_po_wydobyciu_z_ładunku]]-martianeum7[[#This Row],[ile_zabiera_na_orbite]]</f>
        <v>9.5228999999999413</v>
      </c>
    </row>
    <row r="1116" spans="1:9" x14ac:dyDescent="0.25">
      <c r="A1116" s="1">
        <v>49755</v>
      </c>
      <c r="B1116">
        <f t="shared" si="17"/>
        <v>9.5228999999999413</v>
      </c>
      <c r="C1116" t="s">
        <v>26</v>
      </c>
      <c r="D1116">
        <v>11.5</v>
      </c>
      <c r="E1116">
        <v>5.9</v>
      </c>
      <c r="F1116">
        <f>IF(martianeum7[[#This Row],[zawartosc '[%']]]&gt;=1,martianeum7[[#This Row],[masa '[kg']]]*martianeum7[[#This Row],[zawartosc '[%']]]*0.01,0)</f>
        <v>0.6785000000000001</v>
      </c>
      <c r="G1116">
        <f>martianeum7[[#This Row],[stan_magazynu '[kg']]]+martianeum7[[#This Row],[ile_kg_materiału_z_ładunku]]</f>
        <v>10.201399999999941</v>
      </c>
      <c r="H1116">
        <f>IF(martianeum7[[#This Row],[stan_po_wydobyciu_z_ładunku]]&gt;=100,100,0)</f>
        <v>0</v>
      </c>
      <c r="I1116">
        <f>martianeum7[[#This Row],[stan_po_wydobyciu_z_ładunku]]-martianeum7[[#This Row],[ile_zabiera_na_orbite]]</f>
        <v>10.201399999999941</v>
      </c>
    </row>
    <row r="1117" spans="1:9" x14ac:dyDescent="0.25">
      <c r="A1117" s="1">
        <v>49756</v>
      </c>
      <c r="B1117">
        <f t="shared" si="17"/>
        <v>10.201399999999941</v>
      </c>
      <c r="C1117" t="s">
        <v>14</v>
      </c>
      <c r="D1117">
        <v>28.4</v>
      </c>
      <c r="E1117">
        <v>1</v>
      </c>
      <c r="F1117">
        <f>IF(martianeum7[[#This Row],[zawartosc '[%']]]&gt;=1,martianeum7[[#This Row],[masa '[kg']]]*martianeum7[[#This Row],[zawartosc '[%']]]*0.01,0)</f>
        <v>0.28399999999999997</v>
      </c>
      <c r="G1117">
        <f>martianeum7[[#This Row],[stan_magazynu '[kg']]]+martianeum7[[#This Row],[ile_kg_materiału_z_ładunku]]</f>
        <v>10.485399999999942</v>
      </c>
      <c r="H1117">
        <f>IF(martianeum7[[#This Row],[stan_po_wydobyciu_z_ładunku]]&gt;=100,100,0)</f>
        <v>0</v>
      </c>
      <c r="I1117">
        <f>martianeum7[[#This Row],[stan_po_wydobyciu_z_ładunku]]-martianeum7[[#This Row],[ile_zabiera_na_orbite]]</f>
        <v>10.485399999999942</v>
      </c>
    </row>
    <row r="1118" spans="1:9" x14ac:dyDescent="0.25">
      <c r="A1118" s="1">
        <v>49757</v>
      </c>
      <c r="B1118">
        <f t="shared" si="17"/>
        <v>10.485399999999942</v>
      </c>
      <c r="C1118" t="s">
        <v>19</v>
      </c>
      <c r="D1118">
        <v>22.3</v>
      </c>
      <c r="E1118">
        <v>5.0999999999999996</v>
      </c>
      <c r="F1118">
        <f>IF(martianeum7[[#This Row],[zawartosc '[%']]]&gt;=1,martianeum7[[#This Row],[masa '[kg']]]*martianeum7[[#This Row],[zawartosc '[%']]]*0.01,0)</f>
        <v>1.1373</v>
      </c>
      <c r="G1118">
        <f>martianeum7[[#This Row],[stan_magazynu '[kg']]]+martianeum7[[#This Row],[ile_kg_materiału_z_ładunku]]</f>
        <v>11.622699999999941</v>
      </c>
      <c r="H1118">
        <f>IF(martianeum7[[#This Row],[stan_po_wydobyciu_z_ładunku]]&gt;=100,100,0)</f>
        <v>0</v>
      </c>
      <c r="I1118">
        <f>martianeum7[[#This Row],[stan_po_wydobyciu_z_ładunku]]-martianeum7[[#This Row],[ile_zabiera_na_orbite]]</f>
        <v>11.622699999999941</v>
      </c>
    </row>
    <row r="1119" spans="1:9" x14ac:dyDescent="0.25">
      <c r="A1119" s="1">
        <v>49758</v>
      </c>
      <c r="B1119">
        <f t="shared" si="17"/>
        <v>11.622699999999941</v>
      </c>
      <c r="C1119" t="s">
        <v>13</v>
      </c>
      <c r="D1119">
        <v>28.7</v>
      </c>
      <c r="E1119">
        <v>11.5</v>
      </c>
      <c r="F1119">
        <f>IF(martianeum7[[#This Row],[zawartosc '[%']]]&gt;=1,martianeum7[[#This Row],[masa '[kg']]]*martianeum7[[#This Row],[zawartosc '[%']]]*0.01,0)</f>
        <v>3.3005</v>
      </c>
      <c r="G1119">
        <f>martianeum7[[#This Row],[stan_magazynu '[kg']]]+martianeum7[[#This Row],[ile_kg_materiału_z_ładunku]]</f>
        <v>14.923199999999941</v>
      </c>
      <c r="H1119">
        <f>IF(martianeum7[[#This Row],[stan_po_wydobyciu_z_ładunku]]&gt;=100,100,0)</f>
        <v>0</v>
      </c>
      <c r="I1119">
        <f>martianeum7[[#This Row],[stan_po_wydobyciu_z_ładunku]]-martianeum7[[#This Row],[ile_zabiera_na_orbite]]</f>
        <v>14.923199999999941</v>
      </c>
    </row>
    <row r="1120" spans="1:9" x14ac:dyDescent="0.25">
      <c r="A1120" s="1">
        <v>49759</v>
      </c>
      <c r="B1120">
        <f t="shared" si="17"/>
        <v>14.923199999999941</v>
      </c>
      <c r="C1120" t="s">
        <v>6</v>
      </c>
      <c r="D1120">
        <v>19.100000000000001</v>
      </c>
      <c r="E1120">
        <v>0</v>
      </c>
      <c r="F1120">
        <f>IF(martianeum7[[#This Row],[zawartosc '[%']]]&gt;=1,martianeum7[[#This Row],[masa '[kg']]]*martianeum7[[#This Row],[zawartosc '[%']]]*0.01,0)</f>
        <v>0</v>
      </c>
      <c r="G1120">
        <f>martianeum7[[#This Row],[stan_magazynu '[kg']]]+martianeum7[[#This Row],[ile_kg_materiału_z_ładunku]]</f>
        <v>14.923199999999941</v>
      </c>
      <c r="H1120">
        <f>IF(martianeum7[[#This Row],[stan_po_wydobyciu_z_ładunku]]&gt;=100,100,0)</f>
        <v>0</v>
      </c>
      <c r="I1120">
        <f>martianeum7[[#This Row],[stan_po_wydobyciu_z_ładunku]]-martianeum7[[#This Row],[ile_zabiera_na_orbite]]</f>
        <v>14.923199999999941</v>
      </c>
    </row>
    <row r="1121" spans="1:9" x14ac:dyDescent="0.25">
      <c r="A1121" s="1">
        <v>49760</v>
      </c>
      <c r="B1121">
        <f t="shared" si="17"/>
        <v>14.923199999999941</v>
      </c>
      <c r="C1121" t="s">
        <v>10</v>
      </c>
      <c r="D1121">
        <v>10.199999999999999</v>
      </c>
      <c r="E1121">
        <v>7.6</v>
      </c>
      <c r="F1121">
        <f>IF(martianeum7[[#This Row],[zawartosc '[%']]]&gt;=1,martianeum7[[#This Row],[masa '[kg']]]*martianeum7[[#This Row],[zawartosc '[%']]]*0.01,0)</f>
        <v>0.7752</v>
      </c>
      <c r="G1121">
        <f>martianeum7[[#This Row],[stan_magazynu '[kg']]]+martianeum7[[#This Row],[ile_kg_materiału_z_ładunku]]</f>
        <v>15.698399999999941</v>
      </c>
      <c r="H1121">
        <f>IF(martianeum7[[#This Row],[stan_po_wydobyciu_z_ładunku]]&gt;=100,100,0)</f>
        <v>0</v>
      </c>
      <c r="I1121">
        <f>martianeum7[[#This Row],[stan_po_wydobyciu_z_ładunku]]-martianeum7[[#This Row],[ile_zabiera_na_orbite]]</f>
        <v>15.698399999999941</v>
      </c>
    </row>
    <row r="1122" spans="1:9" x14ac:dyDescent="0.25">
      <c r="A1122" s="1">
        <v>49761</v>
      </c>
      <c r="B1122">
        <f t="shared" si="17"/>
        <v>15.698399999999941</v>
      </c>
      <c r="C1122" t="s">
        <v>10</v>
      </c>
      <c r="D1122">
        <v>18.399999999999999</v>
      </c>
      <c r="E1122">
        <v>0</v>
      </c>
      <c r="F1122">
        <f>IF(martianeum7[[#This Row],[zawartosc '[%']]]&gt;=1,martianeum7[[#This Row],[masa '[kg']]]*martianeum7[[#This Row],[zawartosc '[%']]]*0.01,0)</f>
        <v>0</v>
      </c>
      <c r="G1122">
        <f>martianeum7[[#This Row],[stan_magazynu '[kg']]]+martianeum7[[#This Row],[ile_kg_materiału_z_ładunku]]</f>
        <v>15.698399999999941</v>
      </c>
      <c r="H1122">
        <f>IF(martianeum7[[#This Row],[stan_po_wydobyciu_z_ładunku]]&gt;=100,100,0)</f>
        <v>0</v>
      </c>
      <c r="I1122">
        <f>martianeum7[[#This Row],[stan_po_wydobyciu_z_ładunku]]-martianeum7[[#This Row],[ile_zabiera_na_orbite]]</f>
        <v>15.698399999999941</v>
      </c>
    </row>
    <row r="1123" spans="1:9" x14ac:dyDescent="0.25">
      <c r="A1123" s="1">
        <v>49762</v>
      </c>
      <c r="B1123">
        <f t="shared" si="17"/>
        <v>15.698399999999941</v>
      </c>
      <c r="C1123" t="s">
        <v>19</v>
      </c>
      <c r="D1123">
        <v>29.3</v>
      </c>
      <c r="E1123">
        <v>0</v>
      </c>
      <c r="F1123">
        <f>IF(martianeum7[[#This Row],[zawartosc '[%']]]&gt;=1,martianeum7[[#This Row],[masa '[kg']]]*martianeum7[[#This Row],[zawartosc '[%']]]*0.01,0)</f>
        <v>0</v>
      </c>
      <c r="G1123">
        <f>martianeum7[[#This Row],[stan_magazynu '[kg']]]+martianeum7[[#This Row],[ile_kg_materiału_z_ładunku]]</f>
        <v>15.698399999999941</v>
      </c>
      <c r="H1123">
        <f>IF(martianeum7[[#This Row],[stan_po_wydobyciu_z_ładunku]]&gt;=100,100,0)</f>
        <v>0</v>
      </c>
      <c r="I1123">
        <f>martianeum7[[#This Row],[stan_po_wydobyciu_z_ładunku]]-martianeum7[[#This Row],[ile_zabiera_na_orbite]]</f>
        <v>15.698399999999941</v>
      </c>
    </row>
    <row r="1124" spans="1:9" x14ac:dyDescent="0.25">
      <c r="A1124" s="1">
        <v>49763</v>
      </c>
      <c r="B1124">
        <f t="shared" si="17"/>
        <v>15.698399999999941</v>
      </c>
      <c r="C1124" t="s">
        <v>17</v>
      </c>
      <c r="D1124">
        <v>26.7</v>
      </c>
      <c r="E1124">
        <v>5.7</v>
      </c>
      <c r="F1124">
        <f>IF(martianeum7[[#This Row],[zawartosc '[%']]]&gt;=1,martianeum7[[#This Row],[masa '[kg']]]*martianeum7[[#This Row],[zawartosc '[%']]]*0.01,0)</f>
        <v>1.5219</v>
      </c>
      <c r="G1124">
        <f>martianeum7[[#This Row],[stan_magazynu '[kg']]]+martianeum7[[#This Row],[ile_kg_materiału_z_ładunku]]</f>
        <v>17.220299999999941</v>
      </c>
      <c r="H1124">
        <f>IF(martianeum7[[#This Row],[stan_po_wydobyciu_z_ładunku]]&gt;=100,100,0)</f>
        <v>0</v>
      </c>
      <c r="I1124">
        <f>martianeum7[[#This Row],[stan_po_wydobyciu_z_ładunku]]-martianeum7[[#This Row],[ile_zabiera_na_orbite]]</f>
        <v>17.220299999999941</v>
      </c>
    </row>
    <row r="1125" spans="1:9" x14ac:dyDescent="0.25">
      <c r="A1125" s="1">
        <v>49764</v>
      </c>
      <c r="B1125">
        <f t="shared" si="17"/>
        <v>17.220299999999941</v>
      </c>
      <c r="C1125" t="s">
        <v>8</v>
      </c>
      <c r="D1125">
        <v>22.2</v>
      </c>
      <c r="E1125">
        <v>0.9</v>
      </c>
      <c r="F1125">
        <f>IF(martianeum7[[#This Row],[zawartosc '[%']]]&gt;=1,martianeum7[[#This Row],[masa '[kg']]]*martianeum7[[#This Row],[zawartosc '[%']]]*0.01,0)</f>
        <v>0</v>
      </c>
      <c r="G1125">
        <f>martianeum7[[#This Row],[stan_magazynu '[kg']]]+martianeum7[[#This Row],[ile_kg_materiału_z_ładunku]]</f>
        <v>17.220299999999941</v>
      </c>
      <c r="H1125">
        <f>IF(martianeum7[[#This Row],[stan_po_wydobyciu_z_ładunku]]&gt;=100,100,0)</f>
        <v>0</v>
      </c>
      <c r="I1125">
        <f>martianeum7[[#This Row],[stan_po_wydobyciu_z_ładunku]]-martianeum7[[#This Row],[ile_zabiera_na_orbite]]</f>
        <v>17.220299999999941</v>
      </c>
    </row>
    <row r="1126" spans="1:9" x14ac:dyDescent="0.25">
      <c r="A1126" s="1">
        <v>49765</v>
      </c>
      <c r="B1126">
        <f t="shared" si="17"/>
        <v>17.220299999999941</v>
      </c>
      <c r="C1126" t="s">
        <v>13</v>
      </c>
      <c r="D1126">
        <v>25.5</v>
      </c>
      <c r="E1126">
        <v>5.8</v>
      </c>
      <c r="F1126">
        <f>IF(martianeum7[[#This Row],[zawartosc '[%']]]&gt;=1,martianeum7[[#This Row],[masa '[kg']]]*martianeum7[[#This Row],[zawartosc '[%']]]*0.01,0)</f>
        <v>1.4790000000000001</v>
      </c>
      <c r="G1126">
        <f>martianeum7[[#This Row],[stan_magazynu '[kg']]]+martianeum7[[#This Row],[ile_kg_materiału_z_ładunku]]</f>
        <v>18.699299999999941</v>
      </c>
      <c r="H1126">
        <f>IF(martianeum7[[#This Row],[stan_po_wydobyciu_z_ładunku]]&gt;=100,100,0)</f>
        <v>0</v>
      </c>
      <c r="I1126">
        <f>martianeum7[[#This Row],[stan_po_wydobyciu_z_ładunku]]-martianeum7[[#This Row],[ile_zabiera_na_orbite]]</f>
        <v>18.699299999999941</v>
      </c>
    </row>
    <row r="1127" spans="1:9" x14ac:dyDescent="0.25">
      <c r="A1127" s="1">
        <v>49766</v>
      </c>
      <c r="B1127">
        <f t="shared" si="17"/>
        <v>18.699299999999941</v>
      </c>
      <c r="C1127" t="s">
        <v>19</v>
      </c>
      <c r="D1127">
        <v>23.5</v>
      </c>
      <c r="E1127">
        <v>32</v>
      </c>
      <c r="F1127">
        <f>IF(martianeum7[[#This Row],[zawartosc '[%']]]&gt;=1,martianeum7[[#This Row],[masa '[kg']]]*martianeum7[[#This Row],[zawartosc '[%']]]*0.01,0)</f>
        <v>7.5200000000000005</v>
      </c>
      <c r="G1127">
        <f>martianeum7[[#This Row],[stan_magazynu '[kg']]]+martianeum7[[#This Row],[ile_kg_materiału_z_ładunku]]</f>
        <v>26.21929999999994</v>
      </c>
      <c r="H1127">
        <f>IF(martianeum7[[#This Row],[stan_po_wydobyciu_z_ładunku]]&gt;=100,100,0)</f>
        <v>0</v>
      </c>
      <c r="I1127">
        <f>martianeum7[[#This Row],[stan_po_wydobyciu_z_ładunku]]-martianeum7[[#This Row],[ile_zabiera_na_orbite]]</f>
        <v>26.21929999999994</v>
      </c>
    </row>
    <row r="1128" spans="1:9" x14ac:dyDescent="0.25">
      <c r="A1128" s="1">
        <v>49767</v>
      </c>
      <c r="B1128">
        <f t="shared" si="17"/>
        <v>26.21929999999994</v>
      </c>
      <c r="C1128" t="s">
        <v>5</v>
      </c>
      <c r="D1128">
        <v>28.4</v>
      </c>
      <c r="E1128">
        <v>5.7</v>
      </c>
      <c r="F1128">
        <f>IF(martianeum7[[#This Row],[zawartosc '[%']]]&gt;=1,martianeum7[[#This Row],[masa '[kg']]]*martianeum7[[#This Row],[zawartosc '[%']]]*0.01,0)</f>
        <v>1.6188</v>
      </c>
      <c r="G1128">
        <f>martianeum7[[#This Row],[stan_magazynu '[kg']]]+martianeum7[[#This Row],[ile_kg_materiału_z_ładunku]]</f>
        <v>27.83809999999994</v>
      </c>
      <c r="H1128">
        <f>IF(martianeum7[[#This Row],[stan_po_wydobyciu_z_ładunku]]&gt;=100,100,0)</f>
        <v>0</v>
      </c>
      <c r="I1128">
        <f>martianeum7[[#This Row],[stan_po_wydobyciu_z_ładunku]]-martianeum7[[#This Row],[ile_zabiera_na_orbite]]</f>
        <v>27.83809999999994</v>
      </c>
    </row>
    <row r="1129" spans="1:9" x14ac:dyDescent="0.25">
      <c r="A1129" s="1">
        <v>49768</v>
      </c>
      <c r="B1129">
        <f t="shared" si="17"/>
        <v>27.83809999999994</v>
      </c>
      <c r="C1129" t="s">
        <v>22</v>
      </c>
      <c r="D1129">
        <v>13.7</v>
      </c>
      <c r="E1129">
        <v>6</v>
      </c>
      <c r="F1129">
        <f>IF(martianeum7[[#This Row],[zawartosc '[%']]]&gt;=1,martianeum7[[#This Row],[masa '[kg']]]*martianeum7[[#This Row],[zawartosc '[%']]]*0.01,0)</f>
        <v>0.82199999999999995</v>
      </c>
      <c r="G1129">
        <f>martianeum7[[#This Row],[stan_magazynu '[kg']]]+martianeum7[[#This Row],[ile_kg_materiału_z_ładunku]]</f>
        <v>28.66009999999994</v>
      </c>
      <c r="H1129">
        <f>IF(martianeum7[[#This Row],[stan_po_wydobyciu_z_ładunku]]&gt;=100,100,0)</f>
        <v>0</v>
      </c>
      <c r="I1129">
        <f>martianeum7[[#This Row],[stan_po_wydobyciu_z_ładunku]]-martianeum7[[#This Row],[ile_zabiera_na_orbite]]</f>
        <v>28.66009999999994</v>
      </c>
    </row>
    <row r="1130" spans="1:9" x14ac:dyDescent="0.25">
      <c r="A1130" s="1">
        <v>49769</v>
      </c>
      <c r="B1130">
        <f t="shared" si="17"/>
        <v>28.66009999999994</v>
      </c>
      <c r="C1130" t="s">
        <v>9</v>
      </c>
      <c r="D1130">
        <v>22.1</v>
      </c>
      <c r="E1130">
        <v>11.7</v>
      </c>
      <c r="F1130">
        <f>IF(martianeum7[[#This Row],[zawartosc '[%']]]&gt;=1,martianeum7[[#This Row],[masa '[kg']]]*martianeum7[[#This Row],[zawartosc '[%']]]*0.01,0)</f>
        <v>2.5857000000000001</v>
      </c>
      <c r="G1130">
        <f>martianeum7[[#This Row],[stan_magazynu '[kg']]]+martianeum7[[#This Row],[ile_kg_materiału_z_ładunku]]</f>
        <v>31.245799999999939</v>
      </c>
      <c r="H1130">
        <f>IF(martianeum7[[#This Row],[stan_po_wydobyciu_z_ładunku]]&gt;=100,100,0)</f>
        <v>0</v>
      </c>
      <c r="I1130">
        <f>martianeum7[[#This Row],[stan_po_wydobyciu_z_ładunku]]-martianeum7[[#This Row],[ile_zabiera_na_orbite]]</f>
        <v>31.245799999999939</v>
      </c>
    </row>
    <row r="1131" spans="1:9" x14ac:dyDescent="0.25">
      <c r="A1131" s="1">
        <v>49770</v>
      </c>
      <c r="B1131">
        <f t="shared" si="17"/>
        <v>31.245799999999939</v>
      </c>
      <c r="C1131" t="s">
        <v>11</v>
      </c>
      <c r="D1131">
        <v>16.899999999999999</v>
      </c>
      <c r="E1131">
        <v>18.2</v>
      </c>
      <c r="F1131">
        <f>IF(martianeum7[[#This Row],[zawartosc '[%']]]&gt;=1,martianeum7[[#This Row],[masa '[kg']]]*martianeum7[[#This Row],[zawartosc '[%']]]*0.01,0)</f>
        <v>3.0758000000000001</v>
      </c>
      <c r="G1131">
        <f>martianeum7[[#This Row],[stan_magazynu '[kg']]]+martianeum7[[#This Row],[ile_kg_materiału_z_ładunku]]</f>
        <v>34.32159999999994</v>
      </c>
      <c r="H1131">
        <f>IF(martianeum7[[#This Row],[stan_po_wydobyciu_z_ładunku]]&gt;=100,100,0)</f>
        <v>0</v>
      </c>
      <c r="I1131">
        <f>martianeum7[[#This Row],[stan_po_wydobyciu_z_ładunku]]-martianeum7[[#This Row],[ile_zabiera_na_orbite]]</f>
        <v>34.32159999999994</v>
      </c>
    </row>
    <row r="1132" spans="1:9" x14ac:dyDescent="0.25">
      <c r="A1132" s="1">
        <v>49771</v>
      </c>
      <c r="B1132">
        <f t="shared" si="17"/>
        <v>34.32159999999994</v>
      </c>
      <c r="C1132" t="s">
        <v>22</v>
      </c>
      <c r="D1132">
        <v>28</v>
      </c>
      <c r="E1132">
        <v>0</v>
      </c>
      <c r="F1132">
        <f>IF(martianeum7[[#This Row],[zawartosc '[%']]]&gt;=1,martianeum7[[#This Row],[masa '[kg']]]*martianeum7[[#This Row],[zawartosc '[%']]]*0.01,0)</f>
        <v>0</v>
      </c>
      <c r="G1132">
        <f>martianeum7[[#This Row],[stan_magazynu '[kg']]]+martianeum7[[#This Row],[ile_kg_materiału_z_ładunku]]</f>
        <v>34.32159999999994</v>
      </c>
      <c r="H1132">
        <f>IF(martianeum7[[#This Row],[stan_po_wydobyciu_z_ładunku]]&gt;=100,100,0)</f>
        <v>0</v>
      </c>
      <c r="I1132">
        <f>martianeum7[[#This Row],[stan_po_wydobyciu_z_ładunku]]-martianeum7[[#This Row],[ile_zabiera_na_orbite]]</f>
        <v>34.32159999999994</v>
      </c>
    </row>
    <row r="1133" spans="1:9" x14ac:dyDescent="0.25">
      <c r="A1133" s="1">
        <v>49772</v>
      </c>
      <c r="B1133">
        <f t="shared" si="17"/>
        <v>34.32159999999994</v>
      </c>
      <c r="C1133" t="s">
        <v>10</v>
      </c>
      <c r="D1133">
        <v>13.5</v>
      </c>
      <c r="E1133">
        <v>3.7</v>
      </c>
      <c r="F1133">
        <f>IF(martianeum7[[#This Row],[zawartosc '[%']]]&gt;=1,martianeum7[[#This Row],[masa '[kg']]]*martianeum7[[#This Row],[zawartosc '[%']]]*0.01,0)</f>
        <v>0.49950000000000006</v>
      </c>
      <c r="G1133">
        <f>martianeum7[[#This Row],[stan_magazynu '[kg']]]+martianeum7[[#This Row],[ile_kg_materiału_z_ładunku]]</f>
        <v>34.821099999999937</v>
      </c>
      <c r="H1133">
        <f>IF(martianeum7[[#This Row],[stan_po_wydobyciu_z_ładunku]]&gt;=100,100,0)</f>
        <v>0</v>
      </c>
      <c r="I1133">
        <f>martianeum7[[#This Row],[stan_po_wydobyciu_z_ładunku]]-martianeum7[[#This Row],[ile_zabiera_na_orbite]]</f>
        <v>34.821099999999937</v>
      </c>
    </row>
    <row r="1134" spans="1:9" x14ac:dyDescent="0.25">
      <c r="A1134" s="1">
        <v>49773</v>
      </c>
      <c r="B1134">
        <f t="shared" si="17"/>
        <v>34.821099999999937</v>
      </c>
      <c r="C1134" t="s">
        <v>19</v>
      </c>
      <c r="D1134">
        <v>13.4</v>
      </c>
      <c r="E1134">
        <v>22.5</v>
      </c>
      <c r="F1134">
        <f>IF(martianeum7[[#This Row],[zawartosc '[%']]]&gt;=1,martianeum7[[#This Row],[masa '[kg']]]*martianeum7[[#This Row],[zawartosc '[%']]]*0.01,0)</f>
        <v>3.0150000000000001</v>
      </c>
      <c r="G1134">
        <f>martianeum7[[#This Row],[stan_magazynu '[kg']]]+martianeum7[[#This Row],[ile_kg_materiału_z_ładunku]]</f>
        <v>37.836099999999938</v>
      </c>
      <c r="H1134">
        <f>IF(martianeum7[[#This Row],[stan_po_wydobyciu_z_ładunku]]&gt;=100,100,0)</f>
        <v>0</v>
      </c>
      <c r="I1134">
        <f>martianeum7[[#This Row],[stan_po_wydobyciu_z_ładunku]]-martianeum7[[#This Row],[ile_zabiera_na_orbite]]</f>
        <v>37.836099999999938</v>
      </c>
    </row>
    <row r="1135" spans="1:9" x14ac:dyDescent="0.25">
      <c r="A1135" s="1">
        <v>49774</v>
      </c>
      <c r="B1135">
        <f t="shared" si="17"/>
        <v>37.836099999999938</v>
      </c>
      <c r="C1135" t="s">
        <v>6</v>
      </c>
      <c r="D1135">
        <v>19.899999999999999</v>
      </c>
      <c r="E1135">
        <v>11.6</v>
      </c>
      <c r="F1135">
        <f>IF(martianeum7[[#This Row],[zawartosc '[%']]]&gt;=1,martianeum7[[#This Row],[masa '[kg']]]*martianeum7[[#This Row],[zawartosc '[%']]]*0.01,0)</f>
        <v>2.3083999999999998</v>
      </c>
      <c r="G1135">
        <f>martianeum7[[#This Row],[stan_magazynu '[kg']]]+martianeum7[[#This Row],[ile_kg_materiału_z_ładunku]]</f>
        <v>40.144499999999937</v>
      </c>
      <c r="H1135">
        <f>IF(martianeum7[[#This Row],[stan_po_wydobyciu_z_ładunku]]&gt;=100,100,0)</f>
        <v>0</v>
      </c>
      <c r="I1135">
        <f>martianeum7[[#This Row],[stan_po_wydobyciu_z_ładunku]]-martianeum7[[#This Row],[ile_zabiera_na_orbite]]</f>
        <v>40.144499999999937</v>
      </c>
    </row>
    <row r="1136" spans="1:9" x14ac:dyDescent="0.25">
      <c r="A1136" s="1">
        <v>49775</v>
      </c>
      <c r="B1136">
        <f t="shared" si="17"/>
        <v>40.144499999999937</v>
      </c>
      <c r="C1136" t="s">
        <v>7</v>
      </c>
      <c r="D1136">
        <v>24.2</v>
      </c>
      <c r="E1136">
        <v>11</v>
      </c>
      <c r="F1136">
        <f>IF(martianeum7[[#This Row],[zawartosc '[%']]]&gt;=1,martianeum7[[#This Row],[masa '[kg']]]*martianeum7[[#This Row],[zawartosc '[%']]]*0.01,0)</f>
        <v>2.6619999999999999</v>
      </c>
      <c r="G1136">
        <f>martianeum7[[#This Row],[stan_magazynu '[kg']]]+martianeum7[[#This Row],[ile_kg_materiału_z_ładunku]]</f>
        <v>42.806499999999936</v>
      </c>
      <c r="H1136">
        <f>IF(martianeum7[[#This Row],[stan_po_wydobyciu_z_ładunku]]&gt;=100,100,0)</f>
        <v>0</v>
      </c>
      <c r="I1136">
        <f>martianeum7[[#This Row],[stan_po_wydobyciu_z_ładunku]]-martianeum7[[#This Row],[ile_zabiera_na_orbite]]</f>
        <v>42.806499999999936</v>
      </c>
    </row>
    <row r="1137" spans="1:9" x14ac:dyDescent="0.25">
      <c r="A1137" s="1">
        <v>49776</v>
      </c>
      <c r="B1137">
        <f t="shared" si="17"/>
        <v>42.806499999999936</v>
      </c>
      <c r="C1137" t="s">
        <v>27</v>
      </c>
      <c r="D1137">
        <v>20.399999999999999</v>
      </c>
      <c r="E1137">
        <v>0</v>
      </c>
      <c r="F1137">
        <f>IF(martianeum7[[#This Row],[zawartosc '[%']]]&gt;=1,martianeum7[[#This Row],[masa '[kg']]]*martianeum7[[#This Row],[zawartosc '[%']]]*0.01,0)</f>
        <v>0</v>
      </c>
      <c r="G1137">
        <f>martianeum7[[#This Row],[stan_magazynu '[kg']]]+martianeum7[[#This Row],[ile_kg_materiału_z_ładunku]]</f>
        <v>42.806499999999936</v>
      </c>
      <c r="H1137">
        <f>IF(martianeum7[[#This Row],[stan_po_wydobyciu_z_ładunku]]&gt;=100,100,0)</f>
        <v>0</v>
      </c>
      <c r="I1137">
        <f>martianeum7[[#This Row],[stan_po_wydobyciu_z_ładunku]]-martianeum7[[#This Row],[ile_zabiera_na_orbite]]</f>
        <v>42.806499999999936</v>
      </c>
    </row>
    <row r="1138" spans="1:9" x14ac:dyDescent="0.25">
      <c r="A1138" s="1">
        <v>49777</v>
      </c>
      <c r="B1138">
        <f t="shared" si="17"/>
        <v>42.806499999999936</v>
      </c>
      <c r="C1138" t="s">
        <v>27</v>
      </c>
      <c r="D1138">
        <v>16.600000000000001</v>
      </c>
      <c r="E1138">
        <v>3.9</v>
      </c>
      <c r="F1138">
        <f>IF(martianeum7[[#This Row],[zawartosc '[%']]]&gt;=1,martianeum7[[#This Row],[masa '[kg']]]*martianeum7[[#This Row],[zawartosc '[%']]]*0.01,0)</f>
        <v>0.64740000000000009</v>
      </c>
      <c r="G1138">
        <f>martianeum7[[#This Row],[stan_magazynu '[kg']]]+martianeum7[[#This Row],[ile_kg_materiału_z_ładunku]]</f>
        <v>43.453899999999933</v>
      </c>
      <c r="H1138">
        <f>IF(martianeum7[[#This Row],[stan_po_wydobyciu_z_ładunku]]&gt;=100,100,0)</f>
        <v>0</v>
      </c>
      <c r="I1138">
        <f>martianeum7[[#This Row],[stan_po_wydobyciu_z_ładunku]]-martianeum7[[#This Row],[ile_zabiera_na_orbite]]</f>
        <v>43.453899999999933</v>
      </c>
    </row>
    <row r="1139" spans="1:9" x14ac:dyDescent="0.25">
      <c r="A1139" s="1">
        <v>49778</v>
      </c>
      <c r="B1139">
        <f t="shared" si="17"/>
        <v>43.453899999999933</v>
      </c>
      <c r="C1139" t="s">
        <v>33</v>
      </c>
      <c r="D1139">
        <v>14.3</v>
      </c>
      <c r="E1139">
        <v>0</v>
      </c>
      <c r="F1139">
        <f>IF(martianeum7[[#This Row],[zawartosc '[%']]]&gt;=1,martianeum7[[#This Row],[masa '[kg']]]*martianeum7[[#This Row],[zawartosc '[%']]]*0.01,0)</f>
        <v>0</v>
      </c>
      <c r="G1139">
        <f>martianeum7[[#This Row],[stan_magazynu '[kg']]]+martianeum7[[#This Row],[ile_kg_materiału_z_ładunku]]</f>
        <v>43.453899999999933</v>
      </c>
      <c r="H1139">
        <f>IF(martianeum7[[#This Row],[stan_po_wydobyciu_z_ładunku]]&gt;=100,100,0)</f>
        <v>0</v>
      </c>
      <c r="I1139">
        <f>martianeum7[[#This Row],[stan_po_wydobyciu_z_ładunku]]-martianeum7[[#This Row],[ile_zabiera_na_orbite]]</f>
        <v>43.453899999999933</v>
      </c>
    </row>
    <row r="1140" spans="1:9" x14ac:dyDescent="0.25">
      <c r="A1140" s="1">
        <v>49779</v>
      </c>
      <c r="B1140">
        <f t="shared" si="17"/>
        <v>43.453899999999933</v>
      </c>
      <c r="C1140" t="s">
        <v>26</v>
      </c>
      <c r="D1140">
        <v>24.4</v>
      </c>
      <c r="E1140">
        <v>4.4000000000000004</v>
      </c>
      <c r="F1140">
        <f>IF(martianeum7[[#This Row],[zawartosc '[%']]]&gt;=1,martianeum7[[#This Row],[masa '[kg']]]*martianeum7[[#This Row],[zawartosc '[%']]]*0.01,0)</f>
        <v>1.0736000000000001</v>
      </c>
      <c r="G1140">
        <f>martianeum7[[#This Row],[stan_magazynu '[kg']]]+martianeum7[[#This Row],[ile_kg_materiału_z_ładunku]]</f>
        <v>44.527499999999932</v>
      </c>
      <c r="H1140">
        <f>IF(martianeum7[[#This Row],[stan_po_wydobyciu_z_ładunku]]&gt;=100,100,0)</f>
        <v>0</v>
      </c>
      <c r="I1140">
        <f>martianeum7[[#This Row],[stan_po_wydobyciu_z_ładunku]]-martianeum7[[#This Row],[ile_zabiera_na_orbite]]</f>
        <v>44.527499999999932</v>
      </c>
    </row>
    <row r="1141" spans="1:9" x14ac:dyDescent="0.25">
      <c r="A1141" s="1">
        <v>49780</v>
      </c>
      <c r="B1141">
        <f t="shared" si="17"/>
        <v>44.527499999999932</v>
      </c>
      <c r="C1141" t="s">
        <v>10</v>
      </c>
      <c r="D1141">
        <v>26.7</v>
      </c>
      <c r="E1141">
        <v>30.4</v>
      </c>
      <c r="F1141">
        <f>IF(martianeum7[[#This Row],[zawartosc '[%']]]&gt;=1,martianeum7[[#This Row],[masa '[kg']]]*martianeum7[[#This Row],[zawartosc '[%']]]*0.01,0)</f>
        <v>8.1167999999999996</v>
      </c>
      <c r="G1141">
        <f>martianeum7[[#This Row],[stan_magazynu '[kg']]]+martianeum7[[#This Row],[ile_kg_materiału_z_ładunku]]</f>
        <v>52.64429999999993</v>
      </c>
      <c r="H1141">
        <f>IF(martianeum7[[#This Row],[stan_po_wydobyciu_z_ładunku]]&gt;=100,100,0)</f>
        <v>0</v>
      </c>
      <c r="I1141">
        <f>martianeum7[[#This Row],[stan_po_wydobyciu_z_ładunku]]-martianeum7[[#This Row],[ile_zabiera_na_orbite]]</f>
        <v>52.64429999999993</v>
      </c>
    </row>
    <row r="1142" spans="1:9" x14ac:dyDescent="0.25">
      <c r="A1142" s="1">
        <v>49781</v>
      </c>
      <c r="B1142">
        <f t="shared" si="17"/>
        <v>52.64429999999993</v>
      </c>
      <c r="C1142" t="s">
        <v>13</v>
      </c>
      <c r="D1142">
        <v>20.100000000000001</v>
      </c>
      <c r="E1142">
        <v>3.1</v>
      </c>
      <c r="F1142">
        <f>IF(martianeum7[[#This Row],[zawartosc '[%']]]&gt;=1,martianeum7[[#This Row],[masa '[kg']]]*martianeum7[[#This Row],[zawartosc '[%']]]*0.01,0)</f>
        <v>0.6231000000000001</v>
      </c>
      <c r="G1142">
        <f>martianeum7[[#This Row],[stan_magazynu '[kg']]]+martianeum7[[#This Row],[ile_kg_materiału_z_ładunku]]</f>
        <v>53.267399999999931</v>
      </c>
      <c r="H1142">
        <f>IF(martianeum7[[#This Row],[stan_po_wydobyciu_z_ładunku]]&gt;=100,100,0)</f>
        <v>0</v>
      </c>
      <c r="I1142">
        <f>martianeum7[[#This Row],[stan_po_wydobyciu_z_ładunku]]-martianeum7[[#This Row],[ile_zabiera_na_orbite]]</f>
        <v>53.267399999999931</v>
      </c>
    </row>
    <row r="1143" spans="1:9" x14ac:dyDescent="0.25">
      <c r="A1143" s="1">
        <v>49782</v>
      </c>
      <c r="B1143">
        <f t="shared" si="17"/>
        <v>53.267399999999931</v>
      </c>
      <c r="C1143" t="s">
        <v>6</v>
      </c>
      <c r="D1143">
        <v>13.5</v>
      </c>
      <c r="E1143">
        <v>6.9</v>
      </c>
      <c r="F1143">
        <f>IF(martianeum7[[#This Row],[zawartosc '[%']]]&gt;=1,martianeum7[[#This Row],[masa '[kg']]]*martianeum7[[#This Row],[zawartosc '[%']]]*0.01,0)</f>
        <v>0.93150000000000011</v>
      </c>
      <c r="G1143">
        <f>martianeum7[[#This Row],[stan_magazynu '[kg']]]+martianeum7[[#This Row],[ile_kg_materiału_z_ładunku]]</f>
        <v>54.198899999999931</v>
      </c>
      <c r="H1143">
        <f>IF(martianeum7[[#This Row],[stan_po_wydobyciu_z_ładunku]]&gt;=100,100,0)</f>
        <v>0</v>
      </c>
      <c r="I1143">
        <f>martianeum7[[#This Row],[stan_po_wydobyciu_z_ładunku]]-martianeum7[[#This Row],[ile_zabiera_na_orbite]]</f>
        <v>54.198899999999931</v>
      </c>
    </row>
    <row r="1144" spans="1:9" x14ac:dyDescent="0.25">
      <c r="A1144" s="1">
        <v>49783</v>
      </c>
      <c r="B1144">
        <f t="shared" si="17"/>
        <v>54.198899999999931</v>
      </c>
      <c r="C1144" t="s">
        <v>7</v>
      </c>
      <c r="D1144">
        <v>18.8</v>
      </c>
      <c r="E1144">
        <v>21.5</v>
      </c>
      <c r="F1144">
        <f>IF(martianeum7[[#This Row],[zawartosc '[%']]]&gt;=1,martianeum7[[#This Row],[masa '[kg']]]*martianeum7[[#This Row],[zawartosc '[%']]]*0.01,0)</f>
        <v>4.0419999999999998</v>
      </c>
      <c r="G1144">
        <f>martianeum7[[#This Row],[stan_magazynu '[kg']]]+martianeum7[[#This Row],[ile_kg_materiału_z_ładunku]]</f>
        <v>58.240899999999932</v>
      </c>
      <c r="H1144">
        <f>IF(martianeum7[[#This Row],[stan_po_wydobyciu_z_ładunku]]&gt;=100,100,0)</f>
        <v>0</v>
      </c>
      <c r="I1144">
        <f>martianeum7[[#This Row],[stan_po_wydobyciu_z_ładunku]]-martianeum7[[#This Row],[ile_zabiera_na_orbite]]</f>
        <v>58.240899999999932</v>
      </c>
    </row>
    <row r="1145" spans="1:9" x14ac:dyDescent="0.25">
      <c r="A1145" s="1">
        <v>49784</v>
      </c>
      <c r="B1145">
        <f t="shared" si="17"/>
        <v>58.240899999999932</v>
      </c>
      <c r="C1145" t="s">
        <v>19</v>
      </c>
      <c r="D1145">
        <v>18</v>
      </c>
      <c r="E1145">
        <v>13.9</v>
      </c>
      <c r="F1145">
        <f>IF(martianeum7[[#This Row],[zawartosc '[%']]]&gt;=1,martianeum7[[#This Row],[masa '[kg']]]*martianeum7[[#This Row],[zawartosc '[%']]]*0.01,0)</f>
        <v>2.5020000000000002</v>
      </c>
      <c r="G1145">
        <f>martianeum7[[#This Row],[stan_magazynu '[kg']]]+martianeum7[[#This Row],[ile_kg_materiału_z_ładunku]]</f>
        <v>60.742899999999935</v>
      </c>
      <c r="H1145">
        <f>IF(martianeum7[[#This Row],[stan_po_wydobyciu_z_ładunku]]&gt;=100,100,0)</f>
        <v>0</v>
      </c>
      <c r="I1145">
        <f>martianeum7[[#This Row],[stan_po_wydobyciu_z_ładunku]]-martianeum7[[#This Row],[ile_zabiera_na_orbite]]</f>
        <v>60.742899999999935</v>
      </c>
    </row>
    <row r="1146" spans="1:9" x14ac:dyDescent="0.25">
      <c r="A1146" s="1">
        <v>49785</v>
      </c>
      <c r="B1146">
        <f t="shared" si="17"/>
        <v>60.742899999999935</v>
      </c>
      <c r="C1146" t="s">
        <v>27</v>
      </c>
      <c r="D1146">
        <v>16.899999999999999</v>
      </c>
      <c r="E1146">
        <v>1.8</v>
      </c>
      <c r="F1146">
        <f>IF(martianeum7[[#This Row],[zawartosc '[%']]]&gt;=1,martianeum7[[#This Row],[masa '[kg']]]*martianeum7[[#This Row],[zawartosc '[%']]]*0.01,0)</f>
        <v>0.30419999999999997</v>
      </c>
      <c r="G1146">
        <f>martianeum7[[#This Row],[stan_magazynu '[kg']]]+martianeum7[[#This Row],[ile_kg_materiału_z_ładunku]]</f>
        <v>61.047099999999936</v>
      </c>
      <c r="H1146">
        <f>IF(martianeum7[[#This Row],[stan_po_wydobyciu_z_ładunku]]&gt;=100,100,0)</f>
        <v>0</v>
      </c>
      <c r="I1146">
        <f>martianeum7[[#This Row],[stan_po_wydobyciu_z_ładunku]]-martianeum7[[#This Row],[ile_zabiera_na_orbite]]</f>
        <v>61.047099999999936</v>
      </c>
    </row>
    <row r="1147" spans="1:9" x14ac:dyDescent="0.25">
      <c r="A1147" s="1">
        <v>49786</v>
      </c>
      <c r="B1147">
        <f t="shared" si="17"/>
        <v>61.047099999999936</v>
      </c>
      <c r="C1147" t="s">
        <v>6</v>
      </c>
      <c r="D1147">
        <v>23.7</v>
      </c>
      <c r="E1147">
        <v>13</v>
      </c>
      <c r="F1147">
        <f>IF(martianeum7[[#This Row],[zawartosc '[%']]]&gt;=1,martianeum7[[#This Row],[masa '[kg']]]*martianeum7[[#This Row],[zawartosc '[%']]]*0.01,0)</f>
        <v>3.0809999999999995</v>
      </c>
      <c r="G1147">
        <f>martianeum7[[#This Row],[stan_magazynu '[kg']]]+martianeum7[[#This Row],[ile_kg_materiału_z_ładunku]]</f>
        <v>64.128099999999932</v>
      </c>
      <c r="H1147">
        <f>IF(martianeum7[[#This Row],[stan_po_wydobyciu_z_ładunku]]&gt;=100,100,0)</f>
        <v>0</v>
      </c>
      <c r="I1147">
        <f>martianeum7[[#This Row],[stan_po_wydobyciu_z_ładunku]]-martianeum7[[#This Row],[ile_zabiera_na_orbite]]</f>
        <v>64.128099999999932</v>
      </c>
    </row>
    <row r="1148" spans="1:9" x14ac:dyDescent="0.25">
      <c r="A1148" s="1">
        <v>49787</v>
      </c>
      <c r="B1148">
        <f t="shared" si="17"/>
        <v>64.128099999999932</v>
      </c>
      <c r="C1148" t="s">
        <v>32</v>
      </c>
      <c r="D1148">
        <v>17.600000000000001</v>
      </c>
      <c r="E1148">
        <v>0.6</v>
      </c>
      <c r="F1148">
        <f>IF(martianeum7[[#This Row],[zawartosc '[%']]]&gt;=1,martianeum7[[#This Row],[masa '[kg']]]*martianeum7[[#This Row],[zawartosc '[%']]]*0.01,0)</f>
        <v>0</v>
      </c>
      <c r="G1148">
        <f>martianeum7[[#This Row],[stan_magazynu '[kg']]]+martianeum7[[#This Row],[ile_kg_materiału_z_ładunku]]</f>
        <v>64.128099999999932</v>
      </c>
      <c r="H1148">
        <f>IF(martianeum7[[#This Row],[stan_po_wydobyciu_z_ładunku]]&gt;=100,100,0)</f>
        <v>0</v>
      </c>
      <c r="I1148">
        <f>martianeum7[[#This Row],[stan_po_wydobyciu_z_ładunku]]-martianeum7[[#This Row],[ile_zabiera_na_orbite]]</f>
        <v>64.128099999999932</v>
      </c>
    </row>
    <row r="1149" spans="1:9" x14ac:dyDescent="0.25">
      <c r="A1149" s="1">
        <v>49788</v>
      </c>
      <c r="B1149">
        <f t="shared" si="17"/>
        <v>64.128099999999932</v>
      </c>
      <c r="C1149" t="s">
        <v>7</v>
      </c>
      <c r="D1149">
        <v>29.1</v>
      </c>
      <c r="E1149">
        <v>8.3000000000000007</v>
      </c>
      <c r="F1149">
        <f>IF(martianeum7[[#This Row],[zawartosc '[%']]]&gt;=1,martianeum7[[#This Row],[masa '[kg']]]*martianeum7[[#This Row],[zawartosc '[%']]]*0.01,0)</f>
        <v>2.4153000000000002</v>
      </c>
      <c r="G1149">
        <f>martianeum7[[#This Row],[stan_magazynu '[kg']]]+martianeum7[[#This Row],[ile_kg_materiału_z_ładunku]]</f>
        <v>66.543399999999934</v>
      </c>
      <c r="H1149">
        <f>IF(martianeum7[[#This Row],[stan_po_wydobyciu_z_ładunku]]&gt;=100,100,0)</f>
        <v>0</v>
      </c>
      <c r="I1149">
        <f>martianeum7[[#This Row],[stan_po_wydobyciu_z_ładunku]]-martianeum7[[#This Row],[ile_zabiera_na_orbite]]</f>
        <v>66.543399999999934</v>
      </c>
    </row>
    <row r="1150" spans="1:9" x14ac:dyDescent="0.25">
      <c r="A1150" s="1">
        <v>49789</v>
      </c>
      <c r="B1150">
        <f t="shared" si="17"/>
        <v>66.543399999999934</v>
      </c>
      <c r="C1150" t="s">
        <v>9</v>
      </c>
      <c r="D1150">
        <v>26.8</v>
      </c>
      <c r="E1150">
        <v>11.2</v>
      </c>
      <c r="F1150">
        <f>IF(martianeum7[[#This Row],[zawartosc '[%']]]&gt;=1,martianeum7[[#This Row],[masa '[kg']]]*martianeum7[[#This Row],[zawartosc '[%']]]*0.01,0)</f>
        <v>3.0015999999999998</v>
      </c>
      <c r="G1150">
        <f>martianeum7[[#This Row],[stan_magazynu '[kg']]]+martianeum7[[#This Row],[ile_kg_materiału_z_ładunku]]</f>
        <v>69.544999999999931</v>
      </c>
      <c r="H1150">
        <f>IF(martianeum7[[#This Row],[stan_po_wydobyciu_z_ładunku]]&gt;=100,100,0)</f>
        <v>0</v>
      </c>
      <c r="I1150">
        <f>martianeum7[[#This Row],[stan_po_wydobyciu_z_ładunku]]-martianeum7[[#This Row],[ile_zabiera_na_orbite]]</f>
        <v>69.544999999999931</v>
      </c>
    </row>
    <row r="1151" spans="1:9" x14ac:dyDescent="0.25">
      <c r="A1151" s="1">
        <v>49790</v>
      </c>
      <c r="B1151">
        <f t="shared" si="17"/>
        <v>69.544999999999931</v>
      </c>
      <c r="C1151" t="s">
        <v>18</v>
      </c>
      <c r="D1151">
        <v>10.5</v>
      </c>
      <c r="E1151">
        <v>0</v>
      </c>
      <c r="F1151">
        <f>IF(martianeum7[[#This Row],[zawartosc '[%']]]&gt;=1,martianeum7[[#This Row],[masa '[kg']]]*martianeum7[[#This Row],[zawartosc '[%']]]*0.01,0)</f>
        <v>0</v>
      </c>
      <c r="G1151">
        <f>martianeum7[[#This Row],[stan_magazynu '[kg']]]+martianeum7[[#This Row],[ile_kg_materiału_z_ładunku]]</f>
        <v>69.544999999999931</v>
      </c>
      <c r="H1151">
        <f>IF(martianeum7[[#This Row],[stan_po_wydobyciu_z_ładunku]]&gt;=100,100,0)</f>
        <v>0</v>
      </c>
      <c r="I1151">
        <f>martianeum7[[#This Row],[stan_po_wydobyciu_z_ładunku]]-martianeum7[[#This Row],[ile_zabiera_na_orbite]]</f>
        <v>69.544999999999931</v>
      </c>
    </row>
    <row r="1152" spans="1:9" x14ac:dyDescent="0.25">
      <c r="A1152" s="1">
        <v>49791</v>
      </c>
      <c r="B1152">
        <f t="shared" si="17"/>
        <v>69.544999999999931</v>
      </c>
      <c r="C1152" t="s">
        <v>11</v>
      </c>
      <c r="D1152">
        <v>13.5</v>
      </c>
      <c r="E1152">
        <v>0</v>
      </c>
      <c r="F1152">
        <f>IF(martianeum7[[#This Row],[zawartosc '[%']]]&gt;=1,martianeum7[[#This Row],[masa '[kg']]]*martianeum7[[#This Row],[zawartosc '[%']]]*0.01,0)</f>
        <v>0</v>
      </c>
      <c r="G1152">
        <f>martianeum7[[#This Row],[stan_magazynu '[kg']]]+martianeum7[[#This Row],[ile_kg_materiału_z_ładunku]]</f>
        <v>69.544999999999931</v>
      </c>
      <c r="H1152">
        <f>IF(martianeum7[[#This Row],[stan_po_wydobyciu_z_ładunku]]&gt;=100,100,0)</f>
        <v>0</v>
      </c>
      <c r="I1152">
        <f>martianeum7[[#This Row],[stan_po_wydobyciu_z_ładunku]]-martianeum7[[#This Row],[ile_zabiera_na_orbite]]</f>
        <v>69.544999999999931</v>
      </c>
    </row>
    <row r="1153" spans="1:9" x14ac:dyDescent="0.25">
      <c r="A1153" s="1">
        <v>49792</v>
      </c>
      <c r="B1153">
        <f t="shared" si="17"/>
        <v>69.544999999999931</v>
      </c>
      <c r="C1153" t="s">
        <v>10</v>
      </c>
      <c r="D1153">
        <v>14</v>
      </c>
      <c r="E1153">
        <v>22</v>
      </c>
      <c r="F1153">
        <f>IF(martianeum7[[#This Row],[zawartosc '[%']]]&gt;=1,martianeum7[[#This Row],[masa '[kg']]]*martianeum7[[#This Row],[zawartosc '[%']]]*0.01,0)</f>
        <v>3.08</v>
      </c>
      <c r="G1153">
        <f>martianeum7[[#This Row],[stan_magazynu '[kg']]]+martianeum7[[#This Row],[ile_kg_materiału_z_ładunku]]</f>
        <v>72.624999999999929</v>
      </c>
      <c r="H1153">
        <f>IF(martianeum7[[#This Row],[stan_po_wydobyciu_z_ładunku]]&gt;=100,100,0)</f>
        <v>0</v>
      </c>
      <c r="I1153">
        <f>martianeum7[[#This Row],[stan_po_wydobyciu_z_ładunku]]-martianeum7[[#This Row],[ile_zabiera_na_orbite]]</f>
        <v>72.624999999999929</v>
      </c>
    </row>
    <row r="1154" spans="1:9" x14ac:dyDescent="0.25">
      <c r="A1154" s="1">
        <v>49793</v>
      </c>
      <c r="B1154">
        <f t="shared" si="17"/>
        <v>72.624999999999929</v>
      </c>
      <c r="C1154" t="s">
        <v>11</v>
      </c>
      <c r="D1154">
        <v>26.7</v>
      </c>
      <c r="E1154">
        <v>8</v>
      </c>
      <c r="F1154">
        <f>IF(martianeum7[[#This Row],[zawartosc '[%']]]&gt;=1,martianeum7[[#This Row],[masa '[kg']]]*martianeum7[[#This Row],[zawartosc '[%']]]*0.01,0)</f>
        <v>2.1360000000000001</v>
      </c>
      <c r="G1154">
        <f>martianeum7[[#This Row],[stan_magazynu '[kg']]]+martianeum7[[#This Row],[ile_kg_materiału_z_ładunku]]</f>
        <v>74.760999999999925</v>
      </c>
      <c r="H1154">
        <f>IF(martianeum7[[#This Row],[stan_po_wydobyciu_z_ładunku]]&gt;=100,100,0)</f>
        <v>0</v>
      </c>
      <c r="I1154">
        <f>martianeum7[[#This Row],[stan_po_wydobyciu_z_ładunku]]-martianeum7[[#This Row],[ile_zabiera_na_orbite]]</f>
        <v>74.760999999999925</v>
      </c>
    </row>
    <row r="1155" spans="1:9" x14ac:dyDescent="0.25">
      <c r="A1155" s="1">
        <v>49794</v>
      </c>
      <c r="B1155">
        <f t="shared" si="17"/>
        <v>74.760999999999925</v>
      </c>
      <c r="C1155" t="s">
        <v>26</v>
      </c>
      <c r="D1155">
        <v>11.2</v>
      </c>
      <c r="E1155">
        <v>6.1</v>
      </c>
      <c r="F1155">
        <f>IF(martianeum7[[#This Row],[zawartosc '[%']]]&gt;=1,martianeum7[[#This Row],[masa '[kg']]]*martianeum7[[#This Row],[zawartosc '[%']]]*0.01,0)</f>
        <v>0.68319999999999992</v>
      </c>
      <c r="G1155">
        <f>martianeum7[[#This Row],[stan_magazynu '[kg']]]+martianeum7[[#This Row],[ile_kg_materiału_z_ładunku]]</f>
        <v>75.444199999999924</v>
      </c>
      <c r="H1155">
        <f>IF(martianeum7[[#This Row],[stan_po_wydobyciu_z_ładunku]]&gt;=100,100,0)</f>
        <v>0</v>
      </c>
      <c r="I1155">
        <f>martianeum7[[#This Row],[stan_po_wydobyciu_z_ładunku]]-martianeum7[[#This Row],[ile_zabiera_na_orbite]]</f>
        <v>75.444199999999924</v>
      </c>
    </row>
    <row r="1156" spans="1:9" x14ac:dyDescent="0.25">
      <c r="A1156" s="1">
        <v>49795</v>
      </c>
      <c r="B1156">
        <f t="shared" ref="B1156:B1219" si="18">I1155</f>
        <v>75.444199999999924</v>
      </c>
      <c r="C1156" t="s">
        <v>27</v>
      </c>
      <c r="D1156">
        <v>24.7</v>
      </c>
      <c r="E1156">
        <v>0</v>
      </c>
      <c r="F1156">
        <f>IF(martianeum7[[#This Row],[zawartosc '[%']]]&gt;=1,martianeum7[[#This Row],[masa '[kg']]]*martianeum7[[#This Row],[zawartosc '[%']]]*0.01,0)</f>
        <v>0</v>
      </c>
      <c r="G1156">
        <f>martianeum7[[#This Row],[stan_magazynu '[kg']]]+martianeum7[[#This Row],[ile_kg_materiału_z_ładunku]]</f>
        <v>75.444199999999924</v>
      </c>
      <c r="H1156">
        <f>IF(martianeum7[[#This Row],[stan_po_wydobyciu_z_ładunku]]&gt;=100,100,0)</f>
        <v>0</v>
      </c>
      <c r="I1156">
        <f>martianeum7[[#This Row],[stan_po_wydobyciu_z_ładunku]]-martianeum7[[#This Row],[ile_zabiera_na_orbite]]</f>
        <v>75.444199999999924</v>
      </c>
    </row>
    <row r="1157" spans="1:9" x14ac:dyDescent="0.25">
      <c r="A1157" s="1">
        <v>49796</v>
      </c>
      <c r="B1157">
        <f t="shared" si="18"/>
        <v>75.444199999999924</v>
      </c>
      <c r="C1157" t="s">
        <v>29</v>
      </c>
      <c r="D1157">
        <v>27.2</v>
      </c>
      <c r="E1157">
        <v>0.3</v>
      </c>
      <c r="F1157">
        <f>IF(martianeum7[[#This Row],[zawartosc '[%']]]&gt;=1,martianeum7[[#This Row],[masa '[kg']]]*martianeum7[[#This Row],[zawartosc '[%']]]*0.01,0)</f>
        <v>0</v>
      </c>
      <c r="G1157">
        <f>martianeum7[[#This Row],[stan_magazynu '[kg']]]+martianeum7[[#This Row],[ile_kg_materiału_z_ładunku]]</f>
        <v>75.444199999999924</v>
      </c>
      <c r="H1157">
        <f>IF(martianeum7[[#This Row],[stan_po_wydobyciu_z_ładunku]]&gt;=100,100,0)</f>
        <v>0</v>
      </c>
      <c r="I1157">
        <f>martianeum7[[#This Row],[stan_po_wydobyciu_z_ładunku]]-martianeum7[[#This Row],[ile_zabiera_na_orbite]]</f>
        <v>75.444199999999924</v>
      </c>
    </row>
    <row r="1158" spans="1:9" x14ac:dyDescent="0.25">
      <c r="A1158" s="1">
        <v>49797</v>
      </c>
      <c r="B1158">
        <f t="shared" si="18"/>
        <v>75.444199999999924</v>
      </c>
      <c r="C1158" t="s">
        <v>30</v>
      </c>
      <c r="D1158">
        <v>11</v>
      </c>
      <c r="E1158">
        <v>0</v>
      </c>
      <c r="F1158">
        <f>IF(martianeum7[[#This Row],[zawartosc '[%']]]&gt;=1,martianeum7[[#This Row],[masa '[kg']]]*martianeum7[[#This Row],[zawartosc '[%']]]*0.01,0)</f>
        <v>0</v>
      </c>
      <c r="G1158">
        <f>martianeum7[[#This Row],[stan_magazynu '[kg']]]+martianeum7[[#This Row],[ile_kg_materiału_z_ładunku]]</f>
        <v>75.444199999999924</v>
      </c>
      <c r="H1158">
        <f>IF(martianeum7[[#This Row],[stan_po_wydobyciu_z_ładunku]]&gt;=100,100,0)</f>
        <v>0</v>
      </c>
      <c r="I1158">
        <f>martianeum7[[#This Row],[stan_po_wydobyciu_z_ładunku]]-martianeum7[[#This Row],[ile_zabiera_na_orbite]]</f>
        <v>75.444199999999924</v>
      </c>
    </row>
    <row r="1159" spans="1:9" x14ac:dyDescent="0.25">
      <c r="A1159" s="1">
        <v>49798</v>
      </c>
      <c r="B1159">
        <f t="shared" si="18"/>
        <v>75.444199999999924</v>
      </c>
      <c r="C1159" t="s">
        <v>12</v>
      </c>
      <c r="D1159">
        <v>10.9</v>
      </c>
      <c r="E1159">
        <v>4.4000000000000004</v>
      </c>
      <c r="F1159">
        <f>IF(martianeum7[[#This Row],[zawartosc '[%']]]&gt;=1,martianeum7[[#This Row],[masa '[kg']]]*martianeum7[[#This Row],[zawartosc '[%']]]*0.01,0)</f>
        <v>0.47960000000000008</v>
      </c>
      <c r="G1159">
        <f>martianeum7[[#This Row],[stan_magazynu '[kg']]]+martianeum7[[#This Row],[ile_kg_materiału_z_ładunku]]</f>
        <v>75.923799999999929</v>
      </c>
      <c r="H1159">
        <f>IF(martianeum7[[#This Row],[stan_po_wydobyciu_z_ładunku]]&gt;=100,100,0)</f>
        <v>0</v>
      </c>
      <c r="I1159">
        <f>martianeum7[[#This Row],[stan_po_wydobyciu_z_ładunku]]-martianeum7[[#This Row],[ile_zabiera_na_orbite]]</f>
        <v>75.923799999999929</v>
      </c>
    </row>
    <row r="1160" spans="1:9" x14ac:dyDescent="0.25">
      <c r="A1160" s="1">
        <v>49799</v>
      </c>
      <c r="B1160">
        <f t="shared" si="18"/>
        <v>75.923799999999929</v>
      </c>
      <c r="C1160" t="s">
        <v>7</v>
      </c>
      <c r="D1160">
        <v>27.4</v>
      </c>
      <c r="E1160">
        <v>6</v>
      </c>
      <c r="F1160">
        <f>IF(martianeum7[[#This Row],[zawartosc '[%']]]&gt;=1,martianeum7[[#This Row],[masa '[kg']]]*martianeum7[[#This Row],[zawartosc '[%']]]*0.01,0)</f>
        <v>1.6439999999999999</v>
      </c>
      <c r="G1160">
        <f>martianeum7[[#This Row],[stan_magazynu '[kg']]]+martianeum7[[#This Row],[ile_kg_materiału_z_ładunku]]</f>
        <v>77.567799999999934</v>
      </c>
      <c r="H1160">
        <f>IF(martianeum7[[#This Row],[stan_po_wydobyciu_z_ładunku]]&gt;=100,100,0)</f>
        <v>0</v>
      </c>
      <c r="I1160">
        <f>martianeum7[[#This Row],[stan_po_wydobyciu_z_ładunku]]-martianeum7[[#This Row],[ile_zabiera_na_orbite]]</f>
        <v>77.567799999999934</v>
      </c>
    </row>
    <row r="1161" spans="1:9" x14ac:dyDescent="0.25">
      <c r="A1161" s="1">
        <v>49800</v>
      </c>
      <c r="B1161">
        <f t="shared" si="18"/>
        <v>77.567799999999934</v>
      </c>
      <c r="C1161" t="s">
        <v>6</v>
      </c>
      <c r="D1161">
        <v>20</v>
      </c>
      <c r="E1161">
        <v>7.6</v>
      </c>
      <c r="F1161">
        <f>IF(martianeum7[[#This Row],[zawartosc '[%']]]&gt;=1,martianeum7[[#This Row],[masa '[kg']]]*martianeum7[[#This Row],[zawartosc '[%']]]*0.01,0)</f>
        <v>1.52</v>
      </c>
      <c r="G1161">
        <f>martianeum7[[#This Row],[stan_magazynu '[kg']]]+martianeum7[[#This Row],[ile_kg_materiału_z_ładunku]]</f>
        <v>79.08779999999993</v>
      </c>
      <c r="H1161">
        <f>IF(martianeum7[[#This Row],[stan_po_wydobyciu_z_ładunku]]&gt;=100,100,0)</f>
        <v>0</v>
      </c>
      <c r="I1161">
        <f>martianeum7[[#This Row],[stan_po_wydobyciu_z_ładunku]]-martianeum7[[#This Row],[ile_zabiera_na_orbite]]</f>
        <v>79.08779999999993</v>
      </c>
    </row>
    <row r="1162" spans="1:9" x14ac:dyDescent="0.25">
      <c r="A1162" s="1">
        <v>49801</v>
      </c>
      <c r="B1162">
        <f t="shared" si="18"/>
        <v>79.08779999999993</v>
      </c>
      <c r="C1162" t="s">
        <v>18</v>
      </c>
      <c r="D1162">
        <v>23.5</v>
      </c>
      <c r="E1162">
        <v>2.5</v>
      </c>
      <c r="F1162">
        <f>IF(martianeum7[[#This Row],[zawartosc '[%']]]&gt;=1,martianeum7[[#This Row],[masa '[kg']]]*martianeum7[[#This Row],[zawartosc '[%']]]*0.01,0)</f>
        <v>0.58750000000000002</v>
      </c>
      <c r="G1162">
        <f>martianeum7[[#This Row],[stan_magazynu '[kg']]]+martianeum7[[#This Row],[ile_kg_materiału_z_ładunku]]</f>
        <v>79.675299999999936</v>
      </c>
      <c r="H1162">
        <f>IF(martianeum7[[#This Row],[stan_po_wydobyciu_z_ładunku]]&gt;=100,100,0)</f>
        <v>0</v>
      </c>
      <c r="I1162">
        <f>martianeum7[[#This Row],[stan_po_wydobyciu_z_ładunku]]-martianeum7[[#This Row],[ile_zabiera_na_orbite]]</f>
        <v>79.675299999999936</v>
      </c>
    </row>
    <row r="1163" spans="1:9" x14ac:dyDescent="0.25">
      <c r="A1163" s="1">
        <v>49802</v>
      </c>
      <c r="B1163">
        <f t="shared" si="18"/>
        <v>79.675299999999936</v>
      </c>
      <c r="C1163" t="s">
        <v>11</v>
      </c>
      <c r="D1163">
        <v>28.5</v>
      </c>
      <c r="E1163">
        <v>0</v>
      </c>
      <c r="F1163">
        <f>IF(martianeum7[[#This Row],[zawartosc '[%']]]&gt;=1,martianeum7[[#This Row],[masa '[kg']]]*martianeum7[[#This Row],[zawartosc '[%']]]*0.01,0)</f>
        <v>0</v>
      </c>
      <c r="G1163">
        <f>martianeum7[[#This Row],[stan_magazynu '[kg']]]+martianeum7[[#This Row],[ile_kg_materiału_z_ładunku]]</f>
        <v>79.675299999999936</v>
      </c>
      <c r="H1163">
        <f>IF(martianeum7[[#This Row],[stan_po_wydobyciu_z_ładunku]]&gt;=100,100,0)</f>
        <v>0</v>
      </c>
      <c r="I1163">
        <f>martianeum7[[#This Row],[stan_po_wydobyciu_z_ładunku]]-martianeum7[[#This Row],[ile_zabiera_na_orbite]]</f>
        <v>79.675299999999936</v>
      </c>
    </row>
    <row r="1164" spans="1:9" x14ac:dyDescent="0.25">
      <c r="A1164" s="1">
        <v>49803</v>
      </c>
      <c r="B1164">
        <f t="shared" si="18"/>
        <v>79.675299999999936</v>
      </c>
      <c r="C1164" t="s">
        <v>27</v>
      </c>
      <c r="D1164">
        <v>10.8</v>
      </c>
      <c r="E1164">
        <v>5.8</v>
      </c>
      <c r="F1164">
        <f>IF(martianeum7[[#This Row],[zawartosc '[%']]]&gt;=1,martianeum7[[#This Row],[masa '[kg']]]*martianeum7[[#This Row],[zawartosc '[%']]]*0.01,0)</f>
        <v>0.62640000000000007</v>
      </c>
      <c r="G1164">
        <f>martianeum7[[#This Row],[stan_magazynu '[kg']]]+martianeum7[[#This Row],[ile_kg_materiału_z_ładunku]]</f>
        <v>80.30169999999994</v>
      </c>
      <c r="H1164">
        <f>IF(martianeum7[[#This Row],[stan_po_wydobyciu_z_ładunku]]&gt;=100,100,0)</f>
        <v>0</v>
      </c>
      <c r="I1164">
        <f>martianeum7[[#This Row],[stan_po_wydobyciu_z_ładunku]]-martianeum7[[#This Row],[ile_zabiera_na_orbite]]</f>
        <v>80.30169999999994</v>
      </c>
    </row>
    <row r="1165" spans="1:9" x14ac:dyDescent="0.25">
      <c r="A1165" s="1">
        <v>49804</v>
      </c>
      <c r="B1165">
        <f t="shared" si="18"/>
        <v>80.30169999999994</v>
      </c>
      <c r="C1165" t="s">
        <v>15</v>
      </c>
      <c r="D1165">
        <v>18.899999999999999</v>
      </c>
      <c r="E1165">
        <v>9.5</v>
      </c>
      <c r="F1165">
        <f>IF(martianeum7[[#This Row],[zawartosc '[%']]]&gt;=1,martianeum7[[#This Row],[masa '[kg']]]*martianeum7[[#This Row],[zawartosc '[%']]]*0.01,0)</f>
        <v>1.7954999999999999</v>
      </c>
      <c r="G1165">
        <f>martianeum7[[#This Row],[stan_magazynu '[kg']]]+martianeum7[[#This Row],[ile_kg_materiału_z_ładunku]]</f>
        <v>82.097199999999944</v>
      </c>
      <c r="H1165">
        <f>IF(martianeum7[[#This Row],[stan_po_wydobyciu_z_ładunku]]&gt;=100,100,0)</f>
        <v>0</v>
      </c>
      <c r="I1165">
        <f>martianeum7[[#This Row],[stan_po_wydobyciu_z_ładunku]]-martianeum7[[#This Row],[ile_zabiera_na_orbite]]</f>
        <v>82.097199999999944</v>
      </c>
    </row>
    <row r="1166" spans="1:9" x14ac:dyDescent="0.25">
      <c r="A1166" s="1">
        <v>49805</v>
      </c>
      <c r="B1166">
        <f t="shared" si="18"/>
        <v>82.097199999999944</v>
      </c>
      <c r="C1166" t="s">
        <v>13</v>
      </c>
      <c r="D1166">
        <v>24</v>
      </c>
      <c r="E1166">
        <v>4</v>
      </c>
      <c r="F1166">
        <f>IF(martianeum7[[#This Row],[zawartosc '[%']]]&gt;=1,martianeum7[[#This Row],[masa '[kg']]]*martianeum7[[#This Row],[zawartosc '[%']]]*0.01,0)</f>
        <v>0.96</v>
      </c>
      <c r="G1166">
        <f>martianeum7[[#This Row],[stan_magazynu '[kg']]]+martianeum7[[#This Row],[ile_kg_materiału_z_ładunku]]</f>
        <v>83.057199999999938</v>
      </c>
      <c r="H1166">
        <f>IF(martianeum7[[#This Row],[stan_po_wydobyciu_z_ładunku]]&gt;=100,100,0)</f>
        <v>0</v>
      </c>
      <c r="I1166">
        <f>martianeum7[[#This Row],[stan_po_wydobyciu_z_ładunku]]-martianeum7[[#This Row],[ile_zabiera_na_orbite]]</f>
        <v>83.057199999999938</v>
      </c>
    </row>
    <row r="1167" spans="1:9" x14ac:dyDescent="0.25">
      <c r="A1167" s="1">
        <v>49806</v>
      </c>
      <c r="B1167">
        <f t="shared" si="18"/>
        <v>83.057199999999938</v>
      </c>
      <c r="C1167" t="s">
        <v>12</v>
      </c>
      <c r="D1167">
        <v>12.7</v>
      </c>
      <c r="E1167">
        <v>3</v>
      </c>
      <c r="F1167">
        <f>IF(martianeum7[[#This Row],[zawartosc '[%']]]&gt;=1,martianeum7[[#This Row],[masa '[kg']]]*martianeum7[[#This Row],[zawartosc '[%']]]*0.01,0)</f>
        <v>0.38099999999999995</v>
      </c>
      <c r="G1167">
        <f>martianeum7[[#This Row],[stan_magazynu '[kg']]]+martianeum7[[#This Row],[ile_kg_materiału_z_ładunku]]</f>
        <v>83.438199999999938</v>
      </c>
      <c r="H1167">
        <f>IF(martianeum7[[#This Row],[stan_po_wydobyciu_z_ładunku]]&gt;=100,100,0)</f>
        <v>0</v>
      </c>
      <c r="I1167">
        <f>martianeum7[[#This Row],[stan_po_wydobyciu_z_ładunku]]-martianeum7[[#This Row],[ile_zabiera_na_orbite]]</f>
        <v>83.438199999999938</v>
      </c>
    </row>
    <row r="1168" spans="1:9" x14ac:dyDescent="0.25">
      <c r="A1168" s="1">
        <v>49807</v>
      </c>
      <c r="B1168">
        <f t="shared" si="18"/>
        <v>83.438199999999938</v>
      </c>
      <c r="C1168" t="s">
        <v>7</v>
      </c>
      <c r="D1168">
        <v>13.4</v>
      </c>
      <c r="E1168">
        <v>6.2</v>
      </c>
      <c r="F1168">
        <f>IF(martianeum7[[#This Row],[zawartosc '[%']]]&gt;=1,martianeum7[[#This Row],[masa '[kg']]]*martianeum7[[#This Row],[zawartosc '[%']]]*0.01,0)</f>
        <v>0.83079999999999998</v>
      </c>
      <c r="G1168">
        <f>martianeum7[[#This Row],[stan_magazynu '[kg']]]+martianeum7[[#This Row],[ile_kg_materiału_z_ładunku]]</f>
        <v>84.268999999999934</v>
      </c>
      <c r="H1168">
        <f>IF(martianeum7[[#This Row],[stan_po_wydobyciu_z_ładunku]]&gt;=100,100,0)</f>
        <v>0</v>
      </c>
      <c r="I1168">
        <f>martianeum7[[#This Row],[stan_po_wydobyciu_z_ładunku]]-martianeum7[[#This Row],[ile_zabiera_na_orbite]]</f>
        <v>84.268999999999934</v>
      </c>
    </row>
    <row r="1169" spans="1:9" x14ac:dyDescent="0.25">
      <c r="A1169" s="1">
        <v>49808</v>
      </c>
      <c r="B1169">
        <f t="shared" si="18"/>
        <v>84.268999999999934</v>
      </c>
      <c r="C1169" t="s">
        <v>10</v>
      </c>
      <c r="D1169">
        <v>15.9</v>
      </c>
      <c r="E1169">
        <v>0</v>
      </c>
      <c r="F1169">
        <f>IF(martianeum7[[#This Row],[zawartosc '[%']]]&gt;=1,martianeum7[[#This Row],[masa '[kg']]]*martianeum7[[#This Row],[zawartosc '[%']]]*0.01,0)</f>
        <v>0</v>
      </c>
      <c r="G1169">
        <f>martianeum7[[#This Row],[stan_magazynu '[kg']]]+martianeum7[[#This Row],[ile_kg_materiału_z_ładunku]]</f>
        <v>84.268999999999934</v>
      </c>
      <c r="H1169">
        <f>IF(martianeum7[[#This Row],[stan_po_wydobyciu_z_ładunku]]&gt;=100,100,0)</f>
        <v>0</v>
      </c>
      <c r="I1169">
        <f>martianeum7[[#This Row],[stan_po_wydobyciu_z_ładunku]]-martianeum7[[#This Row],[ile_zabiera_na_orbite]]</f>
        <v>84.268999999999934</v>
      </c>
    </row>
    <row r="1170" spans="1:9" x14ac:dyDescent="0.25">
      <c r="A1170" s="1">
        <v>49809</v>
      </c>
      <c r="B1170">
        <f t="shared" si="18"/>
        <v>84.268999999999934</v>
      </c>
      <c r="C1170" t="s">
        <v>11</v>
      </c>
      <c r="D1170">
        <v>19.399999999999999</v>
      </c>
      <c r="E1170">
        <v>21.2</v>
      </c>
      <c r="F1170">
        <f>IF(martianeum7[[#This Row],[zawartosc '[%']]]&gt;=1,martianeum7[[#This Row],[masa '[kg']]]*martianeum7[[#This Row],[zawartosc '[%']]]*0.01,0)</f>
        <v>4.1128</v>
      </c>
      <c r="G1170">
        <f>martianeum7[[#This Row],[stan_magazynu '[kg']]]+martianeum7[[#This Row],[ile_kg_materiału_z_ładunku]]</f>
        <v>88.381799999999942</v>
      </c>
      <c r="H1170">
        <f>IF(martianeum7[[#This Row],[stan_po_wydobyciu_z_ładunku]]&gt;=100,100,0)</f>
        <v>0</v>
      </c>
      <c r="I1170">
        <f>martianeum7[[#This Row],[stan_po_wydobyciu_z_ładunku]]-martianeum7[[#This Row],[ile_zabiera_na_orbite]]</f>
        <v>88.381799999999942</v>
      </c>
    </row>
    <row r="1171" spans="1:9" x14ac:dyDescent="0.25">
      <c r="A1171" s="1">
        <v>49810</v>
      </c>
      <c r="B1171">
        <f t="shared" si="18"/>
        <v>88.381799999999942</v>
      </c>
      <c r="C1171" t="s">
        <v>15</v>
      </c>
      <c r="D1171">
        <v>16.3</v>
      </c>
      <c r="E1171">
        <v>17.600000000000001</v>
      </c>
      <c r="F1171">
        <f>IF(martianeum7[[#This Row],[zawartosc '[%']]]&gt;=1,martianeum7[[#This Row],[masa '[kg']]]*martianeum7[[#This Row],[zawartosc '[%']]]*0.01,0)</f>
        <v>2.8688000000000007</v>
      </c>
      <c r="G1171">
        <f>martianeum7[[#This Row],[stan_magazynu '[kg']]]+martianeum7[[#This Row],[ile_kg_materiału_z_ładunku]]</f>
        <v>91.250599999999949</v>
      </c>
      <c r="H1171">
        <f>IF(martianeum7[[#This Row],[stan_po_wydobyciu_z_ładunku]]&gt;=100,100,0)</f>
        <v>0</v>
      </c>
      <c r="I1171">
        <f>martianeum7[[#This Row],[stan_po_wydobyciu_z_ładunku]]-martianeum7[[#This Row],[ile_zabiera_na_orbite]]</f>
        <v>91.250599999999949</v>
      </c>
    </row>
    <row r="1172" spans="1:9" x14ac:dyDescent="0.25">
      <c r="A1172" s="1">
        <v>49811</v>
      </c>
      <c r="B1172">
        <f t="shared" si="18"/>
        <v>91.250599999999949</v>
      </c>
      <c r="C1172" t="s">
        <v>11</v>
      </c>
      <c r="D1172">
        <v>28</v>
      </c>
      <c r="E1172">
        <v>20.399999999999999</v>
      </c>
      <c r="F1172">
        <f>IF(martianeum7[[#This Row],[zawartosc '[%']]]&gt;=1,martianeum7[[#This Row],[masa '[kg']]]*martianeum7[[#This Row],[zawartosc '[%']]]*0.01,0)</f>
        <v>5.7119999999999997</v>
      </c>
      <c r="G1172">
        <f>martianeum7[[#This Row],[stan_magazynu '[kg']]]+martianeum7[[#This Row],[ile_kg_materiału_z_ładunku]]</f>
        <v>96.962599999999952</v>
      </c>
      <c r="H1172">
        <f>IF(martianeum7[[#This Row],[stan_po_wydobyciu_z_ładunku]]&gt;=100,100,0)</f>
        <v>0</v>
      </c>
      <c r="I1172">
        <f>martianeum7[[#This Row],[stan_po_wydobyciu_z_ładunku]]-martianeum7[[#This Row],[ile_zabiera_na_orbite]]</f>
        <v>96.962599999999952</v>
      </c>
    </row>
    <row r="1173" spans="1:9" x14ac:dyDescent="0.25">
      <c r="A1173" s="1">
        <v>49812</v>
      </c>
      <c r="B1173">
        <f t="shared" si="18"/>
        <v>96.962599999999952</v>
      </c>
      <c r="C1173" t="s">
        <v>12</v>
      </c>
      <c r="D1173">
        <v>19</v>
      </c>
      <c r="E1173">
        <v>5.2</v>
      </c>
      <c r="F1173">
        <f>IF(martianeum7[[#This Row],[zawartosc '[%']]]&gt;=1,martianeum7[[#This Row],[masa '[kg']]]*martianeum7[[#This Row],[zawartosc '[%']]]*0.01,0)</f>
        <v>0.98799999999999999</v>
      </c>
      <c r="G1173">
        <f>martianeum7[[#This Row],[stan_magazynu '[kg']]]+martianeum7[[#This Row],[ile_kg_materiału_z_ładunku]]</f>
        <v>97.950599999999952</v>
      </c>
      <c r="H1173">
        <f>IF(martianeum7[[#This Row],[stan_po_wydobyciu_z_ładunku]]&gt;=100,100,0)</f>
        <v>0</v>
      </c>
      <c r="I1173">
        <f>martianeum7[[#This Row],[stan_po_wydobyciu_z_ładunku]]-martianeum7[[#This Row],[ile_zabiera_na_orbite]]</f>
        <v>97.950599999999952</v>
      </c>
    </row>
    <row r="1174" spans="1:9" x14ac:dyDescent="0.25">
      <c r="A1174" s="1">
        <v>49813</v>
      </c>
      <c r="B1174">
        <f t="shared" si="18"/>
        <v>97.950599999999952</v>
      </c>
      <c r="C1174" t="s">
        <v>27</v>
      </c>
      <c r="D1174">
        <v>24.1</v>
      </c>
      <c r="E1174">
        <v>4.8</v>
      </c>
      <c r="F1174">
        <f>IF(martianeum7[[#This Row],[zawartosc '[%']]]&gt;=1,martianeum7[[#This Row],[masa '[kg']]]*martianeum7[[#This Row],[zawartosc '[%']]]*0.01,0)</f>
        <v>1.1568000000000001</v>
      </c>
      <c r="G1174">
        <f>martianeum7[[#This Row],[stan_magazynu '[kg']]]+martianeum7[[#This Row],[ile_kg_materiału_z_ładunku]]</f>
        <v>99.107399999999956</v>
      </c>
      <c r="H1174">
        <f>IF(martianeum7[[#This Row],[stan_po_wydobyciu_z_ładunku]]&gt;=100,100,0)</f>
        <v>0</v>
      </c>
      <c r="I1174">
        <f>martianeum7[[#This Row],[stan_po_wydobyciu_z_ładunku]]-martianeum7[[#This Row],[ile_zabiera_na_orbite]]</f>
        <v>99.107399999999956</v>
      </c>
    </row>
    <row r="1175" spans="1:9" x14ac:dyDescent="0.25">
      <c r="A1175" s="1">
        <v>49814</v>
      </c>
      <c r="B1175">
        <f t="shared" si="18"/>
        <v>99.107399999999956</v>
      </c>
      <c r="C1175" t="s">
        <v>10</v>
      </c>
      <c r="D1175">
        <v>15.2</v>
      </c>
      <c r="E1175">
        <v>25.7</v>
      </c>
      <c r="F1175">
        <f>IF(martianeum7[[#This Row],[zawartosc '[%']]]&gt;=1,martianeum7[[#This Row],[masa '[kg']]]*martianeum7[[#This Row],[zawartosc '[%']]]*0.01,0)</f>
        <v>3.9064000000000001</v>
      </c>
      <c r="G1175">
        <f>martianeum7[[#This Row],[stan_magazynu '[kg']]]+martianeum7[[#This Row],[ile_kg_materiału_z_ładunku]]</f>
        <v>103.01379999999996</v>
      </c>
      <c r="H1175">
        <f>IF(martianeum7[[#This Row],[stan_po_wydobyciu_z_ładunku]]&gt;=100,100,0)</f>
        <v>100</v>
      </c>
      <c r="I1175">
        <f>martianeum7[[#This Row],[stan_po_wydobyciu_z_ładunku]]-martianeum7[[#This Row],[ile_zabiera_na_orbite]]</f>
        <v>3.0137999999999607</v>
      </c>
    </row>
    <row r="1176" spans="1:9" x14ac:dyDescent="0.25">
      <c r="A1176" s="1">
        <v>49815</v>
      </c>
      <c r="B1176">
        <f t="shared" si="18"/>
        <v>3.0137999999999607</v>
      </c>
      <c r="C1176" t="s">
        <v>11</v>
      </c>
      <c r="D1176">
        <v>16.3</v>
      </c>
      <c r="E1176">
        <v>21</v>
      </c>
      <c r="F1176">
        <f>IF(martianeum7[[#This Row],[zawartosc '[%']]]&gt;=1,martianeum7[[#This Row],[masa '[kg']]]*martianeum7[[#This Row],[zawartosc '[%']]]*0.01,0)</f>
        <v>3.423</v>
      </c>
      <c r="G1176">
        <f>martianeum7[[#This Row],[stan_magazynu '[kg']]]+martianeum7[[#This Row],[ile_kg_materiału_z_ładunku]]</f>
        <v>6.4367999999999608</v>
      </c>
      <c r="H1176">
        <f>IF(martianeum7[[#This Row],[stan_po_wydobyciu_z_ładunku]]&gt;=100,100,0)</f>
        <v>0</v>
      </c>
      <c r="I1176">
        <f>martianeum7[[#This Row],[stan_po_wydobyciu_z_ładunku]]-martianeum7[[#This Row],[ile_zabiera_na_orbite]]</f>
        <v>6.4367999999999608</v>
      </c>
    </row>
    <row r="1177" spans="1:9" x14ac:dyDescent="0.25">
      <c r="A1177" s="1">
        <v>49816</v>
      </c>
      <c r="B1177">
        <f t="shared" si="18"/>
        <v>6.4367999999999608</v>
      </c>
      <c r="C1177" t="s">
        <v>7</v>
      </c>
      <c r="D1177">
        <v>26.9</v>
      </c>
      <c r="E1177">
        <v>0</v>
      </c>
      <c r="F1177">
        <f>IF(martianeum7[[#This Row],[zawartosc '[%']]]&gt;=1,martianeum7[[#This Row],[masa '[kg']]]*martianeum7[[#This Row],[zawartosc '[%']]]*0.01,0)</f>
        <v>0</v>
      </c>
      <c r="G1177">
        <f>martianeum7[[#This Row],[stan_magazynu '[kg']]]+martianeum7[[#This Row],[ile_kg_materiału_z_ładunku]]</f>
        <v>6.4367999999999608</v>
      </c>
      <c r="H1177">
        <f>IF(martianeum7[[#This Row],[stan_po_wydobyciu_z_ładunku]]&gt;=100,100,0)</f>
        <v>0</v>
      </c>
      <c r="I1177">
        <f>martianeum7[[#This Row],[stan_po_wydobyciu_z_ładunku]]-martianeum7[[#This Row],[ile_zabiera_na_orbite]]</f>
        <v>6.4367999999999608</v>
      </c>
    </row>
    <row r="1178" spans="1:9" x14ac:dyDescent="0.25">
      <c r="A1178" s="1">
        <v>49817</v>
      </c>
      <c r="B1178">
        <f t="shared" si="18"/>
        <v>6.4367999999999608</v>
      </c>
      <c r="C1178" t="s">
        <v>9</v>
      </c>
      <c r="D1178">
        <v>25</v>
      </c>
      <c r="E1178">
        <v>0.5</v>
      </c>
      <c r="F1178">
        <f>IF(martianeum7[[#This Row],[zawartosc '[%']]]&gt;=1,martianeum7[[#This Row],[masa '[kg']]]*martianeum7[[#This Row],[zawartosc '[%']]]*0.01,0)</f>
        <v>0</v>
      </c>
      <c r="G1178">
        <f>martianeum7[[#This Row],[stan_magazynu '[kg']]]+martianeum7[[#This Row],[ile_kg_materiału_z_ładunku]]</f>
        <v>6.4367999999999608</v>
      </c>
      <c r="H1178">
        <f>IF(martianeum7[[#This Row],[stan_po_wydobyciu_z_ładunku]]&gt;=100,100,0)</f>
        <v>0</v>
      </c>
      <c r="I1178">
        <f>martianeum7[[#This Row],[stan_po_wydobyciu_z_ładunku]]-martianeum7[[#This Row],[ile_zabiera_na_orbite]]</f>
        <v>6.4367999999999608</v>
      </c>
    </row>
    <row r="1179" spans="1:9" x14ac:dyDescent="0.25">
      <c r="A1179" s="1">
        <v>49818</v>
      </c>
      <c r="B1179">
        <f t="shared" si="18"/>
        <v>6.4367999999999608</v>
      </c>
      <c r="C1179" t="s">
        <v>17</v>
      </c>
      <c r="D1179">
        <v>25.1</v>
      </c>
      <c r="E1179">
        <v>5.2</v>
      </c>
      <c r="F1179">
        <f>IF(martianeum7[[#This Row],[zawartosc '[%']]]&gt;=1,martianeum7[[#This Row],[masa '[kg']]]*martianeum7[[#This Row],[zawartosc '[%']]]*0.01,0)</f>
        <v>1.3052000000000001</v>
      </c>
      <c r="G1179">
        <f>martianeum7[[#This Row],[stan_magazynu '[kg']]]+martianeum7[[#This Row],[ile_kg_materiału_z_ładunku]]</f>
        <v>7.7419999999999609</v>
      </c>
      <c r="H1179">
        <f>IF(martianeum7[[#This Row],[stan_po_wydobyciu_z_ładunku]]&gt;=100,100,0)</f>
        <v>0</v>
      </c>
      <c r="I1179">
        <f>martianeum7[[#This Row],[stan_po_wydobyciu_z_ładunku]]-martianeum7[[#This Row],[ile_zabiera_na_orbite]]</f>
        <v>7.7419999999999609</v>
      </c>
    </row>
    <row r="1180" spans="1:9" x14ac:dyDescent="0.25">
      <c r="A1180" s="1">
        <v>49819</v>
      </c>
      <c r="B1180">
        <f t="shared" si="18"/>
        <v>7.7419999999999609</v>
      </c>
      <c r="C1180" t="s">
        <v>12</v>
      </c>
      <c r="D1180">
        <v>29.2</v>
      </c>
      <c r="E1180">
        <v>7.1</v>
      </c>
      <c r="F1180">
        <f>IF(martianeum7[[#This Row],[zawartosc '[%']]]&gt;=1,martianeum7[[#This Row],[masa '[kg']]]*martianeum7[[#This Row],[zawartosc '[%']]]*0.01,0)</f>
        <v>2.0731999999999999</v>
      </c>
      <c r="G1180">
        <f>martianeum7[[#This Row],[stan_magazynu '[kg']]]+martianeum7[[#This Row],[ile_kg_materiału_z_ładunku]]</f>
        <v>9.8151999999999617</v>
      </c>
      <c r="H1180">
        <f>IF(martianeum7[[#This Row],[stan_po_wydobyciu_z_ładunku]]&gt;=100,100,0)</f>
        <v>0</v>
      </c>
      <c r="I1180">
        <f>martianeum7[[#This Row],[stan_po_wydobyciu_z_ładunku]]-martianeum7[[#This Row],[ile_zabiera_na_orbite]]</f>
        <v>9.8151999999999617</v>
      </c>
    </row>
    <row r="1181" spans="1:9" x14ac:dyDescent="0.25">
      <c r="A1181" s="1">
        <v>49820</v>
      </c>
      <c r="B1181">
        <f t="shared" si="18"/>
        <v>9.8151999999999617</v>
      </c>
      <c r="C1181" t="s">
        <v>13</v>
      </c>
      <c r="D1181">
        <v>18.100000000000001</v>
      </c>
      <c r="E1181">
        <v>5.0999999999999996</v>
      </c>
      <c r="F1181">
        <f>IF(martianeum7[[#This Row],[zawartosc '[%']]]&gt;=1,martianeum7[[#This Row],[masa '[kg']]]*martianeum7[[#This Row],[zawartosc '[%']]]*0.01,0)</f>
        <v>0.92310000000000003</v>
      </c>
      <c r="G1181">
        <f>martianeum7[[#This Row],[stan_magazynu '[kg']]]+martianeum7[[#This Row],[ile_kg_materiału_z_ładunku]]</f>
        <v>10.738299999999962</v>
      </c>
      <c r="H1181">
        <f>IF(martianeum7[[#This Row],[stan_po_wydobyciu_z_ładunku]]&gt;=100,100,0)</f>
        <v>0</v>
      </c>
      <c r="I1181">
        <f>martianeum7[[#This Row],[stan_po_wydobyciu_z_ładunku]]-martianeum7[[#This Row],[ile_zabiera_na_orbite]]</f>
        <v>10.738299999999962</v>
      </c>
    </row>
    <row r="1182" spans="1:9" x14ac:dyDescent="0.25">
      <c r="A1182" s="1">
        <v>49821</v>
      </c>
      <c r="B1182">
        <f t="shared" si="18"/>
        <v>10.738299999999962</v>
      </c>
      <c r="C1182" t="s">
        <v>11</v>
      </c>
      <c r="D1182">
        <v>12.5</v>
      </c>
      <c r="E1182">
        <v>0</v>
      </c>
      <c r="F1182">
        <f>IF(martianeum7[[#This Row],[zawartosc '[%']]]&gt;=1,martianeum7[[#This Row],[masa '[kg']]]*martianeum7[[#This Row],[zawartosc '[%']]]*0.01,0)</f>
        <v>0</v>
      </c>
      <c r="G1182">
        <f>martianeum7[[#This Row],[stan_magazynu '[kg']]]+martianeum7[[#This Row],[ile_kg_materiału_z_ładunku]]</f>
        <v>10.738299999999962</v>
      </c>
      <c r="H1182">
        <f>IF(martianeum7[[#This Row],[stan_po_wydobyciu_z_ładunku]]&gt;=100,100,0)</f>
        <v>0</v>
      </c>
      <c r="I1182">
        <f>martianeum7[[#This Row],[stan_po_wydobyciu_z_ładunku]]-martianeum7[[#This Row],[ile_zabiera_na_orbite]]</f>
        <v>10.738299999999962</v>
      </c>
    </row>
    <row r="1183" spans="1:9" x14ac:dyDescent="0.25">
      <c r="A1183" s="1">
        <v>49822</v>
      </c>
      <c r="B1183">
        <f t="shared" si="18"/>
        <v>10.738299999999962</v>
      </c>
      <c r="C1183" t="s">
        <v>11</v>
      </c>
      <c r="D1183">
        <v>19.100000000000001</v>
      </c>
      <c r="E1183">
        <v>0.3</v>
      </c>
      <c r="F1183">
        <f>IF(martianeum7[[#This Row],[zawartosc '[%']]]&gt;=1,martianeum7[[#This Row],[masa '[kg']]]*martianeum7[[#This Row],[zawartosc '[%']]]*0.01,0)</f>
        <v>0</v>
      </c>
      <c r="G1183">
        <f>martianeum7[[#This Row],[stan_magazynu '[kg']]]+martianeum7[[#This Row],[ile_kg_materiału_z_ładunku]]</f>
        <v>10.738299999999962</v>
      </c>
      <c r="H1183">
        <f>IF(martianeum7[[#This Row],[stan_po_wydobyciu_z_ładunku]]&gt;=100,100,0)</f>
        <v>0</v>
      </c>
      <c r="I1183">
        <f>martianeum7[[#This Row],[stan_po_wydobyciu_z_ładunku]]-martianeum7[[#This Row],[ile_zabiera_na_orbite]]</f>
        <v>10.738299999999962</v>
      </c>
    </row>
    <row r="1184" spans="1:9" x14ac:dyDescent="0.25">
      <c r="A1184" s="1">
        <v>49823</v>
      </c>
      <c r="B1184">
        <f t="shared" si="18"/>
        <v>10.738299999999962</v>
      </c>
      <c r="C1184" t="s">
        <v>19</v>
      </c>
      <c r="D1184">
        <v>27.4</v>
      </c>
      <c r="E1184">
        <v>0</v>
      </c>
      <c r="F1184">
        <f>IF(martianeum7[[#This Row],[zawartosc '[%']]]&gt;=1,martianeum7[[#This Row],[masa '[kg']]]*martianeum7[[#This Row],[zawartosc '[%']]]*0.01,0)</f>
        <v>0</v>
      </c>
      <c r="G1184">
        <f>martianeum7[[#This Row],[stan_magazynu '[kg']]]+martianeum7[[#This Row],[ile_kg_materiału_z_ładunku]]</f>
        <v>10.738299999999962</v>
      </c>
      <c r="H1184">
        <f>IF(martianeum7[[#This Row],[stan_po_wydobyciu_z_ładunku]]&gt;=100,100,0)</f>
        <v>0</v>
      </c>
      <c r="I1184">
        <f>martianeum7[[#This Row],[stan_po_wydobyciu_z_ładunku]]-martianeum7[[#This Row],[ile_zabiera_na_orbite]]</f>
        <v>10.738299999999962</v>
      </c>
    </row>
    <row r="1185" spans="1:9" x14ac:dyDescent="0.25">
      <c r="A1185" s="1">
        <v>49824</v>
      </c>
      <c r="B1185">
        <f t="shared" si="18"/>
        <v>10.738299999999962</v>
      </c>
      <c r="C1185" t="s">
        <v>7</v>
      </c>
      <c r="D1185">
        <v>21.1</v>
      </c>
      <c r="E1185">
        <v>10.4</v>
      </c>
      <c r="F1185">
        <f>IF(martianeum7[[#This Row],[zawartosc '[%']]]&gt;=1,martianeum7[[#This Row],[masa '[kg']]]*martianeum7[[#This Row],[zawartosc '[%']]]*0.01,0)</f>
        <v>2.1944000000000004</v>
      </c>
      <c r="G1185">
        <f>martianeum7[[#This Row],[stan_magazynu '[kg']]]+martianeum7[[#This Row],[ile_kg_materiału_z_ładunku]]</f>
        <v>12.932699999999961</v>
      </c>
      <c r="H1185">
        <f>IF(martianeum7[[#This Row],[stan_po_wydobyciu_z_ładunku]]&gt;=100,100,0)</f>
        <v>0</v>
      </c>
      <c r="I1185">
        <f>martianeum7[[#This Row],[stan_po_wydobyciu_z_ładunku]]-martianeum7[[#This Row],[ile_zabiera_na_orbite]]</f>
        <v>12.932699999999961</v>
      </c>
    </row>
    <row r="1186" spans="1:9" x14ac:dyDescent="0.25">
      <c r="A1186" s="1">
        <v>49825</v>
      </c>
      <c r="B1186">
        <f t="shared" si="18"/>
        <v>12.932699999999961</v>
      </c>
      <c r="C1186" t="s">
        <v>27</v>
      </c>
      <c r="D1186">
        <v>13.4</v>
      </c>
      <c r="E1186">
        <v>0</v>
      </c>
      <c r="F1186">
        <f>IF(martianeum7[[#This Row],[zawartosc '[%']]]&gt;=1,martianeum7[[#This Row],[masa '[kg']]]*martianeum7[[#This Row],[zawartosc '[%']]]*0.01,0)</f>
        <v>0</v>
      </c>
      <c r="G1186">
        <f>martianeum7[[#This Row],[stan_magazynu '[kg']]]+martianeum7[[#This Row],[ile_kg_materiału_z_ładunku]]</f>
        <v>12.932699999999961</v>
      </c>
      <c r="H1186">
        <f>IF(martianeum7[[#This Row],[stan_po_wydobyciu_z_ładunku]]&gt;=100,100,0)</f>
        <v>0</v>
      </c>
      <c r="I1186">
        <f>martianeum7[[#This Row],[stan_po_wydobyciu_z_ładunku]]-martianeum7[[#This Row],[ile_zabiera_na_orbite]]</f>
        <v>12.932699999999961</v>
      </c>
    </row>
    <row r="1187" spans="1:9" x14ac:dyDescent="0.25">
      <c r="A1187" s="1">
        <v>49826</v>
      </c>
      <c r="B1187">
        <f t="shared" si="18"/>
        <v>12.932699999999961</v>
      </c>
      <c r="C1187" t="s">
        <v>5</v>
      </c>
      <c r="D1187">
        <v>11.9</v>
      </c>
      <c r="E1187">
        <v>7.3</v>
      </c>
      <c r="F1187">
        <f>IF(martianeum7[[#This Row],[zawartosc '[%']]]&gt;=1,martianeum7[[#This Row],[masa '[kg']]]*martianeum7[[#This Row],[zawartosc '[%']]]*0.01,0)</f>
        <v>0.86870000000000003</v>
      </c>
      <c r="G1187">
        <f>martianeum7[[#This Row],[stan_magazynu '[kg']]]+martianeum7[[#This Row],[ile_kg_materiału_z_ładunku]]</f>
        <v>13.801399999999962</v>
      </c>
      <c r="H1187">
        <f>IF(martianeum7[[#This Row],[stan_po_wydobyciu_z_ładunku]]&gt;=100,100,0)</f>
        <v>0</v>
      </c>
      <c r="I1187">
        <f>martianeum7[[#This Row],[stan_po_wydobyciu_z_ładunku]]-martianeum7[[#This Row],[ile_zabiera_na_orbite]]</f>
        <v>13.801399999999962</v>
      </c>
    </row>
    <row r="1188" spans="1:9" x14ac:dyDescent="0.25">
      <c r="A1188" s="1">
        <v>49827</v>
      </c>
      <c r="B1188">
        <f t="shared" si="18"/>
        <v>13.801399999999962</v>
      </c>
      <c r="C1188" t="s">
        <v>13</v>
      </c>
      <c r="D1188">
        <v>20.399999999999999</v>
      </c>
      <c r="E1188">
        <v>4.3</v>
      </c>
      <c r="F1188">
        <f>IF(martianeum7[[#This Row],[zawartosc '[%']]]&gt;=1,martianeum7[[#This Row],[masa '[kg']]]*martianeum7[[#This Row],[zawartosc '[%']]]*0.01,0)</f>
        <v>0.87719999999999987</v>
      </c>
      <c r="G1188">
        <f>martianeum7[[#This Row],[stan_magazynu '[kg']]]+martianeum7[[#This Row],[ile_kg_materiału_z_ładunku]]</f>
        <v>14.678599999999962</v>
      </c>
      <c r="H1188">
        <f>IF(martianeum7[[#This Row],[stan_po_wydobyciu_z_ładunku]]&gt;=100,100,0)</f>
        <v>0</v>
      </c>
      <c r="I1188">
        <f>martianeum7[[#This Row],[stan_po_wydobyciu_z_ładunku]]-martianeum7[[#This Row],[ile_zabiera_na_orbite]]</f>
        <v>14.678599999999962</v>
      </c>
    </row>
    <row r="1189" spans="1:9" x14ac:dyDescent="0.25">
      <c r="A1189" s="1">
        <v>49828</v>
      </c>
      <c r="B1189">
        <f t="shared" si="18"/>
        <v>14.678599999999962</v>
      </c>
      <c r="C1189" t="s">
        <v>7</v>
      </c>
      <c r="D1189">
        <v>29.5</v>
      </c>
      <c r="E1189">
        <v>18.600000000000001</v>
      </c>
      <c r="F1189">
        <f>IF(martianeum7[[#This Row],[zawartosc '[%']]]&gt;=1,martianeum7[[#This Row],[masa '[kg']]]*martianeum7[[#This Row],[zawartosc '[%']]]*0.01,0)</f>
        <v>5.487000000000001</v>
      </c>
      <c r="G1189">
        <f>martianeum7[[#This Row],[stan_magazynu '[kg']]]+martianeum7[[#This Row],[ile_kg_materiału_z_ładunku]]</f>
        <v>20.165599999999962</v>
      </c>
      <c r="H1189">
        <f>IF(martianeum7[[#This Row],[stan_po_wydobyciu_z_ładunku]]&gt;=100,100,0)</f>
        <v>0</v>
      </c>
      <c r="I1189">
        <f>martianeum7[[#This Row],[stan_po_wydobyciu_z_ładunku]]-martianeum7[[#This Row],[ile_zabiera_na_orbite]]</f>
        <v>20.165599999999962</v>
      </c>
    </row>
    <row r="1190" spans="1:9" x14ac:dyDescent="0.25">
      <c r="A1190" s="1">
        <v>49829</v>
      </c>
      <c r="B1190">
        <f t="shared" si="18"/>
        <v>20.165599999999962</v>
      </c>
      <c r="C1190" t="s">
        <v>12</v>
      </c>
      <c r="D1190">
        <v>24.1</v>
      </c>
      <c r="E1190">
        <v>5</v>
      </c>
      <c r="F1190">
        <f>IF(martianeum7[[#This Row],[zawartosc '[%']]]&gt;=1,martianeum7[[#This Row],[masa '[kg']]]*martianeum7[[#This Row],[zawartosc '[%']]]*0.01,0)</f>
        <v>1.2050000000000001</v>
      </c>
      <c r="G1190">
        <f>martianeum7[[#This Row],[stan_magazynu '[kg']]]+martianeum7[[#This Row],[ile_kg_materiału_z_ładunku]]</f>
        <v>21.370599999999961</v>
      </c>
      <c r="H1190">
        <f>IF(martianeum7[[#This Row],[stan_po_wydobyciu_z_ładunku]]&gt;=100,100,0)</f>
        <v>0</v>
      </c>
      <c r="I1190">
        <f>martianeum7[[#This Row],[stan_po_wydobyciu_z_ładunku]]-martianeum7[[#This Row],[ile_zabiera_na_orbite]]</f>
        <v>21.370599999999961</v>
      </c>
    </row>
    <row r="1191" spans="1:9" x14ac:dyDescent="0.25">
      <c r="A1191" s="1">
        <v>49830</v>
      </c>
      <c r="B1191">
        <f t="shared" si="18"/>
        <v>21.370599999999961</v>
      </c>
      <c r="C1191" t="s">
        <v>14</v>
      </c>
      <c r="D1191">
        <v>11.5</v>
      </c>
      <c r="E1191">
        <v>3.6</v>
      </c>
      <c r="F1191">
        <f>IF(martianeum7[[#This Row],[zawartosc '[%']]]&gt;=1,martianeum7[[#This Row],[masa '[kg']]]*martianeum7[[#This Row],[zawartosc '[%']]]*0.01,0)</f>
        <v>0.41399999999999998</v>
      </c>
      <c r="G1191">
        <f>martianeum7[[#This Row],[stan_magazynu '[kg']]]+martianeum7[[#This Row],[ile_kg_materiału_z_ładunku]]</f>
        <v>21.784599999999962</v>
      </c>
      <c r="H1191">
        <f>IF(martianeum7[[#This Row],[stan_po_wydobyciu_z_ładunku]]&gt;=100,100,0)</f>
        <v>0</v>
      </c>
      <c r="I1191">
        <f>martianeum7[[#This Row],[stan_po_wydobyciu_z_ładunku]]-martianeum7[[#This Row],[ile_zabiera_na_orbite]]</f>
        <v>21.784599999999962</v>
      </c>
    </row>
    <row r="1192" spans="1:9" x14ac:dyDescent="0.25">
      <c r="A1192" s="1">
        <v>49831</v>
      </c>
      <c r="B1192">
        <f t="shared" si="18"/>
        <v>21.784599999999962</v>
      </c>
      <c r="C1192" t="s">
        <v>25</v>
      </c>
      <c r="D1192">
        <v>21.2</v>
      </c>
      <c r="E1192">
        <v>1.8</v>
      </c>
      <c r="F1192">
        <f>IF(martianeum7[[#This Row],[zawartosc '[%']]]&gt;=1,martianeum7[[#This Row],[masa '[kg']]]*martianeum7[[#This Row],[zawartosc '[%']]]*0.01,0)</f>
        <v>0.38159999999999999</v>
      </c>
      <c r="G1192">
        <f>martianeum7[[#This Row],[stan_magazynu '[kg']]]+martianeum7[[#This Row],[ile_kg_materiału_z_ładunku]]</f>
        <v>22.166199999999961</v>
      </c>
      <c r="H1192">
        <f>IF(martianeum7[[#This Row],[stan_po_wydobyciu_z_ładunku]]&gt;=100,100,0)</f>
        <v>0</v>
      </c>
      <c r="I1192">
        <f>martianeum7[[#This Row],[stan_po_wydobyciu_z_ładunku]]-martianeum7[[#This Row],[ile_zabiera_na_orbite]]</f>
        <v>22.166199999999961</v>
      </c>
    </row>
    <row r="1193" spans="1:9" x14ac:dyDescent="0.25">
      <c r="A1193" s="1">
        <v>49832</v>
      </c>
      <c r="B1193">
        <f t="shared" si="18"/>
        <v>22.166199999999961</v>
      </c>
      <c r="C1193" t="s">
        <v>10</v>
      </c>
      <c r="D1193">
        <v>22.2</v>
      </c>
      <c r="E1193">
        <v>40.299999999999997</v>
      </c>
      <c r="F1193">
        <f>IF(martianeum7[[#This Row],[zawartosc '[%']]]&gt;=1,martianeum7[[#This Row],[masa '[kg']]]*martianeum7[[#This Row],[zawartosc '[%']]]*0.01,0)</f>
        <v>8.9465999999999983</v>
      </c>
      <c r="G1193">
        <f>martianeum7[[#This Row],[stan_magazynu '[kg']]]+martianeum7[[#This Row],[ile_kg_materiału_z_ładunku]]</f>
        <v>31.112799999999957</v>
      </c>
      <c r="H1193">
        <f>IF(martianeum7[[#This Row],[stan_po_wydobyciu_z_ładunku]]&gt;=100,100,0)</f>
        <v>0</v>
      </c>
      <c r="I1193">
        <f>martianeum7[[#This Row],[stan_po_wydobyciu_z_ładunku]]-martianeum7[[#This Row],[ile_zabiera_na_orbite]]</f>
        <v>31.112799999999957</v>
      </c>
    </row>
    <row r="1194" spans="1:9" x14ac:dyDescent="0.25">
      <c r="A1194" s="1">
        <v>49833</v>
      </c>
      <c r="B1194">
        <f t="shared" si="18"/>
        <v>31.112799999999957</v>
      </c>
      <c r="C1194" t="s">
        <v>10</v>
      </c>
      <c r="D1194">
        <v>14.6</v>
      </c>
      <c r="E1194">
        <v>2.6</v>
      </c>
      <c r="F1194">
        <f>IF(martianeum7[[#This Row],[zawartosc '[%']]]&gt;=1,martianeum7[[#This Row],[masa '[kg']]]*martianeum7[[#This Row],[zawartosc '[%']]]*0.01,0)</f>
        <v>0.37959999999999999</v>
      </c>
      <c r="G1194">
        <f>martianeum7[[#This Row],[stan_magazynu '[kg']]]+martianeum7[[#This Row],[ile_kg_materiału_z_ładunku]]</f>
        <v>31.492399999999957</v>
      </c>
      <c r="H1194">
        <f>IF(martianeum7[[#This Row],[stan_po_wydobyciu_z_ładunku]]&gt;=100,100,0)</f>
        <v>0</v>
      </c>
      <c r="I1194">
        <f>martianeum7[[#This Row],[stan_po_wydobyciu_z_ładunku]]-martianeum7[[#This Row],[ile_zabiera_na_orbite]]</f>
        <v>31.492399999999957</v>
      </c>
    </row>
    <row r="1195" spans="1:9" x14ac:dyDescent="0.25">
      <c r="A1195" s="1">
        <v>49834</v>
      </c>
      <c r="B1195">
        <f t="shared" si="18"/>
        <v>31.492399999999957</v>
      </c>
      <c r="C1195" t="s">
        <v>13</v>
      </c>
      <c r="D1195">
        <v>23.3</v>
      </c>
      <c r="E1195">
        <v>8.1</v>
      </c>
      <c r="F1195">
        <f>IF(martianeum7[[#This Row],[zawartosc '[%']]]&gt;=1,martianeum7[[#This Row],[masa '[kg']]]*martianeum7[[#This Row],[zawartosc '[%']]]*0.01,0)</f>
        <v>1.8873</v>
      </c>
      <c r="G1195">
        <f>martianeum7[[#This Row],[stan_magazynu '[kg']]]+martianeum7[[#This Row],[ile_kg_materiału_z_ładunku]]</f>
        <v>33.379699999999957</v>
      </c>
      <c r="H1195">
        <f>IF(martianeum7[[#This Row],[stan_po_wydobyciu_z_ładunku]]&gt;=100,100,0)</f>
        <v>0</v>
      </c>
      <c r="I1195">
        <f>martianeum7[[#This Row],[stan_po_wydobyciu_z_ładunku]]-martianeum7[[#This Row],[ile_zabiera_na_orbite]]</f>
        <v>33.379699999999957</v>
      </c>
    </row>
    <row r="1196" spans="1:9" x14ac:dyDescent="0.25">
      <c r="A1196" s="1">
        <v>49835</v>
      </c>
      <c r="B1196">
        <f t="shared" si="18"/>
        <v>33.379699999999957</v>
      </c>
      <c r="C1196" t="s">
        <v>13</v>
      </c>
      <c r="D1196">
        <v>16.2</v>
      </c>
      <c r="E1196">
        <v>10.4</v>
      </c>
      <c r="F1196">
        <f>IF(martianeum7[[#This Row],[zawartosc '[%']]]&gt;=1,martianeum7[[#This Row],[masa '[kg']]]*martianeum7[[#This Row],[zawartosc '[%']]]*0.01,0)</f>
        <v>1.6847999999999999</v>
      </c>
      <c r="G1196">
        <f>martianeum7[[#This Row],[stan_magazynu '[kg']]]+martianeum7[[#This Row],[ile_kg_materiału_z_ładunku]]</f>
        <v>35.06449999999996</v>
      </c>
      <c r="H1196">
        <f>IF(martianeum7[[#This Row],[stan_po_wydobyciu_z_ładunku]]&gt;=100,100,0)</f>
        <v>0</v>
      </c>
      <c r="I1196">
        <f>martianeum7[[#This Row],[stan_po_wydobyciu_z_ładunku]]-martianeum7[[#This Row],[ile_zabiera_na_orbite]]</f>
        <v>35.06449999999996</v>
      </c>
    </row>
    <row r="1197" spans="1:9" x14ac:dyDescent="0.25">
      <c r="A1197" s="1">
        <v>49836</v>
      </c>
      <c r="B1197">
        <f t="shared" si="18"/>
        <v>35.06449999999996</v>
      </c>
      <c r="C1197" t="s">
        <v>10</v>
      </c>
      <c r="D1197">
        <v>25.9</v>
      </c>
      <c r="E1197">
        <v>0</v>
      </c>
      <c r="F1197">
        <f>IF(martianeum7[[#This Row],[zawartosc '[%']]]&gt;=1,martianeum7[[#This Row],[masa '[kg']]]*martianeum7[[#This Row],[zawartosc '[%']]]*0.01,0)</f>
        <v>0</v>
      </c>
      <c r="G1197">
        <f>martianeum7[[#This Row],[stan_magazynu '[kg']]]+martianeum7[[#This Row],[ile_kg_materiału_z_ładunku]]</f>
        <v>35.06449999999996</v>
      </c>
      <c r="H1197">
        <f>IF(martianeum7[[#This Row],[stan_po_wydobyciu_z_ładunku]]&gt;=100,100,0)</f>
        <v>0</v>
      </c>
      <c r="I1197">
        <f>martianeum7[[#This Row],[stan_po_wydobyciu_z_ładunku]]-martianeum7[[#This Row],[ile_zabiera_na_orbite]]</f>
        <v>35.06449999999996</v>
      </c>
    </row>
    <row r="1198" spans="1:9" x14ac:dyDescent="0.25">
      <c r="A1198" s="1">
        <v>49837</v>
      </c>
      <c r="B1198">
        <f t="shared" si="18"/>
        <v>35.06449999999996</v>
      </c>
      <c r="C1198" t="s">
        <v>5</v>
      </c>
      <c r="D1198">
        <v>14.6</v>
      </c>
      <c r="E1198">
        <v>7</v>
      </c>
      <c r="F1198">
        <f>IF(martianeum7[[#This Row],[zawartosc '[%']]]&gt;=1,martianeum7[[#This Row],[masa '[kg']]]*martianeum7[[#This Row],[zawartosc '[%']]]*0.01,0)</f>
        <v>1.022</v>
      </c>
      <c r="G1198">
        <f>martianeum7[[#This Row],[stan_magazynu '[kg']]]+martianeum7[[#This Row],[ile_kg_materiału_z_ładunku]]</f>
        <v>36.086499999999958</v>
      </c>
      <c r="H1198">
        <f>IF(martianeum7[[#This Row],[stan_po_wydobyciu_z_ładunku]]&gt;=100,100,0)</f>
        <v>0</v>
      </c>
      <c r="I1198">
        <f>martianeum7[[#This Row],[stan_po_wydobyciu_z_ładunku]]-martianeum7[[#This Row],[ile_zabiera_na_orbite]]</f>
        <v>36.086499999999958</v>
      </c>
    </row>
    <row r="1199" spans="1:9" x14ac:dyDescent="0.25">
      <c r="A1199" s="1">
        <v>49838</v>
      </c>
      <c r="B1199">
        <f t="shared" si="18"/>
        <v>36.086499999999958</v>
      </c>
      <c r="C1199" t="s">
        <v>18</v>
      </c>
      <c r="D1199">
        <v>15.1</v>
      </c>
      <c r="E1199">
        <v>11.7</v>
      </c>
      <c r="F1199">
        <f>IF(martianeum7[[#This Row],[zawartosc '[%']]]&gt;=1,martianeum7[[#This Row],[masa '[kg']]]*martianeum7[[#This Row],[zawartosc '[%']]]*0.01,0)</f>
        <v>1.7666999999999999</v>
      </c>
      <c r="G1199">
        <f>martianeum7[[#This Row],[stan_magazynu '[kg']]]+martianeum7[[#This Row],[ile_kg_materiału_z_ładunku]]</f>
        <v>37.853199999999958</v>
      </c>
      <c r="H1199">
        <f>IF(martianeum7[[#This Row],[stan_po_wydobyciu_z_ładunku]]&gt;=100,100,0)</f>
        <v>0</v>
      </c>
      <c r="I1199">
        <f>martianeum7[[#This Row],[stan_po_wydobyciu_z_ładunku]]-martianeum7[[#This Row],[ile_zabiera_na_orbite]]</f>
        <v>37.853199999999958</v>
      </c>
    </row>
    <row r="1200" spans="1:9" x14ac:dyDescent="0.25">
      <c r="A1200" s="1">
        <v>49839</v>
      </c>
      <c r="B1200">
        <f t="shared" si="18"/>
        <v>37.853199999999958</v>
      </c>
      <c r="C1200" t="s">
        <v>19</v>
      </c>
      <c r="D1200">
        <v>14.1</v>
      </c>
      <c r="E1200">
        <v>6.5</v>
      </c>
      <c r="F1200">
        <f>IF(martianeum7[[#This Row],[zawartosc '[%']]]&gt;=1,martianeum7[[#This Row],[masa '[kg']]]*martianeum7[[#This Row],[zawartosc '[%']]]*0.01,0)</f>
        <v>0.91649999999999998</v>
      </c>
      <c r="G1200">
        <f>martianeum7[[#This Row],[stan_magazynu '[kg']]]+martianeum7[[#This Row],[ile_kg_materiału_z_ładunku]]</f>
        <v>38.769699999999958</v>
      </c>
      <c r="H1200">
        <f>IF(martianeum7[[#This Row],[stan_po_wydobyciu_z_ładunku]]&gt;=100,100,0)</f>
        <v>0</v>
      </c>
      <c r="I1200">
        <f>martianeum7[[#This Row],[stan_po_wydobyciu_z_ładunku]]-martianeum7[[#This Row],[ile_zabiera_na_orbite]]</f>
        <v>38.769699999999958</v>
      </c>
    </row>
    <row r="1201" spans="1:9" x14ac:dyDescent="0.25">
      <c r="A1201" s="1">
        <v>49840</v>
      </c>
      <c r="B1201">
        <f t="shared" si="18"/>
        <v>38.769699999999958</v>
      </c>
      <c r="C1201" t="s">
        <v>27</v>
      </c>
      <c r="D1201">
        <v>22.1</v>
      </c>
      <c r="E1201">
        <v>1.8</v>
      </c>
      <c r="F1201">
        <f>IF(martianeum7[[#This Row],[zawartosc '[%']]]&gt;=1,martianeum7[[#This Row],[masa '[kg']]]*martianeum7[[#This Row],[zawartosc '[%']]]*0.01,0)</f>
        <v>0.39780000000000004</v>
      </c>
      <c r="G1201">
        <f>martianeum7[[#This Row],[stan_magazynu '[kg']]]+martianeum7[[#This Row],[ile_kg_materiału_z_ładunku]]</f>
        <v>39.167499999999954</v>
      </c>
      <c r="H1201">
        <f>IF(martianeum7[[#This Row],[stan_po_wydobyciu_z_ładunku]]&gt;=100,100,0)</f>
        <v>0</v>
      </c>
      <c r="I1201">
        <f>martianeum7[[#This Row],[stan_po_wydobyciu_z_ładunku]]-martianeum7[[#This Row],[ile_zabiera_na_orbite]]</f>
        <v>39.167499999999954</v>
      </c>
    </row>
    <row r="1202" spans="1:9" x14ac:dyDescent="0.25">
      <c r="A1202" s="1">
        <v>49841</v>
      </c>
      <c r="B1202">
        <f t="shared" si="18"/>
        <v>39.167499999999954</v>
      </c>
      <c r="C1202" t="s">
        <v>11</v>
      </c>
      <c r="D1202">
        <v>27.2</v>
      </c>
      <c r="E1202">
        <v>21.9</v>
      </c>
      <c r="F1202">
        <f>IF(martianeum7[[#This Row],[zawartosc '[%']]]&gt;=1,martianeum7[[#This Row],[masa '[kg']]]*martianeum7[[#This Row],[zawartosc '[%']]]*0.01,0)</f>
        <v>5.9567999999999994</v>
      </c>
      <c r="G1202">
        <f>martianeum7[[#This Row],[stan_magazynu '[kg']]]+martianeum7[[#This Row],[ile_kg_materiału_z_ładunku]]</f>
        <v>45.124299999999955</v>
      </c>
      <c r="H1202">
        <f>IF(martianeum7[[#This Row],[stan_po_wydobyciu_z_ładunku]]&gt;=100,100,0)</f>
        <v>0</v>
      </c>
      <c r="I1202">
        <f>martianeum7[[#This Row],[stan_po_wydobyciu_z_ładunku]]-martianeum7[[#This Row],[ile_zabiera_na_orbite]]</f>
        <v>45.124299999999955</v>
      </c>
    </row>
    <row r="1203" spans="1:9" x14ac:dyDescent="0.25">
      <c r="A1203" s="1">
        <v>49842</v>
      </c>
      <c r="B1203">
        <f t="shared" si="18"/>
        <v>45.124299999999955</v>
      </c>
      <c r="C1203" t="s">
        <v>6</v>
      </c>
      <c r="D1203">
        <v>10.8</v>
      </c>
      <c r="E1203">
        <v>0</v>
      </c>
      <c r="F1203">
        <f>IF(martianeum7[[#This Row],[zawartosc '[%']]]&gt;=1,martianeum7[[#This Row],[masa '[kg']]]*martianeum7[[#This Row],[zawartosc '[%']]]*0.01,0)</f>
        <v>0</v>
      </c>
      <c r="G1203">
        <f>martianeum7[[#This Row],[stan_magazynu '[kg']]]+martianeum7[[#This Row],[ile_kg_materiału_z_ładunku]]</f>
        <v>45.124299999999955</v>
      </c>
      <c r="H1203">
        <f>IF(martianeum7[[#This Row],[stan_po_wydobyciu_z_ładunku]]&gt;=100,100,0)</f>
        <v>0</v>
      </c>
      <c r="I1203">
        <f>martianeum7[[#This Row],[stan_po_wydobyciu_z_ładunku]]-martianeum7[[#This Row],[ile_zabiera_na_orbite]]</f>
        <v>45.124299999999955</v>
      </c>
    </row>
    <row r="1204" spans="1:9" x14ac:dyDescent="0.25">
      <c r="A1204" s="1">
        <v>49843</v>
      </c>
      <c r="B1204">
        <f t="shared" si="18"/>
        <v>45.124299999999955</v>
      </c>
      <c r="C1204" t="s">
        <v>7</v>
      </c>
      <c r="D1204">
        <v>24.6</v>
      </c>
      <c r="E1204">
        <v>0</v>
      </c>
      <c r="F1204">
        <f>IF(martianeum7[[#This Row],[zawartosc '[%']]]&gt;=1,martianeum7[[#This Row],[masa '[kg']]]*martianeum7[[#This Row],[zawartosc '[%']]]*0.01,0)</f>
        <v>0</v>
      </c>
      <c r="G1204">
        <f>martianeum7[[#This Row],[stan_magazynu '[kg']]]+martianeum7[[#This Row],[ile_kg_materiału_z_ładunku]]</f>
        <v>45.124299999999955</v>
      </c>
      <c r="H1204">
        <f>IF(martianeum7[[#This Row],[stan_po_wydobyciu_z_ładunku]]&gt;=100,100,0)</f>
        <v>0</v>
      </c>
      <c r="I1204">
        <f>martianeum7[[#This Row],[stan_po_wydobyciu_z_ładunku]]-martianeum7[[#This Row],[ile_zabiera_na_orbite]]</f>
        <v>45.124299999999955</v>
      </c>
    </row>
    <row r="1205" spans="1:9" x14ac:dyDescent="0.25">
      <c r="A1205" s="1">
        <v>49844</v>
      </c>
      <c r="B1205">
        <f t="shared" si="18"/>
        <v>45.124299999999955</v>
      </c>
      <c r="C1205" t="s">
        <v>10</v>
      </c>
      <c r="D1205">
        <v>27.8</v>
      </c>
      <c r="E1205">
        <v>26.3</v>
      </c>
      <c r="F1205">
        <f>IF(martianeum7[[#This Row],[zawartosc '[%']]]&gt;=1,martianeum7[[#This Row],[masa '[kg']]]*martianeum7[[#This Row],[zawartosc '[%']]]*0.01,0)</f>
        <v>7.3113999999999999</v>
      </c>
      <c r="G1205">
        <f>martianeum7[[#This Row],[stan_magazynu '[kg']]]+martianeum7[[#This Row],[ile_kg_materiału_z_ładunku]]</f>
        <v>52.435699999999954</v>
      </c>
      <c r="H1205">
        <f>IF(martianeum7[[#This Row],[stan_po_wydobyciu_z_ładunku]]&gt;=100,100,0)</f>
        <v>0</v>
      </c>
      <c r="I1205">
        <f>martianeum7[[#This Row],[stan_po_wydobyciu_z_ładunku]]-martianeum7[[#This Row],[ile_zabiera_na_orbite]]</f>
        <v>52.435699999999954</v>
      </c>
    </row>
    <row r="1206" spans="1:9" x14ac:dyDescent="0.25">
      <c r="A1206" s="1">
        <v>49845</v>
      </c>
      <c r="B1206">
        <f t="shared" si="18"/>
        <v>52.435699999999954</v>
      </c>
      <c r="C1206" t="s">
        <v>14</v>
      </c>
      <c r="D1206">
        <v>12.9</v>
      </c>
      <c r="E1206">
        <v>2.8</v>
      </c>
      <c r="F1206">
        <f>IF(martianeum7[[#This Row],[zawartosc '[%']]]&gt;=1,martianeum7[[#This Row],[masa '[kg']]]*martianeum7[[#This Row],[zawartosc '[%']]]*0.01,0)</f>
        <v>0.36119999999999997</v>
      </c>
      <c r="G1206">
        <f>martianeum7[[#This Row],[stan_magazynu '[kg']]]+martianeum7[[#This Row],[ile_kg_materiału_z_ładunku]]</f>
        <v>52.796899999999951</v>
      </c>
      <c r="H1206">
        <f>IF(martianeum7[[#This Row],[stan_po_wydobyciu_z_ładunku]]&gt;=100,100,0)</f>
        <v>0</v>
      </c>
      <c r="I1206">
        <f>martianeum7[[#This Row],[stan_po_wydobyciu_z_ładunku]]-martianeum7[[#This Row],[ile_zabiera_na_orbite]]</f>
        <v>52.796899999999951</v>
      </c>
    </row>
    <row r="1207" spans="1:9" x14ac:dyDescent="0.25">
      <c r="A1207" s="1">
        <v>49846</v>
      </c>
      <c r="B1207">
        <f t="shared" si="18"/>
        <v>52.796899999999951</v>
      </c>
      <c r="C1207" t="s">
        <v>13</v>
      </c>
      <c r="D1207">
        <v>13.9</v>
      </c>
      <c r="E1207">
        <v>0.6</v>
      </c>
      <c r="F1207">
        <f>IF(martianeum7[[#This Row],[zawartosc '[%']]]&gt;=1,martianeum7[[#This Row],[masa '[kg']]]*martianeum7[[#This Row],[zawartosc '[%']]]*0.01,0)</f>
        <v>0</v>
      </c>
      <c r="G1207">
        <f>martianeum7[[#This Row],[stan_magazynu '[kg']]]+martianeum7[[#This Row],[ile_kg_materiału_z_ładunku]]</f>
        <v>52.796899999999951</v>
      </c>
      <c r="H1207">
        <f>IF(martianeum7[[#This Row],[stan_po_wydobyciu_z_ładunku]]&gt;=100,100,0)</f>
        <v>0</v>
      </c>
      <c r="I1207">
        <f>martianeum7[[#This Row],[stan_po_wydobyciu_z_ładunku]]-martianeum7[[#This Row],[ile_zabiera_na_orbite]]</f>
        <v>52.796899999999951</v>
      </c>
    </row>
    <row r="1208" spans="1:9" x14ac:dyDescent="0.25">
      <c r="A1208" s="1">
        <v>49847</v>
      </c>
      <c r="B1208">
        <f t="shared" si="18"/>
        <v>52.796899999999951</v>
      </c>
      <c r="C1208" t="s">
        <v>29</v>
      </c>
      <c r="D1208">
        <v>27.6</v>
      </c>
      <c r="E1208">
        <v>0.6</v>
      </c>
      <c r="F1208">
        <f>IF(martianeum7[[#This Row],[zawartosc '[%']]]&gt;=1,martianeum7[[#This Row],[masa '[kg']]]*martianeum7[[#This Row],[zawartosc '[%']]]*0.01,0)</f>
        <v>0</v>
      </c>
      <c r="G1208">
        <f>martianeum7[[#This Row],[stan_magazynu '[kg']]]+martianeum7[[#This Row],[ile_kg_materiału_z_ładunku]]</f>
        <v>52.796899999999951</v>
      </c>
      <c r="H1208">
        <f>IF(martianeum7[[#This Row],[stan_po_wydobyciu_z_ładunku]]&gt;=100,100,0)</f>
        <v>0</v>
      </c>
      <c r="I1208">
        <f>martianeum7[[#This Row],[stan_po_wydobyciu_z_ładunku]]-martianeum7[[#This Row],[ile_zabiera_na_orbite]]</f>
        <v>52.796899999999951</v>
      </c>
    </row>
    <row r="1209" spans="1:9" x14ac:dyDescent="0.25">
      <c r="A1209" s="1">
        <v>49848</v>
      </c>
      <c r="B1209">
        <f t="shared" si="18"/>
        <v>52.796899999999951</v>
      </c>
      <c r="C1209" t="s">
        <v>11</v>
      </c>
      <c r="D1209">
        <v>18.600000000000001</v>
      </c>
      <c r="E1209">
        <v>21.5</v>
      </c>
      <c r="F1209">
        <f>IF(martianeum7[[#This Row],[zawartosc '[%']]]&gt;=1,martianeum7[[#This Row],[masa '[kg']]]*martianeum7[[#This Row],[zawartosc '[%']]]*0.01,0)</f>
        <v>3.9990000000000006</v>
      </c>
      <c r="G1209">
        <f>martianeum7[[#This Row],[stan_magazynu '[kg']]]+martianeum7[[#This Row],[ile_kg_materiału_z_ładunku]]</f>
        <v>56.795899999999953</v>
      </c>
      <c r="H1209">
        <f>IF(martianeum7[[#This Row],[stan_po_wydobyciu_z_ładunku]]&gt;=100,100,0)</f>
        <v>0</v>
      </c>
      <c r="I1209">
        <f>martianeum7[[#This Row],[stan_po_wydobyciu_z_ładunku]]-martianeum7[[#This Row],[ile_zabiera_na_orbite]]</f>
        <v>56.795899999999953</v>
      </c>
    </row>
    <row r="1210" spans="1:9" x14ac:dyDescent="0.25">
      <c r="A1210" s="1">
        <v>49849</v>
      </c>
      <c r="B1210">
        <f t="shared" si="18"/>
        <v>56.795899999999953</v>
      </c>
      <c r="C1210" t="s">
        <v>6</v>
      </c>
      <c r="D1210">
        <v>17.8</v>
      </c>
      <c r="E1210">
        <v>0</v>
      </c>
      <c r="F1210">
        <f>IF(martianeum7[[#This Row],[zawartosc '[%']]]&gt;=1,martianeum7[[#This Row],[masa '[kg']]]*martianeum7[[#This Row],[zawartosc '[%']]]*0.01,0)</f>
        <v>0</v>
      </c>
      <c r="G1210">
        <f>martianeum7[[#This Row],[stan_magazynu '[kg']]]+martianeum7[[#This Row],[ile_kg_materiału_z_ładunku]]</f>
        <v>56.795899999999953</v>
      </c>
      <c r="H1210">
        <f>IF(martianeum7[[#This Row],[stan_po_wydobyciu_z_ładunku]]&gt;=100,100,0)</f>
        <v>0</v>
      </c>
      <c r="I1210">
        <f>martianeum7[[#This Row],[stan_po_wydobyciu_z_ładunku]]-martianeum7[[#This Row],[ile_zabiera_na_orbite]]</f>
        <v>56.795899999999953</v>
      </c>
    </row>
    <row r="1211" spans="1:9" x14ac:dyDescent="0.25">
      <c r="A1211" s="1">
        <v>49850</v>
      </c>
      <c r="B1211">
        <f t="shared" si="18"/>
        <v>56.795899999999953</v>
      </c>
      <c r="C1211" t="s">
        <v>15</v>
      </c>
      <c r="D1211">
        <v>20.8</v>
      </c>
      <c r="E1211">
        <v>8.5</v>
      </c>
      <c r="F1211">
        <f>IF(martianeum7[[#This Row],[zawartosc '[%']]]&gt;=1,martianeum7[[#This Row],[masa '[kg']]]*martianeum7[[#This Row],[zawartosc '[%']]]*0.01,0)</f>
        <v>1.7680000000000002</v>
      </c>
      <c r="G1211">
        <f>martianeum7[[#This Row],[stan_magazynu '[kg']]]+martianeum7[[#This Row],[ile_kg_materiału_z_ładunku]]</f>
        <v>58.563899999999954</v>
      </c>
      <c r="H1211">
        <f>IF(martianeum7[[#This Row],[stan_po_wydobyciu_z_ładunku]]&gt;=100,100,0)</f>
        <v>0</v>
      </c>
      <c r="I1211">
        <f>martianeum7[[#This Row],[stan_po_wydobyciu_z_ładunku]]-martianeum7[[#This Row],[ile_zabiera_na_orbite]]</f>
        <v>58.563899999999954</v>
      </c>
    </row>
    <row r="1212" spans="1:9" x14ac:dyDescent="0.25">
      <c r="A1212" s="1">
        <v>49851</v>
      </c>
      <c r="B1212">
        <f t="shared" si="18"/>
        <v>58.563899999999954</v>
      </c>
      <c r="C1212" t="s">
        <v>22</v>
      </c>
      <c r="D1212">
        <v>16.399999999999999</v>
      </c>
      <c r="E1212">
        <v>6.8</v>
      </c>
      <c r="F1212">
        <f>IF(martianeum7[[#This Row],[zawartosc '[%']]]&gt;=1,martianeum7[[#This Row],[masa '[kg']]]*martianeum7[[#This Row],[zawartosc '[%']]]*0.01,0)</f>
        <v>1.1151999999999997</v>
      </c>
      <c r="G1212">
        <f>martianeum7[[#This Row],[stan_magazynu '[kg']]]+martianeum7[[#This Row],[ile_kg_materiału_z_ładunku]]</f>
        <v>59.679099999999956</v>
      </c>
      <c r="H1212">
        <f>IF(martianeum7[[#This Row],[stan_po_wydobyciu_z_ładunku]]&gt;=100,100,0)</f>
        <v>0</v>
      </c>
      <c r="I1212">
        <f>martianeum7[[#This Row],[stan_po_wydobyciu_z_ładunku]]-martianeum7[[#This Row],[ile_zabiera_na_orbite]]</f>
        <v>59.679099999999956</v>
      </c>
    </row>
    <row r="1213" spans="1:9" x14ac:dyDescent="0.25">
      <c r="A1213" s="1">
        <v>49852</v>
      </c>
      <c r="B1213">
        <f t="shared" si="18"/>
        <v>59.679099999999956</v>
      </c>
      <c r="C1213" t="s">
        <v>27</v>
      </c>
      <c r="D1213">
        <v>14.6</v>
      </c>
      <c r="E1213">
        <v>0</v>
      </c>
      <c r="F1213">
        <f>IF(martianeum7[[#This Row],[zawartosc '[%']]]&gt;=1,martianeum7[[#This Row],[masa '[kg']]]*martianeum7[[#This Row],[zawartosc '[%']]]*0.01,0)</f>
        <v>0</v>
      </c>
      <c r="G1213">
        <f>martianeum7[[#This Row],[stan_magazynu '[kg']]]+martianeum7[[#This Row],[ile_kg_materiału_z_ładunku]]</f>
        <v>59.679099999999956</v>
      </c>
      <c r="H1213">
        <f>IF(martianeum7[[#This Row],[stan_po_wydobyciu_z_ładunku]]&gt;=100,100,0)</f>
        <v>0</v>
      </c>
      <c r="I1213">
        <f>martianeum7[[#This Row],[stan_po_wydobyciu_z_ładunku]]-martianeum7[[#This Row],[ile_zabiera_na_orbite]]</f>
        <v>59.679099999999956</v>
      </c>
    </row>
    <row r="1214" spans="1:9" x14ac:dyDescent="0.25">
      <c r="A1214" s="1">
        <v>49853</v>
      </c>
      <c r="B1214">
        <f t="shared" si="18"/>
        <v>59.679099999999956</v>
      </c>
      <c r="C1214" t="s">
        <v>9</v>
      </c>
      <c r="D1214">
        <v>27.1</v>
      </c>
      <c r="E1214">
        <v>1.2</v>
      </c>
      <c r="F1214">
        <f>IF(martianeum7[[#This Row],[zawartosc '[%']]]&gt;=1,martianeum7[[#This Row],[masa '[kg']]]*martianeum7[[#This Row],[zawartosc '[%']]]*0.01,0)</f>
        <v>0.32520000000000004</v>
      </c>
      <c r="G1214">
        <f>martianeum7[[#This Row],[stan_magazynu '[kg']]]+martianeum7[[#This Row],[ile_kg_materiału_z_ładunku]]</f>
        <v>60.004299999999958</v>
      </c>
      <c r="H1214">
        <f>IF(martianeum7[[#This Row],[stan_po_wydobyciu_z_ładunku]]&gt;=100,100,0)</f>
        <v>0</v>
      </c>
      <c r="I1214">
        <f>martianeum7[[#This Row],[stan_po_wydobyciu_z_ładunku]]-martianeum7[[#This Row],[ile_zabiera_na_orbite]]</f>
        <v>60.004299999999958</v>
      </c>
    </row>
    <row r="1215" spans="1:9" x14ac:dyDescent="0.25">
      <c r="A1215" s="1">
        <v>49854</v>
      </c>
      <c r="B1215">
        <f t="shared" si="18"/>
        <v>60.004299999999958</v>
      </c>
      <c r="C1215" t="s">
        <v>10</v>
      </c>
      <c r="D1215">
        <v>18.3</v>
      </c>
      <c r="E1215">
        <v>3.7</v>
      </c>
      <c r="F1215">
        <f>IF(martianeum7[[#This Row],[zawartosc '[%']]]&gt;=1,martianeum7[[#This Row],[masa '[kg']]]*martianeum7[[#This Row],[zawartosc '[%']]]*0.01,0)</f>
        <v>0.67710000000000015</v>
      </c>
      <c r="G1215">
        <f>martianeum7[[#This Row],[stan_magazynu '[kg']]]+martianeum7[[#This Row],[ile_kg_materiału_z_ładunku]]</f>
        <v>60.681399999999961</v>
      </c>
      <c r="H1215">
        <f>IF(martianeum7[[#This Row],[stan_po_wydobyciu_z_ładunku]]&gt;=100,100,0)</f>
        <v>0</v>
      </c>
      <c r="I1215">
        <f>martianeum7[[#This Row],[stan_po_wydobyciu_z_ładunku]]-martianeum7[[#This Row],[ile_zabiera_na_orbite]]</f>
        <v>60.681399999999961</v>
      </c>
    </row>
    <row r="1216" spans="1:9" x14ac:dyDescent="0.25">
      <c r="A1216" s="1">
        <v>49855</v>
      </c>
      <c r="B1216">
        <f t="shared" si="18"/>
        <v>60.681399999999961</v>
      </c>
      <c r="C1216" t="s">
        <v>29</v>
      </c>
      <c r="D1216">
        <v>27.1</v>
      </c>
      <c r="E1216">
        <v>0.2</v>
      </c>
      <c r="F1216">
        <f>IF(martianeum7[[#This Row],[zawartosc '[%']]]&gt;=1,martianeum7[[#This Row],[masa '[kg']]]*martianeum7[[#This Row],[zawartosc '[%']]]*0.01,0)</f>
        <v>0</v>
      </c>
      <c r="G1216">
        <f>martianeum7[[#This Row],[stan_magazynu '[kg']]]+martianeum7[[#This Row],[ile_kg_materiału_z_ładunku]]</f>
        <v>60.681399999999961</v>
      </c>
      <c r="H1216">
        <f>IF(martianeum7[[#This Row],[stan_po_wydobyciu_z_ładunku]]&gt;=100,100,0)</f>
        <v>0</v>
      </c>
      <c r="I1216">
        <f>martianeum7[[#This Row],[stan_po_wydobyciu_z_ładunku]]-martianeum7[[#This Row],[ile_zabiera_na_orbite]]</f>
        <v>60.681399999999961</v>
      </c>
    </row>
    <row r="1217" spans="1:9" x14ac:dyDescent="0.25">
      <c r="A1217" s="1">
        <v>49856</v>
      </c>
      <c r="B1217">
        <f t="shared" si="18"/>
        <v>60.681399999999961</v>
      </c>
      <c r="C1217" t="s">
        <v>15</v>
      </c>
      <c r="D1217">
        <v>12.9</v>
      </c>
      <c r="E1217">
        <v>10.199999999999999</v>
      </c>
      <c r="F1217">
        <f>IF(martianeum7[[#This Row],[zawartosc '[%']]]&gt;=1,martianeum7[[#This Row],[masa '[kg']]]*martianeum7[[#This Row],[zawartosc '[%']]]*0.01,0)</f>
        <v>1.3157999999999999</v>
      </c>
      <c r="G1217">
        <f>martianeum7[[#This Row],[stan_magazynu '[kg']]]+martianeum7[[#This Row],[ile_kg_materiału_z_ładunku]]</f>
        <v>61.997199999999964</v>
      </c>
      <c r="H1217">
        <f>IF(martianeum7[[#This Row],[stan_po_wydobyciu_z_ładunku]]&gt;=100,100,0)</f>
        <v>0</v>
      </c>
      <c r="I1217">
        <f>martianeum7[[#This Row],[stan_po_wydobyciu_z_ładunku]]-martianeum7[[#This Row],[ile_zabiera_na_orbite]]</f>
        <v>61.997199999999964</v>
      </c>
    </row>
    <row r="1218" spans="1:9" x14ac:dyDescent="0.25">
      <c r="A1218" s="1">
        <v>49857</v>
      </c>
      <c r="B1218">
        <f t="shared" si="18"/>
        <v>61.997199999999964</v>
      </c>
      <c r="C1218" t="s">
        <v>19</v>
      </c>
      <c r="D1218">
        <v>19.100000000000001</v>
      </c>
      <c r="E1218">
        <v>19.600000000000001</v>
      </c>
      <c r="F1218">
        <f>IF(martianeum7[[#This Row],[zawartosc '[%']]]&gt;=1,martianeum7[[#This Row],[masa '[kg']]]*martianeum7[[#This Row],[zawartosc '[%']]]*0.01,0)</f>
        <v>3.7436000000000007</v>
      </c>
      <c r="G1218">
        <f>martianeum7[[#This Row],[stan_magazynu '[kg']]]+martianeum7[[#This Row],[ile_kg_materiału_z_ładunku]]</f>
        <v>65.740799999999965</v>
      </c>
      <c r="H1218">
        <f>IF(martianeum7[[#This Row],[stan_po_wydobyciu_z_ładunku]]&gt;=100,100,0)</f>
        <v>0</v>
      </c>
      <c r="I1218">
        <f>martianeum7[[#This Row],[stan_po_wydobyciu_z_ładunku]]-martianeum7[[#This Row],[ile_zabiera_na_orbite]]</f>
        <v>65.740799999999965</v>
      </c>
    </row>
    <row r="1219" spans="1:9" x14ac:dyDescent="0.25">
      <c r="A1219" s="1">
        <v>49858</v>
      </c>
      <c r="B1219">
        <f t="shared" si="18"/>
        <v>65.740799999999965</v>
      </c>
      <c r="C1219" t="s">
        <v>6</v>
      </c>
      <c r="D1219">
        <v>19.2</v>
      </c>
      <c r="E1219">
        <v>3.6</v>
      </c>
      <c r="F1219">
        <f>IF(martianeum7[[#This Row],[zawartosc '[%']]]&gt;=1,martianeum7[[#This Row],[masa '[kg']]]*martianeum7[[#This Row],[zawartosc '[%']]]*0.01,0)</f>
        <v>0.69120000000000004</v>
      </c>
      <c r="G1219">
        <f>martianeum7[[#This Row],[stan_magazynu '[kg']]]+martianeum7[[#This Row],[ile_kg_materiału_z_ładunku]]</f>
        <v>66.43199999999996</v>
      </c>
      <c r="H1219">
        <f>IF(martianeum7[[#This Row],[stan_po_wydobyciu_z_ładunku]]&gt;=100,100,0)</f>
        <v>0</v>
      </c>
      <c r="I1219">
        <f>martianeum7[[#This Row],[stan_po_wydobyciu_z_ładunku]]-martianeum7[[#This Row],[ile_zabiera_na_orbite]]</f>
        <v>66.43199999999996</v>
      </c>
    </row>
    <row r="1220" spans="1:9" x14ac:dyDescent="0.25">
      <c r="A1220" s="1">
        <v>49859</v>
      </c>
      <c r="B1220">
        <f t="shared" ref="B1220:B1283" si="19">I1219</f>
        <v>66.43199999999996</v>
      </c>
      <c r="C1220" t="s">
        <v>9</v>
      </c>
      <c r="D1220">
        <v>25.2</v>
      </c>
      <c r="E1220">
        <v>0</v>
      </c>
      <c r="F1220">
        <f>IF(martianeum7[[#This Row],[zawartosc '[%']]]&gt;=1,martianeum7[[#This Row],[masa '[kg']]]*martianeum7[[#This Row],[zawartosc '[%']]]*0.01,0)</f>
        <v>0</v>
      </c>
      <c r="G1220">
        <f>martianeum7[[#This Row],[stan_magazynu '[kg']]]+martianeum7[[#This Row],[ile_kg_materiału_z_ładunku]]</f>
        <v>66.43199999999996</v>
      </c>
      <c r="H1220">
        <f>IF(martianeum7[[#This Row],[stan_po_wydobyciu_z_ładunku]]&gt;=100,100,0)</f>
        <v>0</v>
      </c>
      <c r="I1220">
        <f>martianeum7[[#This Row],[stan_po_wydobyciu_z_ładunku]]-martianeum7[[#This Row],[ile_zabiera_na_orbite]]</f>
        <v>66.43199999999996</v>
      </c>
    </row>
    <row r="1221" spans="1:9" x14ac:dyDescent="0.25">
      <c r="A1221" s="1">
        <v>49860</v>
      </c>
      <c r="B1221">
        <f t="shared" si="19"/>
        <v>66.43199999999996</v>
      </c>
      <c r="C1221" t="s">
        <v>15</v>
      </c>
      <c r="D1221">
        <v>13.5</v>
      </c>
      <c r="E1221">
        <v>6.3</v>
      </c>
      <c r="F1221">
        <f>IF(martianeum7[[#This Row],[zawartosc '[%']]]&gt;=1,martianeum7[[#This Row],[masa '[kg']]]*martianeum7[[#This Row],[zawartosc '[%']]]*0.01,0)</f>
        <v>0.85050000000000003</v>
      </c>
      <c r="G1221">
        <f>martianeum7[[#This Row],[stan_magazynu '[kg']]]+martianeum7[[#This Row],[ile_kg_materiału_z_ładunku]]</f>
        <v>67.282499999999956</v>
      </c>
      <c r="H1221">
        <f>IF(martianeum7[[#This Row],[stan_po_wydobyciu_z_ładunku]]&gt;=100,100,0)</f>
        <v>0</v>
      </c>
      <c r="I1221">
        <f>martianeum7[[#This Row],[stan_po_wydobyciu_z_ładunku]]-martianeum7[[#This Row],[ile_zabiera_na_orbite]]</f>
        <v>67.282499999999956</v>
      </c>
    </row>
    <row r="1222" spans="1:9" x14ac:dyDescent="0.25">
      <c r="A1222" s="1">
        <v>49861</v>
      </c>
      <c r="B1222">
        <f t="shared" si="19"/>
        <v>67.282499999999956</v>
      </c>
      <c r="C1222" t="s">
        <v>12</v>
      </c>
      <c r="D1222">
        <v>19.2</v>
      </c>
      <c r="E1222">
        <v>7.7</v>
      </c>
      <c r="F1222">
        <f>IF(martianeum7[[#This Row],[zawartosc '[%']]]&gt;=1,martianeum7[[#This Row],[masa '[kg']]]*martianeum7[[#This Row],[zawartosc '[%']]]*0.01,0)</f>
        <v>1.4784000000000002</v>
      </c>
      <c r="G1222">
        <f>martianeum7[[#This Row],[stan_magazynu '[kg']]]+martianeum7[[#This Row],[ile_kg_materiału_z_ładunku]]</f>
        <v>68.76089999999995</v>
      </c>
      <c r="H1222">
        <f>IF(martianeum7[[#This Row],[stan_po_wydobyciu_z_ładunku]]&gt;=100,100,0)</f>
        <v>0</v>
      </c>
      <c r="I1222">
        <f>martianeum7[[#This Row],[stan_po_wydobyciu_z_ładunku]]-martianeum7[[#This Row],[ile_zabiera_na_orbite]]</f>
        <v>68.76089999999995</v>
      </c>
    </row>
    <row r="1223" spans="1:9" x14ac:dyDescent="0.25">
      <c r="A1223" s="1">
        <v>49862</v>
      </c>
      <c r="B1223">
        <f t="shared" si="19"/>
        <v>68.76089999999995</v>
      </c>
      <c r="C1223" t="s">
        <v>14</v>
      </c>
      <c r="D1223">
        <v>24.1</v>
      </c>
      <c r="E1223">
        <v>7.8</v>
      </c>
      <c r="F1223">
        <f>IF(martianeum7[[#This Row],[zawartosc '[%']]]&gt;=1,martianeum7[[#This Row],[masa '[kg']]]*martianeum7[[#This Row],[zawartosc '[%']]]*0.01,0)</f>
        <v>1.8798000000000001</v>
      </c>
      <c r="G1223">
        <f>martianeum7[[#This Row],[stan_magazynu '[kg']]]+martianeum7[[#This Row],[ile_kg_materiału_z_ładunku]]</f>
        <v>70.640699999999953</v>
      </c>
      <c r="H1223">
        <f>IF(martianeum7[[#This Row],[stan_po_wydobyciu_z_ładunku]]&gt;=100,100,0)</f>
        <v>0</v>
      </c>
      <c r="I1223">
        <f>martianeum7[[#This Row],[stan_po_wydobyciu_z_ładunku]]-martianeum7[[#This Row],[ile_zabiera_na_orbite]]</f>
        <v>70.640699999999953</v>
      </c>
    </row>
    <row r="1224" spans="1:9" x14ac:dyDescent="0.25">
      <c r="A1224" s="1">
        <v>49863</v>
      </c>
      <c r="B1224">
        <f t="shared" si="19"/>
        <v>70.640699999999953</v>
      </c>
      <c r="C1224" t="s">
        <v>10</v>
      </c>
      <c r="D1224">
        <v>17.8</v>
      </c>
      <c r="E1224">
        <v>13.4</v>
      </c>
      <c r="F1224">
        <f>IF(martianeum7[[#This Row],[zawartosc '[%']]]&gt;=1,martianeum7[[#This Row],[masa '[kg']]]*martianeum7[[#This Row],[zawartosc '[%']]]*0.01,0)</f>
        <v>2.3852000000000002</v>
      </c>
      <c r="G1224">
        <f>martianeum7[[#This Row],[stan_magazynu '[kg']]]+martianeum7[[#This Row],[ile_kg_materiału_z_ładunku]]</f>
        <v>73.02589999999995</v>
      </c>
      <c r="H1224">
        <f>IF(martianeum7[[#This Row],[stan_po_wydobyciu_z_ładunku]]&gt;=100,100,0)</f>
        <v>0</v>
      </c>
      <c r="I1224">
        <f>martianeum7[[#This Row],[stan_po_wydobyciu_z_ładunku]]-martianeum7[[#This Row],[ile_zabiera_na_orbite]]</f>
        <v>73.02589999999995</v>
      </c>
    </row>
    <row r="1225" spans="1:9" x14ac:dyDescent="0.25">
      <c r="A1225" s="1">
        <v>49864</v>
      </c>
      <c r="B1225">
        <f t="shared" si="19"/>
        <v>73.02589999999995</v>
      </c>
      <c r="C1225" t="s">
        <v>7</v>
      </c>
      <c r="D1225">
        <v>24.7</v>
      </c>
      <c r="E1225">
        <v>21.1</v>
      </c>
      <c r="F1225">
        <f>IF(martianeum7[[#This Row],[zawartosc '[%']]]&gt;=1,martianeum7[[#This Row],[masa '[kg']]]*martianeum7[[#This Row],[zawartosc '[%']]]*0.01,0)</f>
        <v>5.2117000000000004</v>
      </c>
      <c r="G1225">
        <f>martianeum7[[#This Row],[stan_magazynu '[kg']]]+martianeum7[[#This Row],[ile_kg_materiału_z_ładunku]]</f>
        <v>78.237599999999958</v>
      </c>
      <c r="H1225">
        <f>IF(martianeum7[[#This Row],[stan_po_wydobyciu_z_ładunku]]&gt;=100,100,0)</f>
        <v>0</v>
      </c>
      <c r="I1225">
        <f>martianeum7[[#This Row],[stan_po_wydobyciu_z_ładunku]]-martianeum7[[#This Row],[ile_zabiera_na_orbite]]</f>
        <v>78.237599999999958</v>
      </c>
    </row>
    <row r="1226" spans="1:9" x14ac:dyDescent="0.25">
      <c r="A1226" s="1">
        <v>49865</v>
      </c>
      <c r="B1226">
        <f t="shared" si="19"/>
        <v>78.237599999999958</v>
      </c>
      <c r="C1226" t="s">
        <v>20</v>
      </c>
      <c r="D1226">
        <v>16.8</v>
      </c>
      <c r="E1226">
        <v>0</v>
      </c>
      <c r="F1226">
        <f>IF(martianeum7[[#This Row],[zawartosc '[%']]]&gt;=1,martianeum7[[#This Row],[masa '[kg']]]*martianeum7[[#This Row],[zawartosc '[%']]]*0.01,0)</f>
        <v>0</v>
      </c>
      <c r="G1226">
        <f>martianeum7[[#This Row],[stan_magazynu '[kg']]]+martianeum7[[#This Row],[ile_kg_materiału_z_ładunku]]</f>
        <v>78.237599999999958</v>
      </c>
      <c r="H1226">
        <f>IF(martianeum7[[#This Row],[stan_po_wydobyciu_z_ładunku]]&gt;=100,100,0)</f>
        <v>0</v>
      </c>
      <c r="I1226">
        <f>martianeum7[[#This Row],[stan_po_wydobyciu_z_ładunku]]-martianeum7[[#This Row],[ile_zabiera_na_orbite]]</f>
        <v>78.237599999999958</v>
      </c>
    </row>
    <row r="1227" spans="1:9" x14ac:dyDescent="0.25">
      <c r="A1227" s="1">
        <v>49866</v>
      </c>
      <c r="B1227">
        <f t="shared" si="19"/>
        <v>78.237599999999958</v>
      </c>
      <c r="C1227" t="s">
        <v>5</v>
      </c>
      <c r="D1227">
        <v>10.7</v>
      </c>
      <c r="E1227">
        <v>3</v>
      </c>
      <c r="F1227">
        <f>IF(martianeum7[[#This Row],[zawartosc '[%']]]&gt;=1,martianeum7[[#This Row],[masa '[kg']]]*martianeum7[[#This Row],[zawartosc '[%']]]*0.01,0)</f>
        <v>0.32099999999999995</v>
      </c>
      <c r="G1227">
        <f>martianeum7[[#This Row],[stan_magazynu '[kg']]]+martianeum7[[#This Row],[ile_kg_materiału_z_ładunku]]</f>
        <v>78.558599999999956</v>
      </c>
      <c r="H1227">
        <f>IF(martianeum7[[#This Row],[stan_po_wydobyciu_z_ładunku]]&gt;=100,100,0)</f>
        <v>0</v>
      </c>
      <c r="I1227">
        <f>martianeum7[[#This Row],[stan_po_wydobyciu_z_ładunku]]-martianeum7[[#This Row],[ile_zabiera_na_orbite]]</f>
        <v>78.558599999999956</v>
      </c>
    </row>
    <row r="1228" spans="1:9" x14ac:dyDescent="0.25">
      <c r="A1228" s="1">
        <v>49867</v>
      </c>
      <c r="B1228">
        <f t="shared" si="19"/>
        <v>78.558599999999956</v>
      </c>
      <c r="C1228" t="s">
        <v>6</v>
      </c>
      <c r="D1228">
        <v>29.3</v>
      </c>
      <c r="E1228">
        <v>8.3000000000000007</v>
      </c>
      <c r="F1228">
        <f>IF(martianeum7[[#This Row],[zawartosc '[%']]]&gt;=1,martianeum7[[#This Row],[masa '[kg']]]*martianeum7[[#This Row],[zawartosc '[%']]]*0.01,0)</f>
        <v>2.4319000000000002</v>
      </c>
      <c r="G1228">
        <f>martianeum7[[#This Row],[stan_magazynu '[kg']]]+martianeum7[[#This Row],[ile_kg_materiału_z_ładunku]]</f>
        <v>80.990499999999955</v>
      </c>
      <c r="H1228">
        <f>IF(martianeum7[[#This Row],[stan_po_wydobyciu_z_ładunku]]&gt;=100,100,0)</f>
        <v>0</v>
      </c>
      <c r="I1228">
        <f>martianeum7[[#This Row],[stan_po_wydobyciu_z_ładunku]]-martianeum7[[#This Row],[ile_zabiera_na_orbite]]</f>
        <v>80.990499999999955</v>
      </c>
    </row>
    <row r="1229" spans="1:9" x14ac:dyDescent="0.25">
      <c r="A1229" s="1">
        <v>49868</v>
      </c>
      <c r="B1229">
        <f t="shared" si="19"/>
        <v>80.990499999999955</v>
      </c>
      <c r="C1229" t="s">
        <v>25</v>
      </c>
      <c r="D1229">
        <v>28.2</v>
      </c>
      <c r="E1229">
        <v>0</v>
      </c>
      <c r="F1229">
        <f>IF(martianeum7[[#This Row],[zawartosc '[%']]]&gt;=1,martianeum7[[#This Row],[masa '[kg']]]*martianeum7[[#This Row],[zawartosc '[%']]]*0.01,0)</f>
        <v>0</v>
      </c>
      <c r="G1229">
        <f>martianeum7[[#This Row],[stan_magazynu '[kg']]]+martianeum7[[#This Row],[ile_kg_materiału_z_ładunku]]</f>
        <v>80.990499999999955</v>
      </c>
      <c r="H1229">
        <f>IF(martianeum7[[#This Row],[stan_po_wydobyciu_z_ładunku]]&gt;=100,100,0)</f>
        <v>0</v>
      </c>
      <c r="I1229">
        <f>martianeum7[[#This Row],[stan_po_wydobyciu_z_ładunku]]-martianeum7[[#This Row],[ile_zabiera_na_orbite]]</f>
        <v>80.990499999999955</v>
      </c>
    </row>
    <row r="1230" spans="1:9" x14ac:dyDescent="0.25">
      <c r="A1230" s="1">
        <v>49869</v>
      </c>
      <c r="B1230">
        <f t="shared" si="19"/>
        <v>80.990499999999955</v>
      </c>
      <c r="C1230" t="s">
        <v>10</v>
      </c>
      <c r="D1230">
        <v>17.3</v>
      </c>
      <c r="E1230">
        <v>33.6</v>
      </c>
      <c r="F1230">
        <f>IF(martianeum7[[#This Row],[zawartosc '[%']]]&gt;=1,martianeum7[[#This Row],[masa '[kg']]]*martianeum7[[#This Row],[zawartosc '[%']]]*0.01,0)</f>
        <v>5.8128000000000011</v>
      </c>
      <c r="G1230">
        <f>martianeum7[[#This Row],[stan_magazynu '[kg']]]+martianeum7[[#This Row],[ile_kg_materiału_z_ładunku]]</f>
        <v>86.80329999999995</v>
      </c>
      <c r="H1230">
        <f>IF(martianeum7[[#This Row],[stan_po_wydobyciu_z_ładunku]]&gt;=100,100,0)</f>
        <v>0</v>
      </c>
      <c r="I1230">
        <f>martianeum7[[#This Row],[stan_po_wydobyciu_z_ładunku]]-martianeum7[[#This Row],[ile_zabiera_na_orbite]]</f>
        <v>86.80329999999995</v>
      </c>
    </row>
    <row r="1231" spans="1:9" x14ac:dyDescent="0.25">
      <c r="A1231" s="1">
        <v>49870</v>
      </c>
      <c r="B1231">
        <f t="shared" si="19"/>
        <v>86.80329999999995</v>
      </c>
      <c r="C1231" t="s">
        <v>6</v>
      </c>
      <c r="D1231">
        <v>24.6</v>
      </c>
      <c r="E1231">
        <v>0</v>
      </c>
      <c r="F1231">
        <f>IF(martianeum7[[#This Row],[zawartosc '[%']]]&gt;=1,martianeum7[[#This Row],[masa '[kg']]]*martianeum7[[#This Row],[zawartosc '[%']]]*0.01,0)</f>
        <v>0</v>
      </c>
      <c r="G1231">
        <f>martianeum7[[#This Row],[stan_magazynu '[kg']]]+martianeum7[[#This Row],[ile_kg_materiału_z_ładunku]]</f>
        <v>86.80329999999995</v>
      </c>
      <c r="H1231">
        <f>IF(martianeum7[[#This Row],[stan_po_wydobyciu_z_ładunku]]&gt;=100,100,0)</f>
        <v>0</v>
      </c>
      <c r="I1231">
        <f>martianeum7[[#This Row],[stan_po_wydobyciu_z_ładunku]]-martianeum7[[#This Row],[ile_zabiera_na_orbite]]</f>
        <v>86.80329999999995</v>
      </c>
    </row>
    <row r="1232" spans="1:9" x14ac:dyDescent="0.25">
      <c r="A1232" s="1">
        <v>49871</v>
      </c>
      <c r="B1232">
        <f t="shared" si="19"/>
        <v>86.80329999999995</v>
      </c>
      <c r="C1232" t="s">
        <v>12</v>
      </c>
      <c r="D1232">
        <v>12.6</v>
      </c>
      <c r="E1232">
        <v>0.6</v>
      </c>
      <c r="F1232">
        <f>IF(martianeum7[[#This Row],[zawartosc '[%']]]&gt;=1,martianeum7[[#This Row],[masa '[kg']]]*martianeum7[[#This Row],[zawartosc '[%']]]*0.01,0)</f>
        <v>0</v>
      </c>
      <c r="G1232">
        <f>martianeum7[[#This Row],[stan_magazynu '[kg']]]+martianeum7[[#This Row],[ile_kg_materiału_z_ładunku]]</f>
        <v>86.80329999999995</v>
      </c>
      <c r="H1232">
        <f>IF(martianeum7[[#This Row],[stan_po_wydobyciu_z_ładunku]]&gt;=100,100,0)</f>
        <v>0</v>
      </c>
      <c r="I1232">
        <f>martianeum7[[#This Row],[stan_po_wydobyciu_z_ładunku]]-martianeum7[[#This Row],[ile_zabiera_na_orbite]]</f>
        <v>86.80329999999995</v>
      </c>
    </row>
    <row r="1233" spans="1:9" x14ac:dyDescent="0.25">
      <c r="A1233" s="1">
        <v>49872</v>
      </c>
      <c r="B1233">
        <f t="shared" si="19"/>
        <v>86.80329999999995</v>
      </c>
      <c r="C1233" t="s">
        <v>19</v>
      </c>
      <c r="D1233">
        <v>27.3</v>
      </c>
      <c r="E1233">
        <v>0</v>
      </c>
      <c r="F1233">
        <f>IF(martianeum7[[#This Row],[zawartosc '[%']]]&gt;=1,martianeum7[[#This Row],[masa '[kg']]]*martianeum7[[#This Row],[zawartosc '[%']]]*0.01,0)</f>
        <v>0</v>
      </c>
      <c r="G1233">
        <f>martianeum7[[#This Row],[stan_magazynu '[kg']]]+martianeum7[[#This Row],[ile_kg_materiału_z_ładunku]]</f>
        <v>86.80329999999995</v>
      </c>
      <c r="H1233">
        <f>IF(martianeum7[[#This Row],[stan_po_wydobyciu_z_ładunku]]&gt;=100,100,0)</f>
        <v>0</v>
      </c>
      <c r="I1233">
        <f>martianeum7[[#This Row],[stan_po_wydobyciu_z_ładunku]]-martianeum7[[#This Row],[ile_zabiera_na_orbite]]</f>
        <v>86.80329999999995</v>
      </c>
    </row>
    <row r="1234" spans="1:9" x14ac:dyDescent="0.25">
      <c r="A1234" s="1">
        <v>49873</v>
      </c>
      <c r="B1234">
        <f t="shared" si="19"/>
        <v>86.80329999999995</v>
      </c>
      <c r="C1234" t="s">
        <v>8</v>
      </c>
      <c r="D1234">
        <v>14.4</v>
      </c>
      <c r="E1234">
        <v>2</v>
      </c>
      <c r="F1234">
        <f>IF(martianeum7[[#This Row],[zawartosc '[%']]]&gt;=1,martianeum7[[#This Row],[masa '[kg']]]*martianeum7[[#This Row],[zawartosc '[%']]]*0.01,0)</f>
        <v>0.28800000000000003</v>
      </c>
      <c r="G1234">
        <f>martianeum7[[#This Row],[stan_magazynu '[kg']]]+martianeum7[[#This Row],[ile_kg_materiału_z_ładunku]]</f>
        <v>87.091299999999947</v>
      </c>
      <c r="H1234">
        <f>IF(martianeum7[[#This Row],[stan_po_wydobyciu_z_ładunku]]&gt;=100,100,0)</f>
        <v>0</v>
      </c>
      <c r="I1234">
        <f>martianeum7[[#This Row],[stan_po_wydobyciu_z_ładunku]]-martianeum7[[#This Row],[ile_zabiera_na_orbite]]</f>
        <v>87.091299999999947</v>
      </c>
    </row>
    <row r="1235" spans="1:9" x14ac:dyDescent="0.25">
      <c r="A1235" s="1">
        <v>49874</v>
      </c>
      <c r="B1235">
        <f t="shared" si="19"/>
        <v>87.091299999999947</v>
      </c>
      <c r="C1235" t="s">
        <v>10</v>
      </c>
      <c r="D1235">
        <v>11.2</v>
      </c>
      <c r="E1235">
        <v>32.6</v>
      </c>
      <c r="F1235">
        <f>IF(martianeum7[[#This Row],[zawartosc '[%']]]&gt;=1,martianeum7[[#This Row],[masa '[kg']]]*martianeum7[[#This Row],[zawartosc '[%']]]*0.01,0)</f>
        <v>3.6512000000000002</v>
      </c>
      <c r="G1235">
        <f>martianeum7[[#This Row],[stan_magazynu '[kg']]]+martianeum7[[#This Row],[ile_kg_materiału_z_ładunku]]</f>
        <v>90.74249999999995</v>
      </c>
      <c r="H1235">
        <f>IF(martianeum7[[#This Row],[stan_po_wydobyciu_z_ładunku]]&gt;=100,100,0)</f>
        <v>0</v>
      </c>
      <c r="I1235">
        <f>martianeum7[[#This Row],[stan_po_wydobyciu_z_ładunku]]-martianeum7[[#This Row],[ile_zabiera_na_orbite]]</f>
        <v>90.74249999999995</v>
      </c>
    </row>
    <row r="1236" spans="1:9" x14ac:dyDescent="0.25">
      <c r="A1236" s="1">
        <v>49875</v>
      </c>
      <c r="B1236">
        <f t="shared" si="19"/>
        <v>90.74249999999995</v>
      </c>
      <c r="C1236" t="s">
        <v>19</v>
      </c>
      <c r="D1236">
        <v>11.4</v>
      </c>
      <c r="E1236">
        <v>5.5</v>
      </c>
      <c r="F1236">
        <f>IF(martianeum7[[#This Row],[zawartosc '[%']]]&gt;=1,martianeum7[[#This Row],[masa '[kg']]]*martianeum7[[#This Row],[zawartosc '[%']]]*0.01,0)</f>
        <v>0.627</v>
      </c>
      <c r="G1236">
        <f>martianeum7[[#This Row],[stan_magazynu '[kg']]]+martianeum7[[#This Row],[ile_kg_materiału_z_ładunku]]</f>
        <v>91.369499999999945</v>
      </c>
      <c r="H1236">
        <f>IF(martianeum7[[#This Row],[stan_po_wydobyciu_z_ładunku]]&gt;=100,100,0)</f>
        <v>0</v>
      </c>
      <c r="I1236">
        <f>martianeum7[[#This Row],[stan_po_wydobyciu_z_ładunku]]-martianeum7[[#This Row],[ile_zabiera_na_orbite]]</f>
        <v>91.369499999999945</v>
      </c>
    </row>
    <row r="1237" spans="1:9" x14ac:dyDescent="0.25">
      <c r="A1237" s="1">
        <v>49876</v>
      </c>
      <c r="B1237">
        <f t="shared" si="19"/>
        <v>91.369499999999945</v>
      </c>
      <c r="C1237" t="s">
        <v>14</v>
      </c>
      <c r="D1237">
        <v>22.9</v>
      </c>
      <c r="E1237">
        <v>0</v>
      </c>
      <c r="F1237">
        <f>IF(martianeum7[[#This Row],[zawartosc '[%']]]&gt;=1,martianeum7[[#This Row],[masa '[kg']]]*martianeum7[[#This Row],[zawartosc '[%']]]*0.01,0)</f>
        <v>0</v>
      </c>
      <c r="G1237">
        <f>martianeum7[[#This Row],[stan_magazynu '[kg']]]+martianeum7[[#This Row],[ile_kg_materiału_z_ładunku]]</f>
        <v>91.369499999999945</v>
      </c>
      <c r="H1237">
        <f>IF(martianeum7[[#This Row],[stan_po_wydobyciu_z_ładunku]]&gt;=100,100,0)</f>
        <v>0</v>
      </c>
      <c r="I1237">
        <f>martianeum7[[#This Row],[stan_po_wydobyciu_z_ładunku]]-martianeum7[[#This Row],[ile_zabiera_na_orbite]]</f>
        <v>91.369499999999945</v>
      </c>
    </row>
    <row r="1238" spans="1:9" x14ac:dyDescent="0.25">
      <c r="A1238" s="1">
        <v>49877</v>
      </c>
      <c r="B1238">
        <f t="shared" si="19"/>
        <v>91.369499999999945</v>
      </c>
      <c r="C1238" t="s">
        <v>7</v>
      </c>
      <c r="D1238">
        <v>14.3</v>
      </c>
      <c r="E1238">
        <v>13.2</v>
      </c>
      <c r="F1238">
        <f>IF(martianeum7[[#This Row],[zawartosc '[%']]]&gt;=1,martianeum7[[#This Row],[masa '[kg']]]*martianeum7[[#This Row],[zawartosc '[%']]]*0.01,0)</f>
        <v>1.8875999999999999</v>
      </c>
      <c r="G1238">
        <f>martianeum7[[#This Row],[stan_magazynu '[kg']]]+martianeum7[[#This Row],[ile_kg_materiału_z_ładunku]]</f>
        <v>93.257099999999951</v>
      </c>
      <c r="H1238">
        <f>IF(martianeum7[[#This Row],[stan_po_wydobyciu_z_ładunku]]&gt;=100,100,0)</f>
        <v>0</v>
      </c>
      <c r="I1238">
        <f>martianeum7[[#This Row],[stan_po_wydobyciu_z_ładunku]]-martianeum7[[#This Row],[ile_zabiera_na_orbite]]</f>
        <v>93.257099999999951</v>
      </c>
    </row>
    <row r="1239" spans="1:9" x14ac:dyDescent="0.25">
      <c r="A1239" s="1">
        <v>49878</v>
      </c>
      <c r="B1239">
        <f t="shared" si="19"/>
        <v>93.257099999999951</v>
      </c>
      <c r="C1239" t="s">
        <v>10</v>
      </c>
      <c r="D1239">
        <v>22.9</v>
      </c>
      <c r="E1239">
        <v>22.9</v>
      </c>
      <c r="F1239">
        <f>IF(martianeum7[[#This Row],[zawartosc '[%']]]&gt;=1,martianeum7[[#This Row],[masa '[kg']]]*martianeum7[[#This Row],[zawartosc '[%']]]*0.01,0)</f>
        <v>5.2440999999999995</v>
      </c>
      <c r="G1239">
        <f>martianeum7[[#This Row],[stan_magazynu '[kg']]]+martianeum7[[#This Row],[ile_kg_materiału_z_ładunku]]</f>
        <v>98.501199999999955</v>
      </c>
      <c r="H1239">
        <f>IF(martianeum7[[#This Row],[stan_po_wydobyciu_z_ładunku]]&gt;=100,100,0)</f>
        <v>0</v>
      </c>
      <c r="I1239">
        <f>martianeum7[[#This Row],[stan_po_wydobyciu_z_ładunku]]-martianeum7[[#This Row],[ile_zabiera_na_orbite]]</f>
        <v>98.501199999999955</v>
      </c>
    </row>
    <row r="1240" spans="1:9" x14ac:dyDescent="0.25">
      <c r="A1240" s="1">
        <v>49879</v>
      </c>
      <c r="B1240">
        <f t="shared" si="19"/>
        <v>98.501199999999955</v>
      </c>
      <c r="C1240" t="s">
        <v>11</v>
      </c>
      <c r="D1240">
        <v>11.8</v>
      </c>
      <c r="E1240">
        <v>0</v>
      </c>
      <c r="F1240">
        <f>IF(martianeum7[[#This Row],[zawartosc '[%']]]&gt;=1,martianeum7[[#This Row],[masa '[kg']]]*martianeum7[[#This Row],[zawartosc '[%']]]*0.01,0)</f>
        <v>0</v>
      </c>
      <c r="G1240">
        <f>martianeum7[[#This Row],[stan_magazynu '[kg']]]+martianeum7[[#This Row],[ile_kg_materiału_z_ładunku]]</f>
        <v>98.501199999999955</v>
      </c>
      <c r="H1240">
        <f>IF(martianeum7[[#This Row],[stan_po_wydobyciu_z_ładunku]]&gt;=100,100,0)</f>
        <v>0</v>
      </c>
      <c r="I1240">
        <f>martianeum7[[#This Row],[stan_po_wydobyciu_z_ładunku]]-martianeum7[[#This Row],[ile_zabiera_na_orbite]]</f>
        <v>98.501199999999955</v>
      </c>
    </row>
    <row r="1241" spans="1:9" x14ac:dyDescent="0.25">
      <c r="A1241" s="1">
        <v>49880</v>
      </c>
      <c r="B1241">
        <f t="shared" si="19"/>
        <v>98.501199999999955</v>
      </c>
      <c r="C1241" t="s">
        <v>18</v>
      </c>
      <c r="D1241">
        <v>24.5</v>
      </c>
      <c r="E1241">
        <v>0</v>
      </c>
      <c r="F1241">
        <f>IF(martianeum7[[#This Row],[zawartosc '[%']]]&gt;=1,martianeum7[[#This Row],[masa '[kg']]]*martianeum7[[#This Row],[zawartosc '[%']]]*0.01,0)</f>
        <v>0</v>
      </c>
      <c r="G1241">
        <f>martianeum7[[#This Row],[stan_magazynu '[kg']]]+martianeum7[[#This Row],[ile_kg_materiału_z_ładunku]]</f>
        <v>98.501199999999955</v>
      </c>
      <c r="H1241">
        <f>IF(martianeum7[[#This Row],[stan_po_wydobyciu_z_ładunku]]&gt;=100,100,0)</f>
        <v>0</v>
      </c>
      <c r="I1241">
        <f>martianeum7[[#This Row],[stan_po_wydobyciu_z_ładunku]]-martianeum7[[#This Row],[ile_zabiera_na_orbite]]</f>
        <v>98.501199999999955</v>
      </c>
    </row>
    <row r="1242" spans="1:9" x14ac:dyDescent="0.25">
      <c r="A1242" s="1">
        <v>49881</v>
      </c>
      <c r="B1242">
        <f t="shared" si="19"/>
        <v>98.501199999999955</v>
      </c>
      <c r="C1242" t="s">
        <v>15</v>
      </c>
      <c r="D1242">
        <v>25.5</v>
      </c>
      <c r="E1242">
        <v>19.3</v>
      </c>
      <c r="F1242">
        <f>IF(martianeum7[[#This Row],[zawartosc '[%']]]&gt;=1,martianeum7[[#This Row],[masa '[kg']]]*martianeum7[[#This Row],[zawartosc '[%']]]*0.01,0)</f>
        <v>4.9215000000000009</v>
      </c>
      <c r="G1242">
        <f>martianeum7[[#This Row],[stan_magazynu '[kg']]]+martianeum7[[#This Row],[ile_kg_materiału_z_ładunku]]</f>
        <v>103.42269999999995</v>
      </c>
      <c r="H1242">
        <f>IF(martianeum7[[#This Row],[stan_po_wydobyciu_z_ładunku]]&gt;=100,100,0)</f>
        <v>100</v>
      </c>
      <c r="I1242">
        <f>martianeum7[[#This Row],[stan_po_wydobyciu_z_ładunku]]-martianeum7[[#This Row],[ile_zabiera_na_orbite]]</f>
        <v>3.4226999999999492</v>
      </c>
    </row>
    <row r="1243" spans="1:9" x14ac:dyDescent="0.25">
      <c r="A1243" s="1">
        <v>49882</v>
      </c>
      <c r="B1243">
        <f t="shared" si="19"/>
        <v>3.4226999999999492</v>
      </c>
      <c r="C1243" t="s">
        <v>19</v>
      </c>
      <c r="D1243">
        <v>14.7</v>
      </c>
      <c r="E1243">
        <v>18.3</v>
      </c>
      <c r="F1243">
        <f>IF(martianeum7[[#This Row],[zawartosc '[%']]]&gt;=1,martianeum7[[#This Row],[masa '[kg']]]*martianeum7[[#This Row],[zawartosc '[%']]]*0.01,0)</f>
        <v>2.6901000000000002</v>
      </c>
      <c r="G1243">
        <f>martianeum7[[#This Row],[stan_magazynu '[kg']]]+martianeum7[[#This Row],[ile_kg_materiału_z_ładunku]]</f>
        <v>6.1127999999999494</v>
      </c>
      <c r="H1243">
        <f>IF(martianeum7[[#This Row],[stan_po_wydobyciu_z_ładunku]]&gt;=100,100,0)</f>
        <v>0</v>
      </c>
      <c r="I1243">
        <f>martianeum7[[#This Row],[stan_po_wydobyciu_z_ładunku]]-martianeum7[[#This Row],[ile_zabiera_na_orbite]]</f>
        <v>6.1127999999999494</v>
      </c>
    </row>
    <row r="1244" spans="1:9" x14ac:dyDescent="0.25">
      <c r="A1244" s="1">
        <v>49883</v>
      </c>
      <c r="B1244">
        <f t="shared" si="19"/>
        <v>6.1127999999999494</v>
      </c>
      <c r="C1244" t="s">
        <v>15</v>
      </c>
      <c r="D1244">
        <v>28.7</v>
      </c>
      <c r="E1244">
        <v>0</v>
      </c>
      <c r="F1244">
        <f>IF(martianeum7[[#This Row],[zawartosc '[%']]]&gt;=1,martianeum7[[#This Row],[masa '[kg']]]*martianeum7[[#This Row],[zawartosc '[%']]]*0.01,0)</f>
        <v>0</v>
      </c>
      <c r="G1244">
        <f>martianeum7[[#This Row],[stan_magazynu '[kg']]]+martianeum7[[#This Row],[ile_kg_materiału_z_ładunku]]</f>
        <v>6.1127999999999494</v>
      </c>
      <c r="H1244">
        <f>IF(martianeum7[[#This Row],[stan_po_wydobyciu_z_ładunku]]&gt;=100,100,0)</f>
        <v>0</v>
      </c>
      <c r="I1244">
        <f>martianeum7[[#This Row],[stan_po_wydobyciu_z_ładunku]]-martianeum7[[#This Row],[ile_zabiera_na_orbite]]</f>
        <v>6.1127999999999494</v>
      </c>
    </row>
    <row r="1245" spans="1:9" x14ac:dyDescent="0.25">
      <c r="A1245" s="1">
        <v>49884</v>
      </c>
      <c r="B1245">
        <f t="shared" si="19"/>
        <v>6.1127999999999494</v>
      </c>
      <c r="C1245" t="s">
        <v>10</v>
      </c>
      <c r="D1245">
        <v>16.7</v>
      </c>
      <c r="E1245">
        <v>0</v>
      </c>
      <c r="F1245">
        <f>IF(martianeum7[[#This Row],[zawartosc '[%']]]&gt;=1,martianeum7[[#This Row],[masa '[kg']]]*martianeum7[[#This Row],[zawartosc '[%']]]*0.01,0)</f>
        <v>0</v>
      </c>
      <c r="G1245">
        <f>martianeum7[[#This Row],[stan_magazynu '[kg']]]+martianeum7[[#This Row],[ile_kg_materiału_z_ładunku]]</f>
        <v>6.1127999999999494</v>
      </c>
      <c r="H1245">
        <f>IF(martianeum7[[#This Row],[stan_po_wydobyciu_z_ładunku]]&gt;=100,100,0)</f>
        <v>0</v>
      </c>
      <c r="I1245">
        <f>martianeum7[[#This Row],[stan_po_wydobyciu_z_ładunku]]-martianeum7[[#This Row],[ile_zabiera_na_orbite]]</f>
        <v>6.1127999999999494</v>
      </c>
    </row>
    <row r="1246" spans="1:9" x14ac:dyDescent="0.25">
      <c r="A1246" s="1">
        <v>49885</v>
      </c>
      <c r="B1246">
        <f t="shared" si="19"/>
        <v>6.1127999999999494</v>
      </c>
      <c r="C1246" t="s">
        <v>15</v>
      </c>
      <c r="D1246">
        <v>17.399999999999999</v>
      </c>
      <c r="E1246">
        <v>13.7</v>
      </c>
      <c r="F1246">
        <f>IF(martianeum7[[#This Row],[zawartosc '[%']]]&gt;=1,martianeum7[[#This Row],[masa '[kg']]]*martianeum7[[#This Row],[zawartosc '[%']]]*0.01,0)</f>
        <v>2.3837999999999999</v>
      </c>
      <c r="G1246">
        <f>martianeum7[[#This Row],[stan_magazynu '[kg']]]+martianeum7[[#This Row],[ile_kg_materiału_z_ładunku]]</f>
        <v>8.4965999999999493</v>
      </c>
      <c r="H1246">
        <f>IF(martianeum7[[#This Row],[stan_po_wydobyciu_z_ładunku]]&gt;=100,100,0)</f>
        <v>0</v>
      </c>
      <c r="I1246">
        <f>martianeum7[[#This Row],[stan_po_wydobyciu_z_ładunku]]-martianeum7[[#This Row],[ile_zabiera_na_orbite]]</f>
        <v>8.4965999999999493</v>
      </c>
    </row>
    <row r="1247" spans="1:9" x14ac:dyDescent="0.25">
      <c r="A1247" s="1">
        <v>49886</v>
      </c>
      <c r="B1247">
        <f t="shared" si="19"/>
        <v>8.4965999999999493</v>
      </c>
      <c r="C1247" t="s">
        <v>10</v>
      </c>
      <c r="D1247">
        <v>15.6</v>
      </c>
      <c r="E1247">
        <v>0</v>
      </c>
      <c r="F1247">
        <f>IF(martianeum7[[#This Row],[zawartosc '[%']]]&gt;=1,martianeum7[[#This Row],[masa '[kg']]]*martianeum7[[#This Row],[zawartosc '[%']]]*0.01,0)</f>
        <v>0</v>
      </c>
      <c r="G1247">
        <f>martianeum7[[#This Row],[stan_magazynu '[kg']]]+martianeum7[[#This Row],[ile_kg_materiału_z_ładunku]]</f>
        <v>8.4965999999999493</v>
      </c>
      <c r="H1247">
        <f>IF(martianeum7[[#This Row],[stan_po_wydobyciu_z_ładunku]]&gt;=100,100,0)</f>
        <v>0</v>
      </c>
      <c r="I1247">
        <f>martianeum7[[#This Row],[stan_po_wydobyciu_z_ładunku]]-martianeum7[[#This Row],[ile_zabiera_na_orbite]]</f>
        <v>8.4965999999999493</v>
      </c>
    </row>
    <row r="1248" spans="1:9" x14ac:dyDescent="0.25">
      <c r="A1248" s="1">
        <v>49887</v>
      </c>
      <c r="B1248">
        <f t="shared" si="19"/>
        <v>8.4965999999999493</v>
      </c>
      <c r="C1248" t="s">
        <v>19</v>
      </c>
      <c r="D1248">
        <v>21.7</v>
      </c>
      <c r="E1248">
        <v>0</v>
      </c>
      <c r="F1248">
        <f>IF(martianeum7[[#This Row],[zawartosc '[%']]]&gt;=1,martianeum7[[#This Row],[masa '[kg']]]*martianeum7[[#This Row],[zawartosc '[%']]]*0.01,0)</f>
        <v>0</v>
      </c>
      <c r="G1248">
        <f>martianeum7[[#This Row],[stan_magazynu '[kg']]]+martianeum7[[#This Row],[ile_kg_materiału_z_ładunku]]</f>
        <v>8.4965999999999493</v>
      </c>
      <c r="H1248">
        <f>IF(martianeum7[[#This Row],[stan_po_wydobyciu_z_ładunku]]&gt;=100,100,0)</f>
        <v>0</v>
      </c>
      <c r="I1248">
        <f>martianeum7[[#This Row],[stan_po_wydobyciu_z_ładunku]]-martianeum7[[#This Row],[ile_zabiera_na_orbite]]</f>
        <v>8.4965999999999493</v>
      </c>
    </row>
    <row r="1249" spans="1:9" x14ac:dyDescent="0.25">
      <c r="A1249" s="1">
        <v>49888</v>
      </c>
      <c r="B1249">
        <f t="shared" si="19"/>
        <v>8.4965999999999493</v>
      </c>
      <c r="C1249" t="s">
        <v>7</v>
      </c>
      <c r="D1249">
        <v>26</v>
      </c>
      <c r="E1249">
        <v>0</v>
      </c>
      <c r="F1249">
        <f>IF(martianeum7[[#This Row],[zawartosc '[%']]]&gt;=1,martianeum7[[#This Row],[masa '[kg']]]*martianeum7[[#This Row],[zawartosc '[%']]]*0.01,0)</f>
        <v>0</v>
      </c>
      <c r="G1249">
        <f>martianeum7[[#This Row],[stan_magazynu '[kg']]]+martianeum7[[#This Row],[ile_kg_materiału_z_ładunku]]</f>
        <v>8.4965999999999493</v>
      </c>
      <c r="H1249">
        <f>IF(martianeum7[[#This Row],[stan_po_wydobyciu_z_ładunku]]&gt;=100,100,0)</f>
        <v>0</v>
      </c>
      <c r="I1249">
        <f>martianeum7[[#This Row],[stan_po_wydobyciu_z_ładunku]]-martianeum7[[#This Row],[ile_zabiera_na_orbite]]</f>
        <v>8.4965999999999493</v>
      </c>
    </row>
    <row r="1250" spans="1:9" x14ac:dyDescent="0.25">
      <c r="A1250" s="1">
        <v>49889</v>
      </c>
      <c r="B1250">
        <f t="shared" si="19"/>
        <v>8.4965999999999493</v>
      </c>
      <c r="C1250" t="s">
        <v>22</v>
      </c>
      <c r="D1250">
        <v>24.5</v>
      </c>
      <c r="E1250">
        <v>9</v>
      </c>
      <c r="F1250">
        <f>IF(martianeum7[[#This Row],[zawartosc '[%']]]&gt;=1,martianeum7[[#This Row],[masa '[kg']]]*martianeum7[[#This Row],[zawartosc '[%']]]*0.01,0)</f>
        <v>2.2050000000000001</v>
      </c>
      <c r="G1250">
        <f>martianeum7[[#This Row],[stan_magazynu '[kg']]]+martianeum7[[#This Row],[ile_kg_materiału_z_ładunku]]</f>
        <v>10.701599999999949</v>
      </c>
      <c r="H1250">
        <f>IF(martianeum7[[#This Row],[stan_po_wydobyciu_z_ładunku]]&gt;=100,100,0)</f>
        <v>0</v>
      </c>
      <c r="I1250">
        <f>martianeum7[[#This Row],[stan_po_wydobyciu_z_ładunku]]-martianeum7[[#This Row],[ile_zabiera_na_orbite]]</f>
        <v>10.701599999999949</v>
      </c>
    </row>
    <row r="1251" spans="1:9" x14ac:dyDescent="0.25">
      <c r="A1251" s="1">
        <v>49890</v>
      </c>
      <c r="B1251">
        <f t="shared" si="19"/>
        <v>10.701599999999949</v>
      </c>
      <c r="C1251" t="s">
        <v>17</v>
      </c>
      <c r="D1251">
        <v>23.2</v>
      </c>
      <c r="E1251">
        <v>0</v>
      </c>
      <c r="F1251">
        <f>IF(martianeum7[[#This Row],[zawartosc '[%']]]&gt;=1,martianeum7[[#This Row],[masa '[kg']]]*martianeum7[[#This Row],[zawartosc '[%']]]*0.01,0)</f>
        <v>0</v>
      </c>
      <c r="G1251">
        <f>martianeum7[[#This Row],[stan_magazynu '[kg']]]+martianeum7[[#This Row],[ile_kg_materiału_z_ładunku]]</f>
        <v>10.701599999999949</v>
      </c>
      <c r="H1251">
        <f>IF(martianeum7[[#This Row],[stan_po_wydobyciu_z_ładunku]]&gt;=100,100,0)</f>
        <v>0</v>
      </c>
      <c r="I1251">
        <f>martianeum7[[#This Row],[stan_po_wydobyciu_z_ładunku]]-martianeum7[[#This Row],[ile_zabiera_na_orbite]]</f>
        <v>10.701599999999949</v>
      </c>
    </row>
    <row r="1252" spans="1:9" x14ac:dyDescent="0.25">
      <c r="A1252" s="1">
        <v>49891</v>
      </c>
      <c r="B1252">
        <f t="shared" si="19"/>
        <v>10.701599999999949</v>
      </c>
      <c r="C1252" t="s">
        <v>24</v>
      </c>
      <c r="D1252">
        <v>17.600000000000001</v>
      </c>
      <c r="E1252">
        <v>0.8</v>
      </c>
      <c r="F1252">
        <f>IF(martianeum7[[#This Row],[zawartosc '[%']]]&gt;=1,martianeum7[[#This Row],[masa '[kg']]]*martianeum7[[#This Row],[zawartosc '[%']]]*0.01,0)</f>
        <v>0</v>
      </c>
      <c r="G1252">
        <f>martianeum7[[#This Row],[stan_magazynu '[kg']]]+martianeum7[[#This Row],[ile_kg_materiału_z_ładunku]]</f>
        <v>10.701599999999949</v>
      </c>
      <c r="H1252">
        <f>IF(martianeum7[[#This Row],[stan_po_wydobyciu_z_ładunku]]&gt;=100,100,0)</f>
        <v>0</v>
      </c>
      <c r="I1252">
        <f>martianeum7[[#This Row],[stan_po_wydobyciu_z_ładunku]]-martianeum7[[#This Row],[ile_zabiera_na_orbite]]</f>
        <v>10.701599999999949</v>
      </c>
    </row>
    <row r="1253" spans="1:9" x14ac:dyDescent="0.25">
      <c r="A1253" s="1">
        <v>49892</v>
      </c>
      <c r="B1253">
        <f t="shared" si="19"/>
        <v>10.701599999999949</v>
      </c>
      <c r="C1253" t="s">
        <v>7</v>
      </c>
      <c r="D1253">
        <v>13.9</v>
      </c>
      <c r="E1253">
        <v>8.8000000000000007</v>
      </c>
      <c r="F1253">
        <f>IF(martianeum7[[#This Row],[zawartosc '[%']]]&gt;=1,martianeum7[[#This Row],[masa '[kg']]]*martianeum7[[#This Row],[zawartosc '[%']]]*0.01,0)</f>
        <v>1.2232000000000001</v>
      </c>
      <c r="G1253">
        <f>martianeum7[[#This Row],[stan_magazynu '[kg']]]+martianeum7[[#This Row],[ile_kg_materiału_z_ładunku]]</f>
        <v>11.92479999999995</v>
      </c>
      <c r="H1253">
        <f>IF(martianeum7[[#This Row],[stan_po_wydobyciu_z_ładunku]]&gt;=100,100,0)</f>
        <v>0</v>
      </c>
      <c r="I1253">
        <f>martianeum7[[#This Row],[stan_po_wydobyciu_z_ładunku]]-martianeum7[[#This Row],[ile_zabiera_na_orbite]]</f>
        <v>11.92479999999995</v>
      </c>
    </row>
    <row r="1254" spans="1:9" x14ac:dyDescent="0.25">
      <c r="A1254" s="1">
        <v>49893</v>
      </c>
      <c r="B1254">
        <f t="shared" si="19"/>
        <v>11.92479999999995</v>
      </c>
      <c r="C1254" t="s">
        <v>27</v>
      </c>
      <c r="D1254">
        <v>20.7</v>
      </c>
      <c r="E1254">
        <v>4.3</v>
      </c>
      <c r="F1254">
        <f>IF(martianeum7[[#This Row],[zawartosc '[%']]]&gt;=1,martianeum7[[#This Row],[masa '[kg']]]*martianeum7[[#This Row],[zawartosc '[%']]]*0.01,0)</f>
        <v>0.89009999999999989</v>
      </c>
      <c r="G1254">
        <f>martianeum7[[#This Row],[stan_magazynu '[kg']]]+martianeum7[[#This Row],[ile_kg_materiału_z_ładunku]]</f>
        <v>12.81489999999995</v>
      </c>
      <c r="H1254">
        <f>IF(martianeum7[[#This Row],[stan_po_wydobyciu_z_ładunku]]&gt;=100,100,0)</f>
        <v>0</v>
      </c>
      <c r="I1254">
        <f>martianeum7[[#This Row],[stan_po_wydobyciu_z_ładunku]]-martianeum7[[#This Row],[ile_zabiera_na_orbite]]</f>
        <v>12.81489999999995</v>
      </c>
    </row>
    <row r="1255" spans="1:9" x14ac:dyDescent="0.25">
      <c r="A1255" s="1">
        <v>49894</v>
      </c>
      <c r="B1255">
        <f t="shared" si="19"/>
        <v>12.81489999999995</v>
      </c>
      <c r="C1255" t="s">
        <v>5</v>
      </c>
      <c r="D1255">
        <v>10.1</v>
      </c>
      <c r="E1255">
        <v>1.7</v>
      </c>
      <c r="F1255">
        <f>IF(martianeum7[[#This Row],[zawartosc '[%']]]&gt;=1,martianeum7[[#This Row],[masa '[kg']]]*martianeum7[[#This Row],[zawartosc '[%']]]*0.01,0)</f>
        <v>0.17169999999999999</v>
      </c>
      <c r="G1255">
        <f>martianeum7[[#This Row],[stan_magazynu '[kg']]]+martianeum7[[#This Row],[ile_kg_materiału_z_ładunku]]</f>
        <v>12.98659999999995</v>
      </c>
      <c r="H1255">
        <f>IF(martianeum7[[#This Row],[stan_po_wydobyciu_z_ładunku]]&gt;=100,100,0)</f>
        <v>0</v>
      </c>
      <c r="I1255">
        <f>martianeum7[[#This Row],[stan_po_wydobyciu_z_ładunku]]-martianeum7[[#This Row],[ile_zabiera_na_orbite]]</f>
        <v>12.98659999999995</v>
      </c>
    </row>
    <row r="1256" spans="1:9" x14ac:dyDescent="0.25">
      <c r="A1256" s="1">
        <v>49895</v>
      </c>
      <c r="B1256">
        <f t="shared" si="19"/>
        <v>12.98659999999995</v>
      </c>
      <c r="C1256" t="s">
        <v>7</v>
      </c>
      <c r="D1256">
        <v>26.2</v>
      </c>
      <c r="E1256">
        <v>22.7</v>
      </c>
      <c r="F1256">
        <f>IF(martianeum7[[#This Row],[zawartosc '[%']]]&gt;=1,martianeum7[[#This Row],[masa '[kg']]]*martianeum7[[#This Row],[zawartosc '[%']]]*0.01,0)</f>
        <v>5.9474</v>
      </c>
      <c r="G1256">
        <f>martianeum7[[#This Row],[stan_magazynu '[kg']]]+martianeum7[[#This Row],[ile_kg_materiału_z_ładunku]]</f>
        <v>18.933999999999948</v>
      </c>
      <c r="H1256">
        <f>IF(martianeum7[[#This Row],[stan_po_wydobyciu_z_ładunku]]&gt;=100,100,0)</f>
        <v>0</v>
      </c>
      <c r="I1256">
        <f>martianeum7[[#This Row],[stan_po_wydobyciu_z_ładunku]]-martianeum7[[#This Row],[ile_zabiera_na_orbite]]</f>
        <v>18.933999999999948</v>
      </c>
    </row>
    <row r="1257" spans="1:9" x14ac:dyDescent="0.25">
      <c r="A1257" s="1">
        <v>49896</v>
      </c>
      <c r="B1257">
        <f t="shared" si="19"/>
        <v>18.933999999999948</v>
      </c>
      <c r="C1257" t="s">
        <v>19</v>
      </c>
      <c r="D1257">
        <v>27.6</v>
      </c>
      <c r="E1257">
        <v>13.8</v>
      </c>
      <c r="F1257">
        <f>IF(martianeum7[[#This Row],[zawartosc '[%']]]&gt;=1,martianeum7[[#This Row],[masa '[kg']]]*martianeum7[[#This Row],[zawartosc '[%']]]*0.01,0)</f>
        <v>3.8088000000000006</v>
      </c>
      <c r="G1257">
        <f>martianeum7[[#This Row],[stan_magazynu '[kg']]]+martianeum7[[#This Row],[ile_kg_materiału_z_ładunku]]</f>
        <v>22.742799999999949</v>
      </c>
      <c r="H1257">
        <f>IF(martianeum7[[#This Row],[stan_po_wydobyciu_z_ładunku]]&gt;=100,100,0)</f>
        <v>0</v>
      </c>
      <c r="I1257">
        <f>martianeum7[[#This Row],[stan_po_wydobyciu_z_ładunku]]-martianeum7[[#This Row],[ile_zabiera_na_orbite]]</f>
        <v>22.742799999999949</v>
      </c>
    </row>
    <row r="1258" spans="1:9" x14ac:dyDescent="0.25">
      <c r="A1258" s="1">
        <v>49897</v>
      </c>
      <c r="B1258">
        <f t="shared" si="19"/>
        <v>22.742799999999949</v>
      </c>
      <c r="C1258" t="s">
        <v>6</v>
      </c>
      <c r="D1258">
        <v>20.6</v>
      </c>
      <c r="E1258">
        <v>4.7</v>
      </c>
      <c r="F1258">
        <f>IF(martianeum7[[#This Row],[zawartosc '[%']]]&gt;=1,martianeum7[[#This Row],[masa '[kg']]]*martianeum7[[#This Row],[zawartosc '[%']]]*0.01,0)</f>
        <v>0.96820000000000006</v>
      </c>
      <c r="G1258">
        <f>martianeum7[[#This Row],[stan_magazynu '[kg']]]+martianeum7[[#This Row],[ile_kg_materiału_z_ładunku]]</f>
        <v>23.710999999999949</v>
      </c>
      <c r="H1258">
        <f>IF(martianeum7[[#This Row],[stan_po_wydobyciu_z_ładunku]]&gt;=100,100,0)</f>
        <v>0</v>
      </c>
      <c r="I1258">
        <f>martianeum7[[#This Row],[stan_po_wydobyciu_z_ładunku]]-martianeum7[[#This Row],[ile_zabiera_na_orbite]]</f>
        <v>23.710999999999949</v>
      </c>
    </row>
    <row r="1259" spans="1:9" x14ac:dyDescent="0.25">
      <c r="A1259" s="1">
        <v>49898</v>
      </c>
      <c r="B1259">
        <f t="shared" si="19"/>
        <v>23.710999999999949</v>
      </c>
      <c r="C1259" t="s">
        <v>9</v>
      </c>
      <c r="D1259">
        <v>21.4</v>
      </c>
      <c r="E1259">
        <v>5</v>
      </c>
      <c r="F1259">
        <f>IF(martianeum7[[#This Row],[zawartosc '[%']]]&gt;=1,martianeum7[[#This Row],[masa '[kg']]]*martianeum7[[#This Row],[zawartosc '[%']]]*0.01,0)</f>
        <v>1.07</v>
      </c>
      <c r="G1259">
        <f>martianeum7[[#This Row],[stan_magazynu '[kg']]]+martianeum7[[#This Row],[ile_kg_materiału_z_ładunku]]</f>
        <v>24.780999999999949</v>
      </c>
      <c r="H1259">
        <f>IF(martianeum7[[#This Row],[stan_po_wydobyciu_z_ładunku]]&gt;=100,100,0)</f>
        <v>0</v>
      </c>
      <c r="I1259">
        <f>martianeum7[[#This Row],[stan_po_wydobyciu_z_ładunku]]-martianeum7[[#This Row],[ile_zabiera_na_orbite]]</f>
        <v>24.780999999999949</v>
      </c>
    </row>
    <row r="1260" spans="1:9" x14ac:dyDescent="0.25">
      <c r="A1260" s="1">
        <v>49899</v>
      </c>
      <c r="B1260">
        <f t="shared" si="19"/>
        <v>24.780999999999949</v>
      </c>
      <c r="C1260" t="s">
        <v>6</v>
      </c>
      <c r="D1260">
        <v>17.100000000000001</v>
      </c>
      <c r="E1260">
        <v>0</v>
      </c>
      <c r="F1260">
        <f>IF(martianeum7[[#This Row],[zawartosc '[%']]]&gt;=1,martianeum7[[#This Row],[masa '[kg']]]*martianeum7[[#This Row],[zawartosc '[%']]]*0.01,0)</f>
        <v>0</v>
      </c>
      <c r="G1260">
        <f>martianeum7[[#This Row],[stan_magazynu '[kg']]]+martianeum7[[#This Row],[ile_kg_materiału_z_ładunku]]</f>
        <v>24.780999999999949</v>
      </c>
      <c r="H1260">
        <f>IF(martianeum7[[#This Row],[stan_po_wydobyciu_z_ładunku]]&gt;=100,100,0)</f>
        <v>0</v>
      </c>
      <c r="I1260">
        <f>martianeum7[[#This Row],[stan_po_wydobyciu_z_ładunku]]-martianeum7[[#This Row],[ile_zabiera_na_orbite]]</f>
        <v>24.780999999999949</v>
      </c>
    </row>
    <row r="1261" spans="1:9" x14ac:dyDescent="0.25">
      <c r="A1261" s="1">
        <v>49900</v>
      </c>
      <c r="B1261">
        <f t="shared" si="19"/>
        <v>24.780999999999949</v>
      </c>
      <c r="C1261" t="s">
        <v>10</v>
      </c>
      <c r="D1261">
        <v>19.5</v>
      </c>
      <c r="E1261">
        <v>20.5</v>
      </c>
      <c r="F1261">
        <f>IF(martianeum7[[#This Row],[zawartosc '[%']]]&gt;=1,martianeum7[[#This Row],[masa '[kg']]]*martianeum7[[#This Row],[zawartosc '[%']]]*0.01,0)</f>
        <v>3.9975000000000001</v>
      </c>
      <c r="G1261">
        <f>martianeum7[[#This Row],[stan_magazynu '[kg']]]+martianeum7[[#This Row],[ile_kg_materiału_z_ładunku]]</f>
        <v>28.778499999999948</v>
      </c>
      <c r="H1261">
        <f>IF(martianeum7[[#This Row],[stan_po_wydobyciu_z_ładunku]]&gt;=100,100,0)</f>
        <v>0</v>
      </c>
      <c r="I1261">
        <f>martianeum7[[#This Row],[stan_po_wydobyciu_z_ładunku]]-martianeum7[[#This Row],[ile_zabiera_na_orbite]]</f>
        <v>28.778499999999948</v>
      </c>
    </row>
    <row r="1262" spans="1:9" x14ac:dyDescent="0.25">
      <c r="A1262" s="1">
        <v>49901</v>
      </c>
      <c r="B1262">
        <f t="shared" si="19"/>
        <v>28.778499999999948</v>
      </c>
      <c r="C1262" t="s">
        <v>13</v>
      </c>
      <c r="D1262">
        <v>15.9</v>
      </c>
      <c r="E1262">
        <v>0</v>
      </c>
      <c r="F1262">
        <f>IF(martianeum7[[#This Row],[zawartosc '[%']]]&gt;=1,martianeum7[[#This Row],[masa '[kg']]]*martianeum7[[#This Row],[zawartosc '[%']]]*0.01,0)</f>
        <v>0</v>
      </c>
      <c r="G1262">
        <f>martianeum7[[#This Row],[stan_magazynu '[kg']]]+martianeum7[[#This Row],[ile_kg_materiału_z_ładunku]]</f>
        <v>28.778499999999948</v>
      </c>
      <c r="H1262">
        <f>IF(martianeum7[[#This Row],[stan_po_wydobyciu_z_ładunku]]&gt;=100,100,0)</f>
        <v>0</v>
      </c>
      <c r="I1262">
        <f>martianeum7[[#This Row],[stan_po_wydobyciu_z_ładunku]]-martianeum7[[#This Row],[ile_zabiera_na_orbite]]</f>
        <v>28.778499999999948</v>
      </c>
    </row>
    <row r="1263" spans="1:9" x14ac:dyDescent="0.25">
      <c r="A1263" s="1">
        <v>49902</v>
      </c>
      <c r="B1263">
        <f t="shared" si="19"/>
        <v>28.778499999999948</v>
      </c>
      <c r="C1263" t="s">
        <v>10</v>
      </c>
      <c r="D1263">
        <v>21.1</v>
      </c>
      <c r="E1263">
        <v>46.8</v>
      </c>
      <c r="F1263">
        <f>IF(martianeum7[[#This Row],[zawartosc '[%']]]&gt;=1,martianeum7[[#This Row],[masa '[kg']]]*martianeum7[[#This Row],[zawartosc '[%']]]*0.01,0)</f>
        <v>9.8748000000000005</v>
      </c>
      <c r="G1263">
        <f>martianeum7[[#This Row],[stan_magazynu '[kg']]]+martianeum7[[#This Row],[ile_kg_materiału_z_ładunku]]</f>
        <v>38.653299999999945</v>
      </c>
      <c r="H1263">
        <f>IF(martianeum7[[#This Row],[stan_po_wydobyciu_z_ładunku]]&gt;=100,100,0)</f>
        <v>0</v>
      </c>
      <c r="I1263">
        <f>martianeum7[[#This Row],[stan_po_wydobyciu_z_ładunku]]-martianeum7[[#This Row],[ile_zabiera_na_orbite]]</f>
        <v>38.653299999999945</v>
      </c>
    </row>
    <row r="1264" spans="1:9" x14ac:dyDescent="0.25">
      <c r="A1264" s="1">
        <v>49903</v>
      </c>
      <c r="B1264">
        <f t="shared" si="19"/>
        <v>38.653299999999945</v>
      </c>
      <c r="C1264" t="s">
        <v>19</v>
      </c>
      <c r="D1264">
        <v>20.2</v>
      </c>
      <c r="E1264">
        <v>36.6</v>
      </c>
      <c r="F1264">
        <f>IF(martianeum7[[#This Row],[zawartosc '[%']]]&gt;=1,martianeum7[[#This Row],[masa '[kg']]]*martianeum7[[#This Row],[zawartosc '[%']]]*0.01,0)</f>
        <v>7.3932000000000002</v>
      </c>
      <c r="G1264">
        <f>martianeum7[[#This Row],[stan_magazynu '[kg']]]+martianeum7[[#This Row],[ile_kg_materiału_z_ładunku]]</f>
        <v>46.046499999999945</v>
      </c>
      <c r="H1264">
        <f>IF(martianeum7[[#This Row],[stan_po_wydobyciu_z_ładunku]]&gt;=100,100,0)</f>
        <v>0</v>
      </c>
      <c r="I1264">
        <f>martianeum7[[#This Row],[stan_po_wydobyciu_z_ładunku]]-martianeum7[[#This Row],[ile_zabiera_na_orbite]]</f>
        <v>46.046499999999945</v>
      </c>
    </row>
    <row r="1265" spans="1:9" x14ac:dyDescent="0.25">
      <c r="A1265" s="1">
        <v>49904</v>
      </c>
      <c r="B1265">
        <f t="shared" si="19"/>
        <v>46.046499999999945</v>
      </c>
      <c r="C1265" t="s">
        <v>12</v>
      </c>
      <c r="D1265">
        <v>25</v>
      </c>
      <c r="E1265">
        <v>7.8</v>
      </c>
      <c r="F1265">
        <f>IF(martianeum7[[#This Row],[zawartosc '[%']]]&gt;=1,martianeum7[[#This Row],[masa '[kg']]]*martianeum7[[#This Row],[zawartosc '[%']]]*0.01,0)</f>
        <v>1.95</v>
      </c>
      <c r="G1265">
        <f>martianeum7[[#This Row],[stan_magazynu '[kg']]]+martianeum7[[#This Row],[ile_kg_materiału_z_ładunku]]</f>
        <v>47.996499999999948</v>
      </c>
      <c r="H1265">
        <f>IF(martianeum7[[#This Row],[stan_po_wydobyciu_z_ładunku]]&gt;=100,100,0)</f>
        <v>0</v>
      </c>
      <c r="I1265">
        <f>martianeum7[[#This Row],[stan_po_wydobyciu_z_ładunku]]-martianeum7[[#This Row],[ile_zabiera_na_orbite]]</f>
        <v>47.996499999999948</v>
      </c>
    </row>
    <row r="1266" spans="1:9" x14ac:dyDescent="0.25">
      <c r="A1266" s="1">
        <v>49905</v>
      </c>
      <c r="B1266">
        <f t="shared" si="19"/>
        <v>47.996499999999948</v>
      </c>
      <c r="C1266" t="s">
        <v>10</v>
      </c>
      <c r="D1266">
        <v>22.1</v>
      </c>
      <c r="E1266">
        <v>8.8000000000000007</v>
      </c>
      <c r="F1266">
        <f>IF(martianeum7[[#This Row],[zawartosc '[%']]]&gt;=1,martianeum7[[#This Row],[masa '[kg']]]*martianeum7[[#This Row],[zawartosc '[%']]]*0.01,0)</f>
        <v>1.9448000000000003</v>
      </c>
      <c r="G1266">
        <f>martianeum7[[#This Row],[stan_magazynu '[kg']]]+martianeum7[[#This Row],[ile_kg_materiału_z_ładunku]]</f>
        <v>49.941299999999949</v>
      </c>
      <c r="H1266">
        <f>IF(martianeum7[[#This Row],[stan_po_wydobyciu_z_ładunku]]&gt;=100,100,0)</f>
        <v>0</v>
      </c>
      <c r="I1266">
        <f>martianeum7[[#This Row],[stan_po_wydobyciu_z_ładunku]]-martianeum7[[#This Row],[ile_zabiera_na_orbite]]</f>
        <v>49.941299999999949</v>
      </c>
    </row>
    <row r="1267" spans="1:9" x14ac:dyDescent="0.25">
      <c r="A1267" s="1">
        <v>49906</v>
      </c>
      <c r="B1267">
        <f t="shared" si="19"/>
        <v>49.941299999999949</v>
      </c>
      <c r="C1267" t="s">
        <v>33</v>
      </c>
      <c r="D1267">
        <v>28.9</v>
      </c>
      <c r="E1267">
        <v>0.5</v>
      </c>
      <c r="F1267">
        <f>IF(martianeum7[[#This Row],[zawartosc '[%']]]&gt;=1,martianeum7[[#This Row],[masa '[kg']]]*martianeum7[[#This Row],[zawartosc '[%']]]*0.01,0)</f>
        <v>0</v>
      </c>
      <c r="G1267">
        <f>martianeum7[[#This Row],[stan_magazynu '[kg']]]+martianeum7[[#This Row],[ile_kg_materiału_z_ładunku]]</f>
        <v>49.941299999999949</v>
      </c>
      <c r="H1267">
        <f>IF(martianeum7[[#This Row],[stan_po_wydobyciu_z_ładunku]]&gt;=100,100,0)</f>
        <v>0</v>
      </c>
      <c r="I1267">
        <f>martianeum7[[#This Row],[stan_po_wydobyciu_z_ładunku]]-martianeum7[[#This Row],[ile_zabiera_na_orbite]]</f>
        <v>49.941299999999949</v>
      </c>
    </row>
    <row r="1268" spans="1:9" x14ac:dyDescent="0.25">
      <c r="A1268" s="1">
        <v>49907</v>
      </c>
      <c r="B1268">
        <f t="shared" si="19"/>
        <v>49.941299999999949</v>
      </c>
      <c r="C1268" t="s">
        <v>11</v>
      </c>
      <c r="D1268">
        <v>19.600000000000001</v>
      </c>
      <c r="E1268">
        <v>0</v>
      </c>
      <c r="F1268">
        <f>IF(martianeum7[[#This Row],[zawartosc '[%']]]&gt;=1,martianeum7[[#This Row],[masa '[kg']]]*martianeum7[[#This Row],[zawartosc '[%']]]*0.01,0)</f>
        <v>0</v>
      </c>
      <c r="G1268">
        <f>martianeum7[[#This Row],[stan_magazynu '[kg']]]+martianeum7[[#This Row],[ile_kg_materiału_z_ładunku]]</f>
        <v>49.941299999999949</v>
      </c>
      <c r="H1268">
        <f>IF(martianeum7[[#This Row],[stan_po_wydobyciu_z_ładunku]]&gt;=100,100,0)</f>
        <v>0</v>
      </c>
      <c r="I1268">
        <f>martianeum7[[#This Row],[stan_po_wydobyciu_z_ładunku]]-martianeum7[[#This Row],[ile_zabiera_na_orbite]]</f>
        <v>49.941299999999949</v>
      </c>
    </row>
    <row r="1269" spans="1:9" x14ac:dyDescent="0.25">
      <c r="A1269" s="1">
        <v>49908</v>
      </c>
      <c r="B1269">
        <f t="shared" si="19"/>
        <v>49.941299999999949</v>
      </c>
      <c r="C1269" t="s">
        <v>7</v>
      </c>
      <c r="D1269">
        <v>18</v>
      </c>
      <c r="E1269">
        <v>13.2</v>
      </c>
      <c r="F1269">
        <f>IF(martianeum7[[#This Row],[zawartosc '[%']]]&gt;=1,martianeum7[[#This Row],[masa '[kg']]]*martianeum7[[#This Row],[zawartosc '[%']]]*0.01,0)</f>
        <v>2.3759999999999999</v>
      </c>
      <c r="G1269">
        <f>martianeum7[[#This Row],[stan_magazynu '[kg']]]+martianeum7[[#This Row],[ile_kg_materiału_z_ładunku]]</f>
        <v>52.317299999999946</v>
      </c>
      <c r="H1269">
        <f>IF(martianeum7[[#This Row],[stan_po_wydobyciu_z_ładunku]]&gt;=100,100,0)</f>
        <v>0</v>
      </c>
      <c r="I1269">
        <f>martianeum7[[#This Row],[stan_po_wydobyciu_z_ładunku]]-martianeum7[[#This Row],[ile_zabiera_na_orbite]]</f>
        <v>52.317299999999946</v>
      </c>
    </row>
    <row r="1270" spans="1:9" x14ac:dyDescent="0.25">
      <c r="A1270" s="1">
        <v>49909</v>
      </c>
      <c r="B1270">
        <f t="shared" si="19"/>
        <v>52.317299999999946</v>
      </c>
      <c r="C1270" t="s">
        <v>12</v>
      </c>
      <c r="D1270">
        <v>28.3</v>
      </c>
      <c r="E1270">
        <v>0</v>
      </c>
      <c r="F1270">
        <f>IF(martianeum7[[#This Row],[zawartosc '[%']]]&gt;=1,martianeum7[[#This Row],[masa '[kg']]]*martianeum7[[#This Row],[zawartosc '[%']]]*0.01,0)</f>
        <v>0</v>
      </c>
      <c r="G1270">
        <f>martianeum7[[#This Row],[stan_magazynu '[kg']]]+martianeum7[[#This Row],[ile_kg_materiału_z_ładunku]]</f>
        <v>52.317299999999946</v>
      </c>
      <c r="H1270">
        <f>IF(martianeum7[[#This Row],[stan_po_wydobyciu_z_ładunku]]&gt;=100,100,0)</f>
        <v>0</v>
      </c>
      <c r="I1270">
        <f>martianeum7[[#This Row],[stan_po_wydobyciu_z_ładunku]]-martianeum7[[#This Row],[ile_zabiera_na_orbite]]</f>
        <v>52.317299999999946</v>
      </c>
    </row>
    <row r="1271" spans="1:9" x14ac:dyDescent="0.25">
      <c r="A1271" s="1">
        <v>49910</v>
      </c>
      <c r="B1271">
        <f t="shared" si="19"/>
        <v>52.317299999999946</v>
      </c>
      <c r="C1271" t="s">
        <v>6</v>
      </c>
      <c r="D1271">
        <v>25.2</v>
      </c>
      <c r="E1271">
        <v>0</v>
      </c>
      <c r="F1271">
        <f>IF(martianeum7[[#This Row],[zawartosc '[%']]]&gt;=1,martianeum7[[#This Row],[masa '[kg']]]*martianeum7[[#This Row],[zawartosc '[%']]]*0.01,0)</f>
        <v>0</v>
      </c>
      <c r="G1271">
        <f>martianeum7[[#This Row],[stan_magazynu '[kg']]]+martianeum7[[#This Row],[ile_kg_materiału_z_ładunku]]</f>
        <v>52.317299999999946</v>
      </c>
      <c r="H1271">
        <f>IF(martianeum7[[#This Row],[stan_po_wydobyciu_z_ładunku]]&gt;=100,100,0)</f>
        <v>0</v>
      </c>
      <c r="I1271">
        <f>martianeum7[[#This Row],[stan_po_wydobyciu_z_ładunku]]-martianeum7[[#This Row],[ile_zabiera_na_orbite]]</f>
        <v>52.317299999999946</v>
      </c>
    </row>
    <row r="1272" spans="1:9" x14ac:dyDescent="0.25">
      <c r="A1272" s="1">
        <v>49911</v>
      </c>
      <c r="B1272">
        <f t="shared" si="19"/>
        <v>52.317299999999946</v>
      </c>
      <c r="C1272" t="s">
        <v>10</v>
      </c>
      <c r="D1272">
        <v>22.5</v>
      </c>
      <c r="E1272">
        <v>0</v>
      </c>
      <c r="F1272">
        <f>IF(martianeum7[[#This Row],[zawartosc '[%']]]&gt;=1,martianeum7[[#This Row],[masa '[kg']]]*martianeum7[[#This Row],[zawartosc '[%']]]*0.01,0)</f>
        <v>0</v>
      </c>
      <c r="G1272">
        <f>martianeum7[[#This Row],[stan_magazynu '[kg']]]+martianeum7[[#This Row],[ile_kg_materiału_z_ładunku]]</f>
        <v>52.317299999999946</v>
      </c>
      <c r="H1272">
        <f>IF(martianeum7[[#This Row],[stan_po_wydobyciu_z_ładunku]]&gt;=100,100,0)</f>
        <v>0</v>
      </c>
      <c r="I1272">
        <f>martianeum7[[#This Row],[stan_po_wydobyciu_z_ładunku]]-martianeum7[[#This Row],[ile_zabiera_na_orbite]]</f>
        <v>52.317299999999946</v>
      </c>
    </row>
    <row r="1273" spans="1:9" x14ac:dyDescent="0.25">
      <c r="A1273" s="1">
        <v>49912</v>
      </c>
      <c r="B1273">
        <f t="shared" si="19"/>
        <v>52.317299999999946</v>
      </c>
      <c r="C1273" t="s">
        <v>13</v>
      </c>
      <c r="D1273">
        <v>19.899999999999999</v>
      </c>
      <c r="E1273">
        <v>6.7</v>
      </c>
      <c r="F1273">
        <f>IF(martianeum7[[#This Row],[zawartosc '[%']]]&gt;=1,martianeum7[[#This Row],[masa '[kg']]]*martianeum7[[#This Row],[zawartosc '[%']]]*0.01,0)</f>
        <v>1.3332999999999999</v>
      </c>
      <c r="G1273">
        <f>martianeum7[[#This Row],[stan_magazynu '[kg']]]+martianeum7[[#This Row],[ile_kg_materiału_z_ładunku]]</f>
        <v>53.650599999999947</v>
      </c>
      <c r="H1273">
        <f>IF(martianeum7[[#This Row],[stan_po_wydobyciu_z_ładunku]]&gt;=100,100,0)</f>
        <v>0</v>
      </c>
      <c r="I1273">
        <f>martianeum7[[#This Row],[stan_po_wydobyciu_z_ładunku]]-martianeum7[[#This Row],[ile_zabiera_na_orbite]]</f>
        <v>53.650599999999947</v>
      </c>
    </row>
    <row r="1274" spans="1:9" x14ac:dyDescent="0.25">
      <c r="A1274" s="1">
        <v>49913</v>
      </c>
      <c r="B1274">
        <f t="shared" si="19"/>
        <v>53.650599999999947</v>
      </c>
      <c r="C1274" t="s">
        <v>11</v>
      </c>
      <c r="D1274">
        <v>10.8</v>
      </c>
      <c r="E1274">
        <v>19.600000000000001</v>
      </c>
      <c r="F1274">
        <f>IF(martianeum7[[#This Row],[zawartosc '[%']]]&gt;=1,martianeum7[[#This Row],[masa '[kg']]]*martianeum7[[#This Row],[zawartosc '[%']]]*0.01,0)</f>
        <v>2.1168000000000005</v>
      </c>
      <c r="G1274">
        <f>martianeum7[[#This Row],[stan_magazynu '[kg']]]+martianeum7[[#This Row],[ile_kg_materiału_z_ładunku]]</f>
        <v>55.767399999999945</v>
      </c>
      <c r="H1274">
        <f>IF(martianeum7[[#This Row],[stan_po_wydobyciu_z_ładunku]]&gt;=100,100,0)</f>
        <v>0</v>
      </c>
      <c r="I1274">
        <f>martianeum7[[#This Row],[stan_po_wydobyciu_z_ładunku]]-martianeum7[[#This Row],[ile_zabiera_na_orbite]]</f>
        <v>55.767399999999945</v>
      </c>
    </row>
    <row r="1275" spans="1:9" x14ac:dyDescent="0.25">
      <c r="A1275" s="1">
        <v>49914</v>
      </c>
      <c r="B1275">
        <f t="shared" si="19"/>
        <v>55.767399999999945</v>
      </c>
      <c r="C1275" t="s">
        <v>19</v>
      </c>
      <c r="D1275">
        <v>18.399999999999999</v>
      </c>
      <c r="E1275">
        <v>0.6</v>
      </c>
      <c r="F1275">
        <f>IF(martianeum7[[#This Row],[zawartosc '[%']]]&gt;=1,martianeum7[[#This Row],[masa '[kg']]]*martianeum7[[#This Row],[zawartosc '[%']]]*0.01,0)</f>
        <v>0</v>
      </c>
      <c r="G1275">
        <f>martianeum7[[#This Row],[stan_magazynu '[kg']]]+martianeum7[[#This Row],[ile_kg_materiału_z_ładunku]]</f>
        <v>55.767399999999945</v>
      </c>
      <c r="H1275">
        <f>IF(martianeum7[[#This Row],[stan_po_wydobyciu_z_ładunku]]&gt;=100,100,0)</f>
        <v>0</v>
      </c>
      <c r="I1275">
        <f>martianeum7[[#This Row],[stan_po_wydobyciu_z_ładunku]]-martianeum7[[#This Row],[ile_zabiera_na_orbite]]</f>
        <v>55.767399999999945</v>
      </c>
    </row>
    <row r="1276" spans="1:9" x14ac:dyDescent="0.25">
      <c r="A1276" s="1">
        <v>49915</v>
      </c>
      <c r="B1276">
        <f t="shared" si="19"/>
        <v>55.767399999999945</v>
      </c>
      <c r="C1276" t="s">
        <v>26</v>
      </c>
      <c r="D1276">
        <v>27.6</v>
      </c>
      <c r="E1276">
        <v>3.7</v>
      </c>
      <c r="F1276">
        <f>IF(martianeum7[[#This Row],[zawartosc '[%']]]&gt;=1,martianeum7[[#This Row],[masa '[kg']]]*martianeum7[[#This Row],[zawartosc '[%']]]*0.01,0)</f>
        <v>1.0212000000000001</v>
      </c>
      <c r="G1276">
        <f>martianeum7[[#This Row],[stan_magazynu '[kg']]]+martianeum7[[#This Row],[ile_kg_materiału_z_ładunku]]</f>
        <v>56.788599999999946</v>
      </c>
      <c r="H1276">
        <f>IF(martianeum7[[#This Row],[stan_po_wydobyciu_z_ładunku]]&gt;=100,100,0)</f>
        <v>0</v>
      </c>
      <c r="I1276">
        <f>martianeum7[[#This Row],[stan_po_wydobyciu_z_ładunku]]-martianeum7[[#This Row],[ile_zabiera_na_orbite]]</f>
        <v>56.788599999999946</v>
      </c>
    </row>
    <row r="1277" spans="1:9" x14ac:dyDescent="0.25">
      <c r="A1277" s="1">
        <v>49916</v>
      </c>
      <c r="B1277">
        <f t="shared" si="19"/>
        <v>56.788599999999946</v>
      </c>
      <c r="C1277" t="s">
        <v>26</v>
      </c>
      <c r="D1277">
        <v>11.3</v>
      </c>
      <c r="E1277">
        <v>1.9</v>
      </c>
      <c r="F1277">
        <f>IF(martianeum7[[#This Row],[zawartosc '[%']]]&gt;=1,martianeum7[[#This Row],[masa '[kg']]]*martianeum7[[#This Row],[zawartosc '[%']]]*0.01,0)</f>
        <v>0.2147</v>
      </c>
      <c r="G1277">
        <f>martianeum7[[#This Row],[stan_magazynu '[kg']]]+martianeum7[[#This Row],[ile_kg_materiału_z_ładunku]]</f>
        <v>57.003299999999946</v>
      </c>
      <c r="H1277">
        <f>IF(martianeum7[[#This Row],[stan_po_wydobyciu_z_ładunku]]&gt;=100,100,0)</f>
        <v>0</v>
      </c>
      <c r="I1277">
        <f>martianeum7[[#This Row],[stan_po_wydobyciu_z_ładunku]]-martianeum7[[#This Row],[ile_zabiera_na_orbite]]</f>
        <v>57.003299999999946</v>
      </c>
    </row>
    <row r="1278" spans="1:9" x14ac:dyDescent="0.25">
      <c r="A1278" s="1">
        <v>49917</v>
      </c>
      <c r="B1278">
        <f t="shared" si="19"/>
        <v>57.003299999999946</v>
      </c>
      <c r="C1278" t="s">
        <v>26</v>
      </c>
      <c r="D1278">
        <v>28.7</v>
      </c>
      <c r="E1278">
        <v>0</v>
      </c>
      <c r="F1278">
        <f>IF(martianeum7[[#This Row],[zawartosc '[%']]]&gt;=1,martianeum7[[#This Row],[masa '[kg']]]*martianeum7[[#This Row],[zawartosc '[%']]]*0.01,0)</f>
        <v>0</v>
      </c>
      <c r="G1278">
        <f>martianeum7[[#This Row],[stan_magazynu '[kg']]]+martianeum7[[#This Row],[ile_kg_materiału_z_ładunku]]</f>
        <v>57.003299999999946</v>
      </c>
      <c r="H1278">
        <f>IF(martianeum7[[#This Row],[stan_po_wydobyciu_z_ładunku]]&gt;=100,100,0)</f>
        <v>0</v>
      </c>
      <c r="I1278">
        <f>martianeum7[[#This Row],[stan_po_wydobyciu_z_ładunku]]-martianeum7[[#This Row],[ile_zabiera_na_orbite]]</f>
        <v>57.003299999999946</v>
      </c>
    </row>
    <row r="1279" spans="1:9" x14ac:dyDescent="0.25">
      <c r="A1279" s="1">
        <v>49918</v>
      </c>
      <c r="B1279">
        <f t="shared" si="19"/>
        <v>57.003299999999946</v>
      </c>
      <c r="C1279" t="s">
        <v>21</v>
      </c>
      <c r="D1279">
        <v>15</v>
      </c>
      <c r="E1279">
        <v>1.7</v>
      </c>
      <c r="F1279">
        <f>IF(martianeum7[[#This Row],[zawartosc '[%']]]&gt;=1,martianeum7[[#This Row],[masa '[kg']]]*martianeum7[[#This Row],[zawartosc '[%']]]*0.01,0)</f>
        <v>0.255</v>
      </c>
      <c r="G1279">
        <f>martianeum7[[#This Row],[stan_magazynu '[kg']]]+martianeum7[[#This Row],[ile_kg_materiału_z_ładunku]]</f>
        <v>57.258299999999949</v>
      </c>
      <c r="H1279">
        <f>IF(martianeum7[[#This Row],[stan_po_wydobyciu_z_ładunku]]&gt;=100,100,0)</f>
        <v>0</v>
      </c>
      <c r="I1279">
        <f>martianeum7[[#This Row],[stan_po_wydobyciu_z_ładunku]]-martianeum7[[#This Row],[ile_zabiera_na_orbite]]</f>
        <v>57.258299999999949</v>
      </c>
    </row>
    <row r="1280" spans="1:9" x14ac:dyDescent="0.25">
      <c r="A1280" s="1">
        <v>49919</v>
      </c>
      <c r="B1280">
        <f t="shared" si="19"/>
        <v>57.258299999999949</v>
      </c>
      <c r="C1280" t="s">
        <v>7</v>
      </c>
      <c r="D1280">
        <v>15.1</v>
      </c>
      <c r="E1280">
        <v>13.5</v>
      </c>
      <c r="F1280">
        <f>IF(martianeum7[[#This Row],[zawartosc '[%']]]&gt;=1,martianeum7[[#This Row],[masa '[kg']]]*martianeum7[[#This Row],[zawartosc '[%']]]*0.01,0)</f>
        <v>2.0385</v>
      </c>
      <c r="G1280">
        <f>martianeum7[[#This Row],[stan_magazynu '[kg']]]+martianeum7[[#This Row],[ile_kg_materiału_z_ładunku]]</f>
        <v>59.296799999999948</v>
      </c>
      <c r="H1280">
        <f>IF(martianeum7[[#This Row],[stan_po_wydobyciu_z_ładunku]]&gt;=100,100,0)</f>
        <v>0</v>
      </c>
      <c r="I1280">
        <f>martianeum7[[#This Row],[stan_po_wydobyciu_z_ładunku]]-martianeum7[[#This Row],[ile_zabiera_na_orbite]]</f>
        <v>59.296799999999948</v>
      </c>
    </row>
    <row r="1281" spans="1:9" x14ac:dyDescent="0.25">
      <c r="A1281" s="1">
        <v>49920</v>
      </c>
      <c r="B1281">
        <f t="shared" si="19"/>
        <v>59.296799999999948</v>
      </c>
      <c r="C1281" t="s">
        <v>19</v>
      </c>
      <c r="D1281">
        <v>19.399999999999999</v>
      </c>
      <c r="E1281">
        <v>29.6</v>
      </c>
      <c r="F1281">
        <f>IF(martianeum7[[#This Row],[zawartosc '[%']]]&gt;=1,martianeum7[[#This Row],[masa '[kg']]]*martianeum7[[#This Row],[zawartosc '[%']]]*0.01,0)</f>
        <v>5.7423999999999999</v>
      </c>
      <c r="G1281">
        <f>martianeum7[[#This Row],[stan_magazynu '[kg']]]+martianeum7[[#This Row],[ile_kg_materiału_z_ładunku]]</f>
        <v>65.039199999999951</v>
      </c>
      <c r="H1281">
        <f>IF(martianeum7[[#This Row],[stan_po_wydobyciu_z_ładunku]]&gt;=100,100,0)</f>
        <v>0</v>
      </c>
      <c r="I1281">
        <f>martianeum7[[#This Row],[stan_po_wydobyciu_z_ładunku]]-martianeum7[[#This Row],[ile_zabiera_na_orbite]]</f>
        <v>65.039199999999951</v>
      </c>
    </row>
    <row r="1282" spans="1:9" x14ac:dyDescent="0.25">
      <c r="A1282" s="1">
        <v>49921</v>
      </c>
      <c r="B1282">
        <f t="shared" si="19"/>
        <v>65.039199999999951</v>
      </c>
      <c r="C1282" t="s">
        <v>7</v>
      </c>
      <c r="D1282">
        <v>21.9</v>
      </c>
      <c r="E1282">
        <v>1.6</v>
      </c>
      <c r="F1282">
        <f>IF(martianeum7[[#This Row],[zawartosc '[%']]]&gt;=1,martianeum7[[#This Row],[masa '[kg']]]*martianeum7[[#This Row],[zawartosc '[%']]]*0.01,0)</f>
        <v>0.35039999999999999</v>
      </c>
      <c r="G1282">
        <f>martianeum7[[#This Row],[stan_magazynu '[kg']]]+martianeum7[[#This Row],[ile_kg_materiału_z_ładunku]]</f>
        <v>65.389599999999945</v>
      </c>
      <c r="H1282">
        <f>IF(martianeum7[[#This Row],[stan_po_wydobyciu_z_ładunku]]&gt;=100,100,0)</f>
        <v>0</v>
      </c>
      <c r="I1282">
        <f>martianeum7[[#This Row],[stan_po_wydobyciu_z_ładunku]]-martianeum7[[#This Row],[ile_zabiera_na_orbite]]</f>
        <v>65.389599999999945</v>
      </c>
    </row>
    <row r="1283" spans="1:9" x14ac:dyDescent="0.25">
      <c r="A1283" s="1">
        <v>49922</v>
      </c>
      <c r="B1283">
        <f t="shared" si="19"/>
        <v>65.389599999999945</v>
      </c>
      <c r="C1283" t="s">
        <v>18</v>
      </c>
      <c r="D1283">
        <v>19.399999999999999</v>
      </c>
      <c r="E1283">
        <v>9.8000000000000007</v>
      </c>
      <c r="F1283">
        <f>IF(martianeum7[[#This Row],[zawartosc '[%']]]&gt;=1,martianeum7[[#This Row],[masa '[kg']]]*martianeum7[[#This Row],[zawartosc '[%']]]*0.01,0)</f>
        <v>1.9012</v>
      </c>
      <c r="G1283">
        <f>martianeum7[[#This Row],[stan_magazynu '[kg']]]+martianeum7[[#This Row],[ile_kg_materiału_z_ładunku]]</f>
        <v>67.290799999999948</v>
      </c>
      <c r="H1283">
        <f>IF(martianeum7[[#This Row],[stan_po_wydobyciu_z_ładunku]]&gt;=100,100,0)</f>
        <v>0</v>
      </c>
      <c r="I1283">
        <f>martianeum7[[#This Row],[stan_po_wydobyciu_z_ładunku]]-martianeum7[[#This Row],[ile_zabiera_na_orbite]]</f>
        <v>67.290799999999948</v>
      </c>
    </row>
    <row r="1284" spans="1:9" x14ac:dyDescent="0.25">
      <c r="A1284" s="1">
        <v>49923</v>
      </c>
      <c r="B1284">
        <f t="shared" ref="B1284:B1347" si="20">I1283</f>
        <v>67.290799999999948</v>
      </c>
      <c r="C1284" t="s">
        <v>7</v>
      </c>
      <c r="D1284">
        <v>21.8</v>
      </c>
      <c r="E1284">
        <v>18.5</v>
      </c>
      <c r="F1284">
        <f>IF(martianeum7[[#This Row],[zawartosc '[%']]]&gt;=1,martianeum7[[#This Row],[masa '[kg']]]*martianeum7[[#This Row],[zawartosc '[%']]]*0.01,0)</f>
        <v>4.0330000000000004</v>
      </c>
      <c r="G1284">
        <f>martianeum7[[#This Row],[stan_magazynu '[kg']]]+martianeum7[[#This Row],[ile_kg_materiału_z_ładunku]]</f>
        <v>71.323799999999949</v>
      </c>
      <c r="H1284">
        <f>IF(martianeum7[[#This Row],[stan_po_wydobyciu_z_ładunku]]&gt;=100,100,0)</f>
        <v>0</v>
      </c>
      <c r="I1284">
        <f>martianeum7[[#This Row],[stan_po_wydobyciu_z_ładunku]]-martianeum7[[#This Row],[ile_zabiera_na_orbite]]</f>
        <v>71.323799999999949</v>
      </c>
    </row>
    <row r="1285" spans="1:9" x14ac:dyDescent="0.25">
      <c r="A1285" s="1">
        <v>49924</v>
      </c>
      <c r="B1285">
        <f t="shared" si="20"/>
        <v>71.323799999999949</v>
      </c>
      <c r="C1285" t="s">
        <v>17</v>
      </c>
      <c r="D1285">
        <v>29.3</v>
      </c>
      <c r="E1285">
        <v>2.8</v>
      </c>
      <c r="F1285">
        <f>IF(martianeum7[[#This Row],[zawartosc '[%']]]&gt;=1,martianeum7[[#This Row],[masa '[kg']]]*martianeum7[[#This Row],[zawartosc '[%']]]*0.01,0)</f>
        <v>0.82039999999999991</v>
      </c>
      <c r="G1285">
        <f>martianeum7[[#This Row],[stan_magazynu '[kg']]]+martianeum7[[#This Row],[ile_kg_materiału_z_ładunku]]</f>
        <v>72.144199999999955</v>
      </c>
      <c r="H1285">
        <f>IF(martianeum7[[#This Row],[stan_po_wydobyciu_z_ładunku]]&gt;=100,100,0)</f>
        <v>0</v>
      </c>
      <c r="I1285">
        <f>martianeum7[[#This Row],[stan_po_wydobyciu_z_ładunku]]-martianeum7[[#This Row],[ile_zabiera_na_orbite]]</f>
        <v>72.144199999999955</v>
      </c>
    </row>
    <row r="1286" spans="1:9" x14ac:dyDescent="0.25">
      <c r="A1286" s="1">
        <v>49925</v>
      </c>
      <c r="B1286">
        <f t="shared" si="20"/>
        <v>72.144199999999955</v>
      </c>
      <c r="C1286" t="s">
        <v>19</v>
      </c>
      <c r="D1286">
        <v>14.4</v>
      </c>
      <c r="E1286">
        <v>0</v>
      </c>
      <c r="F1286">
        <f>IF(martianeum7[[#This Row],[zawartosc '[%']]]&gt;=1,martianeum7[[#This Row],[masa '[kg']]]*martianeum7[[#This Row],[zawartosc '[%']]]*0.01,0)</f>
        <v>0</v>
      </c>
      <c r="G1286">
        <f>martianeum7[[#This Row],[stan_magazynu '[kg']]]+martianeum7[[#This Row],[ile_kg_materiału_z_ładunku]]</f>
        <v>72.144199999999955</v>
      </c>
      <c r="H1286">
        <f>IF(martianeum7[[#This Row],[stan_po_wydobyciu_z_ładunku]]&gt;=100,100,0)</f>
        <v>0</v>
      </c>
      <c r="I1286">
        <f>martianeum7[[#This Row],[stan_po_wydobyciu_z_ładunku]]-martianeum7[[#This Row],[ile_zabiera_na_orbite]]</f>
        <v>72.144199999999955</v>
      </c>
    </row>
    <row r="1287" spans="1:9" x14ac:dyDescent="0.25">
      <c r="A1287" s="1">
        <v>49926</v>
      </c>
      <c r="B1287">
        <f t="shared" si="20"/>
        <v>72.144199999999955</v>
      </c>
      <c r="C1287" t="s">
        <v>10</v>
      </c>
      <c r="D1287">
        <v>14.5</v>
      </c>
      <c r="E1287">
        <v>0</v>
      </c>
      <c r="F1287">
        <f>IF(martianeum7[[#This Row],[zawartosc '[%']]]&gt;=1,martianeum7[[#This Row],[masa '[kg']]]*martianeum7[[#This Row],[zawartosc '[%']]]*0.01,0)</f>
        <v>0</v>
      </c>
      <c r="G1287">
        <f>martianeum7[[#This Row],[stan_magazynu '[kg']]]+martianeum7[[#This Row],[ile_kg_materiału_z_ładunku]]</f>
        <v>72.144199999999955</v>
      </c>
      <c r="H1287">
        <f>IF(martianeum7[[#This Row],[stan_po_wydobyciu_z_ładunku]]&gt;=100,100,0)</f>
        <v>0</v>
      </c>
      <c r="I1287">
        <f>martianeum7[[#This Row],[stan_po_wydobyciu_z_ładunku]]-martianeum7[[#This Row],[ile_zabiera_na_orbite]]</f>
        <v>72.144199999999955</v>
      </c>
    </row>
    <row r="1288" spans="1:9" x14ac:dyDescent="0.25">
      <c r="A1288" s="1">
        <v>49927</v>
      </c>
      <c r="B1288">
        <f t="shared" si="20"/>
        <v>72.144199999999955</v>
      </c>
      <c r="C1288" t="s">
        <v>15</v>
      </c>
      <c r="D1288">
        <v>18.399999999999999</v>
      </c>
      <c r="E1288">
        <v>10.1</v>
      </c>
      <c r="F1288">
        <f>IF(martianeum7[[#This Row],[zawartosc '[%']]]&gt;=1,martianeum7[[#This Row],[masa '[kg']]]*martianeum7[[#This Row],[zawartosc '[%']]]*0.01,0)</f>
        <v>1.8583999999999998</v>
      </c>
      <c r="G1288">
        <f>martianeum7[[#This Row],[stan_magazynu '[kg']]]+martianeum7[[#This Row],[ile_kg_materiału_z_ładunku]]</f>
        <v>74.002599999999958</v>
      </c>
      <c r="H1288">
        <f>IF(martianeum7[[#This Row],[stan_po_wydobyciu_z_ładunku]]&gt;=100,100,0)</f>
        <v>0</v>
      </c>
      <c r="I1288">
        <f>martianeum7[[#This Row],[stan_po_wydobyciu_z_ładunku]]-martianeum7[[#This Row],[ile_zabiera_na_orbite]]</f>
        <v>74.002599999999958</v>
      </c>
    </row>
    <row r="1289" spans="1:9" x14ac:dyDescent="0.25">
      <c r="A1289" s="1">
        <v>49928</v>
      </c>
      <c r="B1289">
        <f t="shared" si="20"/>
        <v>74.002599999999958</v>
      </c>
      <c r="C1289" t="s">
        <v>18</v>
      </c>
      <c r="D1289">
        <v>29.8</v>
      </c>
      <c r="E1289">
        <v>0</v>
      </c>
      <c r="F1289">
        <f>IF(martianeum7[[#This Row],[zawartosc '[%']]]&gt;=1,martianeum7[[#This Row],[masa '[kg']]]*martianeum7[[#This Row],[zawartosc '[%']]]*0.01,0)</f>
        <v>0</v>
      </c>
      <c r="G1289">
        <f>martianeum7[[#This Row],[stan_magazynu '[kg']]]+martianeum7[[#This Row],[ile_kg_materiału_z_ładunku]]</f>
        <v>74.002599999999958</v>
      </c>
      <c r="H1289">
        <f>IF(martianeum7[[#This Row],[stan_po_wydobyciu_z_ładunku]]&gt;=100,100,0)</f>
        <v>0</v>
      </c>
      <c r="I1289">
        <f>martianeum7[[#This Row],[stan_po_wydobyciu_z_ładunku]]-martianeum7[[#This Row],[ile_zabiera_na_orbite]]</f>
        <v>74.002599999999958</v>
      </c>
    </row>
    <row r="1290" spans="1:9" x14ac:dyDescent="0.25">
      <c r="A1290" s="1">
        <v>49929</v>
      </c>
      <c r="B1290">
        <f t="shared" si="20"/>
        <v>74.002599999999958</v>
      </c>
      <c r="C1290" t="s">
        <v>7</v>
      </c>
      <c r="D1290">
        <v>27.3</v>
      </c>
      <c r="E1290">
        <v>18.600000000000001</v>
      </c>
      <c r="F1290">
        <f>IF(martianeum7[[#This Row],[zawartosc '[%']]]&gt;=1,martianeum7[[#This Row],[masa '[kg']]]*martianeum7[[#This Row],[zawartosc '[%']]]*0.01,0)</f>
        <v>5.0778000000000008</v>
      </c>
      <c r="G1290">
        <f>martianeum7[[#This Row],[stan_magazynu '[kg']]]+martianeum7[[#This Row],[ile_kg_materiału_z_ładunku]]</f>
        <v>79.080399999999955</v>
      </c>
      <c r="H1290">
        <f>IF(martianeum7[[#This Row],[stan_po_wydobyciu_z_ładunku]]&gt;=100,100,0)</f>
        <v>0</v>
      </c>
      <c r="I1290">
        <f>martianeum7[[#This Row],[stan_po_wydobyciu_z_ładunku]]-martianeum7[[#This Row],[ile_zabiera_na_orbite]]</f>
        <v>79.080399999999955</v>
      </c>
    </row>
    <row r="1291" spans="1:9" x14ac:dyDescent="0.25">
      <c r="A1291" s="1">
        <v>49930</v>
      </c>
      <c r="B1291">
        <f t="shared" si="20"/>
        <v>79.080399999999955</v>
      </c>
      <c r="C1291" t="s">
        <v>9</v>
      </c>
      <c r="D1291">
        <v>22.7</v>
      </c>
      <c r="E1291">
        <v>0</v>
      </c>
      <c r="F1291">
        <f>IF(martianeum7[[#This Row],[zawartosc '[%']]]&gt;=1,martianeum7[[#This Row],[masa '[kg']]]*martianeum7[[#This Row],[zawartosc '[%']]]*0.01,0)</f>
        <v>0</v>
      </c>
      <c r="G1291">
        <f>martianeum7[[#This Row],[stan_magazynu '[kg']]]+martianeum7[[#This Row],[ile_kg_materiału_z_ładunku]]</f>
        <v>79.080399999999955</v>
      </c>
      <c r="H1291">
        <f>IF(martianeum7[[#This Row],[stan_po_wydobyciu_z_ładunku]]&gt;=100,100,0)</f>
        <v>0</v>
      </c>
      <c r="I1291">
        <f>martianeum7[[#This Row],[stan_po_wydobyciu_z_ładunku]]-martianeum7[[#This Row],[ile_zabiera_na_orbite]]</f>
        <v>79.080399999999955</v>
      </c>
    </row>
    <row r="1292" spans="1:9" x14ac:dyDescent="0.25">
      <c r="A1292" s="1">
        <v>49931</v>
      </c>
      <c r="B1292">
        <f t="shared" si="20"/>
        <v>79.080399999999955</v>
      </c>
      <c r="C1292" t="s">
        <v>10</v>
      </c>
      <c r="D1292">
        <v>27.3</v>
      </c>
      <c r="E1292">
        <v>18.399999999999999</v>
      </c>
      <c r="F1292">
        <f>IF(martianeum7[[#This Row],[zawartosc '[%']]]&gt;=1,martianeum7[[#This Row],[masa '[kg']]]*martianeum7[[#This Row],[zawartosc '[%']]]*0.01,0)</f>
        <v>5.0232000000000001</v>
      </c>
      <c r="G1292">
        <f>martianeum7[[#This Row],[stan_magazynu '[kg']]]+martianeum7[[#This Row],[ile_kg_materiału_z_ładunku]]</f>
        <v>84.103599999999958</v>
      </c>
      <c r="H1292">
        <f>IF(martianeum7[[#This Row],[stan_po_wydobyciu_z_ładunku]]&gt;=100,100,0)</f>
        <v>0</v>
      </c>
      <c r="I1292">
        <f>martianeum7[[#This Row],[stan_po_wydobyciu_z_ładunku]]-martianeum7[[#This Row],[ile_zabiera_na_orbite]]</f>
        <v>84.103599999999958</v>
      </c>
    </row>
    <row r="1293" spans="1:9" x14ac:dyDescent="0.25">
      <c r="A1293" s="1">
        <v>49932</v>
      </c>
      <c r="B1293">
        <f t="shared" si="20"/>
        <v>84.103599999999958</v>
      </c>
      <c r="C1293" t="s">
        <v>18</v>
      </c>
      <c r="D1293">
        <v>12.9</v>
      </c>
      <c r="E1293">
        <v>0</v>
      </c>
      <c r="F1293">
        <f>IF(martianeum7[[#This Row],[zawartosc '[%']]]&gt;=1,martianeum7[[#This Row],[masa '[kg']]]*martianeum7[[#This Row],[zawartosc '[%']]]*0.01,0)</f>
        <v>0</v>
      </c>
      <c r="G1293">
        <f>martianeum7[[#This Row],[stan_magazynu '[kg']]]+martianeum7[[#This Row],[ile_kg_materiału_z_ładunku]]</f>
        <v>84.103599999999958</v>
      </c>
      <c r="H1293">
        <f>IF(martianeum7[[#This Row],[stan_po_wydobyciu_z_ładunku]]&gt;=100,100,0)</f>
        <v>0</v>
      </c>
      <c r="I1293">
        <f>martianeum7[[#This Row],[stan_po_wydobyciu_z_ładunku]]-martianeum7[[#This Row],[ile_zabiera_na_orbite]]</f>
        <v>84.103599999999958</v>
      </c>
    </row>
    <row r="1294" spans="1:9" x14ac:dyDescent="0.25">
      <c r="A1294" s="1">
        <v>49933</v>
      </c>
      <c r="B1294">
        <f t="shared" si="20"/>
        <v>84.103599999999958</v>
      </c>
      <c r="C1294" t="s">
        <v>19</v>
      </c>
      <c r="D1294">
        <v>24.3</v>
      </c>
      <c r="E1294">
        <v>1.9</v>
      </c>
      <c r="F1294">
        <f>IF(martianeum7[[#This Row],[zawartosc '[%']]]&gt;=1,martianeum7[[#This Row],[masa '[kg']]]*martianeum7[[#This Row],[zawartosc '[%']]]*0.01,0)</f>
        <v>0.4617</v>
      </c>
      <c r="G1294">
        <f>martianeum7[[#This Row],[stan_magazynu '[kg']]]+martianeum7[[#This Row],[ile_kg_materiału_z_ładunku]]</f>
        <v>84.565299999999951</v>
      </c>
      <c r="H1294">
        <f>IF(martianeum7[[#This Row],[stan_po_wydobyciu_z_ładunku]]&gt;=100,100,0)</f>
        <v>0</v>
      </c>
      <c r="I1294">
        <f>martianeum7[[#This Row],[stan_po_wydobyciu_z_ładunku]]-martianeum7[[#This Row],[ile_zabiera_na_orbite]]</f>
        <v>84.565299999999951</v>
      </c>
    </row>
    <row r="1295" spans="1:9" x14ac:dyDescent="0.25">
      <c r="A1295" s="1">
        <v>49934</v>
      </c>
      <c r="B1295">
        <f t="shared" si="20"/>
        <v>84.565299999999951</v>
      </c>
      <c r="C1295" t="s">
        <v>18</v>
      </c>
      <c r="D1295">
        <v>20.6</v>
      </c>
      <c r="E1295">
        <v>14.6</v>
      </c>
      <c r="F1295">
        <f>IF(martianeum7[[#This Row],[zawartosc '[%']]]&gt;=1,martianeum7[[#This Row],[masa '[kg']]]*martianeum7[[#This Row],[zawartosc '[%']]]*0.01,0)</f>
        <v>3.0076000000000001</v>
      </c>
      <c r="G1295">
        <f>martianeum7[[#This Row],[stan_magazynu '[kg']]]+martianeum7[[#This Row],[ile_kg_materiału_z_ładunku]]</f>
        <v>87.572899999999947</v>
      </c>
      <c r="H1295">
        <f>IF(martianeum7[[#This Row],[stan_po_wydobyciu_z_ładunku]]&gt;=100,100,0)</f>
        <v>0</v>
      </c>
      <c r="I1295">
        <f>martianeum7[[#This Row],[stan_po_wydobyciu_z_ładunku]]-martianeum7[[#This Row],[ile_zabiera_na_orbite]]</f>
        <v>87.572899999999947</v>
      </c>
    </row>
    <row r="1296" spans="1:9" x14ac:dyDescent="0.25">
      <c r="A1296" s="1">
        <v>49935</v>
      </c>
      <c r="B1296">
        <f t="shared" si="20"/>
        <v>87.572899999999947</v>
      </c>
      <c r="C1296" t="s">
        <v>5</v>
      </c>
      <c r="D1296">
        <v>24.2</v>
      </c>
      <c r="E1296">
        <v>0</v>
      </c>
      <c r="F1296">
        <f>IF(martianeum7[[#This Row],[zawartosc '[%']]]&gt;=1,martianeum7[[#This Row],[masa '[kg']]]*martianeum7[[#This Row],[zawartosc '[%']]]*0.01,0)</f>
        <v>0</v>
      </c>
      <c r="G1296">
        <f>martianeum7[[#This Row],[stan_magazynu '[kg']]]+martianeum7[[#This Row],[ile_kg_materiału_z_ładunku]]</f>
        <v>87.572899999999947</v>
      </c>
      <c r="H1296">
        <f>IF(martianeum7[[#This Row],[stan_po_wydobyciu_z_ładunku]]&gt;=100,100,0)</f>
        <v>0</v>
      </c>
      <c r="I1296">
        <f>martianeum7[[#This Row],[stan_po_wydobyciu_z_ładunku]]-martianeum7[[#This Row],[ile_zabiera_na_orbite]]</f>
        <v>87.572899999999947</v>
      </c>
    </row>
    <row r="1297" spans="1:9" x14ac:dyDescent="0.25">
      <c r="A1297" s="1">
        <v>49936</v>
      </c>
      <c r="B1297">
        <f t="shared" si="20"/>
        <v>87.572899999999947</v>
      </c>
      <c r="C1297" t="s">
        <v>10</v>
      </c>
      <c r="D1297">
        <v>15.2</v>
      </c>
      <c r="E1297">
        <v>0</v>
      </c>
      <c r="F1297">
        <f>IF(martianeum7[[#This Row],[zawartosc '[%']]]&gt;=1,martianeum7[[#This Row],[masa '[kg']]]*martianeum7[[#This Row],[zawartosc '[%']]]*0.01,0)</f>
        <v>0</v>
      </c>
      <c r="G1297">
        <f>martianeum7[[#This Row],[stan_magazynu '[kg']]]+martianeum7[[#This Row],[ile_kg_materiału_z_ładunku]]</f>
        <v>87.572899999999947</v>
      </c>
      <c r="H1297">
        <f>IF(martianeum7[[#This Row],[stan_po_wydobyciu_z_ładunku]]&gt;=100,100,0)</f>
        <v>0</v>
      </c>
      <c r="I1297">
        <f>martianeum7[[#This Row],[stan_po_wydobyciu_z_ładunku]]-martianeum7[[#This Row],[ile_zabiera_na_orbite]]</f>
        <v>87.572899999999947</v>
      </c>
    </row>
    <row r="1298" spans="1:9" x14ac:dyDescent="0.25">
      <c r="A1298" s="1">
        <v>49937</v>
      </c>
      <c r="B1298">
        <f t="shared" si="20"/>
        <v>87.572899999999947</v>
      </c>
      <c r="C1298" t="s">
        <v>25</v>
      </c>
      <c r="D1298">
        <v>27.3</v>
      </c>
      <c r="E1298">
        <v>2.5</v>
      </c>
      <c r="F1298">
        <f>IF(martianeum7[[#This Row],[zawartosc '[%']]]&gt;=1,martianeum7[[#This Row],[masa '[kg']]]*martianeum7[[#This Row],[zawartosc '[%']]]*0.01,0)</f>
        <v>0.6825</v>
      </c>
      <c r="G1298">
        <f>martianeum7[[#This Row],[stan_magazynu '[kg']]]+martianeum7[[#This Row],[ile_kg_materiału_z_ładunku]]</f>
        <v>88.255399999999952</v>
      </c>
      <c r="H1298">
        <f>IF(martianeum7[[#This Row],[stan_po_wydobyciu_z_ładunku]]&gt;=100,100,0)</f>
        <v>0</v>
      </c>
      <c r="I1298">
        <f>martianeum7[[#This Row],[stan_po_wydobyciu_z_ładunku]]-martianeum7[[#This Row],[ile_zabiera_na_orbite]]</f>
        <v>88.255399999999952</v>
      </c>
    </row>
    <row r="1299" spans="1:9" x14ac:dyDescent="0.25">
      <c r="A1299" s="1">
        <v>49938</v>
      </c>
      <c r="B1299">
        <f t="shared" si="20"/>
        <v>88.255399999999952</v>
      </c>
      <c r="C1299" t="s">
        <v>25</v>
      </c>
      <c r="D1299">
        <v>28</v>
      </c>
      <c r="E1299">
        <v>0</v>
      </c>
      <c r="F1299">
        <f>IF(martianeum7[[#This Row],[zawartosc '[%']]]&gt;=1,martianeum7[[#This Row],[masa '[kg']]]*martianeum7[[#This Row],[zawartosc '[%']]]*0.01,0)</f>
        <v>0</v>
      </c>
      <c r="G1299">
        <f>martianeum7[[#This Row],[stan_magazynu '[kg']]]+martianeum7[[#This Row],[ile_kg_materiału_z_ładunku]]</f>
        <v>88.255399999999952</v>
      </c>
      <c r="H1299">
        <f>IF(martianeum7[[#This Row],[stan_po_wydobyciu_z_ładunku]]&gt;=100,100,0)</f>
        <v>0</v>
      </c>
      <c r="I1299">
        <f>martianeum7[[#This Row],[stan_po_wydobyciu_z_ładunku]]-martianeum7[[#This Row],[ile_zabiera_na_orbite]]</f>
        <v>88.255399999999952</v>
      </c>
    </row>
    <row r="1300" spans="1:9" x14ac:dyDescent="0.25">
      <c r="A1300" s="1">
        <v>49939</v>
      </c>
      <c r="B1300">
        <f t="shared" si="20"/>
        <v>88.255399999999952</v>
      </c>
      <c r="C1300" t="s">
        <v>31</v>
      </c>
      <c r="D1300">
        <v>16.100000000000001</v>
      </c>
      <c r="E1300">
        <v>0</v>
      </c>
      <c r="F1300">
        <f>IF(martianeum7[[#This Row],[zawartosc '[%']]]&gt;=1,martianeum7[[#This Row],[masa '[kg']]]*martianeum7[[#This Row],[zawartosc '[%']]]*0.01,0)</f>
        <v>0</v>
      </c>
      <c r="G1300">
        <f>martianeum7[[#This Row],[stan_magazynu '[kg']]]+martianeum7[[#This Row],[ile_kg_materiału_z_ładunku]]</f>
        <v>88.255399999999952</v>
      </c>
      <c r="H1300">
        <f>IF(martianeum7[[#This Row],[stan_po_wydobyciu_z_ładunku]]&gt;=100,100,0)</f>
        <v>0</v>
      </c>
      <c r="I1300">
        <f>martianeum7[[#This Row],[stan_po_wydobyciu_z_ładunku]]-martianeum7[[#This Row],[ile_zabiera_na_orbite]]</f>
        <v>88.255399999999952</v>
      </c>
    </row>
    <row r="1301" spans="1:9" x14ac:dyDescent="0.25">
      <c r="A1301" s="1">
        <v>49940</v>
      </c>
      <c r="B1301">
        <f t="shared" si="20"/>
        <v>88.255399999999952</v>
      </c>
      <c r="C1301" t="s">
        <v>19</v>
      </c>
      <c r="D1301">
        <v>18.8</v>
      </c>
      <c r="E1301">
        <v>16.899999999999999</v>
      </c>
      <c r="F1301">
        <f>IF(martianeum7[[#This Row],[zawartosc '[%']]]&gt;=1,martianeum7[[#This Row],[masa '[kg']]]*martianeum7[[#This Row],[zawartosc '[%']]]*0.01,0)</f>
        <v>3.1771999999999996</v>
      </c>
      <c r="G1301">
        <f>martianeum7[[#This Row],[stan_magazynu '[kg']]]+martianeum7[[#This Row],[ile_kg_materiału_z_ładunku]]</f>
        <v>91.432599999999951</v>
      </c>
      <c r="H1301">
        <f>IF(martianeum7[[#This Row],[stan_po_wydobyciu_z_ładunku]]&gt;=100,100,0)</f>
        <v>0</v>
      </c>
      <c r="I1301">
        <f>martianeum7[[#This Row],[stan_po_wydobyciu_z_ładunku]]-martianeum7[[#This Row],[ile_zabiera_na_orbite]]</f>
        <v>91.432599999999951</v>
      </c>
    </row>
    <row r="1302" spans="1:9" x14ac:dyDescent="0.25">
      <c r="A1302" s="1">
        <v>49941</v>
      </c>
      <c r="B1302">
        <f t="shared" si="20"/>
        <v>91.432599999999951</v>
      </c>
      <c r="C1302" t="s">
        <v>10</v>
      </c>
      <c r="D1302">
        <v>13.2</v>
      </c>
      <c r="E1302">
        <v>10.4</v>
      </c>
      <c r="F1302">
        <f>IF(martianeum7[[#This Row],[zawartosc '[%']]]&gt;=1,martianeum7[[#This Row],[masa '[kg']]]*martianeum7[[#This Row],[zawartosc '[%']]]*0.01,0)</f>
        <v>1.3728</v>
      </c>
      <c r="G1302">
        <f>martianeum7[[#This Row],[stan_magazynu '[kg']]]+martianeum7[[#This Row],[ile_kg_materiału_z_ładunku]]</f>
        <v>92.805399999999949</v>
      </c>
      <c r="H1302">
        <f>IF(martianeum7[[#This Row],[stan_po_wydobyciu_z_ładunku]]&gt;=100,100,0)</f>
        <v>0</v>
      </c>
      <c r="I1302">
        <f>martianeum7[[#This Row],[stan_po_wydobyciu_z_ładunku]]-martianeum7[[#This Row],[ile_zabiera_na_orbite]]</f>
        <v>92.805399999999949</v>
      </c>
    </row>
    <row r="1303" spans="1:9" x14ac:dyDescent="0.25">
      <c r="A1303" s="1">
        <v>49942</v>
      </c>
      <c r="B1303">
        <f t="shared" si="20"/>
        <v>92.805399999999949</v>
      </c>
      <c r="C1303" t="s">
        <v>5</v>
      </c>
      <c r="D1303">
        <v>17.899999999999999</v>
      </c>
      <c r="E1303">
        <v>3.5</v>
      </c>
      <c r="F1303">
        <f>IF(martianeum7[[#This Row],[zawartosc '[%']]]&gt;=1,martianeum7[[#This Row],[masa '[kg']]]*martianeum7[[#This Row],[zawartosc '[%']]]*0.01,0)</f>
        <v>0.62649999999999995</v>
      </c>
      <c r="G1303">
        <f>martianeum7[[#This Row],[stan_magazynu '[kg']]]+martianeum7[[#This Row],[ile_kg_materiału_z_ładunku]]</f>
        <v>93.431899999999942</v>
      </c>
      <c r="H1303">
        <f>IF(martianeum7[[#This Row],[stan_po_wydobyciu_z_ładunku]]&gt;=100,100,0)</f>
        <v>0</v>
      </c>
      <c r="I1303">
        <f>martianeum7[[#This Row],[stan_po_wydobyciu_z_ładunku]]-martianeum7[[#This Row],[ile_zabiera_na_orbite]]</f>
        <v>93.431899999999942</v>
      </c>
    </row>
    <row r="1304" spans="1:9" x14ac:dyDescent="0.25">
      <c r="A1304" s="1">
        <v>49943</v>
      </c>
      <c r="B1304">
        <f t="shared" si="20"/>
        <v>93.431899999999942</v>
      </c>
      <c r="C1304" t="s">
        <v>7</v>
      </c>
      <c r="D1304">
        <v>18.3</v>
      </c>
      <c r="E1304">
        <v>16.7</v>
      </c>
      <c r="F1304">
        <f>IF(martianeum7[[#This Row],[zawartosc '[%']]]&gt;=1,martianeum7[[#This Row],[masa '[kg']]]*martianeum7[[#This Row],[zawartosc '[%']]]*0.01,0)</f>
        <v>3.0561000000000003</v>
      </c>
      <c r="G1304">
        <f>martianeum7[[#This Row],[stan_magazynu '[kg']]]+martianeum7[[#This Row],[ile_kg_materiału_z_ładunku]]</f>
        <v>96.487999999999943</v>
      </c>
      <c r="H1304">
        <f>IF(martianeum7[[#This Row],[stan_po_wydobyciu_z_ładunku]]&gt;=100,100,0)</f>
        <v>0</v>
      </c>
      <c r="I1304">
        <f>martianeum7[[#This Row],[stan_po_wydobyciu_z_ładunku]]-martianeum7[[#This Row],[ile_zabiera_na_orbite]]</f>
        <v>96.487999999999943</v>
      </c>
    </row>
    <row r="1305" spans="1:9" x14ac:dyDescent="0.25">
      <c r="A1305" s="1">
        <v>49944</v>
      </c>
      <c r="B1305">
        <f t="shared" si="20"/>
        <v>96.487999999999943</v>
      </c>
      <c r="C1305" t="s">
        <v>17</v>
      </c>
      <c r="D1305">
        <v>25.7</v>
      </c>
      <c r="E1305">
        <v>2</v>
      </c>
      <c r="F1305">
        <f>IF(martianeum7[[#This Row],[zawartosc '[%']]]&gt;=1,martianeum7[[#This Row],[masa '[kg']]]*martianeum7[[#This Row],[zawartosc '[%']]]*0.01,0)</f>
        <v>0.51400000000000001</v>
      </c>
      <c r="G1305">
        <f>martianeum7[[#This Row],[stan_magazynu '[kg']]]+martianeum7[[#This Row],[ile_kg_materiału_z_ładunku]]</f>
        <v>97.001999999999938</v>
      </c>
      <c r="H1305">
        <f>IF(martianeum7[[#This Row],[stan_po_wydobyciu_z_ładunku]]&gt;=100,100,0)</f>
        <v>0</v>
      </c>
      <c r="I1305">
        <f>martianeum7[[#This Row],[stan_po_wydobyciu_z_ładunku]]-martianeum7[[#This Row],[ile_zabiera_na_orbite]]</f>
        <v>97.001999999999938</v>
      </c>
    </row>
    <row r="1306" spans="1:9" x14ac:dyDescent="0.25">
      <c r="A1306" s="1">
        <v>49945</v>
      </c>
      <c r="B1306">
        <f t="shared" si="20"/>
        <v>97.001999999999938</v>
      </c>
      <c r="C1306" t="s">
        <v>10</v>
      </c>
      <c r="D1306">
        <v>29.2</v>
      </c>
      <c r="E1306">
        <v>31.5</v>
      </c>
      <c r="F1306">
        <f>IF(martianeum7[[#This Row],[zawartosc '[%']]]&gt;=1,martianeum7[[#This Row],[masa '[kg']]]*martianeum7[[#This Row],[zawartosc '[%']]]*0.01,0)</f>
        <v>9.1980000000000004</v>
      </c>
      <c r="G1306">
        <f>martianeum7[[#This Row],[stan_magazynu '[kg']]]+martianeum7[[#This Row],[ile_kg_materiału_z_ładunku]]</f>
        <v>106.19999999999993</v>
      </c>
      <c r="H1306">
        <f>IF(martianeum7[[#This Row],[stan_po_wydobyciu_z_ładunku]]&gt;=100,100,0)</f>
        <v>100</v>
      </c>
      <c r="I1306">
        <f>martianeum7[[#This Row],[stan_po_wydobyciu_z_ładunku]]-martianeum7[[#This Row],[ile_zabiera_na_orbite]]</f>
        <v>6.1999999999999318</v>
      </c>
    </row>
    <row r="1307" spans="1:9" x14ac:dyDescent="0.25">
      <c r="A1307" s="1">
        <v>49946</v>
      </c>
      <c r="B1307">
        <f t="shared" si="20"/>
        <v>6.1999999999999318</v>
      </c>
      <c r="C1307" t="s">
        <v>7</v>
      </c>
      <c r="D1307">
        <v>21.5</v>
      </c>
      <c r="E1307">
        <v>0</v>
      </c>
      <c r="F1307">
        <f>IF(martianeum7[[#This Row],[zawartosc '[%']]]&gt;=1,martianeum7[[#This Row],[masa '[kg']]]*martianeum7[[#This Row],[zawartosc '[%']]]*0.01,0)</f>
        <v>0</v>
      </c>
      <c r="G1307">
        <f>martianeum7[[#This Row],[stan_magazynu '[kg']]]+martianeum7[[#This Row],[ile_kg_materiału_z_ładunku]]</f>
        <v>6.1999999999999318</v>
      </c>
      <c r="H1307">
        <f>IF(martianeum7[[#This Row],[stan_po_wydobyciu_z_ładunku]]&gt;=100,100,0)</f>
        <v>0</v>
      </c>
      <c r="I1307">
        <f>martianeum7[[#This Row],[stan_po_wydobyciu_z_ładunku]]-martianeum7[[#This Row],[ile_zabiera_na_orbite]]</f>
        <v>6.1999999999999318</v>
      </c>
    </row>
    <row r="1308" spans="1:9" x14ac:dyDescent="0.25">
      <c r="A1308" s="1">
        <v>49947</v>
      </c>
      <c r="B1308">
        <f t="shared" si="20"/>
        <v>6.1999999999999318</v>
      </c>
      <c r="C1308" t="s">
        <v>11</v>
      </c>
      <c r="D1308">
        <v>29.5</v>
      </c>
      <c r="E1308">
        <v>12.2</v>
      </c>
      <c r="F1308">
        <f>IF(martianeum7[[#This Row],[zawartosc '[%']]]&gt;=1,martianeum7[[#This Row],[masa '[kg']]]*martianeum7[[#This Row],[zawartosc '[%']]]*0.01,0)</f>
        <v>3.5989999999999998</v>
      </c>
      <c r="G1308">
        <f>martianeum7[[#This Row],[stan_magazynu '[kg']]]+martianeum7[[#This Row],[ile_kg_materiału_z_ładunku]]</f>
        <v>9.798999999999932</v>
      </c>
      <c r="H1308">
        <f>IF(martianeum7[[#This Row],[stan_po_wydobyciu_z_ładunku]]&gt;=100,100,0)</f>
        <v>0</v>
      </c>
      <c r="I1308">
        <f>martianeum7[[#This Row],[stan_po_wydobyciu_z_ładunku]]-martianeum7[[#This Row],[ile_zabiera_na_orbite]]</f>
        <v>9.798999999999932</v>
      </c>
    </row>
    <row r="1309" spans="1:9" x14ac:dyDescent="0.25">
      <c r="A1309" s="1">
        <v>49948</v>
      </c>
      <c r="B1309">
        <f t="shared" si="20"/>
        <v>9.798999999999932</v>
      </c>
      <c r="C1309" t="s">
        <v>7</v>
      </c>
      <c r="D1309">
        <v>17.7</v>
      </c>
      <c r="E1309">
        <v>10.1</v>
      </c>
      <c r="F1309">
        <f>IF(martianeum7[[#This Row],[zawartosc '[%']]]&gt;=1,martianeum7[[#This Row],[masa '[kg']]]*martianeum7[[#This Row],[zawartosc '[%']]]*0.01,0)</f>
        <v>1.7876999999999998</v>
      </c>
      <c r="G1309">
        <f>martianeum7[[#This Row],[stan_magazynu '[kg']]]+martianeum7[[#This Row],[ile_kg_materiału_z_ładunku]]</f>
        <v>11.586699999999931</v>
      </c>
      <c r="H1309">
        <f>IF(martianeum7[[#This Row],[stan_po_wydobyciu_z_ładunku]]&gt;=100,100,0)</f>
        <v>0</v>
      </c>
      <c r="I1309">
        <f>martianeum7[[#This Row],[stan_po_wydobyciu_z_ładunku]]-martianeum7[[#This Row],[ile_zabiera_na_orbite]]</f>
        <v>11.586699999999931</v>
      </c>
    </row>
    <row r="1310" spans="1:9" x14ac:dyDescent="0.25">
      <c r="A1310" s="1">
        <v>49949</v>
      </c>
      <c r="B1310">
        <f t="shared" si="20"/>
        <v>11.586699999999931</v>
      </c>
      <c r="C1310" t="s">
        <v>19</v>
      </c>
      <c r="D1310">
        <v>26.7</v>
      </c>
      <c r="E1310">
        <v>1.2</v>
      </c>
      <c r="F1310">
        <f>IF(martianeum7[[#This Row],[zawartosc '[%']]]&gt;=1,martianeum7[[#This Row],[masa '[kg']]]*martianeum7[[#This Row],[zawartosc '[%']]]*0.01,0)</f>
        <v>0.32040000000000002</v>
      </c>
      <c r="G1310">
        <f>martianeum7[[#This Row],[stan_magazynu '[kg']]]+martianeum7[[#This Row],[ile_kg_materiału_z_ładunku]]</f>
        <v>11.907099999999931</v>
      </c>
      <c r="H1310">
        <f>IF(martianeum7[[#This Row],[stan_po_wydobyciu_z_ładunku]]&gt;=100,100,0)</f>
        <v>0</v>
      </c>
      <c r="I1310">
        <f>martianeum7[[#This Row],[stan_po_wydobyciu_z_ładunku]]-martianeum7[[#This Row],[ile_zabiera_na_orbite]]</f>
        <v>11.907099999999931</v>
      </c>
    </row>
    <row r="1311" spans="1:9" x14ac:dyDescent="0.25">
      <c r="A1311" s="1">
        <v>49950</v>
      </c>
      <c r="B1311">
        <f t="shared" si="20"/>
        <v>11.907099999999931</v>
      </c>
      <c r="C1311" t="s">
        <v>10</v>
      </c>
      <c r="D1311">
        <v>13.3</v>
      </c>
      <c r="E1311">
        <v>0.5</v>
      </c>
      <c r="F1311">
        <f>IF(martianeum7[[#This Row],[zawartosc '[%']]]&gt;=1,martianeum7[[#This Row],[masa '[kg']]]*martianeum7[[#This Row],[zawartosc '[%']]]*0.01,0)</f>
        <v>0</v>
      </c>
      <c r="G1311">
        <f>martianeum7[[#This Row],[stan_magazynu '[kg']]]+martianeum7[[#This Row],[ile_kg_materiału_z_ładunku]]</f>
        <v>11.907099999999931</v>
      </c>
      <c r="H1311">
        <f>IF(martianeum7[[#This Row],[stan_po_wydobyciu_z_ładunku]]&gt;=100,100,0)</f>
        <v>0</v>
      </c>
      <c r="I1311">
        <f>martianeum7[[#This Row],[stan_po_wydobyciu_z_ładunku]]-martianeum7[[#This Row],[ile_zabiera_na_orbite]]</f>
        <v>11.907099999999931</v>
      </c>
    </row>
    <row r="1312" spans="1:9" x14ac:dyDescent="0.25">
      <c r="A1312" s="1">
        <v>49951</v>
      </c>
      <c r="B1312">
        <f t="shared" si="20"/>
        <v>11.907099999999931</v>
      </c>
      <c r="C1312" t="s">
        <v>7</v>
      </c>
      <c r="D1312">
        <v>13.4</v>
      </c>
      <c r="E1312">
        <v>23.4</v>
      </c>
      <c r="F1312">
        <f>IF(martianeum7[[#This Row],[zawartosc '[%']]]&gt;=1,martianeum7[[#This Row],[masa '[kg']]]*martianeum7[[#This Row],[zawartosc '[%']]]*0.01,0)</f>
        <v>3.1356000000000002</v>
      </c>
      <c r="G1312">
        <f>martianeum7[[#This Row],[stan_magazynu '[kg']]]+martianeum7[[#This Row],[ile_kg_materiału_z_ładunku]]</f>
        <v>15.042699999999931</v>
      </c>
      <c r="H1312">
        <f>IF(martianeum7[[#This Row],[stan_po_wydobyciu_z_ładunku]]&gt;=100,100,0)</f>
        <v>0</v>
      </c>
      <c r="I1312">
        <f>martianeum7[[#This Row],[stan_po_wydobyciu_z_ładunku]]-martianeum7[[#This Row],[ile_zabiera_na_orbite]]</f>
        <v>15.042699999999931</v>
      </c>
    </row>
    <row r="1313" spans="1:9" x14ac:dyDescent="0.25">
      <c r="A1313" s="1">
        <v>49952</v>
      </c>
      <c r="B1313">
        <f t="shared" si="20"/>
        <v>15.042699999999931</v>
      </c>
      <c r="C1313" t="s">
        <v>11</v>
      </c>
      <c r="D1313">
        <v>22.1</v>
      </c>
      <c r="E1313">
        <v>17.7</v>
      </c>
      <c r="F1313">
        <f>IF(martianeum7[[#This Row],[zawartosc '[%']]]&gt;=1,martianeum7[[#This Row],[masa '[kg']]]*martianeum7[[#This Row],[zawartosc '[%']]]*0.01,0)</f>
        <v>3.9117000000000002</v>
      </c>
      <c r="G1313">
        <f>martianeum7[[#This Row],[stan_magazynu '[kg']]]+martianeum7[[#This Row],[ile_kg_materiału_z_ładunku]]</f>
        <v>18.954399999999932</v>
      </c>
      <c r="H1313">
        <f>IF(martianeum7[[#This Row],[stan_po_wydobyciu_z_ładunku]]&gt;=100,100,0)</f>
        <v>0</v>
      </c>
      <c r="I1313">
        <f>martianeum7[[#This Row],[stan_po_wydobyciu_z_ładunku]]-martianeum7[[#This Row],[ile_zabiera_na_orbite]]</f>
        <v>18.954399999999932</v>
      </c>
    </row>
    <row r="1314" spans="1:9" x14ac:dyDescent="0.25">
      <c r="A1314" s="1">
        <v>49953</v>
      </c>
      <c r="B1314">
        <f t="shared" si="20"/>
        <v>18.954399999999932</v>
      </c>
      <c r="C1314" t="s">
        <v>22</v>
      </c>
      <c r="D1314">
        <v>11.4</v>
      </c>
      <c r="E1314">
        <v>0</v>
      </c>
      <c r="F1314">
        <f>IF(martianeum7[[#This Row],[zawartosc '[%']]]&gt;=1,martianeum7[[#This Row],[masa '[kg']]]*martianeum7[[#This Row],[zawartosc '[%']]]*0.01,0)</f>
        <v>0</v>
      </c>
      <c r="G1314">
        <f>martianeum7[[#This Row],[stan_magazynu '[kg']]]+martianeum7[[#This Row],[ile_kg_materiału_z_ładunku]]</f>
        <v>18.954399999999932</v>
      </c>
      <c r="H1314">
        <f>IF(martianeum7[[#This Row],[stan_po_wydobyciu_z_ładunku]]&gt;=100,100,0)</f>
        <v>0</v>
      </c>
      <c r="I1314">
        <f>martianeum7[[#This Row],[stan_po_wydobyciu_z_ładunku]]-martianeum7[[#This Row],[ile_zabiera_na_orbite]]</f>
        <v>18.954399999999932</v>
      </c>
    </row>
    <row r="1315" spans="1:9" x14ac:dyDescent="0.25">
      <c r="A1315" s="1">
        <v>49954</v>
      </c>
      <c r="B1315">
        <f t="shared" si="20"/>
        <v>18.954399999999932</v>
      </c>
      <c r="C1315" t="s">
        <v>15</v>
      </c>
      <c r="D1315">
        <v>26</v>
      </c>
      <c r="E1315">
        <v>4.9000000000000004</v>
      </c>
      <c r="F1315">
        <f>IF(martianeum7[[#This Row],[zawartosc '[%']]]&gt;=1,martianeum7[[#This Row],[masa '[kg']]]*martianeum7[[#This Row],[zawartosc '[%']]]*0.01,0)</f>
        <v>1.274</v>
      </c>
      <c r="G1315">
        <f>martianeum7[[#This Row],[stan_magazynu '[kg']]]+martianeum7[[#This Row],[ile_kg_materiału_z_ładunku]]</f>
        <v>20.228399999999933</v>
      </c>
      <c r="H1315">
        <f>IF(martianeum7[[#This Row],[stan_po_wydobyciu_z_ładunku]]&gt;=100,100,0)</f>
        <v>0</v>
      </c>
      <c r="I1315">
        <f>martianeum7[[#This Row],[stan_po_wydobyciu_z_ładunku]]-martianeum7[[#This Row],[ile_zabiera_na_orbite]]</f>
        <v>20.228399999999933</v>
      </c>
    </row>
    <row r="1316" spans="1:9" x14ac:dyDescent="0.25">
      <c r="A1316" s="1">
        <v>49955</v>
      </c>
      <c r="B1316">
        <f t="shared" si="20"/>
        <v>20.228399999999933</v>
      </c>
      <c r="C1316" t="s">
        <v>15</v>
      </c>
      <c r="D1316">
        <v>27.8</v>
      </c>
      <c r="E1316">
        <v>6.7</v>
      </c>
      <c r="F1316">
        <f>IF(martianeum7[[#This Row],[zawartosc '[%']]]&gt;=1,martianeum7[[#This Row],[masa '[kg']]]*martianeum7[[#This Row],[zawartosc '[%']]]*0.01,0)</f>
        <v>1.8626000000000003</v>
      </c>
      <c r="G1316">
        <f>martianeum7[[#This Row],[stan_magazynu '[kg']]]+martianeum7[[#This Row],[ile_kg_materiału_z_ładunku]]</f>
        <v>22.090999999999934</v>
      </c>
      <c r="H1316">
        <f>IF(martianeum7[[#This Row],[stan_po_wydobyciu_z_ładunku]]&gt;=100,100,0)</f>
        <v>0</v>
      </c>
      <c r="I1316">
        <f>martianeum7[[#This Row],[stan_po_wydobyciu_z_ładunku]]-martianeum7[[#This Row],[ile_zabiera_na_orbite]]</f>
        <v>22.090999999999934</v>
      </c>
    </row>
    <row r="1317" spans="1:9" x14ac:dyDescent="0.25">
      <c r="A1317" s="1">
        <v>49956</v>
      </c>
      <c r="B1317">
        <f t="shared" si="20"/>
        <v>22.090999999999934</v>
      </c>
      <c r="C1317" t="s">
        <v>7</v>
      </c>
      <c r="D1317">
        <v>29.3</v>
      </c>
      <c r="E1317">
        <v>1.7</v>
      </c>
      <c r="F1317">
        <f>IF(martianeum7[[#This Row],[zawartosc '[%']]]&gt;=1,martianeum7[[#This Row],[masa '[kg']]]*martianeum7[[#This Row],[zawartosc '[%']]]*0.01,0)</f>
        <v>0.49810000000000004</v>
      </c>
      <c r="G1317">
        <f>martianeum7[[#This Row],[stan_magazynu '[kg']]]+martianeum7[[#This Row],[ile_kg_materiału_z_ładunku]]</f>
        <v>22.589099999999934</v>
      </c>
      <c r="H1317">
        <f>IF(martianeum7[[#This Row],[stan_po_wydobyciu_z_ładunku]]&gt;=100,100,0)</f>
        <v>0</v>
      </c>
      <c r="I1317">
        <f>martianeum7[[#This Row],[stan_po_wydobyciu_z_ładunku]]-martianeum7[[#This Row],[ile_zabiera_na_orbite]]</f>
        <v>22.589099999999934</v>
      </c>
    </row>
    <row r="1318" spans="1:9" x14ac:dyDescent="0.25">
      <c r="A1318" s="1">
        <v>49957</v>
      </c>
      <c r="B1318">
        <f t="shared" si="20"/>
        <v>22.589099999999934</v>
      </c>
      <c r="C1318" t="s">
        <v>23</v>
      </c>
      <c r="D1318">
        <v>24.7</v>
      </c>
      <c r="E1318">
        <v>2.5</v>
      </c>
      <c r="F1318">
        <f>IF(martianeum7[[#This Row],[zawartosc '[%']]]&gt;=1,martianeum7[[#This Row],[masa '[kg']]]*martianeum7[[#This Row],[zawartosc '[%']]]*0.01,0)</f>
        <v>0.61750000000000005</v>
      </c>
      <c r="G1318">
        <f>martianeum7[[#This Row],[stan_magazynu '[kg']]]+martianeum7[[#This Row],[ile_kg_materiału_z_ładunku]]</f>
        <v>23.206599999999934</v>
      </c>
      <c r="H1318">
        <f>IF(martianeum7[[#This Row],[stan_po_wydobyciu_z_ładunku]]&gt;=100,100,0)</f>
        <v>0</v>
      </c>
      <c r="I1318">
        <f>martianeum7[[#This Row],[stan_po_wydobyciu_z_ładunku]]-martianeum7[[#This Row],[ile_zabiera_na_orbite]]</f>
        <v>23.206599999999934</v>
      </c>
    </row>
    <row r="1319" spans="1:9" x14ac:dyDescent="0.25">
      <c r="A1319" s="1">
        <v>49958</v>
      </c>
      <c r="B1319">
        <f t="shared" si="20"/>
        <v>23.206599999999934</v>
      </c>
      <c r="C1319" t="s">
        <v>4</v>
      </c>
      <c r="D1319">
        <v>16.600000000000001</v>
      </c>
      <c r="E1319">
        <v>0.1</v>
      </c>
      <c r="F1319">
        <f>IF(martianeum7[[#This Row],[zawartosc '[%']]]&gt;=1,martianeum7[[#This Row],[masa '[kg']]]*martianeum7[[#This Row],[zawartosc '[%']]]*0.01,0)</f>
        <v>0</v>
      </c>
      <c r="G1319">
        <f>martianeum7[[#This Row],[stan_magazynu '[kg']]]+martianeum7[[#This Row],[ile_kg_materiału_z_ładunku]]</f>
        <v>23.206599999999934</v>
      </c>
      <c r="H1319">
        <f>IF(martianeum7[[#This Row],[stan_po_wydobyciu_z_ładunku]]&gt;=100,100,0)</f>
        <v>0</v>
      </c>
      <c r="I1319">
        <f>martianeum7[[#This Row],[stan_po_wydobyciu_z_ładunku]]-martianeum7[[#This Row],[ile_zabiera_na_orbite]]</f>
        <v>23.206599999999934</v>
      </c>
    </row>
    <row r="1320" spans="1:9" x14ac:dyDescent="0.25">
      <c r="A1320" s="1">
        <v>49959</v>
      </c>
      <c r="B1320">
        <f t="shared" si="20"/>
        <v>23.206599999999934</v>
      </c>
      <c r="C1320" t="s">
        <v>18</v>
      </c>
      <c r="D1320">
        <v>27.5</v>
      </c>
      <c r="E1320">
        <v>0</v>
      </c>
      <c r="F1320">
        <f>IF(martianeum7[[#This Row],[zawartosc '[%']]]&gt;=1,martianeum7[[#This Row],[masa '[kg']]]*martianeum7[[#This Row],[zawartosc '[%']]]*0.01,0)</f>
        <v>0</v>
      </c>
      <c r="G1320">
        <f>martianeum7[[#This Row],[stan_magazynu '[kg']]]+martianeum7[[#This Row],[ile_kg_materiału_z_ładunku]]</f>
        <v>23.206599999999934</v>
      </c>
      <c r="H1320">
        <f>IF(martianeum7[[#This Row],[stan_po_wydobyciu_z_ładunku]]&gt;=100,100,0)</f>
        <v>0</v>
      </c>
      <c r="I1320">
        <f>martianeum7[[#This Row],[stan_po_wydobyciu_z_ładunku]]-martianeum7[[#This Row],[ile_zabiera_na_orbite]]</f>
        <v>23.206599999999934</v>
      </c>
    </row>
    <row r="1321" spans="1:9" x14ac:dyDescent="0.25">
      <c r="A1321" s="1">
        <v>49960</v>
      </c>
      <c r="B1321">
        <f t="shared" si="20"/>
        <v>23.206599999999934</v>
      </c>
      <c r="C1321" t="s">
        <v>15</v>
      </c>
      <c r="D1321">
        <v>22.7</v>
      </c>
      <c r="E1321">
        <v>0</v>
      </c>
      <c r="F1321">
        <f>IF(martianeum7[[#This Row],[zawartosc '[%']]]&gt;=1,martianeum7[[#This Row],[masa '[kg']]]*martianeum7[[#This Row],[zawartosc '[%']]]*0.01,0)</f>
        <v>0</v>
      </c>
      <c r="G1321">
        <f>martianeum7[[#This Row],[stan_magazynu '[kg']]]+martianeum7[[#This Row],[ile_kg_materiału_z_ładunku]]</f>
        <v>23.206599999999934</v>
      </c>
      <c r="H1321">
        <f>IF(martianeum7[[#This Row],[stan_po_wydobyciu_z_ładunku]]&gt;=100,100,0)</f>
        <v>0</v>
      </c>
      <c r="I1321">
        <f>martianeum7[[#This Row],[stan_po_wydobyciu_z_ładunku]]-martianeum7[[#This Row],[ile_zabiera_na_orbite]]</f>
        <v>23.206599999999934</v>
      </c>
    </row>
    <row r="1322" spans="1:9" x14ac:dyDescent="0.25">
      <c r="A1322" s="1">
        <v>49961</v>
      </c>
      <c r="B1322">
        <f t="shared" si="20"/>
        <v>23.206599999999934</v>
      </c>
      <c r="C1322" t="s">
        <v>12</v>
      </c>
      <c r="D1322">
        <v>20.100000000000001</v>
      </c>
      <c r="E1322">
        <v>10.5</v>
      </c>
      <c r="F1322">
        <f>IF(martianeum7[[#This Row],[zawartosc '[%']]]&gt;=1,martianeum7[[#This Row],[masa '[kg']]]*martianeum7[[#This Row],[zawartosc '[%']]]*0.01,0)</f>
        <v>2.1105</v>
      </c>
      <c r="G1322">
        <f>martianeum7[[#This Row],[stan_magazynu '[kg']]]+martianeum7[[#This Row],[ile_kg_materiału_z_ładunku]]</f>
        <v>25.317099999999932</v>
      </c>
      <c r="H1322">
        <f>IF(martianeum7[[#This Row],[stan_po_wydobyciu_z_ładunku]]&gt;=100,100,0)</f>
        <v>0</v>
      </c>
      <c r="I1322">
        <f>martianeum7[[#This Row],[stan_po_wydobyciu_z_ładunku]]-martianeum7[[#This Row],[ile_zabiera_na_orbite]]</f>
        <v>25.317099999999932</v>
      </c>
    </row>
    <row r="1323" spans="1:9" x14ac:dyDescent="0.25">
      <c r="A1323" s="1">
        <v>49962</v>
      </c>
      <c r="B1323">
        <f t="shared" si="20"/>
        <v>25.317099999999932</v>
      </c>
      <c r="C1323" t="s">
        <v>7</v>
      </c>
      <c r="D1323">
        <v>16.100000000000001</v>
      </c>
      <c r="E1323">
        <v>8.1</v>
      </c>
      <c r="F1323">
        <f>IF(martianeum7[[#This Row],[zawartosc '[%']]]&gt;=1,martianeum7[[#This Row],[masa '[kg']]]*martianeum7[[#This Row],[zawartosc '[%']]]*0.01,0)</f>
        <v>1.3041</v>
      </c>
      <c r="G1323">
        <f>martianeum7[[#This Row],[stan_magazynu '[kg']]]+martianeum7[[#This Row],[ile_kg_materiału_z_ładunku]]</f>
        <v>26.621199999999931</v>
      </c>
      <c r="H1323">
        <f>IF(martianeum7[[#This Row],[stan_po_wydobyciu_z_ładunku]]&gt;=100,100,0)</f>
        <v>0</v>
      </c>
      <c r="I1323">
        <f>martianeum7[[#This Row],[stan_po_wydobyciu_z_ładunku]]-martianeum7[[#This Row],[ile_zabiera_na_orbite]]</f>
        <v>26.621199999999931</v>
      </c>
    </row>
    <row r="1324" spans="1:9" x14ac:dyDescent="0.25">
      <c r="A1324" s="1">
        <v>49963</v>
      </c>
      <c r="B1324">
        <f t="shared" si="20"/>
        <v>26.621199999999931</v>
      </c>
      <c r="C1324" t="s">
        <v>7</v>
      </c>
      <c r="D1324">
        <v>13.9</v>
      </c>
      <c r="E1324">
        <v>0</v>
      </c>
      <c r="F1324">
        <f>IF(martianeum7[[#This Row],[zawartosc '[%']]]&gt;=1,martianeum7[[#This Row],[masa '[kg']]]*martianeum7[[#This Row],[zawartosc '[%']]]*0.01,0)</f>
        <v>0</v>
      </c>
      <c r="G1324">
        <f>martianeum7[[#This Row],[stan_magazynu '[kg']]]+martianeum7[[#This Row],[ile_kg_materiału_z_ładunku]]</f>
        <v>26.621199999999931</v>
      </c>
      <c r="H1324">
        <f>IF(martianeum7[[#This Row],[stan_po_wydobyciu_z_ładunku]]&gt;=100,100,0)</f>
        <v>0</v>
      </c>
      <c r="I1324">
        <f>martianeum7[[#This Row],[stan_po_wydobyciu_z_ładunku]]-martianeum7[[#This Row],[ile_zabiera_na_orbite]]</f>
        <v>26.621199999999931</v>
      </c>
    </row>
    <row r="1325" spans="1:9" x14ac:dyDescent="0.25">
      <c r="A1325" s="1">
        <v>49964</v>
      </c>
      <c r="B1325">
        <f t="shared" si="20"/>
        <v>26.621199999999931</v>
      </c>
      <c r="C1325" t="s">
        <v>12</v>
      </c>
      <c r="D1325">
        <v>22.3</v>
      </c>
      <c r="E1325">
        <v>0</v>
      </c>
      <c r="F1325">
        <f>IF(martianeum7[[#This Row],[zawartosc '[%']]]&gt;=1,martianeum7[[#This Row],[masa '[kg']]]*martianeum7[[#This Row],[zawartosc '[%']]]*0.01,0)</f>
        <v>0</v>
      </c>
      <c r="G1325">
        <f>martianeum7[[#This Row],[stan_magazynu '[kg']]]+martianeum7[[#This Row],[ile_kg_materiału_z_ładunku]]</f>
        <v>26.621199999999931</v>
      </c>
      <c r="H1325">
        <f>IF(martianeum7[[#This Row],[stan_po_wydobyciu_z_ładunku]]&gt;=100,100,0)</f>
        <v>0</v>
      </c>
      <c r="I1325">
        <f>martianeum7[[#This Row],[stan_po_wydobyciu_z_ładunku]]-martianeum7[[#This Row],[ile_zabiera_na_orbite]]</f>
        <v>26.621199999999931</v>
      </c>
    </row>
    <row r="1326" spans="1:9" x14ac:dyDescent="0.25">
      <c r="A1326" s="1">
        <v>49965</v>
      </c>
      <c r="B1326">
        <f t="shared" si="20"/>
        <v>26.621199999999931</v>
      </c>
      <c r="C1326" t="s">
        <v>26</v>
      </c>
      <c r="D1326">
        <v>13</v>
      </c>
      <c r="E1326">
        <v>0</v>
      </c>
      <c r="F1326">
        <f>IF(martianeum7[[#This Row],[zawartosc '[%']]]&gt;=1,martianeum7[[#This Row],[masa '[kg']]]*martianeum7[[#This Row],[zawartosc '[%']]]*0.01,0)</f>
        <v>0</v>
      </c>
      <c r="G1326">
        <f>martianeum7[[#This Row],[stan_magazynu '[kg']]]+martianeum7[[#This Row],[ile_kg_materiału_z_ładunku]]</f>
        <v>26.621199999999931</v>
      </c>
      <c r="H1326">
        <f>IF(martianeum7[[#This Row],[stan_po_wydobyciu_z_ładunku]]&gt;=100,100,0)</f>
        <v>0</v>
      </c>
      <c r="I1326">
        <f>martianeum7[[#This Row],[stan_po_wydobyciu_z_ładunku]]-martianeum7[[#This Row],[ile_zabiera_na_orbite]]</f>
        <v>26.621199999999931</v>
      </c>
    </row>
    <row r="1327" spans="1:9" x14ac:dyDescent="0.25">
      <c r="A1327" s="1">
        <v>49966</v>
      </c>
      <c r="B1327">
        <f t="shared" si="20"/>
        <v>26.621199999999931</v>
      </c>
      <c r="C1327" t="s">
        <v>11</v>
      </c>
      <c r="D1327">
        <v>16.2</v>
      </c>
      <c r="E1327">
        <v>0</v>
      </c>
      <c r="F1327">
        <f>IF(martianeum7[[#This Row],[zawartosc '[%']]]&gt;=1,martianeum7[[#This Row],[masa '[kg']]]*martianeum7[[#This Row],[zawartosc '[%']]]*0.01,0)</f>
        <v>0</v>
      </c>
      <c r="G1327">
        <f>martianeum7[[#This Row],[stan_magazynu '[kg']]]+martianeum7[[#This Row],[ile_kg_materiału_z_ładunku]]</f>
        <v>26.621199999999931</v>
      </c>
      <c r="H1327">
        <f>IF(martianeum7[[#This Row],[stan_po_wydobyciu_z_ładunku]]&gt;=100,100,0)</f>
        <v>0</v>
      </c>
      <c r="I1327">
        <f>martianeum7[[#This Row],[stan_po_wydobyciu_z_ładunku]]-martianeum7[[#This Row],[ile_zabiera_na_orbite]]</f>
        <v>26.621199999999931</v>
      </c>
    </row>
    <row r="1328" spans="1:9" x14ac:dyDescent="0.25">
      <c r="A1328" s="1">
        <v>49967</v>
      </c>
      <c r="B1328">
        <f t="shared" si="20"/>
        <v>26.621199999999931</v>
      </c>
      <c r="C1328" t="s">
        <v>14</v>
      </c>
      <c r="D1328">
        <v>24.8</v>
      </c>
      <c r="E1328">
        <v>0</v>
      </c>
      <c r="F1328">
        <f>IF(martianeum7[[#This Row],[zawartosc '[%']]]&gt;=1,martianeum7[[#This Row],[masa '[kg']]]*martianeum7[[#This Row],[zawartosc '[%']]]*0.01,0)</f>
        <v>0</v>
      </c>
      <c r="G1328">
        <f>martianeum7[[#This Row],[stan_magazynu '[kg']]]+martianeum7[[#This Row],[ile_kg_materiału_z_ładunku]]</f>
        <v>26.621199999999931</v>
      </c>
      <c r="H1328">
        <f>IF(martianeum7[[#This Row],[stan_po_wydobyciu_z_ładunku]]&gt;=100,100,0)</f>
        <v>0</v>
      </c>
      <c r="I1328">
        <f>martianeum7[[#This Row],[stan_po_wydobyciu_z_ładunku]]-martianeum7[[#This Row],[ile_zabiera_na_orbite]]</f>
        <v>26.621199999999931</v>
      </c>
    </row>
    <row r="1329" spans="1:9" x14ac:dyDescent="0.25">
      <c r="A1329" s="1">
        <v>49968</v>
      </c>
      <c r="B1329">
        <f t="shared" si="20"/>
        <v>26.621199999999931</v>
      </c>
      <c r="C1329" t="s">
        <v>13</v>
      </c>
      <c r="D1329">
        <v>29.7</v>
      </c>
      <c r="E1329">
        <v>0</v>
      </c>
      <c r="F1329">
        <f>IF(martianeum7[[#This Row],[zawartosc '[%']]]&gt;=1,martianeum7[[#This Row],[masa '[kg']]]*martianeum7[[#This Row],[zawartosc '[%']]]*0.01,0)</f>
        <v>0</v>
      </c>
      <c r="G1329">
        <f>martianeum7[[#This Row],[stan_magazynu '[kg']]]+martianeum7[[#This Row],[ile_kg_materiału_z_ładunku]]</f>
        <v>26.621199999999931</v>
      </c>
      <c r="H1329">
        <f>IF(martianeum7[[#This Row],[stan_po_wydobyciu_z_ładunku]]&gt;=100,100,0)</f>
        <v>0</v>
      </c>
      <c r="I1329">
        <f>martianeum7[[#This Row],[stan_po_wydobyciu_z_ładunku]]-martianeum7[[#This Row],[ile_zabiera_na_orbite]]</f>
        <v>26.621199999999931</v>
      </c>
    </row>
    <row r="1330" spans="1:9" x14ac:dyDescent="0.25">
      <c r="A1330" s="1">
        <v>49969</v>
      </c>
      <c r="B1330">
        <f t="shared" si="20"/>
        <v>26.621199999999931</v>
      </c>
      <c r="C1330" t="s">
        <v>10</v>
      </c>
      <c r="D1330">
        <v>17.600000000000001</v>
      </c>
      <c r="E1330">
        <v>14.7</v>
      </c>
      <c r="F1330">
        <f>IF(martianeum7[[#This Row],[zawartosc '[%']]]&gt;=1,martianeum7[[#This Row],[masa '[kg']]]*martianeum7[[#This Row],[zawartosc '[%']]]*0.01,0)</f>
        <v>2.5872000000000002</v>
      </c>
      <c r="G1330">
        <f>martianeum7[[#This Row],[stan_magazynu '[kg']]]+martianeum7[[#This Row],[ile_kg_materiału_z_ładunku]]</f>
        <v>29.20839999999993</v>
      </c>
      <c r="H1330">
        <f>IF(martianeum7[[#This Row],[stan_po_wydobyciu_z_ładunku]]&gt;=100,100,0)</f>
        <v>0</v>
      </c>
      <c r="I1330">
        <f>martianeum7[[#This Row],[stan_po_wydobyciu_z_ładunku]]-martianeum7[[#This Row],[ile_zabiera_na_orbite]]</f>
        <v>29.20839999999993</v>
      </c>
    </row>
    <row r="1331" spans="1:9" x14ac:dyDescent="0.25">
      <c r="A1331" s="1">
        <v>49970</v>
      </c>
      <c r="B1331">
        <f t="shared" si="20"/>
        <v>29.20839999999993</v>
      </c>
      <c r="C1331" t="s">
        <v>10</v>
      </c>
      <c r="D1331">
        <v>10.4</v>
      </c>
      <c r="E1331">
        <v>27.7</v>
      </c>
      <c r="F1331">
        <f>IF(martianeum7[[#This Row],[zawartosc '[%']]]&gt;=1,martianeum7[[#This Row],[masa '[kg']]]*martianeum7[[#This Row],[zawartosc '[%']]]*0.01,0)</f>
        <v>2.8807999999999998</v>
      </c>
      <c r="G1331">
        <f>martianeum7[[#This Row],[stan_magazynu '[kg']]]+martianeum7[[#This Row],[ile_kg_materiału_z_ładunku]]</f>
        <v>32.089199999999927</v>
      </c>
      <c r="H1331">
        <f>IF(martianeum7[[#This Row],[stan_po_wydobyciu_z_ładunku]]&gt;=100,100,0)</f>
        <v>0</v>
      </c>
      <c r="I1331">
        <f>martianeum7[[#This Row],[stan_po_wydobyciu_z_ładunku]]-martianeum7[[#This Row],[ile_zabiera_na_orbite]]</f>
        <v>32.089199999999927</v>
      </c>
    </row>
    <row r="1332" spans="1:9" x14ac:dyDescent="0.25">
      <c r="A1332" s="1">
        <v>49971</v>
      </c>
      <c r="B1332">
        <f t="shared" si="20"/>
        <v>32.089199999999927</v>
      </c>
      <c r="C1332" t="s">
        <v>15</v>
      </c>
      <c r="D1332">
        <v>17</v>
      </c>
      <c r="E1332">
        <v>1.1000000000000001</v>
      </c>
      <c r="F1332">
        <f>IF(martianeum7[[#This Row],[zawartosc '[%']]]&gt;=1,martianeum7[[#This Row],[masa '[kg']]]*martianeum7[[#This Row],[zawartosc '[%']]]*0.01,0)</f>
        <v>0.18700000000000003</v>
      </c>
      <c r="G1332">
        <f>martianeum7[[#This Row],[stan_magazynu '[kg']]]+martianeum7[[#This Row],[ile_kg_materiału_z_ładunku]]</f>
        <v>32.276199999999925</v>
      </c>
      <c r="H1332">
        <f>IF(martianeum7[[#This Row],[stan_po_wydobyciu_z_ładunku]]&gt;=100,100,0)</f>
        <v>0</v>
      </c>
      <c r="I1332">
        <f>martianeum7[[#This Row],[stan_po_wydobyciu_z_ładunku]]-martianeum7[[#This Row],[ile_zabiera_na_orbite]]</f>
        <v>32.276199999999925</v>
      </c>
    </row>
    <row r="1333" spans="1:9" x14ac:dyDescent="0.25">
      <c r="A1333" s="1">
        <v>49972</v>
      </c>
      <c r="B1333">
        <f t="shared" si="20"/>
        <v>32.276199999999925</v>
      </c>
      <c r="C1333" t="s">
        <v>18</v>
      </c>
      <c r="D1333">
        <v>15.7</v>
      </c>
      <c r="E1333">
        <v>5.9</v>
      </c>
      <c r="F1333">
        <f>IF(martianeum7[[#This Row],[zawartosc '[%']]]&gt;=1,martianeum7[[#This Row],[masa '[kg']]]*martianeum7[[#This Row],[zawartosc '[%']]]*0.01,0)</f>
        <v>0.92630000000000001</v>
      </c>
      <c r="G1333">
        <f>martianeum7[[#This Row],[stan_magazynu '[kg']]]+martianeum7[[#This Row],[ile_kg_materiału_z_ładunku]]</f>
        <v>33.202499999999922</v>
      </c>
      <c r="H1333">
        <f>IF(martianeum7[[#This Row],[stan_po_wydobyciu_z_ładunku]]&gt;=100,100,0)</f>
        <v>0</v>
      </c>
      <c r="I1333">
        <f>martianeum7[[#This Row],[stan_po_wydobyciu_z_ładunku]]-martianeum7[[#This Row],[ile_zabiera_na_orbite]]</f>
        <v>33.202499999999922</v>
      </c>
    </row>
    <row r="1334" spans="1:9" x14ac:dyDescent="0.25">
      <c r="A1334" s="1">
        <v>49973</v>
      </c>
      <c r="B1334">
        <f t="shared" si="20"/>
        <v>33.202499999999922</v>
      </c>
      <c r="C1334" t="s">
        <v>19</v>
      </c>
      <c r="D1334">
        <v>23.8</v>
      </c>
      <c r="E1334">
        <v>4.3</v>
      </c>
      <c r="F1334">
        <f>IF(martianeum7[[#This Row],[zawartosc '[%']]]&gt;=1,martianeum7[[#This Row],[masa '[kg']]]*martianeum7[[#This Row],[zawartosc '[%']]]*0.01,0)</f>
        <v>1.0234000000000001</v>
      </c>
      <c r="G1334">
        <f>martianeum7[[#This Row],[stan_magazynu '[kg']]]+martianeum7[[#This Row],[ile_kg_materiału_z_ładunku]]</f>
        <v>34.225899999999925</v>
      </c>
      <c r="H1334">
        <f>IF(martianeum7[[#This Row],[stan_po_wydobyciu_z_ładunku]]&gt;=100,100,0)</f>
        <v>0</v>
      </c>
      <c r="I1334">
        <f>martianeum7[[#This Row],[stan_po_wydobyciu_z_ładunku]]-martianeum7[[#This Row],[ile_zabiera_na_orbite]]</f>
        <v>34.225899999999925</v>
      </c>
    </row>
    <row r="1335" spans="1:9" x14ac:dyDescent="0.25">
      <c r="A1335" s="1">
        <v>49974</v>
      </c>
      <c r="B1335">
        <f t="shared" si="20"/>
        <v>34.225899999999925</v>
      </c>
      <c r="C1335" t="s">
        <v>11</v>
      </c>
      <c r="D1335">
        <v>16.2</v>
      </c>
      <c r="E1335">
        <v>8.6999999999999993</v>
      </c>
      <c r="F1335">
        <f>IF(martianeum7[[#This Row],[zawartosc '[%']]]&gt;=1,martianeum7[[#This Row],[masa '[kg']]]*martianeum7[[#This Row],[zawartosc '[%']]]*0.01,0)</f>
        <v>1.4093999999999998</v>
      </c>
      <c r="G1335">
        <f>martianeum7[[#This Row],[stan_magazynu '[kg']]]+martianeum7[[#This Row],[ile_kg_materiału_z_ładunku]]</f>
        <v>35.635299999999923</v>
      </c>
      <c r="H1335">
        <f>IF(martianeum7[[#This Row],[stan_po_wydobyciu_z_ładunku]]&gt;=100,100,0)</f>
        <v>0</v>
      </c>
      <c r="I1335">
        <f>martianeum7[[#This Row],[stan_po_wydobyciu_z_ładunku]]-martianeum7[[#This Row],[ile_zabiera_na_orbite]]</f>
        <v>35.635299999999923</v>
      </c>
    </row>
    <row r="1336" spans="1:9" x14ac:dyDescent="0.25">
      <c r="A1336" s="1">
        <v>49975</v>
      </c>
      <c r="B1336">
        <f t="shared" si="20"/>
        <v>35.635299999999923</v>
      </c>
      <c r="C1336" t="s">
        <v>5</v>
      </c>
      <c r="D1336">
        <v>23.3</v>
      </c>
      <c r="E1336">
        <v>5.8</v>
      </c>
      <c r="F1336">
        <f>IF(martianeum7[[#This Row],[zawartosc '[%']]]&gt;=1,martianeum7[[#This Row],[masa '[kg']]]*martianeum7[[#This Row],[zawartosc '[%']]]*0.01,0)</f>
        <v>1.3513999999999999</v>
      </c>
      <c r="G1336">
        <f>martianeum7[[#This Row],[stan_magazynu '[kg']]]+martianeum7[[#This Row],[ile_kg_materiału_z_ładunku]]</f>
        <v>36.986699999999921</v>
      </c>
      <c r="H1336">
        <f>IF(martianeum7[[#This Row],[stan_po_wydobyciu_z_ładunku]]&gt;=100,100,0)</f>
        <v>0</v>
      </c>
      <c r="I1336">
        <f>martianeum7[[#This Row],[stan_po_wydobyciu_z_ładunku]]-martianeum7[[#This Row],[ile_zabiera_na_orbite]]</f>
        <v>36.986699999999921</v>
      </c>
    </row>
    <row r="1337" spans="1:9" x14ac:dyDescent="0.25">
      <c r="A1337" s="1">
        <v>49976</v>
      </c>
      <c r="B1337">
        <f t="shared" si="20"/>
        <v>36.986699999999921</v>
      </c>
      <c r="C1337" t="s">
        <v>7</v>
      </c>
      <c r="D1337">
        <v>18.7</v>
      </c>
      <c r="E1337">
        <v>1.1000000000000001</v>
      </c>
      <c r="F1337">
        <f>IF(martianeum7[[#This Row],[zawartosc '[%']]]&gt;=1,martianeum7[[#This Row],[masa '[kg']]]*martianeum7[[#This Row],[zawartosc '[%']]]*0.01,0)</f>
        <v>0.20569999999999999</v>
      </c>
      <c r="G1337">
        <f>martianeum7[[#This Row],[stan_magazynu '[kg']]]+martianeum7[[#This Row],[ile_kg_materiału_z_ładunku]]</f>
        <v>37.192399999999921</v>
      </c>
      <c r="H1337">
        <f>IF(martianeum7[[#This Row],[stan_po_wydobyciu_z_ładunku]]&gt;=100,100,0)</f>
        <v>0</v>
      </c>
      <c r="I1337">
        <f>martianeum7[[#This Row],[stan_po_wydobyciu_z_ładunku]]-martianeum7[[#This Row],[ile_zabiera_na_orbite]]</f>
        <v>37.192399999999921</v>
      </c>
    </row>
    <row r="1338" spans="1:9" x14ac:dyDescent="0.25">
      <c r="A1338" s="1">
        <v>49977</v>
      </c>
      <c r="B1338">
        <f t="shared" si="20"/>
        <v>37.192399999999921</v>
      </c>
      <c r="C1338" t="s">
        <v>17</v>
      </c>
      <c r="D1338">
        <v>27.9</v>
      </c>
      <c r="E1338">
        <v>2.6</v>
      </c>
      <c r="F1338">
        <f>IF(martianeum7[[#This Row],[zawartosc '[%']]]&gt;=1,martianeum7[[#This Row],[masa '[kg']]]*martianeum7[[#This Row],[zawartosc '[%']]]*0.01,0)</f>
        <v>0.72539999999999993</v>
      </c>
      <c r="G1338">
        <f>martianeum7[[#This Row],[stan_magazynu '[kg']]]+martianeum7[[#This Row],[ile_kg_materiału_z_ładunku]]</f>
        <v>37.917799999999922</v>
      </c>
      <c r="H1338">
        <f>IF(martianeum7[[#This Row],[stan_po_wydobyciu_z_ładunku]]&gt;=100,100,0)</f>
        <v>0</v>
      </c>
      <c r="I1338">
        <f>martianeum7[[#This Row],[stan_po_wydobyciu_z_ładunku]]-martianeum7[[#This Row],[ile_zabiera_na_orbite]]</f>
        <v>37.917799999999922</v>
      </c>
    </row>
    <row r="1339" spans="1:9" x14ac:dyDescent="0.25">
      <c r="A1339" s="1">
        <v>49978</v>
      </c>
      <c r="B1339">
        <f t="shared" si="20"/>
        <v>37.917799999999922</v>
      </c>
      <c r="C1339" t="s">
        <v>18</v>
      </c>
      <c r="D1339">
        <v>19.8</v>
      </c>
      <c r="E1339">
        <v>0</v>
      </c>
      <c r="F1339">
        <f>IF(martianeum7[[#This Row],[zawartosc '[%']]]&gt;=1,martianeum7[[#This Row],[masa '[kg']]]*martianeum7[[#This Row],[zawartosc '[%']]]*0.01,0)</f>
        <v>0</v>
      </c>
      <c r="G1339">
        <f>martianeum7[[#This Row],[stan_magazynu '[kg']]]+martianeum7[[#This Row],[ile_kg_materiału_z_ładunku]]</f>
        <v>37.917799999999922</v>
      </c>
      <c r="H1339">
        <f>IF(martianeum7[[#This Row],[stan_po_wydobyciu_z_ładunku]]&gt;=100,100,0)</f>
        <v>0</v>
      </c>
      <c r="I1339">
        <f>martianeum7[[#This Row],[stan_po_wydobyciu_z_ładunku]]-martianeum7[[#This Row],[ile_zabiera_na_orbite]]</f>
        <v>37.917799999999922</v>
      </c>
    </row>
    <row r="1340" spans="1:9" x14ac:dyDescent="0.25">
      <c r="A1340" s="1">
        <v>49979</v>
      </c>
      <c r="B1340">
        <f t="shared" si="20"/>
        <v>37.917799999999922</v>
      </c>
      <c r="C1340" t="s">
        <v>11</v>
      </c>
      <c r="D1340">
        <v>16.7</v>
      </c>
      <c r="E1340">
        <v>3.5</v>
      </c>
      <c r="F1340">
        <f>IF(martianeum7[[#This Row],[zawartosc '[%']]]&gt;=1,martianeum7[[#This Row],[masa '[kg']]]*martianeum7[[#This Row],[zawartosc '[%']]]*0.01,0)</f>
        <v>0.58450000000000002</v>
      </c>
      <c r="G1340">
        <f>martianeum7[[#This Row],[stan_magazynu '[kg']]]+martianeum7[[#This Row],[ile_kg_materiału_z_ładunku]]</f>
        <v>38.50229999999992</v>
      </c>
      <c r="H1340">
        <f>IF(martianeum7[[#This Row],[stan_po_wydobyciu_z_ładunku]]&gt;=100,100,0)</f>
        <v>0</v>
      </c>
      <c r="I1340">
        <f>martianeum7[[#This Row],[stan_po_wydobyciu_z_ładunku]]-martianeum7[[#This Row],[ile_zabiera_na_orbite]]</f>
        <v>38.50229999999992</v>
      </c>
    </row>
    <row r="1341" spans="1:9" x14ac:dyDescent="0.25">
      <c r="A1341" s="1">
        <v>49980</v>
      </c>
      <c r="B1341">
        <f t="shared" si="20"/>
        <v>38.50229999999992</v>
      </c>
      <c r="C1341" t="s">
        <v>23</v>
      </c>
      <c r="D1341">
        <v>28.6</v>
      </c>
      <c r="E1341">
        <v>0</v>
      </c>
      <c r="F1341">
        <f>IF(martianeum7[[#This Row],[zawartosc '[%']]]&gt;=1,martianeum7[[#This Row],[masa '[kg']]]*martianeum7[[#This Row],[zawartosc '[%']]]*0.01,0)</f>
        <v>0</v>
      </c>
      <c r="G1341">
        <f>martianeum7[[#This Row],[stan_magazynu '[kg']]]+martianeum7[[#This Row],[ile_kg_materiału_z_ładunku]]</f>
        <v>38.50229999999992</v>
      </c>
      <c r="H1341">
        <f>IF(martianeum7[[#This Row],[stan_po_wydobyciu_z_ładunku]]&gt;=100,100,0)</f>
        <v>0</v>
      </c>
      <c r="I1341">
        <f>martianeum7[[#This Row],[stan_po_wydobyciu_z_ładunku]]-martianeum7[[#This Row],[ile_zabiera_na_orbite]]</f>
        <v>38.50229999999992</v>
      </c>
    </row>
    <row r="1342" spans="1:9" x14ac:dyDescent="0.25">
      <c r="A1342" s="1">
        <v>49981</v>
      </c>
      <c r="B1342">
        <f t="shared" si="20"/>
        <v>38.50229999999992</v>
      </c>
      <c r="C1342" t="s">
        <v>10</v>
      </c>
      <c r="D1342">
        <v>10.8</v>
      </c>
      <c r="E1342">
        <v>32.9</v>
      </c>
      <c r="F1342">
        <f>IF(martianeum7[[#This Row],[zawartosc '[%']]]&gt;=1,martianeum7[[#This Row],[masa '[kg']]]*martianeum7[[#This Row],[zawartosc '[%']]]*0.01,0)</f>
        <v>3.5531999999999999</v>
      </c>
      <c r="G1342">
        <f>martianeum7[[#This Row],[stan_magazynu '[kg']]]+martianeum7[[#This Row],[ile_kg_materiału_z_ładunku]]</f>
        <v>42.055499999999917</v>
      </c>
      <c r="H1342">
        <f>IF(martianeum7[[#This Row],[stan_po_wydobyciu_z_ładunku]]&gt;=100,100,0)</f>
        <v>0</v>
      </c>
      <c r="I1342">
        <f>martianeum7[[#This Row],[stan_po_wydobyciu_z_ładunku]]-martianeum7[[#This Row],[ile_zabiera_na_orbite]]</f>
        <v>42.055499999999917</v>
      </c>
    </row>
    <row r="1343" spans="1:9" x14ac:dyDescent="0.25">
      <c r="A1343" s="1">
        <v>49982</v>
      </c>
      <c r="B1343">
        <f t="shared" si="20"/>
        <v>42.055499999999917</v>
      </c>
      <c r="C1343" t="s">
        <v>18</v>
      </c>
      <c r="D1343">
        <v>12.8</v>
      </c>
      <c r="E1343">
        <v>0</v>
      </c>
      <c r="F1343">
        <f>IF(martianeum7[[#This Row],[zawartosc '[%']]]&gt;=1,martianeum7[[#This Row],[masa '[kg']]]*martianeum7[[#This Row],[zawartosc '[%']]]*0.01,0)</f>
        <v>0</v>
      </c>
      <c r="G1343">
        <f>martianeum7[[#This Row],[stan_magazynu '[kg']]]+martianeum7[[#This Row],[ile_kg_materiału_z_ładunku]]</f>
        <v>42.055499999999917</v>
      </c>
      <c r="H1343">
        <f>IF(martianeum7[[#This Row],[stan_po_wydobyciu_z_ładunku]]&gt;=100,100,0)</f>
        <v>0</v>
      </c>
      <c r="I1343">
        <f>martianeum7[[#This Row],[stan_po_wydobyciu_z_ładunku]]-martianeum7[[#This Row],[ile_zabiera_na_orbite]]</f>
        <v>42.055499999999917</v>
      </c>
    </row>
    <row r="1344" spans="1:9" x14ac:dyDescent="0.25">
      <c r="A1344" s="1">
        <v>49983</v>
      </c>
      <c r="B1344">
        <f t="shared" si="20"/>
        <v>42.055499999999917</v>
      </c>
      <c r="C1344" t="s">
        <v>26</v>
      </c>
      <c r="D1344">
        <v>17.600000000000001</v>
      </c>
      <c r="E1344">
        <v>0</v>
      </c>
      <c r="F1344">
        <f>IF(martianeum7[[#This Row],[zawartosc '[%']]]&gt;=1,martianeum7[[#This Row],[masa '[kg']]]*martianeum7[[#This Row],[zawartosc '[%']]]*0.01,0)</f>
        <v>0</v>
      </c>
      <c r="G1344">
        <f>martianeum7[[#This Row],[stan_magazynu '[kg']]]+martianeum7[[#This Row],[ile_kg_materiału_z_ładunku]]</f>
        <v>42.055499999999917</v>
      </c>
      <c r="H1344">
        <f>IF(martianeum7[[#This Row],[stan_po_wydobyciu_z_ładunku]]&gt;=100,100,0)</f>
        <v>0</v>
      </c>
      <c r="I1344">
        <f>martianeum7[[#This Row],[stan_po_wydobyciu_z_ładunku]]-martianeum7[[#This Row],[ile_zabiera_na_orbite]]</f>
        <v>42.055499999999917</v>
      </c>
    </row>
    <row r="1345" spans="1:9" x14ac:dyDescent="0.25">
      <c r="A1345" s="1">
        <v>49984</v>
      </c>
      <c r="B1345">
        <f t="shared" si="20"/>
        <v>42.055499999999917</v>
      </c>
      <c r="C1345" t="s">
        <v>22</v>
      </c>
      <c r="D1345">
        <v>24.1</v>
      </c>
      <c r="E1345">
        <v>0</v>
      </c>
      <c r="F1345">
        <f>IF(martianeum7[[#This Row],[zawartosc '[%']]]&gt;=1,martianeum7[[#This Row],[masa '[kg']]]*martianeum7[[#This Row],[zawartosc '[%']]]*0.01,0)</f>
        <v>0</v>
      </c>
      <c r="G1345">
        <f>martianeum7[[#This Row],[stan_magazynu '[kg']]]+martianeum7[[#This Row],[ile_kg_materiału_z_ładunku]]</f>
        <v>42.055499999999917</v>
      </c>
      <c r="H1345">
        <f>IF(martianeum7[[#This Row],[stan_po_wydobyciu_z_ładunku]]&gt;=100,100,0)</f>
        <v>0</v>
      </c>
      <c r="I1345">
        <f>martianeum7[[#This Row],[stan_po_wydobyciu_z_ładunku]]-martianeum7[[#This Row],[ile_zabiera_na_orbite]]</f>
        <v>42.055499999999917</v>
      </c>
    </row>
    <row r="1346" spans="1:9" x14ac:dyDescent="0.25">
      <c r="A1346" s="1">
        <v>49985</v>
      </c>
      <c r="B1346">
        <f t="shared" si="20"/>
        <v>42.055499999999917</v>
      </c>
      <c r="C1346" t="s">
        <v>11</v>
      </c>
      <c r="D1346">
        <v>11.4</v>
      </c>
      <c r="E1346">
        <v>18.2</v>
      </c>
      <c r="F1346">
        <f>IF(martianeum7[[#This Row],[zawartosc '[%']]]&gt;=1,martianeum7[[#This Row],[masa '[kg']]]*martianeum7[[#This Row],[zawartosc '[%']]]*0.01,0)</f>
        <v>2.0747999999999998</v>
      </c>
      <c r="G1346">
        <f>martianeum7[[#This Row],[stan_magazynu '[kg']]]+martianeum7[[#This Row],[ile_kg_materiału_z_ładunku]]</f>
        <v>44.13029999999992</v>
      </c>
      <c r="H1346">
        <f>IF(martianeum7[[#This Row],[stan_po_wydobyciu_z_ładunku]]&gt;=100,100,0)</f>
        <v>0</v>
      </c>
      <c r="I1346">
        <f>martianeum7[[#This Row],[stan_po_wydobyciu_z_ładunku]]-martianeum7[[#This Row],[ile_zabiera_na_orbite]]</f>
        <v>44.13029999999992</v>
      </c>
    </row>
    <row r="1347" spans="1:9" x14ac:dyDescent="0.25">
      <c r="A1347" s="1">
        <v>49986</v>
      </c>
      <c r="B1347">
        <f t="shared" si="20"/>
        <v>44.13029999999992</v>
      </c>
      <c r="C1347" t="s">
        <v>9</v>
      </c>
      <c r="D1347">
        <v>21.9</v>
      </c>
      <c r="E1347">
        <v>5.4</v>
      </c>
      <c r="F1347">
        <f>IF(martianeum7[[#This Row],[zawartosc '[%']]]&gt;=1,martianeum7[[#This Row],[masa '[kg']]]*martianeum7[[#This Row],[zawartosc '[%']]]*0.01,0)</f>
        <v>1.1826000000000001</v>
      </c>
      <c r="G1347">
        <f>martianeum7[[#This Row],[stan_magazynu '[kg']]]+martianeum7[[#This Row],[ile_kg_materiału_z_ładunku]]</f>
        <v>45.312899999999921</v>
      </c>
      <c r="H1347">
        <f>IF(martianeum7[[#This Row],[stan_po_wydobyciu_z_ładunku]]&gt;=100,100,0)</f>
        <v>0</v>
      </c>
      <c r="I1347">
        <f>martianeum7[[#This Row],[stan_po_wydobyciu_z_ładunku]]-martianeum7[[#This Row],[ile_zabiera_na_orbite]]</f>
        <v>45.312899999999921</v>
      </c>
    </row>
    <row r="1348" spans="1:9" x14ac:dyDescent="0.25">
      <c r="A1348" s="1">
        <v>49987</v>
      </c>
      <c r="B1348">
        <f t="shared" ref="B1348:B1411" si="21">I1347</f>
        <v>45.312899999999921</v>
      </c>
      <c r="C1348" t="s">
        <v>26</v>
      </c>
      <c r="D1348">
        <v>16.8</v>
      </c>
      <c r="E1348">
        <v>1.6</v>
      </c>
      <c r="F1348">
        <f>IF(martianeum7[[#This Row],[zawartosc '[%']]]&gt;=1,martianeum7[[#This Row],[masa '[kg']]]*martianeum7[[#This Row],[zawartosc '[%']]]*0.01,0)</f>
        <v>0.26880000000000004</v>
      </c>
      <c r="G1348">
        <f>martianeum7[[#This Row],[stan_magazynu '[kg']]]+martianeum7[[#This Row],[ile_kg_materiału_z_ładunku]]</f>
        <v>45.58169999999992</v>
      </c>
      <c r="H1348">
        <f>IF(martianeum7[[#This Row],[stan_po_wydobyciu_z_ładunku]]&gt;=100,100,0)</f>
        <v>0</v>
      </c>
      <c r="I1348">
        <f>martianeum7[[#This Row],[stan_po_wydobyciu_z_ładunku]]-martianeum7[[#This Row],[ile_zabiera_na_orbite]]</f>
        <v>45.58169999999992</v>
      </c>
    </row>
    <row r="1349" spans="1:9" x14ac:dyDescent="0.25">
      <c r="A1349" s="1">
        <v>49988</v>
      </c>
      <c r="B1349">
        <f t="shared" si="21"/>
        <v>45.58169999999992</v>
      </c>
      <c r="C1349" t="s">
        <v>6</v>
      </c>
      <c r="D1349">
        <v>26</v>
      </c>
      <c r="E1349">
        <v>0</v>
      </c>
      <c r="F1349">
        <f>IF(martianeum7[[#This Row],[zawartosc '[%']]]&gt;=1,martianeum7[[#This Row],[masa '[kg']]]*martianeum7[[#This Row],[zawartosc '[%']]]*0.01,0)</f>
        <v>0</v>
      </c>
      <c r="G1349">
        <f>martianeum7[[#This Row],[stan_magazynu '[kg']]]+martianeum7[[#This Row],[ile_kg_materiału_z_ładunku]]</f>
        <v>45.58169999999992</v>
      </c>
      <c r="H1349">
        <f>IF(martianeum7[[#This Row],[stan_po_wydobyciu_z_ładunku]]&gt;=100,100,0)</f>
        <v>0</v>
      </c>
      <c r="I1349">
        <f>martianeum7[[#This Row],[stan_po_wydobyciu_z_ładunku]]-martianeum7[[#This Row],[ile_zabiera_na_orbite]]</f>
        <v>45.58169999999992</v>
      </c>
    </row>
    <row r="1350" spans="1:9" x14ac:dyDescent="0.25">
      <c r="A1350" s="1">
        <v>49989</v>
      </c>
      <c r="B1350">
        <f t="shared" si="21"/>
        <v>45.58169999999992</v>
      </c>
      <c r="C1350" t="s">
        <v>11</v>
      </c>
      <c r="D1350">
        <v>20.2</v>
      </c>
      <c r="E1350">
        <v>10</v>
      </c>
      <c r="F1350">
        <f>IF(martianeum7[[#This Row],[zawartosc '[%']]]&gt;=1,martianeum7[[#This Row],[masa '[kg']]]*martianeum7[[#This Row],[zawartosc '[%']]]*0.01,0)</f>
        <v>2.02</v>
      </c>
      <c r="G1350">
        <f>martianeum7[[#This Row],[stan_magazynu '[kg']]]+martianeum7[[#This Row],[ile_kg_materiału_z_ładunku]]</f>
        <v>47.601699999999923</v>
      </c>
      <c r="H1350">
        <f>IF(martianeum7[[#This Row],[stan_po_wydobyciu_z_ładunku]]&gt;=100,100,0)</f>
        <v>0</v>
      </c>
      <c r="I1350">
        <f>martianeum7[[#This Row],[stan_po_wydobyciu_z_ładunku]]-martianeum7[[#This Row],[ile_zabiera_na_orbite]]</f>
        <v>47.601699999999923</v>
      </c>
    </row>
    <row r="1351" spans="1:9" x14ac:dyDescent="0.25">
      <c r="A1351" s="1">
        <v>49990</v>
      </c>
      <c r="B1351">
        <f t="shared" si="21"/>
        <v>47.601699999999923</v>
      </c>
      <c r="C1351" t="s">
        <v>19</v>
      </c>
      <c r="D1351">
        <v>20.3</v>
      </c>
      <c r="E1351">
        <v>37.799999999999997</v>
      </c>
      <c r="F1351">
        <f>IF(martianeum7[[#This Row],[zawartosc '[%']]]&gt;=1,martianeum7[[#This Row],[masa '[kg']]]*martianeum7[[#This Row],[zawartosc '[%']]]*0.01,0)</f>
        <v>7.6733999999999991</v>
      </c>
      <c r="G1351">
        <f>martianeum7[[#This Row],[stan_magazynu '[kg']]]+martianeum7[[#This Row],[ile_kg_materiału_z_ładunku]]</f>
        <v>55.275099999999924</v>
      </c>
      <c r="H1351">
        <f>IF(martianeum7[[#This Row],[stan_po_wydobyciu_z_ładunku]]&gt;=100,100,0)</f>
        <v>0</v>
      </c>
      <c r="I1351">
        <f>martianeum7[[#This Row],[stan_po_wydobyciu_z_ładunku]]-martianeum7[[#This Row],[ile_zabiera_na_orbite]]</f>
        <v>55.275099999999924</v>
      </c>
    </row>
    <row r="1352" spans="1:9" x14ac:dyDescent="0.25">
      <c r="A1352" s="1">
        <v>49991</v>
      </c>
      <c r="B1352">
        <f t="shared" si="21"/>
        <v>55.275099999999924</v>
      </c>
      <c r="C1352" t="s">
        <v>7</v>
      </c>
      <c r="D1352">
        <v>27.5</v>
      </c>
      <c r="E1352">
        <v>20.8</v>
      </c>
      <c r="F1352">
        <f>IF(martianeum7[[#This Row],[zawartosc '[%']]]&gt;=1,martianeum7[[#This Row],[masa '[kg']]]*martianeum7[[#This Row],[zawartosc '[%']]]*0.01,0)</f>
        <v>5.72</v>
      </c>
      <c r="G1352">
        <f>martianeum7[[#This Row],[stan_magazynu '[kg']]]+martianeum7[[#This Row],[ile_kg_materiału_z_ładunku]]</f>
        <v>60.995099999999923</v>
      </c>
      <c r="H1352">
        <f>IF(martianeum7[[#This Row],[stan_po_wydobyciu_z_ładunku]]&gt;=100,100,0)</f>
        <v>0</v>
      </c>
      <c r="I1352">
        <f>martianeum7[[#This Row],[stan_po_wydobyciu_z_ładunku]]-martianeum7[[#This Row],[ile_zabiera_na_orbite]]</f>
        <v>60.995099999999923</v>
      </c>
    </row>
    <row r="1353" spans="1:9" x14ac:dyDescent="0.25">
      <c r="A1353" s="1">
        <v>49992</v>
      </c>
      <c r="B1353">
        <f t="shared" si="21"/>
        <v>60.995099999999923</v>
      </c>
      <c r="C1353" t="s">
        <v>19</v>
      </c>
      <c r="D1353">
        <v>24.2</v>
      </c>
      <c r="E1353">
        <v>2.9</v>
      </c>
      <c r="F1353">
        <f>IF(martianeum7[[#This Row],[zawartosc '[%']]]&gt;=1,martianeum7[[#This Row],[masa '[kg']]]*martianeum7[[#This Row],[zawartosc '[%']]]*0.01,0)</f>
        <v>0.70179999999999998</v>
      </c>
      <c r="G1353">
        <f>martianeum7[[#This Row],[stan_magazynu '[kg']]]+martianeum7[[#This Row],[ile_kg_materiału_z_ładunku]]</f>
        <v>61.696899999999921</v>
      </c>
      <c r="H1353">
        <f>IF(martianeum7[[#This Row],[stan_po_wydobyciu_z_ładunku]]&gt;=100,100,0)</f>
        <v>0</v>
      </c>
      <c r="I1353">
        <f>martianeum7[[#This Row],[stan_po_wydobyciu_z_ładunku]]-martianeum7[[#This Row],[ile_zabiera_na_orbite]]</f>
        <v>61.696899999999921</v>
      </c>
    </row>
    <row r="1354" spans="1:9" x14ac:dyDescent="0.25">
      <c r="A1354" s="1">
        <v>49993</v>
      </c>
      <c r="B1354">
        <f t="shared" si="21"/>
        <v>61.696899999999921</v>
      </c>
      <c r="C1354" t="s">
        <v>11</v>
      </c>
      <c r="D1354">
        <v>10.7</v>
      </c>
      <c r="E1354">
        <v>14.3</v>
      </c>
      <c r="F1354">
        <f>IF(martianeum7[[#This Row],[zawartosc '[%']]]&gt;=1,martianeum7[[#This Row],[masa '[kg']]]*martianeum7[[#This Row],[zawartosc '[%']]]*0.01,0)</f>
        <v>1.5301</v>
      </c>
      <c r="G1354">
        <f>martianeum7[[#This Row],[stan_magazynu '[kg']]]+martianeum7[[#This Row],[ile_kg_materiału_z_ładunku]]</f>
        <v>63.226999999999919</v>
      </c>
      <c r="H1354">
        <f>IF(martianeum7[[#This Row],[stan_po_wydobyciu_z_ładunku]]&gt;=100,100,0)</f>
        <v>0</v>
      </c>
      <c r="I1354">
        <f>martianeum7[[#This Row],[stan_po_wydobyciu_z_ładunku]]-martianeum7[[#This Row],[ile_zabiera_na_orbite]]</f>
        <v>63.226999999999919</v>
      </c>
    </row>
    <row r="1355" spans="1:9" x14ac:dyDescent="0.25">
      <c r="A1355" s="1">
        <v>49994</v>
      </c>
      <c r="B1355">
        <f t="shared" si="21"/>
        <v>63.226999999999919</v>
      </c>
      <c r="C1355" t="s">
        <v>19</v>
      </c>
      <c r="D1355">
        <v>17.3</v>
      </c>
      <c r="E1355">
        <v>0</v>
      </c>
      <c r="F1355">
        <f>IF(martianeum7[[#This Row],[zawartosc '[%']]]&gt;=1,martianeum7[[#This Row],[masa '[kg']]]*martianeum7[[#This Row],[zawartosc '[%']]]*0.01,0)</f>
        <v>0</v>
      </c>
      <c r="G1355">
        <f>martianeum7[[#This Row],[stan_magazynu '[kg']]]+martianeum7[[#This Row],[ile_kg_materiału_z_ładunku]]</f>
        <v>63.226999999999919</v>
      </c>
      <c r="H1355">
        <f>IF(martianeum7[[#This Row],[stan_po_wydobyciu_z_ładunku]]&gt;=100,100,0)</f>
        <v>0</v>
      </c>
      <c r="I1355">
        <f>martianeum7[[#This Row],[stan_po_wydobyciu_z_ładunku]]-martianeum7[[#This Row],[ile_zabiera_na_orbite]]</f>
        <v>63.226999999999919</v>
      </c>
    </row>
    <row r="1356" spans="1:9" x14ac:dyDescent="0.25">
      <c r="A1356" s="1">
        <v>49995</v>
      </c>
      <c r="B1356">
        <f t="shared" si="21"/>
        <v>63.226999999999919</v>
      </c>
      <c r="C1356" t="s">
        <v>11</v>
      </c>
      <c r="D1356">
        <v>13.5</v>
      </c>
      <c r="E1356">
        <v>21.1</v>
      </c>
      <c r="F1356">
        <f>IF(martianeum7[[#This Row],[zawartosc '[%']]]&gt;=1,martianeum7[[#This Row],[masa '[kg']]]*martianeum7[[#This Row],[zawartosc '[%']]]*0.01,0)</f>
        <v>2.8485000000000005</v>
      </c>
      <c r="G1356">
        <f>martianeum7[[#This Row],[stan_magazynu '[kg']]]+martianeum7[[#This Row],[ile_kg_materiału_z_ładunku]]</f>
        <v>66.07549999999992</v>
      </c>
      <c r="H1356">
        <f>IF(martianeum7[[#This Row],[stan_po_wydobyciu_z_ładunku]]&gt;=100,100,0)</f>
        <v>0</v>
      </c>
      <c r="I1356">
        <f>martianeum7[[#This Row],[stan_po_wydobyciu_z_ładunku]]-martianeum7[[#This Row],[ile_zabiera_na_orbite]]</f>
        <v>66.07549999999992</v>
      </c>
    </row>
    <row r="1357" spans="1:9" x14ac:dyDescent="0.25">
      <c r="A1357" s="1">
        <v>49996</v>
      </c>
      <c r="B1357">
        <f t="shared" si="21"/>
        <v>66.07549999999992</v>
      </c>
      <c r="C1357" t="s">
        <v>6</v>
      </c>
      <c r="D1357">
        <v>13.6</v>
      </c>
      <c r="E1357">
        <v>6</v>
      </c>
      <c r="F1357">
        <f>IF(martianeum7[[#This Row],[zawartosc '[%']]]&gt;=1,martianeum7[[#This Row],[masa '[kg']]]*martianeum7[[#This Row],[zawartosc '[%']]]*0.01,0)</f>
        <v>0.81599999999999995</v>
      </c>
      <c r="G1357">
        <f>martianeum7[[#This Row],[stan_magazynu '[kg']]]+martianeum7[[#This Row],[ile_kg_materiału_z_ładunku]]</f>
        <v>66.891499999999922</v>
      </c>
      <c r="H1357">
        <f>IF(martianeum7[[#This Row],[stan_po_wydobyciu_z_ładunku]]&gt;=100,100,0)</f>
        <v>0</v>
      </c>
      <c r="I1357">
        <f>martianeum7[[#This Row],[stan_po_wydobyciu_z_ładunku]]-martianeum7[[#This Row],[ile_zabiera_na_orbite]]</f>
        <v>66.891499999999922</v>
      </c>
    </row>
    <row r="1358" spans="1:9" x14ac:dyDescent="0.25">
      <c r="A1358" s="1">
        <v>49997</v>
      </c>
      <c r="B1358">
        <f t="shared" si="21"/>
        <v>66.891499999999922</v>
      </c>
      <c r="C1358" t="s">
        <v>5</v>
      </c>
      <c r="D1358">
        <v>19.899999999999999</v>
      </c>
      <c r="E1358">
        <v>0</v>
      </c>
      <c r="F1358">
        <f>IF(martianeum7[[#This Row],[zawartosc '[%']]]&gt;=1,martianeum7[[#This Row],[masa '[kg']]]*martianeum7[[#This Row],[zawartosc '[%']]]*0.01,0)</f>
        <v>0</v>
      </c>
      <c r="G1358">
        <f>martianeum7[[#This Row],[stan_magazynu '[kg']]]+martianeum7[[#This Row],[ile_kg_materiału_z_ładunku]]</f>
        <v>66.891499999999922</v>
      </c>
      <c r="H1358">
        <f>IF(martianeum7[[#This Row],[stan_po_wydobyciu_z_ładunku]]&gt;=100,100,0)</f>
        <v>0</v>
      </c>
      <c r="I1358">
        <f>martianeum7[[#This Row],[stan_po_wydobyciu_z_ładunku]]-martianeum7[[#This Row],[ile_zabiera_na_orbite]]</f>
        <v>66.891499999999922</v>
      </c>
    </row>
    <row r="1359" spans="1:9" x14ac:dyDescent="0.25">
      <c r="A1359" s="1">
        <v>49998</v>
      </c>
      <c r="B1359">
        <f t="shared" si="21"/>
        <v>66.891499999999922</v>
      </c>
      <c r="C1359" t="s">
        <v>18</v>
      </c>
      <c r="D1359">
        <v>13.1</v>
      </c>
      <c r="E1359">
        <v>10.199999999999999</v>
      </c>
      <c r="F1359">
        <f>IF(martianeum7[[#This Row],[zawartosc '[%']]]&gt;=1,martianeum7[[#This Row],[masa '[kg']]]*martianeum7[[#This Row],[zawartosc '[%']]]*0.01,0)</f>
        <v>1.3361999999999998</v>
      </c>
      <c r="G1359">
        <f>martianeum7[[#This Row],[stan_magazynu '[kg']]]+martianeum7[[#This Row],[ile_kg_materiału_z_ładunku]]</f>
        <v>68.227699999999928</v>
      </c>
      <c r="H1359">
        <f>IF(martianeum7[[#This Row],[stan_po_wydobyciu_z_ładunku]]&gt;=100,100,0)</f>
        <v>0</v>
      </c>
      <c r="I1359">
        <f>martianeum7[[#This Row],[stan_po_wydobyciu_z_ładunku]]-martianeum7[[#This Row],[ile_zabiera_na_orbite]]</f>
        <v>68.227699999999928</v>
      </c>
    </row>
    <row r="1360" spans="1:9" x14ac:dyDescent="0.25">
      <c r="A1360" s="1">
        <v>49999</v>
      </c>
      <c r="B1360">
        <f t="shared" si="21"/>
        <v>68.227699999999928</v>
      </c>
      <c r="C1360" t="s">
        <v>21</v>
      </c>
      <c r="D1360">
        <v>29.8</v>
      </c>
      <c r="E1360">
        <v>1.9</v>
      </c>
      <c r="F1360">
        <f>IF(martianeum7[[#This Row],[zawartosc '[%']]]&gt;=1,martianeum7[[#This Row],[masa '[kg']]]*martianeum7[[#This Row],[zawartosc '[%']]]*0.01,0)</f>
        <v>0.56620000000000004</v>
      </c>
      <c r="G1360">
        <f>martianeum7[[#This Row],[stan_magazynu '[kg']]]+martianeum7[[#This Row],[ile_kg_materiału_z_ładunku]]</f>
        <v>68.793899999999923</v>
      </c>
      <c r="H1360">
        <f>IF(martianeum7[[#This Row],[stan_po_wydobyciu_z_ładunku]]&gt;=100,100,0)</f>
        <v>0</v>
      </c>
      <c r="I1360">
        <f>martianeum7[[#This Row],[stan_po_wydobyciu_z_ładunku]]-martianeum7[[#This Row],[ile_zabiera_na_orbite]]</f>
        <v>68.793899999999923</v>
      </c>
    </row>
    <row r="1361" spans="1:9" x14ac:dyDescent="0.25">
      <c r="A1361" s="1">
        <v>50000</v>
      </c>
      <c r="B1361">
        <f t="shared" si="21"/>
        <v>68.793899999999923</v>
      </c>
      <c r="C1361" t="s">
        <v>28</v>
      </c>
      <c r="D1361">
        <v>23.7</v>
      </c>
      <c r="E1361">
        <v>0.3</v>
      </c>
      <c r="F1361">
        <f>IF(martianeum7[[#This Row],[zawartosc '[%']]]&gt;=1,martianeum7[[#This Row],[masa '[kg']]]*martianeum7[[#This Row],[zawartosc '[%']]]*0.01,0)</f>
        <v>0</v>
      </c>
      <c r="G1361">
        <f>martianeum7[[#This Row],[stan_magazynu '[kg']]]+martianeum7[[#This Row],[ile_kg_materiału_z_ładunku]]</f>
        <v>68.793899999999923</v>
      </c>
      <c r="H1361">
        <f>IF(martianeum7[[#This Row],[stan_po_wydobyciu_z_ładunku]]&gt;=100,100,0)</f>
        <v>0</v>
      </c>
      <c r="I1361">
        <f>martianeum7[[#This Row],[stan_po_wydobyciu_z_ładunku]]-martianeum7[[#This Row],[ile_zabiera_na_orbite]]</f>
        <v>68.793899999999923</v>
      </c>
    </row>
    <row r="1362" spans="1:9" x14ac:dyDescent="0.25">
      <c r="A1362" s="1">
        <v>50001</v>
      </c>
      <c r="B1362">
        <f t="shared" si="21"/>
        <v>68.793899999999923</v>
      </c>
      <c r="C1362" t="s">
        <v>19</v>
      </c>
      <c r="D1362">
        <v>14</v>
      </c>
      <c r="E1362">
        <v>0</v>
      </c>
      <c r="F1362">
        <f>IF(martianeum7[[#This Row],[zawartosc '[%']]]&gt;=1,martianeum7[[#This Row],[masa '[kg']]]*martianeum7[[#This Row],[zawartosc '[%']]]*0.01,0)</f>
        <v>0</v>
      </c>
      <c r="G1362">
        <f>martianeum7[[#This Row],[stan_magazynu '[kg']]]+martianeum7[[#This Row],[ile_kg_materiału_z_ładunku]]</f>
        <v>68.793899999999923</v>
      </c>
      <c r="H1362">
        <f>IF(martianeum7[[#This Row],[stan_po_wydobyciu_z_ładunku]]&gt;=100,100,0)</f>
        <v>0</v>
      </c>
      <c r="I1362">
        <f>martianeum7[[#This Row],[stan_po_wydobyciu_z_ładunku]]-martianeum7[[#This Row],[ile_zabiera_na_orbite]]</f>
        <v>68.793899999999923</v>
      </c>
    </row>
    <row r="1363" spans="1:9" x14ac:dyDescent="0.25">
      <c r="A1363" s="1">
        <v>50002</v>
      </c>
      <c r="B1363">
        <f t="shared" si="21"/>
        <v>68.793899999999923</v>
      </c>
      <c r="C1363" t="s">
        <v>30</v>
      </c>
      <c r="D1363">
        <v>19</v>
      </c>
      <c r="E1363">
        <v>0.5</v>
      </c>
      <c r="F1363">
        <f>IF(martianeum7[[#This Row],[zawartosc '[%']]]&gt;=1,martianeum7[[#This Row],[masa '[kg']]]*martianeum7[[#This Row],[zawartosc '[%']]]*0.01,0)</f>
        <v>0</v>
      </c>
      <c r="G1363">
        <f>martianeum7[[#This Row],[stan_magazynu '[kg']]]+martianeum7[[#This Row],[ile_kg_materiału_z_ładunku]]</f>
        <v>68.793899999999923</v>
      </c>
      <c r="H1363">
        <f>IF(martianeum7[[#This Row],[stan_po_wydobyciu_z_ładunku]]&gt;=100,100,0)</f>
        <v>0</v>
      </c>
      <c r="I1363">
        <f>martianeum7[[#This Row],[stan_po_wydobyciu_z_ładunku]]-martianeum7[[#This Row],[ile_zabiera_na_orbite]]</f>
        <v>68.793899999999923</v>
      </c>
    </row>
    <row r="1364" spans="1:9" x14ac:dyDescent="0.25">
      <c r="A1364" s="1">
        <v>50003</v>
      </c>
      <c r="B1364">
        <f t="shared" si="21"/>
        <v>68.793899999999923</v>
      </c>
      <c r="C1364" t="s">
        <v>32</v>
      </c>
      <c r="D1364">
        <v>23.9</v>
      </c>
      <c r="E1364">
        <v>0.5</v>
      </c>
      <c r="F1364">
        <f>IF(martianeum7[[#This Row],[zawartosc '[%']]]&gt;=1,martianeum7[[#This Row],[masa '[kg']]]*martianeum7[[#This Row],[zawartosc '[%']]]*0.01,0)</f>
        <v>0</v>
      </c>
      <c r="G1364">
        <f>martianeum7[[#This Row],[stan_magazynu '[kg']]]+martianeum7[[#This Row],[ile_kg_materiału_z_ładunku]]</f>
        <v>68.793899999999923</v>
      </c>
      <c r="H1364">
        <f>IF(martianeum7[[#This Row],[stan_po_wydobyciu_z_ładunku]]&gt;=100,100,0)</f>
        <v>0</v>
      </c>
      <c r="I1364">
        <f>martianeum7[[#This Row],[stan_po_wydobyciu_z_ładunku]]-martianeum7[[#This Row],[ile_zabiera_na_orbite]]</f>
        <v>68.793899999999923</v>
      </c>
    </row>
    <row r="1365" spans="1:9" x14ac:dyDescent="0.25">
      <c r="A1365" s="1">
        <v>50004</v>
      </c>
      <c r="B1365">
        <f t="shared" si="21"/>
        <v>68.793899999999923</v>
      </c>
      <c r="C1365" t="s">
        <v>19</v>
      </c>
      <c r="D1365">
        <v>12.8</v>
      </c>
      <c r="E1365">
        <v>26.7</v>
      </c>
      <c r="F1365">
        <f>IF(martianeum7[[#This Row],[zawartosc '[%']]]&gt;=1,martianeum7[[#This Row],[masa '[kg']]]*martianeum7[[#This Row],[zawartosc '[%']]]*0.01,0)</f>
        <v>3.4176000000000002</v>
      </c>
      <c r="G1365">
        <f>martianeum7[[#This Row],[stan_magazynu '[kg']]]+martianeum7[[#This Row],[ile_kg_materiału_z_ładunku]]</f>
        <v>72.211499999999916</v>
      </c>
      <c r="H1365">
        <f>IF(martianeum7[[#This Row],[stan_po_wydobyciu_z_ładunku]]&gt;=100,100,0)</f>
        <v>0</v>
      </c>
      <c r="I1365">
        <f>martianeum7[[#This Row],[stan_po_wydobyciu_z_ładunku]]-martianeum7[[#This Row],[ile_zabiera_na_orbite]]</f>
        <v>72.211499999999916</v>
      </c>
    </row>
    <row r="1366" spans="1:9" x14ac:dyDescent="0.25">
      <c r="A1366" s="1">
        <v>50005</v>
      </c>
      <c r="B1366">
        <f t="shared" si="21"/>
        <v>72.211499999999916</v>
      </c>
      <c r="C1366" t="s">
        <v>7</v>
      </c>
      <c r="D1366">
        <v>26.9</v>
      </c>
      <c r="E1366">
        <v>4.5</v>
      </c>
      <c r="F1366">
        <f>IF(martianeum7[[#This Row],[zawartosc '[%']]]&gt;=1,martianeum7[[#This Row],[masa '[kg']]]*martianeum7[[#This Row],[zawartosc '[%']]]*0.01,0)</f>
        <v>1.2104999999999999</v>
      </c>
      <c r="G1366">
        <f>martianeum7[[#This Row],[stan_magazynu '[kg']]]+martianeum7[[#This Row],[ile_kg_materiału_z_ładunku]]</f>
        <v>73.421999999999912</v>
      </c>
      <c r="H1366">
        <f>IF(martianeum7[[#This Row],[stan_po_wydobyciu_z_ładunku]]&gt;=100,100,0)</f>
        <v>0</v>
      </c>
      <c r="I1366">
        <f>martianeum7[[#This Row],[stan_po_wydobyciu_z_ładunku]]-martianeum7[[#This Row],[ile_zabiera_na_orbite]]</f>
        <v>73.421999999999912</v>
      </c>
    </row>
    <row r="1367" spans="1:9" x14ac:dyDescent="0.25">
      <c r="A1367" s="1">
        <v>50006</v>
      </c>
      <c r="B1367">
        <f t="shared" si="21"/>
        <v>73.421999999999912</v>
      </c>
      <c r="C1367" t="s">
        <v>26</v>
      </c>
      <c r="D1367">
        <v>10.6</v>
      </c>
      <c r="E1367">
        <v>0</v>
      </c>
      <c r="F1367">
        <f>IF(martianeum7[[#This Row],[zawartosc '[%']]]&gt;=1,martianeum7[[#This Row],[masa '[kg']]]*martianeum7[[#This Row],[zawartosc '[%']]]*0.01,0)</f>
        <v>0</v>
      </c>
      <c r="G1367">
        <f>martianeum7[[#This Row],[stan_magazynu '[kg']]]+martianeum7[[#This Row],[ile_kg_materiału_z_ładunku]]</f>
        <v>73.421999999999912</v>
      </c>
      <c r="H1367">
        <f>IF(martianeum7[[#This Row],[stan_po_wydobyciu_z_ładunku]]&gt;=100,100,0)</f>
        <v>0</v>
      </c>
      <c r="I1367">
        <f>martianeum7[[#This Row],[stan_po_wydobyciu_z_ładunku]]-martianeum7[[#This Row],[ile_zabiera_na_orbite]]</f>
        <v>73.421999999999912</v>
      </c>
    </row>
    <row r="1368" spans="1:9" x14ac:dyDescent="0.25">
      <c r="A1368" s="1">
        <v>50007</v>
      </c>
      <c r="B1368">
        <f t="shared" si="21"/>
        <v>73.421999999999912</v>
      </c>
      <c r="C1368" t="s">
        <v>11</v>
      </c>
      <c r="D1368">
        <v>21.1</v>
      </c>
      <c r="E1368">
        <v>10.6</v>
      </c>
      <c r="F1368">
        <f>IF(martianeum7[[#This Row],[zawartosc '[%']]]&gt;=1,martianeum7[[#This Row],[masa '[kg']]]*martianeum7[[#This Row],[zawartosc '[%']]]*0.01,0)</f>
        <v>2.2366000000000001</v>
      </c>
      <c r="G1368">
        <f>martianeum7[[#This Row],[stan_magazynu '[kg']]]+martianeum7[[#This Row],[ile_kg_materiału_z_ładunku]]</f>
        <v>75.658599999999907</v>
      </c>
      <c r="H1368">
        <f>IF(martianeum7[[#This Row],[stan_po_wydobyciu_z_ładunku]]&gt;=100,100,0)</f>
        <v>0</v>
      </c>
      <c r="I1368">
        <f>martianeum7[[#This Row],[stan_po_wydobyciu_z_ładunku]]-martianeum7[[#This Row],[ile_zabiera_na_orbite]]</f>
        <v>75.658599999999907</v>
      </c>
    </row>
    <row r="1369" spans="1:9" x14ac:dyDescent="0.25">
      <c r="A1369" s="1">
        <v>50008</v>
      </c>
      <c r="B1369">
        <f t="shared" si="21"/>
        <v>75.658599999999907</v>
      </c>
      <c r="C1369" t="s">
        <v>6</v>
      </c>
      <c r="D1369">
        <v>11.7</v>
      </c>
      <c r="E1369">
        <v>9.9</v>
      </c>
      <c r="F1369">
        <f>IF(martianeum7[[#This Row],[zawartosc '[%']]]&gt;=1,martianeum7[[#This Row],[masa '[kg']]]*martianeum7[[#This Row],[zawartosc '[%']]]*0.01,0)</f>
        <v>1.1583000000000001</v>
      </c>
      <c r="G1369">
        <f>martianeum7[[#This Row],[stan_magazynu '[kg']]]+martianeum7[[#This Row],[ile_kg_materiału_z_ładunku]]</f>
        <v>76.816899999999904</v>
      </c>
      <c r="H1369">
        <f>IF(martianeum7[[#This Row],[stan_po_wydobyciu_z_ładunku]]&gt;=100,100,0)</f>
        <v>0</v>
      </c>
      <c r="I1369">
        <f>martianeum7[[#This Row],[stan_po_wydobyciu_z_ładunku]]-martianeum7[[#This Row],[ile_zabiera_na_orbite]]</f>
        <v>76.816899999999904</v>
      </c>
    </row>
    <row r="1370" spans="1:9" x14ac:dyDescent="0.25">
      <c r="A1370" s="1">
        <v>50009</v>
      </c>
      <c r="B1370">
        <f t="shared" si="21"/>
        <v>76.816899999999904</v>
      </c>
      <c r="C1370" t="s">
        <v>8</v>
      </c>
      <c r="D1370">
        <v>20.5</v>
      </c>
      <c r="E1370">
        <v>3.7</v>
      </c>
      <c r="F1370">
        <f>IF(martianeum7[[#This Row],[zawartosc '[%']]]&gt;=1,martianeum7[[#This Row],[masa '[kg']]]*martianeum7[[#This Row],[zawartosc '[%']]]*0.01,0)</f>
        <v>0.75850000000000006</v>
      </c>
      <c r="G1370">
        <f>martianeum7[[#This Row],[stan_magazynu '[kg']]]+martianeum7[[#This Row],[ile_kg_materiału_z_ładunku]]</f>
        <v>77.575399999999902</v>
      </c>
      <c r="H1370">
        <f>IF(martianeum7[[#This Row],[stan_po_wydobyciu_z_ładunku]]&gt;=100,100,0)</f>
        <v>0</v>
      </c>
      <c r="I1370">
        <f>martianeum7[[#This Row],[stan_po_wydobyciu_z_ładunku]]-martianeum7[[#This Row],[ile_zabiera_na_orbite]]</f>
        <v>77.575399999999902</v>
      </c>
    </row>
    <row r="1371" spans="1:9" x14ac:dyDescent="0.25">
      <c r="A1371" s="1">
        <v>50010</v>
      </c>
      <c r="B1371">
        <f t="shared" si="21"/>
        <v>77.575399999999902</v>
      </c>
      <c r="C1371" t="s">
        <v>19</v>
      </c>
      <c r="D1371">
        <v>27.4</v>
      </c>
      <c r="E1371">
        <v>10.4</v>
      </c>
      <c r="F1371">
        <f>IF(martianeum7[[#This Row],[zawartosc '[%']]]&gt;=1,martianeum7[[#This Row],[masa '[kg']]]*martianeum7[[#This Row],[zawartosc '[%']]]*0.01,0)</f>
        <v>2.8495999999999997</v>
      </c>
      <c r="G1371">
        <f>martianeum7[[#This Row],[stan_magazynu '[kg']]]+martianeum7[[#This Row],[ile_kg_materiału_z_ładunku]]</f>
        <v>80.424999999999898</v>
      </c>
      <c r="H1371">
        <f>IF(martianeum7[[#This Row],[stan_po_wydobyciu_z_ładunku]]&gt;=100,100,0)</f>
        <v>0</v>
      </c>
      <c r="I1371">
        <f>martianeum7[[#This Row],[stan_po_wydobyciu_z_ładunku]]-martianeum7[[#This Row],[ile_zabiera_na_orbite]]</f>
        <v>80.424999999999898</v>
      </c>
    </row>
    <row r="1372" spans="1:9" x14ac:dyDescent="0.25">
      <c r="A1372" s="1">
        <v>50011</v>
      </c>
      <c r="B1372">
        <f t="shared" si="21"/>
        <v>80.424999999999898</v>
      </c>
      <c r="C1372" t="s">
        <v>10</v>
      </c>
      <c r="D1372">
        <v>15.8</v>
      </c>
      <c r="E1372">
        <v>10.199999999999999</v>
      </c>
      <c r="F1372">
        <f>IF(martianeum7[[#This Row],[zawartosc '[%']]]&gt;=1,martianeum7[[#This Row],[masa '[kg']]]*martianeum7[[#This Row],[zawartosc '[%']]]*0.01,0)</f>
        <v>1.6115999999999999</v>
      </c>
      <c r="G1372">
        <f>martianeum7[[#This Row],[stan_magazynu '[kg']]]+martianeum7[[#This Row],[ile_kg_materiału_z_ładunku]]</f>
        <v>82.036599999999893</v>
      </c>
      <c r="H1372">
        <f>IF(martianeum7[[#This Row],[stan_po_wydobyciu_z_ładunku]]&gt;=100,100,0)</f>
        <v>0</v>
      </c>
      <c r="I1372">
        <f>martianeum7[[#This Row],[stan_po_wydobyciu_z_ładunku]]-martianeum7[[#This Row],[ile_zabiera_na_orbite]]</f>
        <v>82.036599999999893</v>
      </c>
    </row>
    <row r="1373" spans="1:9" x14ac:dyDescent="0.25">
      <c r="A1373" s="1">
        <v>50012</v>
      </c>
      <c r="B1373">
        <f t="shared" si="21"/>
        <v>82.036599999999893</v>
      </c>
      <c r="C1373" t="s">
        <v>19</v>
      </c>
      <c r="D1373">
        <v>19.600000000000001</v>
      </c>
      <c r="E1373">
        <v>0</v>
      </c>
      <c r="F1373">
        <f>IF(martianeum7[[#This Row],[zawartosc '[%']]]&gt;=1,martianeum7[[#This Row],[masa '[kg']]]*martianeum7[[#This Row],[zawartosc '[%']]]*0.01,0)</f>
        <v>0</v>
      </c>
      <c r="G1373">
        <f>martianeum7[[#This Row],[stan_magazynu '[kg']]]+martianeum7[[#This Row],[ile_kg_materiału_z_ładunku]]</f>
        <v>82.036599999999893</v>
      </c>
      <c r="H1373">
        <f>IF(martianeum7[[#This Row],[stan_po_wydobyciu_z_ładunku]]&gt;=100,100,0)</f>
        <v>0</v>
      </c>
      <c r="I1373">
        <f>martianeum7[[#This Row],[stan_po_wydobyciu_z_ładunku]]-martianeum7[[#This Row],[ile_zabiera_na_orbite]]</f>
        <v>82.036599999999893</v>
      </c>
    </row>
    <row r="1374" spans="1:9" x14ac:dyDescent="0.25">
      <c r="A1374" s="1">
        <v>50013</v>
      </c>
      <c r="B1374">
        <f t="shared" si="21"/>
        <v>82.036599999999893</v>
      </c>
      <c r="C1374" t="s">
        <v>10</v>
      </c>
      <c r="D1374">
        <v>16.899999999999999</v>
      </c>
      <c r="E1374">
        <v>48.4</v>
      </c>
      <c r="F1374">
        <f>IF(martianeum7[[#This Row],[zawartosc '[%']]]&gt;=1,martianeum7[[#This Row],[masa '[kg']]]*martianeum7[[#This Row],[zawartosc '[%']]]*0.01,0)</f>
        <v>8.1795999999999989</v>
      </c>
      <c r="G1374">
        <f>martianeum7[[#This Row],[stan_magazynu '[kg']]]+martianeum7[[#This Row],[ile_kg_materiału_z_ładunku]]</f>
        <v>90.216199999999887</v>
      </c>
      <c r="H1374">
        <f>IF(martianeum7[[#This Row],[stan_po_wydobyciu_z_ładunku]]&gt;=100,100,0)</f>
        <v>0</v>
      </c>
      <c r="I1374">
        <f>martianeum7[[#This Row],[stan_po_wydobyciu_z_ładunku]]-martianeum7[[#This Row],[ile_zabiera_na_orbite]]</f>
        <v>90.216199999999887</v>
      </c>
    </row>
    <row r="1375" spans="1:9" x14ac:dyDescent="0.25">
      <c r="A1375" s="1">
        <v>50014</v>
      </c>
      <c r="B1375">
        <f t="shared" si="21"/>
        <v>90.216199999999887</v>
      </c>
      <c r="C1375" t="s">
        <v>19</v>
      </c>
      <c r="D1375">
        <v>12.2</v>
      </c>
      <c r="E1375">
        <v>0</v>
      </c>
      <c r="F1375">
        <f>IF(martianeum7[[#This Row],[zawartosc '[%']]]&gt;=1,martianeum7[[#This Row],[masa '[kg']]]*martianeum7[[#This Row],[zawartosc '[%']]]*0.01,0)</f>
        <v>0</v>
      </c>
      <c r="G1375">
        <f>martianeum7[[#This Row],[stan_magazynu '[kg']]]+martianeum7[[#This Row],[ile_kg_materiału_z_ładunku]]</f>
        <v>90.216199999999887</v>
      </c>
      <c r="H1375">
        <f>IF(martianeum7[[#This Row],[stan_po_wydobyciu_z_ładunku]]&gt;=100,100,0)</f>
        <v>0</v>
      </c>
      <c r="I1375">
        <f>martianeum7[[#This Row],[stan_po_wydobyciu_z_ładunku]]-martianeum7[[#This Row],[ile_zabiera_na_orbite]]</f>
        <v>90.216199999999887</v>
      </c>
    </row>
    <row r="1376" spans="1:9" x14ac:dyDescent="0.25">
      <c r="A1376" s="1">
        <v>50015</v>
      </c>
      <c r="B1376">
        <f t="shared" si="21"/>
        <v>90.216199999999887</v>
      </c>
      <c r="C1376" t="s">
        <v>10</v>
      </c>
      <c r="D1376">
        <v>16.600000000000001</v>
      </c>
      <c r="E1376">
        <v>14.1</v>
      </c>
      <c r="F1376">
        <f>IF(martianeum7[[#This Row],[zawartosc '[%']]]&gt;=1,martianeum7[[#This Row],[masa '[kg']]]*martianeum7[[#This Row],[zawartosc '[%']]]*0.01,0)</f>
        <v>2.3406000000000002</v>
      </c>
      <c r="G1376">
        <f>martianeum7[[#This Row],[stan_magazynu '[kg']]]+martianeum7[[#This Row],[ile_kg_materiału_z_ładunku]]</f>
        <v>92.556799999999882</v>
      </c>
      <c r="H1376">
        <f>IF(martianeum7[[#This Row],[stan_po_wydobyciu_z_ładunku]]&gt;=100,100,0)</f>
        <v>0</v>
      </c>
      <c r="I1376">
        <f>martianeum7[[#This Row],[stan_po_wydobyciu_z_ładunku]]-martianeum7[[#This Row],[ile_zabiera_na_orbite]]</f>
        <v>92.556799999999882</v>
      </c>
    </row>
    <row r="1377" spans="1:9" x14ac:dyDescent="0.25">
      <c r="A1377" s="1">
        <v>50016</v>
      </c>
      <c r="B1377">
        <f t="shared" si="21"/>
        <v>92.556799999999882</v>
      </c>
      <c r="C1377" t="s">
        <v>11</v>
      </c>
      <c r="D1377">
        <v>27.6</v>
      </c>
      <c r="E1377">
        <v>0</v>
      </c>
      <c r="F1377">
        <f>IF(martianeum7[[#This Row],[zawartosc '[%']]]&gt;=1,martianeum7[[#This Row],[masa '[kg']]]*martianeum7[[#This Row],[zawartosc '[%']]]*0.01,0)</f>
        <v>0</v>
      </c>
      <c r="G1377">
        <f>martianeum7[[#This Row],[stan_magazynu '[kg']]]+martianeum7[[#This Row],[ile_kg_materiału_z_ładunku]]</f>
        <v>92.556799999999882</v>
      </c>
      <c r="H1377">
        <f>IF(martianeum7[[#This Row],[stan_po_wydobyciu_z_ładunku]]&gt;=100,100,0)</f>
        <v>0</v>
      </c>
      <c r="I1377">
        <f>martianeum7[[#This Row],[stan_po_wydobyciu_z_ładunku]]-martianeum7[[#This Row],[ile_zabiera_na_orbite]]</f>
        <v>92.556799999999882</v>
      </c>
    </row>
    <row r="1378" spans="1:9" x14ac:dyDescent="0.25">
      <c r="A1378" s="1">
        <v>50017</v>
      </c>
      <c r="B1378">
        <f t="shared" si="21"/>
        <v>92.556799999999882</v>
      </c>
      <c r="C1378" t="s">
        <v>15</v>
      </c>
      <c r="D1378">
        <v>24.8</v>
      </c>
      <c r="E1378">
        <v>0</v>
      </c>
      <c r="F1378">
        <f>IF(martianeum7[[#This Row],[zawartosc '[%']]]&gt;=1,martianeum7[[#This Row],[masa '[kg']]]*martianeum7[[#This Row],[zawartosc '[%']]]*0.01,0)</f>
        <v>0</v>
      </c>
      <c r="G1378">
        <f>martianeum7[[#This Row],[stan_magazynu '[kg']]]+martianeum7[[#This Row],[ile_kg_materiału_z_ładunku]]</f>
        <v>92.556799999999882</v>
      </c>
      <c r="H1378">
        <f>IF(martianeum7[[#This Row],[stan_po_wydobyciu_z_ładunku]]&gt;=100,100,0)</f>
        <v>0</v>
      </c>
      <c r="I1378">
        <f>martianeum7[[#This Row],[stan_po_wydobyciu_z_ładunku]]-martianeum7[[#This Row],[ile_zabiera_na_orbite]]</f>
        <v>92.556799999999882</v>
      </c>
    </row>
    <row r="1379" spans="1:9" x14ac:dyDescent="0.25">
      <c r="A1379" s="1">
        <v>50018</v>
      </c>
      <c r="B1379">
        <f t="shared" si="21"/>
        <v>92.556799999999882</v>
      </c>
      <c r="C1379" t="s">
        <v>10</v>
      </c>
      <c r="D1379">
        <v>23.1</v>
      </c>
      <c r="E1379">
        <v>29.8</v>
      </c>
      <c r="F1379">
        <f>IF(martianeum7[[#This Row],[zawartosc '[%']]]&gt;=1,martianeum7[[#This Row],[masa '[kg']]]*martianeum7[[#This Row],[zawartosc '[%']]]*0.01,0)</f>
        <v>6.8838000000000008</v>
      </c>
      <c r="G1379">
        <f>martianeum7[[#This Row],[stan_magazynu '[kg']]]+martianeum7[[#This Row],[ile_kg_materiału_z_ładunku]]</f>
        <v>99.440599999999876</v>
      </c>
      <c r="H1379">
        <f>IF(martianeum7[[#This Row],[stan_po_wydobyciu_z_ładunku]]&gt;=100,100,0)</f>
        <v>0</v>
      </c>
      <c r="I1379">
        <f>martianeum7[[#This Row],[stan_po_wydobyciu_z_ładunku]]-martianeum7[[#This Row],[ile_zabiera_na_orbite]]</f>
        <v>99.440599999999876</v>
      </c>
    </row>
    <row r="1380" spans="1:9" x14ac:dyDescent="0.25">
      <c r="A1380" s="1">
        <v>50019</v>
      </c>
      <c r="B1380">
        <f t="shared" si="21"/>
        <v>99.440599999999876</v>
      </c>
      <c r="C1380" t="s">
        <v>27</v>
      </c>
      <c r="D1380">
        <v>12.4</v>
      </c>
      <c r="E1380">
        <v>6.1</v>
      </c>
      <c r="F1380">
        <f>IF(martianeum7[[#This Row],[zawartosc '[%']]]&gt;=1,martianeum7[[#This Row],[masa '[kg']]]*martianeum7[[#This Row],[zawartosc '[%']]]*0.01,0)</f>
        <v>0.75640000000000007</v>
      </c>
      <c r="G1380">
        <f>martianeum7[[#This Row],[stan_magazynu '[kg']]]+martianeum7[[#This Row],[ile_kg_materiału_z_ładunku]]</f>
        <v>100.19699999999987</v>
      </c>
      <c r="H1380">
        <f>IF(martianeum7[[#This Row],[stan_po_wydobyciu_z_ładunku]]&gt;=100,100,0)</f>
        <v>100</v>
      </c>
      <c r="I1380">
        <f>martianeum7[[#This Row],[stan_po_wydobyciu_z_ładunku]]-martianeum7[[#This Row],[ile_zabiera_na_orbite]]</f>
        <v>0.19699999999987483</v>
      </c>
    </row>
    <row r="1381" spans="1:9" x14ac:dyDescent="0.25">
      <c r="A1381" s="1">
        <v>50020</v>
      </c>
      <c r="B1381">
        <f t="shared" si="21"/>
        <v>0.19699999999987483</v>
      </c>
      <c r="C1381" t="s">
        <v>19</v>
      </c>
      <c r="D1381">
        <v>13.9</v>
      </c>
      <c r="E1381">
        <v>21.5</v>
      </c>
      <c r="F1381">
        <f>IF(martianeum7[[#This Row],[zawartosc '[%']]]&gt;=1,martianeum7[[#This Row],[masa '[kg']]]*martianeum7[[#This Row],[zawartosc '[%']]]*0.01,0)</f>
        <v>2.9885000000000002</v>
      </c>
      <c r="G1381">
        <f>martianeum7[[#This Row],[stan_magazynu '[kg']]]+martianeum7[[#This Row],[ile_kg_materiału_z_ładunku]]</f>
        <v>3.185499999999875</v>
      </c>
      <c r="H1381">
        <f>IF(martianeum7[[#This Row],[stan_po_wydobyciu_z_ładunku]]&gt;=100,100,0)</f>
        <v>0</v>
      </c>
      <c r="I1381">
        <f>martianeum7[[#This Row],[stan_po_wydobyciu_z_ładunku]]-martianeum7[[#This Row],[ile_zabiera_na_orbite]]</f>
        <v>3.185499999999875</v>
      </c>
    </row>
    <row r="1382" spans="1:9" x14ac:dyDescent="0.25">
      <c r="A1382" s="1">
        <v>50021</v>
      </c>
      <c r="B1382">
        <f t="shared" si="21"/>
        <v>3.185499999999875</v>
      </c>
      <c r="C1382" t="s">
        <v>20</v>
      </c>
      <c r="D1382">
        <v>16.600000000000001</v>
      </c>
      <c r="E1382">
        <v>4.7</v>
      </c>
      <c r="F1382">
        <f>IF(martianeum7[[#This Row],[zawartosc '[%']]]&gt;=1,martianeum7[[#This Row],[masa '[kg']]]*martianeum7[[#This Row],[zawartosc '[%']]]*0.01,0)</f>
        <v>0.78020000000000012</v>
      </c>
      <c r="G1382">
        <f>martianeum7[[#This Row],[stan_magazynu '[kg']]]+martianeum7[[#This Row],[ile_kg_materiału_z_ładunku]]</f>
        <v>3.9656999999998752</v>
      </c>
      <c r="H1382">
        <f>IF(martianeum7[[#This Row],[stan_po_wydobyciu_z_ładunku]]&gt;=100,100,0)</f>
        <v>0</v>
      </c>
      <c r="I1382">
        <f>martianeum7[[#This Row],[stan_po_wydobyciu_z_ładunku]]-martianeum7[[#This Row],[ile_zabiera_na_orbite]]</f>
        <v>3.9656999999998752</v>
      </c>
    </row>
    <row r="1383" spans="1:9" x14ac:dyDescent="0.25">
      <c r="A1383" s="1">
        <v>50022</v>
      </c>
      <c r="B1383">
        <f t="shared" si="21"/>
        <v>3.9656999999998752</v>
      </c>
      <c r="C1383" t="s">
        <v>13</v>
      </c>
      <c r="D1383">
        <v>17.7</v>
      </c>
      <c r="E1383">
        <v>14</v>
      </c>
      <c r="F1383">
        <f>IF(martianeum7[[#This Row],[zawartosc '[%']]]&gt;=1,martianeum7[[#This Row],[masa '[kg']]]*martianeum7[[#This Row],[zawartosc '[%']]]*0.01,0)</f>
        <v>2.4779999999999998</v>
      </c>
      <c r="G1383">
        <f>martianeum7[[#This Row],[stan_magazynu '[kg']]]+martianeum7[[#This Row],[ile_kg_materiału_z_ładunku]]</f>
        <v>6.4436999999998754</v>
      </c>
      <c r="H1383">
        <f>IF(martianeum7[[#This Row],[stan_po_wydobyciu_z_ładunku]]&gt;=100,100,0)</f>
        <v>0</v>
      </c>
      <c r="I1383">
        <f>martianeum7[[#This Row],[stan_po_wydobyciu_z_ładunku]]-martianeum7[[#This Row],[ile_zabiera_na_orbite]]</f>
        <v>6.4436999999998754</v>
      </c>
    </row>
    <row r="1384" spans="1:9" x14ac:dyDescent="0.25">
      <c r="A1384" s="1">
        <v>50023</v>
      </c>
      <c r="B1384">
        <f t="shared" si="21"/>
        <v>6.4436999999998754</v>
      </c>
      <c r="C1384" t="s">
        <v>11</v>
      </c>
      <c r="D1384">
        <v>19</v>
      </c>
      <c r="E1384">
        <v>1.7</v>
      </c>
      <c r="F1384">
        <f>IF(martianeum7[[#This Row],[zawartosc '[%']]]&gt;=1,martianeum7[[#This Row],[masa '[kg']]]*martianeum7[[#This Row],[zawartosc '[%']]]*0.01,0)</f>
        <v>0.32299999999999995</v>
      </c>
      <c r="G1384">
        <f>martianeum7[[#This Row],[stan_magazynu '[kg']]]+martianeum7[[#This Row],[ile_kg_materiału_z_ładunku]]</f>
        <v>6.7666999999998758</v>
      </c>
      <c r="H1384">
        <f>IF(martianeum7[[#This Row],[stan_po_wydobyciu_z_ładunku]]&gt;=100,100,0)</f>
        <v>0</v>
      </c>
      <c r="I1384">
        <f>martianeum7[[#This Row],[stan_po_wydobyciu_z_ładunku]]-martianeum7[[#This Row],[ile_zabiera_na_orbite]]</f>
        <v>6.7666999999998758</v>
      </c>
    </row>
    <row r="1385" spans="1:9" x14ac:dyDescent="0.25">
      <c r="A1385" s="1">
        <v>50024</v>
      </c>
      <c r="B1385">
        <f t="shared" si="21"/>
        <v>6.7666999999998758</v>
      </c>
      <c r="C1385" t="s">
        <v>7</v>
      </c>
      <c r="D1385">
        <v>29.9</v>
      </c>
      <c r="E1385">
        <v>0</v>
      </c>
      <c r="F1385">
        <f>IF(martianeum7[[#This Row],[zawartosc '[%']]]&gt;=1,martianeum7[[#This Row],[masa '[kg']]]*martianeum7[[#This Row],[zawartosc '[%']]]*0.01,0)</f>
        <v>0</v>
      </c>
      <c r="G1385">
        <f>martianeum7[[#This Row],[stan_magazynu '[kg']]]+martianeum7[[#This Row],[ile_kg_materiału_z_ładunku]]</f>
        <v>6.7666999999998758</v>
      </c>
      <c r="H1385">
        <f>IF(martianeum7[[#This Row],[stan_po_wydobyciu_z_ładunku]]&gt;=100,100,0)</f>
        <v>0</v>
      </c>
      <c r="I1385">
        <f>martianeum7[[#This Row],[stan_po_wydobyciu_z_ładunku]]-martianeum7[[#This Row],[ile_zabiera_na_orbite]]</f>
        <v>6.7666999999998758</v>
      </c>
    </row>
    <row r="1386" spans="1:9" x14ac:dyDescent="0.25">
      <c r="A1386" s="1">
        <v>50025</v>
      </c>
      <c r="B1386">
        <f t="shared" si="21"/>
        <v>6.7666999999998758</v>
      </c>
      <c r="C1386" t="s">
        <v>19</v>
      </c>
      <c r="D1386">
        <v>23.7</v>
      </c>
      <c r="E1386">
        <v>31.4</v>
      </c>
      <c r="F1386">
        <f>IF(martianeum7[[#This Row],[zawartosc '[%']]]&gt;=1,martianeum7[[#This Row],[masa '[kg']]]*martianeum7[[#This Row],[zawartosc '[%']]]*0.01,0)</f>
        <v>7.4417999999999997</v>
      </c>
      <c r="G1386">
        <f>martianeum7[[#This Row],[stan_magazynu '[kg']]]+martianeum7[[#This Row],[ile_kg_materiału_z_ładunku]]</f>
        <v>14.208499999999876</v>
      </c>
      <c r="H1386">
        <f>IF(martianeum7[[#This Row],[stan_po_wydobyciu_z_ładunku]]&gt;=100,100,0)</f>
        <v>0</v>
      </c>
      <c r="I1386">
        <f>martianeum7[[#This Row],[stan_po_wydobyciu_z_ładunku]]-martianeum7[[#This Row],[ile_zabiera_na_orbite]]</f>
        <v>14.208499999999876</v>
      </c>
    </row>
    <row r="1387" spans="1:9" x14ac:dyDescent="0.25">
      <c r="A1387" s="1">
        <v>50026</v>
      </c>
      <c r="B1387">
        <f t="shared" si="21"/>
        <v>14.208499999999876</v>
      </c>
      <c r="C1387" t="s">
        <v>10</v>
      </c>
      <c r="D1387">
        <v>25.4</v>
      </c>
      <c r="E1387">
        <v>0</v>
      </c>
      <c r="F1387">
        <f>IF(martianeum7[[#This Row],[zawartosc '[%']]]&gt;=1,martianeum7[[#This Row],[masa '[kg']]]*martianeum7[[#This Row],[zawartosc '[%']]]*0.01,0)</f>
        <v>0</v>
      </c>
      <c r="G1387">
        <f>martianeum7[[#This Row],[stan_magazynu '[kg']]]+martianeum7[[#This Row],[ile_kg_materiału_z_ładunku]]</f>
        <v>14.208499999999876</v>
      </c>
      <c r="H1387">
        <f>IF(martianeum7[[#This Row],[stan_po_wydobyciu_z_ładunku]]&gt;=100,100,0)</f>
        <v>0</v>
      </c>
      <c r="I1387">
        <f>martianeum7[[#This Row],[stan_po_wydobyciu_z_ładunku]]-martianeum7[[#This Row],[ile_zabiera_na_orbite]]</f>
        <v>14.208499999999876</v>
      </c>
    </row>
    <row r="1388" spans="1:9" x14ac:dyDescent="0.25">
      <c r="A1388" s="1">
        <v>50027</v>
      </c>
      <c r="B1388">
        <f t="shared" si="21"/>
        <v>14.208499999999876</v>
      </c>
      <c r="C1388" t="s">
        <v>18</v>
      </c>
      <c r="D1388">
        <v>24.3</v>
      </c>
      <c r="E1388">
        <v>15.8</v>
      </c>
      <c r="F1388">
        <f>IF(martianeum7[[#This Row],[zawartosc '[%']]]&gt;=1,martianeum7[[#This Row],[masa '[kg']]]*martianeum7[[#This Row],[zawartosc '[%']]]*0.01,0)</f>
        <v>3.8394000000000008</v>
      </c>
      <c r="G1388">
        <f>martianeum7[[#This Row],[stan_magazynu '[kg']]]+martianeum7[[#This Row],[ile_kg_materiału_z_ładunku]]</f>
        <v>18.047899999999878</v>
      </c>
      <c r="H1388">
        <f>IF(martianeum7[[#This Row],[stan_po_wydobyciu_z_ładunku]]&gt;=100,100,0)</f>
        <v>0</v>
      </c>
      <c r="I1388">
        <f>martianeum7[[#This Row],[stan_po_wydobyciu_z_ładunku]]-martianeum7[[#This Row],[ile_zabiera_na_orbite]]</f>
        <v>18.047899999999878</v>
      </c>
    </row>
    <row r="1389" spans="1:9" x14ac:dyDescent="0.25">
      <c r="A1389" s="1">
        <v>50028</v>
      </c>
      <c r="B1389">
        <f t="shared" si="21"/>
        <v>18.047899999999878</v>
      </c>
      <c r="C1389" t="s">
        <v>7</v>
      </c>
      <c r="D1389">
        <v>10.8</v>
      </c>
      <c r="E1389">
        <v>0</v>
      </c>
      <c r="F1389">
        <f>IF(martianeum7[[#This Row],[zawartosc '[%']]]&gt;=1,martianeum7[[#This Row],[masa '[kg']]]*martianeum7[[#This Row],[zawartosc '[%']]]*0.01,0)</f>
        <v>0</v>
      </c>
      <c r="G1389">
        <f>martianeum7[[#This Row],[stan_magazynu '[kg']]]+martianeum7[[#This Row],[ile_kg_materiału_z_ładunku]]</f>
        <v>18.047899999999878</v>
      </c>
      <c r="H1389">
        <f>IF(martianeum7[[#This Row],[stan_po_wydobyciu_z_ładunku]]&gt;=100,100,0)</f>
        <v>0</v>
      </c>
      <c r="I1389">
        <f>martianeum7[[#This Row],[stan_po_wydobyciu_z_ładunku]]-martianeum7[[#This Row],[ile_zabiera_na_orbite]]</f>
        <v>18.047899999999878</v>
      </c>
    </row>
    <row r="1390" spans="1:9" x14ac:dyDescent="0.25">
      <c r="A1390" s="1">
        <v>50029</v>
      </c>
      <c r="B1390">
        <f t="shared" si="21"/>
        <v>18.047899999999878</v>
      </c>
      <c r="C1390" t="s">
        <v>10</v>
      </c>
      <c r="D1390">
        <v>19</v>
      </c>
      <c r="E1390">
        <v>9.1</v>
      </c>
      <c r="F1390">
        <f>IF(martianeum7[[#This Row],[zawartosc '[%']]]&gt;=1,martianeum7[[#This Row],[masa '[kg']]]*martianeum7[[#This Row],[zawartosc '[%']]]*0.01,0)</f>
        <v>1.7290000000000001</v>
      </c>
      <c r="G1390">
        <f>martianeum7[[#This Row],[stan_magazynu '[kg']]]+martianeum7[[#This Row],[ile_kg_materiału_z_ładunku]]</f>
        <v>19.776899999999877</v>
      </c>
      <c r="H1390">
        <f>IF(martianeum7[[#This Row],[stan_po_wydobyciu_z_ładunku]]&gt;=100,100,0)</f>
        <v>0</v>
      </c>
      <c r="I1390">
        <f>martianeum7[[#This Row],[stan_po_wydobyciu_z_ładunku]]-martianeum7[[#This Row],[ile_zabiera_na_orbite]]</f>
        <v>19.776899999999877</v>
      </c>
    </row>
    <row r="1391" spans="1:9" x14ac:dyDescent="0.25">
      <c r="A1391" s="1">
        <v>50030</v>
      </c>
      <c r="B1391">
        <f t="shared" si="21"/>
        <v>19.776899999999877</v>
      </c>
      <c r="C1391" t="s">
        <v>15</v>
      </c>
      <c r="D1391">
        <v>27.8</v>
      </c>
      <c r="E1391">
        <v>15.2</v>
      </c>
      <c r="F1391">
        <f>IF(martianeum7[[#This Row],[zawartosc '[%']]]&gt;=1,martianeum7[[#This Row],[masa '[kg']]]*martianeum7[[#This Row],[zawartosc '[%']]]*0.01,0)</f>
        <v>4.2256</v>
      </c>
      <c r="G1391">
        <f>martianeum7[[#This Row],[stan_magazynu '[kg']]]+martianeum7[[#This Row],[ile_kg_materiału_z_ładunku]]</f>
        <v>24.002499999999877</v>
      </c>
      <c r="H1391">
        <f>IF(martianeum7[[#This Row],[stan_po_wydobyciu_z_ładunku]]&gt;=100,100,0)</f>
        <v>0</v>
      </c>
      <c r="I1391">
        <f>martianeum7[[#This Row],[stan_po_wydobyciu_z_ładunku]]-martianeum7[[#This Row],[ile_zabiera_na_orbite]]</f>
        <v>24.002499999999877</v>
      </c>
    </row>
    <row r="1392" spans="1:9" x14ac:dyDescent="0.25">
      <c r="A1392" s="1">
        <v>50031</v>
      </c>
      <c r="B1392">
        <f t="shared" si="21"/>
        <v>24.002499999999877</v>
      </c>
      <c r="C1392" t="s">
        <v>7</v>
      </c>
      <c r="D1392">
        <v>28.8</v>
      </c>
      <c r="E1392">
        <v>0</v>
      </c>
      <c r="F1392">
        <f>IF(martianeum7[[#This Row],[zawartosc '[%']]]&gt;=1,martianeum7[[#This Row],[masa '[kg']]]*martianeum7[[#This Row],[zawartosc '[%']]]*0.01,0)</f>
        <v>0</v>
      </c>
      <c r="G1392">
        <f>martianeum7[[#This Row],[stan_magazynu '[kg']]]+martianeum7[[#This Row],[ile_kg_materiału_z_ładunku]]</f>
        <v>24.002499999999877</v>
      </c>
      <c r="H1392">
        <f>IF(martianeum7[[#This Row],[stan_po_wydobyciu_z_ładunku]]&gt;=100,100,0)</f>
        <v>0</v>
      </c>
      <c r="I1392">
        <f>martianeum7[[#This Row],[stan_po_wydobyciu_z_ładunku]]-martianeum7[[#This Row],[ile_zabiera_na_orbite]]</f>
        <v>24.002499999999877</v>
      </c>
    </row>
    <row r="1393" spans="1:9" x14ac:dyDescent="0.25">
      <c r="A1393" s="1">
        <v>50032</v>
      </c>
      <c r="B1393">
        <f t="shared" si="21"/>
        <v>24.002499999999877</v>
      </c>
      <c r="C1393" t="s">
        <v>5</v>
      </c>
      <c r="D1393">
        <v>12.6</v>
      </c>
      <c r="E1393">
        <v>0.8</v>
      </c>
      <c r="F1393">
        <f>IF(martianeum7[[#This Row],[zawartosc '[%']]]&gt;=1,martianeum7[[#This Row],[masa '[kg']]]*martianeum7[[#This Row],[zawartosc '[%']]]*0.01,0)</f>
        <v>0</v>
      </c>
      <c r="G1393">
        <f>martianeum7[[#This Row],[stan_magazynu '[kg']]]+martianeum7[[#This Row],[ile_kg_materiału_z_ładunku]]</f>
        <v>24.002499999999877</v>
      </c>
      <c r="H1393">
        <f>IF(martianeum7[[#This Row],[stan_po_wydobyciu_z_ładunku]]&gt;=100,100,0)</f>
        <v>0</v>
      </c>
      <c r="I1393">
        <f>martianeum7[[#This Row],[stan_po_wydobyciu_z_ładunku]]-martianeum7[[#This Row],[ile_zabiera_na_orbite]]</f>
        <v>24.002499999999877</v>
      </c>
    </row>
    <row r="1394" spans="1:9" x14ac:dyDescent="0.25">
      <c r="A1394" s="1">
        <v>50033</v>
      </c>
      <c r="B1394">
        <f t="shared" si="21"/>
        <v>24.002499999999877</v>
      </c>
      <c r="C1394" t="s">
        <v>5</v>
      </c>
      <c r="D1394">
        <v>20.7</v>
      </c>
      <c r="E1394">
        <v>0</v>
      </c>
      <c r="F1394">
        <f>IF(martianeum7[[#This Row],[zawartosc '[%']]]&gt;=1,martianeum7[[#This Row],[masa '[kg']]]*martianeum7[[#This Row],[zawartosc '[%']]]*0.01,0)</f>
        <v>0</v>
      </c>
      <c r="G1394">
        <f>martianeum7[[#This Row],[stan_magazynu '[kg']]]+martianeum7[[#This Row],[ile_kg_materiału_z_ładunku]]</f>
        <v>24.002499999999877</v>
      </c>
      <c r="H1394">
        <f>IF(martianeum7[[#This Row],[stan_po_wydobyciu_z_ładunku]]&gt;=100,100,0)</f>
        <v>0</v>
      </c>
      <c r="I1394">
        <f>martianeum7[[#This Row],[stan_po_wydobyciu_z_ładunku]]-martianeum7[[#This Row],[ile_zabiera_na_orbite]]</f>
        <v>24.002499999999877</v>
      </c>
    </row>
    <row r="1395" spans="1:9" x14ac:dyDescent="0.25">
      <c r="A1395" s="1">
        <v>50034</v>
      </c>
      <c r="B1395">
        <f t="shared" si="21"/>
        <v>24.002499999999877</v>
      </c>
      <c r="C1395" t="s">
        <v>19</v>
      </c>
      <c r="D1395">
        <v>19.399999999999999</v>
      </c>
      <c r="E1395">
        <v>19.3</v>
      </c>
      <c r="F1395">
        <f>IF(martianeum7[[#This Row],[zawartosc '[%']]]&gt;=1,martianeum7[[#This Row],[masa '[kg']]]*martianeum7[[#This Row],[zawartosc '[%']]]*0.01,0)</f>
        <v>3.7441999999999998</v>
      </c>
      <c r="G1395">
        <f>martianeum7[[#This Row],[stan_magazynu '[kg']]]+martianeum7[[#This Row],[ile_kg_materiału_z_ładunku]]</f>
        <v>27.746699999999876</v>
      </c>
      <c r="H1395">
        <f>IF(martianeum7[[#This Row],[stan_po_wydobyciu_z_ładunku]]&gt;=100,100,0)</f>
        <v>0</v>
      </c>
      <c r="I1395">
        <f>martianeum7[[#This Row],[stan_po_wydobyciu_z_ładunku]]-martianeum7[[#This Row],[ile_zabiera_na_orbite]]</f>
        <v>27.746699999999876</v>
      </c>
    </row>
    <row r="1396" spans="1:9" x14ac:dyDescent="0.25">
      <c r="A1396" s="1">
        <v>50035</v>
      </c>
      <c r="B1396">
        <f t="shared" si="21"/>
        <v>27.746699999999876</v>
      </c>
      <c r="C1396" t="s">
        <v>10</v>
      </c>
      <c r="D1396">
        <v>24.3</v>
      </c>
      <c r="E1396">
        <v>8.8000000000000007</v>
      </c>
      <c r="F1396">
        <f>IF(martianeum7[[#This Row],[zawartosc '[%']]]&gt;=1,martianeum7[[#This Row],[masa '[kg']]]*martianeum7[[#This Row],[zawartosc '[%']]]*0.01,0)</f>
        <v>2.1384000000000003</v>
      </c>
      <c r="G1396">
        <f>martianeum7[[#This Row],[stan_magazynu '[kg']]]+martianeum7[[#This Row],[ile_kg_materiału_z_ładunku]]</f>
        <v>29.885099999999877</v>
      </c>
      <c r="H1396">
        <f>IF(martianeum7[[#This Row],[stan_po_wydobyciu_z_ładunku]]&gt;=100,100,0)</f>
        <v>0</v>
      </c>
      <c r="I1396">
        <f>martianeum7[[#This Row],[stan_po_wydobyciu_z_ładunku]]-martianeum7[[#This Row],[ile_zabiera_na_orbite]]</f>
        <v>29.885099999999877</v>
      </c>
    </row>
    <row r="1397" spans="1:9" x14ac:dyDescent="0.25">
      <c r="A1397" s="1">
        <v>50036</v>
      </c>
      <c r="B1397">
        <f t="shared" si="21"/>
        <v>29.885099999999877</v>
      </c>
      <c r="C1397" t="s">
        <v>19</v>
      </c>
      <c r="D1397">
        <v>21.2</v>
      </c>
      <c r="E1397">
        <v>36</v>
      </c>
      <c r="F1397">
        <f>IF(martianeum7[[#This Row],[zawartosc '[%']]]&gt;=1,martianeum7[[#This Row],[masa '[kg']]]*martianeum7[[#This Row],[zawartosc '[%']]]*0.01,0)</f>
        <v>7.6319999999999997</v>
      </c>
      <c r="G1397">
        <f>martianeum7[[#This Row],[stan_magazynu '[kg']]]+martianeum7[[#This Row],[ile_kg_materiału_z_ładunku]]</f>
        <v>37.517099999999878</v>
      </c>
      <c r="H1397">
        <f>IF(martianeum7[[#This Row],[stan_po_wydobyciu_z_ładunku]]&gt;=100,100,0)</f>
        <v>0</v>
      </c>
      <c r="I1397">
        <f>martianeum7[[#This Row],[stan_po_wydobyciu_z_ładunku]]-martianeum7[[#This Row],[ile_zabiera_na_orbite]]</f>
        <v>37.517099999999878</v>
      </c>
    </row>
    <row r="1398" spans="1:9" x14ac:dyDescent="0.25">
      <c r="A1398" s="1">
        <v>50037</v>
      </c>
      <c r="B1398">
        <f t="shared" si="21"/>
        <v>37.517099999999878</v>
      </c>
      <c r="C1398" t="s">
        <v>5</v>
      </c>
      <c r="D1398">
        <v>28.4</v>
      </c>
      <c r="E1398">
        <v>0</v>
      </c>
      <c r="F1398">
        <f>IF(martianeum7[[#This Row],[zawartosc '[%']]]&gt;=1,martianeum7[[#This Row],[masa '[kg']]]*martianeum7[[#This Row],[zawartosc '[%']]]*0.01,0)</f>
        <v>0</v>
      </c>
      <c r="G1398">
        <f>martianeum7[[#This Row],[stan_magazynu '[kg']]]+martianeum7[[#This Row],[ile_kg_materiału_z_ładunku]]</f>
        <v>37.517099999999878</v>
      </c>
      <c r="H1398">
        <f>IF(martianeum7[[#This Row],[stan_po_wydobyciu_z_ładunku]]&gt;=100,100,0)</f>
        <v>0</v>
      </c>
      <c r="I1398">
        <f>martianeum7[[#This Row],[stan_po_wydobyciu_z_ładunku]]-martianeum7[[#This Row],[ile_zabiera_na_orbite]]</f>
        <v>37.517099999999878</v>
      </c>
    </row>
    <row r="1399" spans="1:9" x14ac:dyDescent="0.25">
      <c r="A1399" s="1">
        <v>50038</v>
      </c>
      <c r="B1399">
        <f t="shared" si="21"/>
        <v>37.517099999999878</v>
      </c>
      <c r="C1399" t="s">
        <v>27</v>
      </c>
      <c r="D1399">
        <v>17.100000000000001</v>
      </c>
      <c r="E1399">
        <v>5.4</v>
      </c>
      <c r="F1399">
        <f>IF(martianeum7[[#This Row],[zawartosc '[%']]]&gt;=1,martianeum7[[#This Row],[masa '[kg']]]*martianeum7[[#This Row],[zawartosc '[%']]]*0.01,0)</f>
        <v>0.92340000000000022</v>
      </c>
      <c r="G1399">
        <f>martianeum7[[#This Row],[stan_magazynu '[kg']]]+martianeum7[[#This Row],[ile_kg_materiału_z_ładunku]]</f>
        <v>38.440499999999879</v>
      </c>
      <c r="H1399">
        <f>IF(martianeum7[[#This Row],[stan_po_wydobyciu_z_ładunku]]&gt;=100,100,0)</f>
        <v>0</v>
      </c>
      <c r="I1399">
        <f>martianeum7[[#This Row],[stan_po_wydobyciu_z_ładunku]]-martianeum7[[#This Row],[ile_zabiera_na_orbite]]</f>
        <v>38.440499999999879</v>
      </c>
    </row>
    <row r="1400" spans="1:9" x14ac:dyDescent="0.25">
      <c r="A1400" s="1">
        <v>50039</v>
      </c>
      <c r="B1400">
        <f t="shared" si="21"/>
        <v>38.440499999999879</v>
      </c>
      <c r="C1400" t="s">
        <v>10</v>
      </c>
      <c r="D1400">
        <v>24.4</v>
      </c>
      <c r="E1400">
        <v>23.8</v>
      </c>
      <c r="F1400">
        <f>IF(martianeum7[[#This Row],[zawartosc '[%']]]&gt;=1,martianeum7[[#This Row],[masa '[kg']]]*martianeum7[[#This Row],[zawartosc '[%']]]*0.01,0)</f>
        <v>5.8072000000000008</v>
      </c>
      <c r="G1400">
        <f>martianeum7[[#This Row],[stan_magazynu '[kg']]]+martianeum7[[#This Row],[ile_kg_materiału_z_ładunku]]</f>
        <v>44.247699999999881</v>
      </c>
      <c r="H1400">
        <f>IF(martianeum7[[#This Row],[stan_po_wydobyciu_z_ładunku]]&gt;=100,100,0)</f>
        <v>0</v>
      </c>
      <c r="I1400">
        <f>martianeum7[[#This Row],[stan_po_wydobyciu_z_ładunku]]-martianeum7[[#This Row],[ile_zabiera_na_orbite]]</f>
        <v>44.247699999999881</v>
      </c>
    </row>
    <row r="1401" spans="1:9" x14ac:dyDescent="0.25">
      <c r="A1401" s="1">
        <v>50040</v>
      </c>
      <c r="B1401">
        <f t="shared" si="21"/>
        <v>44.247699999999881</v>
      </c>
      <c r="C1401" t="s">
        <v>18</v>
      </c>
      <c r="D1401">
        <v>18.5</v>
      </c>
      <c r="E1401">
        <v>6</v>
      </c>
      <c r="F1401">
        <f>IF(martianeum7[[#This Row],[zawartosc '[%']]]&gt;=1,martianeum7[[#This Row],[masa '[kg']]]*martianeum7[[#This Row],[zawartosc '[%']]]*0.01,0)</f>
        <v>1.1100000000000001</v>
      </c>
      <c r="G1401">
        <f>martianeum7[[#This Row],[stan_magazynu '[kg']]]+martianeum7[[#This Row],[ile_kg_materiału_z_ładunku]]</f>
        <v>45.35769999999988</v>
      </c>
      <c r="H1401">
        <f>IF(martianeum7[[#This Row],[stan_po_wydobyciu_z_ładunku]]&gt;=100,100,0)</f>
        <v>0</v>
      </c>
      <c r="I1401">
        <f>martianeum7[[#This Row],[stan_po_wydobyciu_z_ładunku]]-martianeum7[[#This Row],[ile_zabiera_na_orbite]]</f>
        <v>45.35769999999988</v>
      </c>
    </row>
    <row r="1402" spans="1:9" x14ac:dyDescent="0.25">
      <c r="A1402" s="1">
        <v>50041</v>
      </c>
      <c r="B1402">
        <f t="shared" si="21"/>
        <v>45.35769999999988</v>
      </c>
      <c r="C1402" t="s">
        <v>19</v>
      </c>
      <c r="D1402">
        <v>24.1</v>
      </c>
      <c r="E1402">
        <v>21.5</v>
      </c>
      <c r="F1402">
        <f>IF(martianeum7[[#This Row],[zawartosc '[%']]]&gt;=1,martianeum7[[#This Row],[masa '[kg']]]*martianeum7[[#This Row],[zawartosc '[%']]]*0.01,0)</f>
        <v>5.1814999999999998</v>
      </c>
      <c r="G1402">
        <f>martianeum7[[#This Row],[stan_magazynu '[kg']]]+martianeum7[[#This Row],[ile_kg_materiału_z_ładunku]]</f>
        <v>50.53919999999988</v>
      </c>
      <c r="H1402">
        <f>IF(martianeum7[[#This Row],[stan_po_wydobyciu_z_ładunku]]&gt;=100,100,0)</f>
        <v>0</v>
      </c>
      <c r="I1402">
        <f>martianeum7[[#This Row],[stan_po_wydobyciu_z_ładunku]]-martianeum7[[#This Row],[ile_zabiera_na_orbite]]</f>
        <v>50.53919999999988</v>
      </c>
    </row>
    <row r="1403" spans="1:9" x14ac:dyDescent="0.25">
      <c r="A1403" s="1">
        <v>50042</v>
      </c>
      <c r="B1403">
        <f t="shared" si="21"/>
        <v>50.53919999999988</v>
      </c>
      <c r="C1403" t="s">
        <v>22</v>
      </c>
      <c r="D1403">
        <v>17.899999999999999</v>
      </c>
      <c r="E1403">
        <v>5.4</v>
      </c>
      <c r="F1403">
        <f>IF(martianeum7[[#This Row],[zawartosc '[%']]]&gt;=1,martianeum7[[#This Row],[masa '[kg']]]*martianeum7[[#This Row],[zawartosc '[%']]]*0.01,0)</f>
        <v>0.96660000000000001</v>
      </c>
      <c r="G1403">
        <f>martianeum7[[#This Row],[stan_magazynu '[kg']]]+martianeum7[[#This Row],[ile_kg_materiału_z_ładunku]]</f>
        <v>51.50579999999988</v>
      </c>
      <c r="H1403">
        <f>IF(martianeum7[[#This Row],[stan_po_wydobyciu_z_ładunku]]&gt;=100,100,0)</f>
        <v>0</v>
      </c>
      <c r="I1403">
        <f>martianeum7[[#This Row],[stan_po_wydobyciu_z_ładunku]]-martianeum7[[#This Row],[ile_zabiera_na_orbite]]</f>
        <v>51.50579999999988</v>
      </c>
    </row>
    <row r="1404" spans="1:9" x14ac:dyDescent="0.25">
      <c r="A1404" s="1">
        <v>50043</v>
      </c>
      <c r="B1404">
        <f t="shared" si="21"/>
        <v>51.50579999999988</v>
      </c>
      <c r="C1404" t="s">
        <v>22</v>
      </c>
      <c r="D1404">
        <v>15.8</v>
      </c>
      <c r="E1404">
        <v>7.4</v>
      </c>
      <c r="F1404">
        <f>IF(martianeum7[[#This Row],[zawartosc '[%']]]&gt;=1,martianeum7[[#This Row],[masa '[kg']]]*martianeum7[[#This Row],[zawartosc '[%']]]*0.01,0)</f>
        <v>1.1692000000000002</v>
      </c>
      <c r="G1404">
        <f>martianeum7[[#This Row],[stan_magazynu '[kg']]]+martianeum7[[#This Row],[ile_kg_materiału_z_ładunku]]</f>
        <v>52.674999999999883</v>
      </c>
      <c r="H1404">
        <f>IF(martianeum7[[#This Row],[stan_po_wydobyciu_z_ładunku]]&gt;=100,100,0)</f>
        <v>0</v>
      </c>
      <c r="I1404">
        <f>martianeum7[[#This Row],[stan_po_wydobyciu_z_ładunku]]-martianeum7[[#This Row],[ile_zabiera_na_orbite]]</f>
        <v>52.674999999999883</v>
      </c>
    </row>
    <row r="1405" spans="1:9" x14ac:dyDescent="0.25">
      <c r="A1405" s="1">
        <v>50044</v>
      </c>
      <c r="B1405">
        <f t="shared" si="21"/>
        <v>52.674999999999883</v>
      </c>
      <c r="C1405" t="s">
        <v>30</v>
      </c>
      <c r="D1405">
        <v>19.600000000000001</v>
      </c>
      <c r="E1405">
        <v>0.3</v>
      </c>
      <c r="F1405">
        <f>IF(martianeum7[[#This Row],[zawartosc '[%']]]&gt;=1,martianeum7[[#This Row],[masa '[kg']]]*martianeum7[[#This Row],[zawartosc '[%']]]*0.01,0)</f>
        <v>0</v>
      </c>
      <c r="G1405">
        <f>martianeum7[[#This Row],[stan_magazynu '[kg']]]+martianeum7[[#This Row],[ile_kg_materiału_z_ładunku]]</f>
        <v>52.674999999999883</v>
      </c>
      <c r="H1405">
        <f>IF(martianeum7[[#This Row],[stan_po_wydobyciu_z_ładunku]]&gt;=100,100,0)</f>
        <v>0</v>
      </c>
      <c r="I1405">
        <f>martianeum7[[#This Row],[stan_po_wydobyciu_z_ładunku]]-martianeum7[[#This Row],[ile_zabiera_na_orbite]]</f>
        <v>52.674999999999883</v>
      </c>
    </row>
    <row r="1406" spans="1:9" x14ac:dyDescent="0.25">
      <c r="A1406" s="1">
        <v>50045</v>
      </c>
      <c r="B1406">
        <f t="shared" si="21"/>
        <v>52.674999999999883</v>
      </c>
      <c r="C1406" t="s">
        <v>19</v>
      </c>
      <c r="D1406">
        <v>17.7</v>
      </c>
      <c r="E1406">
        <v>0</v>
      </c>
      <c r="F1406">
        <f>IF(martianeum7[[#This Row],[zawartosc '[%']]]&gt;=1,martianeum7[[#This Row],[masa '[kg']]]*martianeum7[[#This Row],[zawartosc '[%']]]*0.01,0)</f>
        <v>0</v>
      </c>
      <c r="G1406">
        <f>martianeum7[[#This Row],[stan_magazynu '[kg']]]+martianeum7[[#This Row],[ile_kg_materiału_z_ładunku]]</f>
        <v>52.674999999999883</v>
      </c>
      <c r="H1406">
        <f>IF(martianeum7[[#This Row],[stan_po_wydobyciu_z_ładunku]]&gt;=100,100,0)</f>
        <v>0</v>
      </c>
      <c r="I1406">
        <f>martianeum7[[#This Row],[stan_po_wydobyciu_z_ładunku]]-martianeum7[[#This Row],[ile_zabiera_na_orbite]]</f>
        <v>52.674999999999883</v>
      </c>
    </row>
    <row r="1407" spans="1:9" x14ac:dyDescent="0.25">
      <c r="A1407" s="1">
        <v>50046</v>
      </c>
      <c r="B1407">
        <f t="shared" si="21"/>
        <v>52.674999999999883</v>
      </c>
      <c r="C1407" t="s">
        <v>27</v>
      </c>
      <c r="D1407">
        <v>19.899999999999999</v>
      </c>
      <c r="E1407">
        <v>4.7</v>
      </c>
      <c r="F1407">
        <f>IF(martianeum7[[#This Row],[zawartosc '[%']]]&gt;=1,martianeum7[[#This Row],[masa '[kg']]]*martianeum7[[#This Row],[zawartosc '[%']]]*0.01,0)</f>
        <v>0.93530000000000002</v>
      </c>
      <c r="G1407">
        <f>martianeum7[[#This Row],[stan_magazynu '[kg']]]+martianeum7[[#This Row],[ile_kg_materiału_z_ładunku]]</f>
        <v>53.610299999999881</v>
      </c>
      <c r="H1407">
        <f>IF(martianeum7[[#This Row],[stan_po_wydobyciu_z_ładunku]]&gt;=100,100,0)</f>
        <v>0</v>
      </c>
      <c r="I1407">
        <f>martianeum7[[#This Row],[stan_po_wydobyciu_z_ładunku]]-martianeum7[[#This Row],[ile_zabiera_na_orbite]]</f>
        <v>53.610299999999881</v>
      </c>
    </row>
    <row r="1408" spans="1:9" x14ac:dyDescent="0.25">
      <c r="A1408" s="1">
        <v>50047</v>
      </c>
      <c r="B1408">
        <f t="shared" si="21"/>
        <v>53.610299999999881</v>
      </c>
      <c r="C1408" t="s">
        <v>5</v>
      </c>
      <c r="D1408">
        <v>10.6</v>
      </c>
      <c r="E1408">
        <v>4.8</v>
      </c>
      <c r="F1408">
        <f>IF(martianeum7[[#This Row],[zawartosc '[%']]]&gt;=1,martianeum7[[#This Row],[masa '[kg']]]*martianeum7[[#This Row],[zawartosc '[%']]]*0.01,0)</f>
        <v>0.50879999999999992</v>
      </c>
      <c r="G1408">
        <f>martianeum7[[#This Row],[stan_magazynu '[kg']]]+martianeum7[[#This Row],[ile_kg_materiału_z_ładunku]]</f>
        <v>54.119099999999882</v>
      </c>
      <c r="H1408">
        <f>IF(martianeum7[[#This Row],[stan_po_wydobyciu_z_ładunku]]&gt;=100,100,0)</f>
        <v>0</v>
      </c>
      <c r="I1408">
        <f>martianeum7[[#This Row],[stan_po_wydobyciu_z_ładunku]]-martianeum7[[#This Row],[ile_zabiera_na_orbite]]</f>
        <v>54.119099999999882</v>
      </c>
    </row>
    <row r="1409" spans="1:9" x14ac:dyDescent="0.25">
      <c r="A1409" s="1">
        <v>50048</v>
      </c>
      <c r="B1409">
        <f t="shared" si="21"/>
        <v>54.119099999999882</v>
      </c>
      <c r="C1409" t="s">
        <v>19</v>
      </c>
      <c r="D1409">
        <v>25.6</v>
      </c>
      <c r="E1409">
        <v>17.399999999999999</v>
      </c>
      <c r="F1409">
        <f>IF(martianeum7[[#This Row],[zawartosc '[%']]]&gt;=1,martianeum7[[#This Row],[masa '[kg']]]*martianeum7[[#This Row],[zawartosc '[%']]]*0.01,0)</f>
        <v>4.4543999999999997</v>
      </c>
      <c r="G1409">
        <f>martianeum7[[#This Row],[stan_magazynu '[kg']]]+martianeum7[[#This Row],[ile_kg_materiału_z_ładunku]]</f>
        <v>58.573499999999882</v>
      </c>
      <c r="H1409">
        <f>IF(martianeum7[[#This Row],[stan_po_wydobyciu_z_ładunku]]&gt;=100,100,0)</f>
        <v>0</v>
      </c>
      <c r="I1409">
        <f>martianeum7[[#This Row],[stan_po_wydobyciu_z_ładunku]]-martianeum7[[#This Row],[ile_zabiera_na_orbite]]</f>
        <v>58.573499999999882</v>
      </c>
    </row>
    <row r="1410" spans="1:9" x14ac:dyDescent="0.25">
      <c r="A1410" s="1">
        <v>50049</v>
      </c>
      <c r="B1410">
        <f t="shared" si="21"/>
        <v>58.573499999999882</v>
      </c>
      <c r="C1410" t="s">
        <v>9</v>
      </c>
      <c r="D1410">
        <v>22.4</v>
      </c>
      <c r="E1410">
        <v>7.7</v>
      </c>
      <c r="F1410">
        <f>IF(martianeum7[[#This Row],[zawartosc '[%']]]&gt;=1,martianeum7[[#This Row],[masa '[kg']]]*martianeum7[[#This Row],[zawartosc '[%']]]*0.01,0)</f>
        <v>1.7247999999999999</v>
      </c>
      <c r="G1410">
        <f>martianeum7[[#This Row],[stan_magazynu '[kg']]]+martianeum7[[#This Row],[ile_kg_materiału_z_ładunku]]</f>
        <v>60.298299999999884</v>
      </c>
      <c r="H1410">
        <f>IF(martianeum7[[#This Row],[stan_po_wydobyciu_z_ładunku]]&gt;=100,100,0)</f>
        <v>0</v>
      </c>
      <c r="I1410">
        <f>martianeum7[[#This Row],[stan_po_wydobyciu_z_ładunku]]-martianeum7[[#This Row],[ile_zabiera_na_orbite]]</f>
        <v>60.298299999999884</v>
      </c>
    </row>
    <row r="1411" spans="1:9" x14ac:dyDescent="0.25">
      <c r="A1411" s="1">
        <v>50050</v>
      </c>
      <c r="B1411">
        <f t="shared" si="21"/>
        <v>60.298299999999884</v>
      </c>
      <c r="C1411" t="s">
        <v>8</v>
      </c>
      <c r="D1411">
        <v>14.5</v>
      </c>
      <c r="E1411">
        <v>3.8</v>
      </c>
      <c r="F1411">
        <f>IF(martianeum7[[#This Row],[zawartosc '[%']]]&gt;=1,martianeum7[[#This Row],[masa '[kg']]]*martianeum7[[#This Row],[zawartosc '[%']]]*0.01,0)</f>
        <v>0.55099999999999993</v>
      </c>
      <c r="G1411">
        <f>martianeum7[[#This Row],[stan_magazynu '[kg']]]+martianeum7[[#This Row],[ile_kg_materiału_z_ładunku]]</f>
        <v>60.849299999999886</v>
      </c>
      <c r="H1411">
        <f>IF(martianeum7[[#This Row],[stan_po_wydobyciu_z_ładunku]]&gt;=100,100,0)</f>
        <v>0</v>
      </c>
      <c r="I1411">
        <f>martianeum7[[#This Row],[stan_po_wydobyciu_z_ładunku]]-martianeum7[[#This Row],[ile_zabiera_na_orbite]]</f>
        <v>60.849299999999886</v>
      </c>
    </row>
    <row r="1412" spans="1:9" x14ac:dyDescent="0.25">
      <c r="A1412" s="1">
        <v>50051</v>
      </c>
      <c r="B1412">
        <f t="shared" ref="B1412:B1475" si="22">I1411</f>
        <v>60.849299999999886</v>
      </c>
      <c r="C1412" t="s">
        <v>9</v>
      </c>
      <c r="D1412">
        <v>15</v>
      </c>
      <c r="E1412">
        <v>4.2</v>
      </c>
      <c r="F1412">
        <f>IF(martianeum7[[#This Row],[zawartosc '[%']]]&gt;=1,martianeum7[[#This Row],[masa '[kg']]]*martianeum7[[#This Row],[zawartosc '[%']]]*0.01,0)</f>
        <v>0.63</v>
      </c>
      <c r="G1412">
        <f>martianeum7[[#This Row],[stan_magazynu '[kg']]]+martianeum7[[#This Row],[ile_kg_materiału_z_ładunku]]</f>
        <v>61.479299999999888</v>
      </c>
      <c r="H1412">
        <f>IF(martianeum7[[#This Row],[stan_po_wydobyciu_z_ładunku]]&gt;=100,100,0)</f>
        <v>0</v>
      </c>
      <c r="I1412">
        <f>martianeum7[[#This Row],[stan_po_wydobyciu_z_ładunku]]-martianeum7[[#This Row],[ile_zabiera_na_orbite]]</f>
        <v>61.479299999999888</v>
      </c>
    </row>
    <row r="1413" spans="1:9" x14ac:dyDescent="0.25">
      <c r="A1413" s="1">
        <v>50052</v>
      </c>
      <c r="B1413">
        <f t="shared" si="22"/>
        <v>61.479299999999888</v>
      </c>
      <c r="C1413" t="s">
        <v>13</v>
      </c>
      <c r="D1413">
        <v>24</v>
      </c>
      <c r="E1413">
        <v>11.5</v>
      </c>
      <c r="F1413">
        <f>IF(martianeum7[[#This Row],[zawartosc '[%']]]&gt;=1,martianeum7[[#This Row],[masa '[kg']]]*martianeum7[[#This Row],[zawartosc '[%']]]*0.01,0)</f>
        <v>2.7600000000000002</v>
      </c>
      <c r="G1413">
        <f>martianeum7[[#This Row],[stan_magazynu '[kg']]]+martianeum7[[#This Row],[ile_kg_materiału_z_ładunku]]</f>
        <v>64.239299999999886</v>
      </c>
      <c r="H1413">
        <f>IF(martianeum7[[#This Row],[stan_po_wydobyciu_z_ładunku]]&gt;=100,100,0)</f>
        <v>0</v>
      </c>
      <c r="I1413">
        <f>martianeum7[[#This Row],[stan_po_wydobyciu_z_ładunku]]-martianeum7[[#This Row],[ile_zabiera_na_orbite]]</f>
        <v>64.239299999999886</v>
      </c>
    </row>
    <row r="1414" spans="1:9" x14ac:dyDescent="0.25">
      <c r="A1414" s="1">
        <v>50053</v>
      </c>
      <c r="B1414">
        <f t="shared" si="22"/>
        <v>64.239299999999886</v>
      </c>
      <c r="C1414" t="s">
        <v>23</v>
      </c>
      <c r="D1414">
        <v>20.7</v>
      </c>
      <c r="E1414">
        <v>2.9</v>
      </c>
      <c r="F1414">
        <f>IF(martianeum7[[#This Row],[zawartosc '[%']]]&gt;=1,martianeum7[[#This Row],[masa '[kg']]]*martianeum7[[#This Row],[zawartosc '[%']]]*0.01,0)</f>
        <v>0.60029999999999994</v>
      </c>
      <c r="G1414">
        <f>martianeum7[[#This Row],[stan_magazynu '[kg']]]+martianeum7[[#This Row],[ile_kg_materiału_z_ładunku]]</f>
        <v>64.839599999999891</v>
      </c>
      <c r="H1414">
        <f>IF(martianeum7[[#This Row],[stan_po_wydobyciu_z_ładunku]]&gt;=100,100,0)</f>
        <v>0</v>
      </c>
      <c r="I1414">
        <f>martianeum7[[#This Row],[stan_po_wydobyciu_z_ładunku]]-martianeum7[[#This Row],[ile_zabiera_na_orbite]]</f>
        <v>64.839599999999891</v>
      </c>
    </row>
    <row r="1415" spans="1:9" x14ac:dyDescent="0.25">
      <c r="A1415" s="1">
        <v>50054</v>
      </c>
      <c r="B1415">
        <f t="shared" si="22"/>
        <v>64.839599999999891</v>
      </c>
      <c r="C1415" t="s">
        <v>28</v>
      </c>
      <c r="D1415">
        <v>13.5</v>
      </c>
      <c r="E1415">
        <v>0.7</v>
      </c>
      <c r="F1415">
        <f>IF(martianeum7[[#This Row],[zawartosc '[%']]]&gt;=1,martianeum7[[#This Row],[masa '[kg']]]*martianeum7[[#This Row],[zawartosc '[%']]]*0.01,0)</f>
        <v>0</v>
      </c>
      <c r="G1415">
        <f>martianeum7[[#This Row],[stan_magazynu '[kg']]]+martianeum7[[#This Row],[ile_kg_materiału_z_ładunku]]</f>
        <v>64.839599999999891</v>
      </c>
      <c r="H1415">
        <f>IF(martianeum7[[#This Row],[stan_po_wydobyciu_z_ładunku]]&gt;=100,100,0)</f>
        <v>0</v>
      </c>
      <c r="I1415">
        <f>martianeum7[[#This Row],[stan_po_wydobyciu_z_ładunku]]-martianeum7[[#This Row],[ile_zabiera_na_orbite]]</f>
        <v>64.839599999999891</v>
      </c>
    </row>
    <row r="1416" spans="1:9" x14ac:dyDescent="0.25">
      <c r="A1416" s="1">
        <v>50055</v>
      </c>
      <c r="B1416">
        <f t="shared" si="22"/>
        <v>64.839599999999891</v>
      </c>
      <c r="C1416" t="s">
        <v>19</v>
      </c>
      <c r="D1416">
        <v>23.7</v>
      </c>
      <c r="E1416">
        <v>13.1</v>
      </c>
      <c r="F1416">
        <f>IF(martianeum7[[#This Row],[zawartosc '[%']]]&gt;=1,martianeum7[[#This Row],[masa '[kg']]]*martianeum7[[#This Row],[zawartosc '[%']]]*0.01,0)</f>
        <v>3.1046999999999998</v>
      </c>
      <c r="G1416">
        <f>martianeum7[[#This Row],[stan_magazynu '[kg']]]+martianeum7[[#This Row],[ile_kg_materiału_z_ładunku]]</f>
        <v>67.944299999999885</v>
      </c>
      <c r="H1416">
        <f>IF(martianeum7[[#This Row],[stan_po_wydobyciu_z_ładunku]]&gt;=100,100,0)</f>
        <v>0</v>
      </c>
      <c r="I1416">
        <f>martianeum7[[#This Row],[stan_po_wydobyciu_z_ładunku]]-martianeum7[[#This Row],[ile_zabiera_na_orbite]]</f>
        <v>67.944299999999885</v>
      </c>
    </row>
    <row r="1417" spans="1:9" x14ac:dyDescent="0.25">
      <c r="A1417" s="1">
        <v>50056</v>
      </c>
      <c r="B1417">
        <f t="shared" si="22"/>
        <v>67.944299999999885</v>
      </c>
      <c r="C1417" t="s">
        <v>10</v>
      </c>
      <c r="D1417">
        <v>12.1</v>
      </c>
      <c r="E1417">
        <v>36</v>
      </c>
      <c r="F1417">
        <f>IF(martianeum7[[#This Row],[zawartosc '[%']]]&gt;=1,martianeum7[[#This Row],[masa '[kg']]]*martianeum7[[#This Row],[zawartosc '[%']]]*0.01,0)</f>
        <v>4.3559999999999999</v>
      </c>
      <c r="G1417">
        <f>martianeum7[[#This Row],[stan_magazynu '[kg']]]+martianeum7[[#This Row],[ile_kg_materiału_z_ładunku]]</f>
        <v>72.300299999999879</v>
      </c>
      <c r="H1417">
        <f>IF(martianeum7[[#This Row],[stan_po_wydobyciu_z_ładunku]]&gt;=100,100,0)</f>
        <v>0</v>
      </c>
      <c r="I1417">
        <f>martianeum7[[#This Row],[stan_po_wydobyciu_z_ładunku]]-martianeum7[[#This Row],[ile_zabiera_na_orbite]]</f>
        <v>72.300299999999879</v>
      </c>
    </row>
    <row r="1418" spans="1:9" x14ac:dyDescent="0.25">
      <c r="A1418" s="1">
        <v>50057</v>
      </c>
      <c r="B1418">
        <f t="shared" si="22"/>
        <v>72.300299999999879</v>
      </c>
      <c r="C1418" t="s">
        <v>13</v>
      </c>
      <c r="D1418">
        <v>21.8</v>
      </c>
      <c r="E1418">
        <v>10.9</v>
      </c>
      <c r="F1418">
        <f>IF(martianeum7[[#This Row],[zawartosc '[%']]]&gt;=1,martianeum7[[#This Row],[masa '[kg']]]*martianeum7[[#This Row],[zawartosc '[%']]]*0.01,0)</f>
        <v>2.3762000000000003</v>
      </c>
      <c r="G1418">
        <f>martianeum7[[#This Row],[stan_magazynu '[kg']]]+martianeum7[[#This Row],[ile_kg_materiału_z_ładunku]]</f>
        <v>74.676499999999876</v>
      </c>
      <c r="H1418">
        <f>IF(martianeum7[[#This Row],[stan_po_wydobyciu_z_ładunku]]&gt;=100,100,0)</f>
        <v>0</v>
      </c>
      <c r="I1418">
        <f>martianeum7[[#This Row],[stan_po_wydobyciu_z_ładunku]]-martianeum7[[#This Row],[ile_zabiera_na_orbite]]</f>
        <v>74.676499999999876</v>
      </c>
    </row>
    <row r="1419" spans="1:9" x14ac:dyDescent="0.25">
      <c r="A1419" s="1">
        <v>50058</v>
      </c>
      <c r="B1419">
        <f t="shared" si="22"/>
        <v>74.676499999999876</v>
      </c>
      <c r="C1419" t="s">
        <v>22</v>
      </c>
      <c r="D1419">
        <v>17.399999999999999</v>
      </c>
      <c r="E1419">
        <v>0</v>
      </c>
      <c r="F1419">
        <f>IF(martianeum7[[#This Row],[zawartosc '[%']]]&gt;=1,martianeum7[[#This Row],[masa '[kg']]]*martianeum7[[#This Row],[zawartosc '[%']]]*0.01,0)</f>
        <v>0</v>
      </c>
      <c r="G1419">
        <f>martianeum7[[#This Row],[stan_magazynu '[kg']]]+martianeum7[[#This Row],[ile_kg_materiału_z_ładunku]]</f>
        <v>74.676499999999876</v>
      </c>
      <c r="H1419">
        <f>IF(martianeum7[[#This Row],[stan_po_wydobyciu_z_ładunku]]&gt;=100,100,0)</f>
        <v>0</v>
      </c>
      <c r="I1419">
        <f>martianeum7[[#This Row],[stan_po_wydobyciu_z_ładunku]]-martianeum7[[#This Row],[ile_zabiera_na_orbite]]</f>
        <v>74.676499999999876</v>
      </c>
    </row>
    <row r="1420" spans="1:9" x14ac:dyDescent="0.25">
      <c r="A1420" s="1">
        <v>50059</v>
      </c>
      <c r="B1420">
        <f t="shared" si="22"/>
        <v>74.676499999999876</v>
      </c>
      <c r="C1420" t="s">
        <v>6</v>
      </c>
      <c r="D1420">
        <v>15.6</v>
      </c>
      <c r="E1420">
        <v>0</v>
      </c>
      <c r="F1420">
        <f>IF(martianeum7[[#This Row],[zawartosc '[%']]]&gt;=1,martianeum7[[#This Row],[masa '[kg']]]*martianeum7[[#This Row],[zawartosc '[%']]]*0.01,0)</f>
        <v>0</v>
      </c>
      <c r="G1420">
        <f>martianeum7[[#This Row],[stan_magazynu '[kg']]]+martianeum7[[#This Row],[ile_kg_materiału_z_ładunku]]</f>
        <v>74.676499999999876</v>
      </c>
      <c r="H1420">
        <f>IF(martianeum7[[#This Row],[stan_po_wydobyciu_z_ładunku]]&gt;=100,100,0)</f>
        <v>0</v>
      </c>
      <c r="I1420">
        <f>martianeum7[[#This Row],[stan_po_wydobyciu_z_ładunku]]-martianeum7[[#This Row],[ile_zabiera_na_orbite]]</f>
        <v>74.676499999999876</v>
      </c>
    </row>
    <row r="1421" spans="1:9" x14ac:dyDescent="0.25">
      <c r="A1421" s="1">
        <v>50060</v>
      </c>
      <c r="B1421">
        <f t="shared" si="22"/>
        <v>74.676499999999876</v>
      </c>
      <c r="C1421" t="s">
        <v>13</v>
      </c>
      <c r="D1421">
        <v>13.7</v>
      </c>
      <c r="E1421">
        <v>0</v>
      </c>
      <c r="F1421">
        <f>IF(martianeum7[[#This Row],[zawartosc '[%']]]&gt;=1,martianeum7[[#This Row],[masa '[kg']]]*martianeum7[[#This Row],[zawartosc '[%']]]*0.01,0)</f>
        <v>0</v>
      </c>
      <c r="G1421">
        <f>martianeum7[[#This Row],[stan_magazynu '[kg']]]+martianeum7[[#This Row],[ile_kg_materiału_z_ładunku]]</f>
        <v>74.676499999999876</v>
      </c>
      <c r="H1421">
        <f>IF(martianeum7[[#This Row],[stan_po_wydobyciu_z_ładunku]]&gt;=100,100,0)</f>
        <v>0</v>
      </c>
      <c r="I1421">
        <f>martianeum7[[#This Row],[stan_po_wydobyciu_z_ładunku]]-martianeum7[[#This Row],[ile_zabiera_na_orbite]]</f>
        <v>74.676499999999876</v>
      </c>
    </row>
    <row r="1422" spans="1:9" x14ac:dyDescent="0.25">
      <c r="A1422" s="1">
        <v>50061</v>
      </c>
      <c r="B1422">
        <f t="shared" si="22"/>
        <v>74.676499999999876</v>
      </c>
      <c r="C1422" t="s">
        <v>10</v>
      </c>
      <c r="D1422">
        <v>24.7</v>
      </c>
      <c r="E1422">
        <v>16.2</v>
      </c>
      <c r="F1422">
        <f>IF(martianeum7[[#This Row],[zawartosc '[%']]]&gt;=1,martianeum7[[#This Row],[masa '[kg']]]*martianeum7[[#This Row],[zawartosc '[%']]]*0.01,0)</f>
        <v>4.0014000000000003</v>
      </c>
      <c r="G1422">
        <f>martianeum7[[#This Row],[stan_magazynu '[kg']]]+martianeum7[[#This Row],[ile_kg_materiału_z_ładunku]]</f>
        <v>78.67789999999988</v>
      </c>
      <c r="H1422">
        <f>IF(martianeum7[[#This Row],[stan_po_wydobyciu_z_ładunku]]&gt;=100,100,0)</f>
        <v>0</v>
      </c>
      <c r="I1422">
        <f>martianeum7[[#This Row],[stan_po_wydobyciu_z_ładunku]]-martianeum7[[#This Row],[ile_zabiera_na_orbite]]</f>
        <v>78.67789999999988</v>
      </c>
    </row>
    <row r="1423" spans="1:9" x14ac:dyDescent="0.25">
      <c r="A1423" s="1">
        <v>50062</v>
      </c>
      <c r="B1423">
        <f t="shared" si="22"/>
        <v>78.67789999999988</v>
      </c>
      <c r="C1423" t="s">
        <v>15</v>
      </c>
      <c r="D1423">
        <v>25.3</v>
      </c>
      <c r="E1423">
        <v>14.2</v>
      </c>
      <c r="F1423">
        <f>IF(martianeum7[[#This Row],[zawartosc '[%']]]&gt;=1,martianeum7[[#This Row],[masa '[kg']]]*martianeum7[[#This Row],[zawartosc '[%']]]*0.01,0)</f>
        <v>3.5926</v>
      </c>
      <c r="G1423">
        <f>martianeum7[[#This Row],[stan_magazynu '[kg']]]+martianeum7[[#This Row],[ile_kg_materiału_z_ładunku]]</f>
        <v>82.270499999999885</v>
      </c>
      <c r="H1423">
        <f>IF(martianeum7[[#This Row],[stan_po_wydobyciu_z_ładunku]]&gt;=100,100,0)</f>
        <v>0</v>
      </c>
      <c r="I1423">
        <f>martianeum7[[#This Row],[stan_po_wydobyciu_z_ładunku]]-martianeum7[[#This Row],[ile_zabiera_na_orbite]]</f>
        <v>82.270499999999885</v>
      </c>
    </row>
    <row r="1424" spans="1:9" x14ac:dyDescent="0.25">
      <c r="A1424" s="1">
        <v>50063</v>
      </c>
      <c r="B1424">
        <f t="shared" si="22"/>
        <v>82.270499999999885</v>
      </c>
      <c r="C1424" t="s">
        <v>15</v>
      </c>
      <c r="D1424">
        <v>18.399999999999999</v>
      </c>
      <c r="E1424">
        <v>0</v>
      </c>
      <c r="F1424">
        <f>IF(martianeum7[[#This Row],[zawartosc '[%']]]&gt;=1,martianeum7[[#This Row],[masa '[kg']]]*martianeum7[[#This Row],[zawartosc '[%']]]*0.01,0)</f>
        <v>0</v>
      </c>
      <c r="G1424">
        <f>martianeum7[[#This Row],[stan_magazynu '[kg']]]+martianeum7[[#This Row],[ile_kg_materiału_z_ładunku]]</f>
        <v>82.270499999999885</v>
      </c>
      <c r="H1424">
        <f>IF(martianeum7[[#This Row],[stan_po_wydobyciu_z_ładunku]]&gt;=100,100,0)</f>
        <v>0</v>
      </c>
      <c r="I1424">
        <f>martianeum7[[#This Row],[stan_po_wydobyciu_z_ładunku]]-martianeum7[[#This Row],[ile_zabiera_na_orbite]]</f>
        <v>82.270499999999885</v>
      </c>
    </row>
    <row r="1425" spans="1:9" x14ac:dyDescent="0.25">
      <c r="A1425" s="1">
        <v>50064</v>
      </c>
      <c r="B1425">
        <f t="shared" si="22"/>
        <v>82.270499999999885</v>
      </c>
      <c r="C1425" t="s">
        <v>14</v>
      </c>
      <c r="D1425">
        <v>10.199999999999999</v>
      </c>
      <c r="E1425">
        <v>0</v>
      </c>
      <c r="F1425">
        <f>IF(martianeum7[[#This Row],[zawartosc '[%']]]&gt;=1,martianeum7[[#This Row],[masa '[kg']]]*martianeum7[[#This Row],[zawartosc '[%']]]*0.01,0)</f>
        <v>0</v>
      </c>
      <c r="G1425">
        <f>martianeum7[[#This Row],[stan_magazynu '[kg']]]+martianeum7[[#This Row],[ile_kg_materiału_z_ładunku]]</f>
        <v>82.270499999999885</v>
      </c>
      <c r="H1425">
        <f>IF(martianeum7[[#This Row],[stan_po_wydobyciu_z_ładunku]]&gt;=100,100,0)</f>
        <v>0</v>
      </c>
      <c r="I1425">
        <f>martianeum7[[#This Row],[stan_po_wydobyciu_z_ładunku]]-martianeum7[[#This Row],[ile_zabiera_na_orbite]]</f>
        <v>82.270499999999885</v>
      </c>
    </row>
    <row r="1426" spans="1:9" x14ac:dyDescent="0.25">
      <c r="A1426" s="1">
        <v>50065</v>
      </c>
      <c r="B1426">
        <f t="shared" si="22"/>
        <v>82.270499999999885</v>
      </c>
      <c r="C1426" t="s">
        <v>33</v>
      </c>
      <c r="D1426">
        <v>26.9</v>
      </c>
      <c r="E1426">
        <v>0</v>
      </c>
      <c r="F1426">
        <f>IF(martianeum7[[#This Row],[zawartosc '[%']]]&gt;=1,martianeum7[[#This Row],[masa '[kg']]]*martianeum7[[#This Row],[zawartosc '[%']]]*0.01,0)</f>
        <v>0</v>
      </c>
      <c r="G1426">
        <f>martianeum7[[#This Row],[stan_magazynu '[kg']]]+martianeum7[[#This Row],[ile_kg_materiału_z_ładunku]]</f>
        <v>82.270499999999885</v>
      </c>
      <c r="H1426">
        <f>IF(martianeum7[[#This Row],[stan_po_wydobyciu_z_ładunku]]&gt;=100,100,0)</f>
        <v>0</v>
      </c>
      <c r="I1426">
        <f>martianeum7[[#This Row],[stan_po_wydobyciu_z_ładunku]]-martianeum7[[#This Row],[ile_zabiera_na_orbite]]</f>
        <v>82.270499999999885</v>
      </c>
    </row>
    <row r="1427" spans="1:9" x14ac:dyDescent="0.25">
      <c r="A1427" s="1">
        <v>50066</v>
      </c>
      <c r="B1427">
        <f t="shared" si="22"/>
        <v>82.270499999999885</v>
      </c>
      <c r="C1427" t="s">
        <v>8</v>
      </c>
      <c r="D1427">
        <v>28.2</v>
      </c>
      <c r="E1427">
        <v>0</v>
      </c>
      <c r="F1427">
        <f>IF(martianeum7[[#This Row],[zawartosc '[%']]]&gt;=1,martianeum7[[#This Row],[masa '[kg']]]*martianeum7[[#This Row],[zawartosc '[%']]]*0.01,0)</f>
        <v>0</v>
      </c>
      <c r="G1427">
        <f>martianeum7[[#This Row],[stan_magazynu '[kg']]]+martianeum7[[#This Row],[ile_kg_materiału_z_ładunku]]</f>
        <v>82.270499999999885</v>
      </c>
      <c r="H1427">
        <f>IF(martianeum7[[#This Row],[stan_po_wydobyciu_z_ładunku]]&gt;=100,100,0)</f>
        <v>0</v>
      </c>
      <c r="I1427">
        <f>martianeum7[[#This Row],[stan_po_wydobyciu_z_ładunku]]-martianeum7[[#This Row],[ile_zabiera_na_orbite]]</f>
        <v>82.270499999999885</v>
      </c>
    </row>
    <row r="1428" spans="1:9" x14ac:dyDescent="0.25">
      <c r="A1428" s="1">
        <v>50067</v>
      </c>
      <c r="B1428">
        <f t="shared" si="22"/>
        <v>82.270499999999885</v>
      </c>
      <c r="C1428" t="s">
        <v>7</v>
      </c>
      <c r="D1428">
        <v>15.9</v>
      </c>
      <c r="E1428">
        <v>0</v>
      </c>
      <c r="F1428">
        <f>IF(martianeum7[[#This Row],[zawartosc '[%']]]&gt;=1,martianeum7[[#This Row],[masa '[kg']]]*martianeum7[[#This Row],[zawartosc '[%']]]*0.01,0)</f>
        <v>0</v>
      </c>
      <c r="G1428">
        <f>martianeum7[[#This Row],[stan_magazynu '[kg']]]+martianeum7[[#This Row],[ile_kg_materiału_z_ładunku]]</f>
        <v>82.270499999999885</v>
      </c>
      <c r="H1428">
        <f>IF(martianeum7[[#This Row],[stan_po_wydobyciu_z_ładunku]]&gt;=100,100,0)</f>
        <v>0</v>
      </c>
      <c r="I1428">
        <f>martianeum7[[#This Row],[stan_po_wydobyciu_z_ładunku]]-martianeum7[[#This Row],[ile_zabiera_na_orbite]]</f>
        <v>82.270499999999885</v>
      </c>
    </row>
    <row r="1429" spans="1:9" x14ac:dyDescent="0.25">
      <c r="A1429" s="1">
        <v>50068</v>
      </c>
      <c r="B1429">
        <f t="shared" si="22"/>
        <v>82.270499999999885</v>
      </c>
      <c r="C1429" t="s">
        <v>10</v>
      </c>
      <c r="D1429">
        <v>19.7</v>
      </c>
      <c r="E1429">
        <v>0</v>
      </c>
      <c r="F1429">
        <f>IF(martianeum7[[#This Row],[zawartosc '[%']]]&gt;=1,martianeum7[[#This Row],[masa '[kg']]]*martianeum7[[#This Row],[zawartosc '[%']]]*0.01,0)</f>
        <v>0</v>
      </c>
      <c r="G1429">
        <f>martianeum7[[#This Row],[stan_magazynu '[kg']]]+martianeum7[[#This Row],[ile_kg_materiału_z_ładunku]]</f>
        <v>82.270499999999885</v>
      </c>
      <c r="H1429">
        <f>IF(martianeum7[[#This Row],[stan_po_wydobyciu_z_ładunku]]&gt;=100,100,0)</f>
        <v>0</v>
      </c>
      <c r="I1429">
        <f>martianeum7[[#This Row],[stan_po_wydobyciu_z_ładunku]]-martianeum7[[#This Row],[ile_zabiera_na_orbite]]</f>
        <v>82.270499999999885</v>
      </c>
    </row>
    <row r="1430" spans="1:9" x14ac:dyDescent="0.25">
      <c r="A1430" s="1">
        <v>50069</v>
      </c>
      <c r="B1430">
        <f t="shared" si="22"/>
        <v>82.270499999999885</v>
      </c>
      <c r="C1430" t="s">
        <v>7</v>
      </c>
      <c r="D1430">
        <v>16</v>
      </c>
      <c r="E1430">
        <v>0</v>
      </c>
      <c r="F1430">
        <f>IF(martianeum7[[#This Row],[zawartosc '[%']]]&gt;=1,martianeum7[[#This Row],[masa '[kg']]]*martianeum7[[#This Row],[zawartosc '[%']]]*0.01,0)</f>
        <v>0</v>
      </c>
      <c r="G1430">
        <f>martianeum7[[#This Row],[stan_magazynu '[kg']]]+martianeum7[[#This Row],[ile_kg_materiału_z_ładunku]]</f>
        <v>82.270499999999885</v>
      </c>
      <c r="H1430">
        <f>IF(martianeum7[[#This Row],[stan_po_wydobyciu_z_ładunku]]&gt;=100,100,0)</f>
        <v>0</v>
      </c>
      <c r="I1430">
        <f>martianeum7[[#This Row],[stan_po_wydobyciu_z_ładunku]]-martianeum7[[#This Row],[ile_zabiera_na_orbite]]</f>
        <v>82.270499999999885</v>
      </c>
    </row>
    <row r="1431" spans="1:9" x14ac:dyDescent="0.25">
      <c r="A1431" s="1">
        <v>50070</v>
      </c>
      <c r="B1431">
        <f t="shared" si="22"/>
        <v>82.270499999999885</v>
      </c>
      <c r="C1431" t="s">
        <v>6</v>
      </c>
      <c r="D1431">
        <v>20.8</v>
      </c>
      <c r="E1431">
        <v>0</v>
      </c>
      <c r="F1431">
        <f>IF(martianeum7[[#This Row],[zawartosc '[%']]]&gt;=1,martianeum7[[#This Row],[masa '[kg']]]*martianeum7[[#This Row],[zawartosc '[%']]]*0.01,0)</f>
        <v>0</v>
      </c>
      <c r="G1431">
        <f>martianeum7[[#This Row],[stan_magazynu '[kg']]]+martianeum7[[#This Row],[ile_kg_materiału_z_ładunku]]</f>
        <v>82.270499999999885</v>
      </c>
      <c r="H1431">
        <f>IF(martianeum7[[#This Row],[stan_po_wydobyciu_z_ładunku]]&gt;=100,100,0)</f>
        <v>0</v>
      </c>
      <c r="I1431">
        <f>martianeum7[[#This Row],[stan_po_wydobyciu_z_ładunku]]-martianeum7[[#This Row],[ile_zabiera_na_orbite]]</f>
        <v>82.270499999999885</v>
      </c>
    </row>
    <row r="1432" spans="1:9" x14ac:dyDescent="0.25">
      <c r="A1432" s="1">
        <v>50071</v>
      </c>
      <c r="B1432">
        <f t="shared" si="22"/>
        <v>82.270499999999885</v>
      </c>
      <c r="C1432" t="s">
        <v>23</v>
      </c>
      <c r="D1432">
        <v>12.5</v>
      </c>
      <c r="E1432">
        <v>0</v>
      </c>
      <c r="F1432">
        <f>IF(martianeum7[[#This Row],[zawartosc '[%']]]&gt;=1,martianeum7[[#This Row],[masa '[kg']]]*martianeum7[[#This Row],[zawartosc '[%']]]*0.01,0)</f>
        <v>0</v>
      </c>
      <c r="G1432">
        <f>martianeum7[[#This Row],[stan_magazynu '[kg']]]+martianeum7[[#This Row],[ile_kg_materiału_z_ładunku]]</f>
        <v>82.270499999999885</v>
      </c>
      <c r="H1432">
        <f>IF(martianeum7[[#This Row],[stan_po_wydobyciu_z_ładunku]]&gt;=100,100,0)</f>
        <v>0</v>
      </c>
      <c r="I1432">
        <f>martianeum7[[#This Row],[stan_po_wydobyciu_z_ładunku]]-martianeum7[[#This Row],[ile_zabiera_na_orbite]]</f>
        <v>82.270499999999885</v>
      </c>
    </row>
    <row r="1433" spans="1:9" x14ac:dyDescent="0.25">
      <c r="A1433" s="1">
        <v>50072</v>
      </c>
      <c r="B1433">
        <f t="shared" si="22"/>
        <v>82.270499999999885</v>
      </c>
      <c r="C1433" t="s">
        <v>15</v>
      </c>
      <c r="D1433">
        <v>12.7</v>
      </c>
      <c r="E1433">
        <v>2.4</v>
      </c>
      <c r="F1433">
        <f>IF(martianeum7[[#This Row],[zawartosc '[%']]]&gt;=1,martianeum7[[#This Row],[masa '[kg']]]*martianeum7[[#This Row],[zawartosc '[%']]]*0.01,0)</f>
        <v>0.30479999999999996</v>
      </c>
      <c r="G1433">
        <f>martianeum7[[#This Row],[stan_magazynu '[kg']]]+martianeum7[[#This Row],[ile_kg_materiału_z_ładunku]]</f>
        <v>82.575299999999885</v>
      </c>
      <c r="H1433">
        <f>IF(martianeum7[[#This Row],[stan_po_wydobyciu_z_ładunku]]&gt;=100,100,0)</f>
        <v>0</v>
      </c>
      <c r="I1433">
        <f>martianeum7[[#This Row],[stan_po_wydobyciu_z_ładunku]]-martianeum7[[#This Row],[ile_zabiera_na_orbite]]</f>
        <v>82.575299999999885</v>
      </c>
    </row>
    <row r="1434" spans="1:9" x14ac:dyDescent="0.25">
      <c r="A1434" s="1">
        <v>50073</v>
      </c>
      <c r="B1434">
        <f t="shared" si="22"/>
        <v>82.575299999999885</v>
      </c>
      <c r="C1434" t="s">
        <v>18</v>
      </c>
      <c r="D1434">
        <v>23.5</v>
      </c>
      <c r="E1434">
        <v>11.5</v>
      </c>
      <c r="F1434">
        <f>IF(martianeum7[[#This Row],[zawartosc '[%']]]&gt;=1,martianeum7[[#This Row],[masa '[kg']]]*martianeum7[[#This Row],[zawartosc '[%']]]*0.01,0)</f>
        <v>2.7025000000000001</v>
      </c>
      <c r="G1434">
        <f>martianeum7[[#This Row],[stan_magazynu '[kg']]]+martianeum7[[#This Row],[ile_kg_materiału_z_ładunku]]</f>
        <v>85.277799999999885</v>
      </c>
      <c r="H1434">
        <f>IF(martianeum7[[#This Row],[stan_po_wydobyciu_z_ładunku]]&gt;=100,100,0)</f>
        <v>0</v>
      </c>
      <c r="I1434">
        <f>martianeum7[[#This Row],[stan_po_wydobyciu_z_ładunku]]-martianeum7[[#This Row],[ile_zabiera_na_orbite]]</f>
        <v>85.277799999999885</v>
      </c>
    </row>
    <row r="1435" spans="1:9" x14ac:dyDescent="0.25">
      <c r="A1435" s="1">
        <v>50074</v>
      </c>
      <c r="B1435">
        <f t="shared" si="22"/>
        <v>85.277799999999885</v>
      </c>
      <c r="C1435" t="s">
        <v>14</v>
      </c>
      <c r="D1435">
        <v>17.8</v>
      </c>
      <c r="E1435">
        <v>1.8</v>
      </c>
      <c r="F1435">
        <f>IF(martianeum7[[#This Row],[zawartosc '[%']]]&gt;=1,martianeum7[[#This Row],[masa '[kg']]]*martianeum7[[#This Row],[zawartosc '[%']]]*0.01,0)</f>
        <v>0.32040000000000002</v>
      </c>
      <c r="G1435">
        <f>martianeum7[[#This Row],[stan_magazynu '[kg']]]+martianeum7[[#This Row],[ile_kg_materiału_z_ładunku]]</f>
        <v>85.598199999999892</v>
      </c>
      <c r="H1435">
        <f>IF(martianeum7[[#This Row],[stan_po_wydobyciu_z_ładunku]]&gt;=100,100,0)</f>
        <v>0</v>
      </c>
      <c r="I1435">
        <f>martianeum7[[#This Row],[stan_po_wydobyciu_z_ładunku]]-martianeum7[[#This Row],[ile_zabiera_na_orbite]]</f>
        <v>85.598199999999892</v>
      </c>
    </row>
    <row r="1436" spans="1:9" x14ac:dyDescent="0.25">
      <c r="A1436" s="1">
        <v>50075</v>
      </c>
      <c r="B1436">
        <f t="shared" si="22"/>
        <v>85.598199999999892</v>
      </c>
      <c r="C1436" t="s">
        <v>11</v>
      </c>
      <c r="D1436">
        <v>11</v>
      </c>
      <c r="E1436">
        <v>0</v>
      </c>
      <c r="F1436">
        <f>IF(martianeum7[[#This Row],[zawartosc '[%']]]&gt;=1,martianeum7[[#This Row],[masa '[kg']]]*martianeum7[[#This Row],[zawartosc '[%']]]*0.01,0)</f>
        <v>0</v>
      </c>
      <c r="G1436">
        <f>martianeum7[[#This Row],[stan_magazynu '[kg']]]+martianeum7[[#This Row],[ile_kg_materiału_z_ładunku]]</f>
        <v>85.598199999999892</v>
      </c>
      <c r="H1436">
        <f>IF(martianeum7[[#This Row],[stan_po_wydobyciu_z_ładunku]]&gt;=100,100,0)</f>
        <v>0</v>
      </c>
      <c r="I1436">
        <f>martianeum7[[#This Row],[stan_po_wydobyciu_z_ładunku]]-martianeum7[[#This Row],[ile_zabiera_na_orbite]]</f>
        <v>85.598199999999892</v>
      </c>
    </row>
    <row r="1437" spans="1:9" x14ac:dyDescent="0.25">
      <c r="A1437" s="1">
        <v>50076</v>
      </c>
      <c r="B1437">
        <f t="shared" si="22"/>
        <v>85.598199999999892</v>
      </c>
      <c r="C1437" t="s">
        <v>12</v>
      </c>
      <c r="D1437">
        <v>21.3</v>
      </c>
      <c r="E1437">
        <v>5.2</v>
      </c>
      <c r="F1437">
        <f>IF(martianeum7[[#This Row],[zawartosc '[%']]]&gt;=1,martianeum7[[#This Row],[masa '[kg']]]*martianeum7[[#This Row],[zawartosc '[%']]]*0.01,0)</f>
        <v>1.1076000000000001</v>
      </c>
      <c r="G1437">
        <f>martianeum7[[#This Row],[stan_magazynu '[kg']]]+martianeum7[[#This Row],[ile_kg_materiału_z_ładunku]]</f>
        <v>86.705799999999897</v>
      </c>
      <c r="H1437">
        <f>IF(martianeum7[[#This Row],[stan_po_wydobyciu_z_ładunku]]&gt;=100,100,0)</f>
        <v>0</v>
      </c>
      <c r="I1437">
        <f>martianeum7[[#This Row],[stan_po_wydobyciu_z_ładunku]]-martianeum7[[#This Row],[ile_zabiera_na_orbite]]</f>
        <v>86.705799999999897</v>
      </c>
    </row>
    <row r="1438" spans="1:9" x14ac:dyDescent="0.25">
      <c r="A1438" s="1">
        <v>50077</v>
      </c>
      <c r="B1438">
        <f t="shared" si="22"/>
        <v>86.705799999999897</v>
      </c>
      <c r="C1438" t="s">
        <v>7</v>
      </c>
      <c r="D1438">
        <v>19.600000000000001</v>
      </c>
      <c r="E1438">
        <v>8.1</v>
      </c>
      <c r="F1438">
        <f>IF(martianeum7[[#This Row],[zawartosc '[%']]]&gt;=1,martianeum7[[#This Row],[masa '[kg']]]*martianeum7[[#This Row],[zawartosc '[%']]]*0.01,0)</f>
        <v>1.5875999999999999</v>
      </c>
      <c r="G1438">
        <f>martianeum7[[#This Row],[stan_magazynu '[kg']]]+martianeum7[[#This Row],[ile_kg_materiału_z_ładunku]]</f>
        <v>88.293399999999892</v>
      </c>
      <c r="H1438">
        <f>IF(martianeum7[[#This Row],[stan_po_wydobyciu_z_ładunku]]&gt;=100,100,0)</f>
        <v>0</v>
      </c>
      <c r="I1438">
        <f>martianeum7[[#This Row],[stan_po_wydobyciu_z_ładunku]]-martianeum7[[#This Row],[ile_zabiera_na_orbite]]</f>
        <v>88.293399999999892</v>
      </c>
    </row>
    <row r="1439" spans="1:9" x14ac:dyDescent="0.25">
      <c r="A1439" s="1">
        <v>50078</v>
      </c>
      <c r="B1439">
        <f t="shared" si="22"/>
        <v>88.293399999999892</v>
      </c>
      <c r="C1439" t="s">
        <v>11</v>
      </c>
      <c r="D1439">
        <v>25.7</v>
      </c>
      <c r="E1439">
        <v>4.2</v>
      </c>
      <c r="F1439">
        <f>IF(martianeum7[[#This Row],[zawartosc '[%']]]&gt;=1,martianeum7[[#This Row],[masa '[kg']]]*martianeum7[[#This Row],[zawartosc '[%']]]*0.01,0)</f>
        <v>1.0793999999999999</v>
      </c>
      <c r="G1439">
        <f>martianeum7[[#This Row],[stan_magazynu '[kg']]]+martianeum7[[#This Row],[ile_kg_materiału_z_ładunku]]</f>
        <v>89.372799999999899</v>
      </c>
      <c r="H1439">
        <f>IF(martianeum7[[#This Row],[stan_po_wydobyciu_z_ładunku]]&gt;=100,100,0)</f>
        <v>0</v>
      </c>
      <c r="I1439">
        <f>martianeum7[[#This Row],[stan_po_wydobyciu_z_ładunku]]-martianeum7[[#This Row],[ile_zabiera_na_orbite]]</f>
        <v>89.372799999999899</v>
      </c>
    </row>
    <row r="1440" spans="1:9" x14ac:dyDescent="0.25">
      <c r="A1440" s="1">
        <v>50079</v>
      </c>
      <c r="B1440">
        <f t="shared" si="22"/>
        <v>89.372799999999899</v>
      </c>
      <c r="C1440" t="s">
        <v>10</v>
      </c>
      <c r="D1440">
        <v>20.9</v>
      </c>
      <c r="E1440">
        <v>28.6</v>
      </c>
      <c r="F1440">
        <f>IF(martianeum7[[#This Row],[zawartosc '[%']]]&gt;=1,martianeum7[[#This Row],[masa '[kg']]]*martianeum7[[#This Row],[zawartosc '[%']]]*0.01,0)</f>
        <v>5.9774000000000003</v>
      </c>
      <c r="G1440">
        <f>martianeum7[[#This Row],[stan_magazynu '[kg']]]+martianeum7[[#This Row],[ile_kg_materiału_z_ładunku]]</f>
        <v>95.350199999999901</v>
      </c>
      <c r="H1440">
        <f>IF(martianeum7[[#This Row],[stan_po_wydobyciu_z_ładunku]]&gt;=100,100,0)</f>
        <v>0</v>
      </c>
      <c r="I1440">
        <f>martianeum7[[#This Row],[stan_po_wydobyciu_z_ładunku]]-martianeum7[[#This Row],[ile_zabiera_na_orbite]]</f>
        <v>95.350199999999901</v>
      </c>
    </row>
    <row r="1441" spans="1:9" x14ac:dyDescent="0.25">
      <c r="A1441" s="1">
        <v>50080</v>
      </c>
      <c r="B1441">
        <f t="shared" si="22"/>
        <v>95.350199999999901</v>
      </c>
      <c r="C1441" t="s">
        <v>19</v>
      </c>
      <c r="D1441">
        <v>26.4</v>
      </c>
      <c r="E1441">
        <v>3.2</v>
      </c>
      <c r="F1441">
        <f>IF(martianeum7[[#This Row],[zawartosc '[%']]]&gt;=1,martianeum7[[#This Row],[masa '[kg']]]*martianeum7[[#This Row],[zawartosc '[%']]]*0.01,0)</f>
        <v>0.84480000000000011</v>
      </c>
      <c r="G1441">
        <f>martianeum7[[#This Row],[stan_magazynu '[kg']]]+martianeum7[[#This Row],[ile_kg_materiału_z_ładunku]]</f>
        <v>96.194999999999908</v>
      </c>
      <c r="H1441">
        <f>IF(martianeum7[[#This Row],[stan_po_wydobyciu_z_ładunku]]&gt;=100,100,0)</f>
        <v>0</v>
      </c>
      <c r="I1441">
        <f>martianeum7[[#This Row],[stan_po_wydobyciu_z_ładunku]]-martianeum7[[#This Row],[ile_zabiera_na_orbite]]</f>
        <v>96.194999999999908</v>
      </c>
    </row>
    <row r="1442" spans="1:9" x14ac:dyDescent="0.25">
      <c r="A1442" s="1">
        <v>50081</v>
      </c>
      <c r="B1442">
        <f t="shared" si="22"/>
        <v>96.194999999999908</v>
      </c>
      <c r="C1442" t="s">
        <v>19</v>
      </c>
      <c r="D1442">
        <v>26.5</v>
      </c>
      <c r="E1442">
        <v>13.1</v>
      </c>
      <c r="F1442">
        <f>IF(martianeum7[[#This Row],[zawartosc '[%']]]&gt;=1,martianeum7[[#This Row],[masa '[kg']]]*martianeum7[[#This Row],[zawartosc '[%']]]*0.01,0)</f>
        <v>3.4714999999999998</v>
      </c>
      <c r="G1442">
        <f>martianeum7[[#This Row],[stan_magazynu '[kg']]]+martianeum7[[#This Row],[ile_kg_materiału_z_ładunku]]</f>
        <v>99.666499999999914</v>
      </c>
      <c r="H1442">
        <f>IF(martianeum7[[#This Row],[stan_po_wydobyciu_z_ładunku]]&gt;=100,100,0)</f>
        <v>0</v>
      </c>
      <c r="I1442">
        <f>martianeum7[[#This Row],[stan_po_wydobyciu_z_ładunku]]-martianeum7[[#This Row],[ile_zabiera_na_orbite]]</f>
        <v>99.666499999999914</v>
      </c>
    </row>
    <row r="1443" spans="1:9" x14ac:dyDescent="0.25">
      <c r="A1443" s="1">
        <v>50082</v>
      </c>
      <c r="B1443">
        <f t="shared" si="22"/>
        <v>99.666499999999914</v>
      </c>
      <c r="C1443" t="s">
        <v>8</v>
      </c>
      <c r="D1443">
        <v>11.7</v>
      </c>
      <c r="E1443">
        <v>0</v>
      </c>
      <c r="F1443">
        <f>IF(martianeum7[[#This Row],[zawartosc '[%']]]&gt;=1,martianeum7[[#This Row],[masa '[kg']]]*martianeum7[[#This Row],[zawartosc '[%']]]*0.01,0)</f>
        <v>0</v>
      </c>
      <c r="G1443">
        <f>martianeum7[[#This Row],[stan_magazynu '[kg']]]+martianeum7[[#This Row],[ile_kg_materiału_z_ładunku]]</f>
        <v>99.666499999999914</v>
      </c>
      <c r="H1443">
        <f>IF(martianeum7[[#This Row],[stan_po_wydobyciu_z_ładunku]]&gt;=100,100,0)</f>
        <v>0</v>
      </c>
      <c r="I1443">
        <f>martianeum7[[#This Row],[stan_po_wydobyciu_z_ładunku]]-martianeum7[[#This Row],[ile_zabiera_na_orbite]]</f>
        <v>99.666499999999914</v>
      </c>
    </row>
    <row r="1444" spans="1:9" x14ac:dyDescent="0.25">
      <c r="A1444" s="1">
        <v>50083</v>
      </c>
      <c r="B1444">
        <f t="shared" si="22"/>
        <v>99.666499999999914</v>
      </c>
      <c r="C1444" t="s">
        <v>12</v>
      </c>
      <c r="D1444">
        <v>24.7</v>
      </c>
      <c r="E1444">
        <v>0.3</v>
      </c>
      <c r="F1444">
        <f>IF(martianeum7[[#This Row],[zawartosc '[%']]]&gt;=1,martianeum7[[#This Row],[masa '[kg']]]*martianeum7[[#This Row],[zawartosc '[%']]]*0.01,0)</f>
        <v>0</v>
      </c>
      <c r="G1444">
        <f>martianeum7[[#This Row],[stan_magazynu '[kg']]]+martianeum7[[#This Row],[ile_kg_materiału_z_ładunku]]</f>
        <v>99.666499999999914</v>
      </c>
      <c r="H1444">
        <f>IF(martianeum7[[#This Row],[stan_po_wydobyciu_z_ładunku]]&gt;=100,100,0)</f>
        <v>0</v>
      </c>
      <c r="I1444">
        <f>martianeum7[[#This Row],[stan_po_wydobyciu_z_ładunku]]-martianeum7[[#This Row],[ile_zabiera_na_orbite]]</f>
        <v>99.666499999999914</v>
      </c>
    </row>
    <row r="1445" spans="1:9" x14ac:dyDescent="0.25">
      <c r="A1445" s="1">
        <v>50084</v>
      </c>
      <c r="B1445">
        <f t="shared" si="22"/>
        <v>99.666499999999914</v>
      </c>
      <c r="C1445" t="s">
        <v>9</v>
      </c>
      <c r="D1445">
        <v>24.4</v>
      </c>
      <c r="E1445">
        <v>9.6</v>
      </c>
      <c r="F1445">
        <f>IF(martianeum7[[#This Row],[zawartosc '[%']]]&gt;=1,martianeum7[[#This Row],[masa '[kg']]]*martianeum7[[#This Row],[zawartosc '[%']]]*0.01,0)</f>
        <v>2.3424</v>
      </c>
      <c r="G1445">
        <f>martianeum7[[#This Row],[stan_magazynu '[kg']]]+martianeum7[[#This Row],[ile_kg_materiału_z_ładunku]]</f>
        <v>102.00889999999991</v>
      </c>
      <c r="H1445">
        <f>IF(martianeum7[[#This Row],[stan_po_wydobyciu_z_ładunku]]&gt;=100,100,0)</f>
        <v>100</v>
      </c>
      <c r="I1445">
        <f>martianeum7[[#This Row],[stan_po_wydobyciu_z_ładunku]]-martianeum7[[#This Row],[ile_zabiera_na_orbite]]</f>
        <v>2.0088999999999118</v>
      </c>
    </row>
    <row r="1446" spans="1:9" x14ac:dyDescent="0.25">
      <c r="A1446" s="1">
        <v>50085</v>
      </c>
      <c r="B1446">
        <f t="shared" si="22"/>
        <v>2.0088999999999118</v>
      </c>
      <c r="C1446" t="s">
        <v>19</v>
      </c>
      <c r="D1446">
        <v>19</v>
      </c>
      <c r="E1446">
        <v>28.8</v>
      </c>
      <c r="F1446">
        <f>IF(martianeum7[[#This Row],[zawartosc '[%']]]&gt;=1,martianeum7[[#This Row],[masa '[kg']]]*martianeum7[[#This Row],[zawartosc '[%']]]*0.01,0)</f>
        <v>5.4720000000000004</v>
      </c>
      <c r="G1446">
        <f>martianeum7[[#This Row],[stan_magazynu '[kg']]]+martianeum7[[#This Row],[ile_kg_materiału_z_ładunku]]</f>
        <v>7.4808999999999122</v>
      </c>
      <c r="H1446">
        <f>IF(martianeum7[[#This Row],[stan_po_wydobyciu_z_ładunku]]&gt;=100,100,0)</f>
        <v>0</v>
      </c>
      <c r="I1446">
        <f>martianeum7[[#This Row],[stan_po_wydobyciu_z_ładunku]]-martianeum7[[#This Row],[ile_zabiera_na_orbite]]</f>
        <v>7.4808999999999122</v>
      </c>
    </row>
    <row r="1447" spans="1:9" x14ac:dyDescent="0.25">
      <c r="A1447" s="1">
        <v>50086</v>
      </c>
      <c r="B1447">
        <f t="shared" si="22"/>
        <v>7.4808999999999122</v>
      </c>
      <c r="C1447" t="s">
        <v>10</v>
      </c>
      <c r="D1447">
        <v>13.7</v>
      </c>
      <c r="E1447">
        <v>19.3</v>
      </c>
      <c r="F1447">
        <f>IF(martianeum7[[#This Row],[zawartosc '[%']]]&gt;=1,martianeum7[[#This Row],[masa '[kg']]]*martianeum7[[#This Row],[zawartosc '[%']]]*0.01,0)</f>
        <v>2.6440999999999999</v>
      </c>
      <c r="G1447">
        <f>martianeum7[[#This Row],[stan_magazynu '[kg']]]+martianeum7[[#This Row],[ile_kg_materiału_z_ładunku]]</f>
        <v>10.124999999999911</v>
      </c>
      <c r="H1447">
        <f>IF(martianeum7[[#This Row],[stan_po_wydobyciu_z_ładunku]]&gt;=100,100,0)</f>
        <v>0</v>
      </c>
      <c r="I1447">
        <f>martianeum7[[#This Row],[stan_po_wydobyciu_z_ładunku]]-martianeum7[[#This Row],[ile_zabiera_na_orbite]]</f>
        <v>10.124999999999911</v>
      </c>
    </row>
    <row r="1448" spans="1:9" x14ac:dyDescent="0.25">
      <c r="A1448" s="1">
        <v>50087</v>
      </c>
      <c r="B1448">
        <f t="shared" si="22"/>
        <v>10.124999999999911</v>
      </c>
      <c r="C1448" t="s">
        <v>10</v>
      </c>
      <c r="D1448">
        <v>28.9</v>
      </c>
      <c r="E1448">
        <v>20.399999999999999</v>
      </c>
      <c r="F1448">
        <f>IF(martianeum7[[#This Row],[zawartosc '[%']]]&gt;=1,martianeum7[[#This Row],[masa '[kg']]]*martianeum7[[#This Row],[zawartosc '[%']]]*0.01,0)</f>
        <v>5.8956</v>
      </c>
      <c r="G1448">
        <f>martianeum7[[#This Row],[stan_magazynu '[kg']]]+martianeum7[[#This Row],[ile_kg_materiału_z_ładunku]]</f>
        <v>16.020599999999909</v>
      </c>
      <c r="H1448">
        <f>IF(martianeum7[[#This Row],[stan_po_wydobyciu_z_ładunku]]&gt;=100,100,0)</f>
        <v>0</v>
      </c>
      <c r="I1448">
        <f>martianeum7[[#This Row],[stan_po_wydobyciu_z_ładunku]]-martianeum7[[#This Row],[ile_zabiera_na_orbite]]</f>
        <v>16.020599999999909</v>
      </c>
    </row>
    <row r="1449" spans="1:9" x14ac:dyDescent="0.25">
      <c r="A1449" s="1">
        <v>50088</v>
      </c>
      <c r="B1449">
        <f t="shared" si="22"/>
        <v>16.020599999999909</v>
      </c>
      <c r="C1449" t="s">
        <v>20</v>
      </c>
      <c r="D1449">
        <v>25.2</v>
      </c>
      <c r="E1449">
        <v>0</v>
      </c>
      <c r="F1449">
        <f>IF(martianeum7[[#This Row],[zawartosc '[%']]]&gt;=1,martianeum7[[#This Row],[masa '[kg']]]*martianeum7[[#This Row],[zawartosc '[%']]]*0.01,0)</f>
        <v>0</v>
      </c>
      <c r="G1449">
        <f>martianeum7[[#This Row],[stan_magazynu '[kg']]]+martianeum7[[#This Row],[ile_kg_materiału_z_ładunku]]</f>
        <v>16.020599999999909</v>
      </c>
      <c r="H1449">
        <f>IF(martianeum7[[#This Row],[stan_po_wydobyciu_z_ładunku]]&gt;=100,100,0)</f>
        <v>0</v>
      </c>
      <c r="I1449">
        <f>martianeum7[[#This Row],[stan_po_wydobyciu_z_ładunku]]-martianeum7[[#This Row],[ile_zabiera_na_orbite]]</f>
        <v>16.020599999999909</v>
      </c>
    </row>
    <row r="1450" spans="1:9" x14ac:dyDescent="0.25">
      <c r="A1450" s="1">
        <v>50089</v>
      </c>
      <c r="B1450">
        <f t="shared" si="22"/>
        <v>16.020599999999909</v>
      </c>
      <c r="C1450" t="s">
        <v>11</v>
      </c>
      <c r="D1450">
        <v>15.4</v>
      </c>
      <c r="E1450">
        <v>9</v>
      </c>
      <c r="F1450">
        <f>IF(martianeum7[[#This Row],[zawartosc '[%']]]&gt;=1,martianeum7[[#This Row],[masa '[kg']]]*martianeum7[[#This Row],[zawartosc '[%']]]*0.01,0)</f>
        <v>1.3859999999999999</v>
      </c>
      <c r="G1450">
        <f>martianeum7[[#This Row],[stan_magazynu '[kg']]]+martianeum7[[#This Row],[ile_kg_materiału_z_ładunku]]</f>
        <v>17.406599999999909</v>
      </c>
      <c r="H1450">
        <f>IF(martianeum7[[#This Row],[stan_po_wydobyciu_z_ładunku]]&gt;=100,100,0)</f>
        <v>0</v>
      </c>
      <c r="I1450">
        <f>martianeum7[[#This Row],[stan_po_wydobyciu_z_ładunku]]-martianeum7[[#This Row],[ile_zabiera_na_orbite]]</f>
        <v>17.406599999999909</v>
      </c>
    </row>
    <row r="1451" spans="1:9" x14ac:dyDescent="0.25">
      <c r="A1451" s="1">
        <v>50090</v>
      </c>
      <c r="B1451">
        <f t="shared" si="22"/>
        <v>17.406599999999909</v>
      </c>
      <c r="C1451" t="s">
        <v>16</v>
      </c>
      <c r="D1451">
        <v>24.1</v>
      </c>
      <c r="E1451">
        <v>0.3</v>
      </c>
      <c r="F1451">
        <f>IF(martianeum7[[#This Row],[zawartosc '[%']]]&gt;=1,martianeum7[[#This Row],[masa '[kg']]]*martianeum7[[#This Row],[zawartosc '[%']]]*0.01,0)</f>
        <v>0</v>
      </c>
      <c r="G1451">
        <f>martianeum7[[#This Row],[stan_magazynu '[kg']]]+martianeum7[[#This Row],[ile_kg_materiału_z_ładunku]]</f>
        <v>17.406599999999909</v>
      </c>
      <c r="H1451">
        <f>IF(martianeum7[[#This Row],[stan_po_wydobyciu_z_ładunku]]&gt;=100,100,0)</f>
        <v>0</v>
      </c>
      <c r="I1451">
        <f>martianeum7[[#This Row],[stan_po_wydobyciu_z_ładunku]]-martianeum7[[#This Row],[ile_zabiera_na_orbite]]</f>
        <v>17.406599999999909</v>
      </c>
    </row>
    <row r="1452" spans="1:9" x14ac:dyDescent="0.25">
      <c r="A1452" s="1">
        <v>50091</v>
      </c>
      <c r="B1452">
        <f t="shared" si="22"/>
        <v>17.406599999999909</v>
      </c>
      <c r="C1452" t="s">
        <v>22</v>
      </c>
      <c r="D1452">
        <v>27.7</v>
      </c>
      <c r="E1452">
        <v>0</v>
      </c>
      <c r="F1452">
        <f>IF(martianeum7[[#This Row],[zawartosc '[%']]]&gt;=1,martianeum7[[#This Row],[masa '[kg']]]*martianeum7[[#This Row],[zawartosc '[%']]]*0.01,0)</f>
        <v>0</v>
      </c>
      <c r="G1452">
        <f>martianeum7[[#This Row],[stan_magazynu '[kg']]]+martianeum7[[#This Row],[ile_kg_materiału_z_ładunku]]</f>
        <v>17.406599999999909</v>
      </c>
      <c r="H1452">
        <f>IF(martianeum7[[#This Row],[stan_po_wydobyciu_z_ładunku]]&gt;=100,100,0)</f>
        <v>0</v>
      </c>
      <c r="I1452">
        <f>martianeum7[[#This Row],[stan_po_wydobyciu_z_ładunku]]-martianeum7[[#This Row],[ile_zabiera_na_orbite]]</f>
        <v>17.406599999999909</v>
      </c>
    </row>
    <row r="1453" spans="1:9" x14ac:dyDescent="0.25">
      <c r="A1453" s="1">
        <v>50092</v>
      </c>
      <c r="B1453">
        <f t="shared" si="22"/>
        <v>17.406599999999909</v>
      </c>
      <c r="C1453" t="s">
        <v>11</v>
      </c>
      <c r="D1453">
        <v>19.600000000000001</v>
      </c>
      <c r="E1453">
        <v>21.1</v>
      </c>
      <c r="F1453">
        <f>IF(martianeum7[[#This Row],[zawartosc '[%']]]&gt;=1,martianeum7[[#This Row],[masa '[kg']]]*martianeum7[[#This Row],[zawartosc '[%']]]*0.01,0)</f>
        <v>4.1356000000000011</v>
      </c>
      <c r="G1453">
        <f>martianeum7[[#This Row],[stan_magazynu '[kg']]]+martianeum7[[#This Row],[ile_kg_materiału_z_ładunku]]</f>
        <v>21.542199999999909</v>
      </c>
      <c r="H1453">
        <f>IF(martianeum7[[#This Row],[stan_po_wydobyciu_z_ładunku]]&gt;=100,100,0)</f>
        <v>0</v>
      </c>
      <c r="I1453">
        <f>martianeum7[[#This Row],[stan_po_wydobyciu_z_ładunku]]-martianeum7[[#This Row],[ile_zabiera_na_orbite]]</f>
        <v>21.542199999999909</v>
      </c>
    </row>
    <row r="1454" spans="1:9" x14ac:dyDescent="0.25">
      <c r="A1454" s="1">
        <v>50093</v>
      </c>
      <c r="B1454">
        <f t="shared" si="22"/>
        <v>21.542199999999909</v>
      </c>
      <c r="C1454" t="s">
        <v>23</v>
      </c>
      <c r="D1454">
        <v>29</v>
      </c>
      <c r="E1454">
        <v>3.2</v>
      </c>
      <c r="F1454">
        <f>IF(martianeum7[[#This Row],[zawartosc '[%']]]&gt;=1,martianeum7[[#This Row],[masa '[kg']]]*martianeum7[[#This Row],[zawartosc '[%']]]*0.01,0)</f>
        <v>0.92800000000000016</v>
      </c>
      <c r="G1454">
        <f>martianeum7[[#This Row],[stan_magazynu '[kg']]]+martianeum7[[#This Row],[ile_kg_materiału_z_ładunku]]</f>
        <v>22.47019999999991</v>
      </c>
      <c r="H1454">
        <f>IF(martianeum7[[#This Row],[stan_po_wydobyciu_z_ładunku]]&gt;=100,100,0)</f>
        <v>0</v>
      </c>
      <c r="I1454">
        <f>martianeum7[[#This Row],[stan_po_wydobyciu_z_ładunku]]-martianeum7[[#This Row],[ile_zabiera_na_orbite]]</f>
        <v>22.47019999999991</v>
      </c>
    </row>
    <row r="1455" spans="1:9" x14ac:dyDescent="0.25">
      <c r="A1455" s="1">
        <v>50094</v>
      </c>
      <c r="B1455">
        <f t="shared" si="22"/>
        <v>22.47019999999991</v>
      </c>
      <c r="C1455" t="s">
        <v>31</v>
      </c>
      <c r="D1455">
        <v>10.3</v>
      </c>
      <c r="E1455">
        <v>0.7</v>
      </c>
      <c r="F1455">
        <f>IF(martianeum7[[#This Row],[zawartosc '[%']]]&gt;=1,martianeum7[[#This Row],[masa '[kg']]]*martianeum7[[#This Row],[zawartosc '[%']]]*0.01,0)</f>
        <v>0</v>
      </c>
      <c r="G1455">
        <f>martianeum7[[#This Row],[stan_magazynu '[kg']]]+martianeum7[[#This Row],[ile_kg_materiału_z_ładunku]]</f>
        <v>22.47019999999991</v>
      </c>
      <c r="H1455">
        <f>IF(martianeum7[[#This Row],[stan_po_wydobyciu_z_ładunku]]&gt;=100,100,0)</f>
        <v>0</v>
      </c>
      <c r="I1455">
        <f>martianeum7[[#This Row],[stan_po_wydobyciu_z_ładunku]]-martianeum7[[#This Row],[ile_zabiera_na_orbite]]</f>
        <v>22.47019999999991</v>
      </c>
    </row>
    <row r="1456" spans="1:9" x14ac:dyDescent="0.25">
      <c r="A1456" s="1">
        <v>50095</v>
      </c>
      <c r="B1456">
        <f t="shared" si="22"/>
        <v>22.47019999999991</v>
      </c>
      <c r="C1456" t="s">
        <v>10</v>
      </c>
      <c r="D1456">
        <v>11</v>
      </c>
      <c r="E1456">
        <v>40.200000000000003</v>
      </c>
      <c r="F1456">
        <f>IF(martianeum7[[#This Row],[zawartosc '[%']]]&gt;=1,martianeum7[[#This Row],[masa '[kg']]]*martianeum7[[#This Row],[zawartosc '[%']]]*0.01,0)</f>
        <v>4.4220000000000006</v>
      </c>
      <c r="G1456">
        <f>martianeum7[[#This Row],[stan_magazynu '[kg']]]+martianeum7[[#This Row],[ile_kg_materiału_z_ładunku]]</f>
        <v>26.89219999999991</v>
      </c>
      <c r="H1456">
        <f>IF(martianeum7[[#This Row],[stan_po_wydobyciu_z_ładunku]]&gt;=100,100,0)</f>
        <v>0</v>
      </c>
      <c r="I1456">
        <f>martianeum7[[#This Row],[stan_po_wydobyciu_z_ładunku]]-martianeum7[[#This Row],[ile_zabiera_na_orbite]]</f>
        <v>26.89219999999991</v>
      </c>
    </row>
    <row r="1457" spans="1:9" x14ac:dyDescent="0.25">
      <c r="A1457" s="1">
        <v>50096</v>
      </c>
      <c r="B1457">
        <f t="shared" si="22"/>
        <v>26.89219999999991</v>
      </c>
      <c r="C1457" t="s">
        <v>11</v>
      </c>
      <c r="D1457">
        <v>28.6</v>
      </c>
      <c r="E1457">
        <v>0.6</v>
      </c>
      <c r="F1457">
        <f>IF(martianeum7[[#This Row],[zawartosc '[%']]]&gt;=1,martianeum7[[#This Row],[masa '[kg']]]*martianeum7[[#This Row],[zawartosc '[%']]]*0.01,0)</f>
        <v>0</v>
      </c>
      <c r="G1457">
        <f>martianeum7[[#This Row],[stan_magazynu '[kg']]]+martianeum7[[#This Row],[ile_kg_materiału_z_ładunku]]</f>
        <v>26.89219999999991</v>
      </c>
      <c r="H1457">
        <f>IF(martianeum7[[#This Row],[stan_po_wydobyciu_z_ładunku]]&gt;=100,100,0)</f>
        <v>0</v>
      </c>
      <c r="I1457">
        <f>martianeum7[[#This Row],[stan_po_wydobyciu_z_ładunku]]-martianeum7[[#This Row],[ile_zabiera_na_orbite]]</f>
        <v>26.89219999999991</v>
      </c>
    </row>
    <row r="1458" spans="1:9" x14ac:dyDescent="0.25">
      <c r="A1458" s="1">
        <v>50097</v>
      </c>
      <c r="B1458">
        <f t="shared" si="22"/>
        <v>26.89219999999991</v>
      </c>
      <c r="C1458" t="s">
        <v>17</v>
      </c>
      <c r="D1458">
        <v>22.5</v>
      </c>
      <c r="E1458">
        <v>1</v>
      </c>
      <c r="F1458">
        <f>IF(martianeum7[[#This Row],[zawartosc '[%']]]&gt;=1,martianeum7[[#This Row],[masa '[kg']]]*martianeum7[[#This Row],[zawartosc '[%']]]*0.01,0)</f>
        <v>0.22500000000000001</v>
      </c>
      <c r="G1458">
        <f>martianeum7[[#This Row],[stan_magazynu '[kg']]]+martianeum7[[#This Row],[ile_kg_materiału_z_ładunku]]</f>
        <v>27.117199999999912</v>
      </c>
      <c r="H1458">
        <f>IF(martianeum7[[#This Row],[stan_po_wydobyciu_z_ładunku]]&gt;=100,100,0)</f>
        <v>0</v>
      </c>
      <c r="I1458">
        <f>martianeum7[[#This Row],[stan_po_wydobyciu_z_ładunku]]-martianeum7[[#This Row],[ile_zabiera_na_orbite]]</f>
        <v>27.117199999999912</v>
      </c>
    </row>
    <row r="1459" spans="1:9" x14ac:dyDescent="0.25">
      <c r="A1459" s="1">
        <v>50098</v>
      </c>
      <c r="B1459">
        <f t="shared" si="22"/>
        <v>27.117199999999912</v>
      </c>
      <c r="C1459" t="s">
        <v>12</v>
      </c>
      <c r="D1459">
        <v>19.600000000000001</v>
      </c>
      <c r="E1459">
        <v>0</v>
      </c>
      <c r="F1459">
        <f>IF(martianeum7[[#This Row],[zawartosc '[%']]]&gt;=1,martianeum7[[#This Row],[masa '[kg']]]*martianeum7[[#This Row],[zawartosc '[%']]]*0.01,0)</f>
        <v>0</v>
      </c>
      <c r="G1459">
        <f>martianeum7[[#This Row],[stan_magazynu '[kg']]]+martianeum7[[#This Row],[ile_kg_materiału_z_ładunku]]</f>
        <v>27.117199999999912</v>
      </c>
      <c r="H1459">
        <f>IF(martianeum7[[#This Row],[stan_po_wydobyciu_z_ładunku]]&gt;=100,100,0)</f>
        <v>0</v>
      </c>
      <c r="I1459">
        <f>martianeum7[[#This Row],[stan_po_wydobyciu_z_ładunku]]-martianeum7[[#This Row],[ile_zabiera_na_orbite]]</f>
        <v>27.117199999999912</v>
      </c>
    </row>
    <row r="1460" spans="1:9" x14ac:dyDescent="0.25">
      <c r="A1460" s="1">
        <v>50099</v>
      </c>
      <c r="B1460">
        <f t="shared" si="22"/>
        <v>27.117199999999912</v>
      </c>
      <c r="C1460" t="s">
        <v>28</v>
      </c>
      <c r="D1460">
        <v>19.899999999999999</v>
      </c>
      <c r="E1460">
        <v>0</v>
      </c>
      <c r="F1460">
        <f>IF(martianeum7[[#This Row],[zawartosc '[%']]]&gt;=1,martianeum7[[#This Row],[masa '[kg']]]*martianeum7[[#This Row],[zawartosc '[%']]]*0.01,0)</f>
        <v>0</v>
      </c>
      <c r="G1460">
        <f>martianeum7[[#This Row],[stan_magazynu '[kg']]]+martianeum7[[#This Row],[ile_kg_materiału_z_ładunku]]</f>
        <v>27.117199999999912</v>
      </c>
      <c r="H1460">
        <f>IF(martianeum7[[#This Row],[stan_po_wydobyciu_z_ładunku]]&gt;=100,100,0)</f>
        <v>0</v>
      </c>
      <c r="I1460">
        <f>martianeum7[[#This Row],[stan_po_wydobyciu_z_ładunku]]-martianeum7[[#This Row],[ile_zabiera_na_orbite]]</f>
        <v>27.117199999999912</v>
      </c>
    </row>
    <row r="1461" spans="1:9" x14ac:dyDescent="0.25">
      <c r="A1461" s="1">
        <v>50100</v>
      </c>
      <c r="B1461">
        <f t="shared" si="22"/>
        <v>27.117199999999912</v>
      </c>
      <c r="C1461" t="s">
        <v>6</v>
      </c>
      <c r="D1461">
        <v>21.7</v>
      </c>
      <c r="E1461">
        <v>9.4</v>
      </c>
      <c r="F1461">
        <f>IF(martianeum7[[#This Row],[zawartosc '[%']]]&gt;=1,martianeum7[[#This Row],[masa '[kg']]]*martianeum7[[#This Row],[zawartosc '[%']]]*0.01,0)</f>
        <v>2.0398000000000001</v>
      </c>
      <c r="G1461">
        <f>martianeum7[[#This Row],[stan_magazynu '[kg']]]+martianeum7[[#This Row],[ile_kg_materiału_z_ładunku]]</f>
        <v>29.156999999999911</v>
      </c>
      <c r="H1461">
        <f>IF(martianeum7[[#This Row],[stan_po_wydobyciu_z_ładunku]]&gt;=100,100,0)</f>
        <v>0</v>
      </c>
      <c r="I1461">
        <f>martianeum7[[#This Row],[stan_po_wydobyciu_z_ładunku]]-martianeum7[[#This Row],[ile_zabiera_na_orbite]]</f>
        <v>29.156999999999911</v>
      </c>
    </row>
    <row r="1462" spans="1:9" x14ac:dyDescent="0.25">
      <c r="A1462" s="1">
        <v>50101</v>
      </c>
      <c r="B1462">
        <f t="shared" si="22"/>
        <v>29.156999999999911</v>
      </c>
      <c r="C1462" t="s">
        <v>12</v>
      </c>
      <c r="D1462">
        <v>15.3</v>
      </c>
      <c r="E1462">
        <v>0</v>
      </c>
      <c r="F1462">
        <f>IF(martianeum7[[#This Row],[zawartosc '[%']]]&gt;=1,martianeum7[[#This Row],[masa '[kg']]]*martianeum7[[#This Row],[zawartosc '[%']]]*0.01,0)</f>
        <v>0</v>
      </c>
      <c r="G1462">
        <f>martianeum7[[#This Row],[stan_magazynu '[kg']]]+martianeum7[[#This Row],[ile_kg_materiału_z_ładunku]]</f>
        <v>29.156999999999911</v>
      </c>
      <c r="H1462">
        <f>IF(martianeum7[[#This Row],[stan_po_wydobyciu_z_ładunku]]&gt;=100,100,0)</f>
        <v>0</v>
      </c>
      <c r="I1462">
        <f>martianeum7[[#This Row],[stan_po_wydobyciu_z_ładunku]]-martianeum7[[#This Row],[ile_zabiera_na_orbite]]</f>
        <v>29.156999999999911</v>
      </c>
    </row>
    <row r="1463" spans="1:9" x14ac:dyDescent="0.25">
      <c r="A1463" s="1">
        <v>50102</v>
      </c>
      <c r="B1463">
        <f t="shared" si="22"/>
        <v>29.156999999999911</v>
      </c>
      <c r="C1463" t="s">
        <v>15</v>
      </c>
      <c r="D1463">
        <v>20.9</v>
      </c>
      <c r="E1463">
        <v>12.4</v>
      </c>
      <c r="F1463">
        <f>IF(martianeum7[[#This Row],[zawartosc '[%']]]&gt;=1,martianeum7[[#This Row],[masa '[kg']]]*martianeum7[[#This Row],[zawartosc '[%']]]*0.01,0)</f>
        <v>2.5915999999999997</v>
      </c>
      <c r="G1463">
        <f>martianeum7[[#This Row],[stan_magazynu '[kg']]]+martianeum7[[#This Row],[ile_kg_materiału_z_ładunku]]</f>
        <v>31.748599999999911</v>
      </c>
      <c r="H1463">
        <f>IF(martianeum7[[#This Row],[stan_po_wydobyciu_z_ładunku]]&gt;=100,100,0)</f>
        <v>0</v>
      </c>
      <c r="I1463">
        <f>martianeum7[[#This Row],[stan_po_wydobyciu_z_ładunku]]-martianeum7[[#This Row],[ile_zabiera_na_orbite]]</f>
        <v>31.748599999999911</v>
      </c>
    </row>
    <row r="1464" spans="1:9" x14ac:dyDescent="0.25">
      <c r="A1464" s="1">
        <v>50103</v>
      </c>
      <c r="B1464">
        <f t="shared" si="22"/>
        <v>31.748599999999911</v>
      </c>
      <c r="C1464" t="s">
        <v>5</v>
      </c>
      <c r="D1464">
        <v>17</v>
      </c>
      <c r="E1464">
        <v>0</v>
      </c>
      <c r="F1464">
        <f>IF(martianeum7[[#This Row],[zawartosc '[%']]]&gt;=1,martianeum7[[#This Row],[masa '[kg']]]*martianeum7[[#This Row],[zawartosc '[%']]]*0.01,0)</f>
        <v>0</v>
      </c>
      <c r="G1464">
        <f>martianeum7[[#This Row],[stan_magazynu '[kg']]]+martianeum7[[#This Row],[ile_kg_materiału_z_ładunku]]</f>
        <v>31.748599999999911</v>
      </c>
      <c r="H1464">
        <f>IF(martianeum7[[#This Row],[stan_po_wydobyciu_z_ładunku]]&gt;=100,100,0)</f>
        <v>0</v>
      </c>
      <c r="I1464">
        <f>martianeum7[[#This Row],[stan_po_wydobyciu_z_ładunku]]-martianeum7[[#This Row],[ile_zabiera_na_orbite]]</f>
        <v>31.748599999999911</v>
      </c>
    </row>
    <row r="1465" spans="1:9" x14ac:dyDescent="0.25">
      <c r="A1465" s="1">
        <v>50104</v>
      </c>
      <c r="B1465">
        <f t="shared" si="22"/>
        <v>31.748599999999911</v>
      </c>
      <c r="C1465" t="s">
        <v>6</v>
      </c>
      <c r="D1465">
        <v>25.8</v>
      </c>
      <c r="E1465">
        <v>1.4</v>
      </c>
      <c r="F1465">
        <f>IF(martianeum7[[#This Row],[zawartosc '[%']]]&gt;=1,martianeum7[[#This Row],[masa '[kg']]]*martianeum7[[#This Row],[zawartosc '[%']]]*0.01,0)</f>
        <v>0.36119999999999997</v>
      </c>
      <c r="G1465">
        <f>martianeum7[[#This Row],[stan_magazynu '[kg']]]+martianeum7[[#This Row],[ile_kg_materiału_z_ładunku]]</f>
        <v>32.109799999999908</v>
      </c>
      <c r="H1465">
        <f>IF(martianeum7[[#This Row],[stan_po_wydobyciu_z_ładunku]]&gt;=100,100,0)</f>
        <v>0</v>
      </c>
      <c r="I1465">
        <f>martianeum7[[#This Row],[stan_po_wydobyciu_z_ładunku]]-martianeum7[[#This Row],[ile_zabiera_na_orbite]]</f>
        <v>32.109799999999908</v>
      </c>
    </row>
    <row r="1466" spans="1:9" x14ac:dyDescent="0.25">
      <c r="A1466" s="1">
        <v>50105</v>
      </c>
      <c r="B1466">
        <f t="shared" si="22"/>
        <v>32.109799999999908</v>
      </c>
      <c r="C1466" t="s">
        <v>27</v>
      </c>
      <c r="D1466">
        <v>19.100000000000001</v>
      </c>
      <c r="E1466">
        <v>2.5</v>
      </c>
      <c r="F1466">
        <f>IF(martianeum7[[#This Row],[zawartosc '[%']]]&gt;=1,martianeum7[[#This Row],[masa '[kg']]]*martianeum7[[#This Row],[zawartosc '[%']]]*0.01,0)</f>
        <v>0.47750000000000004</v>
      </c>
      <c r="G1466">
        <f>martianeum7[[#This Row],[stan_magazynu '[kg']]]+martianeum7[[#This Row],[ile_kg_materiału_z_ładunku]]</f>
        <v>32.587299999999907</v>
      </c>
      <c r="H1466">
        <f>IF(martianeum7[[#This Row],[stan_po_wydobyciu_z_ładunku]]&gt;=100,100,0)</f>
        <v>0</v>
      </c>
      <c r="I1466">
        <f>martianeum7[[#This Row],[stan_po_wydobyciu_z_ładunku]]-martianeum7[[#This Row],[ile_zabiera_na_orbite]]</f>
        <v>32.587299999999907</v>
      </c>
    </row>
    <row r="1467" spans="1:9" x14ac:dyDescent="0.25">
      <c r="A1467" s="1">
        <v>50106</v>
      </c>
      <c r="B1467">
        <f t="shared" si="22"/>
        <v>32.587299999999907</v>
      </c>
      <c r="C1467" t="s">
        <v>13</v>
      </c>
      <c r="D1467">
        <v>24.6</v>
      </c>
      <c r="E1467">
        <v>12.5</v>
      </c>
      <c r="F1467">
        <f>IF(martianeum7[[#This Row],[zawartosc '[%']]]&gt;=1,martianeum7[[#This Row],[masa '[kg']]]*martianeum7[[#This Row],[zawartosc '[%']]]*0.01,0)</f>
        <v>3.0750000000000002</v>
      </c>
      <c r="G1467">
        <f>martianeum7[[#This Row],[stan_magazynu '[kg']]]+martianeum7[[#This Row],[ile_kg_materiału_z_ładunku]]</f>
        <v>35.66229999999991</v>
      </c>
      <c r="H1467">
        <f>IF(martianeum7[[#This Row],[stan_po_wydobyciu_z_ładunku]]&gt;=100,100,0)</f>
        <v>0</v>
      </c>
      <c r="I1467">
        <f>martianeum7[[#This Row],[stan_po_wydobyciu_z_ładunku]]-martianeum7[[#This Row],[ile_zabiera_na_orbite]]</f>
        <v>35.66229999999991</v>
      </c>
    </row>
    <row r="1468" spans="1:9" x14ac:dyDescent="0.25">
      <c r="A1468" s="1">
        <v>50107</v>
      </c>
      <c r="B1468">
        <f t="shared" si="22"/>
        <v>35.66229999999991</v>
      </c>
      <c r="C1468" t="s">
        <v>15</v>
      </c>
      <c r="D1468">
        <v>22.6</v>
      </c>
      <c r="E1468">
        <v>15.4</v>
      </c>
      <c r="F1468">
        <f>IF(martianeum7[[#This Row],[zawartosc '[%']]]&gt;=1,martianeum7[[#This Row],[masa '[kg']]]*martianeum7[[#This Row],[zawartosc '[%']]]*0.01,0)</f>
        <v>3.4804000000000004</v>
      </c>
      <c r="G1468">
        <f>martianeum7[[#This Row],[stan_magazynu '[kg']]]+martianeum7[[#This Row],[ile_kg_materiału_z_ładunku]]</f>
        <v>39.142699999999913</v>
      </c>
      <c r="H1468">
        <f>IF(martianeum7[[#This Row],[stan_po_wydobyciu_z_ładunku]]&gt;=100,100,0)</f>
        <v>0</v>
      </c>
      <c r="I1468">
        <f>martianeum7[[#This Row],[stan_po_wydobyciu_z_ładunku]]-martianeum7[[#This Row],[ile_zabiera_na_orbite]]</f>
        <v>39.142699999999913</v>
      </c>
    </row>
    <row r="1469" spans="1:9" x14ac:dyDescent="0.25">
      <c r="A1469" s="1">
        <v>50108</v>
      </c>
      <c r="B1469">
        <f t="shared" si="22"/>
        <v>39.142699999999913</v>
      </c>
      <c r="C1469" t="s">
        <v>9</v>
      </c>
      <c r="D1469">
        <v>18.3</v>
      </c>
      <c r="E1469">
        <v>4.7</v>
      </c>
      <c r="F1469">
        <f>IF(martianeum7[[#This Row],[zawartosc '[%']]]&gt;=1,martianeum7[[#This Row],[masa '[kg']]]*martianeum7[[#This Row],[zawartosc '[%']]]*0.01,0)</f>
        <v>0.86010000000000009</v>
      </c>
      <c r="G1469">
        <f>martianeum7[[#This Row],[stan_magazynu '[kg']]]+martianeum7[[#This Row],[ile_kg_materiału_z_ładunku]]</f>
        <v>40.002799999999915</v>
      </c>
      <c r="H1469">
        <f>IF(martianeum7[[#This Row],[stan_po_wydobyciu_z_ładunku]]&gt;=100,100,0)</f>
        <v>0</v>
      </c>
      <c r="I1469">
        <f>martianeum7[[#This Row],[stan_po_wydobyciu_z_ładunku]]-martianeum7[[#This Row],[ile_zabiera_na_orbite]]</f>
        <v>40.002799999999915</v>
      </c>
    </row>
    <row r="1470" spans="1:9" x14ac:dyDescent="0.25">
      <c r="A1470" s="1">
        <v>50109</v>
      </c>
      <c r="B1470">
        <f t="shared" si="22"/>
        <v>40.002799999999915</v>
      </c>
      <c r="C1470" t="s">
        <v>7</v>
      </c>
      <c r="D1470">
        <v>25.5</v>
      </c>
      <c r="E1470">
        <v>0</v>
      </c>
      <c r="F1470">
        <f>IF(martianeum7[[#This Row],[zawartosc '[%']]]&gt;=1,martianeum7[[#This Row],[masa '[kg']]]*martianeum7[[#This Row],[zawartosc '[%']]]*0.01,0)</f>
        <v>0</v>
      </c>
      <c r="G1470">
        <f>martianeum7[[#This Row],[stan_magazynu '[kg']]]+martianeum7[[#This Row],[ile_kg_materiału_z_ładunku]]</f>
        <v>40.002799999999915</v>
      </c>
      <c r="H1470">
        <f>IF(martianeum7[[#This Row],[stan_po_wydobyciu_z_ładunku]]&gt;=100,100,0)</f>
        <v>0</v>
      </c>
      <c r="I1470">
        <f>martianeum7[[#This Row],[stan_po_wydobyciu_z_ładunku]]-martianeum7[[#This Row],[ile_zabiera_na_orbite]]</f>
        <v>40.002799999999915</v>
      </c>
    </row>
    <row r="1471" spans="1:9" x14ac:dyDescent="0.25">
      <c r="A1471" s="1">
        <v>50110</v>
      </c>
      <c r="B1471">
        <f t="shared" si="22"/>
        <v>40.002799999999915</v>
      </c>
      <c r="C1471" t="s">
        <v>18</v>
      </c>
      <c r="D1471">
        <v>26.6</v>
      </c>
      <c r="E1471">
        <v>0</v>
      </c>
      <c r="F1471">
        <f>IF(martianeum7[[#This Row],[zawartosc '[%']]]&gt;=1,martianeum7[[#This Row],[masa '[kg']]]*martianeum7[[#This Row],[zawartosc '[%']]]*0.01,0)</f>
        <v>0</v>
      </c>
      <c r="G1471">
        <f>martianeum7[[#This Row],[stan_magazynu '[kg']]]+martianeum7[[#This Row],[ile_kg_materiału_z_ładunku]]</f>
        <v>40.002799999999915</v>
      </c>
      <c r="H1471">
        <f>IF(martianeum7[[#This Row],[stan_po_wydobyciu_z_ładunku]]&gt;=100,100,0)</f>
        <v>0</v>
      </c>
      <c r="I1471">
        <f>martianeum7[[#This Row],[stan_po_wydobyciu_z_ładunku]]-martianeum7[[#This Row],[ile_zabiera_na_orbite]]</f>
        <v>40.002799999999915</v>
      </c>
    </row>
    <row r="1472" spans="1:9" x14ac:dyDescent="0.25">
      <c r="A1472" s="1">
        <v>50111</v>
      </c>
      <c r="B1472">
        <f t="shared" si="22"/>
        <v>40.002799999999915</v>
      </c>
      <c r="C1472" t="s">
        <v>7</v>
      </c>
      <c r="D1472">
        <v>19.8</v>
      </c>
      <c r="E1472">
        <v>14.9</v>
      </c>
      <c r="F1472">
        <f>IF(martianeum7[[#This Row],[zawartosc '[%']]]&gt;=1,martianeum7[[#This Row],[masa '[kg']]]*martianeum7[[#This Row],[zawartosc '[%']]]*0.01,0)</f>
        <v>2.9502000000000006</v>
      </c>
      <c r="G1472">
        <f>martianeum7[[#This Row],[stan_magazynu '[kg']]]+martianeum7[[#This Row],[ile_kg_materiału_z_ładunku]]</f>
        <v>42.952999999999918</v>
      </c>
      <c r="H1472">
        <f>IF(martianeum7[[#This Row],[stan_po_wydobyciu_z_ładunku]]&gt;=100,100,0)</f>
        <v>0</v>
      </c>
      <c r="I1472">
        <f>martianeum7[[#This Row],[stan_po_wydobyciu_z_ładunku]]-martianeum7[[#This Row],[ile_zabiera_na_orbite]]</f>
        <v>42.952999999999918</v>
      </c>
    </row>
    <row r="1473" spans="1:9" x14ac:dyDescent="0.25">
      <c r="A1473" s="1">
        <v>50112</v>
      </c>
      <c r="B1473">
        <f t="shared" si="22"/>
        <v>42.952999999999918</v>
      </c>
      <c r="C1473" t="s">
        <v>26</v>
      </c>
      <c r="D1473">
        <v>23.7</v>
      </c>
      <c r="E1473">
        <v>0.9</v>
      </c>
      <c r="F1473">
        <f>IF(martianeum7[[#This Row],[zawartosc '[%']]]&gt;=1,martianeum7[[#This Row],[masa '[kg']]]*martianeum7[[#This Row],[zawartosc '[%']]]*0.01,0)</f>
        <v>0</v>
      </c>
      <c r="G1473">
        <f>martianeum7[[#This Row],[stan_magazynu '[kg']]]+martianeum7[[#This Row],[ile_kg_materiału_z_ładunku]]</f>
        <v>42.952999999999918</v>
      </c>
      <c r="H1473">
        <f>IF(martianeum7[[#This Row],[stan_po_wydobyciu_z_ładunku]]&gt;=100,100,0)</f>
        <v>0</v>
      </c>
      <c r="I1473">
        <f>martianeum7[[#This Row],[stan_po_wydobyciu_z_ładunku]]-martianeum7[[#This Row],[ile_zabiera_na_orbite]]</f>
        <v>42.952999999999918</v>
      </c>
    </row>
    <row r="1474" spans="1:9" x14ac:dyDescent="0.25">
      <c r="A1474" s="1">
        <v>50113</v>
      </c>
      <c r="B1474">
        <f t="shared" si="22"/>
        <v>42.952999999999918</v>
      </c>
      <c r="C1474" t="s">
        <v>24</v>
      </c>
      <c r="D1474">
        <v>23.5</v>
      </c>
      <c r="E1474">
        <v>1</v>
      </c>
      <c r="F1474">
        <f>IF(martianeum7[[#This Row],[zawartosc '[%']]]&gt;=1,martianeum7[[#This Row],[masa '[kg']]]*martianeum7[[#This Row],[zawartosc '[%']]]*0.01,0)</f>
        <v>0.23500000000000001</v>
      </c>
      <c r="G1474">
        <f>martianeum7[[#This Row],[stan_magazynu '[kg']]]+martianeum7[[#This Row],[ile_kg_materiału_z_ładunku]]</f>
        <v>43.187999999999917</v>
      </c>
      <c r="H1474">
        <f>IF(martianeum7[[#This Row],[stan_po_wydobyciu_z_ładunku]]&gt;=100,100,0)</f>
        <v>0</v>
      </c>
      <c r="I1474">
        <f>martianeum7[[#This Row],[stan_po_wydobyciu_z_ładunku]]-martianeum7[[#This Row],[ile_zabiera_na_orbite]]</f>
        <v>43.187999999999917</v>
      </c>
    </row>
    <row r="1475" spans="1:9" x14ac:dyDescent="0.25">
      <c r="A1475" s="1">
        <v>50114</v>
      </c>
      <c r="B1475">
        <f t="shared" si="22"/>
        <v>43.187999999999917</v>
      </c>
      <c r="C1475" t="s">
        <v>5</v>
      </c>
      <c r="D1475">
        <v>18.8</v>
      </c>
      <c r="E1475">
        <v>7.8</v>
      </c>
      <c r="F1475">
        <f>IF(martianeum7[[#This Row],[zawartosc '[%']]]&gt;=1,martianeum7[[#This Row],[masa '[kg']]]*martianeum7[[#This Row],[zawartosc '[%']]]*0.01,0)</f>
        <v>1.4664000000000001</v>
      </c>
      <c r="G1475">
        <f>martianeum7[[#This Row],[stan_magazynu '[kg']]]+martianeum7[[#This Row],[ile_kg_materiału_z_ładunku]]</f>
        <v>44.654399999999917</v>
      </c>
      <c r="H1475">
        <f>IF(martianeum7[[#This Row],[stan_po_wydobyciu_z_ładunku]]&gt;=100,100,0)</f>
        <v>0</v>
      </c>
      <c r="I1475">
        <f>martianeum7[[#This Row],[stan_po_wydobyciu_z_ładunku]]-martianeum7[[#This Row],[ile_zabiera_na_orbite]]</f>
        <v>44.654399999999917</v>
      </c>
    </row>
    <row r="1476" spans="1:9" x14ac:dyDescent="0.25">
      <c r="A1476" s="1">
        <v>50115</v>
      </c>
      <c r="B1476">
        <f t="shared" ref="B1476:B1539" si="23">I1475</f>
        <v>44.654399999999917</v>
      </c>
      <c r="C1476" t="s">
        <v>6</v>
      </c>
      <c r="D1476">
        <v>18.7</v>
      </c>
      <c r="E1476">
        <v>10</v>
      </c>
      <c r="F1476">
        <f>IF(martianeum7[[#This Row],[zawartosc '[%']]]&gt;=1,martianeum7[[#This Row],[masa '[kg']]]*martianeum7[[#This Row],[zawartosc '[%']]]*0.01,0)</f>
        <v>1.87</v>
      </c>
      <c r="G1476">
        <f>martianeum7[[#This Row],[stan_magazynu '[kg']]]+martianeum7[[#This Row],[ile_kg_materiału_z_ładunku]]</f>
        <v>46.524399999999915</v>
      </c>
      <c r="H1476">
        <f>IF(martianeum7[[#This Row],[stan_po_wydobyciu_z_ładunku]]&gt;=100,100,0)</f>
        <v>0</v>
      </c>
      <c r="I1476">
        <f>martianeum7[[#This Row],[stan_po_wydobyciu_z_ładunku]]-martianeum7[[#This Row],[ile_zabiera_na_orbite]]</f>
        <v>46.524399999999915</v>
      </c>
    </row>
    <row r="1477" spans="1:9" x14ac:dyDescent="0.25">
      <c r="A1477" s="1">
        <v>50116</v>
      </c>
      <c r="B1477">
        <f t="shared" si="23"/>
        <v>46.524399999999915</v>
      </c>
      <c r="C1477" t="s">
        <v>19</v>
      </c>
      <c r="D1477">
        <v>28.3</v>
      </c>
      <c r="E1477">
        <v>21.8</v>
      </c>
      <c r="F1477">
        <f>IF(martianeum7[[#This Row],[zawartosc '[%']]]&gt;=1,martianeum7[[#This Row],[masa '[kg']]]*martianeum7[[#This Row],[zawartosc '[%']]]*0.01,0)</f>
        <v>6.1694000000000004</v>
      </c>
      <c r="G1477">
        <f>martianeum7[[#This Row],[stan_magazynu '[kg']]]+martianeum7[[#This Row],[ile_kg_materiału_z_ładunku]]</f>
        <v>52.693799999999918</v>
      </c>
      <c r="H1477">
        <f>IF(martianeum7[[#This Row],[stan_po_wydobyciu_z_ładunku]]&gt;=100,100,0)</f>
        <v>0</v>
      </c>
      <c r="I1477">
        <f>martianeum7[[#This Row],[stan_po_wydobyciu_z_ładunku]]-martianeum7[[#This Row],[ile_zabiera_na_orbite]]</f>
        <v>52.693799999999918</v>
      </c>
    </row>
    <row r="1478" spans="1:9" x14ac:dyDescent="0.25">
      <c r="A1478" s="1">
        <v>50117</v>
      </c>
      <c r="B1478">
        <f t="shared" si="23"/>
        <v>52.693799999999918</v>
      </c>
      <c r="C1478" t="s">
        <v>22</v>
      </c>
      <c r="D1478">
        <v>10.6</v>
      </c>
      <c r="E1478">
        <v>6.4</v>
      </c>
      <c r="F1478">
        <f>IF(martianeum7[[#This Row],[zawartosc '[%']]]&gt;=1,martianeum7[[#This Row],[masa '[kg']]]*martianeum7[[#This Row],[zawartosc '[%']]]*0.01,0)</f>
        <v>0.6784</v>
      </c>
      <c r="G1478">
        <f>martianeum7[[#This Row],[stan_magazynu '[kg']]]+martianeum7[[#This Row],[ile_kg_materiału_z_ładunku]]</f>
        <v>53.372199999999921</v>
      </c>
      <c r="H1478">
        <f>IF(martianeum7[[#This Row],[stan_po_wydobyciu_z_ładunku]]&gt;=100,100,0)</f>
        <v>0</v>
      </c>
      <c r="I1478">
        <f>martianeum7[[#This Row],[stan_po_wydobyciu_z_ładunku]]-martianeum7[[#This Row],[ile_zabiera_na_orbite]]</f>
        <v>53.372199999999921</v>
      </c>
    </row>
    <row r="1479" spans="1:9" x14ac:dyDescent="0.25">
      <c r="A1479" s="1">
        <v>50118</v>
      </c>
      <c r="B1479">
        <f t="shared" si="23"/>
        <v>53.372199999999921</v>
      </c>
      <c r="C1479" t="s">
        <v>10</v>
      </c>
      <c r="D1479">
        <v>26.2</v>
      </c>
      <c r="E1479">
        <v>19.2</v>
      </c>
      <c r="F1479">
        <f>IF(martianeum7[[#This Row],[zawartosc '[%']]]&gt;=1,martianeum7[[#This Row],[masa '[kg']]]*martianeum7[[#This Row],[zawartosc '[%']]]*0.01,0)</f>
        <v>5.0303999999999993</v>
      </c>
      <c r="G1479">
        <f>martianeum7[[#This Row],[stan_magazynu '[kg']]]+martianeum7[[#This Row],[ile_kg_materiału_z_ładunku]]</f>
        <v>58.402599999999921</v>
      </c>
      <c r="H1479">
        <f>IF(martianeum7[[#This Row],[stan_po_wydobyciu_z_ładunku]]&gt;=100,100,0)</f>
        <v>0</v>
      </c>
      <c r="I1479">
        <f>martianeum7[[#This Row],[stan_po_wydobyciu_z_ładunku]]-martianeum7[[#This Row],[ile_zabiera_na_orbite]]</f>
        <v>58.402599999999921</v>
      </c>
    </row>
    <row r="1480" spans="1:9" x14ac:dyDescent="0.25">
      <c r="A1480" s="1">
        <v>50119</v>
      </c>
      <c r="B1480">
        <f t="shared" si="23"/>
        <v>58.402599999999921</v>
      </c>
      <c r="C1480" t="s">
        <v>13</v>
      </c>
      <c r="D1480">
        <v>25.3</v>
      </c>
      <c r="E1480">
        <v>8.6999999999999993</v>
      </c>
      <c r="F1480">
        <f>IF(martianeum7[[#This Row],[zawartosc '[%']]]&gt;=1,martianeum7[[#This Row],[masa '[kg']]]*martianeum7[[#This Row],[zawartosc '[%']]]*0.01,0)</f>
        <v>2.2010999999999998</v>
      </c>
      <c r="G1480">
        <f>martianeum7[[#This Row],[stan_magazynu '[kg']]]+martianeum7[[#This Row],[ile_kg_materiału_z_ładunku]]</f>
        <v>60.603699999999918</v>
      </c>
      <c r="H1480">
        <f>IF(martianeum7[[#This Row],[stan_po_wydobyciu_z_ładunku]]&gt;=100,100,0)</f>
        <v>0</v>
      </c>
      <c r="I1480">
        <f>martianeum7[[#This Row],[stan_po_wydobyciu_z_ładunku]]-martianeum7[[#This Row],[ile_zabiera_na_orbite]]</f>
        <v>60.603699999999918</v>
      </c>
    </row>
    <row r="1481" spans="1:9" x14ac:dyDescent="0.25">
      <c r="A1481" s="1">
        <v>50120</v>
      </c>
      <c r="B1481">
        <f t="shared" si="23"/>
        <v>60.603699999999918</v>
      </c>
      <c r="C1481" t="s">
        <v>22</v>
      </c>
      <c r="D1481">
        <v>21.6</v>
      </c>
      <c r="E1481">
        <v>1</v>
      </c>
      <c r="F1481">
        <f>IF(martianeum7[[#This Row],[zawartosc '[%']]]&gt;=1,martianeum7[[#This Row],[masa '[kg']]]*martianeum7[[#This Row],[zawartosc '[%']]]*0.01,0)</f>
        <v>0.21600000000000003</v>
      </c>
      <c r="G1481">
        <f>martianeum7[[#This Row],[stan_magazynu '[kg']]]+martianeum7[[#This Row],[ile_kg_materiału_z_ładunku]]</f>
        <v>60.819699999999919</v>
      </c>
      <c r="H1481">
        <f>IF(martianeum7[[#This Row],[stan_po_wydobyciu_z_ładunku]]&gt;=100,100,0)</f>
        <v>0</v>
      </c>
      <c r="I1481">
        <f>martianeum7[[#This Row],[stan_po_wydobyciu_z_ładunku]]-martianeum7[[#This Row],[ile_zabiera_na_orbite]]</f>
        <v>60.819699999999919</v>
      </c>
    </row>
    <row r="1482" spans="1:9" x14ac:dyDescent="0.25">
      <c r="A1482" s="1">
        <v>50121</v>
      </c>
      <c r="B1482">
        <f t="shared" si="23"/>
        <v>60.819699999999919</v>
      </c>
      <c r="C1482" t="s">
        <v>19</v>
      </c>
      <c r="D1482">
        <v>24.9</v>
      </c>
      <c r="E1482">
        <v>23.5</v>
      </c>
      <c r="F1482">
        <f>IF(martianeum7[[#This Row],[zawartosc '[%']]]&gt;=1,martianeum7[[#This Row],[masa '[kg']]]*martianeum7[[#This Row],[zawartosc '[%']]]*0.01,0)</f>
        <v>5.8514999999999997</v>
      </c>
      <c r="G1482">
        <f>martianeum7[[#This Row],[stan_magazynu '[kg']]]+martianeum7[[#This Row],[ile_kg_materiału_z_ładunku]]</f>
        <v>66.671199999999914</v>
      </c>
      <c r="H1482">
        <f>IF(martianeum7[[#This Row],[stan_po_wydobyciu_z_ładunku]]&gt;=100,100,0)</f>
        <v>0</v>
      </c>
      <c r="I1482">
        <f>martianeum7[[#This Row],[stan_po_wydobyciu_z_ładunku]]-martianeum7[[#This Row],[ile_zabiera_na_orbite]]</f>
        <v>66.671199999999914</v>
      </c>
    </row>
    <row r="1483" spans="1:9" x14ac:dyDescent="0.25">
      <c r="A1483" s="1">
        <v>50122</v>
      </c>
      <c r="B1483">
        <f t="shared" si="23"/>
        <v>66.671199999999914</v>
      </c>
      <c r="C1483" t="s">
        <v>15</v>
      </c>
      <c r="D1483">
        <v>27.7</v>
      </c>
      <c r="E1483">
        <v>11.5</v>
      </c>
      <c r="F1483">
        <f>IF(martianeum7[[#This Row],[zawartosc '[%']]]&gt;=1,martianeum7[[#This Row],[masa '[kg']]]*martianeum7[[#This Row],[zawartosc '[%']]]*0.01,0)</f>
        <v>3.1855000000000002</v>
      </c>
      <c r="G1483">
        <f>martianeum7[[#This Row],[stan_magazynu '[kg']]]+martianeum7[[#This Row],[ile_kg_materiału_z_ładunku]]</f>
        <v>69.856699999999918</v>
      </c>
      <c r="H1483">
        <f>IF(martianeum7[[#This Row],[stan_po_wydobyciu_z_ładunku]]&gt;=100,100,0)</f>
        <v>0</v>
      </c>
      <c r="I1483">
        <f>martianeum7[[#This Row],[stan_po_wydobyciu_z_ładunku]]-martianeum7[[#This Row],[ile_zabiera_na_orbite]]</f>
        <v>69.856699999999918</v>
      </c>
    </row>
    <row r="1484" spans="1:9" x14ac:dyDescent="0.25">
      <c r="A1484" s="1">
        <v>50123</v>
      </c>
      <c r="B1484">
        <f t="shared" si="23"/>
        <v>69.856699999999918</v>
      </c>
      <c r="C1484" t="s">
        <v>19</v>
      </c>
      <c r="D1484">
        <v>12.3</v>
      </c>
      <c r="E1484">
        <v>0</v>
      </c>
      <c r="F1484">
        <f>IF(martianeum7[[#This Row],[zawartosc '[%']]]&gt;=1,martianeum7[[#This Row],[masa '[kg']]]*martianeum7[[#This Row],[zawartosc '[%']]]*0.01,0)</f>
        <v>0</v>
      </c>
      <c r="G1484">
        <f>martianeum7[[#This Row],[stan_magazynu '[kg']]]+martianeum7[[#This Row],[ile_kg_materiału_z_ładunku]]</f>
        <v>69.856699999999918</v>
      </c>
      <c r="H1484">
        <f>IF(martianeum7[[#This Row],[stan_po_wydobyciu_z_ładunku]]&gt;=100,100,0)</f>
        <v>0</v>
      </c>
      <c r="I1484">
        <f>martianeum7[[#This Row],[stan_po_wydobyciu_z_ładunku]]-martianeum7[[#This Row],[ile_zabiera_na_orbite]]</f>
        <v>69.856699999999918</v>
      </c>
    </row>
    <row r="1485" spans="1:9" x14ac:dyDescent="0.25">
      <c r="A1485" s="1">
        <v>50124</v>
      </c>
      <c r="B1485">
        <f t="shared" si="23"/>
        <v>69.856699999999918</v>
      </c>
      <c r="C1485" t="s">
        <v>20</v>
      </c>
      <c r="D1485">
        <v>10.199999999999999</v>
      </c>
      <c r="E1485">
        <v>0.8</v>
      </c>
      <c r="F1485">
        <f>IF(martianeum7[[#This Row],[zawartosc '[%']]]&gt;=1,martianeum7[[#This Row],[masa '[kg']]]*martianeum7[[#This Row],[zawartosc '[%']]]*0.01,0)</f>
        <v>0</v>
      </c>
      <c r="G1485">
        <f>martianeum7[[#This Row],[stan_magazynu '[kg']]]+martianeum7[[#This Row],[ile_kg_materiału_z_ładunku]]</f>
        <v>69.856699999999918</v>
      </c>
      <c r="H1485">
        <f>IF(martianeum7[[#This Row],[stan_po_wydobyciu_z_ładunku]]&gt;=100,100,0)</f>
        <v>0</v>
      </c>
      <c r="I1485">
        <f>martianeum7[[#This Row],[stan_po_wydobyciu_z_ładunku]]-martianeum7[[#This Row],[ile_zabiera_na_orbite]]</f>
        <v>69.856699999999918</v>
      </c>
    </row>
    <row r="1486" spans="1:9" x14ac:dyDescent="0.25">
      <c r="A1486" s="1">
        <v>50125</v>
      </c>
      <c r="B1486">
        <f t="shared" si="23"/>
        <v>69.856699999999918</v>
      </c>
      <c r="C1486" t="s">
        <v>10</v>
      </c>
      <c r="D1486">
        <v>23.1</v>
      </c>
      <c r="E1486">
        <v>0</v>
      </c>
      <c r="F1486">
        <f>IF(martianeum7[[#This Row],[zawartosc '[%']]]&gt;=1,martianeum7[[#This Row],[masa '[kg']]]*martianeum7[[#This Row],[zawartosc '[%']]]*0.01,0)</f>
        <v>0</v>
      </c>
      <c r="G1486">
        <f>martianeum7[[#This Row],[stan_magazynu '[kg']]]+martianeum7[[#This Row],[ile_kg_materiału_z_ładunku]]</f>
        <v>69.856699999999918</v>
      </c>
      <c r="H1486">
        <f>IF(martianeum7[[#This Row],[stan_po_wydobyciu_z_ładunku]]&gt;=100,100,0)</f>
        <v>0</v>
      </c>
      <c r="I1486">
        <f>martianeum7[[#This Row],[stan_po_wydobyciu_z_ładunku]]-martianeum7[[#This Row],[ile_zabiera_na_orbite]]</f>
        <v>69.856699999999918</v>
      </c>
    </row>
    <row r="1487" spans="1:9" x14ac:dyDescent="0.25">
      <c r="A1487" s="1">
        <v>50126</v>
      </c>
      <c r="B1487">
        <f t="shared" si="23"/>
        <v>69.856699999999918</v>
      </c>
      <c r="C1487" t="s">
        <v>18</v>
      </c>
      <c r="D1487">
        <v>11.3</v>
      </c>
      <c r="E1487">
        <v>0</v>
      </c>
      <c r="F1487">
        <f>IF(martianeum7[[#This Row],[zawartosc '[%']]]&gt;=1,martianeum7[[#This Row],[masa '[kg']]]*martianeum7[[#This Row],[zawartosc '[%']]]*0.01,0)</f>
        <v>0</v>
      </c>
      <c r="G1487">
        <f>martianeum7[[#This Row],[stan_magazynu '[kg']]]+martianeum7[[#This Row],[ile_kg_materiału_z_ładunku]]</f>
        <v>69.856699999999918</v>
      </c>
      <c r="H1487">
        <f>IF(martianeum7[[#This Row],[stan_po_wydobyciu_z_ładunku]]&gt;=100,100,0)</f>
        <v>0</v>
      </c>
      <c r="I1487">
        <f>martianeum7[[#This Row],[stan_po_wydobyciu_z_ładunku]]-martianeum7[[#This Row],[ile_zabiera_na_orbite]]</f>
        <v>69.856699999999918</v>
      </c>
    </row>
    <row r="1488" spans="1:9" x14ac:dyDescent="0.25">
      <c r="A1488" s="1">
        <v>50127</v>
      </c>
      <c r="B1488">
        <f t="shared" si="23"/>
        <v>69.856699999999918</v>
      </c>
      <c r="C1488" t="s">
        <v>19</v>
      </c>
      <c r="D1488">
        <v>29.5</v>
      </c>
      <c r="E1488">
        <v>10.4</v>
      </c>
      <c r="F1488">
        <f>IF(martianeum7[[#This Row],[zawartosc '[%']]]&gt;=1,martianeum7[[#This Row],[masa '[kg']]]*martianeum7[[#This Row],[zawartosc '[%']]]*0.01,0)</f>
        <v>3.0680000000000001</v>
      </c>
      <c r="G1488">
        <f>martianeum7[[#This Row],[stan_magazynu '[kg']]]+martianeum7[[#This Row],[ile_kg_materiału_z_ładunku]]</f>
        <v>72.924699999999916</v>
      </c>
      <c r="H1488">
        <f>IF(martianeum7[[#This Row],[stan_po_wydobyciu_z_ładunku]]&gt;=100,100,0)</f>
        <v>0</v>
      </c>
      <c r="I1488">
        <f>martianeum7[[#This Row],[stan_po_wydobyciu_z_ładunku]]-martianeum7[[#This Row],[ile_zabiera_na_orbite]]</f>
        <v>72.924699999999916</v>
      </c>
    </row>
    <row r="1489" spans="1:9" x14ac:dyDescent="0.25">
      <c r="A1489" s="1">
        <v>50128</v>
      </c>
      <c r="B1489">
        <f t="shared" si="23"/>
        <v>72.924699999999916</v>
      </c>
      <c r="C1489" t="s">
        <v>15</v>
      </c>
      <c r="D1489">
        <v>19.7</v>
      </c>
      <c r="E1489">
        <v>0</v>
      </c>
      <c r="F1489">
        <f>IF(martianeum7[[#This Row],[zawartosc '[%']]]&gt;=1,martianeum7[[#This Row],[masa '[kg']]]*martianeum7[[#This Row],[zawartosc '[%']]]*0.01,0)</f>
        <v>0</v>
      </c>
      <c r="G1489">
        <f>martianeum7[[#This Row],[stan_magazynu '[kg']]]+martianeum7[[#This Row],[ile_kg_materiału_z_ładunku]]</f>
        <v>72.924699999999916</v>
      </c>
      <c r="H1489">
        <f>IF(martianeum7[[#This Row],[stan_po_wydobyciu_z_ładunku]]&gt;=100,100,0)</f>
        <v>0</v>
      </c>
      <c r="I1489">
        <f>martianeum7[[#This Row],[stan_po_wydobyciu_z_ładunku]]-martianeum7[[#This Row],[ile_zabiera_na_orbite]]</f>
        <v>72.924699999999916</v>
      </c>
    </row>
    <row r="1490" spans="1:9" x14ac:dyDescent="0.25">
      <c r="A1490" s="1">
        <v>50129</v>
      </c>
      <c r="B1490">
        <f t="shared" si="23"/>
        <v>72.924699999999916</v>
      </c>
      <c r="C1490" t="s">
        <v>5</v>
      </c>
      <c r="D1490">
        <v>27.9</v>
      </c>
      <c r="E1490">
        <v>3.4</v>
      </c>
      <c r="F1490">
        <f>IF(martianeum7[[#This Row],[zawartosc '[%']]]&gt;=1,martianeum7[[#This Row],[masa '[kg']]]*martianeum7[[#This Row],[zawartosc '[%']]]*0.01,0)</f>
        <v>0.9486</v>
      </c>
      <c r="G1490">
        <f>martianeum7[[#This Row],[stan_magazynu '[kg']]]+martianeum7[[#This Row],[ile_kg_materiału_z_ładunku]]</f>
        <v>73.873299999999915</v>
      </c>
      <c r="H1490">
        <f>IF(martianeum7[[#This Row],[stan_po_wydobyciu_z_ładunku]]&gt;=100,100,0)</f>
        <v>0</v>
      </c>
      <c r="I1490">
        <f>martianeum7[[#This Row],[stan_po_wydobyciu_z_ładunku]]-martianeum7[[#This Row],[ile_zabiera_na_orbite]]</f>
        <v>73.873299999999915</v>
      </c>
    </row>
    <row r="1491" spans="1:9" x14ac:dyDescent="0.25">
      <c r="A1491" s="1">
        <v>50130</v>
      </c>
      <c r="B1491">
        <f t="shared" si="23"/>
        <v>73.873299999999915</v>
      </c>
      <c r="C1491" t="s">
        <v>10</v>
      </c>
      <c r="D1491">
        <v>17.399999999999999</v>
      </c>
      <c r="E1491">
        <v>34.200000000000003</v>
      </c>
      <c r="F1491">
        <f>IF(martianeum7[[#This Row],[zawartosc '[%']]]&gt;=1,martianeum7[[#This Row],[masa '[kg']]]*martianeum7[[#This Row],[zawartosc '[%']]]*0.01,0)</f>
        <v>5.9508000000000001</v>
      </c>
      <c r="G1491">
        <f>martianeum7[[#This Row],[stan_magazynu '[kg']]]+martianeum7[[#This Row],[ile_kg_materiału_z_ładunku]]</f>
        <v>79.824099999999916</v>
      </c>
      <c r="H1491">
        <f>IF(martianeum7[[#This Row],[stan_po_wydobyciu_z_ładunku]]&gt;=100,100,0)</f>
        <v>0</v>
      </c>
      <c r="I1491">
        <f>martianeum7[[#This Row],[stan_po_wydobyciu_z_ładunku]]-martianeum7[[#This Row],[ile_zabiera_na_orbite]]</f>
        <v>79.824099999999916</v>
      </c>
    </row>
    <row r="1492" spans="1:9" x14ac:dyDescent="0.25">
      <c r="A1492" s="1">
        <v>50131</v>
      </c>
      <c r="B1492">
        <f t="shared" si="23"/>
        <v>79.824099999999916</v>
      </c>
      <c r="C1492" t="s">
        <v>17</v>
      </c>
      <c r="D1492">
        <v>23</v>
      </c>
      <c r="E1492">
        <v>0</v>
      </c>
      <c r="F1492">
        <f>IF(martianeum7[[#This Row],[zawartosc '[%']]]&gt;=1,martianeum7[[#This Row],[masa '[kg']]]*martianeum7[[#This Row],[zawartosc '[%']]]*0.01,0)</f>
        <v>0</v>
      </c>
      <c r="G1492">
        <f>martianeum7[[#This Row],[stan_magazynu '[kg']]]+martianeum7[[#This Row],[ile_kg_materiału_z_ładunku]]</f>
        <v>79.824099999999916</v>
      </c>
      <c r="H1492">
        <f>IF(martianeum7[[#This Row],[stan_po_wydobyciu_z_ładunku]]&gt;=100,100,0)</f>
        <v>0</v>
      </c>
      <c r="I1492">
        <f>martianeum7[[#This Row],[stan_po_wydobyciu_z_ładunku]]-martianeum7[[#This Row],[ile_zabiera_na_orbite]]</f>
        <v>79.824099999999916</v>
      </c>
    </row>
    <row r="1493" spans="1:9" x14ac:dyDescent="0.25">
      <c r="A1493" s="1">
        <v>50132</v>
      </c>
      <c r="B1493">
        <f t="shared" si="23"/>
        <v>79.824099999999916</v>
      </c>
      <c r="C1493" t="s">
        <v>21</v>
      </c>
      <c r="D1493">
        <v>27.6</v>
      </c>
      <c r="E1493">
        <v>0</v>
      </c>
      <c r="F1493">
        <f>IF(martianeum7[[#This Row],[zawartosc '[%']]]&gt;=1,martianeum7[[#This Row],[masa '[kg']]]*martianeum7[[#This Row],[zawartosc '[%']]]*0.01,0)</f>
        <v>0</v>
      </c>
      <c r="G1493">
        <f>martianeum7[[#This Row],[stan_magazynu '[kg']]]+martianeum7[[#This Row],[ile_kg_materiału_z_ładunku]]</f>
        <v>79.824099999999916</v>
      </c>
      <c r="H1493">
        <f>IF(martianeum7[[#This Row],[stan_po_wydobyciu_z_ładunku]]&gt;=100,100,0)</f>
        <v>0</v>
      </c>
      <c r="I1493">
        <f>martianeum7[[#This Row],[stan_po_wydobyciu_z_ładunku]]-martianeum7[[#This Row],[ile_zabiera_na_orbite]]</f>
        <v>79.824099999999916</v>
      </c>
    </row>
    <row r="1494" spans="1:9" x14ac:dyDescent="0.25">
      <c r="A1494" s="1">
        <v>50133</v>
      </c>
      <c r="B1494">
        <f t="shared" si="23"/>
        <v>79.824099999999916</v>
      </c>
      <c r="C1494" t="s">
        <v>22</v>
      </c>
      <c r="D1494">
        <v>11.6</v>
      </c>
      <c r="E1494">
        <v>0</v>
      </c>
      <c r="F1494">
        <f>IF(martianeum7[[#This Row],[zawartosc '[%']]]&gt;=1,martianeum7[[#This Row],[masa '[kg']]]*martianeum7[[#This Row],[zawartosc '[%']]]*0.01,0)</f>
        <v>0</v>
      </c>
      <c r="G1494">
        <f>martianeum7[[#This Row],[stan_magazynu '[kg']]]+martianeum7[[#This Row],[ile_kg_materiału_z_ładunku]]</f>
        <v>79.824099999999916</v>
      </c>
      <c r="H1494">
        <f>IF(martianeum7[[#This Row],[stan_po_wydobyciu_z_ładunku]]&gt;=100,100,0)</f>
        <v>0</v>
      </c>
      <c r="I1494">
        <f>martianeum7[[#This Row],[stan_po_wydobyciu_z_ładunku]]-martianeum7[[#This Row],[ile_zabiera_na_orbite]]</f>
        <v>79.824099999999916</v>
      </c>
    </row>
    <row r="1495" spans="1:9" x14ac:dyDescent="0.25">
      <c r="A1495" s="1">
        <v>50134</v>
      </c>
      <c r="B1495">
        <f t="shared" si="23"/>
        <v>79.824099999999916</v>
      </c>
      <c r="C1495" t="s">
        <v>20</v>
      </c>
      <c r="D1495">
        <v>24.2</v>
      </c>
      <c r="E1495">
        <v>5</v>
      </c>
      <c r="F1495">
        <f>IF(martianeum7[[#This Row],[zawartosc '[%']]]&gt;=1,martianeum7[[#This Row],[masa '[kg']]]*martianeum7[[#This Row],[zawartosc '[%']]]*0.01,0)</f>
        <v>1.21</v>
      </c>
      <c r="G1495">
        <f>martianeum7[[#This Row],[stan_magazynu '[kg']]]+martianeum7[[#This Row],[ile_kg_materiału_z_ładunku]]</f>
        <v>81.03409999999991</v>
      </c>
      <c r="H1495">
        <f>IF(martianeum7[[#This Row],[stan_po_wydobyciu_z_ładunku]]&gt;=100,100,0)</f>
        <v>0</v>
      </c>
      <c r="I1495">
        <f>martianeum7[[#This Row],[stan_po_wydobyciu_z_ładunku]]-martianeum7[[#This Row],[ile_zabiera_na_orbite]]</f>
        <v>81.03409999999991</v>
      </c>
    </row>
    <row r="1496" spans="1:9" x14ac:dyDescent="0.25">
      <c r="A1496" s="1">
        <v>50135</v>
      </c>
      <c r="B1496">
        <f t="shared" si="23"/>
        <v>81.03409999999991</v>
      </c>
      <c r="C1496" t="s">
        <v>6</v>
      </c>
      <c r="D1496">
        <v>13.2</v>
      </c>
      <c r="E1496">
        <v>2.2999999999999998</v>
      </c>
      <c r="F1496">
        <f>IF(martianeum7[[#This Row],[zawartosc '[%']]]&gt;=1,martianeum7[[#This Row],[masa '[kg']]]*martianeum7[[#This Row],[zawartosc '[%']]]*0.01,0)</f>
        <v>0.30359999999999998</v>
      </c>
      <c r="G1496">
        <f>martianeum7[[#This Row],[stan_magazynu '[kg']]]+martianeum7[[#This Row],[ile_kg_materiału_z_ładunku]]</f>
        <v>81.337699999999913</v>
      </c>
      <c r="H1496">
        <f>IF(martianeum7[[#This Row],[stan_po_wydobyciu_z_ładunku]]&gt;=100,100,0)</f>
        <v>0</v>
      </c>
      <c r="I1496">
        <f>martianeum7[[#This Row],[stan_po_wydobyciu_z_ładunku]]-martianeum7[[#This Row],[ile_zabiera_na_orbite]]</f>
        <v>81.337699999999913</v>
      </c>
    </row>
    <row r="1497" spans="1:9" x14ac:dyDescent="0.25">
      <c r="A1497" s="1">
        <v>50136</v>
      </c>
      <c r="B1497">
        <f t="shared" si="23"/>
        <v>81.337699999999913</v>
      </c>
      <c r="C1497" t="s">
        <v>7</v>
      </c>
      <c r="D1497">
        <v>27</v>
      </c>
      <c r="E1497">
        <v>0.7</v>
      </c>
      <c r="F1497">
        <f>IF(martianeum7[[#This Row],[zawartosc '[%']]]&gt;=1,martianeum7[[#This Row],[masa '[kg']]]*martianeum7[[#This Row],[zawartosc '[%']]]*0.01,0)</f>
        <v>0</v>
      </c>
      <c r="G1497">
        <f>martianeum7[[#This Row],[stan_magazynu '[kg']]]+martianeum7[[#This Row],[ile_kg_materiału_z_ładunku]]</f>
        <v>81.337699999999913</v>
      </c>
      <c r="H1497">
        <f>IF(martianeum7[[#This Row],[stan_po_wydobyciu_z_ładunku]]&gt;=100,100,0)</f>
        <v>0</v>
      </c>
      <c r="I1497">
        <f>martianeum7[[#This Row],[stan_po_wydobyciu_z_ładunku]]-martianeum7[[#This Row],[ile_zabiera_na_orbite]]</f>
        <v>81.337699999999913</v>
      </c>
    </row>
    <row r="1498" spans="1:9" x14ac:dyDescent="0.25">
      <c r="A1498" s="1">
        <v>50137</v>
      </c>
      <c r="B1498">
        <f t="shared" si="23"/>
        <v>81.337699999999913</v>
      </c>
      <c r="C1498" t="s">
        <v>6</v>
      </c>
      <c r="D1498">
        <v>23.9</v>
      </c>
      <c r="E1498">
        <v>6.2</v>
      </c>
      <c r="F1498">
        <f>IF(martianeum7[[#This Row],[zawartosc '[%']]]&gt;=1,martianeum7[[#This Row],[masa '[kg']]]*martianeum7[[#This Row],[zawartosc '[%']]]*0.01,0)</f>
        <v>1.4818</v>
      </c>
      <c r="G1498">
        <f>martianeum7[[#This Row],[stan_magazynu '[kg']]]+martianeum7[[#This Row],[ile_kg_materiału_z_ładunku]]</f>
        <v>82.81949999999992</v>
      </c>
      <c r="H1498">
        <f>IF(martianeum7[[#This Row],[stan_po_wydobyciu_z_ładunku]]&gt;=100,100,0)</f>
        <v>0</v>
      </c>
      <c r="I1498">
        <f>martianeum7[[#This Row],[stan_po_wydobyciu_z_ładunku]]-martianeum7[[#This Row],[ile_zabiera_na_orbite]]</f>
        <v>82.81949999999992</v>
      </c>
    </row>
    <row r="1499" spans="1:9" x14ac:dyDescent="0.25">
      <c r="A1499" s="1">
        <v>50138</v>
      </c>
      <c r="B1499">
        <f t="shared" si="23"/>
        <v>82.81949999999992</v>
      </c>
      <c r="C1499" t="s">
        <v>19</v>
      </c>
      <c r="D1499">
        <v>16.8</v>
      </c>
      <c r="E1499">
        <v>17.600000000000001</v>
      </c>
      <c r="F1499">
        <f>IF(martianeum7[[#This Row],[zawartosc '[%']]]&gt;=1,martianeum7[[#This Row],[masa '[kg']]]*martianeum7[[#This Row],[zawartosc '[%']]]*0.01,0)</f>
        <v>2.9568000000000008</v>
      </c>
      <c r="G1499">
        <f>martianeum7[[#This Row],[stan_magazynu '[kg']]]+martianeum7[[#This Row],[ile_kg_materiału_z_ładunku]]</f>
        <v>85.776299999999921</v>
      </c>
      <c r="H1499">
        <f>IF(martianeum7[[#This Row],[stan_po_wydobyciu_z_ładunku]]&gt;=100,100,0)</f>
        <v>0</v>
      </c>
      <c r="I1499">
        <f>martianeum7[[#This Row],[stan_po_wydobyciu_z_ładunku]]-martianeum7[[#This Row],[ile_zabiera_na_orbite]]</f>
        <v>85.776299999999921</v>
      </c>
    </row>
    <row r="1500" spans="1:9" x14ac:dyDescent="0.25">
      <c r="A1500" s="1">
        <v>50139</v>
      </c>
      <c r="B1500">
        <f t="shared" si="23"/>
        <v>85.776299999999921</v>
      </c>
      <c r="C1500" t="s">
        <v>19</v>
      </c>
      <c r="D1500">
        <v>28.5</v>
      </c>
      <c r="E1500">
        <v>15.2</v>
      </c>
      <c r="F1500">
        <f>IF(martianeum7[[#This Row],[zawartosc '[%']]]&gt;=1,martianeum7[[#This Row],[masa '[kg']]]*martianeum7[[#This Row],[zawartosc '[%']]]*0.01,0)</f>
        <v>4.3319999999999999</v>
      </c>
      <c r="G1500">
        <f>martianeum7[[#This Row],[stan_magazynu '[kg']]]+martianeum7[[#This Row],[ile_kg_materiału_z_ładunku]]</f>
        <v>90.108299999999915</v>
      </c>
      <c r="H1500">
        <f>IF(martianeum7[[#This Row],[stan_po_wydobyciu_z_ładunku]]&gt;=100,100,0)</f>
        <v>0</v>
      </c>
      <c r="I1500">
        <f>martianeum7[[#This Row],[stan_po_wydobyciu_z_ładunku]]-martianeum7[[#This Row],[ile_zabiera_na_orbite]]</f>
        <v>90.108299999999915</v>
      </c>
    </row>
    <row r="1501" spans="1:9" x14ac:dyDescent="0.25">
      <c r="A1501" s="1">
        <v>50140</v>
      </c>
      <c r="B1501">
        <f t="shared" si="23"/>
        <v>90.108299999999915</v>
      </c>
      <c r="C1501" t="s">
        <v>33</v>
      </c>
      <c r="D1501">
        <v>25.2</v>
      </c>
      <c r="E1501">
        <v>1.9</v>
      </c>
      <c r="F1501">
        <f>IF(martianeum7[[#This Row],[zawartosc '[%']]]&gt;=1,martianeum7[[#This Row],[masa '[kg']]]*martianeum7[[#This Row],[zawartosc '[%']]]*0.01,0)</f>
        <v>0.47879999999999995</v>
      </c>
      <c r="G1501">
        <f>martianeum7[[#This Row],[stan_magazynu '[kg']]]+martianeum7[[#This Row],[ile_kg_materiału_z_ładunku]]</f>
        <v>90.587099999999921</v>
      </c>
      <c r="H1501">
        <f>IF(martianeum7[[#This Row],[stan_po_wydobyciu_z_ładunku]]&gt;=100,100,0)</f>
        <v>0</v>
      </c>
      <c r="I1501">
        <f>martianeum7[[#This Row],[stan_po_wydobyciu_z_ładunku]]-martianeum7[[#This Row],[ile_zabiera_na_orbite]]</f>
        <v>90.587099999999921</v>
      </c>
    </row>
    <row r="1502" spans="1:9" x14ac:dyDescent="0.25">
      <c r="A1502" s="1">
        <v>50141</v>
      </c>
      <c r="B1502">
        <f t="shared" si="23"/>
        <v>90.587099999999921</v>
      </c>
      <c r="C1502" t="s">
        <v>10</v>
      </c>
      <c r="D1502">
        <v>24.9</v>
      </c>
      <c r="E1502">
        <v>6.8</v>
      </c>
      <c r="F1502">
        <f>IF(martianeum7[[#This Row],[zawartosc '[%']]]&gt;=1,martianeum7[[#This Row],[masa '[kg']]]*martianeum7[[#This Row],[zawartosc '[%']]]*0.01,0)</f>
        <v>1.6932</v>
      </c>
      <c r="G1502">
        <f>martianeum7[[#This Row],[stan_magazynu '[kg']]]+martianeum7[[#This Row],[ile_kg_materiału_z_ładunku]]</f>
        <v>92.280299999999926</v>
      </c>
      <c r="H1502">
        <f>IF(martianeum7[[#This Row],[stan_po_wydobyciu_z_ładunku]]&gt;=100,100,0)</f>
        <v>0</v>
      </c>
      <c r="I1502">
        <f>martianeum7[[#This Row],[stan_po_wydobyciu_z_ładunku]]-martianeum7[[#This Row],[ile_zabiera_na_orbite]]</f>
        <v>92.280299999999926</v>
      </c>
    </row>
    <row r="1503" spans="1:9" x14ac:dyDescent="0.25">
      <c r="A1503" s="1">
        <v>50142</v>
      </c>
      <c r="B1503">
        <f t="shared" si="23"/>
        <v>92.280299999999926</v>
      </c>
      <c r="C1503" t="s">
        <v>12</v>
      </c>
      <c r="D1503">
        <v>14.7</v>
      </c>
      <c r="E1503">
        <v>5.7</v>
      </c>
      <c r="F1503">
        <f>IF(martianeum7[[#This Row],[zawartosc '[%']]]&gt;=1,martianeum7[[#This Row],[masa '[kg']]]*martianeum7[[#This Row],[zawartosc '[%']]]*0.01,0)</f>
        <v>0.83789999999999998</v>
      </c>
      <c r="G1503">
        <f>martianeum7[[#This Row],[stan_magazynu '[kg']]]+martianeum7[[#This Row],[ile_kg_materiału_z_ładunku]]</f>
        <v>93.118199999999931</v>
      </c>
      <c r="H1503">
        <f>IF(martianeum7[[#This Row],[stan_po_wydobyciu_z_ładunku]]&gt;=100,100,0)</f>
        <v>0</v>
      </c>
      <c r="I1503">
        <f>martianeum7[[#This Row],[stan_po_wydobyciu_z_ładunku]]-martianeum7[[#This Row],[ile_zabiera_na_orbite]]</f>
        <v>93.118199999999931</v>
      </c>
    </row>
    <row r="1504" spans="1:9" x14ac:dyDescent="0.25">
      <c r="A1504" s="1">
        <v>50143</v>
      </c>
      <c r="B1504">
        <f t="shared" si="23"/>
        <v>93.118199999999931</v>
      </c>
      <c r="C1504" t="s">
        <v>10</v>
      </c>
      <c r="D1504">
        <v>12.2</v>
      </c>
      <c r="E1504">
        <v>14.1</v>
      </c>
      <c r="F1504">
        <f>IF(martianeum7[[#This Row],[zawartosc '[%']]]&gt;=1,martianeum7[[#This Row],[masa '[kg']]]*martianeum7[[#This Row],[zawartosc '[%']]]*0.01,0)</f>
        <v>1.7202</v>
      </c>
      <c r="G1504">
        <f>martianeum7[[#This Row],[stan_magazynu '[kg']]]+martianeum7[[#This Row],[ile_kg_materiału_z_ładunku]]</f>
        <v>94.838399999999936</v>
      </c>
      <c r="H1504">
        <f>IF(martianeum7[[#This Row],[stan_po_wydobyciu_z_ładunku]]&gt;=100,100,0)</f>
        <v>0</v>
      </c>
      <c r="I1504">
        <f>martianeum7[[#This Row],[stan_po_wydobyciu_z_ładunku]]-martianeum7[[#This Row],[ile_zabiera_na_orbite]]</f>
        <v>94.838399999999936</v>
      </c>
    </row>
    <row r="1505" spans="1:9" x14ac:dyDescent="0.25">
      <c r="A1505" s="1">
        <v>50144</v>
      </c>
      <c r="B1505">
        <f t="shared" si="23"/>
        <v>94.838399999999936</v>
      </c>
      <c r="C1505" t="s">
        <v>9</v>
      </c>
      <c r="D1505">
        <v>24.2</v>
      </c>
      <c r="E1505">
        <v>8</v>
      </c>
      <c r="F1505">
        <f>IF(martianeum7[[#This Row],[zawartosc '[%']]]&gt;=1,martianeum7[[#This Row],[masa '[kg']]]*martianeum7[[#This Row],[zawartosc '[%']]]*0.01,0)</f>
        <v>1.9359999999999999</v>
      </c>
      <c r="G1505">
        <f>martianeum7[[#This Row],[stan_magazynu '[kg']]]+martianeum7[[#This Row],[ile_kg_materiału_z_ładunku]]</f>
        <v>96.774399999999929</v>
      </c>
      <c r="H1505">
        <f>IF(martianeum7[[#This Row],[stan_po_wydobyciu_z_ładunku]]&gt;=100,100,0)</f>
        <v>0</v>
      </c>
      <c r="I1505">
        <f>martianeum7[[#This Row],[stan_po_wydobyciu_z_ładunku]]-martianeum7[[#This Row],[ile_zabiera_na_orbite]]</f>
        <v>96.774399999999929</v>
      </c>
    </row>
    <row r="1506" spans="1:9" x14ac:dyDescent="0.25">
      <c r="A1506" s="1">
        <v>50145</v>
      </c>
      <c r="B1506">
        <f t="shared" si="23"/>
        <v>96.774399999999929</v>
      </c>
      <c r="C1506" t="s">
        <v>22</v>
      </c>
      <c r="D1506">
        <v>28.7</v>
      </c>
      <c r="E1506">
        <v>0</v>
      </c>
      <c r="F1506">
        <f>IF(martianeum7[[#This Row],[zawartosc '[%']]]&gt;=1,martianeum7[[#This Row],[masa '[kg']]]*martianeum7[[#This Row],[zawartosc '[%']]]*0.01,0)</f>
        <v>0</v>
      </c>
      <c r="G1506">
        <f>martianeum7[[#This Row],[stan_magazynu '[kg']]]+martianeum7[[#This Row],[ile_kg_materiału_z_ładunku]]</f>
        <v>96.774399999999929</v>
      </c>
      <c r="H1506">
        <f>IF(martianeum7[[#This Row],[stan_po_wydobyciu_z_ładunku]]&gt;=100,100,0)</f>
        <v>0</v>
      </c>
      <c r="I1506">
        <f>martianeum7[[#This Row],[stan_po_wydobyciu_z_ładunku]]-martianeum7[[#This Row],[ile_zabiera_na_orbite]]</f>
        <v>96.774399999999929</v>
      </c>
    </row>
    <row r="1507" spans="1:9" x14ac:dyDescent="0.25">
      <c r="A1507" s="1">
        <v>50146</v>
      </c>
      <c r="B1507">
        <f t="shared" si="23"/>
        <v>96.774399999999929</v>
      </c>
      <c r="C1507" t="s">
        <v>10</v>
      </c>
      <c r="D1507">
        <v>28.5</v>
      </c>
      <c r="E1507">
        <v>0</v>
      </c>
      <c r="F1507">
        <f>IF(martianeum7[[#This Row],[zawartosc '[%']]]&gt;=1,martianeum7[[#This Row],[masa '[kg']]]*martianeum7[[#This Row],[zawartosc '[%']]]*0.01,0)</f>
        <v>0</v>
      </c>
      <c r="G1507">
        <f>martianeum7[[#This Row],[stan_magazynu '[kg']]]+martianeum7[[#This Row],[ile_kg_materiału_z_ładunku]]</f>
        <v>96.774399999999929</v>
      </c>
      <c r="H1507">
        <f>IF(martianeum7[[#This Row],[stan_po_wydobyciu_z_ładunku]]&gt;=100,100,0)</f>
        <v>0</v>
      </c>
      <c r="I1507">
        <f>martianeum7[[#This Row],[stan_po_wydobyciu_z_ładunku]]-martianeum7[[#This Row],[ile_zabiera_na_orbite]]</f>
        <v>96.774399999999929</v>
      </c>
    </row>
    <row r="1508" spans="1:9" x14ac:dyDescent="0.25">
      <c r="A1508" s="1">
        <v>50147</v>
      </c>
      <c r="B1508">
        <f t="shared" si="23"/>
        <v>96.774399999999929</v>
      </c>
      <c r="C1508" t="s">
        <v>7</v>
      </c>
      <c r="D1508">
        <v>29.3</v>
      </c>
      <c r="E1508">
        <v>23.3</v>
      </c>
      <c r="F1508">
        <f>IF(martianeum7[[#This Row],[zawartosc '[%']]]&gt;=1,martianeum7[[#This Row],[masa '[kg']]]*martianeum7[[#This Row],[zawartosc '[%']]]*0.01,0)</f>
        <v>6.8269000000000011</v>
      </c>
      <c r="G1508">
        <f>martianeum7[[#This Row],[stan_magazynu '[kg']]]+martianeum7[[#This Row],[ile_kg_materiału_z_ładunku]]</f>
        <v>103.60129999999992</v>
      </c>
      <c r="H1508">
        <f>IF(martianeum7[[#This Row],[stan_po_wydobyciu_z_ładunku]]&gt;=100,100,0)</f>
        <v>100</v>
      </c>
      <c r="I1508">
        <f>martianeum7[[#This Row],[stan_po_wydobyciu_z_ładunku]]-martianeum7[[#This Row],[ile_zabiera_na_orbite]]</f>
        <v>3.6012999999999238</v>
      </c>
    </row>
    <row r="1509" spans="1:9" x14ac:dyDescent="0.25">
      <c r="A1509" s="1">
        <v>50148</v>
      </c>
      <c r="B1509">
        <f t="shared" si="23"/>
        <v>3.6012999999999238</v>
      </c>
      <c r="C1509" t="s">
        <v>10</v>
      </c>
      <c r="D1509">
        <v>13.3</v>
      </c>
      <c r="E1509">
        <v>4.9000000000000004</v>
      </c>
      <c r="F1509">
        <f>IF(martianeum7[[#This Row],[zawartosc '[%']]]&gt;=1,martianeum7[[#This Row],[masa '[kg']]]*martianeum7[[#This Row],[zawartosc '[%']]]*0.01,0)</f>
        <v>0.65170000000000006</v>
      </c>
      <c r="G1509">
        <f>martianeum7[[#This Row],[stan_magazynu '[kg']]]+martianeum7[[#This Row],[ile_kg_materiału_z_ładunku]]</f>
        <v>4.2529999999999237</v>
      </c>
      <c r="H1509">
        <f>IF(martianeum7[[#This Row],[stan_po_wydobyciu_z_ładunku]]&gt;=100,100,0)</f>
        <v>0</v>
      </c>
      <c r="I1509">
        <f>martianeum7[[#This Row],[stan_po_wydobyciu_z_ładunku]]-martianeum7[[#This Row],[ile_zabiera_na_orbite]]</f>
        <v>4.2529999999999237</v>
      </c>
    </row>
    <row r="1510" spans="1:9" x14ac:dyDescent="0.25">
      <c r="A1510" s="1">
        <v>50149</v>
      </c>
      <c r="B1510">
        <f t="shared" si="23"/>
        <v>4.2529999999999237</v>
      </c>
      <c r="C1510" t="s">
        <v>10</v>
      </c>
      <c r="D1510">
        <v>22.6</v>
      </c>
      <c r="E1510">
        <v>0.7</v>
      </c>
      <c r="F1510">
        <f>IF(martianeum7[[#This Row],[zawartosc '[%']]]&gt;=1,martianeum7[[#This Row],[masa '[kg']]]*martianeum7[[#This Row],[zawartosc '[%']]]*0.01,0)</f>
        <v>0</v>
      </c>
      <c r="G1510">
        <f>martianeum7[[#This Row],[stan_magazynu '[kg']]]+martianeum7[[#This Row],[ile_kg_materiału_z_ładunku]]</f>
        <v>4.2529999999999237</v>
      </c>
      <c r="H1510">
        <f>IF(martianeum7[[#This Row],[stan_po_wydobyciu_z_ładunku]]&gt;=100,100,0)</f>
        <v>0</v>
      </c>
      <c r="I1510">
        <f>martianeum7[[#This Row],[stan_po_wydobyciu_z_ładunku]]-martianeum7[[#This Row],[ile_zabiera_na_orbite]]</f>
        <v>4.2529999999999237</v>
      </c>
    </row>
    <row r="1511" spans="1:9" x14ac:dyDescent="0.25">
      <c r="A1511" s="1">
        <v>50150</v>
      </c>
      <c r="B1511">
        <f t="shared" si="23"/>
        <v>4.2529999999999237</v>
      </c>
      <c r="C1511" t="s">
        <v>20</v>
      </c>
      <c r="D1511">
        <v>19.3</v>
      </c>
      <c r="E1511">
        <v>3</v>
      </c>
      <c r="F1511">
        <f>IF(martianeum7[[#This Row],[zawartosc '[%']]]&gt;=1,martianeum7[[#This Row],[masa '[kg']]]*martianeum7[[#This Row],[zawartosc '[%']]]*0.01,0)</f>
        <v>0.57900000000000007</v>
      </c>
      <c r="G1511">
        <f>martianeum7[[#This Row],[stan_magazynu '[kg']]]+martianeum7[[#This Row],[ile_kg_materiału_z_ładunku]]</f>
        <v>4.8319999999999235</v>
      </c>
      <c r="H1511">
        <f>IF(martianeum7[[#This Row],[stan_po_wydobyciu_z_ładunku]]&gt;=100,100,0)</f>
        <v>0</v>
      </c>
      <c r="I1511">
        <f>martianeum7[[#This Row],[stan_po_wydobyciu_z_ładunku]]-martianeum7[[#This Row],[ile_zabiera_na_orbite]]</f>
        <v>4.8319999999999235</v>
      </c>
    </row>
    <row r="1512" spans="1:9" x14ac:dyDescent="0.25">
      <c r="A1512" s="1">
        <v>50151</v>
      </c>
      <c r="B1512">
        <f t="shared" si="23"/>
        <v>4.8319999999999235</v>
      </c>
      <c r="C1512" t="s">
        <v>8</v>
      </c>
      <c r="D1512">
        <v>17.899999999999999</v>
      </c>
      <c r="E1512">
        <v>5.0999999999999996</v>
      </c>
      <c r="F1512">
        <f>IF(martianeum7[[#This Row],[zawartosc '[%']]]&gt;=1,martianeum7[[#This Row],[masa '[kg']]]*martianeum7[[#This Row],[zawartosc '[%']]]*0.01,0)</f>
        <v>0.91289999999999993</v>
      </c>
      <c r="G1512">
        <f>martianeum7[[#This Row],[stan_magazynu '[kg']]]+martianeum7[[#This Row],[ile_kg_materiału_z_ładunku]]</f>
        <v>5.7448999999999231</v>
      </c>
      <c r="H1512">
        <f>IF(martianeum7[[#This Row],[stan_po_wydobyciu_z_ładunku]]&gt;=100,100,0)</f>
        <v>0</v>
      </c>
      <c r="I1512">
        <f>martianeum7[[#This Row],[stan_po_wydobyciu_z_ładunku]]-martianeum7[[#This Row],[ile_zabiera_na_orbite]]</f>
        <v>5.7448999999999231</v>
      </c>
    </row>
    <row r="1513" spans="1:9" x14ac:dyDescent="0.25">
      <c r="A1513" s="1">
        <v>50152</v>
      </c>
      <c r="B1513">
        <f t="shared" si="23"/>
        <v>5.7448999999999231</v>
      </c>
      <c r="C1513" t="s">
        <v>20</v>
      </c>
      <c r="D1513">
        <v>16.7</v>
      </c>
      <c r="E1513">
        <v>0.3</v>
      </c>
      <c r="F1513">
        <f>IF(martianeum7[[#This Row],[zawartosc '[%']]]&gt;=1,martianeum7[[#This Row],[masa '[kg']]]*martianeum7[[#This Row],[zawartosc '[%']]]*0.01,0)</f>
        <v>0</v>
      </c>
      <c r="G1513">
        <f>martianeum7[[#This Row],[stan_magazynu '[kg']]]+martianeum7[[#This Row],[ile_kg_materiału_z_ładunku]]</f>
        <v>5.7448999999999231</v>
      </c>
      <c r="H1513">
        <f>IF(martianeum7[[#This Row],[stan_po_wydobyciu_z_ładunku]]&gt;=100,100,0)</f>
        <v>0</v>
      </c>
      <c r="I1513">
        <f>martianeum7[[#This Row],[stan_po_wydobyciu_z_ładunku]]-martianeum7[[#This Row],[ile_zabiera_na_orbite]]</f>
        <v>5.7448999999999231</v>
      </c>
    </row>
    <row r="1514" spans="1:9" x14ac:dyDescent="0.25">
      <c r="A1514" s="1">
        <v>50153</v>
      </c>
      <c r="B1514">
        <f t="shared" si="23"/>
        <v>5.7448999999999231</v>
      </c>
      <c r="C1514" t="s">
        <v>20</v>
      </c>
      <c r="D1514">
        <v>22</v>
      </c>
      <c r="E1514">
        <v>0</v>
      </c>
      <c r="F1514">
        <f>IF(martianeum7[[#This Row],[zawartosc '[%']]]&gt;=1,martianeum7[[#This Row],[masa '[kg']]]*martianeum7[[#This Row],[zawartosc '[%']]]*0.01,0)</f>
        <v>0</v>
      </c>
      <c r="G1514">
        <f>martianeum7[[#This Row],[stan_magazynu '[kg']]]+martianeum7[[#This Row],[ile_kg_materiału_z_ładunku]]</f>
        <v>5.7448999999999231</v>
      </c>
      <c r="H1514">
        <f>IF(martianeum7[[#This Row],[stan_po_wydobyciu_z_ładunku]]&gt;=100,100,0)</f>
        <v>0</v>
      </c>
      <c r="I1514">
        <f>martianeum7[[#This Row],[stan_po_wydobyciu_z_ładunku]]-martianeum7[[#This Row],[ile_zabiera_na_orbite]]</f>
        <v>5.7448999999999231</v>
      </c>
    </row>
    <row r="1515" spans="1:9" x14ac:dyDescent="0.25">
      <c r="A1515" s="1">
        <v>50154</v>
      </c>
      <c r="B1515">
        <f t="shared" si="23"/>
        <v>5.7448999999999231</v>
      </c>
      <c r="C1515" t="s">
        <v>9</v>
      </c>
      <c r="D1515">
        <v>21.2</v>
      </c>
      <c r="E1515">
        <v>5.9</v>
      </c>
      <c r="F1515">
        <f>IF(martianeum7[[#This Row],[zawartosc '[%']]]&gt;=1,martianeum7[[#This Row],[masa '[kg']]]*martianeum7[[#This Row],[zawartosc '[%']]]*0.01,0)</f>
        <v>1.2507999999999999</v>
      </c>
      <c r="G1515">
        <f>martianeum7[[#This Row],[stan_magazynu '[kg']]]+martianeum7[[#This Row],[ile_kg_materiału_z_ładunku]]</f>
        <v>6.995699999999923</v>
      </c>
      <c r="H1515">
        <f>IF(martianeum7[[#This Row],[stan_po_wydobyciu_z_ładunku]]&gt;=100,100,0)</f>
        <v>0</v>
      </c>
      <c r="I1515">
        <f>martianeum7[[#This Row],[stan_po_wydobyciu_z_ładunku]]-martianeum7[[#This Row],[ile_zabiera_na_orbite]]</f>
        <v>6.995699999999923</v>
      </c>
    </row>
    <row r="1516" spans="1:9" x14ac:dyDescent="0.25">
      <c r="A1516" s="1">
        <v>50155</v>
      </c>
      <c r="B1516">
        <f t="shared" si="23"/>
        <v>6.995699999999923</v>
      </c>
      <c r="C1516" t="s">
        <v>11</v>
      </c>
      <c r="D1516">
        <v>20.6</v>
      </c>
      <c r="E1516">
        <v>4.5999999999999996</v>
      </c>
      <c r="F1516">
        <f>IF(martianeum7[[#This Row],[zawartosc '[%']]]&gt;=1,martianeum7[[#This Row],[masa '[kg']]]*martianeum7[[#This Row],[zawartosc '[%']]]*0.01,0)</f>
        <v>0.94760000000000011</v>
      </c>
      <c r="G1516">
        <f>martianeum7[[#This Row],[stan_magazynu '[kg']]]+martianeum7[[#This Row],[ile_kg_materiału_z_ładunku]]</f>
        <v>7.9432999999999234</v>
      </c>
      <c r="H1516">
        <f>IF(martianeum7[[#This Row],[stan_po_wydobyciu_z_ładunku]]&gt;=100,100,0)</f>
        <v>0</v>
      </c>
      <c r="I1516">
        <f>martianeum7[[#This Row],[stan_po_wydobyciu_z_ładunku]]-martianeum7[[#This Row],[ile_zabiera_na_orbite]]</f>
        <v>7.9432999999999234</v>
      </c>
    </row>
    <row r="1517" spans="1:9" x14ac:dyDescent="0.25">
      <c r="A1517" s="1">
        <v>50156</v>
      </c>
      <c r="B1517">
        <f t="shared" si="23"/>
        <v>7.9432999999999234</v>
      </c>
      <c r="C1517" t="s">
        <v>19</v>
      </c>
      <c r="D1517">
        <v>29.4</v>
      </c>
      <c r="E1517">
        <v>9.1999999999999993</v>
      </c>
      <c r="F1517">
        <f>IF(martianeum7[[#This Row],[zawartosc '[%']]]&gt;=1,martianeum7[[#This Row],[masa '[kg']]]*martianeum7[[#This Row],[zawartosc '[%']]]*0.01,0)</f>
        <v>2.7047999999999996</v>
      </c>
      <c r="G1517">
        <f>martianeum7[[#This Row],[stan_magazynu '[kg']]]+martianeum7[[#This Row],[ile_kg_materiału_z_ładunku]]</f>
        <v>10.648099999999923</v>
      </c>
      <c r="H1517">
        <f>IF(martianeum7[[#This Row],[stan_po_wydobyciu_z_ładunku]]&gt;=100,100,0)</f>
        <v>0</v>
      </c>
      <c r="I1517">
        <f>martianeum7[[#This Row],[stan_po_wydobyciu_z_ładunku]]-martianeum7[[#This Row],[ile_zabiera_na_orbite]]</f>
        <v>10.648099999999923</v>
      </c>
    </row>
    <row r="1518" spans="1:9" x14ac:dyDescent="0.25">
      <c r="A1518" s="1">
        <v>50157</v>
      </c>
      <c r="B1518">
        <f t="shared" si="23"/>
        <v>10.648099999999923</v>
      </c>
      <c r="C1518" t="s">
        <v>7</v>
      </c>
      <c r="D1518">
        <v>21.3</v>
      </c>
      <c r="E1518">
        <v>0</v>
      </c>
      <c r="F1518">
        <f>IF(martianeum7[[#This Row],[zawartosc '[%']]]&gt;=1,martianeum7[[#This Row],[masa '[kg']]]*martianeum7[[#This Row],[zawartosc '[%']]]*0.01,0)</f>
        <v>0</v>
      </c>
      <c r="G1518">
        <f>martianeum7[[#This Row],[stan_magazynu '[kg']]]+martianeum7[[#This Row],[ile_kg_materiału_z_ładunku]]</f>
        <v>10.648099999999923</v>
      </c>
      <c r="H1518">
        <f>IF(martianeum7[[#This Row],[stan_po_wydobyciu_z_ładunku]]&gt;=100,100,0)</f>
        <v>0</v>
      </c>
      <c r="I1518">
        <f>martianeum7[[#This Row],[stan_po_wydobyciu_z_ładunku]]-martianeum7[[#This Row],[ile_zabiera_na_orbite]]</f>
        <v>10.648099999999923</v>
      </c>
    </row>
    <row r="1519" spans="1:9" x14ac:dyDescent="0.25">
      <c r="A1519" s="1">
        <v>50158</v>
      </c>
      <c r="B1519">
        <f t="shared" si="23"/>
        <v>10.648099999999923</v>
      </c>
      <c r="C1519" t="s">
        <v>9</v>
      </c>
      <c r="D1519">
        <v>20.100000000000001</v>
      </c>
      <c r="E1519">
        <v>2.2000000000000002</v>
      </c>
      <c r="F1519">
        <f>IF(martianeum7[[#This Row],[zawartosc '[%']]]&gt;=1,martianeum7[[#This Row],[masa '[kg']]]*martianeum7[[#This Row],[zawartosc '[%']]]*0.01,0)</f>
        <v>0.44220000000000009</v>
      </c>
      <c r="G1519">
        <f>martianeum7[[#This Row],[stan_magazynu '[kg']]]+martianeum7[[#This Row],[ile_kg_materiału_z_ładunku]]</f>
        <v>11.090299999999923</v>
      </c>
      <c r="H1519">
        <f>IF(martianeum7[[#This Row],[stan_po_wydobyciu_z_ładunku]]&gt;=100,100,0)</f>
        <v>0</v>
      </c>
      <c r="I1519">
        <f>martianeum7[[#This Row],[stan_po_wydobyciu_z_ładunku]]-martianeum7[[#This Row],[ile_zabiera_na_orbite]]</f>
        <v>11.090299999999923</v>
      </c>
    </row>
    <row r="1520" spans="1:9" x14ac:dyDescent="0.25">
      <c r="A1520" s="1">
        <v>50159</v>
      </c>
      <c r="B1520">
        <f t="shared" si="23"/>
        <v>11.090299999999923</v>
      </c>
      <c r="C1520" t="s">
        <v>10</v>
      </c>
      <c r="D1520">
        <v>12.7</v>
      </c>
      <c r="E1520">
        <v>5.6</v>
      </c>
      <c r="F1520">
        <f>IF(martianeum7[[#This Row],[zawartosc '[%']]]&gt;=1,martianeum7[[#This Row],[masa '[kg']]]*martianeum7[[#This Row],[zawartosc '[%']]]*0.01,0)</f>
        <v>0.71119999999999994</v>
      </c>
      <c r="G1520">
        <f>martianeum7[[#This Row],[stan_magazynu '[kg']]]+martianeum7[[#This Row],[ile_kg_materiału_z_ładunku]]</f>
        <v>11.801499999999923</v>
      </c>
      <c r="H1520">
        <f>IF(martianeum7[[#This Row],[stan_po_wydobyciu_z_ładunku]]&gt;=100,100,0)</f>
        <v>0</v>
      </c>
      <c r="I1520">
        <f>martianeum7[[#This Row],[stan_po_wydobyciu_z_ładunku]]-martianeum7[[#This Row],[ile_zabiera_na_orbite]]</f>
        <v>11.801499999999923</v>
      </c>
    </row>
    <row r="1521" spans="1:9" x14ac:dyDescent="0.25">
      <c r="A1521" s="1">
        <v>50160</v>
      </c>
      <c r="B1521">
        <f t="shared" si="23"/>
        <v>11.801499999999923</v>
      </c>
      <c r="C1521" t="s">
        <v>11</v>
      </c>
      <c r="D1521">
        <v>28.9</v>
      </c>
      <c r="E1521">
        <v>0</v>
      </c>
      <c r="F1521">
        <f>IF(martianeum7[[#This Row],[zawartosc '[%']]]&gt;=1,martianeum7[[#This Row],[masa '[kg']]]*martianeum7[[#This Row],[zawartosc '[%']]]*0.01,0)</f>
        <v>0</v>
      </c>
      <c r="G1521">
        <f>martianeum7[[#This Row],[stan_magazynu '[kg']]]+martianeum7[[#This Row],[ile_kg_materiału_z_ładunku]]</f>
        <v>11.801499999999923</v>
      </c>
      <c r="H1521">
        <f>IF(martianeum7[[#This Row],[stan_po_wydobyciu_z_ładunku]]&gt;=100,100,0)</f>
        <v>0</v>
      </c>
      <c r="I1521">
        <f>martianeum7[[#This Row],[stan_po_wydobyciu_z_ładunku]]-martianeum7[[#This Row],[ile_zabiera_na_orbite]]</f>
        <v>11.801499999999923</v>
      </c>
    </row>
    <row r="1522" spans="1:9" x14ac:dyDescent="0.25">
      <c r="A1522" s="1">
        <v>50161</v>
      </c>
      <c r="B1522">
        <f t="shared" si="23"/>
        <v>11.801499999999923</v>
      </c>
      <c r="C1522" t="s">
        <v>19</v>
      </c>
      <c r="D1522">
        <v>24.4</v>
      </c>
      <c r="E1522">
        <v>28.7</v>
      </c>
      <c r="F1522">
        <f>IF(martianeum7[[#This Row],[zawartosc '[%']]]&gt;=1,martianeum7[[#This Row],[masa '[kg']]]*martianeum7[[#This Row],[zawartosc '[%']]]*0.01,0)</f>
        <v>7.0027999999999997</v>
      </c>
      <c r="G1522">
        <f>martianeum7[[#This Row],[stan_magazynu '[kg']]]+martianeum7[[#This Row],[ile_kg_materiału_z_ładunku]]</f>
        <v>18.804299999999923</v>
      </c>
      <c r="H1522">
        <f>IF(martianeum7[[#This Row],[stan_po_wydobyciu_z_ładunku]]&gt;=100,100,0)</f>
        <v>0</v>
      </c>
      <c r="I1522">
        <f>martianeum7[[#This Row],[stan_po_wydobyciu_z_ładunku]]-martianeum7[[#This Row],[ile_zabiera_na_orbite]]</f>
        <v>18.804299999999923</v>
      </c>
    </row>
    <row r="1523" spans="1:9" x14ac:dyDescent="0.25">
      <c r="A1523" s="1">
        <v>50162</v>
      </c>
      <c r="B1523">
        <f t="shared" si="23"/>
        <v>18.804299999999923</v>
      </c>
      <c r="C1523" t="s">
        <v>10</v>
      </c>
      <c r="D1523">
        <v>10.8</v>
      </c>
      <c r="E1523">
        <v>0</v>
      </c>
      <c r="F1523">
        <f>IF(martianeum7[[#This Row],[zawartosc '[%']]]&gt;=1,martianeum7[[#This Row],[masa '[kg']]]*martianeum7[[#This Row],[zawartosc '[%']]]*0.01,0)</f>
        <v>0</v>
      </c>
      <c r="G1523">
        <f>martianeum7[[#This Row],[stan_magazynu '[kg']]]+martianeum7[[#This Row],[ile_kg_materiału_z_ładunku]]</f>
        <v>18.804299999999923</v>
      </c>
      <c r="H1523">
        <f>IF(martianeum7[[#This Row],[stan_po_wydobyciu_z_ładunku]]&gt;=100,100,0)</f>
        <v>0</v>
      </c>
      <c r="I1523">
        <f>martianeum7[[#This Row],[stan_po_wydobyciu_z_ładunku]]-martianeum7[[#This Row],[ile_zabiera_na_orbite]]</f>
        <v>18.804299999999923</v>
      </c>
    </row>
    <row r="1524" spans="1:9" x14ac:dyDescent="0.25">
      <c r="A1524" s="1">
        <v>50163</v>
      </c>
      <c r="B1524">
        <f t="shared" si="23"/>
        <v>18.804299999999923</v>
      </c>
      <c r="C1524" t="s">
        <v>10</v>
      </c>
      <c r="D1524">
        <v>18.399999999999999</v>
      </c>
      <c r="E1524">
        <v>0</v>
      </c>
      <c r="F1524">
        <f>IF(martianeum7[[#This Row],[zawartosc '[%']]]&gt;=1,martianeum7[[#This Row],[masa '[kg']]]*martianeum7[[#This Row],[zawartosc '[%']]]*0.01,0)</f>
        <v>0</v>
      </c>
      <c r="G1524">
        <f>martianeum7[[#This Row],[stan_magazynu '[kg']]]+martianeum7[[#This Row],[ile_kg_materiału_z_ładunku]]</f>
        <v>18.804299999999923</v>
      </c>
      <c r="H1524">
        <f>IF(martianeum7[[#This Row],[stan_po_wydobyciu_z_ładunku]]&gt;=100,100,0)</f>
        <v>0</v>
      </c>
      <c r="I1524">
        <f>martianeum7[[#This Row],[stan_po_wydobyciu_z_ładunku]]-martianeum7[[#This Row],[ile_zabiera_na_orbite]]</f>
        <v>18.804299999999923</v>
      </c>
    </row>
    <row r="1525" spans="1:9" x14ac:dyDescent="0.25">
      <c r="A1525" s="1">
        <v>50164</v>
      </c>
      <c r="B1525">
        <f t="shared" si="23"/>
        <v>18.804299999999923</v>
      </c>
      <c r="C1525" t="s">
        <v>19</v>
      </c>
      <c r="D1525">
        <v>23.3</v>
      </c>
      <c r="E1525">
        <v>10.7</v>
      </c>
      <c r="F1525">
        <f>IF(martianeum7[[#This Row],[zawartosc '[%']]]&gt;=1,martianeum7[[#This Row],[masa '[kg']]]*martianeum7[[#This Row],[zawartosc '[%']]]*0.01,0)</f>
        <v>2.4931000000000001</v>
      </c>
      <c r="G1525">
        <f>martianeum7[[#This Row],[stan_magazynu '[kg']]]+martianeum7[[#This Row],[ile_kg_materiału_z_ładunku]]</f>
        <v>21.297399999999925</v>
      </c>
      <c r="H1525">
        <f>IF(martianeum7[[#This Row],[stan_po_wydobyciu_z_ładunku]]&gt;=100,100,0)</f>
        <v>0</v>
      </c>
      <c r="I1525">
        <f>martianeum7[[#This Row],[stan_po_wydobyciu_z_ładunku]]-martianeum7[[#This Row],[ile_zabiera_na_orbite]]</f>
        <v>21.297399999999925</v>
      </c>
    </row>
    <row r="1526" spans="1:9" x14ac:dyDescent="0.25">
      <c r="A1526" s="1">
        <v>50165</v>
      </c>
      <c r="B1526">
        <f t="shared" si="23"/>
        <v>21.297399999999925</v>
      </c>
      <c r="C1526" t="s">
        <v>15</v>
      </c>
      <c r="D1526">
        <v>27.9</v>
      </c>
      <c r="E1526">
        <v>14.8</v>
      </c>
      <c r="F1526">
        <f>IF(martianeum7[[#This Row],[zawartosc '[%']]]&gt;=1,martianeum7[[#This Row],[masa '[kg']]]*martianeum7[[#This Row],[zawartosc '[%']]]*0.01,0)</f>
        <v>4.1292</v>
      </c>
      <c r="G1526">
        <f>martianeum7[[#This Row],[stan_magazynu '[kg']]]+martianeum7[[#This Row],[ile_kg_materiału_z_ładunku]]</f>
        <v>25.426599999999926</v>
      </c>
      <c r="H1526">
        <f>IF(martianeum7[[#This Row],[stan_po_wydobyciu_z_ładunku]]&gt;=100,100,0)</f>
        <v>0</v>
      </c>
      <c r="I1526">
        <f>martianeum7[[#This Row],[stan_po_wydobyciu_z_ładunku]]-martianeum7[[#This Row],[ile_zabiera_na_orbite]]</f>
        <v>25.426599999999926</v>
      </c>
    </row>
    <row r="1527" spans="1:9" x14ac:dyDescent="0.25">
      <c r="A1527" s="1">
        <v>50166</v>
      </c>
      <c r="B1527">
        <f t="shared" si="23"/>
        <v>25.426599999999926</v>
      </c>
      <c r="C1527" t="s">
        <v>12</v>
      </c>
      <c r="D1527">
        <v>24.7</v>
      </c>
      <c r="E1527">
        <v>9</v>
      </c>
      <c r="F1527">
        <f>IF(martianeum7[[#This Row],[zawartosc '[%']]]&gt;=1,martianeum7[[#This Row],[masa '[kg']]]*martianeum7[[#This Row],[zawartosc '[%']]]*0.01,0)</f>
        <v>2.2229999999999999</v>
      </c>
      <c r="G1527">
        <f>martianeum7[[#This Row],[stan_magazynu '[kg']]]+martianeum7[[#This Row],[ile_kg_materiału_z_ładunku]]</f>
        <v>27.649599999999925</v>
      </c>
      <c r="H1527">
        <f>IF(martianeum7[[#This Row],[stan_po_wydobyciu_z_ładunku]]&gt;=100,100,0)</f>
        <v>0</v>
      </c>
      <c r="I1527">
        <f>martianeum7[[#This Row],[stan_po_wydobyciu_z_ładunku]]-martianeum7[[#This Row],[ile_zabiera_na_orbite]]</f>
        <v>27.649599999999925</v>
      </c>
    </row>
    <row r="1528" spans="1:9" x14ac:dyDescent="0.25">
      <c r="A1528" s="1">
        <v>50167</v>
      </c>
      <c r="B1528">
        <f t="shared" si="23"/>
        <v>27.649599999999925</v>
      </c>
      <c r="C1528" t="s">
        <v>19</v>
      </c>
      <c r="D1528">
        <v>14.3</v>
      </c>
      <c r="E1528">
        <v>22</v>
      </c>
      <c r="F1528">
        <f>IF(martianeum7[[#This Row],[zawartosc '[%']]]&gt;=1,martianeum7[[#This Row],[masa '[kg']]]*martianeum7[[#This Row],[zawartosc '[%']]]*0.01,0)</f>
        <v>3.1460000000000004</v>
      </c>
      <c r="G1528">
        <f>martianeum7[[#This Row],[stan_magazynu '[kg']]]+martianeum7[[#This Row],[ile_kg_materiału_z_ładunku]]</f>
        <v>30.795599999999926</v>
      </c>
      <c r="H1528">
        <f>IF(martianeum7[[#This Row],[stan_po_wydobyciu_z_ładunku]]&gt;=100,100,0)</f>
        <v>0</v>
      </c>
      <c r="I1528">
        <f>martianeum7[[#This Row],[stan_po_wydobyciu_z_ładunku]]-martianeum7[[#This Row],[ile_zabiera_na_orbite]]</f>
        <v>30.795599999999926</v>
      </c>
    </row>
    <row r="1529" spans="1:9" x14ac:dyDescent="0.25">
      <c r="A1529" s="1">
        <v>50168</v>
      </c>
      <c r="B1529">
        <f t="shared" si="23"/>
        <v>30.795599999999926</v>
      </c>
      <c r="C1529" t="s">
        <v>33</v>
      </c>
      <c r="D1529">
        <v>26.2</v>
      </c>
      <c r="E1529">
        <v>2</v>
      </c>
      <c r="F1529">
        <f>IF(martianeum7[[#This Row],[zawartosc '[%']]]&gt;=1,martianeum7[[#This Row],[masa '[kg']]]*martianeum7[[#This Row],[zawartosc '[%']]]*0.01,0)</f>
        <v>0.52400000000000002</v>
      </c>
      <c r="G1529">
        <f>martianeum7[[#This Row],[stan_magazynu '[kg']]]+martianeum7[[#This Row],[ile_kg_materiału_z_ładunku]]</f>
        <v>31.319599999999927</v>
      </c>
      <c r="H1529">
        <f>IF(martianeum7[[#This Row],[stan_po_wydobyciu_z_ładunku]]&gt;=100,100,0)</f>
        <v>0</v>
      </c>
      <c r="I1529">
        <f>martianeum7[[#This Row],[stan_po_wydobyciu_z_ładunku]]-martianeum7[[#This Row],[ile_zabiera_na_orbite]]</f>
        <v>31.319599999999927</v>
      </c>
    </row>
    <row r="1530" spans="1:9" x14ac:dyDescent="0.25">
      <c r="A1530" s="1">
        <v>50169</v>
      </c>
      <c r="B1530">
        <f t="shared" si="23"/>
        <v>31.319599999999927</v>
      </c>
      <c r="C1530" t="s">
        <v>16</v>
      </c>
      <c r="D1530">
        <v>21.5</v>
      </c>
      <c r="E1530">
        <v>0.4</v>
      </c>
      <c r="F1530">
        <f>IF(martianeum7[[#This Row],[zawartosc '[%']]]&gt;=1,martianeum7[[#This Row],[masa '[kg']]]*martianeum7[[#This Row],[zawartosc '[%']]]*0.01,0)</f>
        <v>0</v>
      </c>
      <c r="G1530">
        <f>martianeum7[[#This Row],[stan_magazynu '[kg']]]+martianeum7[[#This Row],[ile_kg_materiału_z_ładunku]]</f>
        <v>31.319599999999927</v>
      </c>
      <c r="H1530">
        <f>IF(martianeum7[[#This Row],[stan_po_wydobyciu_z_ładunku]]&gt;=100,100,0)</f>
        <v>0</v>
      </c>
      <c r="I1530">
        <f>martianeum7[[#This Row],[stan_po_wydobyciu_z_ładunku]]-martianeum7[[#This Row],[ile_zabiera_na_orbite]]</f>
        <v>31.319599999999927</v>
      </c>
    </row>
    <row r="1531" spans="1:9" x14ac:dyDescent="0.25">
      <c r="A1531" s="1">
        <v>50170</v>
      </c>
      <c r="B1531">
        <f t="shared" si="23"/>
        <v>31.319599999999927</v>
      </c>
      <c r="C1531" t="s">
        <v>10</v>
      </c>
      <c r="D1531">
        <v>12.8</v>
      </c>
      <c r="E1531">
        <v>0</v>
      </c>
      <c r="F1531">
        <f>IF(martianeum7[[#This Row],[zawartosc '[%']]]&gt;=1,martianeum7[[#This Row],[masa '[kg']]]*martianeum7[[#This Row],[zawartosc '[%']]]*0.01,0)</f>
        <v>0</v>
      </c>
      <c r="G1531">
        <f>martianeum7[[#This Row],[stan_magazynu '[kg']]]+martianeum7[[#This Row],[ile_kg_materiału_z_ładunku]]</f>
        <v>31.319599999999927</v>
      </c>
      <c r="H1531">
        <f>IF(martianeum7[[#This Row],[stan_po_wydobyciu_z_ładunku]]&gt;=100,100,0)</f>
        <v>0</v>
      </c>
      <c r="I1531">
        <f>martianeum7[[#This Row],[stan_po_wydobyciu_z_ładunku]]-martianeum7[[#This Row],[ile_zabiera_na_orbite]]</f>
        <v>31.319599999999927</v>
      </c>
    </row>
    <row r="1532" spans="1:9" x14ac:dyDescent="0.25">
      <c r="A1532" s="1">
        <v>50171</v>
      </c>
      <c r="B1532">
        <f t="shared" si="23"/>
        <v>31.319599999999927</v>
      </c>
      <c r="C1532" t="s">
        <v>9</v>
      </c>
      <c r="D1532">
        <v>24.6</v>
      </c>
      <c r="E1532">
        <v>3</v>
      </c>
      <c r="F1532">
        <f>IF(martianeum7[[#This Row],[zawartosc '[%']]]&gt;=1,martianeum7[[#This Row],[masa '[kg']]]*martianeum7[[#This Row],[zawartosc '[%']]]*0.01,0)</f>
        <v>0.7380000000000001</v>
      </c>
      <c r="G1532">
        <f>martianeum7[[#This Row],[stan_magazynu '[kg']]]+martianeum7[[#This Row],[ile_kg_materiału_z_ładunku]]</f>
        <v>32.05759999999993</v>
      </c>
      <c r="H1532">
        <f>IF(martianeum7[[#This Row],[stan_po_wydobyciu_z_ładunku]]&gt;=100,100,0)</f>
        <v>0</v>
      </c>
      <c r="I1532">
        <f>martianeum7[[#This Row],[stan_po_wydobyciu_z_ładunku]]-martianeum7[[#This Row],[ile_zabiera_na_orbite]]</f>
        <v>32.05759999999993</v>
      </c>
    </row>
    <row r="1533" spans="1:9" x14ac:dyDescent="0.25">
      <c r="A1533" s="1">
        <v>50172</v>
      </c>
      <c r="B1533">
        <f t="shared" si="23"/>
        <v>32.05759999999993</v>
      </c>
      <c r="C1533" t="s">
        <v>27</v>
      </c>
      <c r="D1533">
        <v>22.6</v>
      </c>
      <c r="E1533">
        <v>1.6</v>
      </c>
      <c r="F1533">
        <f>IF(martianeum7[[#This Row],[zawartosc '[%']]]&gt;=1,martianeum7[[#This Row],[masa '[kg']]]*martianeum7[[#This Row],[zawartosc '[%']]]*0.01,0)</f>
        <v>0.36160000000000003</v>
      </c>
      <c r="G1533">
        <f>martianeum7[[#This Row],[stan_magazynu '[kg']]]+martianeum7[[#This Row],[ile_kg_materiału_z_ładunku]]</f>
        <v>32.419199999999933</v>
      </c>
      <c r="H1533">
        <f>IF(martianeum7[[#This Row],[stan_po_wydobyciu_z_ładunku]]&gt;=100,100,0)</f>
        <v>0</v>
      </c>
      <c r="I1533">
        <f>martianeum7[[#This Row],[stan_po_wydobyciu_z_ładunku]]-martianeum7[[#This Row],[ile_zabiera_na_orbite]]</f>
        <v>32.419199999999933</v>
      </c>
    </row>
    <row r="1534" spans="1:9" x14ac:dyDescent="0.25">
      <c r="A1534" s="1">
        <v>50173</v>
      </c>
      <c r="B1534">
        <f t="shared" si="23"/>
        <v>32.419199999999933</v>
      </c>
      <c r="C1534" t="s">
        <v>13</v>
      </c>
      <c r="D1534">
        <v>27.3</v>
      </c>
      <c r="E1534">
        <v>9.3000000000000007</v>
      </c>
      <c r="F1534">
        <f>IF(martianeum7[[#This Row],[zawartosc '[%']]]&gt;=1,martianeum7[[#This Row],[masa '[kg']]]*martianeum7[[#This Row],[zawartosc '[%']]]*0.01,0)</f>
        <v>2.5389000000000004</v>
      </c>
      <c r="G1534">
        <f>martianeum7[[#This Row],[stan_magazynu '[kg']]]+martianeum7[[#This Row],[ile_kg_materiału_z_ładunku]]</f>
        <v>34.958099999999931</v>
      </c>
      <c r="H1534">
        <f>IF(martianeum7[[#This Row],[stan_po_wydobyciu_z_ładunku]]&gt;=100,100,0)</f>
        <v>0</v>
      </c>
      <c r="I1534">
        <f>martianeum7[[#This Row],[stan_po_wydobyciu_z_ładunku]]-martianeum7[[#This Row],[ile_zabiera_na_orbite]]</f>
        <v>34.958099999999931</v>
      </c>
    </row>
    <row r="1535" spans="1:9" x14ac:dyDescent="0.25">
      <c r="A1535" s="1">
        <v>50174</v>
      </c>
      <c r="B1535">
        <f t="shared" si="23"/>
        <v>34.958099999999931</v>
      </c>
      <c r="C1535" t="s">
        <v>19</v>
      </c>
      <c r="D1535">
        <v>10.8</v>
      </c>
      <c r="E1535">
        <v>22.2</v>
      </c>
      <c r="F1535">
        <f>IF(martianeum7[[#This Row],[zawartosc '[%']]]&gt;=1,martianeum7[[#This Row],[masa '[kg']]]*martianeum7[[#This Row],[zawartosc '[%']]]*0.01,0)</f>
        <v>2.3976000000000002</v>
      </c>
      <c r="G1535">
        <f>martianeum7[[#This Row],[stan_magazynu '[kg']]]+martianeum7[[#This Row],[ile_kg_materiału_z_ładunku]]</f>
        <v>37.355699999999928</v>
      </c>
      <c r="H1535">
        <f>IF(martianeum7[[#This Row],[stan_po_wydobyciu_z_ładunku]]&gt;=100,100,0)</f>
        <v>0</v>
      </c>
      <c r="I1535">
        <f>martianeum7[[#This Row],[stan_po_wydobyciu_z_ładunku]]-martianeum7[[#This Row],[ile_zabiera_na_orbite]]</f>
        <v>37.355699999999928</v>
      </c>
    </row>
    <row r="1536" spans="1:9" x14ac:dyDescent="0.25">
      <c r="A1536" s="1">
        <v>50175</v>
      </c>
      <c r="B1536">
        <f t="shared" si="23"/>
        <v>37.355699999999928</v>
      </c>
      <c r="C1536" t="s">
        <v>17</v>
      </c>
      <c r="D1536">
        <v>12</v>
      </c>
      <c r="E1536">
        <v>5.3</v>
      </c>
      <c r="F1536">
        <f>IF(martianeum7[[#This Row],[zawartosc '[%']]]&gt;=1,martianeum7[[#This Row],[masa '[kg']]]*martianeum7[[#This Row],[zawartosc '[%']]]*0.01,0)</f>
        <v>0.63600000000000001</v>
      </c>
      <c r="G1536">
        <f>martianeum7[[#This Row],[stan_magazynu '[kg']]]+martianeum7[[#This Row],[ile_kg_materiału_z_ładunku]]</f>
        <v>37.991699999999931</v>
      </c>
      <c r="H1536">
        <f>IF(martianeum7[[#This Row],[stan_po_wydobyciu_z_ładunku]]&gt;=100,100,0)</f>
        <v>0</v>
      </c>
      <c r="I1536">
        <f>martianeum7[[#This Row],[stan_po_wydobyciu_z_ładunku]]-martianeum7[[#This Row],[ile_zabiera_na_orbite]]</f>
        <v>37.991699999999931</v>
      </c>
    </row>
    <row r="1537" spans="1:9" x14ac:dyDescent="0.25">
      <c r="A1537" s="1">
        <v>50176</v>
      </c>
      <c r="B1537">
        <f t="shared" si="23"/>
        <v>37.991699999999931</v>
      </c>
      <c r="C1537" t="s">
        <v>7</v>
      </c>
      <c r="D1537">
        <v>28.1</v>
      </c>
      <c r="E1537">
        <v>0</v>
      </c>
      <c r="F1537">
        <f>IF(martianeum7[[#This Row],[zawartosc '[%']]]&gt;=1,martianeum7[[#This Row],[masa '[kg']]]*martianeum7[[#This Row],[zawartosc '[%']]]*0.01,0)</f>
        <v>0</v>
      </c>
      <c r="G1537">
        <f>martianeum7[[#This Row],[stan_magazynu '[kg']]]+martianeum7[[#This Row],[ile_kg_materiału_z_ładunku]]</f>
        <v>37.991699999999931</v>
      </c>
      <c r="H1537">
        <f>IF(martianeum7[[#This Row],[stan_po_wydobyciu_z_ładunku]]&gt;=100,100,0)</f>
        <v>0</v>
      </c>
      <c r="I1537">
        <f>martianeum7[[#This Row],[stan_po_wydobyciu_z_ładunku]]-martianeum7[[#This Row],[ile_zabiera_na_orbite]]</f>
        <v>37.991699999999931</v>
      </c>
    </row>
    <row r="1538" spans="1:9" x14ac:dyDescent="0.25">
      <c r="A1538" s="1">
        <v>50177</v>
      </c>
      <c r="B1538">
        <f t="shared" si="23"/>
        <v>37.991699999999931</v>
      </c>
      <c r="C1538" t="s">
        <v>11</v>
      </c>
      <c r="D1538">
        <v>16.100000000000001</v>
      </c>
      <c r="E1538">
        <v>9</v>
      </c>
      <c r="F1538">
        <f>IF(martianeum7[[#This Row],[zawartosc '[%']]]&gt;=1,martianeum7[[#This Row],[masa '[kg']]]*martianeum7[[#This Row],[zawartosc '[%']]]*0.01,0)</f>
        <v>1.4490000000000001</v>
      </c>
      <c r="G1538">
        <f>martianeum7[[#This Row],[stan_magazynu '[kg']]]+martianeum7[[#This Row],[ile_kg_materiału_z_ładunku]]</f>
        <v>39.440699999999929</v>
      </c>
      <c r="H1538">
        <f>IF(martianeum7[[#This Row],[stan_po_wydobyciu_z_ładunku]]&gt;=100,100,0)</f>
        <v>0</v>
      </c>
      <c r="I1538">
        <f>martianeum7[[#This Row],[stan_po_wydobyciu_z_ładunku]]-martianeum7[[#This Row],[ile_zabiera_na_orbite]]</f>
        <v>39.440699999999929</v>
      </c>
    </row>
    <row r="1539" spans="1:9" x14ac:dyDescent="0.25">
      <c r="A1539" s="1">
        <v>50178</v>
      </c>
      <c r="B1539">
        <f t="shared" si="23"/>
        <v>39.440699999999929</v>
      </c>
      <c r="C1539" t="s">
        <v>18</v>
      </c>
      <c r="D1539">
        <v>29</v>
      </c>
      <c r="E1539">
        <v>1.6</v>
      </c>
      <c r="F1539">
        <f>IF(martianeum7[[#This Row],[zawartosc '[%']]]&gt;=1,martianeum7[[#This Row],[masa '[kg']]]*martianeum7[[#This Row],[zawartosc '[%']]]*0.01,0)</f>
        <v>0.46400000000000008</v>
      </c>
      <c r="G1539">
        <f>martianeum7[[#This Row],[stan_magazynu '[kg']]]+martianeum7[[#This Row],[ile_kg_materiału_z_ładunku]]</f>
        <v>39.904699999999927</v>
      </c>
      <c r="H1539">
        <f>IF(martianeum7[[#This Row],[stan_po_wydobyciu_z_ładunku]]&gt;=100,100,0)</f>
        <v>0</v>
      </c>
      <c r="I1539">
        <f>martianeum7[[#This Row],[stan_po_wydobyciu_z_ładunku]]-martianeum7[[#This Row],[ile_zabiera_na_orbite]]</f>
        <v>39.904699999999927</v>
      </c>
    </row>
    <row r="1540" spans="1:9" x14ac:dyDescent="0.25">
      <c r="A1540" s="1">
        <v>50179</v>
      </c>
      <c r="B1540">
        <f t="shared" ref="B1540:B1603" si="24">I1539</f>
        <v>39.904699999999927</v>
      </c>
      <c r="C1540" t="s">
        <v>11</v>
      </c>
      <c r="D1540">
        <v>23.6</v>
      </c>
      <c r="E1540">
        <v>16</v>
      </c>
      <c r="F1540">
        <f>IF(martianeum7[[#This Row],[zawartosc '[%']]]&gt;=1,martianeum7[[#This Row],[masa '[kg']]]*martianeum7[[#This Row],[zawartosc '[%']]]*0.01,0)</f>
        <v>3.7760000000000002</v>
      </c>
      <c r="G1540">
        <f>martianeum7[[#This Row],[stan_magazynu '[kg']]]+martianeum7[[#This Row],[ile_kg_materiału_z_ładunku]]</f>
        <v>43.680699999999931</v>
      </c>
      <c r="H1540">
        <f>IF(martianeum7[[#This Row],[stan_po_wydobyciu_z_ładunku]]&gt;=100,100,0)</f>
        <v>0</v>
      </c>
      <c r="I1540">
        <f>martianeum7[[#This Row],[stan_po_wydobyciu_z_ładunku]]-martianeum7[[#This Row],[ile_zabiera_na_orbite]]</f>
        <v>43.680699999999931</v>
      </c>
    </row>
    <row r="1541" spans="1:9" x14ac:dyDescent="0.25">
      <c r="A1541" s="1">
        <v>50180</v>
      </c>
      <c r="B1541">
        <f t="shared" si="24"/>
        <v>43.680699999999931</v>
      </c>
      <c r="C1541" t="s">
        <v>19</v>
      </c>
      <c r="D1541">
        <v>11.6</v>
      </c>
      <c r="E1541">
        <v>32</v>
      </c>
      <c r="F1541">
        <f>IF(martianeum7[[#This Row],[zawartosc '[%']]]&gt;=1,martianeum7[[#This Row],[masa '[kg']]]*martianeum7[[#This Row],[zawartosc '[%']]]*0.01,0)</f>
        <v>3.7119999999999997</v>
      </c>
      <c r="G1541">
        <f>martianeum7[[#This Row],[stan_magazynu '[kg']]]+martianeum7[[#This Row],[ile_kg_materiału_z_ładunku]]</f>
        <v>47.392699999999934</v>
      </c>
      <c r="H1541">
        <f>IF(martianeum7[[#This Row],[stan_po_wydobyciu_z_ładunku]]&gt;=100,100,0)</f>
        <v>0</v>
      </c>
      <c r="I1541">
        <f>martianeum7[[#This Row],[stan_po_wydobyciu_z_ładunku]]-martianeum7[[#This Row],[ile_zabiera_na_orbite]]</f>
        <v>47.392699999999934</v>
      </c>
    </row>
    <row r="1542" spans="1:9" x14ac:dyDescent="0.25">
      <c r="A1542" s="1">
        <v>50181</v>
      </c>
      <c r="B1542">
        <f t="shared" si="24"/>
        <v>47.392699999999934</v>
      </c>
      <c r="C1542" t="s">
        <v>15</v>
      </c>
      <c r="D1542">
        <v>15.9</v>
      </c>
      <c r="E1542">
        <v>5.5</v>
      </c>
      <c r="F1542">
        <f>IF(martianeum7[[#This Row],[zawartosc '[%']]]&gt;=1,martianeum7[[#This Row],[masa '[kg']]]*martianeum7[[#This Row],[zawartosc '[%']]]*0.01,0)</f>
        <v>0.87450000000000006</v>
      </c>
      <c r="G1542">
        <f>martianeum7[[#This Row],[stan_magazynu '[kg']]]+martianeum7[[#This Row],[ile_kg_materiału_z_ładunku]]</f>
        <v>48.267199999999931</v>
      </c>
      <c r="H1542">
        <f>IF(martianeum7[[#This Row],[stan_po_wydobyciu_z_ładunku]]&gt;=100,100,0)</f>
        <v>0</v>
      </c>
      <c r="I1542">
        <f>martianeum7[[#This Row],[stan_po_wydobyciu_z_ładunku]]-martianeum7[[#This Row],[ile_zabiera_na_orbite]]</f>
        <v>48.267199999999931</v>
      </c>
    </row>
    <row r="1543" spans="1:9" x14ac:dyDescent="0.25">
      <c r="A1543" s="1">
        <v>50182</v>
      </c>
      <c r="B1543">
        <f t="shared" si="24"/>
        <v>48.267199999999931</v>
      </c>
      <c r="C1543" t="s">
        <v>26</v>
      </c>
      <c r="D1543">
        <v>28.3</v>
      </c>
      <c r="E1543">
        <v>6</v>
      </c>
      <c r="F1543">
        <f>IF(martianeum7[[#This Row],[zawartosc '[%']]]&gt;=1,martianeum7[[#This Row],[masa '[kg']]]*martianeum7[[#This Row],[zawartosc '[%']]]*0.01,0)</f>
        <v>1.6980000000000002</v>
      </c>
      <c r="G1543">
        <f>martianeum7[[#This Row],[stan_magazynu '[kg']]]+martianeum7[[#This Row],[ile_kg_materiału_z_ładunku]]</f>
        <v>49.965199999999932</v>
      </c>
      <c r="H1543">
        <f>IF(martianeum7[[#This Row],[stan_po_wydobyciu_z_ładunku]]&gt;=100,100,0)</f>
        <v>0</v>
      </c>
      <c r="I1543">
        <f>martianeum7[[#This Row],[stan_po_wydobyciu_z_ładunku]]-martianeum7[[#This Row],[ile_zabiera_na_orbite]]</f>
        <v>49.965199999999932</v>
      </c>
    </row>
    <row r="1544" spans="1:9" x14ac:dyDescent="0.25">
      <c r="A1544" s="1">
        <v>50183</v>
      </c>
      <c r="B1544">
        <f t="shared" si="24"/>
        <v>49.965199999999932</v>
      </c>
      <c r="C1544" t="s">
        <v>12</v>
      </c>
      <c r="D1544">
        <v>16.600000000000001</v>
      </c>
      <c r="E1544">
        <v>11.3</v>
      </c>
      <c r="F1544">
        <f>IF(martianeum7[[#This Row],[zawartosc '[%']]]&gt;=1,martianeum7[[#This Row],[masa '[kg']]]*martianeum7[[#This Row],[zawartosc '[%']]]*0.01,0)</f>
        <v>1.8758000000000004</v>
      </c>
      <c r="G1544">
        <f>martianeum7[[#This Row],[stan_magazynu '[kg']]]+martianeum7[[#This Row],[ile_kg_materiału_z_ładunku]]</f>
        <v>51.84099999999993</v>
      </c>
      <c r="H1544">
        <f>IF(martianeum7[[#This Row],[stan_po_wydobyciu_z_ładunku]]&gt;=100,100,0)</f>
        <v>0</v>
      </c>
      <c r="I1544">
        <f>martianeum7[[#This Row],[stan_po_wydobyciu_z_ładunku]]-martianeum7[[#This Row],[ile_zabiera_na_orbite]]</f>
        <v>51.84099999999993</v>
      </c>
    </row>
    <row r="1545" spans="1:9" x14ac:dyDescent="0.25">
      <c r="A1545" s="1">
        <v>50184</v>
      </c>
      <c r="B1545">
        <f t="shared" si="24"/>
        <v>51.84099999999993</v>
      </c>
      <c r="C1545" t="s">
        <v>22</v>
      </c>
      <c r="D1545">
        <v>25.2</v>
      </c>
      <c r="E1545">
        <v>6.4</v>
      </c>
      <c r="F1545">
        <f>IF(martianeum7[[#This Row],[zawartosc '[%']]]&gt;=1,martianeum7[[#This Row],[masa '[kg']]]*martianeum7[[#This Row],[zawartosc '[%']]]*0.01,0)</f>
        <v>1.6128</v>
      </c>
      <c r="G1545">
        <f>martianeum7[[#This Row],[stan_magazynu '[kg']]]+martianeum7[[#This Row],[ile_kg_materiału_z_ładunku]]</f>
        <v>53.45379999999993</v>
      </c>
      <c r="H1545">
        <f>IF(martianeum7[[#This Row],[stan_po_wydobyciu_z_ładunku]]&gt;=100,100,0)</f>
        <v>0</v>
      </c>
      <c r="I1545">
        <f>martianeum7[[#This Row],[stan_po_wydobyciu_z_ładunku]]-martianeum7[[#This Row],[ile_zabiera_na_orbite]]</f>
        <v>53.45379999999993</v>
      </c>
    </row>
    <row r="1546" spans="1:9" x14ac:dyDescent="0.25">
      <c r="A1546" s="1">
        <v>50185</v>
      </c>
      <c r="B1546">
        <f t="shared" si="24"/>
        <v>53.45379999999993</v>
      </c>
      <c r="C1546" t="s">
        <v>10</v>
      </c>
      <c r="D1546">
        <v>29.5</v>
      </c>
      <c r="E1546">
        <v>26.1</v>
      </c>
      <c r="F1546">
        <f>IF(martianeum7[[#This Row],[zawartosc '[%']]]&gt;=1,martianeum7[[#This Row],[masa '[kg']]]*martianeum7[[#This Row],[zawartosc '[%']]]*0.01,0)</f>
        <v>7.6995000000000005</v>
      </c>
      <c r="G1546">
        <f>martianeum7[[#This Row],[stan_magazynu '[kg']]]+martianeum7[[#This Row],[ile_kg_materiału_z_ładunku]]</f>
        <v>61.15329999999993</v>
      </c>
      <c r="H1546">
        <f>IF(martianeum7[[#This Row],[stan_po_wydobyciu_z_ładunku]]&gt;=100,100,0)</f>
        <v>0</v>
      </c>
      <c r="I1546">
        <f>martianeum7[[#This Row],[stan_po_wydobyciu_z_ładunku]]-martianeum7[[#This Row],[ile_zabiera_na_orbite]]</f>
        <v>61.15329999999993</v>
      </c>
    </row>
    <row r="1547" spans="1:9" x14ac:dyDescent="0.25">
      <c r="A1547" s="1">
        <v>50186</v>
      </c>
      <c r="B1547">
        <f t="shared" si="24"/>
        <v>61.15329999999993</v>
      </c>
      <c r="C1547" t="s">
        <v>18</v>
      </c>
      <c r="D1547">
        <v>13.3</v>
      </c>
      <c r="E1547">
        <v>7.3</v>
      </c>
      <c r="F1547">
        <f>IF(martianeum7[[#This Row],[zawartosc '[%']]]&gt;=1,martianeum7[[#This Row],[masa '[kg']]]*martianeum7[[#This Row],[zawartosc '[%']]]*0.01,0)</f>
        <v>0.9709000000000001</v>
      </c>
      <c r="G1547">
        <f>martianeum7[[#This Row],[stan_magazynu '[kg']]]+martianeum7[[#This Row],[ile_kg_materiału_z_ładunku]]</f>
        <v>62.124199999999931</v>
      </c>
      <c r="H1547">
        <f>IF(martianeum7[[#This Row],[stan_po_wydobyciu_z_ładunku]]&gt;=100,100,0)</f>
        <v>0</v>
      </c>
      <c r="I1547">
        <f>martianeum7[[#This Row],[stan_po_wydobyciu_z_ładunku]]-martianeum7[[#This Row],[ile_zabiera_na_orbite]]</f>
        <v>62.124199999999931</v>
      </c>
    </row>
    <row r="1548" spans="1:9" x14ac:dyDescent="0.25">
      <c r="A1548" s="1">
        <v>50187</v>
      </c>
      <c r="B1548">
        <f t="shared" si="24"/>
        <v>62.124199999999931</v>
      </c>
      <c r="C1548" t="s">
        <v>17</v>
      </c>
      <c r="D1548">
        <v>19.5</v>
      </c>
      <c r="E1548">
        <v>3.4</v>
      </c>
      <c r="F1548">
        <f>IF(martianeum7[[#This Row],[zawartosc '[%']]]&gt;=1,martianeum7[[#This Row],[masa '[kg']]]*martianeum7[[#This Row],[zawartosc '[%']]]*0.01,0)</f>
        <v>0.66300000000000003</v>
      </c>
      <c r="G1548">
        <f>martianeum7[[#This Row],[stan_magazynu '[kg']]]+martianeum7[[#This Row],[ile_kg_materiału_z_ładunku]]</f>
        <v>62.787199999999928</v>
      </c>
      <c r="H1548">
        <f>IF(martianeum7[[#This Row],[stan_po_wydobyciu_z_ładunku]]&gt;=100,100,0)</f>
        <v>0</v>
      </c>
      <c r="I1548">
        <f>martianeum7[[#This Row],[stan_po_wydobyciu_z_ładunku]]-martianeum7[[#This Row],[ile_zabiera_na_orbite]]</f>
        <v>62.787199999999928</v>
      </c>
    </row>
    <row r="1549" spans="1:9" x14ac:dyDescent="0.25">
      <c r="A1549" s="1">
        <v>50188</v>
      </c>
      <c r="B1549">
        <f t="shared" si="24"/>
        <v>62.787199999999928</v>
      </c>
      <c r="C1549" t="s">
        <v>25</v>
      </c>
      <c r="D1549">
        <v>11.9</v>
      </c>
      <c r="E1549">
        <v>1.7</v>
      </c>
      <c r="F1549">
        <f>IF(martianeum7[[#This Row],[zawartosc '[%']]]&gt;=1,martianeum7[[#This Row],[masa '[kg']]]*martianeum7[[#This Row],[zawartosc '[%']]]*0.01,0)</f>
        <v>0.20230000000000001</v>
      </c>
      <c r="G1549">
        <f>martianeum7[[#This Row],[stan_magazynu '[kg']]]+martianeum7[[#This Row],[ile_kg_materiału_z_ładunku]]</f>
        <v>62.989499999999929</v>
      </c>
      <c r="H1549">
        <f>IF(martianeum7[[#This Row],[stan_po_wydobyciu_z_ładunku]]&gt;=100,100,0)</f>
        <v>0</v>
      </c>
      <c r="I1549">
        <f>martianeum7[[#This Row],[stan_po_wydobyciu_z_ładunku]]-martianeum7[[#This Row],[ile_zabiera_na_orbite]]</f>
        <v>62.989499999999929</v>
      </c>
    </row>
    <row r="1550" spans="1:9" x14ac:dyDescent="0.25">
      <c r="A1550" s="1">
        <v>50189</v>
      </c>
      <c r="B1550">
        <f t="shared" si="24"/>
        <v>62.989499999999929</v>
      </c>
      <c r="C1550" t="s">
        <v>14</v>
      </c>
      <c r="D1550">
        <v>29.5</v>
      </c>
      <c r="E1550">
        <v>5.0999999999999996</v>
      </c>
      <c r="F1550">
        <f>IF(martianeum7[[#This Row],[zawartosc '[%']]]&gt;=1,martianeum7[[#This Row],[masa '[kg']]]*martianeum7[[#This Row],[zawartosc '[%']]]*0.01,0)</f>
        <v>1.5044999999999999</v>
      </c>
      <c r="G1550">
        <f>martianeum7[[#This Row],[stan_magazynu '[kg']]]+martianeum7[[#This Row],[ile_kg_materiału_z_ładunku]]</f>
        <v>64.493999999999929</v>
      </c>
      <c r="H1550">
        <f>IF(martianeum7[[#This Row],[stan_po_wydobyciu_z_ładunku]]&gt;=100,100,0)</f>
        <v>0</v>
      </c>
      <c r="I1550">
        <f>martianeum7[[#This Row],[stan_po_wydobyciu_z_ładunku]]-martianeum7[[#This Row],[ile_zabiera_na_orbite]]</f>
        <v>64.493999999999929</v>
      </c>
    </row>
    <row r="1551" spans="1:9" x14ac:dyDescent="0.25">
      <c r="A1551" s="1">
        <v>50190</v>
      </c>
      <c r="B1551">
        <f t="shared" si="24"/>
        <v>64.493999999999929</v>
      </c>
      <c r="C1551" t="s">
        <v>19</v>
      </c>
      <c r="D1551">
        <v>25.1</v>
      </c>
      <c r="E1551">
        <v>0</v>
      </c>
      <c r="F1551">
        <f>IF(martianeum7[[#This Row],[zawartosc '[%']]]&gt;=1,martianeum7[[#This Row],[masa '[kg']]]*martianeum7[[#This Row],[zawartosc '[%']]]*0.01,0)</f>
        <v>0</v>
      </c>
      <c r="G1551">
        <f>martianeum7[[#This Row],[stan_magazynu '[kg']]]+martianeum7[[#This Row],[ile_kg_materiału_z_ładunku]]</f>
        <v>64.493999999999929</v>
      </c>
      <c r="H1551">
        <f>IF(martianeum7[[#This Row],[stan_po_wydobyciu_z_ładunku]]&gt;=100,100,0)</f>
        <v>0</v>
      </c>
      <c r="I1551">
        <f>martianeum7[[#This Row],[stan_po_wydobyciu_z_ładunku]]-martianeum7[[#This Row],[ile_zabiera_na_orbite]]</f>
        <v>64.493999999999929</v>
      </c>
    </row>
    <row r="1552" spans="1:9" x14ac:dyDescent="0.25">
      <c r="A1552" s="1">
        <v>50191</v>
      </c>
      <c r="B1552">
        <f t="shared" si="24"/>
        <v>64.493999999999929</v>
      </c>
      <c r="C1552" t="s">
        <v>22</v>
      </c>
      <c r="D1552">
        <v>15.1</v>
      </c>
      <c r="E1552">
        <v>0</v>
      </c>
      <c r="F1552">
        <f>IF(martianeum7[[#This Row],[zawartosc '[%']]]&gt;=1,martianeum7[[#This Row],[masa '[kg']]]*martianeum7[[#This Row],[zawartosc '[%']]]*0.01,0)</f>
        <v>0</v>
      </c>
      <c r="G1552">
        <f>martianeum7[[#This Row],[stan_magazynu '[kg']]]+martianeum7[[#This Row],[ile_kg_materiału_z_ładunku]]</f>
        <v>64.493999999999929</v>
      </c>
      <c r="H1552">
        <f>IF(martianeum7[[#This Row],[stan_po_wydobyciu_z_ładunku]]&gt;=100,100,0)</f>
        <v>0</v>
      </c>
      <c r="I1552">
        <f>martianeum7[[#This Row],[stan_po_wydobyciu_z_ładunku]]-martianeum7[[#This Row],[ile_zabiera_na_orbite]]</f>
        <v>64.493999999999929</v>
      </c>
    </row>
    <row r="1553" spans="1:9" x14ac:dyDescent="0.25">
      <c r="A1553" s="1">
        <v>50192</v>
      </c>
      <c r="B1553">
        <f t="shared" si="24"/>
        <v>64.493999999999929</v>
      </c>
      <c r="C1553" t="s">
        <v>33</v>
      </c>
      <c r="D1553">
        <v>19.7</v>
      </c>
      <c r="E1553">
        <v>1.7</v>
      </c>
      <c r="F1553">
        <f>IF(martianeum7[[#This Row],[zawartosc '[%']]]&gt;=1,martianeum7[[#This Row],[masa '[kg']]]*martianeum7[[#This Row],[zawartosc '[%']]]*0.01,0)</f>
        <v>0.33489999999999998</v>
      </c>
      <c r="G1553">
        <f>martianeum7[[#This Row],[stan_magazynu '[kg']]]+martianeum7[[#This Row],[ile_kg_materiału_z_ładunku]]</f>
        <v>64.828899999999933</v>
      </c>
      <c r="H1553">
        <f>IF(martianeum7[[#This Row],[stan_po_wydobyciu_z_ładunku]]&gt;=100,100,0)</f>
        <v>0</v>
      </c>
      <c r="I1553">
        <f>martianeum7[[#This Row],[stan_po_wydobyciu_z_ładunku]]-martianeum7[[#This Row],[ile_zabiera_na_orbite]]</f>
        <v>64.828899999999933</v>
      </c>
    </row>
    <row r="1554" spans="1:9" x14ac:dyDescent="0.25">
      <c r="A1554" s="1">
        <v>50193</v>
      </c>
      <c r="B1554">
        <f t="shared" si="24"/>
        <v>64.828899999999933</v>
      </c>
      <c r="C1554" t="s">
        <v>19</v>
      </c>
      <c r="D1554">
        <v>25.6</v>
      </c>
      <c r="E1554">
        <v>0</v>
      </c>
      <c r="F1554">
        <f>IF(martianeum7[[#This Row],[zawartosc '[%']]]&gt;=1,martianeum7[[#This Row],[masa '[kg']]]*martianeum7[[#This Row],[zawartosc '[%']]]*0.01,0)</f>
        <v>0</v>
      </c>
      <c r="G1554">
        <f>martianeum7[[#This Row],[stan_magazynu '[kg']]]+martianeum7[[#This Row],[ile_kg_materiału_z_ładunku]]</f>
        <v>64.828899999999933</v>
      </c>
      <c r="H1554">
        <f>IF(martianeum7[[#This Row],[stan_po_wydobyciu_z_ładunku]]&gt;=100,100,0)</f>
        <v>0</v>
      </c>
      <c r="I1554">
        <f>martianeum7[[#This Row],[stan_po_wydobyciu_z_ładunku]]-martianeum7[[#This Row],[ile_zabiera_na_orbite]]</f>
        <v>64.828899999999933</v>
      </c>
    </row>
    <row r="1555" spans="1:9" x14ac:dyDescent="0.25">
      <c r="A1555" s="1">
        <v>50194</v>
      </c>
      <c r="B1555">
        <f t="shared" si="24"/>
        <v>64.828899999999933</v>
      </c>
      <c r="C1555" t="s">
        <v>11</v>
      </c>
      <c r="D1555">
        <v>25</v>
      </c>
      <c r="E1555">
        <v>18.8</v>
      </c>
      <c r="F1555">
        <f>IF(martianeum7[[#This Row],[zawartosc '[%']]]&gt;=1,martianeum7[[#This Row],[masa '[kg']]]*martianeum7[[#This Row],[zawartosc '[%']]]*0.01,0)</f>
        <v>4.7</v>
      </c>
      <c r="G1555">
        <f>martianeum7[[#This Row],[stan_magazynu '[kg']]]+martianeum7[[#This Row],[ile_kg_materiału_z_ładunku]]</f>
        <v>69.528899999999936</v>
      </c>
      <c r="H1555">
        <f>IF(martianeum7[[#This Row],[stan_po_wydobyciu_z_ładunku]]&gt;=100,100,0)</f>
        <v>0</v>
      </c>
      <c r="I1555">
        <f>martianeum7[[#This Row],[stan_po_wydobyciu_z_ładunku]]-martianeum7[[#This Row],[ile_zabiera_na_orbite]]</f>
        <v>69.528899999999936</v>
      </c>
    </row>
    <row r="1556" spans="1:9" x14ac:dyDescent="0.25">
      <c r="A1556" s="1">
        <v>50195</v>
      </c>
      <c r="B1556">
        <f t="shared" si="24"/>
        <v>69.528899999999936</v>
      </c>
      <c r="C1556" t="s">
        <v>23</v>
      </c>
      <c r="D1556">
        <v>11.5</v>
      </c>
      <c r="E1556">
        <v>0</v>
      </c>
      <c r="F1556">
        <f>IF(martianeum7[[#This Row],[zawartosc '[%']]]&gt;=1,martianeum7[[#This Row],[masa '[kg']]]*martianeum7[[#This Row],[zawartosc '[%']]]*0.01,0)</f>
        <v>0</v>
      </c>
      <c r="G1556">
        <f>martianeum7[[#This Row],[stan_magazynu '[kg']]]+martianeum7[[#This Row],[ile_kg_materiału_z_ładunku]]</f>
        <v>69.528899999999936</v>
      </c>
      <c r="H1556">
        <f>IF(martianeum7[[#This Row],[stan_po_wydobyciu_z_ładunku]]&gt;=100,100,0)</f>
        <v>0</v>
      </c>
      <c r="I1556">
        <f>martianeum7[[#This Row],[stan_po_wydobyciu_z_ładunku]]-martianeum7[[#This Row],[ile_zabiera_na_orbite]]</f>
        <v>69.528899999999936</v>
      </c>
    </row>
    <row r="1557" spans="1:9" x14ac:dyDescent="0.25">
      <c r="A1557" s="1">
        <v>50196</v>
      </c>
      <c r="B1557">
        <f t="shared" si="24"/>
        <v>69.528899999999936</v>
      </c>
      <c r="C1557" t="s">
        <v>10</v>
      </c>
      <c r="D1557">
        <v>23.8</v>
      </c>
      <c r="E1557">
        <v>7.3</v>
      </c>
      <c r="F1557">
        <f>IF(martianeum7[[#This Row],[zawartosc '[%']]]&gt;=1,martianeum7[[#This Row],[masa '[kg']]]*martianeum7[[#This Row],[zawartosc '[%']]]*0.01,0)</f>
        <v>1.7374000000000001</v>
      </c>
      <c r="G1557">
        <f>martianeum7[[#This Row],[stan_magazynu '[kg']]]+martianeum7[[#This Row],[ile_kg_materiału_z_ładunku]]</f>
        <v>71.26629999999993</v>
      </c>
      <c r="H1557">
        <f>IF(martianeum7[[#This Row],[stan_po_wydobyciu_z_ładunku]]&gt;=100,100,0)</f>
        <v>0</v>
      </c>
      <c r="I1557">
        <f>martianeum7[[#This Row],[stan_po_wydobyciu_z_ładunku]]-martianeum7[[#This Row],[ile_zabiera_na_orbite]]</f>
        <v>71.26629999999993</v>
      </c>
    </row>
    <row r="1558" spans="1:9" x14ac:dyDescent="0.25">
      <c r="A1558" s="1">
        <v>50197</v>
      </c>
      <c r="B1558">
        <f t="shared" si="24"/>
        <v>71.26629999999993</v>
      </c>
      <c r="C1558" t="s">
        <v>19</v>
      </c>
      <c r="D1558">
        <v>25.3</v>
      </c>
      <c r="E1558">
        <v>14.7</v>
      </c>
      <c r="F1558">
        <f>IF(martianeum7[[#This Row],[zawartosc '[%']]]&gt;=1,martianeum7[[#This Row],[masa '[kg']]]*martianeum7[[#This Row],[zawartosc '[%']]]*0.01,0)</f>
        <v>3.7190999999999996</v>
      </c>
      <c r="G1558">
        <f>martianeum7[[#This Row],[stan_magazynu '[kg']]]+martianeum7[[#This Row],[ile_kg_materiału_z_ładunku]]</f>
        <v>74.985399999999927</v>
      </c>
      <c r="H1558">
        <f>IF(martianeum7[[#This Row],[stan_po_wydobyciu_z_ładunku]]&gt;=100,100,0)</f>
        <v>0</v>
      </c>
      <c r="I1558">
        <f>martianeum7[[#This Row],[stan_po_wydobyciu_z_ładunku]]-martianeum7[[#This Row],[ile_zabiera_na_orbite]]</f>
        <v>74.985399999999927</v>
      </c>
    </row>
    <row r="1559" spans="1:9" x14ac:dyDescent="0.25">
      <c r="A1559" s="1">
        <v>50198</v>
      </c>
      <c r="B1559">
        <f t="shared" si="24"/>
        <v>74.985399999999927</v>
      </c>
      <c r="C1559" t="s">
        <v>10</v>
      </c>
      <c r="D1559">
        <v>22.6</v>
      </c>
      <c r="E1559">
        <v>42.2</v>
      </c>
      <c r="F1559">
        <f>IF(martianeum7[[#This Row],[zawartosc '[%']]]&gt;=1,martianeum7[[#This Row],[masa '[kg']]]*martianeum7[[#This Row],[zawartosc '[%']]]*0.01,0)</f>
        <v>9.5372000000000021</v>
      </c>
      <c r="G1559">
        <f>martianeum7[[#This Row],[stan_magazynu '[kg']]]+martianeum7[[#This Row],[ile_kg_materiału_z_ładunku]]</f>
        <v>84.522599999999926</v>
      </c>
      <c r="H1559">
        <f>IF(martianeum7[[#This Row],[stan_po_wydobyciu_z_ładunku]]&gt;=100,100,0)</f>
        <v>0</v>
      </c>
      <c r="I1559">
        <f>martianeum7[[#This Row],[stan_po_wydobyciu_z_ładunku]]-martianeum7[[#This Row],[ile_zabiera_na_orbite]]</f>
        <v>84.522599999999926</v>
      </c>
    </row>
    <row r="1560" spans="1:9" x14ac:dyDescent="0.25">
      <c r="A1560" s="1">
        <v>50199</v>
      </c>
      <c r="B1560">
        <f t="shared" si="24"/>
        <v>84.522599999999926</v>
      </c>
      <c r="C1560" t="s">
        <v>14</v>
      </c>
      <c r="D1560">
        <v>18.100000000000001</v>
      </c>
      <c r="E1560">
        <v>3.3</v>
      </c>
      <c r="F1560">
        <f>IF(martianeum7[[#This Row],[zawartosc '[%']]]&gt;=1,martianeum7[[#This Row],[masa '[kg']]]*martianeum7[[#This Row],[zawartosc '[%']]]*0.01,0)</f>
        <v>0.59730000000000005</v>
      </c>
      <c r="G1560">
        <f>martianeum7[[#This Row],[stan_magazynu '[kg']]]+martianeum7[[#This Row],[ile_kg_materiału_z_ładunku]]</f>
        <v>85.11989999999993</v>
      </c>
      <c r="H1560">
        <f>IF(martianeum7[[#This Row],[stan_po_wydobyciu_z_ładunku]]&gt;=100,100,0)</f>
        <v>0</v>
      </c>
      <c r="I1560">
        <f>martianeum7[[#This Row],[stan_po_wydobyciu_z_ładunku]]-martianeum7[[#This Row],[ile_zabiera_na_orbite]]</f>
        <v>85.11989999999993</v>
      </c>
    </row>
    <row r="1561" spans="1:9" x14ac:dyDescent="0.25">
      <c r="A1561" s="1">
        <v>50200</v>
      </c>
      <c r="B1561">
        <f t="shared" si="24"/>
        <v>85.11989999999993</v>
      </c>
      <c r="C1561" t="s">
        <v>19</v>
      </c>
      <c r="D1561">
        <v>17.8</v>
      </c>
      <c r="E1561">
        <v>0</v>
      </c>
      <c r="F1561">
        <f>IF(martianeum7[[#This Row],[zawartosc '[%']]]&gt;=1,martianeum7[[#This Row],[masa '[kg']]]*martianeum7[[#This Row],[zawartosc '[%']]]*0.01,0)</f>
        <v>0</v>
      </c>
      <c r="G1561">
        <f>martianeum7[[#This Row],[stan_magazynu '[kg']]]+martianeum7[[#This Row],[ile_kg_materiału_z_ładunku]]</f>
        <v>85.11989999999993</v>
      </c>
      <c r="H1561">
        <f>IF(martianeum7[[#This Row],[stan_po_wydobyciu_z_ładunku]]&gt;=100,100,0)</f>
        <v>0</v>
      </c>
      <c r="I1561">
        <f>martianeum7[[#This Row],[stan_po_wydobyciu_z_ładunku]]-martianeum7[[#This Row],[ile_zabiera_na_orbite]]</f>
        <v>85.11989999999993</v>
      </c>
    </row>
    <row r="1562" spans="1:9" x14ac:dyDescent="0.25">
      <c r="A1562" s="1">
        <v>50201</v>
      </c>
      <c r="B1562">
        <f t="shared" si="24"/>
        <v>85.11989999999993</v>
      </c>
      <c r="C1562" t="s">
        <v>10</v>
      </c>
      <c r="D1562">
        <v>25.1</v>
      </c>
      <c r="E1562">
        <v>25.5</v>
      </c>
      <c r="F1562">
        <f>IF(martianeum7[[#This Row],[zawartosc '[%']]]&gt;=1,martianeum7[[#This Row],[masa '[kg']]]*martianeum7[[#This Row],[zawartosc '[%']]]*0.01,0)</f>
        <v>6.400500000000001</v>
      </c>
      <c r="G1562">
        <f>martianeum7[[#This Row],[stan_magazynu '[kg']]]+martianeum7[[#This Row],[ile_kg_materiału_z_ładunku]]</f>
        <v>91.520399999999938</v>
      </c>
      <c r="H1562">
        <f>IF(martianeum7[[#This Row],[stan_po_wydobyciu_z_ładunku]]&gt;=100,100,0)</f>
        <v>0</v>
      </c>
      <c r="I1562">
        <f>martianeum7[[#This Row],[stan_po_wydobyciu_z_ładunku]]-martianeum7[[#This Row],[ile_zabiera_na_orbite]]</f>
        <v>91.520399999999938</v>
      </c>
    </row>
    <row r="1563" spans="1:9" x14ac:dyDescent="0.25">
      <c r="A1563" s="1">
        <v>50202</v>
      </c>
      <c r="B1563">
        <f t="shared" si="24"/>
        <v>91.520399999999938</v>
      </c>
      <c r="C1563" t="s">
        <v>18</v>
      </c>
      <c r="D1563">
        <v>12</v>
      </c>
      <c r="E1563">
        <v>0</v>
      </c>
      <c r="F1563">
        <f>IF(martianeum7[[#This Row],[zawartosc '[%']]]&gt;=1,martianeum7[[#This Row],[masa '[kg']]]*martianeum7[[#This Row],[zawartosc '[%']]]*0.01,0)</f>
        <v>0</v>
      </c>
      <c r="G1563">
        <f>martianeum7[[#This Row],[stan_magazynu '[kg']]]+martianeum7[[#This Row],[ile_kg_materiału_z_ładunku]]</f>
        <v>91.520399999999938</v>
      </c>
      <c r="H1563">
        <f>IF(martianeum7[[#This Row],[stan_po_wydobyciu_z_ładunku]]&gt;=100,100,0)</f>
        <v>0</v>
      </c>
      <c r="I1563">
        <f>martianeum7[[#This Row],[stan_po_wydobyciu_z_ładunku]]-martianeum7[[#This Row],[ile_zabiera_na_orbite]]</f>
        <v>91.520399999999938</v>
      </c>
    </row>
    <row r="1564" spans="1:9" x14ac:dyDescent="0.25">
      <c r="A1564" s="1">
        <v>50203</v>
      </c>
      <c r="B1564">
        <f t="shared" si="24"/>
        <v>91.520399999999938</v>
      </c>
      <c r="C1564" t="s">
        <v>10</v>
      </c>
      <c r="D1564">
        <v>23.2</v>
      </c>
      <c r="E1564">
        <v>0</v>
      </c>
      <c r="F1564">
        <f>IF(martianeum7[[#This Row],[zawartosc '[%']]]&gt;=1,martianeum7[[#This Row],[masa '[kg']]]*martianeum7[[#This Row],[zawartosc '[%']]]*0.01,0)</f>
        <v>0</v>
      </c>
      <c r="G1564">
        <f>martianeum7[[#This Row],[stan_magazynu '[kg']]]+martianeum7[[#This Row],[ile_kg_materiału_z_ładunku]]</f>
        <v>91.520399999999938</v>
      </c>
      <c r="H1564">
        <f>IF(martianeum7[[#This Row],[stan_po_wydobyciu_z_ładunku]]&gt;=100,100,0)</f>
        <v>0</v>
      </c>
      <c r="I1564">
        <f>martianeum7[[#This Row],[stan_po_wydobyciu_z_ładunku]]-martianeum7[[#This Row],[ile_zabiera_na_orbite]]</f>
        <v>91.520399999999938</v>
      </c>
    </row>
    <row r="1565" spans="1:9" x14ac:dyDescent="0.25">
      <c r="A1565" s="1">
        <v>50204</v>
      </c>
      <c r="B1565">
        <f t="shared" si="24"/>
        <v>91.520399999999938</v>
      </c>
      <c r="C1565" t="s">
        <v>6</v>
      </c>
      <c r="D1565">
        <v>16</v>
      </c>
      <c r="E1565">
        <v>7.9</v>
      </c>
      <c r="F1565">
        <f>IF(martianeum7[[#This Row],[zawartosc '[%']]]&gt;=1,martianeum7[[#This Row],[masa '[kg']]]*martianeum7[[#This Row],[zawartosc '[%']]]*0.01,0)</f>
        <v>1.264</v>
      </c>
      <c r="G1565">
        <f>martianeum7[[#This Row],[stan_magazynu '[kg']]]+martianeum7[[#This Row],[ile_kg_materiału_z_ładunku]]</f>
        <v>92.784399999999934</v>
      </c>
      <c r="H1565">
        <f>IF(martianeum7[[#This Row],[stan_po_wydobyciu_z_ładunku]]&gt;=100,100,0)</f>
        <v>0</v>
      </c>
      <c r="I1565">
        <f>martianeum7[[#This Row],[stan_po_wydobyciu_z_ładunku]]-martianeum7[[#This Row],[ile_zabiera_na_orbite]]</f>
        <v>92.784399999999934</v>
      </c>
    </row>
    <row r="1566" spans="1:9" x14ac:dyDescent="0.25">
      <c r="A1566" s="1">
        <v>50205</v>
      </c>
      <c r="B1566">
        <f t="shared" si="24"/>
        <v>92.784399999999934</v>
      </c>
      <c r="C1566" t="s">
        <v>15</v>
      </c>
      <c r="D1566">
        <v>26.5</v>
      </c>
      <c r="E1566">
        <v>20.2</v>
      </c>
      <c r="F1566">
        <f>IF(martianeum7[[#This Row],[zawartosc '[%']]]&gt;=1,martianeum7[[#This Row],[masa '[kg']]]*martianeum7[[#This Row],[zawartosc '[%']]]*0.01,0)</f>
        <v>5.3529999999999998</v>
      </c>
      <c r="G1566">
        <f>martianeum7[[#This Row],[stan_magazynu '[kg']]]+martianeum7[[#This Row],[ile_kg_materiału_z_ładunku]]</f>
        <v>98.137399999999928</v>
      </c>
      <c r="H1566">
        <f>IF(martianeum7[[#This Row],[stan_po_wydobyciu_z_ładunku]]&gt;=100,100,0)</f>
        <v>0</v>
      </c>
      <c r="I1566">
        <f>martianeum7[[#This Row],[stan_po_wydobyciu_z_ładunku]]-martianeum7[[#This Row],[ile_zabiera_na_orbite]]</f>
        <v>98.137399999999928</v>
      </c>
    </row>
    <row r="1567" spans="1:9" x14ac:dyDescent="0.25">
      <c r="A1567" s="1">
        <v>50206</v>
      </c>
      <c r="B1567">
        <f t="shared" si="24"/>
        <v>98.137399999999928</v>
      </c>
      <c r="C1567" t="s">
        <v>29</v>
      </c>
      <c r="D1567">
        <v>28.9</v>
      </c>
      <c r="E1567">
        <v>0.3</v>
      </c>
      <c r="F1567">
        <f>IF(martianeum7[[#This Row],[zawartosc '[%']]]&gt;=1,martianeum7[[#This Row],[masa '[kg']]]*martianeum7[[#This Row],[zawartosc '[%']]]*0.01,0)</f>
        <v>0</v>
      </c>
      <c r="G1567">
        <f>martianeum7[[#This Row],[stan_magazynu '[kg']]]+martianeum7[[#This Row],[ile_kg_materiału_z_ładunku]]</f>
        <v>98.137399999999928</v>
      </c>
      <c r="H1567">
        <f>IF(martianeum7[[#This Row],[stan_po_wydobyciu_z_ładunku]]&gt;=100,100,0)</f>
        <v>0</v>
      </c>
      <c r="I1567">
        <f>martianeum7[[#This Row],[stan_po_wydobyciu_z_ładunku]]-martianeum7[[#This Row],[ile_zabiera_na_orbite]]</f>
        <v>98.137399999999928</v>
      </c>
    </row>
    <row r="1568" spans="1:9" x14ac:dyDescent="0.25">
      <c r="A1568" s="1">
        <v>50207</v>
      </c>
      <c r="B1568">
        <f t="shared" si="24"/>
        <v>98.137399999999928</v>
      </c>
      <c r="C1568" t="s">
        <v>10</v>
      </c>
      <c r="D1568">
        <v>26.6</v>
      </c>
      <c r="E1568">
        <v>0</v>
      </c>
      <c r="F1568">
        <f>IF(martianeum7[[#This Row],[zawartosc '[%']]]&gt;=1,martianeum7[[#This Row],[masa '[kg']]]*martianeum7[[#This Row],[zawartosc '[%']]]*0.01,0)</f>
        <v>0</v>
      </c>
      <c r="G1568">
        <f>martianeum7[[#This Row],[stan_magazynu '[kg']]]+martianeum7[[#This Row],[ile_kg_materiału_z_ładunku]]</f>
        <v>98.137399999999928</v>
      </c>
      <c r="H1568">
        <f>IF(martianeum7[[#This Row],[stan_po_wydobyciu_z_ładunku]]&gt;=100,100,0)</f>
        <v>0</v>
      </c>
      <c r="I1568">
        <f>martianeum7[[#This Row],[stan_po_wydobyciu_z_ładunku]]-martianeum7[[#This Row],[ile_zabiera_na_orbite]]</f>
        <v>98.137399999999928</v>
      </c>
    </row>
    <row r="1569" spans="1:9" x14ac:dyDescent="0.25">
      <c r="A1569" s="1">
        <v>50208</v>
      </c>
      <c r="B1569">
        <f t="shared" si="24"/>
        <v>98.137399999999928</v>
      </c>
      <c r="C1569" t="s">
        <v>7</v>
      </c>
      <c r="D1569">
        <v>13.1</v>
      </c>
      <c r="E1569">
        <v>19.899999999999999</v>
      </c>
      <c r="F1569">
        <f>IF(martianeum7[[#This Row],[zawartosc '[%']]]&gt;=1,martianeum7[[#This Row],[masa '[kg']]]*martianeum7[[#This Row],[zawartosc '[%']]]*0.01,0)</f>
        <v>2.6069</v>
      </c>
      <c r="G1569">
        <f>martianeum7[[#This Row],[stan_magazynu '[kg']]]+martianeum7[[#This Row],[ile_kg_materiału_z_ładunku]]</f>
        <v>100.74429999999992</v>
      </c>
      <c r="H1569">
        <f>IF(martianeum7[[#This Row],[stan_po_wydobyciu_z_ładunku]]&gt;=100,100,0)</f>
        <v>100</v>
      </c>
      <c r="I1569">
        <f>martianeum7[[#This Row],[stan_po_wydobyciu_z_ładunku]]-martianeum7[[#This Row],[ile_zabiera_na_orbite]]</f>
        <v>0.74429999999992447</v>
      </c>
    </row>
    <row r="1570" spans="1:9" x14ac:dyDescent="0.25">
      <c r="A1570" s="1">
        <v>50209</v>
      </c>
      <c r="B1570">
        <f t="shared" si="24"/>
        <v>0.74429999999992447</v>
      </c>
      <c r="C1570" t="s">
        <v>10</v>
      </c>
      <c r="D1570">
        <v>21.5</v>
      </c>
      <c r="E1570">
        <v>33.4</v>
      </c>
      <c r="F1570">
        <f>IF(martianeum7[[#This Row],[zawartosc '[%']]]&gt;=1,martianeum7[[#This Row],[masa '[kg']]]*martianeum7[[#This Row],[zawartosc '[%']]]*0.01,0)</f>
        <v>7.181</v>
      </c>
      <c r="G1570">
        <f>martianeum7[[#This Row],[stan_magazynu '[kg']]]+martianeum7[[#This Row],[ile_kg_materiału_z_ładunku]]</f>
        <v>7.9252999999999245</v>
      </c>
      <c r="H1570">
        <f>IF(martianeum7[[#This Row],[stan_po_wydobyciu_z_ładunku]]&gt;=100,100,0)</f>
        <v>0</v>
      </c>
      <c r="I1570">
        <f>martianeum7[[#This Row],[stan_po_wydobyciu_z_ładunku]]-martianeum7[[#This Row],[ile_zabiera_na_orbite]]</f>
        <v>7.9252999999999245</v>
      </c>
    </row>
    <row r="1571" spans="1:9" x14ac:dyDescent="0.25">
      <c r="A1571" s="1">
        <v>50210</v>
      </c>
      <c r="B1571">
        <f t="shared" si="24"/>
        <v>7.9252999999999245</v>
      </c>
      <c r="C1571" t="s">
        <v>31</v>
      </c>
      <c r="D1571">
        <v>25.7</v>
      </c>
      <c r="E1571">
        <v>0</v>
      </c>
      <c r="F1571">
        <f>IF(martianeum7[[#This Row],[zawartosc '[%']]]&gt;=1,martianeum7[[#This Row],[masa '[kg']]]*martianeum7[[#This Row],[zawartosc '[%']]]*0.01,0)</f>
        <v>0</v>
      </c>
      <c r="G1571">
        <f>martianeum7[[#This Row],[stan_magazynu '[kg']]]+martianeum7[[#This Row],[ile_kg_materiału_z_ładunku]]</f>
        <v>7.9252999999999245</v>
      </c>
      <c r="H1571">
        <f>IF(martianeum7[[#This Row],[stan_po_wydobyciu_z_ładunku]]&gt;=100,100,0)</f>
        <v>0</v>
      </c>
      <c r="I1571">
        <f>martianeum7[[#This Row],[stan_po_wydobyciu_z_ładunku]]-martianeum7[[#This Row],[ile_zabiera_na_orbite]]</f>
        <v>7.9252999999999245</v>
      </c>
    </row>
    <row r="1572" spans="1:9" x14ac:dyDescent="0.25">
      <c r="A1572" s="1">
        <v>50211</v>
      </c>
      <c r="B1572">
        <f t="shared" si="24"/>
        <v>7.9252999999999245</v>
      </c>
      <c r="C1572" t="s">
        <v>19</v>
      </c>
      <c r="D1572">
        <v>11.8</v>
      </c>
      <c r="E1572">
        <v>23</v>
      </c>
      <c r="F1572">
        <f>IF(martianeum7[[#This Row],[zawartosc '[%']]]&gt;=1,martianeum7[[#This Row],[masa '[kg']]]*martianeum7[[#This Row],[zawartosc '[%']]]*0.01,0)</f>
        <v>2.7140000000000004</v>
      </c>
      <c r="G1572">
        <f>martianeum7[[#This Row],[stan_magazynu '[kg']]]+martianeum7[[#This Row],[ile_kg_materiału_z_ładunku]]</f>
        <v>10.639299999999924</v>
      </c>
      <c r="H1572">
        <f>IF(martianeum7[[#This Row],[stan_po_wydobyciu_z_ładunku]]&gt;=100,100,0)</f>
        <v>0</v>
      </c>
      <c r="I1572">
        <f>martianeum7[[#This Row],[stan_po_wydobyciu_z_ładunku]]-martianeum7[[#This Row],[ile_zabiera_na_orbite]]</f>
        <v>10.639299999999924</v>
      </c>
    </row>
    <row r="1573" spans="1:9" x14ac:dyDescent="0.25">
      <c r="A1573" s="1">
        <v>50212</v>
      </c>
      <c r="B1573">
        <f t="shared" si="24"/>
        <v>10.639299999999924</v>
      </c>
      <c r="C1573" t="s">
        <v>25</v>
      </c>
      <c r="D1573">
        <v>12.6</v>
      </c>
      <c r="E1573">
        <v>0.7</v>
      </c>
      <c r="F1573">
        <f>IF(martianeum7[[#This Row],[zawartosc '[%']]]&gt;=1,martianeum7[[#This Row],[masa '[kg']]]*martianeum7[[#This Row],[zawartosc '[%']]]*0.01,0)</f>
        <v>0</v>
      </c>
      <c r="G1573">
        <f>martianeum7[[#This Row],[stan_magazynu '[kg']]]+martianeum7[[#This Row],[ile_kg_materiału_z_ładunku]]</f>
        <v>10.639299999999924</v>
      </c>
      <c r="H1573">
        <f>IF(martianeum7[[#This Row],[stan_po_wydobyciu_z_ładunku]]&gt;=100,100,0)</f>
        <v>0</v>
      </c>
      <c r="I1573">
        <f>martianeum7[[#This Row],[stan_po_wydobyciu_z_ładunku]]-martianeum7[[#This Row],[ile_zabiera_na_orbite]]</f>
        <v>10.639299999999924</v>
      </c>
    </row>
    <row r="1574" spans="1:9" x14ac:dyDescent="0.25">
      <c r="A1574" s="1">
        <v>50213</v>
      </c>
      <c r="B1574">
        <f t="shared" si="24"/>
        <v>10.639299999999924</v>
      </c>
      <c r="C1574" t="s">
        <v>27</v>
      </c>
      <c r="D1574">
        <v>26.2</v>
      </c>
      <c r="E1574">
        <v>0.3</v>
      </c>
      <c r="F1574">
        <f>IF(martianeum7[[#This Row],[zawartosc '[%']]]&gt;=1,martianeum7[[#This Row],[masa '[kg']]]*martianeum7[[#This Row],[zawartosc '[%']]]*0.01,0)</f>
        <v>0</v>
      </c>
      <c r="G1574">
        <f>martianeum7[[#This Row],[stan_magazynu '[kg']]]+martianeum7[[#This Row],[ile_kg_materiału_z_ładunku]]</f>
        <v>10.639299999999924</v>
      </c>
      <c r="H1574">
        <f>IF(martianeum7[[#This Row],[stan_po_wydobyciu_z_ładunku]]&gt;=100,100,0)</f>
        <v>0</v>
      </c>
      <c r="I1574">
        <f>martianeum7[[#This Row],[stan_po_wydobyciu_z_ładunku]]-martianeum7[[#This Row],[ile_zabiera_na_orbite]]</f>
        <v>10.639299999999924</v>
      </c>
    </row>
    <row r="1575" spans="1:9" x14ac:dyDescent="0.25">
      <c r="A1575" s="1">
        <v>50214</v>
      </c>
      <c r="B1575">
        <f t="shared" si="24"/>
        <v>10.639299999999924</v>
      </c>
      <c r="C1575" t="s">
        <v>8</v>
      </c>
      <c r="D1575">
        <v>29.1</v>
      </c>
      <c r="E1575">
        <v>5</v>
      </c>
      <c r="F1575">
        <f>IF(martianeum7[[#This Row],[zawartosc '[%']]]&gt;=1,martianeum7[[#This Row],[masa '[kg']]]*martianeum7[[#This Row],[zawartosc '[%']]]*0.01,0)</f>
        <v>1.4550000000000001</v>
      </c>
      <c r="G1575">
        <f>martianeum7[[#This Row],[stan_magazynu '[kg']]]+martianeum7[[#This Row],[ile_kg_materiału_z_ładunku]]</f>
        <v>12.094299999999924</v>
      </c>
      <c r="H1575">
        <f>IF(martianeum7[[#This Row],[stan_po_wydobyciu_z_ładunku]]&gt;=100,100,0)</f>
        <v>0</v>
      </c>
      <c r="I1575">
        <f>martianeum7[[#This Row],[stan_po_wydobyciu_z_ładunku]]-martianeum7[[#This Row],[ile_zabiera_na_orbite]]</f>
        <v>12.094299999999924</v>
      </c>
    </row>
    <row r="1576" spans="1:9" x14ac:dyDescent="0.25">
      <c r="A1576" s="1">
        <v>50215</v>
      </c>
      <c r="B1576">
        <f t="shared" si="24"/>
        <v>12.094299999999924</v>
      </c>
      <c r="C1576" t="s">
        <v>22</v>
      </c>
      <c r="D1576">
        <v>18.899999999999999</v>
      </c>
      <c r="E1576">
        <v>7.5</v>
      </c>
      <c r="F1576">
        <f>IF(martianeum7[[#This Row],[zawartosc '[%']]]&gt;=1,martianeum7[[#This Row],[masa '[kg']]]*martianeum7[[#This Row],[zawartosc '[%']]]*0.01,0)</f>
        <v>1.4175</v>
      </c>
      <c r="G1576">
        <f>martianeum7[[#This Row],[stan_magazynu '[kg']]]+martianeum7[[#This Row],[ile_kg_materiału_z_ładunku]]</f>
        <v>13.511799999999925</v>
      </c>
      <c r="H1576">
        <f>IF(martianeum7[[#This Row],[stan_po_wydobyciu_z_ładunku]]&gt;=100,100,0)</f>
        <v>0</v>
      </c>
      <c r="I1576">
        <f>martianeum7[[#This Row],[stan_po_wydobyciu_z_ładunku]]-martianeum7[[#This Row],[ile_zabiera_na_orbite]]</f>
        <v>13.511799999999925</v>
      </c>
    </row>
    <row r="1577" spans="1:9" x14ac:dyDescent="0.25">
      <c r="A1577" s="1">
        <v>50216</v>
      </c>
      <c r="B1577">
        <f t="shared" si="24"/>
        <v>13.511799999999925</v>
      </c>
      <c r="C1577" t="s">
        <v>11</v>
      </c>
      <c r="D1577">
        <v>10.5</v>
      </c>
      <c r="E1577">
        <v>7.3</v>
      </c>
      <c r="F1577">
        <f>IF(martianeum7[[#This Row],[zawartosc '[%']]]&gt;=1,martianeum7[[#This Row],[masa '[kg']]]*martianeum7[[#This Row],[zawartosc '[%']]]*0.01,0)</f>
        <v>0.76649999999999996</v>
      </c>
      <c r="G1577">
        <f>martianeum7[[#This Row],[stan_magazynu '[kg']]]+martianeum7[[#This Row],[ile_kg_materiału_z_ładunku]]</f>
        <v>14.278299999999925</v>
      </c>
      <c r="H1577">
        <f>IF(martianeum7[[#This Row],[stan_po_wydobyciu_z_ładunku]]&gt;=100,100,0)</f>
        <v>0</v>
      </c>
      <c r="I1577">
        <f>martianeum7[[#This Row],[stan_po_wydobyciu_z_ładunku]]-martianeum7[[#This Row],[ile_zabiera_na_orbite]]</f>
        <v>14.278299999999925</v>
      </c>
    </row>
    <row r="1578" spans="1:9" x14ac:dyDescent="0.25">
      <c r="A1578" s="1">
        <v>50217</v>
      </c>
      <c r="B1578">
        <f t="shared" si="24"/>
        <v>14.278299999999925</v>
      </c>
      <c r="C1578" t="s">
        <v>23</v>
      </c>
      <c r="D1578">
        <v>15.1</v>
      </c>
      <c r="E1578">
        <v>6</v>
      </c>
      <c r="F1578">
        <f>IF(martianeum7[[#This Row],[zawartosc '[%']]]&gt;=1,martianeum7[[#This Row],[masa '[kg']]]*martianeum7[[#This Row],[zawartosc '[%']]]*0.01,0)</f>
        <v>0.90599999999999992</v>
      </c>
      <c r="G1578">
        <f>martianeum7[[#This Row],[stan_magazynu '[kg']]]+martianeum7[[#This Row],[ile_kg_materiału_z_ładunku]]</f>
        <v>15.184299999999926</v>
      </c>
      <c r="H1578">
        <f>IF(martianeum7[[#This Row],[stan_po_wydobyciu_z_ładunku]]&gt;=100,100,0)</f>
        <v>0</v>
      </c>
      <c r="I1578">
        <f>martianeum7[[#This Row],[stan_po_wydobyciu_z_ładunku]]-martianeum7[[#This Row],[ile_zabiera_na_orbite]]</f>
        <v>15.184299999999926</v>
      </c>
    </row>
    <row r="1579" spans="1:9" x14ac:dyDescent="0.25">
      <c r="A1579" s="1">
        <v>50218</v>
      </c>
      <c r="B1579">
        <f t="shared" si="24"/>
        <v>15.184299999999926</v>
      </c>
      <c r="C1579" t="s">
        <v>7</v>
      </c>
      <c r="D1579">
        <v>27.8</v>
      </c>
      <c r="E1579">
        <v>8.3000000000000007</v>
      </c>
      <c r="F1579">
        <f>IF(martianeum7[[#This Row],[zawartosc '[%']]]&gt;=1,martianeum7[[#This Row],[masa '[kg']]]*martianeum7[[#This Row],[zawartosc '[%']]]*0.01,0)</f>
        <v>2.3074000000000003</v>
      </c>
      <c r="G1579">
        <f>martianeum7[[#This Row],[stan_magazynu '[kg']]]+martianeum7[[#This Row],[ile_kg_materiału_z_ładunku]]</f>
        <v>17.491699999999927</v>
      </c>
      <c r="H1579">
        <f>IF(martianeum7[[#This Row],[stan_po_wydobyciu_z_ładunku]]&gt;=100,100,0)</f>
        <v>0</v>
      </c>
      <c r="I1579">
        <f>martianeum7[[#This Row],[stan_po_wydobyciu_z_ładunku]]-martianeum7[[#This Row],[ile_zabiera_na_orbite]]</f>
        <v>17.491699999999927</v>
      </c>
    </row>
    <row r="1580" spans="1:9" x14ac:dyDescent="0.25">
      <c r="A1580" s="1">
        <v>50219</v>
      </c>
      <c r="B1580">
        <f t="shared" si="24"/>
        <v>17.491699999999927</v>
      </c>
      <c r="C1580" t="s">
        <v>16</v>
      </c>
      <c r="D1580">
        <v>11.7</v>
      </c>
      <c r="E1580">
        <v>0.4</v>
      </c>
      <c r="F1580">
        <f>IF(martianeum7[[#This Row],[zawartosc '[%']]]&gt;=1,martianeum7[[#This Row],[masa '[kg']]]*martianeum7[[#This Row],[zawartosc '[%']]]*0.01,0)</f>
        <v>0</v>
      </c>
      <c r="G1580">
        <f>martianeum7[[#This Row],[stan_magazynu '[kg']]]+martianeum7[[#This Row],[ile_kg_materiału_z_ładunku]]</f>
        <v>17.491699999999927</v>
      </c>
      <c r="H1580">
        <f>IF(martianeum7[[#This Row],[stan_po_wydobyciu_z_ładunku]]&gt;=100,100,0)</f>
        <v>0</v>
      </c>
      <c r="I1580">
        <f>martianeum7[[#This Row],[stan_po_wydobyciu_z_ładunku]]-martianeum7[[#This Row],[ile_zabiera_na_orbite]]</f>
        <v>17.491699999999927</v>
      </c>
    </row>
    <row r="1581" spans="1:9" x14ac:dyDescent="0.25">
      <c r="A1581" s="1">
        <v>50220</v>
      </c>
      <c r="B1581">
        <f t="shared" si="24"/>
        <v>17.491699999999927</v>
      </c>
      <c r="C1581" t="s">
        <v>10</v>
      </c>
      <c r="D1581">
        <v>10.5</v>
      </c>
      <c r="E1581">
        <v>36.9</v>
      </c>
      <c r="F1581">
        <f>IF(martianeum7[[#This Row],[zawartosc '[%']]]&gt;=1,martianeum7[[#This Row],[masa '[kg']]]*martianeum7[[#This Row],[zawartosc '[%']]]*0.01,0)</f>
        <v>3.8744999999999998</v>
      </c>
      <c r="G1581">
        <f>martianeum7[[#This Row],[stan_magazynu '[kg']]]+martianeum7[[#This Row],[ile_kg_materiału_z_ładunku]]</f>
        <v>21.366199999999928</v>
      </c>
      <c r="H1581">
        <f>IF(martianeum7[[#This Row],[stan_po_wydobyciu_z_ładunku]]&gt;=100,100,0)</f>
        <v>0</v>
      </c>
      <c r="I1581">
        <f>martianeum7[[#This Row],[stan_po_wydobyciu_z_ładunku]]-martianeum7[[#This Row],[ile_zabiera_na_orbite]]</f>
        <v>21.366199999999928</v>
      </c>
    </row>
    <row r="1582" spans="1:9" x14ac:dyDescent="0.25">
      <c r="A1582" s="1">
        <v>50221</v>
      </c>
      <c r="B1582">
        <f t="shared" si="24"/>
        <v>21.366199999999928</v>
      </c>
      <c r="C1582" t="s">
        <v>5</v>
      </c>
      <c r="D1582">
        <v>21</v>
      </c>
      <c r="E1582">
        <v>7.1</v>
      </c>
      <c r="F1582">
        <f>IF(martianeum7[[#This Row],[zawartosc '[%']]]&gt;=1,martianeum7[[#This Row],[masa '[kg']]]*martianeum7[[#This Row],[zawartosc '[%']]]*0.01,0)</f>
        <v>1.4909999999999999</v>
      </c>
      <c r="G1582">
        <f>martianeum7[[#This Row],[stan_magazynu '[kg']]]+martianeum7[[#This Row],[ile_kg_materiału_z_ładunku]]</f>
        <v>22.857199999999928</v>
      </c>
      <c r="H1582">
        <f>IF(martianeum7[[#This Row],[stan_po_wydobyciu_z_ładunku]]&gt;=100,100,0)</f>
        <v>0</v>
      </c>
      <c r="I1582">
        <f>martianeum7[[#This Row],[stan_po_wydobyciu_z_ładunku]]-martianeum7[[#This Row],[ile_zabiera_na_orbite]]</f>
        <v>22.857199999999928</v>
      </c>
    </row>
    <row r="1583" spans="1:9" x14ac:dyDescent="0.25">
      <c r="A1583" s="1">
        <v>50222</v>
      </c>
      <c r="B1583">
        <f t="shared" si="24"/>
        <v>22.857199999999928</v>
      </c>
      <c r="C1583" t="s">
        <v>24</v>
      </c>
      <c r="D1583">
        <v>17.399999999999999</v>
      </c>
      <c r="E1583">
        <v>3.7</v>
      </c>
      <c r="F1583">
        <f>IF(martianeum7[[#This Row],[zawartosc '[%']]]&gt;=1,martianeum7[[#This Row],[masa '[kg']]]*martianeum7[[#This Row],[zawartosc '[%']]]*0.01,0)</f>
        <v>0.64379999999999993</v>
      </c>
      <c r="G1583">
        <f>martianeum7[[#This Row],[stan_magazynu '[kg']]]+martianeum7[[#This Row],[ile_kg_materiału_z_ładunku]]</f>
        <v>23.500999999999927</v>
      </c>
      <c r="H1583">
        <f>IF(martianeum7[[#This Row],[stan_po_wydobyciu_z_ładunku]]&gt;=100,100,0)</f>
        <v>0</v>
      </c>
      <c r="I1583">
        <f>martianeum7[[#This Row],[stan_po_wydobyciu_z_ładunku]]-martianeum7[[#This Row],[ile_zabiera_na_orbite]]</f>
        <v>23.500999999999927</v>
      </c>
    </row>
    <row r="1584" spans="1:9" x14ac:dyDescent="0.25">
      <c r="A1584" s="1">
        <v>50223</v>
      </c>
      <c r="B1584">
        <f t="shared" si="24"/>
        <v>23.500999999999927</v>
      </c>
      <c r="C1584" t="s">
        <v>18</v>
      </c>
      <c r="D1584">
        <v>21.9</v>
      </c>
      <c r="E1584">
        <v>7.6</v>
      </c>
      <c r="F1584">
        <f>IF(martianeum7[[#This Row],[zawartosc '[%']]]&gt;=1,martianeum7[[#This Row],[masa '[kg']]]*martianeum7[[#This Row],[zawartosc '[%']]]*0.01,0)</f>
        <v>1.6643999999999997</v>
      </c>
      <c r="G1584">
        <f>martianeum7[[#This Row],[stan_magazynu '[kg']]]+martianeum7[[#This Row],[ile_kg_materiału_z_ładunku]]</f>
        <v>25.165399999999927</v>
      </c>
      <c r="H1584">
        <f>IF(martianeum7[[#This Row],[stan_po_wydobyciu_z_ładunku]]&gt;=100,100,0)</f>
        <v>0</v>
      </c>
      <c r="I1584">
        <f>martianeum7[[#This Row],[stan_po_wydobyciu_z_ładunku]]-martianeum7[[#This Row],[ile_zabiera_na_orbite]]</f>
        <v>25.165399999999927</v>
      </c>
    </row>
    <row r="1585" spans="1:9" x14ac:dyDescent="0.25">
      <c r="A1585" s="1">
        <v>50224</v>
      </c>
      <c r="B1585">
        <f t="shared" si="24"/>
        <v>25.165399999999927</v>
      </c>
      <c r="C1585" t="s">
        <v>18</v>
      </c>
      <c r="D1585">
        <v>26</v>
      </c>
      <c r="E1585">
        <v>4.5999999999999996</v>
      </c>
      <c r="F1585">
        <f>IF(martianeum7[[#This Row],[zawartosc '[%']]]&gt;=1,martianeum7[[#This Row],[masa '[kg']]]*martianeum7[[#This Row],[zawartosc '[%']]]*0.01,0)</f>
        <v>1.196</v>
      </c>
      <c r="G1585">
        <f>martianeum7[[#This Row],[stan_magazynu '[kg']]]+martianeum7[[#This Row],[ile_kg_materiału_z_ładunku]]</f>
        <v>26.361399999999929</v>
      </c>
      <c r="H1585">
        <f>IF(martianeum7[[#This Row],[stan_po_wydobyciu_z_ładunku]]&gt;=100,100,0)</f>
        <v>0</v>
      </c>
      <c r="I1585">
        <f>martianeum7[[#This Row],[stan_po_wydobyciu_z_ładunku]]-martianeum7[[#This Row],[ile_zabiera_na_orbite]]</f>
        <v>26.361399999999929</v>
      </c>
    </row>
    <row r="1586" spans="1:9" x14ac:dyDescent="0.25">
      <c r="A1586" s="1">
        <v>50225</v>
      </c>
      <c r="B1586">
        <f t="shared" si="24"/>
        <v>26.361399999999929</v>
      </c>
      <c r="C1586" t="s">
        <v>19</v>
      </c>
      <c r="D1586">
        <v>12.2</v>
      </c>
      <c r="E1586">
        <v>19.3</v>
      </c>
      <c r="F1586">
        <f>IF(martianeum7[[#This Row],[zawartosc '[%']]]&gt;=1,martianeum7[[#This Row],[masa '[kg']]]*martianeum7[[#This Row],[zawartosc '[%']]]*0.01,0)</f>
        <v>2.3546</v>
      </c>
      <c r="G1586">
        <f>martianeum7[[#This Row],[stan_magazynu '[kg']]]+martianeum7[[#This Row],[ile_kg_materiału_z_ładunku]]</f>
        <v>28.71599999999993</v>
      </c>
      <c r="H1586">
        <f>IF(martianeum7[[#This Row],[stan_po_wydobyciu_z_ładunku]]&gt;=100,100,0)</f>
        <v>0</v>
      </c>
      <c r="I1586">
        <f>martianeum7[[#This Row],[stan_po_wydobyciu_z_ładunku]]-martianeum7[[#This Row],[ile_zabiera_na_orbite]]</f>
        <v>28.71599999999993</v>
      </c>
    </row>
    <row r="1587" spans="1:9" x14ac:dyDescent="0.25">
      <c r="A1587" s="1">
        <v>50226</v>
      </c>
      <c r="B1587">
        <f t="shared" si="24"/>
        <v>28.71599999999993</v>
      </c>
      <c r="C1587" t="s">
        <v>8</v>
      </c>
      <c r="D1587">
        <v>22.4</v>
      </c>
      <c r="E1587">
        <v>0.3</v>
      </c>
      <c r="F1587">
        <f>IF(martianeum7[[#This Row],[zawartosc '[%']]]&gt;=1,martianeum7[[#This Row],[masa '[kg']]]*martianeum7[[#This Row],[zawartosc '[%']]]*0.01,0)</f>
        <v>0</v>
      </c>
      <c r="G1587">
        <f>martianeum7[[#This Row],[stan_magazynu '[kg']]]+martianeum7[[#This Row],[ile_kg_materiału_z_ładunku]]</f>
        <v>28.71599999999993</v>
      </c>
      <c r="H1587">
        <f>IF(martianeum7[[#This Row],[stan_po_wydobyciu_z_ładunku]]&gt;=100,100,0)</f>
        <v>0</v>
      </c>
      <c r="I1587">
        <f>martianeum7[[#This Row],[stan_po_wydobyciu_z_ładunku]]-martianeum7[[#This Row],[ile_zabiera_na_orbite]]</f>
        <v>28.71599999999993</v>
      </c>
    </row>
    <row r="1588" spans="1:9" x14ac:dyDescent="0.25">
      <c r="A1588" s="1">
        <v>50227</v>
      </c>
      <c r="B1588">
        <f t="shared" si="24"/>
        <v>28.71599999999993</v>
      </c>
      <c r="C1588" t="s">
        <v>22</v>
      </c>
      <c r="D1588">
        <v>18.600000000000001</v>
      </c>
      <c r="E1588">
        <v>7.2</v>
      </c>
      <c r="F1588">
        <f>IF(martianeum7[[#This Row],[zawartosc '[%']]]&gt;=1,martianeum7[[#This Row],[masa '[kg']]]*martianeum7[[#This Row],[zawartosc '[%']]]*0.01,0)</f>
        <v>1.3392000000000002</v>
      </c>
      <c r="G1588">
        <f>martianeum7[[#This Row],[stan_magazynu '[kg']]]+martianeum7[[#This Row],[ile_kg_materiału_z_ładunku]]</f>
        <v>30.055199999999932</v>
      </c>
      <c r="H1588">
        <f>IF(martianeum7[[#This Row],[stan_po_wydobyciu_z_ładunku]]&gt;=100,100,0)</f>
        <v>0</v>
      </c>
      <c r="I1588">
        <f>martianeum7[[#This Row],[stan_po_wydobyciu_z_ładunku]]-martianeum7[[#This Row],[ile_zabiera_na_orbite]]</f>
        <v>30.055199999999932</v>
      </c>
    </row>
    <row r="1589" spans="1:9" x14ac:dyDescent="0.25">
      <c r="A1589" s="1">
        <v>50228</v>
      </c>
      <c r="B1589">
        <f t="shared" si="24"/>
        <v>30.055199999999932</v>
      </c>
      <c r="C1589" t="s">
        <v>10</v>
      </c>
      <c r="D1589">
        <v>17.100000000000001</v>
      </c>
      <c r="E1589">
        <v>0</v>
      </c>
      <c r="F1589">
        <f>IF(martianeum7[[#This Row],[zawartosc '[%']]]&gt;=1,martianeum7[[#This Row],[masa '[kg']]]*martianeum7[[#This Row],[zawartosc '[%']]]*0.01,0)</f>
        <v>0</v>
      </c>
      <c r="G1589">
        <f>martianeum7[[#This Row],[stan_magazynu '[kg']]]+martianeum7[[#This Row],[ile_kg_materiału_z_ładunku]]</f>
        <v>30.055199999999932</v>
      </c>
      <c r="H1589">
        <f>IF(martianeum7[[#This Row],[stan_po_wydobyciu_z_ładunku]]&gt;=100,100,0)</f>
        <v>0</v>
      </c>
      <c r="I1589">
        <f>martianeum7[[#This Row],[stan_po_wydobyciu_z_ładunku]]-martianeum7[[#This Row],[ile_zabiera_na_orbite]]</f>
        <v>30.055199999999932</v>
      </c>
    </row>
    <row r="1590" spans="1:9" x14ac:dyDescent="0.25">
      <c r="A1590" s="1">
        <v>50229</v>
      </c>
      <c r="B1590">
        <f t="shared" si="24"/>
        <v>30.055199999999932</v>
      </c>
      <c r="C1590" t="s">
        <v>19</v>
      </c>
      <c r="D1590">
        <v>25.1</v>
      </c>
      <c r="E1590">
        <v>24.3</v>
      </c>
      <c r="F1590">
        <f>IF(martianeum7[[#This Row],[zawartosc '[%']]]&gt;=1,martianeum7[[#This Row],[masa '[kg']]]*martianeum7[[#This Row],[zawartosc '[%']]]*0.01,0)</f>
        <v>6.0993000000000004</v>
      </c>
      <c r="G1590">
        <f>martianeum7[[#This Row],[stan_magazynu '[kg']]]+martianeum7[[#This Row],[ile_kg_materiału_z_ładunku]]</f>
        <v>36.154499999999935</v>
      </c>
      <c r="H1590">
        <f>IF(martianeum7[[#This Row],[stan_po_wydobyciu_z_ładunku]]&gt;=100,100,0)</f>
        <v>0</v>
      </c>
      <c r="I1590">
        <f>martianeum7[[#This Row],[stan_po_wydobyciu_z_ładunku]]-martianeum7[[#This Row],[ile_zabiera_na_orbite]]</f>
        <v>36.154499999999935</v>
      </c>
    </row>
    <row r="1591" spans="1:9" x14ac:dyDescent="0.25">
      <c r="A1591" s="1">
        <v>50230</v>
      </c>
      <c r="B1591">
        <f t="shared" si="24"/>
        <v>36.154499999999935</v>
      </c>
      <c r="C1591" t="s">
        <v>11</v>
      </c>
      <c r="D1591">
        <v>10.4</v>
      </c>
      <c r="E1591">
        <v>22.2</v>
      </c>
      <c r="F1591">
        <f>IF(martianeum7[[#This Row],[zawartosc '[%']]]&gt;=1,martianeum7[[#This Row],[masa '[kg']]]*martianeum7[[#This Row],[zawartosc '[%']]]*0.01,0)</f>
        <v>2.3088000000000002</v>
      </c>
      <c r="G1591">
        <f>martianeum7[[#This Row],[stan_magazynu '[kg']]]+martianeum7[[#This Row],[ile_kg_materiału_z_ładunku]]</f>
        <v>38.463299999999933</v>
      </c>
      <c r="H1591">
        <f>IF(martianeum7[[#This Row],[stan_po_wydobyciu_z_ładunku]]&gt;=100,100,0)</f>
        <v>0</v>
      </c>
      <c r="I1591">
        <f>martianeum7[[#This Row],[stan_po_wydobyciu_z_ładunku]]-martianeum7[[#This Row],[ile_zabiera_na_orbite]]</f>
        <v>38.463299999999933</v>
      </c>
    </row>
    <row r="1592" spans="1:9" x14ac:dyDescent="0.25">
      <c r="A1592" s="1">
        <v>50231</v>
      </c>
      <c r="B1592">
        <f t="shared" si="24"/>
        <v>38.463299999999933</v>
      </c>
      <c r="C1592" t="s">
        <v>18</v>
      </c>
      <c r="D1592">
        <v>28.9</v>
      </c>
      <c r="E1592">
        <v>0</v>
      </c>
      <c r="F1592">
        <f>IF(martianeum7[[#This Row],[zawartosc '[%']]]&gt;=1,martianeum7[[#This Row],[masa '[kg']]]*martianeum7[[#This Row],[zawartosc '[%']]]*0.01,0)</f>
        <v>0</v>
      </c>
      <c r="G1592">
        <f>martianeum7[[#This Row],[stan_magazynu '[kg']]]+martianeum7[[#This Row],[ile_kg_materiału_z_ładunku]]</f>
        <v>38.463299999999933</v>
      </c>
      <c r="H1592">
        <f>IF(martianeum7[[#This Row],[stan_po_wydobyciu_z_ładunku]]&gt;=100,100,0)</f>
        <v>0</v>
      </c>
      <c r="I1592">
        <f>martianeum7[[#This Row],[stan_po_wydobyciu_z_ładunku]]-martianeum7[[#This Row],[ile_zabiera_na_orbite]]</f>
        <v>38.463299999999933</v>
      </c>
    </row>
    <row r="1593" spans="1:9" x14ac:dyDescent="0.25">
      <c r="A1593" s="1">
        <v>50232</v>
      </c>
      <c r="B1593">
        <f t="shared" si="24"/>
        <v>38.463299999999933</v>
      </c>
      <c r="C1593" t="s">
        <v>31</v>
      </c>
      <c r="D1593">
        <v>24.1</v>
      </c>
      <c r="E1593">
        <v>0</v>
      </c>
      <c r="F1593">
        <f>IF(martianeum7[[#This Row],[zawartosc '[%']]]&gt;=1,martianeum7[[#This Row],[masa '[kg']]]*martianeum7[[#This Row],[zawartosc '[%']]]*0.01,0)</f>
        <v>0</v>
      </c>
      <c r="G1593">
        <f>martianeum7[[#This Row],[stan_magazynu '[kg']]]+martianeum7[[#This Row],[ile_kg_materiału_z_ładunku]]</f>
        <v>38.463299999999933</v>
      </c>
      <c r="H1593">
        <f>IF(martianeum7[[#This Row],[stan_po_wydobyciu_z_ładunku]]&gt;=100,100,0)</f>
        <v>0</v>
      </c>
      <c r="I1593">
        <f>martianeum7[[#This Row],[stan_po_wydobyciu_z_ładunku]]-martianeum7[[#This Row],[ile_zabiera_na_orbite]]</f>
        <v>38.463299999999933</v>
      </c>
    </row>
    <row r="1594" spans="1:9" x14ac:dyDescent="0.25">
      <c r="A1594" s="1">
        <v>50233</v>
      </c>
      <c r="B1594">
        <f t="shared" si="24"/>
        <v>38.463299999999933</v>
      </c>
      <c r="C1594" t="s">
        <v>19</v>
      </c>
      <c r="D1594">
        <v>23.2</v>
      </c>
      <c r="E1594">
        <v>22.1</v>
      </c>
      <c r="F1594">
        <f>IF(martianeum7[[#This Row],[zawartosc '[%']]]&gt;=1,martianeum7[[#This Row],[masa '[kg']]]*martianeum7[[#This Row],[zawartosc '[%']]]*0.01,0)</f>
        <v>5.1272000000000002</v>
      </c>
      <c r="G1594">
        <f>martianeum7[[#This Row],[stan_magazynu '[kg']]]+martianeum7[[#This Row],[ile_kg_materiału_z_ładunku]]</f>
        <v>43.590499999999935</v>
      </c>
      <c r="H1594">
        <f>IF(martianeum7[[#This Row],[stan_po_wydobyciu_z_ładunku]]&gt;=100,100,0)</f>
        <v>0</v>
      </c>
      <c r="I1594">
        <f>martianeum7[[#This Row],[stan_po_wydobyciu_z_ładunku]]-martianeum7[[#This Row],[ile_zabiera_na_orbite]]</f>
        <v>43.590499999999935</v>
      </c>
    </row>
    <row r="1595" spans="1:9" x14ac:dyDescent="0.25">
      <c r="A1595" s="1">
        <v>50234</v>
      </c>
      <c r="B1595">
        <f t="shared" si="24"/>
        <v>43.590499999999935</v>
      </c>
      <c r="C1595" t="s">
        <v>13</v>
      </c>
      <c r="D1595">
        <v>24.1</v>
      </c>
      <c r="E1595">
        <v>9.3000000000000007</v>
      </c>
      <c r="F1595">
        <f>IF(martianeum7[[#This Row],[zawartosc '[%']]]&gt;=1,martianeum7[[#This Row],[masa '[kg']]]*martianeum7[[#This Row],[zawartosc '[%']]]*0.01,0)</f>
        <v>2.2413000000000003</v>
      </c>
      <c r="G1595">
        <f>martianeum7[[#This Row],[stan_magazynu '[kg']]]+martianeum7[[#This Row],[ile_kg_materiału_z_ładunku]]</f>
        <v>45.831799999999937</v>
      </c>
      <c r="H1595">
        <f>IF(martianeum7[[#This Row],[stan_po_wydobyciu_z_ładunku]]&gt;=100,100,0)</f>
        <v>0</v>
      </c>
      <c r="I1595">
        <f>martianeum7[[#This Row],[stan_po_wydobyciu_z_ładunku]]-martianeum7[[#This Row],[ile_zabiera_na_orbite]]</f>
        <v>45.831799999999937</v>
      </c>
    </row>
    <row r="1596" spans="1:9" x14ac:dyDescent="0.25">
      <c r="A1596" s="1">
        <v>50235</v>
      </c>
      <c r="B1596">
        <f t="shared" si="24"/>
        <v>45.831799999999937</v>
      </c>
      <c r="C1596" t="s">
        <v>10</v>
      </c>
      <c r="D1596">
        <v>14.6</v>
      </c>
      <c r="E1596">
        <v>0</v>
      </c>
      <c r="F1596">
        <f>IF(martianeum7[[#This Row],[zawartosc '[%']]]&gt;=1,martianeum7[[#This Row],[masa '[kg']]]*martianeum7[[#This Row],[zawartosc '[%']]]*0.01,0)</f>
        <v>0</v>
      </c>
      <c r="G1596">
        <f>martianeum7[[#This Row],[stan_magazynu '[kg']]]+martianeum7[[#This Row],[ile_kg_materiału_z_ładunku]]</f>
        <v>45.831799999999937</v>
      </c>
      <c r="H1596">
        <f>IF(martianeum7[[#This Row],[stan_po_wydobyciu_z_ładunku]]&gt;=100,100,0)</f>
        <v>0</v>
      </c>
      <c r="I1596">
        <f>martianeum7[[#This Row],[stan_po_wydobyciu_z_ładunku]]-martianeum7[[#This Row],[ile_zabiera_na_orbite]]</f>
        <v>45.831799999999937</v>
      </c>
    </row>
    <row r="1597" spans="1:9" x14ac:dyDescent="0.25">
      <c r="A1597" s="1">
        <v>50236</v>
      </c>
      <c r="B1597">
        <f t="shared" si="24"/>
        <v>45.831799999999937</v>
      </c>
      <c r="C1597" t="s">
        <v>20</v>
      </c>
      <c r="D1597">
        <v>17.7</v>
      </c>
      <c r="E1597">
        <v>0</v>
      </c>
      <c r="F1597">
        <f>IF(martianeum7[[#This Row],[zawartosc '[%']]]&gt;=1,martianeum7[[#This Row],[masa '[kg']]]*martianeum7[[#This Row],[zawartosc '[%']]]*0.01,0)</f>
        <v>0</v>
      </c>
      <c r="G1597">
        <f>martianeum7[[#This Row],[stan_magazynu '[kg']]]+martianeum7[[#This Row],[ile_kg_materiału_z_ładunku]]</f>
        <v>45.831799999999937</v>
      </c>
      <c r="H1597">
        <f>IF(martianeum7[[#This Row],[stan_po_wydobyciu_z_ładunku]]&gt;=100,100,0)</f>
        <v>0</v>
      </c>
      <c r="I1597">
        <f>martianeum7[[#This Row],[stan_po_wydobyciu_z_ładunku]]-martianeum7[[#This Row],[ile_zabiera_na_orbite]]</f>
        <v>45.831799999999937</v>
      </c>
    </row>
    <row r="1598" spans="1:9" x14ac:dyDescent="0.25">
      <c r="A1598" s="1">
        <v>50237</v>
      </c>
      <c r="B1598">
        <f t="shared" si="24"/>
        <v>45.831799999999937</v>
      </c>
      <c r="C1598" t="s">
        <v>6</v>
      </c>
      <c r="D1598">
        <v>20.100000000000001</v>
      </c>
      <c r="E1598">
        <v>11.5</v>
      </c>
      <c r="F1598">
        <f>IF(martianeum7[[#This Row],[zawartosc '[%']]]&gt;=1,martianeum7[[#This Row],[masa '[kg']]]*martianeum7[[#This Row],[zawartosc '[%']]]*0.01,0)</f>
        <v>2.3115000000000001</v>
      </c>
      <c r="G1598">
        <f>martianeum7[[#This Row],[stan_magazynu '[kg']]]+martianeum7[[#This Row],[ile_kg_materiału_z_ładunku]]</f>
        <v>48.14329999999994</v>
      </c>
      <c r="H1598">
        <f>IF(martianeum7[[#This Row],[stan_po_wydobyciu_z_ładunku]]&gt;=100,100,0)</f>
        <v>0</v>
      </c>
      <c r="I1598">
        <f>martianeum7[[#This Row],[stan_po_wydobyciu_z_ładunku]]-martianeum7[[#This Row],[ile_zabiera_na_orbite]]</f>
        <v>48.14329999999994</v>
      </c>
    </row>
    <row r="1599" spans="1:9" x14ac:dyDescent="0.25">
      <c r="A1599" s="1">
        <v>50238</v>
      </c>
      <c r="B1599">
        <f t="shared" si="24"/>
        <v>48.14329999999994</v>
      </c>
      <c r="C1599" t="s">
        <v>8</v>
      </c>
      <c r="D1599">
        <v>27.5</v>
      </c>
      <c r="E1599">
        <v>0</v>
      </c>
      <c r="F1599">
        <f>IF(martianeum7[[#This Row],[zawartosc '[%']]]&gt;=1,martianeum7[[#This Row],[masa '[kg']]]*martianeum7[[#This Row],[zawartosc '[%']]]*0.01,0)</f>
        <v>0</v>
      </c>
      <c r="G1599">
        <f>martianeum7[[#This Row],[stan_magazynu '[kg']]]+martianeum7[[#This Row],[ile_kg_materiału_z_ładunku]]</f>
        <v>48.14329999999994</v>
      </c>
      <c r="H1599">
        <f>IF(martianeum7[[#This Row],[stan_po_wydobyciu_z_ładunku]]&gt;=100,100,0)</f>
        <v>0</v>
      </c>
      <c r="I1599">
        <f>martianeum7[[#This Row],[stan_po_wydobyciu_z_ładunku]]-martianeum7[[#This Row],[ile_zabiera_na_orbite]]</f>
        <v>48.14329999999994</v>
      </c>
    </row>
    <row r="1600" spans="1:9" x14ac:dyDescent="0.25">
      <c r="A1600" s="1">
        <v>50239</v>
      </c>
      <c r="B1600">
        <f t="shared" si="24"/>
        <v>48.14329999999994</v>
      </c>
      <c r="C1600" t="s">
        <v>7</v>
      </c>
      <c r="D1600">
        <v>10.9</v>
      </c>
      <c r="E1600">
        <v>9</v>
      </c>
      <c r="F1600">
        <f>IF(martianeum7[[#This Row],[zawartosc '[%']]]&gt;=1,martianeum7[[#This Row],[masa '[kg']]]*martianeum7[[#This Row],[zawartosc '[%']]]*0.01,0)</f>
        <v>0.98100000000000009</v>
      </c>
      <c r="G1600">
        <f>martianeum7[[#This Row],[stan_magazynu '[kg']]]+martianeum7[[#This Row],[ile_kg_materiału_z_ładunku]]</f>
        <v>49.124299999999941</v>
      </c>
      <c r="H1600">
        <f>IF(martianeum7[[#This Row],[stan_po_wydobyciu_z_ładunku]]&gt;=100,100,0)</f>
        <v>0</v>
      </c>
      <c r="I1600">
        <f>martianeum7[[#This Row],[stan_po_wydobyciu_z_ładunku]]-martianeum7[[#This Row],[ile_zabiera_na_orbite]]</f>
        <v>49.124299999999941</v>
      </c>
    </row>
    <row r="1601" spans="1:9" x14ac:dyDescent="0.25">
      <c r="A1601" s="1">
        <v>50240</v>
      </c>
      <c r="B1601">
        <f t="shared" si="24"/>
        <v>49.124299999999941</v>
      </c>
      <c r="C1601" t="s">
        <v>24</v>
      </c>
      <c r="D1601">
        <v>27.6</v>
      </c>
      <c r="E1601">
        <v>3.2</v>
      </c>
      <c r="F1601">
        <f>IF(martianeum7[[#This Row],[zawartosc '[%']]]&gt;=1,martianeum7[[#This Row],[masa '[kg']]]*martianeum7[[#This Row],[zawartosc '[%']]]*0.01,0)</f>
        <v>0.8832000000000001</v>
      </c>
      <c r="G1601">
        <f>martianeum7[[#This Row],[stan_magazynu '[kg']]]+martianeum7[[#This Row],[ile_kg_materiału_z_ładunku]]</f>
        <v>50.007499999999943</v>
      </c>
      <c r="H1601">
        <f>IF(martianeum7[[#This Row],[stan_po_wydobyciu_z_ładunku]]&gt;=100,100,0)</f>
        <v>0</v>
      </c>
      <c r="I1601">
        <f>martianeum7[[#This Row],[stan_po_wydobyciu_z_ładunku]]-martianeum7[[#This Row],[ile_zabiera_na_orbite]]</f>
        <v>50.007499999999943</v>
      </c>
    </row>
    <row r="1602" spans="1:9" x14ac:dyDescent="0.25">
      <c r="A1602" s="1">
        <v>50241</v>
      </c>
      <c r="B1602">
        <f t="shared" si="24"/>
        <v>50.007499999999943</v>
      </c>
      <c r="C1602" t="s">
        <v>19</v>
      </c>
      <c r="D1602">
        <v>24.5</v>
      </c>
      <c r="E1602">
        <v>15.3</v>
      </c>
      <c r="F1602">
        <f>IF(martianeum7[[#This Row],[zawartosc '[%']]]&gt;=1,martianeum7[[#This Row],[masa '[kg']]]*martianeum7[[#This Row],[zawartosc '[%']]]*0.01,0)</f>
        <v>3.7485000000000004</v>
      </c>
      <c r="G1602">
        <f>martianeum7[[#This Row],[stan_magazynu '[kg']]]+martianeum7[[#This Row],[ile_kg_materiału_z_ładunku]]</f>
        <v>53.755999999999943</v>
      </c>
      <c r="H1602">
        <f>IF(martianeum7[[#This Row],[stan_po_wydobyciu_z_ładunku]]&gt;=100,100,0)</f>
        <v>0</v>
      </c>
      <c r="I1602">
        <f>martianeum7[[#This Row],[stan_po_wydobyciu_z_ładunku]]-martianeum7[[#This Row],[ile_zabiera_na_orbite]]</f>
        <v>53.755999999999943</v>
      </c>
    </row>
    <row r="1603" spans="1:9" x14ac:dyDescent="0.25">
      <c r="A1603" s="1">
        <v>50242</v>
      </c>
      <c r="B1603">
        <f t="shared" si="24"/>
        <v>53.755999999999943</v>
      </c>
      <c r="C1603" t="s">
        <v>17</v>
      </c>
      <c r="D1603">
        <v>10.8</v>
      </c>
      <c r="E1603">
        <v>0</v>
      </c>
      <c r="F1603">
        <f>IF(martianeum7[[#This Row],[zawartosc '[%']]]&gt;=1,martianeum7[[#This Row],[masa '[kg']]]*martianeum7[[#This Row],[zawartosc '[%']]]*0.01,0)</f>
        <v>0</v>
      </c>
      <c r="G1603">
        <f>martianeum7[[#This Row],[stan_magazynu '[kg']]]+martianeum7[[#This Row],[ile_kg_materiału_z_ładunku]]</f>
        <v>53.755999999999943</v>
      </c>
      <c r="H1603">
        <f>IF(martianeum7[[#This Row],[stan_po_wydobyciu_z_ładunku]]&gt;=100,100,0)</f>
        <v>0</v>
      </c>
      <c r="I1603">
        <f>martianeum7[[#This Row],[stan_po_wydobyciu_z_ładunku]]-martianeum7[[#This Row],[ile_zabiera_na_orbite]]</f>
        <v>53.755999999999943</v>
      </c>
    </row>
    <row r="1604" spans="1:9" x14ac:dyDescent="0.25">
      <c r="A1604" s="1">
        <v>50243</v>
      </c>
      <c r="B1604">
        <f t="shared" ref="B1604:B1667" si="25">I1603</f>
        <v>53.755999999999943</v>
      </c>
      <c r="C1604" t="s">
        <v>19</v>
      </c>
      <c r="D1604">
        <v>28.7</v>
      </c>
      <c r="E1604">
        <v>27.2</v>
      </c>
      <c r="F1604">
        <f>IF(martianeum7[[#This Row],[zawartosc '[%']]]&gt;=1,martianeum7[[#This Row],[masa '[kg']]]*martianeum7[[#This Row],[zawartosc '[%']]]*0.01,0)</f>
        <v>7.8064</v>
      </c>
      <c r="G1604">
        <f>martianeum7[[#This Row],[stan_magazynu '[kg']]]+martianeum7[[#This Row],[ile_kg_materiału_z_ładunku]]</f>
        <v>61.56239999999994</v>
      </c>
      <c r="H1604">
        <f>IF(martianeum7[[#This Row],[stan_po_wydobyciu_z_ładunku]]&gt;=100,100,0)</f>
        <v>0</v>
      </c>
      <c r="I1604">
        <f>martianeum7[[#This Row],[stan_po_wydobyciu_z_ładunku]]-martianeum7[[#This Row],[ile_zabiera_na_orbite]]</f>
        <v>61.56239999999994</v>
      </c>
    </row>
    <row r="1605" spans="1:9" x14ac:dyDescent="0.25">
      <c r="A1605" s="1">
        <v>50244</v>
      </c>
      <c r="B1605">
        <f t="shared" si="25"/>
        <v>61.56239999999994</v>
      </c>
      <c r="C1605" t="s">
        <v>9</v>
      </c>
      <c r="D1605">
        <v>21.5</v>
      </c>
      <c r="E1605">
        <v>0.6</v>
      </c>
      <c r="F1605">
        <f>IF(martianeum7[[#This Row],[zawartosc '[%']]]&gt;=1,martianeum7[[#This Row],[masa '[kg']]]*martianeum7[[#This Row],[zawartosc '[%']]]*0.01,0)</f>
        <v>0</v>
      </c>
      <c r="G1605">
        <f>martianeum7[[#This Row],[stan_magazynu '[kg']]]+martianeum7[[#This Row],[ile_kg_materiału_z_ładunku]]</f>
        <v>61.56239999999994</v>
      </c>
      <c r="H1605">
        <f>IF(martianeum7[[#This Row],[stan_po_wydobyciu_z_ładunku]]&gt;=100,100,0)</f>
        <v>0</v>
      </c>
      <c r="I1605">
        <f>martianeum7[[#This Row],[stan_po_wydobyciu_z_ładunku]]-martianeum7[[#This Row],[ile_zabiera_na_orbite]]</f>
        <v>61.56239999999994</v>
      </c>
    </row>
    <row r="1606" spans="1:9" x14ac:dyDescent="0.25">
      <c r="A1606" s="1">
        <v>50245</v>
      </c>
      <c r="B1606">
        <f t="shared" si="25"/>
        <v>61.56239999999994</v>
      </c>
      <c r="C1606" t="s">
        <v>24</v>
      </c>
      <c r="D1606">
        <v>20.100000000000001</v>
      </c>
      <c r="E1606">
        <v>0.8</v>
      </c>
      <c r="F1606">
        <f>IF(martianeum7[[#This Row],[zawartosc '[%']]]&gt;=1,martianeum7[[#This Row],[masa '[kg']]]*martianeum7[[#This Row],[zawartosc '[%']]]*0.01,0)</f>
        <v>0</v>
      </c>
      <c r="G1606">
        <f>martianeum7[[#This Row],[stan_magazynu '[kg']]]+martianeum7[[#This Row],[ile_kg_materiału_z_ładunku]]</f>
        <v>61.56239999999994</v>
      </c>
      <c r="H1606">
        <f>IF(martianeum7[[#This Row],[stan_po_wydobyciu_z_ładunku]]&gt;=100,100,0)</f>
        <v>0</v>
      </c>
      <c r="I1606">
        <f>martianeum7[[#This Row],[stan_po_wydobyciu_z_ładunku]]-martianeum7[[#This Row],[ile_zabiera_na_orbite]]</f>
        <v>61.56239999999994</v>
      </c>
    </row>
    <row r="1607" spans="1:9" x14ac:dyDescent="0.25">
      <c r="A1607" s="1">
        <v>50246</v>
      </c>
      <c r="B1607">
        <f t="shared" si="25"/>
        <v>61.56239999999994</v>
      </c>
      <c r="C1607" t="s">
        <v>19</v>
      </c>
      <c r="D1607">
        <v>21.3</v>
      </c>
      <c r="E1607">
        <v>14.6</v>
      </c>
      <c r="F1607">
        <f>IF(martianeum7[[#This Row],[zawartosc '[%']]]&gt;=1,martianeum7[[#This Row],[masa '[kg']]]*martianeum7[[#This Row],[zawartosc '[%']]]*0.01,0)</f>
        <v>3.1098000000000003</v>
      </c>
      <c r="G1607">
        <f>martianeum7[[#This Row],[stan_magazynu '[kg']]]+martianeum7[[#This Row],[ile_kg_materiału_z_ładunku]]</f>
        <v>64.672199999999947</v>
      </c>
      <c r="H1607">
        <f>IF(martianeum7[[#This Row],[stan_po_wydobyciu_z_ładunku]]&gt;=100,100,0)</f>
        <v>0</v>
      </c>
      <c r="I1607">
        <f>martianeum7[[#This Row],[stan_po_wydobyciu_z_ładunku]]-martianeum7[[#This Row],[ile_zabiera_na_orbite]]</f>
        <v>64.672199999999947</v>
      </c>
    </row>
    <row r="1608" spans="1:9" x14ac:dyDescent="0.25">
      <c r="A1608" s="1">
        <v>50247</v>
      </c>
      <c r="B1608">
        <f t="shared" si="25"/>
        <v>64.672199999999947</v>
      </c>
      <c r="C1608" t="s">
        <v>27</v>
      </c>
      <c r="D1608">
        <v>20.2</v>
      </c>
      <c r="E1608">
        <v>6.9</v>
      </c>
      <c r="F1608">
        <f>IF(martianeum7[[#This Row],[zawartosc '[%']]]&gt;=1,martianeum7[[#This Row],[masa '[kg']]]*martianeum7[[#This Row],[zawartosc '[%']]]*0.01,0)</f>
        <v>1.3937999999999999</v>
      </c>
      <c r="G1608">
        <f>martianeum7[[#This Row],[stan_magazynu '[kg']]]+martianeum7[[#This Row],[ile_kg_materiału_z_ładunku]]</f>
        <v>66.065999999999946</v>
      </c>
      <c r="H1608">
        <f>IF(martianeum7[[#This Row],[stan_po_wydobyciu_z_ładunku]]&gt;=100,100,0)</f>
        <v>0</v>
      </c>
      <c r="I1608">
        <f>martianeum7[[#This Row],[stan_po_wydobyciu_z_ładunku]]-martianeum7[[#This Row],[ile_zabiera_na_orbite]]</f>
        <v>66.065999999999946</v>
      </c>
    </row>
    <row r="1609" spans="1:9" x14ac:dyDescent="0.25">
      <c r="A1609" s="1">
        <v>50248</v>
      </c>
      <c r="B1609">
        <f t="shared" si="25"/>
        <v>66.065999999999946</v>
      </c>
      <c r="C1609" t="s">
        <v>13</v>
      </c>
      <c r="D1609">
        <v>16.8</v>
      </c>
      <c r="E1609">
        <v>7.6</v>
      </c>
      <c r="F1609">
        <f>IF(martianeum7[[#This Row],[zawartosc '[%']]]&gt;=1,martianeum7[[#This Row],[masa '[kg']]]*martianeum7[[#This Row],[zawartosc '[%']]]*0.01,0)</f>
        <v>1.2767999999999999</v>
      </c>
      <c r="G1609">
        <f>martianeum7[[#This Row],[stan_magazynu '[kg']]]+martianeum7[[#This Row],[ile_kg_materiału_z_ładunku]]</f>
        <v>67.34279999999994</v>
      </c>
      <c r="H1609">
        <f>IF(martianeum7[[#This Row],[stan_po_wydobyciu_z_ładunku]]&gt;=100,100,0)</f>
        <v>0</v>
      </c>
      <c r="I1609">
        <f>martianeum7[[#This Row],[stan_po_wydobyciu_z_ładunku]]-martianeum7[[#This Row],[ile_zabiera_na_orbite]]</f>
        <v>67.34279999999994</v>
      </c>
    </row>
    <row r="1610" spans="1:9" x14ac:dyDescent="0.25">
      <c r="A1610" s="1">
        <v>50249</v>
      </c>
      <c r="B1610">
        <f t="shared" si="25"/>
        <v>67.34279999999994</v>
      </c>
      <c r="C1610" t="s">
        <v>6</v>
      </c>
      <c r="D1610">
        <v>26.5</v>
      </c>
      <c r="E1610">
        <v>2.5</v>
      </c>
      <c r="F1610">
        <f>IF(martianeum7[[#This Row],[zawartosc '[%']]]&gt;=1,martianeum7[[#This Row],[masa '[kg']]]*martianeum7[[#This Row],[zawartosc '[%']]]*0.01,0)</f>
        <v>0.66249999999999998</v>
      </c>
      <c r="G1610">
        <f>martianeum7[[#This Row],[stan_magazynu '[kg']]]+martianeum7[[#This Row],[ile_kg_materiału_z_ładunku]]</f>
        <v>68.005299999999934</v>
      </c>
      <c r="H1610">
        <f>IF(martianeum7[[#This Row],[stan_po_wydobyciu_z_ładunku]]&gt;=100,100,0)</f>
        <v>0</v>
      </c>
      <c r="I1610">
        <f>martianeum7[[#This Row],[stan_po_wydobyciu_z_ładunku]]-martianeum7[[#This Row],[ile_zabiera_na_orbite]]</f>
        <v>68.005299999999934</v>
      </c>
    </row>
    <row r="1611" spans="1:9" x14ac:dyDescent="0.25">
      <c r="A1611" s="1">
        <v>50250</v>
      </c>
      <c r="B1611">
        <f t="shared" si="25"/>
        <v>68.005299999999934</v>
      </c>
      <c r="C1611" t="s">
        <v>7</v>
      </c>
      <c r="D1611">
        <v>18.899999999999999</v>
      </c>
      <c r="E1611">
        <v>0</v>
      </c>
      <c r="F1611">
        <f>IF(martianeum7[[#This Row],[zawartosc '[%']]]&gt;=1,martianeum7[[#This Row],[masa '[kg']]]*martianeum7[[#This Row],[zawartosc '[%']]]*0.01,0)</f>
        <v>0</v>
      </c>
      <c r="G1611">
        <f>martianeum7[[#This Row],[stan_magazynu '[kg']]]+martianeum7[[#This Row],[ile_kg_materiału_z_ładunku]]</f>
        <v>68.005299999999934</v>
      </c>
      <c r="H1611">
        <f>IF(martianeum7[[#This Row],[stan_po_wydobyciu_z_ładunku]]&gt;=100,100,0)</f>
        <v>0</v>
      </c>
      <c r="I1611">
        <f>martianeum7[[#This Row],[stan_po_wydobyciu_z_ładunku]]-martianeum7[[#This Row],[ile_zabiera_na_orbite]]</f>
        <v>68.005299999999934</v>
      </c>
    </row>
    <row r="1612" spans="1:9" x14ac:dyDescent="0.25">
      <c r="A1612" s="1">
        <v>50251</v>
      </c>
      <c r="B1612">
        <f t="shared" si="25"/>
        <v>68.005299999999934</v>
      </c>
      <c r="C1612" t="s">
        <v>20</v>
      </c>
      <c r="D1612">
        <v>22.9</v>
      </c>
      <c r="E1612">
        <v>1.2</v>
      </c>
      <c r="F1612">
        <f>IF(martianeum7[[#This Row],[zawartosc '[%']]]&gt;=1,martianeum7[[#This Row],[masa '[kg']]]*martianeum7[[#This Row],[zawartosc '[%']]]*0.01,0)</f>
        <v>0.27479999999999999</v>
      </c>
      <c r="G1612">
        <f>martianeum7[[#This Row],[stan_magazynu '[kg']]]+martianeum7[[#This Row],[ile_kg_materiału_z_ładunku]]</f>
        <v>68.280099999999933</v>
      </c>
      <c r="H1612">
        <f>IF(martianeum7[[#This Row],[stan_po_wydobyciu_z_ładunku]]&gt;=100,100,0)</f>
        <v>0</v>
      </c>
      <c r="I1612">
        <f>martianeum7[[#This Row],[stan_po_wydobyciu_z_ładunku]]-martianeum7[[#This Row],[ile_zabiera_na_orbite]]</f>
        <v>68.280099999999933</v>
      </c>
    </row>
    <row r="1613" spans="1:9" x14ac:dyDescent="0.25">
      <c r="A1613" s="1">
        <v>50252</v>
      </c>
      <c r="B1613">
        <f t="shared" si="25"/>
        <v>68.280099999999933</v>
      </c>
      <c r="C1613" t="s">
        <v>19</v>
      </c>
      <c r="D1613">
        <v>11.3</v>
      </c>
      <c r="E1613">
        <v>32.700000000000003</v>
      </c>
      <c r="F1613">
        <f>IF(martianeum7[[#This Row],[zawartosc '[%']]]&gt;=1,martianeum7[[#This Row],[masa '[kg']]]*martianeum7[[#This Row],[zawartosc '[%']]]*0.01,0)</f>
        <v>3.6951000000000005</v>
      </c>
      <c r="G1613">
        <f>martianeum7[[#This Row],[stan_magazynu '[kg']]]+martianeum7[[#This Row],[ile_kg_materiału_z_ładunku]]</f>
        <v>71.97519999999993</v>
      </c>
      <c r="H1613">
        <f>IF(martianeum7[[#This Row],[stan_po_wydobyciu_z_ładunku]]&gt;=100,100,0)</f>
        <v>0</v>
      </c>
      <c r="I1613">
        <f>martianeum7[[#This Row],[stan_po_wydobyciu_z_ładunku]]-martianeum7[[#This Row],[ile_zabiera_na_orbite]]</f>
        <v>71.97519999999993</v>
      </c>
    </row>
    <row r="1614" spans="1:9" x14ac:dyDescent="0.25">
      <c r="A1614" s="1">
        <v>50253</v>
      </c>
      <c r="B1614">
        <f t="shared" si="25"/>
        <v>71.97519999999993</v>
      </c>
      <c r="C1614" t="s">
        <v>13</v>
      </c>
      <c r="D1614">
        <v>13</v>
      </c>
      <c r="E1614">
        <v>1.7</v>
      </c>
      <c r="F1614">
        <f>IF(martianeum7[[#This Row],[zawartosc '[%']]]&gt;=1,martianeum7[[#This Row],[masa '[kg']]]*martianeum7[[#This Row],[zawartosc '[%']]]*0.01,0)</f>
        <v>0.22099999999999997</v>
      </c>
      <c r="G1614">
        <f>martianeum7[[#This Row],[stan_magazynu '[kg']]]+martianeum7[[#This Row],[ile_kg_materiału_z_ładunku]]</f>
        <v>72.196199999999934</v>
      </c>
      <c r="H1614">
        <f>IF(martianeum7[[#This Row],[stan_po_wydobyciu_z_ładunku]]&gt;=100,100,0)</f>
        <v>0</v>
      </c>
      <c r="I1614">
        <f>martianeum7[[#This Row],[stan_po_wydobyciu_z_ładunku]]-martianeum7[[#This Row],[ile_zabiera_na_orbite]]</f>
        <v>72.196199999999934</v>
      </c>
    </row>
    <row r="1615" spans="1:9" x14ac:dyDescent="0.25">
      <c r="A1615" s="1">
        <v>50254</v>
      </c>
      <c r="B1615">
        <f t="shared" si="25"/>
        <v>72.196199999999934</v>
      </c>
      <c r="C1615" t="s">
        <v>8</v>
      </c>
      <c r="D1615">
        <v>18.3</v>
      </c>
      <c r="E1615">
        <v>2.5</v>
      </c>
      <c r="F1615">
        <f>IF(martianeum7[[#This Row],[zawartosc '[%']]]&gt;=1,martianeum7[[#This Row],[masa '[kg']]]*martianeum7[[#This Row],[zawartosc '[%']]]*0.01,0)</f>
        <v>0.45750000000000002</v>
      </c>
      <c r="G1615">
        <f>martianeum7[[#This Row],[stan_magazynu '[kg']]]+martianeum7[[#This Row],[ile_kg_materiału_z_ładunku]]</f>
        <v>72.65369999999993</v>
      </c>
      <c r="H1615">
        <f>IF(martianeum7[[#This Row],[stan_po_wydobyciu_z_ładunku]]&gt;=100,100,0)</f>
        <v>0</v>
      </c>
      <c r="I1615">
        <f>martianeum7[[#This Row],[stan_po_wydobyciu_z_ładunku]]-martianeum7[[#This Row],[ile_zabiera_na_orbite]]</f>
        <v>72.65369999999993</v>
      </c>
    </row>
    <row r="1616" spans="1:9" x14ac:dyDescent="0.25">
      <c r="A1616" s="1">
        <v>50255</v>
      </c>
      <c r="B1616">
        <f t="shared" si="25"/>
        <v>72.65369999999993</v>
      </c>
      <c r="C1616" t="s">
        <v>7</v>
      </c>
      <c r="D1616">
        <v>10.199999999999999</v>
      </c>
      <c r="E1616">
        <v>14.3</v>
      </c>
      <c r="F1616">
        <f>IF(martianeum7[[#This Row],[zawartosc '[%']]]&gt;=1,martianeum7[[#This Row],[masa '[kg']]]*martianeum7[[#This Row],[zawartosc '[%']]]*0.01,0)</f>
        <v>1.4585999999999999</v>
      </c>
      <c r="G1616">
        <f>martianeum7[[#This Row],[stan_magazynu '[kg']]]+martianeum7[[#This Row],[ile_kg_materiału_z_ładunku]]</f>
        <v>74.112299999999934</v>
      </c>
      <c r="H1616">
        <f>IF(martianeum7[[#This Row],[stan_po_wydobyciu_z_ładunku]]&gt;=100,100,0)</f>
        <v>0</v>
      </c>
      <c r="I1616">
        <f>martianeum7[[#This Row],[stan_po_wydobyciu_z_ładunku]]-martianeum7[[#This Row],[ile_zabiera_na_orbite]]</f>
        <v>74.112299999999934</v>
      </c>
    </row>
    <row r="1617" spans="1:9" x14ac:dyDescent="0.25">
      <c r="A1617" s="1">
        <v>50256</v>
      </c>
      <c r="B1617">
        <f t="shared" si="25"/>
        <v>74.112299999999934</v>
      </c>
      <c r="C1617" t="s">
        <v>11</v>
      </c>
      <c r="D1617">
        <v>14.5</v>
      </c>
      <c r="E1617">
        <v>10.5</v>
      </c>
      <c r="F1617">
        <f>IF(martianeum7[[#This Row],[zawartosc '[%']]]&gt;=1,martianeum7[[#This Row],[masa '[kg']]]*martianeum7[[#This Row],[zawartosc '[%']]]*0.01,0)</f>
        <v>1.5225</v>
      </c>
      <c r="G1617">
        <f>martianeum7[[#This Row],[stan_magazynu '[kg']]]+martianeum7[[#This Row],[ile_kg_materiału_z_ładunku]]</f>
        <v>75.634799999999927</v>
      </c>
      <c r="H1617">
        <f>IF(martianeum7[[#This Row],[stan_po_wydobyciu_z_ładunku]]&gt;=100,100,0)</f>
        <v>0</v>
      </c>
      <c r="I1617">
        <f>martianeum7[[#This Row],[stan_po_wydobyciu_z_ładunku]]-martianeum7[[#This Row],[ile_zabiera_na_orbite]]</f>
        <v>75.634799999999927</v>
      </c>
    </row>
    <row r="1618" spans="1:9" x14ac:dyDescent="0.25">
      <c r="A1618" s="1">
        <v>50257</v>
      </c>
      <c r="B1618">
        <f t="shared" si="25"/>
        <v>75.634799999999927</v>
      </c>
      <c r="C1618" t="s">
        <v>14</v>
      </c>
      <c r="D1618">
        <v>12.3</v>
      </c>
      <c r="E1618">
        <v>7.4</v>
      </c>
      <c r="F1618">
        <f>IF(martianeum7[[#This Row],[zawartosc '[%']]]&gt;=1,martianeum7[[#This Row],[masa '[kg']]]*martianeum7[[#This Row],[zawartosc '[%']]]*0.01,0)</f>
        <v>0.91020000000000012</v>
      </c>
      <c r="G1618">
        <f>martianeum7[[#This Row],[stan_magazynu '[kg']]]+martianeum7[[#This Row],[ile_kg_materiału_z_ładunku]]</f>
        <v>76.544999999999931</v>
      </c>
      <c r="H1618">
        <f>IF(martianeum7[[#This Row],[stan_po_wydobyciu_z_ładunku]]&gt;=100,100,0)</f>
        <v>0</v>
      </c>
      <c r="I1618">
        <f>martianeum7[[#This Row],[stan_po_wydobyciu_z_ładunku]]-martianeum7[[#This Row],[ile_zabiera_na_orbite]]</f>
        <v>76.544999999999931</v>
      </c>
    </row>
    <row r="1619" spans="1:9" x14ac:dyDescent="0.25">
      <c r="A1619" s="1">
        <v>50258</v>
      </c>
      <c r="B1619">
        <f t="shared" si="25"/>
        <v>76.544999999999931</v>
      </c>
      <c r="C1619" t="s">
        <v>13</v>
      </c>
      <c r="D1619">
        <v>17</v>
      </c>
      <c r="E1619">
        <v>16.899999999999999</v>
      </c>
      <c r="F1619">
        <f>IF(martianeum7[[#This Row],[zawartosc '[%']]]&gt;=1,martianeum7[[#This Row],[masa '[kg']]]*martianeum7[[#This Row],[zawartosc '[%']]]*0.01,0)</f>
        <v>2.8729999999999998</v>
      </c>
      <c r="G1619">
        <f>martianeum7[[#This Row],[stan_magazynu '[kg']]]+martianeum7[[#This Row],[ile_kg_materiału_z_ładunku]]</f>
        <v>79.417999999999935</v>
      </c>
      <c r="H1619">
        <f>IF(martianeum7[[#This Row],[stan_po_wydobyciu_z_ładunku]]&gt;=100,100,0)</f>
        <v>0</v>
      </c>
      <c r="I1619">
        <f>martianeum7[[#This Row],[stan_po_wydobyciu_z_ładunku]]-martianeum7[[#This Row],[ile_zabiera_na_orbite]]</f>
        <v>79.417999999999935</v>
      </c>
    </row>
    <row r="1620" spans="1:9" x14ac:dyDescent="0.25">
      <c r="A1620" s="1">
        <v>50259</v>
      </c>
      <c r="B1620">
        <f t="shared" si="25"/>
        <v>79.417999999999935</v>
      </c>
      <c r="C1620" t="s">
        <v>5</v>
      </c>
      <c r="D1620">
        <v>17.5</v>
      </c>
      <c r="E1620">
        <v>0</v>
      </c>
      <c r="F1620">
        <f>IF(martianeum7[[#This Row],[zawartosc '[%']]]&gt;=1,martianeum7[[#This Row],[masa '[kg']]]*martianeum7[[#This Row],[zawartosc '[%']]]*0.01,0)</f>
        <v>0</v>
      </c>
      <c r="G1620">
        <f>martianeum7[[#This Row],[stan_magazynu '[kg']]]+martianeum7[[#This Row],[ile_kg_materiału_z_ładunku]]</f>
        <v>79.417999999999935</v>
      </c>
      <c r="H1620">
        <f>IF(martianeum7[[#This Row],[stan_po_wydobyciu_z_ładunku]]&gt;=100,100,0)</f>
        <v>0</v>
      </c>
      <c r="I1620">
        <f>martianeum7[[#This Row],[stan_po_wydobyciu_z_ładunku]]-martianeum7[[#This Row],[ile_zabiera_na_orbite]]</f>
        <v>79.417999999999935</v>
      </c>
    </row>
    <row r="1621" spans="1:9" x14ac:dyDescent="0.25">
      <c r="A1621" s="1">
        <v>50260</v>
      </c>
      <c r="B1621">
        <f t="shared" si="25"/>
        <v>79.417999999999935</v>
      </c>
      <c r="C1621" t="s">
        <v>4</v>
      </c>
      <c r="D1621">
        <v>28.4</v>
      </c>
      <c r="E1621">
        <v>0</v>
      </c>
      <c r="F1621">
        <f>IF(martianeum7[[#This Row],[zawartosc '[%']]]&gt;=1,martianeum7[[#This Row],[masa '[kg']]]*martianeum7[[#This Row],[zawartosc '[%']]]*0.01,0)</f>
        <v>0</v>
      </c>
      <c r="G1621">
        <f>martianeum7[[#This Row],[stan_magazynu '[kg']]]+martianeum7[[#This Row],[ile_kg_materiału_z_ładunku]]</f>
        <v>79.417999999999935</v>
      </c>
      <c r="H1621">
        <f>IF(martianeum7[[#This Row],[stan_po_wydobyciu_z_ładunku]]&gt;=100,100,0)</f>
        <v>0</v>
      </c>
      <c r="I1621">
        <f>martianeum7[[#This Row],[stan_po_wydobyciu_z_ładunku]]-martianeum7[[#This Row],[ile_zabiera_na_orbite]]</f>
        <v>79.417999999999935</v>
      </c>
    </row>
    <row r="1622" spans="1:9" x14ac:dyDescent="0.25">
      <c r="A1622" s="1">
        <v>50261</v>
      </c>
      <c r="B1622">
        <f t="shared" si="25"/>
        <v>79.417999999999935</v>
      </c>
      <c r="C1622" t="s">
        <v>19</v>
      </c>
      <c r="D1622">
        <v>13.1</v>
      </c>
      <c r="E1622">
        <v>36.6</v>
      </c>
      <c r="F1622">
        <f>IF(martianeum7[[#This Row],[zawartosc '[%']]]&gt;=1,martianeum7[[#This Row],[masa '[kg']]]*martianeum7[[#This Row],[zawartosc '[%']]]*0.01,0)</f>
        <v>4.7946</v>
      </c>
      <c r="G1622">
        <f>martianeum7[[#This Row],[stan_magazynu '[kg']]]+martianeum7[[#This Row],[ile_kg_materiału_z_ładunku]]</f>
        <v>84.212599999999938</v>
      </c>
      <c r="H1622">
        <f>IF(martianeum7[[#This Row],[stan_po_wydobyciu_z_ładunku]]&gt;=100,100,0)</f>
        <v>0</v>
      </c>
      <c r="I1622">
        <f>martianeum7[[#This Row],[stan_po_wydobyciu_z_ładunku]]-martianeum7[[#This Row],[ile_zabiera_na_orbite]]</f>
        <v>84.212599999999938</v>
      </c>
    </row>
    <row r="1623" spans="1:9" x14ac:dyDescent="0.25">
      <c r="A1623" s="1">
        <v>50262</v>
      </c>
      <c r="B1623">
        <f t="shared" si="25"/>
        <v>84.212599999999938</v>
      </c>
      <c r="C1623" t="s">
        <v>7</v>
      </c>
      <c r="D1623">
        <v>16.600000000000001</v>
      </c>
      <c r="E1623">
        <v>6.6</v>
      </c>
      <c r="F1623">
        <f>IF(martianeum7[[#This Row],[zawartosc '[%']]]&gt;=1,martianeum7[[#This Row],[masa '[kg']]]*martianeum7[[#This Row],[zawartosc '[%']]]*0.01,0)</f>
        <v>1.0956000000000001</v>
      </c>
      <c r="G1623">
        <f>martianeum7[[#This Row],[stan_magazynu '[kg']]]+martianeum7[[#This Row],[ile_kg_materiału_z_ładunku]]</f>
        <v>85.308199999999943</v>
      </c>
      <c r="H1623">
        <f>IF(martianeum7[[#This Row],[stan_po_wydobyciu_z_ładunku]]&gt;=100,100,0)</f>
        <v>0</v>
      </c>
      <c r="I1623">
        <f>martianeum7[[#This Row],[stan_po_wydobyciu_z_ładunku]]-martianeum7[[#This Row],[ile_zabiera_na_orbite]]</f>
        <v>85.308199999999943</v>
      </c>
    </row>
    <row r="1624" spans="1:9" x14ac:dyDescent="0.25">
      <c r="A1624" s="1">
        <v>50263</v>
      </c>
      <c r="B1624">
        <f t="shared" si="25"/>
        <v>85.308199999999943</v>
      </c>
      <c r="C1624" t="s">
        <v>19</v>
      </c>
      <c r="D1624">
        <v>20.2</v>
      </c>
      <c r="E1624">
        <v>0</v>
      </c>
      <c r="F1624">
        <f>IF(martianeum7[[#This Row],[zawartosc '[%']]]&gt;=1,martianeum7[[#This Row],[masa '[kg']]]*martianeum7[[#This Row],[zawartosc '[%']]]*0.01,0)</f>
        <v>0</v>
      </c>
      <c r="G1624">
        <f>martianeum7[[#This Row],[stan_magazynu '[kg']]]+martianeum7[[#This Row],[ile_kg_materiału_z_ładunku]]</f>
        <v>85.308199999999943</v>
      </c>
      <c r="H1624">
        <f>IF(martianeum7[[#This Row],[stan_po_wydobyciu_z_ładunku]]&gt;=100,100,0)</f>
        <v>0</v>
      </c>
      <c r="I1624">
        <f>martianeum7[[#This Row],[stan_po_wydobyciu_z_ładunku]]-martianeum7[[#This Row],[ile_zabiera_na_orbite]]</f>
        <v>85.308199999999943</v>
      </c>
    </row>
    <row r="1625" spans="1:9" x14ac:dyDescent="0.25">
      <c r="A1625" s="1">
        <v>50264</v>
      </c>
      <c r="B1625">
        <f t="shared" si="25"/>
        <v>85.308199999999943</v>
      </c>
      <c r="C1625" t="s">
        <v>7</v>
      </c>
      <c r="D1625">
        <v>26.4</v>
      </c>
      <c r="E1625">
        <v>11.9</v>
      </c>
      <c r="F1625">
        <f>IF(martianeum7[[#This Row],[zawartosc '[%']]]&gt;=1,martianeum7[[#This Row],[masa '[kg']]]*martianeum7[[#This Row],[zawartosc '[%']]]*0.01,0)</f>
        <v>3.1415999999999999</v>
      </c>
      <c r="G1625">
        <f>martianeum7[[#This Row],[stan_magazynu '[kg']]]+martianeum7[[#This Row],[ile_kg_materiału_z_ładunku]]</f>
        <v>88.449799999999939</v>
      </c>
      <c r="H1625">
        <f>IF(martianeum7[[#This Row],[stan_po_wydobyciu_z_ładunku]]&gt;=100,100,0)</f>
        <v>0</v>
      </c>
      <c r="I1625">
        <f>martianeum7[[#This Row],[stan_po_wydobyciu_z_ładunku]]-martianeum7[[#This Row],[ile_zabiera_na_orbite]]</f>
        <v>88.449799999999939</v>
      </c>
    </row>
    <row r="1626" spans="1:9" x14ac:dyDescent="0.25">
      <c r="A1626" s="1">
        <v>50265</v>
      </c>
      <c r="B1626">
        <f t="shared" si="25"/>
        <v>88.449799999999939</v>
      </c>
      <c r="C1626" t="s">
        <v>10</v>
      </c>
      <c r="D1626">
        <v>11.8</v>
      </c>
      <c r="E1626">
        <v>0</v>
      </c>
      <c r="F1626">
        <f>IF(martianeum7[[#This Row],[zawartosc '[%']]]&gt;=1,martianeum7[[#This Row],[masa '[kg']]]*martianeum7[[#This Row],[zawartosc '[%']]]*0.01,0)</f>
        <v>0</v>
      </c>
      <c r="G1626">
        <f>martianeum7[[#This Row],[stan_magazynu '[kg']]]+martianeum7[[#This Row],[ile_kg_materiału_z_ładunku]]</f>
        <v>88.449799999999939</v>
      </c>
      <c r="H1626">
        <f>IF(martianeum7[[#This Row],[stan_po_wydobyciu_z_ładunku]]&gt;=100,100,0)</f>
        <v>0</v>
      </c>
      <c r="I1626">
        <f>martianeum7[[#This Row],[stan_po_wydobyciu_z_ładunku]]-martianeum7[[#This Row],[ile_zabiera_na_orbite]]</f>
        <v>88.449799999999939</v>
      </c>
    </row>
    <row r="1627" spans="1:9" x14ac:dyDescent="0.25">
      <c r="A1627" s="1">
        <v>50266</v>
      </c>
      <c r="B1627">
        <f t="shared" si="25"/>
        <v>88.449799999999939</v>
      </c>
      <c r="C1627" t="s">
        <v>17</v>
      </c>
      <c r="D1627">
        <v>19.5</v>
      </c>
      <c r="E1627">
        <v>6.4</v>
      </c>
      <c r="F1627">
        <f>IF(martianeum7[[#This Row],[zawartosc '[%']]]&gt;=1,martianeum7[[#This Row],[masa '[kg']]]*martianeum7[[#This Row],[zawartosc '[%']]]*0.01,0)</f>
        <v>1.2480000000000002</v>
      </c>
      <c r="G1627">
        <f>martianeum7[[#This Row],[stan_magazynu '[kg']]]+martianeum7[[#This Row],[ile_kg_materiału_z_ładunku]]</f>
        <v>89.697799999999944</v>
      </c>
      <c r="H1627">
        <f>IF(martianeum7[[#This Row],[stan_po_wydobyciu_z_ładunku]]&gt;=100,100,0)</f>
        <v>0</v>
      </c>
      <c r="I1627">
        <f>martianeum7[[#This Row],[stan_po_wydobyciu_z_ładunku]]-martianeum7[[#This Row],[ile_zabiera_na_orbite]]</f>
        <v>89.697799999999944</v>
      </c>
    </row>
    <row r="1628" spans="1:9" x14ac:dyDescent="0.25">
      <c r="A1628" s="1">
        <v>50267</v>
      </c>
      <c r="B1628">
        <f t="shared" si="25"/>
        <v>89.697799999999944</v>
      </c>
      <c r="C1628" t="s">
        <v>19</v>
      </c>
      <c r="D1628">
        <v>12</v>
      </c>
      <c r="E1628">
        <v>13.3</v>
      </c>
      <c r="F1628">
        <f>IF(martianeum7[[#This Row],[zawartosc '[%']]]&gt;=1,martianeum7[[#This Row],[masa '[kg']]]*martianeum7[[#This Row],[zawartosc '[%']]]*0.01,0)</f>
        <v>1.5960000000000003</v>
      </c>
      <c r="G1628">
        <f>martianeum7[[#This Row],[stan_magazynu '[kg']]]+martianeum7[[#This Row],[ile_kg_materiału_z_ładunku]]</f>
        <v>91.293799999999948</v>
      </c>
      <c r="H1628">
        <f>IF(martianeum7[[#This Row],[stan_po_wydobyciu_z_ładunku]]&gt;=100,100,0)</f>
        <v>0</v>
      </c>
      <c r="I1628">
        <f>martianeum7[[#This Row],[stan_po_wydobyciu_z_ładunku]]-martianeum7[[#This Row],[ile_zabiera_na_orbite]]</f>
        <v>91.293799999999948</v>
      </c>
    </row>
    <row r="1629" spans="1:9" x14ac:dyDescent="0.25">
      <c r="A1629" s="1">
        <v>50268</v>
      </c>
      <c r="B1629">
        <f t="shared" si="25"/>
        <v>91.293799999999948</v>
      </c>
      <c r="C1629" t="s">
        <v>22</v>
      </c>
      <c r="D1629">
        <v>16.3</v>
      </c>
      <c r="E1629">
        <v>7.5</v>
      </c>
      <c r="F1629">
        <f>IF(martianeum7[[#This Row],[zawartosc '[%']]]&gt;=1,martianeum7[[#This Row],[masa '[kg']]]*martianeum7[[#This Row],[zawartosc '[%']]]*0.01,0)</f>
        <v>1.2224999999999999</v>
      </c>
      <c r="G1629">
        <f>martianeum7[[#This Row],[stan_magazynu '[kg']]]+martianeum7[[#This Row],[ile_kg_materiału_z_ładunku]]</f>
        <v>92.516299999999944</v>
      </c>
      <c r="H1629">
        <f>IF(martianeum7[[#This Row],[stan_po_wydobyciu_z_ładunku]]&gt;=100,100,0)</f>
        <v>0</v>
      </c>
      <c r="I1629">
        <f>martianeum7[[#This Row],[stan_po_wydobyciu_z_ładunku]]-martianeum7[[#This Row],[ile_zabiera_na_orbite]]</f>
        <v>92.516299999999944</v>
      </c>
    </row>
    <row r="1630" spans="1:9" x14ac:dyDescent="0.25">
      <c r="A1630" s="1">
        <v>50269</v>
      </c>
      <c r="B1630">
        <f t="shared" si="25"/>
        <v>92.516299999999944</v>
      </c>
      <c r="C1630" t="s">
        <v>17</v>
      </c>
      <c r="D1630">
        <v>22.8</v>
      </c>
      <c r="E1630">
        <v>2.7</v>
      </c>
      <c r="F1630">
        <f>IF(martianeum7[[#This Row],[zawartosc '[%']]]&gt;=1,martianeum7[[#This Row],[masa '[kg']]]*martianeum7[[#This Row],[zawartosc '[%']]]*0.01,0)</f>
        <v>0.61560000000000015</v>
      </c>
      <c r="G1630">
        <f>martianeum7[[#This Row],[stan_magazynu '[kg']]]+martianeum7[[#This Row],[ile_kg_materiału_z_ładunku]]</f>
        <v>93.131899999999945</v>
      </c>
      <c r="H1630">
        <f>IF(martianeum7[[#This Row],[stan_po_wydobyciu_z_ładunku]]&gt;=100,100,0)</f>
        <v>0</v>
      </c>
      <c r="I1630">
        <f>martianeum7[[#This Row],[stan_po_wydobyciu_z_ładunku]]-martianeum7[[#This Row],[ile_zabiera_na_orbite]]</f>
        <v>93.131899999999945</v>
      </c>
    </row>
    <row r="1631" spans="1:9" x14ac:dyDescent="0.25">
      <c r="A1631" s="1">
        <v>50270</v>
      </c>
      <c r="B1631">
        <f t="shared" si="25"/>
        <v>93.131899999999945</v>
      </c>
      <c r="C1631" t="s">
        <v>10</v>
      </c>
      <c r="D1631">
        <v>16.2</v>
      </c>
      <c r="E1631">
        <v>43.3</v>
      </c>
      <c r="F1631">
        <f>IF(martianeum7[[#This Row],[zawartosc '[%']]]&gt;=1,martianeum7[[#This Row],[masa '[kg']]]*martianeum7[[#This Row],[zawartosc '[%']]]*0.01,0)</f>
        <v>7.0145999999999997</v>
      </c>
      <c r="G1631">
        <f>martianeum7[[#This Row],[stan_magazynu '[kg']]]+martianeum7[[#This Row],[ile_kg_materiału_z_ładunku]]</f>
        <v>100.14649999999995</v>
      </c>
      <c r="H1631">
        <f>IF(martianeum7[[#This Row],[stan_po_wydobyciu_z_ładunku]]&gt;=100,100,0)</f>
        <v>100</v>
      </c>
      <c r="I1631">
        <f>martianeum7[[#This Row],[stan_po_wydobyciu_z_ładunku]]-martianeum7[[#This Row],[ile_zabiera_na_orbite]]</f>
        <v>0.14649999999994634</v>
      </c>
    </row>
    <row r="1632" spans="1:9" x14ac:dyDescent="0.25">
      <c r="A1632" s="1">
        <v>50271</v>
      </c>
      <c r="B1632">
        <f t="shared" si="25"/>
        <v>0.14649999999994634</v>
      </c>
      <c r="C1632" t="s">
        <v>24</v>
      </c>
      <c r="D1632">
        <v>11.5</v>
      </c>
      <c r="E1632">
        <v>3.1</v>
      </c>
      <c r="F1632">
        <f>IF(martianeum7[[#This Row],[zawartosc '[%']]]&gt;=1,martianeum7[[#This Row],[masa '[kg']]]*martianeum7[[#This Row],[zawartosc '[%']]]*0.01,0)</f>
        <v>0.35649999999999998</v>
      </c>
      <c r="G1632">
        <f>martianeum7[[#This Row],[stan_magazynu '[kg']]]+martianeum7[[#This Row],[ile_kg_materiału_z_ładunku]]</f>
        <v>0.50299999999994638</v>
      </c>
      <c r="H1632">
        <f>IF(martianeum7[[#This Row],[stan_po_wydobyciu_z_ładunku]]&gt;=100,100,0)</f>
        <v>0</v>
      </c>
      <c r="I1632">
        <f>martianeum7[[#This Row],[stan_po_wydobyciu_z_ładunku]]-martianeum7[[#This Row],[ile_zabiera_na_orbite]]</f>
        <v>0.50299999999994638</v>
      </c>
    </row>
    <row r="1633" spans="1:9" x14ac:dyDescent="0.25">
      <c r="A1633" s="1">
        <v>50272</v>
      </c>
      <c r="B1633">
        <f t="shared" si="25"/>
        <v>0.50299999999994638</v>
      </c>
      <c r="C1633" t="s">
        <v>13</v>
      </c>
      <c r="D1633">
        <v>13.5</v>
      </c>
      <c r="E1633">
        <v>0</v>
      </c>
      <c r="F1633">
        <f>IF(martianeum7[[#This Row],[zawartosc '[%']]]&gt;=1,martianeum7[[#This Row],[masa '[kg']]]*martianeum7[[#This Row],[zawartosc '[%']]]*0.01,0)</f>
        <v>0</v>
      </c>
      <c r="G1633">
        <f>martianeum7[[#This Row],[stan_magazynu '[kg']]]+martianeum7[[#This Row],[ile_kg_materiału_z_ładunku]]</f>
        <v>0.50299999999994638</v>
      </c>
      <c r="H1633">
        <f>IF(martianeum7[[#This Row],[stan_po_wydobyciu_z_ładunku]]&gt;=100,100,0)</f>
        <v>0</v>
      </c>
      <c r="I1633">
        <f>martianeum7[[#This Row],[stan_po_wydobyciu_z_ładunku]]-martianeum7[[#This Row],[ile_zabiera_na_orbite]]</f>
        <v>0.50299999999994638</v>
      </c>
    </row>
    <row r="1634" spans="1:9" x14ac:dyDescent="0.25">
      <c r="A1634" s="1">
        <v>50273</v>
      </c>
      <c r="B1634">
        <f t="shared" si="25"/>
        <v>0.50299999999994638</v>
      </c>
      <c r="C1634" t="s">
        <v>17</v>
      </c>
      <c r="D1634">
        <v>16.2</v>
      </c>
      <c r="E1634">
        <v>6.4</v>
      </c>
      <c r="F1634">
        <f>IF(martianeum7[[#This Row],[zawartosc '[%']]]&gt;=1,martianeum7[[#This Row],[masa '[kg']]]*martianeum7[[#This Row],[zawartosc '[%']]]*0.01,0)</f>
        <v>1.0368000000000002</v>
      </c>
      <c r="G1634">
        <f>martianeum7[[#This Row],[stan_magazynu '[kg']]]+martianeum7[[#This Row],[ile_kg_materiału_z_ładunku]]</f>
        <v>1.5397999999999465</v>
      </c>
      <c r="H1634">
        <f>IF(martianeum7[[#This Row],[stan_po_wydobyciu_z_ładunku]]&gt;=100,100,0)</f>
        <v>0</v>
      </c>
      <c r="I1634">
        <f>martianeum7[[#This Row],[stan_po_wydobyciu_z_ładunku]]-martianeum7[[#This Row],[ile_zabiera_na_orbite]]</f>
        <v>1.5397999999999465</v>
      </c>
    </row>
    <row r="1635" spans="1:9" x14ac:dyDescent="0.25">
      <c r="A1635" s="1">
        <v>50274</v>
      </c>
      <c r="B1635">
        <f t="shared" si="25"/>
        <v>1.5397999999999465</v>
      </c>
      <c r="C1635" t="s">
        <v>10</v>
      </c>
      <c r="D1635">
        <v>18.5</v>
      </c>
      <c r="E1635">
        <v>24.9</v>
      </c>
      <c r="F1635">
        <f>IF(martianeum7[[#This Row],[zawartosc '[%']]]&gt;=1,martianeum7[[#This Row],[masa '[kg']]]*martianeum7[[#This Row],[zawartosc '[%']]]*0.01,0)</f>
        <v>4.6064999999999996</v>
      </c>
      <c r="G1635">
        <f>martianeum7[[#This Row],[stan_magazynu '[kg']]]+martianeum7[[#This Row],[ile_kg_materiału_z_ładunku]]</f>
        <v>6.1462999999999459</v>
      </c>
      <c r="H1635">
        <f>IF(martianeum7[[#This Row],[stan_po_wydobyciu_z_ładunku]]&gt;=100,100,0)</f>
        <v>0</v>
      </c>
      <c r="I1635">
        <f>martianeum7[[#This Row],[stan_po_wydobyciu_z_ładunku]]-martianeum7[[#This Row],[ile_zabiera_na_orbite]]</f>
        <v>6.1462999999999459</v>
      </c>
    </row>
    <row r="1636" spans="1:9" x14ac:dyDescent="0.25">
      <c r="A1636" s="1">
        <v>50275</v>
      </c>
      <c r="B1636">
        <f t="shared" si="25"/>
        <v>6.1462999999999459</v>
      </c>
      <c r="C1636" t="s">
        <v>19</v>
      </c>
      <c r="D1636">
        <v>10.9</v>
      </c>
      <c r="E1636">
        <v>0</v>
      </c>
      <c r="F1636">
        <f>IF(martianeum7[[#This Row],[zawartosc '[%']]]&gt;=1,martianeum7[[#This Row],[masa '[kg']]]*martianeum7[[#This Row],[zawartosc '[%']]]*0.01,0)</f>
        <v>0</v>
      </c>
      <c r="G1636">
        <f>martianeum7[[#This Row],[stan_magazynu '[kg']]]+martianeum7[[#This Row],[ile_kg_materiału_z_ładunku]]</f>
        <v>6.1462999999999459</v>
      </c>
      <c r="H1636">
        <f>IF(martianeum7[[#This Row],[stan_po_wydobyciu_z_ładunku]]&gt;=100,100,0)</f>
        <v>0</v>
      </c>
      <c r="I1636">
        <f>martianeum7[[#This Row],[stan_po_wydobyciu_z_ładunku]]-martianeum7[[#This Row],[ile_zabiera_na_orbite]]</f>
        <v>6.1462999999999459</v>
      </c>
    </row>
    <row r="1637" spans="1:9" x14ac:dyDescent="0.25">
      <c r="A1637" s="1">
        <v>50276</v>
      </c>
      <c r="B1637">
        <f t="shared" si="25"/>
        <v>6.1462999999999459</v>
      </c>
      <c r="C1637" t="s">
        <v>17</v>
      </c>
      <c r="D1637">
        <v>23.9</v>
      </c>
      <c r="E1637">
        <v>4.5</v>
      </c>
      <c r="F1637">
        <f>IF(martianeum7[[#This Row],[zawartosc '[%']]]&gt;=1,martianeum7[[#This Row],[masa '[kg']]]*martianeum7[[#This Row],[zawartosc '[%']]]*0.01,0)</f>
        <v>1.0754999999999999</v>
      </c>
      <c r="G1637">
        <f>martianeum7[[#This Row],[stan_magazynu '[kg']]]+martianeum7[[#This Row],[ile_kg_materiału_z_ładunku]]</f>
        <v>7.2217999999999458</v>
      </c>
      <c r="H1637">
        <f>IF(martianeum7[[#This Row],[stan_po_wydobyciu_z_ładunku]]&gt;=100,100,0)</f>
        <v>0</v>
      </c>
      <c r="I1637">
        <f>martianeum7[[#This Row],[stan_po_wydobyciu_z_ładunku]]-martianeum7[[#This Row],[ile_zabiera_na_orbite]]</f>
        <v>7.2217999999999458</v>
      </c>
    </row>
    <row r="1638" spans="1:9" x14ac:dyDescent="0.25">
      <c r="A1638" s="1">
        <v>50277</v>
      </c>
      <c r="B1638">
        <f t="shared" si="25"/>
        <v>7.2217999999999458</v>
      </c>
      <c r="C1638" t="s">
        <v>11</v>
      </c>
      <c r="D1638">
        <v>20.2</v>
      </c>
      <c r="E1638">
        <v>0</v>
      </c>
      <c r="F1638">
        <f>IF(martianeum7[[#This Row],[zawartosc '[%']]]&gt;=1,martianeum7[[#This Row],[masa '[kg']]]*martianeum7[[#This Row],[zawartosc '[%']]]*0.01,0)</f>
        <v>0</v>
      </c>
      <c r="G1638">
        <f>martianeum7[[#This Row],[stan_magazynu '[kg']]]+martianeum7[[#This Row],[ile_kg_materiału_z_ładunku]]</f>
        <v>7.2217999999999458</v>
      </c>
      <c r="H1638">
        <f>IF(martianeum7[[#This Row],[stan_po_wydobyciu_z_ładunku]]&gt;=100,100,0)</f>
        <v>0</v>
      </c>
      <c r="I1638">
        <f>martianeum7[[#This Row],[stan_po_wydobyciu_z_ładunku]]-martianeum7[[#This Row],[ile_zabiera_na_orbite]]</f>
        <v>7.2217999999999458</v>
      </c>
    </row>
    <row r="1639" spans="1:9" x14ac:dyDescent="0.25">
      <c r="A1639" s="1">
        <v>50278</v>
      </c>
      <c r="B1639">
        <f t="shared" si="25"/>
        <v>7.2217999999999458</v>
      </c>
      <c r="C1639" t="s">
        <v>7</v>
      </c>
      <c r="D1639">
        <v>23.3</v>
      </c>
      <c r="E1639">
        <v>0</v>
      </c>
      <c r="F1639">
        <f>IF(martianeum7[[#This Row],[zawartosc '[%']]]&gt;=1,martianeum7[[#This Row],[masa '[kg']]]*martianeum7[[#This Row],[zawartosc '[%']]]*0.01,0)</f>
        <v>0</v>
      </c>
      <c r="G1639">
        <f>martianeum7[[#This Row],[stan_magazynu '[kg']]]+martianeum7[[#This Row],[ile_kg_materiału_z_ładunku]]</f>
        <v>7.2217999999999458</v>
      </c>
      <c r="H1639">
        <f>IF(martianeum7[[#This Row],[stan_po_wydobyciu_z_ładunku]]&gt;=100,100,0)</f>
        <v>0</v>
      </c>
      <c r="I1639">
        <f>martianeum7[[#This Row],[stan_po_wydobyciu_z_ładunku]]-martianeum7[[#This Row],[ile_zabiera_na_orbite]]</f>
        <v>7.2217999999999458</v>
      </c>
    </row>
    <row r="1640" spans="1:9" x14ac:dyDescent="0.25">
      <c r="A1640" s="1">
        <v>50279</v>
      </c>
      <c r="B1640">
        <f t="shared" si="25"/>
        <v>7.2217999999999458</v>
      </c>
      <c r="C1640" t="s">
        <v>13</v>
      </c>
      <c r="D1640">
        <v>26.3</v>
      </c>
      <c r="E1640">
        <v>2.2000000000000002</v>
      </c>
      <c r="F1640">
        <f>IF(martianeum7[[#This Row],[zawartosc '[%']]]&gt;=1,martianeum7[[#This Row],[masa '[kg']]]*martianeum7[[#This Row],[zawartosc '[%']]]*0.01,0)</f>
        <v>0.57860000000000011</v>
      </c>
      <c r="G1640">
        <f>martianeum7[[#This Row],[stan_magazynu '[kg']]]+martianeum7[[#This Row],[ile_kg_materiału_z_ładunku]]</f>
        <v>7.8003999999999456</v>
      </c>
      <c r="H1640">
        <f>IF(martianeum7[[#This Row],[stan_po_wydobyciu_z_ładunku]]&gt;=100,100,0)</f>
        <v>0</v>
      </c>
      <c r="I1640">
        <f>martianeum7[[#This Row],[stan_po_wydobyciu_z_ładunku]]-martianeum7[[#This Row],[ile_zabiera_na_orbite]]</f>
        <v>7.8003999999999456</v>
      </c>
    </row>
    <row r="1641" spans="1:9" x14ac:dyDescent="0.25">
      <c r="A1641" s="1">
        <v>50280</v>
      </c>
      <c r="B1641">
        <f t="shared" si="25"/>
        <v>7.8003999999999456</v>
      </c>
      <c r="C1641" t="s">
        <v>13</v>
      </c>
      <c r="D1641">
        <v>20.3</v>
      </c>
      <c r="E1641">
        <v>16.600000000000001</v>
      </c>
      <c r="F1641">
        <f>IF(martianeum7[[#This Row],[zawartosc '[%']]]&gt;=1,martianeum7[[#This Row],[masa '[kg']]]*martianeum7[[#This Row],[zawartosc '[%']]]*0.01,0)</f>
        <v>3.3698000000000001</v>
      </c>
      <c r="G1641">
        <f>martianeum7[[#This Row],[stan_magazynu '[kg']]]+martianeum7[[#This Row],[ile_kg_materiału_z_ładunku]]</f>
        <v>11.170199999999946</v>
      </c>
      <c r="H1641">
        <f>IF(martianeum7[[#This Row],[stan_po_wydobyciu_z_ładunku]]&gt;=100,100,0)</f>
        <v>0</v>
      </c>
      <c r="I1641">
        <f>martianeum7[[#This Row],[stan_po_wydobyciu_z_ładunku]]-martianeum7[[#This Row],[ile_zabiera_na_orbite]]</f>
        <v>11.170199999999946</v>
      </c>
    </row>
    <row r="1642" spans="1:9" x14ac:dyDescent="0.25">
      <c r="A1642" s="1">
        <v>50281</v>
      </c>
      <c r="B1642">
        <f t="shared" si="25"/>
        <v>11.170199999999946</v>
      </c>
      <c r="C1642" t="s">
        <v>10</v>
      </c>
      <c r="D1642">
        <v>11.1</v>
      </c>
      <c r="E1642">
        <v>38</v>
      </c>
      <c r="F1642">
        <f>IF(martianeum7[[#This Row],[zawartosc '[%']]]&gt;=1,martianeum7[[#This Row],[masa '[kg']]]*martianeum7[[#This Row],[zawartosc '[%']]]*0.01,0)</f>
        <v>4.218</v>
      </c>
      <c r="G1642">
        <f>martianeum7[[#This Row],[stan_magazynu '[kg']]]+martianeum7[[#This Row],[ile_kg_materiału_z_ładunku]]</f>
        <v>15.388199999999946</v>
      </c>
      <c r="H1642">
        <f>IF(martianeum7[[#This Row],[stan_po_wydobyciu_z_ładunku]]&gt;=100,100,0)</f>
        <v>0</v>
      </c>
      <c r="I1642">
        <f>martianeum7[[#This Row],[stan_po_wydobyciu_z_ładunku]]-martianeum7[[#This Row],[ile_zabiera_na_orbite]]</f>
        <v>15.388199999999946</v>
      </c>
    </row>
    <row r="1643" spans="1:9" x14ac:dyDescent="0.25">
      <c r="A1643" s="1">
        <v>50282</v>
      </c>
      <c r="B1643">
        <f t="shared" si="25"/>
        <v>15.388199999999946</v>
      </c>
      <c r="C1643" t="s">
        <v>5</v>
      </c>
      <c r="D1643">
        <v>10.7</v>
      </c>
      <c r="E1643">
        <v>1.2</v>
      </c>
      <c r="F1643">
        <f>IF(martianeum7[[#This Row],[zawartosc '[%']]]&gt;=1,martianeum7[[#This Row],[masa '[kg']]]*martianeum7[[#This Row],[zawartosc '[%']]]*0.01,0)</f>
        <v>0.12839999999999999</v>
      </c>
      <c r="G1643">
        <f>martianeum7[[#This Row],[stan_magazynu '[kg']]]+martianeum7[[#This Row],[ile_kg_materiału_z_ładunku]]</f>
        <v>15.516599999999945</v>
      </c>
      <c r="H1643">
        <f>IF(martianeum7[[#This Row],[stan_po_wydobyciu_z_ładunku]]&gt;=100,100,0)</f>
        <v>0</v>
      </c>
      <c r="I1643">
        <f>martianeum7[[#This Row],[stan_po_wydobyciu_z_ładunku]]-martianeum7[[#This Row],[ile_zabiera_na_orbite]]</f>
        <v>15.516599999999945</v>
      </c>
    </row>
    <row r="1644" spans="1:9" x14ac:dyDescent="0.25">
      <c r="A1644" s="1">
        <v>50283</v>
      </c>
      <c r="B1644">
        <f t="shared" si="25"/>
        <v>15.516599999999945</v>
      </c>
      <c r="C1644" t="s">
        <v>21</v>
      </c>
      <c r="D1644">
        <v>21.8</v>
      </c>
      <c r="E1644">
        <v>0</v>
      </c>
      <c r="F1644">
        <f>IF(martianeum7[[#This Row],[zawartosc '[%']]]&gt;=1,martianeum7[[#This Row],[masa '[kg']]]*martianeum7[[#This Row],[zawartosc '[%']]]*0.01,0)</f>
        <v>0</v>
      </c>
      <c r="G1644">
        <f>martianeum7[[#This Row],[stan_magazynu '[kg']]]+martianeum7[[#This Row],[ile_kg_materiału_z_ładunku]]</f>
        <v>15.516599999999945</v>
      </c>
      <c r="H1644">
        <f>IF(martianeum7[[#This Row],[stan_po_wydobyciu_z_ładunku]]&gt;=100,100,0)</f>
        <v>0</v>
      </c>
      <c r="I1644">
        <f>martianeum7[[#This Row],[stan_po_wydobyciu_z_ładunku]]-martianeum7[[#This Row],[ile_zabiera_na_orbite]]</f>
        <v>15.516599999999945</v>
      </c>
    </row>
    <row r="1645" spans="1:9" x14ac:dyDescent="0.25">
      <c r="A1645" s="1">
        <v>50284</v>
      </c>
      <c r="B1645">
        <f t="shared" si="25"/>
        <v>15.516599999999945</v>
      </c>
      <c r="C1645" t="s">
        <v>7</v>
      </c>
      <c r="D1645">
        <v>29.7</v>
      </c>
      <c r="E1645">
        <v>2.5</v>
      </c>
      <c r="F1645">
        <f>IF(martianeum7[[#This Row],[zawartosc '[%']]]&gt;=1,martianeum7[[#This Row],[masa '[kg']]]*martianeum7[[#This Row],[zawartosc '[%']]]*0.01,0)</f>
        <v>0.74250000000000005</v>
      </c>
      <c r="G1645">
        <f>martianeum7[[#This Row],[stan_magazynu '[kg']]]+martianeum7[[#This Row],[ile_kg_materiału_z_ładunku]]</f>
        <v>16.259099999999947</v>
      </c>
      <c r="H1645">
        <f>IF(martianeum7[[#This Row],[stan_po_wydobyciu_z_ładunku]]&gt;=100,100,0)</f>
        <v>0</v>
      </c>
      <c r="I1645">
        <f>martianeum7[[#This Row],[stan_po_wydobyciu_z_ładunku]]-martianeum7[[#This Row],[ile_zabiera_na_orbite]]</f>
        <v>16.259099999999947</v>
      </c>
    </row>
    <row r="1646" spans="1:9" x14ac:dyDescent="0.25">
      <c r="A1646" s="1">
        <v>50285</v>
      </c>
      <c r="B1646">
        <f t="shared" si="25"/>
        <v>16.259099999999947</v>
      </c>
      <c r="C1646" t="s">
        <v>10</v>
      </c>
      <c r="D1646">
        <v>21.7</v>
      </c>
      <c r="E1646">
        <v>16.100000000000001</v>
      </c>
      <c r="F1646">
        <f>IF(martianeum7[[#This Row],[zawartosc '[%']]]&gt;=1,martianeum7[[#This Row],[masa '[kg']]]*martianeum7[[#This Row],[zawartosc '[%']]]*0.01,0)</f>
        <v>3.4937</v>
      </c>
      <c r="G1646">
        <f>martianeum7[[#This Row],[stan_magazynu '[kg']]]+martianeum7[[#This Row],[ile_kg_materiału_z_ładunku]]</f>
        <v>19.752799999999947</v>
      </c>
      <c r="H1646">
        <f>IF(martianeum7[[#This Row],[stan_po_wydobyciu_z_ładunku]]&gt;=100,100,0)</f>
        <v>0</v>
      </c>
      <c r="I1646">
        <f>martianeum7[[#This Row],[stan_po_wydobyciu_z_ładunku]]-martianeum7[[#This Row],[ile_zabiera_na_orbite]]</f>
        <v>19.752799999999947</v>
      </c>
    </row>
    <row r="1647" spans="1:9" x14ac:dyDescent="0.25">
      <c r="A1647" s="1">
        <v>50286</v>
      </c>
      <c r="B1647">
        <f t="shared" si="25"/>
        <v>19.752799999999947</v>
      </c>
      <c r="C1647" t="s">
        <v>10</v>
      </c>
      <c r="D1647">
        <v>26</v>
      </c>
      <c r="E1647">
        <v>47.6</v>
      </c>
      <c r="F1647">
        <f>IF(martianeum7[[#This Row],[zawartosc '[%']]]&gt;=1,martianeum7[[#This Row],[masa '[kg']]]*martianeum7[[#This Row],[zawartosc '[%']]]*0.01,0)</f>
        <v>12.376000000000001</v>
      </c>
      <c r="G1647">
        <f>martianeum7[[#This Row],[stan_magazynu '[kg']]]+martianeum7[[#This Row],[ile_kg_materiału_z_ładunku]]</f>
        <v>32.128799999999949</v>
      </c>
      <c r="H1647">
        <f>IF(martianeum7[[#This Row],[stan_po_wydobyciu_z_ładunku]]&gt;=100,100,0)</f>
        <v>0</v>
      </c>
      <c r="I1647">
        <f>martianeum7[[#This Row],[stan_po_wydobyciu_z_ładunku]]-martianeum7[[#This Row],[ile_zabiera_na_orbite]]</f>
        <v>32.128799999999949</v>
      </c>
    </row>
    <row r="1648" spans="1:9" x14ac:dyDescent="0.25">
      <c r="A1648" s="1">
        <v>50287</v>
      </c>
      <c r="B1648">
        <f t="shared" si="25"/>
        <v>32.128799999999949</v>
      </c>
      <c r="C1648" t="s">
        <v>7</v>
      </c>
      <c r="D1648">
        <v>18</v>
      </c>
      <c r="E1648">
        <v>5.3</v>
      </c>
      <c r="F1648">
        <f>IF(martianeum7[[#This Row],[zawartosc '[%']]]&gt;=1,martianeum7[[#This Row],[masa '[kg']]]*martianeum7[[#This Row],[zawartosc '[%']]]*0.01,0)</f>
        <v>0.95399999999999996</v>
      </c>
      <c r="G1648">
        <f>martianeum7[[#This Row],[stan_magazynu '[kg']]]+martianeum7[[#This Row],[ile_kg_materiału_z_ładunku]]</f>
        <v>33.082799999999949</v>
      </c>
      <c r="H1648">
        <f>IF(martianeum7[[#This Row],[stan_po_wydobyciu_z_ładunku]]&gt;=100,100,0)</f>
        <v>0</v>
      </c>
      <c r="I1648">
        <f>martianeum7[[#This Row],[stan_po_wydobyciu_z_ładunku]]-martianeum7[[#This Row],[ile_zabiera_na_orbite]]</f>
        <v>33.082799999999949</v>
      </c>
    </row>
    <row r="1649" spans="1:9" x14ac:dyDescent="0.25">
      <c r="A1649" s="1">
        <v>50288</v>
      </c>
      <c r="B1649">
        <f t="shared" si="25"/>
        <v>33.082799999999949</v>
      </c>
      <c r="C1649" t="s">
        <v>24</v>
      </c>
      <c r="D1649">
        <v>15.8</v>
      </c>
      <c r="E1649">
        <v>3.6</v>
      </c>
      <c r="F1649">
        <f>IF(martianeum7[[#This Row],[zawartosc '[%']]]&gt;=1,martianeum7[[#This Row],[masa '[kg']]]*martianeum7[[#This Row],[zawartosc '[%']]]*0.01,0)</f>
        <v>0.56880000000000008</v>
      </c>
      <c r="G1649">
        <f>martianeum7[[#This Row],[stan_magazynu '[kg']]]+martianeum7[[#This Row],[ile_kg_materiału_z_ładunku]]</f>
        <v>33.651599999999952</v>
      </c>
      <c r="H1649">
        <f>IF(martianeum7[[#This Row],[stan_po_wydobyciu_z_ładunku]]&gt;=100,100,0)</f>
        <v>0</v>
      </c>
      <c r="I1649">
        <f>martianeum7[[#This Row],[stan_po_wydobyciu_z_ładunku]]-martianeum7[[#This Row],[ile_zabiera_na_orbite]]</f>
        <v>33.651599999999952</v>
      </c>
    </row>
    <row r="1650" spans="1:9" x14ac:dyDescent="0.25">
      <c r="A1650" s="1">
        <v>50289</v>
      </c>
      <c r="B1650">
        <f t="shared" si="25"/>
        <v>33.651599999999952</v>
      </c>
      <c r="C1650" t="s">
        <v>26</v>
      </c>
      <c r="D1650">
        <v>14.1</v>
      </c>
      <c r="E1650">
        <v>6.8</v>
      </c>
      <c r="F1650">
        <f>IF(martianeum7[[#This Row],[zawartosc '[%']]]&gt;=1,martianeum7[[#This Row],[masa '[kg']]]*martianeum7[[#This Row],[zawartosc '[%']]]*0.01,0)</f>
        <v>0.95879999999999999</v>
      </c>
      <c r="G1650">
        <f>martianeum7[[#This Row],[stan_magazynu '[kg']]]+martianeum7[[#This Row],[ile_kg_materiału_z_ładunku]]</f>
        <v>34.610399999999949</v>
      </c>
      <c r="H1650">
        <f>IF(martianeum7[[#This Row],[stan_po_wydobyciu_z_ładunku]]&gt;=100,100,0)</f>
        <v>0</v>
      </c>
      <c r="I1650">
        <f>martianeum7[[#This Row],[stan_po_wydobyciu_z_ładunku]]-martianeum7[[#This Row],[ile_zabiera_na_orbite]]</f>
        <v>34.610399999999949</v>
      </c>
    </row>
    <row r="1651" spans="1:9" x14ac:dyDescent="0.25">
      <c r="A1651" s="1">
        <v>50290</v>
      </c>
      <c r="B1651">
        <f t="shared" si="25"/>
        <v>34.610399999999949</v>
      </c>
      <c r="C1651" t="s">
        <v>24</v>
      </c>
      <c r="D1651">
        <v>22.3</v>
      </c>
      <c r="E1651">
        <v>1.8</v>
      </c>
      <c r="F1651">
        <f>IF(martianeum7[[#This Row],[zawartosc '[%']]]&gt;=1,martianeum7[[#This Row],[masa '[kg']]]*martianeum7[[#This Row],[zawartosc '[%']]]*0.01,0)</f>
        <v>0.40140000000000003</v>
      </c>
      <c r="G1651">
        <f>martianeum7[[#This Row],[stan_magazynu '[kg']]]+martianeum7[[#This Row],[ile_kg_materiału_z_ładunku]]</f>
        <v>35.011799999999951</v>
      </c>
      <c r="H1651">
        <f>IF(martianeum7[[#This Row],[stan_po_wydobyciu_z_ładunku]]&gt;=100,100,0)</f>
        <v>0</v>
      </c>
      <c r="I1651">
        <f>martianeum7[[#This Row],[stan_po_wydobyciu_z_ładunku]]-martianeum7[[#This Row],[ile_zabiera_na_orbite]]</f>
        <v>35.011799999999951</v>
      </c>
    </row>
    <row r="1652" spans="1:9" x14ac:dyDescent="0.25">
      <c r="A1652" s="1">
        <v>50291</v>
      </c>
      <c r="B1652">
        <f t="shared" si="25"/>
        <v>35.011799999999951</v>
      </c>
      <c r="C1652" t="s">
        <v>19</v>
      </c>
      <c r="D1652">
        <v>22.2</v>
      </c>
      <c r="E1652">
        <v>0</v>
      </c>
      <c r="F1652">
        <f>IF(martianeum7[[#This Row],[zawartosc '[%']]]&gt;=1,martianeum7[[#This Row],[masa '[kg']]]*martianeum7[[#This Row],[zawartosc '[%']]]*0.01,0)</f>
        <v>0</v>
      </c>
      <c r="G1652">
        <f>martianeum7[[#This Row],[stan_magazynu '[kg']]]+martianeum7[[#This Row],[ile_kg_materiału_z_ładunku]]</f>
        <v>35.011799999999951</v>
      </c>
      <c r="H1652">
        <f>IF(martianeum7[[#This Row],[stan_po_wydobyciu_z_ładunku]]&gt;=100,100,0)</f>
        <v>0</v>
      </c>
      <c r="I1652">
        <f>martianeum7[[#This Row],[stan_po_wydobyciu_z_ładunku]]-martianeum7[[#This Row],[ile_zabiera_na_orbite]]</f>
        <v>35.011799999999951</v>
      </c>
    </row>
    <row r="1653" spans="1:9" x14ac:dyDescent="0.25">
      <c r="A1653" s="1">
        <v>50292</v>
      </c>
      <c r="B1653">
        <f t="shared" si="25"/>
        <v>35.011799999999951</v>
      </c>
      <c r="C1653" t="s">
        <v>6</v>
      </c>
      <c r="D1653">
        <v>23.8</v>
      </c>
      <c r="E1653">
        <v>0</v>
      </c>
      <c r="F1653">
        <f>IF(martianeum7[[#This Row],[zawartosc '[%']]]&gt;=1,martianeum7[[#This Row],[masa '[kg']]]*martianeum7[[#This Row],[zawartosc '[%']]]*0.01,0)</f>
        <v>0</v>
      </c>
      <c r="G1653">
        <f>martianeum7[[#This Row],[stan_magazynu '[kg']]]+martianeum7[[#This Row],[ile_kg_materiału_z_ładunku]]</f>
        <v>35.011799999999951</v>
      </c>
      <c r="H1653">
        <f>IF(martianeum7[[#This Row],[stan_po_wydobyciu_z_ładunku]]&gt;=100,100,0)</f>
        <v>0</v>
      </c>
      <c r="I1653">
        <f>martianeum7[[#This Row],[stan_po_wydobyciu_z_ładunku]]-martianeum7[[#This Row],[ile_zabiera_na_orbite]]</f>
        <v>35.011799999999951</v>
      </c>
    </row>
    <row r="1654" spans="1:9" x14ac:dyDescent="0.25">
      <c r="A1654" s="1">
        <v>50293</v>
      </c>
      <c r="B1654">
        <f t="shared" si="25"/>
        <v>35.011799999999951</v>
      </c>
      <c r="C1654" t="s">
        <v>14</v>
      </c>
      <c r="D1654">
        <v>10</v>
      </c>
      <c r="E1654">
        <v>8.1</v>
      </c>
      <c r="F1654">
        <f>IF(martianeum7[[#This Row],[zawartosc '[%']]]&gt;=1,martianeum7[[#This Row],[masa '[kg']]]*martianeum7[[#This Row],[zawartosc '[%']]]*0.01,0)</f>
        <v>0.81</v>
      </c>
      <c r="G1654">
        <f>martianeum7[[#This Row],[stan_magazynu '[kg']]]+martianeum7[[#This Row],[ile_kg_materiału_z_ładunku]]</f>
        <v>35.821799999999953</v>
      </c>
      <c r="H1654">
        <f>IF(martianeum7[[#This Row],[stan_po_wydobyciu_z_ładunku]]&gt;=100,100,0)</f>
        <v>0</v>
      </c>
      <c r="I1654">
        <f>martianeum7[[#This Row],[stan_po_wydobyciu_z_ładunku]]-martianeum7[[#This Row],[ile_zabiera_na_orbite]]</f>
        <v>35.821799999999953</v>
      </c>
    </row>
    <row r="1655" spans="1:9" x14ac:dyDescent="0.25">
      <c r="A1655" s="1">
        <v>50294</v>
      </c>
      <c r="B1655">
        <f t="shared" si="25"/>
        <v>35.821799999999953</v>
      </c>
      <c r="C1655" t="s">
        <v>24</v>
      </c>
      <c r="D1655">
        <v>23.8</v>
      </c>
      <c r="E1655">
        <v>0</v>
      </c>
      <c r="F1655">
        <f>IF(martianeum7[[#This Row],[zawartosc '[%']]]&gt;=1,martianeum7[[#This Row],[masa '[kg']]]*martianeum7[[#This Row],[zawartosc '[%']]]*0.01,0)</f>
        <v>0</v>
      </c>
      <c r="G1655">
        <f>martianeum7[[#This Row],[stan_magazynu '[kg']]]+martianeum7[[#This Row],[ile_kg_materiału_z_ładunku]]</f>
        <v>35.821799999999953</v>
      </c>
      <c r="H1655">
        <f>IF(martianeum7[[#This Row],[stan_po_wydobyciu_z_ładunku]]&gt;=100,100,0)</f>
        <v>0</v>
      </c>
      <c r="I1655">
        <f>martianeum7[[#This Row],[stan_po_wydobyciu_z_ładunku]]-martianeum7[[#This Row],[ile_zabiera_na_orbite]]</f>
        <v>35.821799999999953</v>
      </c>
    </row>
    <row r="1656" spans="1:9" x14ac:dyDescent="0.25">
      <c r="A1656" s="1">
        <v>50295</v>
      </c>
      <c r="B1656">
        <f t="shared" si="25"/>
        <v>35.821799999999953</v>
      </c>
      <c r="C1656" t="s">
        <v>23</v>
      </c>
      <c r="D1656">
        <v>13.4</v>
      </c>
      <c r="E1656">
        <v>2.6</v>
      </c>
      <c r="F1656">
        <f>IF(martianeum7[[#This Row],[zawartosc '[%']]]&gt;=1,martianeum7[[#This Row],[masa '[kg']]]*martianeum7[[#This Row],[zawartosc '[%']]]*0.01,0)</f>
        <v>0.34840000000000004</v>
      </c>
      <c r="G1656">
        <f>martianeum7[[#This Row],[stan_magazynu '[kg']]]+martianeum7[[#This Row],[ile_kg_materiału_z_ładunku]]</f>
        <v>36.170199999999952</v>
      </c>
      <c r="H1656">
        <f>IF(martianeum7[[#This Row],[stan_po_wydobyciu_z_ładunku]]&gt;=100,100,0)</f>
        <v>0</v>
      </c>
      <c r="I1656">
        <f>martianeum7[[#This Row],[stan_po_wydobyciu_z_ładunku]]-martianeum7[[#This Row],[ile_zabiera_na_orbite]]</f>
        <v>36.170199999999952</v>
      </c>
    </row>
    <row r="1657" spans="1:9" x14ac:dyDescent="0.25">
      <c r="A1657" s="1">
        <v>50296</v>
      </c>
      <c r="B1657">
        <f t="shared" si="25"/>
        <v>36.170199999999952</v>
      </c>
      <c r="C1657" t="s">
        <v>24</v>
      </c>
      <c r="D1657">
        <v>17</v>
      </c>
      <c r="E1657">
        <v>1.5</v>
      </c>
      <c r="F1657">
        <f>IF(martianeum7[[#This Row],[zawartosc '[%']]]&gt;=1,martianeum7[[#This Row],[masa '[kg']]]*martianeum7[[#This Row],[zawartosc '[%']]]*0.01,0)</f>
        <v>0.255</v>
      </c>
      <c r="G1657">
        <f>martianeum7[[#This Row],[stan_magazynu '[kg']]]+martianeum7[[#This Row],[ile_kg_materiału_z_ładunku]]</f>
        <v>36.425199999999954</v>
      </c>
      <c r="H1657">
        <f>IF(martianeum7[[#This Row],[stan_po_wydobyciu_z_ładunku]]&gt;=100,100,0)</f>
        <v>0</v>
      </c>
      <c r="I1657">
        <f>martianeum7[[#This Row],[stan_po_wydobyciu_z_ładunku]]-martianeum7[[#This Row],[ile_zabiera_na_orbite]]</f>
        <v>36.425199999999954</v>
      </c>
    </row>
    <row r="1658" spans="1:9" x14ac:dyDescent="0.25">
      <c r="A1658" s="1">
        <v>50297</v>
      </c>
      <c r="B1658">
        <f t="shared" si="25"/>
        <v>36.425199999999954</v>
      </c>
      <c r="C1658" t="s">
        <v>6</v>
      </c>
      <c r="D1658">
        <v>25.5</v>
      </c>
      <c r="E1658">
        <v>0</v>
      </c>
      <c r="F1658">
        <f>IF(martianeum7[[#This Row],[zawartosc '[%']]]&gt;=1,martianeum7[[#This Row],[masa '[kg']]]*martianeum7[[#This Row],[zawartosc '[%']]]*0.01,0)</f>
        <v>0</v>
      </c>
      <c r="G1658">
        <f>martianeum7[[#This Row],[stan_magazynu '[kg']]]+martianeum7[[#This Row],[ile_kg_materiału_z_ładunku]]</f>
        <v>36.425199999999954</v>
      </c>
      <c r="H1658">
        <f>IF(martianeum7[[#This Row],[stan_po_wydobyciu_z_ładunku]]&gt;=100,100,0)</f>
        <v>0</v>
      </c>
      <c r="I1658">
        <f>martianeum7[[#This Row],[stan_po_wydobyciu_z_ładunku]]-martianeum7[[#This Row],[ile_zabiera_na_orbite]]</f>
        <v>36.425199999999954</v>
      </c>
    </row>
    <row r="1659" spans="1:9" x14ac:dyDescent="0.25">
      <c r="A1659" s="1">
        <v>50298</v>
      </c>
      <c r="B1659">
        <f t="shared" si="25"/>
        <v>36.425199999999954</v>
      </c>
      <c r="C1659" t="s">
        <v>14</v>
      </c>
      <c r="D1659">
        <v>19.7</v>
      </c>
      <c r="E1659">
        <v>0</v>
      </c>
      <c r="F1659">
        <f>IF(martianeum7[[#This Row],[zawartosc '[%']]]&gt;=1,martianeum7[[#This Row],[masa '[kg']]]*martianeum7[[#This Row],[zawartosc '[%']]]*0.01,0)</f>
        <v>0</v>
      </c>
      <c r="G1659">
        <f>martianeum7[[#This Row],[stan_magazynu '[kg']]]+martianeum7[[#This Row],[ile_kg_materiału_z_ładunku]]</f>
        <v>36.425199999999954</v>
      </c>
      <c r="H1659">
        <f>IF(martianeum7[[#This Row],[stan_po_wydobyciu_z_ładunku]]&gt;=100,100,0)</f>
        <v>0</v>
      </c>
      <c r="I1659">
        <f>martianeum7[[#This Row],[stan_po_wydobyciu_z_ładunku]]-martianeum7[[#This Row],[ile_zabiera_na_orbite]]</f>
        <v>36.425199999999954</v>
      </c>
    </row>
    <row r="1660" spans="1:9" x14ac:dyDescent="0.25">
      <c r="A1660" s="1">
        <v>50299</v>
      </c>
      <c r="B1660">
        <f t="shared" si="25"/>
        <v>36.425199999999954</v>
      </c>
      <c r="C1660" t="s">
        <v>10</v>
      </c>
      <c r="D1660">
        <v>22.8</v>
      </c>
      <c r="E1660">
        <v>10.7</v>
      </c>
      <c r="F1660">
        <f>IF(martianeum7[[#This Row],[zawartosc '[%']]]&gt;=1,martianeum7[[#This Row],[masa '[kg']]]*martianeum7[[#This Row],[zawartosc '[%']]]*0.01,0)</f>
        <v>2.4396</v>
      </c>
      <c r="G1660">
        <f>martianeum7[[#This Row],[stan_magazynu '[kg']]]+martianeum7[[#This Row],[ile_kg_materiału_z_ładunku]]</f>
        <v>38.864799999999953</v>
      </c>
      <c r="H1660">
        <f>IF(martianeum7[[#This Row],[stan_po_wydobyciu_z_ładunku]]&gt;=100,100,0)</f>
        <v>0</v>
      </c>
      <c r="I1660">
        <f>martianeum7[[#This Row],[stan_po_wydobyciu_z_ładunku]]-martianeum7[[#This Row],[ile_zabiera_na_orbite]]</f>
        <v>38.864799999999953</v>
      </c>
    </row>
    <row r="1661" spans="1:9" x14ac:dyDescent="0.25">
      <c r="A1661" s="1">
        <v>50300</v>
      </c>
      <c r="B1661">
        <f t="shared" si="25"/>
        <v>38.864799999999953</v>
      </c>
      <c r="C1661" t="s">
        <v>16</v>
      </c>
      <c r="D1661">
        <v>25.5</v>
      </c>
      <c r="E1661">
        <v>0</v>
      </c>
      <c r="F1661">
        <f>IF(martianeum7[[#This Row],[zawartosc '[%']]]&gt;=1,martianeum7[[#This Row],[masa '[kg']]]*martianeum7[[#This Row],[zawartosc '[%']]]*0.01,0)</f>
        <v>0</v>
      </c>
      <c r="G1661">
        <f>martianeum7[[#This Row],[stan_magazynu '[kg']]]+martianeum7[[#This Row],[ile_kg_materiału_z_ładunku]]</f>
        <v>38.864799999999953</v>
      </c>
      <c r="H1661">
        <f>IF(martianeum7[[#This Row],[stan_po_wydobyciu_z_ładunku]]&gt;=100,100,0)</f>
        <v>0</v>
      </c>
      <c r="I1661">
        <f>martianeum7[[#This Row],[stan_po_wydobyciu_z_ładunku]]-martianeum7[[#This Row],[ile_zabiera_na_orbite]]</f>
        <v>38.864799999999953</v>
      </c>
    </row>
    <row r="1662" spans="1:9" x14ac:dyDescent="0.25">
      <c r="A1662" s="1">
        <v>50301</v>
      </c>
      <c r="B1662">
        <f t="shared" si="25"/>
        <v>38.864799999999953</v>
      </c>
      <c r="C1662" t="s">
        <v>10</v>
      </c>
      <c r="D1662">
        <v>16.8</v>
      </c>
      <c r="E1662">
        <v>2.2000000000000002</v>
      </c>
      <c r="F1662">
        <f>IF(martianeum7[[#This Row],[zawartosc '[%']]]&gt;=1,martianeum7[[#This Row],[masa '[kg']]]*martianeum7[[#This Row],[zawartosc '[%']]]*0.01,0)</f>
        <v>0.3696000000000001</v>
      </c>
      <c r="G1662">
        <f>martianeum7[[#This Row],[stan_magazynu '[kg']]]+martianeum7[[#This Row],[ile_kg_materiału_z_ładunku]]</f>
        <v>39.234399999999951</v>
      </c>
      <c r="H1662">
        <f>IF(martianeum7[[#This Row],[stan_po_wydobyciu_z_ładunku]]&gt;=100,100,0)</f>
        <v>0</v>
      </c>
      <c r="I1662">
        <f>martianeum7[[#This Row],[stan_po_wydobyciu_z_ładunku]]-martianeum7[[#This Row],[ile_zabiera_na_orbite]]</f>
        <v>39.234399999999951</v>
      </c>
    </row>
    <row r="1663" spans="1:9" x14ac:dyDescent="0.25">
      <c r="A1663" s="1">
        <v>50302</v>
      </c>
      <c r="B1663">
        <f t="shared" si="25"/>
        <v>39.234399999999951</v>
      </c>
      <c r="C1663" t="s">
        <v>23</v>
      </c>
      <c r="D1663">
        <v>25.3</v>
      </c>
      <c r="E1663">
        <v>2.5</v>
      </c>
      <c r="F1663">
        <f>IF(martianeum7[[#This Row],[zawartosc '[%']]]&gt;=1,martianeum7[[#This Row],[masa '[kg']]]*martianeum7[[#This Row],[zawartosc '[%']]]*0.01,0)</f>
        <v>0.63250000000000006</v>
      </c>
      <c r="G1663">
        <f>martianeum7[[#This Row],[stan_magazynu '[kg']]]+martianeum7[[#This Row],[ile_kg_materiału_z_ładunku]]</f>
        <v>39.866899999999951</v>
      </c>
      <c r="H1663">
        <f>IF(martianeum7[[#This Row],[stan_po_wydobyciu_z_ładunku]]&gt;=100,100,0)</f>
        <v>0</v>
      </c>
      <c r="I1663">
        <f>martianeum7[[#This Row],[stan_po_wydobyciu_z_ładunku]]-martianeum7[[#This Row],[ile_zabiera_na_orbite]]</f>
        <v>39.866899999999951</v>
      </c>
    </row>
    <row r="1664" spans="1:9" x14ac:dyDescent="0.25">
      <c r="A1664" s="1">
        <v>50303</v>
      </c>
      <c r="B1664">
        <f t="shared" si="25"/>
        <v>39.866899999999951</v>
      </c>
      <c r="C1664" t="s">
        <v>25</v>
      </c>
      <c r="D1664">
        <v>26.3</v>
      </c>
      <c r="E1664">
        <v>0.4</v>
      </c>
      <c r="F1664">
        <f>IF(martianeum7[[#This Row],[zawartosc '[%']]]&gt;=1,martianeum7[[#This Row],[masa '[kg']]]*martianeum7[[#This Row],[zawartosc '[%']]]*0.01,0)</f>
        <v>0</v>
      </c>
      <c r="G1664">
        <f>martianeum7[[#This Row],[stan_magazynu '[kg']]]+martianeum7[[#This Row],[ile_kg_materiału_z_ładunku]]</f>
        <v>39.866899999999951</v>
      </c>
      <c r="H1664">
        <f>IF(martianeum7[[#This Row],[stan_po_wydobyciu_z_ładunku]]&gt;=100,100,0)</f>
        <v>0</v>
      </c>
      <c r="I1664">
        <f>martianeum7[[#This Row],[stan_po_wydobyciu_z_ładunku]]-martianeum7[[#This Row],[ile_zabiera_na_orbite]]</f>
        <v>39.866899999999951</v>
      </c>
    </row>
    <row r="1665" spans="1:9" x14ac:dyDescent="0.25">
      <c r="A1665" s="1">
        <v>50304</v>
      </c>
      <c r="B1665">
        <f t="shared" si="25"/>
        <v>39.866899999999951</v>
      </c>
      <c r="C1665" t="s">
        <v>13</v>
      </c>
      <c r="D1665">
        <v>21.9</v>
      </c>
      <c r="E1665">
        <v>7</v>
      </c>
      <c r="F1665">
        <f>IF(martianeum7[[#This Row],[zawartosc '[%']]]&gt;=1,martianeum7[[#This Row],[masa '[kg']]]*martianeum7[[#This Row],[zawartosc '[%']]]*0.01,0)</f>
        <v>1.5329999999999999</v>
      </c>
      <c r="G1665">
        <f>martianeum7[[#This Row],[stan_magazynu '[kg']]]+martianeum7[[#This Row],[ile_kg_materiału_z_ładunku]]</f>
        <v>41.399899999999953</v>
      </c>
      <c r="H1665">
        <f>IF(martianeum7[[#This Row],[stan_po_wydobyciu_z_ładunku]]&gt;=100,100,0)</f>
        <v>0</v>
      </c>
      <c r="I1665">
        <f>martianeum7[[#This Row],[stan_po_wydobyciu_z_ładunku]]-martianeum7[[#This Row],[ile_zabiera_na_orbite]]</f>
        <v>41.399899999999953</v>
      </c>
    </row>
    <row r="1666" spans="1:9" x14ac:dyDescent="0.25">
      <c r="A1666" s="1">
        <v>50305</v>
      </c>
      <c r="B1666">
        <f t="shared" si="25"/>
        <v>41.399899999999953</v>
      </c>
      <c r="C1666" t="s">
        <v>13</v>
      </c>
      <c r="D1666">
        <v>11.2</v>
      </c>
      <c r="E1666">
        <v>0</v>
      </c>
      <c r="F1666">
        <f>IF(martianeum7[[#This Row],[zawartosc '[%']]]&gt;=1,martianeum7[[#This Row],[masa '[kg']]]*martianeum7[[#This Row],[zawartosc '[%']]]*0.01,0)</f>
        <v>0</v>
      </c>
      <c r="G1666">
        <f>martianeum7[[#This Row],[stan_magazynu '[kg']]]+martianeum7[[#This Row],[ile_kg_materiału_z_ładunku]]</f>
        <v>41.399899999999953</v>
      </c>
      <c r="H1666">
        <f>IF(martianeum7[[#This Row],[stan_po_wydobyciu_z_ładunku]]&gt;=100,100,0)</f>
        <v>0</v>
      </c>
      <c r="I1666">
        <f>martianeum7[[#This Row],[stan_po_wydobyciu_z_ładunku]]-martianeum7[[#This Row],[ile_zabiera_na_orbite]]</f>
        <v>41.399899999999953</v>
      </c>
    </row>
    <row r="1667" spans="1:9" x14ac:dyDescent="0.25">
      <c r="A1667" s="1">
        <v>50306</v>
      </c>
      <c r="B1667">
        <f t="shared" si="25"/>
        <v>41.399899999999953</v>
      </c>
      <c r="C1667" t="s">
        <v>15</v>
      </c>
      <c r="D1667">
        <v>10.6</v>
      </c>
      <c r="E1667">
        <v>5.2</v>
      </c>
      <c r="F1667">
        <f>IF(martianeum7[[#This Row],[zawartosc '[%']]]&gt;=1,martianeum7[[#This Row],[masa '[kg']]]*martianeum7[[#This Row],[zawartosc '[%']]]*0.01,0)</f>
        <v>0.55120000000000002</v>
      </c>
      <c r="G1667">
        <f>martianeum7[[#This Row],[stan_magazynu '[kg']]]+martianeum7[[#This Row],[ile_kg_materiału_z_ładunku]]</f>
        <v>41.951099999999954</v>
      </c>
      <c r="H1667">
        <f>IF(martianeum7[[#This Row],[stan_po_wydobyciu_z_ładunku]]&gt;=100,100,0)</f>
        <v>0</v>
      </c>
      <c r="I1667">
        <f>martianeum7[[#This Row],[stan_po_wydobyciu_z_ładunku]]-martianeum7[[#This Row],[ile_zabiera_na_orbite]]</f>
        <v>41.951099999999954</v>
      </c>
    </row>
    <row r="1668" spans="1:9" x14ac:dyDescent="0.25">
      <c r="A1668" s="1">
        <v>50307</v>
      </c>
      <c r="B1668">
        <f t="shared" ref="B1668:B1731" si="26">I1667</f>
        <v>41.951099999999954</v>
      </c>
      <c r="C1668" t="s">
        <v>12</v>
      </c>
      <c r="D1668">
        <v>17.7</v>
      </c>
      <c r="E1668">
        <v>1</v>
      </c>
      <c r="F1668">
        <f>IF(martianeum7[[#This Row],[zawartosc '[%']]]&gt;=1,martianeum7[[#This Row],[masa '[kg']]]*martianeum7[[#This Row],[zawartosc '[%']]]*0.01,0)</f>
        <v>0.17699999999999999</v>
      </c>
      <c r="G1668">
        <f>martianeum7[[#This Row],[stan_magazynu '[kg']]]+martianeum7[[#This Row],[ile_kg_materiału_z_ładunku]]</f>
        <v>42.128099999999954</v>
      </c>
      <c r="H1668">
        <f>IF(martianeum7[[#This Row],[stan_po_wydobyciu_z_ładunku]]&gt;=100,100,0)</f>
        <v>0</v>
      </c>
      <c r="I1668">
        <f>martianeum7[[#This Row],[stan_po_wydobyciu_z_ładunku]]-martianeum7[[#This Row],[ile_zabiera_na_orbite]]</f>
        <v>42.128099999999954</v>
      </c>
    </row>
    <row r="1669" spans="1:9" x14ac:dyDescent="0.25">
      <c r="A1669" s="1">
        <v>50308</v>
      </c>
      <c r="B1669">
        <f t="shared" si="26"/>
        <v>42.128099999999954</v>
      </c>
      <c r="C1669" t="s">
        <v>7</v>
      </c>
      <c r="D1669">
        <v>19.899999999999999</v>
      </c>
      <c r="E1669">
        <v>0</v>
      </c>
      <c r="F1669">
        <f>IF(martianeum7[[#This Row],[zawartosc '[%']]]&gt;=1,martianeum7[[#This Row],[masa '[kg']]]*martianeum7[[#This Row],[zawartosc '[%']]]*0.01,0)</f>
        <v>0</v>
      </c>
      <c r="G1669">
        <f>martianeum7[[#This Row],[stan_magazynu '[kg']]]+martianeum7[[#This Row],[ile_kg_materiału_z_ładunku]]</f>
        <v>42.128099999999954</v>
      </c>
      <c r="H1669">
        <f>IF(martianeum7[[#This Row],[stan_po_wydobyciu_z_ładunku]]&gt;=100,100,0)</f>
        <v>0</v>
      </c>
      <c r="I1669">
        <f>martianeum7[[#This Row],[stan_po_wydobyciu_z_ładunku]]-martianeum7[[#This Row],[ile_zabiera_na_orbite]]</f>
        <v>42.128099999999954</v>
      </c>
    </row>
    <row r="1670" spans="1:9" x14ac:dyDescent="0.25">
      <c r="A1670" s="1">
        <v>50309</v>
      </c>
      <c r="B1670">
        <f t="shared" si="26"/>
        <v>42.128099999999954</v>
      </c>
      <c r="C1670" t="s">
        <v>10</v>
      </c>
      <c r="D1670">
        <v>25.1</v>
      </c>
      <c r="E1670">
        <v>42.1</v>
      </c>
      <c r="F1670">
        <f>IF(martianeum7[[#This Row],[zawartosc '[%']]]&gt;=1,martianeum7[[#This Row],[masa '[kg']]]*martianeum7[[#This Row],[zawartosc '[%']]]*0.01,0)</f>
        <v>10.5671</v>
      </c>
      <c r="G1670">
        <f>martianeum7[[#This Row],[stan_magazynu '[kg']]]+martianeum7[[#This Row],[ile_kg_materiału_z_ładunku]]</f>
        <v>52.695199999999957</v>
      </c>
      <c r="H1670">
        <f>IF(martianeum7[[#This Row],[stan_po_wydobyciu_z_ładunku]]&gt;=100,100,0)</f>
        <v>0</v>
      </c>
      <c r="I1670">
        <f>martianeum7[[#This Row],[stan_po_wydobyciu_z_ładunku]]-martianeum7[[#This Row],[ile_zabiera_na_orbite]]</f>
        <v>52.695199999999957</v>
      </c>
    </row>
    <row r="1671" spans="1:9" x14ac:dyDescent="0.25">
      <c r="A1671" s="1">
        <v>50310</v>
      </c>
      <c r="B1671">
        <f t="shared" si="26"/>
        <v>52.695199999999957</v>
      </c>
      <c r="C1671" t="s">
        <v>9</v>
      </c>
      <c r="D1671">
        <v>18.5</v>
      </c>
      <c r="E1671">
        <v>0.3</v>
      </c>
      <c r="F1671">
        <f>IF(martianeum7[[#This Row],[zawartosc '[%']]]&gt;=1,martianeum7[[#This Row],[masa '[kg']]]*martianeum7[[#This Row],[zawartosc '[%']]]*0.01,0)</f>
        <v>0</v>
      </c>
      <c r="G1671">
        <f>martianeum7[[#This Row],[stan_magazynu '[kg']]]+martianeum7[[#This Row],[ile_kg_materiału_z_ładunku]]</f>
        <v>52.695199999999957</v>
      </c>
      <c r="H1671">
        <f>IF(martianeum7[[#This Row],[stan_po_wydobyciu_z_ładunku]]&gt;=100,100,0)</f>
        <v>0</v>
      </c>
      <c r="I1671">
        <f>martianeum7[[#This Row],[stan_po_wydobyciu_z_ładunku]]-martianeum7[[#This Row],[ile_zabiera_na_orbite]]</f>
        <v>52.695199999999957</v>
      </c>
    </row>
    <row r="1672" spans="1:9" x14ac:dyDescent="0.25">
      <c r="A1672" s="1">
        <v>50311</v>
      </c>
      <c r="B1672">
        <f t="shared" si="26"/>
        <v>52.695199999999957</v>
      </c>
      <c r="C1672" t="s">
        <v>10</v>
      </c>
      <c r="D1672">
        <v>25.5</v>
      </c>
      <c r="E1672">
        <v>25.3</v>
      </c>
      <c r="F1672">
        <f>IF(martianeum7[[#This Row],[zawartosc '[%']]]&gt;=1,martianeum7[[#This Row],[masa '[kg']]]*martianeum7[[#This Row],[zawartosc '[%']]]*0.01,0)</f>
        <v>6.4515000000000002</v>
      </c>
      <c r="G1672">
        <f>martianeum7[[#This Row],[stan_magazynu '[kg']]]+martianeum7[[#This Row],[ile_kg_materiału_z_ładunku]]</f>
        <v>59.14669999999996</v>
      </c>
      <c r="H1672">
        <f>IF(martianeum7[[#This Row],[stan_po_wydobyciu_z_ładunku]]&gt;=100,100,0)</f>
        <v>0</v>
      </c>
      <c r="I1672">
        <f>martianeum7[[#This Row],[stan_po_wydobyciu_z_ładunku]]-martianeum7[[#This Row],[ile_zabiera_na_orbite]]</f>
        <v>59.14669999999996</v>
      </c>
    </row>
    <row r="1673" spans="1:9" x14ac:dyDescent="0.25">
      <c r="A1673" s="1">
        <v>50312</v>
      </c>
      <c r="B1673">
        <f t="shared" si="26"/>
        <v>59.14669999999996</v>
      </c>
      <c r="C1673" t="s">
        <v>10</v>
      </c>
      <c r="D1673">
        <v>12.8</v>
      </c>
      <c r="E1673">
        <v>0</v>
      </c>
      <c r="F1673">
        <f>IF(martianeum7[[#This Row],[zawartosc '[%']]]&gt;=1,martianeum7[[#This Row],[masa '[kg']]]*martianeum7[[#This Row],[zawartosc '[%']]]*0.01,0)</f>
        <v>0</v>
      </c>
      <c r="G1673">
        <f>martianeum7[[#This Row],[stan_magazynu '[kg']]]+martianeum7[[#This Row],[ile_kg_materiału_z_ładunku]]</f>
        <v>59.14669999999996</v>
      </c>
      <c r="H1673">
        <f>IF(martianeum7[[#This Row],[stan_po_wydobyciu_z_ładunku]]&gt;=100,100,0)</f>
        <v>0</v>
      </c>
      <c r="I1673">
        <f>martianeum7[[#This Row],[stan_po_wydobyciu_z_ładunku]]-martianeum7[[#This Row],[ile_zabiera_na_orbite]]</f>
        <v>59.14669999999996</v>
      </c>
    </row>
    <row r="1674" spans="1:9" x14ac:dyDescent="0.25">
      <c r="A1674" s="1">
        <v>50313</v>
      </c>
      <c r="B1674">
        <f t="shared" si="26"/>
        <v>59.14669999999996</v>
      </c>
      <c r="C1674" t="s">
        <v>19</v>
      </c>
      <c r="D1674">
        <v>23.6</v>
      </c>
      <c r="E1674">
        <v>34.299999999999997</v>
      </c>
      <c r="F1674">
        <f>IF(martianeum7[[#This Row],[zawartosc '[%']]]&gt;=1,martianeum7[[#This Row],[masa '[kg']]]*martianeum7[[#This Row],[zawartosc '[%']]]*0.01,0)</f>
        <v>8.0948000000000011</v>
      </c>
      <c r="G1674">
        <f>martianeum7[[#This Row],[stan_magazynu '[kg']]]+martianeum7[[#This Row],[ile_kg_materiału_z_ładunku]]</f>
        <v>67.241499999999959</v>
      </c>
      <c r="H1674">
        <f>IF(martianeum7[[#This Row],[stan_po_wydobyciu_z_ładunku]]&gt;=100,100,0)</f>
        <v>0</v>
      </c>
      <c r="I1674">
        <f>martianeum7[[#This Row],[stan_po_wydobyciu_z_ładunku]]-martianeum7[[#This Row],[ile_zabiera_na_orbite]]</f>
        <v>67.241499999999959</v>
      </c>
    </row>
    <row r="1675" spans="1:9" x14ac:dyDescent="0.25">
      <c r="A1675" s="1">
        <v>50314</v>
      </c>
      <c r="B1675">
        <f t="shared" si="26"/>
        <v>67.241499999999959</v>
      </c>
      <c r="C1675" t="s">
        <v>15</v>
      </c>
      <c r="D1675">
        <v>13.1</v>
      </c>
      <c r="E1675">
        <v>2</v>
      </c>
      <c r="F1675">
        <f>IF(martianeum7[[#This Row],[zawartosc '[%']]]&gt;=1,martianeum7[[#This Row],[masa '[kg']]]*martianeum7[[#This Row],[zawartosc '[%']]]*0.01,0)</f>
        <v>0.26200000000000001</v>
      </c>
      <c r="G1675">
        <f>martianeum7[[#This Row],[stan_magazynu '[kg']]]+martianeum7[[#This Row],[ile_kg_materiału_z_ładunku]]</f>
        <v>67.50349999999996</v>
      </c>
      <c r="H1675">
        <f>IF(martianeum7[[#This Row],[stan_po_wydobyciu_z_ładunku]]&gt;=100,100,0)</f>
        <v>0</v>
      </c>
      <c r="I1675">
        <f>martianeum7[[#This Row],[stan_po_wydobyciu_z_ładunku]]-martianeum7[[#This Row],[ile_zabiera_na_orbite]]</f>
        <v>67.50349999999996</v>
      </c>
    </row>
    <row r="1676" spans="1:9" x14ac:dyDescent="0.25">
      <c r="A1676" s="1">
        <v>50315</v>
      </c>
      <c r="B1676">
        <f t="shared" si="26"/>
        <v>67.50349999999996</v>
      </c>
      <c r="C1676" t="s">
        <v>23</v>
      </c>
      <c r="D1676">
        <v>23</v>
      </c>
      <c r="E1676">
        <v>0</v>
      </c>
      <c r="F1676">
        <f>IF(martianeum7[[#This Row],[zawartosc '[%']]]&gt;=1,martianeum7[[#This Row],[masa '[kg']]]*martianeum7[[#This Row],[zawartosc '[%']]]*0.01,0)</f>
        <v>0</v>
      </c>
      <c r="G1676">
        <f>martianeum7[[#This Row],[stan_magazynu '[kg']]]+martianeum7[[#This Row],[ile_kg_materiału_z_ładunku]]</f>
        <v>67.50349999999996</v>
      </c>
      <c r="H1676">
        <f>IF(martianeum7[[#This Row],[stan_po_wydobyciu_z_ładunku]]&gt;=100,100,0)</f>
        <v>0</v>
      </c>
      <c r="I1676">
        <f>martianeum7[[#This Row],[stan_po_wydobyciu_z_ładunku]]-martianeum7[[#This Row],[ile_zabiera_na_orbite]]</f>
        <v>67.50349999999996</v>
      </c>
    </row>
    <row r="1677" spans="1:9" x14ac:dyDescent="0.25">
      <c r="A1677" s="1">
        <v>50316</v>
      </c>
      <c r="B1677">
        <f t="shared" si="26"/>
        <v>67.50349999999996</v>
      </c>
      <c r="C1677" t="s">
        <v>13</v>
      </c>
      <c r="D1677">
        <v>13</v>
      </c>
      <c r="E1677">
        <v>15.8</v>
      </c>
      <c r="F1677">
        <f>IF(martianeum7[[#This Row],[zawartosc '[%']]]&gt;=1,martianeum7[[#This Row],[masa '[kg']]]*martianeum7[[#This Row],[zawartosc '[%']]]*0.01,0)</f>
        <v>2.0540000000000003</v>
      </c>
      <c r="G1677">
        <f>martianeum7[[#This Row],[stan_magazynu '[kg']]]+martianeum7[[#This Row],[ile_kg_materiału_z_ładunku]]</f>
        <v>69.557499999999962</v>
      </c>
      <c r="H1677">
        <f>IF(martianeum7[[#This Row],[stan_po_wydobyciu_z_ładunku]]&gt;=100,100,0)</f>
        <v>0</v>
      </c>
      <c r="I1677">
        <f>martianeum7[[#This Row],[stan_po_wydobyciu_z_ładunku]]-martianeum7[[#This Row],[ile_zabiera_na_orbite]]</f>
        <v>69.557499999999962</v>
      </c>
    </row>
    <row r="1678" spans="1:9" x14ac:dyDescent="0.25">
      <c r="A1678" s="1">
        <v>50317</v>
      </c>
      <c r="B1678">
        <f t="shared" si="26"/>
        <v>69.557499999999962</v>
      </c>
      <c r="C1678" t="s">
        <v>9</v>
      </c>
      <c r="D1678">
        <v>19.5</v>
      </c>
      <c r="E1678">
        <v>8</v>
      </c>
      <c r="F1678">
        <f>IF(martianeum7[[#This Row],[zawartosc '[%']]]&gt;=1,martianeum7[[#This Row],[masa '[kg']]]*martianeum7[[#This Row],[zawartosc '[%']]]*0.01,0)</f>
        <v>1.56</v>
      </c>
      <c r="G1678">
        <f>martianeum7[[#This Row],[stan_magazynu '[kg']]]+martianeum7[[#This Row],[ile_kg_materiału_z_ładunku]]</f>
        <v>71.117499999999964</v>
      </c>
      <c r="H1678">
        <f>IF(martianeum7[[#This Row],[stan_po_wydobyciu_z_ładunku]]&gt;=100,100,0)</f>
        <v>0</v>
      </c>
      <c r="I1678">
        <f>martianeum7[[#This Row],[stan_po_wydobyciu_z_ładunku]]-martianeum7[[#This Row],[ile_zabiera_na_orbite]]</f>
        <v>71.117499999999964</v>
      </c>
    </row>
    <row r="1679" spans="1:9" x14ac:dyDescent="0.25">
      <c r="A1679" s="1">
        <v>50318</v>
      </c>
      <c r="B1679">
        <f t="shared" si="26"/>
        <v>71.117499999999964</v>
      </c>
      <c r="C1679" t="s">
        <v>7</v>
      </c>
      <c r="D1679">
        <v>19.2</v>
      </c>
      <c r="E1679">
        <v>0</v>
      </c>
      <c r="F1679">
        <f>IF(martianeum7[[#This Row],[zawartosc '[%']]]&gt;=1,martianeum7[[#This Row],[masa '[kg']]]*martianeum7[[#This Row],[zawartosc '[%']]]*0.01,0)</f>
        <v>0</v>
      </c>
      <c r="G1679">
        <f>martianeum7[[#This Row],[stan_magazynu '[kg']]]+martianeum7[[#This Row],[ile_kg_materiału_z_ładunku]]</f>
        <v>71.117499999999964</v>
      </c>
      <c r="H1679">
        <f>IF(martianeum7[[#This Row],[stan_po_wydobyciu_z_ładunku]]&gt;=100,100,0)</f>
        <v>0</v>
      </c>
      <c r="I1679">
        <f>martianeum7[[#This Row],[stan_po_wydobyciu_z_ładunku]]-martianeum7[[#This Row],[ile_zabiera_na_orbite]]</f>
        <v>71.117499999999964</v>
      </c>
    </row>
    <row r="1680" spans="1:9" x14ac:dyDescent="0.25">
      <c r="A1680" s="1">
        <v>50319</v>
      </c>
      <c r="B1680">
        <f t="shared" si="26"/>
        <v>71.117499999999964</v>
      </c>
      <c r="C1680" t="s">
        <v>5</v>
      </c>
      <c r="D1680">
        <v>28.3</v>
      </c>
      <c r="E1680">
        <v>1.1000000000000001</v>
      </c>
      <c r="F1680">
        <f>IF(martianeum7[[#This Row],[zawartosc '[%']]]&gt;=1,martianeum7[[#This Row],[masa '[kg']]]*martianeum7[[#This Row],[zawartosc '[%']]]*0.01,0)</f>
        <v>0.31130000000000002</v>
      </c>
      <c r="G1680">
        <f>martianeum7[[#This Row],[stan_magazynu '[kg']]]+martianeum7[[#This Row],[ile_kg_materiału_z_ładunku]]</f>
        <v>71.428799999999967</v>
      </c>
      <c r="H1680">
        <f>IF(martianeum7[[#This Row],[stan_po_wydobyciu_z_ładunku]]&gt;=100,100,0)</f>
        <v>0</v>
      </c>
      <c r="I1680">
        <f>martianeum7[[#This Row],[stan_po_wydobyciu_z_ładunku]]-martianeum7[[#This Row],[ile_zabiera_na_orbite]]</f>
        <v>71.428799999999967</v>
      </c>
    </row>
    <row r="1681" spans="1:9" x14ac:dyDescent="0.25">
      <c r="A1681" s="1">
        <v>50320</v>
      </c>
      <c r="B1681">
        <f t="shared" si="26"/>
        <v>71.428799999999967</v>
      </c>
      <c r="C1681" t="s">
        <v>10</v>
      </c>
      <c r="D1681">
        <v>18.100000000000001</v>
      </c>
      <c r="E1681">
        <v>0</v>
      </c>
      <c r="F1681">
        <f>IF(martianeum7[[#This Row],[zawartosc '[%']]]&gt;=1,martianeum7[[#This Row],[masa '[kg']]]*martianeum7[[#This Row],[zawartosc '[%']]]*0.01,0)</f>
        <v>0</v>
      </c>
      <c r="G1681">
        <f>martianeum7[[#This Row],[stan_magazynu '[kg']]]+martianeum7[[#This Row],[ile_kg_materiału_z_ładunku]]</f>
        <v>71.428799999999967</v>
      </c>
      <c r="H1681">
        <f>IF(martianeum7[[#This Row],[stan_po_wydobyciu_z_ładunku]]&gt;=100,100,0)</f>
        <v>0</v>
      </c>
      <c r="I1681">
        <f>martianeum7[[#This Row],[stan_po_wydobyciu_z_ładunku]]-martianeum7[[#This Row],[ile_zabiera_na_orbite]]</f>
        <v>71.428799999999967</v>
      </c>
    </row>
    <row r="1682" spans="1:9" x14ac:dyDescent="0.25">
      <c r="A1682" s="1">
        <v>50321</v>
      </c>
      <c r="B1682">
        <f t="shared" si="26"/>
        <v>71.428799999999967</v>
      </c>
      <c r="C1682" t="s">
        <v>19</v>
      </c>
      <c r="D1682">
        <v>17.5</v>
      </c>
      <c r="E1682">
        <v>13.3</v>
      </c>
      <c r="F1682">
        <f>IF(martianeum7[[#This Row],[zawartosc '[%']]]&gt;=1,martianeum7[[#This Row],[masa '[kg']]]*martianeum7[[#This Row],[zawartosc '[%']]]*0.01,0)</f>
        <v>2.3275000000000001</v>
      </c>
      <c r="G1682">
        <f>martianeum7[[#This Row],[stan_magazynu '[kg']]]+martianeum7[[#This Row],[ile_kg_materiału_z_ładunku]]</f>
        <v>73.756299999999968</v>
      </c>
      <c r="H1682">
        <f>IF(martianeum7[[#This Row],[stan_po_wydobyciu_z_ładunku]]&gt;=100,100,0)</f>
        <v>0</v>
      </c>
      <c r="I1682">
        <f>martianeum7[[#This Row],[stan_po_wydobyciu_z_ładunku]]-martianeum7[[#This Row],[ile_zabiera_na_orbite]]</f>
        <v>73.756299999999968</v>
      </c>
    </row>
    <row r="1683" spans="1:9" x14ac:dyDescent="0.25">
      <c r="A1683" s="1">
        <v>50322</v>
      </c>
      <c r="B1683">
        <f t="shared" si="26"/>
        <v>73.756299999999968</v>
      </c>
      <c r="C1683" t="s">
        <v>6</v>
      </c>
      <c r="D1683">
        <v>26.7</v>
      </c>
      <c r="E1683">
        <v>12.9</v>
      </c>
      <c r="F1683">
        <f>IF(martianeum7[[#This Row],[zawartosc '[%']]]&gt;=1,martianeum7[[#This Row],[masa '[kg']]]*martianeum7[[#This Row],[zawartosc '[%']]]*0.01,0)</f>
        <v>3.4443000000000001</v>
      </c>
      <c r="G1683">
        <f>martianeum7[[#This Row],[stan_magazynu '[kg']]]+martianeum7[[#This Row],[ile_kg_materiału_z_ładunku]]</f>
        <v>77.200599999999966</v>
      </c>
      <c r="H1683">
        <f>IF(martianeum7[[#This Row],[stan_po_wydobyciu_z_ładunku]]&gt;=100,100,0)</f>
        <v>0</v>
      </c>
      <c r="I1683">
        <f>martianeum7[[#This Row],[stan_po_wydobyciu_z_ładunku]]-martianeum7[[#This Row],[ile_zabiera_na_orbite]]</f>
        <v>77.200599999999966</v>
      </c>
    </row>
    <row r="1684" spans="1:9" x14ac:dyDescent="0.25">
      <c r="A1684" s="1">
        <v>50323</v>
      </c>
      <c r="B1684">
        <f t="shared" si="26"/>
        <v>77.200599999999966</v>
      </c>
      <c r="C1684" t="s">
        <v>19</v>
      </c>
      <c r="D1684">
        <v>26.6</v>
      </c>
      <c r="E1684">
        <v>0</v>
      </c>
      <c r="F1684">
        <f>IF(martianeum7[[#This Row],[zawartosc '[%']]]&gt;=1,martianeum7[[#This Row],[masa '[kg']]]*martianeum7[[#This Row],[zawartosc '[%']]]*0.01,0)</f>
        <v>0</v>
      </c>
      <c r="G1684">
        <f>martianeum7[[#This Row],[stan_magazynu '[kg']]]+martianeum7[[#This Row],[ile_kg_materiału_z_ładunku]]</f>
        <v>77.200599999999966</v>
      </c>
      <c r="H1684">
        <f>IF(martianeum7[[#This Row],[stan_po_wydobyciu_z_ładunku]]&gt;=100,100,0)</f>
        <v>0</v>
      </c>
      <c r="I1684">
        <f>martianeum7[[#This Row],[stan_po_wydobyciu_z_ładunku]]-martianeum7[[#This Row],[ile_zabiera_na_orbite]]</f>
        <v>77.200599999999966</v>
      </c>
    </row>
    <row r="1685" spans="1:9" x14ac:dyDescent="0.25">
      <c r="A1685" s="1">
        <v>50324</v>
      </c>
      <c r="B1685">
        <f t="shared" si="26"/>
        <v>77.200599999999966</v>
      </c>
      <c r="C1685" t="s">
        <v>22</v>
      </c>
      <c r="D1685">
        <v>12.2</v>
      </c>
      <c r="E1685">
        <v>1.8</v>
      </c>
      <c r="F1685">
        <f>IF(martianeum7[[#This Row],[zawartosc '[%']]]&gt;=1,martianeum7[[#This Row],[masa '[kg']]]*martianeum7[[#This Row],[zawartosc '[%']]]*0.01,0)</f>
        <v>0.21960000000000002</v>
      </c>
      <c r="G1685">
        <f>martianeum7[[#This Row],[stan_magazynu '[kg']]]+martianeum7[[#This Row],[ile_kg_materiału_z_ładunku]]</f>
        <v>77.420199999999966</v>
      </c>
      <c r="H1685">
        <f>IF(martianeum7[[#This Row],[stan_po_wydobyciu_z_ładunku]]&gt;=100,100,0)</f>
        <v>0</v>
      </c>
      <c r="I1685">
        <f>martianeum7[[#This Row],[stan_po_wydobyciu_z_ładunku]]-martianeum7[[#This Row],[ile_zabiera_na_orbite]]</f>
        <v>77.420199999999966</v>
      </c>
    </row>
    <row r="1686" spans="1:9" x14ac:dyDescent="0.25">
      <c r="A1686" s="1">
        <v>50325</v>
      </c>
      <c r="B1686">
        <f t="shared" si="26"/>
        <v>77.420199999999966</v>
      </c>
      <c r="C1686" t="s">
        <v>7</v>
      </c>
      <c r="D1686">
        <v>27.4</v>
      </c>
      <c r="E1686">
        <v>4.8</v>
      </c>
      <c r="F1686">
        <f>IF(martianeum7[[#This Row],[zawartosc '[%']]]&gt;=1,martianeum7[[#This Row],[masa '[kg']]]*martianeum7[[#This Row],[zawartosc '[%']]]*0.01,0)</f>
        <v>1.3151999999999999</v>
      </c>
      <c r="G1686">
        <f>martianeum7[[#This Row],[stan_magazynu '[kg']]]+martianeum7[[#This Row],[ile_kg_materiału_z_ładunku]]</f>
        <v>78.73539999999997</v>
      </c>
      <c r="H1686">
        <f>IF(martianeum7[[#This Row],[stan_po_wydobyciu_z_ładunku]]&gt;=100,100,0)</f>
        <v>0</v>
      </c>
      <c r="I1686">
        <f>martianeum7[[#This Row],[stan_po_wydobyciu_z_ładunku]]-martianeum7[[#This Row],[ile_zabiera_na_orbite]]</f>
        <v>78.73539999999997</v>
      </c>
    </row>
    <row r="1687" spans="1:9" x14ac:dyDescent="0.25">
      <c r="A1687" s="1">
        <v>50326</v>
      </c>
      <c r="B1687">
        <f t="shared" si="26"/>
        <v>78.73539999999997</v>
      </c>
      <c r="C1687" t="s">
        <v>13</v>
      </c>
      <c r="D1687">
        <v>24.9</v>
      </c>
      <c r="E1687">
        <v>1.6</v>
      </c>
      <c r="F1687">
        <f>IF(martianeum7[[#This Row],[zawartosc '[%']]]&gt;=1,martianeum7[[#This Row],[masa '[kg']]]*martianeum7[[#This Row],[zawartosc '[%']]]*0.01,0)</f>
        <v>0.39840000000000003</v>
      </c>
      <c r="G1687">
        <f>martianeum7[[#This Row],[stan_magazynu '[kg']]]+martianeum7[[#This Row],[ile_kg_materiału_z_ładunku]]</f>
        <v>79.133799999999965</v>
      </c>
      <c r="H1687">
        <f>IF(martianeum7[[#This Row],[stan_po_wydobyciu_z_ładunku]]&gt;=100,100,0)</f>
        <v>0</v>
      </c>
      <c r="I1687">
        <f>martianeum7[[#This Row],[stan_po_wydobyciu_z_ładunku]]-martianeum7[[#This Row],[ile_zabiera_na_orbite]]</f>
        <v>79.133799999999965</v>
      </c>
    </row>
    <row r="1688" spans="1:9" x14ac:dyDescent="0.25">
      <c r="A1688" s="1">
        <v>50327</v>
      </c>
      <c r="B1688">
        <f t="shared" si="26"/>
        <v>79.133799999999965</v>
      </c>
      <c r="C1688" t="s">
        <v>27</v>
      </c>
      <c r="D1688">
        <v>21.4</v>
      </c>
      <c r="E1688">
        <v>5.5</v>
      </c>
      <c r="F1688">
        <f>IF(martianeum7[[#This Row],[zawartosc '[%']]]&gt;=1,martianeum7[[#This Row],[masa '[kg']]]*martianeum7[[#This Row],[zawartosc '[%']]]*0.01,0)</f>
        <v>1.1769999999999998</v>
      </c>
      <c r="G1688">
        <f>martianeum7[[#This Row],[stan_magazynu '[kg']]]+martianeum7[[#This Row],[ile_kg_materiału_z_ładunku]]</f>
        <v>80.310799999999972</v>
      </c>
      <c r="H1688">
        <f>IF(martianeum7[[#This Row],[stan_po_wydobyciu_z_ładunku]]&gt;=100,100,0)</f>
        <v>0</v>
      </c>
      <c r="I1688">
        <f>martianeum7[[#This Row],[stan_po_wydobyciu_z_ładunku]]-martianeum7[[#This Row],[ile_zabiera_na_orbite]]</f>
        <v>80.310799999999972</v>
      </c>
    </row>
    <row r="1689" spans="1:9" x14ac:dyDescent="0.25">
      <c r="A1689" s="1">
        <v>50328</v>
      </c>
      <c r="B1689">
        <f t="shared" si="26"/>
        <v>80.310799999999972</v>
      </c>
      <c r="C1689" t="s">
        <v>29</v>
      </c>
      <c r="D1689">
        <v>14.1</v>
      </c>
      <c r="E1689">
        <v>0</v>
      </c>
      <c r="F1689">
        <f>IF(martianeum7[[#This Row],[zawartosc '[%']]]&gt;=1,martianeum7[[#This Row],[masa '[kg']]]*martianeum7[[#This Row],[zawartosc '[%']]]*0.01,0)</f>
        <v>0</v>
      </c>
      <c r="G1689">
        <f>martianeum7[[#This Row],[stan_magazynu '[kg']]]+martianeum7[[#This Row],[ile_kg_materiału_z_ładunku]]</f>
        <v>80.310799999999972</v>
      </c>
      <c r="H1689">
        <f>IF(martianeum7[[#This Row],[stan_po_wydobyciu_z_ładunku]]&gt;=100,100,0)</f>
        <v>0</v>
      </c>
      <c r="I1689">
        <f>martianeum7[[#This Row],[stan_po_wydobyciu_z_ładunku]]-martianeum7[[#This Row],[ile_zabiera_na_orbite]]</f>
        <v>80.310799999999972</v>
      </c>
    </row>
    <row r="1690" spans="1:9" x14ac:dyDescent="0.25">
      <c r="A1690" s="1">
        <v>50329</v>
      </c>
      <c r="B1690">
        <f t="shared" si="26"/>
        <v>80.310799999999972</v>
      </c>
      <c r="C1690" t="s">
        <v>25</v>
      </c>
      <c r="D1690">
        <v>15.4</v>
      </c>
      <c r="E1690">
        <v>2.1</v>
      </c>
      <c r="F1690">
        <f>IF(martianeum7[[#This Row],[zawartosc '[%']]]&gt;=1,martianeum7[[#This Row],[masa '[kg']]]*martianeum7[[#This Row],[zawartosc '[%']]]*0.01,0)</f>
        <v>0.32340000000000002</v>
      </c>
      <c r="G1690">
        <f>martianeum7[[#This Row],[stan_magazynu '[kg']]]+martianeum7[[#This Row],[ile_kg_materiału_z_ładunku]]</f>
        <v>80.634199999999979</v>
      </c>
      <c r="H1690">
        <f>IF(martianeum7[[#This Row],[stan_po_wydobyciu_z_ładunku]]&gt;=100,100,0)</f>
        <v>0</v>
      </c>
      <c r="I1690">
        <f>martianeum7[[#This Row],[stan_po_wydobyciu_z_ładunku]]-martianeum7[[#This Row],[ile_zabiera_na_orbite]]</f>
        <v>80.634199999999979</v>
      </c>
    </row>
    <row r="1691" spans="1:9" x14ac:dyDescent="0.25">
      <c r="A1691" s="1">
        <v>50330</v>
      </c>
      <c r="B1691">
        <f t="shared" si="26"/>
        <v>80.634199999999979</v>
      </c>
      <c r="C1691" t="s">
        <v>13</v>
      </c>
      <c r="D1691">
        <v>27.7</v>
      </c>
      <c r="E1691">
        <v>0</v>
      </c>
      <c r="F1691">
        <f>IF(martianeum7[[#This Row],[zawartosc '[%']]]&gt;=1,martianeum7[[#This Row],[masa '[kg']]]*martianeum7[[#This Row],[zawartosc '[%']]]*0.01,0)</f>
        <v>0</v>
      </c>
      <c r="G1691">
        <f>martianeum7[[#This Row],[stan_magazynu '[kg']]]+martianeum7[[#This Row],[ile_kg_materiału_z_ładunku]]</f>
        <v>80.634199999999979</v>
      </c>
      <c r="H1691">
        <f>IF(martianeum7[[#This Row],[stan_po_wydobyciu_z_ładunku]]&gt;=100,100,0)</f>
        <v>0</v>
      </c>
      <c r="I1691">
        <f>martianeum7[[#This Row],[stan_po_wydobyciu_z_ładunku]]-martianeum7[[#This Row],[ile_zabiera_na_orbite]]</f>
        <v>80.634199999999979</v>
      </c>
    </row>
    <row r="1692" spans="1:9" x14ac:dyDescent="0.25">
      <c r="A1692" s="1">
        <v>50331</v>
      </c>
      <c r="B1692">
        <f t="shared" si="26"/>
        <v>80.634199999999979</v>
      </c>
      <c r="C1692" t="s">
        <v>10</v>
      </c>
      <c r="D1692">
        <v>15.5</v>
      </c>
      <c r="E1692">
        <v>43.4</v>
      </c>
      <c r="F1692">
        <f>IF(martianeum7[[#This Row],[zawartosc '[%']]]&gt;=1,martianeum7[[#This Row],[masa '[kg']]]*martianeum7[[#This Row],[zawartosc '[%']]]*0.01,0)</f>
        <v>6.7269999999999994</v>
      </c>
      <c r="G1692">
        <f>martianeum7[[#This Row],[stan_magazynu '[kg']]]+martianeum7[[#This Row],[ile_kg_materiału_z_ładunku]]</f>
        <v>87.361199999999982</v>
      </c>
      <c r="H1692">
        <f>IF(martianeum7[[#This Row],[stan_po_wydobyciu_z_ładunku]]&gt;=100,100,0)</f>
        <v>0</v>
      </c>
      <c r="I1692">
        <f>martianeum7[[#This Row],[stan_po_wydobyciu_z_ładunku]]-martianeum7[[#This Row],[ile_zabiera_na_orbite]]</f>
        <v>87.361199999999982</v>
      </c>
    </row>
    <row r="1693" spans="1:9" x14ac:dyDescent="0.25">
      <c r="A1693" s="1">
        <v>50332</v>
      </c>
      <c r="B1693">
        <f t="shared" si="26"/>
        <v>87.361199999999982</v>
      </c>
      <c r="C1693" t="s">
        <v>7</v>
      </c>
      <c r="D1693">
        <v>26.8</v>
      </c>
      <c r="E1693">
        <v>0</v>
      </c>
      <c r="F1693">
        <f>IF(martianeum7[[#This Row],[zawartosc '[%']]]&gt;=1,martianeum7[[#This Row],[masa '[kg']]]*martianeum7[[#This Row],[zawartosc '[%']]]*0.01,0)</f>
        <v>0</v>
      </c>
      <c r="G1693">
        <f>martianeum7[[#This Row],[stan_magazynu '[kg']]]+martianeum7[[#This Row],[ile_kg_materiału_z_ładunku]]</f>
        <v>87.361199999999982</v>
      </c>
      <c r="H1693">
        <f>IF(martianeum7[[#This Row],[stan_po_wydobyciu_z_ładunku]]&gt;=100,100,0)</f>
        <v>0</v>
      </c>
      <c r="I1693">
        <f>martianeum7[[#This Row],[stan_po_wydobyciu_z_ładunku]]-martianeum7[[#This Row],[ile_zabiera_na_orbite]]</f>
        <v>87.361199999999982</v>
      </c>
    </row>
    <row r="1694" spans="1:9" x14ac:dyDescent="0.25">
      <c r="A1694" s="1">
        <v>50333</v>
      </c>
      <c r="B1694">
        <f t="shared" si="26"/>
        <v>87.361199999999982</v>
      </c>
      <c r="C1694" t="s">
        <v>13</v>
      </c>
      <c r="D1694">
        <v>23.1</v>
      </c>
      <c r="E1694">
        <v>9.1</v>
      </c>
      <c r="F1694">
        <f>IF(martianeum7[[#This Row],[zawartosc '[%']]]&gt;=1,martianeum7[[#This Row],[masa '[kg']]]*martianeum7[[#This Row],[zawartosc '[%']]]*0.01,0)</f>
        <v>2.1021000000000001</v>
      </c>
      <c r="G1694">
        <f>martianeum7[[#This Row],[stan_magazynu '[kg']]]+martianeum7[[#This Row],[ile_kg_materiału_z_ładunku]]</f>
        <v>89.463299999999975</v>
      </c>
      <c r="H1694">
        <f>IF(martianeum7[[#This Row],[stan_po_wydobyciu_z_ładunku]]&gt;=100,100,0)</f>
        <v>0</v>
      </c>
      <c r="I1694">
        <f>martianeum7[[#This Row],[stan_po_wydobyciu_z_ładunku]]-martianeum7[[#This Row],[ile_zabiera_na_orbite]]</f>
        <v>89.463299999999975</v>
      </c>
    </row>
    <row r="1695" spans="1:9" x14ac:dyDescent="0.25">
      <c r="A1695" s="1">
        <v>50334</v>
      </c>
      <c r="B1695">
        <f t="shared" si="26"/>
        <v>89.463299999999975</v>
      </c>
      <c r="C1695" t="s">
        <v>6</v>
      </c>
      <c r="D1695">
        <v>22.8</v>
      </c>
      <c r="E1695">
        <v>12.9</v>
      </c>
      <c r="F1695">
        <f>IF(martianeum7[[#This Row],[zawartosc '[%']]]&gt;=1,martianeum7[[#This Row],[masa '[kg']]]*martianeum7[[#This Row],[zawartosc '[%']]]*0.01,0)</f>
        <v>2.9412000000000003</v>
      </c>
      <c r="G1695">
        <f>martianeum7[[#This Row],[stan_magazynu '[kg']]]+martianeum7[[#This Row],[ile_kg_materiału_z_ładunku]]</f>
        <v>92.40449999999997</v>
      </c>
      <c r="H1695">
        <f>IF(martianeum7[[#This Row],[stan_po_wydobyciu_z_ładunku]]&gt;=100,100,0)</f>
        <v>0</v>
      </c>
      <c r="I1695">
        <f>martianeum7[[#This Row],[stan_po_wydobyciu_z_ładunku]]-martianeum7[[#This Row],[ile_zabiera_na_orbite]]</f>
        <v>92.40449999999997</v>
      </c>
    </row>
    <row r="1696" spans="1:9" x14ac:dyDescent="0.25">
      <c r="A1696" s="1">
        <v>50335</v>
      </c>
      <c r="B1696">
        <f t="shared" si="26"/>
        <v>92.40449999999997</v>
      </c>
      <c r="C1696" t="s">
        <v>10</v>
      </c>
      <c r="D1696">
        <v>17.2</v>
      </c>
      <c r="E1696">
        <v>0</v>
      </c>
      <c r="F1696">
        <f>IF(martianeum7[[#This Row],[zawartosc '[%']]]&gt;=1,martianeum7[[#This Row],[masa '[kg']]]*martianeum7[[#This Row],[zawartosc '[%']]]*0.01,0)</f>
        <v>0</v>
      </c>
      <c r="G1696">
        <f>martianeum7[[#This Row],[stan_magazynu '[kg']]]+martianeum7[[#This Row],[ile_kg_materiału_z_ładunku]]</f>
        <v>92.40449999999997</v>
      </c>
      <c r="H1696">
        <f>IF(martianeum7[[#This Row],[stan_po_wydobyciu_z_ładunku]]&gt;=100,100,0)</f>
        <v>0</v>
      </c>
      <c r="I1696">
        <f>martianeum7[[#This Row],[stan_po_wydobyciu_z_ładunku]]-martianeum7[[#This Row],[ile_zabiera_na_orbite]]</f>
        <v>92.40449999999997</v>
      </c>
    </row>
    <row r="1697" spans="1:9" x14ac:dyDescent="0.25">
      <c r="A1697" s="1">
        <v>50336</v>
      </c>
      <c r="B1697">
        <f t="shared" si="26"/>
        <v>92.40449999999997</v>
      </c>
      <c r="C1697" t="s">
        <v>10</v>
      </c>
      <c r="D1697">
        <v>29.3</v>
      </c>
      <c r="E1697">
        <v>6.1</v>
      </c>
      <c r="F1697">
        <f>IF(martianeum7[[#This Row],[zawartosc '[%']]]&gt;=1,martianeum7[[#This Row],[masa '[kg']]]*martianeum7[[#This Row],[zawartosc '[%']]]*0.01,0)</f>
        <v>1.7872999999999999</v>
      </c>
      <c r="G1697">
        <f>martianeum7[[#This Row],[stan_magazynu '[kg']]]+martianeum7[[#This Row],[ile_kg_materiału_z_ładunku]]</f>
        <v>94.191799999999972</v>
      </c>
      <c r="H1697">
        <f>IF(martianeum7[[#This Row],[stan_po_wydobyciu_z_ładunku]]&gt;=100,100,0)</f>
        <v>0</v>
      </c>
      <c r="I1697">
        <f>martianeum7[[#This Row],[stan_po_wydobyciu_z_ładunku]]-martianeum7[[#This Row],[ile_zabiera_na_orbite]]</f>
        <v>94.191799999999972</v>
      </c>
    </row>
    <row r="1698" spans="1:9" x14ac:dyDescent="0.25">
      <c r="A1698" s="1">
        <v>50337</v>
      </c>
      <c r="B1698">
        <f t="shared" si="26"/>
        <v>94.191799999999972</v>
      </c>
      <c r="C1698" t="s">
        <v>13</v>
      </c>
      <c r="D1698">
        <v>19.5</v>
      </c>
      <c r="E1698">
        <v>14.2</v>
      </c>
      <c r="F1698">
        <f>IF(martianeum7[[#This Row],[zawartosc '[%']]]&gt;=1,martianeum7[[#This Row],[masa '[kg']]]*martianeum7[[#This Row],[zawartosc '[%']]]*0.01,0)</f>
        <v>2.7689999999999997</v>
      </c>
      <c r="G1698">
        <f>martianeum7[[#This Row],[stan_magazynu '[kg']]]+martianeum7[[#This Row],[ile_kg_materiału_z_ładunku]]</f>
        <v>96.960799999999978</v>
      </c>
      <c r="H1698">
        <f>IF(martianeum7[[#This Row],[stan_po_wydobyciu_z_ładunku]]&gt;=100,100,0)</f>
        <v>0</v>
      </c>
      <c r="I1698">
        <f>martianeum7[[#This Row],[stan_po_wydobyciu_z_ładunku]]-martianeum7[[#This Row],[ile_zabiera_na_orbite]]</f>
        <v>96.960799999999978</v>
      </c>
    </row>
    <row r="1699" spans="1:9" x14ac:dyDescent="0.25">
      <c r="A1699" s="1">
        <v>50338</v>
      </c>
      <c r="B1699">
        <f t="shared" si="26"/>
        <v>96.960799999999978</v>
      </c>
      <c r="C1699" t="s">
        <v>19</v>
      </c>
      <c r="D1699">
        <v>28.1</v>
      </c>
      <c r="E1699">
        <v>9.4</v>
      </c>
      <c r="F1699">
        <f>IF(martianeum7[[#This Row],[zawartosc '[%']]]&gt;=1,martianeum7[[#This Row],[masa '[kg']]]*martianeum7[[#This Row],[zawartosc '[%']]]*0.01,0)</f>
        <v>2.6414000000000004</v>
      </c>
      <c r="G1699">
        <f>martianeum7[[#This Row],[stan_magazynu '[kg']]]+martianeum7[[#This Row],[ile_kg_materiału_z_ładunku]]</f>
        <v>99.602199999999982</v>
      </c>
      <c r="H1699">
        <f>IF(martianeum7[[#This Row],[stan_po_wydobyciu_z_ładunku]]&gt;=100,100,0)</f>
        <v>0</v>
      </c>
      <c r="I1699">
        <f>martianeum7[[#This Row],[stan_po_wydobyciu_z_ładunku]]-martianeum7[[#This Row],[ile_zabiera_na_orbite]]</f>
        <v>99.602199999999982</v>
      </c>
    </row>
    <row r="1700" spans="1:9" x14ac:dyDescent="0.25">
      <c r="A1700" s="1">
        <v>50339</v>
      </c>
      <c r="B1700">
        <f t="shared" si="26"/>
        <v>99.602199999999982</v>
      </c>
      <c r="C1700" t="s">
        <v>11</v>
      </c>
      <c r="D1700">
        <v>21.1</v>
      </c>
      <c r="E1700">
        <v>12</v>
      </c>
      <c r="F1700">
        <f>IF(martianeum7[[#This Row],[zawartosc '[%']]]&gt;=1,martianeum7[[#This Row],[masa '[kg']]]*martianeum7[[#This Row],[zawartosc '[%']]]*0.01,0)</f>
        <v>2.532</v>
      </c>
      <c r="G1700">
        <f>martianeum7[[#This Row],[stan_magazynu '[kg']]]+martianeum7[[#This Row],[ile_kg_materiału_z_ładunku]]</f>
        <v>102.13419999999998</v>
      </c>
      <c r="H1700">
        <f>IF(martianeum7[[#This Row],[stan_po_wydobyciu_z_ładunku]]&gt;=100,100,0)</f>
        <v>100</v>
      </c>
      <c r="I1700">
        <f>martianeum7[[#This Row],[stan_po_wydobyciu_z_ładunku]]-martianeum7[[#This Row],[ile_zabiera_na_orbite]]</f>
        <v>2.1341999999999786</v>
      </c>
    </row>
    <row r="1701" spans="1:9" x14ac:dyDescent="0.25">
      <c r="A1701" s="1">
        <v>50340</v>
      </c>
      <c r="B1701">
        <f t="shared" si="26"/>
        <v>2.1341999999999786</v>
      </c>
      <c r="C1701" t="s">
        <v>7</v>
      </c>
      <c r="D1701">
        <v>23.8</v>
      </c>
      <c r="E1701">
        <v>13.3</v>
      </c>
      <c r="F1701">
        <f>IF(martianeum7[[#This Row],[zawartosc '[%']]]&gt;=1,martianeum7[[#This Row],[masa '[kg']]]*martianeum7[[#This Row],[zawartosc '[%']]]*0.01,0)</f>
        <v>3.1654000000000004</v>
      </c>
      <c r="G1701">
        <f>martianeum7[[#This Row],[stan_magazynu '[kg']]]+martianeum7[[#This Row],[ile_kg_materiału_z_ładunku]]</f>
        <v>5.2995999999999786</v>
      </c>
      <c r="H1701">
        <f>IF(martianeum7[[#This Row],[stan_po_wydobyciu_z_ładunku]]&gt;=100,100,0)</f>
        <v>0</v>
      </c>
      <c r="I1701">
        <f>martianeum7[[#This Row],[stan_po_wydobyciu_z_ładunku]]-martianeum7[[#This Row],[ile_zabiera_na_orbite]]</f>
        <v>5.2995999999999786</v>
      </c>
    </row>
    <row r="1702" spans="1:9" x14ac:dyDescent="0.25">
      <c r="A1702" s="1">
        <v>50341</v>
      </c>
      <c r="B1702">
        <f t="shared" si="26"/>
        <v>5.2995999999999786</v>
      </c>
      <c r="C1702" t="s">
        <v>24</v>
      </c>
      <c r="D1702">
        <v>19.399999999999999</v>
      </c>
      <c r="E1702">
        <v>2.2000000000000002</v>
      </c>
      <c r="F1702">
        <f>IF(martianeum7[[#This Row],[zawartosc '[%']]]&gt;=1,martianeum7[[#This Row],[masa '[kg']]]*martianeum7[[#This Row],[zawartosc '[%']]]*0.01,0)</f>
        <v>0.42680000000000001</v>
      </c>
      <c r="G1702">
        <f>martianeum7[[#This Row],[stan_magazynu '[kg']]]+martianeum7[[#This Row],[ile_kg_materiału_z_ładunku]]</f>
        <v>5.7263999999999786</v>
      </c>
      <c r="H1702">
        <f>IF(martianeum7[[#This Row],[stan_po_wydobyciu_z_ładunku]]&gt;=100,100,0)</f>
        <v>0</v>
      </c>
      <c r="I1702">
        <f>martianeum7[[#This Row],[stan_po_wydobyciu_z_ładunku]]-martianeum7[[#This Row],[ile_zabiera_na_orbite]]</f>
        <v>5.7263999999999786</v>
      </c>
    </row>
    <row r="1703" spans="1:9" x14ac:dyDescent="0.25">
      <c r="A1703" s="1">
        <v>50342</v>
      </c>
      <c r="B1703">
        <f t="shared" si="26"/>
        <v>5.7263999999999786</v>
      </c>
      <c r="C1703" t="s">
        <v>7</v>
      </c>
      <c r="D1703">
        <v>25.8</v>
      </c>
      <c r="E1703">
        <v>17.100000000000001</v>
      </c>
      <c r="F1703">
        <f>IF(martianeum7[[#This Row],[zawartosc '[%']]]&gt;=1,martianeum7[[#This Row],[masa '[kg']]]*martianeum7[[#This Row],[zawartosc '[%']]]*0.01,0)</f>
        <v>4.4118000000000004</v>
      </c>
      <c r="G1703">
        <f>martianeum7[[#This Row],[stan_magazynu '[kg']]]+martianeum7[[#This Row],[ile_kg_materiału_z_ładunku]]</f>
        <v>10.13819999999998</v>
      </c>
      <c r="H1703">
        <f>IF(martianeum7[[#This Row],[stan_po_wydobyciu_z_ładunku]]&gt;=100,100,0)</f>
        <v>0</v>
      </c>
      <c r="I1703">
        <f>martianeum7[[#This Row],[stan_po_wydobyciu_z_ładunku]]-martianeum7[[#This Row],[ile_zabiera_na_orbite]]</f>
        <v>10.13819999999998</v>
      </c>
    </row>
    <row r="1704" spans="1:9" x14ac:dyDescent="0.25">
      <c r="A1704" s="1">
        <v>50343</v>
      </c>
      <c r="B1704">
        <f t="shared" si="26"/>
        <v>10.13819999999998</v>
      </c>
      <c r="C1704" t="s">
        <v>7</v>
      </c>
      <c r="D1704">
        <v>30</v>
      </c>
      <c r="E1704">
        <v>6.3</v>
      </c>
      <c r="F1704">
        <f>IF(martianeum7[[#This Row],[zawartosc '[%']]]&gt;=1,martianeum7[[#This Row],[masa '[kg']]]*martianeum7[[#This Row],[zawartosc '[%']]]*0.01,0)</f>
        <v>1.8900000000000001</v>
      </c>
      <c r="G1704">
        <f>martianeum7[[#This Row],[stan_magazynu '[kg']]]+martianeum7[[#This Row],[ile_kg_materiału_z_ładunku]]</f>
        <v>12.02819999999998</v>
      </c>
      <c r="H1704">
        <f>IF(martianeum7[[#This Row],[stan_po_wydobyciu_z_ładunku]]&gt;=100,100,0)</f>
        <v>0</v>
      </c>
      <c r="I1704">
        <f>martianeum7[[#This Row],[stan_po_wydobyciu_z_ładunku]]-martianeum7[[#This Row],[ile_zabiera_na_orbite]]</f>
        <v>12.02819999999998</v>
      </c>
    </row>
    <row r="1705" spans="1:9" x14ac:dyDescent="0.25">
      <c r="A1705" s="1">
        <v>50344</v>
      </c>
      <c r="B1705">
        <f t="shared" si="26"/>
        <v>12.02819999999998</v>
      </c>
      <c r="C1705" t="s">
        <v>10</v>
      </c>
      <c r="D1705">
        <v>11</v>
      </c>
      <c r="E1705">
        <v>0</v>
      </c>
      <c r="F1705">
        <f>IF(martianeum7[[#This Row],[zawartosc '[%']]]&gt;=1,martianeum7[[#This Row],[masa '[kg']]]*martianeum7[[#This Row],[zawartosc '[%']]]*0.01,0)</f>
        <v>0</v>
      </c>
      <c r="G1705">
        <f>martianeum7[[#This Row],[stan_magazynu '[kg']]]+martianeum7[[#This Row],[ile_kg_materiału_z_ładunku]]</f>
        <v>12.02819999999998</v>
      </c>
      <c r="H1705">
        <f>IF(martianeum7[[#This Row],[stan_po_wydobyciu_z_ładunku]]&gt;=100,100,0)</f>
        <v>0</v>
      </c>
      <c r="I1705">
        <f>martianeum7[[#This Row],[stan_po_wydobyciu_z_ładunku]]-martianeum7[[#This Row],[ile_zabiera_na_orbite]]</f>
        <v>12.02819999999998</v>
      </c>
    </row>
    <row r="1706" spans="1:9" x14ac:dyDescent="0.25">
      <c r="A1706" s="1">
        <v>50345</v>
      </c>
      <c r="B1706">
        <f t="shared" si="26"/>
        <v>12.02819999999998</v>
      </c>
      <c r="C1706" t="s">
        <v>19</v>
      </c>
      <c r="D1706">
        <v>27.2</v>
      </c>
      <c r="E1706">
        <v>0</v>
      </c>
      <c r="F1706">
        <f>IF(martianeum7[[#This Row],[zawartosc '[%']]]&gt;=1,martianeum7[[#This Row],[masa '[kg']]]*martianeum7[[#This Row],[zawartosc '[%']]]*0.01,0)</f>
        <v>0</v>
      </c>
      <c r="G1706">
        <f>martianeum7[[#This Row],[stan_magazynu '[kg']]]+martianeum7[[#This Row],[ile_kg_materiału_z_ładunku]]</f>
        <v>12.02819999999998</v>
      </c>
      <c r="H1706">
        <f>IF(martianeum7[[#This Row],[stan_po_wydobyciu_z_ładunku]]&gt;=100,100,0)</f>
        <v>0</v>
      </c>
      <c r="I1706">
        <f>martianeum7[[#This Row],[stan_po_wydobyciu_z_ładunku]]-martianeum7[[#This Row],[ile_zabiera_na_orbite]]</f>
        <v>12.02819999999998</v>
      </c>
    </row>
    <row r="1707" spans="1:9" x14ac:dyDescent="0.25">
      <c r="A1707" s="1">
        <v>50346</v>
      </c>
      <c r="B1707">
        <f t="shared" si="26"/>
        <v>12.02819999999998</v>
      </c>
      <c r="C1707" t="s">
        <v>7</v>
      </c>
      <c r="D1707">
        <v>18.3</v>
      </c>
      <c r="E1707">
        <v>8.4</v>
      </c>
      <c r="F1707">
        <f>IF(martianeum7[[#This Row],[zawartosc '[%']]]&gt;=1,martianeum7[[#This Row],[masa '[kg']]]*martianeum7[[#This Row],[zawartosc '[%']]]*0.01,0)</f>
        <v>1.5372000000000001</v>
      </c>
      <c r="G1707">
        <f>martianeum7[[#This Row],[stan_magazynu '[kg']]]+martianeum7[[#This Row],[ile_kg_materiału_z_ładunku]]</f>
        <v>13.565399999999981</v>
      </c>
      <c r="H1707">
        <f>IF(martianeum7[[#This Row],[stan_po_wydobyciu_z_ładunku]]&gt;=100,100,0)</f>
        <v>0</v>
      </c>
      <c r="I1707">
        <f>martianeum7[[#This Row],[stan_po_wydobyciu_z_ładunku]]-martianeum7[[#This Row],[ile_zabiera_na_orbite]]</f>
        <v>13.565399999999981</v>
      </c>
    </row>
    <row r="1708" spans="1:9" x14ac:dyDescent="0.25">
      <c r="A1708" s="1">
        <v>50347</v>
      </c>
      <c r="B1708">
        <f t="shared" si="26"/>
        <v>13.565399999999981</v>
      </c>
      <c r="C1708" t="s">
        <v>25</v>
      </c>
      <c r="D1708">
        <v>14</v>
      </c>
      <c r="E1708">
        <v>2.5</v>
      </c>
      <c r="F1708">
        <f>IF(martianeum7[[#This Row],[zawartosc '[%']]]&gt;=1,martianeum7[[#This Row],[masa '[kg']]]*martianeum7[[#This Row],[zawartosc '[%']]]*0.01,0)</f>
        <v>0.35000000000000003</v>
      </c>
      <c r="G1708">
        <f>martianeum7[[#This Row],[stan_magazynu '[kg']]]+martianeum7[[#This Row],[ile_kg_materiału_z_ładunku]]</f>
        <v>13.91539999999998</v>
      </c>
      <c r="H1708">
        <f>IF(martianeum7[[#This Row],[stan_po_wydobyciu_z_ładunku]]&gt;=100,100,0)</f>
        <v>0</v>
      </c>
      <c r="I1708">
        <f>martianeum7[[#This Row],[stan_po_wydobyciu_z_ładunku]]-martianeum7[[#This Row],[ile_zabiera_na_orbite]]</f>
        <v>13.91539999999998</v>
      </c>
    </row>
    <row r="1709" spans="1:9" x14ac:dyDescent="0.25">
      <c r="A1709" s="1">
        <v>50348</v>
      </c>
      <c r="B1709">
        <f t="shared" si="26"/>
        <v>13.91539999999998</v>
      </c>
      <c r="C1709" t="s">
        <v>7</v>
      </c>
      <c r="D1709">
        <v>26.2</v>
      </c>
      <c r="E1709">
        <v>6.9</v>
      </c>
      <c r="F1709">
        <f>IF(martianeum7[[#This Row],[zawartosc '[%']]]&gt;=1,martianeum7[[#This Row],[masa '[kg']]]*martianeum7[[#This Row],[zawartosc '[%']]]*0.01,0)</f>
        <v>1.8078000000000001</v>
      </c>
      <c r="G1709">
        <f>martianeum7[[#This Row],[stan_magazynu '[kg']]]+martianeum7[[#This Row],[ile_kg_materiału_z_ładunku]]</f>
        <v>15.723199999999981</v>
      </c>
      <c r="H1709">
        <f>IF(martianeum7[[#This Row],[stan_po_wydobyciu_z_ładunku]]&gt;=100,100,0)</f>
        <v>0</v>
      </c>
      <c r="I1709">
        <f>martianeum7[[#This Row],[stan_po_wydobyciu_z_ładunku]]-martianeum7[[#This Row],[ile_zabiera_na_orbite]]</f>
        <v>15.723199999999981</v>
      </c>
    </row>
    <row r="1710" spans="1:9" x14ac:dyDescent="0.25">
      <c r="A1710" s="1">
        <v>50349</v>
      </c>
      <c r="B1710">
        <f t="shared" si="26"/>
        <v>15.723199999999981</v>
      </c>
      <c r="C1710" t="s">
        <v>15</v>
      </c>
      <c r="D1710">
        <v>25.5</v>
      </c>
      <c r="E1710">
        <v>8.4</v>
      </c>
      <c r="F1710">
        <f>IF(martianeum7[[#This Row],[zawartosc '[%']]]&gt;=1,martianeum7[[#This Row],[masa '[kg']]]*martianeum7[[#This Row],[zawartosc '[%']]]*0.01,0)</f>
        <v>2.1420000000000003</v>
      </c>
      <c r="G1710">
        <f>martianeum7[[#This Row],[stan_magazynu '[kg']]]+martianeum7[[#This Row],[ile_kg_materiału_z_ładunku]]</f>
        <v>17.86519999999998</v>
      </c>
      <c r="H1710">
        <f>IF(martianeum7[[#This Row],[stan_po_wydobyciu_z_ładunku]]&gt;=100,100,0)</f>
        <v>0</v>
      </c>
      <c r="I1710">
        <f>martianeum7[[#This Row],[stan_po_wydobyciu_z_ładunku]]-martianeum7[[#This Row],[ile_zabiera_na_orbite]]</f>
        <v>17.86519999999998</v>
      </c>
    </row>
    <row r="1711" spans="1:9" x14ac:dyDescent="0.25">
      <c r="A1711" s="1">
        <v>50350</v>
      </c>
      <c r="B1711">
        <f t="shared" si="26"/>
        <v>17.86519999999998</v>
      </c>
      <c r="C1711" t="s">
        <v>18</v>
      </c>
      <c r="D1711">
        <v>23.1</v>
      </c>
      <c r="E1711">
        <v>11.4</v>
      </c>
      <c r="F1711">
        <f>IF(martianeum7[[#This Row],[zawartosc '[%']]]&gt;=1,martianeum7[[#This Row],[masa '[kg']]]*martianeum7[[#This Row],[zawartosc '[%']]]*0.01,0)</f>
        <v>2.6334000000000004</v>
      </c>
      <c r="G1711">
        <f>martianeum7[[#This Row],[stan_magazynu '[kg']]]+martianeum7[[#This Row],[ile_kg_materiału_z_ładunku]]</f>
        <v>20.498599999999982</v>
      </c>
      <c r="H1711">
        <f>IF(martianeum7[[#This Row],[stan_po_wydobyciu_z_ładunku]]&gt;=100,100,0)</f>
        <v>0</v>
      </c>
      <c r="I1711">
        <f>martianeum7[[#This Row],[stan_po_wydobyciu_z_ładunku]]-martianeum7[[#This Row],[ile_zabiera_na_orbite]]</f>
        <v>20.498599999999982</v>
      </c>
    </row>
    <row r="1712" spans="1:9" x14ac:dyDescent="0.25">
      <c r="A1712" s="1">
        <v>50351</v>
      </c>
      <c r="B1712">
        <f t="shared" si="26"/>
        <v>20.498599999999982</v>
      </c>
      <c r="C1712" t="s">
        <v>12</v>
      </c>
      <c r="D1712">
        <v>21.3</v>
      </c>
      <c r="E1712">
        <v>2.8</v>
      </c>
      <c r="F1712">
        <f>IF(martianeum7[[#This Row],[zawartosc '[%']]]&gt;=1,martianeum7[[#This Row],[masa '[kg']]]*martianeum7[[#This Row],[zawartosc '[%']]]*0.01,0)</f>
        <v>0.59640000000000004</v>
      </c>
      <c r="G1712">
        <f>martianeum7[[#This Row],[stan_magazynu '[kg']]]+martianeum7[[#This Row],[ile_kg_materiału_z_ładunku]]</f>
        <v>21.094999999999981</v>
      </c>
      <c r="H1712">
        <f>IF(martianeum7[[#This Row],[stan_po_wydobyciu_z_ładunku]]&gt;=100,100,0)</f>
        <v>0</v>
      </c>
      <c r="I1712">
        <f>martianeum7[[#This Row],[stan_po_wydobyciu_z_ładunku]]-martianeum7[[#This Row],[ile_zabiera_na_orbite]]</f>
        <v>21.094999999999981</v>
      </c>
    </row>
    <row r="1713" spans="1:9" x14ac:dyDescent="0.25">
      <c r="A1713" s="1">
        <v>50352</v>
      </c>
      <c r="B1713">
        <f t="shared" si="26"/>
        <v>21.094999999999981</v>
      </c>
      <c r="C1713" t="s">
        <v>12</v>
      </c>
      <c r="D1713">
        <v>16.3</v>
      </c>
      <c r="E1713">
        <v>7.6</v>
      </c>
      <c r="F1713">
        <f>IF(martianeum7[[#This Row],[zawartosc '[%']]]&gt;=1,martianeum7[[#This Row],[masa '[kg']]]*martianeum7[[#This Row],[zawartosc '[%']]]*0.01,0)</f>
        <v>1.2387999999999999</v>
      </c>
      <c r="G1713">
        <f>martianeum7[[#This Row],[stan_magazynu '[kg']]]+martianeum7[[#This Row],[ile_kg_materiału_z_ładunku]]</f>
        <v>22.333799999999982</v>
      </c>
      <c r="H1713">
        <f>IF(martianeum7[[#This Row],[stan_po_wydobyciu_z_ładunku]]&gt;=100,100,0)</f>
        <v>0</v>
      </c>
      <c r="I1713">
        <f>martianeum7[[#This Row],[stan_po_wydobyciu_z_ładunku]]-martianeum7[[#This Row],[ile_zabiera_na_orbite]]</f>
        <v>22.333799999999982</v>
      </c>
    </row>
    <row r="1714" spans="1:9" x14ac:dyDescent="0.25">
      <c r="A1714" s="1">
        <v>50353</v>
      </c>
      <c r="B1714">
        <f t="shared" si="26"/>
        <v>22.333799999999982</v>
      </c>
      <c r="C1714" t="s">
        <v>14</v>
      </c>
      <c r="D1714">
        <v>23.7</v>
      </c>
      <c r="E1714">
        <v>7.6</v>
      </c>
      <c r="F1714">
        <f>IF(martianeum7[[#This Row],[zawartosc '[%']]]&gt;=1,martianeum7[[#This Row],[masa '[kg']]]*martianeum7[[#This Row],[zawartosc '[%']]]*0.01,0)</f>
        <v>1.8011999999999997</v>
      </c>
      <c r="G1714">
        <f>martianeum7[[#This Row],[stan_magazynu '[kg']]]+martianeum7[[#This Row],[ile_kg_materiału_z_ładunku]]</f>
        <v>24.134999999999984</v>
      </c>
      <c r="H1714">
        <f>IF(martianeum7[[#This Row],[stan_po_wydobyciu_z_ładunku]]&gt;=100,100,0)</f>
        <v>0</v>
      </c>
      <c r="I1714">
        <f>martianeum7[[#This Row],[stan_po_wydobyciu_z_ładunku]]-martianeum7[[#This Row],[ile_zabiera_na_orbite]]</f>
        <v>24.134999999999984</v>
      </c>
    </row>
    <row r="1715" spans="1:9" x14ac:dyDescent="0.25">
      <c r="A1715" s="1">
        <v>50354</v>
      </c>
      <c r="B1715">
        <f t="shared" si="26"/>
        <v>24.134999999999984</v>
      </c>
      <c r="C1715" t="s">
        <v>18</v>
      </c>
      <c r="D1715">
        <v>24.8</v>
      </c>
      <c r="E1715">
        <v>0</v>
      </c>
      <c r="F1715">
        <f>IF(martianeum7[[#This Row],[zawartosc '[%']]]&gt;=1,martianeum7[[#This Row],[masa '[kg']]]*martianeum7[[#This Row],[zawartosc '[%']]]*0.01,0)</f>
        <v>0</v>
      </c>
      <c r="G1715">
        <f>martianeum7[[#This Row],[stan_magazynu '[kg']]]+martianeum7[[#This Row],[ile_kg_materiału_z_ładunku]]</f>
        <v>24.134999999999984</v>
      </c>
      <c r="H1715">
        <f>IF(martianeum7[[#This Row],[stan_po_wydobyciu_z_ładunku]]&gt;=100,100,0)</f>
        <v>0</v>
      </c>
      <c r="I1715">
        <f>martianeum7[[#This Row],[stan_po_wydobyciu_z_ładunku]]-martianeum7[[#This Row],[ile_zabiera_na_orbite]]</f>
        <v>24.134999999999984</v>
      </c>
    </row>
    <row r="1716" spans="1:9" x14ac:dyDescent="0.25">
      <c r="A1716" s="1">
        <v>50355</v>
      </c>
      <c r="B1716">
        <f t="shared" si="26"/>
        <v>24.134999999999984</v>
      </c>
      <c r="C1716" t="s">
        <v>33</v>
      </c>
      <c r="D1716">
        <v>21.7</v>
      </c>
      <c r="E1716">
        <v>1</v>
      </c>
      <c r="F1716">
        <f>IF(martianeum7[[#This Row],[zawartosc '[%']]]&gt;=1,martianeum7[[#This Row],[masa '[kg']]]*martianeum7[[#This Row],[zawartosc '[%']]]*0.01,0)</f>
        <v>0.217</v>
      </c>
      <c r="G1716">
        <f>martianeum7[[#This Row],[stan_magazynu '[kg']]]+martianeum7[[#This Row],[ile_kg_materiału_z_ładunku]]</f>
        <v>24.351999999999983</v>
      </c>
      <c r="H1716">
        <f>IF(martianeum7[[#This Row],[stan_po_wydobyciu_z_ładunku]]&gt;=100,100,0)</f>
        <v>0</v>
      </c>
      <c r="I1716">
        <f>martianeum7[[#This Row],[stan_po_wydobyciu_z_ładunku]]-martianeum7[[#This Row],[ile_zabiera_na_orbite]]</f>
        <v>24.351999999999983</v>
      </c>
    </row>
    <row r="1717" spans="1:9" x14ac:dyDescent="0.25">
      <c r="A1717" s="1">
        <v>50356</v>
      </c>
      <c r="B1717">
        <f t="shared" si="26"/>
        <v>24.351999999999983</v>
      </c>
      <c r="C1717" t="s">
        <v>10</v>
      </c>
      <c r="D1717">
        <v>16.7</v>
      </c>
      <c r="E1717">
        <v>21</v>
      </c>
      <c r="F1717">
        <f>IF(martianeum7[[#This Row],[zawartosc '[%']]]&gt;=1,martianeum7[[#This Row],[masa '[kg']]]*martianeum7[[#This Row],[zawartosc '[%']]]*0.01,0)</f>
        <v>3.5070000000000001</v>
      </c>
      <c r="G1717">
        <f>martianeum7[[#This Row],[stan_magazynu '[kg']]]+martianeum7[[#This Row],[ile_kg_materiału_z_ładunku]]</f>
        <v>27.858999999999984</v>
      </c>
      <c r="H1717">
        <f>IF(martianeum7[[#This Row],[stan_po_wydobyciu_z_ładunku]]&gt;=100,100,0)</f>
        <v>0</v>
      </c>
      <c r="I1717">
        <f>martianeum7[[#This Row],[stan_po_wydobyciu_z_ładunku]]-martianeum7[[#This Row],[ile_zabiera_na_orbite]]</f>
        <v>27.858999999999984</v>
      </c>
    </row>
    <row r="1718" spans="1:9" x14ac:dyDescent="0.25">
      <c r="A1718" s="1">
        <v>50357</v>
      </c>
      <c r="B1718">
        <f t="shared" si="26"/>
        <v>27.858999999999984</v>
      </c>
      <c r="C1718" t="s">
        <v>23</v>
      </c>
      <c r="D1718">
        <v>22.3</v>
      </c>
      <c r="E1718">
        <v>0.1</v>
      </c>
      <c r="F1718">
        <f>IF(martianeum7[[#This Row],[zawartosc '[%']]]&gt;=1,martianeum7[[#This Row],[masa '[kg']]]*martianeum7[[#This Row],[zawartosc '[%']]]*0.01,0)</f>
        <v>0</v>
      </c>
      <c r="G1718">
        <f>martianeum7[[#This Row],[stan_magazynu '[kg']]]+martianeum7[[#This Row],[ile_kg_materiału_z_ładunku]]</f>
        <v>27.858999999999984</v>
      </c>
      <c r="H1718">
        <f>IF(martianeum7[[#This Row],[stan_po_wydobyciu_z_ładunku]]&gt;=100,100,0)</f>
        <v>0</v>
      </c>
      <c r="I1718">
        <f>martianeum7[[#This Row],[stan_po_wydobyciu_z_ładunku]]-martianeum7[[#This Row],[ile_zabiera_na_orbite]]</f>
        <v>27.858999999999984</v>
      </c>
    </row>
    <row r="1719" spans="1:9" x14ac:dyDescent="0.25">
      <c r="A1719" s="1">
        <v>50358</v>
      </c>
      <c r="B1719">
        <f t="shared" si="26"/>
        <v>27.858999999999984</v>
      </c>
      <c r="C1719" t="s">
        <v>26</v>
      </c>
      <c r="D1719">
        <v>13.6</v>
      </c>
      <c r="E1719">
        <v>0</v>
      </c>
      <c r="F1719">
        <f>IF(martianeum7[[#This Row],[zawartosc '[%']]]&gt;=1,martianeum7[[#This Row],[masa '[kg']]]*martianeum7[[#This Row],[zawartosc '[%']]]*0.01,0)</f>
        <v>0</v>
      </c>
      <c r="G1719">
        <f>martianeum7[[#This Row],[stan_magazynu '[kg']]]+martianeum7[[#This Row],[ile_kg_materiału_z_ładunku]]</f>
        <v>27.858999999999984</v>
      </c>
      <c r="H1719">
        <f>IF(martianeum7[[#This Row],[stan_po_wydobyciu_z_ładunku]]&gt;=100,100,0)</f>
        <v>0</v>
      </c>
      <c r="I1719">
        <f>martianeum7[[#This Row],[stan_po_wydobyciu_z_ładunku]]-martianeum7[[#This Row],[ile_zabiera_na_orbite]]</f>
        <v>27.858999999999984</v>
      </c>
    </row>
    <row r="1720" spans="1:9" x14ac:dyDescent="0.25">
      <c r="A1720" s="1">
        <v>50359</v>
      </c>
      <c r="B1720">
        <f t="shared" si="26"/>
        <v>27.858999999999984</v>
      </c>
      <c r="C1720" t="s">
        <v>25</v>
      </c>
      <c r="D1720">
        <v>11.8</v>
      </c>
      <c r="E1720">
        <v>2.1</v>
      </c>
      <c r="F1720">
        <f>IF(martianeum7[[#This Row],[zawartosc '[%']]]&gt;=1,martianeum7[[#This Row],[masa '[kg']]]*martianeum7[[#This Row],[zawartosc '[%']]]*0.01,0)</f>
        <v>0.24780000000000002</v>
      </c>
      <c r="G1720">
        <f>martianeum7[[#This Row],[stan_magazynu '[kg']]]+martianeum7[[#This Row],[ile_kg_materiału_z_ładunku]]</f>
        <v>28.106799999999986</v>
      </c>
      <c r="H1720">
        <f>IF(martianeum7[[#This Row],[stan_po_wydobyciu_z_ładunku]]&gt;=100,100,0)</f>
        <v>0</v>
      </c>
      <c r="I1720">
        <f>martianeum7[[#This Row],[stan_po_wydobyciu_z_ładunku]]-martianeum7[[#This Row],[ile_zabiera_na_orbite]]</f>
        <v>28.106799999999986</v>
      </c>
    </row>
    <row r="1721" spans="1:9" x14ac:dyDescent="0.25">
      <c r="A1721" s="1">
        <v>50360</v>
      </c>
      <c r="B1721">
        <f t="shared" si="26"/>
        <v>28.106799999999986</v>
      </c>
      <c r="C1721" t="s">
        <v>11</v>
      </c>
      <c r="D1721">
        <v>11.1</v>
      </c>
      <c r="E1721">
        <v>0</v>
      </c>
      <c r="F1721">
        <f>IF(martianeum7[[#This Row],[zawartosc '[%']]]&gt;=1,martianeum7[[#This Row],[masa '[kg']]]*martianeum7[[#This Row],[zawartosc '[%']]]*0.01,0)</f>
        <v>0</v>
      </c>
      <c r="G1721">
        <f>martianeum7[[#This Row],[stan_magazynu '[kg']]]+martianeum7[[#This Row],[ile_kg_materiału_z_ładunku]]</f>
        <v>28.106799999999986</v>
      </c>
      <c r="H1721">
        <f>IF(martianeum7[[#This Row],[stan_po_wydobyciu_z_ładunku]]&gt;=100,100,0)</f>
        <v>0</v>
      </c>
      <c r="I1721">
        <f>martianeum7[[#This Row],[stan_po_wydobyciu_z_ładunku]]-martianeum7[[#This Row],[ile_zabiera_na_orbite]]</f>
        <v>28.106799999999986</v>
      </c>
    </row>
    <row r="1722" spans="1:9" x14ac:dyDescent="0.25">
      <c r="A1722" s="1">
        <v>50361</v>
      </c>
      <c r="B1722">
        <f t="shared" si="26"/>
        <v>28.106799999999986</v>
      </c>
      <c r="C1722" t="s">
        <v>13</v>
      </c>
      <c r="D1722">
        <v>11.2</v>
      </c>
      <c r="E1722">
        <v>15</v>
      </c>
      <c r="F1722">
        <f>IF(martianeum7[[#This Row],[zawartosc '[%']]]&gt;=1,martianeum7[[#This Row],[masa '[kg']]]*martianeum7[[#This Row],[zawartosc '[%']]]*0.01,0)</f>
        <v>1.68</v>
      </c>
      <c r="G1722">
        <f>martianeum7[[#This Row],[stan_magazynu '[kg']]]+martianeum7[[#This Row],[ile_kg_materiału_z_ładunku]]</f>
        <v>29.786799999999985</v>
      </c>
      <c r="H1722">
        <f>IF(martianeum7[[#This Row],[stan_po_wydobyciu_z_ładunku]]&gt;=100,100,0)</f>
        <v>0</v>
      </c>
      <c r="I1722">
        <f>martianeum7[[#This Row],[stan_po_wydobyciu_z_ładunku]]-martianeum7[[#This Row],[ile_zabiera_na_orbite]]</f>
        <v>29.786799999999985</v>
      </c>
    </row>
    <row r="1723" spans="1:9" x14ac:dyDescent="0.25">
      <c r="A1723" s="1">
        <v>50362</v>
      </c>
      <c r="B1723">
        <f t="shared" si="26"/>
        <v>29.786799999999985</v>
      </c>
      <c r="C1723" t="s">
        <v>23</v>
      </c>
      <c r="D1723">
        <v>19.100000000000001</v>
      </c>
      <c r="E1723">
        <v>0</v>
      </c>
      <c r="F1723">
        <f>IF(martianeum7[[#This Row],[zawartosc '[%']]]&gt;=1,martianeum7[[#This Row],[masa '[kg']]]*martianeum7[[#This Row],[zawartosc '[%']]]*0.01,0)</f>
        <v>0</v>
      </c>
      <c r="G1723">
        <f>martianeum7[[#This Row],[stan_magazynu '[kg']]]+martianeum7[[#This Row],[ile_kg_materiału_z_ładunku]]</f>
        <v>29.786799999999985</v>
      </c>
      <c r="H1723">
        <f>IF(martianeum7[[#This Row],[stan_po_wydobyciu_z_ładunku]]&gt;=100,100,0)</f>
        <v>0</v>
      </c>
      <c r="I1723">
        <f>martianeum7[[#This Row],[stan_po_wydobyciu_z_ładunku]]-martianeum7[[#This Row],[ile_zabiera_na_orbite]]</f>
        <v>29.786799999999985</v>
      </c>
    </row>
    <row r="1724" spans="1:9" x14ac:dyDescent="0.25">
      <c r="A1724" s="1">
        <v>50363</v>
      </c>
      <c r="B1724">
        <f t="shared" si="26"/>
        <v>29.786799999999985</v>
      </c>
      <c r="C1724" t="s">
        <v>10</v>
      </c>
      <c r="D1724">
        <v>11.1</v>
      </c>
      <c r="E1724">
        <v>46.3</v>
      </c>
      <c r="F1724">
        <f>IF(martianeum7[[#This Row],[zawartosc '[%']]]&gt;=1,martianeum7[[#This Row],[masa '[kg']]]*martianeum7[[#This Row],[zawartosc '[%']]]*0.01,0)</f>
        <v>5.1392999999999995</v>
      </c>
      <c r="G1724">
        <f>martianeum7[[#This Row],[stan_magazynu '[kg']]]+martianeum7[[#This Row],[ile_kg_materiału_z_ładunku]]</f>
        <v>34.926099999999984</v>
      </c>
      <c r="H1724">
        <f>IF(martianeum7[[#This Row],[stan_po_wydobyciu_z_ładunku]]&gt;=100,100,0)</f>
        <v>0</v>
      </c>
      <c r="I1724">
        <f>martianeum7[[#This Row],[stan_po_wydobyciu_z_ładunku]]-martianeum7[[#This Row],[ile_zabiera_na_orbite]]</f>
        <v>34.926099999999984</v>
      </c>
    </row>
    <row r="1725" spans="1:9" x14ac:dyDescent="0.25">
      <c r="A1725" s="1">
        <v>50364</v>
      </c>
      <c r="B1725">
        <f t="shared" si="26"/>
        <v>34.926099999999984</v>
      </c>
      <c r="C1725" t="s">
        <v>18</v>
      </c>
      <c r="D1725">
        <v>15.1</v>
      </c>
      <c r="E1725">
        <v>6.2</v>
      </c>
      <c r="F1725">
        <f>IF(martianeum7[[#This Row],[zawartosc '[%']]]&gt;=1,martianeum7[[#This Row],[masa '[kg']]]*martianeum7[[#This Row],[zawartosc '[%']]]*0.01,0)</f>
        <v>0.93620000000000003</v>
      </c>
      <c r="G1725">
        <f>martianeum7[[#This Row],[stan_magazynu '[kg']]]+martianeum7[[#This Row],[ile_kg_materiału_z_ładunku]]</f>
        <v>35.862299999999983</v>
      </c>
      <c r="H1725">
        <f>IF(martianeum7[[#This Row],[stan_po_wydobyciu_z_ładunku]]&gt;=100,100,0)</f>
        <v>0</v>
      </c>
      <c r="I1725">
        <f>martianeum7[[#This Row],[stan_po_wydobyciu_z_ładunku]]-martianeum7[[#This Row],[ile_zabiera_na_orbite]]</f>
        <v>35.862299999999983</v>
      </c>
    </row>
    <row r="1726" spans="1:9" x14ac:dyDescent="0.25">
      <c r="A1726" s="1">
        <v>50365</v>
      </c>
      <c r="B1726">
        <f t="shared" si="26"/>
        <v>35.862299999999983</v>
      </c>
      <c r="C1726" t="s">
        <v>15</v>
      </c>
      <c r="D1726">
        <v>21.7</v>
      </c>
      <c r="E1726">
        <v>0</v>
      </c>
      <c r="F1726">
        <f>IF(martianeum7[[#This Row],[zawartosc '[%']]]&gt;=1,martianeum7[[#This Row],[masa '[kg']]]*martianeum7[[#This Row],[zawartosc '[%']]]*0.01,0)</f>
        <v>0</v>
      </c>
      <c r="G1726">
        <f>martianeum7[[#This Row],[stan_magazynu '[kg']]]+martianeum7[[#This Row],[ile_kg_materiału_z_ładunku]]</f>
        <v>35.862299999999983</v>
      </c>
      <c r="H1726">
        <f>IF(martianeum7[[#This Row],[stan_po_wydobyciu_z_ładunku]]&gt;=100,100,0)</f>
        <v>0</v>
      </c>
      <c r="I1726">
        <f>martianeum7[[#This Row],[stan_po_wydobyciu_z_ładunku]]-martianeum7[[#This Row],[ile_zabiera_na_orbite]]</f>
        <v>35.862299999999983</v>
      </c>
    </row>
    <row r="1727" spans="1:9" x14ac:dyDescent="0.25">
      <c r="A1727" s="1">
        <v>50366</v>
      </c>
      <c r="B1727">
        <f t="shared" si="26"/>
        <v>35.862299999999983</v>
      </c>
      <c r="C1727" t="s">
        <v>23</v>
      </c>
      <c r="D1727">
        <v>19.7</v>
      </c>
      <c r="E1727">
        <v>0.2</v>
      </c>
      <c r="F1727">
        <f>IF(martianeum7[[#This Row],[zawartosc '[%']]]&gt;=1,martianeum7[[#This Row],[masa '[kg']]]*martianeum7[[#This Row],[zawartosc '[%']]]*0.01,0)</f>
        <v>0</v>
      </c>
      <c r="G1727">
        <f>martianeum7[[#This Row],[stan_magazynu '[kg']]]+martianeum7[[#This Row],[ile_kg_materiału_z_ładunku]]</f>
        <v>35.862299999999983</v>
      </c>
      <c r="H1727">
        <f>IF(martianeum7[[#This Row],[stan_po_wydobyciu_z_ładunku]]&gt;=100,100,0)</f>
        <v>0</v>
      </c>
      <c r="I1727">
        <f>martianeum7[[#This Row],[stan_po_wydobyciu_z_ładunku]]-martianeum7[[#This Row],[ile_zabiera_na_orbite]]</f>
        <v>35.862299999999983</v>
      </c>
    </row>
    <row r="1728" spans="1:9" x14ac:dyDescent="0.25">
      <c r="A1728" s="1">
        <v>50367</v>
      </c>
      <c r="B1728">
        <f t="shared" si="26"/>
        <v>35.862299999999983</v>
      </c>
      <c r="C1728" t="s">
        <v>7</v>
      </c>
      <c r="D1728">
        <v>17.5</v>
      </c>
      <c r="E1728">
        <v>2.2000000000000002</v>
      </c>
      <c r="F1728">
        <f>IF(martianeum7[[#This Row],[zawartosc '[%']]]&gt;=1,martianeum7[[#This Row],[masa '[kg']]]*martianeum7[[#This Row],[zawartosc '[%']]]*0.01,0)</f>
        <v>0.38500000000000001</v>
      </c>
      <c r="G1728">
        <f>martianeum7[[#This Row],[stan_magazynu '[kg']]]+martianeum7[[#This Row],[ile_kg_materiału_z_ładunku]]</f>
        <v>36.247299999999981</v>
      </c>
      <c r="H1728">
        <f>IF(martianeum7[[#This Row],[stan_po_wydobyciu_z_ładunku]]&gt;=100,100,0)</f>
        <v>0</v>
      </c>
      <c r="I1728">
        <f>martianeum7[[#This Row],[stan_po_wydobyciu_z_ładunku]]-martianeum7[[#This Row],[ile_zabiera_na_orbite]]</f>
        <v>36.247299999999981</v>
      </c>
    </row>
    <row r="1729" spans="1:9" x14ac:dyDescent="0.25">
      <c r="A1729" s="1">
        <v>50368</v>
      </c>
      <c r="B1729">
        <f t="shared" si="26"/>
        <v>36.247299999999981</v>
      </c>
      <c r="C1729" t="s">
        <v>6</v>
      </c>
      <c r="D1729">
        <v>18.8</v>
      </c>
      <c r="E1729">
        <v>11.3</v>
      </c>
      <c r="F1729">
        <f>IF(martianeum7[[#This Row],[zawartosc '[%']]]&gt;=1,martianeum7[[#This Row],[masa '[kg']]]*martianeum7[[#This Row],[zawartosc '[%']]]*0.01,0)</f>
        <v>2.1244000000000005</v>
      </c>
      <c r="G1729">
        <f>martianeum7[[#This Row],[stan_magazynu '[kg']]]+martianeum7[[#This Row],[ile_kg_materiału_z_ładunku]]</f>
        <v>38.371699999999983</v>
      </c>
      <c r="H1729">
        <f>IF(martianeum7[[#This Row],[stan_po_wydobyciu_z_ładunku]]&gt;=100,100,0)</f>
        <v>0</v>
      </c>
      <c r="I1729">
        <f>martianeum7[[#This Row],[stan_po_wydobyciu_z_ładunku]]-martianeum7[[#This Row],[ile_zabiera_na_orbite]]</f>
        <v>38.371699999999983</v>
      </c>
    </row>
    <row r="1730" spans="1:9" x14ac:dyDescent="0.25">
      <c r="A1730" s="1">
        <v>50369</v>
      </c>
      <c r="B1730">
        <f t="shared" si="26"/>
        <v>38.371699999999983</v>
      </c>
      <c r="C1730" t="s">
        <v>30</v>
      </c>
      <c r="D1730">
        <v>19.600000000000001</v>
      </c>
      <c r="E1730">
        <v>0.3</v>
      </c>
      <c r="F1730">
        <f>IF(martianeum7[[#This Row],[zawartosc '[%']]]&gt;=1,martianeum7[[#This Row],[masa '[kg']]]*martianeum7[[#This Row],[zawartosc '[%']]]*0.01,0)</f>
        <v>0</v>
      </c>
      <c r="G1730">
        <f>martianeum7[[#This Row],[stan_magazynu '[kg']]]+martianeum7[[#This Row],[ile_kg_materiału_z_ładunku]]</f>
        <v>38.371699999999983</v>
      </c>
      <c r="H1730">
        <f>IF(martianeum7[[#This Row],[stan_po_wydobyciu_z_ładunku]]&gt;=100,100,0)</f>
        <v>0</v>
      </c>
      <c r="I1730">
        <f>martianeum7[[#This Row],[stan_po_wydobyciu_z_ładunku]]-martianeum7[[#This Row],[ile_zabiera_na_orbite]]</f>
        <v>38.371699999999983</v>
      </c>
    </row>
    <row r="1731" spans="1:9" x14ac:dyDescent="0.25">
      <c r="A1731" s="1">
        <v>50370</v>
      </c>
      <c r="B1731">
        <f t="shared" si="26"/>
        <v>38.371699999999983</v>
      </c>
      <c r="C1731" t="s">
        <v>11</v>
      </c>
      <c r="D1731">
        <v>24.4</v>
      </c>
      <c r="E1731">
        <v>22</v>
      </c>
      <c r="F1731">
        <f>IF(martianeum7[[#This Row],[zawartosc '[%']]]&gt;=1,martianeum7[[#This Row],[masa '[kg']]]*martianeum7[[#This Row],[zawartosc '[%']]]*0.01,0)</f>
        <v>5.3679999999999994</v>
      </c>
      <c r="G1731">
        <f>martianeum7[[#This Row],[stan_magazynu '[kg']]]+martianeum7[[#This Row],[ile_kg_materiału_z_ładunku]]</f>
        <v>43.739699999999985</v>
      </c>
      <c r="H1731">
        <f>IF(martianeum7[[#This Row],[stan_po_wydobyciu_z_ładunku]]&gt;=100,100,0)</f>
        <v>0</v>
      </c>
      <c r="I1731">
        <f>martianeum7[[#This Row],[stan_po_wydobyciu_z_ładunku]]-martianeum7[[#This Row],[ile_zabiera_na_orbite]]</f>
        <v>43.739699999999985</v>
      </c>
    </row>
    <row r="1732" spans="1:9" x14ac:dyDescent="0.25">
      <c r="A1732" s="1">
        <v>50371</v>
      </c>
      <c r="B1732">
        <f t="shared" ref="B1732:B1795" si="27">I1731</f>
        <v>43.739699999999985</v>
      </c>
      <c r="C1732" t="s">
        <v>23</v>
      </c>
      <c r="D1732">
        <v>10.5</v>
      </c>
      <c r="E1732">
        <v>0.1</v>
      </c>
      <c r="F1732">
        <f>IF(martianeum7[[#This Row],[zawartosc '[%']]]&gt;=1,martianeum7[[#This Row],[masa '[kg']]]*martianeum7[[#This Row],[zawartosc '[%']]]*0.01,0)</f>
        <v>0</v>
      </c>
      <c r="G1732">
        <f>martianeum7[[#This Row],[stan_magazynu '[kg']]]+martianeum7[[#This Row],[ile_kg_materiału_z_ładunku]]</f>
        <v>43.739699999999985</v>
      </c>
      <c r="H1732">
        <f>IF(martianeum7[[#This Row],[stan_po_wydobyciu_z_ładunku]]&gt;=100,100,0)</f>
        <v>0</v>
      </c>
      <c r="I1732">
        <f>martianeum7[[#This Row],[stan_po_wydobyciu_z_ładunku]]-martianeum7[[#This Row],[ile_zabiera_na_orbite]]</f>
        <v>43.739699999999985</v>
      </c>
    </row>
    <row r="1733" spans="1:9" x14ac:dyDescent="0.25">
      <c r="A1733" s="1">
        <v>50372</v>
      </c>
      <c r="B1733">
        <f t="shared" si="27"/>
        <v>43.739699999999985</v>
      </c>
      <c r="C1733" t="s">
        <v>9</v>
      </c>
      <c r="D1733">
        <v>23.5</v>
      </c>
      <c r="E1733">
        <v>0</v>
      </c>
      <c r="F1733">
        <f>IF(martianeum7[[#This Row],[zawartosc '[%']]]&gt;=1,martianeum7[[#This Row],[masa '[kg']]]*martianeum7[[#This Row],[zawartosc '[%']]]*0.01,0)</f>
        <v>0</v>
      </c>
      <c r="G1733">
        <f>martianeum7[[#This Row],[stan_magazynu '[kg']]]+martianeum7[[#This Row],[ile_kg_materiału_z_ładunku]]</f>
        <v>43.739699999999985</v>
      </c>
      <c r="H1733">
        <f>IF(martianeum7[[#This Row],[stan_po_wydobyciu_z_ładunku]]&gt;=100,100,0)</f>
        <v>0</v>
      </c>
      <c r="I1733">
        <f>martianeum7[[#This Row],[stan_po_wydobyciu_z_ładunku]]-martianeum7[[#This Row],[ile_zabiera_na_orbite]]</f>
        <v>43.739699999999985</v>
      </c>
    </row>
    <row r="1734" spans="1:9" x14ac:dyDescent="0.25">
      <c r="A1734" s="1">
        <v>50373</v>
      </c>
      <c r="B1734">
        <f t="shared" si="27"/>
        <v>43.739699999999985</v>
      </c>
      <c r="C1734" t="s">
        <v>27</v>
      </c>
      <c r="D1734">
        <v>19.2</v>
      </c>
      <c r="E1734">
        <v>0</v>
      </c>
      <c r="F1734">
        <f>IF(martianeum7[[#This Row],[zawartosc '[%']]]&gt;=1,martianeum7[[#This Row],[masa '[kg']]]*martianeum7[[#This Row],[zawartosc '[%']]]*0.01,0)</f>
        <v>0</v>
      </c>
      <c r="G1734">
        <f>martianeum7[[#This Row],[stan_magazynu '[kg']]]+martianeum7[[#This Row],[ile_kg_materiału_z_ładunku]]</f>
        <v>43.739699999999985</v>
      </c>
      <c r="H1734">
        <f>IF(martianeum7[[#This Row],[stan_po_wydobyciu_z_ładunku]]&gt;=100,100,0)</f>
        <v>0</v>
      </c>
      <c r="I1734">
        <f>martianeum7[[#This Row],[stan_po_wydobyciu_z_ładunku]]-martianeum7[[#This Row],[ile_zabiera_na_orbite]]</f>
        <v>43.739699999999985</v>
      </c>
    </row>
    <row r="1735" spans="1:9" x14ac:dyDescent="0.25">
      <c r="A1735" s="1">
        <v>50374</v>
      </c>
      <c r="B1735">
        <f t="shared" si="27"/>
        <v>43.739699999999985</v>
      </c>
      <c r="C1735" t="s">
        <v>6</v>
      </c>
      <c r="D1735">
        <v>11</v>
      </c>
      <c r="E1735">
        <v>0</v>
      </c>
      <c r="F1735">
        <f>IF(martianeum7[[#This Row],[zawartosc '[%']]]&gt;=1,martianeum7[[#This Row],[masa '[kg']]]*martianeum7[[#This Row],[zawartosc '[%']]]*0.01,0)</f>
        <v>0</v>
      </c>
      <c r="G1735">
        <f>martianeum7[[#This Row],[stan_magazynu '[kg']]]+martianeum7[[#This Row],[ile_kg_materiału_z_ładunku]]</f>
        <v>43.739699999999985</v>
      </c>
      <c r="H1735">
        <f>IF(martianeum7[[#This Row],[stan_po_wydobyciu_z_ładunku]]&gt;=100,100,0)</f>
        <v>0</v>
      </c>
      <c r="I1735">
        <f>martianeum7[[#This Row],[stan_po_wydobyciu_z_ładunku]]-martianeum7[[#This Row],[ile_zabiera_na_orbite]]</f>
        <v>43.739699999999985</v>
      </c>
    </row>
    <row r="1736" spans="1:9" x14ac:dyDescent="0.25">
      <c r="A1736" s="1">
        <v>50375</v>
      </c>
      <c r="B1736">
        <f t="shared" si="27"/>
        <v>43.739699999999985</v>
      </c>
      <c r="C1736" t="s">
        <v>11</v>
      </c>
      <c r="D1736">
        <v>10.4</v>
      </c>
      <c r="E1736">
        <v>0</v>
      </c>
      <c r="F1736">
        <f>IF(martianeum7[[#This Row],[zawartosc '[%']]]&gt;=1,martianeum7[[#This Row],[masa '[kg']]]*martianeum7[[#This Row],[zawartosc '[%']]]*0.01,0)</f>
        <v>0</v>
      </c>
      <c r="G1736">
        <f>martianeum7[[#This Row],[stan_magazynu '[kg']]]+martianeum7[[#This Row],[ile_kg_materiału_z_ładunku]]</f>
        <v>43.739699999999985</v>
      </c>
      <c r="H1736">
        <f>IF(martianeum7[[#This Row],[stan_po_wydobyciu_z_ładunku]]&gt;=100,100,0)</f>
        <v>0</v>
      </c>
      <c r="I1736">
        <f>martianeum7[[#This Row],[stan_po_wydobyciu_z_ładunku]]-martianeum7[[#This Row],[ile_zabiera_na_orbite]]</f>
        <v>43.739699999999985</v>
      </c>
    </row>
    <row r="1737" spans="1:9" x14ac:dyDescent="0.25">
      <c r="A1737" s="1">
        <v>50376</v>
      </c>
      <c r="B1737">
        <f t="shared" si="27"/>
        <v>43.739699999999985</v>
      </c>
      <c r="C1737" t="s">
        <v>7</v>
      </c>
      <c r="D1737">
        <v>11.9</v>
      </c>
      <c r="E1737">
        <v>9</v>
      </c>
      <c r="F1737">
        <f>IF(martianeum7[[#This Row],[zawartosc '[%']]]&gt;=1,martianeum7[[#This Row],[masa '[kg']]]*martianeum7[[#This Row],[zawartosc '[%']]]*0.01,0)</f>
        <v>1.0710000000000002</v>
      </c>
      <c r="G1737">
        <f>martianeum7[[#This Row],[stan_magazynu '[kg']]]+martianeum7[[#This Row],[ile_kg_materiału_z_ładunku]]</f>
        <v>44.810699999999983</v>
      </c>
      <c r="H1737">
        <f>IF(martianeum7[[#This Row],[stan_po_wydobyciu_z_ładunku]]&gt;=100,100,0)</f>
        <v>0</v>
      </c>
      <c r="I1737">
        <f>martianeum7[[#This Row],[stan_po_wydobyciu_z_ładunku]]-martianeum7[[#This Row],[ile_zabiera_na_orbite]]</f>
        <v>44.810699999999983</v>
      </c>
    </row>
    <row r="1738" spans="1:9" x14ac:dyDescent="0.25">
      <c r="A1738" s="1">
        <v>50377</v>
      </c>
      <c r="B1738">
        <f t="shared" si="27"/>
        <v>44.810699999999983</v>
      </c>
      <c r="C1738" t="s">
        <v>14</v>
      </c>
      <c r="D1738">
        <v>23.1</v>
      </c>
      <c r="E1738">
        <v>2</v>
      </c>
      <c r="F1738">
        <f>IF(martianeum7[[#This Row],[zawartosc '[%']]]&gt;=1,martianeum7[[#This Row],[masa '[kg']]]*martianeum7[[#This Row],[zawartosc '[%']]]*0.01,0)</f>
        <v>0.46200000000000002</v>
      </c>
      <c r="G1738">
        <f>martianeum7[[#This Row],[stan_magazynu '[kg']]]+martianeum7[[#This Row],[ile_kg_materiału_z_ładunku]]</f>
        <v>45.272699999999986</v>
      </c>
      <c r="H1738">
        <f>IF(martianeum7[[#This Row],[stan_po_wydobyciu_z_ładunku]]&gt;=100,100,0)</f>
        <v>0</v>
      </c>
      <c r="I1738">
        <f>martianeum7[[#This Row],[stan_po_wydobyciu_z_ładunku]]-martianeum7[[#This Row],[ile_zabiera_na_orbite]]</f>
        <v>45.272699999999986</v>
      </c>
    </row>
    <row r="1739" spans="1:9" x14ac:dyDescent="0.25">
      <c r="A1739" s="1">
        <v>50378</v>
      </c>
      <c r="B1739">
        <f t="shared" si="27"/>
        <v>45.272699999999986</v>
      </c>
      <c r="C1739" t="s">
        <v>19</v>
      </c>
      <c r="D1739">
        <v>18.600000000000001</v>
      </c>
      <c r="E1739">
        <v>17.2</v>
      </c>
      <c r="F1739">
        <f>IF(martianeum7[[#This Row],[zawartosc '[%']]]&gt;=1,martianeum7[[#This Row],[masa '[kg']]]*martianeum7[[#This Row],[zawartosc '[%']]]*0.01,0)</f>
        <v>3.1992000000000003</v>
      </c>
      <c r="G1739">
        <f>martianeum7[[#This Row],[stan_magazynu '[kg']]]+martianeum7[[#This Row],[ile_kg_materiału_z_ładunku]]</f>
        <v>48.471899999999984</v>
      </c>
      <c r="H1739">
        <f>IF(martianeum7[[#This Row],[stan_po_wydobyciu_z_ładunku]]&gt;=100,100,0)</f>
        <v>0</v>
      </c>
      <c r="I1739">
        <f>martianeum7[[#This Row],[stan_po_wydobyciu_z_ładunku]]-martianeum7[[#This Row],[ile_zabiera_na_orbite]]</f>
        <v>48.471899999999984</v>
      </c>
    </row>
    <row r="1740" spans="1:9" x14ac:dyDescent="0.25">
      <c r="A1740" s="1">
        <v>50379</v>
      </c>
      <c r="B1740">
        <f t="shared" si="27"/>
        <v>48.471899999999984</v>
      </c>
      <c r="C1740" t="s">
        <v>6</v>
      </c>
      <c r="D1740">
        <v>21.8</v>
      </c>
      <c r="E1740">
        <v>12.3</v>
      </c>
      <c r="F1740">
        <f>IF(martianeum7[[#This Row],[zawartosc '[%']]]&gt;=1,martianeum7[[#This Row],[masa '[kg']]]*martianeum7[[#This Row],[zawartosc '[%']]]*0.01,0)</f>
        <v>2.6814000000000004</v>
      </c>
      <c r="G1740">
        <f>martianeum7[[#This Row],[stan_magazynu '[kg']]]+martianeum7[[#This Row],[ile_kg_materiału_z_ładunku]]</f>
        <v>51.153299999999987</v>
      </c>
      <c r="H1740">
        <f>IF(martianeum7[[#This Row],[stan_po_wydobyciu_z_ładunku]]&gt;=100,100,0)</f>
        <v>0</v>
      </c>
      <c r="I1740">
        <f>martianeum7[[#This Row],[stan_po_wydobyciu_z_ładunku]]-martianeum7[[#This Row],[ile_zabiera_na_orbite]]</f>
        <v>51.153299999999987</v>
      </c>
    </row>
    <row r="1741" spans="1:9" x14ac:dyDescent="0.25">
      <c r="A1741" s="1">
        <v>50380</v>
      </c>
      <c r="B1741">
        <f t="shared" si="27"/>
        <v>51.153299999999987</v>
      </c>
      <c r="C1741" t="s">
        <v>14</v>
      </c>
      <c r="D1741">
        <v>27.7</v>
      </c>
      <c r="E1741">
        <v>7.4</v>
      </c>
      <c r="F1741">
        <f>IF(martianeum7[[#This Row],[zawartosc '[%']]]&gt;=1,martianeum7[[#This Row],[masa '[kg']]]*martianeum7[[#This Row],[zawartosc '[%']]]*0.01,0)</f>
        <v>2.0498000000000003</v>
      </c>
      <c r="G1741">
        <f>martianeum7[[#This Row],[stan_magazynu '[kg']]]+martianeum7[[#This Row],[ile_kg_materiału_z_ładunku]]</f>
        <v>53.203099999999985</v>
      </c>
      <c r="H1741">
        <f>IF(martianeum7[[#This Row],[stan_po_wydobyciu_z_ładunku]]&gt;=100,100,0)</f>
        <v>0</v>
      </c>
      <c r="I1741">
        <f>martianeum7[[#This Row],[stan_po_wydobyciu_z_ładunku]]-martianeum7[[#This Row],[ile_zabiera_na_orbite]]</f>
        <v>53.203099999999985</v>
      </c>
    </row>
    <row r="1742" spans="1:9" x14ac:dyDescent="0.25">
      <c r="A1742" s="1">
        <v>50381</v>
      </c>
      <c r="B1742">
        <f t="shared" si="27"/>
        <v>53.203099999999985</v>
      </c>
      <c r="C1742" t="s">
        <v>19</v>
      </c>
      <c r="D1742">
        <v>23.2</v>
      </c>
      <c r="E1742">
        <v>24</v>
      </c>
      <c r="F1742">
        <f>IF(martianeum7[[#This Row],[zawartosc '[%']]]&gt;=1,martianeum7[[#This Row],[masa '[kg']]]*martianeum7[[#This Row],[zawartosc '[%']]]*0.01,0)</f>
        <v>5.5679999999999996</v>
      </c>
      <c r="G1742">
        <f>martianeum7[[#This Row],[stan_magazynu '[kg']]]+martianeum7[[#This Row],[ile_kg_materiału_z_ładunku]]</f>
        <v>58.771099999999983</v>
      </c>
      <c r="H1742">
        <f>IF(martianeum7[[#This Row],[stan_po_wydobyciu_z_ładunku]]&gt;=100,100,0)</f>
        <v>0</v>
      </c>
      <c r="I1742">
        <f>martianeum7[[#This Row],[stan_po_wydobyciu_z_ładunku]]-martianeum7[[#This Row],[ile_zabiera_na_orbite]]</f>
        <v>58.771099999999983</v>
      </c>
    </row>
    <row r="1743" spans="1:9" x14ac:dyDescent="0.25">
      <c r="A1743" s="1">
        <v>50382</v>
      </c>
      <c r="B1743">
        <f t="shared" si="27"/>
        <v>58.771099999999983</v>
      </c>
      <c r="C1743" t="s">
        <v>19</v>
      </c>
      <c r="D1743">
        <v>25.8</v>
      </c>
      <c r="E1743">
        <v>16.100000000000001</v>
      </c>
      <c r="F1743">
        <f>IF(martianeum7[[#This Row],[zawartosc '[%']]]&gt;=1,martianeum7[[#This Row],[masa '[kg']]]*martianeum7[[#This Row],[zawartosc '[%']]]*0.01,0)</f>
        <v>4.1538000000000004</v>
      </c>
      <c r="G1743">
        <f>martianeum7[[#This Row],[stan_magazynu '[kg']]]+martianeum7[[#This Row],[ile_kg_materiału_z_ładunku]]</f>
        <v>62.92489999999998</v>
      </c>
      <c r="H1743">
        <f>IF(martianeum7[[#This Row],[stan_po_wydobyciu_z_ładunku]]&gt;=100,100,0)</f>
        <v>0</v>
      </c>
      <c r="I1743">
        <f>martianeum7[[#This Row],[stan_po_wydobyciu_z_ładunku]]-martianeum7[[#This Row],[ile_zabiera_na_orbite]]</f>
        <v>62.92489999999998</v>
      </c>
    </row>
    <row r="1744" spans="1:9" x14ac:dyDescent="0.25">
      <c r="A1744" s="1">
        <v>50383</v>
      </c>
      <c r="B1744">
        <f t="shared" si="27"/>
        <v>62.92489999999998</v>
      </c>
      <c r="C1744" t="s">
        <v>5</v>
      </c>
      <c r="D1744">
        <v>19.8</v>
      </c>
      <c r="E1744">
        <v>6.6</v>
      </c>
      <c r="F1744">
        <f>IF(martianeum7[[#This Row],[zawartosc '[%']]]&gt;=1,martianeum7[[#This Row],[masa '[kg']]]*martianeum7[[#This Row],[zawartosc '[%']]]*0.01,0)</f>
        <v>1.3068000000000002</v>
      </c>
      <c r="G1744">
        <f>martianeum7[[#This Row],[stan_magazynu '[kg']]]+martianeum7[[#This Row],[ile_kg_materiału_z_ładunku]]</f>
        <v>64.231699999999975</v>
      </c>
      <c r="H1744">
        <f>IF(martianeum7[[#This Row],[stan_po_wydobyciu_z_ładunku]]&gt;=100,100,0)</f>
        <v>0</v>
      </c>
      <c r="I1744">
        <f>martianeum7[[#This Row],[stan_po_wydobyciu_z_ładunku]]-martianeum7[[#This Row],[ile_zabiera_na_orbite]]</f>
        <v>64.231699999999975</v>
      </c>
    </row>
    <row r="1745" spans="1:9" x14ac:dyDescent="0.25">
      <c r="A1745" s="1">
        <v>50384</v>
      </c>
      <c r="B1745">
        <f t="shared" si="27"/>
        <v>64.231699999999975</v>
      </c>
      <c r="C1745" t="s">
        <v>18</v>
      </c>
      <c r="D1745">
        <v>11.2</v>
      </c>
      <c r="E1745">
        <v>7.5</v>
      </c>
      <c r="F1745">
        <f>IF(martianeum7[[#This Row],[zawartosc '[%']]]&gt;=1,martianeum7[[#This Row],[masa '[kg']]]*martianeum7[[#This Row],[zawartosc '[%']]]*0.01,0)</f>
        <v>0.84</v>
      </c>
      <c r="G1745">
        <f>martianeum7[[#This Row],[stan_magazynu '[kg']]]+martianeum7[[#This Row],[ile_kg_materiału_z_ładunku]]</f>
        <v>65.071699999999979</v>
      </c>
      <c r="H1745">
        <f>IF(martianeum7[[#This Row],[stan_po_wydobyciu_z_ładunku]]&gt;=100,100,0)</f>
        <v>0</v>
      </c>
      <c r="I1745">
        <f>martianeum7[[#This Row],[stan_po_wydobyciu_z_ładunku]]-martianeum7[[#This Row],[ile_zabiera_na_orbite]]</f>
        <v>65.071699999999979</v>
      </c>
    </row>
    <row r="1746" spans="1:9" x14ac:dyDescent="0.25">
      <c r="A1746" s="1">
        <v>50385</v>
      </c>
      <c r="B1746">
        <f t="shared" si="27"/>
        <v>65.071699999999979</v>
      </c>
      <c r="C1746" t="s">
        <v>10</v>
      </c>
      <c r="D1746">
        <v>15.7</v>
      </c>
      <c r="E1746">
        <v>0</v>
      </c>
      <c r="F1746">
        <f>IF(martianeum7[[#This Row],[zawartosc '[%']]]&gt;=1,martianeum7[[#This Row],[masa '[kg']]]*martianeum7[[#This Row],[zawartosc '[%']]]*0.01,0)</f>
        <v>0</v>
      </c>
      <c r="G1746">
        <f>martianeum7[[#This Row],[stan_magazynu '[kg']]]+martianeum7[[#This Row],[ile_kg_materiału_z_ładunku]]</f>
        <v>65.071699999999979</v>
      </c>
      <c r="H1746">
        <f>IF(martianeum7[[#This Row],[stan_po_wydobyciu_z_ładunku]]&gt;=100,100,0)</f>
        <v>0</v>
      </c>
      <c r="I1746">
        <f>martianeum7[[#This Row],[stan_po_wydobyciu_z_ładunku]]-martianeum7[[#This Row],[ile_zabiera_na_orbite]]</f>
        <v>65.071699999999979</v>
      </c>
    </row>
    <row r="1747" spans="1:9" x14ac:dyDescent="0.25">
      <c r="A1747" s="1">
        <v>50386</v>
      </c>
      <c r="B1747">
        <f t="shared" si="27"/>
        <v>65.071699999999979</v>
      </c>
      <c r="C1747" t="s">
        <v>30</v>
      </c>
      <c r="D1747">
        <v>23.6</v>
      </c>
      <c r="E1747">
        <v>0.6</v>
      </c>
      <c r="F1747">
        <f>IF(martianeum7[[#This Row],[zawartosc '[%']]]&gt;=1,martianeum7[[#This Row],[masa '[kg']]]*martianeum7[[#This Row],[zawartosc '[%']]]*0.01,0)</f>
        <v>0</v>
      </c>
      <c r="G1747">
        <f>martianeum7[[#This Row],[stan_magazynu '[kg']]]+martianeum7[[#This Row],[ile_kg_materiału_z_ładunku]]</f>
        <v>65.071699999999979</v>
      </c>
      <c r="H1747">
        <f>IF(martianeum7[[#This Row],[stan_po_wydobyciu_z_ładunku]]&gt;=100,100,0)</f>
        <v>0</v>
      </c>
      <c r="I1747">
        <f>martianeum7[[#This Row],[stan_po_wydobyciu_z_ładunku]]-martianeum7[[#This Row],[ile_zabiera_na_orbite]]</f>
        <v>65.071699999999979</v>
      </c>
    </row>
    <row r="1748" spans="1:9" x14ac:dyDescent="0.25">
      <c r="A1748" s="1">
        <v>50387</v>
      </c>
      <c r="B1748">
        <f t="shared" si="27"/>
        <v>65.071699999999979</v>
      </c>
      <c r="C1748" t="s">
        <v>8</v>
      </c>
      <c r="D1748">
        <v>27.5</v>
      </c>
      <c r="E1748">
        <v>5.3</v>
      </c>
      <c r="F1748">
        <f>IF(martianeum7[[#This Row],[zawartosc '[%']]]&gt;=1,martianeum7[[#This Row],[masa '[kg']]]*martianeum7[[#This Row],[zawartosc '[%']]]*0.01,0)</f>
        <v>1.4575</v>
      </c>
      <c r="G1748">
        <f>martianeum7[[#This Row],[stan_magazynu '[kg']]]+martianeum7[[#This Row],[ile_kg_materiału_z_ładunku]]</f>
        <v>66.529199999999975</v>
      </c>
      <c r="H1748">
        <f>IF(martianeum7[[#This Row],[stan_po_wydobyciu_z_ładunku]]&gt;=100,100,0)</f>
        <v>0</v>
      </c>
      <c r="I1748">
        <f>martianeum7[[#This Row],[stan_po_wydobyciu_z_ładunku]]-martianeum7[[#This Row],[ile_zabiera_na_orbite]]</f>
        <v>66.529199999999975</v>
      </c>
    </row>
    <row r="1749" spans="1:9" x14ac:dyDescent="0.25">
      <c r="A1749" s="1">
        <v>50388</v>
      </c>
      <c r="B1749">
        <f t="shared" si="27"/>
        <v>66.529199999999975</v>
      </c>
      <c r="C1749" t="s">
        <v>5</v>
      </c>
      <c r="D1749">
        <v>17.3</v>
      </c>
      <c r="E1749">
        <v>0</v>
      </c>
      <c r="F1749">
        <f>IF(martianeum7[[#This Row],[zawartosc '[%']]]&gt;=1,martianeum7[[#This Row],[masa '[kg']]]*martianeum7[[#This Row],[zawartosc '[%']]]*0.01,0)</f>
        <v>0</v>
      </c>
      <c r="G1749">
        <f>martianeum7[[#This Row],[stan_magazynu '[kg']]]+martianeum7[[#This Row],[ile_kg_materiału_z_ładunku]]</f>
        <v>66.529199999999975</v>
      </c>
      <c r="H1749">
        <f>IF(martianeum7[[#This Row],[stan_po_wydobyciu_z_ładunku]]&gt;=100,100,0)</f>
        <v>0</v>
      </c>
      <c r="I1749">
        <f>martianeum7[[#This Row],[stan_po_wydobyciu_z_ładunku]]-martianeum7[[#This Row],[ile_zabiera_na_orbite]]</f>
        <v>66.529199999999975</v>
      </c>
    </row>
    <row r="1750" spans="1:9" x14ac:dyDescent="0.25">
      <c r="A1750" s="1">
        <v>50389</v>
      </c>
      <c r="B1750">
        <f t="shared" si="27"/>
        <v>66.529199999999975</v>
      </c>
      <c r="C1750" t="s">
        <v>19</v>
      </c>
      <c r="D1750">
        <v>11.2</v>
      </c>
      <c r="E1750">
        <v>32.700000000000003</v>
      </c>
      <c r="F1750">
        <f>IF(martianeum7[[#This Row],[zawartosc '[%']]]&gt;=1,martianeum7[[#This Row],[masa '[kg']]]*martianeum7[[#This Row],[zawartosc '[%']]]*0.01,0)</f>
        <v>3.6624000000000003</v>
      </c>
      <c r="G1750">
        <f>martianeum7[[#This Row],[stan_magazynu '[kg']]]+martianeum7[[#This Row],[ile_kg_materiału_z_ładunku]]</f>
        <v>70.19159999999998</v>
      </c>
      <c r="H1750">
        <f>IF(martianeum7[[#This Row],[stan_po_wydobyciu_z_ładunku]]&gt;=100,100,0)</f>
        <v>0</v>
      </c>
      <c r="I1750">
        <f>martianeum7[[#This Row],[stan_po_wydobyciu_z_ładunku]]-martianeum7[[#This Row],[ile_zabiera_na_orbite]]</f>
        <v>70.19159999999998</v>
      </c>
    </row>
    <row r="1751" spans="1:9" x14ac:dyDescent="0.25">
      <c r="A1751" s="1">
        <v>50390</v>
      </c>
      <c r="B1751">
        <f t="shared" si="27"/>
        <v>70.19159999999998</v>
      </c>
      <c r="C1751" t="s">
        <v>11</v>
      </c>
      <c r="D1751">
        <v>17.8</v>
      </c>
      <c r="E1751">
        <v>0</v>
      </c>
      <c r="F1751">
        <f>IF(martianeum7[[#This Row],[zawartosc '[%']]]&gt;=1,martianeum7[[#This Row],[masa '[kg']]]*martianeum7[[#This Row],[zawartosc '[%']]]*0.01,0)</f>
        <v>0</v>
      </c>
      <c r="G1751">
        <f>martianeum7[[#This Row],[stan_magazynu '[kg']]]+martianeum7[[#This Row],[ile_kg_materiału_z_ładunku]]</f>
        <v>70.19159999999998</v>
      </c>
      <c r="H1751">
        <f>IF(martianeum7[[#This Row],[stan_po_wydobyciu_z_ładunku]]&gt;=100,100,0)</f>
        <v>0</v>
      </c>
      <c r="I1751">
        <f>martianeum7[[#This Row],[stan_po_wydobyciu_z_ładunku]]-martianeum7[[#This Row],[ile_zabiera_na_orbite]]</f>
        <v>70.19159999999998</v>
      </c>
    </row>
    <row r="1752" spans="1:9" x14ac:dyDescent="0.25">
      <c r="A1752" s="1">
        <v>50391</v>
      </c>
      <c r="B1752">
        <f t="shared" si="27"/>
        <v>70.19159999999998</v>
      </c>
      <c r="C1752" t="s">
        <v>10</v>
      </c>
      <c r="D1752">
        <v>16.899999999999999</v>
      </c>
      <c r="E1752">
        <v>41.8</v>
      </c>
      <c r="F1752">
        <f>IF(martianeum7[[#This Row],[zawartosc '[%']]]&gt;=1,martianeum7[[#This Row],[masa '[kg']]]*martianeum7[[#This Row],[zawartosc '[%']]]*0.01,0)</f>
        <v>7.0641999999999987</v>
      </c>
      <c r="G1752">
        <f>martianeum7[[#This Row],[stan_magazynu '[kg']]]+martianeum7[[#This Row],[ile_kg_materiału_z_ładunku]]</f>
        <v>77.255799999999979</v>
      </c>
      <c r="H1752">
        <f>IF(martianeum7[[#This Row],[stan_po_wydobyciu_z_ładunku]]&gt;=100,100,0)</f>
        <v>0</v>
      </c>
      <c r="I1752">
        <f>martianeum7[[#This Row],[stan_po_wydobyciu_z_ładunku]]-martianeum7[[#This Row],[ile_zabiera_na_orbite]]</f>
        <v>77.255799999999979</v>
      </c>
    </row>
    <row r="1753" spans="1:9" x14ac:dyDescent="0.25">
      <c r="A1753" s="1">
        <v>50392</v>
      </c>
      <c r="B1753">
        <f t="shared" si="27"/>
        <v>77.255799999999979</v>
      </c>
      <c r="C1753" t="s">
        <v>11</v>
      </c>
      <c r="D1753">
        <v>18.3</v>
      </c>
      <c r="E1753">
        <v>0</v>
      </c>
      <c r="F1753">
        <f>IF(martianeum7[[#This Row],[zawartosc '[%']]]&gt;=1,martianeum7[[#This Row],[masa '[kg']]]*martianeum7[[#This Row],[zawartosc '[%']]]*0.01,0)</f>
        <v>0</v>
      </c>
      <c r="G1753">
        <f>martianeum7[[#This Row],[stan_magazynu '[kg']]]+martianeum7[[#This Row],[ile_kg_materiału_z_ładunku]]</f>
        <v>77.255799999999979</v>
      </c>
      <c r="H1753">
        <f>IF(martianeum7[[#This Row],[stan_po_wydobyciu_z_ładunku]]&gt;=100,100,0)</f>
        <v>0</v>
      </c>
      <c r="I1753">
        <f>martianeum7[[#This Row],[stan_po_wydobyciu_z_ładunku]]-martianeum7[[#This Row],[ile_zabiera_na_orbite]]</f>
        <v>77.255799999999979</v>
      </c>
    </row>
    <row r="1754" spans="1:9" x14ac:dyDescent="0.25">
      <c r="A1754" s="1">
        <v>50393</v>
      </c>
      <c r="B1754">
        <f t="shared" si="27"/>
        <v>77.255799999999979</v>
      </c>
      <c r="C1754" t="s">
        <v>17</v>
      </c>
      <c r="D1754">
        <v>12.2</v>
      </c>
      <c r="E1754">
        <v>0</v>
      </c>
      <c r="F1754">
        <f>IF(martianeum7[[#This Row],[zawartosc '[%']]]&gt;=1,martianeum7[[#This Row],[masa '[kg']]]*martianeum7[[#This Row],[zawartosc '[%']]]*0.01,0)</f>
        <v>0</v>
      </c>
      <c r="G1754">
        <f>martianeum7[[#This Row],[stan_magazynu '[kg']]]+martianeum7[[#This Row],[ile_kg_materiału_z_ładunku]]</f>
        <v>77.255799999999979</v>
      </c>
      <c r="H1754">
        <f>IF(martianeum7[[#This Row],[stan_po_wydobyciu_z_ładunku]]&gt;=100,100,0)</f>
        <v>0</v>
      </c>
      <c r="I1754">
        <f>martianeum7[[#This Row],[stan_po_wydobyciu_z_ładunku]]-martianeum7[[#This Row],[ile_zabiera_na_orbite]]</f>
        <v>77.255799999999979</v>
      </c>
    </row>
    <row r="1755" spans="1:9" x14ac:dyDescent="0.25">
      <c r="A1755" s="1">
        <v>50394</v>
      </c>
      <c r="B1755">
        <f t="shared" si="27"/>
        <v>77.255799999999979</v>
      </c>
      <c r="C1755" t="s">
        <v>13</v>
      </c>
      <c r="D1755">
        <v>21.2</v>
      </c>
      <c r="E1755">
        <v>0</v>
      </c>
      <c r="F1755">
        <f>IF(martianeum7[[#This Row],[zawartosc '[%']]]&gt;=1,martianeum7[[#This Row],[masa '[kg']]]*martianeum7[[#This Row],[zawartosc '[%']]]*0.01,0)</f>
        <v>0</v>
      </c>
      <c r="G1755">
        <f>martianeum7[[#This Row],[stan_magazynu '[kg']]]+martianeum7[[#This Row],[ile_kg_materiału_z_ładunku]]</f>
        <v>77.255799999999979</v>
      </c>
      <c r="H1755">
        <f>IF(martianeum7[[#This Row],[stan_po_wydobyciu_z_ładunku]]&gt;=100,100,0)</f>
        <v>0</v>
      </c>
      <c r="I1755">
        <f>martianeum7[[#This Row],[stan_po_wydobyciu_z_ładunku]]-martianeum7[[#This Row],[ile_zabiera_na_orbite]]</f>
        <v>77.255799999999979</v>
      </c>
    </row>
    <row r="1756" spans="1:9" x14ac:dyDescent="0.25">
      <c r="A1756" s="1">
        <v>50395</v>
      </c>
      <c r="B1756">
        <f t="shared" si="27"/>
        <v>77.255799999999979</v>
      </c>
      <c r="C1756" t="s">
        <v>10</v>
      </c>
      <c r="D1756">
        <v>19.600000000000001</v>
      </c>
      <c r="E1756">
        <v>48.2</v>
      </c>
      <c r="F1756">
        <f>IF(martianeum7[[#This Row],[zawartosc '[%']]]&gt;=1,martianeum7[[#This Row],[masa '[kg']]]*martianeum7[[#This Row],[zawartosc '[%']]]*0.01,0)</f>
        <v>9.4472000000000023</v>
      </c>
      <c r="G1756">
        <f>martianeum7[[#This Row],[stan_magazynu '[kg']]]+martianeum7[[#This Row],[ile_kg_materiału_z_ładunku]]</f>
        <v>86.702999999999975</v>
      </c>
      <c r="H1756">
        <f>IF(martianeum7[[#This Row],[stan_po_wydobyciu_z_ładunku]]&gt;=100,100,0)</f>
        <v>0</v>
      </c>
      <c r="I1756">
        <f>martianeum7[[#This Row],[stan_po_wydobyciu_z_ładunku]]-martianeum7[[#This Row],[ile_zabiera_na_orbite]]</f>
        <v>86.702999999999975</v>
      </c>
    </row>
    <row r="1757" spans="1:9" x14ac:dyDescent="0.25">
      <c r="A1757" s="1">
        <v>50396</v>
      </c>
      <c r="B1757">
        <f t="shared" si="27"/>
        <v>86.702999999999975</v>
      </c>
      <c r="C1757" t="s">
        <v>9</v>
      </c>
      <c r="D1757">
        <v>15.6</v>
      </c>
      <c r="E1757">
        <v>0.6</v>
      </c>
      <c r="F1757">
        <f>IF(martianeum7[[#This Row],[zawartosc '[%']]]&gt;=1,martianeum7[[#This Row],[masa '[kg']]]*martianeum7[[#This Row],[zawartosc '[%']]]*0.01,0)</f>
        <v>0</v>
      </c>
      <c r="G1757">
        <f>martianeum7[[#This Row],[stan_magazynu '[kg']]]+martianeum7[[#This Row],[ile_kg_materiału_z_ładunku]]</f>
        <v>86.702999999999975</v>
      </c>
      <c r="H1757">
        <f>IF(martianeum7[[#This Row],[stan_po_wydobyciu_z_ładunku]]&gt;=100,100,0)</f>
        <v>0</v>
      </c>
      <c r="I1757">
        <f>martianeum7[[#This Row],[stan_po_wydobyciu_z_ładunku]]-martianeum7[[#This Row],[ile_zabiera_na_orbite]]</f>
        <v>86.702999999999975</v>
      </c>
    </row>
    <row r="1758" spans="1:9" x14ac:dyDescent="0.25">
      <c r="A1758" s="1">
        <v>50397</v>
      </c>
      <c r="B1758">
        <f t="shared" si="27"/>
        <v>86.702999999999975</v>
      </c>
      <c r="C1758" t="s">
        <v>26</v>
      </c>
      <c r="D1758">
        <v>12.5</v>
      </c>
      <c r="E1758">
        <v>5.9</v>
      </c>
      <c r="F1758">
        <f>IF(martianeum7[[#This Row],[zawartosc '[%']]]&gt;=1,martianeum7[[#This Row],[masa '[kg']]]*martianeum7[[#This Row],[zawartosc '[%']]]*0.01,0)</f>
        <v>0.73750000000000004</v>
      </c>
      <c r="G1758">
        <f>martianeum7[[#This Row],[stan_magazynu '[kg']]]+martianeum7[[#This Row],[ile_kg_materiału_z_ładunku]]</f>
        <v>87.440499999999972</v>
      </c>
      <c r="H1758">
        <f>IF(martianeum7[[#This Row],[stan_po_wydobyciu_z_ładunku]]&gt;=100,100,0)</f>
        <v>0</v>
      </c>
      <c r="I1758">
        <f>martianeum7[[#This Row],[stan_po_wydobyciu_z_ładunku]]-martianeum7[[#This Row],[ile_zabiera_na_orbite]]</f>
        <v>87.440499999999972</v>
      </c>
    </row>
    <row r="1759" spans="1:9" x14ac:dyDescent="0.25">
      <c r="A1759" s="1">
        <v>50398</v>
      </c>
      <c r="B1759">
        <f t="shared" si="27"/>
        <v>87.440499999999972</v>
      </c>
      <c r="C1759" t="s">
        <v>12</v>
      </c>
      <c r="D1759">
        <v>29.3</v>
      </c>
      <c r="E1759">
        <v>0</v>
      </c>
      <c r="F1759">
        <f>IF(martianeum7[[#This Row],[zawartosc '[%']]]&gt;=1,martianeum7[[#This Row],[masa '[kg']]]*martianeum7[[#This Row],[zawartosc '[%']]]*0.01,0)</f>
        <v>0</v>
      </c>
      <c r="G1759">
        <f>martianeum7[[#This Row],[stan_magazynu '[kg']]]+martianeum7[[#This Row],[ile_kg_materiału_z_ładunku]]</f>
        <v>87.440499999999972</v>
      </c>
      <c r="H1759">
        <f>IF(martianeum7[[#This Row],[stan_po_wydobyciu_z_ładunku]]&gt;=100,100,0)</f>
        <v>0</v>
      </c>
      <c r="I1759">
        <f>martianeum7[[#This Row],[stan_po_wydobyciu_z_ładunku]]-martianeum7[[#This Row],[ile_zabiera_na_orbite]]</f>
        <v>87.440499999999972</v>
      </c>
    </row>
    <row r="1760" spans="1:9" x14ac:dyDescent="0.25">
      <c r="A1760" s="1">
        <v>50399</v>
      </c>
      <c r="B1760">
        <f t="shared" si="27"/>
        <v>87.440499999999972</v>
      </c>
      <c r="C1760" t="s">
        <v>18</v>
      </c>
      <c r="D1760">
        <v>24.6</v>
      </c>
      <c r="E1760">
        <v>0</v>
      </c>
      <c r="F1760">
        <f>IF(martianeum7[[#This Row],[zawartosc '[%']]]&gt;=1,martianeum7[[#This Row],[masa '[kg']]]*martianeum7[[#This Row],[zawartosc '[%']]]*0.01,0)</f>
        <v>0</v>
      </c>
      <c r="G1760">
        <f>martianeum7[[#This Row],[stan_magazynu '[kg']]]+martianeum7[[#This Row],[ile_kg_materiału_z_ładunku]]</f>
        <v>87.440499999999972</v>
      </c>
      <c r="H1760">
        <f>IF(martianeum7[[#This Row],[stan_po_wydobyciu_z_ładunku]]&gt;=100,100,0)</f>
        <v>0</v>
      </c>
      <c r="I1760">
        <f>martianeum7[[#This Row],[stan_po_wydobyciu_z_ładunku]]-martianeum7[[#This Row],[ile_zabiera_na_orbite]]</f>
        <v>87.440499999999972</v>
      </c>
    </row>
    <row r="1761" spans="1:9" x14ac:dyDescent="0.25">
      <c r="A1761" s="1">
        <v>50400</v>
      </c>
      <c r="B1761">
        <f t="shared" si="27"/>
        <v>87.440499999999972</v>
      </c>
      <c r="C1761" t="s">
        <v>9</v>
      </c>
      <c r="D1761">
        <v>21.2</v>
      </c>
      <c r="E1761">
        <v>3.1</v>
      </c>
      <c r="F1761">
        <f>IF(martianeum7[[#This Row],[zawartosc '[%']]]&gt;=1,martianeum7[[#This Row],[masa '[kg']]]*martianeum7[[#This Row],[zawartosc '[%']]]*0.01,0)</f>
        <v>0.65720000000000001</v>
      </c>
      <c r="G1761">
        <f>martianeum7[[#This Row],[stan_magazynu '[kg']]]+martianeum7[[#This Row],[ile_kg_materiału_z_ładunku]]</f>
        <v>88.097699999999975</v>
      </c>
      <c r="H1761">
        <f>IF(martianeum7[[#This Row],[stan_po_wydobyciu_z_ładunku]]&gt;=100,100,0)</f>
        <v>0</v>
      </c>
      <c r="I1761">
        <f>martianeum7[[#This Row],[stan_po_wydobyciu_z_ładunku]]-martianeum7[[#This Row],[ile_zabiera_na_orbite]]</f>
        <v>88.097699999999975</v>
      </c>
    </row>
    <row r="1762" spans="1:9" x14ac:dyDescent="0.25">
      <c r="A1762" s="1">
        <v>50401</v>
      </c>
      <c r="B1762">
        <f t="shared" si="27"/>
        <v>88.097699999999975</v>
      </c>
      <c r="C1762" t="s">
        <v>10</v>
      </c>
      <c r="D1762">
        <v>12.7</v>
      </c>
      <c r="E1762">
        <v>38.1</v>
      </c>
      <c r="F1762">
        <f>IF(martianeum7[[#This Row],[zawartosc '[%']]]&gt;=1,martianeum7[[#This Row],[masa '[kg']]]*martianeum7[[#This Row],[zawartosc '[%']]]*0.01,0)</f>
        <v>4.8387000000000002</v>
      </c>
      <c r="G1762">
        <f>martianeum7[[#This Row],[stan_magazynu '[kg']]]+martianeum7[[#This Row],[ile_kg_materiału_z_ładunku]]</f>
        <v>92.936399999999978</v>
      </c>
      <c r="H1762">
        <f>IF(martianeum7[[#This Row],[stan_po_wydobyciu_z_ładunku]]&gt;=100,100,0)</f>
        <v>0</v>
      </c>
      <c r="I1762">
        <f>martianeum7[[#This Row],[stan_po_wydobyciu_z_ładunku]]-martianeum7[[#This Row],[ile_zabiera_na_orbite]]</f>
        <v>92.936399999999978</v>
      </c>
    </row>
    <row r="1763" spans="1:9" x14ac:dyDescent="0.25">
      <c r="A1763" s="1">
        <v>50402</v>
      </c>
      <c r="B1763">
        <f t="shared" si="27"/>
        <v>92.936399999999978</v>
      </c>
      <c r="C1763" t="s">
        <v>23</v>
      </c>
      <c r="D1763">
        <v>20.6</v>
      </c>
      <c r="E1763">
        <v>5.2</v>
      </c>
      <c r="F1763">
        <f>IF(martianeum7[[#This Row],[zawartosc '[%']]]&gt;=1,martianeum7[[#This Row],[masa '[kg']]]*martianeum7[[#This Row],[zawartosc '[%']]]*0.01,0)</f>
        <v>1.0712000000000002</v>
      </c>
      <c r="G1763">
        <f>martianeum7[[#This Row],[stan_magazynu '[kg']]]+martianeum7[[#This Row],[ile_kg_materiału_z_ładunku]]</f>
        <v>94.007599999999982</v>
      </c>
      <c r="H1763">
        <f>IF(martianeum7[[#This Row],[stan_po_wydobyciu_z_ładunku]]&gt;=100,100,0)</f>
        <v>0</v>
      </c>
      <c r="I1763">
        <f>martianeum7[[#This Row],[stan_po_wydobyciu_z_ładunku]]-martianeum7[[#This Row],[ile_zabiera_na_orbite]]</f>
        <v>94.007599999999982</v>
      </c>
    </row>
    <row r="1764" spans="1:9" x14ac:dyDescent="0.25">
      <c r="A1764" s="1">
        <v>50403</v>
      </c>
      <c r="B1764">
        <f t="shared" si="27"/>
        <v>94.007599999999982</v>
      </c>
      <c r="C1764" t="s">
        <v>12</v>
      </c>
      <c r="D1764">
        <v>28.3</v>
      </c>
      <c r="E1764">
        <v>0</v>
      </c>
      <c r="F1764">
        <f>IF(martianeum7[[#This Row],[zawartosc '[%']]]&gt;=1,martianeum7[[#This Row],[masa '[kg']]]*martianeum7[[#This Row],[zawartosc '[%']]]*0.01,0)</f>
        <v>0</v>
      </c>
      <c r="G1764">
        <f>martianeum7[[#This Row],[stan_magazynu '[kg']]]+martianeum7[[#This Row],[ile_kg_materiału_z_ładunku]]</f>
        <v>94.007599999999982</v>
      </c>
      <c r="H1764">
        <f>IF(martianeum7[[#This Row],[stan_po_wydobyciu_z_ładunku]]&gt;=100,100,0)</f>
        <v>0</v>
      </c>
      <c r="I1764">
        <f>martianeum7[[#This Row],[stan_po_wydobyciu_z_ładunku]]-martianeum7[[#This Row],[ile_zabiera_na_orbite]]</f>
        <v>94.007599999999982</v>
      </c>
    </row>
    <row r="1765" spans="1:9" x14ac:dyDescent="0.25">
      <c r="A1765" s="1">
        <v>50404</v>
      </c>
      <c r="B1765">
        <f t="shared" si="27"/>
        <v>94.007599999999982</v>
      </c>
      <c r="C1765" t="s">
        <v>19</v>
      </c>
      <c r="D1765">
        <v>15.1</v>
      </c>
      <c r="E1765">
        <v>22.6</v>
      </c>
      <c r="F1765">
        <f>IF(martianeum7[[#This Row],[zawartosc '[%']]]&gt;=1,martianeum7[[#This Row],[masa '[kg']]]*martianeum7[[#This Row],[zawartosc '[%']]]*0.01,0)</f>
        <v>3.4125999999999999</v>
      </c>
      <c r="G1765">
        <f>martianeum7[[#This Row],[stan_magazynu '[kg']]]+martianeum7[[#This Row],[ile_kg_materiału_z_ładunku]]</f>
        <v>97.42019999999998</v>
      </c>
      <c r="H1765">
        <f>IF(martianeum7[[#This Row],[stan_po_wydobyciu_z_ładunku]]&gt;=100,100,0)</f>
        <v>0</v>
      </c>
      <c r="I1765">
        <f>martianeum7[[#This Row],[stan_po_wydobyciu_z_ładunku]]-martianeum7[[#This Row],[ile_zabiera_na_orbite]]</f>
        <v>97.42019999999998</v>
      </c>
    </row>
    <row r="1766" spans="1:9" x14ac:dyDescent="0.25">
      <c r="A1766" s="1">
        <v>50405</v>
      </c>
      <c r="B1766">
        <f t="shared" si="27"/>
        <v>97.42019999999998</v>
      </c>
      <c r="C1766" t="s">
        <v>15</v>
      </c>
      <c r="D1766">
        <v>24.8</v>
      </c>
      <c r="E1766">
        <v>10.5</v>
      </c>
      <c r="F1766">
        <f>IF(martianeum7[[#This Row],[zawartosc '[%']]]&gt;=1,martianeum7[[#This Row],[masa '[kg']]]*martianeum7[[#This Row],[zawartosc '[%']]]*0.01,0)</f>
        <v>2.6040000000000005</v>
      </c>
      <c r="G1766">
        <f>martianeum7[[#This Row],[stan_magazynu '[kg']]]+martianeum7[[#This Row],[ile_kg_materiału_z_ładunku]]</f>
        <v>100.02419999999998</v>
      </c>
      <c r="H1766">
        <f>IF(martianeum7[[#This Row],[stan_po_wydobyciu_z_ładunku]]&gt;=100,100,0)</f>
        <v>100</v>
      </c>
      <c r="I1766">
        <f>martianeum7[[#This Row],[stan_po_wydobyciu_z_ładunku]]-martianeum7[[#This Row],[ile_zabiera_na_orbite]]</f>
        <v>2.4199999999979127E-2</v>
      </c>
    </row>
    <row r="1767" spans="1:9" x14ac:dyDescent="0.25">
      <c r="A1767" s="1">
        <v>50406</v>
      </c>
      <c r="B1767">
        <f t="shared" si="27"/>
        <v>2.4199999999979127E-2</v>
      </c>
      <c r="C1767" t="s">
        <v>21</v>
      </c>
      <c r="D1767">
        <v>16.899999999999999</v>
      </c>
      <c r="E1767">
        <v>1.2</v>
      </c>
      <c r="F1767">
        <f>IF(martianeum7[[#This Row],[zawartosc '[%']]]&gt;=1,martianeum7[[#This Row],[masa '[kg']]]*martianeum7[[#This Row],[zawartosc '[%']]]*0.01,0)</f>
        <v>0.20279999999999998</v>
      </c>
      <c r="G1767">
        <f>martianeum7[[#This Row],[stan_magazynu '[kg']]]+martianeum7[[#This Row],[ile_kg_materiału_z_ładunku]]</f>
        <v>0.22699999999997911</v>
      </c>
      <c r="H1767">
        <f>IF(martianeum7[[#This Row],[stan_po_wydobyciu_z_ładunku]]&gt;=100,100,0)</f>
        <v>0</v>
      </c>
      <c r="I1767">
        <f>martianeum7[[#This Row],[stan_po_wydobyciu_z_ładunku]]-martianeum7[[#This Row],[ile_zabiera_na_orbite]]</f>
        <v>0.22699999999997911</v>
      </c>
    </row>
    <row r="1768" spans="1:9" x14ac:dyDescent="0.25">
      <c r="A1768" s="1">
        <v>50407</v>
      </c>
      <c r="B1768">
        <f t="shared" si="27"/>
        <v>0.22699999999997911</v>
      </c>
      <c r="C1768" t="s">
        <v>21</v>
      </c>
      <c r="D1768">
        <v>23.4</v>
      </c>
      <c r="E1768">
        <v>0</v>
      </c>
      <c r="F1768">
        <f>IF(martianeum7[[#This Row],[zawartosc '[%']]]&gt;=1,martianeum7[[#This Row],[masa '[kg']]]*martianeum7[[#This Row],[zawartosc '[%']]]*0.01,0)</f>
        <v>0</v>
      </c>
      <c r="G1768">
        <f>martianeum7[[#This Row],[stan_magazynu '[kg']]]+martianeum7[[#This Row],[ile_kg_materiału_z_ładunku]]</f>
        <v>0.22699999999997911</v>
      </c>
      <c r="H1768">
        <f>IF(martianeum7[[#This Row],[stan_po_wydobyciu_z_ładunku]]&gt;=100,100,0)</f>
        <v>0</v>
      </c>
      <c r="I1768">
        <f>martianeum7[[#This Row],[stan_po_wydobyciu_z_ładunku]]-martianeum7[[#This Row],[ile_zabiera_na_orbite]]</f>
        <v>0.22699999999997911</v>
      </c>
    </row>
    <row r="1769" spans="1:9" x14ac:dyDescent="0.25">
      <c r="A1769" s="1">
        <v>50408</v>
      </c>
      <c r="B1769">
        <f t="shared" si="27"/>
        <v>0.22699999999997911</v>
      </c>
      <c r="C1769" t="s">
        <v>7</v>
      </c>
      <c r="D1769">
        <v>10.5</v>
      </c>
      <c r="E1769">
        <v>22.2</v>
      </c>
      <c r="F1769">
        <f>IF(martianeum7[[#This Row],[zawartosc '[%']]]&gt;=1,martianeum7[[#This Row],[masa '[kg']]]*martianeum7[[#This Row],[zawartosc '[%']]]*0.01,0)</f>
        <v>2.331</v>
      </c>
      <c r="G1769">
        <f>martianeum7[[#This Row],[stan_magazynu '[kg']]]+martianeum7[[#This Row],[ile_kg_materiału_z_ładunku]]</f>
        <v>2.557999999999979</v>
      </c>
      <c r="H1769">
        <f>IF(martianeum7[[#This Row],[stan_po_wydobyciu_z_ładunku]]&gt;=100,100,0)</f>
        <v>0</v>
      </c>
      <c r="I1769">
        <f>martianeum7[[#This Row],[stan_po_wydobyciu_z_ładunku]]-martianeum7[[#This Row],[ile_zabiera_na_orbite]]</f>
        <v>2.557999999999979</v>
      </c>
    </row>
    <row r="1770" spans="1:9" x14ac:dyDescent="0.25">
      <c r="A1770" s="1">
        <v>50409</v>
      </c>
      <c r="B1770">
        <f t="shared" si="27"/>
        <v>2.557999999999979</v>
      </c>
      <c r="C1770" t="s">
        <v>10</v>
      </c>
      <c r="D1770">
        <v>16.2</v>
      </c>
      <c r="E1770">
        <v>0</v>
      </c>
      <c r="F1770">
        <f>IF(martianeum7[[#This Row],[zawartosc '[%']]]&gt;=1,martianeum7[[#This Row],[masa '[kg']]]*martianeum7[[#This Row],[zawartosc '[%']]]*0.01,0)</f>
        <v>0</v>
      </c>
      <c r="G1770">
        <f>martianeum7[[#This Row],[stan_magazynu '[kg']]]+martianeum7[[#This Row],[ile_kg_materiału_z_ładunku]]</f>
        <v>2.557999999999979</v>
      </c>
      <c r="H1770">
        <f>IF(martianeum7[[#This Row],[stan_po_wydobyciu_z_ładunku]]&gt;=100,100,0)</f>
        <v>0</v>
      </c>
      <c r="I1770">
        <f>martianeum7[[#This Row],[stan_po_wydobyciu_z_ładunku]]-martianeum7[[#This Row],[ile_zabiera_na_orbite]]</f>
        <v>2.557999999999979</v>
      </c>
    </row>
    <row r="1771" spans="1:9" x14ac:dyDescent="0.25">
      <c r="A1771" s="1">
        <v>50410</v>
      </c>
      <c r="B1771">
        <f t="shared" si="27"/>
        <v>2.557999999999979</v>
      </c>
      <c r="C1771" t="s">
        <v>16</v>
      </c>
      <c r="D1771">
        <v>29.7</v>
      </c>
      <c r="E1771">
        <v>0.3</v>
      </c>
      <c r="F1771">
        <f>IF(martianeum7[[#This Row],[zawartosc '[%']]]&gt;=1,martianeum7[[#This Row],[masa '[kg']]]*martianeum7[[#This Row],[zawartosc '[%']]]*0.01,0)</f>
        <v>0</v>
      </c>
      <c r="G1771">
        <f>martianeum7[[#This Row],[stan_magazynu '[kg']]]+martianeum7[[#This Row],[ile_kg_materiału_z_ładunku]]</f>
        <v>2.557999999999979</v>
      </c>
      <c r="H1771">
        <f>IF(martianeum7[[#This Row],[stan_po_wydobyciu_z_ładunku]]&gt;=100,100,0)</f>
        <v>0</v>
      </c>
      <c r="I1771">
        <f>martianeum7[[#This Row],[stan_po_wydobyciu_z_ładunku]]-martianeum7[[#This Row],[ile_zabiera_na_orbite]]</f>
        <v>2.557999999999979</v>
      </c>
    </row>
    <row r="1772" spans="1:9" x14ac:dyDescent="0.25">
      <c r="A1772" s="1">
        <v>50411</v>
      </c>
      <c r="B1772">
        <f t="shared" si="27"/>
        <v>2.557999999999979</v>
      </c>
      <c r="C1772" t="s">
        <v>10</v>
      </c>
      <c r="D1772">
        <v>12.8</v>
      </c>
      <c r="E1772">
        <v>0</v>
      </c>
      <c r="F1772">
        <f>IF(martianeum7[[#This Row],[zawartosc '[%']]]&gt;=1,martianeum7[[#This Row],[masa '[kg']]]*martianeum7[[#This Row],[zawartosc '[%']]]*0.01,0)</f>
        <v>0</v>
      </c>
      <c r="G1772">
        <f>martianeum7[[#This Row],[stan_magazynu '[kg']]]+martianeum7[[#This Row],[ile_kg_materiału_z_ładunku]]</f>
        <v>2.557999999999979</v>
      </c>
      <c r="H1772">
        <f>IF(martianeum7[[#This Row],[stan_po_wydobyciu_z_ładunku]]&gt;=100,100,0)</f>
        <v>0</v>
      </c>
      <c r="I1772">
        <f>martianeum7[[#This Row],[stan_po_wydobyciu_z_ładunku]]-martianeum7[[#This Row],[ile_zabiera_na_orbite]]</f>
        <v>2.557999999999979</v>
      </c>
    </row>
    <row r="1773" spans="1:9" x14ac:dyDescent="0.25">
      <c r="A1773" s="1">
        <v>50412</v>
      </c>
      <c r="B1773">
        <f t="shared" si="27"/>
        <v>2.557999999999979</v>
      </c>
      <c r="C1773" t="s">
        <v>8</v>
      </c>
      <c r="D1773">
        <v>19.100000000000001</v>
      </c>
      <c r="E1773">
        <v>1.7</v>
      </c>
      <c r="F1773">
        <f>IF(martianeum7[[#This Row],[zawartosc '[%']]]&gt;=1,martianeum7[[#This Row],[masa '[kg']]]*martianeum7[[#This Row],[zawartosc '[%']]]*0.01,0)</f>
        <v>0.32469999999999999</v>
      </c>
      <c r="G1773">
        <f>martianeum7[[#This Row],[stan_magazynu '[kg']]]+martianeum7[[#This Row],[ile_kg_materiału_z_ładunku]]</f>
        <v>2.8826999999999789</v>
      </c>
      <c r="H1773">
        <f>IF(martianeum7[[#This Row],[stan_po_wydobyciu_z_ładunku]]&gt;=100,100,0)</f>
        <v>0</v>
      </c>
      <c r="I1773">
        <f>martianeum7[[#This Row],[stan_po_wydobyciu_z_ładunku]]-martianeum7[[#This Row],[ile_zabiera_na_orbite]]</f>
        <v>2.8826999999999789</v>
      </c>
    </row>
    <row r="1774" spans="1:9" x14ac:dyDescent="0.25">
      <c r="A1774" s="1">
        <v>50413</v>
      </c>
      <c r="B1774">
        <f t="shared" si="27"/>
        <v>2.8826999999999789</v>
      </c>
      <c r="C1774" t="s">
        <v>11</v>
      </c>
      <c r="D1774">
        <v>27.7</v>
      </c>
      <c r="E1774">
        <v>0</v>
      </c>
      <c r="F1774">
        <f>IF(martianeum7[[#This Row],[zawartosc '[%']]]&gt;=1,martianeum7[[#This Row],[masa '[kg']]]*martianeum7[[#This Row],[zawartosc '[%']]]*0.01,0)</f>
        <v>0</v>
      </c>
      <c r="G1774">
        <f>martianeum7[[#This Row],[stan_magazynu '[kg']]]+martianeum7[[#This Row],[ile_kg_materiału_z_ładunku]]</f>
        <v>2.8826999999999789</v>
      </c>
      <c r="H1774">
        <f>IF(martianeum7[[#This Row],[stan_po_wydobyciu_z_ładunku]]&gt;=100,100,0)</f>
        <v>0</v>
      </c>
      <c r="I1774">
        <f>martianeum7[[#This Row],[stan_po_wydobyciu_z_ładunku]]-martianeum7[[#This Row],[ile_zabiera_na_orbite]]</f>
        <v>2.8826999999999789</v>
      </c>
    </row>
    <row r="1775" spans="1:9" x14ac:dyDescent="0.25">
      <c r="A1775" s="1">
        <v>50414</v>
      </c>
      <c r="B1775">
        <f t="shared" si="27"/>
        <v>2.8826999999999789</v>
      </c>
      <c r="C1775" t="s">
        <v>14</v>
      </c>
      <c r="D1775">
        <v>22</v>
      </c>
      <c r="E1775">
        <v>5.9</v>
      </c>
      <c r="F1775">
        <f>IF(martianeum7[[#This Row],[zawartosc '[%']]]&gt;=1,martianeum7[[#This Row],[masa '[kg']]]*martianeum7[[#This Row],[zawartosc '[%']]]*0.01,0)</f>
        <v>1.298</v>
      </c>
      <c r="G1775">
        <f>martianeum7[[#This Row],[stan_magazynu '[kg']]]+martianeum7[[#This Row],[ile_kg_materiału_z_ładunku]]</f>
        <v>4.1806999999999785</v>
      </c>
      <c r="H1775">
        <f>IF(martianeum7[[#This Row],[stan_po_wydobyciu_z_ładunku]]&gt;=100,100,0)</f>
        <v>0</v>
      </c>
      <c r="I1775">
        <f>martianeum7[[#This Row],[stan_po_wydobyciu_z_ładunku]]-martianeum7[[#This Row],[ile_zabiera_na_orbite]]</f>
        <v>4.1806999999999785</v>
      </c>
    </row>
    <row r="1776" spans="1:9" x14ac:dyDescent="0.25">
      <c r="A1776" s="1">
        <v>50415</v>
      </c>
      <c r="B1776">
        <f t="shared" si="27"/>
        <v>4.1806999999999785</v>
      </c>
      <c r="C1776" t="s">
        <v>6</v>
      </c>
      <c r="D1776">
        <v>19.600000000000001</v>
      </c>
      <c r="E1776">
        <v>2.7</v>
      </c>
      <c r="F1776">
        <f>IF(martianeum7[[#This Row],[zawartosc '[%']]]&gt;=1,martianeum7[[#This Row],[masa '[kg']]]*martianeum7[[#This Row],[zawartosc '[%']]]*0.01,0)</f>
        <v>0.52920000000000011</v>
      </c>
      <c r="G1776">
        <f>martianeum7[[#This Row],[stan_magazynu '[kg']]]+martianeum7[[#This Row],[ile_kg_materiału_z_ładunku]]</f>
        <v>4.7098999999999789</v>
      </c>
      <c r="H1776">
        <f>IF(martianeum7[[#This Row],[stan_po_wydobyciu_z_ładunku]]&gt;=100,100,0)</f>
        <v>0</v>
      </c>
      <c r="I1776">
        <f>martianeum7[[#This Row],[stan_po_wydobyciu_z_ładunku]]-martianeum7[[#This Row],[ile_zabiera_na_orbite]]</f>
        <v>4.7098999999999789</v>
      </c>
    </row>
    <row r="1777" spans="1:9" x14ac:dyDescent="0.25">
      <c r="A1777" s="1">
        <v>50416</v>
      </c>
      <c r="B1777">
        <f t="shared" si="27"/>
        <v>4.7098999999999789</v>
      </c>
      <c r="C1777" t="s">
        <v>8</v>
      </c>
      <c r="D1777">
        <v>16</v>
      </c>
      <c r="E1777">
        <v>0.3</v>
      </c>
      <c r="F1777">
        <f>IF(martianeum7[[#This Row],[zawartosc '[%']]]&gt;=1,martianeum7[[#This Row],[masa '[kg']]]*martianeum7[[#This Row],[zawartosc '[%']]]*0.01,0)</f>
        <v>0</v>
      </c>
      <c r="G1777">
        <f>martianeum7[[#This Row],[stan_magazynu '[kg']]]+martianeum7[[#This Row],[ile_kg_materiału_z_ładunku]]</f>
        <v>4.7098999999999789</v>
      </c>
      <c r="H1777">
        <f>IF(martianeum7[[#This Row],[stan_po_wydobyciu_z_ładunku]]&gt;=100,100,0)</f>
        <v>0</v>
      </c>
      <c r="I1777">
        <f>martianeum7[[#This Row],[stan_po_wydobyciu_z_ładunku]]-martianeum7[[#This Row],[ile_zabiera_na_orbite]]</f>
        <v>4.7098999999999789</v>
      </c>
    </row>
    <row r="1778" spans="1:9" x14ac:dyDescent="0.25">
      <c r="A1778" s="1">
        <v>50417</v>
      </c>
      <c r="B1778">
        <f t="shared" si="27"/>
        <v>4.7098999999999789</v>
      </c>
      <c r="C1778" t="s">
        <v>5</v>
      </c>
      <c r="D1778">
        <v>14</v>
      </c>
      <c r="E1778">
        <v>1.3</v>
      </c>
      <c r="F1778">
        <f>IF(martianeum7[[#This Row],[zawartosc '[%']]]&gt;=1,martianeum7[[#This Row],[masa '[kg']]]*martianeum7[[#This Row],[zawartosc '[%']]]*0.01,0)</f>
        <v>0.182</v>
      </c>
      <c r="G1778">
        <f>martianeum7[[#This Row],[stan_magazynu '[kg']]]+martianeum7[[#This Row],[ile_kg_materiału_z_ładunku]]</f>
        <v>4.8918999999999793</v>
      </c>
      <c r="H1778">
        <f>IF(martianeum7[[#This Row],[stan_po_wydobyciu_z_ładunku]]&gt;=100,100,0)</f>
        <v>0</v>
      </c>
      <c r="I1778">
        <f>martianeum7[[#This Row],[stan_po_wydobyciu_z_ładunku]]-martianeum7[[#This Row],[ile_zabiera_na_orbite]]</f>
        <v>4.8918999999999793</v>
      </c>
    </row>
    <row r="1779" spans="1:9" x14ac:dyDescent="0.25">
      <c r="A1779" s="1">
        <v>50418</v>
      </c>
      <c r="B1779">
        <f t="shared" si="27"/>
        <v>4.8918999999999793</v>
      </c>
      <c r="C1779" t="s">
        <v>15</v>
      </c>
      <c r="D1779">
        <v>29.5</v>
      </c>
      <c r="E1779">
        <v>3.3</v>
      </c>
      <c r="F1779">
        <f>IF(martianeum7[[#This Row],[zawartosc '[%']]]&gt;=1,martianeum7[[#This Row],[masa '[kg']]]*martianeum7[[#This Row],[zawartosc '[%']]]*0.01,0)</f>
        <v>0.97349999999999992</v>
      </c>
      <c r="G1779">
        <f>martianeum7[[#This Row],[stan_magazynu '[kg']]]+martianeum7[[#This Row],[ile_kg_materiału_z_ładunku]]</f>
        <v>5.8653999999999789</v>
      </c>
      <c r="H1779">
        <f>IF(martianeum7[[#This Row],[stan_po_wydobyciu_z_ładunku]]&gt;=100,100,0)</f>
        <v>0</v>
      </c>
      <c r="I1779">
        <f>martianeum7[[#This Row],[stan_po_wydobyciu_z_ładunku]]-martianeum7[[#This Row],[ile_zabiera_na_orbite]]</f>
        <v>5.8653999999999789</v>
      </c>
    </row>
    <row r="1780" spans="1:9" x14ac:dyDescent="0.25">
      <c r="A1780" s="1">
        <v>50419</v>
      </c>
      <c r="B1780">
        <f t="shared" si="27"/>
        <v>5.8653999999999789</v>
      </c>
      <c r="C1780" t="s">
        <v>7</v>
      </c>
      <c r="D1780">
        <v>12.2</v>
      </c>
      <c r="E1780">
        <v>0</v>
      </c>
      <c r="F1780">
        <f>IF(martianeum7[[#This Row],[zawartosc '[%']]]&gt;=1,martianeum7[[#This Row],[masa '[kg']]]*martianeum7[[#This Row],[zawartosc '[%']]]*0.01,0)</f>
        <v>0</v>
      </c>
      <c r="G1780">
        <f>martianeum7[[#This Row],[stan_magazynu '[kg']]]+martianeum7[[#This Row],[ile_kg_materiału_z_ładunku]]</f>
        <v>5.8653999999999789</v>
      </c>
      <c r="H1780">
        <f>IF(martianeum7[[#This Row],[stan_po_wydobyciu_z_ładunku]]&gt;=100,100,0)</f>
        <v>0</v>
      </c>
      <c r="I1780">
        <f>martianeum7[[#This Row],[stan_po_wydobyciu_z_ładunku]]-martianeum7[[#This Row],[ile_zabiera_na_orbite]]</f>
        <v>5.8653999999999789</v>
      </c>
    </row>
    <row r="1781" spans="1:9" x14ac:dyDescent="0.25">
      <c r="A1781" s="1">
        <v>50420</v>
      </c>
      <c r="B1781">
        <f t="shared" si="27"/>
        <v>5.8653999999999789</v>
      </c>
      <c r="C1781" t="s">
        <v>11</v>
      </c>
      <c r="D1781">
        <v>15</v>
      </c>
      <c r="E1781">
        <v>7.4</v>
      </c>
      <c r="F1781">
        <f>IF(martianeum7[[#This Row],[zawartosc '[%']]]&gt;=1,martianeum7[[#This Row],[masa '[kg']]]*martianeum7[[#This Row],[zawartosc '[%']]]*0.01,0)</f>
        <v>1.1100000000000001</v>
      </c>
      <c r="G1781">
        <f>martianeum7[[#This Row],[stan_magazynu '[kg']]]+martianeum7[[#This Row],[ile_kg_materiału_z_ładunku]]</f>
        <v>6.9753999999999792</v>
      </c>
      <c r="H1781">
        <f>IF(martianeum7[[#This Row],[stan_po_wydobyciu_z_ładunku]]&gt;=100,100,0)</f>
        <v>0</v>
      </c>
      <c r="I1781">
        <f>martianeum7[[#This Row],[stan_po_wydobyciu_z_ładunku]]-martianeum7[[#This Row],[ile_zabiera_na_orbite]]</f>
        <v>6.9753999999999792</v>
      </c>
    </row>
    <row r="1782" spans="1:9" x14ac:dyDescent="0.25">
      <c r="A1782" s="1">
        <v>50421</v>
      </c>
      <c r="B1782">
        <f t="shared" si="27"/>
        <v>6.9753999999999792</v>
      </c>
      <c r="C1782" t="s">
        <v>20</v>
      </c>
      <c r="D1782">
        <v>10.4</v>
      </c>
      <c r="E1782">
        <v>2</v>
      </c>
      <c r="F1782">
        <f>IF(martianeum7[[#This Row],[zawartosc '[%']]]&gt;=1,martianeum7[[#This Row],[masa '[kg']]]*martianeum7[[#This Row],[zawartosc '[%']]]*0.01,0)</f>
        <v>0.20800000000000002</v>
      </c>
      <c r="G1782">
        <f>martianeum7[[#This Row],[stan_magazynu '[kg']]]+martianeum7[[#This Row],[ile_kg_materiału_z_ładunku]]</f>
        <v>7.1833999999999794</v>
      </c>
      <c r="H1782">
        <f>IF(martianeum7[[#This Row],[stan_po_wydobyciu_z_ładunku]]&gt;=100,100,0)</f>
        <v>0</v>
      </c>
      <c r="I1782">
        <f>martianeum7[[#This Row],[stan_po_wydobyciu_z_ładunku]]-martianeum7[[#This Row],[ile_zabiera_na_orbite]]</f>
        <v>7.1833999999999794</v>
      </c>
    </row>
    <row r="1783" spans="1:9" x14ac:dyDescent="0.25">
      <c r="A1783" s="1">
        <v>50422</v>
      </c>
      <c r="B1783">
        <f t="shared" si="27"/>
        <v>7.1833999999999794</v>
      </c>
      <c r="C1783" t="s">
        <v>19</v>
      </c>
      <c r="D1783">
        <v>18.600000000000001</v>
      </c>
      <c r="E1783">
        <v>4.5999999999999996</v>
      </c>
      <c r="F1783">
        <f>IF(martianeum7[[#This Row],[zawartosc '[%']]]&gt;=1,martianeum7[[#This Row],[masa '[kg']]]*martianeum7[[#This Row],[zawartosc '[%']]]*0.01,0)</f>
        <v>0.85560000000000003</v>
      </c>
      <c r="G1783">
        <f>martianeum7[[#This Row],[stan_magazynu '[kg']]]+martianeum7[[#This Row],[ile_kg_materiału_z_ładunku]]</f>
        <v>8.0389999999999802</v>
      </c>
      <c r="H1783">
        <f>IF(martianeum7[[#This Row],[stan_po_wydobyciu_z_ładunku]]&gt;=100,100,0)</f>
        <v>0</v>
      </c>
      <c r="I1783">
        <f>martianeum7[[#This Row],[stan_po_wydobyciu_z_ładunku]]-martianeum7[[#This Row],[ile_zabiera_na_orbite]]</f>
        <v>8.0389999999999802</v>
      </c>
    </row>
    <row r="1784" spans="1:9" x14ac:dyDescent="0.25">
      <c r="A1784" s="1">
        <v>50423</v>
      </c>
      <c r="B1784">
        <f t="shared" si="27"/>
        <v>8.0389999999999802</v>
      </c>
      <c r="C1784" t="s">
        <v>18</v>
      </c>
      <c r="D1784">
        <v>23.7</v>
      </c>
      <c r="E1784">
        <v>7.2</v>
      </c>
      <c r="F1784">
        <f>IF(martianeum7[[#This Row],[zawartosc '[%']]]&gt;=1,martianeum7[[#This Row],[masa '[kg']]]*martianeum7[[#This Row],[zawartosc '[%']]]*0.01,0)</f>
        <v>1.7063999999999999</v>
      </c>
      <c r="G1784">
        <f>martianeum7[[#This Row],[stan_magazynu '[kg']]]+martianeum7[[#This Row],[ile_kg_materiału_z_ładunku]]</f>
        <v>9.7453999999999805</v>
      </c>
      <c r="H1784">
        <f>IF(martianeum7[[#This Row],[stan_po_wydobyciu_z_ładunku]]&gt;=100,100,0)</f>
        <v>0</v>
      </c>
      <c r="I1784">
        <f>martianeum7[[#This Row],[stan_po_wydobyciu_z_ładunku]]-martianeum7[[#This Row],[ile_zabiera_na_orbite]]</f>
        <v>9.7453999999999805</v>
      </c>
    </row>
    <row r="1785" spans="1:9" x14ac:dyDescent="0.25">
      <c r="A1785" s="1">
        <v>50424</v>
      </c>
      <c r="B1785">
        <f t="shared" si="27"/>
        <v>9.7453999999999805</v>
      </c>
      <c r="C1785" t="s">
        <v>5</v>
      </c>
      <c r="D1785">
        <v>27.2</v>
      </c>
      <c r="E1785">
        <v>0</v>
      </c>
      <c r="F1785">
        <f>IF(martianeum7[[#This Row],[zawartosc '[%']]]&gt;=1,martianeum7[[#This Row],[masa '[kg']]]*martianeum7[[#This Row],[zawartosc '[%']]]*0.01,0)</f>
        <v>0</v>
      </c>
      <c r="G1785">
        <f>martianeum7[[#This Row],[stan_magazynu '[kg']]]+martianeum7[[#This Row],[ile_kg_materiału_z_ładunku]]</f>
        <v>9.7453999999999805</v>
      </c>
      <c r="H1785">
        <f>IF(martianeum7[[#This Row],[stan_po_wydobyciu_z_ładunku]]&gt;=100,100,0)</f>
        <v>0</v>
      </c>
      <c r="I1785">
        <f>martianeum7[[#This Row],[stan_po_wydobyciu_z_ładunku]]-martianeum7[[#This Row],[ile_zabiera_na_orbite]]</f>
        <v>9.7453999999999805</v>
      </c>
    </row>
    <row r="1786" spans="1:9" x14ac:dyDescent="0.25">
      <c r="A1786" s="1">
        <v>50425</v>
      </c>
      <c r="B1786">
        <f t="shared" si="27"/>
        <v>9.7453999999999805</v>
      </c>
      <c r="C1786" t="s">
        <v>15</v>
      </c>
      <c r="D1786">
        <v>11.3</v>
      </c>
      <c r="E1786">
        <v>18.8</v>
      </c>
      <c r="F1786">
        <f>IF(martianeum7[[#This Row],[zawartosc '[%']]]&gt;=1,martianeum7[[#This Row],[masa '[kg']]]*martianeum7[[#This Row],[zawartosc '[%']]]*0.01,0)</f>
        <v>2.1244000000000005</v>
      </c>
      <c r="G1786">
        <f>martianeum7[[#This Row],[stan_magazynu '[kg']]]+martianeum7[[#This Row],[ile_kg_materiału_z_ładunku]]</f>
        <v>11.86979999999998</v>
      </c>
      <c r="H1786">
        <f>IF(martianeum7[[#This Row],[stan_po_wydobyciu_z_ładunku]]&gt;=100,100,0)</f>
        <v>0</v>
      </c>
      <c r="I1786">
        <f>martianeum7[[#This Row],[stan_po_wydobyciu_z_ładunku]]-martianeum7[[#This Row],[ile_zabiera_na_orbite]]</f>
        <v>11.86979999999998</v>
      </c>
    </row>
    <row r="1787" spans="1:9" x14ac:dyDescent="0.25">
      <c r="A1787" s="1">
        <v>50426</v>
      </c>
      <c r="B1787">
        <f t="shared" si="27"/>
        <v>11.86979999999998</v>
      </c>
      <c r="C1787" t="s">
        <v>7</v>
      </c>
      <c r="D1787">
        <v>22.1</v>
      </c>
      <c r="E1787">
        <v>0</v>
      </c>
      <c r="F1787">
        <f>IF(martianeum7[[#This Row],[zawartosc '[%']]]&gt;=1,martianeum7[[#This Row],[masa '[kg']]]*martianeum7[[#This Row],[zawartosc '[%']]]*0.01,0)</f>
        <v>0</v>
      </c>
      <c r="G1787">
        <f>martianeum7[[#This Row],[stan_magazynu '[kg']]]+martianeum7[[#This Row],[ile_kg_materiału_z_ładunku]]</f>
        <v>11.86979999999998</v>
      </c>
      <c r="H1787">
        <f>IF(martianeum7[[#This Row],[stan_po_wydobyciu_z_ładunku]]&gt;=100,100,0)</f>
        <v>0</v>
      </c>
      <c r="I1787">
        <f>martianeum7[[#This Row],[stan_po_wydobyciu_z_ładunku]]-martianeum7[[#This Row],[ile_zabiera_na_orbite]]</f>
        <v>11.86979999999998</v>
      </c>
    </row>
    <row r="1788" spans="1:9" x14ac:dyDescent="0.25">
      <c r="A1788" s="1">
        <v>50427</v>
      </c>
      <c r="B1788">
        <f t="shared" si="27"/>
        <v>11.86979999999998</v>
      </c>
      <c r="C1788" t="s">
        <v>12</v>
      </c>
      <c r="D1788">
        <v>11</v>
      </c>
      <c r="E1788">
        <v>0</v>
      </c>
      <c r="F1788">
        <f>IF(martianeum7[[#This Row],[zawartosc '[%']]]&gt;=1,martianeum7[[#This Row],[masa '[kg']]]*martianeum7[[#This Row],[zawartosc '[%']]]*0.01,0)</f>
        <v>0</v>
      </c>
      <c r="G1788">
        <f>martianeum7[[#This Row],[stan_magazynu '[kg']]]+martianeum7[[#This Row],[ile_kg_materiału_z_ładunku]]</f>
        <v>11.86979999999998</v>
      </c>
      <c r="H1788">
        <f>IF(martianeum7[[#This Row],[stan_po_wydobyciu_z_ładunku]]&gt;=100,100,0)</f>
        <v>0</v>
      </c>
      <c r="I1788">
        <f>martianeum7[[#This Row],[stan_po_wydobyciu_z_ładunku]]-martianeum7[[#This Row],[ile_zabiera_na_orbite]]</f>
        <v>11.86979999999998</v>
      </c>
    </row>
    <row r="1789" spans="1:9" x14ac:dyDescent="0.25">
      <c r="A1789" s="1">
        <v>50428</v>
      </c>
      <c r="B1789">
        <f t="shared" si="27"/>
        <v>11.86979999999998</v>
      </c>
      <c r="C1789" t="s">
        <v>19</v>
      </c>
      <c r="D1789">
        <v>14.7</v>
      </c>
      <c r="E1789">
        <v>0</v>
      </c>
      <c r="F1789">
        <f>IF(martianeum7[[#This Row],[zawartosc '[%']]]&gt;=1,martianeum7[[#This Row],[masa '[kg']]]*martianeum7[[#This Row],[zawartosc '[%']]]*0.01,0)</f>
        <v>0</v>
      </c>
      <c r="G1789">
        <f>martianeum7[[#This Row],[stan_magazynu '[kg']]]+martianeum7[[#This Row],[ile_kg_materiału_z_ładunku]]</f>
        <v>11.86979999999998</v>
      </c>
      <c r="H1789">
        <f>IF(martianeum7[[#This Row],[stan_po_wydobyciu_z_ładunku]]&gt;=100,100,0)</f>
        <v>0</v>
      </c>
      <c r="I1789">
        <f>martianeum7[[#This Row],[stan_po_wydobyciu_z_ładunku]]-martianeum7[[#This Row],[ile_zabiera_na_orbite]]</f>
        <v>11.86979999999998</v>
      </c>
    </row>
    <row r="1790" spans="1:9" x14ac:dyDescent="0.25">
      <c r="A1790" s="1">
        <v>50429</v>
      </c>
      <c r="B1790">
        <f t="shared" si="27"/>
        <v>11.86979999999998</v>
      </c>
      <c r="C1790" t="s">
        <v>19</v>
      </c>
      <c r="D1790">
        <v>10.4</v>
      </c>
      <c r="E1790">
        <v>14.4</v>
      </c>
      <c r="F1790">
        <f>IF(martianeum7[[#This Row],[zawartosc '[%']]]&gt;=1,martianeum7[[#This Row],[masa '[kg']]]*martianeum7[[#This Row],[zawartosc '[%']]]*0.01,0)</f>
        <v>1.4976000000000003</v>
      </c>
      <c r="G1790">
        <f>martianeum7[[#This Row],[stan_magazynu '[kg']]]+martianeum7[[#This Row],[ile_kg_materiału_z_ładunku]]</f>
        <v>13.36739999999998</v>
      </c>
      <c r="H1790">
        <f>IF(martianeum7[[#This Row],[stan_po_wydobyciu_z_ładunku]]&gt;=100,100,0)</f>
        <v>0</v>
      </c>
      <c r="I1790">
        <f>martianeum7[[#This Row],[stan_po_wydobyciu_z_ładunku]]-martianeum7[[#This Row],[ile_zabiera_na_orbite]]</f>
        <v>13.36739999999998</v>
      </c>
    </row>
    <row r="1791" spans="1:9" x14ac:dyDescent="0.25">
      <c r="A1791" s="1">
        <v>50430</v>
      </c>
      <c r="B1791">
        <f t="shared" si="27"/>
        <v>13.36739999999998</v>
      </c>
      <c r="C1791" t="s">
        <v>24</v>
      </c>
      <c r="D1791">
        <v>29.6</v>
      </c>
      <c r="E1791">
        <v>2.8</v>
      </c>
      <c r="F1791">
        <f>IF(martianeum7[[#This Row],[zawartosc '[%']]]&gt;=1,martianeum7[[#This Row],[masa '[kg']]]*martianeum7[[#This Row],[zawartosc '[%']]]*0.01,0)</f>
        <v>0.82879999999999998</v>
      </c>
      <c r="G1791">
        <f>martianeum7[[#This Row],[stan_magazynu '[kg']]]+martianeum7[[#This Row],[ile_kg_materiału_z_ładunku]]</f>
        <v>14.19619999999998</v>
      </c>
      <c r="H1791">
        <f>IF(martianeum7[[#This Row],[stan_po_wydobyciu_z_ładunku]]&gt;=100,100,0)</f>
        <v>0</v>
      </c>
      <c r="I1791">
        <f>martianeum7[[#This Row],[stan_po_wydobyciu_z_ładunku]]-martianeum7[[#This Row],[ile_zabiera_na_orbite]]</f>
        <v>14.19619999999998</v>
      </c>
    </row>
    <row r="1792" spans="1:9" x14ac:dyDescent="0.25">
      <c r="A1792" s="1">
        <v>50431</v>
      </c>
      <c r="B1792">
        <f t="shared" si="27"/>
        <v>14.19619999999998</v>
      </c>
      <c r="C1792" t="s">
        <v>18</v>
      </c>
      <c r="D1792">
        <v>11.3</v>
      </c>
      <c r="E1792">
        <v>7.2</v>
      </c>
      <c r="F1792">
        <f>IF(martianeum7[[#This Row],[zawartosc '[%']]]&gt;=1,martianeum7[[#This Row],[masa '[kg']]]*martianeum7[[#This Row],[zawartosc '[%']]]*0.01,0)</f>
        <v>0.8136000000000001</v>
      </c>
      <c r="G1792">
        <f>martianeum7[[#This Row],[stan_magazynu '[kg']]]+martianeum7[[#This Row],[ile_kg_materiału_z_ładunku]]</f>
        <v>15.009799999999981</v>
      </c>
      <c r="H1792">
        <f>IF(martianeum7[[#This Row],[stan_po_wydobyciu_z_ładunku]]&gt;=100,100,0)</f>
        <v>0</v>
      </c>
      <c r="I1792">
        <f>martianeum7[[#This Row],[stan_po_wydobyciu_z_ładunku]]-martianeum7[[#This Row],[ile_zabiera_na_orbite]]</f>
        <v>15.009799999999981</v>
      </c>
    </row>
    <row r="1793" spans="1:9" x14ac:dyDescent="0.25">
      <c r="A1793" s="1">
        <v>50432</v>
      </c>
      <c r="B1793">
        <f t="shared" si="27"/>
        <v>15.009799999999981</v>
      </c>
      <c r="C1793" t="s">
        <v>20</v>
      </c>
      <c r="D1793">
        <v>22.4</v>
      </c>
      <c r="E1793">
        <v>0</v>
      </c>
      <c r="F1793">
        <f>IF(martianeum7[[#This Row],[zawartosc '[%']]]&gt;=1,martianeum7[[#This Row],[masa '[kg']]]*martianeum7[[#This Row],[zawartosc '[%']]]*0.01,0)</f>
        <v>0</v>
      </c>
      <c r="G1793">
        <f>martianeum7[[#This Row],[stan_magazynu '[kg']]]+martianeum7[[#This Row],[ile_kg_materiału_z_ładunku]]</f>
        <v>15.009799999999981</v>
      </c>
      <c r="H1793">
        <f>IF(martianeum7[[#This Row],[stan_po_wydobyciu_z_ładunku]]&gt;=100,100,0)</f>
        <v>0</v>
      </c>
      <c r="I1793">
        <f>martianeum7[[#This Row],[stan_po_wydobyciu_z_ładunku]]-martianeum7[[#This Row],[ile_zabiera_na_orbite]]</f>
        <v>15.009799999999981</v>
      </c>
    </row>
    <row r="1794" spans="1:9" x14ac:dyDescent="0.25">
      <c r="A1794" s="1">
        <v>50433</v>
      </c>
      <c r="B1794">
        <f t="shared" si="27"/>
        <v>15.009799999999981</v>
      </c>
      <c r="C1794" t="s">
        <v>19</v>
      </c>
      <c r="D1794">
        <v>19.600000000000001</v>
      </c>
      <c r="E1794">
        <v>28.7</v>
      </c>
      <c r="F1794">
        <f>IF(martianeum7[[#This Row],[zawartosc '[%']]]&gt;=1,martianeum7[[#This Row],[masa '[kg']]]*martianeum7[[#This Row],[zawartosc '[%']]]*0.01,0)</f>
        <v>5.6251999999999995</v>
      </c>
      <c r="G1794">
        <f>martianeum7[[#This Row],[stan_magazynu '[kg']]]+martianeum7[[#This Row],[ile_kg_materiału_z_ładunku]]</f>
        <v>20.63499999999998</v>
      </c>
      <c r="H1794">
        <f>IF(martianeum7[[#This Row],[stan_po_wydobyciu_z_ładunku]]&gt;=100,100,0)</f>
        <v>0</v>
      </c>
      <c r="I1794">
        <f>martianeum7[[#This Row],[stan_po_wydobyciu_z_ładunku]]-martianeum7[[#This Row],[ile_zabiera_na_orbite]]</f>
        <v>20.63499999999998</v>
      </c>
    </row>
    <row r="1795" spans="1:9" x14ac:dyDescent="0.25">
      <c r="A1795" s="1">
        <v>50434</v>
      </c>
      <c r="B1795">
        <f t="shared" si="27"/>
        <v>20.63499999999998</v>
      </c>
      <c r="C1795" t="s">
        <v>6</v>
      </c>
      <c r="D1795">
        <v>28.5</v>
      </c>
      <c r="E1795">
        <v>12.9</v>
      </c>
      <c r="F1795">
        <f>IF(martianeum7[[#This Row],[zawartosc '[%']]]&gt;=1,martianeum7[[#This Row],[masa '[kg']]]*martianeum7[[#This Row],[zawartosc '[%']]]*0.01,0)</f>
        <v>3.6765000000000003</v>
      </c>
      <c r="G1795">
        <f>martianeum7[[#This Row],[stan_magazynu '[kg']]]+martianeum7[[#This Row],[ile_kg_materiału_z_ładunku]]</f>
        <v>24.311499999999981</v>
      </c>
      <c r="H1795">
        <f>IF(martianeum7[[#This Row],[stan_po_wydobyciu_z_ładunku]]&gt;=100,100,0)</f>
        <v>0</v>
      </c>
      <c r="I1795">
        <f>martianeum7[[#This Row],[stan_po_wydobyciu_z_ładunku]]-martianeum7[[#This Row],[ile_zabiera_na_orbite]]</f>
        <v>24.311499999999981</v>
      </c>
    </row>
    <row r="1796" spans="1:9" x14ac:dyDescent="0.25">
      <c r="A1796" s="1">
        <v>50435</v>
      </c>
      <c r="B1796">
        <f t="shared" ref="B1796:B1859" si="28">I1795</f>
        <v>24.311499999999981</v>
      </c>
      <c r="C1796" t="s">
        <v>24</v>
      </c>
      <c r="D1796">
        <v>10.9</v>
      </c>
      <c r="E1796">
        <v>0</v>
      </c>
      <c r="F1796">
        <f>IF(martianeum7[[#This Row],[zawartosc '[%']]]&gt;=1,martianeum7[[#This Row],[masa '[kg']]]*martianeum7[[#This Row],[zawartosc '[%']]]*0.01,0)</f>
        <v>0</v>
      </c>
      <c r="G1796">
        <f>martianeum7[[#This Row],[stan_magazynu '[kg']]]+martianeum7[[#This Row],[ile_kg_materiału_z_ładunku]]</f>
        <v>24.311499999999981</v>
      </c>
      <c r="H1796">
        <f>IF(martianeum7[[#This Row],[stan_po_wydobyciu_z_ładunku]]&gt;=100,100,0)</f>
        <v>0</v>
      </c>
      <c r="I1796">
        <f>martianeum7[[#This Row],[stan_po_wydobyciu_z_ładunku]]-martianeum7[[#This Row],[ile_zabiera_na_orbite]]</f>
        <v>24.311499999999981</v>
      </c>
    </row>
    <row r="1797" spans="1:9" x14ac:dyDescent="0.25">
      <c r="A1797" s="1">
        <v>50436</v>
      </c>
      <c r="B1797">
        <f t="shared" si="28"/>
        <v>24.311499999999981</v>
      </c>
      <c r="C1797" t="s">
        <v>13</v>
      </c>
      <c r="D1797">
        <v>13.4</v>
      </c>
      <c r="E1797">
        <v>15.7</v>
      </c>
      <c r="F1797">
        <f>IF(martianeum7[[#This Row],[zawartosc '[%']]]&gt;=1,martianeum7[[#This Row],[masa '[kg']]]*martianeum7[[#This Row],[zawartosc '[%']]]*0.01,0)</f>
        <v>2.1038000000000001</v>
      </c>
      <c r="G1797">
        <f>martianeum7[[#This Row],[stan_magazynu '[kg']]]+martianeum7[[#This Row],[ile_kg_materiału_z_ładunku]]</f>
        <v>26.415299999999981</v>
      </c>
      <c r="H1797">
        <f>IF(martianeum7[[#This Row],[stan_po_wydobyciu_z_ładunku]]&gt;=100,100,0)</f>
        <v>0</v>
      </c>
      <c r="I1797">
        <f>martianeum7[[#This Row],[stan_po_wydobyciu_z_ładunku]]-martianeum7[[#This Row],[ile_zabiera_na_orbite]]</f>
        <v>26.415299999999981</v>
      </c>
    </row>
    <row r="1798" spans="1:9" x14ac:dyDescent="0.25">
      <c r="A1798" s="1">
        <v>50437</v>
      </c>
      <c r="B1798">
        <f t="shared" si="28"/>
        <v>26.415299999999981</v>
      </c>
      <c r="C1798" t="s">
        <v>19</v>
      </c>
      <c r="D1798">
        <v>27.3</v>
      </c>
      <c r="E1798">
        <v>0</v>
      </c>
      <c r="F1798">
        <f>IF(martianeum7[[#This Row],[zawartosc '[%']]]&gt;=1,martianeum7[[#This Row],[masa '[kg']]]*martianeum7[[#This Row],[zawartosc '[%']]]*0.01,0)</f>
        <v>0</v>
      </c>
      <c r="G1798">
        <f>martianeum7[[#This Row],[stan_magazynu '[kg']]]+martianeum7[[#This Row],[ile_kg_materiału_z_ładunku]]</f>
        <v>26.415299999999981</v>
      </c>
      <c r="H1798">
        <f>IF(martianeum7[[#This Row],[stan_po_wydobyciu_z_ładunku]]&gt;=100,100,0)</f>
        <v>0</v>
      </c>
      <c r="I1798">
        <f>martianeum7[[#This Row],[stan_po_wydobyciu_z_ładunku]]-martianeum7[[#This Row],[ile_zabiera_na_orbite]]</f>
        <v>26.415299999999981</v>
      </c>
    </row>
    <row r="1799" spans="1:9" x14ac:dyDescent="0.25">
      <c r="A1799" s="1">
        <v>50438</v>
      </c>
      <c r="B1799">
        <f t="shared" si="28"/>
        <v>26.415299999999981</v>
      </c>
      <c r="C1799" t="s">
        <v>9</v>
      </c>
      <c r="D1799">
        <v>23.6</v>
      </c>
      <c r="E1799">
        <v>0</v>
      </c>
      <c r="F1799">
        <f>IF(martianeum7[[#This Row],[zawartosc '[%']]]&gt;=1,martianeum7[[#This Row],[masa '[kg']]]*martianeum7[[#This Row],[zawartosc '[%']]]*0.01,0)</f>
        <v>0</v>
      </c>
      <c r="G1799">
        <f>martianeum7[[#This Row],[stan_magazynu '[kg']]]+martianeum7[[#This Row],[ile_kg_materiału_z_ładunku]]</f>
        <v>26.415299999999981</v>
      </c>
      <c r="H1799">
        <f>IF(martianeum7[[#This Row],[stan_po_wydobyciu_z_ładunku]]&gt;=100,100,0)</f>
        <v>0</v>
      </c>
      <c r="I1799">
        <f>martianeum7[[#This Row],[stan_po_wydobyciu_z_ładunku]]-martianeum7[[#This Row],[ile_zabiera_na_orbite]]</f>
        <v>26.415299999999981</v>
      </c>
    </row>
    <row r="1800" spans="1:9" x14ac:dyDescent="0.25">
      <c r="A1800" s="1">
        <v>50439</v>
      </c>
      <c r="B1800">
        <f t="shared" si="28"/>
        <v>26.415299999999981</v>
      </c>
      <c r="C1800" t="s">
        <v>7</v>
      </c>
      <c r="D1800">
        <v>26.5</v>
      </c>
      <c r="E1800">
        <v>20.3</v>
      </c>
      <c r="F1800">
        <f>IF(martianeum7[[#This Row],[zawartosc '[%']]]&gt;=1,martianeum7[[#This Row],[masa '[kg']]]*martianeum7[[#This Row],[zawartosc '[%']]]*0.01,0)</f>
        <v>5.3795000000000002</v>
      </c>
      <c r="G1800">
        <f>martianeum7[[#This Row],[stan_magazynu '[kg']]]+martianeum7[[#This Row],[ile_kg_materiału_z_ładunku]]</f>
        <v>31.794799999999981</v>
      </c>
      <c r="H1800">
        <f>IF(martianeum7[[#This Row],[stan_po_wydobyciu_z_ładunku]]&gt;=100,100,0)</f>
        <v>0</v>
      </c>
      <c r="I1800">
        <f>martianeum7[[#This Row],[stan_po_wydobyciu_z_ładunku]]-martianeum7[[#This Row],[ile_zabiera_na_orbite]]</f>
        <v>31.794799999999981</v>
      </c>
    </row>
    <row r="1801" spans="1:9" x14ac:dyDescent="0.25">
      <c r="A1801" s="1">
        <v>50440</v>
      </c>
      <c r="B1801">
        <f t="shared" si="28"/>
        <v>31.794799999999981</v>
      </c>
      <c r="C1801" t="s">
        <v>9</v>
      </c>
      <c r="D1801">
        <v>23.6</v>
      </c>
      <c r="E1801">
        <v>6.5</v>
      </c>
      <c r="F1801">
        <f>IF(martianeum7[[#This Row],[zawartosc '[%']]]&gt;=1,martianeum7[[#This Row],[masa '[kg']]]*martianeum7[[#This Row],[zawartosc '[%']]]*0.01,0)</f>
        <v>1.534</v>
      </c>
      <c r="G1801">
        <f>martianeum7[[#This Row],[stan_magazynu '[kg']]]+martianeum7[[#This Row],[ile_kg_materiału_z_ładunku]]</f>
        <v>33.32879999999998</v>
      </c>
      <c r="H1801">
        <f>IF(martianeum7[[#This Row],[stan_po_wydobyciu_z_ładunku]]&gt;=100,100,0)</f>
        <v>0</v>
      </c>
      <c r="I1801">
        <f>martianeum7[[#This Row],[stan_po_wydobyciu_z_ładunku]]-martianeum7[[#This Row],[ile_zabiera_na_orbite]]</f>
        <v>33.32879999999998</v>
      </c>
    </row>
    <row r="1802" spans="1:9" x14ac:dyDescent="0.25">
      <c r="A1802" s="1">
        <v>50441</v>
      </c>
      <c r="B1802">
        <f t="shared" si="28"/>
        <v>33.32879999999998</v>
      </c>
      <c r="C1802" t="s">
        <v>11</v>
      </c>
      <c r="D1802">
        <v>22.4</v>
      </c>
      <c r="E1802">
        <v>13.3</v>
      </c>
      <c r="F1802">
        <f>IF(martianeum7[[#This Row],[zawartosc '[%']]]&gt;=1,martianeum7[[#This Row],[masa '[kg']]]*martianeum7[[#This Row],[zawartosc '[%']]]*0.01,0)</f>
        <v>2.9792000000000001</v>
      </c>
      <c r="G1802">
        <f>martianeum7[[#This Row],[stan_magazynu '[kg']]]+martianeum7[[#This Row],[ile_kg_materiału_z_ładunku]]</f>
        <v>36.307999999999979</v>
      </c>
      <c r="H1802">
        <f>IF(martianeum7[[#This Row],[stan_po_wydobyciu_z_ładunku]]&gt;=100,100,0)</f>
        <v>0</v>
      </c>
      <c r="I1802">
        <f>martianeum7[[#This Row],[stan_po_wydobyciu_z_ładunku]]-martianeum7[[#This Row],[ile_zabiera_na_orbite]]</f>
        <v>36.307999999999979</v>
      </c>
    </row>
    <row r="1803" spans="1:9" x14ac:dyDescent="0.25">
      <c r="A1803" s="1">
        <v>50442</v>
      </c>
      <c r="B1803">
        <f t="shared" si="28"/>
        <v>36.307999999999979</v>
      </c>
      <c r="C1803" t="s">
        <v>18</v>
      </c>
      <c r="D1803">
        <v>22</v>
      </c>
      <c r="E1803">
        <v>15.5</v>
      </c>
      <c r="F1803">
        <f>IF(martianeum7[[#This Row],[zawartosc '[%']]]&gt;=1,martianeum7[[#This Row],[masa '[kg']]]*martianeum7[[#This Row],[zawartosc '[%']]]*0.01,0)</f>
        <v>3.41</v>
      </c>
      <c r="G1803">
        <f>martianeum7[[#This Row],[stan_magazynu '[kg']]]+martianeum7[[#This Row],[ile_kg_materiału_z_ładunku]]</f>
        <v>39.717999999999975</v>
      </c>
      <c r="H1803">
        <f>IF(martianeum7[[#This Row],[stan_po_wydobyciu_z_ładunku]]&gt;=100,100,0)</f>
        <v>0</v>
      </c>
      <c r="I1803">
        <f>martianeum7[[#This Row],[stan_po_wydobyciu_z_ładunku]]-martianeum7[[#This Row],[ile_zabiera_na_orbite]]</f>
        <v>39.717999999999975</v>
      </c>
    </row>
    <row r="1804" spans="1:9" x14ac:dyDescent="0.25">
      <c r="A1804" s="1">
        <v>50443</v>
      </c>
      <c r="B1804">
        <f t="shared" si="28"/>
        <v>39.717999999999975</v>
      </c>
      <c r="C1804" t="s">
        <v>27</v>
      </c>
      <c r="D1804">
        <v>10.8</v>
      </c>
      <c r="E1804">
        <v>0.4</v>
      </c>
      <c r="F1804">
        <f>IF(martianeum7[[#This Row],[zawartosc '[%']]]&gt;=1,martianeum7[[#This Row],[masa '[kg']]]*martianeum7[[#This Row],[zawartosc '[%']]]*0.01,0)</f>
        <v>0</v>
      </c>
      <c r="G1804">
        <f>martianeum7[[#This Row],[stan_magazynu '[kg']]]+martianeum7[[#This Row],[ile_kg_materiału_z_ładunku]]</f>
        <v>39.717999999999975</v>
      </c>
      <c r="H1804">
        <f>IF(martianeum7[[#This Row],[stan_po_wydobyciu_z_ładunku]]&gt;=100,100,0)</f>
        <v>0</v>
      </c>
      <c r="I1804">
        <f>martianeum7[[#This Row],[stan_po_wydobyciu_z_ładunku]]-martianeum7[[#This Row],[ile_zabiera_na_orbite]]</f>
        <v>39.717999999999975</v>
      </c>
    </row>
    <row r="1805" spans="1:9" x14ac:dyDescent="0.25">
      <c r="A1805" s="1">
        <v>50444</v>
      </c>
      <c r="B1805">
        <f t="shared" si="28"/>
        <v>39.717999999999975</v>
      </c>
      <c r="C1805" t="s">
        <v>15</v>
      </c>
      <c r="D1805">
        <v>21.6</v>
      </c>
      <c r="E1805">
        <v>0</v>
      </c>
      <c r="F1805">
        <f>IF(martianeum7[[#This Row],[zawartosc '[%']]]&gt;=1,martianeum7[[#This Row],[masa '[kg']]]*martianeum7[[#This Row],[zawartosc '[%']]]*0.01,0)</f>
        <v>0</v>
      </c>
      <c r="G1805">
        <f>martianeum7[[#This Row],[stan_magazynu '[kg']]]+martianeum7[[#This Row],[ile_kg_materiału_z_ładunku]]</f>
        <v>39.717999999999975</v>
      </c>
      <c r="H1805">
        <f>IF(martianeum7[[#This Row],[stan_po_wydobyciu_z_ładunku]]&gt;=100,100,0)</f>
        <v>0</v>
      </c>
      <c r="I1805">
        <f>martianeum7[[#This Row],[stan_po_wydobyciu_z_ładunku]]-martianeum7[[#This Row],[ile_zabiera_na_orbite]]</f>
        <v>39.717999999999975</v>
      </c>
    </row>
    <row r="1806" spans="1:9" x14ac:dyDescent="0.25">
      <c r="A1806" s="1">
        <v>50445</v>
      </c>
      <c r="B1806">
        <f t="shared" si="28"/>
        <v>39.717999999999975</v>
      </c>
      <c r="C1806" t="s">
        <v>8</v>
      </c>
      <c r="D1806">
        <v>10.1</v>
      </c>
      <c r="E1806">
        <v>0</v>
      </c>
      <c r="F1806">
        <f>IF(martianeum7[[#This Row],[zawartosc '[%']]]&gt;=1,martianeum7[[#This Row],[masa '[kg']]]*martianeum7[[#This Row],[zawartosc '[%']]]*0.01,0)</f>
        <v>0</v>
      </c>
      <c r="G1806">
        <f>martianeum7[[#This Row],[stan_magazynu '[kg']]]+martianeum7[[#This Row],[ile_kg_materiału_z_ładunku]]</f>
        <v>39.717999999999975</v>
      </c>
      <c r="H1806">
        <f>IF(martianeum7[[#This Row],[stan_po_wydobyciu_z_ładunku]]&gt;=100,100,0)</f>
        <v>0</v>
      </c>
      <c r="I1806">
        <f>martianeum7[[#This Row],[stan_po_wydobyciu_z_ładunku]]-martianeum7[[#This Row],[ile_zabiera_na_orbite]]</f>
        <v>39.717999999999975</v>
      </c>
    </row>
    <row r="1807" spans="1:9" x14ac:dyDescent="0.25">
      <c r="A1807" s="1">
        <v>50446</v>
      </c>
      <c r="B1807">
        <f t="shared" si="28"/>
        <v>39.717999999999975</v>
      </c>
      <c r="C1807" t="s">
        <v>11</v>
      </c>
      <c r="D1807">
        <v>29</v>
      </c>
      <c r="E1807">
        <v>12.6</v>
      </c>
      <c r="F1807">
        <f>IF(martianeum7[[#This Row],[zawartosc '[%']]]&gt;=1,martianeum7[[#This Row],[masa '[kg']]]*martianeum7[[#This Row],[zawartosc '[%']]]*0.01,0)</f>
        <v>3.6539999999999999</v>
      </c>
      <c r="G1807">
        <f>martianeum7[[#This Row],[stan_magazynu '[kg']]]+martianeum7[[#This Row],[ile_kg_materiału_z_ładunku]]</f>
        <v>43.371999999999971</v>
      </c>
      <c r="H1807">
        <f>IF(martianeum7[[#This Row],[stan_po_wydobyciu_z_ładunku]]&gt;=100,100,0)</f>
        <v>0</v>
      </c>
      <c r="I1807">
        <f>martianeum7[[#This Row],[stan_po_wydobyciu_z_ładunku]]-martianeum7[[#This Row],[ile_zabiera_na_orbite]]</f>
        <v>43.371999999999971</v>
      </c>
    </row>
    <row r="1808" spans="1:9" x14ac:dyDescent="0.25">
      <c r="A1808" s="1">
        <v>50447</v>
      </c>
      <c r="B1808">
        <f t="shared" si="28"/>
        <v>43.371999999999971</v>
      </c>
      <c r="C1808" t="s">
        <v>8</v>
      </c>
      <c r="D1808">
        <v>16.399999999999999</v>
      </c>
      <c r="E1808">
        <v>3.7</v>
      </c>
      <c r="F1808">
        <f>IF(martianeum7[[#This Row],[zawartosc '[%']]]&gt;=1,martianeum7[[#This Row],[masa '[kg']]]*martianeum7[[#This Row],[zawartosc '[%']]]*0.01,0)</f>
        <v>0.60680000000000001</v>
      </c>
      <c r="G1808">
        <f>martianeum7[[#This Row],[stan_magazynu '[kg']]]+martianeum7[[#This Row],[ile_kg_materiału_z_ładunku]]</f>
        <v>43.978799999999971</v>
      </c>
      <c r="H1808">
        <f>IF(martianeum7[[#This Row],[stan_po_wydobyciu_z_ładunku]]&gt;=100,100,0)</f>
        <v>0</v>
      </c>
      <c r="I1808">
        <f>martianeum7[[#This Row],[stan_po_wydobyciu_z_ładunku]]-martianeum7[[#This Row],[ile_zabiera_na_orbite]]</f>
        <v>43.978799999999971</v>
      </c>
    </row>
    <row r="1809" spans="1:9" x14ac:dyDescent="0.25">
      <c r="A1809" s="1">
        <v>50448</v>
      </c>
      <c r="B1809">
        <f t="shared" si="28"/>
        <v>43.978799999999971</v>
      </c>
      <c r="C1809" t="s">
        <v>19</v>
      </c>
      <c r="D1809">
        <v>13.5</v>
      </c>
      <c r="E1809">
        <v>38.5</v>
      </c>
      <c r="F1809">
        <f>IF(martianeum7[[#This Row],[zawartosc '[%']]]&gt;=1,martianeum7[[#This Row],[masa '[kg']]]*martianeum7[[#This Row],[zawartosc '[%']]]*0.01,0)</f>
        <v>5.1974999999999998</v>
      </c>
      <c r="G1809">
        <f>martianeum7[[#This Row],[stan_magazynu '[kg']]]+martianeum7[[#This Row],[ile_kg_materiału_z_ładunku]]</f>
        <v>49.176299999999969</v>
      </c>
      <c r="H1809">
        <f>IF(martianeum7[[#This Row],[stan_po_wydobyciu_z_ładunku]]&gt;=100,100,0)</f>
        <v>0</v>
      </c>
      <c r="I1809">
        <f>martianeum7[[#This Row],[stan_po_wydobyciu_z_ładunku]]-martianeum7[[#This Row],[ile_zabiera_na_orbite]]</f>
        <v>49.176299999999969</v>
      </c>
    </row>
    <row r="1810" spans="1:9" x14ac:dyDescent="0.25">
      <c r="A1810" s="1">
        <v>50449</v>
      </c>
      <c r="B1810">
        <f t="shared" si="28"/>
        <v>49.176299999999969</v>
      </c>
      <c r="C1810" t="s">
        <v>14</v>
      </c>
      <c r="D1810">
        <v>18.100000000000001</v>
      </c>
      <c r="E1810">
        <v>3</v>
      </c>
      <c r="F1810">
        <f>IF(martianeum7[[#This Row],[zawartosc '[%']]]&gt;=1,martianeum7[[#This Row],[masa '[kg']]]*martianeum7[[#This Row],[zawartosc '[%']]]*0.01,0)</f>
        <v>0.54300000000000004</v>
      </c>
      <c r="G1810">
        <f>martianeum7[[#This Row],[stan_magazynu '[kg']]]+martianeum7[[#This Row],[ile_kg_materiału_z_ładunku]]</f>
        <v>49.719299999999969</v>
      </c>
      <c r="H1810">
        <f>IF(martianeum7[[#This Row],[stan_po_wydobyciu_z_ładunku]]&gt;=100,100,0)</f>
        <v>0</v>
      </c>
      <c r="I1810">
        <f>martianeum7[[#This Row],[stan_po_wydobyciu_z_ładunku]]-martianeum7[[#This Row],[ile_zabiera_na_orbite]]</f>
        <v>49.719299999999969</v>
      </c>
    </row>
    <row r="1811" spans="1:9" x14ac:dyDescent="0.25">
      <c r="A1811" s="1">
        <v>50450</v>
      </c>
      <c r="B1811">
        <f t="shared" si="28"/>
        <v>49.719299999999969</v>
      </c>
      <c r="C1811" t="s">
        <v>7</v>
      </c>
      <c r="D1811">
        <v>20.399999999999999</v>
      </c>
      <c r="E1811">
        <v>11.7</v>
      </c>
      <c r="F1811">
        <f>IF(martianeum7[[#This Row],[zawartosc '[%']]]&gt;=1,martianeum7[[#This Row],[masa '[kg']]]*martianeum7[[#This Row],[zawartosc '[%']]]*0.01,0)</f>
        <v>2.3868</v>
      </c>
      <c r="G1811">
        <f>martianeum7[[#This Row],[stan_magazynu '[kg']]]+martianeum7[[#This Row],[ile_kg_materiału_z_ładunku]]</f>
        <v>52.106099999999969</v>
      </c>
      <c r="H1811">
        <f>IF(martianeum7[[#This Row],[stan_po_wydobyciu_z_ładunku]]&gt;=100,100,0)</f>
        <v>0</v>
      </c>
      <c r="I1811">
        <f>martianeum7[[#This Row],[stan_po_wydobyciu_z_ładunku]]-martianeum7[[#This Row],[ile_zabiera_na_orbite]]</f>
        <v>52.106099999999969</v>
      </c>
    </row>
    <row r="1812" spans="1:9" x14ac:dyDescent="0.25">
      <c r="A1812" s="1">
        <v>50451</v>
      </c>
      <c r="B1812">
        <f t="shared" si="28"/>
        <v>52.106099999999969</v>
      </c>
      <c r="C1812" t="s">
        <v>15</v>
      </c>
      <c r="D1812">
        <v>29.6</v>
      </c>
      <c r="E1812">
        <v>0.9</v>
      </c>
      <c r="F1812">
        <f>IF(martianeum7[[#This Row],[zawartosc '[%']]]&gt;=1,martianeum7[[#This Row],[masa '[kg']]]*martianeum7[[#This Row],[zawartosc '[%']]]*0.01,0)</f>
        <v>0</v>
      </c>
      <c r="G1812">
        <f>martianeum7[[#This Row],[stan_magazynu '[kg']]]+martianeum7[[#This Row],[ile_kg_materiału_z_ładunku]]</f>
        <v>52.106099999999969</v>
      </c>
      <c r="H1812">
        <f>IF(martianeum7[[#This Row],[stan_po_wydobyciu_z_ładunku]]&gt;=100,100,0)</f>
        <v>0</v>
      </c>
      <c r="I1812">
        <f>martianeum7[[#This Row],[stan_po_wydobyciu_z_ładunku]]-martianeum7[[#This Row],[ile_zabiera_na_orbite]]</f>
        <v>52.106099999999969</v>
      </c>
    </row>
    <row r="1813" spans="1:9" x14ac:dyDescent="0.25">
      <c r="A1813" s="1">
        <v>50452</v>
      </c>
      <c r="B1813">
        <f t="shared" si="28"/>
        <v>52.106099999999969</v>
      </c>
      <c r="C1813" t="s">
        <v>32</v>
      </c>
      <c r="D1813">
        <v>11.4</v>
      </c>
      <c r="E1813">
        <v>0.6</v>
      </c>
      <c r="F1813">
        <f>IF(martianeum7[[#This Row],[zawartosc '[%']]]&gt;=1,martianeum7[[#This Row],[masa '[kg']]]*martianeum7[[#This Row],[zawartosc '[%']]]*0.01,0)</f>
        <v>0</v>
      </c>
      <c r="G1813">
        <f>martianeum7[[#This Row],[stan_magazynu '[kg']]]+martianeum7[[#This Row],[ile_kg_materiału_z_ładunku]]</f>
        <v>52.106099999999969</v>
      </c>
      <c r="H1813">
        <f>IF(martianeum7[[#This Row],[stan_po_wydobyciu_z_ładunku]]&gt;=100,100,0)</f>
        <v>0</v>
      </c>
      <c r="I1813">
        <f>martianeum7[[#This Row],[stan_po_wydobyciu_z_ładunku]]-martianeum7[[#This Row],[ile_zabiera_na_orbite]]</f>
        <v>52.106099999999969</v>
      </c>
    </row>
    <row r="1814" spans="1:9" x14ac:dyDescent="0.25">
      <c r="A1814" s="1">
        <v>50453</v>
      </c>
      <c r="B1814">
        <f t="shared" si="28"/>
        <v>52.106099999999969</v>
      </c>
      <c r="C1814" t="s">
        <v>11</v>
      </c>
      <c r="D1814">
        <v>28.8</v>
      </c>
      <c r="E1814">
        <v>14.1</v>
      </c>
      <c r="F1814">
        <f>IF(martianeum7[[#This Row],[zawartosc '[%']]]&gt;=1,martianeum7[[#This Row],[masa '[kg']]]*martianeum7[[#This Row],[zawartosc '[%']]]*0.01,0)</f>
        <v>4.0607999999999995</v>
      </c>
      <c r="G1814">
        <f>martianeum7[[#This Row],[stan_magazynu '[kg']]]+martianeum7[[#This Row],[ile_kg_materiału_z_ładunku]]</f>
        <v>56.16689999999997</v>
      </c>
      <c r="H1814">
        <f>IF(martianeum7[[#This Row],[stan_po_wydobyciu_z_ładunku]]&gt;=100,100,0)</f>
        <v>0</v>
      </c>
      <c r="I1814">
        <f>martianeum7[[#This Row],[stan_po_wydobyciu_z_ładunku]]-martianeum7[[#This Row],[ile_zabiera_na_orbite]]</f>
        <v>56.16689999999997</v>
      </c>
    </row>
    <row r="1815" spans="1:9" x14ac:dyDescent="0.25">
      <c r="A1815" s="1">
        <v>50454</v>
      </c>
      <c r="B1815">
        <f t="shared" si="28"/>
        <v>56.16689999999997</v>
      </c>
      <c r="C1815" t="s">
        <v>10</v>
      </c>
      <c r="D1815">
        <v>11.8</v>
      </c>
      <c r="E1815">
        <v>42.4</v>
      </c>
      <c r="F1815">
        <f>IF(martianeum7[[#This Row],[zawartosc '[%']]]&gt;=1,martianeum7[[#This Row],[masa '[kg']]]*martianeum7[[#This Row],[zawartosc '[%']]]*0.01,0)</f>
        <v>5.0031999999999996</v>
      </c>
      <c r="G1815">
        <f>martianeum7[[#This Row],[stan_magazynu '[kg']]]+martianeum7[[#This Row],[ile_kg_materiału_z_ładunku]]</f>
        <v>61.170099999999969</v>
      </c>
      <c r="H1815">
        <f>IF(martianeum7[[#This Row],[stan_po_wydobyciu_z_ładunku]]&gt;=100,100,0)</f>
        <v>0</v>
      </c>
      <c r="I1815">
        <f>martianeum7[[#This Row],[stan_po_wydobyciu_z_ładunku]]-martianeum7[[#This Row],[ile_zabiera_na_orbite]]</f>
        <v>61.170099999999969</v>
      </c>
    </row>
    <row r="1816" spans="1:9" x14ac:dyDescent="0.25">
      <c r="A1816" s="1">
        <v>50455</v>
      </c>
      <c r="B1816">
        <f t="shared" si="28"/>
        <v>61.170099999999969</v>
      </c>
      <c r="C1816" t="s">
        <v>7</v>
      </c>
      <c r="D1816">
        <v>11.5</v>
      </c>
      <c r="E1816">
        <v>10.1</v>
      </c>
      <c r="F1816">
        <f>IF(martianeum7[[#This Row],[zawartosc '[%']]]&gt;=1,martianeum7[[#This Row],[masa '[kg']]]*martianeum7[[#This Row],[zawartosc '[%']]]*0.01,0)</f>
        <v>1.1615</v>
      </c>
      <c r="G1816">
        <f>martianeum7[[#This Row],[stan_magazynu '[kg']]]+martianeum7[[#This Row],[ile_kg_materiału_z_ładunku]]</f>
        <v>62.331599999999966</v>
      </c>
      <c r="H1816">
        <f>IF(martianeum7[[#This Row],[stan_po_wydobyciu_z_ładunku]]&gt;=100,100,0)</f>
        <v>0</v>
      </c>
      <c r="I1816">
        <f>martianeum7[[#This Row],[stan_po_wydobyciu_z_ładunku]]-martianeum7[[#This Row],[ile_zabiera_na_orbite]]</f>
        <v>62.331599999999966</v>
      </c>
    </row>
    <row r="1817" spans="1:9" x14ac:dyDescent="0.25">
      <c r="A1817" s="1">
        <v>50456</v>
      </c>
      <c r="B1817">
        <f t="shared" si="28"/>
        <v>62.331599999999966</v>
      </c>
      <c r="C1817" t="s">
        <v>13</v>
      </c>
      <c r="D1817">
        <v>13.6</v>
      </c>
      <c r="E1817">
        <v>8.4</v>
      </c>
      <c r="F1817">
        <f>IF(martianeum7[[#This Row],[zawartosc '[%']]]&gt;=1,martianeum7[[#This Row],[masa '[kg']]]*martianeum7[[#This Row],[zawartosc '[%']]]*0.01,0)</f>
        <v>1.1424000000000001</v>
      </c>
      <c r="G1817">
        <f>martianeum7[[#This Row],[stan_magazynu '[kg']]]+martianeum7[[#This Row],[ile_kg_materiału_z_ładunku]]</f>
        <v>63.473999999999968</v>
      </c>
      <c r="H1817">
        <f>IF(martianeum7[[#This Row],[stan_po_wydobyciu_z_ładunku]]&gt;=100,100,0)</f>
        <v>0</v>
      </c>
      <c r="I1817">
        <f>martianeum7[[#This Row],[stan_po_wydobyciu_z_ładunku]]-martianeum7[[#This Row],[ile_zabiera_na_orbite]]</f>
        <v>63.473999999999968</v>
      </c>
    </row>
    <row r="1818" spans="1:9" x14ac:dyDescent="0.25">
      <c r="A1818" s="1">
        <v>50457</v>
      </c>
      <c r="B1818">
        <f t="shared" si="28"/>
        <v>63.473999999999968</v>
      </c>
      <c r="C1818" t="s">
        <v>31</v>
      </c>
      <c r="D1818">
        <v>14.1</v>
      </c>
      <c r="E1818">
        <v>0.7</v>
      </c>
      <c r="F1818">
        <f>IF(martianeum7[[#This Row],[zawartosc '[%']]]&gt;=1,martianeum7[[#This Row],[masa '[kg']]]*martianeum7[[#This Row],[zawartosc '[%']]]*0.01,0)</f>
        <v>0</v>
      </c>
      <c r="G1818">
        <f>martianeum7[[#This Row],[stan_magazynu '[kg']]]+martianeum7[[#This Row],[ile_kg_materiału_z_ładunku]]</f>
        <v>63.473999999999968</v>
      </c>
      <c r="H1818">
        <f>IF(martianeum7[[#This Row],[stan_po_wydobyciu_z_ładunku]]&gt;=100,100,0)</f>
        <v>0</v>
      </c>
      <c r="I1818">
        <f>martianeum7[[#This Row],[stan_po_wydobyciu_z_ładunku]]-martianeum7[[#This Row],[ile_zabiera_na_orbite]]</f>
        <v>63.473999999999968</v>
      </c>
    </row>
    <row r="1819" spans="1:9" x14ac:dyDescent="0.25">
      <c r="A1819" s="1">
        <v>50458</v>
      </c>
      <c r="B1819">
        <f t="shared" si="28"/>
        <v>63.473999999999968</v>
      </c>
      <c r="C1819" t="s">
        <v>19</v>
      </c>
      <c r="D1819">
        <v>19.399999999999999</v>
      </c>
      <c r="E1819">
        <v>32.700000000000003</v>
      </c>
      <c r="F1819">
        <f>IF(martianeum7[[#This Row],[zawartosc '[%']]]&gt;=1,martianeum7[[#This Row],[masa '[kg']]]*martianeum7[[#This Row],[zawartosc '[%']]]*0.01,0)</f>
        <v>6.3437999999999999</v>
      </c>
      <c r="G1819">
        <f>martianeum7[[#This Row],[stan_magazynu '[kg']]]+martianeum7[[#This Row],[ile_kg_materiału_z_ładunku]]</f>
        <v>69.817799999999963</v>
      </c>
      <c r="H1819">
        <f>IF(martianeum7[[#This Row],[stan_po_wydobyciu_z_ładunku]]&gt;=100,100,0)</f>
        <v>0</v>
      </c>
      <c r="I1819">
        <f>martianeum7[[#This Row],[stan_po_wydobyciu_z_ładunku]]-martianeum7[[#This Row],[ile_zabiera_na_orbite]]</f>
        <v>69.817799999999963</v>
      </c>
    </row>
    <row r="1820" spans="1:9" x14ac:dyDescent="0.25">
      <c r="A1820" s="1">
        <v>50459</v>
      </c>
      <c r="B1820">
        <f t="shared" si="28"/>
        <v>69.817799999999963</v>
      </c>
      <c r="C1820" t="s">
        <v>33</v>
      </c>
      <c r="D1820">
        <v>28.5</v>
      </c>
      <c r="E1820">
        <v>0</v>
      </c>
      <c r="F1820">
        <f>IF(martianeum7[[#This Row],[zawartosc '[%']]]&gt;=1,martianeum7[[#This Row],[masa '[kg']]]*martianeum7[[#This Row],[zawartosc '[%']]]*0.01,0)</f>
        <v>0</v>
      </c>
      <c r="G1820">
        <f>martianeum7[[#This Row],[stan_magazynu '[kg']]]+martianeum7[[#This Row],[ile_kg_materiału_z_ładunku]]</f>
        <v>69.817799999999963</v>
      </c>
      <c r="H1820">
        <f>IF(martianeum7[[#This Row],[stan_po_wydobyciu_z_ładunku]]&gt;=100,100,0)</f>
        <v>0</v>
      </c>
      <c r="I1820">
        <f>martianeum7[[#This Row],[stan_po_wydobyciu_z_ładunku]]-martianeum7[[#This Row],[ile_zabiera_na_orbite]]</f>
        <v>69.817799999999963</v>
      </c>
    </row>
    <row r="1821" spans="1:9" x14ac:dyDescent="0.25">
      <c r="A1821" s="1">
        <v>50460</v>
      </c>
      <c r="B1821">
        <f t="shared" si="28"/>
        <v>69.817799999999963</v>
      </c>
      <c r="C1821" t="s">
        <v>19</v>
      </c>
      <c r="D1821">
        <v>23.7</v>
      </c>
      <c r="E1821">
        <v>12.2</v>
      </c>
      <c r="F1821">
        <f>IF(martianeum7[[#This Row],[zawartosc '[%']]]&gt;=1,martianeum7[[#This Row],[masa '[kg']]]*martianeum7[[#This Row],[zawartosc '[%']]]*0.01,0)</f>
        <v>2.8914</v>
      </c>
      <c r="G1821">
        <f>martianeum7[[#This Row],[stan_magazynu '[kg']]]+martianeum7[[#This Row],[ile_kg_materiału_z_ładunku]]</f>
        <v>72.709199999999967</v>
      </c>
      <c r="H1821">
        <f>IF(martianeum7[[#This Row],[stan_po_wydobyciu_z_ładunku]]&gt;=100,100,0)</f>
        <v>0</v>
      </c>
      <c r="I1821">
        <f>martianeum7[[#This Row],[stan_po_wydobyciu_z_ładunku]]-martianeum7[[#This Row],[ile_zabiera_na_orbite]]</f>
        <v>72.709199999999967</v>
      </c>
    </row>
    <row r="1822" spans="1:9" x14ac:dyDescent="0.25">
      <c r="A1822" s="1">
        <v>50461</v>
      </c>
      <c r="B1822">
        <f t="shared" si="28"/>
        <v>72.709199999999967</v>
      </c>
      <c r="C1822" t="s">
        <v>20</v>
      </c>
      <c r="D1822">
        <v>21.7</v>
      </c>
      <c r="E1822">
        <v>0</v>
      </c>
      <c r="F1822">
        <f>IF(martianeum7[[#This Row],[zawartosc '[%']]]&gt;=1,martianeum7[[#This Row],[masa '[kg']]]*martianeum7[[#This Row],[zawartosc '[%']]]*0.01,0)</f>
        <v>0</v>
      </c>
      <c r="G1822">
        <f>martianeum7[[#This Row],[stan_magazynu '[kg']]]+martianeum7[[#This Row],[ile_kg_materiału_z_ładunku]]</f>
        <v>72.709199999999967</v>
      </c>
      <c r="H1822">
        <f>IF(martianeum7[[#This Row],[stan_po_wydobyciu_z_ładunku]]&gt;=100,100,0)</f>
        <v>0</v>
      </c>
      <c r="I1822">
        <f>martianeum7[[#This Row],[stan_po_wydobyciu_z_ładunku]]-martianeum7[[#This Row],[ile_zabiera_na_orbite]]</f>
        <v>72.709199999999967</v>
      </c>
    </row>
    <row r="1823" spans="1:9" x14ac:dyDescent="0.25">
      <c r="A1823" s="1">
        <v>50462</v>
      </c>
      <c r="B1823">
        <f t="shared" si="28"/>
        <v>72.709199999999967</v>
      </c>
      <c r="C1823" t="s">
        <v>6</v>
      </c>
      <c r="D1823">
        <v>13.3</v>
      </c>
      <c r="E1823">
        <v>0</v>
      </c>
      <c r="F1823">
        <f>IF(martianeum7[[#This Row],[zawartosc '[%']]]&gt;=1,martianeum7[[#This Row],[masa '[kg']]]*martianeum7[[#This Row],[zawartosc '[%']]]*0.01,0)</f>
        <v>0</v>
      </c>
      <c r="G1823">
        <f>martianeum7[[#This Row],[stan_magazynu '[kg']]]+martianeum7[[#This Row],[ile_kg_materiału_z_ładunku]]</f>
        <v>72.709199999999967</v>
      </c>
      <c r="H1823">
        <f>IF(martianeum7[[#This Row],[stan_po_wydobyciu_z_ładunku]]&gt;=100,100,0)</f>
        <v>0</v>
      </c>
      <c r="I1823">
        <f>martianeum7[[#This Row],[stan_po_wydobyciu_z_ładunku]]-martianeum7[[#This Row],[ile_zabiera_na_orbite]]</f>
        <v>72.709199999999967</v>
      </c>
    </row>
    <row r="1824" spans="1:9" x14ac:dyDescent="0.25">
      <c r="A1824" s="1">
        <v>50463</v>
      </c>
      <c r="B1824">
        <f t="shared" si="28"/>
        <v>72.709199999999967</v>
      </c>
      <c r="C1824" t="s">
        <v>9</v>
      </c>
      <c r="D1824">
        <v>14.4</v>
      </c>
      <c r="E1824">
        <v>0</v>
      </c>
      <c r="F1824">
        <f>IF(martianeum7[[#This Row],[zawartosc '[%']]]&gt;=1,martianeum7[[#This Row],[masa '[kg']]]*martianeum7[[#This Row],[zawartosc '[%']]]*0.01,0)</f>
        <v>0</v>
      </c>
      <c r="G1824">
        <f>martianeum7[[#This Row],[stan_magazynu '[kg']]]+martianeum7[[#This Row],[ile_kg_materiału_z_ładunku]]</f>
        <v>72.709199999999967</v>
      </c>
      <c r="H1824">
        <f>IF(martianeum7[[#This Row],[stan_po_wydobyciu_z_ładunku]]&gt;=100,100,0)</f>
        <v>0</v>
      </c>
      <c r="I1824">
        <f>martianeum7[[#This Row],[stan_po_wydobyciu_z_ładunku]]-martianeum7[[#This Row],[ile_zabiera_na_orbite]]</f>
        <v>72.709199999999967</v>
      </c>
    </row>
    <row r="1825" spans="1:9" x14ac:dyDescent="0.25">
      <c r="A1825" s="1">
        <v>50464</v>
      </c>
      <c r="B1825">
        <f t="shared" si="28"/>
        <v>72.709199999999967</v>
      </c>
      <c r="C1825" t="s">
        <v>11</v>
      </c>
      <c r="D1825">
        <v>28.5</v>
      </c>
      <c r="E1825">
        <v>21.5</v>
      </c>
      <c r="F1825">
        <f>IF(martianeum7[[#This Row],[zawartosc '[%']]]&gt;=1,martianeum7[[#This Row],[masa '[kg']]]*martianeum7[[#This Row],[zawartosc '[%']]]*0.01,0)</f>
        <v>6.1275000000000004</v>
      </c>
      <c r="G1825">
        <f>martianeum7[[#This Row],[stan_magazynu '[kg']]]+martianeum7[[#This Row],[ile_kg_materiału_z_ładunku]]</f>
        <v>78.836699999999965</v>
      </c>
      <c r="H1825">
        <f>IF(martianeum7[[#This Row],[stan_po_wydobyciu_z_ładunku]]&gt;=100,100,0)</f>
        <v>0</v>
      </c>
      <c r="I1825">
        <f>martianeum7[[#This Row],[stan_po_wydobyciu_z_ładunku]]-martianeum7[[#This Row],[ile_zabiera_na_orbite]]</f>
        <v>78.836699999999965</v>
      </c>
    </row>
    <row r="1826" spans="1:9" x14ac:dyDescent="0.25">
      <c r="A1826" s="1">
        <v>50465</v>
      </c>
      <c r="B1826">
        <f t="shared" si="28"/>
        <v>78.836699999999965</v>
      </c>
      <c r="C1826" t="s">
        <v>19</v>
      </c>
      <c r="D1826">
        <v>20.5</v>
      </c>
      <c r="E1826">
        <v>0</v>
      </c>
      <c r="F1826">
        <f>IF(martianeum7[[#This Row],[zawartosc '[%']]]&gt;=1,martianeum7[[#This Row],[masa '[kg']]]*martianeum7[[#This Row],[zawartosc '[%']]]*0.01,0)</f>
        <v>0</v>
      </c>
      <c r="G1826">
        <f>martianeum7[[#This Row],[stan_magazynu '[kg']]]+martianeum7[[#This Row],[ile_kg_materiału_z_ładunku]]</f>
        <v>78.836699999999965</v>
      </c>
      <c r="H1826">
        <f>IF(martianeum7[[#This Row],[stan_po_wydobyciu_z_ładunku]]&gt;=100,100,0)</f>
        <v>0</v>
      </c>
      <c r="I1826">
        <f>martianeum7[[#This Row],[stan_po_wydobyciu_z_ładunku]]-martianeum7[[#This Row],[ile_zabiera_na_orbite]]</f>
        <v>78.836699999999965</v>
      </c>
    </row>
    <row r="1827" spans="1:9" x14ac:dyDescent="0.25">
      <c r="A1827" s="1">
        <v>50466</v>
      </c>
      <c r="B1827">
        <f t="shared" si="28"/>
        <v>78.836699999999965</v>
      </c>
      <c r="C1827" t="s">
        <v>10</v>
      </c>
      <c r="D1827">
        <v>11.4</v>
      </c>
      <c r="E1827">
        <v>39</v>
      </c>
      <c r="F1827">
        <f>IF(martianeum7[[#This Row],[zawartosc '[%']]]&gt;=1,martianeum7[[#This Row],[masa '[kg']]]*martianeum7[[#This Row],[zawartosc '[%']]]*0.01,0)</f>
        <v>4.4460000000000006</v>
      </c>
      <c r="G1827">
        <f>martianeum7[[#This Row],[stan_magazynu '[kg']]]+martianeum7[[#This Row],[ile_kg_materiału_z_ładunku]]</f>
        <v>83.282699999999963</v>
      </c>
      <c r="H1827">
        <f>IF(martianeum7[[#This Row],[stan_po_wydobyciu_z_ładunku]]&gt;=100,100,0)</f>
        <v>0</v>
      </c>
      <c r="I1827">
        <f>martianeum7[[#This Row],[stan_po_wydobyciu_z_ładunku]]-martianeum7[[#This Row],[ile_zabiera_na_orbite]]</f>
        <v>83.282699999999963</v>
      </c>
    </row>
    <row r="1828" spans="1:9" x14ac:dyDescent="0.25">
      <c r="A1828" s="1">
        <v>50467</v>
      </c>
      <c r="B1828">
        <f t="shared" si="28"/>
        <v>83.282699999999963</v>
      </c>
      <c r="C1828" t="s">
        <v>9</v>
      </c>
      <c r="D1828">
        <v>12.5</v>
      </c>
      <c r="E1828">
        <v>0</v>
      </c>
      <c r="F1828">
        <f>IF(martianeum7[[#This Row],[zawartosc '[%']]]&gt;=1,martianeum7[[#This Row],[masa '[kg']]]*martianeum7[[#This Row],[zawartosc '[%']]]*0.01,0)</f>
        <v>0</v>
      </c>
      <c r="G1828">
        <f>martianeum7[[#This Row],[stan_magazynu '[kg']]]+martianeum7[[#This Row],[ile_kg_materiału_z_ładunku]]</f>
        <v>83.282699999999963</v>
      </c>
      <c r="H1828">
        <f>IF(martianeum7[[#This Row],[stan_po_wydobyciu_z_ładunku]]&gt;=100,100,0)</f>
        <v>0</v>
      </c>
      <c r="I1828">
        <f>martianeum7[[#This Row],[stan_po_wydobyciu_z_ładunku]]-martianeum7[[#This Row],[ile_zabiera_na_orbite]]</f>
        <v>83.282699999999963</v>
      </c>
    </row>
    <row r="1829" spans="1:9" x14ac:dyDescent="0.25">
      <c r="A1829" s="1">
        <v>50468</v>
      </c>
      <c r="B1829">
        <f t="shared" si="28"/>
        <v>83.282699999999963</v>
      </c>
      <c r="C1829" t="s">
        <v>15</v>
      </c>
      <c r="D1829">
        <v>16.600000000000001</v>
      </c>
      <c r="E1829">
        <v>4.5999999999999996</v>
      </c>
      <c r="F1829">
        <f>IF(martianeum7[[#This Row],[zawartosc '[%']]]&gt;=1,martianeum7[[#This Row],[masa '[kg']]]*martianeum7[[#This Row],[zawartosc '[%']]]*0.01,0)</f>
        <v>0.76360000000000006</v>
      </c>
      <c r="G1829">
        <f>martianeum7[[#This Row],[stan_magazynu '[kg']]]+martianeum7[[#This Row],[ile_kg_materiału_z_ładunku]]</f>
        <v>84.04629999999996</v>
      </c>
      <c r="H1829">
        <f>IF(martianeum7[[#This Row],[stan_po_wydobyciu_z_ładunku]]&gt;=100,100,0)</f>
        <v>0</v>
      </c>
      <c r="I1829">
        <f>martianeum7[[#This Row],[stan_po_wydobyciu_z_ładunku]]-martianeum7[[#This Row],[ile_zabiera_na_orbite]]</f>
        <v>84.04629999999996</v>
      </c>
    </row>
    <row r="1830" spans="1:9" x14ac:dyDescent="0.25">
      <c r="A1830" s="1">
        <v>50469</v>
      </c>
      <c r="B1830">
        <f t="shared" si="28"/>
        <v>84.04629999999996</v>
      </c>
      <c r="C1830" t="s">
        <v>15</v>
      </c>
      <c r="D1830">
        <v>10.6</v>
      </c>
      <c r="E1830">
        <v>11.3</v>
      </c>
      <c r="F1830">
        <f>IF(martianeum7[[#This Row],[zawartosc '[%']]]&gt;=1,martianeum7[[#This Row],[masa '[kg']]]*martianeum7[[#This Row],[zawartosc '[%']]]*0.01,0)</f>
        <v>1.1978</v>
      </c>
      <c r="G1830">
        <f>martianeum7[[#This Row],[stan_magazynu '[kg']]]+martianeum7[[#This Row],[ile_kg_materiału_z_ładunku]]</f>
        <v>85.24409999999996</v>
      </c>
      <c r="H1830">
        <f>IF(martianeum7[[#This Row],[stan_po_wydobyciu_z_ładunku]]&gt;=100,100,0)</f>
        <v>0</v>
      </c>
      <c r="I1830">
        <f>martianeum7[[#This Row],[stan_po_wydobyciu_z_ładunku]]-martianeum7[[#This Row],[ile_zabiera_na_orbite]]</f>
        <v>85.24409999999996</v>
      </c>
    </row>
    <row r="1831" spans="1:9" x14ac:dyDescent="0.25">
      <c r="A1831" s="1">
        <v>50470</v>
      </c>
      <c r="B1831">
        <f t="shared" si="28"/>
        <v>85.24409999999996</v>
      </c>
      <c r="C1831" t="s">
        <v>7</v>
      </c>
      <c r="D1831">
        <v>27.9</v>
      </c>
      <c r="E1831">
        <v>16.100000000000001</v>
      </c>
      <c r="F1831">
        <f>IF(martianeum7[[#This Row],[zawartosc '[%']]]&gt;=1,martianeum7[[#This Row],[masa '[kg']]]*martianeum7[[#This Row],[zawartosc '[%']]]*0.01,0)</f>
        <v>4.4919000000000002</v>
      </c>
      <c r="G1831">
        <f>martianeum7[[#This Row],[stan_magazynu '[kg']]]+martianeum7[[#This Row],[ile_kg_materiału_z_ładunku]]</f>
        <v>89.735999999999962</v>
      </c>
      <c r="H1831">
        <f>IF(martianeum7[[#This Row],[stan_po_wydobyciu_z_ładunku]]&gt;=100,100,0)</f>
        <v>0</v>
      </c>
      <c r="I1831">
        <f>martianeum7[[#This Row],[stan_po_wydobyciu_z_ładunku]]-martianeum7[[#This Row],[ile_zabiera_na_orbite]]</f>
        <v>89.735999999999962</v>
      </c>
    </row>
    <row r="1832" spans="1:9" x14ac:dyDescent="0.25">
      <c r="A1832" s="1">
        <v>50471</v>
      </c>
      <c r="B1832">
        <f t="shared" si="28"/>
        <v>89.735999999999962</v>
      </c>
      <c r="C1832" t="s">
        <v>10</v>
      </c>
      <c r="D1832">
        <v>11.1</v>
      </c>
      <c r="E1832">
        <v>28.2</v>
      </c>
      <c r="F1832">
        <f>IF(martianeum7[[#This Row],[zawartosc '[%']]]&gt;=1,martianeum7[[#This Row],[masa '[kg']]]*martianeum7[[#This Row],[zawartosc '[%']]]*0.01,0)</f>
        <v>3.1301999999999999</v>
      </c>
      <c r="G1832">
        <f>martianeum7[[#This Row],[stan_magazynu '[kg']]]+martianeum7[[#This Row],[ile_kg_materiału_z_ładunku]]</f>
        <v>92.866199999999964</v>
      </c>
      <c r="H1832">
        <f>IF(martianeum7[[#This Row],[stan_po_wydobyciu_z_ładunku]]&gt;=100,100,0)</f>
        <v>0</v>
      </c>
      <c r="I1832">
        <f>martianeum7[[#This Row],[stan_po_wydobyciu_z_ładunku]]-martianeum7[[#This Row],[ile_zabiera_na_orbite]]</f>
        <v>92.866199999999964</v>
      </c>
    </row>
    <row r="1833" spans="1:9" x14ac:dyDescent="0.25">
      <c r="A1833" s="1">
        <v>50472</v>
      </c>
      <c r="B1833">
        <f t="shared" si="28"/>
        <v>92.866199999999964</v>
      </c>
      <c r="C1833" t="s">
        <v>7</v>
      </c>
      <c r="D1833">
        <v>21.5</v>
      </c>
      <c r="E1833">
        <v>12.8</v>
      </c>
      <c r="F1833">
        <f>IF(martianeum7[[#This Row],[zawartosc '[%']]]&gt;=1,martianeum7[[#This Row],[masa '[kg']]]*martianeum7[[#This Row],[zawartosc '[%']]]*0.01,0)</f>
        <v>2.7519999999999998</v>
      </c>
      <c r="G1833">
        <f>martianeum7[[#This Row],[stan_magazynu '[kg']]]+martianeum7[[#This Row],[ile_kg_materiału_z_ładunku]]</f>
        <v>95.618199999999959</v>
      </c>
      <c r="H1833">
        <f>IF(martianeum7[[#This Row],[stan_po_wydobyciu_z_ładunku]]&gt;=100,100,0)</f>
        <v>0</v>
      </c>
      <c r="I1833">
        <f>martianeum7[[#This Row],[stan_po_wydobyciu_z_ładunku]]-martianeum7[[#This Row],[ile_zabiera_na_orbite]]</f>
        <v>95.618199999999959</v>
      </c>
    </row>
    <row r="1834" spans="1:9" x14ac:dyDescent="0.25">
      <c r="A1834" s="1">
        <v>50473</v>
      </c>
      <c r="B1834">
        <f t="shared" si="28"/>
        <v>95.618199999999959</v>
      </c>
      <c r="C1834" t="s">
        <v>6</v>
      </c>
      <c r="D1834">
        <v>28.4</v>
      </c>
      <c r="E1834">
        <v>4.5999999999999996</v>
      </c>
      <c r="F1834">
        <f>IF(martianeum7[[#This Row],[zawartosc '[%']]]&gt;=1,martianeum7[[#This Row],[masa '[kg']]]*martianeum7[[#This Row],[zawartosc '[%']]]*0.01,0)</f>
        <v>1.3063999999999998</v>
      </c>
      <c r="G1834">
        <f>martianeum7[[#This Row],[stan_magazynu '[kg']]]+martianeum7[[#This Row],[ile_kg_materiału_z_ładunku]]</f>
        <v>96.924599999999955</v>
      </c>
      <c r="H1834">
        <f>IF(martianeum7[[#This Row],[stan_po_wydobyciu_z_ładunku]]&gt;=100,100,0)</f>
        <v>0</v>
      </c>
      <c r="I1834">
        <f>martianeum7[[#This Row],[stan_po_wydobyciu_z_ładunku]]-martianeum7[[#This Row],[ile_zabiera_na_orbite]]</f>
        <v>96.924599999999955</v>
      </c>
    </row>
    <row r="1835" spans="1:9" x14ac:dyDescent="0.25">
      <c r="A1835" s="1">
        <v>50474</v>
      </c>
      <c r="B1835">
        <f t="shared" si="28"/>
        <v>96.924599999999955</v>
      </c>
      <c r="C1835" t="s">
        <v>22</v>
      </c>
      <c r="D1835">
        <v>18.100000000000001</v>
      </c>
      <c r="E1835">
        <v>5.9</v>
      </c>
      <c r="F1835">
        <f>IF(martianeum7[[#This Row],[zawartosc '[%']]]&gt;=1,martianeum7[[#This Row],[masa '[kg']]]*martianeum7[[#This Row],[zawartosc '[%']]]*0.01,0)</f>
        <v>1.0679000000000003</v>
      </c>
      <c r="G1835">
        <f>martianeum7[[#This Row],[stan_magazynu '[kg']]]+martianeum7[[#This Row],[ile_kg_materiału_z_ładunku]]</f>
        <v>97.99249999999995</v>
      </c>
      <c r="H1835">
        <f>IF(martianeum7[[#This Row],[stan_po_wydobyciu_z_ładunku]]&gt;=100,100,0)</f>
        <v>0</v>
      </c>
      <c r="I1835">
        <f>martianeum7[[#This Row],[stan_po_wydobyciu_z_ładunku]]-martianeum7[[#This Row],[ile_zabiera_na_orbite]]</f>
        <v>97.99249999999995</v>
      </c>
    </row>
    <row r="1836" spans="1:9" x14ac:dyDescent="0.25">
      <c r="A1836" s="1">
        <v>50475</v>
      </c>
      <c r="B1836">
        <f t="shared" si="28"/>
        <v>97.99249999999995</v>
      </c>
      <c r="C1836" t="s">
        <v>20</v>
      </c>
      <c r="D1836">
        <v>25.3</v>
      </c>
      <c r="E1836">
        <v>0</v>
      </c>
      <c r="F1836">
        <f>IF(martianeum7[[#This Row],[zawartosc '[%']]]&gt;=1,martianeum7[[#This Row],[masa '[kg']]]*martianeum7[[#This Row],[zawartosc '[%']]]*0.01,0)</f>
        <v>0</v>
      </c>
      <c r="G1836">
        <f>martianeum7[[#This Row],[stan_magazynu '[kg']]]+martianeum7[[#This Row],[ile_kg_materiału_z_ładunku]]</f>
        <v>97.99249999999995</v>
      </c>
      <c r="H1836">
        <f>IF(martianeum7[[#This Row],[stan_po_wydobyciu_z_ładunku]]&gt;=100,100,0)</f>
        <v>0</v>
      </c>
      <c r="I1836">
        <f>martianeum7[[#This Row],[stan_po_wydobyciu_z_ładunku]]-martianeum7[[#This Row],[ile_zabiera_na_orbite]]</f>
        <v>97.99249999999995</v>
      </c>
    </row>
    <row r="1837" spans="1:9" x14ac:dyDescent="0.25">
      <c r="A1837" s="1">
        <v>50476</v>
      </c>
      <c r="B1837">
        <f t="shared" si="28"/>
        <v>97.99249999999995</v>
      </c>
      <c r="C1837" t="s">
        <v>9</v>
      </c>
      <c r="D1837">
        <v>15.6</v>
      </c>
      <c r="E1837">
        <v>10.6</v>
      </c>
      <c r="F1837">
        <f>IF(martianeum7[[#This Row],[zawartosc '[%']]]&gt;=1,martianeum7[[#This Row],[masa '[kg']]]*martianeum7[[#This Row],[zawartosc '[%']]]*0.01,0)</f>
        <v>1.6536</v>
      </c>
      <c r="G1837">
        <f>martianeum7[[#This Row],[stan_magazynu '[kg']]]+martianeum7[[#This Row],[ile_kg_materiału_z_ładunku]]</f>
        <v>99.646099999999947</v>
      </c>
      <c r="H1837">
        <f>IF(martianeum7[[#This Row],[stan_po_wydobyciu_z_ładunku]]&gt;=100,100,0)</f>
        <v>0</v>
      </c>
      <c r="I1837">
        <f>martianeum7[[#This Row],[stan_po_wydobyciu_z_ładunku]]-martianeum7[[#This Row],[ile_zabiera_na_orbite]]</f>
        <v>99.646099999999947</v>
      </c>
    </row>
    <row r="1838" spans="1:9" x14ac:dyDescent="0.25">
      <c r="A1838" s="1">
        <v>50477</v>
      </c>
      <c r="B1838">
        <f t="shared" si="28"/>
        <v>99.646099999999947</v>
      </c>
      <c r="C1838" t="s">
        <v>19</v>
      </c>
      <c r="D1838">
        <v>19.899999999999999</v>
      </c>
      <c r="E1838">
        <v>0</v>
      </c>
      <c r="F1838">
        <f>IF(martianeum7[[#This Row],[zawartosc '[%']]]&gt;=1,martianeum7[[#This Row],[masa '[kg']]]*martianeum7[[#This Row],[zawartosc '[%']]]*0.01,0)</f>
        <v>0</v>
      </c>
      <c r="G1838">
        <f>martianeum7[[#This Row],[stan_magazynu '[kg']]]+martianeum7[[#This Row],[ile_kg_materiału_z_ładunku]]</f>
        <v>99.646099999999947</v>
      </c>
      <c r="H1838">
        <f>IF(martianeum7[[#This Row],[stan_po_wydobyciu_z_ładunku]]&gt;=100,100,0)</f>
        <v>0</v>
      </c>
      <c r="I1838">
        <f>martianeum7[[#This Row],[stan_po_wydobyciu_z_ładunku]]-martianeum7[[#This Row],[ile_zabiera_na_orbite]]</f>
        <v>99.646099999999947</v>
      </c>
    </row>
    <row r="1839" spans="1:9" x14ac:dyDescent="0.25">
      <c r="A1839" s="1">
        <v>50478</v>
      </c>
      <c r="B1839">
        <f t="shared" si="28"/>
        <v>99.646099999999947</v>
      </c>
      <c r="C1839" t="s">
        <v>7</v>
      </c>
      <c r="D1839">
        <v>24.7</v>
      </c>
      <c r="E1839">
        <v>14.7</v>
      </c>
      <c r="F1839">
        <f>IF(martianeum7[[#This Row],[zawartosc '[%']]]&gt;=1,martianeum7[[#This Row],[masa '[kg']]]*martianeum7[[#This Row],[zawartosc '[%']]]*0.01,0)</f>
        <v>3.6309</v>
      </c>
      <c r="G1839">
        <f>martianeum7[[#This Row],[stan_magazynu '[kg']]]+martianeum7[[#This Row],[ile_kg_materiału_z_ładunku]]</f>
        <v>103.27699999999994</v>
      </c>
      <c r="H1839">
        <f>IF(martianeum7[[#This Row],[stan_po_wydobyciu_z_ładunku]]&gt;=100,100,0)</f>
        <v>100</v>
      </c>
      <c r="I1839">
        <f>martianeum7[[#This Row],[stan_po_wydobyciu_z_ładunku]]-martianeum7[[#This Row],[ile_zabiera_na_orbite]]</f>
        <v>3.2769999999999442</v>
      </c>
    </row>
    <row r="1840" spans="1:9" x14ac:dyDescent="0.25">
      <c r="A1840" s="1">
        <v>50479</v>
      </c>
      <c r="B1840">
        <f t="shared" si="28"/>
        <v>3.2769999999999442</v>
      </c>
      <c r="C1840" t="s">
        <v>23</v>
      </c>
      <c r="D1840">
        <v>21.9</v>
      </c>
      <c r="E1840">
        <v>5.6</v>
      </c>
      <c r="F1840">
        <f>IF(martianeum7[[#This Row],[zawartosc '[%']]]&gt;=1,martianeum7[[#This Row],[masa '[kg']]]*martianeum7[[#This Row],[zawartosc '[%']]]*0.01,0)</f>
        <v>1.2263999999999999</v>
      </c>
      <c r="G1840">
        <f>martianeum7[[#This Row],[stan_magazynu '[kg']]]+martianeum7[[#This Row],[ile_kg_materiału_z_ładunku]]</f>
        <v>4.5033999999999441</v>
      </c>
      <c r="H1840">
        <f>IF(martianeum7[[#This Row],[stan_po_wydobyciu_z_ładunku]]&gt;=100,100,0)</f>
        <v>0</v>
      </c>
      <c r="I1840">
        <f>martianeum7[[#This Row],[stan_po_wydobyciu_z_ładunku]]-martianeum7[[#This Row],[ile_zabiera_na_orbite]]</f>
        <v>4.5033999999999441</v>
      </c>
    </row>
    <row r="1841" spans="1:9" x14ac:dyDescent="0.25">
      <c r="A1841" s="1">
        <v>50480</v>
      </c>
      <c r="B1841">
        <f t="shared" si="28"/>
        <v>4.5033999999999441</v>
      </c>
      <c r="C1841" t="s">
        <v>14</v>
      </c>
      <c r="D1841">
        <v>18</v>
      </c>
      <c r="E1841">
        <v>6.2</v>
      </c>
      <c r="F1841">
        <f>IF(martianeum7[[#This Row],[zawartosc '[%']]]&gt;=1,martianeum7[[#This Row],[masa '[kg']]]*martianeum7[[#This Row],[zawartosc '[%']]]*0.01,0)</f>
        <v>1.1160000000000001</v>
      </c>
      <c r="G1841">
        <f>martianeum7[[#This Row],[stan_magazynu '[kg']]]+martianeum7[[#This Row],[ile_kg_materiału_z_ładunku]]</f>
        <v>5.6193999999999438</v>
      </c>
      <c r="H1841">
        <f>IF(martianeum7[[#This Row],[stan_po_wydobyciu_z_ładunku]]&gt;=100,100,0)</f>
        <v>0</v>
      </c>
      <c r="I1841">
        <f>martianeum7[[#This Row],[stan_po_wydobyciu_z_ładunku]]-martianeum7[[#This Row],[ile_zabiera_na_orbite]]</f>
        <v>5.6193999999999438</v>
      </c>
    </row>
    <row r="1842" spans="1:9" x14ac:dyDescent="0.25">
      <c r="A1842" s="1">
        <v>50481</v>
      </c>
      <c r="B1842">
        <f t="shared" si="28"/>
        <v>5.6193999999999438</v>
      </c>
      <c r="C1842" t="s">
        <v>29</v>
      </c>
      <c r="D1842">
        <v>24.5</v>
      </c>
      <c r="E1842">
        <v>0.6</v>
      </c>
      <c r="F1842">
        <f>IF(martianeum7[[#This Row],[zawartosc '[%']]]&gt;=1,martianeum7[[#This Row],[masa '[kg']]]*martianeum7[[#This Row],[zawartosc '[%']]]*0.01,0)</f>
        <v>0</v>
      </c>
      <c r="G1842">
        <f>martianeum7[[#This Row],[stan_magazynu '[kg']]]+martianeum7[[#This Row],[ile_kg_materiału_z_ładunku]]</f>
        <v>5.6193999999999438</v>
      </c>
      <c r="H1842">
        <f>IF(martianeum7[[#This Row],[stan_po_wydobyciu_z_ładunku]]&gt;=100,100,0)</f>
        <v>0</v>
      </c>
      <c r="I1842">
        <f>martianeum7[[#This Row],[stan_po_wydobyciu_z_ładunku]]-martianeum7[[#This Row],[ile_zabiera_na_orbite]]</f>
        <v>5.6193999999999438</v>
      </c>
    </row>
    <row r="1843" spans="1:9" x14ac:dyDescent="0.25">
      <c r="A1843" s="1">
        <v>50482</v>
      </c>
      <c r="B1843">
        <f t="shared" si="28"/>
        <v>5.6193999999999438</v>
      </c>
      <c r="C1843" t="s">
        <v>8</v>
      </c>
      <c r="D1843">
        <v>10.9</v>
      </c>
      <c r="E1843">
        <v>0</v>
      </c>
      <c r="F1843">
        <f>IF(martianeum7[[#This Row],[zawartosc '[%']]]&gt;=1,martianeum7[[#This Row],[masa '[kg']]]*martianeum7[[#This Row],[zawartosc '[%']]]*0.01,0)</f>
        <v>0</v>
      </c>
      <c r="G1843">
        <f>martianeum7[[#This Row],[stan_magazynu '[kg']]]+martianeum7[[#This Row],[ile_kg_materiału_z_ładunku]]</f>
        <v>5.6193999999999438</v>
      </c>
      <c r="H1843">
        <f>IF(martianeum7[[#This Row],[stan_po_wydobyciu_z_ładunku]]&gt;=100,100,0)</f>
        <v>0</v>
      </c>
      <c r="I1843">
        <f>martianeum7[[#This Row],[stan_po_wydobyciu_z_ładunku]]-martianeum7[[#This Row],[ile_zabiera_na_orbite]]</f>
        <v>5.6193999999999438</v>
      </c>
    </row>
    <row r="1844" spans="1:9" x14ac:dyDescent="0.25">
      <c r="A1844" s="1">
        <v>50483</v>
      </c>
      <c r="B1844">
        <f t="shared" si="28"/>
        <v>5.6193999999999438</v>
      </c>
      <c r="C1844" t="s">
        <v>26</v>
      </c>
      <c r="D1844">
        <v>11.3</v>
      </c>
      <c r="E1844">
        <v>2.7</v>
      </c>
      <c r="F1844">
        <f>IF(martianeum7[[#This Row],[zawartosc '[%']]]&gt;=1,martianeum7[[#This Row],[masa '[kg']]]*martianeum7[[#This Row],[zawartosc '[%']]]*0.01,0)</f>
        <v>0.30510000000000004</v>
      </c>
      <c r="G1844">
        <f>martianeum7[[#This Row],[stan_magazynu '[kg']]]+martianeum7[[#This Row],[ile_kg_materiału_z_ładunku]]</f>
        <v>5.9244999999999441</v>
      </c>
      <c r="H1844">
        <f>IF(martianeum7[[#This Row],[stan_po_wydobyciu_z_ładunku]]&gt;=100,100,0)</f>
        <v>0</v>
      </c>
      <c r="I1844">
        <f>martianeum7[[#This Row],[stan_po_wydobyciu_z_ładunku]]-martianeum7[[#This Row],[ile_zabiera_na_orbite]]</f>
        <v>5.9244999999999441</v>
      </c>
    </row>
    <row r="1845" spans="1:9" x14ac:dyDescent="0.25">
      <c r="A1845" s="1">
        <v>50484</v>
      </c>
      <c r="B1845">
        <f t="shared" si="28"/>
        <v>5.9244999999999441</v>
      </c>
      <c r="C1845" t="s">
        <v>10</v>
      </c>
      <c r="D1845">
        <v>13.2</v>
      </c>
      <c r="E1845">
        <v>30</v>
      </c>
      <c r="F1845">
        <f>IF(martianeum7[[#This Row],[zawartosc '[%']]]&gt;=1,martianeum7[[#This Row],[masa '[kg']]]*martianeum7[[#This Row],[zawartosc '[%']]]*0.01,0)</f>
        <v>3.96</v>
      </c>
      <c r="G1845">
        <f>martianeum7[[#This Row],[stan_magazynu '[kg']]]+martianeum7[[#This Row],[ile_kg_materiału_z_ładunku]]</f>
        <v>9.8844999999999441</v>
      </c>
      <c r="H1845">
        <f>IF(martianeum7[[#This Row],[stan_po_wydobyciu_z_ładunku]]&gt;=100,100,0)</f>
        <v>0</v>
      </c>
      <c r="I1845">
        <f>martianeum7[[#This Row],[stan_po_wydobyciu_z_ładunku]]-martianeum7[[#This Row],[ile_zabiera_na_orbite]]</f>
        <v>9.8844999999999441</v>
      </c>
    </row>
    <row r="1846" spans="1:9" x14ac:dyDescent="0.25">
      <c r="A1846" s="1">
        <v>50485</v>
      </c>
      <c r="B1846">
        <f t="shared" si="28"/>
        <v>9.8844999999999441</v>
      </c>
      <c r="C1846" t="s">
        <v>8</v>
      </c>
      <c r="D1846">
        <v>18.7</v>
      </c>
      <c r="E1846">
        <v>4.7</v>
      </c>
      <c r="F1846">
        <f>IF(martianeum7[[#This Row],[zawartosc '[%']]]&gt;=1,martianeum7[[#This Row],[masa '[kg']]]*martianeum7[[#This Row],[zawartosc '[%']]]*0.01,0)</f>
        <v>0.87890000000000001</v>
      </c>
      <c r="G1846">
        <f>martianeum7[[#This Row],[stan_magazynu '[kg']]]+martianeum7[[#This Row],[ile_kg_materiału_z_ładunku]]</f>
        <v>10.763399999999944</v>
      </c>
      <c r="H1846">
        <f>IF(martianeum7[[#This Row],[stan_po_wydobyciu_z_ładunku]]&gt;=100,100,0)</f>
        <v>0</v>
      </c>
      <c r="I1846">
        <f>martianeum7[[#This Row],[stan_po_wydobyciu_z_ładunku]]-martianeum7[[#This Row],[ile_zabiera_na_orbite]]</f>
        <v>10.763399999999944</v>
      </c>
    </row>
    <row r="1847" spans="1:9" x14ac:dyDescent="0.25">
      <c r="A1847" s="1">
        <v>50486</v>
      </c>
      <c r="B1847">
        <f t="shared" si="28"/>
        <v>10.763399999999944</v>
      </c>
      <c r="C1847" t="s">
        <v>8</v>
      </c>
      <c r="D1847">
        <v>12.1</v>
      </c>
      <c r="E1847">
        <v>1.5</v>
      </c>
      <c r="F1847">
        <f>IF(martianeum7[[#This Row],[zawartosc '[%']]]&gt;=1,martianeum7[[#This Row],[masa '[kg']]]*martianeum7[[#This Row],[zawartosc '[%']]]*0.01,0)</f>
        <v>0.18149999999999999</v>
      </c>
      <c r="G1847">
        <f>martianeum7[[#This Row],[stan_magazynu '[kg']]]+martianeum7[[#This Row],[ile_kg_materiału_z_ładunku]]</f>
        <v>10.944899999999944</v>
      </c>
      <c r="H1847">
        <f>IF(martianeum7[[#This Row],[stan_po_wydobyciu_z_ładunku]]&gt;=100,100,0)</f>
        <v>0</v>
      </c>
      <c r="I1847">
        <f>martianeum7[[#This Row],[stan_po_wydobyciu_z_ładunku]]-martianeum7[[#This Row],[ile_zabiera_na_orbite]]</f>
        <v>10.944899999999944</v>
      </c>
    </row>
    <row r="1848" spans="1:9" x14ac:dyDescent="0.25">
      <c r="A1848" s="1">
        <v>50487</v>
      </c>
      <c r="B1848">
        <f t="shared" si="28"/>
        <v>10.944899999999944</v>
      </c>
      <c r="C1848" t="s">
        <v>15</v>
      </c>
      <c r="D1848">
        <v>11.9</v>
      </c>
      <c r="E1848">
        <v>1.3</v>
      </c>
      <c r="F1848">
        <f>IF(martianeum7[[#This Row],[zawartosc '[%']]]&gt;=1,martianeum7[[#This Row],[masa '[kg']]]*martianeum7[[#This Row],[zawartosc '[%']]]*0.01,0)</f>
        <v>0.1547</v>
      </c>
      <c r="G1848">
        <f>martianeum7[[#This Row],[stan_magazynu '[kg']]]+martianeum7[[#This Row],[ile_kg_materiału_z_ładunku]]</f>
        <v>11.099599999999944</v>
      </c>
      <c r="H1848">
        <f>IF(martianeum7[[#This Row],[stan_po_wydobyciu_z_ładunku]]&gt;=100,100,0)</f>
        <v>0</v>
      </c>
      <c r="I1848">
        <f>martianeum7[[#This Row],[stan_po_wydobyciu_z_ładunku]]-martianeum7[[#This Row],[ile_zabiera_na_orbite]]</f>
        <v>11.099599999999944</v>
      </c>
    </row>
    <row r="1849" spans="1:9" x14ac:dyDescent="0.25">
      <c r="A1849" s="1">
        <v>50488</v>
      </c>
      <c r="B1849">
        <f t="shared" si="28"/>
        <v>11.099599999999944</v>
      </c>
      <c r="C1849" t="s">
        <v>26</v>
      </c>
      <c r="D1849">
        <v>17.7</v>
      </c>
      <c r="E1849">
        <v>2.6</v>
      </c>
      <c r="F1849">
        <f>IF(martianeum7[[#This Row],[zawartosc '[%']]]&gt;=1,martianeum7[[#This Row],[masa '[kg']]]*martianeum7[[#This Row],[zawartosc '[%']]]*0.01,0)</f>
        <v>0.46020000000000005</v>
      </c>
      <c r="G1849">
        <f>martianeum7[[#This Row],[stan_magazynu '[kg']]]+martianeum7[[#This Row],[ile_kg_materiału_z_ładunku]]</f>
        <v>11.559799999999944</v>
      </c>
      <c r="H1849">
        <f>IF(martianeum7[[#This Row],[stan_po_wydobyciu_z_ładunku]]&gt;=100,100,0)</f>
        <v>0</v>
      </c>
      <c r="I1849">
        <f>martianeum7[[#This Row],[stan_po_wydobyciu_z_ładunku]]-martianeum7[[#This Row],[ile_zabiera_na_orbite]]</f>
        <v>11.559799999999944</v>
      </c>
    </row>
    <row r="1850" spans="1:9" x14ac:dyDescent="0.25">
      <c r="A1850" s="1">
        <v>50489</v>
      </c>
      <c r="B1850">
        <f t="shared" si="28"/>
        <v>11.559799999999944</v>
      </c>
      <c r="C1850" t="s">
        <v>21</v>
      </c>
      <c r="D1850">
        <v>25.9</v>
      </c>
      <c r="E1850">
        <v>0.8</v>
      </c>
      <c r="F1850">
        <f>IF(martianeum7[[#This Row],[zawartosc '[%']]]&gt;=1,martianeum7[[#This Row],[masa '[kg']]]*martianeum7[[#This Row],[zawartosc '[%']]]*0.01,0)</f>
        <v>0</v>
      </c>
      <c r="G1850">
        <f>martianeum7[[#This Row],[stan_magazynu '[kg']]]+martianeum7[[#This Row],[ile_kg_materiału_z_ładunku]]</f>
        <v>11.559799999999944</v>
      </c>
      <c r="H1850">
        <f>IF(martianeum7[[#This Row],[stan_po_wydobyciu_z_ładunku]]&gt;=100,100,0)</f>
        <v>0</v>
      </c>
      <c r="I1850">
        <f>martianeum7[[#This Row],[stan_po_wydobyciu_z_ładunku]]-martianeum7[[#This Row],[ile_zabiera_na_orbite]]</f>
        <v>11.559799999999944</v>
      </c>
    </row>
    <row r="1851" spans="1:9" x14ac:dyDescent="0.25">
      <c r="A1851" s="1">
        <v>50490</v>
      </c>
      <c r="B1851">
        <f t="shared" si="28"/>
        <v>11.559799999999944</v>
      </c>
      <c r="C1851" t="s">
        <v>6</v>
      </c>
      <c r="D1851">
        <v>27.7</v>
      </c>
      <c r="E1851">
        <v>0</v>
      </c>
      <c r="F1851">
        <f>IF(martianeum7[[#This Row],[zawartosc '[%']]]&gt;=1,martianeum7[[#This Row],[masa '[kg']]]*martianeum7[[#This Row],[zawartosc '[%']]]*0.01,0)</f>
        <v>0</v>
      </c>
      <c r="G1851">
        <f>martianeum7[[#This Row],[stan_magazynu '[kg']]]+martianeum7[[#This Row],[ile_kg_materiału_z_ładunku]]</f>
        <v>11.559799999999944</v>
      </c>
      <c r="H1851">
        <f>IF(martianeum7[[#This Row],[stan_po_wydobyciu_z_ładunku]]&gt;=100,100,0)</f>
        <v>0</v>
      </c>
      <c r="I1851">
        <f>martianeum7[[#This Row],[stan_po_wydobyciu_z_ładunku]]-martianeum7[[#This Row],[ile_zabiera_na_orbite]]</f>
        <v>11.559799999999944</v>
      </c>
    </row>
    <row r="1852" spans="1:9" x14ac:dyDescent="0.25">
      <c r="A1852" s="1">
        <v>50491</v>
      </c>
      <c r="B1852">
        <f t="shared" si="28"/>
        <v>11.559799999999944</v>
      </c>
      <c r="C1852" t="s">
        <v>13</v>
      </c>
      <c r="D1852">
        <v>13.3</v>
      </c>
      <c r="E1852">
        <v>13.3</v>
      </c>
      <c r="F1852">
        <f>IF(martianeum7[[#This Row],[zawartosc '[%']]]&gt;=1,martianeum7[[#This Row],[masa '[kg']]]*martianeum7[[#This Row],[zawartosc '[%']]]*0.01,0)</f>
        <v>1.7689000000000001</v>
      </c>
      <c r="G1852">
        <f>martianeum7[[#This Row],[stan_magazynu '[kg']]]+martianeum7[[#This Row],[ile_kg_materiału_z_ładunku]]</f>
        <v>13.328699999999944</v>
      </c>
      <c r="H1852">
        <f>IF(martianeum7[[#This Row],[stan_po_wydobyciu_z_ładunku]]&gt;=100,100,0)</f>
        <v>0</v>
      </c>
      <c r="I1852">
        <f>martianeum7[[#This Row],[stan_po_wydobyciu_z_ładunku]]-martianeum7[[#This Row],[ile_zabiera_na_orbite]]</f>
        <v>13.328699999999944</v>
      </c>
    </row>
    <row r="1853" spans="1:9" x14ac:dyDescent="0.25">
      <c r="A1853" s="1">
        <v>50492</v>
      </c>
      <c r="B1853">
        <f t="shared" si="28"/>
        <v>13.328699999999944</v>
      </c>
      <c r="C1853" t="s">
        <v>19</v>
      </c>
      <c r="D1853">
        <v>11.7</v>
      </c>
      <c r="E1853">
        <v>4.9000000000000004</v>
      </c>
      <c r="F1853">
        <f>IF(martianeum7[[#This Row],[zawartosc '[%']]]&gt;=1,martianeum7[[#This Row],[masa '[kg']]]*martianeum7[[#This Row],[zawartosc '[%']]]*0.01,0)</f>
        <v>0.57330000000000003</v>
      </c>
      <c r="G1853">
        <f>martianeum7[[#This Row],[stan_magazynu '[kg']]]+martianeum7[[#This Row],[ile_kg_materiału_z_ładunku]]</f>
        <v>13.901999999999944</v>
      </c>
      <c r="H1853">
        <f>IF(martianeum7[[#This Row],[stan_po_wydobyciu_z_ładunku]]&gt;=100,100,0)</f>
        <v>0</v>
      </c>
      <c r="I1853">
        <f>martianeum7[[#This Row],[stan_po_wydobyciu_z_ładunku]]-martianeum7[[#This Row],[ile_zabiera_na_orbite]]</f>
        <v>13.901999999999944</v>
      </c>
    </row>
    <row r="1854" spans="1:9" x14ac:dyDescent="0.25">
      <c r="A1854" s="1">
        <v>50493</v>
      </c>
      <c r="B1854">
        <f t="shared" si="28"/>
        <v>13.901999999999944</v>
      </c>
      <c r="C1854" t="s">
        <v>26</v>
      </c>
      <c r="D1854">
        <v>26.5</v>
      </c>
      <c r="E1854">
        <v>4.5</v>
      </c>
      <c r="F1854">
        <f>IF(martianeum7[[#This Row],[zawartosc '[%']]]&gt;=1,martianeum7[[#This Row],[masa '[kg']]]*martianeum7[[#This Row],[zawartosc '[%']]]*0.01,0)</f>
        <v>1.1925000000000001</v>
      </c>
      <c r="G1854">
        <f>martianeum7[[#This Row],[stan_magazynu '[kg']]]+martianeum7[[#This Row],[ile_kg_materiału_z_ładunku]]</f>
        <v>15.094499999999945</v>
      </c>
      <c r="H1854">
        <f>IF(martianeum7[[#This Row],[stan_po_wydobyciu_z_ładunku]]&gt;=100,100,0)</f>
        <v>0</v>
      </c>
      <c r="I1854">
        <f>martianeum7[[#This Row],[stan_po_wydobyciu_z_ładunku]]-martianeum7[[#This Row],[ile_zabiera_na_orbite]]</f>
        <v>15.094499999999945</v>
      </c>
    </row>
    <row r="1855" spans="1:9" x14ac:dyDescent="0.25">
      <c r="A1855" s="1">
        <v>50494</v>
      </c>
      <c r="B1855">
        <f t="shared" si="28"/>
        <v>15.094499999999945</v>
      </c>
      <c r="C1855" t="s">
        <v>27</v>
      </c>
      <c r="D1855">
        <v>18.7</v>
      </c>
      <c r="E1855">
        <v>2.2999999999999998</v>
      </c>
      <c r="F1855">
        <f>IF(martianeum7[[#This Row],[zawartosc '[%']]]&gt;=1,martianeum7[[#This Row],[masa '[kg']]]*martianeum7[[#This Row],[zawartosc '[%']]]*0.01,0)</f>
        <v>0.43009999999999998</v>
      </c>
      <c r="G1855">
        <f>martianeum7[[#This Row],[stan_magazynu '[kg']]]+martianeum7[[#This Row],[ile_kg_materiału_z_ładunku]]</f>
        <v>15.524599999999944</v>
      </c>
      <c r="H1855">
        <f>IF(martianeum7[[#This Row],[stan_po_wydobyciu_z_ładunku]]&gt;=100,100,0)</f>
        <v>0</v>
      </c>
      <c r="I1855">
        <f>martianeum7[[#This Row],[stan_po_wydobyciu_z_ładunku]]-martianeum7[[#This Row],[ile_zabiera_na_orbite]]</f>
        <v>15.524599999999944</v>
      </c>
    </row>
    <row r="1856" spans="1:9" x14ac:dyDescent="0.25">
      <c r="A1856" s="1">
        <v>50495</v>
      </c>
      <c r="B1856">
        <f t="shared" si="28"/>
        <v>15.524599999999944</v>
      </c>
      <c r="C1856" t="s">
        <v>22</v>
      </c>
      <c r="D1856">
        <v>11.7</v>
      </c>
      <c r="E1856">
        <v>6</v>
      </c>
      <c r="F1856">
        <f>IF(martianeum7[[#This Row],[zawartosc '[%']]]&gt;=1,martianeum7[[#This Row],[masa '[kg']]]*martianeum7[[#This Row],[zawartosc '[%']]]*0.01,0)</f>
        <v>0.70199999999999985</v>
      </c>
      <c r="G1856">
        <f>martianeum7[[#This Row],[stan_magazynu '[kg']]]+martianeum7[[#This Row],[ile_kg_materiału_z_ładunku]]</f>
        <v>16.226599999999944</v>
      </c>
      <c r="H1856">
        <f>IF(martianeum7[[#This Row],[stan_po_wydobyciu_z_ładunku]]&gt;=100,100,0)</f>
        <v>0</v>
      </c>
      <c r="I1856">
        <f>martianeum7[[#This Row],[stan_po_wydobyciu_z_ładunku]]-martianeum7[[#This Row],[ile_zabiera_na_orbite]]</f>
        <v>16.226599999999944</v>
      </c>
    </row>
    <row r="1857" spans="1:9" x14ac:dyDescent="0.25">
      <c r="A1857" s="1">
        <v>50496</v>
      </c>
      <c r="B1857">
        <f t="shared" si="28"/>
        <v>16.226599999999944</v>
      </c>
      <c r="C1857" t="s">
        <v>19</v>
      </c>
      <c r="D1857">
        <v>27.5</v>
      </c>
      <c r="E1857">
        <v>22.6</v>
      </c>
      <c r="F1857">
        <f>IF(martianeum7[[#This Row],[zawartosc '[%']]]&gt;=1,martianeum7[[#This Row],[masa '[kg']]]*martianeum7[[#This Row],[zawartosc '[%']]]*0.01,0)</f>
        <v>6.2149999999999999</v>
      </c>
      <c r="G1857">
        <f>martianeum7[[#This Row],[stan_magazynu '[kg']]]+martianeum7[[#This Row],[ile_kg_materiału_z_ładunku]]</f>
        <v>22.441599999999944</v>
      </c>
      <c r="H1857">
        <f>IF(martianeum7[[#This Row],[stan_po_wydobyciu_z_ładunku]]&gt;=100,100,0)</f>
        <v>0</v>
      </c>
      <c r="I1857">
        <f>martianeum7[[#This Row],[stan_po_wydobyciu_z_ładunku]]-martianeum7[[#This Row],[ile_zabiera_na_orbite]]</f>
        <v>22.441599999999944</v>
      </c>
    </row>
    <row r="1858" spans="1:9" x14ac:dyDescent="0.25">
      <c r="A1858" s="1">
        <v>50497</v>
      </c>
      <c r="B1858">
        <f t="shared" si="28"/>
        <v>22.441599999999944</v>
      </c>
      <c r="C1858" t="s">
        <v>27</v>
      </c>
      <c r="D1858">
        <v>27.4</v>
      </c>
      <c r="E1858">
        <v>0</v>
      </c>
      <c r="F1858">
        <f>IF(martianeum7[[#This Row],[zawartosc '[%']]]&gt;=1,martianeum7[[#This Row],[masa '[kg']]]*martianeum7[[#This Row],[zawartosc '[%']]]*0.01,0)</f>
        <v>0</v>
      </c>
      <c r="G1858">
        <f>martianeum7[[#This Row],[stan_magazynu '[kg']]]+martianeum7[[#This Row],[ile_kg_materiału_z_ładunku]]</f>
        <v>22.441599999999944</v>
      </c>
      <c r="H1858">
        <f>IF(martianeum7[[#This Row],[stan_po_wydobyciu_z_ładunku]]&gt;=100,100,0)</f>
        <v>0</v>
      </c>
      <c r="I1858">
        <f>martianeum7[[#This Row],[stan_po_wydobyciu_z_ładunku]]-martianeum7[[#This Row],[ile_zabiera_na_orbite]]</f>
        <v>22.441599999999944</v>
      </c>
    </row>
    <row r="1859" spans="1:9" x14ac:dyDescent="0.25">
      <c r="A1859" s="1">
        <v>50498</v>
      </c>
      <c r="B1859">
        <f t="shared" si="28"/>
        <v>22.441599999999944</v>
      </c>
      <c r="C1859" t="s">
        <v>11</v>
      </c>
      <c r="D1859">
        <v>14.8</v>
      </c>
      <c r="E1859">
        <v>0</v>
      </c>
      <c r="F1859">
        <f>IF(martianeum7[[#This Row],[zawartosc '[%']]]&gt;=1,martianeum7[[#This Row],[masa '[kg']]]*martianeum7[[#This Row],[zawartosc '[%']]]*0.01,0)</f>
        <v>0</v>
      </c>
      <c r="G1859">
        <f>martianeum7[[#This Row],[stan_magazynu '[kg']]]+martianeum7[[#This Row],[ile_kg_materiału_z_ładunku]]</f>
        <v>22.441599999999944</v>
      </c>
      <c r="H1859">
        <f>IF(martianeum7[[#This Row],[stan_po_wydobyciu_z_ładunku]]&gt;=100,100,0)</f>
        <v>0</v>
      </c>
      <c r="I1859">
        <f>martianeum7[[#This Row],[stan_po_wydobyciu_z_ładunku]]-martianeum7[[#This Row],[ile_zabiera_na_orbite]]</f>
        <v>22.441599999999944</v>
      </c>
    </row>
    <row r="1860" spans="1:9" x14ac:dyDescent="0.25">
      <c r="A1860" s="1">
        <v>50499</v>
      </c>
      <c r="B1860">
        <f t="shared" ref="B1860:B1923" si="29">I1859</f>
        <v>22.441599999999944</v>
      </c>
      <c r="C1860" t="s">
        <v>17</v>
      </c>
      <c r="D1860">
        <v>26.2</v>
      </c>
      <c r="E1860">
        <v>0</v>
      </c>
      <c r="F1860">
        <f>IF(martianeum7[[#This Row],[zawartosc '[%']]]&gt;=1,martianeum7[[#This Row],[masa '[kg']]]*martianeum7[[#This Row],[zawartosc '[%']]]*0.01,0)</f>
        <v>0</v>
      </c>
      <c r="G1860">
        <f>martianeum7[[#This Row],[stan_magazynu '[kg']]]+martianeum7[[#This Row],[ile_kg_materiału_z_ładunku]]</f>
        <v>22.441599999999944</v>
      </c>
      <c r="H1860">
        <f>IF(martianeum7[[#This Row],[stan_po_wydobyciu_z_ładunku]]&gt;=100,100,0)</f>
        <v>0</v>
      </c>
      <c r="I1860">
        <f>martianeum7[[#This Row],[stan_po_wydobyciu_z_ładunku]]-martianeum7[[#This Row],[ile_zabiera_na_orbite]]</f>
        <v>22.441599999999944</v>
      </c>
    </row>
    <row r="1861" spans="1:9" x14ac:dyDescent="0.25">
      <c r="A1861" s="1">
        <v>50500</v>
      </c>
      <c r="B1861">
        <f t="shared" si="29"/>
        <v>22.441599999999944</v>
      </c>
      <c r="C1861" t="s">
        <v>15</v>
      </c>
      <c r="D1861">
        <v>12.9</v>
      </c>
      <c r="E1861">
        <v>17.899999999999999</v>
      </c>
      <c r="F1861">
        <f>IF(martianeum7[[#This Row],[zawartosc '[%']]]&gt;=1,martianeum7[[#This Row],[masa '[kg']]]*martianeum7[[#This Row],[zawartosc '[%']]]*0.01,0)</f>
        <v>2.3090999999999999</v>
      </c>
      <c r="G1861">
        <f>martianeum7[[#This Row],[stan_magazynu '[kg']]]+martianeum7[[#This Row],[ile_kg_materiału_z_ładunku]]</f>
        <v>24.750699999999945</v>
      </c>
      <c r="H1861">
        <f>IF(martianeum7[[#This Row],[stan_po_wydobyciu_z_ładunku]]&gt;=100,100,0)</f>
        <v>0</v>
      </c>
      <c r="I1861">
        <f>martianeum7[[#This Row],[stan_po_wydobyciu_z_ładunku]]-martianeum7[[#This Row],[ile_zabiera_na_orbite]]</f>
        <v>24.750699999999945</v>
      </c>
    </row>
    <row r="1862" spans="1:9" x14ac:dyDescent="0.25">
      <c r="A1862" s="1">
        <v>50501</v>
      </c>
      <c r="B1862">
        <f t="shared" si="29"/>
        <v>24.750699999999945</v>
      </c>
      <c r="C1862" t="s">
        <v>25</v>
      </c>
      <c r="D1862">
        <v>12.5</v>
      </c>
      <c r="E1862">
        <v>0</v>
      </c>
      <c r="F1862">
        <f>IF(martianeum7[[#This Row],[zawartosc '[%']]]&gt;=1,martianeum7[[#This Row],[masa '[kg']]]*martianeum7[[#This Row],[zawartosc '[%']]]*0.01,0)</f>
        <v>0</v>
      </c>
      <c r="G1862">
        <f>martianeum7[[#This Row],[stan_magazynu '[kg']]]+martianeum7[[#This Row],[ile_kg_materiału_z_ładunku]]</f>
        <v>24.750699999999945</v>
      </c>
      <c r="H1862">
        <f>IF(martianeum7[[#This Row],[stan_po_wydobyciu_z_ładunku]]&gt;=100,100,0)</f>
        <v>0</v>
      </c>
      <c r="I1862">
        <f>martianeum7[[#This Row],[stan_po_wydobyciu_z_ładunku]]-martianeum7[[#This Row],[ile_zabiera_na_orbite]]</f>
        <v>24.750699999999945</v>
      </c>
    </row>
    <row r="1863" spans="1:9" x14ac:dyDescent="0.25">
      <c r="A1863" s="1">
        <v>50502</v>
      </c>
      <c r="B1863">
        <f t="shared" si="29"/>
        <v>24.750699999999945</v>
      </c>
      <c r="C1863" t="s">
        <v>24</v>
      </c>
      <c r="D1863">
        <v>12.3</v>
      </c>
      <c r="E1863">
        <v>0</v>
      </c>
      <c r="F1863">
        <f>IF(martianeum7[[#This Row],[zawartosc '[%']]]&gt;=1,martianeum7[[#This Row],[masa '[kg']]]*martianeum7[[#This Row],[zawartosc '[%']]]*0.01,0)</f>
        <v>0</v>
      </c>
      <c r="G1863">
        <f>martianeum7[[#This Row],[stan_magazynu '[kg']]]+martianeum7[[#This Row],[ile_kg_materiału_z_ładunku]]</f>
        <v>24.750699999999945</v>
      </c>
      <c r="H1863">
        <f>IF(martianeum7[[#This Row],[stan_po_wydobyciu_z_ładunku]]&gt;=100,100,0)</f>
        <v>0</v>
      </c>
      <c r="I1863">
        <f>martianeum7[[#This Row],[stan_po_wydobyciu_z_ładunku]]-martianeum7[[#This Row],[ile_zabiera_na_orbite]]</f>
        <v>24.750699999999945</v>
      </c>
    </row>
    <row r="1864" spans="1:9" x14ac:dyDescent="0.25">
      <c r="A1864" s="1">
        <v>50503</v>
      </c>
      <c r="B1864">
        <f t="shared" si="29"/>
        <v>24.750699999999945</v>
      </c>
      <c r="C1864" t="s">
        <v>5</v>
      </c>
      <c r="D1864">
        <v>19.399999999999999</v>
      </c>
      <c r="E1864">
        <v>0</v>
      </c>
      <c r="F1864">
        <f>IF(martianeum7[[#This Row],[zawartosc '[%']]]&gt;=1,martianeum7[[#This Row],[masa '[kg']]]*martianeum7[[#This Row],[zawartosc '[%']]]*0.01,0)</f>
        <v>0</v>
      </c>
      <c r="G1864">
        <f>martianeum7[[#This Row],[stan_magazynu '[kg']]]+martianeum7[[#This Row],[ile_kg_materiału_z_ładunku]]</f>
        <v>24.750699999999945</v>
      </c>
      <c r="H1864">
        <f>IF(martianeum7[[#This Row],[stan_po_wydobyciu_z_ładunku]]&gt;=100,100,0)</f>
        <v>0</v>
      </c>
      <c r="I1864">
        <f>martianeum7[[#This Row],[stan_po_wydobyciu_z_ładunku]]-martianeum7[[#This Row],[ile_zabiera_na_orbite]]</f>
        <v>24.750699999999945</v>
      </c>
    </row>
    <row r="1865" spans="1:9" x14ac:dyDescent="0.25">
      <c r="A1865" s="1">
        <v>50504</v>
      </c>
      <c r="B1865">
        <f t="shared" si="29"/>
        <v>24.750699999999945</v>
      </c>
      <c r="C1865" t="s">
        <v>15</v>
      </c>
      <c r="D1865">
        <v>20.9</v>
      </c>
      <c r="E1865">
        <v>0</v>
      </c>
      <c r="F1865">
        <f>IF(martianeum7[[#This Row],[zawartosc '[%']]]&gt;=1,martianeum7[[#This Row],[masa '[kg']]]*martianeum7[[#This Row],[zawartosc '[%']]]*0.01,0)</f>
        <v>0</v>
      </c>
      <c r="G1865">
        <f>martianeum7[[#This Row],[stan_magazynu '[kg']]]+martianeum7[[#This Row],[ile_kg_materiału_z_ładunku]]</f>
        <v>24.750699999999945</v>
      </c>
      <c r="H1865">
        <f>IF(martianeum7[[#This Row],[stan_po_wydobyciu_z_ładunku]]&gt;=100,100,0)</f>
        <v>0</v>
      </c>
      <c r="I1865">
        <f>martianeum7[[#This Row],[stan_po_wydobyciu_z_ładunku]]-martianeum7[[#This Row],[ile_zabiera_na_orbite]]</f>
        <v>24.750699999999945</v>
      </c>
    </row>
    <row r="1866" spans="1:9" x14ac:dyDescent="0.25">
      <c r="A1866" s="1">
        <v>50505</v>
      </c>
      <c r="B1866">
        <f t="shared" si="29"/>
        <v>24.750699999999945</v>
      </c>
      <c r="C1866" t="s">
        <v>9</v>
      </c>
      <c r="D1866">
        <v>10.4</v>
      </c>
      <c r="E1866">
        <v>0</v>
      </c>
      <c r="F1866">
        <f>IF(martianeum7[[#This Row],[zawartosc '[%']]]&gt;=1,martianeum7[[#This Row],[masa '[kg']]]*martianeum7[[#This Row],[zawartosc '[%']]]*0.01,0)</f>
        <v>0</v>
      </c>
      <c r="G1866">
        <f>martianeum7[[#This Row],[stan_magazynu '[kg']]]+martianeum7[[#This Row],[ile_kg_materiału_z_ładunku]]</f>
        <v>24.750699999999945</v>
      </c>
      <c r="H1866">
        <f>IF(martianeum7[[#This Row],[stan_po_wydobyciu_z_ładunku]]&gt;=100,100,0)</f>
        <v>0</v>
      </c>
      <c r="I1866">
        <f>martianeum7[[#This Row],[stan_po_wydobyciu_z_ładunku]]-martianeum7[[#This Row],[ile_zabiera_na_orbite]]</f>
        <v>24.750699999999945</v>
      </c>
    </row>
    <row r="1867" spans="1:9" x14ac:dyDescent="0.25">
      <c r="A1867" s="1">
        <v>50506</v>
      </c>
      <c r="B1867">
        <f t="shared" si="29"/>
        <v>24.750699999999945</v>
      </c>
      <c r="C1867" t="s">
        <v>11</v>
      </c>
      <c r="D1867">
        <v>22.2</v>
      </c>
      <c r="E1867">
        <v>2.5</v>
      </c>
      <c r="F1867">
        <f>IF(martianeum7[[#This Row],[zawartosc '[%']]]&gt;=1,martianeum7[[#This Row],[masa '[kg']]]*martianeum7[[#This Row],[zawartosc '[%']]]*0.01,0)</f>
        <v>0.55500000000000005</v>
      </c>
      <c r="G1867">
        <f>martianeum7[[#This Row],[stan_magazynu '[kg']]]+martianeum7[[#This Row],[ile_kg_materiału_z_ładunku]]</f>
        <v>25.305699999999945</v>
      </c>
      <c r="H1867">
        <f>IF(martianeum7[[#This Row],[stan_po_wydobyciu_z_ładunku]]&gt;=100,100,0)</f>
        <v>0</v>
      </c>
      <c r="I1867">
        <f>martianeum7[[#This Row],[stan_po_wydobyciu_z_ładunku]]-martianeum7[[#This Row],[ile_zabiera_na_orbite]]</f>
        <v>25.305699999999945</v>
      </c>
    </row>
    <row r="1868" spans="1:9" x14ac:dyDescent="0.25">
      <c r="A1868" s="1">
        <v>50507</v>
      </c>
      <c r="B1868">
        <f t="shared" si="29"/>
        <v>25.305699999999945</v>
      </c>
      <c r="C1868" t="s">
        <v>10</v>
      </c>
      <c r="D1868">
        <v>16.8</v>
      </c>
      <c r="E1868">
        <v>0</v>
      </c>
      <c r="F1868">
        <f>IF(martianeum7[[#This Row],[zawartosc '[%']]]&gt;=1,martianeum7[[#This Row],[masa '[kg']]]*martianeum7[[#This Row],[zawartosc '[%']]]*0.01,0)</f>
        <v>0</v>
      </c>
      <c r="G1868">
        <f>martianeum7[[#This Row],[stan_magazynu '[kg']]]+martianeum7[[#This Row],[ile_kg_materiału_z_ładunku]]</f>
        <v>25.305699999999945</v>
      </c>
      <c r="H1868">
        <f>IF(martianeum7[[#This Row],[stan_po_wydobyciu_z_ładunku]]&gt;=100,100,0)</f>
        <v>0</v>
      </c>
      <c r="I1868">
        <f>martianeum7[[#This Row],[stan_po_wydobyciu_z_ładunku]]-martianeum7[[#This Row],[ile_zabiera_na_orbite]]</f>
        <v>25.305699999999945</v>
      </c>
    </row>
    <row r="1869" spans="1:9" x14ac:dyDescent="0.25">
      <c r="A1869" s="1">
        <v>50508</v>
      </c>
      <c r="B1869">
        <f t="shared" si="29"/>
        <v>25.305699999999945</v>
      </c>
      <c r="C1869" t="s">
        <v>19</v>
      </c>
      <c r="D1869">
        <v>21.7</v>
      </c>
      <c r="E1869">
        <v>33.299999999999997</v>
      </c>
      <c r="F1869">
        <f>IF(martianeum7[[#This Row],[zawartosc '[%']]]&gt;=1,martianeum7[[#This Row],[masa '[kg']]]*martianeum7[[#This Row],[zawartosc '[%']]]*0.01,0)</f>
        <v>7.2260999999999989</v>
      </c>
      <c r="G1869">
        <f>martianeum7[[#This Row],[stan_magazynu '[kg']]]+martianeum7[[#This Row],[ile_kg_materiału_z_ładunku]]</f>
        <v>32.531799999999947</v>
      </c>
      <c r="H1869">
        <f>IF(martianeum7[[#This Row],[stan_po_wydobyciu_z_ładunku]]&gt;=100,100,0)</f>
        <v>0</v>
      </c>
      <c r="I1869">
        <f>martianeum7[[#This Row],[stan_po_wydobyciu_z_ładunku]]-martianeum7[[#This Row],[ile_zabiera_na_orbite]]</f>
        <v>32.531799999999947</v>
      </c>
    </row>
    <row r="1870" spans="1:9" x14ac:dyDescent="0.25">
      <c r="A1870" s="1">
        <v>50509</v>
      </c>
      <c r="B1870">
        <f t="shared" si="29"/>
        <v>32.531799999999947</v>
      </c>
      <c r="C1870" t="s">
        <v>11</v>
      </c>
      <c r="D1870">
        <v>10.199999999999999</v>
      </c>
      <c r="E1870">
        <v>16.600000000000001</v>
      </c>
      <c r="F1870">
        <f>IF(martianeum7[[#This Row],[zawartosc '[%']]]&gt;=1,martianeum7[[#This Row],[masa '[kg']]]*martianeum7[[#This Row],[zawartosc '[%']]]*0.01,0)</f>
        <v>1.6932</v>
      </c>
      <c r="G1870">
        <f>martianeum7[[#This Row],[stan_magazynu '[kg']]]+martianeum7[[#This Row],[ile_kg_materiału_z_ładunku]]</f>
        <v>34.224999999999945</v>
      </c>
      <c r="H1870">
        <f>IF(martianeum7[[#This Row],[stan_po_wydobyciu_z_ładunku]]&gt;=100,100,0)</f>
        <v>0</v>
      </c>
      <c r="I1870">
        <f>martianeum7[[#This Row],[stan_po_wydobyciu_z_ładunku]]-martianeum7[[#This Row],[ile_zabiera_na_orbite]]</f>
        <v>34.224999999999945</v>
      </c>
    </row>
    <row r="1871" spans="1:9" x14ac:dyDescent="0.25">
      <c r="A1871" s="1">
        <v>50510</v>
      </c>
      <c r="B1871">
        <f t="shared" si="29"/>
        <v>34.224999999999945</v>
      </c>
      <c r="C1871" t="s">
        <v>10</v>
      </c>
      <c r="D1871">
        <v>16.5</v>
      </c>
      <c r="E1871">
        <v>0</v>
      </c>
      <c r="F1871">
        <f>IF(martianeum7[[#This Row],[zawartosc '[%']]]&gt;=1,martianeum7[[#This Row],[masa '[kg']]]*martianeum7[[#This Row],[zawartosc '[%']]]*0.01,0)</f>
        <v>0</v>
      </c>
      <c r="G1871">
        <f>martianeum7[[#This Row],[stan_magazynu '[kg']]]+martianeum7[[#This Row],[ile_kg_materiału_z_ładunku]]</f>
        <v>34.224999999999945</v>
      </c>
      <c r="H1871">
        <f>IF(martianeum7[[#This Row],[stan_po_wydobyciu_z_ładunku]]&gt;=100,100,0)</f>
        <v>0</v>
      </c>
      <c r="I1871">
        <f>martianeum7[[#This Row],[stan_po_wydobyciu_z_ładunku]]-martianeum7[[#This Row],[ile_zabiera_na_orbite]]</f>
        <v>34.224999999999945</v>
      </c>
    </row>
    <row r="1872" spans="1:9" x14ac:dyDescent="0.25">
      <c r="A1872" s="1">
        <v>50511</v>
      </c>
      <c r="B1872">
        <f t="shared" si="29"/>
        <v>34.224999999999945</v>
      </c>
      <c r="C1872" t="s">
        <v>16</v>
      </c>
      <c r="D1872">
        <v>29.1</v>
      </c>
      <c r="E1872">
        <v>0.5</v>
      </c>
      <c r="F1872">
        <f>IF(martianeum7[[#This Row],[zawartosc '[%']]]&gt;=1,martianeum7[[#This Row],[masa '[kg']]]*martianeum7[[#This Row],[zawartosc '[%']]]*0.01,0)</f>
        <v>0</v>
      </c>
      <c r="G1872">
        <f>martianeum7[[#This Row],[stan_magazynu '[kg']]]+martianeum7[[#This Row],[ile_kg_materiału_z_ładunku]]</f>
        <v>34.224999999999945</v>
      </c>
      <c r="H1872">
        <f>IF(martianeum7[[#This Row],[stan_po_wydobyciu_z_ładunku]]&gt;=100,100,0)</f>
        <v>0</v>
      </c>
      <c r="I1872">
        <f>martianeum7[[#This Row],[stan_po_wydobyciu_z_ładunku]]-martianeum7[[#This Row],[ile_zabiera_na_orbite]]</f>
        <v>34.224999999999945</v>
      </c>
    </row>
    <row r="1873" spans="1:9" x14ac:dyDescent="0.25">
      <c r="A1873" s="1">
        <v>50512</v>
      </c>
      <c r="B1873">
        <f t="shared" si="29"/>
        <v>34.224999999999945</v>
      </c>
      <c r="C1873" t="s">
        <v>11</v>
      </c>
      <c r="D1873">
        <v>17.8</v>
      </c>
      <c r="E1873">
        <v>0</v>
      </c>
      <c r="F1873">
        <f>IF(martianeum7[[#This Row],[zawartosc '[%']]]&gt;=1,martianeum7[[#This Row],[masa '[kg']]]*martianeum7[[#This Row],[zawartosc '[%']]]*0.01,0)</f>
        <v>0</v>
      </c>
      <c r="G1873">
        <f>martianeum7[[#This Row],[stan_magazynu '[kg']]]+martianeum7[[#This Row],[ile_kg_materiału_z_ładunku]]</f>
        <v>34.224999999999945</v>
      </c>
      <c r="H1873">
        <f>IF(martianeum7[[#This Row],[stan_po_wydobyciu_z_ładunku]]&gt;=100,100,0)</f>
        <v>0</v>
      </c>
      <c r="I1873">
        <f>martianeum7[[#This Row],[stan_po_wydobyciu_z_ładunku]]-martianeum7[[#This Row],[ile_zabiera_na_orbite]]</f>
        <v>34.224999999999945</v>
      </c>
    </row>
    <row r="1874" spans="1:9" x14ac:dyDescent="0.25">
      <c r="A1874" s="1">
        <v>50513</v>
      </c>
      <c r="B1874">
        <f t="shared" si="29"/>
        <v>34.224999999999945</v>
      </c>
      <c r="C1874" t="s">
        <v>10</v>
      </c>
      <c r="D1874">
        <v>10</v>
      </c>
      <c r="E1874">
        <v>0</v>
      </c>
      <c r="F1874">
        <f>IF(martianeum7[[#This Row],[zawartosc '[%']]]&gt;=1,martianeum7[[#This Row],[masa '[kg']]]*martianeum7[[#This Row],[zawartosc '[%']]]*0.01,0)</f>
        <v>0</v>
      </c>
      <c r="G1874">
        <f>martianeum7[[#This Row],[stan_magazynu '[kg']]]+martianeum7[[#This Row],[ile_kg_materiału_z_ładunku]]</f>
        <v>34.224999999999945</v>
      </c>
      <c r="H1874">
        <f>IF(martianeum7[[#This Row],[stan_po_wydobyciu_z_ładunku]]&gt;=100,100,0)</f>
        <v>0</v>
      </c>
      <c r="I1874">
        <f>martianeum7[[#This Row],[stan_po_wydobyciu_z_ładunku]]-martianeum7[[#This Row],[ile_zabiera_na_orbite]]</f>
        <v>34.224999999999945</v>
      </c>
    </row>
    <row r="1875" spans="1:9" x14ac:dyDescent="0.25">
      <c r="A1875" s="1">
        <v>50514</v>
      </c>
      <c r="B1875">
        <f t="shared" si="29"/>
        <v>34.224999999999945</v>
      </c>
      <c r="C1875" t="s">
        <v>9</v>
      </c>
      <c r="D1875">
        <v>15.5</v>
      </c>
      <c r="E1875">
        <v>8.6</v>
      </c>
      <c r="F1875">
        <f>IF(martianeum7[[#This Row],[zawartosc '[%']]]&gt;=1,martianeum7[[#This Row],[masa '[kg']]]*martianeum7[[#This Row],[zawartosc '[%']]]*0.01,0)</f>
        <v>1.333</v>
      </c>
      <c r="G1875">
        <f>martianeum7[[#This Row],[stan_magazynu '[kg']]]+martianeum7[[#This Row],[ile_kg_materiału_z_ładunku]]</f>
        <v>35.557999999999943</v>
      </c>
      <c r="H1875">
        <f>IF(martianeum7[[#This Row],[stan_po_wydobyciu_z_ładunku]]&gt;=100,100,0)</f>
        <v>0</v>
      </c>
      <c r="I1875">
        <f>martianeum7[[#This Row],[stan_po_wydobyciu_z_ładunku]]-martianeum7[[#This Row],[ile_zabiera_na_orbite]]</f>
        <v>35.557999999999943</v>
      </c>
    </row>
    <row r="1876" spans="1:9" x14ac:dyDescent="0.25">
      <c r="A1876" s="1">
        <v>50515</v>
      </c>
      <c r="B1876">
        <f t="shared" si="29"/>
        <v>35.557999999999943</v>
      </c>
      <c r="C1876" t="s">
        <v>10</v>
      </c>
      <c r="D1876">
        <v>15.3</v>
      </c>
      <c r="E1876">
        <v>21.4</v>
      </c>
      <c r="F1876">
        <f>IF(martianeum7[[#This Row],[zawartosc '[%']]]&gt;=1,martianeum7[[#This Row],[masa '[kg']]]*martianeum7[[#This Row],[zawartosc '[%']]]*0.01,0)</f>
        <v>3.2742000000000004</v>
      </c>
      <c r="G1876">
        <f>martianeum7[[#This Row],[stan_magazynu '[kg']]]+martianeum7[[#This Row],[ile_kg_materiału_z_ładunku]]</f>
        <v>38.832199999999943</v>
      </c>
      <c r="H1876">
        <f>IF(martianeum7[[#This Row],[stan_po_wydobyciu_z_ładunku]]&gt;=100,100,0)</f>
        <v>0</v>
      </c>
      <c r="I1876">
        <f>martianeum7[[#This Row],[stan_po_wydobyciu_z_ładunku]]-martianeum7[[#This Row],[ile_zabiera_na_orbite]]</f>
        <v>38.832199999999943</v>
      </c>
    </row>
    <row r="1877" spans="1:9" x14ac:dyDescent="0.25">
      <c r="A1877" s="1">
        <v>50516</v>
      </c>
      <c r="B1877">
        <f t="shared" si="29"/>
        <v>38.832199999999943</v>
      </c>
      <c r="C1877" t="s">
        <v>12</v>
      </c>
      <c r="D1877">
        <v>23.7</v>
      </c>
      <c r="E1877">
        <v>0</v>
      </c>
      <c r="F1877">
        <f>IF(martianeum7[[#This Row],[zawartosc '[%']]]&gt;=1,martianeum7[[#This Row],[masa '[kg']]]*martianeum7[[#This Row],[zawartosc '[%']]]*0.01,0)</f>
        <v>0</v>
      </c>
      <c r="G1877">
        <f>martianeum7[[#This Row],[stan_magazynu '[kg']]]+martianeum7[[#This Row],[ile_kg_materiału_z_ładunku]]</f>
        <v>38.832199999999943</v>
      </c>
      <c r="H1877">
        <f>IF(martianeum7[[#This Row],[stan_po_wydobyciu_z_ładunku]]&gt;=100,100,0)</f>
        <v>0</v>
      </c>
      <c r="I1877">
        <f>martianeum7[[#This Row],[stan_po_wydobyciu_z_ładunku]]-martianeum7[[#This Row],[ile_zabiera_na_orbite]]</f>
        <v>38.832199999999943</v>
      </c>
    </row>
    <row r="1878" spans="1:9" x14ac:dyDescent="0.25">
      <c r="A1878" s="1">
        <v>50517</v>
      </c>
      <c r="B1878">
        <f t="shared" si="29"/>
        <v>38.832199999999943</v>
      </c>
      <c r="C1878" t="s">
        <v>11</v>
      </c>
      <c r="D1878">
        <v>26.1</v>
      </c>
      <c r="E1878">
        <v>12.5</v>
      </c>
      <c r="F1878">
        <f>IF(martianeum7[[#This Row],[zawartosc '[%']]]&gt;=1,martianeum7[[#This Row],[masa '[kg']]]*martianeum7[[#This Row],[zawartosc '[%']]]*0.01,0)</f>
        <v>3.2625000000000002</v>
      </c>
      <c r="G1878">
        <f>martianeum7[[#This Row],[stan_magazynu '[kg']]]+martianeum7[[#This Row],[ile_kg_materiału_z_ładunku]]</f>
        <v>42.094699999999946</v>
      </c>
      <c r="H1878">
        <f>IF(martianeum7[[#This Row],[stan_po_wydobyciu_z_ładunku]]&gt;=100,100,0)</f>
        <v>0</v>
      </c>
      <c r="I1878">
        <f>martianeum7[[#This Row],[stan_po_wydobyciu_z_ładunku]]-martianeum7[[#This Row],[ile_zabiera_na_orbite]]</f>
        <v>42.094699999999946</v>
      </c>
    </row>
    <row r="1879" spans="1:9" x14ac:dyDescent="0.25">
      <c r="A1879" s="1">
        <v>50518</v>
      </c>
      <c r="B1879">
        <f t="shared" si="29"/>
        <v>42.094699999999946</v>
      </c>
      <c r="C1879" t="s">
        <v>11</v>
      </c>
      <c r="D1879">
        <v>13.4</v>
      </c>
      <c r="E1879">
        <v>0</v>
      </c>
      <c r="F1879">
        <f>IF(martianeum7[[#This Row],[zawartosc '[%']]]&gt;=1,martianeum7[[#This Row],[masa '[kg']]]*martianeum7[[#This Row],[zawartosc '[%']]]*0.01,0)</f>
        <v>0</v>
      </c>
      <c r="G1879">
        <f>martianeum7[[#This Row],[stan_magazynu '[kg']]]+martianeum7[[#This Row],[ile_kg_materiału_z_ładunku]]</f>
        <v>42.094699999999946</v>
      </c>
      <c r="H1879">
        <f>IF(martianeum7[[#This Row],[stan_po_wydobyciu_z_ładunku]]&gt;=100,100,0)</f>
        <v>0</v>
      </c>
      <c r="I1879">
        <f>martianeum7[[#This Row],[stan_po_wydobyciu_z_ładunku]]-martianeum7[[#This Row],[ile_zabiera_na_orbite]]</f>
        <v>42.094699999999946</v>
      </c>
    </row>
    <row r="1880" spans="1:9" x14ac:dyDescent="0.25">
      <c r="A1880" s="1">
        <v>50519</v>
      </c>
      <c r="B1880">
        <f t="shared" si="29"/>
        <v>42.094699999999946</v>
      </c>
      <c r="C1880" t="s">
        <v>5</v>
      </c>
      <c r="D1880">
        <v>17.8</v>
      </c>
      <c r="E1880">
        <v>3.7</v>
      </c>
      <c r="F1880">
        <f>IF(martianeum7[[#This Row],[zawartosc '[%']]]&gt;=1,martianeum7[[#This Row],[masa '[kg']]]*martianeum7[[#This Row],[zawartosc '[%']]]*0.01,0)</f>
        <v>0.65859999999999996</v>
      </c>
      <c r="G1880">
        <f>martianeum7[[#This Row],[stan_magazynu '[kg']]]+martianeum7[[#This Row],[ile_kg_materiału_z_ładunku]]</f>
        <v>42.753299999999946</v>
      </c>
      <c r="H1880">
        <f>IF(martianeum7[[#This Row],[stan_po_wydobyciu_z_ładunku]]&gt;=100,100,0)</f>
        <v>0</v>
      </c>
      <c r="I1880">
        <f>martianeum7[[#This Row],[stan_po_wydobyciu_z_ładunku]]-martianeum7[[#This Row],[ile_zabiera_na_orbite]]</f>
        <v>42.753299999999946</v>
      </c>
    </row>
    <row r="1881" spans="1:9" x14ac:dyDescent="0.25">
      <c r="A1881" s="1">
        <v>50520</v>
      </c>
      <c r="B1881">
        <f t="shared" si="29"/>
        <v>42.753299999999946</v>
      </c>
      <c r="C1881" t="s">
        <v>24</v>
      </c>
      <c r="D1881">
        <v>13</v>
      </c>
      <c r="E1881">
        <v>2.7</v>
      </c>
      <c r="F1881">
        <f>IF(martianeum7[[#This Row],[zawartosc '[%']]]&gt;=1,martianeum7[[#This Row],[masa '[kg']]]*martianeum7[[#This Row],[zawartosc '[%']]]*0.01,0)</f>
        <v>0.35100000000000003</v>
      </c>
      <c r="G1881">
        <f>martianeum7[[#This Row],[stan_magazynu '[kg']]]+martianeum7[[#This Row],[ile_kg_materiału_z_ładunku]]</f>
        <v>43.104299999999945</v>
      </c>
      <c r="H1881">
        <f>IF(martianeum7[[#This Row],[stan_po_wydobyciu_z_ładunku]]&gt;=100,100,0)</f>
        <v>0</v>
      </c>
      <c r="I1881">
        <f>martianeum7[[#This Row],[stan_po_wydobyciu_z_ładunku]]-martianeum7[[#This Row],[ile_zabiera_na_orbite]]</f>
        <v>43.104299999999945</v>
      </c>
    </row>
    <row r="1882" spans="1:9" x14ac:dyDescent="0.25">
      <c r="A1882" s="1">
        <v>50521</v>
      </c>
      <c r="B1882">
        <f t="shared" si="29"/>
        <v>43.104299999999945</v>
      </c>
      <c r="C1882" t="s">
        <v>7</v>
      </c>
      <c r="D1882">
        <v>28.2</v>
      </c>
      <c r="E1882">
        <v>0</v>
      </c>
      <c r="F1882">
        <f>IF(martianeum7[[#This Row],[zawartosc '[%']]]&gt;=1,martianeum7[[#This Row],[masa '[kg']]]*martianeum7[[#This Row],[zawartosc '[%']]]*0.01,0)</f>
        <v>0</v>
      </c>
      <c r="G1882">
        <f>martianeum7[[#This Row],[stan_magazynu '[kg']]]+martianeum7[[#This Row],[ile_kg_materiału_z_ładunku]]</f>
        <v>43.104299999999945</v>
      </c>
      <c r="H1882">
        <f>IF(martianeum7[[#This Row],[stan_po_wydobyciu_z_ładunku]]&gt;=100,100,0)</f>
        <v>0</v>
      </c>
      <c r="I1882">
        <f>martianeum7[[#This Row],[stan_po_wydobyciu_z_ładunku]]-martianeum7[[#This Row],[ile_zabiera_na_orbite]]</f>
        <v>43.104299999999945</v>
      </c>
    </row>
    <row r="1883" spans="1:9" x14ac:dyDescent="0.25">
      <c r="A1883" s="1">
        <v>50522</v>
      </c>
      <c r="B1883">
        <f t="shared" si="29"/>
        <v>43.104299999999945</v>
      </c>
      <c r="C1883" t="s">
        <v>10</v>
      </c>
      <c r="D1883">
        <v>23</v>
      </c>
      <c r="E1883">
        <v>0</v>
      </c>
      <c r="F1883">
        <f>IF(martianeum7[[#This Row],[zawartosc '[%']]]&gt;=1,martianeum7[[#This Row],[masa '[kg']]]*martianeum7[[#This Row],[zawartosc '[%']]]*0.01,0)</f>
        <v>0</v>
      </c>
      <c r="G1883">
        <f>martianeum7[[#This Row],[stan_magazynu '[kg']]]+martianeum7[[#This Row],[ile_kg_materiału_z_ładunku]]</f>
        <v>43.104299999999945</v>
      </c>
      <c r="H1883">
        <f>IF(martianeum7[[#This Row],[stan_po_wydobyciu_z_ładunku]]&gt;=100,100,0)</f>
        <v>0</v>
      </c>
      <c r="I1883">
        <f>martianeum7[[#This Row],[stan_po_wydobyciu_z_ładunku]]-martianeum7[[#This Row],[ile_zabiera_na_orbite]]</f>
        <v>43.104299999999945</v>
      </c>
    </row>
    <row r="1884" spans="1:9" x14ac:dyDescent="0.25">
      <c r="A1884" s="1">
        <v>50523</v>
      </c>
      <c r="B1884">
        <f t="shared" si="29"/>
        <v>43.104299999999945</v>
      </c>
      <c r="C1884" t="s">
        <v>7</v>
      </c>
      <c r="D1884">
        <v>21.5</v>
      </c>
      <c r="E1884">
        <v>0</v>
      </c>
      <c r="F1884">
        <f>IF(martianeum7[[#This Row],[zawartosc '[%']]]&gt;=1,martianeum7[[#This Row],[masa '[kg']]]*martianeum7[[#This Row],[zawartosc '[%']]]*0.01,0)</f>
        <v>0</v>
      </c>
      <c r="G1884">
        <f>martianeum7[[#This Row],[stan_magazynu '[kg']]]+martianeum7[[#This Row],[ile_kg_materiału_z_ładunku]]</f>
        <v>43.104299999999945</v>
      </c>
      <c r="H1884">
        <f>IF(martianeum7[[#This Row],[stan_po_wydobyciu_z_ładunku]]&gt;=100,100,0)</f>
        <v>0</v>
      </c>
      <c r="I1884">
        <f>martianeum7[[#This Row],[stan_po_wydobyciu_z_ładunku]]-martianeum7[[#This Row],[ile_zabiera_na_orbite]]</f>
        <v>43.104299999999945</v>
      </c>
    </row>
    <row r="1885" spans="1:9" x14ac:dyDescent="0.25">
      <c r="A1885" s="1">
        <v>50524</v>
      </c>
      <c r="B1885">
        <f t="shared" si="29"/>
        <v>43.104299999999945</v>
      </c>
      <c r="C1885" t="s">
        <v>18</v>
      </c>
      <c r="D1885">
        <v>22.3</v>
      </c>
      <c r="E1885">
        <v>0</v>
      </c>
      <c r="F1885">
        <f>IF(martianeum7[[#This Row],[zawartosc '[%']]]&gt;=1,martianeum7[[#This Row],[masa '[kg']]]*martianeum7[[#This Row],[zawartosc '[%']]]*0.01,0)</f>
        <v>0</v>
      </c>
      <c r="G1885">
        <f>martianeum7[[#This Row],[stan_magazynu '[kg']]]+martianeum7[[#This Row],[ile_kg_materiału_z_ładunku]]</f>
        <v>43.104299999999945</v>
      </c>
      <c r="H1885">
        <f>IF(martianeum7[[#This Row],[stan_po_wydobyciu_z_ładunku]]&gt;=100,100,0)</f>
        <v>0</v>
      </c>
      <c r="I1885">
        <f>martianeum7[[#This Row],[stan_po_wydobyciu_z_ładunku]]-martianeum7[[#This Row],[ile_zabiera_na_orbite]]</f>
        <v>43.104299999999945</v>
      </c>
    </row>
    <row r="1886" spans="1:9" x14ac:dyDescent="0.25">
      <c r="A1886" s="1">
        <v>50525</v>
      </c>
      <c r="B1886">
        <f t="shared" si="29"/>
        <v>43.104299999999945</v>
      </c>
      <c r="C1886" t="s">
        <v>10</v>
      </c>
      <c r="D1886">
        <v>28.2</v>
      </c>
      <c r="E1886">
        <v>0</v>
      </c>
      <c r="F1886">
        <f>IF(martianeum7[[#This Row],[zawartosc '[%']]]&gt;=1,martianeum7[[#This Row],[masa '[kg']]]*martianeum7[[#This Row],[zawartosc '[%']]]*0.01,0)</f>
        <v>0</v>
      </c>
      <c r="G1886">
        <f>martianeum7[[#This Row],[stan_magazynu '[kg']]]+martianeum7[[#This Row],[ile_kg_materiału_z_ładunku]]</f>
        <v>43.104299999999945</v>
      </c>
      <c r="H1886">
        <f>IF(martianeum7[[#This Row],[stan_po_wydobyciu_z_ładunku]]&gt;=100,100,0)</f>
        <v>0</v>
      </c>
      <c r="I1886">
        <f>martianeum7[[#This Row],[stan_po_wydobyciu_z_ładunku]]-martianeum7[[#This Row],[ile_zabiera_na_orbite]]</f>
        <v>43.104299999999945</v>
      </c>
    </row>
    <row r="1887" spans="1:9" x14ac:dyDescent="0.25">
      <c r="A1887" s="1">
        <v>50526</v>
      </c>
      <c r="B1887">
        <f t="shared" si="29"/>
        <v>43.104299999999945</v>
      </c>
      <c r="C1887" t="s">
        <v>24</v>
      </c>
      <c r="D1887">
        <v>11.9</v>
      </c>
      <c r="E1887">
        <v>3.4</v>
      </c>
      <c r="F1887">
        <f>IF(martianeum7[[#This Row],[zawartosc '[%']]]&gt;=1,martianeum7[[#This Row],[masa '[kg']]]*martianeum7[[#This Row],[zawartosc '[%']]]*0.01,0)</f>
        <v>0.40460000000000002</v>
      </c>
      <c r="G1887">
        <f>martianeum7[[#This Row],[stan_magazynu '[kg']]]+martianeum7[[#This Row],[ile_kg_materiału_z_ładunku]]</f>
        <v>43.508899999999947</v>
      </c>
      <c r="H1887">
        <f>IF(martianeum7[[#This Row],[stan_po_wydobyciu_z_ładunku]]&gt;=100,100,0)</f>
        <v>0</v>
      </c>
      <c r="I1887">
        <f>martianeum7[[#This Row],[stan_po_wydobyciu_z_ładunku]]-martianeum7[[#This Row],[ile_zabiera_na_orbite]]</f>
        <v>43.508899999999947</v>
      </c>
    </row>
    <row r="1888" spans="1:9" x14ac:dyDescent="0.25">
      <c r="A1888" s="1">
        <v>50527</v>
      </c>
      <c r="B1888">
        <f t="shared" si="29"/>
        <v>43.508899999999947</v>
      </c>
      <c r="C1888" t="s">
        <v>18</v>
      </c>
      <c r="D1888">
        <v>20.9</v>
      </c>
      <c r="E1888">
        <v>7.5</v>
      </c>
      <c r="F1888">
        <f>IF(martianeum7[[#This Row],[zawartosc '[%']]]&gt;=1,martianeum7[[#This Row],[masa '[kg']]]*martianeum7[[#This Row],[zawartosc '[%']]]*0.01,0)</f>
        <v>1.5675000000000001</v>
      </c>
      <c r="G1888">
        <f>martianeum7[[#This Row],[stan_magazynu '[kg']]]+martianeum7[[#This Row],[ile_kg_materiału_z_ładunku]]</f>
        <v>45.07639999999995</v>
      </c>
      <c r="H1888">
        <f>IF(martianeum7[[#This Row],[stan_po_wydobyciu_z_ładunku]]&gt;=100,100,0)</f>
        <v>0</v>
      </c>
      <c r="I1888">
        <f>martianeum7[[#This Row],[stan_po_wydobyciu_z_ładunku]]-martianeum7[[#This Row],[ile_zabiera_na_orbite]]</f>
        <v>45.07639999999995</v>
      </c>
    </row>
    <row r="1889" spans="1:9" x14ac:dyDescent="0.25">
      <c r="A1889" s="1">
        <v>50528</v>
      </c>
      <c r="B1889">
        <f t="shared" si="29"/>
        <v>45.07639999999995</v>
      </c>
      <c r="C1889" t="s">
        <v>32</v>
      </c>
      <c r="D1889">
        <v>18.399999999999999</v>
      </c>
      <c r="E1889">
        <v>0.2</v>
      </c>
      <c r="F1889">
        <f>IF(martianeum7[[#This Row],[zawartosc '[%']]]&gt;=1,martianeum7[[#This Row],[masa '[kg']]]*martianeum7[[#This Row],[zawartosc '[%']]]*0.01,0)</f>
        <v>0</v>
      </c>
      <c r="G1889">
        <f>martianeum7[[#This Row],[stan_magazynu '[kg']]]+martianeum7[[#This Row],[ile_kg_materiału_z_ładunku]]</f>
        <v>45.07639999999995</v>
      </c>
      <c r="H1889">
        <f>IF(martianeum7[[#This Row],[stan_po_wydobyciu_z_ładunku]]&gt;=100,100,0)</f>
        <v>0</v>
      </c>
      <c r="I1889">
        <f>martianeum7[[#This Row],[stan_po_wydobyciu_z_ładunku]]-martianeum7[[#This Row],[ile_zabiera_na_orbite]]</f>
        <v>45.07639999999995</v>
      </c>
    </row>
    <row r="1890" spans="1:9" x14ac:dyDescent="0.25">
      <c r="A1890" s="1">
        <v>50529</v>
      </c>
      <c r="B1890">
        <f t="shared" si="29"/>
        <v>45.07639999999995</v>
      </c>
      <c r="C1890" t="s">
        <v>10</v>
      </c>
      <c r="D1890">
        <v>27.8</v>
      </c>
      <c r="E1890">
        <v>35.9</v>
      </c>
      <c r="F1890">
        <f>IF(martianeum7[[#This Row],[zawartosc '[%']]]&gt;=1,martianeum7[[#This Row],[masa '[kg']]]*martianeum7[[#This Row],[zawartosc '[%']]]*0.01,0)</f>
        <v>9.9802</v>
      </c>
      <c r="G1890">
        <f>martianeum7[[#This Row],[stan_magazynu '[kg']]]+martianeum7[[#This Row],[ile_kg_materiału_z_ładunku]]</f>
        <v>55.056599999999946</v>
      </c>
      <c r="H1890">
        <f>IF(martianeum7[[#This Row],[stan_po_wydobyciu_z_ładunku]]&gt;=100,100,0)</f>
        <v>0</v>
      </c>
      <c r="I1890">
        <f>martianeum7[[#This Row],[stan_po_wydobyciu_z_ładunku]]-martianeum7[[#This Row],[ile_zabiera_na_orbite]]</f>
        <v>55.056599999999946</v>
      </c>
    </row>
    <row r="1891" spans="1:9" x14ac:dyDescent="0.25">
      <c r="A1891" s="1">
        <v>50530</v>
      </c>
      <c r="B1891">
        <f t="shared" si="29"/>
        <v>55.056599999999946</v>
      </c>
      <c r="C1891" t="s">
        <v>19</v>
      </c>
      <c r="D1891">
        <v>20.7</v>
      </c>
      <c r="E1891">
        <v>14.7</v>
      </c>
      <c r="F1891">
        <f>IF(martianeum7[[#This Row],[zawartosc '[%']]]&gt;=1,martianeum7[[#This Row],[masa '[kg']]]*martianeum7[[#This Row],[zawartosc '[%']]]*0.01,0)</f>
        <v>3.0428999999999995</v>
      </c>
      <c r="G1891">
        <f>martianeum7[[#This Row],[stan_magazynu '[kg']]]+martianeum7[[#This Row],[ile_kg_materiału_z_ładunku]]</f>
        <v>58.099499999999949</v>
      </c>
      <c r="H1891">
        <f>IF(martianeum7[[#This Row],[stan_po_wydobyciu_z_ładunku]]&gt;=100,100,0)</f>
        <v>0</v>
      </c>
      <c r="I1891">
        <f>martianeum7[[#This Row],[stan_po_wydobyciu_z_ładunku]]-martianeum7[[#This Row],[ile_zabiera_na_orbite]]</f>
        <v>58.099499999999949</v>
      </c>
    </row>
    <row r="1892" spans="1:9" x14ac:dyDescent="0.25">
      <c r="A1892" s="1">
        <v>50531</v>
      </c>
      <c r="B1892">
        <f t="shared" si="29"/>
        <v>58.099499999999949</v>
      </c>
      <c r="C1892" t="s">
        <v>5</v>
      </c>
      <c r="D1892">
        <v>13</v>
      </c>
      <c r="E1892">
        <v>0</v>
      </c>
      <c r="F1892">
        <f>IF(martianeum7[[#This Row],[zawartosc '[%']]]&gt;=1,martianeum7[[#This Row],[masa '[kg']]]*martianeum7[[#This Row],[zawartosc '[%']]]*0.01,0)</f>
        <v>0</v>
      </c>
      <c r="G1892">
        <f>martianeum7[[#This Row],[stan_magazynu '[kg']]]+martianeum7[[#This Row],[ile_kg_materiału_z_ładunku]]</f>
        <v>58.099499999999949</v>
      </c>
      <c r="H1892">
        <f>IF(martianeum7[[#This Row],[stan_po_wydobyciu_z_ładunku]]&gt;=100,100,0)</f>
        <v>0</v>
      </c>
      <c r="I1892">
        <f>martianeum7[[#This Row],[stan_po_wydobyciu_z_ładunku]]-martianeum7[[#This Row],[ile_zabiera_na_orbite]]</f>
        <v>58.099499999999949</v>
      </c>
    </row>
    <row r="1893" spans="1:9" x14ac:dyDescent="0.25">
      <c r="A1893" s="1">
        <v>50532</v>
      </c>
      <c r="B1893">
        <f t="shared" si="29"/>
        <v>58.099499999999949</v>
      </c>
      <c r="C1893" t="s">
        <v>19</v>
      </c>
      <c r="D1893">
        <v>29.4</v>
      </c>
      <c r="E1893">
        <v>0</v>
      </c>
      <c r="F1893">
        <f>IF(martianeum7[[#This Row],[zawartosc '[%']]]&gt;=1,martianeum7[[#This Row],[masa '[kg']]]*martianeum7[[#This Row],[zawartosc '[%']]]*0.01,0)</f>
        <v>0</v>
      </c>
      <c r="G1893">
        <f>martianeum7[[#This Row],[stan_magazynu '[kg']]]+martianeum7[[#This Row],[ile_kg_materiału_z_ładunku]]</f>
        <v>58.099499999999949</v>
      </c>
      <c r="H1893">
        <f>IF(martianeum7[[#This Row],[stan_po_wydobyciu_z_ładunku]]&gt;=100,100,0)</f>
        <v>0</v>
      </c>
      <c r="I1893">
        <f>martianeum7[[#This Row],[stan_po_wydobyciu_z_ładunku]]-martianeum7[[#This Row],[ile_zabiera_na_orbite]]</f>
        <v>58.099499999999949</v>
      </c>
    </row>
    <row r="1894" spans="1:9" x14ac:dyDescent="0.25">
      <c r="A1894" s="1">
        <v>50533</v>
      </c>
      <c r="B1894">
        <f t="shared" si="29"/>
        <v>58.099499999999949</v>
      </c>
      <c r="C1894" t="s">
        <v>6</v>
      </c>
      <c r="D1894">
        <v>19.8</v>
      </c>
      <c r="E1894">
        <v>13.9</v>
      </c>
      <c r="F1894">
        <f>IF(martianeum7[[#This Row],[zawartosc '[%']]]&gt;=1,martianeum7[[#This Row],[masa '[kg']]]*martianeum7[[#This Row],[zawartosc '[%']]]*0.01,0)</f>
        <v>2.7522000000000002</v>
      </c>
      <c r="G1894">
        <f>martianeum7[[#This Row],[stan_magazynu '[kg']]]+martianeum7[[#This Row],[ile_kg_materiału_z_ładunku]]</f>
        <v>60.851699999999951</v>
      </c>
      <c r="H1894">
        <f>IF(martianeum7[[#This Row],[stan_po_wydobyciu_z_ładunku]]&gt;=100,100,0)</f>
        <v>0</v>
      </c>
      <c r="I1894">
        <f>martianeum7[[#This Row],[stan_po_wydobyciu_z_ładunku]]-martianeum7[[#This Row],[ile_zabiera_na_orbite]]</f>
        <v>60.851699999999951</v>
      </c>
    </row>
    <row r="1895" spans="1:9" x14ac:dyDescent="0.25">
      <c r="A1895" s="1">
        <v>50534</v>
      </c>
      <c r="B1895">
        <f t="shared" si="29"/>
        <v>60.851699999999951</v>
      </c>
      <c r="C1895" t="s">
        <v>11</v>
      </c>
      <c r="D1895">
        <v>10.9</v>
      </c>
      <c r="E1895">
        <v>17</v>
      </c>
      <c r="F1895">
        <f>IF(martianeum7[[#This Row],[zawartosc '[%']]]&gt;=1,martianeum7[[#This Row],[masa '[kg']]]*martianeum7[[#This Row],[zawartosc '[%']]]*0.01,0)</f>
        <v>1.8530000000000002</v>
      </c>
      <c r="G1895">
        <f>martianeum7[[#This Row],[stan_magazynu '[kg']]]+martianeum7[[#This Row],[ile_kg_materiału_z_ładunku]]</f>
        <v>62.704699999999953</v>
      </c>
      <c r="H1895">
        <f>IF(martianeum7[[#This Row],[stan_po_wydobyciu_z_ładunku]]&gt;=100,100,0)</f>
        <v>0</v>
      </c>
      <c r="I1895">
        <f>martianeum7[[#This Row],[stan_po_wydobyciu_z_ładunku]]-martianeum7[[#This Row],[ile_zabiera_na_orbite]]</f>
        <v>62.704699999999953</v>
      </c>
    </row>
    <row r="1896" spans="1:9" x14ac:dyDescent="0.25">
      <c r="A1896" s="1">
        <v>50535</v>
      </c>
      <c r="B1896">
        <f t="shared" si="29"/>
        <v>62.704699999999953</v>
      </c>
      <c r="C1896" t="s">
        <v>10</v>
      </c>
      <c r="D1896">
        <v>27.3</v>
      </c>
      <c r="E1896">
        <v>15.8</v>
      </c>
      <c r="F1896">
        <f>IF(martianeum7[[#This Row],[zawartosc '[%']]]&gt;=1,martianeum7[[#This Row],[masa '[kg']]]*martianeum7[[#This Row],[zawartosc '[%']]]*0.01,0)</f>
        <v>4.3134000000000006</v>
      </c>
      <c r="G1896">
        <f>martianeum7[[#This Row],[stan_magazynu '[kg']]]+martianeum7[[#This Row],[ile_kg_materiału_z_ładunku]]</f>
        <v>67.018099999999947</v>
      </c>
      <c r="H1896">
        <f>IF(martianeum7[[#This Row],[stan_po_wydobyciu_z_ładunku]]&gt;=100,100,0)</f>
        <v>0</v>
      </c>
      <c r="I1896">
        <f>martianeum7[[#This Row],[stan_po_wydobyciu_z_ładunku]]-martianeum7[[#This Row],[ile_zabiera_na_orbite]]</f>
        <v>67.018099999999947</v>
      </c>
    </row>
    <row r="1897" spans="1:9" x14ac:dyDescent="0.25">
      <c r="A1897" s="1">
        <v>50536</v>
      </c>
      <c r="B1897">
        <f t="shared" si="29"/>
        <v>67.018099999999947</v>
      </c>
      <c r="C1897" t="s">
        <v>19</v>
      </c>
      <c r="D1897">
        <v>16.399999999999999</v>
      </c>
      <c r="E1897">
        <v>0</v>
      </c>
      <c r="F1897">
        <f>IF(martianeum7[[#This Row],[zawartosc '[%']]]&gt;=1,martianeum7[[#This Row],[masa '[kg']]]*martianeum7[[#This Row],[zawartosc '[%']]]*0.01,0)</f>
        <v>0</v>
      </c>
      <c r="G1897">
        <f>martianeum7[[#This Row],[stan_magazynu '[kg']]]+martianeum7[[#This Row],[ile_kg_materiału_z_ładunku]]</f>
        <v>67.018099999999947</v>
      </c>
      <c r="H1897">
        <f>IF(martianeum7[[#This Row],[stan_po_wydobyciu_z_ładunku]]&gt;=100,100,0)</f>
        <v>0</v>
      </c>
      <c r="I1897">
        <f>martianeum7[[#This Row],[stan_po_wydobyciu_z_ładunku]]-martianeum7[[#This Row],[ile_zabiera_na_orbite]]</f>
        <v>67.018099999999947</v>
      </c>
    </row>
    <row r="1898" spans="1:9" x14ac:dyDescent="0.25">
      <c r="A1898" s="1">
        <v>50537</v>
      </c>
      <c r="B1898">
        <f t="shared" si="29"/>
        <v>67.018099999999947</v>
      </c>
      <c r="C1898" t="s">
        <v>15</v>
      </c>
      <c r="D1898">
        <v>28</v>
      </c>
      <c r="E1898">
        <v>9.6999999999999993</v>
      </c>
      <c r="F1898">
        <f>IF(martianeum7[[#This Row],[zawartosc '[%']]]&gt;=1,martianeum7[[#This Row],[masa '[kg']]]*martianeum7[[#This Row],[zawartosc '[%']]]*0.01,0)</f>
        <v>2.7159999999999997</v>
      </c>
      <c r="G1898">
        <f>martianeum7[[#This Row],[stan_magazynu '[kg']]]+martianeum7[[#This Row],[ile_kg_materiału_z_ładunku]]</f>
        <v>69.734099999999941</v>
      </c>
      <c r="H1898">
        <f>IF(martianeum7[[#This Row],[stan_po_wydobyciu_z_ładunku]]&gt;=100,100,0)</f>
        <v>0</v>
      </c>
      <c r="I1898">
        <f>martianeum7[[#This Row],[stan_po_wydobyciu_z_ładunku]]-martianeum7[[#This Row],[ile_zabiera_na_orbite]]</f>
        <v>69.734099999999941</v>
      </c>
    </row>
    <row r="1899" spans="1:9" x14ac:dyDescent="0.25">
      <c r="A1899" s="1">
        <v>50538</v>
      </c>
      <c r="B1899">
        <f t="shared" si="29"/>
        <v>69.734099999999941</v>
      </c>
      <c r="C1899" t="s">
        <v>7</v>
      </c>
      <c r="D1899">
        <v>17.399999999999999</v>
      </c>
      <c r="E1899">
        <v>6.6</v>
      </c>
      <c r="F1899">
        <f>IF(martianeum7[[#This Row],[zawartosc '[%']]]&gt;=1,martianeum7[[#This Row],[masa '[kg']]]*martianeum7[[#This Row],[zawartosc '[%']]]*0.01,0)</f>
        <v>1.1483999999999999</v>
      </c>
      <c r="G1899">
        <f>martianeum7[[#This Row],[stan_magazynu '[kg']]]+martianeum7[[#This Row],[ile_kg_materiału_z_ładunku]]</f>
        <v>70.882499999999936</v>
      </c>
      <c r="H1899">
        <f>IF(martianeum7[[#This Row],[stan_po_wydobyciu_z_ładunku]]&gt;=100,100,0)</f>
        <v>0</v>
      </c>
      <c r="I1899">
        <f>martianeum7[[#This Row],[stan_po_wydobyciu_z_ładunku]]-martianeum7[[#This Row],[ile_zabiera_na_orbite]]</f>
        <v>70.882499999999936</v>
      </c>
    </row>
    <row r="1900" spans="1:9" x14ac:dyDescent="0.25">
      <c r="A1900" s="1">
        <v>50539</v>
      </c>
      <c r="B1900">
        <f t="shared" si="29"/>
        <v>70.882499999999936</v>
      </c>
      <c r="C1900" t="s">
        <v>8</v>
      </c>
      <c r="D1900">
        <v>25.7</v>
      </c>
      <c r="E1900">
        <v>0.7</v>
      </c>
      <c r="F1900">
        <f>IF(martianeum7[[#This Row],[zawartosc '[%']]]&gt;=1,martianeum7[[#This Row],[masa '[kg']]]*martianeum7[[#This Row],[zawartosc '[%']]]*0.01,0)</f>
        <v>0</v>
      </c>
      <c r="G1900">
        <f>martianeum7[[#This Row],[stan_magazynu '[kg']]]+martianeum7[[#This Row],[ile_kg_materiału_z_ładunku]]</f>
        <v>70.882499999999936</v>
      </c>
      <c r="H1900">
        <f>IF(martianeum7[[#This Row],[stan_po_wydobyciu_z_ładunku]]&gt;=100,100,0)</f>
        <v>0</v>
      </c>
      <c r="I1900">
        <f>martianeum7[[#This Row],[stan_po_wydobyciu_z_ładunku]]-martianeum7[[#This Row],[ile_zabiera_na_orbite]]</f>
        <v>70.882499999999936</v>
      </c>
    </row>
    <row r="1901" spans="1:9" x14ac:dyDescent="0.25">
      <c r="A1901" s="1">
        <v>50540</v>
      </c>
      <c r="B1901">
        <f t="shared" si="29"/>
        <v>70.882499999999936</v>
      </c>
      <c r="C1901" t="s">
        <v>19</v>
      </c>
      <c r="D1901">
        <v>20.100000000000001</v>
      </c>
      <c r="E1901">
        <v>11</v>
      </c>
      <c r="F1901">
        <f>IF(martianeum7[[#This Row],[zawartosc '[%']]]&gt;=1,martianeum7[[#This Row],[masa '[kg']]]*martianeum7[[#This Row],[zawartosc '[%']]]*0.01,0)</f>
        <v>2.2110000000000003</v>
      </c>
      <c r="G1901">
        <f>martianeum7[[#This Row],[stan_magazynu '[kg']]]+martianeum7[[#This Row],[ile_kg_materiału_z_ładunku]]</f>
        <v>73.093499999999935</v>
      </c>
      <c r="H1901">
        <f>IF(martianeum7[[#This Row],[stan_po_wydobyciu_z_ładunku]]&gt;=100,100,0)</f>
        <v>0</v>
      </c>
      <c r="I1901">
        <f>martianeum7[[#This Row],[stan_po_wydobyciu_z_ładunku]]-martianeum7[[#This Row],[ile_zabiera_na_orbite]]</f>
        <v>73.093499999999935</v>
      </c>
    </row>
    <row r="1902" spans="1:9" x14ac:dyDescent="0.25">
      <c r="A1902" s="1">
        <v>50541</v>
      </c>
      <c r="B1902">
        <f t="shared" si="29"/>
        <v>73.093499999999935</v>
      </c>
      <c r="C1902" t="s">
        <v>19</v>
      </c>
      <c r="D1902">
        <v>17.899999999999999</v>
      </c>
      <c r="E1902">
        <v>0</v>
      </c>
      <c r="F1902">
        <f>IF(martianeum7[[#This Row],[zawartosc '[%']]]&gt;=1,martianeum7[[#This Row],[masa '[kg']]]*martianeum7[[#This Row],[zawartosc '[%']]]*0.01,0)</f>
        <v>0</v>
      </c>
      <c r="G1902">
        <f>martianeum7[[#This Row],[stan_magazynu '[kg']]]+martianeum7[[#This Row],[ile_kg_materiału_z_ładunku]]</f>
        <v>73.093499999999935</v>
      </c>
      <c r="H1902">
        <f>IF(martianeum7[[#This Row],[stan_po_wydobyciu_z_ładunku]]&gt;=100,100,0)</f>
        <v>0</v>
      </c>
      <c r="I1902">
        <f>martianeum7[[#This Row],[stan_po_wydobyciu_z_ładunku]]-martianeum7[[#This Row],[ile_zabiera_na_orbite]]</f>
        <v>73.093499999999935</v>
      </c>
    </row>
    <row r="1903" spans="1:9" x14ac:dyDescent="0.25">
      <c r="A1903" s="1">
        <v>50542</v>
      </c>
      <c r="B1903">
        <f t="shared" si="29"/>
        <v>73.093499999999935</v>
      </c>
      <c r="C1903" t="s">
        <v>11</v>
      </c>
      <c r="D1903">
        <v>10.7</v>
      </c>
      <c r="E1903">
        <v>6.4</v>
      </c>
      <c r="F1903">
        <f>IF(martianeum7[[#This Row],[zawartosc '[%']]]&gt;=1,martianeum7[[#This Row],[masa '[kg']]]*martianeum7[[#This Row],[zawartosc '[%']]]*0.01,0)</f>
        <v>0.68480000000000008</v>
      </c>
      <c r="G1903">
        <f>martianeum7[[#This Row],[stan_magazynu '[kg']]]+martianeum7[[#This Row],[ile_kg_materiału_z_ładunku]]</f>
        <v>73.77829999999993</v>
      </c>
      <c r="H1903">
        <f>IF(martianeum7[[#This Row],[stan_po_wydobyciu_z_ładunku]]&gt;=100,100,0)</f>
        <v>0</v>
      </c>
      <c r="I1903">
        <f>martianeum7[[#This Row],[stan_po_wydobyciu_z_ładunku]]-martianeum7[[#This Row],[ile_zabiera_na_orbite]]</f>
        <v>73.77829999999993</v>
      </c>
    </row>
    <row r="1904" spans="1:9" x14ac:dyDescent="0.25">
      <c r="A1904" s="1">
        <v>50543</v>
      </c>
      <c r="B1904">
        <f t="shared" si="29"/>
        <v>73.77829999999993</v>
      </c>
      <c r="C1904" t="s">
        <v>9</v>
      </c>
      <c r="D1904">
        <v>20.399999999999999</v>
      </c>
      <c r="E1904">
        <v>0</v>
      </c>
      <c r="F1904">
        <f>IF(martianeum7[[#This Row],[zawartosc '[%']]]&gt;=1,martianeum7[[#This Row],[masa '[kg']]]*martianeum7[[#This Row],[zawartosc '[%']]]*0.01,0)</f>
        <v>0</v>
      </c>
      <c r="G1904">
        <f>martianeum7[[#This Row],[stan_magazynu '[kg']]]+martianeum7[[#This Row],[ile_kg_materiału_z_ładunku]]</f>
        <v>73.77829999999993</v>
      </c>
      <c r="H1904">
        <f>IF(martianeum7[[#This Row],[stan_po_wydobyciu_z_ładunku]]&gt;=100,100,0)</f>
        <v>0</v>
      </c>
      <c r="I1904">
        <f>martianeum7[[#This Row],[stan_po_wydobyciu_z_ładunku]]-martianeum7[[#This Row],[ile_zabiera_na_orbite]]</f>
        <v>73.77829999999993</v>
      </c>
    </row>
    <row r="1905" spans="1:9" x14ac:dyDescent="0.25">
      <c r="A1905" s="1">
        <v>50544</v>
      </c>
      <c r="B1905">
        <f t="shared" si="29"/>
        <v>73.77829999999993</v>
      </c>
      <c r="C1905" t="s">
        <v>12</v>
      </c>
      <c r="D1905">
        <v>25.4</v>
      </c>
      <c r="E1905">
        <v>1</v>
      </c>
      <c r="F1905">
        <f>IF(martianeum7[[#This Row],[zawartosc '[%']]]&gt;=1,martianeum7[[#This Row],[masa '[kg']]]*martianeum7[[#This Row],[zawartosc '[%']]]*0.01,0)</f>
        <v>0.254</v>
      </c>
      <c r="G1905">
        <f>martianeum7[[#This Row],[stan_magazynu '[kg']]]+martianeum7[[#This Row],[ile_kg_materiału_z_ładunku]]</f>
        <v>74.032299999999935</v>
      </c>
      <c r="H1905">
        <f>IF(martianeum7[[#This Row],[stan_po_wydobyciu_z_ładunku]]&gt;=100,100,0)</f>
        <v>0</v>
      </c>
      <c r="I1905">
        <f>martianeum7[[#This Row],[stan_po_wydobyciu_z_ładunku]]-martianeum7[[#This Row],[ile_zabiera_na_orbite]]</f>
        <v>74.032299999999935</v>
      </c>
    </row>
    <row r="1906" spans="1:9" x14ac:dyDescent="0.25">
      <c r="A1906" s="1">
        <v>50545</v>
      </c>
      <c r="B1906">
        <f t="shared" si="29"/>
        <v>74.032299999999935</v>
      </c>
      <c r="C1906" t="s">
        <v>8</v>
      </c>
      <c r="D1906">
        <v>10.9</v>
      </c>
      <c r="E1906">
        <v>0.2</v>
      </c>
      <c r="F1906">
        <f>IF(martianeum7[[#This Row],[zawartosc '[%']]]&gt;=1,martianeum7[[#This Row],[masa '[kg']]]*martianeum7[[#This Row],[zawartosc '[%']]]*0.01,0)</f>
        <v>0</v>
      </c>
      <c r="G1906">
        <f>martianeum7[[#This Row],[stan_magazynu '[kg']]]+martianeum7[[#This Row],[ile_kg_materiału_z_ładunku]]</f>
        <v>74.032299999999935</v>
      </c>
      <c r="H1906">
        <f>IF(martianeum7[[#This Row],[stan_po_wydobyciu_z_ładunku]]&gt;=100,100,0)</f>
        <v>0</v>
      </c>
      <c r="I1906">
        <f>martianeum7[[#This Row],[stan_po_wydobyciu_z_ładunku]]-martianeum7[[#This Row],[ile_zabiera_na_orbite]]</f>
        <v>74.032299999999935</v>
      </c>
    </row>
    <row r="1907" spans="1:9" x14ac:dyDescent="0.25">
      <c r="A1907" s="1">
        <v>50546</v>
      </c>
      <c r="B1907">
        <f t="shared" si="29"/>
        <v>74.032299999999935</v>
      </c>
      <c r="C1907" t="s">
        <v>27</v>
      </c>
      <c r="D1907">
        <v>18.5</v>
      </c>
      <c r="E1907">
        <v>0.5</v>
      </c>
      <c r="F1907">
        <f>IF(martianeum7[[#This Row],[zawartosc '[%']]]&gt;=1,martianeum7[[#This Row],[masa '[kg']]]*martianeum7[[#This Row],[zawartosc '[%']]]*0.01,0)</f>
        <v>0</v>
      </c>
      <c r="G1907">
        <f>martianeum7[[#This Row],[stan_magazynu '[kg']]]+martianeum7[[#This Row],[ile_kg_materiału_z_ładunku]]</f>
        <v>74.032299999999935</v>
      </c>
      <c r="H1907">
        <f>IF(martianeum7[[#This Row],[stan_po_wydobyciu_z_ładunku]]&gt;=100,100,0)</f>
        <v>0</v>
      </c>
      <c r="I1907">
        <f>martianeum7[[#This Row],[stan_po_wydobyciu_z_ładunku]]-martianeum7[[#This Row],[ile_zabiera_na_orbite]]</f>
        <v>74.032299999999935</v>
      </c>
    </row>
    <row r="1908" spans="1:9" x14ac:dyDescent="0.25">
      <c r="A1908" s="1">
        <v>50547</v>
      </c>
      <c r="B1908">
        <f t="shared" si="29"/>
        <v>74.032299999999935</v>
      </c>
      <c r="C1908" t="s">
        <v>10</v>
      </c>
      <c r="D1908">
        <v>14.8</v>
      </c>
      <c r="E1908">
        <v>50.3</v>
      </c>
      <c r="F1908">
        <f>IF(martianeum7[[#This Row],[zawartosc '[%']]]&gt;=1,martianeum7[[#This Row],[masa '[kg']]]*martianeum7[[#This Row],[zawartosc '[%']]]*0.01,0)</f>
        <v>7.4443999999999999</v>
      </c>
      <c r="G1908">
        <f>martianeum7[[#This Row],[stan_magazynu '[kg']]]+martianeum7[[#This Row],[ile_kg_materiału_z_ładunku]]</f>
        <v>81.476699999999937</v>
      </c>
      <c r="H1908">
        <f>IF(martianeum7[[#This Row],[stan_po_wydobyciu_z_ładunku]]&gt;=100,100,0)</f>
        <v>0</v>
      </c>
      <c r="I1908">
        <f>martianeum7[[#This Row],[stan_po_wydobyciu_z_ładunku]]-martianeum7[[#This Row],[ile_zabiera_na_orbite]]</f>
        <v>81.476699999999937</v>
      </c>
    </row>
    <row r="1909" spans="1:9" x14ac:dyDescent="0.25">
      <c r="A1909" s="1">
        <v>50548</v>
      </c>
      <c r="B1909">
        <f t="shared" si="29"/>
        <v>81.476699999999937</v>
      </c>
      <c r="C1909" t="s">
        <v>18</v>
      </c>
      <c r="D1909">
        <v>28.5</v>
      </c>
      <c r="E1909">
        <v>0.7</v>
      </c>
      <c r="F1909">
        <f>IF(martianeum7[[#This Row],[zawartosc '[%']]]&gt;=1,martianeum7[[#This Row],[masa '[kg']]]*martianeum7[[#This Row],[zawartosc '[%']]]*0.01,0)</f>
        <v>0</v>
      </c>
      <c r="G1909">
        <f>martianeum7[[#This Row],[stan_magazynu '[kg']]]+martianeum7[[#This Row],[ile_kg_materiału_z_ładunku]]</f>
        <v>81.476699999999937</v>
      </c>
      <c r="H1909">
        <f>IF(martianeum7[[#This Row],[stan_po_wydobyciu_z_ładunku]]&gt;=100,100,0)</f>
        <v>0</v>
      </c>
      <c r="I1909">
        <f>martianeum7[[#This Row],[stan_po_wydobyciu_z_ładunku]]-martianeum7[[#This Row],[ile_zabiera_na_orbite]]</f>
        <v>81.476699999999937</v>
      </c>
    </row>
    <row r="1910" spans="1:9" x14ac:dyDescent="0.25">
      <c r="A1910" s="1">
        <v>50549</v>
      </c>
      <c r="B1910">
        <f t="shared" si="29"/>
        <v>81.476699999999937</v>
      </c>
      <c r="C1910" t="s">
        <v>31</v>
      </c>
      <c r="D1910">
        <v>19.399999999999999</v>
      </c>
      <c r="E1910">
        <v>0</v>
      </c>
      <c r="F1910">
        <f>IF(martianeum7[[#This Row],[zawartosc '[%']]]&gt;=1,martianeum7[[#This Row],[masa '[kg']]]*martianeum7[[#This Row],[zawartosc '[%']]]*0.01,0)</f>
        <v>0</v>
      </c>
      <c r="G1910">
        <f>martianeum7[[#This Row],[stan_magazynu '[kg']]]+martianeum7[[#This Row],[ile_kg_materiału_z_ładunku]]</f>
        <v>81.476699999999937</v>
      </c>
      <c r="H1910">
        <f>IF(martianeum7[[#This Row],[stan_po_wydobyciu_z_ładunku]]&gt;=100,100,0)</f>
        <v>0</v>
      </c>
      <c r="I1910">
        <f>martianeum7[[#This Row],[stan_po_wydobyciu_z_ładunku]]-martianeum7[[#This Row],[ile_zabiera_na_orbite]]</f>
        <v>81.476699999999937</v>
      </c>
    </row>
    <row r="1911" spans="1:9" x14ac:dyDescent="0.25">
      <c r="A1911" s="1">
        <v>50550</v>
      </c>
      <c r="B1911">
        <f t="shared" si="29"/>
        <v>81.476699999999937</v>
      </c>
      <c r="C1911" t="s">
        <v>23</v>
      </c>
      <c r="D1911">
        <v>20.7</v>
      </c>
      <c r="E1911">
        <v>4.7</v>
      </c>
      <c r="F1911">
        <f>IF(martianeum7[[#This Row],[zawartosc '[%']]]&gt;=1,martianeum7[[#This Row],[masa '[kg']]]*martianeum7[[#This Row],[zawartosc '[%']]]*0.01,0)</f>
        <v>0.9729000000000001</v>
      </c>
      <c r="G1911">
        <f>martianeum7[[#This Row],[stan_magazynu '[kg']]]+martianeum7[[#This Row],[ile_kg_materiału_z_ładunku]]</f>
        <v>82.449599999999933</v>
      </c>
      <c r="H1911">
        <f>IF(martianeum7[[#This Row],[stan_po_wydobyciu_z_ładunku]]&gt;=100,100,0)</f>
        <v>0</v>
      </c>
      <c r="I1911">
        <f>martianeum7[[#This Row],[stan_po_wydobyciu_z_ładunku]]-martianeum7[[#This Row],[ile_zabiera_na_orbite]]</f>
        <v>82.449599999999933</v>
      </c>
    </row>
    <row r="1912" spans="1:9" x14ac:dyDescent="0.25">
      <c r="A1912" s="1">
        <v>50551</v>
      </c>
      <c r="B1912">
        <f t="shared" si="29"/>
        <v>82.449599999999933</v>
      </c>
      <c r="C1912" t="s">
        <v>26</v>
      </c>
      <c r="D1912">
        <v>25.7</v>
      </c>
      <c r="E1912">
        <v>0</v>
      </c>
      <c r="F1912">
        <f>IF(martianeum7[[#This Row],[zawartosc '[%']]]&gt;=1,martianeum7[[#This Row],[masa '[kg']]]*martianeum7[[#This Row],[zawartosc '[%']]]*0.01,0)</f>
        <v>0</v>
      </c>
      <c r="G1912">
        <f>martianeum7[[#This Row],[stan_magazynu '[kg']]]+martianeum7[[#This Row],[ile_kg_materiału_z_ładunku]]</f>
        <v>82.449599999999933</v>
      </c>
      <c r="H1912">
        <f>IF(martianeum7[[#This Row],[stan_po_wydobyciu_z_ładunku]]&gt;=100,100,0)</f>
        <v>0</v>
      </c>
      <c r="I1912">
        <f>martianeum7[[#This Row],[stan_po_wydobyciu_z_ładunku]]-martianeum7[[#This Row],[ile_zabiera_na_orbite]]</f>
        <v>82.449599999999933</v>
      </c>
    </row>
    <row r="1913" spans="1:9" x14ac:dyDescent="0.25">
      <c r="A1913" s="1">
        <v>50552</v>
      </c>
      <c r="B1913">
        <f t="shared" si="29"/>
        <v>82.449599999999933</v>
      </c>
      <c r="C1913" t="s">
        <v>19</v>
      </c>
      <c r="D1913">
        <v>21.4</v>
      </c>
      <c r="E1913">
        <v>0</v>
      </c>
      <c r="F1913">
        <f>IF(martianeum7[[#This Row],[zawartosc '[%']]]&gt;=1,martianeum7[[#This Row],[masa '[kg']]]*martianeum7[[#This Row],[zawartosc '[%']]]*0.01,0)</f>
        <v>0</v>
      </c>
      <c r="G1913">
        <f>martianeum7[[#This Row],[stan_magazynu '[kg']]]+martianeum7[[#This Row],[ile_kg_materiału_z_ładunku]]</f>
        <v>82.449599999999933</v>
      </c>
      <c r="H1913">
        <f>IF(martianeum7[[#This Row],[stan_po_wydobyciu_z_ładunku]]&gt;=100,100,0)</f>
        <v>0</v>
      </c>
      <c r="I1913">
        <f>martianeum7[[#This Row],[stan_po_wydobyciu_z_ładunku]]-martianeum7[[#This Row],[ile_zabiera_na_orbite]]</f>
        <v>82.449599999999933</v>
      </c>
    </row>
    <row r="1914" spans="1:9" x14ac:dyDescent="0.25">
      <c r="A1914" s="1">
        <v>50553</v>
      </c>
      <c r="B1914">
        <f t="shared" si="29"/>
        <v>82.449599999999933</v>
      </c>
      <c r="C1914" t="s">
        <v>10</v>
      </c>
      <c r="D1914">
        <v>19.2</v>
      </c>
      <c r="E1914">
        <v>0</v>
      </c>
      <c r="F1914">
        <f>IF(martianeum7[[#This Row],[zawartosc '[%']]]&gt;=1,martianeum7[[#This Row],[masa '[kg']]]*martianeum7[[#This Row],[zawartosc '[%']]]*0.01,0)</f>
        <v>0</v>
      </c>
      <c r="G1914">
        <f>martianeum7[[#This Row],[stan_magazynu '[kg']]]+martianeum7[[#This Row],[ile_kg_materiału_z_ładunku]]</f>
        <v>82.449599999999933</v>
      </c>
      <c r="H1914">
        <f>IF(martianeum7[[#This Row],[stan_po_wydobyciu_z_ładunku]]&gt;=100,100,0)</f>
        <v>0</v>
      </c>
      <c r="I1914">
        <f>martianeum7[[#This Row],[stan_po_wydobyciu_z_ładunku]]-martianeum7[[#This Row],[ile_zabiera_na_orbite]]</f>
        <v>82.449599999999933</v>
      </c>
    </row>
    <row r="1915" spans="1:9" x14ac:dyDescent="0.25">
      <c r="A1915" s="1">
        <v>50554</v>
      </c>
      <c r="B1915">
        <f t="shared" si="29"/>
        <v>82.449599999999933</v>
      </c>
      <c r="C1915" t="s">
        <v>18</v>
      </c>
      <c r="D1915">
        <v>19.399999999999999</v>
      </c>
      <c r="E1915">
        <v>14.2</v>
      </c>
      <c r="F1915">
        <f>IF(martianeum7[[#This Row],[zawartosc '[%']]]&gt;=1,martianeum7[[#This Row],[masa '[kg']]]*martianeum7[[#This Row],[zawartosc '[%']]]*0.01,0)</f>
        <v>2.7547999999999995</v>
      </c>
      <c r="G1915">
        <f>martianeum7[[#This Row],[stan_magazynu '[kg']]]+martianeum7[[#This Row],[ile_kg_materiału_z_ładunku]]</f>
        <v>85.204399999999936</v>
      </c>
      <c r="H1915">
        <f>IF(martianeum7[[#This Row],[stan_po_wydobyciu_z_ładunku]]&gt;=100,100,0)</f>
        <v>0</v>
      </c>
      <c r="I1915">
        <f>martianeum7[[#This Row],[stan_po_wydobyciu_z_ładunku]]-martianeum7[[#This Row],[ile_zabiera_na_orbite]]</f>
        <v>85.204399999999936</v>
      </c>
    </row>
    <row r="1916" spans="1:9" x14ac:dyDescent="0.25">
      <c r="A1916" s="1">
        <v>50555</v>
      </c>
      <c r="B1916">
        <f t="shared" si="29"/>
        <v>85.204399999999936</v>
      </c>
      <c r="C1916" t="s">
        <v>19</v>
      </c>
      <c r="D1916">
        <v>24.2</v>
      </c>
      <c r="E1916">
        <v>1.9</v>
      </c>
      <c r="F1916">
        <f>IF(martianeum7[[#This Row],[zawartosc '[%']]]&gt;=1,martianeum7[[#This Row],[masa '[kg']]]*martianeum7[[#This Row],[zawartosc '[%']]]*0.01,0)</f>
        <v>0.45979999999999999</v>
      </c>
      <c r="G1916">
        <f>martianeum7[[#This Row],[stan_magazynu '[kg']]]+martianeum7[[#This Row],[ile_kg_materiału_z_ładunku]]</f>
        <v>85.664199999999937</v>
      </c>
      <c r="H1916">
        <f>IF(martianeum7[[#This Row],[stan_po_wydobyciu_z_ładunku]]&gt;=100,100,0)</f>
        <v>0</v>
      </c>
      <c r="I1916">
        <f>martianeum7[[#This Row],[stan_po_wydobyciu_z_ładunku]]-martianeum7[[#This Row],[ile_zabiera_na_orbite]]</f>
        <v>85.664199999999937</v>
      </c>
    </row>
    <row r="1917" spans="1:9" x14ac:dyDescent="0.25">
      <c r="A1917" s="1">
        <v>50556</v>
      </c>
      <c r="B1917">
        <f t="shared" si="29"/>
        <v>85.664199999999937</v>
      </c>
      <c r="C1917" t="s">
        <v>7</v>
      </c>
      <c r="D1917">
        <v>27.7</v>
      </c>
      <c r="E1917">
        <v>19.5</v>
      </c>
      <c r="F1917">
        <f>IF(martianeum7[[#This Row],[zawartosc '[%']]]&gt;=1,martianeum7[[#This Row],[masa '[kg']]]*martianeum7[[#This Row],[zawartosc '[%']]]*0.01,0)</f>
        <v>5.4014999999999995</v>
      </c>
      <c r="G1917">
        <f>martianeum7[[#This Row],[stan_magazynu '[kg']]]+martianeum7[[#This Row],[ile_kg_materiału_z_ładunku]]</f>
        <v>91.065699999999936</v>
      </c>
      <c r="H1917">
        <f>IF(martianeum7[[#This Row],[stan_po_wydobyciu_z_ładunku]]&gt;=100,100,0)</f>
        <v>0</v>
      </c>
      <c r="I1917">
        <f>martianeum7[[#This Row],[stan_po_wydobyciu_z_ładunku]]-martianeum7[[#This Row],[ile_zabiera_na_orbite]]</f>
        <v>91.065699999999936</v>
      </c>
    </row>
    <row r="1918" spans="1:9" x14ac:dyDescent="0.25">
      <c r="A1918" s="1">
        <v>50557</v>
      </c>
      <c r="B1918">
        <f t="shared" si="29"/>
        <v>91.065699999999936</v>
      </c>
      <c r="C1918" t="s">
        <v>5</v>
      </c>
      <c r="D1918">
        <v>16.899999999999999</v>
      </c>
      <c r="E1918">
        <v>4.0999999999999996</v>
      </c>
      <c r="F1918">
        <f>IF(martianeum7[[#This Row],[zawartosc '[%']]]&gt;=1,martianeum7[[#This Row],[masa '[kg']]]*martianeum7[[#This Row],[zawartosc '[%']]]*0.01,0)</f>
        <v>0.69289999999999996</v>
      </c>
      <c r="G1918">
        <f>martianeum7[[#This Row],[stan_magazynu '[kg']]]+martianeum7[[#This Row],[ile_kg_materiału_z_ładunku]]</f>
        <v>91.75859999999993</v>
      </c>
      <c r="H1918">
        <f>IF(martianeum7[[#This Row],[stan_po_wydobyciu_z_ładunku]]&gt;=100,100,0)</f>
        <v>0</v>
      </c>
      <c r="I1918">
        <f>martianeum7[[#This Row],[stan_po_wydobyciu_z_ładunku]]-martianeum7[[#This Row],[ile_zabiera_na_orbite]]</f>
        <v>91.75859999999993</v>
      </c>
    </row>
    <row r="1919" spans="1:9" x14ac:dyDescent="0.25">
      <c r="A1919" s="1">
        <v>50558</v>
      </c>
      <c r="B1919">
        <f t="shared" si="29"/>
        <v>91.75859999999993</v>
      </c>
      <c r="C1919" t="s">
        <v>19</v>
      </c>
      <c r="D1919">
        <v>11.8</v>
      </c>
      <c r="E1919">
        <v>0</v>
      </c>
      <c r="F1919">
        <f>IF(martianeum7[[#This Row],[zawartosc '[%']]]&gt;=1,martianeum7[[#This Row],[masa '[kg']]]*martianeum7[[#This Row],[zawartosc '[%']]]*0.01,0)</f>
        <v>0</v>
      </c>
      <c r="G1919">
        <f>martianeum7[[#This Row],[stan_magazynu '[kg']]]+martianeum7[[#This Row],[ile_kg_materiału_z_ładunku]]</f>
        <v>91.75859999999993</v>
      </c>
      <c r="H1919">
        <f>IF(martianeum7[[#This Row],[stan_po_wydobyciu_z_ładunku]]&gt;=100,100,0)</f>
        <v>0</v>
      </c>
      <c r="I1919">
        <f>martianeum7[[#This Row],[stan_po_wydobyciu_z_ładunku]]-martianeum7[[#This Row],[ile_zabiera_na_orbite]]</f>
        <v>91.75859999999993</v>
      </c>
    </row>
    <row r="1920" spans="1:9" x14ac:dyDescent="0.25">
      <c r="A1920" s="1">
        <v>50559</v>
      </c>
      <c r="B1920">
        <f t="shared" si="29"/>
        <v>91.75859999999993</v>
      </c>
      <c r="C1920" t="s">
        <v>12</v>
      </c>
      <c r="D1920">
        <v>15.7</v>
      </c>
      <c r="E1920">
        <v>9.4</v>
      </c>
      <c r="F1920">
        <f>IF(martianeum7[[#This Row],[zawartosc '[%']]]&gt;=1,martianeum7[[#This Row],[masa '[kg']]]*martianeum7[[#This Row],[zawartosc '[%']]]*0.01,0)</f>
        <v>1.4758000000000002</v>
      </c>
      <c r="G1920">
        <f>martianeum7[[#This Row],[stan_magazynu '[kg']]]+martianeum7[[#This Row],[ile_kg_materiału_z_ładunku]]</f>
        <v>93.234399999999937</v>
      </c>
      <c r="H1920">
        <f>IF(martianeum7[[#This Row],[stan_po_wydobyciu_z_ładunku]]&gt;=100,100,0)</f>
        <v>0</v>
      </c>
      <c r="I1920">
        <f>martianeum7[[#This Row],[stan_po_wydobyciu_z_ładunku]]-martianeum7[[#This Row],[ile_zabiera_na_orbite]]</f>
        <v>93.234399999999937</v>
      </c>
    </row>
    <row r="1921" spans="1:9" x14ac:dyDescent="0.25">
      <c r="A1921" s="1">
        <v>50560</v>
      </c>
      <c r="B1921">
        <f t="shared" si="29"/>
        <v>93.234399999999937</v>
      </c>
      <c r="C1921" t="s">
        <v>6</v>
      </c>
      <c r="D1921">
        <v>14.2</v>
      </c>
      <c r="E1921">
        <v>0</v>
      </c>
      <c r="F1921">
        <f>IF(martianeum7[[#This Row],[zawartosc '[%']]]&gt;=1,martianeum7[[#This Row],[masa '[kg']]]*martianeum7[[#This Row],[zawartosc '[%']]]*0.01,0)</f>
        <v>0</v>
      </c>
      <c r="G1921">
        <f>martianeum7[[#This Row],[stan_magazynu '[kg']]]+martianeum7[[#This Row],[ile_kg_materiału_z_ładunku]]</f>
        <v>93.234399999999937</v>
      </c>
      <c r="H1921">
        <f>IF(martianeum7[[#This Row],[stan_po_wydobyciu_z_ładunku]]&gt;=100,100,0)</f>
        <v>0</v>
      </c>
      <c r="I1921">
        <f>martianeum7[[#This Row],[stan_po_wydobyciu_z_ładunku]]-martianeum7[[#This Row],[ile_zabiera_na_orbite]]</f>
        <v>93.234399999999937</v>
      </c>
    </row>
    <row r="1922" spans="1:9" x14ac:dyDescent="0.25">
      <c r="A1922" s="1">
        <v>50561</v>
      </c>
      <c r="B1922">
        <f t="shared" si="29"/>
        <v>93.234399999999937</v>
      </c>
      <c r="C1922" t="s">
        <v>15</v>
      </c>
      <c r="D1922">
        <v>18.100000000000001</v>
      </c>
      <c r="E1922">
        <v>13.1</v>
      </c>
      <c r="F1922">
        <f>IF(martianeum7[[#This Row],[zawartosc '[%']]]&gt;=1,martianeum7[[#This Row],[masa '[kg']]]*martianeum7[[#This Row],[zawartosc '[%']]]*0.01,0)</f>
        <v>2.3711000000000002</v>
      </c>
      <c r="G1922">
        <f>martianeum7[[#This Row],[stan_magazynu '[kg']]]+martianeum7[[#This Row],[ile_kg_materiału_z_ładunku]]</f>
        <v>95.605499999999935</v>
      </c>
      <c r="H1922">
        <f>IF(martianeum7[[#This Row],[stan_po_wydobyciu_z_ładunku]]&gt;=100,100,0)</f>
        <v>0</v>
      </c>
      <c r="I1922">
        <f>martianeum7[[#This Row],[stan_po_wydobyciu_z_ładunku]]-martianeum7[[#This Row],[ile_zabiera_na_orbite]]</f>
        <v>95.605499999999935</v>
      </c>
    </row>
    <row r="1923" spans="1:9" x14ac:dyDescent="0.25">
      <c r="A1923" s="1">
        <v>50562</v>
      </c>
      <c r="B1923">
        <f t="shared" si="29"/>
        <v>95.605499999999935</v>
      </c>
      <c r="C1923" t="s">
        <v>19</v>
      </c>
      <c r="D1923">
        <v>21.9</v>
      </c>
      <c r="E1923">
        <v>27.5</v>
      </c>
      <c r="F1923">
        <f>IF(martianeum7[[#This Row],[zawartosc '[%']]]&gt;=1,martianeum7[[#This Row],[masa '[kg']]]*martianeum7[[#This Row],[zawartosc '[%']]]*0.01,0)</f>
        <v>6.0225</v>
      </c>
      <c r="G1923">
        <f>martianeum7[[#This Row],[stan_magazynu '[kg']]]+martianeum7[[#This Row],[ile_kg_materiału_z_ładunku]]</f>
        <v>101.62799999999993</v>
      </c>
      <c r="H1923">
        <f>IF(martianeum7[[#This Row],[stan_po_wydobyciu_z_ładunku]]&gt;=100,100,0)</f>
        <v>100</v>
      </c>
      <c r="I1923">
        <f>martianeum7[[#This Row],[stan_po_wydobyciu_z_ładunku]]-martianeum7[[#This Row],[ile_zabiera_na_orbite]]</f>
        <v>1.6279999999999291</v>
      </c>
    </row>
    <row r="1924" spans="1:9" x14ac:dyDescent="0.25">
      <c r="A1924" s="1">
        <v>50563</v>
      </c>
      <c r="B1924">
        <f t="shared" ref="B1924:B1987" si="30">I1923</f>
        <v>1.6279999999999291</v>
      </c>
      <c r="C1924" t="s">
        <v>10</v>
      </c>
      <c r="D1924">
        <v>28</v>
      </c>
      <c r="E1924">
        <v>2.1</v>
      </c>
      <c r="F1924">
        <f>IF(martianeum7[[#This Row],[zawartosc '[%']]]&gt;=1,martianeum7[[#This Row],[masa '[kg']]]*martianeum7[[#This Row],[zawartosc '[%']]]*0.01,0)</f>
        <v>0.58800000000000008</v>
      </c>
      <c r="G1924">
        <f>martianeum7[[#This Row],[stan_magazynu '[kg']]]+martianeum7[[#This Row],[ile_kg_materiału_z_ładunku]]</f>
        <v>2.2159999999999291</v>
      </c>
      <c r="H1924">
        <f>IF(martianeum7[[#This Row],[stan_po_wydobyciu_z_ładunku]]&gt;=100,100,0)</f>
        <v>0</v>
      </c>
      <c r="I1924">
        <f>martianeum7[[#This Row],[stan_po_wydobyciu_z_ładunku]]-martianeum7[[#This Row],[ile_zabiera_na_orbite]]</f>
        <v>2.2159999999999291</v>
      </c>
    </row>
    <row r="1925" spans="1:9" x14ac:dyDescent="0.25">
      <c r="A1925" s="1">
        <v>50564</v>
      </c>
      <c r="B1925">
        <f t="shared" si="30"/>
        <v>2.2159999999999291</v>
      </c>
      <c r="C1925" t="s">
        <v>13</v>
      </c>
      <c r="D1925">
        <v>14.2</v>
      </c>
      <c r="E1925">
        <v>7</v>
      </c>
      <c r="F1925">
        <f>IF(martianeum7[[#This Row],[zawartosc '[%']]]&gt;=1,martianeum7[[#This Row],[masa '[kg']]]*martianeum7[[#This Row],[zawartosc '[%']]]*0.01,0)</f>
        <v>0.99399999999999988</v>
      </c>
      <c r="G1925">
        <f>martianeum7[[#This Row],[stan_magazynu '[kg']]]+martianeum7[[#This Row],[ile_kg_materiału_z_ładunku]]</f>
        <v>3.2099999999999289</v>
      </c>
      <c r="H1925">
        <f>IF(martianeum7[[#This Row],[stan_po_wydobyciu_z_ładunku]]&gt;=100,100,0)</f>
        <v>0</v>
      </c>
      <c r="I1925">
        <f>martianeum7[[#This Row],[stan_po_wydobyciu_z_ładunku]]-martianeum7[[#This Row],[ile_zabiera_na_orbite]]</f>
        <v>3.2099999999999289</v>
      </c>
    </row>
    <row r="1926" spans="1:9" x14ac:dyDescent="0.25">
      <c r="A1926" s="1">
        <v>50565</v>
      </c>
      <c r="B1926">
        <f t="shared" si="30"/>
        <v>3.2099999999999289</v>
      </c>
      <c r="C1926" t="s">
        <v>13</v>
      </c>
      <c r="D1926">
        <v>11.1</v>
      </c>
      <c r="E1926">
        <v>0</v>
      </c>
      <c r="F1926">
        <f>IF(martianeum7[[#This Row],[zawartosc '[%']]]&gt;=1,martianeum7[[#This Row],[masa '[kg']]]*martianeum7[[#This Row],[zawartosc '[%']]]*0.01,0)</f>
        <v>0</v>
      </c>
      <c r="G1926">
        <f>martianeum7[[#This Row],[stan_magazynu '[kg']]]+martianeum7[[#This Row],[ile_kg_materiału_z_ładunku]]</f>
        <v>3.2099999999999289</v>
      </c>
      <c r="H1926">
        <f>IF(martianeum7[[#This Row],[stan_po_wydobyciu_z_ładunku]]&gt;=100,100,0)</f>
        <v>0</v>
      </c>
      <c r="I1926">
        <f>martianeum7[[#This Row],[stan_po_wydobyciu_z_ładunku]]-martianeum7[[#This Row],[ile_zabiera_na_orbite]]</f>
        <v>3.2099999999999289</v>
      </c>
    </row>
    <row r="1927" spans="1:9" x14ac:dyDescent="0.25">
      <c r="A1927" s="1">
        <v>50566</v>
      </c>
      <c r="B1927">
        <f t="shared" si="30"/>
        <v>3.2099999999999289</v>
      </c>
      <c r="C1927" t="s">
        <v>14</v>
      </c>
      <c r="D1927">
        <v>11.8</v>
      </c>
      <c r="E1927">
        <v>6</v>
      </c>
      <c r="F1927">
        <f>IF(martianeum7[[#This Row],[zawartosc '[%']]]&gt;=1,martianeum7[[#This Row],[masa '[kg']]]*martianeum7[[#This Row],[zawartosc '[%']]]*0.01,0)</f>
        <v>0.70800000000000007</v>
      </c>
      <c r="G1927">
        <f>martianeum7[[#This Row],[stan_magazynu '[kg']]]+martianeum7[[#This Row],[ile_kg_materiału_z_ładunku]]</f>
        <v>3.9179999999999291</v>
      </c>
      <c r="H1927">
        <f>IF(martianeum7[[#This Row],[stan_po_wydobyciu_z_ładunku]]&gt;=100,100,0)</f>
        <v>0</v>
      </c>
      <c r="I1927">
        <f>martianeum7[[#This Row],[stan_po_wydobyciu_z_ładunku]]-martianeum7[[#This Row],[ile_zabiera_na_orbite]]</f>
        <v>3.9179999999999291</v>
      </c>
    </row>
    <row r="1928" spans="1:9" x14ac:dyDescent="0.25">
      <c r="A1928" s="1">
        <v>50567</v>
      </c>
      <c r="B1928">
        <f t="shared" si="30"/>
        <v>3.9179999999999291</v>
      </c>
      <c r="C1928" t="s">
        <v>33</v>
      </c>
      <c r="D1928">
        <v>26.8</v>
      </c>
      <c r="E1928">
        <v>0.9</v>
      </c>
      <c r="F1928">
        <f>IF(martianeum7[[#This Row],[zawartosc '[%']]]&gt;=1,martianeum7[[#This Row],[masa '[kg']]]*martianeum7[[#This Row],[zawartosc '[%']]]*0.01,0)</f>
        <v>0</v>
      </c>
      <c r="G1928">
        <f>martianeum7[[#This Row],[stan_magazynu '[kg']]]+martianeum7[[#This Row],[ile_kg_materiału_z_ładunku]]</f>
        <v>3.9179999999999291</v>
      </c>
      <c r="H1928">
        <f>IF(martianeum7[[#This Row],[stan_po_wydobyciu_z_ładunku]]&gt;=100,100,0)</f>
        <v>0</v>
      </c>
      <c r="I1928">
        <f>martianeum7[[#This Row],[stan_po_wydobyciu_z_ładunku]]-martianeum7[[#This Row],[ile_zabiera_na_orbite]]</f>
        <v>3.9179999999999291</v>
      </c>
    </row>
    <row r="1929" spans="1:9" x14ac:dyDescent="0.25">
      <c r="A1929" s="1">
        <v>50568</v>
      </c>
      <c r="B1929">
        <f t="shared" si="30"/>
        <v>3.9179999999999291</v>
      </c>
      <c r="C1929" t="s">
        <v>10</v>
      </c>
      <c r="D1929">
        <v>27.3</v>
      </c>
      <c r="E1929">
        <v>44.5</v>
      </c>
      <c r="F1929">
        <f>IF(martianeum7[[#This Row],[zawartosc '[%']]]&gt;=1,martianeum7[[#This Row],[masa '[kg']]]*martianeum7[[#This Row],[zawartosc '[%']]]*0.01,0)</f>
        <v>12.148500000000002</v>
      </c>
      <c r="G1929">
        <f>martianeum7[[#This Row],[stan_magazynu '[kg']]]+martianeum7[[#This Row],[ile_kg_materiału_z_ładunku]]</f>
        <v>16.06649999999993</v>
      </c>
      <c r="H1929">
        <f>IF(martianeum7[[#This Row],[stan_po_wydobyciu_z_ładunku]]&gt;=100,100,0)</f>
        <v>0</v>
      </c>
      <c r="I1929">
        <f>martianeum7[[#This Row],[stan_po_wydobyciu_z_ładunku]]-martianeum7[[#This Row],[ile_zabiera_na_orbite]]</f>
        <v>16.06649999999993</v>
      </c>
    </row>
    <row r="1930" spans="1:9" x14ac:dyDescent="0.25">
      <c r="A1930" s="1">
        <v>50569</v>
      </c>
      <c r="B1930">
        <f t="shared" si="30"/>
        <v>16.06649999999993</v>
      </c>
      <c r="C1930" t="s">
        <v>8</v>
      </c>
      <c r="D1930">
        <v>14.3</v>
      </c>
      <c r="E1930">
        <v>3.7</v>
      </c>
      <c r="F1930">
        <f>IF(martianeum7[[#This Row],[zawartosc '[%']]]&gt;=1,martianeum7[[#This Row],[masa '[kg']]]*martianeum7[[#This Row],[zawartosc '[%']]]*0.01,0)</f>
        <v>0.52910000000000001</v>
      </c>
      <c r="G1930">
        <f>martianeum7[[#This Row],[stan_magazynu '[kg']]]+martianeum7[[#This Row],[ile_kg_materiału_z_ładunku]]</f>
        <v>16.59559999999993</v>
      </c>
      <c r="H1930">
        <f>IF(martianeum7[[#This Row],[stan_po_wydobyciu_z_ładunku]]&gt;=100,100,0)</f>
        <v>0</v>
      </c>
      <c r="I1930">
        <f>martianeum7[[#This Row],[stan_po_wydobyciu_z_ładunku]]-martianeum7[[#This Row],[ile_zabiera_na_orbite]]</f>
        <v>16.59559999999993</v>
      </c>
    </row>
    <row r="1931" spans="1:9" x14ac:dyDescent="0.25">
      <c r="A1931" s="1">
        <v>50570</v>
      </c>
      <c r="B1931">
        <f t="shared" si="30"/>
        <v>16.59559999999993</v>
      </c>
      <c r="C1931" t="s">
        <v>5</v>
      </c>
      <c r="D1931">
        <v>19.399999999999999</v>
      </c>
      <c r="E1931">
        <v>0</v>
      </c>
      <c r="F1931">
        <f>IF(martianeum7[[#This Row],[zawartosc '[%']]]&gt;=1,martianeum7[[#This Row],[masa '[kg']]]*martianeum7[[#This Row],[zawartosc '[%']]]*0.01,0)</f>
        <v>0</v>
      </c>
      <c r="G1931">
        <f>martianeum7[[#This Row],[stan_magazynu '[kg']]]+martianeum7[[#This Row],[ile_kg_materiału_z_ładunku]]</f>
        <v>16.59559999999993</v>
      </c>
      <c r="H1931">
        <f>IF(martianeum7[[#This Row],[stan_po_wydobyciu_z_ładunku]]&gt;=100,100,0)</f>
        <v>0</v>
      </c>
      <c r="I1931">
        <f>martianeum7[[#This Row],[stan_po_wydobyciu_z_ładunku]]-martianeum7[[#This Row],[ile_zabiera_na_orbite]]</f>
        <v>16.59559999999993</v>
      </c>
    </row>
    <row r="1932" spans="1:9" x14ac:dyDescent="0.25">
      <c r="A1932" s="1">
        <v>50571</v>
      </c>
      <c r="B1932">
        <f t="shared" si="30"/>
        <v>16.59559999999993</v>
      </c>
      <c r="C1932" t="s">
        <v>19</v>
      </c>
      <c r="D1932">
        <v>26.5</v>
      </c>
      <c r="E1932">
        <v>0</v>
      </c>
      <c r="F1932">
        <f>IF(martianeum7[[#This Row],[zawartosc '[%']]]&gt;=1,martianeum7[[#This Row],[masa '[kg']]]*martianeum7[[#This Row],[zawartosc '[%']]]*0.01,0)</f>
        <v>0</v>
      </c>
      <c r="G1932">
        <f>martianeum7[[#This Row],[stan_magazynu '[kg']]]+martianeum7[[#This Row],[ile_kg_materiału_z_ładunku]]</f>
        <v>16.59559999999993</v>
      </c>
      <c r="H1932">
        <f>IF(martianeum7[[#This Row],[stan_po_wydobyciu_z_ładunku]]&gt;=100,100,0)</f>
        <v>0</v>
      </c>
      <c r="I1932">
        <f>martianeum7[[#This Row],[stan_po_wydobyciu_z_ładunku]]-martianeum7[[#This Row],[ile_zabiera_na_orbite]]</f>
        <v>16.59559999999993</v>
      </c>
    </row>
    <row r="1933" spans="1:9" x14ac:dyDescent="0.25">
      <c r="A1933" s="1">
        <v>50572</v>
      </c>
      <c r="B1933">
        <f t="shared" si="30"/>
        <v>16.59559999999993</v>
      </c>
      <c r="C1933" t="s">
        <v>19</v>
      </c>
      <c r="D1933">
        <v>28.3</v>
      </c>
      <c r="E1933">
        <v>14.4</v>
      </c>
      <c r="F1933">
        <f>IF(martianeum7[[#This Row],[zawartosc '[%']]]&gt;=1,martianeum7[[#This Row],[masa '[kg']]]*martianeum7[[#This Row],[zawartosc '[%']]]*0.01,0)</f>
        <v>4.0752000000000006</v>
      </c>
      <c r="G1933">
        <f>martianeum7[[#This Row],[stan_magazynu '[kg']]]+martianeum7[[#This Row],[ile_kg_materiału_z_ładunku]]</f>
        <v>20.670799999999929</v>
      </c>
      <c r="H1933">
        <f>IF(martianeum7[[#This Row],[stan_po_wydobyciu_z_ładunku]]&gt;=100,100,0)</f>
        <v>0</v>
      </c>
      <c r="I1933">
        <f>martianeum7[[#This Row],[stan_po_wydobyciu_z_ładunku]]-martianeum7[[#This Row],[ile_zabiera_na_orbite]]</f>
        <v>20.670799999999929</v>
      </c>
    </row>
    <row r="1934" spans="1:9" x14ac:dyDescent="0.25">
      <c r="A1934" s="1">
        <v>50573</v>
      </c>
      <c r="B1934">
        <f t="shared" si="30"/>
        <v>20.670799999999929</v>
      </c>
      <c r="C1934" t="s">
        <v>27</v>
      </c>
      <c r="D1934">
        <v>19.8</v>
      </c>
      <c r="E1934">
        <v>0</v>
      </c>
      <c r="F1934">
        <f>IF(martianeum7[[#This Row],[zawartosc '[%']]]&gt;=1,martianeum7[[#This Row],[masa '[kg']]]*martianeum7[[#This Row],[zawartosc '[%']]]*0.01,0)</f>
        <v>0</v>
      </c>
      <c r="G1934">
        <f>martianeum7[[#This Row],[stan_magazynu '[kg']]]+martianeum7[[#This Row],[ile_kg_materiału_z_ładunku]]</f>
        <v>20.670799999999929</v>
      </c>
      <c r="H1934">
        <f>IF(martianeum7[[#This Row],[stan_po_wydobyciu_z_ładunku]]&gt;=100,100,0)</f>
        <v>0</v>
      </c>
      <c r="I1934">
        <f>martianeum7[[#This Row],[stan_po_wydobyciu_z_ładunku]]-martianeum7[[#This Row],[ile_zabiera_na_orbite]]</f>
        <v>20.670799999999929</v>
      </c>
    </row>
    <row r="1935" spans="1:9" x14ac:dyDescent="0.25">
      <c r="A1935" s="1">
        <v>50574</v>
      </c>
      <c r="B1935">
        <f t="shared" si="30"/>
        <v>20.670799999999929</v>
      </c>
      <c r="C1935" t="s">
        <v>10</v>
      </c>
      <c r="D1935">
        <v>16</v>
      </c>
      <c r="E1935">
        <v>28.7</v>
      </c>
      <c r="F1935">
        <f>IF(martianeum7[[#This Row],[zawartosc '[%']]]&gt;=1,martianeum7[[#This Row],[masa '[kg']]]*martianeum7[[#This Row],[zawartosc '[%']]]*0.01,0)</f>
        <v>4.5919999999999996</v>
      </c>
      <c r="G1935">
        <f>martianeum7[[#This Row],[stan_magazynu '[kg']]]+martianeum7[[#This Row],[ile_kg_materiału_z_ładunku]]</f>
        <v>25.262799999999928</v>
      </c>
      <c r="H1935">
        <f>IF(martianeum7[[#This Row],[stan_po_wydobyciu_z_ładunku]]&gt;=100,100,0)</f>
        <v>0</v>
      </c>
      <c r="I1935">
        <f>martianeum7[[#This Row],[stan_po_wydobyciu_z_ładunku]]-martianeum7[[#This Row],[ile_zabiera_na_orbite]]</f>
        <v>25.262799999999928</v>
      </c>
    </row>
    <row r="1936" spans="1:9" x14ac:dyDescent="0.25">
      <c r="A1936" s="1">
        <v>50575</v>
      </c>
      <c r="B1936">
        <f t="shared" si="30"/>
        <v>25.262799999999928</v>
      </c>
      <c r="C1936" t="s">
        <v>19</v>
      </c>
      <c r="D1936">
        <v>14.5</v>
      </c>
      <c r="E1936">
        <v>12</v>
      </c>
      <c r="F1936">
        <f>IF(martianeum7[[#This Row],[zawartosc '[%']]]&gt;=1,martianeum7[[#This Row],[masa '[kg']]]*martianeum7[[#This Row],[zawartosc '[%']]]*0.01,0)</f>
        <v>1.74</v>
      </c>
      <c r="G1936">
        <f>martianeum7[[#This Row],[stan_magazynu '[kg']]]+martianeum7[[#This Row],[ile_kg_materiału_z_ładunku]]</f>
        <v>27.002799999999926</v>
      </c>
      <c r="H1936">
        <f>IF(martianeum7[[#This Row],[stan_po_wydobyciu_z_ładunku]]&gt;=100,100,0)</f>
        <v>0</v>
      </c>
      <c r="I1936">
        <f>martianeum7[[#This Row],[stan_po_wydobyciu_z_ładunku]]-martianeum7[[#This Row],[ile_zabiera_na_orbite]]</f>
        <v>27.002799999999926</v>
      </c>
    </row>
    <row r="1937" spans="1:9" x14ac:dyDescent="0.25">
      <c r="A1937" s="1">
        <v>50576</v>
      </c>
      <c r="B1937">
        <f t="shared" si="30"/>
        <v>27.002799999999926</v>
      </c>
      <c r="C1937" t="s">
        <v>15</v>
      </c>
      <c r="D1937">
        <v>14.3</v>
      </c>
      <c r="E1937">
        <v>13</v>
      </c>
      <c r="F1937">
        <f>IF(martianeum7[[#This Row],[zawartosc '[%']]]&gt;=1,martianeum7[[#This Row],[masa '[kg']]]*martianeum7[[#This Row],[zawartosc '[%']]]*0.01,0)</f>
        <v>1.859</v>
      </c>
      <c r="G1937">
        <f>martianeum7[[#This Row],[stan_magazynu '[kg']]]+martianeum7[[#This Row],[ile_kg_materiału_z_ładunku]]</f>
        <v>28.861799999999924</v>
      </c>
      <c r="H1937">
        <f>IF(martianeum7[[#This Row],[stan_po_wydobyciu_z_ładunku]]&gt;=100,100,0)</f>
        <v>0</v>
      </c>
      <c r="I1937">
        <f>martianeum7[[#This Row],[stan_po_wydobyciu_z_ładunku]]-martianeum7[[#This Row],[ile_zabiera_na_orbite]]</f>
        <v>28.861799999999924</v>
      </c>
    </row>
    <row r="1938" spans="1:9" x14ac:dyDescent="0.25">
      <c r="A1938" s="1">
        <v>50577</v>
      </c>
      <c r="B1938">
        <f t="shared" si="30"/>
        <v>28.861799999999924</v>
      </c>
      <c r="C1938" t="s">
        <v>18</v>
      </c>
      <c r="D1938">
        <v>12.7</v>
      </c>
      <c r="E1938">
        <v>10.7</v>
      </c>
      <c r="F1938">
        <f>IF(martianeum7[[#This Row],[zawartosc '[%']]]&gt;=1,martianeum7[[#This Row],[masa '[kg']]]*martianeum7[[#This Row],[zawartosc '[%']]]*0.01,0)</f>
        <v>1.3589</v>
      </c>
      <c r="G1938">
        <f>martianeum7[[#This Row],[stan_magazynu '[kg']]]+martianeum7[[#This Row],[ile_kg_materiału_z_ładunku]]</f>
        <v>30.220699999999923</v>
      </c>
      <c r="H1938">
        <f>IF(martianeum7[[#This Row],[stan_po_wydobyciu_z_ładunku]]&gt;=100,100,0)</f>
        <v>0</v>
      </c>
      <c r="I1938">
        <f>martianeum7[[#This Row],[stan_po_wydobyciu_z_ładunku]]-martianeum7[[#This Row],[ile_zabiera_na_orbite]]</f>
        <v>30.220699999999923</v>
      </c>
    </row>
    <row r="1939" spans="1:9" x14ac:dyDescent="0.25">
      <c r="A1939" s="1">
        <v>50578</v>
      </c>
      <c r="B1939">
        <f t="shared" si="30"/>
        <v>30.220699999999923</v>
      </c>
      <c r="C1939" t="s">
        <v>22</v>
      </c>
      <c r="D1939">
        <v>12.6</v>
      </c>
      <c r="E1939">
        <v>0</v>
      </c>
      <c r="F1939">
        <f>IF(martianeum7[[#This Row],[zawartosc '[%']]]&gt;=1,martianeum7[[#This Row],[masa '[kg']]]*martianeum7[[#This Row],[zawartosc '[%']]]*0.01,0)</f>
        <v>0</v>
      </c>
      <c r="G1939">
        <f>martianeum7[[#This Row],[stan_magazynu '[kg']]]+martianeum7[[#This Row],[ile_kg_materiału_z_ładunku]]</f>
        <v>30.220699999999923</v>
      </c>
      <c r="H1939">
        <f>IF(martianeum7[[#This Row],[stan_po_wydobyciu_z_ładunku]]&gt;=100,100,0)</f>
        <v>0</v>
      </c>
      <c r="I1939">
        <f>martianeum7[[#This Row],[stan_po_wydobyciu_z_ładunku]]-martianeum7[[#This Row],[ile_zabiera_na_orbite]]</f>
        <v>30.220699999999923</v>
      </c>
    </row>
    <row r="1940" spans="1:9" x14ac:dyDescent="0.25">
      <c r="A1940" s="1">
        <v>50579</v>
      </c>
      <c r="B1940">
        <f t="shared" si="30"/>
        <v>30.220699999999923</v>
      </c>
      <c r="C1940" t="s">
        <v>26</v>
      </c>
      <c r="D1940">
        <v>19.899999999999999</v>
      </c>
      <c r="E1940">
        <v>6.6</v>
      </c>
      <c r="F1940">
        <f>IF(martianeum7[[#This Row],[zawartosc '[%']]]&gt;=1,martianeum7[[#This Row],[masa '[kg']]]*martianeum7[[#This Row],[zawartosc '[%']]]*0.01,0)</f>
        <v>1.3133999999999997</v>
      </c>
      <c r="G1940">
        <f>martianeum7[[#This Row],[stan_magazynu '[kg']]]+martianeum7[[#This Row],[ile_kg_materiału_z_ładunku]]</f>
        <v>31.534099999999924</v>
      </c>
      <c r="H1940">
        <f>IF(martianeum7[[#This Row],[stan_po_wydobyciu_z_ładunku]]&gt;=100,100,0)</f>
        <v>0</v>
      </c>
      <c r="I1940">
        <f>martianeum7[[#This Row],[stan_po_wydobyciu_z_ładunku]]-martianeum7[[#This Row],[ile_zabiera_na_orbite]]</f>
        <v>31.534099999999924</v>
      </c>
    </row>
    <row r="1941" spans="1:9" x14ac:dyDescent="0.25">
      <c r="A1941" s="1">
        <v>50580</v>
      </c>
      <c r="B1941">
        <f t="shared" si="30"/>
        <v>31.534099999999924</v>
      </c>
      <c r="C1941" t="s">
        <v>7</v>
      </c>
      <c r="D1941">
        <v>27.4</v>
      </c>
      <c r="E1941">
        <v>6.6</v>
      </c>
      <c r="F1941">
        <f>IF(martianeum7[[#This Row],[zawartosc '[%']]]&gt;=1,martianeum7[[#This Row],[masa '[kg']]]*martianeum7[[#This Row],[zawartosc '[%']]]*0.01,0)</f>
        <v>1.8083999999999998</v>
      </c>
      <c r="G1941">
        <f>martianeum7[[#This Row],[stan_magazynu '[kg']]]+martianeum7[[#This Row],[ile_kg_materiału_z_ładunku]]</f>
        <v>33.342499999999923</v>
      </c>
      <c r="H1941">
        <f>IF(martianeum7[[#This Row],[stan_po_wydobyciu_z_ładunku]]&gt;=100,100,0)</f>
        <v>0</v>
      </c>
      <c r="I1941">
        <f>martianeum7[[#This Row],[stan_po_wydobyciu_z_ładunku]]-martianeum7[[#This Row],[ile_zabiera_na_orbite]]</f>
        <v>33.342499999999923</v>
      </c>
    </row>
    <row r="1942" spans="1:9" x14ac:dyDescent="0.25">
      <c r="A1942" s="1">
        <v>50581</v>
      </c>
      <c r="B1942">
        <f t="shared" si="30"/>
        <v>33.342499999999923</v>
      </c>
      <c r="C1942" t="s">
        <v>19</v>
      </c>
      <c r="D1942">
        <v>27.4</v>
      </c>
      <c r="E1942">
        <v>0</v>
      </c>
      <c r="F1942">
        <f>IF(martianeum7[[#This Row],[zawartosc '[%']]]&gt;=1,martianeum7[[#This Row],[masa '[kg']]]*martianeum7[[#This Row],[zawartosc '[%']]]*0.01,0)</f>
        <v>0</v>
      </c>
      <c r="G1942">
        <f>martianeum7[[#This Row],[stan_magazynu '[kg']]]+martianeum7[[#This Row],[ile_kg_materiału_z_ładunku]]</f>
        <v>33.342499999999923</v>
      </c>
      <c r="H1942">
        <f>IF(martianeum7[[#This Row],[stan_po_wydobyciu_z_ładunku]]&gt;=100,100,0)</f>
        <v>0</v>
      </c>
      <c r="I1942">
        <f>martianeum7[[#This Row],[stan_po_wydobyciu_z_ładunku]]-martianeum7[[#This Row],[ile_zabiera_na_orbite]]</f>
        <v>33.342499999999923</v>
      </c>
    </row>
    <row r="1943" spans="1:9" x14ac:dyDescent="0.25">
      <c r="A1943" s="1">
        <v>50582</v>
      </c>
      <c r="B1943">
        <f t="shared" si="30"/>
        <v>33.342499999999923</v>
      </c>
      <c r="C1943" t="s">
        <v>28</v>
      </c>
      <c r="D1943">
        <v>11.2</v>
      </c>
      <c r="E1943">
        <v>0.3</v>
      </c>
      <c r="F1943">
        <f>IF(martianeum7[[#This Row],[zawartosc '[%']]]&gt;=1,martianeum7[[#This Row],[masa '[kg']]]*martianeum7[[#This Row],[zawartosc '[%']]]*0.01,0)</f>
        <v>0</v>
      </c>
      <c r="G1943">
        <f>martianeum7[[#This Row],[stan_magazynu '[kg']]]+martianeum7[[#This Row],[ile_kg_materiału_z_ładunku]]</f>
        <v>33.342499999999923</v>
      </c>
      <c r="H1943">
        <f>IF(martianeum7[[#This Row],[stan_po_wydobyciu_z_ładunku]]&gt;=100,100,0)</f>
        <v>0</v>
      </c>
      <c r="I1943">
        <f>martianeum7[[#This Row],[stan_po_wydobyciu_z_ładunku]]-martianeum7[[#This Row],[ile_zabiera_na_orbite]]</f>
        <v>33.342499999999923</v>
      </c>
    </row>
    <row r="1944" spans="1:9" x14ac:dyDescent="0.25">
      <c r="A1944" s="1">
        <v>50583</v>
      </c>
      <c r="B1944">
        <f t="shared" si="30"/>
        <v>33.342499999999923</v>
      </c>
      <c r="C1944" t="s">
        <v>11</v>
      </c>
      <c r="D1944">
        <v>19.899999999999999</v>
      </c>
      <c r="E1944">
        <v>19.399999999999999</v>
      </c>
      <c r="F1944">
        <f>IF(martianeum7[[#This Row],[zawartosc '[%']]]&gt;=1,martianeum7[[#This Row],[masa '[kg']]]*martianeum7[[#This Row],[zawartosc '[%']]]*0.01,0)</f>
        <v>3.8605999999999994</v>
      </c>
      <c r="G1944">
        <f>martianeum7[[#This Row],[stan_magazynu '[kg']]]+martianeum7[[#This Row],[ile_kg_materiału_z_ładunku]]</f>
        <v>37.203099999999921</v>
      </c>
      <c r="H1944">
        <f>IF(martianeum7[[#This Row],[stan_po_wydobyciu_z_ładunku]]&gt;=100,100,0)</f>
        <v>0</v>
      </c>
      <c r="I1944">
        <f>martianeum7[[#This Row],[stan_po_wydobyciu_z_ładunku]]-martianeum7[[#This Row],[ile_zabiera_na_orbite]]</f>
        <v>37.203099999999921</v>
      </c>
    </row>
    <row r="1945" spans="1:9" x14ac:dyDescent="0.25">
      <c r="A1945" s="1">
        <v>50584</v>
      </c>
      <c r="B1945">
        <f t="shared" si="30"/>
        <v>37.203099999999921</v>
      </c>
      <c r="C1945" t="s">
        <v>4</v>
      </c>
      <c r="D1945">
        <v>13</v>
      </c>
      <c r="E1945">
        <v>0.4</v>
      </c>
      <c r="F1945">
        <f>IF(martianeum7[[#This Row],[zawartosc '[%']]]&gt;=1,martianeum7[[#This Row],[masa '[kg']]]*martianeum7[[#This Row],[zawartosc '[%']]]*0.01,0)</f>
        <v>0</v>
      </c>
      <c r="G1945">
        <f>martianeum7[[#This Row],[stan_magazynu '[kg']]]+martianeum7[[#This Row],[ile_kg_materiału_z_ładunku]]</f>
        <v>37.203099999999921</v>
      </c>
      <c r="H1945">
        <f>IF(martianeum7[[#This Row],[stan_po_wydobyciu_z_ładunku]]&gt;=100,100,0)</f>
        <v>0</v>
      </c>
      <c r="I1945">
        <f>martianeum7[[#This Row],[stan_po_wydobyciu_z_ładunku]]-martianeum7[[#This Row],[ile_zabiera_na_orbite]]</f>
        <v>37.203099999999921</v>
      </c>
    </row>
    <row r="1946" spans="1:9" x14ac:dyDescent="0.25">
      <c r="A1946" s="1">
        <v>50585</v>
      </c>
      <c r="B1946">
        <f t="shared" si="30"/>
        <v>37.203099999999921</v>
      </c>
      <c r="C1946" t="s">
        <v>18</v>
      </c>
      <c r="D1946">
        <v>25.4</v>
      </c>
      <c r="E1946">
        <v>12.4</v>
      </c>
      <c r="F1946">
        <f>IF(martianeum7[[#This Row],[zawartosc '[%']]]&gt;=1,martianeum7[[#This Row],[masa '[kg']]]*martianeum7[[#This Row],[zawartosc '[%']]]*0.01,0)</f>
        <v>3.1496</v>
      </c>
      <c r="G1946">
        <f>martianeum7[[#This Row],[stan_magazynu '[kg']]]+martianeum7[[#This Row],[ile_kg_materiału_z_ładunku]]</f>
        <v>40.352699999999921</v>
      </c>
      <c r="H1946">
        <f>IF(martianeum7[[#This Row],[stan_po_wydobyciu_z_ładunku]]&gt;=100,100,0)</f>
        <v>0</v>
      </c>
      <c r="I1946">
        <f>martianeum7[[#This Row],[stan_po_wydobyciu_z_ładunku]]-martianeum7[[#This Row],[ile_zabiera_na_orbite]]</f>
        <v>40.352699999999921</v>
      </c>
    </row>
    <row r="1947" spans="1:9" x14ac:dyDescent="0.25">
      <c r="A1947" s="1">
        <v>50586</v>
      </c>
      <c r="B1947">
        <f t="shared" si="30"/>
        <v>40.352699999999921</v>
      </c>
      <c r="C1947" t="s">
        <v>9</v>
      </c>
      <c r="D1947">
        <v>23.5</v>
      </c>
      <c r="E1947">
        <v>0.7</v>
      </c>
      <c r="F1947">
        <f>IF(martianeum7[[#This Row],[zawartosc '[%']]]&gt;=1,martianeum7[[#This Row],[masa '[kg']]]*martianeum7[[#This Row],[zawartosc '[%']]]*0.01,0)</f>
        <v>0</v>
      </c>
      <c r="G1947">
        <f>martianeum7[[#This Row],[stan_magazynu '[kg']]]+martianeum7[[#This Row],[ile_kg_materiału_z_ładunku]]</f>
        <v>40.352699999999921</v>
      </c>
      <c r="H1947">
        <f>IF(martianeum7[[#This Row],[stan_po_wydobyciu_z_ładunku]]&gt;=100,100,0)</f>
        <v>0</v>
      </c>
      <c r="I1947">
        <f>martianeum7[[#This Row],[stan_po_wydobyciu_z_ładunku]]-martianeum7[[#This Row],[ile_zabiera_na_orbite]]</f>
        <v>40.352699999999921</v>
      </c>
    </row>
    <row r="1948" spans="1:9" x14ac:dyDescent="0.25">
      <c r="A1948" s="1">
        <v>50587</v>
      </c>
      <c r="B1948">
        <f t="shared" si="30"/>
        <v>40.352699999999921</v>
      </c>
      <c r="C1948" t="s">
        <v>22</v>
      </c>
      <c r="D1948">
        <v>16</v>
      </c>
      <c r="E1948">
        <v>0.1</v>
      </c>
      <c r="F1948">
        <f>IF(martianeum7[[#This Row],[zawartosc '[%']]]&gt;=1,martianeum7[[#This Row],[masa '[kg']]]*martianeum7[[#This Row],[zawartosc '[%']]]*0.01,0)</f>
        <v>0</v>
      </c>
      <c r="G1948">
        <f>martianeum7[[#This Row],[stan_magazynu '[kg']]]+martianeum7[[#This Row],[ile_kg_materiału_z_ładunku]]</f>
        <v>40.352699999999921</v>
      </c>
      <c r="H1948">
        <f>IF(martianeum7[[#This Row],[stan_po_wydobyciu_z_ładunku]]&gt;=100,100,0)</f>
        <v>0</v>
      </c>
      <c r="I1948">
        <f>martianeum7[[#This Row],[stan_po_wydobyciu_z_ładunku]]-martianeum7[[#This Row],[ile_zabiera_na_orbite]]</f>
        <v>40.352699999999921</v>
      </c>
    </row>
    <row r="1949" spans="1:9" x14ac:dyDescent="0.25">
      <c r="A1949" s="1">
        <v>50588</v>
      </c>
      <c r="B1949">
        <f t="shared" si="30"/>
        <v>40.352699999999921</v>
      </c>
      <c r="C1949" t="s">
        <v>6</v>
      </c>
      <c r="D1949">
        <v>25</v>
      </c>
      <c r="E1949">
        <v>11.7</v>
      </c>
      <c r="F1949">
        <f>IF(martianeum7[[#This Row],[zawartosc '[%']]]&gt;=1,martianeum7[[#This Row],[masa '[kg']]]*martianeum7[[#This Row],[zawartosc '[%']]]*0.01,0)</f>
        <v>2.9250000000000003</v>
      </c>
      <c r="G1949">
        <f>martianeum7[[#This Row],[stan_magazynu '[kg']]]+martianeum7[[#This Row],[ile_kg_materiału_z_ładunku]]</f>
        <v>43.277699999999918</v>
      </c>
      <c r="H1949">
        <f>IF(martianeum7[[#This Row],[stan_po_wydobyciu_z_ładunku]]&gt;=100,100,0)</f>
        <v>0</v>
      </c>
      <c r="I1949">
        <f>martianeum7[[#This Row],[stan_po_wydobyciu_z_ładunku]]-martianeum7[[#This Row],[ile_zabiera_na_orbite]]</f>
        <v>43.277699999999918</v>
      </c>
    </row>
    <row r="1950" spans="1:9" x14ac:dyDescent="0.25">
      <c r="A1950" s="1">
        <v>50589</v>
      </c>
      <c r="B1950">
        <f t="shared" si="30"/>
        <v>43.277699999999918</v>
      </c>
      <c r="C1950" t="s">
        <v>31</v>
      </c>
      <c r="D1950">
        <v>22.2</v>
      </c>
      <c r="E1950">
        <v>0.9</v>
      </c>
      <c r="F1950">
        <f>IF(martianeum7[[#This Row],[zawartosc '[%']]]&gt;=1,martianeum7[[#This Row],[masa '[kg']]]*martianeum7[[#This Row],[zawartosc '[%']]]*0.01,0)</f>
        <v>0</v>
      </c>
      <c r="G1950">
        <f>martianeum7[[#This Row],[stan_magazynu '[kg']]]+martianeum7[[#This Row],[ile_kg_materiału_z_ładunku]]</f>
        <v>43.277699999999918</v>
      </c>
      <c r="H1950">
        <f>IF(martianeum7[[#This Row],[stan_po_wydobyciu_z_ładunku]]&gt;=100,100,0)</f>
        <v>0</v>
      </c>
      <c r="I1950">
        <f>martianeum7[[#This Row],[stan_po_wydobyciu_z_ładunku]]-martianeum7[[#This Row],[ile_zabiera_na_orbite]]</f>
        <v>43.277699999999918</v>
      </c>
    </row>
    <row r="1951" spans="1:9" x14ac:dyDescent="0.25">
      <c r="A1951" s="1">
        <v>50590</v>
      </c>
      <c r="B1951">
        <f t="shared" si="30"/>
        <v>43.277699999999918</v>
      </c>
      <c r="C1951" t="s">
        <v>24</v>
      </c>
      <c r="D1951">
        <v>29.6</v>
      </c>
      <c r="E1951">
        <v>0</v>
      </c>
      <c r="F1951">
        <f>IF(martianeum7[[#This Row],[zawartosc '[%']]]&gt;=1,martianeum7[[#This Row],[masa '[kg']]]*martianeum7[[#This Row],[zawartosc '[%']]]*0.01,0)</f>
        <v>0</v>
      </c>
      <c r="G1951">
        <f>martianeum7[[#This Row],[stan_magazynu '[kg']]]+martianeum7[[#This Row],[ile_kg_materiału_z_ładunku]]</f>
        <v>43.277699999999918</v>
      </c>
      <c r="H1951">
        <f>IF(martianeum7[[#This Row],[stan_po_wydobyciu_z_ładunku]]&gt;=100,100,0)</f>
        <v>0</v>
      </c>
      <c r="I1951">
        <f>martianeum7[[#This Row],[stan_po_wydobyciu_z_ładunku]]-martianeum7[[#This Row],[ile_zabiera_na_orbite]]</f>
        <v>43.277699999999918</v>
      </c>
    </row>
    <row r="1952" spans="1:9" x14ac:dyDescent="0.25">
      <c r="A1952" s="1">
        <v>50591</v>
      </c>
      <c r="B1952">
        <f t="shared" si="30"/>
        <v>43.277699999999918</v>
      </c>
      <c r="C1952" t="s">
        <v>10</v>
      </c>
      <c r="D1952">
        <v>10.1</v>
      </c>
      <c r="E1952">
        <v>0</v>
      </c>
      <c r="F1952">
        <f>IF(martianeum7[[#This Row],[zawartosc '[%']]]&gt;=1,martianeum7[[#This Row],[masa '[kg']]]*martianeum7[[#This Row],[zawartosc '[%']]]*0.01,0)</f>
        <v>0</v>
      </c>
      <c r="G1952">
        <f>martianeum7[[#This Row],[stan_magazynu '[kg']]]+martianeum7[[#This Row],[ile_kg_materiału_z_ładunku]]</f>
        <v>43.277699999999918</v>
      </c>
      <c r="H1952">
        <f>IF(martianeum7[[#This Row],[stan_po_wydobyciu_z_ładunku]]&gt;=100,100,0)</f>
        <v>0</v>
      </c>
      <c r="I1952">
        <f>martianeum7[[#This Row],[stan_po_wydobyciu_z_ładunku]]-martianeum7[[#This Row],[ile_zabiera_na_orbite]]</f>
        <v>43.277699999999918</v>
      </c>
    </row>
    <row r="1953" spans="1:9" x14ac:dyDescent="0.25">
      <c r="A1953" s="1">
        <v>50592</v>
      </c>
      <c r="B1953">
        <f t="shared" si="30"/>
        <v>43.277699999999918</v>
      </c>
      <c r="C1953" t="s">
        <v>9</v>
      </c>
      <c r="D1953">
        <v>26.3</v>
      </c>
      <c r="E1953">
        <v>6.7</v>
      </c>
      <c r="F1953">
        <f>IF(martianeum7[[#This Row],[zawartosc '[%']]]&gt;=1,martianeum7[[#This Row],[masa '[kg']]]*martianeum7[[#This Row],[zawartosc '[%']]]*0.01,0)</f>
        <v>1.7621000000000002</v>
      </c>
      <c r="G1953">
        <f>martianeum7[[#This Row],[stan_magazynu '[kg']]]+martianeum7[[#This Row],[ile_kg_materiału_z_ładunku]]</f>
        <v>45.039799999999914</v>
      </c>
      <c r="H1953">
        <f>IF(martianeum7[[#This Row],[stan_po_wydobyciu_z_ładunku]]&gt;=100,100,0)</f>
        <v>0</v>
      </c>
      <c r="I1953">
        <f>martianeum7[[#This Row],[stan_po_wydobyciu_z_ładunku]]-martianeum7[[#This Row],[ile_zabiera_na_orbite]]</f>
        <v>45.039799999999914</v>
      </c>
    </row>
    <row r="1954" spans="1:9" x14ac:dyDescent="0.25">
      <c r="A1954" s="1">
        <v>50593</v>
      </c>
      <c r="B1954">
        <f t="shared" si="30"/>
        <v>45.039799999999914</v>
      </c>
      <c r="C1954" t="s">
        <v>10</v>
      </c>
      <c r="D1954">
        <v>27.3</v>
      </c>
      <c r="E1954">
        <v>15.3</v>
      </c>
      <c r="F1954">
        <f>IF(martianeum7[[#This Row],[zawartosc '[%']]]&gt;=1,martianeum7[[#This Row],[masa '[kg']]]*martianeum7[[#This Row],[zawartosc '[%']]]*0.01,0)</f>
        <v>4.1769000000000007</v>
      </c>
      <c r="G1954">
        <f>martianeum7[[#This Row],[stan_magazynu '[kg']]]+martianeum7[[#This Row],[ile_kg_materiału_z_ładunku]]</f>
        <v>49.216699999999918</v>
      </c>
      <c r="H1954">
        <f>IF(martianeum7[[#This Row],[stan_po_wydobyciu_z_ładunku]]&gt;=100,100,0)</f>
        <v>0</v>
      </c>
      <c r="I1954">
        <f>martianeum7[[#This Row],[stan_po_wydobyciu_z_ładunku]]-martianeum7[[#This Row],[ile_zabiera_na_orbite]]</f>
        <v>49.216699999999918</v>
      </c>
    </row>
    <row r="1955" spans="1:9" x14ac:dyDescent="0.25">
      <c r="A1955" s="1">
        <v>50594</v>
      </c>
      <c r="B1955">
        <f t="shared" si="30"/>
        <v>49.216699999999918</v>
      </c>
      <c r="C1955" t="s">
        <v>11</v>
      </c>
      <c r="D1955">
        <v>27.8</v>
      </c>
      <c r="E1955">
        <v>0</v>
      </c>
      <c r="F1955">
        <f>IF(martianeum7[[#This Row],[zawartosc '[%']]]&gt;=1,martianeum7[[#This Row],[masa '[kg']]]*martianeum7[[#This Row],[zawartosc '[%']]]*0.01,0)</f>
        <v>0</v>
      </c>
      <c r="G1955">
        <f>martianeum7[[#This Row],[stan_magazynu '[kg']]]+martianeum7[[#This Row],[ile_kg_materiału_z_ładunku]]</f>
        <v>49.216699999999918</v>
      </c>
      <c r="H1955">
        <f>IF(martianeum7[[#This Row],[stan_po_wydobyciu_z_ładunku]]&gt;=100,100,0)</f>
        <v>0</v>
      </c>
      <c r="I1955">
        <f>martianeum7[[#This Row],[stan_po_wydobyciu_z_ładunku]]-martianeum7[[#This Row],[ile_zabiera_na_orbite]]</f>
        <v>49.216699999999918</v>
      </c>
    </row>
    <row r="1956" spans="1:9" x14ac:dyDescent="0.25">
      <c r="A1956" s="1">
        <v>50595</v>
      </c>
      <c r="B1956">
        <f t="shared" si="30"/>
        <v>49.216699999999918</v>
      </c>
      <c r="C1956" t="s">
        <v>6</v>
      </c>
      <c r="D1956">
        <v>16.7</v>
      </c>
      <c r="E1956">
        <v>4.9000000000000004</v>
      </c>
      <c r="F1956">
        <f>IF(martianeum7[[#This Row],[zawartosc '[%']]]&gt;=1,martianeum7[[#This Row],[masa '[kg']]]*martianeum7[[#This Row],[zawartosc '[%']]]*0.01,0)</f>
        <v>0.81830000000000003</v>
      </c>
      <c r="G1956">
        <f>martianeum7[[#This Row],[stan_magazynu '[kg']]]+martianeum7[[#This Row],[ile_kg_materiału_z_ładunku]]</f>
        <v>50.034999999999918</v>
      </c>
      <c r="H1956">
        <f>IF(martianeum7[[#This Row],[stan_po_wydobyciu_z_ładunku]]&gt;=100,100,0)</f>
        <v>0</v>
      </c>
      <c r="I1956">
        <f>martianeum7[[#This Row],[stan_po_wydobyciu_z_ładunku]]-martianeum7[[#This Row],[ile_zabiera_na_orbite]]</f>
        <v>50.034999999999918</v>
      </c>
    </row>
    <row r="1957" spans="1:9" x14ac:dyDescent="0.25">
      <c r="A1957" s="1">
        <v>50596</v>
      </c>
      <c r="B1957">
        <f t="shared" si="30"/>
        <v>50.034999999999918</v>
      </c>
      <c r="C1957" t="s">
        <v>15</v>
      </c>
      <c r="D1957">
        <v>15</v>
      </c>
      <c r="E1957">
        <v>9.4</v>
      </c>
      <c r="F1957">
        <f>IF(martianeum7[[#This Row],[zawartosc '[%']]]&gt;=1,martianeum7[[#This Row],[masa '[kg']]]*martianeum7[[#This Row],[zawartosc '[%']]]*0.01,0)</f>
        <v>1.41</v>
      </c>
      <c r="G1957">
        <f>martianeum7[[#This Row],[stan_magazynu '[kg']]]+martianeum7[[#This Row],[ile_kg_materiału_z_ładunku]]</f>
        <v>51.444999999999915</v>
      </c>
      <c r="H1957">
        <f>IF(martianeum7[[#This Row],[stan_po_wydobyciu_z_ładunku]]&gt;=100,100,0)</f>
        <v>0</v>
      </c>
      <c r="I1957">
        <f>martianeum7[[#This Row],[stan_po_wydobyciu_z_ładunku]]-martianeum7[[#This Row],[ile_zabiera_na_orbite]]</f>
        <v>51.444999999999915</v>
      </c>
    </row>
    <row r="1958" spans="1:9" x14ac:dyDescent="0.25">
      <c r="A1958" s="1">
        <v>50597</v>
      </c>
      <c r="B1958">
        <f t="shared" si="30"/>
        <v>51.444999999999915</v>
      </c>
      <c r="C1958" t="s">
        <v>10</v>
      </c>
      <c r="D1958">
        <v>10.4</v>
      </c>
      <c r="E1958">
        <v>28.5</v>
      </c>
      <c r="F1958">
        <f>IF(martianeum7[[#This Row],[zawartosc '[%']]]&gt;=1,martianeum7[[#This Row],[masa '[kg']]]*martianeum7[[#This Row],[zawartosc '[%']]]*0.01,0)</f>
        <v>2.9640000000000004</v>
      </c>
      <c r="G1958">
        <f>martianeum7[[#This Row],[stan_magazynu '[kg']]]+martianeum7[[#This Row],[ile_kg_materiału_z_ładunku]]</f>
        <v>54.408999999999914</v>
      </c>
      <c r="H1958">
        <f>IF(martianeum7[[#This Row],[stan_po_wydobyciu_z_ładunku]]&gt;=100,100,0)</f>
        <v>0</v>
      </c>
      <c r="I1958">
        <f>martianeum7[[#This Row],[stan_po_wydobyciu_z_ładunku]]-martianeum7[[#This Row],[ile_zabiera_na_orbite]]</f>
        <v>54.408999999999914</v>
      </c>
    </row>
    <row r="1959" spans="1:9" x14ac:dyDescent="0.25">
      <c r="A1959" s="1">
        <v>50598</v>
      </c>
      <c r="B1959">
        <f t="shared" si="30"/>
        <v>54.408999999999914</v>
      </c>
      <c r="C1959" t="s">
        <v>15</v>
      </c>
      <c r="D1959">
        <v>18.100000000000001</v>
      </c>
      <c r="E1959">
        <v>9.6</v>
      </c>
      <c r="F1959">
        <f>IF(martianeum7[[#This Row],[zawartosc '[%']]]&gt;=1,martianeum7[[#This Row],[masa '[kg']]]*martianeum7[[#This Row],[zawartosc '[%']]]*0.01,0)</f>
        <v>1.7376000000000003</v>
      </c>
      <c r="G1959">
        <f>martianeum7[[#This Row],[stan_magazynu '[kg']]]+martianeum7[[#This Row],[ile_kg_materiału_z_ładunku]]</f>
        <v>56.146599999999914</v>
      </c>
      <c r="H1959">
        <f>IF(martianeum7[[#This Row],[stan_po_wydobyciu_z_ładunku]]&gt;=100,100,0)</f>
        <v>0</v>
      </c>
      <c r="I1959">
        <f>martianeum7[[#This Row],[stan_po_wydobyciu_z_ładunku]]-martianeum7[[#This Row],[ile_zabiera_na_orbite]]</f>
        <v>56.146599999999914</v>
      </c>
    </row>
    <row r="1960" spans="1:9" x14ac:dyDescent="0.25">
      <c r="A1960" s="1">
        <v>50599</v>
      </c>
      <c r="B1960">
        <f t="shared" si="30"/>
        <v>56.146599999999914</v>
      </c>
      <c r="C1960" t="s">
        <v>33</v>
      </c>
      <c r="D1960">
        <v>26.7</v>
      </c>
      <c r="E1960">
        <v>1.5</v>
      </c>
      <c r="F1960">
        <f>IF(martianeum7[[#This Row],[zawartosc '[%']]]&gt;=1,martianeum7[[#This Row],[masa '[kg']]]*martianeum7[[#This Row],[zawartosc '[%']]]*0.01,0)</f>
        <v>0.40049999999999997</v>
      </c>
      <c r="G1960">
        <f>martianeum7[[#This Row],[stan_magazynu '[kg']]]+martianeum7[[#This Row],[ile_kg_materiału_z_ładunku]]</f>
        <v>56.547099999999915</v>
      </c>
      <c r="H1960">
        <f>IF(martianeum7[[#This Row],[stan_po_wydobyciu_z_ładunku]]&gt;=100,100,0)</f>
        <v>0</v>
      </c>
      <c r="I1960">
        <f>martianeum7[[#This Row],[stan_po_wydobyciu_z_ładunku]]-martianeum7[[#This Row],[ile_zabiera_na_orbite]]</f>
        <v>56.547099999999915</v>
      </c>
    </row>
    <row r="1961" spans="1:9" x14ac:dyDescent="0.25">
      <c r="A1961" s="1">
        <v>50600</v>
      </c>
      <c r="B1961">
        <f t="shared" si="30"/>
        <v>56.547099999999915</v>
      </c>
      <c r="C1961" t="s">
        <v>13</v>
      </c>
      <c r="D1961">
        <v>22.9</v>
      </c>
      <c r="E1961">
        <v>8.9</v>
      </c>
      <c r="F1961">
        <f>IF(martianeum7[[#This Row],[zawartosc '[%']]]&gt;=1,martianeum7[[#This Row],[masa '[kg']]]*martianeum7[[#This Row],[zawartosc '[%']]]*0.01,0)</f>
        <v>2.0381</v>
      </c>
      <c r="G1961">
        <f>martianeum7[[#This Row],[stan_magazynu '[kg']]]+martianeum7[[#This Row],[ile_kg_materiału_z_ładunku]]</f>
        <v>58.585199999999915</v>
      </c>
      <c r="H1961">
        <f>IF(martianeum7[[#This Row],[stan_po_wydobyciu_z_ładunku]]&gt;=100,100,0)</f>
        <v>0</v>
      </c>
      <c r="I1961">
        <f>martianeum7[[#This Row],[stan_po_wydobyciu_z_ładunku]]-martianeum7[[#This Row],[ile_zabiera_na_orbite]]</f>
        <v>58.585199999999915</v>
      </c>
    </row>
    <row r="1962" spans="1:9" x14ac:dyDescent="0.25">
      <c r="A1962" s="1">
        <v>50601</v>
      </c>
      <c r="B1962">
        <f t="shared" si="30"/>
        <v>58.585199999999915</v>
      </c>
      <c r="C1962" t="s">
        <v>15</v>
      </c>
      <c r="D1962">
        <v>29.3</v>
      </c>
      <c r="E1962">
        <v>0</v>
      </c>
      <c r="F1962">
        <f>IF(martianeum7[[#This Row],[zawartosc '[%']]]&gt;=1,martianeum7[[#This Row],[masa '[kg']]]*martianeum7[[#This Row],[zawartosc '[%']]]*0.01,0)</f>
        <v>0</v>
      </c>
      <c r="G1962">
        <f>martianeum7[[#This Row],[stan_magazynu '[kg']]]+martianeum7[[#This Row],[ile_kg_materiału_z_ładunku]]</f>
        <v>58.585199999999915</v>
      </c>
      <c r="H1962">
        <f>IF(martianeum7[[#This Row],[stan_po_wydobyciu_z_ładunku]]&gt;=100,100,0)</f>
        <v>0</v>
      </c>
      <c r="I1962">
        <f>martianeum7[[#This Row],[stan_po_wydobyciu_z_ładunku]]-martianeum7[[#This Row],[ile_zabiera_na_orbite]]</f>
        <v>58.585199999999915</v>
      </c>
    </row>
    <row r="1963" spans="1:9" x14ac:dyDescent="0.25">
      <c r="A1963" s="1">
        <v>50602</v>
      </c>
      <c r="B1963">
        <f t="shared" si="30"/>
        <v>58.585199999999915</v>
      </c>
      <c r="C1963" t="s">
        <v>7</v>
      </c>
      <c r="D1963">
        <v>26.4</v>
      </c>
      <c r="E1963">
        <v>3.2</v>
      </c>
      <c r="F1963">
        <f>IF(martianeum7[[#This Row],[zawartosc '[%']]]&gt;=1,martianeum7[[#This Row],[masa '[kg']]]*martianeum7[[#This Row],[zawartosc '[%']]]*0.01,0)</f>
        <v>0.84480000000000011</v>
      </c>
      <c r="G1963">
        <f>martianeum7[[#This Row],[stan_magazynu '[kg']]]+martianeum7[[#This Row],[ile_kg_materiału_z_ładunku]]</f>
        <v>59.429999999999914</v>
      </c>
      <c r="H1963">
        <f>IF(martianeum7[[#This Row],[stan_po_wydobyciu_z_ładunku]]&gt;=100,100,0)</f>
        <v>0</v>
      </c>
      <c r="I1963">
        <f>martianeum7[[#This Row],[stan_po_wydobyciu_z_ładunku]]-martianeum7[[#This Row],[ile_zabiera_na_orbite]]</f>
        <v>59.429999999999914</v>
      </c>
    </row>
    <row r="1964" spans="1:9" x14ac:dyDescent="0.25">
      <c r="A1964" s="1">
        <v>50603</v>
      </c>
      <c r="B1964">
        <f t="shared" si="30"/>
        <v>59.429999999999914</v>
      </c>
      <c r="C1964" t="s">
        <v>18</v>
      </c>
      <c r="D1964">
        <v>20</v>
      </c>
      <c r="E1964">
        <v>7.3</v>
      </c>
      <c r="F1964">
        <f>IF(martianeum7[[#This Row],[zawartosc '[%']]]&gt;=1,martianeum7[[#This Row],[masa '[kg']]]*martianeum7[[#This Row],[zawartosc '[%']]]*0.01,0)</f>
        <v>1.46</v>
      </c>
      <c r="G1964">
        <f>martianeum7[[#This Row],[stan_magazynu '[kg']]]+martianeum7[[#This Row],[ile_kg_materiału_z_ładunku]]</f>
        <v>60.889999999999915</v>
      </c>
      <c r="H1964">
        <f>IF(martianeum7[[#This Row],[stan_po_wydobyciu_z_ładunku]]&gt;=100,100,0)</f>
        <v>0</v>
      </c>
      <c r="I1964">
        <f>martianeum7[[#This Row],[stan_po_wydobyciu_z_ładunku]]-martianeum7[[#This Row],[ile_zabiera_na_orbite]]</f>
        <v>60.889999999999915</v>
      </c>
    </row>
    <row r="1965" spans="1:9" x14ac:dyDescent="0.25">
      <c r="A1965" s="1">
        <v>50604</v>
      </c>
      <c r="B1965">
        <f t="shared" si="30"/>
        <v>60.889999999999915</v>
      </c>
      <c r="C1965" t="s">
        <v>11</v>
      </c>
      <c r="D1965">
        <v>17.100000000000001</v>
      </c>
      <c r="E1965">
        <v>0</v>
      </c>
      <c r="F1965">
        <f>IF(martianeum7[[#This Row],[zawartosc '[%']]]&gt;=1,martianeum7[[#This Row],[masa '[kg']]]*martianeum7[[#This Row],[zawartosc '[%']]]*0.01,0)</f>
        <v>0</v>
      </c>
      <c r="G1965">
        <f>martianeum7[[#This Row],[stan_magazynu '[kg']]]+martianeum7[[#This Row],[ile_kg_materiału_z_ładunku]]</f>
        <v>60.889999999999915</v>
      </c>
      <c r="H1965">
        <f>IF(martianeum7[[#This Row],[stan_po_wydobyciu_z_ładunku]]&gt;=100,100,0)</f>
        <v>0</v>
      </c>
      <c r="I1965">
        <f>martianeum7[[#This Row],[stan_po_wydobyciu_z_ładunku]]-martianeum7[[#This Row],[ile_zabiera_na_orbite]]</f>
        <v>60.889999999999915</v>
      </c>
    </row>
    <row r="1966" spans="1:9" x14ac:dyDescent="0.25">
      <c r="A1966" s="1">
        <v>50605</v>
      </c>
      <c r="B1966">
        <f t="shared" si="30"/>
        <v>60.889999999999915</v>
      </c>
      <c r="C1966" t="s">
        <v>5</v>
      </c>
      <c r="D1966">
        <v>18.8</v>
      </c>
      <c r="E1966">
        <v>0</v>
      </c>
      <c r="F1966">
        <f>IF(martianeum7[[#This Row],[zawartosc '[%']]]&gt;=1,martianeum7[[#This Row],[masa '[kg']]]*martianeum7[[#This Row],[zawartosc '[%']]]*0.01,0)</f>
        <v>0</v>
      </c>
      <c r="G1966">
        <f>martianeum7[[#This Row],[stan_magazynu '[kg']]]+martianeum7[[#This Row],[ile_kg_materiału_z_ładunku]]</f>
        <v>60.889999999999915</v>
      </c>
      <c r="H1966">
        <f>IF(martianeum7[[#This Row],[stan_po_wydobyciu_z_ładunku]]&gt;=100,100,0)</f>
        <v>0</v>
      </c>
      <c r="I1966">
        <f>martianeum7[[#This Row],[stan_po_wydobyciu_z_ładunku]]-martianeum7[[#This Row],[ile_zabiera_na_orbite]]</f>
        <v>60.889999999999915</v>
      </c>
    </row>
    <row r="1967" spans="1:9" x14ac:dyDescent="0.25">
      <c r="A1967" s="1">
        <v>50606</v>
      </c>
      <c r="B1967">
        <f t="shared" si="30"/>
        <v>60.889999999999915</v>
      </c>
      <c r="C1967" t="s">
        <v>13</v>
      </c>
      <c r="D1967">
        <v>12.6</v>
      </c>
      <c r="E1967">
        <v>4.4000000000000004</v>
      </c>
      <c r="F1967">
        <f>IF(martianeum7[[#This Row],[zawartosc '[%']]]&gt;=1,martianeum7[[#This Row],[masa '[kg']]]*martianeum7[[#This Row],[zawartosc '[%']]]*0.01,0)</f>
        <v>0.55440000000000011</v>
      </c>
      <c r="G1967">
        <f>martianeum7[[#This Row],[stan_magazynu '[kg']]]+martianeum7[[#This Row],[ile_kg_materiału_z_ładunku]]</f>
        <v>61.444399999999916</v>
      </c>
      <c r="H1967">
        <f>IF(martianeum7[[#This Row],[stan_po_wydobyciu_z_ładunku]]&gt;=100,100,0)</f>
        <v>0</v>
      </c>
      <c r="I1967">
        <f>martianeum7[[#This Row],[stan_po_wydobyciu_z_ładunku]]-martianeum7[[#This Row],[ile_zabiera_na_orbite]]</f>
        <v>61.444399999999916</v>
      </c>
    </row>
    <row r="1968" spans="1:9" x14ac:dyDescent="0.25">
      <c r="A1968" s="1">
        <v>50607</v>
      </c>
      <c r="B1968">
        <f t="shared" si="30"/>
        <v>61.444399999999916</v>
      </c>
      <c r="C1968" t="s">
        <v>22</v>
      </c>
      <c r="D1968">
        <v>24</v>
      </c>
      <c r="E1968">
        <v>0</v>
      </c>
      <c r="F1968">
        <f>IF(martianeum7[[#This Row],[zawartosc '[%']]]&gt;=1,martianeum7[[#This Row],[masa '[kg']]]*martianeum7[[#This Row],[zawartosc '[%']]]*0.01,0)</f>
        <v>0</v>
      </c>
      <c r="G1968">
        <f>martianeum7[[#This Row],[stan_magazynu '[kg']]]+martianeum7[[#This Row],[ile_kg_materiału_z_ładunku]]</f>
        <v>61.444399999999916</v>
      </c>
      <c r="H1968">
        <f>IF(martianeum7[[#This Row],[stan_po_wydobyciu_z_ładunku]]&gt;=100,100,0)</f>
        <v>0</v>
      </c>
      <c r="I1968">
        <f>martianeum7[[#This Row],[stan_po_wydobyciu_z_ładunku]]-martianeum7[[#This Row],[ile_zabiera_na_orbite]]</f>
        <v>61.444399999999916</v>
      </c>
    </row>
    <row r="1969" spans="1:9" x14ac:dyDescent="0.25">
      <c r="A1969" s="1">
        <v>50608</v>
      </c>
      <c r="B1969">
        <f t="shared" si="30"/>
        <v>61.444399999999916</v>
      </c>
      <c r="C1969" t="s">
        <v>19</v>
      </c>
      <c r="D1969">
        <v>13.4</v>
      </c>
      <c r="E1969">
        <v>35.6</v>
      </c>
      <c r="F1969">
        <f>IF(martianeum7[[#This Row],[zawartosc '[%']]]&gt;=1,martianeum7[[#This Row],[masa '[kg']]]*martianeum7[[#This Row],[zawartosc '[%']]]*0.01,0)</f>
        <v>4.7704000000000004</v>
      </c>
      <c r="G1969">
        <f>martianeum7[[#This Row],[stan_magazynu '[kg']]]+martianeum7[[#This Row],[ile_kg_materiału_z_ładunku]]</f>
        <v>66.214799999999912</v>
      </c>
      <c r="H1969">
        <f>IF(martianeum7[[#This Row],[stan_po_wydobyciu_z_ładunku]]&gt;=100,100,0)</f>
        <v>0</v>
      </c>
      <c r="I1969">
        <f>martianeum7[[#This Row],[stan_po_wydobyciu_z_ładunku]]-martianeum7[[#This Row],[ile_zabiera_na_orbite]]</f>
        <v>66.214799999999912</v>
      </c>
    </row>
    <row r="1970" spans="1:9" x14ac:dyDescent="0.25">
      <c r="A1970" s="1">
        <v>50609</v>
      </c>
      <c r="B1970">
        <f t="shared" si="30"/>
        <v>66.214799999999912</v>
      </c>
      <c r="C1970" t="s">
        <v>10</v>
      </c>
      <c r="D1970">
        <v>25.7</v>
      </c>
      <c r="E1970">
        <v>21.1</v>
      </c>
      <c r="F1970">
        <f>IF(martianeum7[[#This Row],[zawartosc '[%']]]&gt;=1,martianeum7[[#This Row],[masa '[kg']]]*martianeum7[[#This Row],[zawartosc '[%']]]*0.01,0)</f>
        <v>5.4226999999999999</v>
      </c>
      <c r="G1970">
        <f>martianeum7[[#This Row],[stan_magazynu '[kg']]]+martianeum7[[#This Row],[ile_kg_materiału_z_ładunku]]</f>
        <v>71.637499999999918</v>
      </c>
      <c r="H1970">
        <f>IF(martianeum7[[#This Row],[stan_po_wydobyciu_z_ładunku]]&gt;=100,100,0)</f>
        <v>0</v>
      </c>
      <c r="I1970">
        <f>martianeum7[[#This Row],[stan_po_wydobyciu_z_ładunku]]-martianeum7[[#This Row],[ile_zabiera_na_orbite]]</f>
        <v>71.637499999999918</v>
      </c>
    </row>
    <row r="1971" spans="1:9" x14ac:dyDescent="0.25">
      <c r="A1971" s="1">
        <v>50610</v>
      </c>
      <c r="B1971">
        <f t="shared" si="30"/>
        <v>71.637499999999918</v>
      </c>
      <c r="C1971" t="s">
        <v>21</v>
      </c>
      <c r="D1971">
        <v>24.9</v>
      </c>
      <c r="E1971">
        <v>2</v>
      </c>
      <c r="F1971">
        <f>IF(martianeum7[[#This Row],[zawartosc '[%']]]&gt;=1,martianeum7[[#This Row],[masa '[kg']]]*martianeum7[[#This Row],[zawartosc '[%']]]*0.01,0)</f>
        <v>0.498</v>
      </c>
      <c r="G1971">
        <f>martianeum7[[#This Row],[stan_magazynu '[kg']]]+martianeum7[[#This Row],[ile_kg_materiału_z_ładunku]]</f>
        <v>72.135499999999922</v>
      </c>
      <c r="H1971">
        <f>IF(martianeum7[[#This Row],[stan_po_wydobyciu_z_ładunku]]&gt;=100,100,0)</f>
        <v>0</v>
      </c>
      <c r="I1971">
        <f>martianeum7[[#This Row],[stan_po_wydobyciu_z_ładunku]]-martianeum7[[#This Row],[ile_zabiera_na_orbite]]</f>
        <v>72.135499999999922</v>
      </c>
    </row>
    <row r="1972" spans="1:9" x14ac:dyDescent="0.25">
      <c r="A1972" s="1">
        <v>50611</v>
      </c>
      <c r="B1972">
        <f t="shared" si="30"/>
        <v>72.135499999999922</v>
      </c>
      <c r="C1972" t="s">
        <v>11</v>
      </c>
      <c r="D1972">
        <v>12.5</v>
      </c>
      <c r="E1972">
        <v>0</v>
      </c>
      <c r="F1972">
        <f>IF(martianeum7[[#This Row],[zawartosc '[%']]]&gt;=1,martianeum7[[#This Row],[masa '[kg']]]*martianeum7[[#This Row],[zawartosc '[%']]]*0.01,0)</f>
        <v>0</v>
      </c>
      <c r="G1972">
        <f>martianeum7[[#This Row],[stan_magazynu '[kg']]]+martianeum7[[#This Row],[ile_kg_materiału_z_ładunku]]</f>
        <v>72.135499999999922</v>
      </c>
      <c r="H1972">
        <f>IF(martianeum7[[#This Row],[stan_po_wydobyciu_z_ładunku]]&gt;=100,100,0)</f>
        <v>0</v>
      </c>
      <c r="I1972">
        <f>martianeum7[[#This Row],[stan_po_wydobyciu_z_ładunku]]-martianeum7[[#This Row],[ile_zabiera_na_orbite]]</f>
        <v>72.135499999999922</v>
      </c>
    </row>
    <row r="1973" spans="1:9" x14ac:dyDescent="0.25">
      <c r="A1973" s="1">
        <v>50612</v>
      </c>
      <c r="B1973">
        <f t="shared" si="30"/>
        <v>72.135499999999922</v>
      </c>
      <c r="C1973" t="s">
        <v>10</v>
      </c>
      <c r="D1973">
        <v>21.8</v>
      </c>
      <c r="E1973">
        <v>0</v>
      </c>
      <c r="F1973">
        <f>IF(martianeum7[[#This Row],[zawartosc '[%']]]&gt;=1,martianeum7[[#This Row],[masa '[kg']]]*martianeum7[[#This Row],[zawartosc '[%']]]*0.01,0)</f>
        <v>0</v>
      </c>
      <c r="G1973">
        <f>martianeum7[[#This Row],[stan_magazynu '[kg']]]+martianeum7[[#This Row],[ile_kg_materiału_z_ładunku]]</f>
        <v>72.135499999999922</v>
      </c>
      <c r="H1973">
        <f>IF(martianeum7[[#This Row],[stan_po_wydobyciu_z_ładunku]]&gt;=100,100,0)</f>
        <v>0</v>
      </c>
      <c r="I1973">
        <f>martianeum7[[#This Row],[stan_po_wydobyciu_z_ładunku]]-martianeum7[[#This Row],[ile_zabiera_na_orbite]]</f>
        <v>72.135499999999922</v>
      </c>
    </row>
    <row r="1974" spans="1:9" x14ac:dyDescent="0.25">
      <c r="A1974" s="1">
        <v>50613</v>
      </c>
      <c r="B1974">
        <f t="shared" si="30"/>
        <v>72.135499999999922</v>
      </c>
      <c r="C1974" t="s">
        <v>5</v>
      </c>
      <c r="D1974">
        <v>15.8</v>
      </c>
      <c r="E1974">
        <v>6.7</v>
      </c>
      <c r="F1974">
        <f>IF(martianeum7[[#This Row],[zawartosc '[%']]]&gt;=1,martianeum7[[#This Row],[masa '[kg']]]*martianeum7[[#This Row],[zawartosc '[%']]]*0.01,0)</f>
        <v>1.0586000000000002</v>
      </c>
      <c r="G1974">
        <f>martianeum7[[#This Row],[stan_magazynu '[kg']]]+martianeum7[[#This Row],[ile_kg_materiału_z_ładunku]]</f>
        <v>73.194099999999921</v>
      </c>
      <c r="H1974">
        <f>IF(martianeum7[[#This Row],[stan_po_wydobyciu_z_ładunku]]&gt;=100,100,0)</f>
        <v>0</v>
      </c>
      <c r="I1974">
        <f>martianeum7[[#This Row],[stan_po_wydobyciu_z_ładunku]]-martianeum7[[#This Row],[ile_zabiera_na_orbite]]</f>
        <v>73.194099999999921</v>
      </c>
    </row>
    <row r="1975" spans="1:9" x14ac:dyDescent="0.25">
      <c r="A1975" s="1">
        <v>50614</v>
      </c>
      <c r="B1975">
        <f t="shared" si="30"/>
        <v>73.194099999999921</v>
      </c>
      <c r="C1975" t="s">
        <v>12</v>
      </c>
      <c r="D1975">
        <v>13.9</v>
      </c>
      <c r="E1975">
        <v>0</v>
      </c>
      <c r="F1975">
        <f>IF(martianeum7[[#This Row],[zawartosc '[%']]]&gt;=1,martianeum7[[#This Row],[masa '[kg']]]*martianeum7[[#This Row],[zawartosc '[%']]]*0.01,0)</f>
        <v>0</v>
      </c>
      <c r="G1975">
        <f>martianeum7[[#This Row],[stan_magazynu '[kg']]]+martianeum7[[#This Row],[ile_kg_materiału_z_ładunku]]</f>
        <v>73.194099999999921</v>
      </c>
      <c r="H1975">
        <f>IF(martianeum7[[#This Row],[stan_po_wydobyciu_z_ładunku]]&gt;=100,100,0)</f>
        <v>0</v>
      </c>
      <c r="I1975">
        <f>martianeum7[[#This Row],[stan_po_wydobyciu_z_ładunku]]-martianeum7[[#This Row],[ile_zabiera_na_orbite]]</f>
        <v>73.194099999999921</v>
      </c>
    </row>
    <row r="1976" spans="1:9" x14ac:dyDescent="0.25">
      <c r="A1976" s="1">
        <v>50615</v>
      </c>
      <c r="B1976">
        <f t="shared" si="30"/>
        <v>73.194099999999921</v>
      </c>
      <c r="C1976" t="s">
        <v>20</v>
      </c>
      <c r="D1976">
        <v>12.2</v>
      </c>
      <c r="E1976">
        <v>4.4000000000000004</v>
      </c>
      <c r="F1976">
        <f>IF(martianeum7[[#This Row],[zawartosc '[%']]]&gt;=1,martianeum7[[#This Row],[masa '[kg']]]*martianeum7[[#This Row],[zawartosc '[%']]]*0.01,0)</f>
        <v>0.53680000000000005</v>
      </c>
      <c r="G1976">
        <f>martianeum7[[#This Row],[stan_magazynu '[kg']]]+martianeum7[[#This Row],[ile_kg_materiału_z_ładunku]]</f>
        <v>73.73089999999992</v>
      </c>
      <c r="H1976">
        <f>IF(martianeum7[[#This Row],[stan_po_wydobyciu_z_ładunku]]&gt;=100,100,0)</f>
        <v>0</v>
      </c>
      <c r="I1976">
        <f>martianeum7[[#This Row],[stan_po_wydobyciu_z_ładunku]]-martianeum7[[#This Row],[ile_zabiera_na_orbite]]</f>
        <v>73.73089999999992</v>
      </c>
    </row>
    <row r="1977" spans="1:9" x14ac:dyDescent="0.25">
      <c r="A1977" s="1">
        <v>50616</v>
      </c>
      <c r="B1977">
        <f t="shared" si="30"/>
        <v>73.73089999999992</v>
      </c>
      <c r="C1977" t="s">
        <v>11</v>
      </c>
      <c r="D1977">
        <v>12.2</v>
      </c>
      <c r="E1977">
        <v>0</v>
      </c>
      <c r="F1977">
        <f>IF(martianeum7[[#This Row],[zawartosc '[%']]]&gt;=1,martianeum7[[#This Row],[masa '[kg']]]*martianeum7[[#This Row],[zawartosc '[%']]]*0.01,0)</f>
        <v>0</v>
      </c>
      <c r="G1977">
        <f>martianeum7[[#This Row],[stan_magazynu '[kg']]]+martianeum7[[#This Row],[ile_kg_materiału_z_ładunku]]</f>
        <v>73.73089999999992</v>
      </c>
      <c r="H1977">
        <f>IF(martianeum7[[#This Row],[stan_po_wydobyciu_z_ładunku]]&gt;=100,100,0)</f>
        <v>0</v>
      </c>
      <c r="I1977">
        <f>martianeum7[[#This Row],[stan_po_wydobyciu_z_ładunku]]-martianeum7[[#This Row],[ile_zabiera_na_orbite]]</f>
        <v>73.73089999999992</v>
      </c>
    </row>
    <row r="1978" spans="1:9" x14ac:dyDescent="0.25">
      <c r="A1978" s="1">
        <v>50617</v>
      </c>
      <c r="B1978">
        <f t="shared" si="30"/>
        <v>73.73089999999992</v>
      </c>
      <c r="C1978" t="s">
        <v>19</v>
      </c>
      <c r="D1978">
        <v>13.7</v>
      </c>
      <c r="E1978">
        <v>28</v>
      </c>
      <c r="F1978">
        <f>IF(martianeum7[[#This Row],[zawartosc '[%']]]&gt;=1,martianeum7[[#This Row],[masa '[kg']]]*martianeum7[[#This Row],[zawartosc '[%']]]*0.01,0)</f>
        <v>3.8359999999999999</v>
      </c>
      <c r="G1978">
        <f>martianeum7[[#This Row],[stan_magazynu '[kg']]]+martianeum7[[#This Row],[ile_kg_materiału_z_ładunku]]</f>
        <v>77.566899999999919</v>
      </c>
      <c r="H1978">
        <f>IF(martianeum7[[#This Row],[stan_po_wydobyciu_z_ładunku]]&gt;=100,100,0)</f>
        <v>0</v>
      </c>
      <c r="I1978">
        <f>martianeum7[[#This Row],[stan_po_wydobyciu_z_ładunku]]-martianeum7[[#This Row],[ile_zabiera_na_orbite]]</f>
        <v>77.566899999999919</v>
      </c>
    </row>
    <row r="1979" spans="1:9" x14ac:dyDescent="0.25">
      <c r="A1979" s="1">
        <v>50618</v>
      </c>
      <c r="B1979">
        <f t="shared" si="30"/>
        <v>77.566899999999919</v>
      </c>
      <c r="C1979" t="s">
        <v>17</v>
      </c>
      <c r="D1979">
        <v>27.9</v>
      </c>
      <c r="E1979">
        <v>0</v>
      </c>
      <c r="F1979">
        <f>IF(martianeum7[[#This Row],[zawartosc '[%']]]&gt;=1,martianeum7[[#This Row],[masa '[kg']]]*martianeum7[[#This Row],[zawartosc '[%']]]*0.01,0)</f>
        <v>0</v>
      </c>
      <c r="G1979">
        <f>martianeum7[[#This Row],[stan_magazynu '[kg']]]+martianeum7[[#This Row],[ile_kg_materiału_z_ładunku]]</f>
        <v>77.566899999999919</v>
      </c>
      <c r="H1979">
        <f>IF(martianeum7[[#This Row],[stan_po_wydobyciu_z_ładunku]]&gt;=100,100,0)</f>
        <v>0</v>
      </c>
      <c r="I1979">
        <f>martianeum7[[#This Row],[stan_po_wydobyciu_z_ładunku]]-martianeum7[[#This Row],[ile_zabiera_na_orbite]]</f>
        <v>77.566899999999919</v>
      </c>
    </row>
    <row r="1980" spans="1:9" x14ac:dyDescent="0.25">
      <c r="A1980" s="1">
        <v>50619</v>
      </c>
      <c r="B1980">
        <f t="shared" si="30"/>
        <v>77.566899999999919</v>
      </c>
      <c r="C1980" t="s">
        <v>13</v>
      </c>
      <c r="D1980">
        <v>25.6</v>
      </c>
      <c r="E1980">
        <v>1.7</v>
      </c>
      <c r="F1980">
        <f>IF(martianeum7[[#This Row],[zawartosc '[%']]]&gt;=1,martianeum7[[#This Row],[masa '[kg']]]*martianeum7[[#This Row],[zawartosc '[%']]]*0.01,0)</f>
        <v>0.43520000000000003</v>
      </c>
      <c r="G1980">
        <f>martianeum7[[#This Row],[stan_magazynu '[kg']]]+martianeum7[[#This Row],[ile_kg_materiału_z_ładunku]]</f>
        <v>78.002099999999913</v>
      </c>
      <c r="H1980">
        <f>IF(martianeum7[[#This Row],[stan_po_wydobyciu_z_ładunku]]&gt;=100,100,0)</f>
        <v>0</v>
      </c>
      <c r="I1980">
        <f>martianeum7[[#This Row],[stan_po_wydobyciu_z_ładunku]]-martianeum7[[#This Row],[ile_zabiera_na_orbite]]</f>
        <v>78.002099999999913</v>
      </c>
    </row>
    <row r="1981" spans="1:9" x14ac:dyDescent="0.25">
      <c r="A1981" s="1">
        <v>50620</v>
      </c>
      <c r="B1981">
        <f t="shared" si="30"/>
        <v>78.002099999999913</v>
      </c>
      <c r="C1981" t="s">
        <v>14</v>
      </c>
      <c r="D1981">
        <v>11.7</v>
      </c>
      <c r="E1981">
        <v>4.5999999999999996</v>
      </c>
      <c r="F1981">
        <f>IF(martianeum7[[#This Row],[zawartosc '[%']]]&gt;=1,martianeum7[[#This Row],[masa '[kg']]]*martianeum7[[#This Row],[zawartosc '[%']]]*0.01,0)</f>
        <v>0.5381999999999999</v>
      </c>
      <c r="G1981">
        <f>martianeum7[[#This Row],[stan_magazynu '[kg']]]+martianeum7[[#This Row],[ile_kg_materiału_z_ładunku]]</f>
        <v>78.540299999999917</v>
      </c>
      <c r="H1981">
        <f>IF(martianeum7[[#This Row],[stan_po_wydobyciu_z_ładunku]]&gt;=100,100,0)</f>
        <v>0</v>
      </c>
      <c r="I1981">
        <f>martianeum7[[#This Row],[stan_po_wydobyciu_z_ładunku]]-martianeum7[[#This Row],[ile_zabiera_na_orbite]]</f>
        <v>78.540299999999917</v>
      </c>
    </row>
    <row r="1982" spans="1:9" x14ac:dyDescent="0.25">
      <c r="A1982" s="1">
        <v>50621</v>
      </c>
      <c r="B1982">
        <f t="shared" si="30"/>
        <v>78.540299999999917</v>
      </c>
      <c r="C1982" t="s">
        <v>8</v>
      </c>
      <c r="D1982">
        <v>27.3</v>
      </c>
      <c r="E1982">
        <v>0</v>
      </c>
      <c r="F1982">
        <f>IF(martianeum7[[#This Row],[zawartosc '[%']]]&gt;=1,martianeum7[[#This Row],[masa '[kg']]]*martianeum7[[#This Row],[zawartosc '[%']]]*0.01,0)</f>
        <v>0</v>
      </c>
      <c r="G1982">
        <f>martianeum7[[#This Row],[stan_magazynu '[kg']]]+martianeum7[[#This Row],[ile_kg_materiału_z_ładunku]]</f>
        <v>78.540299999999917</v>
      </c>
      <c r="H1982">
        <f>IF(martianeum7[[#This Row],[stan_po_wydobyciu_z_ładunku]]&gt;=100,100,0)</f>
        <v>0</v>
      </c>
      <c r="I1982">
        <f>martianeum7[[#This Row],[stan_po_wydobyciu_z_ładunku]]-martianeum7[[#This Row],[ile_zabiera_na_orbite]]</f>
        <v>78.540299999999917</v>
      </c>
    </row>
    <row r="1983" spans="1:9" x14ac:dyDescent="0.25">
      <c r="A1983" s="1">
        <v>50622</v>
      </c>
      <c r="B1983">
        <f t="shared" si="30"/>
        <v>78.540299999999917</v>
      </c>
      <c r="C1983" t="s">
        <v>11</v>
      </c>
      <c r="D1983">
        <v>25.6</v>
      </c>
      <c r="E1983">
        <v>18.2</v>
      </c>
      <c r="F1983">
        <f>IF(martianeum7[[#This Row],[zawartosc '[%']]]&gt;=1,martianeum7[[#This Row],[masa '[kg']]]*martianeum7[[#This Row],[zawartosc '[%']]]*0.01,0)</f>
        <v>4.6592000000000002</v>
      </c>
      <c r="G1983">
        <f>martianeum7[[#This Row],[stan_magazynu '[kg']]]+martianeum7[[#This Row],[ile_kg_materiału_z_ładunku]]</f>
        <v>83.199499999999915</v>
      </c>
      <c r="H1983">
        <f>IF(martianeum7[[#This Row],[stan_po_wydobyciu_z_ładunku]]&gt;=100,100,0)</f>
        <v>0</v>
      </c>
      <c r="I1983">
        <f>martianeum7[[#This Row],[stan_po_wydobyciu_z_ładunku]]-martianeum7[[#This Row],[ile_zabiera_na_orbite]]</f>
        <v>83.199499999999915</v>
      </c>
    </row>
    <row r="1984" spans="1:9" x14ac:dyDescent="0.25">
      <c r="A1984" s="1">
        <v>50623</v>
      </c>
      <c r="B1984">
        <f t="shared" si="30"/>
        <v>83.199499999999915</v>
      </c>
      <c r="C1984" t="s">
        <v>28</v>
      </c>
      <c r="D1984">
        <v>23.6</v>
      </c>
      <c r="E1984">
        <v>0.1</v>
      </c>
      <c r="F1984">
        <f>IF(martianeum7[[#This Row],[zawartosc '[%']]]&gt;=1,martianeum7[[#This Row],[masa '[kg']]]*martianeum7[[#This Row],[zawartosc '[%']]]*0.01,0)</f>
        <v>0</v>
      </c>
      <c r="G1984">
        <f>martianeum7[[#This Row],[stan_magazynu '[kg']]]+martianeum7[[#This Row],[ile_kg_materiału_z_ładunku]]</f>
        <v>83.199499999999915</v>
      </c>
      <c r="H1984">
        <f>IF(martianeum7[[#This Row],[stan_po_wydobyciu_z_ładunku]]&gt;=100,100,0)</f>
        <v>0</v>
      </c>
      <c r="I1984">
        <f>martianeum7[[#This Row],[stan_po_wydobyciu_z_ładunku]]-martianeum7[[#This Row],[ile_zabiera_na_orbite]]</f>
        <v>83.199499999999915</v>
      </c>
    </row>
    <row r="1985" spans="1:9" x14ac:dyDescent="0.25">
      <c r="A1985" s="1">
        <v>50624</v>
      </c>
      <c r="B1985">
        <f t="shared" si="30"/>
        <v>83.199499999999915</v>
      </c>
      <c r="C1985" t="s">
        <v>10</v>
      </c>
      <c r="D1985">
        <v>14.6</v>
      </c>
      <c r="E1985">
        <v>0</v>
      </c>
      <c r="F1985">
        <f>IF(martianeum7[[#This Row],[zawartosc '[%']]]&gt;=1,martianeum7[[#This Row],[masa '[kg']]]*martianeum7[[#This Row],[zawartosc '[%']]]*0.01,0)</f>
        <v>0</v>
      </c>
      <c r="G1985">
        <f>martianeum7[[#This Row],[stan_magazynu '[kg']]]+martianeum7[[#This Row],[ile_kg_materiału_z_ładunku]]</f>
        <v>83.199499999999915</v>
      </c>
      <c r="H1985">
        <f>IF(martianeum7[[#This Row],[stan_po_wydobyciu_z_ładunku]]&gt;=100,100,0)</f>
        <v>0</v>
      </c>
      <c r="I1985">
        <f>martianeum7[[#This Row],[stan_po_wydobyciu_z_ładunku]]-martianeum7[[#This Row],[ile_zabiera_na_orbite]]</f>
        <v>83.199499999999915</v>
      </c>
    </row>
    <row r="1986" spans="1:9" x14ac:dyDescent="0.25">
      <c r="A1986" s="1">
        <v>50625</v>
      </c>
      <c r="B1986">
        <f t="shared" si="30"/>
        <v>83.199499999999915</v>
      </c>
      <c r="C1986" t="s">
        <v>9</v>
      </c>
      <c r="D1986">
        <v>17.399999999999999</v>
      </c>
      <c r="E1986">
        <v>7.8</v>
      </c>
      <c r="F1986">
        <f>IF(martianeum7[[#This Row],[zawartosc '[%']]]&gt;=1,martianeum7[[#This Row],[masa '[kg']]]*martianeum7[[#This Row],[zawartosc '[%']]]*0.01,0)</f>
        <v>1.3572</v>
      </c>
      <c r="G1986">
        <f>martianeum7[[#This Row],[stan_magazynu '[kg']]]+martianeum7[[#This Row],[ile_kg_materiału_z_ładunku]]</f>
        <v>84.556699999999921</v>
      </c>
      <c r="H1986">
        <f>IF(martianeum7[[#This Row],[stan_po_wydobyciu_z_ładunku]]&gt;=100,100,0)</f>
        <v>0</v>
      </c>
      <c r="I1986">
        <f>martianeum7[[#This Row],[stan_po_wydobyciu_z_ładunku]]-martianeum7[[#This Row],[ile_zabiera_na_orbite]]</f>
        <v>84.556699999999921</v>
      </c>
    </row>
    <row r="1987" spans="1:9" x14ac:dyDescent="0.25">
      <c r="A1987" s="1">
        <v>50626</v>
      </c>
      <c r="B1987">
        <f t="shared" si="30"/>
        <v>84.556699999999921</v>
      </c>
      <c r="C1987" t="s">
        <v>10</v>
      </c>
      <c r="D1987">
        <v>27.4</v>
      </c>
      <c r="E1987">
        <v>0</v>
      </c>
      <c r="F1987">
        <f>IF(martianeum7[[#This Row],[zawartosc '[%']]]&gt;=1,martianeum7[[#This Row],[masa '[kg']]]*martianeum7[[#This Row],[zawartosc '[%']]]*0.01,0)</f>
        <v>0</v>
      </c>
      <c r="G1987">
        <f>martianeum7[[#This Row],[stan_magazynu '[kg']]]+martianeum7[[#This Row],[ile_kg_materiału_z_ładunku]]</f>
        <v>84.556699999999921</v>
      </c>
      <c r="H1987">
        <f>IF(martianeum7[[#This Row],[stan_po_wydobyciu_z_ładunku]]&gt;=100,100,0)</f>
        <v>0</v>
      </c>
      <c r="I1987">
        <f>martianeum7[[#This Row],[stan_po_wydobyciu_z_ładunku]]-martianeum7[[#This Row],[ile_zabiera_na_orbite]]</f>
        <v>84.556699999999921</v>
      </c>
    </row>
    <row r="1988" spans="1:9" x14ac:dyDescent="0.25">
      <c r="A1988" s="1">
        <v>50627</v>
      </c>
      <c r="B1988">
        <f t="shared" ref="B1988:B2051" si="31">I1987</f>
        <v>84.556699999999921</v>
      </c>
      <c r="C1988" t="s">
        <v>19</v>
      </c>
      <c r="D1988">
        <v>15.2</v>
      </c>
      <c r="E1988">
        <v>5.9</v>
      </c>
      <c r="F1988">
        <f>IF(martianeum7[[#This Row],[zawartosc '[%']]]&gt;=1,martianeum7[[#This Row],[masa '[kg']]]*martianeum7[[#This Row],[zawartosc '[%']]]*0.01,0)</f>
        <v>0.89680000000000004</v>
      </c>
      <c r="G1988">
        <f>martianeum7[[#This Row],[stan_magazynu '[kg']]]+martianeum7[[#This Row],[ile_kg_materiału_z_ładunku]]</f>
        <v>85.45349999999992</v>
      </c>
      <c r="H1988">
        <f>IF(martianeum7[[#This Row],[stan_po_wydobyciu_z_ładunku]]&gt;=100,100,0)</f>
        <v>0</v>
      </c>
      <c r="I1988">
        <f>martianeum7[[#This Row],[stan_po_wydobyciu_z_ładunku]]-martianeum7[[#This Row],[ile_zabiera_na_orbite]]</f>
        <v>85.45349999999992</v>
      </c>
    </row>
    <row r="1989" spans="1:9" x14ac:dyDescent="0.25">
      <c r="A1989" s="1">
        <v>50628</v>
      </c>
      <c r="B1989">
        <f t="shared" si="31"/>
        <v>85.45349999999992</v>
      </c>
      <c r="C1989" t="s">
        <v>29</v>
      </c>
      <c r="D1989">
        <v>11.6</v>
      </c>
      <c r="E1989">
        <v>0</v>
      </c>
      <c r="F1989">
        <f>IF(martianeum7[[#This Row],[zawartosc '[%']]]&gt;=1,martianeum7[[#This Row],[masa '[kg']]]*martianeum7[[#This Row],[zawartosc '[%']]]*0.01,0)</f>
        <v>0</v>
      </c>
      <c r="G1989">
        <f>martianeum7[[#This Row],[stan_magazynu '[kg']]]+martianeum7[[#This Row],[ile_kg_materiału_z_ładunku]]</f>
        <v>85.45349999999992</v>
      </c>
      <c r="H1989">
        <f>IF(martianeum7[[#This Row],[stan_po_wydobyciu_z_ładunku]]&gt;=100,100,0)</f>
        <v>0</v>
      </c>
      <c r="I1989">
        <f>martianeum7[[#This Row],[stan_po_wydobyciu_z_ładunku]]-martianeum7[[#This Row],[ile_zabiera_na_orbite]]</f>
        <v>85.45349999999992</v>
      </c>
    </row>
    <row r="1990" spans="1:9" x14ac:dyDescent="0.25">
      <c r="A1990" s="1">
        <v>50629</v>
      </c>
      <c r="B1990">
        <f t="shared" si="31"/>
        <v>85.45349999999992</v>
      </c>
      <c r="C1990" t="s">
        <v>26</v>
      </c>
      <c r="D1990">
        <v>10.8</v>
      </c>
      <c r="E1990">
        <v>1.6</v>
      </c>
      <c r="F1990">
        <f>IF(martianeum7[[#This Row],[zawartosc '[%']]]&gt;=1,martianeum7[[#This Row],[masa '[kg']]]*martianeum7[[#This Row],[zawartosc '[%']]]*0.01,0)</f>
        <v>0.17280000000000001</v>
      </c>
      <c r="G1990">
        <f>martianeum7[[#This Row],[stan_magazynu '[kg']]]+martianeum7[[#This Row],[ile_kg_materiału_z_ładunku]]</f>
        <v>85.626299999999915</v>
      </c>
      <c r="H1990">
        <f>IF(martianeum7[[#This Row],[stan_po_wydobyciu_z_ładunku]]&gt;=100,100,0)</f>
        <v>0</v>
      </c>
      <c r="I1990">
        <f>martianeum7[[#This Row],[stan_po_wydobyciu_z_ładunku]]-martianeum7[[#This Row],[ile_zabiera_na_orbite]]</f>
        <v>85.626299999999915</v>
      </c>
    </row>
    <row r="1991" spans="1:9" x14ac:dyDescent="0.25">
      <c r="A1991" s="1">
        <v>50630</v>
      </c>
      <c r="B1991">
        <f t="shared" si="31"/>
        <v>85.626299999999915</v>
      </c>
      <c r="C1991" t="s">
        <v>22</v>
      </c>
      <c r="D1991">
        <v>12</v>
      </c>
      <c r="E1991">
        <v>3.9</v>
      </c>
      <c r="F1991">
        <f>IF(martianeum7[[#This Row],[zawartosc '[%']]]&gt;=1,martianeum7[[#This Row],[masa '[kg']]]*martianeum7[[#This Row],[zawartosc '[%']]]*0.01,0)</f>
        <v>0.46799999999999997</v>
      </c>
      <c r="G1991">
        <f>martianeum7[[#This Row],[stan_magazynu '[kg']]]+martianeum7[[#This Row],[ile_kg_materiału_z_ładunku]]</f>
        <v>86.094299999999919</v>
      </c>
      <c r="H1991">
        <f>IF(martianeum7[[#This Row],[stan_po_wydobyciu_z_ładunku]]&gt;=100,100,0)</f>
        <v>0</v>
      </c>
      <c r="I1991">
        <f>martianeum7[[#This Row],[stan_po_wydobyciu_z_ładunku]]-martianeum7[[#This Row],[ile_zabiera_na_orbite]]</f>
        <v>86.094299999999919</v>
      </c>
    </row>
    <row r="1992" spans="1:9" x14ac:dyDescent="0.25">
      <c r="A1992" s="1">
        <v>50631</v>
      </c>
      <c r="B1992">
        <f t="shared" si="31"/>
        <v>86.094299999999919</v>
      </c>
      <c r="C1992" t="s">
        <v>26</v>
      </c>
      <c r="D1992">
        <v>14</v>
      </c>
      <c r="E1992">
        <v>5</v>
      </c>
      <c r="F1992">
        <f>IF(martianeum7[[#This Row],[zawartosc '[%']]]&gt;=1,martianeum7[[#This Row],[masa '[kg']]]*martianeum7[[#This Row],[zawartosc '[%']]]*0.01,0)</f>
        <v>0.70000000000000007</v>
      </c>
      <c r="G1992">
        <f>martianeum7[[#This Row],[stan_magazynu '[kg']]]+martianeum7[[#This Row],[ile_kg_materiału_z_ładunku]]</f>
        <v>86.794299999999922</v>
      </c>
      <c r="H1992">
        <f>IF(martianeum7[[#This Row],[stan_po_wydobyciu_z_ładunku]]&gt;=100,100,0)</f>
        <v>0</v>
      </c>
      <c r="I1992">
        <f>martianeum7[[#This Row],[stan_po_wydobyciu_z_ładunku]]-martianeum7[[#This Row],[ile_zabiera_na_orbite]]</f>
        <v>86.794299999999922</v>
      </c>
    </row>
    <row r="1993" spans="1:9" x14ac:dyDescent="0.25">
      <c r="A1993" s="1">
        <v>50632</v>
      </c>
      <c r="B1993">
        <f t="shared" si="31"/>
        <v>86.794299999999922</v>
      </c>
      <c r="C1993" t="s">
        <v>19</v>
      </c>
      <c r="D1993">
        <v>26.4</v>
      </c>
      <c r="E1993">
        <v>0</v>
      </c>
      <c r="F1993">
        <f>IF(martianeum7[[#This Row],[zawartosc '[%']]]&gt;=1,martianeum7[[#This Row],[masa '[kg']]]*martianeum7[[#This Row],[zawartosc '[%']]]*0.01,0)</f>
        <v>0</v>
      </c>
      <c r="G1993">
        <f>martianeum7[[#This Row],[stan_magazynu '[kg']]]+martianeum7[[#This Row],[ile_kg_materiału_z_ładunku]]</f>
        <v>86.794299999999922</v>
      </c>
      <c r="H1993">
        <f>IF(martianeum7[[#This Row],[stan_po_wydobyciu_z_ładunku]]&gt;=100,100,0)</f>
        <v>0</v>
      </c>
      <c r="I1993">
        <f>martianeum7[[#This Row],[stan_po_wydobyciu_z_ładunku]]-martianeum7[[#This Row],[ile_zabiera_na_orbite]]</f>
        <v>86.794299999999922</v>
      </c>
    </row>
    <row r="1994" spans="1:9" x14ac:dyDescent="0.25">
      <c r="A1994" s="1">
        <v>50633</v>
      </c>
      <c r="B1994">
        <f t="shared" si="31"/>
        <v>86.794299999999922</v>
      </c>
      <c r="C1994" t="s">
        <v>15</v>
      </c>
      <c r="D1994">
        <v>23</v>
      </c>
      <c r="E1994">
        <v>20.100000000000001</v>
      </c>
      <c r="F1994">
        <f>IF(martianeum7[[#This Row],[zawartosc '[%']]]&gt;=1,martianeum7[[#This Row],[masa '[kg']]]*martianeum7[[#This Row],[zawartosc '[%']]]*0.01,0)</f>
        <v>4.6230000000000002</v>
      </c>
      <c r="G1994">
        <f>martianeum7[[#This Row],[stan_magazynu '[kg']]]+martianeum7[[#This Row],[ile_kg_materiału_z_ładunku]]</f>
        <v>91.417299999999926</v>
      </c>
      <c r="H1994">
        <f>IF(martianeum7[[#This Row],[stan_po_wydobyciu_z_ładunku]]&gt;=100,100,0)</f>
        <v>0</v>
      </c>
      <c r="I1994">
        <f>martianeum7[[#This Row],[stan_po_wydobyciu_z_ładunku]]-martianeum7[[#This Row],[ile_zabiera_na_orbite]]</f>
        <v>91.417299999999926</v>
      </c>
    </row>
    <row r="1995" spans="1:9" x14ac:dyDescent="0.25">
      <c r="A1995" s="1">
        <v>50634</v>
      </c>
      <c r="B1995">
        <f t="shared" si="31"/>
        <v>91.417299999999926</v>
      </c>
      <c r="C1995" t="s">
        <v>8</v>
      </c>
      <c r="D1995">
        <v>20.5</v>
      </c>
      <c r="E1995">
        <v>1.1000000000000001</v>
      </c>
      <c r="F1995">
        <f>IF(martianeum7[[#This Row],[zawartosc '[%']]]&gt;=1,martianeum7[[#This Row],[masa '[kg']]]*martianeum7[[#This Row],[zawartosc '[%']]]*0.01,0)</f>
        <v>0.22550000000000001</v>
      </c>
      <c r="G1995">
        <f>martianeum7[[#This Row],[stan_magazynu '[kg']]]+martianeum7[[#This Row],[ile_kg_materiału_z_ładunku]]</f>
        <v>91.642799999999923</v>
      </c>
      <c r="H1995">
        <f>IF(martianeum7[[#This Row],[stan_po_wydobyciu_z_ładunku]]&gt;=100,100,0)</f>
        <v>0</v>
      </c>
      <c r="I1995">
        <f>martianeum7[[#This Row],[stan_po_wydobyciu_z_ładunku]]-martianeum7[[#This Row],[ile_zabiera_na_orbite]]</f>
        <v>91.642799999999923</v>
      </c>
    </row>
    <row r="1996" spans="1:9" x14ac:dyDescent="0.25">
      <c r="A1996" s="1">
        <v>50635</v>
      </c>
      <c r="B1996">
        <f t="shared" si="31"/>
        <v>91.642799999999923</v>
      </c>
      <c r="C1996" t="s">
        <v>14</v>
      </c>
      <c r="D1996">
        <v>15.9</v>
      </c>
      <c r="E1996">
        <v>3.1</v>
      </c>
      <c r="F1996">
        <f>IF(martianeum7[[#This Row],[zawartosc '[%']]]&gt;=1,martianeum7[[#This Row],[masa '[kg']]]*martianeum7[[#This Row],[zawartosc '[%']]]*0.01,0)</f>
        <v>0.4929</v>
      </c>
      <c r="G1996">
        <f>martianeum7[[#This Row],[stan_magazynu '[kg']]]+martianeum7[[#This Row],[ile_kg_materiału_z_ładunku]]</f>
        <v>92.135699999999929</v>
      </c>
      <c r="H1996">
        <f>IF(martianeum7[[#This Row],[stan_po_wydobyciu_z_ładunku]]&gt;=100,100,0)</f>
        <v>0</v>
      </c>
      <c r="I1996">
        <f>martianeum7[[#This Row],[stan_po_wydobyciu_z_ładunku]]-martianeum7[[#This Row],[ile_zabiera_na_orbite]]</f>
        <v>92.135699999999929</v>
      </c>
    </row>
    <row r="1997" spans="1:9" x14ac:dyDescent="0.25">
      <c r="A1997" s="1">
        <v>50636</v>
      </c>
      <c r="B1997">
        <f t="shared" si="31"/>
        <v>92.135699999999929</v>
      </c>
      <c r="C1997" t="s">
        <v>10</v>
      </c>
      <c r="D1997">
        <v>20.8</v>
      </c>
      <c r="E1997">
        <v>6.9</v>
      </c>
      <c r="F1997">
        <f>IF(martianeum7[[#This Row],[zawartosc '[%']]]&gt;=1,martianeum7[[#This Row],[masa '[kg']]]*martianeum7[[#This Row],[zawartosc '[%']]]*0.01,0)</f>
        <v>1.4352</v>
      </c>
      <c r="G1997">
        <f>martianeum7[[#This Row],[stan_magazynu '[kg']]]+martianeum7[[#This Row],[ile_kg_materiału_z_ładunku]]</f>
        <v>93.570899999999924</v>
      </c>
      <c r="H1997">
        <f>IF(martianeum7[[#This Row],[stan_po_wydobyciu_z_ładunku]]&gt;=100,100,0)</f>
        <v>0</v>
      </c>
      <c r="I1997">
        <f>martianeum7[[#This Row],[stan_po_wydobyciu_z_ładunku]]-martianeum7[[#This Row],[ile_zabiera_na_orbite]]</f>
        <v>93.570899999999924</v>
      </c>
    </row>
    <row r="1998" spans="1:9" x14ac:dyDescent="0.25">
      <c r="A1998" s="1">
        <v>50637</v>
      </c>
      <c r="B1998">
        <f t="shared" si="31"/>
        <v>93.570899999999924</v>
      </c>
      <c r="C1998" t="s">
        <v>21</v>
      </c>
      <c r="D1998">
        <v>12.9</v>
      </c>
      <c r="E1998">
        <v>1.5</v>
      </c>
      <c r="F1998">
        <f>IF(martianeum7[[#This Row],[zawartosc '[%']]]&gt;=1,martianeum7[[#This Row],[masa '[kg']]]*martianeum7[[#This Row],[zawartosc '[%']]]*0.01,0)</f>
        <v>0.19350000000000001</v>
      </c>
      <c r="G1998">
        <f>martianeum7[[#This Row],[stan_magazynu '[kg']]]+martianeum7[[#This Row],[ile_kg_materiału_z_ładunku]]</f>
        <v>93.764399999999924</v>
      </c>
      <c r="H1998">
        <f>IF(martianeum7[[#This Row],[stan_po_wydobyciu_z_ładunku]]&gt;=100,100,0)</f>
        <v>0</v>
      </c>
      <c r="I1998">
        <f>martianeum7[[#This Row],[stan_po_wydobyciu_z_ładunku]]-martianeum7[[#This Row],[ile_zabiera_na_orbite]]</f>
        <v>93.764399999999924</v>
      </c>
    </row>
    <row r="1999" spans="1:9" x14ac:dyDescent="0.25">
      <c r="A1999" s="1">
        <v>50638</v>
      </c>
      <c r="B1999">
        <f t="shared" si="31"/>
        <v>93.764399999999924</v>
      </c>
      <c r="C1999" t="s">
        <v>19</v>
      </c>
      <c r="D1999">
        <v>11.6</v>
      </c>
      <c r="E1999">
        <v>15.8</v>
      </c>
      <c r="F1999">
        <f>IF(martianeum7[[#This Row],[zawartosc '[%']]]&gt;=1,martianeum7[[#This Row],[masa '[kg']]]*martianeum7[[#This Row],[zawartosc '[%']]]*0.01,0)</f>
        <v>1.8328</v>
      </c>
      <c r="G1999">
        <f>martianeum7[[#This Row],[stan_magazynu '[kg']]]+martianeum7[[#This Row],[ile_kg_materiału_z_ładunku]]</f>
        <v>95.59719999999993</v>
      </c>
      <c r="H1999">
        <f>IF(martianeum7[[#This Row],[stan_po_wydobyciu_z_ładunku]]&gt;=100,100,0)</f>
        <v>0</v>
      </c>
      <c r="I1999">
        <f>martianeum7[[#This Row],[stan_po_wydobyciu_z_ładunku]]-martianeum7[[#This Row],[ile_zabiera_na_orbite]]</f>
        <v>95.59719999999993</v>
      </c>
    </row>
    <row r="2000" spans="1:9" x14ac:dyDescent="0.25">
      <c r="A2000" s="1">
        <v>50639</v>
      </c>
      <c r="B2000">
        <f t="shared" si="31"/>
        <v>95.59719999999993</v>
      </c>
      <c r="C2000" t="s">
        <v>13</v>
      </c>
      <c r="D2000">
        <v>25.6</v>
      </c>
      <c r="E2000">
        <v>0</v>
      </c>
      <c r="F2000">
        <f>IF(martianeum7[[#This Row],[zawartosc '[%']]]&gt;=1,martianeum7[[#This Row],[masa '[kg']]]*martianeum7[[#This Row],[zawartosc '[%']]]*0.01,0)</f>
        <v>0</v>
      </c>
      <c r="G2000">
        <f>martianeum7[[#This Row],[stan_magazynu '[kg']]]+martianeum7[[#This Row],[ile_kg_materiału_z_ładunku]]</f>
        <v>95.59719999999993</v>
      </c>
      <c r="H2000">
        <f>IF(martianeum7[[#This Row],[stan_po_wydobyciu_z_ładunku]]&gt;=100,100,0)</f>
        <v>0</v>
      </c>
      <c r="I2000">
        <f>martianeum7[[#This Row],[stan_po_wydobyciu_z_ładunku]]-martianeum7[[#This Row],[ile_zabiera_na_orbite]]</f>
        <v>95.59719999999993</v>
      </c>
    </row>
    <row r="2001" spans="1:9" x14ac:dyDescent="0.25">
      <c r="A2001" s="1">
        <v>50640</v>
      </c>
      <c r="B2001">
        <f t="shared" si="31"/>
        <v>95.59719999999993</v>
      </c>
      <c r="C2001" t="s">
        <v>7</v>
      </c>
      <c r="D2001">
        <v>15.7</v>
      </c>
      <c r="E2001">
        <v>6.7</v>
      </c>
      <c r="F2001">
        <f>IF(martianeum7[[#This Row],[zawartosc '[%']]]&gt;=1,martianeum7[[#This Row],[masa '[kg']]]*martianeum7[[#This Row],[zawartosc '[%']]]*0.01,0)</f>
        <v>1.0519000000000001</v>
      </c>
      <c r="G2001">
        <f>martianeum7[[#This Row],[stan_magazynu '[kg']]]+martianeum7[[#This Row],[ile_kg_materiału_z_ładunku]]</f>
        <v>96.649099999999933</v>
      </c>
      <c r="H2001">
        <f>IF(martianeum7[[#This Row],[stan_po_wydobyciu_z_ładunku]]&gt;=100,100,0)</f>
        <v>0</v>
      </c>
      <c r="I2001">
        <f>martianeum7[[#This Row],[stan_po_wydobyciu_z_ładunku]]-martianeum7[[#This Row],[ile_zabiera_na_orbite]]</f>
        <v>96.649099999999933</v>
      </c>
    </row>
    <row r="2002" spans="1:9" x14ac:dyDescent="0.25">
      <c r="A2002" s="1">
        <v>50641</v>
      </c>
      <c r="B2002">
        <f t="shared" si="31"/>
        <v>96.649099999999933</v>
      </c>
      <c r="C2002" t="s">
        <v>14</v>
      </c>
      <c r="D2002">
        <v>25.5</v>
      </c>
      <c r="E2002">
        <v>0</v>
      </c>
      <c r="F2002">
        <f>IF(martianeum7[[#This Row],[zawartosc '[%']]]&gt;=1,martianeum7[[#This Row],[masa '[kg']]]*martianeum7[[#This Row],[zawartosc '[%']]]*0.01,0)</f>
        <v>0</v>
      </c>
      <c r="G2002">
        <f>martianeum7[[#This Row],[stan_magazynu '[kg']]]+martianeum7[[#This Row],[ile_kg_materiału_z_ładunku]]</f>
        <v>96.649099999999933</v>
      </c>
      <c r="H2002">
        <f>IF(martianeum7[[#This Row],[stan_po_wydobyciu_z_ładunku]]&gt;=100,100,0)</f>
        <v>0</v>
      </c>
      <c r="I2002">
        <f>martianeum7[[#This Row],[stan_po_wydobyciu_z_ładunku]]-martianeum7[[#This Row],[ile_zabiera_na_orbite]]</f>
        <v>96.649099999999933</v>
      </c>
    </row>
    <row r="2003" spans="1:9" x14ac:dyDescent="0.25">
      <c r="A2003" s="1">
        <v>50642</v>
      </c>
      <c r="B2003">
        <f t="shared" si="31"/>
        <v>96.649099999999933</v>
      </c>
      <c r="C2003" t="s">
        <v>22</v>
      </c>
      <c r="D2003">
        <v>19.5</v>
      </c>
      <c r="E2003">
        <v>3.4</v>
      </c>
      <c r="F2003">
        <f>IF(martianeum7[[#This Row],[zawartosc '[%']]]&gt;=1,martianeum7[[#This Row],[masa '[kg']]]*martianeum7[[#This Row],[zawartosc '[%']]]*0.01,0)</f>
        <v>0.66300000000000003</v>
      </c>
      <c r="G2003">
        <f>martianeum7[[#This Row],[stan_magazynu '[kg']]]+martianeum7[[#This Row],[ile_kg_materiału_z_ładunku]]</f>
        <v>97.31209999999993</v>
      </c>
      <c r="H2003">
        <f>IF(martianeum7[[#This Row],[stan_po_wydobyciu_z_ładunku]]&gt;=100,100,0)</f>
        <v>0</v>
      </c>
      <c r="I2003">
        <f>martianeum7[[#This Row],[stan_po_wydobyciu_z_ładunku]]-martianeum7[[#This Row],[ile_zabiera_na_orbite]]</f>
        <v>97.31209999999993</v>
      </c>
    </row>
    <row r="2004" spans="1:9" x14ac:dyDescent="0.25">
      <c r="A2004" s="1">
        <v>50643</v>
      </c>
      <c r="B2004">
        <f t="shared" si="31"/>
        <v>97.31209999999993</v>
      </c>
      <c r="C2004" t="s">
        <v>25</v>
      </c>
      <c r="D2004">
        <v>14.1</v>
      </c>
      <c r="E2004">
        <v>0</v>
      </c>
      <c r="F2004">
        <f>IF(martianeum7[[#This Row],[zawartosc '[%']]]&gt;=1,martianeum7[[#This Row],[masa '[kg']]]*martianeum7[[#This Row],[zawartosc '[%']]]*0.01,0)</f>
        <v>0</v>
      </c>
      <c r="G2004">
        <f>martianeum7[[#This Row],[stan_magazynu '[kg']]]+martianeum7[[#This Row],[ile_kg_materiału_z_ładunku]]</f>
        <v>97.31209999999993</v>
      </c>
      <c r="H2004">
        <f>IF(martianeum7[[#This Row],[stan_po_wydobyciu_z_ładunku]]&gt;=100,100,0)</f>
        <v>0</v>
      </c>
      <c r="I2004">
        <f>martianeum7[[#This Row],[stan_po_wydobyciu_z_ładunku]]-martianeum7[[#This Row],[ile_zabiera_na_orbite]]</f>
        <v>97.31209999999993</v>
      </c>
    </row>
    <row r="2005" spans="1:9" x14ac:dyDescent="0.25">
      <c r="A2005" s="1">
        <v>50644</v>
      </c>
      <c r="B2005">
        <f t="shared" si="31"/>
        <v>97.31209999999993</v>
      </c>
      <c r="C2005" t="s">
        <v>6</v>
      </c>
      <c r="D2005">
        <v>26.4</v>
      </c>
      <c r="E2005">
        <v>0</v>
      </c>
      <c r="F2005">
        <f>IF(martianeum7[[#This Row],[zawartosc '[%']]]&gt;=1,martianeum7[[#This Row],[masa '[kg']]]*martianeum7[[#This Row],[zawartosc '[%']]]*0.01,0)</f>
        <v>0</v>
      </c>
      <c r="G2005">
        <f>martianeum7[[#This Row],[stan_magazynu '[kg']]]+martianeum7[[#This Row],[ile_kg_materiału_z_ładunku]]</f>
        <v>97.31209999999993</v>
      </c>
      <c r="H2005">
        <f>IF(martianeum7[[#This Row],[stan_po_wydobyciu_z_ładunku]]&gt;=100,100,0)</f>
        <v>0</v>
      </c>
      <c r="I2005">
        <f>martianeum7[[#This Row],[stan_po_wydobyciu_z_ładunku]]-martianeum7[[#This Row],[ile_zabiera_na_orbite]]</f>
        <v>97.31209999999993</v>
      </c>
    </row>
    <row r="2006" spans="1:9" x14ac:dyDescent="0.25">
      <c r="A2006" s="1">
        <v>50645</v>
      </c>
      <c r="B2006">
        <f t="shared" si="31"/>
        <v>97.31209999999993</v>
      </c>
      <c r="C2006" t="s">
        <v>15</v>
      </c>
      <c r="D2006">
        <v>11.7</v>
      </c>
      <c r="E2006">
        <v>8.4</v>
      </c>
      <c r="F2006">
        <f>IF(martianeum7[[#This Row],[zawartosc '[%']]]&gt;=1,martianeum7[[#This Row],[masa '[kg']]]*martianeum7[[#This Row],[zawartosc '[%']]]*0.01,0)</f>
        <v>0.98280000000000001</v>
      </c>
      <c r="G2006">
        <f>martianeum7[[#This Row],[stan_magazynu '[kg']]]+martianeum7[[#This Row],[ile_kg_materiału_z_ładunku]]</f>
        <v>98.294899999999927</v>
      </c>
      <c r="H2006">
        <f>IF(martianeum7[[#This Row],[stan_po_wydobyciu_z_ładunku]]&gt;=100,100,0)</f>
        <v>0</v>
      </c>
      <c r="I2006">
        <f>martianeum7[[#This Row],[stan_po_wydobyciu_z_ładunku]]-martianeum7[[#This Row],[ile_zabiera_na_orbite]]</f>
        <v>98.294899999999927</v>
      </c>
    </row>
    <row r="2007" spans="1:9" x14ac:dyDescent="0.25">
      <c r="A2007" s="1">
        <v>50646</v>
      </c>
      <c r="B2007">
        <f t="shared" si="31"/>
        <v>98.294899999999927</v>
      </c>
      <c r="C2007" t="s">
        <v>25</v>
      </c>
      <c r="D2007">
        <v>28</v>
      </c>
      <c r="E2007">
        <v>0</v>
      </c>
      <c r="F2007">
        <f>IF(martianeum7[[#This Row],[zawartosc '[%']]]&gt;=1,martianeum7[[#This Row],[masa '[kg']]]*martianeum7[[#This Row],[zawartosc '[%']]]*0.01,0)</f>
        <v>0</v>
      </c>
      <c r="G2007">
        <f>martianeum7[[#This Row],[stan_magazynu '[kg']]]+martianeum7[[#This Row],[ile_kg_materiału_z_ładunku]]</f>
        <v>98.294899999999927</v>
      </c>
      <c r="H2007">
        <f>IF(martianeum7[[#This Row],[stan_po_wydobyciu_z_ładunku]]&gt;=100,100,0)</f>
        <v>0</v>
      </c>
      <c r="I2007">
        <f>martianeum7[[#This Row],[stan_po_wydobyciu_z_ładunku]]-martianeum7[[#This Row],[ile_zabiera_na_orbite]]</f>
        <v>98.294899999999927</v>
      </c>
    </row>
    <row r="2008" spans="1:9" x14ac:dyDescent="0.25">
      <c r="A2008" s="1">
        <v>50647</v>
      </c>
      <c r="B2008">
        <f t="shared" si="31"/>
        <v>98.294899999999927</v>
      </c>
      <c r="C2008" t="s">
        <v>17</v>
      </c>
      <c r="D2008">
        <v>13</v>
      </c>
      <c r="E2008">
        <v>0.1</v>
      </c>
      <c r="F2008">
        <f>IF(martianeum7[[#This Row],[zawartosc '[%']]]&gt;=1,martianeum7[[#This Row],[masa '[kg']]]*martianeum7[[#This Row],[zawartosc '[%']]]*0.01,0)</f>
        <v>0</v>
      </c>
      <c r="G2008">
        <f>martianeum7[[#This Row],[stan_magazynu '[kg']]]+martianeum7[[#This Row],[ile_kg_materiału_z_ładunku]]</f>
        <v>98.294899999999927</v>
      </c>
      <c r="H2008">
        <f>IF(martianeum7[[#This Row],[stan_po_wydobyciu_z_ładunku]]&gt;=100,100,0)</f>
        <v>0</v>
      </c>
      <c r="I2008">
        <f>martianeum7[[#This Row],[stan_po_wydobyciu_z_ładunku]]-martianeum7[[#This Row],[ile_zabiera_na_orbite]]</f>
        <v>98.294899999999927</v>
      </c>
    </row>
    <row r="2009" spans="1:9" x14ac:dyDescent="0.25">
      <c r="A2009" s="1">
        <v>50648</v>
      </c>
      <c r="B2009">
        <f t="shared" si="31"/>
        <v>98.294899999999927</v>
      </c>
      <c r="C2009" t="s">
        <v>11</v>
      </c>
      <c r="D2009">
        <v>10.8</v>
      </c>
      <c r="E2009">
        <v>11.3</v>
      </c>
      <c r="F2009">
        <f>IF(martianeum7[[#This Row],[zawartosc '[%']]]&gt;=1,martianeum7[[#This Row],[masa '[kg']]]*martianeum7[[#This Row],[zawartosc '[%']]]*0.01,0)</f>
        <v>1.2204000000000002</v>
      </c>
      <c r="G2009">
        <f>martianeum7[[#This Row],[stan_magazynu '[kg']]]+martianeum7[[#This Row],[ile_kg_materiału_z_ładunku]]</f>
        <v>99.515299999999925</v>
      </c>
      <c r="H2009">
        <f>IF(martianeum7[[#This Row],[stan_po_wydobyciu_z_ładunku]]&gt;=100,100,0)</f>
        <v>0</v>
      </c>
      <c r="I2009">
        <f>martianeum7[[#This Row],[stan_po_wydobyciu_z_ładunku]]-martianeum7[[#This Row],[ile_zabiera_na_orbite]]</f>
        <v>99.515299999999925</v>
      </c>
    </row>
    <row r="2010" spans="1:9" x14ac:dyDescent="0.25">
      <c r="A2010" s="1">
        <v>50649</v>
      </c>
      <c r="B2010">
        <f t="shared" si="31"/>
        <v>99.515299999999925</v>
      </c>
      <c r="C2010" t="s">
        <v>11</v>
      </c>
      <c r="D2010">
        <v>26.4</v>
      </c>
      <c r="E2010">
        <v>18.7</v>
      </c>
      <c r="F2010">
        <f>IF(martianeum7[[#This Row],[zawartosc '[%']]]&gt;=1,martianeum7[[#This Row],[masa '[kg']]]*martianeum7[[#This Row],[zawartosc '[%']]]*0.01,0)</f>
        <v>4.9367999999999999</v>
      </c>
      <c r="G2010">
        <f>martianeum7[[#This Row],[stan_magazynu '[kg']]]+martianeum7[[#This Row],[ile_kg_materiału_z_ładunku]]</f>
        <v>104.45209999999993</v>
      </c>
      <c r="H2010">
        <f>IF(martianeum7[[#This Row],[stan_po_wydobyciu_z_ładunku]]&gt;=100,100,0)</f>
        <v>100</v>
      </c>
      <c r="I2010">
        <f>martianeum7[[#This Row],[stan_po_wydobyciu_z_ładunku]]-martianeum7[[#This Row],[ile_zabiera_na_orbite]]</f>
        <v>4.4520999999999304</v>
      </c>
    </row>
    <row r="2011" spans="1:9" x14ac:dyDescent="0.25">
      <c r="A2011" s="1">
        <v>50650</v>
      </c>
      <c r="B2011">
        <f t="shared" si="31"/>
        <v>4.4520999999999304</v>
      </c>
      <c r="C2011" t="s">
        <v>19</v>
      </c>
      <c r="D2011">
        <v>26.7</v>
      </c>
      <c r="E2011">
        <v>3.9</v>
      </c>
      <c r="F2011">
        <f>IF(martianeum7[[#This Row],[zawartosc '[%']]]&gt;=1,martianeum7[[#This Row],[masa '[kg']]]*martianeum7[[#This Row],[zawartosc '[%']]]*0.01,0)</f>
        <v>1.0412999999999999</v>
      </c>
      <c r="G2011">
        <f>martianeum7[[#This Row],[stan_magazynu '[kg']]]+martianeum7[[#This Row],[ile_kg_materiału_z_ładunku]]</f>
        <v>5.4933999999999301</v>
      </c>
      <c r="H2011">
        <f>IF(martianeum7[[#This Row],[stan_po_wydobyciu_z_ładunku]]&gt;=100,100,0)</f>
        <v>0</v>
      </c>
      <c r="I2011">
        <f>martianeum7[[#This Row],[stan_po_wydobyciu_z_ładunku]]-martianeum7[[#This Row],[ile_zabiera_na_orbite]]</f>
        <v>5.4933999999999301</v>
      </c>
    </row>
    <row r="2012" spans="1:9" x14ac:dyDescent="0.25">
      <c r="A2012" s="1">
        <v>50651</v>
      </c>
      <c r="B2012">
        <f t="shared" si="31"/>
        <v>5.4933999999999301</v>
      </c>
      <c r="C2012" t="s">
        <v>11</v>
      </c>
      <c r="D2012">
        <v>11.7</v>
      </c>
      <c r="E2012">
        <v>13</v>
      </c>
      <c r="F2012">
        <f>IF(martianeum7[[#This Row],[zawartosc '[%']]]&gt;=1,martianeum7[[#This Row],[masa '[kg']]]*martianeum7[[#This Row],[zawartosc '[%']]]*0.01,0)</f>
        <v>1.5209999999999999</v>
      </c>
      <c r="G2012">
        <f>martianeum7[[#This Row],[stan_magazynu '[kg']]]+martianeum7[[#This Row],[ile_kg_materiału_z_ładunku]]</f>
        <v>7.01439999999993</v>
      </c>
      <c r="H2012">
        <f>IF(martianeum7[[#This Row],[stan_po_wydobyciu_z_ładunku]]&gt;=100,100,0)</f>
        <v>0</v>
      </c>
      <c r="I2012">
        <f>martianeum7[[#This Row],[stan_po_wydobyciu_z_ładunku]]-martianeum7[[#This Row],[ile_zabiera_na_orbite]]</f>
        <v>7.01439999999993</v>
      </c>
    </row>
    <row r="2013" spans="1:9" x14ac:dyDescent="0.25">
      <c r="A2013" s="1">
        <v>50652</v>
      </c>
      <c r="B2013">
        <f t="shared" si="31"/>
        <v>7.01439999999993</v>
      </c>
      <c r="C2013" t="s">
        <v>30</v>
      </c>
      <c r="D2013">
        <v>12</v>
      </c>
      <c r="E2013">
        <v>0.4</v>
      </c>
      <c r="F2013">
        <f>IF(martianeum7[[#This Row],[zawartosc '[%']]]&gt;=1,martianeum7[[#This Row],[masa '[kg']]]*martianeum7[[#This Row],[zawartosc '[%']]]*0.01,0)</f>
        <v>0</v>
      </c>
      <c r="G2013">
        <f>martianeum7[[#This Row],[stan_magazynu '[kg']]]+martianeum7[[#This Row],[ile_kg_materiału_z_ładunku]]</f>
        <v>7.01439999999993</v>
      </c>
      <c r="H2013">
        <f>IF(martianeum7[[#This Row],[stan_po_wydobyciu_z_ładunku]]&gt;=100,100,0)</f>
        <v>0</v>
      </c>
      <c r="I2013">
        <f>martianeum7[[#This Row],[stan_po_wydobyciu_z_ładunku]]-martianeum7[[#This Row],[ile_zabiera_na_orbite]]</f>
        <v>7.01439999999993</v>
      </c>
    </row>
    <row r="2014" spans="1:9" x14ac:dyDescent="0.25">
      <c r="A2014" s="1">
        <v>50653</v>
      </c>
      <c r="B2014">
        <f t="shared" si="31"/>
        <v>7.01439999999993</v>
      </c>
      <c r="C2014" t="s">
        <v>21</v>
      </c>
      <c r="D2014">
        <v>24.2</v>
      </c>
      <c r="E2014">
        <v>0.7</v>
      </c>
      <c r="F2014">
        <f>IF(martianeum7[[#This Row],[zawartosc '[%']]]&gt;=1,martianeum7[[#This Row],[masa '[kg']]]*martianeum7[[#This Row],[zawartosc '[%']]]*0.01,0)</f>
        <v>0</v>
      </c>
      <c r="G2014">
        <f>martianeum7[[#This Row],[stan_magazynu '[kg']]]+martianeum7[[#This Row],[ile_kg_materiału_z_ładunku]]</f>
        <v>7.01439999999993</v>
      </c>
      <c r="H2014">
        <f>IF(martianeum7[[#This Row],[stan_po_wydobyciu_z_ładunku]]&gt;=100,100,0)</f>
        <v>0</v>
      </c>
      <c r="I2014">
        <f>martianeum7[[#This Row],[stan_po_wydobyciu_z_ładunku]]-martianeum7[[#This Row],[ile_zabiera_na_orbite]]</f>
        <v>7.01439999999993</v>
      </c>
    </row>
    <row r="2015" spans="1:9" x14ac:dyDescent="0.25">
      <c r="A2015" s="1">
        <v>50654</v>
      </c>
      <c r="B2015">
        <f t="shared" si="31"/>
        <v>7.01439999999993</v>
      </c>
      <c r="C2015" t="s">
        <v>26</v>
      </c>
      <c r="D2015">
        <v>27.3</v>
      </c>
      <c r="E2015">
        <v>3.7</v>
      </c>
      <c r="F2015">
        <f>IF(martianeum7[[#This Row],[zawartosc '[%']]]&gt;=1,martianeum7[[#This Row],[masa '[kg']]]*martianeum7[[#This Row],[zawartosc '[%']]]*0.01,0)</f>
        <v>1.0101</v>
      </c>
      <c r="G2015">
        <f>martianeum7[[#This Row],[stan_magazynu '[kg']]]+martianeum7[[#This Row],[ile_kg_materiału_z_ładunku]]</f>
        <v>8.0244999999999305</v>
      </c>
      <c r="H2015">
        <f>IF(martianeum7[[#This Row],[stan_po_wydobyciu_z_ładunku]]&gt;=100,100,0)</f>
        <v>0</v>
      </c>
      <c r="I2015">
        <f>martianeum7[[#This Row],[stan_po_wydobyciu_z_ładunku]]-martianeum7[[#This Row],[ile_zabiera_na_orbite]]</f>
        <v>8.0244999999999305</v>
      </c>
    </row>
    <row r="2016" spans="1:9" x14ac:dyDescent="0.25">
      <c r="A2016" s="1">
        <v>50655</v>
      </c>
      <c r="B2016">
        <f t="shared" si="31"/>
        <v>8.0244999999999305</v>
      </c>
      <c r="C2016" t="s">
        <v>13</v>
      </c>
      <c r="D2016">
        <v>10.7</v>
      </c>
      <c r="E2016">
        <v>0</v>
      </c>
      <c r="F2016">
        <f>IF(martianeum7[[#This Row],[zawartosc '[%']]]&gt;=1,martianeum7[[#This Row],[masa '[kg']]]*martianeum7[[#This Row],[zawartosc '[%']]]*0.01,0)</f>
        <v>0</v>
      </c>
      <c r="G2016">
        <f>martianeum7[[#This Row],[stan_magazynu '[kg']]]+martianeum7[[#This Row],[ile_kg_materiału_z_ładunku]]</f>
        <v>8.0244999999999305</v>
      </c>
      <c r="H2016">
        <f>IF(martianeum7[[#This Row],[stan_po_wydobyciu_z_ładunku]]&gt;=100,100,0)</f>
        <v>0</v>
      </c>
      <c r="I2016">
        <f>martianeum7[[#This Row],[stan_po_wydobyciu_z_ładunku]]-martianeum7[[#This Row],[ile_zabiera_na_orbite]]</f>
        <v>8.0244999999999305</v>
      </c>
    </row>
    <row r="2017" spans="1:9" x14ac:dyDescent="0.25">
      <c r="A2017" s="1">
        <v>50656</v>
      </c>
      <c r="B2017">
        <f t="shared" si="31"/>
        <v>8.0244999999999305</v>
      </c>
      <c r="C2017" t="s">
        <v>8</v>
      </c>
      <c r="D2017">
        <v>11.1</v>
      </c>
      <c r="E2017">
        <v>0</v>
      </c>
      <c r="F2017">
        <f>IF(martianeum7[[#This Row],[zawartosc '[%']]]&gt;=1,martianeum7[[#This Row],[masa '[kg']]]*martianeum7[[#This Row],[zawartosc '[%']]]*0.01,0)</f>
        <v>0</v>
      </c>
      <c r="G2017">
        <f>martianeum7[[#This Row],[stan_magazynu '[kg']]]+martianeum7[[#This Row],[ile_kg_materiału_z_ładunku]]</f>
        <v>8.0244999999999305</v>
      </c>
      <c r="H2017">
        <f>IF(martianeum7[[#This Row],[stan_po_wydobyciu_z_ładunku]]&gt;=100,100,0)</f>
        <v>0</v>
      </c>
      <c r="I2017">
        <f>martianeum7[[#This Row],[stan_po_wydobyciu_z_ładunku]]-martianeum7[[#This Row],[ile_zabiera_na_orbite]]</f>
        <v>8.0244999999999305</v>
      </c>
    </row>
    <row r="2018" spans="1:9" x14ac:dyDescent="0.25">
      <c r="A2018" s="1">
        <v>50657</v>
      </c>
      <c r="B2018">
        <f t="shared" si="31"/>
        <v>8.0244999999999305</v>
      </c>
      <c r="C2018" t="s">
        <v>7</v>
      </c>
      <c r="D2018">
        <v>28.5</v>
      </c>
      <c r="E2018">
        <v>19.8</v>
      </c>
      <c r="F2018">
        <f>IF(martianeum7[[#This Row],[zawartosc '[%']]]&gt;=1,martianeum7[[#This Row],[masa '[kg']]]*martianeum7[[#This Row],[zawartosc '[%']]]*0.01,0)</f>
        <v>5.6430000000000007</v>
      </c>
      <c r="G2018">
        <f>martianeum7[[#This Row],[stan_magazynu '[kg']]]+martianeum7[[#This Row],[ile_kg_materiału_z_ładunku]]</f>
        <v>13.667499999999931</v>
      </c>
      <c r="H2018">
        <f>IF(martianeum7[[#This Row],[stan_po_wydobyciu_z_ładunku]]&gt;=100,100,0)</f>
        <v>0</v>
      </c>
      <c r="I2018">
        <f>martianeum7[[#This Row],[stan_po_wydobyciu_z_ładunku]]-martianeum7[[#This Row],[ile_zabiera_na_orbite]]</f>
        <v>13.667499999999931</v>
      </c>
    </row>
    <row r="2019" spans="1:9" x14ac:dyDescent="0.25">
      <c r="A2019" s="1">
        <v>50658</v>
      </c>
      <c r="B2019">
        <f t="shared" si="31"/>
        <v>13.667499999999931</v>
      </c>
      <c r="C2019" t="s">
        <v>19</v>
      </c>
      <c r="D2019">
        <v>10.1</v>
      </c>
      <c r="E2019">
        <v>0</v>
      </c>
      <c r="F2019">
        <f>IF(martianeum7[[#This Row],[zawartosc '[%']]]&gt;=1,martianeum7[[#This Row],[masa '[kg']]]*martianeum7[[#This Row],[zawartosc '[%']]]*0.01,0)</f>
        <v>0</v>
      </c>
      <c r="G2019">
        <f>martianeum7[[#This Row],[stan_magazynu '[kg']]]+martianeum7[[#This Row],[ile_kg_materiału_z_ładunku]]</f>
        <v>13.667499999999931</v>
      </c>
      <c r="H2019">
        <f>IF(martianeum7[[#This Row],[stan_po_wydobyciu_z_ładunku]]&gt;=100,100,0)</f>
        <v>0</v>
      </c>
      <c r="I2019">
        <f>martianeum7[[#This Row],[stan_po_wydobyciu_z_ładunku]]-martianeum7[[#This Row],[ile_zabiera_na_orbite]]</f>
        <v>13.667499999999931</v>
      </c>
    </row>
    <row r="2020" spans="1:9" x14ac:dyDescent="0.25">
      <c r="A2020" s="1">
        <v>50659</v>
      </c>
      <c r="B2020">
        <f t="shared" si="31"/>
        <v>13.667499999999931</v>
      </c>
      <c r="C2020" t="s">
        <v>9</v>
      </c>
      <c r="D2020">
        <v>20.8</v>
      </c>
      <c r="E2020">
        <v>11.2</v>
      </c>
      <c r="F2020">
        <f>IF(martianeum7[[#This Row],[zawartosc '[%']]]&gt;=1,martianeum7[[#This Row],[masa '[kg']]]*martianeum7[[#This Row],[zawartosc '[%']]]*0.01,0)</f>
        <v>2.3295999999999997</v>
      </c>
      <c r="G2020">
        <f>martianeum7[[#This Row],[stan_magazynu '[kg']]]+martianeum7[[#This Row],[ile_kg_materiału_z_ładunku]]</f>
        <v>15.99709999999993</v>
      </c>
      <c r="H2020">
        <f>IF(martianeum7[[#This Row],[stan_po_wydobyciu_z_ładunku]]&gt;=100,100,0)</f>
        <v>0</v>
      </c>
      <c r="I2020">
        <f>martianeum7[[#This Row],[stan_po_wydobyciu_z_ładunku]]-martianeum7[[#This Row],[ile_zabiera_na_orbite]]</f>
        <v>15.99709999999993</v>
      </c>
    </row>
    <row r="2021" spans="1:9" x14ac:dyDescent="0.25">
      <c r="A2021" s="1">
        <v>50660</v>
      </c>
      <c r="B2021">
        <f t="shared" si="31"/>
        <v>15.99709999999993</v>
      </c>
      <c r="C2021" t="s">
        <v>7</v>
      </c>
      <c r="D2021">
        <v>16.600000000000001</v>
      </c>
      <c r="E2021">
        <v>0</v>
      </c>
      <c r="F2021">
        <f>IF(martianeum7[[#This Row],[zawartosc '[%']]]&gt;=1,martianeum7[[#This Row],[masa '[kg']]]*martianeum7[[#This Row],[zawartosc '[%']]]*0.01,0)</f>
        <v>0</v>
      </c>
      <c r="G2021">
        <f>martianeum7[[#This Row],[stan_magazynu '[kg']]]+martianeum7[[#This Row],[ile_kg_materiału_z_ładunku]]</f>
        <v>15.99709999999993</v>
      </c>
      <c r="H2021">
        <f>IF(martianeum7[[#This Row],[stan_po_wydobyciu_z_ładunku]]&gt;=100,100,0)</f>
        <v>0</v>
      </c>
      <c r="I2021">
        <f>martianeum7[[#This Row],[stan_po_wydobyciu_z_ładunku]]-martianeum7[[#This Row],[ile_zabiera_na_orbite]]</f>
        <v>15.99709999999993</v>
      </c>
    </row>
    <row r="2022" spans="1:9" x14ac:dyDescent="0.25">
      <c r="A2022" s="1">
        <v>50661</v>
      </c>
      <c r="B2022">
        <f t="shared" si="31"/>
        <v>15.99709999999993</v>
      </c>
      <c r="C2022" t="s">
        <v>13</v>
      </c>
      <c r="D2022">
        <v>26.4</v>
      </c>
      <c r="E2022">
        <v>10</v>
      </c>
      <c r="F2022">
        <f>IF(martianeum7[[#This Row],[zawartosc '[%']]]&gt;=1,martianeum7[[#This Row],[masa '[kg']]]*martianeum7[[#This Row],[zawartosc '[%']]]*0.01,0)</f>
        <v>2.64</v>
      </c>
      <c r="G2022">
        <f>martianeum7[[#This Row],[stan_magazynu '[kg']]]+martianeum7[[#This Row],[ile_kg_materiału_z_ładunku]]</f>
        <v>18.637099999999929</v>
      </c>
      <c r="H2022">
        <f>IF(martianeum7[[#This Row],[stan_po_wydobyciu_z_ładunku]]&gt;=100,100,0)</f>
        <v>0</v>
      </c>
      <c r="I2022">
        <f>martianeum7[[#This Row],[stan_po_wydobyciu_z_ładunku]]-martianeum7[[#This Row],[ile_zabiera_na_orbite]]</f>
        <v>18.637099999999929</v>
      </c>
    </row>
    <row r="2023" spans="1:9" x14ac:dyDescent="0.25">
      <c r="A2023" s="1">
        <v>50662</v>
      </c>
      <c r="B2023">
        <f t="shared" si="31"/>
        <v>18.637099999999929</v>
      </c>
      <c r="C2023" t="s">
        <v>22</v>
      </c>
      <c r="D2023">
        <v>15.1</v>
      </c>
      <c r="E2023">
        <v>0</v>
      </c>
      <c r="F2023">
        <f>IF(martianeum7[[#This Row],[zawartosc '[%']]]&gt;=1,martianeum7[[#This Row],[masa '[kg']]]*martianeum7[[#This Row],[zawartosc '[%']]]*0.01,0)</f>
        <v>0</v>
      </c>
      <c r="G2023">
        <f>martianeum7[[#This Row],[stan_magazynu '[kg']]]+martianeum7[[#This Row],[ile_kg_materiału_z_ładunku]]</f>
        <v>18.637099999999929</v>
      </c>
      <c r="H2023">
        <f>IF(martianeum7[[#This Row],[stan_po_wydobyciu_z_ładunku]]&gt;=100,100,0)</f>
        <v>0</v>
      </c>
      <c r="I2023">
        <f>martianeum7[[#This Row],[stan_po_wydobyciu_z_ładunku]]-martianeum7[[#This Row],[ile_zabiera_na_orbite]]</f>
        <v>18.637099999999929</v>
      </c>
    </row>
    <row r="2024" spans="1:9" x14ac:dyDescent="0.25">
      <c r="A2024" s="1">
        <v>50663</v>
      </c>
      <c r="B2024">
        <f t="shared" si="31"/>
        <v>18.637099999999929</v>
      </c>
      <c r="C2024" t="s">
        <v>6</v>
      </c>
      <c r="D2024">
        <v>20.9</v>
      </c>
      <c r="E2024">
        <v>10.1</v>
      </c>
      <c r="F2024">
        <f>IF(martianeum7[[#This Row],[zawartosc '[%']]]&gt;=1,martianeum7[[#This Row],[masa '[kg']]]*martianeum7[[#This Row],[zawartosc '[%']]]*0.01,0)</f>
        <v>2.1109</v>
      </c>
      <c r="G2024">
        <f>martianeum7[[#This Row],[stan_magazynu '[kg']]]+martianeum7[[#This Row],[ile_kg_materiału_z_ładunku]]</f>
        <v>20.74799999999993</v>
      </c>
      <c r="H2024">
        <f>IF(martianeum7[[#This Row],[stan_po_wydobyciu_z_ładunku]]&gt;=100,100,0)</f>
        <v>0</v>
      </c>
      <c r="I2024">
        <f>martianeum7[[#This Row],[stan_po_wydobyciu_z_ładunku]]-martianeum7[[#This Row],[ile_zabiera_na_orbite]]</f>
        <v>20.74799999999993</v>
      </c>
    </row>
    <row r="2025" spans="1:9" x14ac:dyDescent="0.25">
      <c r="A2025" s="1">
        <v>50664</v>
      </c>
      <c r="B2025">
        <f t="shared" si="31"/>
        <v>20.74799999999993</v>
      </c>
      <c r="C2025" t="s">
        <v>13</v>
      </c>
      <c r="D2025">
        <v>27.3</v>
      </c>
      <c r="E2025">
        <v>5.3</v>
      </c>
      <c r="F2025">
        <f>IF(martianeum7[[#This Row],[zawartosc '[%']]]&gt;=1,martianeum7[[#This Row],[masa '[kg']]]*martianeum7[[#This Row],[zawartosc '[%']]]*0.01,0)</f>
        <v>1.4469000000000001</v>
      </c>
      <c r="G2025">
        <f>martianeum7[[#This Row],[stan_magazynu '[kg']]]+martianeum7[[#This Row],[ile_kg_materiału_z_ładunku]]</f>
        <v>22.194899999999929</v>
      </c>
      <c r="H2025">
        <f>IF(martianeum7[[#This Row],[stan_po_wydobyciu_z_ładunku]]&gt;=100,100,0)</f>
        <v>0</v>
      </c>
      <c r="I2025">
        <f>martianeum7[[#This Row],[stan_po_wydobyciu_z_ładunku]]-martianeum7[[#This Row],[ile_zabiera_na_orbite]]</f>
        <v>22.194899999999929</v>
      </c>
    </row>
    <row r="2026" spans="1:9" x14ac:dyDescent="0.25">
      <c r="A2026" s="1">
        <v>50665</v>
      </c>
      <c r="B2026">
        <f t="shared" si="31"/>
        <v>22.194899999999929</v>
      </c>
      <c r="C2026" t="s">
        <v>6</v>
      </c>
      <c r="D2026">
        <v>17.600000000000001</v>
      </c>
      <c r="E2026">
        <v>5.5</v>
      </c>
      <c r="F2026">
        <f>IF(martianeum7[[#This Row],[zawartosc '[%']]]&gt;=1,martianeum7[[#This Row],[masa '[kg']]]*martianeum7[[#This Row],[zawartosc '[%']]]*0.01,0)</f>
        <v>0.96800000000000008</v>
      </c>
      <c r="G2026">
        <f>martianeum7[[#This Row],[stan_magazynu '[kg']]]+martianeum7[[#This Row],[ile_kg_materiału_z_ładunku]]</f>
        <v>23.162899999999929</v>
      </c>
      <c r="H2026">
        <f>IF(martianeum7[[#This Row],[stan_po_wydobyciu_z_ładunku]]&gt;=100,100,0)</f>
        <v>0</v>
      </c>
      <c r="I2026">
        <f>martianeum7[[#This Row],[stan_po_wydobyciu_z_ładunku]]-martianeum7[[#This Row],[ile_zabiera_na_orbite]]</f>
        <v>23.162899999999929</v>
      </c>
    </row>
    <row r="2027" spans="1:9" x14ac:dyDescent="0.25">
      <c r="A2027" s="1">
        <v>50666</v>
      </c>
      <c r="B2027">
        <f t="shared" si="31"/>
        <v>23.162899999999929</v>
      </c>
      <c r="C2027" t="s">
        <v>19</v>
      </c>
      <c r="D2027">
        <v>27.8</v>
      </c>
      <c r="E2027">
        <v>0</v>
      </c>
      <c r="F2027">
        <f>IF(martianeum7[[#This Row],[zawartosc '[%']]]&gt;=1,martianeum7[[#This Row],[masa '[kg']]]*martianeum7[[#This Row],[zawartosc '[%']]]*0.01,0)</f>
        <v>0</v>
      </c>
      <c r="G2027">
        <f>martianeum7[[#This Row],[stan_magazynu '[kg']]]+martianeum7[[#This Row],[ile_kg_materiału_z_ładunku]]</f>
        <v>23.162899999999929</v>
      </c>
      <c r="H2027">
        <f>IF(martianeum7[[#This Row],[stan_po_wydobyciu_z_ładunku]]&gt;=100,100,0)</f>
        <v>0</v>
      </c>
      <c r="I2027">
        <f>martianeum7[[#This Row],[stan_po_wydobyciu_z_ładunku]]-martianeum7[[#This Row],[ile_zabiera_na_orbite]]</f>
        <v>23.162899999999929</v>
      </c>
    </row>
    <row r="2028" spans="1:9" x14ac:dyDescent="0.25">
      <c r="A2028" s="1">
        <v>50667</v>
      </c>
      <c r="B2028">
        <f t="shared" si="31"/>
        <v>23.162899999999929</v>
      </c>
      <c r="C2028" t="s">
        <v>10</v>
      </c>
      <c r="D2028">
        <v>25.8</v>
      </c>
      <c r="E2028">
        <v>12.1</v>
      </c>
      <c r="F2028">
        <f>IF(martianeum7[[#This Row],[zawartosc '[%']]]&gt;=1,martianeum7[[#This Row],[masa '[kg']]]*martianeum7[[#This Row],[zawartosc '[%']]]*0.01,0)</f>
        <v>3.1218000000000004</v>
      </c>
      <c r="G2028">
        <f>martianeum7[[#This Row],[stan_magazynu '[kg']]]+martianeum7[[#This Row],[ile_kg_materiału_z_ładunku]]</f>
        <v>26.28469999999993</v>
      </c>
      <c r="H2028">
        <f>IF(martianeum7[[#This Row],[stan_po_wydobyciu_z_ładunku]]&gt;=100,100,0)</f>
        <v>0</v>
      </c>
      <c r="I2028">
        <f>martianeum7[[#This Row],[stan_po_wydobyciu_z_ładunku]]-martianeum7[[#This Row],[ile_zabiera_na_orbite]]</f>
        <v>26.28469999999993</v>
      </c>
    </row>
    <row r="2029" spans="1:9" x14ac:dyDescent="0.25">
      <c r="A2029" s="1">
        <v>50668</v>
      </c>
      <c r="B2029">
        <f t="shared" si="31"/>
        <v>26.28469999999993</v>
      </c>
      <c r="C2029" t="s">
        <v>26</v>
      </c>
      <c r="D2029">
        <v>18.100000000000001</v>
      </c>
      <c r="E2029">
        <v>1.1000000000000001</v>
      </c>
      <c r="F2029">
        <f>IF(martianeum7[[#This Row],[zawartosc '[%']]]&gt;=1,martianeum7[[#This Row],[masa '[kg']]]*martianeum7[[#This Row],[zawartosc '[%']]]*0.01,0)</f>
        <v>0.19910000000000005</v>
      </c>
      <c r="G2029">
        <f>martianeum7[[#This Row],[stan_magazynu '[kg']]]+martianeum7[[#This Row],[ile_kg_materiału_z_ładunku]]</f>
        <v>26.483799999999931</v>
      </c>
      <c r="H2029">
        <f>IF(martianeum7[[#This Row],[stan_po_wydobyciu_z_ładunku]]&gt;=100,100,0)</f>
        <v>0</v>
      </c>
      <c r="I2029">
        <f>martianeum7[[#This Row],[stan_po_wydobyciu_z_ładunku]]-martianeum7[[#This Row],[ile_zabiera_na_orbite]]</f>
        <v>26.483799999999931</v>
      </c>
    </row>
    <row r="2030" spans="1:9" x14ac:dyDescent="0.25">
      <c r="A2030" s="1">
        <v>50669</v>
      </c>
      <c r="B2030">
        <f t="shared" si="31"/>
        <v>26.483799999999931</v>
      </c>
      <c r="C2030" t="s">
        <v>12</v>
      </c>
      <c r="D2030">
        <v>21.9</v>
      </c>
      <c r="E2030">
        <v>7.7</v>
      </c>
      <c r="F2030">
        <f>IF(martianeum7[[#This Row],[zawartosc '[%']]]&gt;=1,martianeum7[[#This Row],[masa '[kg']]]*martianeum7[[#This Row],[zawartosc '[%']]]*0.01,0)</f>
        <v>1.6862999999999999</v>
      </c>
      <c r="G2030">
        <f>martianeum7[[#This Row],[stan_magazynu '[kg']]]+martianeum7[[#This Row],[ile_kg_materiału_z_ładunku]]</f>
        <v>28.17009999999993</v>
      </c>
      <c r="H2030">
        <f>IF(martianeum7[[#This Row],[stan_po_wydobyciu_z_ładunku]]&gt;=100,100,0)</f>
        <v>0</v>
      </c>
      <c r="I2030">
        <f>martianeum7[[#This Row],[stan_po_wydobyciu_z_ładunku]]-martianeum7[[#This Row],[ile_zabiera_na_orbite]]</f>
        <v>28.17009999999993</v>
      </c>
    </row>
    <row r="2031" spans="1:9" x14ac:dyDescent="0.25">
      <c r="A2031" s="1">
        <v>50670</v>
      </c>
      <c r="B2031">
        <f t="shared" si="31"/>
        <v>28.17009999999993</v>
      </c>
      <c r="C2031" t="s">
        <v>27</v>
      </c>
      <c r="D2031">
        <v>23.2</v>
      </c>
      <c r="E2031">
        <v>5.0999999999999996</v>
      </c>
      <c r="F2031">
        <f>IF(martianeum7[[#This Row],[zawartosc '[%']]]&gt;=1,martianeum7[[#This Row],[masa '[kg']]]*martianeum7[[#This Row],[zawartosc '[%']]]*0.01,0)</f>
        <v>1.1832</v>
      </c>
      <c r="G2031">
        <f>martianeum7[[#This Row],[stan_magazynu '[kg']]]+martianeum7[[#This Row],[ile_kg_materiału_z_ładunku]]</f>
        <v>29.35329999999993</v>
      </c>
      <c r="H2031">
        <f>IF(martianeum7[[#This Row],[stan_po_wydobyciu_z_ładunku]]&gt;=100,100,0)</f>
        <v>0</v>
      </c>
      <c r="I2031">
        <f>martianeum7[[#This Row],[stan_po_wydobyciu_z_ładunku]]-martianeum7[[#This Row],[ile_zabiera_na_orbite]]</f>
        <v>29.35329999999993</v>
      </c>
    </row>
    <row r="2032" spans="1:9" x14ac:dyDescent="0.25">
      <c r="A2032" s="1">
        <v>50671</v>
      </c>
      <c r="B2032">
        <f t="shared" si="31"/>
        <v>29.35329999999993</v>
      </c>
      <c r="C2032" t="s">
        <v>31</v>
      </c>
      <c r="D2032">
        <v>26.6</v>
      </c>
      <c r="E2032">
        <v>0.3</v>
      </c>
      <c r="F2032">
        <f>IF(martianeum7[[#This Row],[zawartosc '[%']]]&gt;=1,martianeum7[[#This Row],[masa '[kg']]]*martianeum7[[#This Row],[zawartosc '[%']]]*0.01,0)</f>
        <v>0</v>
      </c>
      <c r="G2032">
        <f>martianeum7[[#This Row],[stan_magazynu '[kg']]]+martianeum7[[#This Row],[ile_kg_materiału_z_ładunku]]</f>
        <v>29.35329999999993</v>
      </c>
      <c r="H2032">
        <f>IF(martianeum7[[#This Row],[stan_po_wydobyciu_z_ładunku]]&gt;=100,100,0)</f>
        <v>0</v>
      </c>
      <c r="I2032">
        <f>martianeum7[[#This Row],[stan_po_wydobyciu_z_ładunku]]-martianeum7[[#This Row],[ile_zabiera_na_orbite]]</f>
        <v>29.35329999999993</v>
      </c>
    </row>
    <row r="2033" spans="1:9" x14ac:dyDescent="0.25">
      <c r="A2033" s="1">
        <v>50672</v>
      </c>
      <c r="B2033">
        <f t="shared" si="31"/>
        <v>29.35329999999993</v>
      </c>
      <c r="C2033" t="s">
        <v>11</v>
      </c>
      <c r="D2033">
        <v>23.2</v>
      </c>
      <c r="E2033">
        <v>0</v>
      </c>
      <c r="F2033">
        <f>IF(martianeum7[[#This Row],[zawartosc '[%']]]&gt;=1,martianeum7[[#This Row],[masa '[kg']]]*martianeum7[[#This Row],[zawartosc '[%']]]*0.01,0)</f>
        <v>0</v>
      </c>
      <c r="G2033">
        <f>martianeum7[[#This Row],[stan_magazynu '[kg']]]+martianeum7[[#This Row],[ile_kg_materiału_z_ładunku]]</f>
        <v>29.35329999999993</v>
      </c>
      <c r="H2033">
        <f>IF(martianeum7[[#This Row],[stan_po_wydobyciu_z_ładunku]]&gt;=100,100,0)</f>
        <v>0</v>
      </c>
      <c r="I2033">
        <f>martianeum7[[#This Row],[stan_po_wydobyciu_z_ładunku]]-martianeum7[[#This Row],[ile_zabiera_na_orbite]]</f>
        <v>29.35329999999993</v>
      </c>
    </row>
    <row r="2034" spans="1:9" x14ac:dyDescent="0.25">
      <c r="A2034" s="1">
        <v>50673</v>
      </c>
      <c r="B2034">
        <f t="shared" si="31"/>
        <v>29.35329999999993</v>
      </c>
      <c r="C2034" t="s">
        <v>10</v>
      </c>
      <c r="D2034">
        <v>11</v>
      </c>
      <c r="E2034">
        <v>40.9</v>
      </c>
      <c r="F2034">
        <f>IF(martianeum7[[#This Row],[zawartosc '[%']]]&gt;=1,martianeum7[[#This Row],[masa '[kg']]]*martianeum7[[#This Row],[zawartosc '[%']]]*0.01,0)</f>
        <v>4.4989999999999997</v>
      </c>
      <c r="G2034">
        <f>martianeum7[[#This Row],[stan_magazynu '[kg']]]+martianeum7[[#This Row],[ile_kg_materiału_z_ładunku]]</f>
        <v>33.852299999999929</v>
      </c>
      <c r="H2034">
        <f>IF(martianeum7[[#This Row],[stan_po_wydobyciu_z_ładunku]]&gt;=100,100,0)</f>
        <v>0</v>
      </c>
      <c r="I2034">
        <f>martianeum7[[#This Row],[stan_po_wydobyciu_z_ładunku]]-martianeum7[[#This Row],[ile_zabiera_na_orbite]]</f>
        <v>33.852299999999929</v>
      </c>
    </row>
    <row r="2035" spans="1:9" x14ac:dyDescent="0.25">
      <c r="A2035" s="1">
        <v>50674</v>
      </c>
      <c r="B2035">
        <f t="shared" si="31"/>
        <v>33.852299999999929</v>
      </c>
      <c r="C2035" t="s">
        <v>23</v>
      </c>
      <c r="D2035">
        <v>26.8</v>
      </c>
      <c r="E2035">
        <v>2.2999999999999998</v>
      </c>
      <c r="F2035">
        <f>IF(martianeum7[[#This Row],[zawartosc '[%']]]&gt;=1,martianeum7[[#This Row],[masa '[kg']]]*martianeum7[[#This Row],[zawartosc '[%']]]*0.01,0)</f>
        <v>0.61639999999999995</v>
      </c>
      <c r="G2035">
        <f>martianeum7[[#This Row],[stan_magazynu '[kg']]]+martianeum7[[#This Row],[ile_kg_materiału_z_ładunku]]</f>
        <v>34.468699999999927</v>
      </c>
      <c r="H2035">
        <f>IF(martianeum7[[#This Row],[stan_po_wydobyciu_z_ładunku]]&gt;=100,100,0)</f>
        <v>0</v>
      </c>
      <c r="I2035">
        <f>martianeum7[[#This Row],[stan_po_wydobyciu_z_ładunku]]-martianeum7[[#This Row],[ile_zabiera_na_orbite]]</f>
        <v>34.468699999999927</v>
      </c>
    </row>
    <row r="2036" spans="1:9" x14ac:dyDescent="0.25">
      <c r="A2036" s="1">
        <v>50675</v>
      </c>
      <c r="B2036">
        <f t="shared" si="31"/>
        <v>34.468699999999927</v>
      </c>
      <c r="C2036" t="s">
        <v>13</v>
      </c>
      <c r="D2036">
        <v>22.2</v>
      </c>
      <c r="E2036">
        <v>0</v>
      </c>
      <c r="F2036">
        <f>IF(martianeum7[[#This Row],[zawartosc '[%']]]&gt;=1,martianeum7[[#This Row],[masa '[kg']]]*martianeum7[[#This Row],[zawartosc '[%']]]*0.01,0)</f>
        <v>0</v>
      </c>
      <c r="G2036">
        <f>martianeum7[[#This Row],[stan_magazynu '[kg']]]+martianeum7[[#This Row],[ile_kg_materiału_z_ładunku]]</f>
        <v>34.468699999999927</v>
      </c>
      <c r="H2036">
        <f>IF(martianeum7[[#This Row],[stan_po_wydobyciu_z_ładunku]]&gt;=100,100,0)</f>
        <v>0</v>
      </c>
      <c r="I2036">
        <f>martianeum7[[#This Row],[stan_po_wydobyciu_z_ładunku]]-martianeum7[[#This Row],[ile_zabiera_na_orbite]]</f>
        <v>34.468699999999927</v>
      </c>
    </row>
    <row r="2037" spans="1:9" x14ac:dyDescent="0.25">
      <c r="A2037" s="1">
        <v>50676</v>
      </c>
      <c r="B2037">
        <f t="shared" si="31"/>
        <v>34.468699999999927</v>
      </c>
      <c r="C2037" t="s">
        <v>18</v>
      </c>
      <c r="D2037">
        <v>10.199999999999999</v>
      </c>
      <c r="E2037">
        <v>6.1</v>
      </c>
      <c r="F2037">
        <f>IF(martianeum7[[#This Row],[zawartosc '[%']]]&gt;=1,martianeum7[[#This Row],[masa '[kg']]]*martianeum7[[#This Row],[zawartosc '[%']]]*0.01,0)</f>
        <v>0.62219999999999998</v>
      </c>
      <c r="G2037">
        <f>martianeum7[[#This Row],[stan_magazynu '[kg']]]+martianeum7[[#This Row],[ile_kg_materiału_z_ładunku]]</f>
        <v>35.090899999999927</v>
      </c>
      <c r="H2037">
        <f>IF(martianeum7[[#This Row],[stan_po_wydobyciu_z_ładunku]]&gt;=100,100,0)</f>
        <v>0</v>
      </c>
      <c r="I2037">
        <f>martianeum7[[#This Row],[stan_po_wydobyciu_z_ładunku]]-martianeum7[[#This Row],[ile_zabiera_na_orbite]]</f>
        <v>35.090899999999927</v>
      </c>
    </row>
    <row r="2038" spans="1:9" x14ac:dyDescent="0.25">
      <c r="A2038" s="1">
        <v>50677</v>
      </c>
      <c r="B2038">
        <f t="shared" si="31"/>
        <v>35.090899999999927</v>
      </c>
      <c r="C2038" t="s">
        <v>33</v>
      </c>
      <c r="D2038">
        <v>18.399999999999999</v>
      </c>
      <c r="E2038">
        <v>1.5</v>
      </c>
      <c r="F2038">
        <f>IF(martianeum7[[#This Row],[zawartosc '[%']]]&gt;=1,martianeum7[[#This Row],[masa '[kg']]]*martianeum7[[#This Row],[zawartosc '[%']]]*0.01,0)</f>
        <v>0.27599999999999997</v>
      </c>
      <c r="G2038">
        <f>martianeum7[[#This Row],[stan_magazynu '[kg']]]+martianeum7[[#This Row],[ile_kg_materiału_z_ładunku]]</f>
        <v>35.36689999999993</v>
      </c>
      <c r="H2038">
        <f>IF(martianeum7[[#This Row],[stan_po_wydobyciu_z_ładunku]]&gt;=100,100,0)</f>
        <v>0</v>
      </c>
      <c r="I2038">
        <f>martianeum7[[#This Row],[stan_po_wydobyciu_z_ładunku]]-martianeum7[[#This Row],[ile_zabiera_na_orbite]]</f>
        <v>35.36689999999993</v>
      </c>
    </row>
    <row r="2039" spans="1:9" x14ac:dyDescent="0.25">
      <c r="A2039" s="1">
        <v>50678</v>
      </c>
      <c r="B2039">
        <f t="shared" si="31"/>
        <v>35.36689999999993</v>
      </c>
      <c r="C2039" t="s">
        <v>7</v>
      </c>
      <c r="D2039">
        <v>29.4</v>
      </c>
      <c r="E2039">
        <v>22.3</v>
      </c>
      <c r="F2039">
        <f>IF(martianeum7[[#This Row],[zawartosc '[%']]]&gt;=1,martianeum7[[#This Row],[masa '[kg']]]*martianeum7[[#This Row],[zawartosc '[%']]]*0.01,0)</f>
        <v>6.5562000000000005</v>
      </c>
      <c r="G2039">
        <f>martianeum7[[#This Row],[stan_magazynu '[kg']]]+martianeum7[[#This Row],[ile_kg_materiału_z_ładunku]]</f>
        <v>41.923099999999934</v>
      </c>
      <c r="H2039">
        <f>IF(martianeum7[[#This Row],[stan_po_wydobyciu_z_ładunku]]&gt;=100,100,0)</f>
        <v>0</v>
      </c>
      <c r="I2039">
        <f>martianeum7[[#This Row],[stan_po_wydobyciu_z_ładunku]]-martianeum7[[#This Row],[ile_zabiera_na_orbite]]</f>
        <v>41.923099999999934</v>
      </c>
    </row>
    <row r="2040" spans="1:9" x14ac:dyDescent="0.25">
      <c r="A2040" s="1">
        <v>50679</v>
      </c>
      <c r="B2040">
        <f t="shared" si="31"/>
        <v>41.923099999999934</v>
      </c>
      <c r="C2040" t="s">
        <v>23</v>
      </c>
      <c r="D2040">
        <v>23.4</v>
      </c>
      <c r="E2040">
        <v>0</v>
      </c>
      <c r="F2040">
        <f>IF(martianeum7[[#This Row],[zawartosc '[%']]]&gt;=1,martianeum7[[#This Row],[masa '[kg']]]*martianeum7[[#This Row],[zawartosc '[%']]]*0.01,0)</f>
        <v>0</v>
      </c>
      <c r="G2040">
        <f>martianeum7[[#This Row],[stan_magazynu '[kg']]]+martianeum7[[#This Row],[ile_kg_materiału_z_ładunku]]</f>
        <v>41.923099999999934</v>
      </c>
      <c r="H2040">
        <f>IF(martianeum7[[#This Row],[stan_po_wydobyciu_z_ładunku]]&gt;=100,100,0)</f>
        <v>0</v>
      </c>
      <c r="I2040">
        <f>martianeum7[[#This Row],[stan_po_wydobyciu_z_ładunku]]-martianeum7[[#This Row],[ile_zabiera_na_orbite]]</f>
        <v>41.923099999999934</v>
      </c>
    </row>
    <row r="2041" spans="1:9" x14ac:dyDescent="0.25">
      <c r="A2041" s="1">
        <v>50680</v>
      </c>
      <c r="B2041">
        <f t="shared" si="31"/>
        <v>41.923099999999934</v>
      </c>
      <c r="C2041" t="s">
        <v>5</v>
      </c>
      <c r="D2041">
        <v>13.6</v>
      </c>
      <c r="E2041">
        <v>6.1</v>
      </c>
      <c r="F2041">
        <f>IF(martianeum7[[#This Row],[zawartosc '[%']]]&gt;=1,martianeum7[[#This Row],[masa '[kg']]]*martianeum7[[#This Row],[zawartosc '[%']]]*0.01,0)</f>
        <v>0.8296</v>
      </c>
      <c r="G2041">
        <f>martianeum7[[#This Row],[stan_magazynu '[kg']]]+martianeum7[[#This Row],[ile_kg_materiału_z_ładunku]]</f>
        <v>42.752699999999933</v>
      </c>
      <c r="H2041">
        <f>IF(martianeum7[[#This Row],[stan_po_wydobyciu_z_ładunku]]&gt;=100,100,0)</f>
        <v>0</v>
      </c>
      <c r="I2041">
        <f>martianeum7[[#This Row],[stan_po_wydobyciu_z_ładunku]]-martianeum7[[#This Row],[ile_zabiera_na_orbite]]</f>
        <v>42.752699999999933</v>
      </c>
    </row>
    <row r="2042" spans="1:9" x14ac:dyDescent="0.25">
      <c r="A2042" s="1">
        <v>50681</v>
      </c>
      <c r="B2042">
        <f t="shared" si="31"/>
        <v>42.752699999999933</v>
      </c>
      <c r="C2042" t="s">
        <v>7</v>
      </c>
      <c r="D2042">
        <v>17.7</v>
      </c>
      <c r="E2042">
        <v>1.4</v>
      </c>
      <c r="F2042">
        <f>IF(martianeum7[[#This Row],[zawartosc '[%']]]&gt;=1,martianeum7[[#This Row],[masa '[kg']]]*martianeum7[[#This Row],[zawartosc '[%']]]*0.01,0)</f>
        <v>0.24779999999999999</v>
      </c>
      <c r="G2042">
        <f>martianeum7[[#This Row],[stan_magazynu '[kg']]]+martianeum7[[#This Row],[ile_kg_materiału_z_ładunku]]</f>
        <v>43.000499999999931</v>
      </c>
      <c r="H2042">
        <f>IF(martianeum7[[#This Row],[stan_po_wydobyciu_z_ładunku]]&gt;=100,100,0)</f>
        <v>0</v>
      </c>
      <c r="I2042">
        <f>martianeum7[[#This Row],[stan_po_wydobyciu_z_ładunku]]-martianeum7[[#This Row],[ile_zabiera_na_orbite]]</f>
        <v>43.000499999999931</v>
      </c>
    </row>
    <row r="2043" spans="1:9" x14ac:dyDescent="0.25">
      <c r="A2043" s="1">
        <v>50682</v>
      </c>
      <c r="B2043">
        <f t="shared" si="31"/>
        <v>43.000499999999931</v>
      </c>
      <c r="C2043" t="s">
        <v>23</v>
      </c>
      <c r="D2043">
        <v>17</v>
      </c>
      <c r="E2043">
        <v>5.9</v>
      </c>
      <c r="F2043">
        <f>IF(martianeum7[[#This Row],[zawartosc '[%']]]&gt;=1,martianeum7[[#This Row],[masa '[kg']]]*martianeum7[[#This Row],[zawartosc '[%']]]*0.01,0)</f>
        <v>1.0030000000000001</v>
      </c>
      <c r="G2043">
        <f>martianeum7[[#This Row],[stan_magazynu '[kg']]]+martianeum7[[#This Row],[ile_kg_materiału_z_ładunku]]</f>
        <v>44.003499999999931</v>
      </c>
      <c r="H2043">
        <f>IF(martianeum7[[#This Row],[stan_po_wydobyciu_z_ładunku]]&gt;=100,100,0)</f>
        <v>0</v>
      </c>
      <c r="I2043">
        <f>martianeum7[[#This Row],[stan_po_wydobyciu_z_ładunku]]-martianeum7[[#This Row],[ile_zabiera_na_orbite]]</f>
        <v>44.003499999999931</v>
      </c>
    </row>
    <row r="2044" spans="1:9" x14ac:dyDescent="0.25">
      <c r="A2044" s="1">
        <v>50683</v>
      </c>
      <c r="B2044">
        <f t="shared" si="31"/>
        <v>44.003499999999931</v>
      </c>
      <c r="C2044" t="s">
        <v>6</v>
      </c>
      <c r="D2044">
        <v>29.6</v>
      </c>
      <c r="E2044">
        <v>6.6</v>
      </c>
      <c r="F2044">
        <f>IF(martianeum7[[#This Row],[zawartosc '[%']]]&gt;=1,martianeum7[[#This Row],[masa '[kg']]]*martianeum7[[#This Row],[zawartosc '[%']]]*0.01,0)</f>
        <v>1.9536</v>
      </c>
      <c r="G2044">
        <f>martianeum7[[#This Row],[stan_magazynu '[kg']]]+martianeum7[[#This Row],[ile_kg_materiału_z_ładunku]]</f>
        <v>45.957099999999933</v>
      </c>
      <c r="H2044">
        <f>IF(martianeum7[[#This Row],[stan_po_wydobyciu_z_ładunku]]&gt;=100,100,0)</f>
        <v>0</v>
      </c>
      <c r="I2044">
        <f>martianeum7[[#This Row],[stan_po_wydobyciu_z_ładunku]]-martianeum7[[#This Row],[ile_zabiera_na_orbite]]</f>
        <v>45.957099999999933</v>
      </c>
    </row>
    <row r="2045" spans="1:9" x14ac:dyDescent="0.25">
      <c r="A2045" s="1">
        <v>50684</v>
      </c>
      <c r="B2045">
        <f t="shared" si="31"/>
        <v>45.957099999999933</v>
      </c>
      <c r="C2045" t="s">
        <v>10</v>
      </c>
      <c r="D2045">
        <v>23.4</v>
      </c>
      <c r="E2045">
        <v>0</v>
      </c>
      <c r="F2045">
        <f>IF(martianeum7[[#This Row],[zawartosc '[%']]]&gt;=1,martianeum7[[#This Row],[masa '[kg']]]*martianeum7[[#This Row],[zawartosc '[%']]]*0.01,0)</f>
        <v>0</v>
      </c>
      <c r="G2045">
        <f>martianeum7[[#This Row],[stan_magazynu '[kg']]]+martianeum7[[#This Row],[ile_kg_materiału_z_ładunku]]</f>
        <v>45.957099999999933</v>
      </c>
      <c r="H2045">
        <f>IF(martianeum7[[#This Row],[stan_po_wydobyciu_z_ładunku]]&gt;=100,100,0)</f>
        <v>0</v>
      </c>
      <c r="I2045">
        <f>martianeum7[[#This Row],[stan_po_wydobyciu_z_ładunku]]-martianeum7[[#This Row],[ile_zabiera_na_orbite]]</f>
        <v>45.957099999999933</v>
      </c>
    </row>
    <row r="2046" spans="1:9" x14ac:dyDescent="0.25">
      <c r="A2046" s="1">
        <v>50685</v>
      </c>
      <c r="B2046">
        <f t="shared" si="31"/>
        <v>45.957099999999933</v>
      </c>
      <c r="C2046" t="s">
        <v>7</v>
      </c>
      <c r="D2046">
        <v>21.3</v>
      </c>
      <c r="E2046">
        <v>22.4</v>
      </c>
      <c r="F2046">
        <f>IF(martianeum7[[#This Row],[zawartosc '[%']]]&gt;=1,martianeum7[[#This Row],[masa '[kg']]]*martianeum7[[#This Row],[zawartosc '[%']]]*0.01,0)</f>
        <v>4.7712000000000003</v>
      </c>
      <c r="G2046">
        <f>martianeum7[[#This Row],[stan_magazynu '[kg']]]+martianeum7[[#This Row],[ile_kg_materiału_z_ładunku]]</f>
        <v>50.728299999999933</v>
      </c>
      <c r="H2046">
        <f>IF(martianeum7[[#This Row],[stan_po_wydobyciu_z_ładunku]]&gt;=100,100,0)</f>
        <v>0</v>
      </c>
      <c r="I2046">
        <f>martianeum7[[#This Row],[stan_po_wydobyciu_z_ładunku]]-martianeum7[[#This Row],[ile_zabiera_na_orbite]]</f>
        <v>50.728299999999933</v>
      </c>
    </row>
    <row r="2047" spans="1:9" x14ac:dyDescent="0.25">
      <c r="A2047" s="1">
        <v>50686</v>
      </c>
      <c r="B2047">
        <f t="shared" si="31"/>
        <v>50.728299999999933</v>
      </c>
      <c r="C2047" t="s">
        <v>19</v>
      </c>
      <c r="D2047">
        <v>18.600000000000001</v>
      </c>
      <c r="E2047">
        <v>0</v>
      </c>
      <c r="F2047">
        <f>IF(martianeum7[[#This Row],[zawartosc '[%']]]&gt;=1,martianeum7[[#This Row],[masa '[kg']]]*martianeum7[[#This Row],[zawartosc '[%']]]*0.01,0)</f>
        <v>0</v>
      </c>
      <c r="G2047">
        <f>martianeum7[[#This Row],[stan_magazynu '[kg']]]+martianeum7[[#This Row],[ile_kg_materiału_z_ładunku]]</f>
        <v>50.728299999999933</v>
      </c>
      <c r="H2047">
        <f>IF(martianeum7[[#This Row],[stan_po_wydobyciu_z_ładunku]]&gt;=100,100,0)</f>
        <v>0</v>
      </c>
      <c r="I2047">
        <f>martianeum7[[#This Row],[stan_po_wydobyciu_z_ładunku]]-martianeum7[[#This Row],[ile_zabiera_na_orbite]]</f>
        <v>50.728299999999933</v>
      </c>
    </row>
    <row r="2048" spans="1:9" x14ac:dyDescent="0.25">
      <c r="A2048" s="1">
        <v>50687</v>
      </c>
      <c r="B2048">
        <f t="shared" si="31"/>
        <v>50.728299999999933</v>
      </c>
      <c r="C2048" t="s">
        <v>13</v>
      </c>
      <c r="D2048">
        <v>16.8</v>
      </c>
      <c r="E2048">
        <v>2.8</v>
      </c>
      <c r="F2048">
        <f>IF(martianeum7[[#This Row],[zawartosc '[%']]]&gt;=1,martianeum7[[#This Row],[masa '[kg']]]*martianeum7[[#This Row],[zawartosc '[%']]]*0.01,0)</f>
        <v>0.47039999999999998</v>
      </c>
      <c r="G2048">
        <f>martianeum7[[#This Row],[stan_magazynu '[kg']]]+martianeum7[[#This Row],[ile_kg_materiału_z_ładunku]]</f>
        <v>51.198699999999931</v>
      </c>
      <c r="H2048">
        <f>IF(martianeum7[[#This Row],[stan_po_wydobyciu_z_ładunku]]&gt;=100,100,0)</f>
        <v>0</v>
      </c>
      <c r="I2048">
        <f>martianeum7[[#This Row],[stan_po_wydobyciu_z_ładunku]]-martianeum7[[#This Row],[ile_zabiera_na_orbite]]</f>
        <v>51.198699999999931</v>
      </c>
    </row>
    <row r="2049" spans="1:9" x14ac:dyDescent="0.25">
      <c r="A2049" s="1">
        <v>50688</v>
      </c>
      <c r="B2049">
        <f t="shared" si="31"/>
        <v>51.198699999999931</v>
      </c>
      <c r="C2049" t="s">
        <v>20</v>
      </c>
      <c r="D2049">
        <v>13.2</v>
      </c>
      <c r="E2049">
        <v>4</v>
      </c>
      <c r="F2049">
        <f>IF(martianeum7[[#This Row],[zawartosc '[%']]]&gt;=1,martianeum7[[#This Row],[masa '[kg']]]*martianeum7[[#This Row],[zawartosc '[%']]]*0.01,0)</f>
        <v>0.52800000000000002</v>
      </c>
      <c r="G2049">
        <f>martianeum7[[#This Row],[stan_magazynu '[kg']]]+martianeum7[[#This Row],[ile_kg_materiału_z_ładunku]]</f>
        <v>51.72669999999993</v>
      </c>
      <c r="H2049">
        <f>IF(martianeum7[[#This Row],[stan_po_wydobyciu_z_ładunku]]&gt;=100,100,0)</f>
        <v>0</v>
      </c>
      <c r="I2049">
        <f>martianeum7[[#This Row],[stan_po_wydobyciu_z_ładunku]]-martianeum7[[#This Row],[ile_zabiera_na_orbite]]</f>
        <v>51.72669999999993</v>
      </c>
    </row>
    <row r="2050" spans="1:9" x14ac:dyDescent="0.25">
      <c r="A2050" s="1">
        <v>50689</v>
      </c>
      <c r="B2050">
        <f t="shared" si="31"/>
        <v>51.72669999999993</v>
      </c>
      <c r="C2050" t="s">
        <v>19</v>
      </c>
      <c r="D2050">
        <v>29.8</v>
      </c>
      <c r="E2050">
        <v>24.9</v>
      </c>
      <c r="F2050">
        <f>IF(martianeum7[[#This Row],[zawartosc '[%']]]&gt;=1,martianeum7[[#This Row],[masa '[kg']]]*martianeum7[[#This Row],[zawartosc '[%']]]*0.01,0)</f>
        <v>7.4202000000000004</v>
      </c>
      <c r="G2050">
        <f>martianeum7[[#This Row],[stan_magazynu '[kg']]]+martianeum7[[#This Row],[ile_kg_materiału_z_ładunku]]</f>
        <v>59.146899999999931</v>
      </c>
      <c r="H2050">
        <f>IF(martianeum7[[#This Row],[stan_po_wydobyciu_z_ładunku]]&gt;=100,100,0)</f>
        <v>0</v>
      </c>
      <c r="I2050">
        <f>martianeum7[[#This Row],[stan_po_wydobyciu_z_ładunku]]-martianeum7[[#This Row],[ile_zabiera_na_orbite]]</f>
        <v>59.146899999999931</v>
      </c>
    </row>
    <row r="2051" spans="1:9" x14ac:dyDescent="0.25">
      <c r="A2051" s="1">
        <v>50690</v>
      </c>
      <c r="B2051">
        <f t="shared" si="31"/>
        <v>59.146899999999931</v>
      </c>
      <c r="C2051" t="s">
        <v>10</v>
      </c>
      <c r="D2051">
        <v>10.6</v>
      </c>
      <c r="E2051">
        <v>31.8</v>
      </c>
      <c r="F2051">
        <f>IF(martianeum7[[#This Row],[zawartosc '[%']]]&gt;=1,martianeum7[[#This Row],[masa '[kg']]]*martianeum7[[#This Row],[zawartosc '[%']]]*0.01,0)</f>
        <v>3.3708</v>
      </c>
      <c r="G2051">
        <f>martianeum7[[#This Row],[stan_magazynu '[kg']]]+martianeum7[[#This Row],[ile_kg_materiału_z_ładunku]]</f>
        <v>62.517699999999934</v>
      </c>
      <c r="H2051">
        <f>IF(martianeum7[[#This Row],[stan_po_wydobyciu_z_ładunku]]&gt;=100,100,0)</f>
        <v>0</v>
      </c>
      <c r="I2051">
        <f>martianeum7[[#This Row],[stan_po_wydobyciu_z_ładunku]]-martianeum7[[#This Row],[ile_zabiera_na_orbite]]</f>
        <v>62.517699999999934</v>
      </c>
    </row>
    <row r="2052" spans="1:9" x14ac:dyDescent="0.25">
      <c r="A2052" s="1">
        <v>50691</v>
      </c>
      <c r="B2052">
        <f t="shared" ref="B2052:B2073" si="32">I2051</f>
        <v>62.517699999999934</v>
      </c>
      <c r="C2052" t="s">
        <v>15</v>
      </c>
      <c r="D2052">
        <v>11.9</v>
      </c>
      <c r="E2052">
        <v>12.3</v>
      </c>
      <c r="F2052">
        <f>IF(martianeum7[[#This Row],[zawartosc '[%']]]&gt;=1,martianeum7[[#This Row],[masa '[kg']]]*martianeum7[[#This Row],[zawartosc '[%']]]*0.01,0)</f>
        <v>1.4637</v>
      </c>
      <c r="G2052">
        <f>martianeum7[[#This Row],[stan_magazynu '[kg']]]+martianeum7[[#This Row],[ile_kg_materiału_z_ładunku]]</f>
        <v>63.981399999999937</v>
      </c>
      <c r="H2052">
        <f>IF(martianeum7[[#This Row],[stan_po_wydobyciu_z_ładunku]]&gt;=100,100,0)</f>
        <v>0</v>
      </c>
      <c r="I2052">
        <f>martianeum7[[#This Row],[stan_po_wydobyciu_z_ładunku]]-martianeum7[[#This Row],[ile_zabiera_na_orbite]]</f>
        <v>63.981399999999937</v>
      </c>
    </row>
    <row r="2053" spans="1:9" x14ac:dyDescent="0.25">
      <c r="A2053" s="1">
        <v>50692</v>
      </c>
      <c r="B2053">
        <f t="shared" si="32"/>
        <v>63.981399999999937</v>
      </c>
      <c r="C2053" t="s">
        <v>30</v>
      </c>
      <c r="D2053">
        <v>26.8</v>
      </c>
      <c r="E2053">
        <v>0.5</v>
      </c>
      <c r="F2053">
        <f>IF(martianeum7[[#This Row],[zawartosc '[%']]]&gt;=1,martianeum7[[#This Row],[masa '[kg']]]*martianeum7[[#This Row],[zawartosc '[%']]]*0.01,0)</f>
        <v>0</v>
      </c>
      <c r="G2053">
        <f>martianeum7[[#This Row],[stan_magazynu '[kg']]]+martianeum7[[#This Row],[ile_kg_materiału_z_ładunku]]</f>
        <v>63.981399999999937</v>
      </c>
      <c r="H2053">
        <f>IF(martianeum7[[#This Row],[stan_po_wydobyciu_z_ładunku]]&gt;=100,100,0)</f>
        <v>0</v>
      </c>
      <c r="I2053">
        <f>martianeum7[[#This Row],[stan_po_wydobyciu_z_ładunku]]-martianeum7[[#This Row],[ile_zabiera_na_orbite]]</f>
        <v>63.981399999999937</v>
      </c>
    </row>
    <row r="2054" spans="1:9" x14ac:dyDescent="0.25">
      <c r="A2054" s="1">
        <v>50693</v>
      </c>
      <c r="B2054">
        <f t="shared" si="32"/>
        <v>63.981399999999937</v>
      </c>
      <c r="C2054" t="s">
        <v>22</v>
      </c>
      <c r="D2054">
        <v>29</v>
      </c>
      <c r="E2054">
        <v>3.5</v>
      </c>
      <c r="F2054">
        <f>IF(martianeum7[[#This Row],[zawartosc '[%']]]&gt;=1,martianeum7[[#This Row],[masa '[kg']]]*martianeum7[[#This Row],[zawartosc '[%']]]*0.01,0)</f>
        <v>1.0150000000000001</v>
      </c>
      <c r="G2054">
        <f>martianeum7[[#This Row],[stan_magazynu '[kg']]]+martianeum7[[#This Row],[ile_kg_materiału_z_ładunku]]</f>
        <v>64.996399999999937</v>
      </c>
      <c r="H2054">
        <f>IF(martianeum7[[#This Row],[stan_po_wydobyciu_z_ładunku]]&gt;=100,100,0)</f>
        <v>0</v>
      </c>
      <c r="I2054">
        <f>martianeum7[[#This Row],[stan_po_wydobyciu_z_ładunku]]-martianeum7[[#This Row],[ile_zabiera_na_orbite]]</f>
        <v>64.996399999999937</v>
      </c>
    </row>
    <row r="2055" spans="1:9" x14ac:dyDescent="0.25">
      <c r="A2055" s="1">
        <v>50694</v>
      </c>
      <c r="B2055">
        <f t="shared" si="32"/>
        <v>64.996399999999937</v>
      </c>
      <c r="C2055" t="s">
        <v>20</v>
      </c>
      <c r="D2055">
        <v>22.9</v>
      </c>
      <c r="E2055">
        <v>2</v>
      </c>
      <c r="F2055">
        <f>IF(martianeum7[[#This Row],[zawartosc '[%']]]&gt;=1,martianeum7[[#This Row],[masa '[kg']]]*martianeum7[[#This Row],[zawartosc '[%']]]*0.01,0)</f>
        <v>0.45799999999999996</v>
      </c>
      <c r="G2055">
        <f>martianeum7[[#This Row],[stan_magazynu '[kg']]]+martianeum7[[#This Row],[ile_kg_materiału_z_ładunku]]</f>
        <v>65.454399999999936</v>
      </c>
      <c r="H2055">
        <f>IF(martianeum7[[#This Row],[stan_po_wydobyciu_z_ładunku]]&gt;=100,100,0)</f>
        <v>0</v>
      </c>
      <c r="I2055">
        <f>martianeum7[[#This Row],[stan_po_wydobyciu_z_ładunku]]-martianeum7[[#This Row],[ile_zabiera_na_orbite]]</f>
        <v>65.454399999999936</v>
      </c>
    </row>
    <row r="2056" spans="1:9" x14ac:dyDescent="0.25">
      <c r="A2056" s="1">
        <v>50695</v>
      </c>
      <c r="B2056">
        <f t="shared" si="32"/>
        <v>65.454399999999936</v>
      </c>
      <c r="C2056" t="s">
        <v>21</v>
      </c>
      <c r="D2056">
        <v>27.1</v>
      </c>
      <c r="E2056">
        <v>0</v>
      </c>
      <c r="F2056">
        <f>IF(martianeum7[[#This Row],[zawartosc '[%']]]&gt;=1,martianeum7[[#This Row],[masa '[kg']]]*martianeum7[[#This Row],[zawartosc '[%']]]*0.01,0)</f>
        <v>0</v>
      </c>
      <c r="G2056">
        <f>martianeum7[[#This Row],[stan_magazynu '[kg']]]+martianeum7[[#This Row],[ile_kg_materiału_z_ładunku]]</f>
        <v>65.454399999999936</v>
      </c>
      <c r="H2056">
        <f>IF(martianeum7[[#This Row],[stan_po_wydobyciu_z_ładunku]]&gt;=100,100,0)</f>
        <v>0</v>
      </c>
      <c r="I2056">
        <f>martianeum7[[#This Row],[stan_po_wydobyciu_z_ładunku]]-martianeum7[[#This Row],[ile_zabiera_na_orbite]]</f>
        <v>65.454399999999936</v>
      </c>
    </row>
    <row r="2057" spans="1:9" x14ac:dyDescent="0.25">
      <c r="A2057" s="1">
        <v>50696</v>
      </c>
      <c r="B2057">
        <f t="shared" si="32"/>
        <v>65.454399999999936</v>
      </c>
      <c r="C2057" t="s">
        <v>10</v>
      </c>
      <c r="D2057">
        <v>11.8</v>
      </c>
      <c r="E2057">
        <v>49</v>
      </c>
      <c r="F2057">
        <f>IF(martianeum7[[#This Row],[zawartosc '[%']]]&gt;=1,martianeum7[[#This Row],[masa '[kg']]]*martianeum7[[#This Row],[zawartosc '[%']]]*0.01,0)</f>
        <v>5.7820000000000009</v>
      </c>
      <c r="G2057">
        <f>martianeum7[[#This Row],[stan_magazynu '[kg']]]+martianeum7[[#This Row],[ile_kg_materiału_z_ładunku]]</f>
        <v>71.236399999999932</v>
      </c>
      <c r="H2057">
        <f>IF(martianeum7[[#This Row],[stan_po_wydobyciu_z_ładunku]]&gt;=100,100,0)</f>
        <v>0</v>
      </c>
      <c r="I2057">
        <f>martianeum7[[#This Row],[stan_po_wydobyciu_z_ładunku]]-martianeum7[[#This Row],[ile_zabiera_na_orbite]]</f>
        <v>71.236399999999932</v>
      </c>
    </row>
    <row r="2058" spans="1:9" x14ac:dyDescent="0.25">
      <c r="A2058" s="1">
        <v>50697</v>
      </c>
      <c r="B2058">
        <f t="shared" si="32"/>
        <v>71.236399999999932</v>
      </c>
      <c r="C2058" t="s">
        <v>6</v>
      </c>
      <c r="D2058">
        <v>26.6</v>
      </c>
      <c r="E2058">
        <v>0</v>
      </c>
      <c r="F2058">
        <f>IF(martianeum7[[#This Row],[zawartosc '[%']]]&gt;=1,martianeum7[[#This Row],[masa '[kg']]]*martianeum7[[#This Row],[zawartosc '[%']]]*0.01,0)</f>
        <v>0</v>
      </c>
      <c r="G2058">
        <f>martianeum7[[#This Row],[stan_magazynu '[kg']]]+martianeum7[[#This Row],[ile_kg_materiału_z_ładunku]]</f>
        <v>71.236399999999932</v>
      </c>
      <c r="H2058">
        <f>IF(martianeum7[[#This Row],[stan_po_wydobyciu_z_ładunku]]&gt;=100,100,0)</f>
        <v>0</v>
      </c>
      <c r="I2058">
        <f>martianeum7[[#This Row],[stan_po_wydobyciu_z_ładunku]]-martianeum7[[#This Row],[ile_zabiera_na_orbite]]</f>
        <v>71.236399999999932</v>
      </c>
    </row>
    <row r="2059" spans="1:9" x14ac:dyDescent="0.25">
      <c r="A2059" s="1">
        <v>50698</v>
      </c>
      <c r="B2059">
        <f t="shared" si="32"/>
        <v>71.236399999999932</v>
      </c>
      <c r="C2059" t="s">
        <v>18</v>
      </c>
      <c r="D2059">
        <v>21.3</v>
      </c>
      <c r="E2059">
        <v>0</v>
      </c>
      <c r="F2059">
        <f>IF(martianeum7[[#This Row],[zawartosc '[%']]]&gt;=1,martianeum7[[#This Row],[masa '[kg']]]*martianeum7[[#This Row],[zawartosc '[%']]]*0.01,0)</f>
        <v>0</v>
      </c>
      <c r="G2059">
        <f>martianeum7[[#This Row],[stan_magazynu '[kg']]]+martianeum7[[#This Row],[ile_kg_materiału_z_ładunku]]</f>
        <v>71.236399999999932</v>
      </c>
      <c r="H2059">
        <f>IF(martianeum7[[#This Row],[stan_po_wydobyciu_z_ładunku]]&gt;=100,100,0)</f>
        <v>0</v>
      </c>
      <c r="I2059">
        <f>martianeum7[[#This Row],[stan_po_wydobyciu_z_ładunku]]-martianeum7[[#This Row],[ile_zabiera_na_orbite]]</f>
        <v>71.236399999999932</v>
      </c>
    </row>
    <row r="2060" spans="1:9" x14ac:dyDescent="0.25">
      <c r="A2060" s="1">
        <v>50699</v>
      </c>
      <c r="B2060">
        <f t="shared" si="32"/>
        <v>71.236399999999932</v>
      </c>
      <c r="C2060" t="s">
        <v>11</v>
      </c>
      <c r="D2060">
        <v>23.2</v>
      </c>
      <c r="E2060">
        <v>0</v>
      </c>
      <c r="F2060">
        <f>IF(martianeum7[[#This Row],[zawartosc '[%']]]&gt;=1,martianeum7[[#This Row],[masa '[kg']]]*martianeum7[[#This Row],[zawartosc '[%']]]*0.01,0)</f>
        <v>0</v>
      </c>
      <c r="G2060">
        <f>martianeum7[[#This Row],[stan_magazynu '[kg']]]+martianeum7[[#This Row],[ile_kg_materiału_z_ładunku]]</f>
        <v>71.236399999999932</v>
      </c>
      <c r="H2060">
        <f>IF(martianeum7[[#This Row],[stan_po_wydobyciu_z_ładunku]]&gt;=100,100,0)</f>
        <v>0</v>
      </c>
      <c r="I2060">
        <f>martianeum7[[#This Row],[stan_po_wydobyciu_z_ładunku]]-martianeum7[[#This Row],[ile_zabiera_na_orbite]]</f>
        <v>71.236399999999932</v>
      </c>
    </row>
    <row r="2061" spans="1:9" x14ac:dyDescent="0.25">
      <c r="A2061" s="1">
        <v>50700</v>
      </c>
      <c r="B2061">
        <f t="shared" si="32"/>
        <v>71.236399999999932</v>
      </c>
      <c r="C2061" t="s">
        <v>10</v>
      </c>
      <c r="D2061">
        <v>27.3</v>
      </c>
      <c r="E2061">
        <v>0</v>
      </c>
      <c r="F2061">
        <f>IF(martianeum7[[#This Row],[zawartosc '[%']]]&gt;=1,martianeum7[[#This Row],[masa '[kg']]]*martianeum7[[#This Row],[zawartosc '[%']]]*0.01,0)</f>
        <v>0</v>
      </c>
      <c r="G2061">
        <f>martianeum7[[#This Row],[stan_magazynu '[kg']]]+martianeum7[[#This Row],[ile_kg_materiału_z_ładunku]]</f>
        <v>71.236399999999932</v>
      </c>
      <c r="H2061">
        <f>IF(martianeum7[[#This Row],[stan_po_wydobyciu_z_ładunku]]&gt;=100,100,0)</f>
        <v>0</v>
      </c>
      <c r="I2061">
        <f>martianeum7[[#This Row],[stan_po_wydobyciu_z_ładunku]]-martianeum7[[#This Row],[ile_zabiera_na_orbite]]</f>
        <v>71.236399999999932</v>
      </c>
    </row>
    <row r="2062" spans="1:9" x14ac:dyDescent="0.25">
      <c r="A2062" s="1">
        <v>50701</v>
      </c>
      <c r="B2062">
        <f t="shared" si="32"/>
        <v>71.236399999999932</v>
      </c>
      <c r="C2062" t="s">
        <v>13</v>
      </c>
      <c r="D2062">
        <v>21.3</v>
      </c>
      <c r="E2062">
        <v>2.6</v>
      </c>
      <c r="F2062">
        <f>IF(martianeum7[[#This Row],[zawartosc '[%']]]&gt;=1,martianeum7[[#This Row],[masa '[kg']]]*martianeum7[[#This Row],[zawartosc '[%']]]*0.01,0)</f>
        <v>0.55380000000000007</v>
      </c>
      <c r="G2062">
        <f>martianeum7[[#This Row],[stan_magazynu '[kg']]]+martianeum7[[#This Row],[ile_kg_materiału_z_ładunku]]</f>
        <v>71.790199999999928</v>
      </c>
      <c r="H2062">
        <f>IF(martianeum7[[#This Row],[stan_po_wydobyciu_z_ładunku]]&gt;=100,100,0)</f>
        <v>0</v>
      </c>
      <c r="I2062">
        <f>martianeum7[[#This Row],[stan_po_wydobyciu_z_ładunku]]-martianeum7[[#This Row],[ile_zabiera_na_orbite]]</f>
        <v>71.790199999999928</v>
      </c>
    </row>
    <row r="2063" spans="1:9" x14ac:dyDescent="0.25">
      <c r="A2063" s="1">
        <v>50702</v>
      </c>
      <c r="B2063">
        <f t="shared" si="32"/>
        <v>71.790199999999928</v>
      </c>
      <c r="C2063" t="s">
        <v>19</v>
      </c>
      <c r="D2063">
        <v>22.9</v>
      </c>
      <c r="E2063">
        <v>5.3</v>
      </c>
      <c r="F2063">
        <f>IF(martianeum7[[#This Row],[zawartosc '[%']]]&gt;=1,martianeum7[[#This Row],[masa '[kg']]]*martianeum7[[#This Row],[zawartosc '[%']]]*0.01,0)</f>
        <v>1.2137</v>
      </c>
      <c r="G2063">
        <f>martianeum7[[#This Row],[stan_magazynu '[kg']]]+martianeum7[[#This Row],[ile_kg_materiału_z_ładunku]]</f>
        <v>73.003899999999931</v>
      </c>
      <c r="H2063">
        <f>IF(martianeum7[[#This Row],[stan_po_wydobyciu_z_ładunku]]&gt;=100,100,0)</f>
        <v>0</v>
      </c>
      <c r="I2063">
        <f>martianeum7[[#This Row],[stan_po_wydobyciu_z_ładunku]]-martianeum7[[#This Row],[ile_zabiera_na_orbite]]</f>
        <v>73.003899999999931</v>
      </c>
    </row>
    <row r="2064" spans="1:9" x14ac:dyDescent="0.25">
      <c r="A2064" s="1">
        <v>50703</v>
      </c>
      <c r="B2064">
        <f t="shared" si="32"/>
        <v>73.003899999999931</v>
      </c>
      <c r="C2064" t="s">
        <v>28</v>
      </c>
      <c r="D2064">
        <v>25</v>
      </c>
      <c r="E2064">
        <v>0</v>
      </c>
      <c r="F2064">
        <f>IF(martianeum7[[#This Row],[zawartosc '[%']]]&gt;=1,martianeum7[[#This Row],[masa '[kg']]]*martianeum7[[#This Row],[zawartosc '[%']]]*0.01,0)</f>
        <v>0</v>
      </c>
      <c r="G2064">
        <f>martianeum7[[#This Row],[stan_magazynu '[kg']]]+martianeum7[[#This Row],[ile_kg_materiału_z_ładunku]]</f>
        <v>73.003899999999931</v>
      </c>
      <c r="H2064">
        <f>IF(martianeum7[[#This Row],[stan_po_wydobyciu_z_ładunku]]&gt;=100,100,0)</f>
        <v>0</v>
      </c>
      <c r="I2064">
        <f>martianeum7[[#This Row],[stan_po_wydobyciu_z_ładunku]]-martianeum7[[#This Row],[ile_zabiera_na_orbite]]</f>
        <v>73.003899999999931</v>
      </c>
    </row>
    <row r="2065" spans="1:9" x14ac:dyDescent="0.25">
      <c r="A2065" s="1">
        <v>50704</v>
      </c>
      <c r="B2065">
        <f t="shared" si="32"/>
        <v>73.003899999999931</v>
      </c>
      <c r="C2065" t="s">
        <v>24</v>
      </c>
      <c r="D2065">
        <v>15.9</v>
      </c>
      <c r="E2065">
        <v>2.5</v>
      </c>
      <c r="F2065">
        <f>IF(martianeum7[[#This Row],[zawartosc '[%']]]&gt;=1,martianeum7[[#This Row],[masa '[kg']]]*martianeum7[[#This Row],[zawartosc '[%']]]*0.01,0)</f>
        <v>0.39750000000000002</v>
      </c>
      <c r="G2065">
        <f>martianeum7[[#This Row],[stan_magazynu '[kg']]]+martianeum7[[#This Row],[ile_kg_materiału_z_ładunku]]</f>
        <v>73.401399999999924</v>
      </c>
      <c r="H2065">
        <f>IF(martianeum7[[#This Row],[stan_po_wydobyciu_z_ładunku]]&gt;=100,100,0)</f>
        <v>0</v>
      </c>
      <c r="I2065">
        <f>martianeum7[[#This Row],[stan_po_wydobyciu_z_ładunku]]-martianeum7[[#This Row],[ile_zabiera_na_orbite]]</f>
        <v>73.401399999999924</v>
      </c>
    </row>
    <row r="2066" spans="1:9" x14ac:dyDescent="0.25">
      <c r="A2066" s="1">
        <v>50705</v>
      </c>
      <c r="B2066">
        <f t="shared" si="32"/>
        <v>73.401399999999924</v>
      </c>
      <c r="C2066" t="s">
        <v>22</v>
      </c>
      <c r="D2066">
        <v>19.2</v>
      </c>
      <c r="E2066">
        <v>1.3</v>
      </c>
      <c r="F2066">
        <f>IF(martianeum7[[#This Row],[zawartosc '[%']]]&gt;=1,martianeum7[[#This Row],[masa '[kg']]]*martianeum7[[#This Row],[zawartosc '[%']]]*0.01,0)</f>
        <v>0.24960000000000002</v>
      </c>
      <c r="G2066">
        <f>martianeum7[[#This Row],[stan_magazynu '[kg']]]+martianeum7[[#This Row],[ile_kg_materiału_z_ładunku]]</f>
        <v>73.650999999999925</v>
      </c>
      <c r="H2066">
        <f>IF(martianeum7[[#This Row],[stan_po_wydobyciu_z_ładunku]]&gt;=100,100,0)</f>
        <v>0</v>
      </c>
      <c r="I2066">
        <f>martianeum7[[#This Row],[stan_po_wydobyciu_z_ładunku]]-martianeum7[[#This Row],[ile_zabiera_na_orbite]]</f>
        <v>73.650999999999925</v>
      </c>
    </row>
    <row r="2067" spans="1:9" x14ac:dyDescent="0.25">
      <c r="A2067" s="1">
        <v>50706</v>
      </c>
      <c r="B2067">
        <f t="shared" si="32"/>
        <v>73.650999999999925</v>
      </c>
      <c r="C2067" t="s">
        <v>7</v>
      </c>
      <c r="D2067">
        <v>22.5</v>
      </c>
      <c r="E2067">
        <v>10.9</v>
      </c>
      <c r="F2067">
        <f>IF(martianeum7[[#This Row],[zawartosc '[%']]]&gt;=1,martianeum7[[#This Row],[masa '[kg']]]*martianeum7[[#This Row],[zawartosc '[%']]]*0.01,0)</f>
        <v>2.4525000000000001</v>
      </c>
      <c r="G2067">
        <f>martianeum7[[#This Row],[stan_magazynu '[kg']]]+martianeum7[[#This Row],[ile_kg_materiału_z_ładunku]]</f>
        <v>76.103499999999926</v>
      </c>
      <c r="H2067">
        <f>IF(martianeum7[[#This Row],[stan_po_wydobyciu_z_ładunku]]&gt;=100,100,0)</f>
        <v>0</v>
      </c>
      <c r="I2067">
        <f>martianeum7[[#This Row],[stan_po_wydobyciu_z_ładunku]]-martianeum7[[#This Row],[ile_zabiera_na_orbite]]</f>
        <v>76.103499999999926</v>
      </c>
    </row>
    <row r="2068" spans="1:9" x14ac:dyDescent="0.25">
      <c r="A2068" s="1">
        <v>50707</v>
      </c>
      <c r="B2068">
        <f t="shared" si="32"/>
        <v>76.103499999999926</v>
      </c>
      <c r="C2068" t="s">
        <v>13</v>
      </c>
      <c r="D2068">
        <v>28.7</v>
      </c>
      <c r="E2068">
        <v>13.3</v>
      </c>
      <c r="F2068">
        <f>IF(martianeum7[[#This Row],[zawartosc '[%']]]&gt;=1,martianeum7[[#This Row],[masa '[kg']]]*martianeum7[[#This Row],[zawartosc '[%']]]*0.01,0)</f>
        <v>3.8171000000000004</v>
      </c>
      <c r="G2068">
        <f>martianeum7[[#This Row],[stan_magazynu '[kg']]]+martianeum7[[#This Row],[ile_kg_materiału_z_ładunku]]</f>
        <v>79.920599999999922</v>
      </c>
      <c r="H2068">
        <f>IF(martianeum7[[#This Row],[stan_po_wydobyciu_z_ładunku]]&gt;=100,100,0)</f>
        <v>0</v>
      </c>
      <c r="I2068">
        <f>martianeum7[[#This Row],[stan_po_wydobyciu_z_ładunku]]-martianeum7[[#This Row],[ile_zabiera_na_orbite]]</f>
        <v>79.920599999999922</v>
      </c>
    </row>
    <row r="2069" spans="1:9" x14ac:dyDescent="0.25">
      <c r="A2069" s="1">
        <v>50708</v>
      </c>
      <c r="B2069">
        <f t="shared" si="32"/>
        <v>79.920599999999922</v>
      </c>
      <c r="C2069" t="s">
        <v>19</v>
      </c>
      <c r="D2069">
        <v>14.6</v>
      </c>
      <c r="E2069">
        <v>29.3</v>
      </c>
      <c r="F2069">
        <f>IF(martianeum7[[#This Row],[zawartosc '[%']]]&gt;=1,martianeum7[[#This Row],[masa '[kg']]]*martianeum7[[#This Row],[zawartosc '[%']]]*0.01,0)</f>
        <v>4.2778</v>
      </c>
      <c r="G2069">
        <f>martianeum7[[#This Row],[stan_magazynu '[kg']]]+martianeum7[[#This Row],[ile_kg_materiału_z_ładunku]]</f>
        <v>84.198399999999921</v>
      </c>
      <c r="H2069">
        <f>IF(martianeum7[[#This Row],[stan_po_wydobyciu_z_ładunku]]&gt;=100,100,0)</f>
        <v>0</v>
      </c>
      <c r="I2069">
        <f>martianeum7[[#This Row],[stan_po_wydobyciu_z_ładunku]]-martianeum7[[#This Row],[ile_zabiera_na_orbite]]</f>
        <v>84.198399999999921</v>
      </c>
    </row>
    <row r="2070" spans="1:9" x14ac:dyDescent="0.25">
      <c r="A2070" s="1">
        <v>50709</v>
      </c>
      <c r="B2070">
        <f t="shared" si="32"/>
        <v>84.198399999999921</v>
      </c>
      <c r="C2070" t="s">
        <v>18</v>
      </c>
      <c r="D2070">
        <v>12.1</v>
      </c>
      <c r="E2070">
        <v>6.5</v>
      </c>
      <c r="F2070">
        <f>IF(martianeum7[[#This Row],[zawartosc '[%']]]&gt;=1,martianeum7[[#This Row],[masa '[kg']]]*martianeum7[[#This Row],[zawartosc '[%']]]*0.01,0)</f>
        <v>0.78649999999999998</v>
      </c>
      <c r="G2070">
        <f>martianeum7[[#This Row],[stan_magazynu '[kg']]]+martianeum7[[#This Row],[ile_kg_materiału_z_ładunku]]</f>
        <v>84.984899999999925</v>
      </c>
      <c r="H2070">
        <f>IF(martianeum7[[#This Row],[stan_po_wydobyciu_z_ładunku]]&gt;=100,100,0)</f>
        <v>0</v>
      </c>
      <c r="I2070">
        <f>martianeum7[[#This Row],[stan_po_wydobyciu_z_ładunku]]-martianeum7[[#This Row],[ile_zabiera_na_orbite]]</f>
        <v>84.984899999999925</v>
      </c>
    </row>
    <row r="2071" spans="1:9" x14ac:dyDescent="0.25">
      <c r="A2071" s="1">
        <v>50710</v>
      </c>
      <c r="B2071">
        <f t="shared" si="32"/>
        <v>84.984899999999925</v>
      </c>
      <c r="C2071" t="s">
        <v>19</v>
      </c>
      <c r="D2071">
        <v>20</v>
      </c>
      <c r="E2071">
        <v>26.1</v>
      </c>
      <c r="F2071">
        <f>IF(martianeum7[[#This Row],[zawartosc '[%']]]&gt;=1,martianeum7[[#This Row],[masa '[kg']]]*martianeum7[[#This Row],[zawartosc '[%']]]*0.01,0)</f>
        <v>5.22</v>
      </c>
      <c r="G2071">
        <f>martianeum7[[#This Row],[stan_magazynu '[kg']]]+martianeum7[[#This Row],[ile_kg_materiału_z_ładunku]]</f>
        <v>90.204899999999924</v>
      </c>
      <c r="H2071">
        <f>IF(martianeum7[[#This Row],[stan_po_wydobyciu_z_ładunku]]&gt;=100,100,0)</f>
        <v>0</v>
      </c>
      <c r="I2071">
        <f>martianeum7[[#This Row],[stan_po_wydobyciu_z_ładunku]]-martianeum7[[#This Row],[ile_zabiera_na_orbite]]</f>
        <v>90.204899999999924</v>
      </c>
    </row>
    <row r="2072" spans="1:9" x14ac:dyDescent="0.25">
      <c r="A2072" s="1">
        <v>50711</v>
      </c>
      <c r="B2072">
        <f t="shared" si="32"/>
        <v>90.204899999999924</v>
      </c>
      <c r="C2072" t="s">
        <v>27</v>
      </c>
      <c r="D2072">
        <v>20.8</v>
      </c>
      <c r="E2072">
        <v>2.5</v>
      </c>
      <c r="F2072">
        <f>IF(martianeum7[[#This Row],[zawartosc '[%']]]&gt;=1,martianeum7[[#This Row],[masa '[kg']]]*martianeum7[[#This Row],[zawartosc '[%']]]*0.01,0)</f>
        <v>0.52</v>
      </c>
      <c r="G2072">
        <f>martianeum7[[#This Row],[stan_magazynu '[kg']]]+martianeum7[[#This Row],[ile_kg_materiału_z_ładunku]]</f>
        <v>90.72489999999992</v>
      </c>
      <c r="H2072">
        <f>IF(martianeum7[[#This Row],[stan_po_wydobyciu_z_ładunku]]&gt;=100,100,0)</f>
        <v>0</v>
      </c>
      <c r="I2072">
        <f>martianeum7[[#This Row],[stan_po_wydobyciu_z_ładunku]]-martianeum7[[#This Row],[ile_zabiera_na_orbite]]</f>
        <v>90.72489999999992</v>
      </c>
    </row>
    <row r="2073" spans="1:9" x14ac:dyDescent="0.25">
      <c r="A2073" s="1">
        <v>50712</v>
      </c>
      <c r="B2073">
        <f t="shared" si="32"/>
        <v>90.72489999999992</v>
      </c>
      <c r="C2073" t="s">
        <v>7</v>
      </c>
      <c r="D2073">
        <v>26.6</v>
      </c>
      <c r="E2073">
        <v>5.9</v>
      </c>
      <c r="F2073">
        <f>IF(martianeum7[[#This Row],[zawartosc '[%']]]&gt;=1,martianeum7[[#This Row],[masa '[kg']]]*martianeum7[[#This Row],[zawartosc '[%']]]*0.01,0)</f>
        <v>1.5694000000000004</v>
      </c>
      <c r="G2073">
        <f>martianeum7[[#This Row],[stan_magazynu '[kg']]]+martianeum7[[#This Row],[ile_kg_materiału_z_ładunku]]</f>
        <v>92.294299999999922</v>
      </c>
      <c r="H2073">
        <f>IF(martianeum7[[#This Row],[stan_po_wydobyciu_z_ładunku]]&gt;=100,100,0)</f>
        <v>0</v>
      </c>
      <c r="I2073">
        <f>martianeum7[[#This Row],[stan_po_wydobyciu_z_ładunku]]-martianeum7[[#This Row],[ile_zabiera_na_orbite]]</f>
        <v>92.294299999999922</v>
      </c>
    </row>
  </sheetData>
  <conditionalFormatting sqref="H1:H1048576">
    <cfRule type="cellIs" dxfId="186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CB8E-F0A1-4645-85FE-FE5996459FCD}">
  <dimension ref="A1:I2073"/>
  <sheetViews>
    <sheetView topLeftCell="B1" workbookViewId="0">
      <selection activeCell="C1" sqref="C1"/>
    </sheetView>
  </sheetViews>
  <sheetFormatPr defaultRowHeight="15" x14ac:dyDescent="0.25"/>
  <cols>
    <col min="1" max="1" width="10.140625" bestFit="1" customWidth="1"/>
    <col min="2" max="2" width="21" bestFit="1" customWidth="1"/>
    <col min="3" max="3" width="16.85546875" bestFit="1" customWidth="1"/>
    <col min="4" max="4" width="11.7109375" bestFit="1" customWidth="1"/>
    <col min="5" max="5" width="15.5703125" bestFit="1" customWidth="1"/>
    <col min="6" max="6" width="28.7109375" bestFit="1" customWidth="1"/>
    <col min="7" max="7" width="31.42578125" bestFit="1" customWidth="1"/>
    <col min="8" max="8" width="22.85546875" bestFit="1" customWidth="1"/>
    <col min="9" max="9" width="31.7109375" bestFit="1" customWidth="1"/>
  </cols>
  <sheetData>
    <row r="1" spans="1:9" x14ac:dyDescent="0.25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35</v>
      </c>
      <c r="G1" t="s">
        <v>36</v>
      </c>
      <c r="H1" t="s">
        <v>37</v>
      </c>
      <c r="I1" t="s">
        <v>38</v>
      </c>
    </row>
    <row r="2" spans="1:9" x14ac:dyDescent="0.25">
      <c r="A2" s="1">
        <v>48641</v>
      </c>
      <c r="B2">
        <v>0</v>
      </c>
      <c r="C2" t="s">
        <v>4</v>
      </c>
      <c r="D2">
        <v>27.8</v>
      </c>
      <c r="E2">
        <v>0.2</v>
      </c>
      <c r="F2">
        <f>IF(martianeum[[#This Row],[zawartosc '[%']]]&gt;=1,martianeum[[#This Row],[masa '[kg']]]*martianeum[[#This Row],[zawartosc '[%']]]*0.01,0)</f>
        <v>0</v>
      </c>
      <c r="G2">
        <f>martianeum[[#This Row],[stan_magazynu '[kg']]]+martianeum[[#This Row],[ile_kg_materiału_z_ładunku]]</f>
        <v>0</v>
      </c>
      <c r="H2">
        <f>IF(martianeum[[#This Row],[stan_po_wydobyciu_z_ładunku]]&gt;=100,100,0)</f>
        <v>0</v>
      </c>
      <c r="I2">
        <f>martianeum[[#This Row],[stan_po_wydobyciu_z_ładunku]]-martianeum[[#This Row],[ile_zabiera_na_orbite]]</f>
        <v>0</v>
      </c>
    </row>
    <row r="3" spans="1:9" x14ac:dyDescent="0.25">
      <c r="A3" s="1">
        <v>48642</v>
      </c>
      <c r="B3">
        <f>I2</f>
        <v>0</v>
      </c>
      <c r="C3" t="s">
        <v>5</v>
      </c>
      <c r="D3">
        <v>11.8</v>
      </c>
      <c r="E3">
        <v>1.7</v>
      </c>
      <c r="F3">
        <f>IF(martianeum[[#This Row],[zawartosc '[%']]]&gt;=1,martianeum[[#This Row],[masa '[kg']]]*martianeum[[#This Row],[zawartosc '[%']]]*0.01,0)</f>
        <v>0.20060000000000003</v>
      </c>
      <c r="G3">
        <f>martianeum[[#This Row],[stan_magazynu '[kg']]]+martianeum[[#This Row],[ile_kg_materiału_z_ładunku]]</f>
        <v>0.20060000000000003</v>
      </c>
      <c r="H3">
        <f>IF(martianeum[[#This Row],[stan_po_wydobyciu_z_ładunku]]&gt;=100,100,0)</f>
        <v>0</v>
      </c>
      <c r="I3">
        <f>martianeum[[#This Row],[stan_po_wydobyciu_z_ładunku]]-martianeum[[#This Row],[ile_zabiera_na_orbite]]</f>
        <v>0.20060000000000003</v>
      </c>
    </row>
    <row r="4" spans="1:9" x14ac:dyDescent="0.25">
      <c r="A4" s="1">
        <v>48643</v>
      </c>
      <c r="B4">
        <f t="shared" ref="B4:B67" si="0">I3</f>
        <v>0.20060000000000003</v>
      </c>
      <c r="C4" t="s">
        <v>6</v>
      </c>
      <c r="D4">
        <v>21</v>
      </c>
      <c r="E4">
        <v>6</v>
      </c>
      <c r="F4">
        <f>IF(martianeum[[#This Row],[zawartosc '[%']]]&gt;=1,martianeum[[#This Row],[masa '[kg']]]*martianeum[[#This Row],[zawartosc '[%']]]*0.01,0)</f>
        <v>1.26</v>
      </c>
      <c r="G4">
        <f>martianeum[[#This Row],[stan_magazynu '[kg']]]+martianeum[[#This Row],[ile_kg_materiału_z_ładunku]]</f>
        <v>1.4606000000000001</v>
      </c>
      <c r="H4">
        <f>IF(martianeum[[#This Row],[stan_po_wydobyciu_z_ładunku]]&gt;=100,100,0)</f>
        <v>0</v>
      </c>
      <c r="I4">
        <f>martianeum[[#This Row],[stan_po_wydobyciu_z_ładunku]]-martianeum[[#This Row],[ile_zabiera_na_orbite]]</f>
        <v>1.4606000000000001</v>
      </c>
    </row>
    <row r="5" spans="1:9" x14ac:dyDescent="0.25">
      <c r="A5" s="1">
        <v>48644</v>
      </c>
      <c r="B5">
        <f t="shared" si="0"/>
        <v>1.4606000000000001</v>
      </c>
      <c r="C5" t="s">
        <v>7</v>
      </c>
      <c r="D5">
        <v>26.3</v>
      </c>
      <c r="E5">
        <v>11.4</v>
      </c>
      <c r="F5">
        <f>IF(martianeum[[#This Row],[zawartosc '[%']]]&gt;=1,martianeum[[#This Row],[masa '[kg']]]*martianeum[[#This Row],[zawartosc '[%']]]*0.01,0)</f>
        <v>2.9982000000000002</v>
      </c>
      <c r="G5">
        <f>martianeum[[#This Row],[stan_magazynu '[kg']]]+martianeum[[#This Row],[ile_kg_materiału_z_ładunku]]</f>
        <v>4.4588000000000001</v>
      </c>
      <c r="H5">
        <f>IF(martianeum[[#This Row],[stan_po_wydobyciu_z_ładunku]]&gt;=100,100,0)</f>
        <v>0</v>
      </c>
      <c r="I5">
        <f>martianeum[[#This Row],[stan_po_wydobyciu_z_ładunku]]-martianeum[[#This Row],[ile_zabiera_na_orbite]]</f>
        <v>4.4588000000000001</v>
      </c>
    </row>
    <row r="6" spans="1:9" x14ac:dyDescent="0.25">
      <c r="A6" s="1">
        <v>48645</v>
      </c>
      <c r="B6">
        <f t="shared" si="0"/>
        <v>4.4588000000000001</v>
      </c>
      <c r="C6" t="s">
        <v>8</v>
      </c>
      <c r="D6">
        <v>28.8</v>
      </c>
      <c r="E6">
        <v>0</v>
      </c>
      <c r="F6">
        <f>IF(martianeum[[#This Row],[zawartosc '[%']]]&gt;=1,martianeum[[#This Row],[masa '[kg']]]*martianeum[[#This Row],[zawartosc '[%']]]*0.01,0)</f>
        <v>0</v>
      </c>
      <c r="G6">
        <f>martianeum[[#This Row],[stan_magazynu '[kg']]]+martianeum[[#This Row],[ile_kg_materiału_z_ładunku]]</f>
        <v>4.4588000000000001</v>
      </c>
      <c r="H6">
        <f>IF(martianeum[[#This Row],[stan_po_wydobyciu_z_ładunku]]&gt;=100,100,0)</f>
        <v>0</v>
      </c>
      <c r="I6">
        <f>martianeum[[#This Row],[stan_po_wydobyciu_z_ładunku]]-martianeum[[#This Row],[ile_zabiera_na_orbite]]</f>
        <v>4.4588000000000001</v>
      </c>
    </row>
    <row r="7" spans="1:9" x14ac:dyDescent="0.25">
      <c r="A7" s="1">
        <v>48646</v>
      </c>
      <c r="B7">
        <f t="shared" si="0"/>
        <v>4.4588000000000001</v>
      </c>
      <c r="C7" t="s">
        <v>9</v>
      </c>
      <c r="D7">
        <v>29.2</v>
      </c>
      <c r="E7">
        <v>0</v>
      </c>
      <c r="F7">
        <f>IF(martianeum[[#This Row],[zawartosc '[%']]]&gt;=1,martianeum[[#This Row],[masa '[kg']]]*martianeum[[#This Row],[zawartosc '[%']]]*0.01,0)</f>
        <v>0</v>
      </c>
      <c r="G7">
        <f>martianeum[[#This Row],[stan_magazynu '[kg']]]+martianeum[[#This Row],[ile_kg_materiału_z_ładunku]]</f>
        <v>4.4588000000000001</v>
      </c>
      <c r="H7">
        <f>IF(martianeum[[#This Row],[stan_po_wydobyciu_z_ładunku]]&gt;=100,100,0)</f>
        <v>0</v>
      </c>
      <c r="I7">
        <f>martianeum[[#This Row],[stan_po_wydobyciu_z_ładunku]]-martianeum[[#This Row],[ile_zabiera_na_orbite]]</f>
        <v>4.4588000000000001</v>
      </c>
    </row>
    <row r="8" spans="1:9" x14ac:dyDescent="0.25">
      <c r="A8" s="1">
        <v>48647</v>
      </c>
      <c r="B8">
        <f t="shared" si="0"/>
        <v>4.4588000000000001</v>
      </c>
      <c r="C8" t="s">
        <v>10</v>
      </c>
      <c r="D8">
        <v>25.6</v>
      </c>
      <c r="E8">
        <v>28.7</v>
      </c>
      <c r="F8">
        <f>IF(martianeum[[#This Row],[zawartosc '[%']]]&gt;=1,martianeum[[#This Row],[masa '[kg']]]*martianeum[[#This Row],[zawartosc '[%']]]*0.01,0)</f>
        <v>7.3472000000000008</v>
      </c>
      <c r="G8">
        <f>martianeum[[#This Row],[stan_magazynu '[kg']]]+martianeum[[#This Row],[ile_kg_materiału_z_ładunku]]</f>
        <v>11.806000000000001</v>
      </c>
      <c r="H8">
        <f>IF(martianeum[[#This Row],[stan_po_wydobyciu_z_ładunku]]&gt;=100,100,0)</f>
        <v>0</v>
      </c>
      <c r="I8">
        <f>martianeum[[#This Row],[stan_po_wydobyciu_z_ładunku]]-martianeum[[#This Row],[ile_zabiera_na_orbite]]</f>
        <v>11.806000000000001</v>
      </c>
    </row>
    <row r="9" spans="1:9" x14ac:dyDescent="0.25">
      <c r="A9" s="1">
        <v>48648</v>
      </c>
      <c r="B9">
        <f t="shared" si="0"/>
        <v>11.806000000000001</v>
      </c>
      <c r="C9" t="s">
        <v>11</v>
      </c>
      <c r="D9">
        <v>10.1</v>
      </c>
      <c r="E9">
        <v>7.7</v>
      </c>
      <c r="F9">
        <f>IF(martianeum[[#This Row],[zawartosc '[%']]]&gt;=1,martianeum[[#This Row],[masa '[kg']]]*martianeum[[#This Row],[zawartosc '[%']]]*0.01,0)</f>
        <v>0.77769999999999995</v>
      </c>
      <c r="G9">
        <f>martianeum[[#This Row],[stan_magazynu '[kg']]]+martianeum[[#This Row],[ile_kg_materiału_z_ładunku]]</f>
        <v>12.5837</v>
      </c>
      <c r="H9">
        <f>IF(martianeum[[#This Row],[stan_po_wydobyciu_z_ładunku]]&gt;=100,100,0)</f>
        <v>0</v>
      </c>
      <c r="I9">
        <f>martianeum[[#This Row],[stan_po_wydobyciu_z_ładunku]]-martianeum[[#This Row],[ile_zabiera_na_orbite]]</f>
        <v>12.5837</v>
      </c>
    </row>
    <row r="10" spans="1:9" x14ac:dyDescent="0.25">
      <c r="A10" s="1">
        <v>48649</v>
      </c>
      <c r="B10">
        <f t="shared" si="0"/>
        <v>12.5837</v>
      </c>
      <c r="C10" t="s">
        <v>12</v>
      </c>
      <c r="D10">
        <v>14.6</v>
      </c>
      <c r="E10">
        <v>0</v>
      </c>
      <c r="F10">
        <f>IF(martianeum[[#This Row],[zawartosc '[%']]]&gt;=1,martianeum[[#This Row],[masa '[kg']]]*martianeum[[#This Row],[zawartosc '[%']]]*0.01,0)</f>
        <v>0</v>
      </c>
      <c r="G10">
        <f>martianeum[[#This Row],[stan_magazynu '[kg']]]+martianeum[[#This Row],[ile_kg_materiału_z_ładunku]]</f>
        <v>12.5837</v>
      </c>
      <c r="H10">
        <f>IF(martianeum[[#This Row],[stan_po_wydobyciu_z_ładunku]]&gt;=100,100,0)</f>
        <v>0</v>
      </c>
      <c r="I10">
        <f>martianeum[[#This Row],[stan_po_wydobyciu_z_ładunku]]-martianeum[[#This Row],[ile_zabiera_na_orbite]]</f>
        <v>12.5837</v>
      </c>
    </row>
    <row r="11" spans="1:9" x14ac:dyDescent="0.25">
      <c r="A11" s="1">
        <v>48650</v>
      </c>
      <c r="B11">
        <f t="shared" si="0"/>
        <v>12.5837</v>
      </c>
      <c r="C11" t="s">
        <v>13</v>
      </c>
      <c r="D11">
        <v>11.5</v>
      </c>
      <c r="E11">
        <v>1.9</v>
      </c>
      <c r="F11">
        <f>IF(martianeum[[#This Row],[zawartosc '[%']]]&gt;=1,martianeum[[#This Row],[masa '[kg']]]*martianeum[[#This Row],[zawartosc '[%']]]*0.01,0)</f>
        <v>0.21849999999999997</v>
      </c>
      <c r="G11">
        <f>martianeum[[#This Row],[stan_magazynu '[kg']]]+martianeum[[#This Row],[ile_kg_materiału_z_ładunku]]</f>
        <v>12.802200000000001</v>
      </c>
      <c r="H11">
        <f>IF(martianeum[[#This Row],[stan_po_wydobyciu_z_ładunku]]&gt;=100,100,0)</f>
        <v>0</v>
      </c>
      <c r="I11">
        <f>martianeum[[#This Row],[stan_po_wydobyciu_z_ładunku]]-martianeum[[#This Row],[ile_zabiera_na_orbite]]</f>
        <v>12.802200000000001</v>
      </c>
    </row>
    <row r="12" spans="1:9" x14ac:dyDescent="0.25">
      <c r="A12" s="1">
        <v>48651</v>
      </c>
      <c r="B12">
        <f t="shared" si="0"/>
        <v>12.802200000000001</v>
      </c>
      <c r="C12" t="s">
        <v>9</v>
      </c>
      <c r="D12">
        <v>15.2</v>
      </c>
      <c r="E12">
        <v>0</v>
      </c>
      <c r="F12">
        <f>IF(martianeum[[#This Row],[zawartosc '[%']]]&gt;=1,martianeum[[#This Row],[masa '[kg']]]*martianeum[[#This Row],[zawartosc '[%']]]*0.01,0)</f>
        <v>0</v>
      </c>
      <c r="G12">
        <f>martianeum[[#This Row],[stan_magazynu '[kg']]]+martianeum[[#This Row],[ile_kg_materiału_z_ładunku]]</f>
        <v>12.802200000000001</v>
      </c>
      <c r="H12">
        <f>IF(martianeum[[#This Row],[stan_po_wydobyciu_z_ładunku]]&gt;=100,100,0)</f>
        <v>0</v>
      </c>
      <c r="I12">
        <f>martianeum[[#This Row],[stan_po_wydobyciu_z_ładunku]]-martianeum[[#This Row],[ile_zabiera_na_orbite]]</f>
        <v>12.802200000000001</v>
      </c>
    </row>
    <row r="13" spans="1:9" x14ac:dyDescent="0.25">
      <c r="A13" s="1">
        <v>48652</v>
      </c>
      <c r="B13">
        <f t="shared" si="0"/>
        <v>12.802200000000001</v>
      </c>
      <c r="C13" t="s">
        <v>10</v>
      </c>
      <c r="D13">
        <v>10.199999999999999</v>
      </c>
      <c r="E13">
        <v>13.3</v>
      </c>
      <c r="F13">
        <f>IF(martianeum[[#This Row],[zawartosc '[%']]]&gt;=1,martianeum[[#This Row],[masa '[kg']]]*martianeum[[#This Row],[zawartosc '[%']]]*0.01,0)</f>
        <v>1.3566</v>
      </c>
      <c r="G13">
        <f>martianeum[[#This Row],[stan_magazynu '[kg']]]+martianeum[[#This Row],[ile_kg_materiału_z_ładunku]]</f>
        <v>14.158800000000001</v>
      </c>
      <c r="H13">
        <f>IF(martianeum[[#This Row],[stan_po_wydobyciu_z_ładunku]]&gt;=100,100,0)</f>
        <v>0</v>
      </c>
      <c r="I13">
        <f>martianeum[[#This Row],[stan_po_wydobyciu_z_ładunku]]-martianeum[[#This Row],[ile_zabiera_na_orbite]]</f>
        <v>14.158800000000001</v>
      </c>
    </row>
    <row r="14" spans="1:9" x14ac:dyDescent="0.25">
      <c r="A14" s="1">
        <v>48653</v>
      </c>
      <c r="B14">
        <f t="shared" si="0"/>
        <v>14.158800000000001</v>
      </c>
      <c r="C14" t="s">
        <v>14</v>
      </c>
      <c r="D14">
        <v>20.399999999999999</v>
      </c>
      <c r="E14">
        <v>4.5999999999999996</v>
      </c>
      <c r="F14">
        <f>IF(martianeum[[#This Row],[zawartosc '[%']]]&gt;=1,martianeum[[#This Row],[masa '[kg']]]*martianeum[[#This Row],[zawartosc '[%']]]*0.01,0)</f>
        <v>0.9383999999999999</v>
      </c>
      <c r="G14">
        <f>martianeum[[#This Row],[stan_magazynu '[kg']]]+martianeum[[#This Row],[ile_kg_materiału_z_ładunku]]</f>
        <v>15.097200000000001</v>
      </c>
      <c r="H14">
        <f>IF(martianeum[[#This Row],[stan_po_wydobyciu_z_ładunku]]&gt;=100,100,0)</f>
        <v>0</v>
      </c>
      <c r="I14">
        <f>martianeum[[#This Row],[stan_po_wydobyciu_z_ładunku]]-martianeum[[#This Row],[ile_zabiera_na_orbite]]</f>
        <v>15.097200000000001</v>
      </c>
    </row>
    <row r="15" spans="1:9" x14ac:dyDescent="0.25">
      <c r="A15" s="1">
        <v>48654</v>
      </c>
      <c r="B15">
        <f t="shared" si="0"/>
        <v>15.097200000000001</v>
      </c>
      <c r="C15" t="s">
        <v>14</v>
      </c>
      <c r="D15">
        <v>13.6</v>
      </c>
      <c r="E15">
        <v>8</v>
      </c>
      <c r="F15">
        <f>IF(martianeum[[#This Row],[zawartosc '[%']]]&gt;=1,martianeum[[#This Row],[masa '[kg']]]*martianeum[[#This Row],[zawartosc '[%']]]*0.01,0)</f>
        <v>1.0880000000000001</v>
      </c>
      <c r="G15">
        <f>martianeum[[#This Row],[stan_magazynu '[kg']]]+martianeum[[#This Row],[ile_kg_materiału_z_ładunku]]</f>
        <v>16.185200000000002</v>
      </c>
      <c r="H15">
        <f>IF(martianeum[[#This Row],[stan_po_wydobyciu_z_ładunku]]&gt;=100,100,0)</f>
        <v>0</v>
      </c>
      <c r="I15">
        <f>martianeum[[#This Row],[stan_po_wydobyciu_z_ładunku]]-martianeum[[#This Row],[ile_zabiera_na_orbite]]</f>
        <v>16.185200000000002</v>
      </c>
    </row>
    <row r="16" spans="1:9" x14ac:dyDescent="0.25">
      <c r="A16" s="1">
        <v>48655</v>
      </c>
      <c r="B16">
        <f t="shared" si="0"/>
        <v>16.185200000000002</v>
      </c>
      <c r="C16" t="s">
        <v>15</v>
      </c>
      <c r="D16">
        <v>11</v>
      </c>
      <c r="E16">
        <v>11.6</v>
      </c>
      <c r="F16">
        <f>IF(martianeum[[#This Row],[zawartosc '[%']]]&gt;=1,martianeum[[#This Row],[masa '[kg']]]*martianeum[[#This Row],[zawartosc '[%']]]*0.01,0)</f>
        <v>1.276</v>
      </c>
      <c r="G16">
        <f>martianeum[[#This Row],[stan_magazynu '[kg']]]+martianeum[[#This Row],[ile_kg_materiału_z_ładunku]]</f>
        <v>17.461200000000002</v>
      </c>
      <c r="H16">
        <f>IF(martianeum[[#This Row],[stan_po_wydobyciu_z_ładunku]]&gt;=100,100,0)</f>
        <v>0</v>
      </c>
      <c r="I16">
        <f>martianeum[[#This Row],[stan_po_wydobyciu_z_ładunku]]-martianeum[[#This Row],[ile_zabiera_na_orbite]]</f>
        <v>17.461200000000002</v>
      </c>
    </row>
    <row r="17" spans="1:9" x14ac:dyDescent="0.25">
      <c r="A17" s="1">
        <v>48656</v>
      </c>
      <c r="B17">
        <f t="shared" si="0"/>
        <v>17.461200000000002</v>
      </c>
      <c r="C17" t="s">
        <v>16</v>
      </c>
      <c r="D17">
        <v>14.1</v>
      </c>
      <c r="E17">
        <v>0</v>
      </c>
      <c r="F17">
        <f>IF(martianeum[[#This Row],[zawartosc '[%']]]&gt;=1,martianeum[[#This Row],[masa '[kg']]]*martianeum[[#This Row],[zawartosc '[%']]]*0.01,0)</f>
        <v>0</v>
      </c>
      <c r="G17">
        <f>martianeum[[#This Row],[stan_magazynu '[kg']]]+martianeum[[#This Row],[ile_kg_materiału_z_ładunku]]</f>
        <v>17.461200000000002</v>
      </c>
      <c r="H17">
        <f>IF(martianeum[[#This Row],[stan_po_wydobyciu_z_ładunku]]&gt;=100,100,0)</f>
        <v>0</v>
      </c>
      <c r="I17">
        <f>martianeum[[#This Row],[stan_po_wydobyciu_z_ładunku]]-martianeum[[#This Row],[ile_zabiera_na_orbite]]</f>
        <v>17.461200000000002</v>
      </c>
    </row>
    <row r="18" spans="1:9" x14ac:dyDescent="0.25">
      <c r="A18" s="1">
        <v>48657</v>
      </c>
      <c r="B18">
        <f t="shared" si="0"/>
        <v>17.461200000000002</v>
      </c>
      <c r="C18" t="s">
        <v>10</v>
      </c>
      <c r="D18">
        <v>19.2</v>
      </c>
      <c r="E18">
        <v>0</v>
      </c>
      <c r="F18">
        <f>IF(martianeum[[#This Row],[zawartosc '[%']]]&gt;=1,martianeum[[#This Row],[masa '[kg']]]*martianeum[[#This Row],[zawartosc '[%']]]*0.01,0)</f>
        <v>0</v>
      </c>
      <c r="G18">
        <f>martianeum[[#This Row],[stan_magazynu '[kg']]]+martianeum[[#This Row],[ile_kg_materiału_z_ładunku]]</f>
        <v>17.461200000000002</v>
      </c>
      <c r="H18">
        <f>IF(martianeum[[#This Row],[stan_po_wydobyciu_z_ładunku]]&gt;=100,100,0)</f>
        <v>0</v>
      </c>
      <c r="I18">
        <f>martianeum[[#This Row],[stan_po_wydobyciu_z_ładunku]]-martianeum[[#This Row],[ile_zabiera_na_orbite]]</f>
        <v>17.461200000000002</v>
      </c>
    </row>
    <row r="19" spans="1:9" x14ac:dyDescent="0.25">
      <c r="A19" s="1">
        <v>48658</v>
      </c>
      <c r="B19">
        <f t="shared" si="0"/>
        <v>17.461200000000002</v>
      </c>
      <c r="C19" t="s">
        <v>10</v>
      </c>
      <c r="D19">
        <v>20.7</v>
      </c>
      <c r="E19">
        <v>0</v>
      </c>
      <c r="F19">
        <f>IF(martianeum[[#This Row],[zawartosc '[%']]]&gt;=1,martianeum[[#This Row],[masa '[kg']]]*martianeum[[#This Row],[zawartosc '[%']]]*0.01,0)</f>
        <v>0</v>
      </c>
      <c r="G19">
        <f>martianeum[[#This Row],[stan_magazynu '[kg']]]+martianeum[[#This Row],[ile_kg_materiału_z_ładunku]]</f>
        <v>17.461200000000002</v>
      </c>
      <c r="H19">
        <f>IF(martianeum[[#This Row],[stan_po_wydobyciu_z_ładunku]]&gt;=100,100,0)</f>
        <v>0</v>
      </c>
      <c r="I19">
        <f>martianeum[[#This Row],[stan_po_wydobyciu_z_ładunku]]-martianeum[[#This Row],[ile_zabiera_na_orbite]]</f>
        <v>17.461200000000002</v>
      </c>
    </row>
    <row r="20" spans="1:9" x14ac:dyDescent="0.25">
      <c r="A20" s="1">
        <v>48659</v>
      </c>
      <c r="B20">
        <f t="shared" si="0"/>
        <v>17.461200000000002</v>
      </c>
      <c r="C20" t="s">
        <v>17</v>
      </c>
      <c r="D20">
        <v>29.5</v>
      </c>
      <c r="E20">
        <v>2.1</v>
      </c>
      <c r="F20">
        <f>IF(martianeum[[#This Row],[zawartosc '[%']]]&gt;=1,martianeum[[#This Row],[masa '[kg']]]*martianeum[[#This Row],[zawartosc '[%']]]*0.01,0)</f>
        <v>0.61950000000000005</v>
      </c>
      <c r="G20">
        <f>martianeum[[#This Row],[stan_magazynu '[kg']]]+martianeum[[#This Row],[ile_kg_materiału_z_ładunku]]</f>
        <v>18.0807</v>
      </c>
      <c r="H20">
        <f>IF(martianeum[[#This Row],[stan_po_wydobyciu_z_ładunku]]&gt;=100,100,0)</f>
        <v>0</v>
      </c>
      <c r="I20">
        <f>martianeum[[#This Row],[stan_po_wydobyciu_z_ładunku]]-martianeum[[#This Row],[ile_zabiera_na_orbite]]</f>
        <v>18.0807</v>
      </c>
    </row>
    <row r="21" spans="1:9" x14ac:dyDescent="0.25">
      <c r="A21" s="1">
        <v>48660</v>
      </c>
      <c r="B21">
        <f t="shared" si="0"/>
        <v>18.0807</v>
      </c>
      <c r="C21" t="s">
        <v>11</v>
      </c>
      <c r="D21">
        <v>24.4</v>
      </c>
      <c r="E21">
        <v>10.1</v>
      </c>
      <c r="F21">
        <f>IF(martianeum[[#This Row],[zawartosc '[%']]]&gt;=1,martianeum[[#This Row],[masa '[kg']]]*martianeum[[#This Row],[zawartosc '[%']]]*0.01,0)</f>
        <v>2.4643999999999999</v>
      </c>
      <c r="G21">
        <f>martianeum[[#This Row],[stan_magazynu '[kg']]]+martianeum[[#This Row],[ile_kg_materiału_z_ładunku]]</f>
        <v>20.545100000000001</v>
      </c>
      <c r="H21">
        <f>IF(martianeum[[#This Row],[stan_po_wydobyciu_z_ładunku]]&gt;=100,100,0)</f>
        <v>0</v>
      </c>
      <c r="I21">
        <f>martianeum[[#This Row],[stan_po_wydobyciu_z_ładunku]]-martianeum[[#This Row],[ile_zabiera_na_orbite]]</f>
        <v>20.545100000000001</v>
      </c>
    </row>
    <row r="22" spans="1:9" x14ac:dyDescent="0.25">
      <c r="A22" s="1">
        <v>48661</v>
      </c>
      <c r="B22">
        <f t="shared" si="0"/>
        <v>20.545100000000001</v>
      </c>
      <c r="C22" t="s">
        <v>18</v>
      </c>
      <c r="D22">
        <v>15.6</v>
      </c>
      <c r="E22">
        <v>6.6</v>
      </c>
      <c r="F22">
        <f>IF(martianeum[[#This Row],[zawartosc '[%']]]&gt;=1,martianeum[[#This Row],[masa '[kg']]]*martianeum[[#This Row],[zawartosc '[%']]]*0.01,0)</f>
        <v>1.0295999999999998</v>
      </c>
      <c r="G22">
        <f>martianeum[[#This Row],[stan_magazynu '[kg']]]+martianeum[[#This Row],[ile_kg_materiału_z_ładunku]]</f>
        <v>21.5747</v>
      </c>
      <c r="H22">
        <f>IF(martianeum[[#This Row],[stan_po_wydobyciu_z_ładunku]]&gt;=100,100,0)</f>
        <v>0</v>
      </c>
      <c r="I22">
        <f>martianeum[[#This Row],[stan_po_wydobyciu_z_ładunku]]-martianeum[[#This Row],[ile_zabiera_na_orbite]]</f>
        <v>21.5747</v>
      </c>
    </row>
    <row r="23" spans="1:9" x14ac:dyDescent="0.25">
      <c r="A23" s="1">
        <v>48662</v>
      </c>
      <c r="B23">
        <f t="shared" si="0"/>
        <v>21.5747</v>
      </c>
      <c r="C23" t="s">
        <v>9</v>
      </c>
      <c r="D23">
        <v>22.7</v>
      </c>
      <c r="E23">
        <v>2.9</v>
      </c>
      <c r="F23">
        <f>IF(martianeum[[#This Row],[zawartosc '[%']]]&gt;=1,martianeum[[#This Row],[masa '[kg']]]*martianeum[[#This Row],[zawartosc '[%']]]*0.01,0)</f>
        <v>0.6583</v>
      </c>
      <c r="G23">
        <f>martianeum[[#This Row],[stan_magazynu '[kg']]]+martianeum[[#This Row],[ile_kg_materiału_z_ładunku]]</f>
        <v>22.233000000000001</v>
      </c>
      <c r="H23">
        <f>IF(martianeum[[#This Row],[stan_po_wydobyciu_z_ładunku]]&gt;=100,100,0)</f>
        <v>0</v>
      </c>
      <c r="I23">
        <f>martianeum[[#This Row],[stan_po_wydobyciu_z_ładunku]]-martianeum[[#This Row],[ile_zabiera_na_orbite]]</f>
        <v>22.233000000000001</v>
      </c>
    </row>
    <row r="24" spans="1:9" x14ac:dyDescent="0.25">
      <c r="A24" s="1">
        <v>48663</v>
      </c>
      <c r="B24">
        <f t="shared" si="0"/>
        <v>22.233000000000001</v>
      </c>
      <c r="C24" t="s">
        <v>15</v>
      </c>
      <c r="D24">
        <v>15.1</v>
      </c>
      <c r="E24">
        <v>0</v>
      </c>
      <c r="F24">
        <f>IF(martianeum[[#This Row],[zawartosc '[%']]]&gt;=1,martianeum[[#This Row],[masa '[kg']]]*martianeum[[#This Row],[zawartosc '[%']]]*0.01,0)</f>
        <v>0</v>
      </c>
      <c r="G24">
        <f>martianeum[[#This Row],[stan_magazynu '[kg']]]+martianeum[[#This Row],[ile_kg_materiału_z_ładunku]]</f>
        <v>22.233000000000001</v>
      </c>
      <c r="H24">
        <f>IF(martianeum[[#This Row],[stan_po_wydobyciu_z_ładunku]]&gt;=100,100,0)</f>
        <v>0</v>
      </c>
      <c r="I24">
        <f>martianeum[[#This Row],[stan_po_wydobyciu_z_ładunku]]-martianeum[[#This Row],[ile_zabiera_na_orbite]]</f>
        <v>22.233000000000001</v>
      </c>
    </row>
    <row r="25" spans="1:9" x14ac:dyDescent="0.25">
      <c r="A25" s="1">
        <v>48664</v>
      </c>
      <c r="B25">
        <f t="shared" si="0"/>
        <v>22.233000000000001</v>
      </c>
      <c r="C25" t="s">
        <v>19</v>
      </c>
      <c r="D25">
        <v>14.1</v>
      </c>
      <c r="E25">
        <v>0.8</v>
      </c>
      <c r="F25">
        <f>IF(martianeum[[#This Row],[zawartosc '[%']]]&gt;=1,martianeum[[#This Row],[masa '[kg']]]*martianeum[[#This Row],[zawartosc '[%']]]*0.01,0)</f>
        <v>0</v>
      </c>
      <c r="G25">
        <f>martianeum[[#This Row],[stan_magazynu '[kg']]]+martianeum[[#This Row],[ile_kg_materiału_z_ładunku]]</f>
        <v>22.233000000000001</v>
      </c>
      <c r="H25">
        <f>IF(martianeum[[#This Row],[stan_po_wydobyciu_z_ładunku]]&gt;=100,100,0)</f>
        <v>0</v>
      </c>
      <c r="I25">
        <f>martianeum[[#This Row],[stan_po_wydobyciu_z_ładunku]]-martianeum[[#This Row],[ile_zabiera_na_orbite]]</f>
        <v>22.233000000000001</v>
      </c>
    </row>
    <row r="26" spans="1:9" x14ac:dyDescent="0.25">
      <c r="A26" s="1">
        <v>48665</v>
      </c>
      <c r="B26">
        <f t="shared" si="0"/>
        <v>22.233000000000001</v>
      </c>
      <c r="C26" t="s">
        <v>7</v>
      </c>
      <c r="D26">
        <v>24.9</v>
      </c>
      <c r="E26">
        <v>2.2000000000000002</v>
      </c>
      <c r="F26">
        <f>IF(martianeum[[#This Row],[zawartosc '[%']]]&gt;=1,martianeum[[#This Row],[masa '[kg']]]*martianeum[[#This Row],[zawartosc '[%']]]*0.01,0)</f>
        <v>0.54780000000000006</v>
      </c>
      <c r="G26">
        <f>martianeum[[#This Row],[stan_magazynu '[kg']]]+martianeum[[#This Row],[ile_kg_materiału_z_ładunku]]</f>
        <v>22.780799999999999</v>
      </c>
      <c r="H26">
        <f>IF(martianeum[[#This Row],[stan_po_wydobyciu_z_ładunku]]&gt;=100,100,0)</f>
        <v>0</v>
      </c>
      <c r="I26">
        <f>martianeum[[#This Row],[stan_po_wydobyciu_z_ładunku]]-martianeum[[#This Row],[ile_zabiera_na_orbite]]</f>
        <v>22.780799999999999</v>
      </c>
    </row>
    <row r="27" spans="1:9" x14ac:dyDescent="0.25">
      <c r="A27" s="1">
        <v>48666</v>
      </c>
      <c r="B27">
        <f t="shared" si="0"/>
        <v>22.780799999999999</v>
      </c>
      <c r="C27" t="s">
        <v>20</v>
      </c>
      <c r="D27">
        <v>14.8</v>
      </c>
      <c r="E27">
        <v>0</v>
      </c>
      <c r="F27">
        <f>IF(martianeum[[#This Row],[zawartosc '[%']]]&gt;=1,martianeum[[#This Row],[masa '[kg']]]*martianeum[[#This Row],[zawartosc '[%']]]*0.01,0)</f>
        <v>0</v>
      </c>
      <c r="G27">
        <f>martianeum[[#This Row],[stan_magazynu '[kg']]]+martianeum[[#This Row],[ile_kg_materiału_z_ładunku]]</f>
        <v>22.780799999999999</v>
      </c>
      <c r="H27">
        <f>IF(martianeum[[#This Row],[stan_po_wydobyciu_z_ładunku]]&gt;=100,100,0)</f>
        <v>0</v>
      </c>
      <c r="I27">
        <f>martianeum[[#This Row],[stan_po_wydobyciu_z_ładunku]]-martianeum[[#This Row],[ile_zabiera_na_orbite]]</f>
        <v>22.780799999999999</v>
      </c>
    </row>
    <row r="28" spans="1:9" x14ac:dyDescent="0.25">
      <c r="A28" s="1">
        <v>48667</v>
      </c>
      <c r="B28">
        <f t="shared" si="0"/>
        <v>22.780799999999999</v>
      </c>
      <c r="C28" t="s">
        <v>14</v>
      </c>
      <c r="D28">
        <v>18.8</v>
      </c>
      <c r="E28">
        <v>0</v>
      </c>
      <c r="F28">
        <f>IF(martianeum[[#This Row],[zawartosc '[%']]]&gt;=1,martianeum[[#This Row],[masa '[kg']]]*martianeum[[#This Row],[zawartosc '[%']]]*0.01,0)</f>
        <v>0</v>
      </c>
      <c r="G28">
        <f>martianeum[[#This Row],[stan_magazynu '[kg']]]+martianeum[[#This Row],[ile_kg_materiału_z_ładunku]]</f>
        <v>22.780799999999999</v>
      </c>
      <c r="H28">
        <f>IF(martianeum[[#This Row],[stan_po_wydobyciu_z_ładunku]]&gt;=100,100,0)</f>
        <v>0</v>
      </c>
      <c r="I28">
        <f>martianeum[[#This Row],[stan_po_wydobyciu_z_ładunku]]-martianeum[[#This Row],[ile_zabiera_na_orbite]]</f>
        <v>22.780799999999999</v>
      </c>
    </row>
    <row r="29" spans="1:9" x14ac:dyDescent="0.25">
      <c r="A29" s="1">
        <v>48668</v>
      </c>
      <c r="B29">
        <f t="shared" si="0"/>
        <v>22.780799999999999</v>
      </c>
      <c r="C29" t="s">
        <v>15</v>
      </c>
      <c r="D29">
        <v>29.3</v>
      </c>
      <c r="E29">
        <v>8</v>
      </c>
      <c r="F29">
        <f>IF(martianeum[[#This Row],[zawartosc '[%']]]&gt;=1,martianeum[[#This Row],[masa '[kg']]]*martianeum[[#This Row],[zawartosc '[%']]]*0.01,0)</f>
        <v>2.3440000000000003</v>
      </c>
      <c r="G29">
        <f>martianeum[[#This Row],[stan_magazynu '[kg']]]+martianeum[[#This Row],[ile_kg_materiału_z_ładunku]]</f>
        <v>25.1248</v>
      </c>
      <c r="H29">
        <f>IF(martianeum[[#This Row],[stan_po_wydobyciu_z_ładunku]]&gt;=100,100,0)</f>
        <v>0</v>
      </c>
      <c r="I29">
        <f>martianeum[[#This Row],[stan_po_wydobyciu_z_ładunku]]-martianeum[[#This Row],[ile_zabiera_na_orbite]]</f>
        <v>25.1248</v>
      </c>
    </row>
    <row r="30" spans="1:9" x14ac:dyDescent="0.25">
      <c r="A30" s="1">
        <v>48669</v>
      </c>
      <c r="B30">
        <f t="shared" si="0"/>
        <v>25.1248</v>
      </c>
      <c r="C30" t="s">
        <v>21</v>
      </c>
      <c r="D30">
        <v>29.4</v>
      </c>
      <c r="E30">
        <v>2.4</v>
      </c>
      <c r="F30">
        <f>IF(martianeum[[#This Row],[zawartosc '[%']]]&gt;=1,martianeum[[#This Row],[masa '[kg']]]*martianeum[[#This Row],[zawartosc '[%']]]*0.01,0)</f>
        <v>0.70559999999999989</v>
      </c>
      <c r="G30">
        <f>martianeum[[#This Row],[stan_magazynu '[kg']]]+martianeum[[#This Row],[ile_kg_materiału_z_ładunku]]</f>
        <v>25.830400000000001</v>
      </c>
      <c r="H30">
        <f>IF(martianeum[[#This Row],[stan_po_wydobyciu_z_ładunku]]&gt;=100,100,0)</f>
        <v>0</v>
      </c>
      <c r="I30">
        <f>martianeum[[#This Row],[stan_po_wydobyciu_z_ładunku]]-martianeum[[#This Row],[ile_zabiera_na_orbite]]</f>
        <v>25.830400000000001</v>
      </c>
    </row>
    <row r="31" spans="1:9" x14ac:dyDescent="0.25">
      <c r="A31" s="1">
        <v>48670</v>
      </c>
      <c r="B31">
        <f t="shared" si="0"/>
        <v>25.830400000000001</v>
      </c>
      <c r="C31" t="s">
        <v>22</v>
      </c>
      <c r="D31">
        <v>16.8</v>
      </c>
      <c r="E31">
        <v>2.9</v>
      </c>
      <c r="F31">
        <f>IF(martianeum[[#This Row],[zawartosc '[%']]]&gt;=1,martianeum[[#This Row],[masa '[kg']]]*martianeum[[#This Row],[zawartosc '[%']]]*0.01,0)</f>
        <v>0.48720000000000002</v>
      </c>
      <c r="G31">
        <f>martianeum[[#This Row],[stan_magazynu '[kg']]]+martianeum[[#This Row],[ile_kg_materiału_z_ładunku]]</f>
        <v>26.317600000000002</v>
      </c>
      <c r="H31">
        <f>IF(martianeum[[#This Row],[stan_po_wydobyciu_z_ładunku]]&gt;=100,100,0)</f>
        <v>0</v>
      </c>
      <c r="I31">
        <f>martianeum[[#This Row],[stan_po_wydobyciu_z_ładunku]]-martianeum[[#This Row],[ile_zabiera_na_orbite]]</f>
        <v>26.317600000000002</v>
      </c>
    </row>
    <row r="32" spans="1:9" x14ac:dyDescent="0.25">
      <c r="A32" s="1">
        <v>48671</v>
      </c>
      <c r="B32">
        <f t="shared" si="0"/>
        <v>26.317600000000002</v>
      </c>
      <c r="C32" t="s">
        <v>12</v>
      </c>
      <c r="D32">
        <v>21.4</v>
      </c>
      <c r="E32">
        <v>6.3</v>
      </c>
      <c r="F32">
        <f>IF(martianeum[[#This Row],[zawartosc '[%']]]&gt;=1,martianeum[[#This Row],[masa '[kg']]]*martianeum[[#This Row],[zawartosc '[%']]]*0.01,0)</f>
        <v>1.3482000000000001</v>
      </c>
      <c r="G32">
        <f>martianeum[[#This Row],[stan_magazynu '[kg']]]+martianeum[[#This Row],[ile_kg_materiału_z_ładunku]]</f>
        <v>27.665800000000001</v>
      </c>
      <c r="H32">
        <f>IF(martianeum[[#This Row],[stan_po_wydobyciu_z_ładunku]]&gt;=100,100,0)</f>
        <v>0</v>
      </c>
      <c r="I32">
        <f>martianeum[[#This Row],[stan_po_wydobyciu_z_ładunku]]-martianeum[[#This Row],[ile_zabiera_na_orbite]]</f>
        <v>27.665800000000001</v>
      </c>
    </row>
    <row r="33" spans="1:9" x14ac:dyDescent="0.25">
      <c r="A33" s="1">
        <v>48672</v>
      </c>
      <c r="B33">
        <f t="shared" si="0"/>
        <v>27.665800000000001</v>
      </c>
      <c r="C33" t="s">
        <v>7</v>
      </c>
      <c r="D33">
        <v>23.9</v>
      </c>
      <c r="E33">
        <v>0</v>
      </c>
      <c r="F33">
        <f>IF(martianeum[[#This Row],[zawartosc '[%']]]&gt;=1,martianeum[[#This Row],[masa '[kg']]]*martianeum[[#This Row],[zawartosc '[%']]]*0.01,0)</f>
        <v>0</v>
      </c>
      <c r="G33">
        <f>martianeum[[#This Row],[stan_magazynu '[kg']]]+martianeum[[#This Row],[ile_kg_materiału_z_ładunku]]</f>
        <v>27.665800000000001</v>
      </c>
      <c r="H33">
        <f>IF(martianeum[[#This Row],[stan_po_wydobyciu_z_ładunku]]&gt;=100,100,0)</f>
        <v>0</v>
      </c>
      <c r="I33">
        <f>martianeum[[#This Row],[stan_po_wydobyciu_z_ładunku]]-martianeum[[#This Row],[ile_zabiera_na_orbite]]</f>
        <v>27.665800000000001</v>
      </c>
    </row>
    <row r="34" spans="1:9" x14ac:dyDescent="0.25">
      <c r="A34" s="1">
        <v>48673</v>
      </c>
      <c r="B34">
        <f t="shared" si="0"/>
        <v>27.665800000000001</v>
      </c>
      <c r="C34" t="s">
        <v>12</v>
      </c>
      <c r="D34">
        <v>26.7</v>
      </c>
      <c r="E34">
        <v>0</v>
      </c>
      <c r="F34">
        <f>IF(martianeum[[#This Row],[zawartosc '[%']]]&gt;=1,martianeum[[#This Row],[masa '[kg']]]*martianeum[[#This Row],[zawartosc '[%']]]*0.01,0)</f>
        <v>0</v>
      </c>
      <c r="G34">
        <f>martianeum[[#This Row],[stan_magazynu '[kg']]]+martianeum[[#This Row],[ile_kg_materiału_z_ładunku]]</f>
        <v>27.665800000000001</v>
      </c>
      <c r="H34">
        <f>IF(martianeum[[#This Row],[stan_po_wydobyciu_z_ładunku]]&gt;=100,100,0)</f>
        <v>0</v>
      </c>
      <c r="I34">
        <f>martianeum[[#This Row],[stan_po_wydobyciu_z_ładunku]]-martianeum[[#This Row],[ile_zabiera_na_orbite]]</f>
        <v>27.665800000000001</v>
      </c>
    </row>
    <row r="35" spans="1:9" x14ac:dyDescent="0.25">
      <c r="A35" s="1">
        <v>48674</v>
      </c>
      <c r="B35">
        <f t="shared" si="0"/>
        <v>27.665800000000001</v>
      </c>
      <c r="C35" t="s">
        <v>7</v>
      </c>
      <c r="D35">
        <v>12.4</v>
      </c>
      <c r="E35">
        <v>0</v>
      </c>
      <c r="F35">
        <f>IF(martianeum[[#This Row],[zawartosc '[%']]]&gt;=1,martianeum[[#This Row],[masa '[kg']]]*martianeum[[#This Row],[zawartosc '[%']]]*0.01,0)</f>
        <v>0</v>
      </c>
      <c r="G35">
        <f>martianeum[[#This Row],[stan_magazynu '[kg']]]+martianeum[[#This Row],[ile_kg_materiału_z_ładunku]]</f>
        <v>27.665800000000001</v>
      </c>
      <c r="H35">
        <f>IF(martianeum[[#This Row],[stan_po_wydobyciu_z_ładunku]]&gt;=100,100,0)</f>
        <v>0</v>
      </c>
      <c r="I35">
        <f>martianeum[[#This Row],[stan_po_wydobyciu_z_ładunku]]-martianeum[[#This Row],[ile_zabiera_na_orbite]]</f>
        <v>27.665800000000001</v>
      </c>
    </row>
    <row r="36" spans="1:9" x14ac:dyDescent="0.25">
      <c r="A36" s="1">
        <v>48675</v>
      </c>
      <c r="B36">
        <f t="shared" si="0"/>
        <v>27.665800000000001</v>
      </c>
      <c r="C36" t="s">
        <v>12</v>
      </c>
      <c r="D36">
        <v>10.4</v>
      </c>
      <c r="E36">
        <v>10.7</v>
      </c>
      <c r="F36">
        <f>IF(martianeum[[#This Row],[zawartosc '[%']]]&gt;=1,martianeum[[#This Row],[masa '[kg']]]*martianeum[[#This Row],[zawartosc '[%']]]*0.01,0)</f>
        <v>1.1128</v>
      </c>
      <c r="G36">
        <f>martianeum[[#This Row],[stan_magazynu '[kg']]]+martianeum[[#This Row],[ile_kg_materiału_z_ładunku]]</f>
        <v>28.778600000000001</v>
      </c>
      <c r="H36">
        <f>IF(martianeum[[#This Row],[stan_po_wydobyciu_z_ładunku]]&gt;=100,100,0)</f>
        <v>0</v>
      </c>
      <c r="I36">
        <f>martianeum[[#This Row],[stan_po_wydobyciu_z_ładunku]]-martianeum[[#This Row],[ile_zabiera_na_orbite]]</f>
        <v>28.778600000000001</v>
      </c>
    </row>
    <row r="37" spans="1:9" x14ac:dyDescent="0.25">
      <c r="A37" s="1">
        <v>48676</v>
      </c>
      <c r="B37">
        <f t="shared" si="0"/>
        <v>28.778600000000001</v>
      </c>
      <c r="C37" t="s">
        <v>9</v>
      </c>
      <c r="D37">
        <v>17.899999999999999</v>
      </c>
      <c r="E37">
        <v>0</v>
      </c>
      <c r="F37">
        <f>IF(martianeum[[#This Row],[zawartosc '[%']]]&gt;=1,martianeum[[#This Row],[masa '[kg']]]*martianeum[[#This Row],[zawartosc '[%']]]*0.01,0)</f>
        <v>0</v>
      </c>
      <c r="G37">
        <f>martianeum[[#This Row],[stan_magazynu '[kg']]]+martianeum[[#This Row],[ile_kg_materiału_z_ładunku]]</f>
        <v>28.778600000000001</v>
      </c>
      <c r="H37">
        <f>IF(martianeum[[#This Row],[stan_po_wydobyciu_z_ładunku]]&gt;=100,100,0)</f>
        <v>0</v>
      </c>
      <c r="I37">
        <f>martianeum[[#This Row],[stan_po_wydobyciu_z_ładunku]]-martianeum[[#This Row],[ile_zabiera_na_orbite]]</f>
        <v>28.778600000000001</v>
      </c>
    </row>
    <row r="38" spans="1:9" x14ac:dyDescent="0.25">
      <c r="A38" s="1">
        <v>48677</v>
      </c>
      <c r="B38">
        <f t="shared" si="0"/>
        <v>28.778600000000001</v>
      </c>
      <c r="C38" t="s">
        <v>20</v>
      </c>
      <c r="D38">
        <v>17.399999999999999</v>
      </c>
      <c r="E38">
        <v>1.6</v>
      </c>
      <c r="F38">
        <f>IF(martianeum[[#This Row],[zawartosc '[%']]]&gt;=1,martianeum[[#This Row],[masa '[kg']]]*martianeum[[#This Row],[zawartosc '[%']]]*0.01,0)</f>
        <v>0.27839999999999998</v>
      </c>
      <c r="G38">
        <f>martianeum[[#This Row],[stan_magazynu '[kg']]]+martianeum[[#This Row],[ile_kg_materiału_z_ładunku]]</f>
        <v>29.057000000000002</v>
      </c>
      <c r="H38">
        <f>IF(martianeum[[#This Row],[stan_po_wydobyciu_z_ładunku]]&gt;=100,100,0)</f>
        <v>0</v>
      </c>
      <c r="I38">
        <f>martianeum[[#This Row],[stan_po_wydobyciu_z_ładunku]]-martianeum[[#This Row],[ile_zabiera_na_orbite]]</f>
        <v>29.057000000000002</v>
      </c>
    </row>
    <row r="39" spans="1:9" x14ac:dyDescent="0.25">
      <c r="A39" s="1">
        <v>48678</v>
      </c>
      <c r="B39">
        <f t="shared" si="0"/>
        <v>29.057000000000002</v>
      </c>
      <c r="C39" t="s">
        <v>11</v>
      </c>
      <c r="D39">
        <v>29.4</v>
      </c>
      <c r="E39">
        <v>21.7</v>
      </c>
      <c r="F39">
        <f>IF(martianeum[[#This Row],[zawartosc '[%']]]&gt;=1,martianeum[[#This Row],[masa '[kg']]]*martianeum[[#This Row],[zawartosc '[%']]]*0.01,0)</f>
        <v>6.3797999999999995</v>
      </c>
      <c r="G39">
        <f>martianeum[[#This Row],[stan_magazynu '[kg']]]+martianeum[[#This Row],[ile_kg_materiału_z_ładunku]]</f>
        <v>35.436800000000005</v>
      </c>
      <c r="H39">
        <f>IF(martianeum[[#This Row],[stan_po_wydobyciu_z_ładunku]]&gt;=100,100,0)</f>
        <v>0</v>
      </c>
      <c r="I39">
        <f>martianeum[[#This Row],[stan_po_wydobyciu_z_ładunku]]-martianeum[[#This Row],[ile_zabiera_na_orbite]]</f>
        <v>35.436800000000005</v>
      </c>
    </row>
    <row r="40" spans="1:9" x14ac:dyDescent="0.25">
      <c r="A40" s="1">
        <v>48679</v>
      </c>
      <c r="B40">
        <f t="shared" si="0"/>
        <v>35.436800000000005</v>
      </c>
      <c r="C40" t="s">
        <v>19</v>
      </c>
      <c r="D40">
        <v>22.9</v>
      </c>
      <c r="E40">
        <v>26.9</v>
      </c>
      <c r="F40">
        <f>IF(martianeum[[#This Row],[zawartosc '[%']]]&gt;=1,martianeum[[#This Row],[masa '[kg']]]*martianeum[[#This Row],[zawartosc '[%']]]*0.01,0)</f>
        <v>6.160099999999999</v>
      </c>
      <c r="G40">
        <f>martianeum[[#This Row],[stan_magazynu '[kg']]]+martianeum[[#This Row],[ile_kg_materiału_z_ładunku]]</f>
        <v>41.596900000000005</v>
      </c>
      <c r="H40">
        <f>IF(martianeum[[#This Row],[stan_po_wydobyciu_z_ładunku]]&gt;=100,100,0)</f>
        <v>0</v>
      </c>
      <c r="I40">
        <f>martianeum[[#This Row],[stan_po_wydobyciu_z_ładunku]]-martianeum[[#This Row],[ile_zabiera_na_orbite]]</f>
        <v>41.596900000000005</v>
      </c>
    </row>
    <row r="41" spans="1:9" x14ac:dyDescent="0.25">
      <c r="A41" s="1">
        <v>48680</v>
      </c>
      <c r="B41">
        <f t="shared" si="0"/>
        <v>41.596900000000005</v>
      </c>
      <c r="C41" t="s">
        <v>19</v>
      </c>
      <c r="D41">
        <v>18.899999999999999</v>
      </c>
      <c r="E41">
        <v>11.3</v>
      </c>
      <c r="F41">
        <f>IF(martianeum[[#This Row],[zawartosc '[%']]]&gt;=1,martianeum[[#This Row],[masa '[kg']]]*martianeum[[#This Row],[zawartosc '[%']]]*0.01,0)</f>
        <v>2.1356999999999999</v>
      </c>
      <c r="G41">
        <f>martianeum[[#This Row],[stan_magazynu '[kg']]]+martianeum[[#This Row],[ile_kg_materiału_z_ładunku]]</f>
        <v>43.732600000000005</v>
      </c>
      <c r="H41">
        <f>IF(martianeum[[#This Row],[stan_po_wydobyciu_z_ładunku]]&gt;=100,100,0)</f>
        <v>0</v>
      </c>
      <c r="I41">
        <f>martianeum[[#This Row],[stan_po_wydobyciu_z_ładunku]]-martianeum[[#This Row],[ile_zabiera_na_orbite]]</f>
        <v>43.732600000000005</v>
      </c>
    </row>
    <row r="42" spans="1:9" x14ac:dyDescent="0.25">
      <c r="A42" s="1">
        <v>48681</v>
      </c>
      <c r="B42">
        <f t="shared" si="0"/>
        <v>43.732600000000005</v>
      </c>
      <c r="C42" t="s">
        <v>5</v>
      </c>
      <c r="D42">
        <v>23.5</v>
      </c>
      <c r="E42">
        <v>0</v>
      </c>
      <c r="F42">
        <f>IF(martianeum[[#This Row],[zawartosc '[%']]]&gt;=1,martianeum[[#This Row],[masa '[kg']]]*martianeum[[#This Row],[zawartosc '[%']]]*0.01,0)</f>
        <v>0</v>
      </c>
      <c r="G42">
        <f>martianeum[[#This Row],[stan_magazynu '[kg']]]+martianeum[[#This Row],[ile_kg_materiału_z_ładunku]]</f>
        <v>43.732600000000005</v>
      </c>
      <c r="H42">
        <f>IF(martianeum[[#This Row],[stan_po_wydobyciu_z_ładunku]]&gt;=100,100,0)</f>
        <v>0</v>
      </c>
      <c r="I42">
        <f>martianeum[[#This Row],[stan_po_wydobyciu_z_ładunku]]-martianeum[[#This Row],[ile_zabiera_na_orbite]]</f>
        <v>43.732600000000005</v>
      </c>
    </row>
    <row r="43" spans="1:9" x14ac:dyDescent="0.25">
      <c r="A43" s="1">
        <v>48682</v>
      </c>
      <c r="B43">
        <f t="shared" si="0"/>
        <v>43.732600000000005</v>
      </c>
      <c r="C43" t="s">
        <v>18</v>
      </c>
      <c r="D43">
        <v>13.4</v>
      </c>
      <c r="E43">
        <v>14.2</v>
      </c>
      <c r="F43">
        <f>IF(martianeum[[#This Row],[zawartosc '[%']]]&gt;=1,martianeum[[#This Row],[masa '[kg']]]*martianeum[[#This Row],[zawartosc '[%']]]*0.01,0)</f>
        <v>1.9028</v>
      </c>
      <c r="G43">
        <f>martianeum[[#This Row],[stan_magazynu '[kg']]]+martianeum[[#This Row],[ile_kg_materiału_z_ładunku]]</f>
        <v>45.635400000000004</v>
      </c>
      <c r="H43">
        <f>IF(martianeum[[#This Row],[stan_po_wydobyciu_z_ładunku]]&gt;=100,100,0)</f>
        <v>0</v>
      </c>
      <c r="I43">
        <f>martianeum[[#This Row],[stan_po_wydobyciu_z_ładunku]]-martianeum[[#This Row],[ile_zabiera_na_orbite]]</f>
        <v>45.635400000000004</v>
      </c>
    </row>
    <row r="44" spans="1:9" x14ac:dyDescent="0.25">
      <c r="A44" s="1">
        <v>48683</v>
      </c>
      <c r="B44">
        <f t="shared" si="0"/>
        <v>45.635400000000004</v>
      </c>
      <c r="C44" t="s">
        <v>20</v>
      </c>
      <c r="D44">
        <v>18.899999999999999</v>
      </c>
      <c r="E44">
        <v>1.5</v>
      </c>
      <c r="F44">
        <f>IF(martianeum[[#This Row],[zawartosc '[%']]]&gt;=1,martianeum[[#This Row],[masa '[kg']]]*martianeum[[#This Row],[zawartosc '[%']]]*0.01,0)</f>
        <v>0.28349999999999997</v>
      </c>
      <c r="G44">
        <f>martianeum[[#This Row],[stan_magazynu '[kg']]]+martianeum[[#This Row],[ile_kg_materiału_z_ładunku]]</f>
        <v>45.918900000000001</v>
      </c>
      <c r="H44">
        <f>IF(martianeum[[#This Row],[stan_po_wydobyciu_z_ładunku]]&gt;=100,100,0)</f>
        <v>0</v>
      </c>
      <c r="I44">
        <f>martianeum[[#This Row],[stan_po_wydobyciu_z_ładunku]]-martianeum[[#This Row],[ile_zabiera_na_orbite]]</f>
        <v>45.918900000000001</v>
      </c>
    </row>
    <row r="45" spans="1:9" x14ac:dyDescent="0.25">
      <c r="A45" s="1">
        <v>48684</v>
      </c>
      <c r="B45">
        <f t="shared" si="0"/>
        <v>45.918900000000001</v>
      </c>
      <c r="C45" t="s">
        <v>17</v>
      </c>
      <c r="D45">
        <v>13.5</v>
      </c>
      <c r="E45">
        <v>1.4</v>
      </c>
      <c r="F45">
        <f>IF(martianeum[[#This Row],[zawartosc '[%']]]&gt;=1,martianeum[[#This Row],[masa '[kg']]]*martianeum[[#This Row],[zawartosc '[%']]]*0.01,0)</f>
        <v>0.189</v>
      </c>
      <c r="G45">
        <f>martianeum[[#This Row],[stan_magazynu '[kg']]]+martianeum[[#This Row],[ile_kg_materiału_z_ładunku]]</f>
        <v>46.107900000000001</v>
      </c>
      <c r="H45">
        <f>IF(martianeum[[#This Row],[stan_po_wydobyciu_z_ładunku]]&gt;=100,100,0)</f>
        <v>0</v>
      </c>
      <c r="I45">
        <f>martianeum[[#This Row],[stan_po_wydobyciu_z_ładunku]]-martianeum[[#This Row],[ile_zabiera_na_orbite]]</f>
        <v>46.107900000000001</v>
      </c>
    </row>
    <row r="46" spans="1:9" x14ac:dyDescent="0.25">
      <c r="A46" s="1">
        <v>48685</v>
      </c>
      <c r="B46">
        <f t="shared" si="0"/>
        <v>46.107900000000001</v>
      </c>
      <c r="C46" t="s">
        <v>5</v>
      </c>
      <c r="D46">
        <v>17.7</v>
      </c>
      <c r="E46">
        <v>5.9</v>
      </c>
      <c r="F46">
        <f>IF(martianeum[[#This Row],[zawartosc '[%']]]&gt;=1,martianeum[[#This Row],[masa '[kg']]]*martianeum[[#This Row],[zawartosc '[%']]]*0.01,0)</f>
        <v>1.0443</v>
      </c>
      <c r="G46">
        <f>martianeum[[#This Row],[stan_magazynu '[kg']]]+martianeum[[#This Row],[ile_kg_materiału_z_ładunku]]</f>
        <v>47.152200000000001</v>
      </c>
      <c r="H46">
        <f>IF(martianeum[[#This Row],[stan_po_wydobyciu_z_ładunku]]&gt;=100,100,0)</f>
        <v>0</v>
      </c>
      <c r="I46">
        <f>martianeum[[#This Row],[stan_po_wydobyciu_z_ładunku]]-martianeum[[#This Row],[ile_zabiera_na_orbite]]</f>
        <v>47.152200000000001</v>
      </c>
    </row>
    <row r="47" spans="1:9" x14ac:dyDescent="0.25">
      <c r="A47" s="1">
        <v>48686</v>
      </c>
      <c r="B47">
        <f t="shared" si="0"/>
        <v>47.152200000000001</v>
      </c>
      <c r="C47" t="s">
        <v>11</v>
      </c>
      <c r="D47">
        <v>24.7</v>
      </c>
      <c r="E47">
        <v>0</v>
      </c>
      <c r="F47">
        <f>IF(martianeum[[#This Row],[zawartosc '[%']]]&gt;=1,martianeum[[#This Row],[masa '[kg']]]*martianeum[[#This Row],[zawartosc '[%']]]*0.01,0)</f>
        <v>0</v>
      </c>
      <c r="G47">
        <f>martianeum[[#This Row],[stan_magazynu '[kg']]]+martianeum[[#This Row],[ile_kg_materiału_z_ładunku]]</f>
        <v>47.152200000000001</v>
      </c>
      <c r="H47">
        <f>IF(martianeum[[#This Row],[stan_po_wydobyciu_z_ładunku]]&gt;=100,100,0)</f>
        <v>0</v>
      </c>
      <c r="I47">
        <f>martianeum[[#This Row],[stan_po_wydobyciu_z_ładunku]]-martianeum[[#This Row],[ile_zabiera_na_orbite]]</f>
        <v>47.152200000000001</v>
      </c>
    </row>
    <row r="48" spans="1:9" x14ac:dyDescent="0.25">
      <c r="A48" s="1">
        <v>48687</v>
      </c>
      <c r="B48">
        <f t="shared" si="0"/>
        <v>47.152200000000001</v>
      </c>
      <c r="C48" t="s">
        <v>18</v>
      </c>
      <c r="D48">
        <v>25.6</v>
      </c>
      <c r="E48">
        <v>1.9</v>
      </c>
      <c r="F48">
        <f>IF(martianeum[[#This Row],[zawartosc '[%']]]&gt;=1,martianeum[[#This Row],[masa '[kg']]]*martianeum[[#This Row],[zawartosc '[%']]]*0.01,0)</f>
        <v>0.4864</v>
      </c>
      <c r="G48">
        <f>martianeum[[#This Row],[stan_magazynu '[kg']]]+martianeum[[#This Row],[ile_kg_materiału_z_ładunku]]</f>
        <v>47.638600000000004</v>
      </c>
      <c r="H48">
        <f>IF(martianeum[[#This Row],[stan_po_wydobyciu_z_ładunku]]&gt;=100,100,0)</f>
        <v>0</v>
      </c>
      <c r="I48">
        <f>martianeum[[#This Row],[stan_po_wydobyciu_z_ładunku]]-martianeum[[#This Row],[ile_zabiera_na_orbite]]</f>
        <v>47.638600000000004</v>
      </c>
    </row>
    <row r="49" spans="1:9" x14ac:dyDescent="0.25">
      <c r="A49" s="1">
        <v>48688</v>
      </c>
      <c r="B49">
        <f t="shared" si="0"/>
        <v>47.638600000000004</v>
      </c>
      <c r="C49" t="s">
        <v>22</v>
      </c>
      <c r="D49">
        <v>18.399999999999999</v>
      </c>
      <c r="E49">
        <v>0</v>
      </c>
      <c r="F49">
        <f>IF(martianeum[[#This Row],[zawartosc '[%']]]&gt;=1,martianeum[[#This Row],[masa '[kg']]]*martianeum[[#This Row],[zawartosc '[%']]]*0.01,0)</f>
        <v>0</v>
      </c>
      <c r="G49">
        <f>martianeum[[#This Row],[stan_magazynu '[kg']]]+martianeum[[#This Row],[ile_kg_materiału_z_ładunku]]</f>
        <v>47.638600000000004</v>
      </c>
      <c r="H49">
        <f>IF(martianeum[[#This Row],[stan_po_wydobyciu_z_ładunku]]&gt;=100,100,0)</f>
        <v>0</v>
      </c>
      <c r="I49">
        <f>martianeum[[#This Row],[stan_po_wydobyciu_z_ładunku]]-martianeum[[#This Row],[ile_zabiera_na_orbite]]</f>
        <v>47.638600000000004</v>
      </c>
    </row>
    <row r="50" spans="1:9" x14ac:dyDescent="0.25">
      <c r="A50" s="1">
        <v>48689</v>
      </c>
      <c r="B50">
        <f t="shared" si="0"/>
        <v>47.638600000000004</v>
      </c>
      <c r="C50" t="s">
        <v>23</v>
      </c>
      <c r="D50">
        <v>27</v>
      </c>
      <c r="E50">
        <v>0</v>
      </c>
      <c r="F50">
        <f>IF(martianeum[[#This Row],[zawartosc '[%']]]&gt;=1,martianeum[[#This Row],[masa '[kg']]]*martianeum[[#This Row],[zawartosc '[%']]]*0.01,0)</f>
        <v>0</v>
      </c>
      <c r="G50">
        <f>martianeum[[#This Row],[stan_magazynu '[kg']]]+martianeum[[#This Row],[ile_kg_materiału_z_ładunku]]</f>
        <v>47.638600000000004</v>
      </c>
      <c r="H50">
        <f>IF(martianeum[[#This Row],[stan_po_wydobyciu_z_ładunku]]&gt;=100,100,0)</f>
        <v>0</v>
      </c>
      <c r="I50">
        <f>martianeum[[#This Row],[stan_po_wydobyciu_z_ładunku]]-martianeum[[#This Row],[ile_zabiera_na_orbite]]</f>
        <v>47.638600000000004</v>
      </c>
    </row>
    <row r="51" spans="1:9" x14ac:dyDescent="0.25">
      <c r="A51" s="1">
        <v>48690</v>
      </c>
      <c r="B51">
        <f t="shared" si="0"/>
        <v>47.638600000000004</v>
      </c>
      <c r="C51" t="s">
        <v>10</v>
      </c>
      <c r="D51">
        <v>16</v>
      </c>
      <c r="E51">
        <v>0</v>
      </c>
      <c r="F51">
        <f>IF(martianeum[[#This Row],[zawartosc '[%']]]&gt;=1,martianeum[[#This Row],[masa '[kg']]]*martianeum[[#This Row],[zawartosc '[%']]]*0.01,0)</f>
        <v>0</v>
      </c>
      <c r="G51">
        <f>martianeum[[#This Row],[stan_magazynu '[kg']]]+martianeum[[#This Row],[ile_kg_materiału_z_ładunku]]</f>
        <v>47.638600000000004</v>
      </c>
      <c r="H51">
        <f>IF(martianeum[[#This Row],[stan_po_wydobyciu_z_ładunku]]&gt;=100,100,0)</f>
        <v>0</v>
      </c>
      <c r="I51">
        <f>martianeum[[#This Row],[stan_po_wydobyciu_z_ładunku]]-martianeum[[#This Row],[ile_zabiera_na_orbite]]</f>
        <v>47.638600000000004</v>
      </c>
    </row>
    <row r="52" spans="1:9" x14ac:dyDescent="0.25">
      <c r="A52" s="1">
        <v>48691</v>
      </c>
      <c r="B52">
        <f t="shared" si="0"/>
        <v>47.638600000000004</v>
      </c>
      <c r="C52" t="s">
        <v>7</v>
      </c>
      <c r="D52">
        <v>18.600000000000001</v>
      </c>
      <c r="E52">
        <v>7.4</v>
      </c>
      <c r="F52">
        <f>IF(martianeum[[#This Row],[zawartosc '[%']]]&gt;=1,martianeum[[#This Row],[masa '[kg']]]*martianeum[[#This Row],[zawartosc '[%']]]*0.01,0)</f>
        <v>1.3764000000000001</v>
      </c>
      <c r="G52">
        <f>martianeum[[#This Row],[stan_magazynu '[kg']]]+martianeum[[#This Row],[ile_kg_materiału_z_ładunku]]</f>
        <v>49.015000000000001</v>
      </c>
      <c r="H52">
        <f>IF(martianeum[[#This Row],[stan_po_wydobyciu_z_ładunku]]&gt;=100,100,0)</f>
        <v>0</v>
      </c>
      <c r="I52">
        <f>martianeum[[#This Row],[stan_po_wydobyciu_z_ładunku]]-martianeum[[#This Row],[ile_zabiera_na_orbite]]</f>
        <v>49.015000000000001</v>
      </c>
    </row>
    <row r="53" spans="1:9" x14ac:dyDescent="0.25">
      <c r="A53" s="1">
        <v>48692</v>
      </c>
      <c r="B53">
        <f t="shared" si="0"/>
        <v>49.015000000000001</v>
      </c>
      <c r="C53" t="s">
        <v>10</v>
      </c>
      <c r="D53">
        <v>12.7</v>
      </c>
      <c r="E53">
        <v>30.8</v>
      </c>
      <c r="F53">
        <f>IF(martianeum[[#This Row],[zawartosc '[%']]]&gt;=1,martianeum[[#This Row],[masa '[kg']]]*martianeum[[#This Row],[zawartosc '[%']]]*0.01,0)</f>
        <v>3.9116</v>
      </c>
      <c r="G53">
        <f>martianeum[[#This Row],[stan_magazynu '[kg']]]+martianeum[[#This Row],[ile_kg_materiału_z_ładunku]]</f>
        <v>52.926600000000001</v>
      </c>
      <c r="H53">
        <f>IF(martianeum[[#This Row],[stan_po_wydobyciu_z_ładunku]]&gt;=100,100,0)</f>
        <v>0</v>
      </c>
      <c r="I53">
        <f>martianeum[[#This Row],[stan_po_wydobyciu_z_ładunku]]-martianeum[[#This Row],[ile_zabiera_na_orbite]]</f>
        <v>52.926600000000001</v>
      </c>
    </row>
    <row r="54" spans="1:9" x14ac:dyDescent="0.25">
      <c r="A54" s="1">
        <v>48693</v>
      </c>
      <c r="B54">
        <f t="shared" si="0"/>
        <v>52.926600000000001</v>
      </c>
      <c r="C54" t="s">
        <v>19</v>
      </c>
      <c r="D54">
        <v>14.5</v>
      </c>
      <c r="E54">
        <v>0</v>
      </c>
      <c r="F54">
        <f>IF(martianeum[[#This Row],[zawartosc '[%']]]&gt;=1,martianeum[[#This Row],[masa '[kg']]]*martianeum[[#This Row],[zawartosc '[%']]]*0.01,0)</f>
        <v>0</v>
      </c>
      <c r="G54">
        <f>martianeum[[#This Row],[stan_magazynu '[kg']]]+martianeum[[#This Row],[ile_kg_materiału_z_ładunku]]</f>
        <v>52.926600000000001</v>
      </c>
      <c r="H54">
        <f>IF(martianeum[[#This Row],[stan_po_wydobyciu_z_ładunku]]&gt;=100,100,0)</f>
        <v>0</v>
      </c>
      <c r="I54">
        <f>martianeum[[#This Row],[stan_po_wydobyciu_z_ładunku]]-martianeum[[#This Row],[ile_zabiera_na_orbite]]</f>
        <v>52.926600000000001</v>
      </c>
    </row>
    <row r="55" spans="1:9" x14ac:dyDescent="0.25">
      <c r="A55" s="1">
        <v>48694</v>
      </c>
      <c r="B55">
        <f t="shared" si="0"/>
        <v>52.926600000000001</v>
      </c>
      <c r="C55" t="s">
        <v>24</v>
      </c>
      <c r="D55">
        <v>12.2</v>
      </c>
      <c r="E55">
        <v>3.5</v>
      </c>
      <c r="F55">
        <f>IF(martianeum[[#This Row],[zawartosc '[%']]]&gt;=1,martianeum[[#This Row],[masa '[kg']]]*martianeum[[#This Row],[zawartosc '[%']]]*0.01,0)</f>
        <v>0.42699999999999999</v>
      </c>
      <c r="G55">
        <f>martianeum[[#This Row],[stan_magazynu '[kg']]]+martianeum[[#This Row],[ile_kg_materiału_z_ładunku]]</f>
        <v>53.3536</v>
      </c>
      <c r="H55">
        <f>IF(martianeum[[#This Row],[stan_po_wydobyciu_z_ładunku]]&gt;=100,100,0)</f>
        <v>0</v>
      </c>
      <c r="I55">
        <f>martianeum[[#This Row],[stan_po_wydobyciu_z_ładunku]]-martianeum[[#This Row],[ile_zabiera_na_orbite]]</f>
        <v>53.3536</v>
      </c>
    </row>
    <row r="56" spans="1:9" x14ac:dyDescent="0.25">
      <c r="A56" s="1">
        <v>48695</v>
      </c>
      <c r="B56">
        <f t="shared" si="0"/>
        <v>53.3536</v>
      </c>
      <c r="C56" t="s">
        <v>25</v>
      </c>
      <c r="D56">
        <v>19.899999999999999</v>
      </c>
      <c r="E56">
        <v>0</v>
      </c>
      <c r="F56">
        <f>IF(martianeum[[#This Row],[zawartosc '[%']]]&gt;=1,martianeum[[#This Row],[masa '[kg']]]*martianeum[[#This Row],[zawartosc '[%']]]*0.01,0)</f>
        <v>0</v>
      </c>
      <c r="G56">
        <f>martianeum[[#This Row],[stan_magazynu '[kg']]]+martianeum[[#This Row],[ile_kg_materiału_z_ładunku]]</f>
        <v>53.3536</v>
      </c>
      <c r="H56">
        <f>IF(martianeum[[#This Row],[stan_po_wydobyciu_z_ładunku]]&gt;=100,100,0)</f>
        <v>0</v>
      </c>
      <c r="I56">
        <f>martianeum[[#This Row],[stan_po_wydobyciu_z_ładunku]]-martianeum[[#This Row],[ile_zabiera_na_orbite]]</f>
        <v>53.3536</v>
      </c>
    </row>
    <row r="57" spans="1:9" x14ac:dyDescent="0.25">
      <c r="A57" s="1">
        <v>48696</v>
      </c>
      <c r="B57">
        <f t="shared" si="0"/>
        <v>53.3536</v>
      </c>
      <c r="C57" t="s">
        <v>26</v>
      </c>
      <c r="D57">
        <v>28.1</v>
      </c>
      <c r="E57">
        <v>5.3</v>
      </c>
      <c r="F57">
        <f>IF(martianeum[[#This Row],[zawartosc '[%']]]&gt;=1,martianeum[[#This Row],[masa '[kg']]]*martianeum[[#This Row],[zawartosc '[%']]]*0.01,0)</f>
        <v>1.4893000000000001</v>
      </c>
      <c r="G57">
        <f>martianeum[[#This Row],[stan_magazynu '[kg']]]+martianeum[[#This Row],[ile_kg_materiału_z_ładunku]]</f>
        <v>54.8429</v>
      </c>
      <c r="H57">
        <f>IF(martianeum[[#This Row],[stan_po_wydobyciu_z_ładunku]]&gt;=100,100,0)</f>
        <v>0</v>
      </c>
      <c r="I57">
        <f>martianeum[[#This Row],[stan_po_wydobyciu_z_ładunku]]-martianeum[[#This Row],[ile_zabiera_na_orbite]]</f>
        <v>54.8429</v>
      </c>
    </row>
    <row r="58" spans="1:9" x14ac:dyDescent="0.25">
      <c r="A58" s="1">
        <v>48697</v>
      </c>
      <c r="B58">
        <f t="shared" si="0"/>
        <v>54.8429</v>
      </c>
      <c r="C58" t="s">
        <v>10</v>
      </c>
      <c r="D58">
        <v>27.7</v>
      </c>
      <c r="E58">
        <v>45.3</v>
      </c>
      <c r="F58">
        <f>IF(martianeum[[#This Row],[zawartosc '[%']]]&gt;=1,martianeum[[#This Row],[masa '[kg']]]*martianeum[[#This Row],[zawartosc '[%']]]*0.01,0)</f>
        <v>12.5481</v>
      </c>
      <c r="G58">
        <f>martianeum[[#This Row],[stan_magazynu '[kg']]]+martianeum[[#This Row],[ile_kg_materiału_z_ładunku]]</f>
        <v>67.391000000000005</v>
      </c>
      <c r="H58">
        <f>IF(martianeum[[#This Row],[stan_po_wydobyciu_z_ładunku]]&gt;=100,100,0)</f>
        <v>0</v>
      </c>
      <c r="I58">
        <f>martianeum[[#This Row],[stan_po_wydobyciu_z_ładunku]]-martianeum[[#This Row],[ile_zabiera_na_orbite]]</f>
        <v>67.391000000000005</v>
      </c>
    </row>
    <row r="59" spans="1:9" x14ac:dyDescent="0.25">
      <c r="A59" s="1">
        <v>48698</v>
      </c>
      <c r="B59">
        <f t="shared" si="0"/>
        <v>67.391000000000005</v>
      </c>
      <c r="C59" t="s">
        <v>5</v>
      </c>
      <c r="D59">
        <v>14.6</v>
      </c>
      <c r="E59">
        <v>5.2</v>
      </c>
      <c r="F59">
        <f>IF(martianeum[[#This Row],[zawartosc '[%']]]&gt;=1,martianeum[[#This Row],[masa '[kg']]]*martianeum[[#This Row],[zawartosc '[%']]]*0.01,0)</f>
        <v>0.75919999999999999</v>
      </c>
      <c r="G59">
        <f>martianeum[[#This Row],[stan_magazynu '[kg']]]+martianeum[[#This Row],[ile_kg_materiału_z_ładunku]]</f>
        <v>68.150200000000012</v>
      </c>
      <c r="H59">
        <f>IF(martianeum[[#This Row],[stan_po_wydobyciu_z_ładunku]]&gt;=100,100,0)</f>
        <v>0</v>
      </c>
      <c r="I59">
        <f>martianeum[[#This Row],[stan_po_wydobyciu_z_ładunku]]-martianeum[[#This Row],[ile_zabiera_na_orbite]]</f>
        <v>68.150200000000012</v>
      </c>
    </row>
    <row r="60" spans="1:9" x14ac:dyDescent="0.25">
      <c r="A60" s="1">
        <v>48699</v>
      </c>
      <c r="B60">
        <f t="shared" si="0"/>
        <v>68.150200000000012</v>
      </c>
      <c r="C60" t="s">
        <v>18</v>
      </c>
      <c r="D60">
        <v>10.8</v>
      </c>
      <c r="E60">
        <v>0</v>
      </c>
      <c r="F60">
        <f>IF(martianeum[[#This Row],[zawartosc '[%']]]&gt;=1,martianeum[[#This Row],[masa '[kg']]]*martianeum[[#This Row],[zawartosc '[%']]]*0.01,0)</f>
        <v>0</v>
      </c>
      <c r="G60">
        <f>martianeum[[#This Row],[stan_magazynu '[kg']]]+martianeum[[#This Row],[ile_kg_materiału_z_ładunku]]</f>
        <v>68.150200000000012</v>
      </c>
      <c r="H60">
        <f>IF(martianeum[[#This Row],[stan_po_wydobyciu_z_ładunku]]&gt;=100,100,0)</f>
        <v>0</v>
      </c>
      <c r="I60">
        <f>martianeum[[#This Row],[stan_po_wydobyciu_z_ładunku]]-martianeum[[#This Row],[ile_zabiera_na_orbite]]</f>
        <v>68.150200000000012</v>
      </c>
    </row>
    <row r="61" spans="1:9" x14ac:dyDescent="0.25">
      <c r="A61" s="1">
        <v>48700</v>
      </c>
      <c r="B61">
        <f t="shared" si="0"/>
        <v>68.150200000000012</v>
      </c>
      <c r="C61" t="s">
        <v>27</v>
      </c>
      <c r="D61">
        <v>12.4</v>
      </c>
      <c r="E61">
        <v>3.2</v>
      </c>
      <c r="F61">
        <f>IF(martianeum[[#This Row],[zawartosc '[%']]]&gt;=1,martianeum[[#This Row],[masa '[kg']]]*martianeum[[#This Row],[zawartosc '[%']]]*0.01,0)</f>
        <v>0.3968000000000001</v>
      </c>
      <c r="G61">
        <f>martianeum[[#This Row],[stan_magazynu '[kg']]]+martianeum[[#This Row],[ile_kg_materiału_z_ładunku]]</f>
        <v>68.547000000000011</v>
      </c>
      <c r="H61">
        <f>IF(martianeum[[#This Row],[stan_po_wydobyciu_z_ładunku]]&gt;=100,100,0)</f>
        <v>0</v>
      </c>
      <c r="I61">
        <f>martianeum[[#This Row],[stan_po_wydobyciu_z_ładunku]]-martianeum[[#This Row],[ile_zabiera_na_orbite]]</f>
        <v>68.547000000000011</v>
      </c>
    </row>
    <row r="62" spans="1:9" x14ac:dyDescent="0.25">
      <c r="A62" s="1">
        <v>48701</v>
      </c>
      <c r="B62">
        <f t="shared" si="0"/>
        <v>68.547000000000011</v>
      </c>
      <c r="C62" t="s">
        <v>10</v>
      </c>
      <c r="D62">
        <v>25.2</v>
      </c>
      <c r="E62">
        <v>0</v>
      </c>
      <c r="F62">
        <f>IF(martianeum[[#This Row],[zawartosc '[%']]]&gt;=1,martianeum[[#This Row],[masa '[kg']]]*martianeum[[#This Row],[zawartosc '[%']]]*0.01,0)</f>
        <v>0</v>
      </c>
      <c r="G62">
        <f>martianeum[[#This Row],[stan_magazynu '[kg']]]+martianeum[[#This Row],[ile_kg_materiału_z_ładunku]]</f>
        <v>68.547000000000011</v>
      </c>
      <c r="H62">
        <f>IF(martianeum[[#This Row],[stan_po_wydobyciu_z_ładunku]]&gt;=100,100,0)</f>
        <v>0</v>
      </c>
      <c r="I62">
        <f>martianeum[[#This Row],[stan_po_wydobyciu_z_ładunku]]-martianeum[[#This Row],[ile_zabiera_na_orbite]]</f>
        <v>68.547000000000011</v>
      </c>
    </row>
    <row r="63" spans="1:9" x14ac:dyDescent="0.25">
      <c r="A63" s="1">
        <v>48702</v>
      </c>
      <c r="B63">
        <f t="shared" si="0"/>
        <v>68.547000000000011</v>
      </c>
      <c r="C63" t="s">
        <v>10</v>
      </c>
      <c r="D63">
        <v>28.9</v>
      </c>
      <c r="E63">
        <v>0</v>
      </c>
      <c r="F63">
        <f>IF(martianeum[[#This Row],[zawartosc '[%']]]&gt;=1,martianeum[[#This Row],[masa '[kg']]]*martianeum[[#This Row],[zawartosc '[%']]]*0.01,0)</f>
        <v>0</v>
      </c>
      <c r="G63">
        <f>martianeum[[#This Row],[stan_magazynu '[kg']]]+martianeum[[#This Row],[ile_kg_materiału_z_ładunku]]</f>
        <v>68.547000000000011</v>
      </c>
      <c r="H63">
        <f>IF(martianeum[[#This Row],[stan_po_wydobyciu_z_ładunku]]&gt;=100,100,0)</f>
        <v>0</v>
      </c>
      <c r="I63">
        <f>martianeum[[#This Row],[stan_po_wydobyciu_z_ładunku]]-martianeum[[#This Row],[ile_zabiera_na_orbite]]</f>
        <v>68.547000000000011</v>
      </c>
    </row>
    <row r="64" spans="1:9" x14ac:dyDescent="0.25">
      <c r="A64" s="1">
        <v>48703</v>
      </c>
      <c r="B64">
        <f t="shared" si="0"/>
        <v>68.547000000000011</v>
      </c>
      <c r="C64" t="s">
        <v>19</v>
      </c>
      <c r="D64">
        <v>13.2</v>
      </c>
      <c r="E64">
        <v>23.3</v>
      </c>
      <c r="F64">
        <f>IF(martianeum[[#This Row],[zawartosc '[%']]]&gt;=1,martianeum[[#This Row],[masa '[kg']]]*martianeum[[#This Row],[zawartosc '[%']]]*0.01,0)</f>
        <v>3.0756000000000001</v>
      </c>
      <c r="G64">
        <f>martianeum[[#This Row],[stan_magazynu '[kg']]]+martianeum[[#This Row],[ile_kg_materiału_z_ładunku]]</f>
        <v>71.622600000000006</v>
      </c>
      <c r="H64">
        <f>IF(martianeum[[#This Row],[stan_po_wydobyciu_z_ładunku]]&gt;=100,100,0)</f>
        <v>0</v>
      </c>
      <c r="I64">
        <f>martianeum[[#This Row],[stan_po_wydobyciu_z_ładunku]]-martianeum[[#This Row],[ile_zabiera_na_orbite]]</f>
        <v>71.622600000000006</v>
      </c>
    </row>
    <row r="65" spans="1:9" x14ac:dyDescent="0.25">
      <c r="A65" s="1">
        <v>48704</v>
      </c>
      <c r="B65">
        <f t="shared" si="0"/>
        <v>71.622600000000006</v>
      </c>
      <c r="C65" t="s">
        <v>10</v>
      </c>
      <c r="D65">
        <v>27.9</v>
      </c>
      <c r="E65">
        <v>0</v>
      </c>
      <c r="F65">
        <f>IF(martianeum[[#This Row],[zawartosc '[%']]]&gt;=1,martianeum[[#This Row],[masa '[kg']]]*martianeum[[#This Row],[zawartosc '[%']]]*0.01,0)</f>
        <v>0</v>
      </c>
      <c r="G65">
        <f>martianeum[[#This Row],[stan_magazynu '[kg']]]+martianeum[[#This Row],[ile_kg_materiału_z_ładunku]]</f>
        <v>71.622600000000006</v>
      </c>
      <c r="H65">
        <f>IF(martianeum[[#This Row],[stan_po_wydobyciu_z_ładunku]]&gt;=100,100,0)</f>
        <v>0</v>
      </c>
      <c r="I65">
        <f>martianeum[[#This Row],[stan_po_wydobyciu_z_ładunku]]-martianeum[[#This Row],[ile_zabiera_na_orbite]]</f>
        <v>71.622600000000006</v>
      </c>
    </row>
    <row r="66" spans="1:9" x14ac:dyDescent="0.25">
      <c r="A66" s="1">
        <v>48705</v>
      </c>
      <c r="B66">
        <f t="shared" si="0"/>
        <v>71.622600000000006</v>
      </c>
      <c r="C66" t="s">
        <v>7</v>
      </c>
      <c r="D66">
        <v>10.9</v>
      </c>
      <c r="E66">
        <v>3.5</v>
      </c>
      <c r="F66">
        <f>IF(martianeum[[#This Row],[zawartosc '[%']]]&gt;=1,martianeum[[#This Row],[masa '[kg']]]*martianeum[[#This Row],[zawartosc '[%']]]*0.01,0)</f>
        <v>0.38150000000000001</v>
      </c>
      <c r="G66">
        <f>martianeum[[#This Row],[stan_magazynu '[kg']]]+martianeum[[#This Row],[ile_kg_materiału_z_ładunku]]</f>
        <v>72.004100000000008</v>
      </c>
      <c r="H66">
        <f>IF(martianeum[[#This Row],[stan_po_wydobyciu_z_ładunku]]&gt;=100,100,0)</f>
        <v>0</v>
      </c>
      <c r="I66">
        <f>martianeum[[#This Row],[stan_po_wydobyciu_z_ładunku]]-martianeum[[#This Row],[ile_zabiera_na_orbite]]</f>
        <v>72.004100000000008</v>
      </c>
    </row>
    <row r="67" spans="1:9" x14ac:dyDescent="0.25">
      <c r="A67" s="1">
        <v>48706</v>
      </c>
      <c r="B67">
        <f t="shared" si="0"/>
        <v>72.004100000000008</v>
      </c>
      <c r="C67" t="s">
        <v>15</v>
      </c>
      <c r="D67">
        <v>25.5</v>
      </c>
      <c r="E67">
        <v>20</v>
      </c>
      <c r="F67">
        <f>IF(martianeum[[#This Row],[zawartosc '[%']]]&gt;=1,martianeum[[#This Row],[masa '[kg']]]*martianeum[[#This Row],[zawartosc '[%']]]*0.01,0)</f>
        <v>5.1000000000000005</v>
      </c>
      <c r="G67">
        <f>martianeum[[#This Row],[stan_magazynu '[kg']]]+martianeum[[#This Row],[ile_kg_materiału_z_ładunku]]</f>
        <v>77.104100000000003</v>
      </c>
      <c r="H67">
        <f>IF(martianeum[[#This Row],[stan_po_wydobyciu_z_ładunku]]&gt;=100,100,0)</f>
        <v>0</v>
      </c>
      <c r="I67">
        <f>martianeum[[#This Row],[stan_po_wydobyciu_z_ładunku]]-martianeum[[#This Row],[ile_zabiera_na_orbite]]</f>
        <v>77.104100000000003</v>
      </c>
    </row>
    <row r="68" spans="1:9" x14ac:dyDescent="0.25">
      <c r="A68" s="1">
        <v>48707</v>
      </c>
      <c r="B68">
        <f t="shared" ref="B68:B131" si="1">I67</f>
        <v>77.104100000000003</v>
      </c>
      <c r="C68" t="s">
        <v>9</v>
      </c>
      <c r="D68">
        <v>26</v>
      </c>
      <c r="E68">
        <v>0</v>
      </c>
      <c r="F68">
        <f>IF(martianeum[[#This Row],[zawartosc '[%']]]&gt;=1,martianeum[[#This Row],[masa '[kg']]]*martianeum[[#This Row],[zawartosc '[%']]]*0.01,0)</f>
        <v>0</v>
      </c>
      <c r="G68">
        <f>martianeum[[#This Row],[stan_magazynu '[kg']]]+martianeum[[#This Row],[ile_kg_materiału_z_ładunku]]</f>
        <v>77.104100000000003</v>
      </c>
      <c r="H68">
        <f>IF(martianeum[[#This Row],[stan_po_wydobyciu_z_ładunku]]&gt;=100,100,0)</f>
        <v>0</v>
      </c>
      <c r="I68">
        <f>martianeum[[#This Row],[stan_po_wydobyciu_z_ładunku]]-martianeum[[#This Row],[ile_zabiera_na_orbite]]</f>
        <v>77.104100000000003</v>
      </c>
    </row>
    <row r="69" spans="1:9" x14ac:dyDescent="0.25">
      <c r="A69" s="1">
        <v>48708</v>
      </c>
      <c r="B69">
        <f t="shared" si="1"/>
        <v>77.104100000000003</v>
      </c>
      <c r="C69" t="s">
        <v>25</v>
      </c>
      <c r="D69">
        <v>25.8</v>
      </c>
      <c r="E69">
        <v>0.1</v>
      </c>
      <c r="F69">
        <f>IF(martianeum[[#This Row],[zawartosc '[%']]]&gt;=1,martianeum[[#This Row],[masa '[kg']]]*martianeum[[#This Row],[zawartosc '[%']]]*0.01,0)</f>
        <v>0</v>
      </c>
      <c r="G69">
        <f>martianeum[[#This Row],[stan_magazynu '[kg']]]+martianeum[[#This Row],[ile_kg_materiału_z_ładunku]]</f>
        <v>77.104100000000003</v>
      </c>
      <c r="H69">
        <f>IF(martianeum[[#This Row],[stan_po_wydobyciu_z_ładunku]]&gt;=100,100,0)</f>
        <v>0</v>
      </c>
      <c r="I69">
        <f>martianeum[[#This Row],[stan_po_wydobyciu_z_ładunku]]-martianeum[[#This Row],[ile_zabiera_na_orbite]]</f>
        <v>77.104100000000003</v>
      </c>
    </row>
    <row r="70" spans="1:9" x14ac:dyDescent="0.25">
      <c r="A70" s="1">
        <v>48709</v>
      </c>
      <c r="B70">
        <f t="shared" si="1"/>
        <v>77.104100000000003</v>
      </c>
      <c r="C70" t="s">
        <v>14</v>
      </c>
      <c r="D70">
        <v>17.5</v>
      </c>
      <c r="E70">
        <v>0.5</v>
      </c>
      <c r="F70">
        <f>IF(martianeum[[#This Row],[zawartosc '[%']]]&gt;=1,martianeum[[#This Row],[masa '[kg']]]*martianeum[[#This Row],[zawartosc '[%']]]*0.01,0)</f>
        <v>0</v>
      </c>
      <c r="G70">
        <f>martianeum[[#This Row],[stan_magazynu '[kg']]]+martianeum[[#This Row],[ile_kg_materiału_z_ładunku]]</f>
        <v>77.104100000000003</v>
      </c>
      <c r="H70">
        <f>IF(martianeum[[#This Row],[stan_po_wydobyciu_z_ładunku]]&gt;=100,100,0)</f>
        <v>0</v>
      </c>
      <c r="I70">
        <f>martianeum[[#This Row],[stan_po_wydobyciu_z_ładunku]]-martianeum[[#This Row],[ile_zabiera_na_orbite]]</f>
        <v>77.104100000000003</v>
      </c>
    </row>
    <row r="71" spans="1:9" x14ac:dyDescent="0.25">
      <c r="A71" s="1">
        <v>48710</v>
      </c>
      <c r="B71">
        <f t="shared" si="1"/>
        <v>77.104100000000003</v>
      </c>
      <c r="C71" t="s">
        <v>10</v>
      </c>
      <c r="D71">
        <v>17.8</v>
      </c>
      <c r="E71">
        <v>3.3</v>
      </c>
      <c r="F71">
        <f>IF(martianeum[[#This Row],[zawartosc '[%']]]&gt;=1,martianeum[[#This Row],[masa '[kg']]]*martianeum[[#This Row],[zawartosc '[%']]]*0.01,0)</f>
        <v>0.58740000000000003</v>
      </c>
      <c r="G71">
        <f>martianeum[[#This Row],[stan_magazynu '[kg']]]+martianeum[[#This Row],[ile_kg_materiału_z_ładunku]]</f>
        <v>77.691500000000005</v>
      </c>
      <c r="H71">
        <f>IF(martianeum[[#This Row],[stan_po_wydobyciu_z_ładunku]]&gt;=100,100,0)</f>
        <v>0</v>
      </c>
      <c r="I71">
        <f>martianeum[[#This Row],[stan_po_wydobyciu_z_ładunku]]-martianeum[[#This Row],[ile_zabiera_na_orbite]]</f>
        <v>77.691500000000005</v>
      </c>
    </row>
    <row r="72" spans="1:9" x14ac:dyDescent="0.25">
      <c r="A72" s="1">
        <v>48711</v>
      </c>
      <c r="B72">
        <f t="shared" si="1"/>
        <v>77.691500000000005</v>
      </c>
      <c r="C72" t="s">
        <v>10</v>
      </c>
      <c r="D72">
        <v>17.5</v>
      </c>
      <c r="E72">
        <v>0</v>
      </c>
      <c r="F72">
        <f>IF(martianeum[[#This Row],[zawartosc '[%']]]&gt;=1,martianeum[[#This Row],[masa '[kg']]]*martianeum[[#This Row],[zawartosc '[%']]]*0.01,0)</f>
        <v>0</v>
      </c>
      <c r="G72">
        <f>martianeum[[#This Row],[stan_magazynu '[kg']]]+martianeum[[#This Row],[ile_kg_materiału_z_ładunku]]</f>
        <v>77.691500000000005</v>
      </c>
      <c r="H72">
        <f>IF(martianeum[[#This Row],[stan_po_wydobyciu_z_ładunku]]&gt;=100,100,0)</f>
        <v>0</v>
      </c>
      <c r="I72">
        <f>martianeum[[#This Row],[stan_po_wydobyciu_z_ładunku]]-martianeum[[#This Row],[ile_zabiera_na_orbite]]</f>
        <v>77.691500000000005</v>
      </c>
    </row>
    <row r="73" spans="1:9" x14ac:dyDescent="0.25">
      <c r="A73" s="1">
        <v>48712</v>
      </c>
      <c r="B73">
        <f t="shared" si="1"/>
        <v>77.691500000000005</v>
      </c>
      <c r="C73" t="s">
        <v>13</v>
      </c>
      <c r="D73">
        <v>16.100000000000001</v>
      </c>
      <c r="E73">
        <v>0</v>
      </c>
      <c r="F73">
        <f>IF(martianeum[[#This Row],[zawartosc '[%']]]&gt;=1,martianeum[[#This Row],[masa '[kg']]]*martianeum[[#This Row],[zawartosc '[%']]]*0.01,0)</f>
        <v>0</v>
      </c>
      <c r="G73">
        <f>martianeum[[#This Row],[stan_magazynu '[kg']]]+martianeum[[#This Row],[ile_kg_materiału_z_ładunku]]</f>
        <v>77.691500000000005</v>
      </c>
      <c r="H73">
        <f>IF(martianeum[[#This Row],[stan_po_wydobyciu_z_ładunku]]&gt;=100,100,0)</f>
        <v>0</v>
      </c>
      <c r="I73">
        <f>martianeum[[#This Row],[stan_po_wydobyciu_z_ładunku]]-martianeum[[#This Row],[ile_zabiera_na_orbite]]</f>
        <v>77.691500000000005</v>
      </c>
    </row>
    <row r="74" spans="1:9" x14ac:dyDescent="0.25">
      <c r="A74" s="1">
        <v>48713</v>
      </c>
      <c r="B74">
        <f t="shared" si="1"/>
        <v>77.691500000000005</v>
      </c>
      <c r="C74" t="s">
        <v>5</v>
      </c>
      <c r="D74">
        <v>11.8</v>
      </c>
      <c r="E74">
        <v>7</v>
      </c>
      <c r="F74">
        <f>IF(martianeum[[#This Row],[zawartosc '[%']]]&gt;=1,martianeum[[#This Row],[masa '[kg']]]*martianeum[[#This Row],[zawartosc '[%']]]*0.01,0)</f>
        <v>0.82600000000000007</v>
      </c>
      <c r="G74">
        <f>martianeum[[#This Row],[stan_magazynu '[kg']]]+martianeum[[#This Row],[ile_kg_materiału_z_ładunku]]</f>
        <v>78.517499999999998</v>
      </c>
      <c r="H74">
        <f>IF(martianeum[[#This Row],[stan_po_wydobyciu_z_ładunku]]&gt;=100,100,0)</f>
        <v>0</v>
      </c>
      <c r="I74">
        <f>martianeum[[#This Row],[stan_po_wydobyciu_z_ładunku]]-martianeum[[#This Row],[ile_zabiera_na_orbite]]</f>
        <v>78.517499999999998</v>
      </c>
    </row>
    <row r="75" spans="1:9" x14ac:dyDescent="0.25">
      <c r="A75" s="1">
        <v>48714</v>
      </c>
      <c r="B75">
        <f t="shared" si="1"/>
        <v>78.517499999999998</v>
      </c>
      <c r="C75" t="s">
        <v>15</v>
      </c>
      <c r="D75">
        <v>26.2</v>
      </c>
      <c r="E75">
        <v>0</v>
      </c>
      <c r="F75">
        <f>IF(martianeum[[#This Row],[zawartosc '[%']]]&gt;=1,martianeum[[#This Row],[masa '[kg']]]*martianeum[[#This Row],[zawartosc '[%']]]*0.01,0)</f>
        <v>0</v>
      </c>
      <c r="G75">
        <f>martianeum[[#This Row],[stan_magazynu '[kg']]]+martianeum[[#This Row],[ile_kg_materiału_z_ładunku]]</f>
        <v>78.517499999999998</v>
      </c>
      <c r="H75">
        <f>IF(martianeum[[#This Row],[stan_po_wydobyciu_z_ładunku]]&gt;=100,100,0)</f>
        <v>0</v>
      </c>
      <c r="I75">
        <f>martianeum[[#This Row],[stan_po_wydobyciu_z_ładunku]]-martianeum[[#This Row],[ile_zabiera_na_orbite]]</f>
        <v>78.517499999999998</v>
      </c>
    </row>
    <row r="76" spans="1:9" x14ac:dyDescent="0.25">
      <c r="A76" s="1">
        <v>48715</v>
      </c>
      <c r="B76">
        <f t="shared" si="1"/>
        <v>78.517499999999998</v>
      </c>
      <c r="C76" t="s">
        <v>6</v>
      </c>
      <c r="D76">
        <v>28.8</v>
      </c>
      <c r="E76">
        <v>2.9</v>
      </c>
      <c r="F76">
        <f>IF(martianeum[[#This Row],[zawartosc '[%']]]&gt;=1,martianeum[[#This Row],[masa '[kg']]]*martianeum[[#This Row],[zawartosc '[%']]]*0.01,0)</f>
        <v>0.83519999999999994</v>
      </c>
      <c r="G76">
        <f>martianeum[[#This Row],[stan_magazynu '[kg']]]+martianeum[[#This Row],[ile_kg_materiału_z_ładunku]]</f>
        <v>79.352699999999999</v>
      </c>
      <c r="H76">
        <f>IF(martianeum[[#This Row],[stan_po_wydobyciu_z_ładunku]]&gt;=100,100,0)</f>
        <v>0</v>
      </c>
      <c r="I76">
        <f>martianeum[[#This Row],[stan_po_wydobyciu_z_ładunku]]-martianeum[[#This Row],[ile_zabiera_na_orbite]]</f>
        <v>79.352699999999999</v>
      </c>
    </row>
    <row r="77" spans="1:9" x14ac:dyDescent="0.25">
      <c r="A77" s="1">
        <v>48716</v>
      </c>
      <c r="B77">
        <f t="shared" si="1"/>
        <v>79.352699999999999</v>
      </c>
      <c r="C77" t="s">
        <v>10</v>
      </c>
      <c r="D77">
        <v>18.7</v>
      </c>
      <c r="E77">
        <v>0</v>
      </c>
      <c r="F77">
        <f>IF(martianeum[[#This Row],[zawartosc '[%']]]&gt;=1,martianeum[[#This Row],[masa '[kg']]]*martianeum[[#This Row],[zawartosc '[%']]]*0.01,0)</f>
        <v>0</v>
      </c>
      <c r="G77">
        <f>martianeum[[#This Row],[stan_magazynu '[kg']]]+martianeum[[#This Row],[ile_kg_materiału_z_ładunku]]</f>
        <v>79.352699999999999</v>
      </c>
      <c r="H77">
        <f>IF(martianeum[[#This Row],[stan_po_wydobyciu_z_ładunku]]&gt;=100,100,0)</f>
        <v>0</v>
      </c>
      <c r="I77">
        <f>martianeum[[#This Row],[stan_po_wydobyciu_z_ładunku]]-martianeum[[#This Row],[ile_zabiera_na_orbite]]</f>
        <v>79.352699999999999</v>
      </c>
    </row>
    <row r="78" spans="1:9" x14ac:dyDescent="0.25">
      <c r="A78" s="1">
        <v>48717</v>
      </c>
      <c r="B78">
        <f t="shared" si="1"/>
        <v>79.352699999999999</v>
      </c>
      <c r="C78" t="s">
        <v>18</v>
      </c>
      <c r="D78">
        <v>10.3</v>
      </c>
      <c r="E78">
        <v>9.1999999999999993</v>
      </c>
      <c r="F78">
        <f>IF(martianeum[[#This Row],[zawartosc '[%']]]&gt;=1,martianeum[[#This Row],[masa '[kg']]]*martianeum[[#This Row],[zawartosc '[%']]]*0.01,0)</f>
        <v>0.94760000000000011</v>
      </c>
      <c r="G78">
        <f>martianeum[[#This Row],[stan_magazynu '[kg']]]+martianeum[[#This Row],[ile_kg_materiału_z_ładunku]]</f>
        <v>80.300299999999993</v>
      </c>
      <c r="H78">
        <f>IF(martianeum[[#This Row],[stan_po_wydobyciu_z_ładunku]]&gt;=100,100,0)</f>
        <v>0</v>
      </c>
      <c r="I78">
        <f>martianeum[[#This Row],[stan_po_wydobyciu_z_ładunku]]-martianeum[[#This Row],[ile_zabiera_na_orbite]]</f>
        <v>80.300299999999993</v>
      </c>
    </row>
    <row r="79" spans="1:9" x14ac:dyDescent="0.25">
      <c r="A79" s="1">
        <v>48718</v>
      </c>
      <c r="B79">
        <f t="shared" si="1"/>
        <v>80.300299999999993</v>
      </c>
      <c r="C79" t="s">
        <v>6</v>
      </c>
      <c r="D79">
        <v>29.8</v>
      </c>
      <c r="E79">
        <v>3.4</v>
      </c>
      <c r="F79">
        <f>IF(martianeum[[#This Row],[zawartosc '[%']]]&gt;=1,martianeum[[#This Row],[masa '[kg']]]*martianeum[[#This Row],[zawartosc '[%']]]*0.01,0)</f>
        <v>1.0131999999999999</v>
      </c>
      <c r="G79">
        <f>martianeum[[#This Row],[stan_magazynu '[kg']]]+martianeum[[#This Row],[ile_kg_materiału_z_ładunku]]</f>
        <v>81.313499999999991</v>
      </c>
      <c r="H79">
        <f>IF(martianeum[[#This Row],[stan_po_wydobyciu_z_ładunku]]&gt;=100,100,0)</f>
        <v>0</v>
      </c>
      <c r="I79">
        <f>martianeum[[#This Row],[stan_po_wydobyciu_z_ładunku]]-martianeum[[#This Row],[ile_zabiera_na_orbite]]</f>
        <v>81.313499999999991</v>
      </c>
    </row>
    <row r="80" spans="1:9" x14ac:dyDescent="0.25">
      <c r="A80" s="1">
        <v>48719</v>
      </c>
      <c r="B80">
        <f t="shared" si="1"/>
        <v>81.313499999999991</v>
      </c>
      <c r="C80" t="s">
        <v>10</v>
      </c>
      <c r="D80">
        <v>26.2</v>
      </c>
      <c r="E80">
        <v>32.299999999999997</v>
      </c>
      <c r="F80">
        <f>IF(martianeum[[#This Row],[zawartosc '[%']]]&gt;=1,martianeum[[#This Row],[masa '[kg']]]*martianeum[[#This Row],[zawartosc '[%']]]*0.01,0)</f>
        <v>8.4625999999999983</v>
      </c>
      <c r="G80">
        <f>martianeum[[#This Row],[stan_magazynu '[kg']]]+martianeum[[#This Row],[ile_kg_materiału_z_ładunku]]</f>
        <v>89.776099999999985</v>
      </c>
      <c r="H80">
        <f>IF(martianeum[[#This Row],[stan_po_wydobyciu_z_ładunku]]&gt;=100,100,0)</f>
        <v>0</v>
      </c>
      <c r="I80">
        <f>martianeum[[#This Row],[stan_po_wydobyciu_z_ładunku]]-martianeum[[#This Row],[ile_zabiera_na_orbite]]</f>
        <v>89.776099999999985</v>
      </c>
    </row>
    <row r="81" spans="1:9" x14ac:dyDescent="0.25">
      <c r="A81" s="1">
        <v>48720</v>
      </c>
      <c r="B81">
        <f t="shared" si="1"/>
        <v>89.776099999999985</v>
      </c>
      <c r="C81" t="s">
        <v>19</v>
      </c>
      <c r="D81">
        <v>13.8</v>
      </c>
      <c r="E81">
        <v>15.9</v>
      </c>
      <c r="F81">
        <f>IF(martianeum[[#This Row],[zawartosc '[%']]]&gt;=1,martianeum[[#This Row],[masa '[kg']]]*martianeum[[#This Row],[zawartosc '[%']]]*0.01,0)</f>
        <v>2.1942000000000004</v>
      </c>
      <c r="G81">
        <f>martianeum[[#This Row],[stan_magazynu '[kg']]]+martianeum[[#This Row],[ile_kg_materiału_z_ładunku]]</f>
        <v>91.97029999999998</v>
      </c>
      <c r="H81">
        <f>IF(martianeum[[#This Row],[stan_po_wydobyciu_z_ładunku]]&gt;=100,100,0)</f>
        <v>0</v>
      </c>
      <c r="I81">
        <f>martianeum[[#This Row],[stan_po_wydobyciu_z_ładunku]]-martianeum[[#This Row],[ile_zabiera_na_orbite]]</f>
        <v>91.97029999999998</v>
      </c>
    </row>
    <row r="82" spans="1:9" x14ac:dyDescent="0.25">
      <c r="A82" s="1">
        <v>48721</v>
      </c>
      <c r="B82">
        <f t="shared" si="1"/>
        <v>91.97029999999998</v>
      </c>
      <c r="C82" t="s">
        <v>19</v>
      </c>
      <c r="D82">
        <v>22.4</v>
      </c>
      <c r="E82">
        <v>24.5</v>
      </c>
      <c r="F82">
        <f>IF(martianeum[[#This Row],[zawartosc '[%']]]&gt;=1,martianeum[[#This Row],[masa '[kg']]]*martianeum[[#This Row],[zawartosc '[%']]]*0.01,0)</f>
        <v>5.4879999999999995</v>
      </c>
      <c r="G82">
        <f>martianeum[[#This Row],[stan_magazynu '[kg']]]+martianeum[[#This Row],[ile_kg_materiału_z_ładunku]]</f>
        <v>97.45829999999998</v>
      </c>
      <c r="H82">
        <f>IF(martianeum[[#This Row],[stan_po_wydobyciu_z_ładunku]]&gt;=100,100,0)</f>
        <v>0</v>
      </c>
      <c r="I82">
        <f>martianeum[[#This Row],[stan_po_wydobyciu_z_ładunku]]-martianeum[[#This Row],[ile_zabiera_na_orbite]]</f>
        <v>97.45829999999998</v>
      </c>
    </row>
    <row r="83" spans="1:9" x14ac:dyDescent="0.25">
      <c r="A83" s="1">
        <v>48722</v>
      </c>
      <c r="B83">
        <f t="shared" si="1"/>
        <v>97.45829999999998</v>
      </c>
      <c r="C83" t="s">
        <v>19</v>
      </c>
      <c r="D83">
        <v>24.5</v>
      </c>
      <c r="E83">
        <v>0.9</v>
      </c>
      <c r="F83">
        <f>IF(martianeum[[#This Row],[zawartosc '[%']]]&gt;=1,martianeum[[#This Row],[masa '[kg']]]*martianeum[[#This Row],[zawartosc '[%']]]*0.01,0)</f>
        <v>0</v>
      </c>
      <c r="G83">
        <f>martianeum[[#This Row],[stan_magazynu '[kg']]]+martianeum[[#This Row],[ile_kg_materiału_z_ładunku]]</f>
        <v>97.45829999999998</v>
      </c>
      <c r="H83">
        <f>IF(martianeum[[#This Row],[stan_po_wydobyciu_z_ładunku]]&gt;=100,100,0)</f>
        <v>0</v>
      </c>
      <c r="I83">
        <f>martianeum[[#This Row],[stan_po_wydobyciu_z_ładunku]]-martianeum[[#This Row],[ile_zabiera_na_orbite]]</f>
        <v>97.45829999999998</v>
      </c>
    </row>
    <row r="84" spans="1:9" x14ac:dyDescent="0.25">
      <c r="A84" s="1">
        <v>48723</v>
      </c>
      <c r="B84">
        <f t="shared" si="1"/>
        <v>97.45829999999998</v>
      </c>
      <c r="C84" t="s">
        <v>28</v>
      </c>
      <c r="D84">
        <v>23.1</v>
      </c>
      <c r="E84">
        <v>0.3</v>
      </c>
      <c r="F84">
        <f>IF(martianeum[[#This Row],[zawartosc '[%']]]&gt;=1,martianeum[[#This Row],[masa '[kg']]]*martianeum[[#This Row],[zawartosc '[%']]]*0.01,0)</f>
        <v>0</v>
      </c>
      <c r="G84">
        <f>martianeum[[#This Row],[stan_magazynu '[kg']]]+martianeum[[#This Row],[ile_kg_materiału_z_ładunku]]</f>
        <v>97.45829999999998</v>
      </c>
      <c r="H84">
        <f>IF(martianeum[[#This Row],[stan_po_wydobyciu_z_ładunku]]&gt;=100,100,0)</f>
        <v>0</v>
      </c>
      <c r="I84">
        <f>martianeum[[#This Row],[stan_po_wydobyciu_z_ładunku]]-martianeum[[#This Row],[ile_zabiera_na_orbite]]</f>
        <v>97.45829999999998</v>
      </c>
    </row>
    <row r="85" spans="1:9" x14ac:dyDescent="0.25">
      <c r="A85" s="1">
        <v>48724</v>
      </c>
      <c r="B85">
        <f t="shared" si="1"/>
        <v>97.45829999999998</v>
      </c>
      <c r="C85" t="s">
        <v>25</v>
      </c>
      <c r="D85">
        <v>29.8</v>
      </c>
      <c r="E85">
        <v>0</v>
      </c>
      <c r="F85">
        <f>IF(martianeum[[#This Row],[zawartosc '[%']]]&gt;=1,martianeum[[#This Row],[masa '[kg']]]*martianeum[[#This Row],[zawartosc '[%']]]*0.01,0)</f>
        <v>0</v>
      </c>
      <c r="G85">
        <f>martianeum[[#This Row],[stan_magazynu '[kg']]]+martianeum[[#This Row],[ile_kg_materiału_z_ładunku]]</f>
        <v>97.45829999999998</v>
      </c>
      <c r="H85">
        <f>IF(martianeum[[#This Row],[stan_po_wydobyciu_z_ładunku]]&gt;=100,100,0)</f>
        <v>0</v>
      </c>
      <c r="I85">
        <f>martianeum[[#This Row],[stan_po_wydobyciu_z_ładunku]]-martianeum[[#This Row],[ile_zabiera_na_orbite]]</f>
        <v>97.45829999999998</v>
      </c>
    </row>
    <row r="86" spans="1:9" x14ac:dyDescent="0.25">
      <c r="A86" s="1">
        <v>48725</v>
      </c>
      <c r="B86">
        <f t="shared" si="1"/>
        <v>97.45829999999998</v>
      </c>
      <c r="C86" t="s">
        <v>4</v>
      </c>
      <c r="D86">
        <v>11.2</v>
      </c>
      <c r="E86">
        <v>0</v>
      </c>
      <c r="F86">
        <f>IF(martianeum[[#This Row],[zawartosc '[%']]]&gt;=1,martianeum[[#This Row],[masa '[kg']]]*martianeum[[#This Row],[zawartosc '[%']]]*0.01,0)</f>
        <v>0</v>
      </c>
      <c r="G86">
        <f>martianeum[[#This Row],[stan_magazynu '[kg']]]+martianeum[[#This Row],[ile_kg_materiału_z_ładunku]]</f>
        <v>97.45829999999998</v>
      </c>
      <c r="H86">
        <f>IF(martianeum[[#This Row],[stan_po_wydobyciu_z_ładunku]]&gt;=100,100,0)</f>
        <v>0</v>
      </c>
      <c r="I86">
        <f>martianeum[[#This Row],[stan_po_wydobyciu_z_ładunku]]-martianeum[[#This Row],[ile_zabiera_na_orbite]]</f>
        <v>97.45829999999998</v>
      </c>
    </row>
    <row r="87" spans="1:9" x14ac:dyDescent="0.25">
      <c r="A87" s="1">
        <v>48726</v>
      </c>
      <c r="B87">
        <f t="shared" si="1"/>
        <v>97.45829999999998</v>
      </c>
      <c r="C87" t="s">
        <v>19</v>
      </c>
      <c r="D87">
        <v>18.7</v>
      </c>
      <c r="E87">
        <v>0</v>
      </c>
      <c r="F87">
        <f>IF(martianeum[[#This Row],[zawartosc '[%']]]&gt;=1,martianeum[[#This Row],[masa '[kg']]]*martianeum[[#This Row],[zawartosc '[%']]]*0.01,0)</f>
        <v>0</v>
      </c>
      <c r="G87">
        <f>martianeum[[#This Row],[stan_magazynu '[kg']]]+martianeum[[#This Row],[ile_kg_materiału_z_ładunku]]</f>
        <v>97.45829999999998</v>
      </c>
      <c r="H87">
        <f>IF(martianeum[[#This Row],[stan_po_wydobyciu_z_ładunku]]&gt;=100,100,0)</f>
        <v>0</v>
      </c>
      <c r="I87">
        <f>martianeum[[#This Row],[stan_po_wydobyciu_z_ładunku]]-martianeum[[#This Row],[ile_zabiera_na_orbite]]</f>
        <v>97.45829999999998</v>
      </c>
    </row>
    <row r="88" spans="1:9" x14ac:dyDescent="0.25">
      <c r="A88" s="1">
        <v>48727</v>
      </c>
      <c r="B88">
        <f t="shared" si="1"/>
        <v>97.45829999999998</v>
      </c>
      <c r="C88" t="s">
        <v>18</v>
      </c>
      <c r="D88">
        <v>11.4</v>
      </c>
      <c r="E88">
        <v>8.1</v>
      </c>
      <c r="F88">
        <f>IF(martianeum[[#This Row],[zawartosc '[%']]]&gt;=1,martianeum[[#This Row],[masa '[kg']]]*martianeum[[#This Row],[zawartosc '[%']]]*0.01,0)</f>
        <v>0.9234</v>
      </c>
      <c r="G88">
        <f>martianeum[[#This Row],[stan_magazynu '[kg']]]+martianeum[[#This Row],[ile_kg_materiału_z_ładunku]]</f>
        <v>98.381699999999981</v>
      </c>
      <c r="H88">
        <f>IF(martianeum[[#This Row],[stan_po_wydobyciu_z_ładunku]]&gt;=100,100,0)</f>
        <v>0</v>
      </c>
      <c r="I88">
        <f>martianeum[[#This Row],[stan_po_wydobyciu_z_ładunku]]-martianeum[[#This Row],[ile_zabiera_na_orbite]]</f>
        <v>98.381699999999981</v>
      </c>
    </row>
    <row r="89" spans="1:9" x14ac:dyDescent="0.25">
      <c r="A89" s="1">
        <v>48728</v>
      </c>
      <c r="B89">
        <f t="shared" si="1"/>
        <v>98.381699999999981</v>
      </c>
      <c r="C89" t="s">
        <v>13</v>
      </c>
      <c r="D89">
        <v>21.3</v>
      </c>
      <c r="E89">
        <v>13.4</v>
      </c>
      <c r="F89">
        <f>IF(martianeum[[#This Row],[zawartosc '[%']]]&gt;=1,martianeum[[#This Row],[masa '[kg']]]*martianeum[[#This Row],[zawartosc '[%']]]*0.01,0)</f>
        <v>2.8542000000000001</v>
      </c>
      <c r="G89">
        <f>martianeum[[#This Row],[stan_magazynu '[kg']]]+martianeum[[#This Row],[ile_kg_materiału_z_ładunku]]</f>
        <v>101.23589999999999</v>
      </c>
      <c r="H89">
        <f>IF(martianeum[[#This Row],[stan_po_wydobyciu_z_ładunku]]&gt;=100,100,0)</f>
        <v>100</v>
      </c>
      <c r="I89">
        <f>martianeum[[#This Row],[stan_po_wydobyciu_z_ładunku]]-martianeum[[#This Row],[ile_zabiera_na_orbite]]</f>
        <v>1.2358999999999867</v>
      </c>
    </row>
    <row r="90" spans="1:9" x14ac:dyDescent="0.25">
      <c r="A90" s="1">
        <v>48729</v>
      </c>
      <c r="B90">
        <f t="shared" si="1"/>
        <v>1.2358999999999867</v>
      </c>
      <c r="C90" t="s">
        <v>5</v>
      </c>
      <c r="D90">
        <v>24.5</v>
      </c>
      <c r="E90">
        <v>2.6</v>
      </c>
      <c r="F90">
        <f>IF(martianeum[[#This Row],[zawartosc '[%']]]&gt;=1,martianeum[[#This Row],[masa '[kg']]]*martianeum[[#This Row],[zawartosc '[%']]]*0.01,0)</f>
        <v>0.63700000000000001</v>
      </c>
      <c r="G90">
        <f>martianeum[[#This Row],[stan_magazynu '[kg']]]+martianeum[[#This Row],[ile_kg_materiału_z_ładunku]]</f>
        <v>1.8728999999999867</v>
      </c>
      <c r="H90">
        <f>IF(martianeum[[#This Row],[stan_po_wydobyciu_z_ładunku]]&gt;=100,100,0)</f>
        <v>0</v>
      </c>
      <c r="I90">
        <f>martianeum[[#This Row],[stan_po_wydobyciu_z_ładunku]]-martianeum[[#This Row],[ile_zabiera_na_orbite]]</f>
        <v>1.8728999999999867</v>
      </c>
    </row>
    <row r="91" spans="1:9" x14ac:dyDescent="0.25">
      <c r="A91" s="1">
        <v>48730</v>
      </c>
      <c r="B91">
        <f t="shared" si="1"/>
        <v>1.8728999999999867</v>
      </c>
      <c r="C91" t="s">
        <v>19</v>
      </c>
      <c r="D91">
        <v>20</v>
      </c>
      <c r="E91">
        <v>13.2</v>
      </c>
      <c r="F91">
        <f>IF(martianeum[[#This Row],[zawartosc '[%']]]&gt;=1,martianeum[[#This Row],[masa '[kg']]]*martianeum[[#This Row],[zawartosc '[%']]]*0.01,0)</f>
        <v>2.64</v>
      </c>
      <c r="G91">
        <f>martianeum[[#This Row],[stan_magazynu '[kg']]]+martianeum[[#This Row],[ile_kg_materiału_z_ładunku]]</f>
        <v>4.5128999999999868</v>
      </c>
      <c r="H91">
        <f>IF(martianeum[[#This Row],[stan_po_wydobyciu_z_ładunku]]&gt;=100,100,0)</f>
        <v>0</v>
      </c>
      <c r="I91">
        <f>martianeum[[#This Row],[stan_po_wydobyciu_z_ładunku]]-martianeum[[#This Row],[ile_zabiera_na_orbite]]</f>
        <v>4.5128999999999868</v>
      </c>
    </row>
    <row r="92" spans="1:9" x14ac:dyDescent="0.25">
      <c r="A92" s="1">
        <v>48731</v>
      </c>
      <c r="B92">
        <f t="shared" si="1"/>
        <v>4.5128999999999868</v>
      </c>
      <c r="C92" t="s">
        <v>10</v>
      </c>
      <c r="D92">
        <v>28.4</v>
      </c>
      <c r="E92">
        <v>12</v>
      </c>
      <c r="F92">
        <f>IF(martianeum[[#This Row],[zawartosc '[%']]]&gt;=1,martianeum[[#This Row],[masa '[kg']]]*martianeum[[#This Row],[zawartosc '[%']]]*0.01,0)</f>
        <v>3.4079999999999995</v>
      </c>
      <c r="G92">
        <f>martianeum[[#This Row],[stan_magazynu '[kg']]]+martianeum[[#This Row],[ile_kg_materiału_z_ładunku]]</f>
        <v>7.9208999999999863</v>
      </c>
      <c r="H92">
        <f>IF(martianeum[[#This Row],[stan_po_wydobyciu_z_ładunku]]&gt;=100,100,0)</f>
        <v>0</v>
      </c>
      <c r="I92">
        <f>martianeum[[#This Row],[stan_po_wydobyciu_z_ładunku]]-martianeum[[#This Row],[ile_zabiera_na_orbite]]</f>
        <v>7.9208999999999863</v>
      </c>
    </row>
    <row r="93" spans="1:9" x14ac:dyDescent="0.25">
      <c r="A93" s="1">
        <v>48732</v>
      </c>
      <c r="B93">
        <f t="shared" si="1"/>
        <v>7.9208999999999863</v>
      </c>
      <c r="C93" t="s">
        <v>11</v>
      </c>
      <c r="D93">
        <v>14.8</v>
      </c>
      <c r="E93">
        <v>10.1</v>
      </c>
      <c r="F93">
        <f>IF(martianeum[[#This Row],[zawartosc '[%']]]&gt;=1,martianeum[[#This Row],[masa '[kg']]]*martianeum[[#This Row],[zawartosc '[%']]]*0.01,0)</f>
        <v>1.4947999999999999</v>
      </c>
      <c r="G93">
        <f>martianeum[[#This Row],[stan_magazynu '[kg']]]+martianeum[[#This Row],[ile_kg_materiału_z_ładunku]]</f>
        <v>9.4156999999999869</v>
      </c>
      <c r="H93">
        <f>IF(martianeum[[#This Row],[stan_po_wydobyciu_z_ładunku]]&gt;=100,100,0)</f>
        <v>0</v>
      </c>
      <c r="I93">
        <f>martianeum[[#This Row],[stan_po_wydobyciu_z_ładunku]]-martianeum[[#This Row],[ile_zabiera_na_orbite]]</f>
        <v>9.4156999999999869</v>
      </c>
    </row>
    <row r="94" spans="1:9" x14ac:dyDescent="0.25">
      <c r="A94" s="1">
        <v>48733</v>
      </c>
      <c r="B94">
        <f t="shared" si="1"/>
        <v>9.4156999999999869</v>
      </c>
      <c r="C94" t="s">
        <v>29</v>
      </c>
      <c r="D94">
        <v>27.9</v>
      </c>
      <c r="E94">
        <v>0.6</v>
      </c>
      <c r="F94">
        <f>IF(martianeum[[#This Row],[zawartosc '[%']]]&gt;=1,martianeum[[#This Row],[masa '[kg']]]*martianeum[[#This Row],[zawartosc '[%']]]*0.01,0)</f>
        <v>0</v>
      </c>
      <c r="G94">
        <f>martianeum[[#This Row],[stan_magazynu '[kg']]]+martianeum[[#This Row],[ile_kg_materiału_z_ładunku]]</f>
        <v>9.4156999999999869</v>
      </c>
      <c r="H94">
        <f>IF(martianeum[[#This Row],[stan_po_wydobyciu_z_ładunku]]&gt;=100,100,0)</f>
        <v>0</v>
      </c>
      <c r="I94">
        <f>martianeum[[#This Row],[stan_po_wydobyciu_z_ładunku]]-martianeum[[#This Row],[ile_zabiera_na_orbite]]</f>
        <v>9.4156999999999869</v>
      </c>
    </row>
    <row r="95" spans="1:9" x14ac:dyDescent="0.25">
      <c r="A95" s="1">
        <v>48734</v>
      </c>
      <c r="B95">
        <f t="shared" si="1"/>
        <v>9.4156999999999869</v>
      </c>
      <c r="C95" t="s">
        <v>12</v>
      </c>
      <c r="D95">
        <v>19.899999999999999</v>
      </c>
      <c r="E95">
        <v>9.8000000000000007</v>
      </c>
      <c r="F95">
        <f>IF(martianeum[[#This Row],[zawartosc '[%']]]&gt;=1,martianeum[[#This Row],[masa '[kg']]]*martianeum[[#This Row],[zawartosc '[%']]]*0.01,0)</f>
        <v>1.9502000000000002</v>
      </c>
      <c r="G95">
        <f>martianeum[[#This Row],[stan_magazynu '[kg']]]+martianeum[[#This Row],[ile_kg_materiału_z_ładunku]]</f>
        <v>11.365899999999987</v>
      </c>
      <c r="H95">
        <f>IF(martianeum[[#This Row],[stan_po_wydobyciu_z_ładunku]]&gt;=100,100,0)</f>
        <v>0</v>
      </c>
      <c r="I95">
        <f>martianeum[[#This Row],[stan_po_wydobyciu_z_ładunku]]-martianeum[[#This Row],[ile_zabiera_na_orbite]]</f>
        <v>11.365899999999987</v>
      </c>
    </row>
    <row r="96" spans="1:9" x14ac:dyDescent="0.25">
      <c r="A96" s="1">
        <v>48735</v>
      </c>
      <c r="B96">
        <f t="shared" si="1"/>
        <v>11.365899999999987</v>
      </c>
      <c r="C96" t="s">
        <v>19</v>
      </c>
      <c r="D96">
        <v>22.5</v>
      </c>
      <c r="E96">
        <v>0</v>
      </c>
      <c r="F96">
        <f>IF(martianeum[[#This Row],[zawartosc '[%']]]&gt;=1,martianeum[[#This Row],[masa '[kg']]]*martianeum[[#This Row],[zawartosc '[%']]]*0.01,0)</f>
        <v>0</v>
      </c>
      <c r="G96">
        <f>martianeum[[#This Row],[stan_magazynu '[kg']]]+martianeum[[#This Row],[ile_kg_materiału_z_ładunku]]</f>
        <v>11.365899999999987</v>
      </c>
      <c r="H96">
        <f>IF(martianeum[[#This Row],[stan_po_wydobyciu_z_ładunku]]&gt;=100,100,0)</f>
        <v>0</v>
      </c>
      <c r="I96">
        <f>martianeum[[#This Row],[stan_po_wydobyciu_z_ładunku]]-martianeum[[#This Row],[ile_zabiera_na_orbite]]</f>
        <v>11.365899999999987</v>
      </c>
    </row>
    <row r="97" spans="1:9" x14ac:dyDescent="0.25">
      <c r="A97" s="1">
        <v>48736</v>
      </c>
      <c r="B97">
        <f t="shared" si="1"/>
        <v>11.365899999999987</v>
      </c>
      <c r="C97" t="s">
        <v>8</v>
      </c>
      <c r="D97">
        <v>21.6</v>
      </c>
      <c r="E97">
        <v>4.9000000000000004</v>
      </c>
      <c r="F97">
        <f>IF(martianeum[[#This Row],[zawartosc '[%']]]&gt;=1,martianeum[[#This Row],[masa '[kg']]]*martianeum[[#This Row],[zawartosc '[%']]]*0.01,0)</f>
        <v>1.0584000000000002</v>
      </c>
      <c r="G97">
        <f>martianeum[[#This Row],[stan_magazynu '[kg']]]+martianeum[[#This Row],[ile_kg_materiału_z_ładunku]]</f>
        <v>12.424299999999988</v>
      </c>
      <c r="H97">
        <f>IF(martianeum[[#This Row],[stan_po_wydobyciu_z_ładunku]]&gt;=100,100,0)</f>
        <v>0</v>
      </c>
      <c r="I97">
        <f>martianeum[[#This Row],[stan_po_wydobyciu_z_ładunku]]-martianeum[[#This Row],[ile_zabiera_na_orbite]]</f>
        <v>12.424299999999988</v>
      </c>
    </row>
    <row r="98" spans="1:9" x14ac:dyDescent="0.25">
      <c r="A98" s="1">
        <v>48737</v>
      </c>
      <c r="B98">
        <f t="shared" si="1"/>
        <v>12.424299999999988</v>
      </c>
      <c r="C98" t="s">
        <v>10</v>
      </c>
      <c r="D98">
        <v>28.1</v>
      </c>
      <c r="E98">
        <v>0</v>
      </c>
      <c r="F98">
        <f>IF(martianeum[[#This Row],[zawartosc '[%']]]&gt;=1,martianeum[[#This Row],[masa '[kg']]]*martianeum[[#This Row],[zawartosc '[%']]]*0.01,0)</f>
        <v>0</v>
      </c>
      <c r="G98">
        <f>martianeum[[#This Row],[stan_magazynu '[kg']]]+martianeum[[#This Row],[ile_kg_materiału_z_ładunku]]</f>
        <v>12.424299999999988</v>
      </c>
      <c r="H98">
        <f>IF(martianeum[[#This Row],[stan_po_wydobyciu_z_ładunku]]&gt;=100,100,0)</f>
        <v>0</v>
      </c>
      <c r="I98">
        <f>martianeum[[#This Row],[stan_po_wydobyciu_z_ładunku]]-martianeum[[#This Row],[ile_zabiera_na_orbite]]</f>
        <v>12.424299999999988</v>
      </c>
    </row>
    <row r="99" spans="1:9" x14ac:dyDescent="0.25">
      <c r="A99" s="1">
        <v>48738</v>
      </c>
      <c r="B99">
        <f t="shared" si="1"/>
        <v>12.424299999999988</v>
      </c>
      <c r="C99" t="s">
        <v>12</v>
      </c>
      <c r="D99">
        <v>21.5</v>
      </c>
      <c r="E99">
        <v>8.6</v>
      </c>
      <c r="F99">
        <f>IF(martianeum[[#This Row],[zawartosc '[%']]]&gt;=1,martianeum[[#This Row],[masa '[kg']]]*martianeum[[#This Row],[zawartosc '[%']]]*0.01,0)</f>
        <v>1.8490000000000002</v>
      </c>
      <c r="G99">
        <f>martianeum[[#This Row],[stan_magazynu '[kg']]]+martianeum[[#This Row],[ile_kg_materiału_z_ładunku]]</f>
        <v>14.273299999999988</v>
      </c>
      <c r="H99">
        <f>IF(martianeum[[#This Row],[stan_po_wydobyciu_z_ładunku]]&gt;=100,100,0)</f>
        <v>0</v>
      </c>
      <c r="I99">
        <f>martianeum[[#This Row],[stan_po_wydobyciu_z_ładunku]]-martianeum[[#This Row],[ile_zabiera_na_orbite]]</f>
        <v>14.273299999999988</v>
      </c>
    </row>
    <row r="100" spans="1:9" x14ac:dyDescent="0.25">
      <c r="A100" s="1">
        <v>48739</v>
      </c>
      <c r="B100">
        <f t="shared" si="1"/>
        <v>14.273299999999988</v>
      </c>
      <c r="C100" t="s">
        <v>14</v>
      </c>
      <c r="D100">
        <v>22.7</v>
      </c>
      <c r="E100">
        <v>0.1</v>
      </c>
      <c r="F100">
        <f>IF(martianeum[[#This Row],[zawartosc '[%']]]&gt;=1,martianeum[[#This Row],[masa '[kg']]]*martianeum[[#This Row],[zawartosc '[%']]]*0.01,0)</f>
        <v>0</v>
      </c>
      <c r="G100">
        <f>martianeum[[#This Row],[stan_magazynu '[kg']]]+martianeum[[#This Row],[ile_kg_materiału_z_ładunku]]</f>
        <v>14.273299999999988</v>
      </c>
      <c r="H100">
        <f>IF(martianeum[[#This Row],[stan_po_wydobyciu_z_ładunku]]&gt;=100,100,0)</f>
        <v>0</v>
      </c>
      <c r="I100">
        <f>martianeum[[#This Row],[stan_po_wydobyciu_z_ładunku]]-martianeum[[#This Row],[ile_zabiera_na_orbite]]</f>
        <v>14.273299999999988</v>
      </c>
    </row>
    <row r="101" spans="1:9" x14ac:dyDescent="0.25">
      <c r="A101" s="1">
        <v>48740</v>
      </c>
      <c r="B101">
        <f t="shared" si="1"/>
        <v>14.273299999999988</v>
      </c>
      <c r="C101" t="s">
        <v>10</v>
      </c>
      <c r="D101">
        <v>27.4</v>
      </c>
      <c r="E101">
        <v>21.8</v>
      </c>
      <c r="F101">
        <f>IF(martianeum[[#This Row],[zawartosc '[%']]]&gt;=1,martianeum[[#This Row],[masa '[kg']]]*martianeum[[#This Row],[zawartosc '[%']]]*0.01,0)</f>
        <v>5.9731999999999994</v>
      </c>
      <c r="G101">
        <f>martianeum[[#This Row],[stan_magazynu '[kg']]]+martianeum[[#This Row],[ile_kg_materiału_z_ładunku]]</f>
        <v>20.246499999999987</v>
      </c>
      <c r="H101">
        <f>IF(martianeum[[#This Row],[stan_po_wydobyciu_z_ładunku]]&gt;=100,100,0)</f>
        <v>0</v>
      </c>
      <c r="I101">
        <f>martianeum[[#This Row],[stan_po_wydobyciu_z_ładunku]]-martianeum[[#This Row],[ile_zabiera_na_orbite]]</f>
        <v>20.246499999999987</v>
      </c>
    </row>
    <row r="102" spans="1:9" x14ac:dyDescent="0.25">
      <c r="A102" s="1">
        <v>48741</v>
      </c>
      <c r="B102">
        <f t="shared" si="1"/>
        <v>20.246499999999987</v>
      </c>
      <c r="C102" t="s">
        <v>19</v>
      </c>
      <c r="D102">
        <v>18.3</v>
      </c>
      <c r="E102">
        <v>17.3</v>
      </c>
      <c r="F102">
        <f>IF(martianeum[[#This Row],[zawartosc '[%']]]&gt;=1,martianeum[[#This Row],[masa '[kg']]]*martianeum[[#This Row],[zawartosc '[%']]]*0.01,0)</f>
        <v>3.1659000000000006</v>
      </c>
      <c r="G102">
        <f>martianeum[[#This Row],[stan_magazynu '[kg']]]+martianeum[[#This Row],[ile_kg_materiału_z_ładunku]]</f>
        <v>23.412399999999987</v>
      </c>
      <c r="H102">
        <f>IF(martianeum[[#This Row],[stan_po_wydobyciu_z_ładunku]]&gt;=100,100,0)</f>
        <v>0</v>
      </c>
      <c r="I102">
        <f>martianeum[[#This Row],[stan_po_wydobyciu_z_ładunku]]-martianeum[[#This Row],[ile_zabiera_na_orbite]]</f>
        <v>23.412399999999987</v>
      </c>
    </row>
    <row r="103" spans="1:9" x14ac:dyDescent="0.25">
      <c r="A103" s="1">
        <v>48742</v>
      </c>
      <c r="B103">
        <f t="shared" si="1"/>
        <v>23.412399999999987</v>
      </c>
      <c r="C103" t="s">
        <v>19</v>
      </c>
      <c r="D103">
        <v>29</v>
      </c>
      <c r="E103">
        <v>27.3</v>
      </c>
      <c r="F103">
        <f>IF(martianeum[[#This Row],[zawartosc '[%']]]&gt;=1,martianeum[[#This Row],[masa '[kg']]]*martianeum[[#This Row],[zawartosc '[%']]]*0.01,0)</f>
        <v>7.9170000000000007</v>
      </c>
      <c r="G103">
        <f>martianeum[[#This Row],[stan_magazynu '[kg']]]+martianeum[[#This Row],[ile_kg_materiału_z_ładunku]]</f>
        <v>31.329399999999989</v>
      </c>
      <c r="H103">
        <f>IF(martianeum[[#This Row],[stan_po_wydobyciu_z_ładunku]]&gt;=100,100,0)</f>
        <v>0</v>
      </c>
      <c r="I103">
        <f>martianeum[[#This Row],[stan_po_wydobyciu_z_ładunku]]-martianeum[[#This Row],[ile_zabiera_na_orbite]]</f>
        <v>31.329399999999989</v>
      </c>
    </row>
    <row r="104" spans="1:9" x14ac:dyDescent="0.25">
      <c r="A104" s="1">
        <v>48743</v>
      </c>
      <c r="B104">
        <f t="shared" si="1"/>
        <v>31.329399999999989</v>
      </c>
      <c r="C104" t="s">
        <v>18</v>
      </c>
      <c r="D104">
        <v>18.100000000000001</v>
      </c>
      <c r="E104">
        <v>0</v>
      </c>
      <c r="F104">
        <f>IF(martianeum[[#This Row],[zawartosc '[%']]]&gt;=1,martianeum[[#This Row],[masa '[kg']]]*martianeum[[#This Row],[zawartosc '[%']]]*0.01,0)</f>
        <v>0</v>
      </c>
      <c r="G104">
        <f>martianeum[[#This Row],[stan_magazynu '[kg']]]+martianeum[[#This Row],[ile_kg_materiału_z_ładunku]]</f>
        <v>31.329399999999989</v>
      </c>
      <c r="H104">
        <f>IF(martianeum[[#This Row],[stan_po_wydobyciu_z_ładunku]]&gt;=100,100,0)</f>
        <v>0</v>
      </c>
      <c r="I104">
        <f>martianeum[[#This Row],[stan_po_wydobyciu_z_ładunku]]-martianeum[[#This Row],[ile_zabiera_na_orbite]]</f>
        <v>31.329399999999989</v>
      </c>
    </row>
    <row r="105" spans="1:9" x14ac:dyDescent="0.25">
      <c r="A105" s="1">
        <v>48744</v>
      </c>
      <c r="B105">
        <f t="shared" si="1"/>
        <v>31.329399999999989</v>
      </c>
      <c r="C105" t="s">
        <v>20</v>
      </c>
      <c r="D105">
        <v>16.399999999999999</v>
      </c>
      <c r="E105">
        <v>1.1000000000000001</v>
      </c>
      <c r="F105">
        <f>IF(martianeum[[#This Row],[zawartosc '[%']]]&gt;=1,martianeum[[#This Row],[masa '[kg']]]*martianeum[[#This Row],[zawartosc '[%']]]*0.01,0)</f>
        <v>0.1804</v>
      </c>
      <c r="G105">
        <f>martianeum[[#This Row],[stan_magazynu '[kg']]]+martianeum[[#This Row],[ile_kg_materiału_z_ładunku]]</f>
        <v>31.509799999999988</v>
      </c>
      <c r="H105">
        <f>IF(martianeum[[#This Row],[stan_po_wydobyciu_z_ładunku]]&gt;=100,100,0)</f>
        <v>0</v>
      </c>
      <c r="I105">
        <f>martianeum[[#This Row],[stan_po_wydobyciu_z_ładunku]]-martianeum[[#This Row],[ile_zabiera_na_orbite]]</f>
        <v>31.509799999999988</v>
      </c>
    </row>
    <row r="106" spans="1:9" x14ac:dyDescent="0.25">
      <c r="A106" s="1">
        <v>48745</v>
      </c>
      <c r="B106">
        <f t="shared" si="1"/>
        <v>31.509799999999988</v>
      </c>
      <c r="C106" t="s">
        <v>6</v>
      </c>
      <c r="D106">
        <v>21.8</v>
      </c>
      <c r="E106">
        <v>0</v>
      </c>
      <c r="F106">
        <f>IF(martianeum[[#This Row],[zawartosc '[%']]]&gt;=1,martianeum[[#This Row],[masa '[kg']]]*martianeum[[#This Row],[zawartosc '[%']]]*0.01,0)</f>
        <v>0</v>
      </c>
      <c r="G106">
        <f>martianeum[[#This Row],[stan_magazynu '[kg']]]+martianeum[[#This Row],[ile_kg_materiału_z_ładunku]]</f>
        <v>31.509799999999988</v>
      </c>
      <c r="H106">
        <f>IF(martianeum[[#This Row],[stan_po_wydobyciu_z_ładunku]]&gt;=100,100,0)</f>
        <v>0</v>
      </c>
      <c r="I106">
        <f>martianeum[[#This Row],[stan_po_wydobyciu_z_ładunku]]-martianeum[[#This Row],[ile_zabiera_na_orbite]]</f>
        <v>31.509799999999988</v>
      </c>
    </row>
    <row r="107" spans="1:9" x14ac:dyDescent="0.25">
      <c r="A107" s="1">
        <v>48746</v>
      </c>
      <c r="B107">
        <f t="shared" si="1"/>
        <v>31.509799999999988</v>
      </c>
      <c r="C107" t="s">
        <v>29</v>
      </c>
      <c r="D107">
        <v>27.2</v>
      </c>
      <c r="E107">
        <v>0</v>
      </c>
      <c r="F107">
        <f>IF(martianeum[[#This Row],[zawartosc '[%']]]&gt;=1,martianeum[[#This Row],[masa '[kg']]]*martianeum[[#This Row],[zawartosc '[%']]]*0.01,0)</f>
        <v>0</v>
      </c>
      <c r="G107">
        <f>martianeum[[#This Row],[stan_magazynu '[kg']]]+martianeum[[#This Row],[ile_kg_materiału_z_ładunku]]</f>
        <v>31.509799999999988</v>
      </c>
      <c r="H107">
        <f>IF(martianeum[[#This Row],[stan_po_wydobyciu_z_ładunku]]&gt;=100,100,0)</f>
        <v>0</v>
      </c>
      <c r="I107">
        <f>martianeum[[#This Row],[stan_po_wydobyciu_z_ładunku]]-martianeum[[#This Row],[ile_zabiera_na_orbite]]</f>
        <v>31.509799999999988</v>
      </c>
    </row>
    <row r="108" spans="1:9" x14ac:dyDescent="0.25">
      <c r="A108" s="1">
        <v>48747</v>
      </c>
      <c r="B108">
        <f t="shared" si="1"/>
        <v>31.509799999999988</v>
      </c>
      <c r="C108" t="s">
        <v>22</v>
      </c>
      <c r="D108">
        <v>21.2</v>
      </c>
      <c r="E108">
        <v>0</v>
      </c>
      <c r="F108">
        <f>IF(martianeum[[#This Row],[zawartosc '[%']]]&gt;=1,martianeum[[#This Row],[masa '[kg']]]*martianeum[[#This Row],[zawartosc '[%']]]*0.01,0)</f>
        <v>0</v>
      </c>
      <c r="G108">
        <f>martianeum[[#This Row],[stan_magazynu '[kg']]]+martianeum[[#This Row],[ile_kg_materiału_z_ładunku]]</f>
        <v>31.509799999999988</v>
      </c>
      <c r="H108">
        <f>IF(martianeum[[#This Row],[stan_po_wydobyciu_z_ładunku]]&gt;=100,100,0)</f>
        <v>0</v>
      </c>
      <c r="I108">
        <f>martianeum[[#This Row],[stan_po_wydobyciu_z_ładunku]]-martianeum[[#This Row],[ile_zabiera_na_orbite]]</f>
        <v>31.509799999999988</v>
      </c>
    </row>
    <row r="109" spans="1:9" x14ac:dyDescent="0.25">
      <c r="A109" s="1">
        <v>48748</v>
      </c>
      <c r="B109">
        <f t="shared" si="1"/>
        <v>31.509799999999988</v>
      </c>
      <c r="C109" t="s">
        <v>19</v>
      </c>
      <c r="D109">
        <v>17.7</v>
      </c>
      <c r="E109">
        <v>13.9</v>
      </c>
      <c r="F109">
        <f>IF(martianeum[[#This Row],[zawartosc '[%']]]&gt;=1,martianeum[[#This Row],[masa '[kg']]]*martianeum[[#This Row],[zawartosc '[%']]]*0.01,0)</f>
        <v>2.4603000000000002</v>
      </c>
      <c r="G109">
        <f>martianeum[[#This Row],[stan_magazynu '[kg']]]+martianeum[[#This Row],[ile_kg_materiału_z_ładunku]]</f>
        <v>33.970099999999988</v>
      </c>
      <c r="H109">
        <f>IF(martianeum[[#This Row],[stan_po_wydobyciu_z_ładunku]]&gt;=100,100,0)</f>
        <v>0</v>
      </c>
      <c r="I109">
        <f>martianeum[[#This Row],[stan_po_wydobyciu_z_ładunku]]-martianeum[[#This Row],[ile_zabiera_na_orbite]]</f>
        <v>33.970099999999988</v>
      </c>
    </row>
    <row r="110" spans="1:9" x14ac:dyDescent="0.25">
      <c r="A110" s="1">
        <v>48749</v>
      </c>
      <c r="B110">
        <f t="shared" si="1"/>
        <v>33.970099999999988</v>
      </c>
      <c r="C110" t="s">
        <v>22</v>
      </c>
      <c r="D110">
        <v>10.6</v>
      </c>
      <c r="E110">
        <v>6.9</v>
      </c>
      <c r="F110">
        <f>IF(martianeum[[#This Row],[zawartosc '[%']]]&gt;=1,martianeum[[#This Row],[masa '[kg']]]*martianeum[[#This Row],[zawartosc '[%']]]*0.01,0)</f>
        <v>0.73140000000000005</v>
      </c>
      <c r="G110">
        <f>martianeum[[#This Row],[stan_magazynu '[kg']]]+martianeum[[#This Row],[ile_kg_materiału_z_ładunku]]</f>
        <v>34.701499999999989</v>
      </c>
      <c r="H110">
        <f>IF(martianeum[[#This Row],[stan_po_wydobyciu_z_ładunku]]&gt;=100,100,0)</f>
        <v>0</v>
      </c>
      <c r="I110">
        <f>martianeum[[#This Row],[stan_po_wydobyciu_z_ładunku]]-martianeum[[#This Row],[ile_zabiera_na_orbite]]</f>
        <v>34.701499999999989</v>
      </c>
    </row>
    <row r="111" spans="1:9" x14ac:dyDescent="0.25">
      <c r="A111" s="1">
        <v>48750</v>
      </c>
      <c r="B111">
        <f t="shared" si="1"/>
        <v>34.701499999999989</v>
      </c>
      <c r="C111" t="s">
        <v>27</v>
      </c>
      <c r="D111">
        <v>10.4</v>
      </c>
      <c r="E111">
        <v>1.1000000000000001</v>
      </c>
      <c r="F111">
        <f>IF(martianeum[[#This Row],[zawartosc '[%']]]&gt;=1,martianeum[[#This Row],[masa '[kg']]]*martianeum[[#This Row],[zawartosc '[%']]]*0.01,0)</f>
        <v>0.11440000000000002</v>
      </c>
      <c r="G111">
        <f>martianeum[[#This Row],[stan_magazynu '[kg']]]+martianeum[[#This Row],[ile_kg_materiału_z_ładunku]]</f>
        <v>34.815899999999992</v>
      </c>
      <c r="H111">
        <f>IF(martianeum[[#This Row],[stan_po_wydobyciu_z_ładunku]]&gt;=100,100,0)</f>
        <v>0</v>
      </c>
      <c r="I111">
        <f>martianeum[[#This Row],[stan_po_wydobyciu_z_ładunku]]-martianeum[[#This Row],[ile_zabiera_na_orbite]]</f>
        <v>34.815899999999992</v>
      </c>
    </row>
    <row r="112" spans="1:9" x14ac:dyDescent="0.25">
      <c r="A112" s="1">
        <v>48751</v>
      </c>
      <c r="B112">
        <f t="shared" si="1"/>
        <v>34.815899999999992</v>
      </c>
      <c r="C112" t="s">
        <v>10</v>
      </c>
      <c r="D112">
        <v>15.8</v>
      </c>
      <c r="E112">
        <v>7.1</v>
      </c>
      <c r="F112">
        <f>IF(martianeum[[#This Row],[zawartosc '[%']]]&gt;=1,martianeum[[#This Row],[masa '[kg']]]*martianeum[[#This Row],[zawartosc '[%']]]*0.01,0)</f>
        <v>1.1217999999999999</v>
      </c>
      <c r="G112">
        <f>martianeum[[#This Row],[stan_magazynu '[kg']]]+martianeum[[#This Row],[ile_kg_materiału_z_ładunku]]</f>
        <v>35.937699999999992</v>
      </c>
      <c r="H112">
        <f>IF(martianeum[[#This Row],[stan_po_wydobyciu_z_ładunku]]&gt;=100,100,0)</f>
        <v>0</v>
      </c>
      <c r="I112">
        <f>martianeum[[#This Row],[stan_po_wydobyciu_z_ładunku]]-martianeum[[#This Row],[ile_zabiera_na_orbite]]</f>
        <v>35.937699999999992</v>
      </c>
    </row>
    <row r="113" spans="1:9" x14ac:dyDescent="0.25">
      <c r="A113" s="1">
        <v>48752</v>
      </c>
      <c r="B113">
        <f t="shared" si="1"/>
        <v>35.937699999999992</v>
      </c>
      <c r="C113" t="s">
        <v>9</v>
      </c>
      <c r="D113">
        <v>19.899999999999999</v>
      </c>
      <c r="E113">
        <v>10.8</v>
      </c>
      <c r="F113">
        <f>IF(martianeum[[#This Row],[zawartosc '[%']]]&gt;=1,martianeum[[#This Row],[masa '[kg']]]*martianeum[[#This Row],[zawartosc '[%']]]*0.01,0)</f>
        <v>2.1492</v>
      </c>
      <c r="G113">
        <f>martianeum[[#This Row],[stan_magazynu '[kg']]]+martianeum[[#This Row],[ile_kg_materiału_z_ładunku]]</f>
        <v>38.086899999999993</v>
      </c>
      <c r="H113">
        <f>IF(martianeum[[#This Row],[stan_po_wydobyciu_z_ładunku]]&gt;=100,100,0)</f>
        <v>0</v>
      </c>
      <c r="I113">
        <f>martianeum[[#This Row],[stan_po_wydobyciu_z_ładunku]]-martianeum[[#This Row],[ile_zabiera_na_orbite]]</f>
        <v>38.086899999999993</v>
      </c>
    </row>
    <row r="114" spans="1:9" x14ac:dyDescent="0.25">
      <c r="A114" s="1">
        <v>48753</v>
      </c>
      <c r="B114">
        <f t="shared" si="1"/>
        <v>38.086899999999993</v>
      </c>
      <c r="C114" t="s">
        <v>11</v>
      </c>
      <c r="D114">
        <v>13</v>
      </c>
      <c r="E114">
        <v>0</v>
      </c>
      <c r="F114">
        <f>IF(martianeum[[#This Row],[zawartosc '[%']]]&gt;=1,martianeum[[#This Row],[masa '[kg']]]*martianeum[[#This Row],[zawartosc '[%']]]*0.01,0)</f>
        <v>0</v>
      </c>
      <c r="G114">
        <f>martianeum[[#This Row],[stan_magazynu '[kg']]]+martianeum[[#This Row],[ile_kg_materiału_z_ładunku]]</f>
        <v>38.086899999999993</v>
      </c>
      <c r="H114">
        <f>IF(martianeum[[#This Row],[stan_po_wydobyciu_z_ładunku]]&gt;=100,100,0)</f>
        <v>0</v>
      </c>
      <c r="I114">
        <f>martianeum[[#This Row],[stan_po_wydobyciu_z_ładunku]]-martianeum[[#This Row],[ile_zabiera_na_orbite]]</f>
        <v>38.086899999999993</v>
      </c>
    </row>
    <row r="115" spans="1:9" x14ac:dyDescent="0.25">
      <c r="A115" s="1">
        <v>48754</v>
      </c>
      <c r="B115">
        <f t="shared" si="1"/>
        <v>38.086899999999993</v>
      </c>
      <c r="C115" t="s">
        <v>7</v>
      </c>
      <c r="D115">
        <v>28.1</v>
      </c>
      <c r="E115">
        <v>15</v>
      </c>
      <c r="F115">
        <f>IF(martianeum[[#This Row],[zawartosc '[%']]]&gt;=1,martianeum[[#This Row],[masa '[kg']]]*martianeum[[#This Row],[zawartosc '[%']]]*0.01,0)</f>
        <v>4.2149999999999999</v>
      </c>
      <c r="G115">
        <f>martianeum[[#This Row],[stan_magazynu '[kg']]]+martianeum[[#This Row],[ile_kg_materiału_z_ładunku]]</f>
        <v>42.301899999999989</v>
      </c>
      <c r="H115">
        <f>IF(martianeum[[#This Row],[stan_po_wydobyciu_z_ładunku]]&gt;=100,100,0)</f>
        <v>0</v>
      </c>
      <c r="I115">
        <f>martianeum[[#This Row],[stan_po_wydobyciu_z_ładunku]]-martianeum[[#This Row],[ile_zabiera_na_orbite]]</f>
        <v>42.301899999999989</v>
      </c>
    </row>
    <row r="116" spans="1:9" x14ac:dyDescent="0.25">
      <c r="A116" s="1">
        <v>48755</v>
      </c>
      <c r="B116">
        <f t="shared" si="1"/>
        <v>42.301899999999989</v>
      </c>
      <c r="C116" t="s">
        <v>12</v>
      </c>
      <c r="D116">
        <v>22.5</v>
      </c>
      <c r="E116">
        <v>8.6</v>
      </c>
      <c r="F116">
        <f>IF(martianeum[[#This Row],[zawartosc '[%']]]&gt;=1,martianeum[[#This Row],[masa '[kg']]]*martianeum[[#This Row],[zawartosc '[%']]]*0.01,0)</f>
        <v>1.9350000000000001</v>
      </c>
      <c r="G116">
        <f>martianeum[[#This Row],[stan_magazynu '[kg']]]+martianeum[[#This Row],[ile_kg_materiału_z_ładunku]]</f>
        <v>44.236899999999991</v>
      </c>
      <c r="H116">
        <f>IF(martianeum[[#This Row],[stan_po_wydobyciu_z_ładunku]]&gt;=100,100,0)</f>
        <v>0</v>
      </c>
      <c r="I116">
        <f>martianeum[[#This Row],[stan_po_wydobyciu_z_ładunku]]-martianeum[[#This Row],[ile_zabiera_na_orbite]]</f>
        <v>44.236899999999991</v>
      </c>
    </row>
    <row r="117" spans="1:9" x14ac:dyDescent="0.25">
      <c r="A117" s="1">
        <v>48756</v>
      </c>
      <c r="B117">
        <f t="shared" si="1"/>
        <v>44.236899999999991</v>
      </c>
      <c r="C117" t="s">
        <v>19</v>
      </c>
      <c r="D117">
        <v>14</v>
      </c>
      <c r="E117">
        <v>36.1</v>
      </c>
      <c r="F117">
        <f>IF(martianeum[[#This Row],[zawartosc '[%']]]&gt;=1,martianeum[[#This Row],[masa '[kg']]]*martianeum[[#This Row],[zawartosc '[%']]]*0.01,0)</f>
        <v>5.0540000000000003</v>
      </c>
      <c r="G117">
        <f>martianeum[[#This Row],[stan_magazynu '[kg']]]+martianeum[[#This Row],[ile_kg_materiału_z_ładunku]]</f>
        <v>49.290899999999993</v>
      </c>
      <c r="H117">
        <f>IF(martianeum[[#This Row],[stan_po_wydobyciu_z_ładunku]]&gt;=100,100,0)</f>
        <v>0</v>
      </c>
      <c r="I117">
        <f>martianeum[[#This Row],[stan_po_wydobyciu_z_ładunku]]-martianeum[[#This Row],[ile_zabiera_na_orbite]]</f>
        <v>49.290899999999993</v>
      </c>
    </row>
    <row r="118" spans="1:9" x14ac:dyDescent="0.25">
      <c r="A118" s="1">
        <v>48757</v>
      </c>
      <c r="B118">
        <f t="shared" si="1"/>
        <v>49.290899999999993</v>
      </c>
      <c r="C118" t="s">
        <v>10</v>
      </c>
      <c r="D118">
        <v>10.6</v>
      </c>
      <c r="E118">
        <v>18.399999999999999</v>
      </c>
      <c r="F118">
        <f>IF(martianeum[[#This Row],[zawartosc '[%']]]&gt;=1,martianeum[[#This Row],[masa '[kg']]]*martianeum[[#This Row],[zawartosc '[%']]]*0.01,0)</f>
        <v>1.9503999999999999</v>
      </c>
      <c r="G118">
        <f>martianeum[[#This Row],[stan_magazynu '[kg']]]+martianeum[[#This Row],[ile_kg_materiału_z_ładunku]]</f>
        <v>51.241299999999995</v>
      </c>
      <c r="H118">
        <f>IF(martianeum[[#This Row],[stan_po_wydobyciu_z_ładunku]]&gt;=100,100,0)</f>
        <v>0</v>
      </c>
      <c r="I118">
        <f>martianeum[[#This Row],[stan_po_wydobyciu_z_ładunku]]-martianeum[[#This Row],[ile_zabiera_na_orbite]]</f>
        <v>51.241299999999995</v>
      </c>
    </row>
    <row r="119" spans="1:9" x14ac:dyDescent="0.25">
      <c r="A119" s="1">
        <v>48758</v>
      </c>
      <c r="B119">
        <f t="shared" si="1"/>
        <v>51.241299999999995</v>
      </c>
      <c r="C119" t="s">
        <v>23</v>
      </c>
      <c r="D119">
        <v>22.3</v>
      </c>
      <c r="E119">
        <v>0</v>
      </c>
      <c r="F119">
        <f>IF(martianeum[[#This Row],[zawartosc '[%']]]&gt;=1,martianeum[[#This Row],[masa '[kg']]]*martianeum[[#This Row],[zawartosc '[%']]]*0.01,0)</f>
        <v>0</v>
      </c>
      <c r="G119">
        <f>martianeum[[#This Row],[stan_magazynu '[kg']]]+martianeum[[#This Row],[ile_kg_materiału_z_ładunku]]</f>
        <v>51.241299999999995</v>
      </c>
      <c r="H119">
        <f>IF(martianeum[[#This Row],[stan_po_wydobyciu_z_ładunku]]&gt;=100,100,0)</f>
        <v>0</v>
      </c>
      <c r="I119">
        <f>martianeum[[#This Row],[stan_po_wydobyciu_z_ładunku]]-martianeum[[#This Row],[ile_zabiera_na_orbite]]</f>
        <v>51.241299999999995</v>
      </c>
    </row>
    <row r="120" spans="1:9" x14ac:dyDescent="0.25">
      <c r="A120" s="1">
        <v>48759</v>
      </c>
      <c r="B120">
        <f t="shared" si="1"/>
        <v>51.241299999999995</v>
      </c>
      <c r="C120" t="s">
        <v>19</v>
      </c>
      <c r="D120">
        <v>14.5</v>
      </c>
      <c r="E120">
        <v>26</v>
      </c>
      <c r="F120">
        <f>IF(martianeum[[#This Row],[zawartosc '[%']]]&gt;=1,martianeum[[#This Row],[masa '[kg']]]*martianeum[[#This Row],[zawartosc '[%']]]*0.01,0)</f>
        <v>3.77</v>
      </c>
      <c r="G120">
        <f>martianeum[[#This Row],[stan_magazynu '[kg']]]+martianeum[[#This Row],[ile_kg_materiału_z_ładunku]]</f>
        <v>55.011299999999999</v>
      </c>
      <c r="H120">
        <f>IF(martianeum[[#This Row],[stan_po_wydobyciu_z_ładunku]]&gt;=100,100,0)</f>
        <v>0</v>
      </c>
      <c r="I120">
        <f>martianeum[[#This Row],[stan_po_wydobyciu_z_ładunku]]-martianeum[[#This Row],[ile_zabiera_na_orbite]]</f>
        <v>55.011299999999999</v>
      </c>
    </row>
    <row r="121" spans="1:9" x14ac:dyDescent="0.25">
      <c r="A121" s="1">
        <v>48760</v>
      </c>
      <c r="B121">
        <f t="shared" si="1"/>
        <v>55.011299999999999</v>
      </c>
      <c r="C121" t="s">
        <v>5</v>
      </c>
      <c r="D121">
        <v>21</v>
      </c>
      <c r="E121">
        <v>1.7</v>
      </c>
      <c r="F121">
        <f>IF(martianeum[[#This Row],[zawartosc '[%']]]&gt;=1,martianeum[[#This Row],[masa '[kg']]]*martianeum[[#This Row],[zawartosc '[%']]]*0.01,0)</f>
        <v>0.35699999999999998</v>
      </c>
      <c r="G121">
        <f>martianeum[[#This Row],[stan_magazynu '[kg']]]+martianeum[[#This Row],[ile_kg_materiału_z_ładunku]]</f>
        <v>55.368299999999998</v>
      </c>
      <c r="H121">
        <f>IF(martianeum[[#This Row],[stan_po_wydobyciu_z_ładunku]]&gt;=100,100,0)</f>
        <v>0</v>
      </c>
      <c r="I121">
        <f>martianeum[[#This Row],[stan_po_wydobyciu_z_ładunku]]-martianeum[[#This Row],[ile_zabiera_na_orbite]]</f>
        <v>55.368299999999998</v>
      </c>
    </row>
    <row r="122" spans="1:9" x14ac:dyDescent="0.25">
      <c r="A122" s="1">
        <v>48761</v>
      </c>
      <c r="B122">
        <f t="shared" si="1"/>
        <v>55.368299999999998</v>
      </c>
      <c r="C122" t="s">
        <v>4</v>
      </c>
      <c r="D122">
        <v>17.7</v>
      </c>
      <c r="E122">
        <v>0.4</v>
      </c>
      <c r="F122">
        <f>IF(martianeum[[#This Row],[zawartosc '[%']]]&gt;=1,martianeum[[#This Row],[masa '[kg']]]*martianeum[[#This Row],[zawartosc '[%']]]*0.01,0)</f>
        <v>0</v>
      </c>
      <c r="G122">
        <f>martianeum[[#This Row],[stan_magazynu '[kg']]]+martianeum[[#This Row],[ile_kg_materiału_z_ładunku]]</f>
        <v>55.368299999999998</v>
      </c>
      <c r="H122">
        <f>IF(martianeum[[#This Row],[stan_po_wydobyciu_z_ładunku]]&gt;=100,100,0)</f>
        <v>0</v>
      </c>
      <c r="I122">
        <f>martianeum[[#This Row],[stan_po_wydobyciu_z_ładunku]]-martianeum[[#This Row],[ile_zabiera_na_orbite]]</f>
        <v>55.368299999999998</v>
      </c>
    </row>
    <row r="123" spans="1:9" x14ac:dyDescent="0.25">
      <c r="A123" s="1">
        <v>48762</v>
      </c>
      <c r="B123">
        <f t="shared" si="1"/>
        <v>55.368299999999998</v>
      </c>
      <c r="C123" t="s">
        <v>7</v>
      </c>
      <c r="D123">
        <v>24.3</v>
      </c>
      <c r="E123">
        <v>9.6999999999999993</v>
      </c>
      <c r="F123">
        <f>IF(martianeum[[#This Row],[zawartosc '[%']]]&gt;=1,martianeum[[#This Row],[masa '[kg']]]*martianeum[[#This Row],[zawartosc '[%']]]*0.01,0)</f>
        <v>2.3571</v>
      </c>
      <c r="G123">
        <f>martianeum[[#This Row],[stan_magazynu '[kg']]]+martianeum[[#This Row],[ile_kg_materiału_z_ładunku]]</f>
        <v>57.7254</v>
      </c>
      <c r="H123">
        <f>IF(martianeum[[#This Row],[stan_po_wydobyciu_z_ładunku]]&gt;=100,100,0)</f>
        <v>0</v>
      </c>
      <c r="I123">
        <f>martianeum[[#This Row],[stan_po_wydobyciu_z_ładunku]]-martianeum[[#This Row],[ile_zabiera_na_orbite]]</f>
        <v>57.7254</v>
      </c>
    </row>
    <row r="124" spans="1:9" x14ac:dyDescent="0.25">
      <c r="A124" s="1">
        <v>48763</v>
      </c>
      <c r="B124">
        <f t="shared" si="1"/>
        <v>57.7254</v>
      </c>
      <c r="C124" t="s">
        <v>15</v>
      </c>
      <c r="D124">
        <v>18.8</v>
      </c>
      <c r="E124">
        <v>6.4</v>
      </c>
      <c r="F124">
        <f>IF(martianeum[[#This Row],[zawartosc '[%']]]&gt;=1,martianeum[[#This Row],[masa '[kg']]]*martianeum[[#This Row],[zawartosc '[%']]]*0.01,0)</f>
        <v>1.2032</v>
      </c>
      <c r="G124">
        <f>martianeum[[#This Row],[stan_magazynu '[kg']]]+martianeum[[#This Row],[ile_kg_materiału_z_ładunku]]</f>
        <v>58.928600000000003</v>
      </c>
      <c r="H124">
        <f>IF(martianeum[[#This Row],[stan_po_wydobyciu_z_ładunku]]&gt;=100,100,0)</f>
        <v>0</v>
      </c>
      <c r="I124">
        <f>martianeum[[#This Row],[stan_po_wydobyciu_z_ładunku]]-martianeum[[#This Row],[ile_zabiera_na_orbite]]</f>
        <v>58.928600000000003</v>
      </c>
    </row>
    <row r="125" spans="1:9" x14ac:dyDescent="0.25">
      <c r="A125" s="1">
        <v>48764</v>
      </c>
      <c r="B125">
        <f t="shared" si="1"/>
        <v>58.928600000000003</v>
      </c>
      <c r="C125" t="s">
        <v>13</v>
      </c>
      <c r="D125">
        <v>15.9</v>
      </c>
      <c r="E125">
        <v>5.2</v>
      </c>
      <c r="F125">
        <f>IF(martianeum[[#This Row],[zawartosc '[%']]]&gt;=1,martianeum[[#This Row],[masa '[kg']]]*martianeum[[#This Row],[zawartosc '[%']]]*0.01,0)</f>
        <v>0.82680000000000009</v>
      </c>
      <c r="G125">
        <f>martianeum[[#This Row],[stan_magazynu '[kg']]]+martianeum[[#This Row],[ile_kg_materiału_z_ładunku]]</f>
        <v>59.755400000000002</v>
      </c>
      <c r="H125">
        <f>IF(martianeum[[#This Row],[stan_po_wydobyciu_z_ładunku]]&gt;=100,100,0)</f>
        <v>0</v>
      </c>
      <c r="I125">
        <f>martianeum[[#This Row],[stan_po_wydobyciu_z_ładunku]]-martianeum[[#This Row],[ile_zabiera_na_orbite]]</f>
        <v>59.755400000000002</v>
      </c>
    </row>
    <row r="126" spans="1:9" x14ac:dyDescent="0.25">
      <c r="A126" s="1">
        <v>48765</v>
      </c>
      <c r="B126">
        <f t="shared" si="1"/>
        <v>59.755400000000002</v>
      </c>
      <c r="C126" t="s">
        <v>7</v>
      </c>
      <c r="D126">
        <v>26.1</v>
      </c>
      <c r="E126">
        <v>0</v>
      </c>
      <c r="F126">
        <f>IF(martianeum[[#This Row],[zawartosc '[%']]]&gt;=1,martianeum[[#This Row],[masa '[kg']]]*martianeum[[#This Row],[zawartosc '[%']]]*0.01,0)</f>
        <v>0</v>
      </c>
      <c r="G126">
        <f>martianeum[[#This Row],[stan_magazynu '[kg']]]+martianeum[[#This Row],[ile_kg_materiału_z_ładunku]]</f>
        <v>59.755400000000002</v>
      </c>
      <c r="H126">
        <f>IF(martianeum[[#This Row],[stan_po_wydobyciu_z_ładunku]]&gt;=100,100,0)</f>
        <v>0</v>
      </c>
      <c r="I126">
        <f>martianeum[[#This Row],[stan_po_wydobyciu_z_ładunku]]-martianeum[[#This Row],[ile_zabiera_na_orbite]]</f>
        <v>59.755400000000002</v>
      </c>
    </row>
    <row r="127" spans="1:9" x14ac:dyDescent="0.25">
      <c r="A127" s="1">
        <v>48766</v>
      </c>
      <c r="B127">
        <f t="shared" si="1"/>
        <v>59.755400000000002</v>
      </c>
      <c r="C127" t="s">
        <v>19</v>
      </c>
      <c r="D127">
        <v>29.4</v>
      </c>
      <c r="E127">
        <v>8.8000000000000007</v>
      </c>
      <c r="F127">
        <f>IF(martianeum[[#This Row],[zawartosc '[%']]]&gt;=1,martianeum[[#This Row],[masa '[kg']]]*martianeum[[#This Row],[zawartosc '[%']]]*0.01,0)</f>
        <v>2.5872000000000002</v>
      </c>
      <c r="G127">
        <f>martianeum[[#This Row],[stan_magazynu '[kg']]]+martianeum[[#This Row],[ile_kg_materiału_z_ładunku]]</f>
        <v>62.342600000000004</v>
      </c>
      <c r="H127">
        <f>IF(martianeum[[#This Row],[stan_po_wydobyciu_z_ładunku]]&gt;=100,100,0)</f>
        <v>0</v>
      </c>
      <c r="I127">
        <f>martianeum[[#This Row],[stan_po_wydobyciu_z_ładunku]]-martianeum[[#This Row],[ile_zabiera_na_orbite]]</f>
        <v>62.342600000000004</v>
      </c>
    </row>
    <row r="128" spans="1:9" x14ac:dyDescent="0.25">
      <c r="A128" s="1">
        <v>48767</v>
      </c>
      <c r="B128">
        <f t="shared" si="1"/>
        <v>62.342600000000004</v>
      </c>
      <c r="C128" t="s">
        <v>13</v>
      </c>
      <c r="D128">
        <v>10.5</v>
      </c>
      <c r="E128">
        <v>14.5</v>
      </c>
      <c r="F128">
        <f>IF(martianeum[[#This Row],[zawartosc '[%']]]&gt;=1,martianeum[[#This Row],[masa '[kg']]]*martianeum[[#This Row],[zawartosc '[%']]]*0.01,0)</f>
        <v>1.5225</v>
      </c>
      <c r="G128">
        <f>martianeum[[#This Row],[stan_magazynu '[kg']]]+martianeum[[#This Row],[ile_kg_materiału_z_ładunku]]</f>
        <v>63.865100000000005</v>
      </c>
      <c r="H128">
        <f>IF(martianeum[[#This Row],[stan_po_wydobyciu_z_ładunku]]&gt;=100,100,0)</f>
        <v>0</v>
      </c>
      <c r="I128">
        <f>martianeum[[#This Row],[stan_po_wydobyciu_z_ładunku]]-martianeum[[#This Row],[ile_zabiera_na_orbite]]</f>
        <v>63.865100000000005</v>
      </c>
    </row>
    <row r="129" spans="1:9" x14ac:dyDescent="0.25">
      <c r="A129" s="1">
        <v>48768</v>
      </c>
      <c r="B129">
        <f t="shared" si="1"/>
        <v>63.865100000000005</v>
      </c>
      <c r="C129" t="s">
        <v>30</v>
      </c>
      <c r="D129">
        <v>18.100000000000001</v>
      </c>
      <c r="E129">
        <v>0</v>
      </c>
      <c r="F129">
        <f>IF(martianeum[[#This Row],[zawartosc '[%']]]&gt;=1,martianeum[[#This Row],[masa '[kg']]]*martianeum[[#This Row],[zawartosc '[%']]]*0.01,0)</f>
        <v>0</v>
      </c>
      <c r="G129">
        <f>martianeum[[#This Row],[stan_magazynu '[kg']]]+martianeum[[#This Row],[ile_kg_materiału_z_ładunku]]</f>
        <v>63.865100000000005</v>
      </c>
      <c r="H129">
        <f>IF(martianeum[[#This Row],[stan_po_wydobyciu_z_ładunku]]&gt;=100,100,0)</f>
        <v>0</v>
      </c>
      <c r="I129">
        <f>martianeum[[#This Row],[stan_po_wydobyciu_z_ładunku]]-martianeum[[#This Row],[ile_zabiera_na_orbite]]</f>
        <v>63.865100000000005</v>
      </c>
    </row>
    <row r="130" spans="1:9" x14ac:dyDescent="0.25">
      <c r="A130" s="1">
        <v>48769</v>
      </c>
      <c r="B130">
        <f t="shared" si="1"/>
        <v>63.865100000000005</v>
      </c>
      <c r="C130" t="s">
        <v>15</v>
      </c>
      <c r="D130">
        <v>20.6</v>
      </c>
      <c r="E130">
        <v>0</v>
      </c>
      <c r="F130">
        <f>IF(martianeum[[#This Row],[zawartosc '[%']]]&gt;=1,martianeum[[#This Row],[masa '[kg']]]*martianeum[[#This Row],[zawartosc '[%']]]*0.01,0)</f>
        <v>0</v>
      </c>
      <c r="G130">
        <f>martianeum[[#This Row],[stan_magazynu '[kg']]]+martianeum[[#This Row],[ile_kg_materiału_z_ładunku]]</f>
        <v>63.865100000000005</v>
      </c>
      <c r="H130">
        <f>IF(martianeum[[#This Row],[stan_po_wydobyciu_z_ładunku]]&gt;=100,100,0)</f>
        <v>0</v>
      </c>
      <c r="I130">
        <f>martianeum[[#This Row],[stan_po_wydobyciu_z_ładunku]]-martianeum[[#This Row],[ile_zabiera_na_orbite]]</f>
        <v>63.865100000000005</v>
      </c>
    </row>
    <row r="131" spans="1:9" x14ac:dyDescent="0.25">
      <c r="A131" s="1">
        <v>48770</v>
      </c>
      <c r="B131">
        <f t="shared" si="1"/>
        <v>63.865100000000005</v>
      </c>
      <c r="C131" t="s">
        <v>15</v>
      </c>
      <c r="D131">
        <v>17.100000000000001</v>
      </c>
      <c r="E131">
        <v>0</v>
      </c>
      <c r="F131">
        <f>IF(martianeum[[#This Row],[zawartosc '[%']]]&gt;=1,martianeum[[#This Row],[masa '[kg']]]*martianeum[[#This Row],[zawartosc '[%']]]*0.01,0)</f>
        <v>0</v>
      </c>
      <c r="G131">
        <f>martianeum[[#This Row],[stan_magazynu '[kg']]]+martianeum[[#This Row],[ile_kg_materiału_z_ładunku]]</f>
        <v>63.865100000000005</v>
      </c>
      <c r="H131">
        <f>IF(martianeum[[#This Row],[stan_po_wydobyciu_z_ładunku]]&gt;=100,100,0)</f>
        <v>0</v>
      </c>
      <c r="I131">
        <f>martianeum[[#This Row],[stan_po_wydobyciu_z_ładunku]]-martianeum[[#This Row],[ile_zabiera_na_orbite]]</f>
        <v>63.865100000000005</v>
      </c>
    </row>
    <row r="132" spans="1:9" x14ac:dyDescent="0.25">
      <c r="A132" s="1">
        <v>48771</v>
      </c>
      <c r="B132">
        <f t="shared" ref="B132:B195" si="2">I131</f>
        <v>63.865100000000005</v>
      </c>
      <c r="C132" t="s">
        <v>22</v>
      </c>
      <c r="D132">
        <v>17</v>
      </c>
      <c r="E132">
        <v>0.3</v>
      </c>
      <c r="F132">
        <f>IF(martianeum[[#This Row],[zawartosc '[%']]]&gt;=1,martianeum[[#This Row],[masa '[kg']]]*martianeum[[#This Row],[zawartosc '[%']]]*0.01,0)</f>
        <v>0</v>
      </c>
      <c r="G132">
        <f>martianeum[[#This Row],[stan_magazynu '[kg']]]+martianeum[[#This Row],[ile_kg_materiału_z_ładunku]]</f>
        <v>63.865100000000005</v>
      </c>
      <c r="H132">
        <f>IF(martianeum[[#This Row],[stan_po_wydobyciu_z_ładunku]]&gt;=100,100,0)</f>
        <v>0</v>
      </c>
      <c r="I132">
        <f>martianeum[[#This Row],[stan_po_wydobyciu_z_ładunku]]-martianeum[[#This Row],[ile_zabiera_na_orbite]]</f>
        <v>63.865100000000005</v>
      </c>
    </row>
    <row r="133" spans="1:9" x14ac:dyDescent="0.25">
      <c r="A133" s="1">
        <v>48772</v>
      </c>
      <c r="B133">
        <f t="shared" si="2"/>
        <v>63.865100000000005</v>
      </c>
      <c r="C133" t="s">
        <v>23</v>
      </c>
      <c r="D133">
        <v>14.7</v>
      </c>
      <c r="E133">
        <v>2.2999999999999998</v>
      </c>
      <c r="F133">
        <f>IF(martianeum[[#This Row],[zawartosc '[%']]]&gt;=1,martianeum[[#This Row],[masa '[kg']]]*martianeum[[#This Row],[zawartosc '[%']]]*0.01,0)</f>
        <v>0.33809999999999996</v>
      </c>
      <c r="G133">
        <f>martianeum[[#This Row],[stan_magazynu '[kg']]]+martianeum[[#This Row],[ile_kg_materiału_z_ładunku]]</f>
        <v>64.20320000000001</v>
      </c>
      <c r="H133">
        <f>IF(martianeum[[#This Row],[stan_po_wydobyciu_z_ładunku]]&gt;=100,100,0)</f>
        <v>0</v>
      </c>
      <c r="I133">
        <f>martianeum[[#This Row],[stan_po_wydobyciu_z_ładunku]]-martianeum[[#This Row],[ile_zabiera_na_orbite]]</f>
        <v>64.20320000000001</v>
      </c>
    </row>
    <row r="134" spans="1:9" x14ac:dyDescent="0.25">
      <c r="A134" s="1">
        <v>48773</v>
      </c>
      <c r="B134">
        <f t="shared" si="2"/>
        <v>64.20320000000001</v>
      </c>
      <c r="C134" t="s">
        <v>15</v>
      </c>
      <c r="D134">
        <v>21.7</v>
      </c>
      <c r="E134">
        <v>0</v>
      </c>
      <c r="F134">
        <f>IF(martianeum[[#This Row],[zawartosc '[%']]]&gt;=1,martianeum[[#This Row],[masa '[kg']]]*martianeum[[#This Row],[zawartosc '[%']]]*0.01,0)</f>
        <v>0</v>
      </c>
      <c r="G134">
        <f>martianeum[[#This Row],[stan_magazynu '[kg']]]+martianeum[[#This Row],[ile_kg_materiału_z_ładunku]]</f>
        <v>64.20320000000001</v>
      </c>
      <c r="H134">
        <f>IF(martianeum[[#This Row],[stan_po_wydobyciu_z_ładunku]]&gt;=100,100,0)</f>
        <v>0</v>
      </c>
      <c r="I134">
        <f>martianeum[[#This Row],[stan_po_wydobyciu_z_ładunku]]-martianeum[[#This Row],[ile_zabiera_na_orbite]]</f>
        <v>64.20320000000001</v>
      </c>
    </row>
    <row r="135" spans="1:9" x14ac:dyDescent="0.25">
      <c r="A135" s="1">
        <v>48774</v>
      </c>
      <c r="B135">
        <f t="shared" si="2"/>
        <v>64.20320000000001</v>
      </c>
      <c r="C135" t="s">
        <v>16</v>
      </c>
      <c r="D135">
        <v>12.5</v>
      </c>
      <c r="E135">
        <v>0</v>
      </c>
      <c r="F135">
        <f>IF(martianeum[[#This Row],[zawartosc '[%']]]&gt;=1,martianeum[[#This Row],[masa '[kg']]]*martianeum[[#This Row],[zawartosc '[%']]]*0.01,0)</f>
        <v>0</v>
      </c>
      <c r="G135">
        <f>martianeum[[#This Row],[stan_magazynu '[kg']]]+martianeum[[#This Row],[ile_kg_materiału_z_ładunku]]</f>
        <v>64.20320000000001</v>
      </c>
      <c r="H135">
        <f>IF(martianeum[[#This Row],[stan_po_wydobyciu_z_ładunku]]&gt;=100,100,0)</f>
        <v>0</v>
      </c>
      <c r="I135">
        <f>martianeum[[#This Row],[stan_po_wydobyciu_z_ładunku]]-martianeum[[#This Row],[ile_zabiera_na_orbite]]</f>
        <v>64.20320000000001</v>
      </c>
    </row>
    <row r="136" spans="1:9" x14ac:dyDescent="0.25">
      <c r="A136" s="1">
        <v>48775</v>
      </c>
      <c r="B136">
        <f t="shared" si="2"/>
        <v>64.20320000000001</v>
      </c>
      <c r="C136" t="s">
        <v>8</v>
      </c>
      <c r="D136">
        <v>17.8</v>
      </c>
      <c r="E136">
        <v>4.0999999999999996</v>
      </c>
      <c r="F136">
        <f>IF(martianeum[[#This Row],[zawartosc '[%']]]&gt;=1,martianeum[[#This Row],[masa '[kg']]]*martianeum[[#This Row],[zawartosc '[%']]]*0.01,0)</f>
        <v>0.72979999999999989</v>
      </c>
      <c r="G136">
        <f>martianeum[[#This Row],[stan_magazynu '[kg']]]+martianeum[[#This Row],[ile_kg_materiału_z_ładunku]]</f>
        <v>64.933000000000007</v>
      </c>
      <c r="H136">
        <f>IF(martianeum[[#This Row],[stan_po_wydobyciu_z_ładunku]]&gt;=100,100,0)</f>
        <v>0</v>
      </c>
      <c r="I136">
        <f>martianeum[[#This Row],[stan_po_wydobyciu_z_ładunku]]-martianeum[[#This Row],[ile_zabiera_na_orbite]]</f>
        <v>64.933000000000007</v>
      </c>
    </row>
    <row r="137" spans="1:9" x14ac:dyDescent="0.25">
      <c r="A137" s="1">
        <v>48776</v>
      </c>
      <c r="B137">
        <f t="shared" si="2"/>
        <v>64.933000000000007</v>
      </c>
      <c r="C137" t="s">
        <v>10</v>
      </c>
      <c r="D137">
        <v>28.9</v>
      </c>
      <c r="E137">
        <v>38.700000000000003</v>
      </c>
      <c r="F137">
        <f>IF(martianeum[[#This Row],[zawartosc '[%']]]&gt;=1,martianeum[[#This Row],[masa '[kg']]]*martianeum[[#This Row],[zawartosc '[%']]]*0.01,0)</f>
        <v>11.1843</v>
      </c>
      <c r="G137">
        <f>martianeum[[#This Row],[stan_magazynu '[kg']]]+martianeum[[#This Row],[ile_kg_materiału_z_ładunku]]</f>
        <v>76.1173</v>
      </c>
      <c r="H137">
        <f>IF(martianeum[[#This Row],[stan_po_wydobyciu_z_ładunku]]&gt;=100,100,0)</f>
        <v>0</v>
      </c>
      <c r="I137">
        <f>martianeum[[#This Row],[stan_po_wydobyciu_z_ładunku]]-martianeum[[#This Row],[ile_zabiera_na_orbite]]</f>
        <v>76.1173</v>
      </c>
    </row>
    <row r="138" spans="1:9" x14ac:dyDescent="0.25">
      <c r="A138" s="1">
        <v>48777</v>
      </c>
      <c r="B138">
        <f t="shared" si="2"/>
        <v>76.1173</v>
      </c>
      <c r="C138" t="s">
        <v>11</v>
      </c>
      <c r="D138">
        <v>21</v>
      </c>
      <c r="E138">
        <v>3.5</v>
      </c>
      <c r="F138">
        <f>IF(martianeum[[#This Row],[zawartosc '[%']]]&gt;=1,martianeum[[#This Row],[masa '[kg']]]*martianeum[[#This Row],[zawartosc '[%']]]*0.01,0)</f>
        <v>0.73499999999999999</v>
      </c>
      <c r="G138">
        <f>martianeum[[#This Row],[stan_magazynu '[kg']]]+martianeum[[#This Row],[ile_kg_materiału_z_ładunku]]</f>
        <v>76.8523</v>
      </c>
      <c r="H138">
        <f>IF(martianeum[[#This Row],[stan_po_wydobyciu_z_ładunku]]&gt;=100,100,0)</f>
        <v>0</v>
      </c>
      <c r="I138">
        <f>martianeum[[#This Row],[stan_po_wydobyciu_z_ładunku]]-martianeum[[#This Row],[ile_zabiera_na_orbite]]</f>
        <v>76.8523</v>
      </c>
    </row>
    <row r="139" spans="1:9" x14ac:dyDescent="0.25">
      <c r="A139" s="1">
        <v>48778</v>
      </c>
      <c r="B139">
        <f t="shared" si="2"/>
        <v>76.8523</v>
      </c>
      <c r="C139" t="s">
        <v>21</v>
      </c>
      <c r="D139">
        <v>13</v>
      </c>
      <c r="E139">
        <v>0.1</v>
      </c>
      <c r="F139">
        <f>IF(martianeum[[#This Row],[zawartosc '[%']]]&gt;=1,martianeum[[#This Row],[masa '[kg']]]*martianeum[[#This Row],[zawartosc '[%']]]*0.01,0)</f>
        <v>0</v>
      </c>
      <c r="G139">
        <f>martianeum[[#This Row],[stan_magazynu '[kg']]]+martianeum[[#This Row],[ile_kg_materiału_z_ładunku]]</f>
        <v>76.8523</v>
      </c>
      <c r="H139">
        <f>IF(martianeum[[#This Row],[stan_po_wydobyciu_z_ładunku]]&gt;=100,100,0)</f>
        <v>0</v>
      </c>
      <c r="I139">
        <f>martianeum[[#This Row],[stan_po_wydobyciu_z_ładunku]]-martianeum[[#This Row],[ile_zabiera_na_orbite]]</f>
        <v>76.8523</v>
      </c>
    </row>
    <row r="140" spans="1:9" x14ac:dyDescent="0.25">
      <c r="A140" s="1">
        <v>48779</v>
      </c>
      <c r="B140">
        <f t="shared" si="2"/>
        <v>76.8523</v>
      </c>
      <c r="C140" t="s">
        <v>10</v>
      </c>
      <c r="D140">
        <v>23.1</v>
      </c>
      <c r="E140">
        <v>0</v>
      </c>
      <c r="F140">
        <f>IF(martianeum[[#This Row],[zawartosc '[%']]]&gt;=1,martianeum[[#This Row],[masa '[kg']]]*martianeum[[#This Row],[zawartosc '[%']]]*0.01,0)</f>
        <v>0</v>
      </c>
      <c r="G140">
        <f>martianeum[[#This Row],[stan_magazynu '[kg']]]+martianeum[[#This Row],[ile_kg_materiału_z_ładunku]]</f>
        <v>76.8523</v>
      </c>
      <c r="H140">
        <f>IF(martianeum[[#This Row],[stan_po_wydobyciu_z_ładunku]]&gt;=100,100,0)</f>
        <v>0</v>
      </c>
      <c r="I140">
        <f>martianeum[[#This Row],[stan_po_wydobyciu_z_ładunku]]-martianeum[[#This Row],[ile_zabiera_na_orbite]]</f>
        <v>76.8523</v>
      </c>
    </row>
    <row r="141" spans="1:9" x14ac:dyDescent="0.25">
      <c r="A141" s="1">
        <v>48780</v>
      </c>
      <c r="B141">
        <f t="shared" si="2"/>
        <v>76.8523</v>
      </c>
      <c r="C141" t="s">
        <v>15</v>
      </c>
      <c r="D141">
        <v>28.5</v>
      </c>
      <c r="E141">
        <v>0</v>
      </c>
      <c r="F141">
        <f>IF(martianeum[[#This Row],[zawartosc '[%']]]&gt;=1,martianeum[[#This Row],[masa '[kg']]]*martianeum[[#This Row],[zawartosc '[%']]]*0.01,0)</f>
        <v>0</v>
      </c>
      <c r="G141">
        <f>martianeum[[#This Row],[stan_magazynu '[kg']]]+martianeum[[#This Row],[ile_kg_materiału_z_ładunku]]</f>
        <v>76.8523</v>
      </c>
      <c r="H141">
        <f>IF(martianeum[[#This Row],[stan_po_wydobyciu_z_ładunku]]&gt;=100,100,0)</f>
        <v>0</v>
      </c>
      <c r="I141">
        <f>martianeum[[#This Row],[stan_po_wydobyciu_z_ładunku]]-martianeum[[#This Row],[ile_zabiera_na_orbite]]</f>
        <v>76.8523</v>
      </c>
    </row>
    <row r="142" spans="1:9" x14ac:dyDescent="0.25">
      <c r="A142" s="1">
        <v>48781</v>
      </c>
      <c r="B142">
        <f t="shared" si="2"/>
        <v>76.8523</v>
      </c>
      <c r="C142" t="s">
        <v>15</v>
      </c>
      <c r="D142">
        <v>12.8</v>
      </c>
      <c r="E142">
        <v>0</v>
      </c>
      <c r="F142">
        <f>IF(martianeum[[#This Row],[zawartosc '[%']]]&gt;=1,martianeum[[#This Row],[masa '[kg']]]*martianeum[[#This Row],[zawartosc '[%']]]*0.01,0)</f>
        <v>0</v>
      </c>
      <c r="G142">
        <f>martianeum[[#This Row],[stan_magazynu '[kg']]]+martianeum[[#This Row],[ile_kg_materiału_z_ładunku]]</f>
        <v>76.8523</v>
      </c>
      <c r="H142">
        <f>IF(martianeum[[#This Row],[stan_po_wydobyciu_z_ładunku]]&gt;=100,100,0)</f>
        <v>0</v>
      </c>
      <c r="I142">
        <f>martianeum[[#This Row],[stan_po_wydobyciu_z_ładunku]]-martianeum[[#This Row],[ile_zabiera_na_orbite]]</f>
        <v>76.8523</v>
      </c>
    </row>
    <row r="143" spans="1:9" x14ac:dyDescent="0.25">
      <c r="A143" s="1">
        <v>48782</v>
      </c>
      <c r="B143">
        <f t="shared" si="2"/>
        <v>76.8523</v>
      </c>
      <c r="C143" t="s">
        <v>31</v>
      </c>
      <c r="D143">
        <v>26.8</v>
      </c>
      <c r="E143">
        <v>0</v>
      </c>
      <c r="F143">
        <f>IF(martianeum[[#This Row],[zawartosc '[%']]]&gt;=1,martianeum[[#This Row],[masa '[kg']]]*martianeum[[#This Row],[zawartosc '[%']]]*0.01,0)</f>
        <v>0</v>
      </c>
      <c r="G143">
        <f>martianeum[[#This Row],[stan_magazynu '[kg']]]+martianeum[[#This Row],[ile_kg_materiału_z_ładunku]]</f>
        <v>76.8523</v>
      </c>
      <c r="H143">
        <f>IF(martianeum[[#This Row],[stan_po_wydobyciu_z_ładunku]]&gt;=100,100,0)</f>
        <v>0</v>
      </c>
      <c r="I143">
        <f>martianeum[[#This Row],[stan_po_wydobyciu_z_ładunku]]-martianeum[[#This Row],[ile_zabiera_na_orbite]]</f>
        <v>76.8523</v>
      </c>
    </row>
    <row r="144" spans="1:9" x14ac:dyDescent="0.25">
      <c r="A144" s="1">
        <v>48783</v>
      </c>
      <c r="B144">
        <f t="shared" si="2"/>
        <v>76.8523</v>
      </c>
      <c r="C144" t="s">
        <v>10</v>
      </c>
      <c r="D144">
        <v>15.1</v>
      </c>
      <c r="E144">
        <v>24.8</v>
      </c>
      <c r="F144">
        <f>IF(martianeum[[#This Row],[zawartosc '[%']]]&gt;=1,martianeum[[#This Row],[masa '[kg']]]*martianeum[[#This Row],[zawartosc '[%']]]*0.01,0)</f>
        <v>3.7448000000000001</v>
      </c>
      <c r="G144">
        <f>martianeum[[#This Row],[stan_magazynu '[kg']]]+martianeum[[#This Row],[ile_kg_materiału_z_ładunku]]</f>
        <v>80.597099999999998</v>
      </c>
      <c r="H144">
        <f>IF(martianeum[[#This Row],[stan_po_wydobyciu_z_ładunku]]&gt;=100,100,0)</f>
        <v>0</v>
      </c>
      <c r="I144">
        <f>martianeum[[#This Row],[stan_po_wydobyciu_z_ładunku]]-martianeum[[#This Row],[ile_zabiera_na_orbite]]</f>
        <v>80.597099999999998</v>
      </c>
    </row>
    <row r="145" spans="1:9" x14ac:dyDescent="0.25">
      <c r="A145" s="1">
        <v>48784</v>
      </c>
      <c r="B145">
        <f t="shared" si="2"/>
        <v>80.597099999999998</v>
      </c>
      <c r="C145" t="s">
        <v>18</v>
      </c>
      <c r="D145">
        <v>14.4</v>
      </c>
      <c r="E145">
        <v>13.5</v>
      </c>
      <c r="F145">
        <f>IF(martianeum[[#This Row],[zawartosc '[%']]]&gt;=1,martianeum[[#This Row],[masa '[kg']]]*martianeum[[#This Row],[zawartosc '[%']]]*0.01,0)</f>
        <v>1.9440000000000002</v>
      </c>
      <c r="G145">
        <f>martianeum[[#This Row],[stan_magazynu '[kg']]]+martianeum[[#This Row],[ile_kg_materiału_z_ładunku]]</f>
        <v>82.5411</v>
      </c>
      <c r="H145">
        <f>IF(martianeum[[#This Row],[stan_po_wydobyciu_z_ładunku]]&gt;=100,100,0)</f>
        <v>0</v>
      </c>
      <c r="I145">
        <f>martianeum[[#This Row],[stan_po_wydobyciu_z_ładunku]]-martianeum[[#This Row],[ile_zabiera_na_orbite]]</f>
        <v>82.5411</v>
      </c>
    </row>
    <row r="146" spans="1:9" x14ac:dyDescent="0.25">
      <c r="A146" s="1">
        <v>48785</v>
      </c>
      <c r="B146">
        <f t="shared" si="2"/>
        <v>82.5411</v>
      </c>
      <c r="C146" t="s">
        <v>11</v>
      </c>
      <c r="D146">
        <v>29.2</v>
      </c>
      <c r="E146">
        <v>15.7</v>
      </c>
      <c r="F146">
        <f>IF(martianeum[[#This Row],[zawartosc '[%']]]&gt;=1,martianeum[[#This Row],[masa '[kg']]]*martianeum[[#This Row],[zawartosc '[%']]]*0.01,0)</f>
        <v>4.5843999999999996</v>
      </c>
      <c r="G146">
        <f>martianeum[[#This Row],[stan_magazynu '[kg']]]+martianeum[[#This Row],[ile_kg_materiału_z_ładunku]]</f>
        <v>87.125500000000002</v>
      </c>
      <c r="H146">
        <f>IF(martianeum[[#This Row],[stan_po_wydobyciu_z_ładunku]]&gt;=100,100,0)</f>
        <v>0</v>
      </c>
      <c r="I146">
        <f>martianeum[[#This Row],[stan_po_wydobyciu_z_ładunku]]-martianeum[[#This Row],[ile_zabiera_na_orbite]]</f>
        <v>87.125500000000002</v>
      </c>
    </row>
    <row r="147" spans="1:9" x14ac:dyDescent="0.25">
      <c r="A147" s="1">
        <v>48786</v>
      </c>
      <c r="B147">
        <f t="shared" si="2"/>
        <v>87.125500000000002</v>
      </c>
      <c r="C147" t="s">
        <v>10</v>
      </c>
      <c r="D147">
        <v>28.9</v>
      </c>
      <c r="E147">
        <v>47.2</v>
      </c>
      <c r="F147">
        <f>IF(martianeum[[#This Row],[zawartosc '[%']]]&gt;=1,martianeum[[#This Row],[masa '[kg']]]*martianeum[[#This Row],[zawartosc '[%']]]*0.01,0)</f>
        <v>13.640799999999999</v>
      </c>
      <c r="G147">
        <f>martianeum[[#This Row],[stan_magazynu '[kg']]]+martianeum[[#This Row],[ile_kg_materiału_z_ładunku]]</f>
        <v>100.7663</v>
      </c>
      <c r="H147">
        <f>IF(martianeum[[#This Row],[stan_po_wydobyciu_z_ładunku]]&gt;=100,100,0)</f>
        <v>100</v>
      </c>
      <c r="I147">
        <f>martianeum[[#This Row],[stan_po_wydobyciu_z_ładunku]]-martianeum[[#This Row],[ile_zabiera_na_orbite]]</f>
        <v>0.76630000000000109</v>
      </c>
    </row>
    <row r="148" spans="1:9" x14ac:dyDescent="0.25">
      <c r="A148" s="1">
        <v>48787</v>
      </c>
      <c r="B148">
        <f t="shared" si="2"/>
        <v>0.76630000000000109</v>
      </c>
      <c r="C148" t="s">
        <v>20</v>
      </c>
      <c r="D148">
        <v>18.399999999999999</v>
      </c>
      <c r="E148">
        <v>3.9</v>
      </c>
      <c r="F148">
        <f>IF(martianeum[[#This Row],[zawartosc '[%']]]&gt;=1,martianeum[[#This Row],[masa '[kg']]]*martianeum[[#This Row],[zawartosc '[%']]]*0.01,0)</f>
        <v>0.7175999999999999</v>
      </c>
      <c r="G148">
        <f>martianeum[[#This Row],[stan_magazynu '[kg']]]+martianeum[[#This Row],[ile_kg_materiału_z_ładunku]]</f>
        <v>1.4839000000000011</v>
      </c>
      <c r="H148">
        <f>IF(martianeum[[#This Row],[stan_po_wydobyciu_z_ładunku]]&gt;=100,100,0)</f>
        <v>0</v>
      </c>
      <c r="I148">
        <f>martianeum[[#This Row],[stan_po_wydobyciu_z_ładunku]]-martianeum[[#This Row],[ile_zabiera_na_orbite]]</f>
        <v>1.4839000000000011</v>
      </c>
    </row>
    <row r="149" spans="1:9" x14ac:dyDescent="0.25">
      <c r="A149" s="1">
        <v>48788</v>
      </c>
      <c r="B149">
        <f t="shared" si="2"/>
        <v>1.4839000000000011</v>
      </c>
      <c r="C149" t="s">
        <v>17</v>
      </c>
      <c r="D149">
        <v>26.2</v>
      </c>
      <c r="E149">
        <v>4</v>
      </c>
      <c r="F149">
        <f>IF(martianeum[[#This Row],[zawartosc '[%']]]&gt;=1,martianeum[[#This Row],[masa '[kg']]]*martianeum[[#This Row],[zawartosc '[%']]]*0.01,0)</f>
        <v>1.048</v>
      </c>
      <c r="G149">
        <f>martianeum[[#This Row],[stan_magazynu '[kg']]]+martianeum[[#This Row],[ile_kg_materiału_z_ładunku]]</f>
        <v>2.5319000000000011</v>
      </c>
      <c r="H149">
        <f>IF(martianeum[[#This Row],[stan_po_wydobyciu_z_ładunku]]&gt;=100,100,0)</f>
        <v>0</v>
      </c>
      <c r="I149">
        <f>martianeum[[#This Row],[stan_po_wydobyciu_z_ładunku]]-martianeum[[#This Row],[ile_zabiera_na_orbite]]</f>
        <v>2.5319000000000011</v>
      </c>
    </row>
    <row r="150" spans="1:9" x14ac:dyDescent="0.25">
      <c r="A150" s="1">
        <v>48789</v>
      </c>
      <c r="B150">
        <f t="shared" si="2"/>
        <v>2.5319000000000011</v>
      </c>
      <c r="C150" t="s">
        <v>10</v>
      </c>
      <c r="D150">
        <v>14.3</v>
      </c>
      <c r="E150">
        <v>45.1</v>
      </c>
      <c r="F150">
        <f>IF(martianeum[[#This Row],[zawartosc '[%']]]&gt;=1,martianeum[[#This Row],[masa '[kg']]]*martianeum[[#This Row],[zawartosc '[%']]]*0.01,0)</f>
        <v>6.4493000000000009</v>
      </c>
      <c r="G150">
        <f>martianeum[[#This Row],[stan_magazynu '[kg']]]+martianeum[[#This Row],[ile_kg_materiału_z_ładunku]]</f>
        <v>8.9812000000000012</v>
      </c>
      <c r="H150">
        <f>IF(martianeum[[#This Row],[stan_po_wydobyciu_z_ładunku]]&gt;=100,100,0)</f>
        <v>0</v>
      </c>
      <c r="I150">
        <f>martianeum[[#This Row],[stan_po_wydobyciu_z_ładunku]]-martianeum[[#This Row],[ile_zabiera_na_orbite]]</f>
        <v>8.9812000000000012</v>
      </c>
    </row>
    <row r="151" spans="1:9" x14ac:dyDescent="0.25">
      <c r="A151" s="1">
        <v>48790</v>
      </c>
      <c r="B151">
        <f t="shared" si="2"/>
        <v>8.9812000000000012</v>
      </c>
      <c r="C151" t="s">
        <v>7</v>
      </c>
      <c r="D151">
        <v>14.5</v>
      </c>
      <c r="E151">
        <v>0</v>
      </c>
      <c r="F151">
        <f>IF(martianeum[[#This Row],[zawartosc '[%']]]&gt;=1,martianeum[[#This Row],[masa '[kg']]]*martianeum[[#This Row],[zawartosc '[%']]]*0.01,0)</f>
        <v>0</v>
      </c>
      <c r="G151">
        <f>martianeum[[#This Row],[stan_magazynu '[kg']]]+martianeum[[#This Row],[ile_kg_materiału_z_ładunku]]</f>
        <v>8.9812000000000012</v>
      </c>
      <c r="H151">
        <f>IF(martianeum[[#This Row],[stan_po_wydobyciu_z_ładunku]]&gt;=100,100,0)</f>
        <v>0</v>
      </c>
      <c r="I151">
        <f>martianeum[[#This Row],[stan_po_wydobyciu_z_ładunku]]-martianeum[[#This Row],[ile_zabiera_na_orbite]]</f>
        <v>8.9812000000000012</v>
      </c>
    </row>
    <row r="152" spans="1:9" x14ac:dyDescent="0.25">
      <c r="A152" s="1">
        <v>48791</v>
      </c>
      <c r="B152">
        <f t="shared" si="2"/>
        <v>8.9812000000000012</v>
      </c>
      <c r="C152" t="s">
        <v>10</v>
      </c>
      <c r="D152">
        <v>18.600000000000001</v>
      </c>
      <c r="E152">
        <v>5.5</v>
      </c>
      <c r="F152">
        <f>IF(martianeum[[#This Row],[zawartosc '[%']]]&gt;=1,martianeum[[#This Row],[masa '[kg']]]*martianeum[[#This Row],[zawartosc '[%']]]*0.01,0)</f>
        <v>1.0230000000000001</v>
      </c>
      <c r="G152">
        <f>martianeum[[#This Row],[stan_magazynu '[kg']]]+martianeum[[#This Row],[ile_kg_materiału_z_ładunku]]</f>
        <v>10.004200000000001</v>
      </c>
      <c r="H152">
        <f>IF(martianeum[[#This Row],[stan_po_wydobyciu_z_ładunku]]&gt;=100,100,0)</f>
        <v>0</v>
      </c>
      <c r="I152">
        <f>martianeum[[#This Row],[stan_po_wydobyciu_z_ładunku]]-martianeum[[#This Row],[ile_zabiera_na_orbite]]</f>
        <v>10.004200000000001</v>
      </c>
    </row>
    <row r="153" spans="1:9" x14ac:dyDescent="0.25">
      <c r="A153" s="1">
        <v>48792</v>
      </c>
      <c r="B153">
        <f t="shared" si="2"/>
        <v>10.004200000000001</v>
      </c>
      <c r="C153" t="s">
        <v>7</v>
      </c>
      <c r="D153">
        <v>26.3</v>
      </c>
      <c r="E153">
        <v>14.5</v>
      </c>
      <c r="F153">
        <f>IF(martianeum[[#This Row],[zawartosc '[%']]]&gt;=1,martianeum[[#This Row],[masa '[kg']]]*martianeum[[#This Row],[zawartosc '[%']]]*0.01,0)</f>
        <v>3.8135000000000003</v>
      </c>
      <c r="G153">
        <f>martianeum[[#This Row],[stan_magazynu '[kg']]]+martianeum[[#This Row],[ile_kg_materiału_z_ładunku]]</f>
        <v>13.817700000000002</v>
      </c>
      <c r="H153">
        <f>IF(martianeum[[#This Row],[stan_po_wydobyciu_z_ładunku]]&gt;=100,100,0)</f>
        <v>0</v>
      </c>
      <c r="I153">
        <f>martianeum[[#This Row],[stan_po_wydobyciu_z_ładunku]]-martianeum[[#This Row],[ile_zabiera_na_orbite]]</f>
        <v>13.817700000000002</v>
      </c>
    </row>
    <row r="154" spans="1:9" x14ac:dyDescent="0.25">
      <c r="A154" s="1">
        <v>48793</v>
      </c>
      <c r="B154">
        <f t="shared" si="2"/>
        <v>13.817700000000002</v>
      </c>
      <c r="C154" t="s">
        <v>32</v>
      </c>
      <c r="D154">
        <v>25.9</v>
      </c>
      <c r="E154">
        <v>0.7</v>
      </c>
      <c r="F154">
        <f>IF(martianeum[[#This Row],[zawartosc '[%']]]&gt;=1,martianeum[[#This Row],[masa '[kg']]]*martianeum[[#This Row],[zawartosc '[%']]]*0.01,0)</f>
        <v>0</v>
      </c>
      <c r="G154">
        <f>martianeum[[#This Row],[stan_magazynu '[kg']]]+martianeum[[#This Row],[ile_kg_materiału_z_ładunku]]</f>
        <v>13.817700000000002</v>
      </c>
      <c r="H154">
        <f>IF(martianeum[[#This Row],[stan_po_wydobyciu_z_ładunku]]&gt;=100,100,0)</f>
        <v>0</v>
      </c>
      <c r="I154">
        <f>martianeum[[#This Row],[stan_po_wydobyciu_z_ładunku]]-martianeum[[#This Row],[ile_zabiera_na_orbite]]</f>
        <v>13.817700000000002</v>
      </c>
    </row>
    <row r="155" spans="1:9" x14ac:dyDescent="0.25">
      <c r="A155" s="1">
        <v>48794</v>
      </c>
      <c r="B155">
        <f t="shared" si="2"/>
        <v>13.817700000000002</v>
      </c>
      <c r="C155" t="s">
        <v>12</v>
      </c>
      <c r="D155">
        <v>29.8</v>
      </c>
      <c r="E155">
        <v>0</v>
      </c>
      <c r="F155">
        <f>IF(martianeum[[#This Row],[zawartosc '[%']]]&gt;=1,martianeum[[#This Row],[masa '[kg']]]*martianeum[[#This Row],[zawartosc '[%']]]*0.01,0)</f>
        <v>0</v>
      </c>
      <c r="G155">
        <f>martianeum[[#This Row],[stan_magazynu '[kg']]]+martianeum[[#This Row],[ile_kg_materiału_z_ładunku]]</f>
        <v>13.817700000000002</v>
      </c>
      <c r="H155">
        <f>IF(martianeum[[#This Row],[stan_po_wydobyciu_z_ładunku]]&gt;=100,100,0)</f>
        <v>0</v>
      </c>
      <c r="I155">
        <f>martianeum[[#This Row],[stan_po_wydobyciu_z_ładunku]]-martianeum[[#This Row],[ile_zabiera_na_orbite]]</f>
        <v>13.817700000000002</v>
      </c>
    </row>
    <row r="156" spans="1:9" x14ac:dyDescent="0.25">
      <c r="A156" s="1">
        <v>48795</v>
      </c>
      <c r="B156">
        <f t="shared" si="2"/>
        <v>13.817700000000002</v>
      </c>
      <c r="C156" t="s">
        <v>10</v>
      </c>
      <c r="D156">
        <v>18.3</v>
      </c>
      <c r="E156">
        <v>18.7</v>
      </c>
      <c r="F156">
        <f>IF(martianeum[[#This Row],[zawartosc '[%']]]&gt;=1,martianeum[[#This Row],[masa '[kg']]]*martianeum[[#This Row],[zawartosc '[%']]]*0.01,0)</f>
        <v>3.4220999999999999</v>
      </c>
      <c r="G156">
        <f>martianeum[[#This Row],[stan_magazynu '[kg']]]+martianeum[[#This Row],[ile_kg_materiału_z_ładunku]]</f>
        <v>17.239800000000002</v>
      </c>
      <c r="H156">
        <f>IF(martianeum[[#This Row],[stan_po_wydobyciu_z_ładunku]]&gt;=100,100,0)</f>
        <v>0</v>
      </c>
      <c r="I156">
        <f>martianeum[[#This Row],[stan_po_wydobyciu_z_ładunku]]-martianeum[[#This Row],[ile_zabiera_na_orbite]]</f>
        <v>17.239800000000002</v>
      </c>
    </row>
    <row r="157" spans="1:9" x14ac:dyDescent="0.25">
      <c r="A157" s="1">
        <v>48796</v>
      </c>
      <c r="B157">
        <f t="shared" si="2"/>
        <v>17.239800000000002</v>
      </c>
      <c r="C157" t="s">
        <v>12</v>
      </c>
      <c r="D157">
        <v>24.5</v>
      </c>
      <c r="E157">
        <v>6.7</v>
      </c>
      <c r="F157">
        <f>IF(martianeum[[#This Row],[zawartosc '[%']]]&gt;=1,martianeum[[#This Row],[masa '[kg']]]*martianeum[[#This Row],[zawartosc '[%']]]*0.01,0)</f>
        <v>1.6415000000000002</v>
      </c>
      <c r="G157">
        <f>martianeum[[#This Row],[stan_magazynu '[kg']]]+martianeum[[#This Row],[ile_kg_materiału_z_ładunku]]</f>
        <v>18.881300000000003</v>
      </c>
      <c r="H157">
        <f>IF(martianeum[[#This Row],[stan_po_wydobyciu_z_ładunku]]&gt;=100,100,0)</f>
        <v>0</v>
      </c>
      <c r="I157">
        <f>martianeum[[#This Row],[stan_po_wydobyciu_z_ładunku]]-martianeum[[#This Row],[ile_zabiera_na_orbite]]</f>
        <v>18.881300000000003</v>
      </c>
    </row>
    <row r="158" spans="1:9" x14ac:dyDescent="0.25">
      <c r="A158" s="1">
        <v>48797</v>
      </c>
      <c r="B158">
        <f t="shared" si="2"/>
        <v>18.881300000000003</v>
      </c>
      <c r="C158" t="s">
        <v>19</v>
      </c>
      <c r="D158">
        <v>18.7</v>
      </c>
      <c r="E158">
        <v>0</v>
      </c>
      <c r="F158">
        <f>IF(martianeum[[#This Row],[zawartosc '[%']]]&gt;=1,martianeum[[#This Row],[masa '[kg']]]*martianeum[[#This Row],[zawartosc '[%']]]*0.01,0)</f>
        <v>0</v>
      </c>
      <c r="G158">
        <f>martianeum[[#This Row],[stan_magazynu '[kg']]]+martianeum[[#This Row],[ile_kg_materiału_z_ładunku]]</f>
        <v>18.881300000000003</v>
      </c>
      <c r="H158">
        <f>IF(martianeum[[#This Row],[stan_po_wydobyciu_z_ładunku]]&gt;=100,100,0)</f>
        <v>0</v>
      </c>
      <c r="I158">
        <f>martianeum[[#This Row],[stan_po_wydobyciu_z_ładunku]]-martianeum[[#This Row],[ile_zabiera_na_orbite]]</f>
        <v>18.881300000000003</v>
      </c>
    </row>
    <row r="159" spans="1:9" x14ac:dyDescent="0.25">
      <c r="A159" s="1">
        <v>48798</v>
      </c>
      <c r="B159">
        <f t="shared" si="2"/>
        <v>18.881300000000003</v>
      </c>
      <c r="C159" t="s">
        <v>19</v>
      </c>
      <c r="D159">
        <v>29.2</v>
      </c>
      <c r="E159">
        <v>34.9</v>
      </c>
      <c r="F159">
        <f>IF(martianeum[[#This Row],[zawartosc '[%']]]&gt;=1,martianeum[[#This Row],[masa '[kg']]]*martianeum[[#This Row],[zawartosc '[%']]]*0.01,0)</f>
        <v>10.190799999999999</v>
      </c>
      <c r="G159">
        <f>martianeum[[#This Row],[stan_magazynu '[kg']]]+martianeum[[#This Row],[ile_kg_materiału_z_ładunku]]</f>
        <v>29.072100000000002</v>
      </c>
      <c r="H159">
        <f>IF(martianeum[[#This Row],[stan_po_wydobyciu_z_ładunku]]&gt;=100,100,0)</f>
        <v>0</v>
      </c>
      <c r="I159">
        <f>martianeum[[#This Row],[stan_po_wydobyciu_z_ładunku]]-martianeum[[#This Row],[ile_zabiera_na_orbite]]</f>
        <v>29.072100000000002</v>
      </c>
    </row>
    <row r="160" spans="1:9" x14ac:dyDescent="0.25">
      <c r="A160" s="1">
        <v>48799</v>
      </c>
      <c r="B160">
        <f t="shared" si="2"/>
        <v>29.072100000000002</v>
      </c>
      <c r="C160" t="s">
        <v>9</v>
      </c>
      <c r="D160">
        <v>21.4</v>
      </c>
      <c r="E160">
        <v>10.7</v>
      </c>
      <c r="F160">
        <f>IF(martianeum[[#This Row],[zawartosc '[%']]]&gt;=1,martianeum[[#This Row],[masa '[kg']]]*martianeum[[#This Row],[zawartosc '[%']]]*0.01,0)</f>
        <v>2.2897999999999996</v>
      </c>
      <c r="G160">
        <f>martianeum[[#This Row],[stan_magazynu '[kg']]]+martianeum[[#This Row],[ile_kg_materiału_z_ładunku]]</f>
        <v>31.361900000000002</v>
      </c>
      <c r="H160">
        <f>IF(martianeum[[#This Row],[stan_po_wydobyciu_z_ładunku]]&gt;=100,100,0)</f>
        <v>0</v>
      </c>
      <c r="I160">
        <f>martianeum[[#This Row],[stan_po_wydobyciu_z_ładunku]]-martianeum[[#This Row],[ile_zabiera_na_orbite]]</f>
        <v>31.361900000000002</v>
      </c>
    </row>
    <row r="161" spans="1:9" x14ac:dyDescent="0.25">
      <c r="A161" s="1">
        <v>48800</v>
      </c>
      <c r="B161">
        <f t="shared" si="2"/>
        <v>31.361900000000002</v>
      </c>
      <c r="C161" t="s">
        <v>15</v>
      </c>
      <c r="D161">
        <v>25.6</v>
      </c>
      <c r="E161">
        <v>3.1</v>
      </c>
      <c r="F161">
        <f>IF(martianeum[[#This Row],[zawartosc '[%']]]&gt;=1,martianeum[[#This Row],[masa '[kg']]]*martianeum[[#This Row],[zawartosc '[%']]]*0.01,0)</f>
        <v>0.79360000000000019</v>
      </c>
      <c r="G161">
        <f>martianeum[[#This Row],[stan_magazynu '[kg']]]+martianeum[[#This Row],[ile_kg_materiału_z_ładunku]]</f>
        <v>32.155500000000004</v>
      </c>
      <c r="H161">
        <f>IF(martianeum[[#This Row],[stan_po_wydobyciu_z_ładunku]]&gt;=100,100,0)</f>
        <v>0</v>
      </c>
      <c r="I161">
        <f>martianeum[[#This Row],[stan_po_wydobyciu_z_ładunku]]-martianeum[[#This Row],[ile_zabiera_na_orbite]]</f>
        <v>32.155500000000004</v>
      </c>
    </row>
    <row r="162" spans="1:9" x14ac:dyDescent="0.25">
      <c r="A162" s="1">
        <v>48801</v>
      </c>
      <c r="B162">
        <f t="shared" si="2"/>
        <v>32.155500000000004</v>
      </c>
      <c r="C162" t="s">
        <v>15</v>
      </c>
      <c r="D162">
        <v>15.7</v>
      </c>
      <c r="E162">
        <v>5.0999999999999996</v>
      </c>
      <c r="F162">
        <f>IF(martianeum[[#This Row],[zawartosc '[%']]]&gt;=1,martianeum[[#This Row],[masa '[kg']]]*martianeum[[#This Row],[zawartosc '[%']]]*0.01,0)</f>
        <v>0.80069999999999997</v>
      </c>
      <c r="G162">
        <f>martianeum[[#This Row],[stan_magazynu '[kg']]]+martianeum[[#This Row],[ile_kg_materiału_z_ładunku]]</f>
        <v>32.956200000000003</v>
      </c>
      <c r="H162">
        <f>IF(martianeum[[#This Row],[stan_po_wydobyciu_z_ładunku]]&gt;=100,100,0)</f>
        <v>0</v>
      </c>
      <c r="I162">
        <f>martianeum[[#This Row],[stan_po_wydobyciu_z_ładunku]]-martianeum[[#This Row],[ile_zabiera_na_orbite]]</f>
        <v>32.956200000000003</v>
      </c>
    </row>
    <row r="163" spans="1:9" x14ac:dyDescent="0.25">
      <c r="A163" s="1">
        <v>48802</v>
      </c>
      <c r="B163">
        <f t="shared" si="2"/>
        <v>32.956200000000003</v>
      </c>
      <c r="C163" t="s">
        <v>6</v>
      </c>
      <c r="D163">
        <v>27.3</v>
      </c>
      <c r="E163">
        <v>11</v>
      </c>
      <c r="F163">
        <f>IF(martianeum[[#This Row],[zawartosc '[%']]]&gt;=1,martianeum[[#This Row],[masa '[kg']]]*martianeum[[#This Row],[zawartosc '[%']]]*0.01,0)</f>
        <v>3.0030000000000001</v>
      </c>
      <c r="G163">
        <f>martianeum[[#This Row],[stan_magazynu '[kg']]]+martianeum[[#This Row],[ile_kg_materiału_z_ładunku]]</f>
        <v>35.959200000000003</v>
      </c>
      <c r="H163">
        <f>IF(martianeum[[#This Row],[stan_po_wydobyciu_z_ładunku]]&gt;=100,100,0)</f>
        <v>0</v>
      </c>
      <c r="I163">
        <f>martianeum[[#This Row],[stan_po_wydobyciu_z_ładunku]]-martianeum[[#This Row],[ile_zabiera_na_orbite]]</f>
        <v>35.959200000000003</v>
      </c>
    </row>
    <row r="164" spans="1:9" x14ac:dyDescent="0.25">
      <c r="A164" s="1">
        <v>48803</v>
      </c>
      <c r="B164">
        <f t="shared" si="2"/>
        <v>35.959200000000003</v>
      </c>
      <c r="C164" t="s">
        <v>25</v>
      </c>
      <c r="D164">
        <v>28.4</v>
      </c>
      <c r="E164">
        <v>2.7</v>
      </c>
      <c r="F164">
        <f>IF(martianeum[[#This Row],[zawartosc '[%']]]&gt;=1,martianeum[[#This Row],[masa '[kg']]]*martianeum[[#This Row],[zawartosc '[%']]]*0.01,0)</f>
        <v>0.76680000000000004</v>
      </c>
      <c r="G164">
        <f>martianeum[[#This Row],[stan_magazynu '[kg']]]+martianeum[[#This Row],[ile_kg_materiału_z_ładunku]]</f>
        <v>36.726000000000006</v>
      </c>
      <c r="H164">
        <f>IF(martianeum[[#This Row],[stan_po_wydobyciu_z_ładunku]]&gt;=100,100,0)</f>
        <v>0</v>
      </c>
      <c r="I164">
        <f>martianeum[[#This Row],[stan_po_wydobyciu_z_ładunku]]-martianeum[[#This Row],[ile_zabiera_na_orbite]]</f>
        <v>36.726000000000006</v>
      </c>
    </row>
    <row r="165" spans="1:9" x14ac:dyDescent="0.25">
      <c r="A165" s="1">
        <v>48804</v>
      </c>
      <c r="B165">
        <f t="shared" si="2"/>
        <v>36.726000000000006</v>
      </c>
      <c r="C165" t="s">
        <v>11</v>
      </c>
      <c r="D165">
        <v>22</v>
      </c>
      <c r="E165">
        <v>3.3</v>
      </c>
      <c r="F165">
        <f>IF(martianeum[[#This Row],[zawartosc '[%']]]&gt;=1,martianeum[[#This Row],[masa '[kg']]]*martianeum[[#This Row],[zawartosc '[%']]]*0.01,0)</f>
        <v>0.72599999999999998</v>
      </c>
      <c r="G165">
        <f>martianeum[[#This Row],[stan_magazynu '[kg']]]+martianeum[[#This Row],[ile_kg_materiału_z_ładunku]]</f>
        <v>37.452000000000005</v>
      </c>
      <c r="H165">
        <f>IF(martianeum[[#This Row],[stan_po_wydobyciu_z_ładunku]]&gt;=100,100,0)</f>
        <v>0</v>
      </c>
      <c r="I165">
        <f>martianeum[[#This Row],[stan_po_wydobyciu_z_ładunku]]-martianeum[[#This Row],[ile_zabiera_na_orbite]]</f>
        <v>37.452000000000005</v>
      </c>
    </row>
    <row r="166" spans="1:9" x14ac:dyDescent="0.25">
      <c r="A166" s="1">
        <v>48805</v>
      </c>
      <c r="B166">
        <f t="shared" si="2"/>
        <v>37.452000000000005</v>
      </c>
      <c r="C166" t="s">
        <v>8</v>
      </c>
      <c r="D166">
        <v>19.399999999999999</v>
      </c>
      <c r="E166">
        <v>0</v>
      </c>
      <c r="F166">
        <f>IF(martianeum[[#This Row],[zawartosc '[%']]]&gt;=1,martianeum[[#This Row],[masa '[kg']]]*martianeum[[#This Row],[zawartosc '[%']]]*0.01,0)</f>
        <v>0</v>
      </c>
      <c r="G166">
        <f>martianeum[[#This Row],[stan_magazynu '[kg']]]+martianeum[[#This Row],[ile_kg_materiału_z_ładunku]]</f>
        <v>37.452000000000005</v>
      </c>
      <c r="H166">
        <f>IF(martianeum[[#This Row],[stan_po_wydobyciu_z_ładunku]]&gt;=100,100,0)</f>
        <v>0</v>
      </c>
      <c r="I166">
        <f>martianeum[[#This Row],[stan_po_wydobyciu_z_ładunku]]-martianeum[[#This Row],[ile_zabiera_na_orbite]]</f>
        <v>37.452000000000005</v>
      </c>
    </row>
    <row r="167" spans="1:9" x14ac:dyDescent="0.25">
      <c r="A167" s="1">
        <v>48806</v>
      </c>
      <c r="B167">
        <f t="shared" si="2"/>
        <v>37.452000000000005</v>
      </c>
      <c r="C167" t="s">
        <v>15</v>
      </c>
      <c r="D167">
        <v>22.7</v>
      </c>
      <c r="E167">
        <v>14.8</v>
      </c>
      <c r="F167">
        <f>IF(martianeum[[#This Row],[zawartosc '[%']]]&gt;=1,martianeum[[#This Row],[masa '[kg']]]*martianeum[[#This Row],[zawartosc '[%']]]*0.01,0)</f>
        <v>3.3595999999999999</v>
      </c>
      <c r="G167">
        <f>martianeum[[#This Row],[stan_magazynu '[kg']]]+martianeum[[#This Row],[ile_kg_materiału_z_ładunku]]</f>
        <v>40.811600000000006</v>
      </c>
      <c r="H167">
        <f>IF(martianeum[[#This Row],[stan_po_wydobyciu_z_ładunku]]&gt;=100,100,0)</f>
        <v>0</v>
      </c>
      <c r="I167">
        <f>martianeum[[#This Row],[stan_po_wydobyciu_z_ładunku]]-martianeum[[#This Row],[ile_zabiera_na_orbite]]</f>
        <v>40.811600000000006</v>
      </c>
    </row>
    <row r="168" spans="1:9" x14ac:dyDescent="0.25">
      <c r="A168" s="1">
        <v>48807</v>
      </c>
      <c r="B168">
        <f t="shared" si="2"/>
        <v>40.811600000000006</v>
      </c>
      <c r="C168" t="s">
        <v>7</v>
      </c>
      <c r="D168">
        <v>22.6</v>
      </c>
      <c r="E168">
        <v>16.5</v>
      </c>
      <c r="F168">
        <f>IF(martianeum[[#This Row],[zawartosc '[%']]]&gt;=1,martianeum[[#This Row],[masa '[kg']]]*martianeum[[#This Row],[zawartosc '[%']]]*0.01,0)</f>
        <v>3.7290000000000005</v>
      </c>
      <c r="G168">
        <f>martianeum[[#This Row],[stan_magazynu '[kg']]]+martianeum[[#This Row],[ile_kg_materiału_z_ładunku]]</f>
        <v>44.540600000000005</v>
      </c>
      <c r="H168">
        <f>IF(martianeum[[#This Row],[stan_po_wydobyciu_z_ładunku]]&gt;=100,100,0)</f>
        <v>0</v>
      </c>
      <c r="I168">
        <f>martianeum[[#This Row],[stan_po_wydobyciu_z_ładunku]]-martianeum[[#This Row],[ile_zabiera_na_orbite]]</f>
        <v>44.540600000000005</v>
      </c>
    </row>
    <row r="169" spans="1:9" x14ac:dyDescent="0.25">
      <c r="A169" s="1">
        <v>48808</v>
      </c>
      <c r="B169">
        <f t="shared" si="2"/>
        <v>44.540600000000005</v>
      </c>
      <c r="C169" t="s">
        <v>17</v>
      </c>
      <c r="D169">
        <v>26.1</v>
      </c>
      <c r="E169">
        <v>0</v>
      </c>
      <c r="F169">
        <f>IF(martianeum[[#This Row],[zawartosc '[%']]]&gt;=1,martianeum[[#This Row],[masa '[kg']]]*martianeum[[#This Row],[zawartosc '[%']]]*0.01,0)</f>
        <v>0</v>
      </c>
      <c r="G169">
        <f>martianeum[[#This Row],[stan_magazynu '[kg']]]+martianeum[[#This Row],[ile_kg_materiału_z_ładunku]]</f>
        <v>44.540600000000005</v>
      </c>
      <c r="H169">
        <f>IF(martianeum[[#This Row],[stan_po_wydobyciu_z_ładunku]]&gt;=100,100,0)</f>
        <v>0</v>
      </c>
      <c r="I169">
        <f>martianeum[[#This Row],[stan_po_wydobyciu_z_ładunku]]-martianeum[[#This Row],[ile_zabiera_na_orbite]]</f>
        <v>44.540600000000005</v>
      </c>
    </row>
    <row r="170" spans="1:9" x14ac:dyDescent="0.25">
      <c r="A170" s="1">
        <v>48809</v>
      </c>
      <c r="B170">
        <f t="shared" si="2"/>
        <v>44.540600000000005</v>
      </c>
      <c r="C170" t="s">
        <v>15</v>
      </c>
      <c r="D170">
        <v>27.6</v>
      </c>
      <c r="E170">
        <v>6.7</v>
      </c>
      <c r="F170">
        <f>IF(martianeum[[#This Row],[zawartosc '[%']]]&gt;=1,martianeum[[#This Row],[masa '[kg']]]*martianeum[[#This Row],[zawartosc '[%']]]*0.01,0)</f>
        <v>1.8492000000000002</v>
      </c>
      <c r="G170">
        <f>martianeum[[#This Row],[stan_magazynu '[kg']]]+martianeum[[#This Row],[ile_kg_materiału_z_ładunku]]</f>
        <v>46.389800000000008</v>
      </c>
      <c r="H170">
        <f>IF(martianeum[[#This Row],[stan_po_wydobyciu_z_ładunku]]&gt;=100,100,0)</f>
        <v>0</v>
      </c>
      <c r="I170">
        <f>martianeum[[#This Row],[stan_po_wydobyciu_z_ładunku]]-martianeum[[#This Row],[ile_zabiera_na_orbite]]</f>
        <v>46.389800000000008</v>
      </c>
    </row>
    <row r="171" spans="1:9" x14ac:dyDescent="0.25">
      <c r="A171" s="1">
        <v>48810</v>
      </c>
      <c r="B171">
        <f t="shared" si="2"/>
        <v>46.389800000000008</v>
      </c>
      <c r="C171" t="s">
        <v>12</v>
      </c>
      <c r="D171">
        <v>13.2</v>
      </c>
      <c r="E171">
        <v>0</v>
      </c>
      <c r="F171">
        <f>IF(martianeum[[#This Row],[zawartosc '[%']]]&gt;=1,martianeum[[#This Row],[masa '[kg']]]*martianeum[[#This Row],[zawartosc '[%']]]*0.01,0)</f>
        <v>0</v>
      </c>
      <c r="G171">
        <f>martianeum[[#This Row],[stan_magazynu '[kg']]]+martianeum[[#This Row],[ile_kg_materiału_z_ładunku]]</f>
        <v>46.389800000000008</v>
      </c>
      <c r="H171">
        <f>IF(martianeum[[#This Row],[stan_po_wydobyciu_z_ładunku]]&gt;=100,100,0)</f>
        <v>0</v>
      </c>
      <c r="I171">
        <f>martianeum[[#This Row],[stan_po_wydobyciu_z_ładunku]]-martianeum[[#This Row],[ile_zabiera_na_orbite]]</f>
        <v>46.389800000000008</v>
      </c>
    </row>
    <row r="172" spans="1:9" x14ac:dyDescent="0.25">
      <c r="A172" s="1">
        <v>48811</v>
      </c>
      <c r="B172">
        <f t="shared" si="2"/>
        <v>46.389800000000008</v>
      </c>
      <c r="C172" t="s">
        <v>21</v>
      </c>
      <c r="D172">
        <v>22</v>
      </c>
      <c r="E172">
        <v>0</v>
      </c>
      <c r="F172">
        <f>IF(martianeum[[#This Row],[zawartosc '[%']]]&gt;=1,martianeum[[#This Row],[masa '[kg']]]*martianeum[[#This Row],[zawartosc '[%']]]*0.01,0)</f>
        <v>0</v>
      </c>
      <c r="G172">
        <f>martianeum[[#This Row],[stan_magazynu '[kg']]]+martianeum[[#This Row],[ile_kg_materiału_z_ładunku]]</f>
        <v>46.389800000000008</v>
      </c>
      <c r="H172">
        <f>IF(martianeum[[#This Row],[stan_po_wydobyciu_z_ładunku]]&gt;=100,100,0)</f>
        <v>0</v>
      </c>
      <c r="I172">
        <f>martianeum[[#This Row],[stan_po_wydobyciu_z_ładunku]]-martianeum[[#This Row],[ile_zabiera_na_orbite]]</f>
        <v>46.389800000000008</v>
      </c>
    </row>
    <row r="173" spans="1:9" x14ac:dyDescent="0.25">
      <c r="A173" s="1">
        <v>48812</v>
      </c>
      <c r="B173">
        <f t="shared" si="2"/>
        <v>46.389800000000008</v>
      </c>
      <c r="C173" t="s">
        <v>9</v>
      </c>
      <c r="D173">
        <v>10.8</v>
      </c>
      <c r="E173">
        <v>7.6</v>
      </c>
      <c r="F173">
        <f>IF(martianeum[[#This Row],[zawartosc '[%']]]&gt;=1,martianeum[[#This Row],[masa '[kg']]]*martianeum[[#This Row],[zawartosc '[%']]]*0.01,0)</f>
        <v>0.82079999999999997</v>
      </c>
      <c r="G173">
        <f>martianeum[[#This Row],[stan_magazynu '[kg']]]+martianeum[[#This Row],[ile_kg_materiału_z_ładunku]]</f>
        <v>47.210600000000007</v>
      </c>
      <c r="H173">
        <f>IF(martianeum[[#This Row],[stan_po_wydobyciu_z_ładunku]]&gt;=100,100,0)</f>
        <v>0</v>
      </c>
      <c r="I173">
        <f>martianeum[[#This Row],[stan_po_wydobyciu_z_ładunku]]-martianeum[[#This Row],[ile_zabiera_na_orbite]]</f>
        <v>47.210600000000007</v>
      </c>
    </row>
    <row r="174" spans="1:9" x14ac:dyDescent="0.25">
      <c r="A174" s="1">
        <v>48813</v>
      </c>
      <c r="B174">
        <f t="shared" si="2"/>
        <v>47.210600000000007</v>
      </c>
      <c r="C174" t="s">
        <v>10</v>
      </c>
      <c r="D174">
        <v>15.6</v>
      </c>
      <c r="E174">
        <v>38.4</v>
      </c>
      <c r="F174">
        <f>IF(martianeum[[#This Row],[zawartosc '[%']]]&gt;=1,martianeum[[#This Row],[masa '[kg']]]*martianeum[[#This Row],[zawartosc '[%']]]*0.01,0)</f>
        <v>5.9904000000000002</v>
      </c>
      <c r="G174">
        <f>martianeum[[#This Row],[stan_magazynu '[kg']]]+martianeum[[#This Row],[ile_kg_materiału_z_ładunku]]</f>
        <v>53.201000000000008</v>
      </c>
      <c r="H174">
        <f>IF(martianeum[[#This Row],[stan_po_wydobyciu_z_ładunku]]&gt;=100,100,0)</f>
        <v>0</v>
      </c>
      <c r="I174">
        <f>martianeum[[#This Row],[stan_po_wydobyciu_z_ładunku]]-martianeum[[#This Row],[ile_zabiera_na_orbite]]</f>
        <v>53.201000000000008</v>
      </c>
    </row>
    <row r="175" spans="1:9" x14ac:dyDescent="0.25">
      <c r="A175" s="1">
        <v>48814</v>
      </c>
      <c r="B175">
        <f t="shared" si="2"/>
        <v>53.201000000000008</v>
      </c>
      <c r="C175" t="s">
        <v>26</v>
      </c>
      <c r="D175">
        <v>11.7</v>
      </c>
      <c r="E175">
        <v>0.5</v>
      </c>
      <c r="F175">
        <f>IF(martianeum[[#This Row],[zawartosc '[%']]]&gt;=1,martianeum[[#This Row],[masa '[kg']]]*martianeum[[#This Row],[zawartosc '[%']]]*0.01,0)</f>
        <v>0</v>
      </c>
      <c r="G175">
        <f>martianeum[[#This Row],[stan_magazynu '[kg']]]+martianeum[[#This Row],[ile_kg_materiału_z_ładunku]]</f>
        <v>53.201000000000008</v>
      </c>
      <c r="H175">
        <f>IF(martianeum[[#This Row],[stan_po_wydobyciu_z_ładunku]]&gt;=100,100,0)</f>
        <v>0</v>
      </c>
      <c r="I175">
        <f>martianeum[[#This Row],[stan_po_wydobyciu_z_ładunku]]-martianeum[[#This Row],[ile_zabiera_na_orbite]]</f>
        <v>53.201000000000008</v>
      </c>
    </row>
    <row r="176" spans="1:9" x14ac:dyDescent="0.25">
      <c r="A176" s="1">
        <v>48815</v>
      </c>
      <c r="B176">
        <f t="shared" si="2"/>
        <v>53.201000000000008</v>
      </c>
      <c r="C176" t="s">
        <v>10</v>
      </c>
      <c r="D176">
        <v>27.2</v>
      </c>
      <c r="E176">
        <v>8.3000000000000007</v>
      </c>
      <c r="F176">
        <f>IF(martianeum[[#This Row],[zawartosc '[%']]]&gt;=1,martianeum[[#This Row],[masa '[kg']]]*martianeum[[#This Row],[zawartosc '[%']]]*0.01,0)</f>
        <v>2.2576000000000001</v>
      </c>
      <c r="G176">
        <f>martianeum[[#This Row],[stan_magazynu '[kg']]]+martianeum[[#This Row],[ile_kg_materiału_z_ładunku]]</f>
        <v>55.458600000000004</v>
      </c>
      <c r="H176">
        <f>IF(martianeum[[#This Row],[stan_po_wydobyciu_z_ładunku]]&gt;=100,100,0)</f>
        <v>0</v>
      </c>
      <c r="I176">
        <f>martianeum[[#This Row],[stan_po_wydobyciu_z_ładunku]]-martianeum[[#This Row],[ile_zabiera_na_orbite]]</f>
        <v>55.458600000000004</v>
      </c>
    </row>
    <row r="177" spans="1:9" x14ac:dyDescent="0.25">
      <c r="A177" s="1">
        <v>48816</v>
      </c>
      <c r="B177">
        <f t="shared" si="2"/>
        <v>55.458600000000004</v>
      </c>
      <c r="C177" t="s">
        <v>10</v>
      </c>
      <c r="D177">
        <v>24.7</v>
      </c>
      <c r="E177">
        <v>28.9</v>
      </c>
      <c r="F177">
        <f>IF(martianeum[[#This Row],[zawartosc '[%']]]&gt;=1,martianeum[[#This Row],[masa '[kg']]]*martianeum[[#This Row],[zawartosc '[%']]]*0.01,0)</f>
        <v>7.1382999999999992</v>
      </c>
      <c r="G177">
        <f>martianeum[[#This Row],[stan_magazynu '[kg']]]+martianeum[[#This Row],[ile_kg_materiału_z_ładunku]]</f>
        <v>62.596900000000005</v>
      </c>
      <c r="H177">
        <f>IF(martianeum[[#This Row],[stan_po_wydobyciu_z_ładunku]]&gt;=100,100,0)</f>
        <v>0</v>
      </c>
      <c r="I177">
        <f>martianeum[[#This Row],[stan_po_wydobyciu_z_ładunku]]-martianeum[[#This Row],[ile_zabiera_na_orbite]]</f>
        <v>62.596900000000005</v>
      </c>
    </row>
    <row r="178" spans="1:9" x14ac:dyDescent="0.25">
      <c r="A178" s="1">
        <v>48817</v>
      </c>
      <c r="B178">
        <f t="shared" si="2"/>
        <v>62.596900000000005</v>
      </c>
      <c r="C178" t="s">
        <v>11</v>
      </c>
      <c r="D178">
        <v>18.2</v>
      </c>
      <c r="E178">
        <v>12.5</v>
      </c>
      <c r="F178">
        <f>IF(martianeum[[#This Row],[zawartosc '[%']]]&gt;=1,martianeum[[#This Row],[masa '[kg']]]*martianeum[[#This Row],[zawartosc '[%']]]*0.01,0)</f>
        <v>2.2749999999999999</v>
      </c>
      <c r="G178">
        <f>martianeum[[#This Row],[stan_magazynu '[kg']]]+martianeum[[#This Row],[ile_kg_materiału_z_ładunku]]</f>
        <v>64.871900000000011</v>
      </c>
      <c r="H178">
        <f>IF(martianeum[[#This Row],[stan_po_wydobyciu_z_ładunku]]&gt;=100,100,0)</f>
        <v>0</v>
      </c>
      <c r="I178">
        <f>martianeum[[#This Row],[stan_po_wydobyciu_z_ładunku]]-martianeum[[#This Row],[ile_zabiera_na_orbite]]</f>
        <v>64.871900000000011</v>
      </c>
    </row>
    <row r="179" spans="1:9" x14ac:dyDescent="0.25">
      <c r="A179" s="1">
        <v>48818</v>
      </c>
      <c r="B179">
        <f t="shared" si="2"/>
        <v>64.871900000000011</v>
      </c>
      <c r="C179" t="s">
        <v>11</v>
      </c>
      <c r="D179">
        <v>14.6</v>
      </c>
      <c r="E179">
        <v>17.899999999999999</v>
      </c>
      <c r="F179">
        <f>IF(martianeum[[#This Row],[zawartosc '[%']]]&gt;=1,martianeum[[#This Row],[masa '[kg']]]*martianeum[[#This Row],[zawartosc '[%']]]*0.01,0)</f>
        <v>2.6133999999999999</v>
      </c>
      <c r="G179">
        <f>martianeum[[#This Row],[stan_magazynu '[kg']]]+martianeum[[#This Row],[ile_kg_materiału_z_ładunku]]</f>
        <v>67.485300000000009</v>
      </c>
      <c r="H179">
        <f>IF(martianeum[[#This Row],[stan_po_wydobyciu_z_ładunku]]&gt;=100,100,0)</f>
        <v>0</v>
      </c>
      <c r="I179">
        <f>martianeum[[#This Row],[stan_po_wydobyciu_z_ładunku]]-martianeum[[#This Row],[ile_zabiera_na_orbite]]</f>
        <v>67.485300000000009</v>
      </c>
    </row>
    <row r="180" spans="1:9" x14ac:dyDescent="0.25">
      <c r="A180" s="1">
        <v>48819</v>
      </c>
      <c r="B180">
        <f t="shared" si="2"/>
        <v>67.485300000000009</v>
      </c>
      <c r="C180" t="s">
        <v>11</v>
      </c>
      <c r="D180">
        <v>16.5</v>
      </c>
      <c r="E180">
        <v>13.9</v>
      </c>
      <c r="F180">
        <f>IF(martianeum[[#This Row],[zawartosc '[%']]]&gt;=1,martianeum[[#This Row],[masa '[kg']]]*martianeum[[#This Row],[zawartosc '[%']]]*0.01,0)</f>
        <v>2.2934999999999999</v>
      </c>
      <c r="G180">
        <f>martianeum[[#This Row],[stan_magazynu '[kg']]]+martianeum[[#This Row],[ile_kg_materiału_z_ładunku]]</f>
        <v>69.778800000000004</v>
      </c>
      <c r="H180">
        <f>IF(martianeum[[#This Row],[stan_po_wydobyciu_z_ładunku]]&gt;=100,100,0)</f>
        <v>0</v>
      </c>
      <c r="I180">
        <f>martianeum[[#This Row],[stan_po_wydobyciu_z_ładunku]]-martianeum[[#This Row],[ile_zabiera_na_orbite]]</f>
        <v>69.778800000000004</v>
      </c>
    </row>
    <row r="181" spans="1:9" x14ac:dyDescent="0.25">
      <c r="A181" s="1">
        <v>48820</v>
      </c>
      <c r="B181">
        <f t="shared" si="2"/>
        <v>69.778800000000004</v>
      </c>
      <c r="C181" t="s">
        <v>18</v>
      </c>
      <c r="D181">
        <v>29.4</v>
      </c>
      <c r="E181">
        <v>0</v>
      </c>
      <c r="F181">
        <f>IF(martianeum[[#This Row],[zawartosc '[%']]]&gt;=1,martianeum[[#This Row],[masa '[kg']]]*martianeum[[#This Row],[zawartosc '[%']]]*0.01,0)</f>
        <v>0</v>
      </c>
      <c r="G181">
        <f>martianeum[[#This Row],[stan_magazynu '[kg']]]+martianeum[[#This Row],[ile_kg_materiału_z_ładunku]]</f>
        <v>69.778800000000004</v>
      </c>
      <c r="H181">
        <f>IF(martianeum[[#This Row],[stan_po_wydobyciu_z_ładunku]]&gt;=100,100,0)</f>
        <v>0</v>
      </c>
      <c r="I181">
        <f>martianeum[[#This Row],[stan_po_wydobyciu_z_ładunku]]-martianeum[[#This Row],[ile_zabiera_na_orbite]]</f>
        <v>69.778800000000004</v>
      </c>
    </row>
    <row r="182" spans="1:9" x14ac:dyDescent="0.25">
      <c r="A182" s="1">
        <v>48821</v>
      </c>
      <c r="B182">
        <f t="shared" si="2"/>
        <v>69.778800000000004</v>
      </c>
      <c r="C182" t="s">
        <v>10</v>
      </c>
      <c r="D182">
        <v>17.899999999999999</v>
      </c>
      <c r="E182">
        <v>0</v>
      </c>
      <c r="F182">
        <f>IF(martianeum[[#This Row],[zawartosc '[%']]]&gt;=1,martianeum[[#This Row],[masa '[kg']]]*martianeum[[#This Row],[zawartosc '[%']]]*0.01,0)</f>
        <v>0</v>
      </c>
      <c r="G182">
        <f>martianeum[[#This Row],[stan_magazynu '[kg']]]+martianeum[[#This Row],[ile_kg_materiału_z_ładunku]]</f>
        <v>69.778800000000004</v>
      </c>
      <c r="H182">
        <f>IF(martianeum[[#This Row],[stan_po_wydobyciu_z_ładunku]]&gt;=100,100,0)</f>
        <v>0</v>
      </c>
      <c r="I182">
        <f>martianeum[[#This Row],[stan_po_wydobyciu_z_ładunku]]-martianeum[[#This Row],[ile_zabiera_na_orbite]]</f>
        <v>69.778800000000004</v>
      </c>
    </row>
    <row r="183" spans="1:9" x14ac:dyDescent="0.25">
      <c r="A183" s="1">
        <v>48822</v>
      </c>
      <c r="B183">
        <f t="shared" si="2"/>
        <v>69.778800000000004</v>
      </c>
      <c r="C183" t="s">
        <v>17</v>
      </c>
      <c r="D183">
        <v>29.8</v>
      </c>
      <c r="E183">
        <v>0</v>
      </c>
      <c r="F183">
        <f>IF(martianeum[[#This Row],[zawartosc '[%']]]&gt;=1,martianeum[[#This Row],[masa '[kg']]]*martianeum[[#This Row],[zawartosc '[%']]]*0.01,0)</f>
        <v>0</v>
      </c>
      <c r="G183">
        <f>martianeum[[#This Row],[stan_magazynu '[kg']]]+martianeum[[#This Row],[ile_kg_materiału_z_ładunku]]</f>
        <v>69.778800000000004</v>
      </c>
      <c r="H183">
        <f>IF(martianeum[[#This Row],[stan_po_wydobyciu_z_ładunku]]&gt;=100,100,0)</f>
        <v>0</v>
      </c>
      <c r="I183">
        <f>martianeum[[#This Row],[stan_po_wydobyciu_z_ładunku]]-martianeum[[#This Row],[ile_zabiera_na_orbite]]</f>
        <v>69.778800000000004</v>
      </c>
    </row>
    <row r="184" spans="1:9" x14ac:dyDescent="0.25">
      <c r="A184" s="1">
        <v>48823</v>
      </c>
      <c r="B184">
        <f t="shared" si="2"/>
        <v>69.778800000000004</v>
      </c>
      <c r="C184" t="s">
        <v>4</v>
      </c>
      <c r="D184">
        <v>18.7</v>
      </c>
      <c r="E184">
        <v>0</v>
      </c>
      <c r="F184">
        <f>IF(martianeum[[#This Row],[zawartosc '[%']]]&gt;=1,martianeum[[#This Row],[masa '[kg']]]*martianeum[[#This Row],[zawartosc '[%']]]*0.01,0)</f>
        <v>0</v>
      </c>
      <c r="G184">
        <f>martianeum[[#This Row],[stan_magazynu '[kg']]]+martianeum[[#This Row],[ile_kg_materiału_z_ładunku]]</f>
        <v>69.778800000000004</v>
      </c>
      <c r="H184">
        <f>IF(martianeum[[#This Row],[stan_po_wydobyciu_z_ładunku]]&gt;=100,100,0)</f>
        <v>0</v>
      </c>
      <c r="I184">
        <f>martianeum[[#This Row],[stan_po_wydobyciu_z_ładunku]]-martianeum[[#This Row],[ile_zabiera_na_orbite]]</f>
        <v>69.778800000000004</v>
      </c>
    </row>
    <row r="185" spans="1:9" x14ac:dyDescent="0.25">
      <c r="A185" s="1">
        <v>48824</v>
      </c>
      <c r="B185">
        <f t="shared" si="2"/>
        <v>69.778800000000004</v>
      </c>
      <c r="C185" t="s">
        <v>12</v>
      </c>
      <c r="D185">
        <v>24.3</v>
      </c>
      <c r="E185">
        <v>7.8</v>
      </c>
      <c r="F185">
        <f>IF(martianeum[[#This Row],[zawartosc '[%']]]&gt;=1,martianeum[[#This Row],[masa '[kg']]]*martianeum[[#This Row],[zawartosc '[%']]]*0.01,0)</f>
        <v>1.8954</v>
      </c>
      <c r="G185">
        <f>martianeum[[#This Row],[stan_magazynu '[kg']]]+martianeum[[#This Row],[ile_kg_materiału_z_ładunku]]</f>
        <v>71.674199999999999</v>
      </c>
      <c r="H185">
        <f>IF(martianeum[[#This Row],[stan_po_wydobyciu_z_ładunku]]&gt;=100,100,0)</f>
        <v>0</v>
      </c>
      <c r="I185">
        <f>martianeum[[#This Row],[stan_po_wydobyciu_z_ładunku]]-martianeum[[#This Row],[ile_zabiera_na_orbite]]</f>
        <v>71.674199999999999</v>
      </c>
    </row>
    <row r="186" spans="1:9" x14ac:dyDescent="0.25">
      <c r="A186" s="1">
        <v>48825</v>
      </c>
      <c r="B186">
        <f t="shared" si="2"/>
        <v>71.674199999999999</v>
      </c>
      <c r="C186" t="s">
        <v>13</v>
      </c>
      <c r="D186">
        <v>29.3</v>
      </c>
      <c r="E186">
        <v>4.5999999999999996</v>
      </c>
      <c r="F186">
        <f>IF(martianeum[[#This Row],[zawartosc '[%']]]&gt;=1,martianeum[[#This Row],[masa '[kg']]]*martianeum[[#This Row],[zawartosc '[%']]]*0.01,0)</f>
        <v>1.3478000000000001</v>
      </c>
      <c r="G186">
        <f>martianeum[[#This Row],[stan_magazynu '[kg']]]+martianeum[[#This Row],[ile_kg_materiału_z_ładunku]]</f>
        <v>73.022000000000006</v>
      </c>
      <c r="H186">
        <f>IF(martianeum[[#This Row],[stan_po_wydobyciu_z_ładunku]]&gt;=100,100,0)</f>
        <v>0</v>
      </c>
      <c r="I186">
        <f>martianeum[[#This Row],[stan_po_wydobyciu_z_ładunku]]-martianeum[[#This Row],[ile_zabiera_na_orbite]]</f>
        <v>73.022000000000006</v>
      </c>
    </row>
    <row r="187" spans="1:9" x14ac:dyDescent="0.25">
      <c r="A187" s="1">
        <v>48826</v>
      </c>
      <c r="B187">
        <f t="shared" si="2"/>
        <v>73.022000000000006</v>
      </c>
      <c r="C187" t="s">
        <v>7</v>
      </c>
      <c r="D187">
        <v>18.399999999999999</v>
      </c>
      <c r="E187">
        <v>0</v>
      </c>
      <c r="F187">
        <f>IF(martianeum[[#This Row],[zawartosc '[%']]]&gt;=1,martianeum[[#This Row],[masa '[kg']]]*martianeum[[#This Row],[zawartosc '[%']]]*0.01,0)</f>
        <v>0</v>
      </c>
      <c r="G187">
        <f>martianeum[[#This Row],[stan_magazynu '[kg']]]+martianeum[[#This Row],[ile_kg_materiału_z_ładunku]]</f>
        <v>73.022000000000006</v>
      </c>
      <c r="H187">
        <f>IF(martianeum[[#This Row],[stan_po_wydobyciu_z_ładunku]]&gt;=100,100,0)</f>
        <v>0</v>
      </c>
      <c r="I187">
        <f>martianeum[[#This Row],[stan_po_wydobyciu_z_ładunku]]-martianeum[[#This Row],[ile_zabiera_na_orbite]]</f>
        <v>73.022000000000006</v>
      </c>
    </row>
    <row r="188" spans="1:9" x14ac:dyDescent="0.25">
      <c r="A188" s="1">
        <v>48827</v>
      </c>
      <c r="B188">
        <f t="shared" si="2"/>
        <v>73.022000000000006</v>
      </c>
      <c r="C188" t="s">
        <v>7</v>
      </c>
      <c r="D188">
        <v>10.3</v>
      </c>
      <c r="E188">
        <v>16</v>
      </c>
      <c r="F188">
        <f>IF(martianeum[[#This Row],[zawartosc '[%']]]&gt;=1,martianeum[[#This Row],[masa '[kg']]]*martianeum[[#This Row],[zawartosc '[%']]]*0.01,0)</f>
        <v>1.6480000000000001</v>
      </c>
      <c r="G188">
        <f>martianeum[[#This Row],[stan_magazynu '[kg']]]+martianeum[[#This Row],[ile_kg_materiału_z_ładunku]]</f>
        <v>74.67</v>
      </c>
      <c r="H188">
        <f>IF(martianeum[[#This Row],[stan_po_wydobyciu_z_ładunku]]&gt;=100,100,0)</f>
        <v>0</v>
      </c>
      <c r="I188">
        <f>martianeum[[#This Row],[stan_po_wydobyciu_z_ładunku]]-martianeum[[#This Row],[ile_zabiera_na_orbite]]</f>
        <v>74.67</v>
      </c>
    </row>
    <row r="189" spans="1:9" x14ac:dyDescent="0.25">
      <c r="A189" s="1">
        <v>48828</v>
      </c>
      <c r="B189">
        <f t="shared" si="2"/>
        <v>74.67</v>
      </c>
      <c r="C189" t="s">
        <v>10</v>
      </c>
      <c r="D189">
        <v>27.5</v>
      </c>
      <c r="E189">
        <v>0</v>
      </c>
      <c r="F189">
        <f>IF(martianeum[[#This Row],[zawartosc '[%']]]&gt;=1,martianeum[[#This Row],[masa '[kg']]]*martianeum[[#This Row],[zawartosc '[%']]]*0.01,0)</f>
        <v>0</v>
      </c>
      <c r="G189">
        <f>martianeum[[#This Row],[stan_magazynu '[kg']]]+martianeum[[#This Row],[ile_kg_materiału_z_ładunku]]</f>
        <v>74.67</v>
      </c>
      <c r="H189">
        <f>IF(martianeum[[#This Row],[stan_po_wydobyciu_z_ładunku]]&gt;=100,100,0)</f>
        <v>0</v>
      </c>
      <c r="I189">
        <f>martianeum[[#This Row],[stan_po_wydobyciu_z_ładunku]]-martianeum[[#This Row],[ile_zabiera_na_orbite]]</f>
        <v>74.67</v>
      </c>
    </row>
    <row r="190" spans="1:9" x14ac:dyDescent="0.25">
      <c r="A190" s="1">
        <v>48829</v>
      </c>
      <c r="B190">
        <f t="shared" si="2"/>
        <v>74.67</v>
      </c>
      <c r="C190" t="s">
        <v>7</v>
      </c>
      <c r="D190">
        <v>20.6</v>
      </c>
      <c r="E190">
        <v>15.7</v>
      </c>
      <c r="F190">
        <f>IF(martianeum[[#This Row],[zawartosc '[%']]]&gt;=1,martianeum[[#This Row],[masa '[kg']]]*martianeum[[#This Row],[zawartosc '[%']]]*0.01,0)</f>
        <v>3.2342000000000004</v>
      </c>
      <c r="G190">
        <f>martianeum[[#This Row],[stan_magazynu '[kg']]]+martianeum[[#This Row],[ile_kg_materiału_z_ładunku]]</f>
        <v>77.904200000000003</v>
      </c>
      <c r="H190">
        <f>IF(martianeum[[#This Row],[stan_po_wydobyciu_z_ładunku]]&gt;=100,100,0)</f>
        <v>0</v>
      </c>
      <c r="I190">
        <f>martianeum[[#This Row],[stan_po_wydobyciu_z_ładunku]]-martianeum[[#This Row],[ile_zabiera_na_orbite]]</f>
        <v>77.904200000000003</v>
      </c>
    </row>
    <row r="191" spans="1:9" x14ac:dyDescent="0.25">
      <c r="A191" s="1">
        <v>48830</v>
      </c>
      <c r="B191">
        <f t="shared" si="2"/>
        <v>77.904200000000003</v>
      </c>
      <c r="C191" t="s">
        <v>11</v>
      </c>
      <c r="D191">
        <v>21.3</v>
      </c>
      <c r="E191">
        <v>0</v>
      </c>
      <c r="F191">
        <f>IF(martianeum[[#This Row],[zawartosc '[%']]]&gt;=1,martianeum[[#This Row],[masa '[kg']]]*martianeum[[#This Row],[zawartosc '[%']]]*0.01,0)</f>
        <v>0</v>
      </c>
      <c r="G191">
        <f>martianeum[[#This Row],[stan_magazynu '[kg']]]+martianeum[[#This Row],[ile_kg_materiału_z_ładunku]]</f>
        <v>77.904200000000003</v>
      </c>
      <c r="H191">
        <f>IF(martianeum[[#This Row],[stan_po_wydobyciu_z_ładunku]]&gt;=100,100,0)</f>
        <v>0</v>
      </c>
      <c r="I191">
        <f>martianeum[[#This Row],[stan_po_wydobyciu_z_ładunku]]-martianeum[[#This Row],[ile_zabiera_na_orbite]]</f>
        <v>77.904200000000003</v>
      </c>
    </row>
    <row r="192" spans="1:9" x14ac:dyDescent="0.25">
      <c r="A192" s="1">
        <v>48831</v>
      </c>
      <c r="B192">
        <f t="shared" si="2"/>
        <v>77.904200000000003</v>
      </c>
      <c r="C192" t="s">
        <v>19</v>
      </c>
      <c r="D192">
        <v>26.2</v>
      </c>
      <c r="E192">
        <v>0</v>
      </c>
      <c r="F192">
        <f>IF(martianeum[[#This Row],[zawartosc '[%']]]&gt;=1,martianeum[[#This Row],[masa '[kg']]]*martianeum[[#This Row],[zawartosc '[%']]]*0.01,0)</f>
        <v>0</v>
      </c>
      <c r="G192">
        <f>martianeum[[#This Row],[stan_magazynu '[kg']]]+martianeum[[#This Row],[ile_kg_materiału_z_ładunku]]</f>
        <v>77.904200000000003</v>
      </c>
      <c r="H192">
        <f>IF(martianeum[[#This Row],[stan_po_wydobyciu_z_ładunku]]&gt;=100,100,0)</f>
        <v>0</v>
      </c>
      <c r="I192">
        <f>martianeum[[#This Row],[stan_po_wydobyciu_z_ładunku]]-martianeum[[#This Row],[ile_zabiera_na_orbite]]</f>
        <v>77.904200000000003</v>
      </c>
    </row>
    <row r="193" spans="1:9" x14ac:dyDescent="0.25">
      <c r="A193" s="1">
        <v>48832</v>
      </c>
      <c r="B193">
        <f t="shared" si="2"/>
        <v>77.904200000000003</v>
      </c>
      <c r="C193" t="s">
        <v>10</v>
      </c>
      <c r="D193">
        <v>23.9</v>
      </c>
      <c r="E193">
        <v>0</v>
      </c>
      <c r="F193">
        <f>IF(martianeum[[#This Row],[zawartosc '[%']]]&gt;=1,martianeum[[#This Row],[masa '[kg']]]*martianeum[[#This Row],[zawartosc '[%']]]*0.01,0)</f>
        <v>0</v>
      </c>
      <c r="G193">
        <f>martianeum[[#This Row],[stan_magazynu '[kg']]]+martianeum[[#This Row],[ile_kg_materiału_z_ładunku]]</f>
        <v>77.904200000000003</v>
      </c>
      <c r="H193">
        <f>IF(martianeum[[#This Row],[stan_po_wydobyciu_z_ładunku]]&gt;=100,100,0)</f>
        <v>0</v>
      </c>
      <c r="I193">
        <f>martianeum[[#This Row],[stan_po_wydobyciu_z_ładunku]]-martianeum[[#This Row],[ile_zabiera_na_orbite]]</f>
        <v>77.904200000000003</v>
      </c>
    </row>
    <row r="194" spans="1:9" x14ac:dyDescent="0.25">
      <c r="A194" s="1">
        <v>48833</v>
      </c>
      <c r="B194">
        <f t="shared" si="2"/>
        <v>77.904200000000003</v>
      </c>
      <c r="C194" t="s">
        <v>27</v>
      </c>
      <c r="D194">
        <v>26.6</v>
      </c>
      <c r="E194">
        <v>1.6</v>
      </c>
      <c r="F194">
        <f>IF(martianeum[[#This Row],[zawartosc '[%']]]&gt;=1,martianeum[[#This Row],[masa '[kg']]]*martianeum[[#This Row],[zawartosc '[%']]]*0.01,0)</f>
        <v>0.42560000000000003</v>
      </c>
      <c r="G194">
        <f>martianeum[[#This Row],[stan_magazynu '[kg']]]+martianeum[[#This Row],[ile_kg_materiału_z_ładunku]]</f>
        <v>78.329800000000006</v>
      </c>
      <c r="H194">
        <f>IF(martianeum[[#This Row],[stan_po_wydobyciu_z_ładunku]]&gt;=100,100,0)</f>
        <v>0</v>
      </c>
      <c r="I194">
        <f>martianeum[[#This Row],[stan_po_wydobyciu_z_ładunku]]-martianeum[[#This Row],[ile_zabiera_na_orbite]]</f>
        <v>78.329800000000006</v>
      </c>
    </row>
    <row r="195" spans="1:9" x14ac:dyDescent="0.25">
      <c r="A195" s="1">
        <v>48834</v>
      </c>
      <c r="B195">
        <f t="shared" si="2"/>
        <v>78.329800000000006</v>
      </c>
      <c r="C195" t="s">
        <v>10</v>
      </c>
      <c r="D195">
        <v>18.600000000000001</v>
      </c>
      <c r="E195">
        <v>20.399999999999999</v>
      </c>
      <c r="F195">
        <f>IF(martianeum[[#This Row],[zawartosc '[%']]]&gt;=1,martianeum[[#This Row],[masa '[kg']]]*martianeum[[#This Row],[zawartosc '[%']]]*0.01,0)</f>
        <v>3.7944</v>
      </c>
      <c r="G195">
        <f>martianeum[[#This Row],[stan_magazynu '[kg']]]+martianeum[[#This Row],[ile_kg_materiału_z_ładunku]]</f>
        <v>82.124200000000002</v>
      </c>
      <c r="H195">
        <f>IF(martianeum[[#This Row],[stan_po_wydobyciu_z_ładunku]]&gt;=100,100,0)</f>
        <v>0</v>
      </c>
      <c r="I195">
        <f>martianeum[[#This Row],[stan_po_wydobyciu_z_ładunku]]-martianeum[[#This Row],[ile_zabiera_na_orbite]]</f>
        <v>82.124200000000002</v>
      </c>
    </row>
    <row r="196" spans="1:9" x14ac:dyDescent="0.25">
      <c r="A196" s="1">
        <v>48835</v>
      </c>
      <c r="B196">
        <f t="shared" ref="B196:B259" si="3">I195</f>
        <v>82.124200000000002</v>
      </c>
      <c r="C196" t="s">
        <v>18</v>
      </c>
      <c r="D196">
        <v>22.3</v>
      </c>
      <c r="E196">
        <v>1.7</v>
      </c>
      <c r="F196">
        <f>IF(martianeum[[#This Row],[zawartosc '[%']]]&gt;=1,martianeum[[#This Row],[masa '[kg']]]*martianeum[[#This Row],[zawartosc '[%']]]*0.01,0)</f>
        <v>0.37910000000000005</v>
      </c>
      <c r="G196">
        <f>martianeum[[#This Row],[stan_magazynu '[kg']]]+martianeum[[#This Row],[ile_kg_materiału_z_ładunku]]</f>
        <v>82.503299999999996</v>
      </c>
      <c r="H196">
        <f>IF(martianeum[[#This Row],[stan_po_wydobyciu_z_ładunku]]&gt;=100,100,0)</f>
        <v>0</v>
      </c>
      <c r="I196">
        <f>martianeum[[#This Row],[stan_po_wydobyciu_z_ładunku]]-martianeum[[#This Row],[ile_zabiera_na_orbite]]</f>
        <v>82.503299999999996</v>
      </c>
    </row>
    <row r="197" spans="1:9" x14ac:dyDescent="0.25">
      <c r="A197" s="1">
        <v>48836</v>
      </c>
      <c r="B197">
        <f t="shared" si="3"/>
        <v>82.503299999999996</v>
      </c>
      <c r="C197" t="s">
        <v>17</v>
      </c>
      <c r="D197">
        <v>18.399999999999999</v>
      </c>
      <c r="E197">
        <v>3.9</v>
      </c>
      <c r="F197">
        <f>IF(martianeum[[#This Row],[zawartosc '[%']]]&gt;=1,martianeum[[#This Row],[masa '[kg']]]*martianeum[[#This Row],[zawartosc '[%']]]*0.01,0)</f>
        <v>0.7175999999999999</v>
      </c>
      <c r="G197">
        <f>martianeum[[#This Row],[stan_magazynu '[kg']]]+martianeum[[#This Row],[ile_kg_materiału_z_ładunku]]</f>
        <v>83.2209</v>
      </c>
      <c r="H197">
        <f>IF(martianeum[[#This Row],[stan_po_wydobyciu_z_ładunku]]&gt;=100,100,0)</f>
        <v>0</v>
      </c>
      <c r="I197">
        <f>martianeum[[#This Row],[stan_po_wydobyciu_z_ładunku]]-martianeum[[#This Row],[ile_zabiera_na_orbite]]</f>
        <v>83.2209</v>
      </c>
    </row>
    <row r="198" spans="1:9" x14ac:dyDescent="0.25">
      <c r="A198" s="1">
        <v>48837</v>
      </c>
      <c r="B198">
        <f t="shared" si="3"/>
        <v>83.2209</v>
      </c>
      <c r="C198" t="s">
        <v>27</v>
      </c>
      <c r="D198">
        <v>28</v>
      </c>
      <c r="E198">
        <v>4.4000000000000004</v>
      </c>
      <c r="F198">
        <f>IF(martianeum[[#This Row],[zawartosc '[%']]]&gt;=1,martianeum[[#This Row],[masa '[kg']]]*martianeum[[#This Row],[zawartosc '[%']]]*0.01,0)</f>
        <v>1.2320000000000002</v>
      </c>
      <c r="G198">
        <f>martianeum[[#This Row],[stan_magazynu '[kg']]]+martianeum[[#This Row],[ile_kg_materiału_z_ładunku]]</f>
        <v>84.4529</v>
      </c>
      <c r="H198">
        <f>IF(martianeum[[#This Row],[stan_po_wydobyciu_z_ładunku]]&gt;=100,100,0)</f>
        <v>0</v>
      </c>
      <c r="I198">
        <f>martianeum[[#This Row],[stan_po_wydobyciu_z_ładunku]]-martianeum[[#This Row],[ile_zabiera_na_orbite]]</f>
        <v>84.4529</v>
      </c>
    </row>
    <row r="199" spans="1:9" x14ac:dyDescent="0.25">
      <c r="A199" s="1">
        <v>48838</v>
      </c>
      <c r="B199">
        <f t="shared" si="3"/>
        <v>84.4529</v>
      </c>
      <c r="C199" t="s">
        <v>10</v>
      </c>
      <c r="D199">
        <v>10.9</v>
      </c>
      <c r="E199">
        <v>32.9</v>
      </c>
      <c r="F199">
        <f>IF(martianeum[[#This Row],[zawartosc '[%']]]&gt;=1,martianeum[[#This Row],[masa '[kg']]]*martianeum[[#This Row],[zawartosc '[%']]]*0.01,0)</f>
        <v>3.5861000000000001</v>
      </c>
      <c r="G199">
        <f>martianeum[[#This Row],[stan_magazynu '[kg']]]+martianeum[[#This Row],[ile_kg_materiału_z_ładunku]]</f>
        <v>88.039000000000001</v>
      </c>
      <c r="H199">
        <f>IF(martianeum[[#This Row],[stan_po_wydobyciu_z_ładunku]]&gt;=100,100,0)</f>
        <v>0</v>
      </c>
      <c r="I199">
        <f>martianeum[[#This Row],[stan_po_wydobyciu_z_ładunku]]-martianeum[[#This Row],[ile_zabiera_na_orbite]]</f>
        <v>88.039000000000001</v>
      </c>
    </row>
    <row r="200" spans="1:9" x14ac:dyDescent="0.25">
      <c r="A200" s="1">
        <v>48839</v>
      </c>
      <c r="B200">
        <f t="shared" si="3"/>
        <v>88.039000000000001</v>
      </c>
      <c r="C200" t="s">
        <v>19</v>
      </c>
      <c r="D200">
        <v>25.1</v>
      </c>
      <c r="E200">
        <v>33.299999999999997</v>
      </c>
      <c r="F200">
        <f>IF(martianeum[[#This Row],[zawartosc '[%']]]&gt;=1,martianeum[[#This Row],[masa '[kg']]]*martianeum[[#This Row],[zawartosc '[%']]]*0.01,0)</f>
        <v>8.3582999999999998</v>
      </c>
      <c r="G200">
        <f>martianeum[[#This Row],[stan_magazynu '[kg']]]+martianeum[[#This Row],[ile_kg_materiału_z_ładunku]]</f>
        <v>96.397300000000001</v>
      </c>
      <c r="H200">
        <f>IF(martianeum[[#This Row],[stan_po_wydobyciu_z_ładunku]]&gt;=100,100,0)</f>
        <v>0</v>
      </c>
      <c r="I200">
        <f>martianeum[[#This Row],[stan_po_wydobyciu_z_ładunku]]-martianeum[[#This Row],[ile_zabiera_na_orbite]]</f>
        <v>96.397300000000001</v>
      </c>
    </row>
    <row r="201" spans="1:9" x14ac:dyDescent="0.25">
      <c r="A201" s="1">
        <v>48840</v>
      </c>
      <c r="B201">
        <f t="shared" si="3"/>
        <v>96.397300000000001</v>
      </c>
      <c r="C201" t="s">
        <v>28</v>
      </c>
      <c r="D201">
        <v>10.7</v>
      </c>
      <c r="E201">
        <v>0.3</v>
      </c>
      <c r="F201">
        <f>IF(martianeum[[#This Row],[zawartosc '[%']]]&gt;=1,martianeum[[#This Row],[masa '[kg']]]*martianeum[[#This Row],[zawartosc '[%']]]*0.01,0)</f>
        <v>0</v>
      </c>
      <c r="G201">
        <f>martianeum[[#This Row],[stan_magazynu '[kg']]]+martianeum[[#This Row],[ile_kg_materiału_z_ładunku]]</f>
        <v>96.397300000000001</v>
      </c>
      <c r="H201">
        <f>IF(martianeum[[#This Row],[stan_po_wydobyciu_z_ładunku]]&gt;=100,100,0)</f>
        <v>0</v>
      </c>
      <c r="I201">
        <f>martianeum[[#This Row],[stan_po_wydobyciu_z_ładunku]]-martianeum[[#This Row],[ile_zabiera_na_orbite]]</f>
        <v>96.397300000000001</v>
      </c>
    </row>
    <row r="202" spans="1:9" x14ac:dyDescent="0.25">
      <c r="A202" s="1">
        <v>48841</v>
      </c>
      <c r="B202">
        <f t="shared" si="3"/>
        <v>96.397300000000001</v>
      </c>
      <c r="C202" t="s">
        <v>10</v>
      </c>
      <c r="D202">
        <v>26.1</v>
      </c>
      <c r="E202">
        <v>31</v>
      </c>
      <c r="F202">
        <f>IF(martianeum[[#This Row],[zawartosc '[%']]]&gt;=1,martianeum[[#This Row],[masa '[kg']]]*martianeum[[#This Row],[zawartosc '[%']]]*0.01,0)</f>
        <v>8.0910000000000011</v>
      </c>
      <c r="G202">
        <f>martianeum[[#This Row],[stan_magazynu '[kg']]]+martianeum[[#This Row],[ile_kg_materiału_z_ładunku]]</f>
        <v>104.48830000000001</v>
      </c>
      <c r="H202">
        <f>IF(martianeum[[#This Row],[stan_po_wydobyciu_z_ładunku]]&gt;=100,100,0)</f>
        <v>100</v>
      </c>
      <c r="I202">
        <f>martianeum[[#This Row],[stan_po_wydobyciu_z_ładunku]]-martianeum[[#This Row],[ile_zabiera_na_orbite]]</f>
        <v>4.4883000000000095</v>
      </c>
    </row>
    <row r="203" spans="1:9" x14ac:dyDescent="0.25">
      <c r="A203" s="1">
        <v>48842</v>
      </c>
      <c r="B203">
        <f t="shared" si="3"/>
        <v>4.4883000000000095</v>
      </c>
      <c r="C203" t="s">
        <v>11</v>
      </c>
      <c r="D203">
        <v>15.2</v>
      </c>
      <c r="E203">
        <v>12.7</v>
      </c>
      <c r="F203">
        <f>IF(martianeum[[#This Row],[zawartosc '[%']]]&gt;=1,martianeum[[#This Row],[masa '[kg']]]*martianeum[[#This Row],[zawartosc '[%']]]*0.01,0)</f>
        <v>1.9303999999999999</v>
      </c>
      <c r="G203">
        <f>martianeum[[#This Row],[stan_magazynu '[kg']]]+martianeum[[#This Row],[ile_kg_materiału_z_ładunku]]</f>
        <v>6.4187000000000092</v>
      </c>
      <c r="H203">
        <f>IF(martianeum[[#This Row],[stan_po_wydobyciu_z_ładunku]]&gt;=100,100,0)</f>
        <v>0</v>
      </c>
      <c r="I203">
        <f>martianeum[[#This Row],[stan_po_wydobyciu_z_ładunku]]-martianeum[[#This Row],[ile_zabiera_na_orbite]]</f>
        <v>6.4187000000000092</v>
      </c>
    </row>
    <row r="204" spans="1:9" x14ac:dyDescent="0.25">
      <c r="A204" s="1">
        <v>48843</v>
      </c>
      <c r="B204">
        <f t="shared" si="3"/>
        <v>6.4187000000000092</v>
      </c>
      <c r="C204" t="s">
        <v>14</v>
      </c>
      <c r="D204">
        <v>28.8</v>
      </c>
      <c r="E204">
        <v>4.3</v>
      </c>
      <c r="F204">
        <f>IF(martianeum[[#This Row],[zawartosc '[%']]]&gt;=1,martianeum[[#This Row],[masa '[kg']]]*martianeum[[#This Row],[zawartosc '[%']]]*0.01,0)</f>
        <v>1.2384000000000002</v>
      </c>
      <c r="G204">
        <f>martianeum[[#This Row],[stan_magazynu '[kg']]]+martianeum[[#This Row],[ile_kg_materiału_z_ładunku]]</f>
        <v>7.6571000000000096</v>
      </c>
      <c r="H204">
        <f>IF(martianeum[[#This Row],[stan_po_wydobyciu_z_ładunku]]&gt;=100,100,0)</f>
        <v>0</v>
      </c>
      <c r="I204">
        <f>martianeum[[#This Row],[stan_po_wydobyciu_z_ładunku]]-martianeum[[#This Row],[ile_zabiera_na_orbite]]</f>
        <v>7.6571000000000096</v>
      </c>
    </row>
    <row r="205" spans="1:9" x14ac:dyDescent="0.25">
      <c r="A205" s="1">
        <v>48844</v>
      </c>
      <c r="B205">
        <f t="shared" si="3"/>
        <v>7.6571000000000096</v>
      </c>
      <c r="C205" t="s">
        <v>26</v>
      </c>
      <c r="D205">
        <v>10.3</v>
      </c>
      <c r="E205">
        <v>0</v>
      </c>
      <c r="F205">
        <f>IF(martianeum[[#This Row],[zawartosc '[%']]]&gt;=1,martianeum[[#This Row],[masa '[kg']]]*martianeum[[#This Row],[zawartosc '[%']]]*0.01,0)</f>
        <v>0</v>
      </c>
      <c r="G205">
        <f>martianeum[[#This Row],[stan_magazynu '[kg']]]+martianeum[[#This Row],[ile_kg_materiału_z_ładunku]]</f>
        <v>7.6571000000000096</v>
      </c>
      <c r="H205">
        <f>IF(martianeum[[#This Row],[stan_po_wydobyciu_z_ładunku]]&gt;=100,100,0)</f>
        <v>0</v>
      </c>
      <c r="I205">
        <f>martianeum[[#This Row],[stan_po_wydobyciu_z_ładunku]]-martianeum[[#This Row],[ile_zabiera_na_orbite]]</f>
        <v>7.6571000000000096</v>
      </c>
    </row>
    <row r="206" spans="1:9" x14ac:dyDescent="0.25">
      <c r="A206" s="1">
        <v>48845</v>
      </c>
      <c r="B206">
        <f t="shared" si="3"/>
        <v>7.6571000000000096</v>
      </c>
      <c r="C206" t="s">
        <v>6</v>
      </c>
      <c r="D206">
        <v>14.9</v>
      </c>
      <c r="E206">
        <v>0.1</v>
      </c>
      <c r="F206">
        <f>IF(martianeum[[#This Row],[zawartosc '[%']]]&gt;=1,martianeum[[#This Row],[masa '[kg']]]*martianeum[[#This Row],[zawartosc '[%']]]*0.01,0)</f>
        <v>0</v>
      </c>
      <c r="G206">
        <f>martianeum[[#This Row],[stan_magazynu '[kg']]]+martianeum[[#This Row],[ile_kg_materiału_z_ładunku]]</f>
        <v>7.6571000000000096</v>
      </c>
      <c r="H206">
        <f>IF(martianeum[[#This Row],[stan_po_wydobyciu_z_ładunku]]&gt;=100,100,0)</f>
        <v>0</v>
      </c>
      <c r="I206">
        <f>martianeum[[#This Row],[stan_po_wydobyciu_z_ładunku]]-martianeum[[#This Row],[ile_zabiera_na_orbite]]</f>
        <v>7.6571000000000096</v>
      </c>
    </row>
    <row r="207" spans="1:9" x14ac:dyDescent="0.25">
      <c r="A207" s="1">
        <v>48846</v>
      </c>
      <c r="B207">
        <f t="shared" si="3"/>
        <v>7.6571000000000096</v>
      </c>
      <c r="C207" t="s">
        <v>10</v>
      </c>
      <c r="D207">
        <v>11.3</v>
      </c>
      <c r="E207">
        <v>0</v>
      </c>
      <c r="F207">
        <f>IF(martianeum[[#This Row],[zawartosc '[%']]]&gt;=1,martianeum[[#This Row],[masa '[kg']]]*martianeum[[#This Row],[zawartosc '[%']]]*0.01,0)</f>
        <v>0</v>
      </c>
      <c r="G207">
        <f>martianeum[[#This Row],[stan_magazynu '[kg']]]+martianeum[[#This Row],[ile_kg_materiału_z_ładunku]]</f>
        <v>7.6571000000000096</v>
      </c>
      <c r="H207">
        <f>IF(martianeum[[#This Row],[stan_po_wydobyciu_z_ładunku]]&gt;=100,100,0)</f>
        <v>0</v>
      </c>
      <c r="I207">
        <f>martianeum[[#This Row],[stan_po_wydobyciu_z_ładunku]]-martianeum[[#This Row],[ile_zabiera_na_orbite]]</f>
        <v>7.6571000000000096</v>
      </c>
    </row>
    <row r="208" spans="1:9" x14ac:dyDescent="0.25">
      <c r="A208" s="1">
        <v>48847</v>
      </c>
      <c r="B208">
        <f t="shared" si="3"/>
        <v>7.6571000000000096</v>
      </c>
      <c r="C208" t="s">
        <v>10</v>
      </c>
      <c r="D208">
        <v>20.8</v>
      </c>
      <c r="E208">
        <v>34.9</v>
      </c>
      <c r="F208">
        <f>IF(martianeum[[#This Row],[zawartosc '[%']]]&gt;=1,martianeum[[#This Row],[masa '[kg']]]*martianeum[[#This Row],[zawartosc '[%']]]*0.01,0)</f>
        <v>7.2591999999999999</v>
      </c>
      <c r="G208">
        <f>martianeum[[#This Row],[stan_magazynu '[kg']]]+martianeum[[#This Row],[ile_kg_materiału_z_ładunku]]</f>
        <v>14.91630000000001</v>
      </c>
      <c r="H208">
        <f>IF(martianeum[[#This Row],[stan_po_wydobyciu_z_ładunku]]&gt;=100,100,0)</f>
        <v>0</v>
      </c>
      <c r="I208">
        <f>martianeum[[#This Row],[stan_po_wydobyciu_z_ładunku]]-martianeum[[#This Row],[ile_zabiera_na_orbite]]</f>
        <v>14.91630000000001</v>
      </c>
    </row>
    <row r="209" spans="1:9" x14ac:dyDescent="0.25">
      <c r="A209" s="1">
        <v>48848</v>
      </c>
      <c r="B209">
        <f t="shared" si="3"/>
        <v>14.91630000000001</v>
      </c>
      <c r="C209" t="s">
        <v>19</v>
      </c>
      <c r="D209">
        <v>18.2</v>
      </c>
      <c r="E209">
        <v>0</v>
      </c>
      <c r="F209">
        <f>IF(martianeum[[#This Row],[zawartosc '[%']]]&gt;=1,martianeum[[#This Row],[masa '[kg']]]*martianeum[[#This Row],[zawartosc '[%']]]*0.01,0)</f>
        <v>0</v>
      </c>
      <c r="G209">
        <f>martianeum[[#This Row],[stan_magazynu '[kg']]]+martianeum[[#This Row],[ile_kg_materiału_z_ładunku]]</f>
        <v>14.91630000000001</v>
      </c>
      <c r="H209">
        <f>IF(martianeum[[#This Row],[stan_po_wydobyciu_z_ładunku]]&gt;=100,100,0)</f>
        <v>0</v>
      </c>
      <c r="I209">
        <f>martianeum[[#This Row],[stan_po_wydobyciu_z_ładunku]]-martianeum[[#This Row],[ile_zabiera_na_orbite]]</f>
        <v>14.91630000000001</v>
      </c>
    </row>
    <row r="210" spans="1:9" x14ac:dyDescent="0.25">
      <c r="A210" s="1">
        <v>48849</v>
      </c>
      <c r="B210">
        <f t="shared" si="3"/>
        <v>14.91630000000001</v>
      </c>
      <c r="C210" t="s">
        <v>17</v>
      </c>
      <c r="D210">
        <v>12.7</v>
      </c>
      <c r="E210">
        <v>5.3</v>
      </c>
      <c r="F210">
        <f>IF(martianeum[[#This Row],[zawartosc '[%']]]&gt;=1,martianeum[[#This Row],[masa '[kg']]]*martianeum[[#This Row],[zawartosc '[%']]]*0.01,0)</f>
        <v>0.67309999999999992</v>
      </c>
      <c r="G210">
        <f>martianeum[[#This Row],[stan_magazynu '[kg']]]+martianeum[[#This Row],[ile_kg_materiału_z_ładunku]]</f>
        <v>15.58940000000001</v>
      </c>
      <c r="H210">
        <f>IF(martianeum[[#This Row],[stan_po_wydobyciu_z_ładunku]]&gt;=100,100,0)</f>
        <v>0</v>
      </c>
      <c r="I210">
        <f>martianeum[[#This Row],[stan_po_wydobyciu_z_ładunku]]-martianeum[[#This Row],[ile_zabiera_na_orbite]]</f>
        <v>15.58940000000001</v>
      </c>
    </row>
    <row r="211" spans="1:9" x14ac:dyDescent="0.25">
      <c r="A211" s="1">
        <v>48850</v>
      </c>
      <c r="B211">
        <f t="shared" si="3"/>
        <v>15.58940000000001</v>
      </c>
      <c r="C211" t="s">
        <v>14</v>
      </c>
      <c r="D211">
        <v>21.4</v>
      </c>
      <c r="E211">
        <v>8.3000000000000007</v>
      </c>
      <c r="F211">
        <f>IF(martianeum[[#This Row],[zawartosc '[%']]]&gt;=1,martianeum[[#This Row],[masa '[kg']]]*martianeum[[#This Row],[zawartosc '[%']]]*0.01,0)</f>
        <v>1.7762</v>
      </c>
      <c r="G211">
        <f>martianeum[[#This Row],[stan_magazynu '[kg']]]+martianeum[[#This Row],[ile_kg_materiału_z_ładunku]]</f>
        <v>17.365600000000011</v>
      </c>
      <c r="H211">
        <f>IF(martianeum[[#This Row],[stan_po_wydobyciu_z_ładunku]]&gt;=100,100,0)</f>
        <v>0</v>
      </c>
      <c r="I211">
        <f>martianeum[[#This Row],[stan_po_wydobyciu_z_ładunku]]-martianeum[[#This Row],[ile_zabiera_na_orbite]]</f>
        <v>17.365600000000011</v>
      </c>
    </row>
    <row r="212" spans="1:9" x14ac:dyDescent="0.25">
      <c r="A212" s="1">
        <v>48851</v>
      </c>
      <c r="B212">
        <f t="shared" si="3"/>
        <v>17.365600000000011</v>
      </c>
      <c r="C212" t="s">
        <v>6</v>
      </c>
      <c r="D212">
        <v>21.3</v>
      </c>
      <c r="E212">
        <v>11.8</v>
      </c>
      <c r="F212">
        <f>IF(martianeum[[#This Row],[zawartosc '[%']]]&gt;=1,martianeum[[#This Row],[masa '[kg']]]*martianeum[[#This Row],[zawartosc '[%']]]*0.01,0)</f>
        <v>2.5134000000000003</v>
      </c>
      <c r="G212">
        <f>martianeum[[#This Row],[stan_magazynu '[kg']]]+martianeum[[#This Row],[ile_kg_materiału_z_ładunku]]</f>
        <v>19.879000000000012</v>
      </c>
      <c r="H212">
        <f>IF(martianeum[[#This Row],[stan_po_wydobyciu_z_ładunku]]&gt;=100,100,0)</f>
        <v>0</v>
      </c>
      <c r="I212">
        <f>martianeum[[#This Row],[stan_po_wydobyciu_z_ładunku]]-martianeum[[#This Row],[ile_zabiera_na_orbite]]</f>
        <v>19.879000000000012</v>
      </c>
    </row>
    <row r="213" spans="1:9" x14ac:dyDescent="0.25">
      <c r="A213" s="1">
        <v>48852</v>
      </c>
      <c r="B213">
        <f t="shared" si="3"/>
        <v>19.879000000000012</v>
      </c>
      <c r="C213" t="s">
        <v>17</v>
      </c>
      <c r="D213">
        <v>20.7</v>
      </c>
      <c r="E213">
        <v>3.9</v>
      </c>
      <c r="F213">
        <f>IF(martianeum[[#This Row],[zawartosc '[%']]]&gt;=1,martianeum[[#This Row],[masa '[kg']]]*martianeum[[#This Row],[zawartosc '[%']]]*0.01,0)</f>
        <v>0.80729999999999991</v>
      </c>
      <c r="G213">
        <f>martianeum[[#This Row],[stan_magazynu '[kg']]]+martianeum[[#This Row],[ile_kg_materiału_z_ładunku]]</f>
        <v>20.686300000000013</v>
      </c>
      <c r="H213">
        <f>IF(martianeum[[#This Row],[stan_po_wydobyciu_z_ładunku]]&gt;=100,100,0)</f>
        <v>0</v>
      </c>
      <c r="I213">
        <f>martianeum[[#This Row],[stan_po_wydobyciu_z_ładunku]]-martianeum[[#This Row],[ile_zabiera_na_orbite]]</f>
        <v>20.686300000000013</v>
      </c>
    </row>
    <row r="214" spans="1:9" x14ac:dyDescent="0.25">
      <c r="A214" s="1">
        <v>48853</v>
      </c>
      <c r="B214">
        <f t="shared" si="3"/>
        <v>20.686300000000013</v>
      </c>
      <c r="C214" t="s">
        <v>20</v>
      </c>
      <c r="D214">
        <v>19.7</v>
      </c>
      <c r="E214">
        <v>0</v>
      </c>
      <c r="F214">
        <f>IF(martianeum[[#This Row],[zawartosc '[%']]]&gt;=1,martianeum[[#This Row],[masa '[kg']]]*martianeum[[#This Row],[zawartosc '[%']]]*0.01,0)</f>
        <v>0</v>
      </c>
      <c r="G214">
        <f>martianeum[[#This Row],[stan_magazynu '[kg']]]+martianeum[[#This Row],[ile_kg_materiału_z_ładunku]]</f>
        <v>20.686300000000013</v>
      </c>
      <c r="H214">
        <f>IF(martianeum[[#This Row],[stan_po_wydobyciu_z_ładunku]]&gt;=100,100,0)</f>
        <v>0</v>
      </c>
      <c r="I214">
        <f>martianeum[[#This Row],[stan_po_wydobyciu_z_ładunku]]-martianeum[[#This Row],[ile_zabiera_na_orbite]]</f>
        <v>20.686300000000013</v>
      </c>
    </row>
    <row r="215" spans="1:9" x14ac:dyDescent="0.25">
      <c r="A215" s="1">
        <v>48854</v>
      </c>
      <c r="B215">
        <f t="shared" si="3"/>
        <v>20.686300000000013</v>
      </c>
      <c r="C215" t="s">
        <v>11</v>
      </c>
      <c r="D215">
        <v>27.2</v>
      </c>
      <c r="E215">
        <v>17.600000000000001</v>
      </c>
      <c r="F215">
        <f>IF(martianeum[[#This Row],[zawartosc '[%']]]&gt;=1,martianeum[[#This Row],[masa '[kg']]]*martianeum[[#This Row],[zawartosc '[%']]]*0.01,0)</f>
        <v>4.7872000000000003</v>
      </c>
      <c r="G215">
        <f>martianeum[[#This Row],[stan_magazynu '[kg']]]+martianeum[[#This Row],[ile_kg_materiału_z_ładunku]]</f>
        <v>25.473500000000016</v>
      </c>
      <c r="H215">
        <f>IF(martianeum[[#This Row],[stan_po_wydobyciu_z_ładunku]]&gt;=100,100,0)</f>
        <v>0</v>
      </c>
      <c r="I215">
        <f>martianeum[[#This Row],[stan_po_wydobyciu_z_ładunku]]-martianeum[[#This Row],[ile_zabiera_na_orbite]]</f>
        <v>25.473500000000016</v>
      </c>
    </row>
    <row r="216" spans="1:9" x14ac:dyDescent="0.25">
      <c r="A216" s="1">
        <v>48855</v>
      </c>
      <c r="B216">
        <f t="shared" si="3"/>
        <v>25.473500000000016</v>
      </c>
      <c r="C216" t="s">
        <v>25</v>
      </c>
      <c r="D216">
        <v>16.600000000000001</v>
      </c>
      <c r="E216">
        <v>1.7</v>
      </c>
      <c r="F216">
        <f>IF(martianeum[[#This Row],[zawartosc '[%']]]&gt;=1,martianeum[[#This Row],[masa '[kg']]]*martianeum[[#This Row],[zawartosc '[%']]]*0.01,0)</f>
        <v>0.28220000000000001</v>
      </c>
      <c r="G216">
        <f>martianeum[[#This Row],[stan_magazynu '[kg']]]+martianeum[[#This Row],[ile_kg_materiału_z_ładunku]]</f>
        <v>25.755700000000015</v>
      </c>
      <c r="H216">
        <f>IF(martianeum[[#This Row],[stan_po_wydobyciu_z_ładunku]]&gt;=100,100,0)</f>
        <v>0</v>
      </c>
      <c r="I216">
        <f>martianeum[[#This Row],[stan_po_wydobyciu_z_ładunku]]-martianeum[[#This Row],[ile_zabiera_na_orbite]]</f>
        <v>25.755700000000015</v>
      </c>
    </row>
    <row r="217" spans="1:9" x14ac:dyDescent="0.25">
      <c r="A217" s="1">
        <v>48856</v>
      </c>
      <c r="B217">
        <f t="shared" si="3"/>
        <v>25.755700000000015</v>
      </c>
      <c r="C217" t="s">
        <v>11</v>
      </c>
      <c r="D217">
        <v>22.3</v>
      </c>
      <c r="E217">
        <v>0</v>
      </c>
      <c r="F217">
        <f>IF(martianeum[[#This Row],[zawartosc '[%']]]&gt;=1,martianeum[[#This Row],[masa '[kg']]]*martianeum[[#This Row],[zawartosc '[%']]]*0.01,0)</f>
        <v>0</v>
      </c>
      <c r="G217">
        <f>martianeum[[#This Row],[stan_magazynu '[kg']]]+martianeum[[#This Row],[ile_kg_materiału_z_ładunku]]</f>
        <v>25.755700000000015</v>
      </c>
      <c r="H217">
        <f>IF(martianeum[[#This Row],[stan_po_wydobyciu_z_ładunku]]&gt;=100,100,0)</f>
        <v>0</v>
      </c>
      <c r="I217">
        <f>martianeum[[#This Row],[stan_po_wydobyciu_z_ładunku]]-martianeum[[#This Row],[ile_zabiera_na_orbite]]</f>
        <v>25.755700000000015</v>
      </c>
    </row>
    <row r="218" spans="1:9" x14ac:dyDescent="0.25">
      <c r="A218" s="1">
        <v>48857</v>
      </c>
      <c r="B218">
        <f t="shared" si="3"/>
        <v>25.755700000000015</v>
      </c>
      <c r="C218" t="s">
        <v>10</v>
      </c>
      <c r="D218">
        <v>18</v>
      </c>
      <c r="E218">
        <v>40.799999999999997</v>
      </c>
      <c r="F218">
        <f>IF(martianeum[[#This Row],[zawartosc '[%']]]&gt;=1,martianeum[[#This Row],[masa '[kg']]]*martianeum[[#This Row],[zawartosc '[%']]]*0.01,0)</f>
        <v>7.3440000000000003</v>
      </c>
      <c r="G218">
        <f>martianeum[[#This Row],[stan_magazynu '[kg']]]+martianeum[[#This Row],[ile_kg_materiału_z_ładunku]]</f>
        <v>33.099700000000013</v>
      </c>
      <c r="H218">
        <f>IF(martianeum[[#This Row],[stan_po_wydobyciu_z_ładunku]]&gt;=100,100,0)</f>
        <v>0</v>
      </c>
      <c r="I218">
        <f>martianeum[[#This Row],[stan_po_wydobyciu_z_ładunku]]-martianeum[[#This Row],[ile_zabiera_na_orbite]]</f>
        <v>33.099700000000013</v>
      </c>
    </row>
    <row r="219" spans="1:9" x14ac:dyDescent="0.25">
      <c r="A219" s="1">
        <v>48858</v>
      </c>
      <c r="B219">
        <f t="shared" si="3"/>
        <v>33.099700000000013</v>
      </c>
      <c r="C219" t="s">
        <v>24</v>
      </c>
      <c r="D219">
        <v>21.8</v>
      </c>
      <c r="E219">
        <v>0</v>
      </c>
      <c r="F219">
        <f>IF(martianeum[[#This Row],[zawartosc '[%']]]&gt;=1,martianeum[[#This Row],[masa '[kg']]]*martianeum[[#This Row],[zawartosc '[%']]]*0.01,0)</f>
        <v>0</v>
      </c>
      <c r="G219">
        <f>martianeum[[#This Row],[stan_magazynu '[kg']]]+martianeum[[#This Row],[ile_kg_materiału_z_ładunku]]</f>
        <v>33.099700000000013</v>
      </c>
      <c r="H219">
        <f>IF(martianeum[[#This Row],[stan_po_wydobyciu_z_ładunku]]&gt;=100,100,0)</f>
        <v>0</v>
      </c>
      <c r="I219">
        <f>martianeum[[#This Row],[stan_po_wydobyciu_z_ładunku]]-martianeum[[#This Row],[ile_zabiera_na_orbite]]</f>
        <v>33.099700000000013</v>
      </c>
    </row>
    <row r="220" spans="1:9" x14ac:dyDescent="0.25">
      <c r="A220" s="1">
        <v>48859</v>
      </c>
      <c r="B220">
        <f t="shared" si="3"/>
        <v>33.099700000000013</v>
      </c>
      <c r="C220" t="s">
        <v>6</v>
      </c>
      <c r="D220">
        <v>22.2</v>
      </c>
      <c r="E220">
        <v>11.2</v>
      </c>
      <c r="F220">
        <f>IF(martianeum[[#This Row],[zawartosc '[%']]]&gt;=1,martianeum[[#This Row],[masa '[kg']]]*martianeum[[#This Row],[zawartosc '[%']]]*0.01,0)</f>
        <v>2.4863999999999997</v>
      </c>
      <c r="G220">
        <f>martianeum[[#This Row],[stan_magazynu '[kg']]]+martianeum[[#This Row],[ile_kg_materiału_z_ładunku]]</f>
        <v>35.586100000000016</v>
      </c>
      <c r="H220">
        <f>IF(martianeum[[#This Row],[stan_po_wydobyciu_z_ładunku]]&gt;=100,100,0)</f>
        <v>0</v>
      </c>
      <c r="I220">
        <f>martianeum[[#This Row],[stan_po_wydobyciu_z_ładunku]]-martianeum[[#This Row],[ile_zabiera_na_orbite]]</f>
        <v>35.586100000000016</v>
      </c>
    </row>
    <row r="221" spans="1:9" x14ac:dyDescent="0.25">
      <c r="A221" s="1">
        <v>48860</v>
      </c>
      <c r="B221">
        <f t="shared" si="3"/>
        <v>35.586100000000016</v>
      </c>
      <c r="C221" t="s">
        <v>6</v>
      </c>
      <c r="D221">
        <v>20</v>
      </c>
      <c r="E221">
        <v>0</v>
      </c>
      <c r="F221">
        <f>IF(martianeum[[#This Row],[zawartosc '[%']]]&gt;=1,martianeum[[#This Row],[masa '[kg']]]*martianeum[[#This Row],[zawartosc '[%']]]*0.01,0)</f>
        <v>0</v>
      </c>
      <c r="G221">
        <f>martianeum[[#This Row],[stan_magazynu '[kg']]]+martianeum[[#This Row],[ile_kg_materiału_z_ładunku]]</f>
        <v>35.586100000000016</v>
      </c>
      <c r="H221">
        <f>IF(martianeum[[#This Row],[stan_po_wydobyciu_z_ładunku]]&gt;=100,100,0)</f>
        <v>0</v>
      </c>
      <c r="I221">
        <f>martianeum[[#This Row],[stan_po_wydobyciu_z_ładunku]]-martianeum[[#This Row],[ile_zabiera_na_orbite]]</f>
        <v>35.586100000000016</v>
      </c>
    </row>
    <row r="222" spans="1:9" x14ac:dyDescent="0.25">
      <c r="A222" s="1">
        <v>48861</v>
      </c>
      <c r="B222">
        <f t="shared" si="3"/>
        <v>35.586100000000016</v>
      </c>
      <c r="C222" t="s">
        <v>32</v>
      </c>
      <c r="D222">
        <v>29.4</v>
      </c>
      <c r="E222">
        <v>0.7</v>
      </c>
      <c r="F222">
        <f>IF(martianeum[[#This Row],[zawartosc '[%']]]&gt;=1,martianeum[[#This Row],[masa '[kg']]]*martianeum[[#This Row],[zawartosc '[%']]]*0.01,0)</f>
        <v>0</v>
      </c>
      <c r="G222">
        <f>martianeum[[#This Row],[stan_magazynu '[kg']]]+martianeum[[#This Row],[ile_kg_materiału_z_ładunku]]</f>
        <v>35.586100000000016</v>
      </c>
      <c r="H222">
        <f>IF(martianeum[[#This Row],[stan_po_wydobyciu_z_ładunku]]&gt;=100,100,0)</f>
        <v>0</v>
      </c>
      <c r="I222">
        <f>martianeum[[#This Row],[stan_po_wydobyciu_z_ładunku]]-martianeum[[#This Row],[ile_zabiera_na_orbite]]</f>
        <v>35.586100000000016</v>
      </c>
    </row>
    <row r="223" spans="1:9" x14ac:dyDescent="0.25">
      <c r="A223" s="1">
        <v>48862</v>
      </c>
      <c r="B223">
        <f t="shared" si="3"/>
        <v>35.586100000000016</v>
      </c>
      <c r="C223" t="s">
        <v>10</v>
      </c>
      <c r="D223">
        <v>23.6</v>
      </c>
      <c r="E223">
        <v>0</v>
      </c>
      <c r="F223">
        <f>IF(martianeum[[#This Row],[zawartosc '[%']]]&gt;=1,martianeum[[#This Row],[masa '[kg']]]*martianeum[[#This Row],[zawartosc '[%']]]*0.01,0)</f>
        <v>0</v>
      </c>
      <c r="G223">
        <f>martianeum[[#This Row],[stan_magazynu '[kg']]]+martianeum[[#This Row],[ile_kg_materiału_z_ładunku]]</f>
        <v>35.586100000000016</v>
      </c>
      <c r="H223">
        <f>IF(martianeum[[#This Row],[stan_po_wydobyciu_z_ładunku]]&gt;=100,100,0)</f>
        <v>0</v>
      </c>
      <c r="I223">
        <f>martianeum[[#This Row],[stan_po_wydobyciu_z_ładunku]]-martianeum[[#This Row],[ile_zabiera_na_orbite]]</f>
        <v>35.586100000000016</v>
      </c>
    </row>
    <row r="224" spans="1:9" x14ac:dyDescent="0.25">
      <c r="A224" s="1">
        <v>48863</v>
      </c>
      <c r="B224">
        <f t="shared" si="3"/>
        <v>35.586100000000016</v>
      </c>
      <c r="C224" t="s">
        <v>7</v>
      </c>
      <c r="D224">
        <v>16.3</v>
      </c>
      <c r="E224">
        <v>22</v>
      </c>
      <c r="F224">
        <f>IF(martianeum[[#This Row],[zawartosc '[%']]]&gt;=1,martianeum[[#This Row],[masa '[kg']]]*martianeum[[#This Row],[zawartosc '[%']]]*0.01,0)</f>
        <v>3.5860000000000003</v>
      </c>
      <c r="G224">
        <f>martianeum[[#This Row],[stan_magazynu '[kg']]]+martianeum[[#This Row],[ile_kg_materiału_z_ładunku]]</f>
        <v>39.172100000000015</v>
      </c>
      <c r="H224">
        <f>IF(martianeum[[#This Row],[stan_po_wydobyciu_z_ładunku]]&gt;=100,100,0)</f>
        <v>0</v>
      </c>
      <c r="I224">
        <f>martianeum[[#This Row],[stan_po_wydobyciu_z_ładunku]]-martianeum[[#This Row],[ile_zabiera_na_orbite]]</f>
        <v>39.172100000000015</v>
      </c>
    </row>
    <row r="225" spans="1:9" x14ac:dyDescent="0.25">
      <c r="A225" s="1">
        <v>48864</v>
      </c>
      <c r="B225">
        <f t="shared" si="3"/>
        <v>39.172100000000015</v>
      </c>
      <c r="C225" t="s">
        <v>15</v>
      </c>
      <c r="D225">
        <v>15</v>
      </c>
      <c r="E225">
        <v>0</v>
      </c>
      <c r="F225">
        <f>IF(martianeum[[#This Row],[zawartosc '[%']]]&gt;=1,martianeum[[#This Row],[masa '[kg']]]*martianeum[[#This Row],[zawartosc '[%']]]*0.01,0)</f>
        <v>0</v>
      </c>
      <c r="G225">
        <f>martianeum[[#This Row],[stan_magazynu '[kg']]]+martianeum[[#This Row],[ile_kg_materiału_z_ładunku]]</f>
        <v>39.172100000000015</v>
      </c>
      <c r="H225">
        <f>IF(martianeum[[#This Row],[stan_po_wydobyciu_z_ładunku]]&gt;=100,100,0)</f>
        <v>0</v>
      </c>
      <c r="I225">
        <f>martianeum[[#This Row],[stan_po_wydobyciu_z_ładunku]]-martianeum[[#This Row],[ile_zabiera_na_orbite]]</f>
        <v>39.172100000000015</v>
      </c>
    </row>
    <row r="226" spans="1:9" x14ac:dyDescent="0.25">
      <c r="A226" s="1">
        <v>48865</v>
      </c>
      <c r="B226">
        <f t="shared" si="3"/>
        <v>39.172100000000015</v>
      </c>
      <c r="C226" t="s">
        <v>14</v>
      </c>
      <c r="D226">
        <v>10.8</v>
      </c>
      <c r="E226">
        <v>0</v>
      </c>
      <c r="F226">
        <f>IF(martianeum[[#This Row],[zawartosc '[%']]]&gt;=1,martianeum[[#This Row],[masa '[kg']]]*martianeum[[#This Row],[zawartosc '[%']]]*0.01,0)</f>
        <v>0</v>
      </c>
      <c r="G226">
        <f>martianeum[[#This Row],[stan_magazynu '[kg']]]+martianeum[[#This Row],[ile_kg_materiału_z_ładunku]]</f>
        <v>39.172100000000015</v>
      </c>
      <c r="H226">
        <f>IF(martianeum[[#This Row],[stan_po_wydobyciu_z_ładunku]]&gt;=100,100,0)</f>
        <v>0</v>
      </c>
      <c r="I226">
        <f>martianeum[[#This Row],[stan_po_wydobyciu_z_ładunku]]-martianeum[[#This Row],[ile_zabiera_na_orbite]]</f>
        <v>39.172100000000015</v>
      </c>
    </row>
    <row r="227" spans="1:9" x14ac:dyDescent="0.25">
      <c r="A227" s="1">
        <v>48866</v>
      </c>
      <c r="B227">
        <f t="shared" si="3"/>
        <v>39.172100000000015</v>
      </c>
      <c r="C227" t="s">
        <v>19</v>
      </c>
      <c r="D227">
        <v>10.5</v>
      </c>
      <c r="E227">
        <v>0</v>
      </c>
      <c r="F227">
        <f>IF(martianeum[[#This Row],[zawartosc '[%']]]&gt;=1,martianeum[[#This Row],[masa '[kg']]]*martianeum[[#This Row],[zawartosc '[%']]]*0.01,0)</f>
        <v>0</v>
      </c>
      <c r="G227">
        <f>martianeum[[#This Row],[stan_magazynu '[kg']]]+martianeum[[#This Row],[ile_kg_materiału_z_ładunku]]</f>
        <v>39.172100000000015</v>
      </c>
      <c r="H227">
        <f>IF(martianeum[[#This Row],[stan_po_wydobyciu_z_ładunku]]&gt;=100,100,0)</f>
        <v>0</v>
      </c>
      <c r="I227">
        <f>martianeum[[#This Row],[stan_po_wydobyciu_z_ładunku]]-martianeum[[#This Row],[ile_zabiera_na_orbite]]</f>
        <v>39.172100000000015</v>
      </c>
    </row>
    <row r="228" spans="1:9" x14ac:dyDescent="0.25">
      <c r="A228" s="1">
        <v>48867</v>
      </c>
      <c r="B228">
        <f t="shared" si="3"/>
        <v>39.172100000000015</v>
      </c>
      <c r="C228" t="s">
        <v>5</v>
      </c>
      <c r="D228">
        <v>20.3</v>
      </c>
      <c r="E228">
        <v>0</v>
      </c>
      <c r="F228">
        <f>IF(martianeum[[#This Row],[zawartosc '[%']]]&gt;=1,martianeum[[#This Row],[masa '[kg']]]*martianeum[[#This Row],[zawartosc '[%']]]*0.01,0)</f>
        <v>0</v>
      </c>
      <c r="G228">
        <f>martianeum[[#This Row],[stan_magazynu '[kg']]]+martianeum[[#This Row],[ile_kg_materiału_z_ładunku]]</f>
        <v>39.172100000000015</v>
      </c>
      <c r="H228">
        <f>IF(martianeum[[#This Row],[stan_po_wydobyciu_z_ładunku]]&gt;=100,100,0)</f>
        <v>0</v>
      </c>
      <c r="I228">
        <f>martianeum[[#This Row],[stan_po_wydobyciu_z_ładunku]]-martianeum[[#This Row],[ile_zabiera_na_orbite]]</f>
        <v>39.172100000000015</v>
      </c>
    </row>
    <row r="229" spans="1:9" x14ac:dyDescent="0.25">
      <c r="A229" s="1">
        <v>48868</v>
      </c>
      <c r="B229">
        <f t="shared" si="3"/>
        <v>39.172100000000015</v>
      </c>
      <c r="C229" t="s">
        <v>10</v>
      </c>
      <c r="D229">
        <v>13.1</v>
      </c>
      <c r="E229">
        <v>50.4</v>
      </c>
      <c r="F229">
        <f>IF(martianeum[[#This Row],[zawartosc '[%']]]&gt;=1,martianeum[[#This Row],[masa '[kg']]]*martianeum[[#This Row],[zawartosc '[%']]]*0.01,0)</f>
        <v>6.6024000000000003</v>
      </c>
      <c r="G229">
        <f>martianeum[[#This Row],[stan_magazynu '[kg']]]+martianeum[[#This Row],[ile_kg_materiału_z_ładunku]]</f>
        <v>45.774500000000018</v>
      </c>
      <c r="H229">
        <f>IF(martianeum[[#This Row],[stan_po_wydobyciu_z_ładunku]]&gt;=100,100,0)</f>
        <v>0</v>
      </c>
      <c r="I229">
        <f>martianeum[[#This Row],[stan_po_wydobyciu_z_ładunku]]-martianeum[[#This Row],[ile_zabiera_na_orbite]]</f>
        <v>45.774500000000018</v>
      </c>
    </row>
    <row r="230" spans="1:9" x14ac:dyDescent="0.25">
      <c r="A230" s="1">
        <v>48869</v>
      </c>
      <c r="B230">
        <f t="shared" si="3"/>
        <v>45.774500000000018</v>
      </c>
      <c r="C230" t="s">
        <v>12</v>
      </c>
      <c r="D230">
        <v>24.8</v>
      </c>
      <c r="E230">
        <v>7.9</v>
      </c>
      <c r="F230">
        <f>IF(martianeum[[#This Row],[zawartosc '[%']]]&gt;=1,martianeum[[#This Row],[masa '[kg']]]*martianeum[[#This Row],[zawartosc '[%']]]*0.01,0)</f>
        <v>1.9592000000000003</v>
      </c>
      <c r="G230">
        <f>martianeum[[#This Row],[stan_magazynu '[kg']]]+martianeum[[#This Row],[ile_kg_materiału_z_ładunku]]</f>
        <v>47.73370000000002</v>
      </c>
      <c r="H230">
        <f>IF(martianeum[[#This Row],[stan_po_wydobyciu_z_ładunku]]&gt;=100,100,0)</f>
        <v>0</v>
      </c>
      <c r="I230">
        <f>martianeum[[#This Row],[stan_po_wydobyciu_z_ładunku]]-martianeum[[#This Row],[ile_zabiera_na_orbite]]</f>
        <v>47.73370000000002</v>
      </c>
    </row>
    <row r="231" spans="1:9" x14ac:dyDescent="0.25">
      <c r="A231" s="1">
        <v>48870</v>
      </c>
      <c r="B231">
        <f t="shared" si="3"/>
        <v>47.73370000000002</v>
      </c>
      <c r="C231" t="s">
        <v>11</v>
      </c>
      <c r="D231">
        <v>23.6</v>
      </c>
      <c r="E231">
        <v>0.8</v>
      </c>
      <c r="F231">
        <f>IF(martianeum[[#This Row],[zawartosc '[%']]]&gt;=1,martianeum[[#This Row],[masa '[kg']]]*martianeum[[#This Row],[zawartosc '[%']]]*0.01,0)</f>
        <v>0</v>
      </c>
      <c r="G231">
        <f>martianeum[[#This Row],[stan_magazynu '[kg']]]+martianeum[[#This Row],[ile_kg_materiału_z_ładunku]]</f>
        <v>47.73370000000002</v>
      </c>
      <c r="H231">
        <f>IF(martianeum[[#This Row],[stan_po_wydobyciu_z_ładunku]]&gt;=100,100,0)</f>
        <v>0</v>
      </c>
      <c r="I231">
        <f>martianeum[[#This Row],[stan_po_wydobyciu_z_ładunku]]-martianeum[[#This Row],[ile_zabiera_na_orbite]]</f>
        <v>47.73370000000002</v>
      </c>
    </row>
    <row r="232" spans="1:9" x14ac:dyDescent="0.25">
      <c r="A232" s="1">
        <v>48871</v>
      </c>
      <c r="B232">
        <f t="shared" si="3"/>
        <v>47.73370000000002</v>
      </c>
      <c r="C232" t="s">
        <v>17</v>
      </c>
      <c r="D232">
        <v>17.899999999999999</v>
      </c>
      <c r="E232">
        <v>0</v>
      </c>
      <c r="F232">
        <f>IF(martianeum[[#This Row],[zawartosc '[%']]]&gt;=1,martianeum[[#This Row],[masa '[kg']]]*martianeum[[#This Row],[zawartosc '[%']]]*0.01,0)</f>
        <v>0</v>
      </c>
      <c r="G232">
        <f>martianeum[[#This Row],[stan_magazynu '[kg']]]+martianeum[[#This Row],[ile_kg_materiału_z_ładunku]]</f>
        <v>47.73370000000002</v>
      </c>
      <c r="H232">
        <f>IF(martianeum[[#This Row],[stan_po_wydobyciu_z_ładunku]]&gt;=100,100,0)</f>
        <v>0</v>
      </c>
      <c r="I232">
        <f>martianeum[[#This Row],[stan_po_wydobyciu_z_ładunku]]-martianeum[[#This Row],[ile_zabiera_na_orbite]]</f>
        <v>47.73370000000002</v>
      </c>
    </row>
    <row r="233" spans="1:9" x14ac:dyDescent="0.25">
      <c r="A233" s="1">
        <v>48872</v>
      </c>
      <c r="B233">
        <f t="shared" si="3"/>
        <v>47.73370000000002</v>
      </c>
      <c r="C233" t="s">
        <v>12</v>
      </c>
      <c r="D233">
        <v>23.2</v>
      </c>
      <c r="E233">
        <v>3</v>
      </c>
      <c r="F233">
        <f>IF(martianeum[[#This Row],[zawartosc '[%']]]&gt;=1,martianeum[[#This Row],[masa '[kg']]]*martianeum[[#This Row],[zawartosc '[%']]]*0.01,0)</f>
        <v>0.69599999999999995</v>
      </c>
      <c r="G233">
        <f>martianeum[[#This Row],[stan_magazynu '[kg']]]+martianeum[[#This Row],[ile_kg_materiału_z_ładunku]]</f>
        <v>48.429700000000018</v>
      </c>
      <c r="H233">
        <f>IF(martianeum[[#This Row],[stan_po_wydobyciu_z_ładunku]]&gt;=100,100,0)</f>
        <v>0</v>
      </c>
      <c r="I233">
        <f>martianeum[[#This Row],[stan_po_wydobyciu_z_ładunku]]-martianeum[[#This Row],[ile_zabiera_na_orbite]]</f>
        <v>48.429700000000018</v>
      </c>
    </row>
    <row r="234" spans="1:9" x14ac:dyDescent="0.25">
      <c r="A234" s="1">
        <v>48873</v>
      </c>
      <c r="B234">
        <f t="shared" si="3"/>
        <v>48.429700000000018</v>
      </c>
      <c r="C234" t="s">
        <v>8</v>
      </c>
      <c r="D234">
        <v>21.8</v>
      </c>
      <c r="E234">
        <v>2</v>
      </c>
      <c r="F234">
        <f>IF(martianeum[[#This Row],[zawartosc '[%']]]&gt;=1,martianeum[[#This Row],[masa '[kg']]]*martianeum[[#This Row],[zawartosc '[%']]]*0.01,0)</f>
        <v>0.436</v>
      </c>
      <c r="G234">
        <f>martianeum[[#This Row],[stan_magazynu '[kg']]]+martianeum[[#This Row],[ile_kg_materiału_z_ładunku]]</f>
        <v>48.865700000000018</v>
      </c>
      <c r="H234">
        <f>IF(martianeum[[#This Row],[stan_po_wydobyciu_z_ładunku]]&gt;=100,100,0)</f>
        <v>0</v>
      </c>
      <c r="I234">
        <f>martianeum[[#This Row],[stan_po_wydobyciu_z_ładunku]]-martianeum[[#This Row],[ile_zabiera_na_orbite]]</f>
        <v>48.865700000000018</v>
      </c>
    </row>
    <row r="235" spans="1:9" x14ac:dyDescent="0.25">
      <c r="A235" s="1">
        <v>48874</v>
      </c>
      <c r="B235">
        <f t="shared" si="3"/>
        <v>48.865700000000018</v>
      </c>
      <c r="C235" t="s">
        <v>26</v>
      </c>
      <c r="D235">
        <v>22.2</v>
      </c>
      <c r="E235">
        <v>3.1</v>
      </c>
      <c r="F235">
        <f>IF(martianeum[[#This Row],[zawartosc '[%']]]&gt;=1,martianeum[[#This Row],[masa '[kg']]]*martianeum[[#This Row],[zawartosc '[%']]]*0.01,0)</f>
        <v>0.68819999999999992</v>
      </c>
      <c r="G235">
        <f>martianeum[[#This Row],[stan_magazynu '[kg']]]+martianeum[[#This Row],[ile_kg_materiału_z_ładunku]]</f>
        <v>49.55390000000002</v>
      </c>
      <c r="H235">
        <f>IF(martianeum[[#This Row],[stan_po_wydobyciu_z_ładunku]]&gt;=100,100,0)</f>
        <v>0</v>
      </c>
      <c r="I235">
        <f>martianeum[[#This Row],[stan_po_wydobyciu_z_ładunku]]-martianeum[[#This Row],[ile_zabiera_na_orbite]]</f>
        <v>49.55390000000002</v>
      </c>
    </row>
    <row r="236" spans="1:9" x14ac:dyDescent="0.25">
      <c r="A236" s="1">
        <v>48875</v>
      </c>
      <c r="B236">
        <f t="shared" si="3"/>
        <v>49.55390000000002</v>
      </c>
      <c r="C236" t="s">
        <v>15</v>
      </c>
      <c r="D236">
        <v>29</v>
      </c>
      <c r="E236">
        <v>16.399999999999999</v>
      </c>
      <c r="F236">
        <f>IF(martianeum[[#This Row],[zawartosc '[%']]]&gt;=1,martianeum[[#This Row],[masa '[kg']]]*martianeum[[#This Row],[zawartosc '[%']]]*0.01,0)</f>
        <v>4.7559999999999993</v>
      </c>
      <c r="G236">
        <f>martianeum[[#This Row],[stan_magazynu '[kg']]]+martianeum[[#This Row],[ile_kg_materiału_z_ładunku]]</f>
        <v>54.30990000000002</v>
      </c>
      <c r="H236">
        <f>IF(martianeum[[#This Row],[stan_po_wydobyciu_z_ładunku]]&gt;=100,100,0)</f>
        <v>0</v>
      </c>
      <c r="I236">
        <f>martianeum[[#This Row],[stan_po_wydobyciu_z_ładunku]]-martianeum[[#This Row],[ile_zabiera_na_orbite]]</f>
        <v>54.30990000000002</v>
      </c>
    </row>
    <row r="237" spans="1:9" x14ac:dyDescent="0.25">
      <c r="A237" s="1">
        <v>48876</v>
      </c>
      <c r="B237">
        <f t="shared" si="3"/>
        <v>54.30990000000002</v>
      </c>
      <c r="C237" t="s">
        <v>24</v>
      </c>
      <c r="D237">
        <v>24.6</v>
      </c>
      <c r="E237">
        <v>1.7</v>
      </c>
      <c r="F237">
        <f>IF(martianeum[[#This Row],[zawartosc '[%']]]&gt;=1,martianeum[[#This Row],[masa '[kg']]]*martianeum[[#This Row],[zawartosc '[%']]]*0.01,0)</f>
        <v>0.41820000000000002</v>
      </c>
      <c r="G237">
        <f>martianeum[[#This Row],[stan_magazynu '[kg']]]+martianeum[[#This Row],[ile_kg_materiału_z_ładunku]]</f>
        <v>54.728100000000019</v>
      </c>
      <c r="H237">
        <f>IF(martianeum[[#This Row],[stan_po_wydobyciu_z_ładunku]]&gt;=100,100,0)</f>
        <v>0</v>
      </c>
      <c r="I237">
        <f>martianeum[[#This Row],[stan_po_wydobyciu_z_ładunku]]-martianeum[[#This Row],[ile_zabiera_na_orbite]]</f>
        <v>54.728100000000019</v>
      </c>
    </row>
    <row r="238" spans="1:9" x14ac:dyDescent="0.25">
      <c r="A238" s="1">
        <v>48877</v>
      </c>
      <c r="B238">
        <f t="shared" si="3"/>
        <v>54.728100000000019</v>
      </c>
      <c r="C238" t="s">
        <v>12</v>
      </c>
      <c r="D238">
        <v>23.4</v>
      </c>
      <c r="E238">
        <v>0.6</v>
      </c>
      <c r="F238">
        <f>IF(martianeum[[#This Row],[zawartosc '[%']]]&gt;=1,martianeum[[#This Row],[masa '[kg']]]*martianeum[[#This Row],[zawartosc '[%']]]*0.01,0)</f>
        <v>0</v>
      </c>
      <c r="G238">
        <f>martianeum[[#This Row],[stan_magazynu '[kg']]]+martianeum[[#This Row],[ile_kg_materiału_z_ładunku]]</f>
        <v>54.728100000000019</v>
      </c>
      <c r="H238">
        <f>IF(martianeum[[#This Row],[stan_po_wydobyciu_z_ładunku]]&gt;=100,100,0)</f>
        <v>0</v>
      </c>
      <c r="I238">
        <f>martianeum[[#This Row],[stan_po_wydobyciu_z_ładunku]]-martianeum[[#This Row],[ile_zabiera_na_orbite]]</f>
        <v>54.728100000000019</v>
      </c>
    </row>
    <row r="239" spans="1:9" x14ac:dyDescent="0.25">
      <c r="A239" s="1">
        <v>48878</v>
      </c>
      <c r="B239">
        <f t="shared" si="3"/>
        <v>54.728100000000019</v>
      </c>
      <c r="C239" t="s">
        <v>15</v>
      </c>
      <c r="D239">
        <v>21</v>
      </c>
      <c r="E239">
        <v>0</v>
      </c>
      <c r="F239">
        <f>IF(martianeum[[#This Row],[zawartosc '[%']]]&gt;=1,martianeum[[#This Row],[masa '[kg']]]*martianeum[[#This Row],[zawartosc '[%']]]*0.01,0)</f>
        <v>0</v>
      </c>
      <c r="G239">
        <f>martianeum[[#This Row],[stan_magazynu '[kg']]]+martianeum[[#This Row],[ile_kg_materiału_z_ładunku]]</f>
        <v>54.728100000000019</v>
      </c>
      <c r="H239">
        <f>IF(martianeum[[#This Row],[stan_po_wydobyciu_z_ładunku]]&gt;=100,100,0)</f>
        <v>0</v>
      </c>
      <c r="I239">
        <f>martianeum[[#This Row],[stan_po_wydobyciu_z_ładunku]]-martianeum[[#This Row],[ile_zabiera_na_orbite]]</f>
        <v>54.728100000000019</v>
      </c>
    </row>
    <row r="240" spans="1:9" x14ac:dyDescent="0.25">
      <c r="A240" s="1">
        <v>48879</v>
      </c>
      <c r="B240">
        <f t="shared" si="3"/>
        <v>54.728100000000019</v>
      </c>
      <c r="C240" t="s">
        <v>5</v>
      </c>
      <c r="D240">
        <v>22</v>
      </c>
      <c r="E240">
        <v>0</v>
      </c>
      <c r="F240">
        <f>IF(martianeum[[#This Row],[zawartosc '[%']]]&gt;=1,martianeum[[#This Row],[masa '[kg']]]*martianeum[[#This Row],[zawartosc '[%']]]*0.01,0)</f>
        <v>0</v>
      </c>
      <c r="G240">
        <f>martianeum[[#This Row],[stan_magazynu '[kg']]]+martianeum[[#This Row],[ile_kg_materiału_z_ładunku]]</f>
        <v>54.728100000000019</v>
      </c>
      <c r="H240">
        <f>IF(martianeum[[#This Row],[stan_po_wydobyciu_z_ładunku]]&gt;=100,100,0)</f>
        <v>0</v>
      </c>
      <c r="I240">
        <f>martianeum[[#This Row],[stan_po_wydobyciu_z_ładunku]]-martianeum[[#This Row],[ile_zabiera_na_orbite]]</f>
        <v>54.728100000000019</v>
      </c>
    </row>
    <row r="241" spans="1:9" x14ac:dyDescent="0.25">
      <c r="A241" s="1">
        <v>48880</v>
      </c>
      <c r="B241">
        <f t="shared" si="3"/>
        <v>54.728100000000019</v>
      </c>
      <c r="C241" t="s">
        <v>9</v>
      </c>
      <c r="D241">
        <v>29.9</v>
      </c>
      <c r="E241">
        <v>8</v>
      </c>
      <c r="F241">
        <f>IF(martianeum[[#This Row],[zawartosc '[%']]]&gt;=1,martianeum[[#This Row],[masa '[kg']]]*martianeum[[#This Row],[zawartosc '[%']]]*0.01,0)</f>
        <v>2.3919999999999999</v>
      </c>
      <c r="G241">
        <f>martianeum[[#This Row],[stan_magazynu '[kg']]]+martianeum[[#This Row],[ile_kg_materiału_z_ładunku]]</f>
        <v>57.120100000000022</v>
      </c>
      <c r="H241">
        <f>IF(martianeum[[#This Row],[stan_po_wydobyciu_z_ładunku]]&gt;=100,100,0)</f>
        <v>0</v>
      </c>
      <c r="I241">
        <f>martianeum[[#This Row],[stan_po_wydobyciu_z_ładunku]]-martianeum[[#This Row],[ile_zabiera_na_orbite]]</f>
        <v>57.120100000000022</v>
      </c>
    </row>
    <row r="242" spans="1:9" x14ac:dyDescent="0.25">
      <c r="A242" s="1">
        <v>48881</v>
      </c>
      <c r="B242">
        <f t="shared" si="3"/>
        <v>57.120100000000022</v>
      </c>
      <c r="C242" t="s">
        <v>7</v>
      </c>
      <c r="D242">
        <v>27.2</v>
      </c>
      <c r="E242">
        <v>19.2</v>
      </c>
      <c r="F242">
        <f>IF(martianeum[[#This Row],[zawartosc '[%']]]&gt;=1,martianeum[[#This Row],[masa '[kg']]]*martianeum[[#This Row],[zawartosc '[%']]]*0.01,0)</f>
        <v>5.2224000000000004</v>
      </c>
      <c r="G242">
        <f>martianeum[[#This Row],[stan_magazynu '[kg']]]+martianeum[[#This Row],[ile_kg_materiału_z_ładunku]]</f>
        <v>62.342500000000022</v>
      </c>
      <c r="H242">
        <f>IF(martianeum[[#This Row],[stan_po_wydobyciu_z_ładunku]]&gt;=100,100,0)</f>
        <v>0</v>
      </c>
      <c r="I242">
        <f>martianeum[[#This Row],[stan_po_wydobyciu_z_ładunku]]-martianeum[[#This Row],[ile_zabiera_na_orbite]]</f>
        <v>62.342500000000022</v>
      </c>
    </row>
    <row r="243" spans="1:9" x14ac:dyDescent="0.25">
      <c r="A243" s="1">
        <v>48882</v>
      </c>
      <c r="B243">
        <f t="shared" si="3"/>
        <v>62.342500000000022</v>
      </c>
      <c r="C243" t="s">
        <v>19</v>
      </c>
      <c r="D243">
        <v>10.9</v>
      </c>
      <c r="E243">
        <v>9</v>
      </c>
      <c r="F243">
        <f>IF(martianeum[[#This Row],[zawartosc '[%']]]&gt;=1,martianeum[[#This Row],[masa '[kg']]]*martianeum[[#This Row],[zawartosc '[%']]]*0.01,0)</f>
        <v>0.98100000000000009</v>
      </c>
      <c r="G243">
        <f>martianeum[[#This Row],[stan_magazynu '[kg']]]+martianeum[[#This Row],[ile_kg_materiału_z_ładunku]]</f>
        <v>63.323500000000024</v>
      </c>
      <c r="H243">
        <f>IF(martianeum[[#This Row],[stan_po_wydobyciu_z_ładunku]]&gt;=100,100,0)</f>
        <v>0</v>
      </c>
      <c r="I243">
        <f>martianeum[[#This Row],[stan_po_wydobyciu_z_ładunku]]-martianeum[[#This Row],[ile_zabiera_na_orbite]]</f>
        <v>63.323500000000024</v>
      </c>
    </row>
    <row r="244" spans="1:9" x14ac:dyDescent="0.25">
      <c r="A244" s="1">
        <v>48883</v>
      </c>
      <c r="B244">
        <f t="shared" si="3"/>
        <v>63.323500000000024</v>
      </c>
      <c r="C244" t="s">
        <v>9</v>
      </c>
      <c r="D244">
        <v>22.6</v>
      </c>
      <c r="E244">
        <v>5.9</v>
      </c>
      <c r="F244">
        <f>IF(martianeum[[#This Row],[zawartosc '[%']]]&gt;=1,martianeum[[#This Row],[masa '[kg']]]*martianeum[[#This Row],[zawartosc '[%']]]*0.01,0)</f>
        <v>1.3334000000000001</v>
      </c>
      <c r="G244">
        <f>martianeum[[#This Row],[stan_magazynu '[kg']]]+martianeum[[#This Row],[ile_kg_materiału_z_ładunku]]</f>
        <v>64.656900000000022</v>
      </c>
      <c r="H244">
        <f>IF(martianeum[[#This Row],[stan_po_wydobyciu_z_ładunku]]&gt;=100,100,0)</f>
        <v>0</v>
      </c>
      <c r="I244">
        <f>martianeum[[#This Row],[stan_po_wydobyciu_z_ładunku]]-martianeum[[#This Row],[ile_zabiera_na_orbite]]</f>
        <v>64.656900000000022</v>
      </c>
    </row>
    <row r="245" spans="1:9" x14ac:dyDescent="0.25">
      <c r="A245" s="1">
        <v>48884</v>
      </c>
      <c r="B245">
        <f t="shared" si="3"/>
        <v>64.656900000000022</v>
      </c>
      <c r="C245" t="s">
        <v>23</v>
      </c>
      <c r="D245">
        <v>12</v>
      </c>
      <c r="E245">
        <v>3.9</v>
      </c>
      <c r="F245">
        <f>IF(martianeum[[#This Row],[zawartosc '[%']]]&gt;=1,martianeum[[#This Row],[masa '[kg']]]*martianeum[[#This Row],[zawartosc '[%']]]*0.01,0)</f>
        <v>0.46799999999999997</v>
      </c>
      <c r="G245">
        <f>martianeum[[#This Row],[stan_magazynu '[kg']]]+martianeum[[#This Row],[ile_kg_materiału_z_ładunku]]</f>
        <v>65.124900000000025</v>
      </c>
      <c r="H245">
        <f>IF(martianeum[[#This Row],[stan_po_wydobyciu_z_ładunku]]&gt;=100,100,0)</f>
        <v>0</v>
      </c>
      <c r="I245">
        <f>martianeum[[#This Row],[stan_po_wydobyciu_z_ładunku]]-martianeum[[#This Row],[ile_zabiera_na_orbite]]</f>
        <v>65.124900000000025</v>
      </c>
    </row>
    <row r="246" spans="1:9" x14ac:dyDescent="0.25">
      <c r="A246" s="1">
        <v>48885</v>
      </c>
      <c r="B246">
        <f t="shared" si="3"/>
        <v>65.124900000000025</v>
      </c>
      <c r="C246" t="s">
        <v>15</v>
      </c>
      <c r="D246">
        <v>19.5</v>
      </c>
      <c r="E246">
        <v>14.2</v>
      </c>
      <c r="F246">
        <f>IF(martianeum[[#This Row],[zawartosc '[%']]]&gt;=1,martianeum[[#This Row],[masa '[kg']]]*martianeum[[#This Row],[zawartosc '[%']]]*0.01,0)</f>
        <v>2.7689999999999997</v>
      </c>
      <c r="G246">
        <f>martianeum[[#This Row],[stan_magazynu '[kg']]]+martianeum[[#This Row],[ile_kg_materiału_z_ładunku]]</f>
        <v>67.893900000000031</v>
      </c>
      <c r="H246">
        <f>IF(martianeum[[#This Row],[stan_po_wydobyciu_z_ładunku]]&gt;=100,100,0)</f>
        <v>0</v>
      </c>
      <c r="I246">
        <f>martianeum[[#This Row],[stan_po_wydobyciu_z_ładunku]]-martianeum[[#This Row],[ile_zabiera_na_orbite]]</f>
        <v>67.893900000000031</v>
      </c>
    </row>
    <row r="247" spans="1:9" x14ac:dyDescent="0.25">
      <c r="A247" s="1">
        <v>48886</v>
      </c>
      <c r="B247">
        <f t="shared" si="3"/>
        <v>67.893900000000031</v>
      </c>
      <c r="C247" t="s">
        <v>10</v>
      </c>
      <c r="D247">
        <v>27</v>
      </c>
      <c r="E247">
        <v>10.9</v>
      </c>
      <c r="F247">
        <f>IF(martianeum[[#This Row],[zawartosc '[%']]]&gt;=1,martianeum[[#This Row],[masa '[kg']]]*martianeum[[#This Row],[zawartosc '[%']]]*0.01,0)</f>
        <v>2.9430000000000001</v>
      </c>
      <c r="G247">
        <f>martianeum[[#This Row],[stan_magazynu '[kg']]]+martianeum[[#This Row],[ile_kg_materiału_z_ładunku]]</f>
        <v>70.836900000000028</v>
      </c>
      <c r="H247">
        <f>IF(martianeum[[#This Row],[stan_po_wydobyciu_z_ładunku]]&gt;=100,100,0)</f>
        <v>0</v>
      </c>
      <c r="I247">
        <f>martianeum[[#This Row],[stan_po_wydobyciu_z_ładunku]]-martianeum[[#This Row],[ile_zabiera_na_orbite]]</f>
        <v>70.836900000000028</v>
      </c>
    </row>
    <row r="248" spans="1:9" x14ac:dyDescent="0.25">
      <c r="A248" s="1">
        <v>48887</v>
      </c>
      <c r="B248">
        <f t="shared" si="3"/>
        <v>70.836900000000028</v>
      </c>
      <c r="C248" t="s">
        <v>22</v>
      </c>
      <c r="D248">
        <v>10.7</v>
      </c>
      <c r="E248">
        <v>5.6</v>
      </c>
      <c r="F248">
        <f>IF(martianeum[[#This Row],[zawartosc '[%']]]&gt;=1,martianeum[[#This Row],[masa '[kg']]]*martianeum[[#This Row],[zawartosc '[%']]]*0.01,0)</f>
        <v>0.59919999999999995</v>
      </c>
      <c r="G248">
        <f>martianeum[[#This Row],[stan_magazynu '[kg']]]+martianeum[[#This Row],[ile_kg_materiału_z_ładunku]]</f>
        <v>71.436100000000025</v>
      </c>
      <c r="H248">
        <f>IF(martianeum[[#This Row],[stan_po_wydobyciu_z_ładunku]]&gt;=100,100,0)</f>
        <v>0</v>
      </c>
      <c r="I248">
        <f>martianeum[[#This Row],[stan_po_wydobyciu_z_ładunku]]-martianeum[[#This Row],[ile_zabiera_na_orbite]]</f>
        <v>71.436100000000025</v>
      </c>
    </row>
    <row r="249" spans="1:9" x14ac:dyDescent="0.25">
      <c r="A249" s="1">
        <v>48888</v>
      </c>
      <c r="B249">
        <f t="shared" si="3"/>
        <v>71.436100000000025</v>
      </c>
      <c r="C249" t="s">
        <v>19</v>
      </c>
      <c r="D249">
        <v>29.1</v>
      </c>
      <c r="E249">
        <v>0</v>
      </c>
      <c r="F249">
        <f>IF(martianeum[[#This Row],[zawartosc '[%']]]&gt;=1,martianeum[[#This Row],[masa '[kg']]]*martianeum[[#This Row],[zawartosc '[%']]]*0.01,0)</f>
        <v>0</v>
      </c>
      <c r="G249">
        <f>martianeum[[#This Row],[stan_magazynu '[kg']]]+martianeum[[#This Row],[ile_kg_materiału_z_ładunku]]</f>
        <v>71.436100000000025</v>
      </c>
      <c r="H249">
        <f>IF(martianeum[[#This Row],[stan_po_wydobyciu_z_ładunku]]&gt;=100,100,0)</f>
        <v>0</v>
      </c>
      <c r="I249">
        <f>martianeum[[#This Row],[stan_po_wydobyciu_z_ładunku]]-martianeum[[#This Row],[ile_zabiera_na_orbite]]</f>
        <v>71.436100000000025</v>
      </c>
    </row>
    <row r="250" spans="1:9" x14ac:dyDescent="0.25">
      <c r="A250" s="1">
        <v>48889</v>
      </c>
      <c r="B250">
        <f t="shared" si="3"/>
        <v>71.436100000000025</v>
      </c>
      <c r="C250" t="s">
        <v>27</v>
      </c>
      <c r="D250">
        <v>25.3</v>
      </c>
      <c r="E250">
        <v>0</v>
      </c>
      <c r="F250">
        <f>IF(martianeum[[#This Row],[zawartosc '[%']]]&gt;=1,martianeum[[#This Row],[masa '[kg']]]*martianeum[[#This Row],[zawartosc '[%']]]*0.01,0)</f>
        <v>0</v>
      </c>
      <c r="G250">
        <f>martianeum[[#This Row],[stan_magazynu '[kg']]]+martianeum[[#This Row],[ile_kg_materiału_z_ładunku]]</f>
        <v>71.436100000000025</v>
      </c>
      <c r="H250">
        <f>IF(martianeum[[#This Row],[stan_po_wydobyciu_z_ładunku]]&gt;=100,100,0)</f>
        <v>0</v>
      </c>
      <c r="I250">
        <f>martianeum[[#This Row],[stan_po_wydobyciu_z_ładunku]]-martianeum[[#This Row],[ile_zabiera_na_orbite]]</f>
        <v>71.436100000000025</v>
      </c>
    </row>
    <row r="251" spans="1:9" x14ac:dyDescent="0.25">
      <c r="A251" s="1">
        <v>48890</v>
      </c>
      <c r="B251">
        <f t="shared" si="3"/>
        <v>71.436100000000025</v>
      </c>
      <c r="C251" t="s">
        <v>6</v>
      </c>
      <c r="D251">
        <v>13.3</v>
      </c>
      <c r="E251">
        <v>4.4000000000000004</v>
      </c>
      <c r="F251">
        <f>IF(martianeum[[#This Row],[zawartosc '[%']]]&gt;=1,martianeum[[#This Row],[masa '[kg']]]*martianeum[[#This Row],[zawartosc '[%']]]*0.01,0)</f>
        <v>0.58520000000000016</v>
      </c>
      <c r="G251">
        <f>martianeum[[#This Row],[stan_magazynu '[kg']]]+martianeum[[#This Row],[ile_kg_materiału_z_ładunku]]</f>
        <v>72.021300000000025</v>
      </c>
      <c r="H251">
        <f>IF(martianeum[[#This Row],[stan_po_wydobyciu_z_ładunku]]&gt;=100,100,0)</f>
        <v>0</v>
      </c>
      <c r="I251">
        <f>martianeum[[#This Row],[stan_po_wydobyciu_z_ładunku]]-martianeum[[#This Row],[ile_zabiera_na_orbite]]</f>
        <v>72.021300000000025</v>
      </c>
    </row>
    <row r="252" spans="1:9" x14ac:dyDescent="0.25">
      <c r="A252" s="1">
        <v>48891</v>
      </c>
      <c r="B252">
        <f t="shared" si="3"/>
        <v>72.021300000000025</v>
      </c>
      <c r="C252" t="s">
        <v>7</v>
      </c>
      <c r="D252">
        <v>16.899999999999999</v>
      </c>
      <c r="E252">
        <v>0</v>
      </c>
      <c r="F252">
        <f>IF(martianeum[[#This Row],[zawartosc '[%']]]&gt;=1,martianeum[[#This Row],[masa '[kg']]]*martianeum[[#This Row],[zawartosc '[%']]]*0.01,0)</f>
        <v>0</v>
      </c>
      <c r="G252">
        <f>martianeum[[#This Row],[stan_magazynu '[kg']]]+martianeum[[#This Row],[ile_kg_materiału_z_ładunku]]</f>
        <v>72.021300000000025</v>
      </c>
      <c r="H252">
        <f>IF(martianeum[[#This Row],[stan_po_wydobyciu_z_ładunku]]&gt;=100,100,0)</f>
        <v>0</v>
      </c>
      <c r="I252">
        <f>martianeum[[#This Row],[stan_po_wydobyciu_z_ładunku]]-martianeum[[#This Row],[ile_zabiera_na_orbite]]</f>
        <v>72.021300000000025</v>
      </c>
    </row>
    <row r="253" spans="1:9" x14ac:dyDescent="0.25">
      <c r="A253" s="1">
        <v>48892</v>
      </c>
      <c r="B253">
        <f t="shared" si="3"/>
        <v>72.021300000000025</v>
      </c>
      <c r="C253" t="s">
        <v>15</v>
      </c>
      <c r="D253">
        <v>26.4</v>
      </c>
      <c r="E253">
        <v>6.8</v>
      </c>
      <c r="F253">
        <f>IF(martianeum[[#This Row],[zawartosc '[%']]]&gt;=1,martianeum[[#This Row],[masa '[kg']]]*martianeum[[#This Row],[zawartosc '[%']]]*0.01,0)</f>
        <v>1.7951999999999999</v>
      </c>
      <c r="G253">
        <f>martianeum[[#This Row],[stan_magazynu '[kg']]]+martianeum[[#This Row],[ile_kg_materiału_z_ładunku]]</f>
        <v>73.816500000000019</v>
      </c>
      <c r="H253">
        <f>IF(martianeum[[#This Row],[stan_po_wydobyciu_z_ładunku]]&gt;=100,100,0)</f>
        <v>0</v>
      </c>
      <c r="I253">
        <f>martianeum[[#This Row],[stan_po_wydobyciu_z_ładunku]]-martianeum[[#This Row],[ile_zabiera_na_orbite]]</f>
        <v>73.816500000000019</v>
      </c>
    </row>
    <row r="254" spans="1:9" x14ac:dyDescent="0.25">
      <c r="A254" s="1">
        <v>48893</v>
      </c>
      <c r="B254">
        <f t="shared" si="3"/>
        <v>73.816500000000019</v>
      </c>
      <c r="C254" t="s">
        <v>14</v>
      </c>
      <c r="D254">
        <v>29.7</v>
      </c>
      <c r="E254">
        <v>0</v>
      </c>
      <c r="F254">
        <f>IF(martianeum[[#This Row],[zawartosc '[%']]]&gt;=1,martianeum[[#This Row],[masa '[kg']]]*martianeum[[#This Row],[zawartosc '[%']]]*0.01,0)</f>
        <v>0</v>
      </c>
      <c r="G254">
        <f>martianeum[[#This Row],[stan_magazynu '[kg']]]+martianeum[[#This Row],[ile_kg_materiału_z_ładunku]]</f>
        <v>73.816500000000019</v>
      </c>
      <c r="H254">
        <f>IF(martianeum[[#This Row],[stan_po_wydobyciu_z_ładunku]]&gt;=100,100,0)</f>
        <v>0</v>
      </c>
      <c r="I254">
        <f>martianeum[[#This Row],[stan_po_wydobyciu_z_ładunku]]-martianeum[[#This Row],[ile_zabiera_na_orbite]]</f>
        <v>73.816500000000019</v>
      </c>
    </row>
    <row r="255" spans="1:9" x14ac:dyDescent="0.25">
      <c r="A255" s="1">
        <v>48894</v>
      </c>
      <c r="B255">
        <f t="shared" si="3"/>
        <v>73.816500000000019</v>
      </c>
      <c r="C255" t="s">
        <v>7</v>
      </c>
      <c r="D255">
        <v>17.600000000000001</v>
      </c>
      <c r="E255">
        <v>8.6999999999999993</v>
      </c>
      <c r="F255">
        <f>IF(martianeum[[#This Row],[zawartosc '[%']]]&gt;=1,martianeum[[#This Row],[masa '[kg']]]*martianeum[[#This Row],[zawartosc '[%']]]*0.01,0)</f>
        <v>1.5312000000000001</v>
      </c>
      <c r="G255">
        <f>martianeum[[#This Row],[stan_magazynu '[kg']]]+martianeum[[#This Row],[ile_kg_materiału_z_ładunku]]</f>
        <v>75.347700000000017</v>
      </c>
      <c r="H255">
        <f>IF(martianeum[[#This Row],[stan_po_wydobyciu_z_ładunku]]&gt;=100,100,0)</f>
        <v>0</v>
      </c>
      <c r="I255">
        <f>martianeum[[#This Row],[stan_po_wydobyciu_z_ładunku]]-martianeum[[#This Row],[ile_zabiera_na_orbite]]</f>
        <v>75.347700000000017</v>
      </c>
    </row>
    <row r="256" spans="1:9" x14ac:dyDescent="0.25">
      <c r="A256" s="1">
        <v>48895</v>
      </c>
      <c r="B256">
        <f t="shared" si="3"/>
        <v>75.347700000000017</v>
      </c>
      <c r="C256" t="s">
        <v>17</v>
      </c>
      <c r="D256">
        <v>13.2</v>
      </c>
      <c r="E256">
        <v>3.3</v>
      </c>
      <c r="F256">
        <f>IF(martianeum[[#This Row],[zawartosc '[%']]]&gt;=1,martianeum[[#This Row],[masa '[kg']]]*martianeum[[#This Row],[zawartosc '[%']]]*0.01,0)</f>
        <v>0.43559999999999999</v>
      </c>
      <c r="G256">
        <f>martianeum[[#This Row],[stan_magazynu '[kg']]]+martianeum[[#This Row],[ile_kg_materiału_z_ładunku]]</f>
        <v>75.783300000000011</v>
      </c>
      <c r="H256">
        <f>IF(martianeum[[#This Row],[stan_po_wydobyciu_z_ładunku]]&gt;=100,100,0)</f>
        <v>0</v>
      </c>
      <c r="I256">
        <f>martianeum[[#This Row],[stan_po_wydobyciu_z_ładunku]]-martianeum[[#This Row],[ile_zabiera_na_orbite]]</f>
        <v>75.783300000000011</v>
      </c>
    </row>
    <row r="257" spans="1:9" x14ac:dyDescent="0.25">
      <c r="A257" s="1">
        <v>48896</v>
      </c>
      <c r="B257">
        <f t="shared" si="3"/>
        <v>75.783300000000011</v>
      </c>
      <c r="C257" t="s">
        <v>15</v>
      </c>
      <c r="D257">
        <v>21.2</v>
      </c>
      <c r="E257">
        <v>0</v>
      </c>
      <c r="F257">
        <f>IF(martianeum[[#This Row],[zawartosc '[%']]]&gt;=1,martianeum[[#This Row],[masa '[kg']]]*martianeum[[#This Row],[zawartosc '[%']]]*0.01,0)</f>
        <v>0</v>
      </c>
      <c r="G257">
        <f>martianeum[[#This Row],[stan_magazynu '[kg']]]+martianeum[[#This Row],[ile_kg_materiału_z_ładunku]]</f>
        <v>75.783300000000011</v>
      </c>
      <c r="H257">
        <f>IF(martianeum[[#This Row],[stan_po_wydobyciu_z_ładunku]]&gt;=100,100,0)</f>
        <v>0</v>
      </c>
      <c r="I257">
        <f>martianeum[[#This Row],[stan_po_wydobyciu_z_ładunku]]-martianeum[[#This Row],[ile_zabiera_na_orbite]]</f>
        <v>75.783300000000011</v>
      </c>
    </row>
    <row r="258" spans="1:9" x14ac:dyDescent="0.25">
      <c r="A258" s="1">
        <v>48897</v>
      </c>
      <c r="B258">
        <f t="shared" si="3"/>
        <v>75.783300000000011</v>
      </c>
      <c r="C258" t="s">
        <v>15</v>
      </c>
      <c r="D258">
        <v>23</v>
      </c>
      <c r="E258">
        <v>7.7</v>
      </c>
      <c r="F258">
        <f>IF(martianeum[[#This Row],[zawartosc '[%']]]&gt;=1,martianeum[[#This Row],[masa '[kg']]]*martianeum[[#This Row],[zawartosc '[%']]]*0.01,0)</f>
        <v>1.7709999999999999</v>
      </c>
      <c r="G258">
        <f>martianeum[[#This Row],[stan_magazynu '[kg']]]+martianeum[[#This Row],[ile_kg_materiału_z_ładunku]]</f>
        <v>77.554300000000012</v>
      </c>
      <c r="H258">
        <f>IF(martianeum[[#This Row],[stan_po_wydobyciu_z_ładunku]]&gt;=100,100,0)</f>
        <v>0</v>
      </c>
      <c r="I258">
        <f>martianeum[[#This Row],[stan_po_wydobyciu_z_ładunku]]-martianeum[[#This Row],[ile_zabiera_na_orbite]]</f>
        <v>77.554300000000012</v>
      </c>
    </row>
    <row r="259" spans="1:9" x14ac:dyDescent="0.25">
      <c r="A259" s="1">
        <v>48898</v>
      </c>
      <c r="B259">
        <f t="shared" si="3"/>
        <v>77.554300000000012</v>
      </c>
      <c r="C259" t="s">
        <v>11</v>
      </c>
      <c r="D259">
        <v>23</v>
      </c>
      <c r="E259">
        <v>0</v>
      </c>
      <c r="F259">
        <f>IF(martianeum[[#This Row],[zawartosc '[%']]]&gt;=1,martianeum[[#This Row],[masa '[kg']]]*martianeum[[#This Row],[zawartosc '[%']]]*0.01,0)</f>
        <v>0</v>
      </c>
      <c r="G259">
        <f>martianeum[[#This Row],[stan_magazynu '[kg']]]+martianeum[[#This Row],[ile_kg_materiału_z_ładunku]]</f>
        <v>77.554300000000012</v>
      </c>
      <c r="H259">
        <f>IF(martianeum[[#This Row],[stan_po_wydobyciu_z_ładunku]]&gt;=100,100,0)</f>
        <v>0</v>
      </c>
      <c r="I259">
        <f>martianeum[[#This Row],[stan_po_wydobyciu_z_ładunku]]-martianeum[[#This Row],[ile_zabiera_na_orbite]]</f>
        <v>77.554300000000012</v>
      </c>
    </row>
    <row r="260" spans="1:9" x14ac:dyDescent="0.25">
      <c r="A260" s="1">
        <v>48899</v>
      </c>
      <c r="B260">
        <f t="shared" ref="B260:B323" si="4">I259</f>
        <v>77.554300000000012</v>
      </c>
      <c r="C260" t="s">
        <v>11</v>
      </c>
      <c r="D260">
        <v>23.4</v>
      </c>
      <c r="E260">
        <v>0</v>
      </c>
      <c r="F260">
        <f>IF(martianeum[[#This Row],[zawartosc '[%']]]&gt;=1,martianeum[[#This Row],[masa '[kg']]]*martianeum[[#This Row],[zawartosc '[%']]]*0.01,0)</f>
        <v>0</v>
      </c>
      <c r="G260">
        <f>martianeum[[#This Row],[stan_magazynu '[kg']]]+martianeum[[#This Row],[ile_kg_materiału_z_ładunku]]</f>
        <v>77.554300000000012</v>
      </c>
      <c r="H260">
        <f>IF(martianeum[[#This Row],[stan_po_wydobyciu_z_ładunku]]&gt;=100,100,0)</f>
        <v>0</v>
      </c>
      <c r="I260">
        <f>martianeum[[#This Row],[stan_po_wydobyciu_z_ładunku]]-martianeum[[#This Row],[ile_zabiera_na_orbite]]</f>
        <v>77.554300000000012</v>
      </c>
    </row>
    <row r="261" spans="1:9" x14ac:dyDescent="0.25">
      <c r="A261" s="1">
        <v>48900</v>
      </c>
      <c r="B261">
        <f t="shared" si="4"/>
        <v>77.554300000000012</v>
      </c>
      <c r="C261" t="s">
        <v>7</v>
      </c>
      <c r="D261">
        <v>28.7</v>
      </c>
      <c r="E261">
        <v>3.3</v>
      </c>
      <c r="F261">
        <f>IF(martianeum[[#This Row],[zawartosc '[%']]]&gt;=1,martianeum[[#This Row],[masa '[kg']]]*martianeum[[#This Row],[zawartosc '[%']]]*0.01,0)</f>
        <v>0.94709999999999994</v>
      </c>
      <c r="G261">
        <f>martianeum[[#This Row],[stan_magazynu '[kg']]]+martianeum[[#This Row],[ile_kg_materiału_z_ładunku]]</f>
        <v>78.501400000000018</v>
      </c>
      <c r="H261">
        <f>IF(martianeum[[#This Row],[stan_po_wydobyciu_z_ładunku]]&gt;=100,100,0)</f>
        <v>0</v>
      </c>
      <c r="I261">
        <f>martianeum[[#This Row],[stan_po_wydobyciu_z_ładunku]]-martianeum[[#This Row],[ile_zabiera_na_orbite]]</f>
        <v>78.501400000000018</v>
      </c>
    </row>
    <row r="262" spans="1:9" x14ac:dyDescent="0.25">
      <c r="A262" s="1">
        <v>48901</v>
      </c>
      <c r="B262">
        <f t="shared" si="4"/>
        <v>78.501400000000018</v>
      </c>
      <c r="C262" t="s">
        <v>26</v>
      </c>
      <c r="D262">
        <v>23.6</v>
      </c>
      <c r="E262">
        <v>4.3</v>
      </c>
      <c r="F262">
        <f>IF(martianeum[[#This Row],[zawartosc '[%']]]&gt;=1,martianeum[[#This Row],[masa '[kg']]]*martianeum[[#This Row],[zawartosc '[%']]]*0.01,0)</f>
        <v>1.0148000000000001</v>
      </c>
      <c r="G262">
        <f>martianeum[[#This Row],[stan_magazynu '[kg']]]+martianeum[[#This Row],[ile_kg_materiału_z_ładunku]]</f>
        <v>79.516200000000012</v>
      </c>
      <c r="H262">
        <f>IF(martianeum[[#This Row],[stan_po_wydobyciu_z_ładunku]]&gt;=100,100,0)</f>
        <v>0</v>
      </c>
      <c r="I262">
        <f>martianeum[[#This Row],[stan_po_wydobyciu_z_ładunku]]-martianeum[[#This Row],[ile_zabiera_na_orbite]]</f>
        <v>79.516200000000012</v>
      </c>
    </row>
    <row r="263" spans="1:9" x14ac:dyDescent="0.25">
      <c r="A263" s="1">
        <v>48902</v>
      </c>
      <c r="B263">
        <f t="shared" si="4"/>
        <v>79.516200000000012</v>
      </c>
      <c r="C263" t="s">
        <v>6</v>
      </c>
      <c r="D263">
        <v>10.199999999999999</v>
      </c>
      <c r="E263">
        <v>8.6999999999999993</v>
      </c>
      <c r="F263">
        <f>IF(martianeum[[#This Row],[zawartosc '[%']]]&gt;=1,martianeum[[#This Row],[masa '[kg']]]*martianeum[[#This Row],[zawartosc '[%']]]*0.01,0)</f>
        <v>0.88739999999999986</v>
      </c>
      <c r="G263">
        <f>martianeum[[#This Row],[stan_magazynu '[kg']]]+martianeum[[#This Row],[ile_kg_materiału_z_ładunku]]</f>
        <v>80.403600000000012</v>
      </c>
      <c r="H263">
        <f>IF(martianeum[[#This Row],[stan_po_wydobyciu_z_ładunku]]&gt;=100,100,0)</f>
        <v>0</v>
      </c>
      <c r="I263">
        <f>martianeum[[#This Row],[stan_po_wydobyciu_z_ładunku]]-martianeum[[#This Row],[ile_zabiera_na_orbite]]</f>
        <v>80.403600000000012</v>
      </c>
    </row>
    <row r="264" spans="1:9" x14ac:dyDescent="0.25">
      <c r="A264" s="1">
        <v>48903</v>
      </c>
      <c r="B264">
        <f t="shared" si="4"/>
        <v>80.403600000000012</v>
      </c>
      <c r="C264" t="s">
        <v>9</v>
      </c>
      <c r="D264">
        <v>13.8</v>
      </c>
      <c r="E264">
        <v>0</v>
      </c>
      <c r="F264">
        <f>IF(martianeum[[#This Row],[zawartosc '[%']]]&gt;=1,martianeum[[#This Row],[masa '[kg']]]*martianeum[[#This Row],[zawartosc '[%']]]*0.01,0)</f>
        <v>0</v>
      </c>
      <c r="G264">
        <f>martianeum[[#This Row],[stan_magazynu '[kg']]]+martianeum[[#This Row],[ile_kg_materiału_z_ładunku]]</f>
        <v>80.403600000000012</v>
      </c>
      <c r="H264">
        <f>IF(martianeum[[#This Row],[stan_po_wydobyciu_z_ładunku]]&gt;=100,100,0)</f>
        <v>0</v>
      </c>
      <c r="I264">
        <f>martianeum[[#This Row],[stan_po_wydobyciu_z_ładunku]]-martianeum[[#This Row],[ile_zabiera_na_orbite]]</f>
        <v>80.403600000000012</v>
      </c>
    </row>
    <row r="265" spans="1:9" x14ac:dyDescent="0.25">
      <c r="A265" s="1">
        <v>48904</v>
      </c>
      <c r="B265">
        <f t="shared" si="4"/>
        <v>80.403600000000012</v>
      </c>
      <c r="C265" t="s">
        <v>8</v>
      </c>
      <c r="D265">
        <v>27.7</v>
      </c>
      <c r="E265">
        <v>0</v>
      </c>
      <c r="F265">
        <f>IF(martianeum[[#This Row],[zawartosc '[%']]]&gt;=1,martianeum[[#This Row],[masa '[kg']]]*martianeum[[#This Row],[zawartosc '[%']]]*0.01,0)</f>
        <v>0</v>
      </c>
      <c r="G265">
        <f>martianeum[[#This Row],[stan_magazynu '[kg']]]+martianeum[[#This Row],[ile_kg_materiału_z_ładunku]]</f>
        <v>80.403600000000012</v>
      </c>
      <c r="H265">
        <f>IF(martianeum[[#This Row],[stan_po_wydobyciu_z_ładunku]]&gt;=100,100,0)</f>
        <v>0</v>
      </c>
      <c r="I265">
        <f>martianeum[[#This Row],[stan_po_wydobyciu_z_ładunku]]-martianeum[[#This Row],[ile_zabiera_na_orbite]]</f>
        <v>80.403600000000012</v>
      </c>
    </row>
    <row r="266" spans="1:9" x14ac:dyDescent="0.25">
      <c r="A266" s="1">
        <v>48905</v>
      </c>
      <c r="B266">
        <f t="shared" si="4"/>
        <v>80.403600000000012</v>
      </c>
      <c r="C266" t="s">
        <v>7</v>
      </c>
      <c r="D266">
        <v>13.3</v>
      </c>
      <c r="E266">
        <v>7.2</v>
      </c>
      <c r="F266">
        <f>IF(martianeum[[#This Row],[zawartosc '[%']]]&gt;=1,martianeum[[#This Row],[masa '[kg']]]*martianeum[[#This Row],[zawartosc '[%']]]*0.01,0)</f>
        <v>0.95760000000000012</v>
      </c>
      <c r="G266">
        <f>martianeum[[#This Row],[stan_magazynu '[kg']]]+martianeum[[#This Row],[ile_kg_materiału_z_ładunku]]</f>
        <v>81.361200000000011</v>
      </c>
      <c r="H266">
        <f>IF(martianeum[[#This Row],[stan_po_wydobyciu_z_ładunku]]&gt;=100,100,0)</f>
        <v>0</v>
      </c>
      <c r="I266">
        <f>martianeum[[#This Row],[stan_po_wydobyciu_z_ładunku]]-martianeum[[#This Row],[ile_zabiera_na_orbite]]</f>
        <v>81.361200000000011</v>
      </c>
    </row>
    <row r="267" spans="1:9" x14ac:dyDescent="0.25">
      <c r="A267" s="1">
        <v>48906</v>
      </c>
      <c r="B267">
        <f t="shared" si="4"/>
        <v>81.361200000000011</v>
      </c>
      <c r="C267" t="s">
        <v>11</v>
      </c>
      <c r="D267">
        <v>26</v>
      </c>
      <c r="E267">
        <v>0.7</v>
      </c>
      <c r="F267">
        <f>IF(martianeum[[#This Row],[zawartosc '[%']]]&gt;=1,martianeum[[#This Row],[masa '[kg']]]*martianeum[[#This Row],[zawartosc '[%']]]*0.01,0)</f>
        <v>0</v>
      </c>
      <c r="G267">
        <f>martianeum[[#This Row],[stan_magazynu '[kg']]]+martianeum[[#This Row],[ile_kg_materiału_z_ładunku]]</f>
        <v>81.361200000000011</v>
      </c>
      <c r="H267">
        <f>IF(martianeum[[#This Row],[stan_po_wydobyciu_z_ładunku]]&gt;=100,100,0)</f>
        <v>0</v>
      </c>
      <c r="I267">
        <f>martianeum[[#This Row],[stan_po_wydobyciu_z_ładunku]]-martianeum[[#This Row],[ile_zabiera_na_orbite]]</f>
        <v>81.361200000000011</v>
      </c>
    </row>
    <row r="268" spans="1:9" x14ac:dyDescent="0.25">
      <c r="A268" s="1">
        <v>48907</v>
      </c>
      <c r="B268">
        <f t="shared" si="4"/>
        <v>81.361200000000011</v>
      </c>
      <c r="C268" t="s">
        <v>6</v>
      </c>
      <c r="D268">
        <v>16.3</v>
      </c>
      <c r="E268">
        <v>11</v>
      </c>
      <c r="F268">
        <f>IF(martianeum[[#This Row],[zawartosc '[%']]]&gt;=1,martianeum[[#This Row],[masa '[kg']]]*martianeum[[#This Row],[zawartosc '[%']]]*0.01,0)</f>
        <v>1.7930000000000001</v>
      </c>
      <c r="G268">
        <f>martianeum[[#This Row],[stan_magazynu '[kg']]]+martianeum[[#This Row],[ile_kg_materiału_z_ładunku]]</f>
        <v>83.154200000000017</v>
      </c>
      <c r="H268">
        <f>IF(martianeum[[#This Row],[stan_po_wydobyciu_z_ładunku]]&gt;=100,100,0)</f>
        <v>0</v>
      </c>
      <c r="I268">
        <f>martianeum[[#This Row],[stan_po_wydobyciu_z_ładunku]]-martianeum[[#This Row],[ile_zabiera_na_orbite]]</f>
        <v>83.154200000000017</v>
      </c>
    </row>
    <row r="269" spans="1:9" x14ac:dyDescent="0.25">
      <c r="A269" s="1">
        <v>48908</v>
      </c>
      <c r="B269">
        <f t="shared" si="4"/>
        <v>83.154200000000017</v>
      </c>
      <c r="C269" t="s">
        <v>15</v>
      </c>
      <c r="D269">
        <v>23.5</v>
      </c>
      <c r="E269">
        <v>15.5</v>
      </c>
      <c r="F269">
        <f>IF(martianeum[[#This Row],[zawartosc '[%']]]&gt;=1,martianeum[[#This Row],[masa '[kg']]]*martianeum[[#This Row],[zawartosc '[%']]]*0.01,0)</f>
        <v>3.6425000000000001</v>
      </c>
      <c r="G269">
        <f>martianeum[[#This Row],[stan_magazynu '[kg']]]+martianeum[[#This Row],[ile_kg_materiału_z_ładunku]]</f>
        <v>86.796700000000016</v>
      </c>
      <c r="H269">
        <f>IF(martianeum[[#This Row],[stan_po_wydobyciu_z_ładunku]]&gt;=100,100,0)</f>
        <v>0</v>
      </c>
      <c r="I269">
        <f>martianeum[[#This Row],[stan_po_wydobyciu_z_ładunku]]-martianeum[[#This Row],[ile_zabiera_na_orbite]]</f>
        <v>86.796700000000016</v>
      </c>
    </row>
    <row r="270" spans="1:9" x14ac:dyDescent="0.25">
      <c r="A270" s="1">
        <v>48909</v>
      </c>
      <c r="B270">
        <f t="shared" si="4"/>
        <v>86.796700000000016</v>
      </c>
      <c r="C270" t="s">
        <v>27</v>
      </c>
      <c r="D270">
        <v>15.7</v>
      </c>
      <c r="E270">
        <v>0</v>
      </c>
      <c r="F270">
        <f>IF(martianeum[[#This Row],[zawartosc '[%']]]&gt;=1,martianeum[[#This Row],[masa '[kg']]]*martianeum[[#This Row],[zawartosc '[%']]]*0.01,0)</f>
        <v>0</v>
      </c>
      <c r="G270">
        <f>martianeum[[#This Row],[stan_magazynu '[kg']]]+martianeum[[#This Row],[ile_kg_materiału_z_ładunku]]</f>
        <v>86.796700000000016</v>
      </c>
      <c r="H270">
        <f>IF(martianeum[[#This Row],[stan_po_wydobyciu_z_ładunku]]&gt;=100,100,0)</f>
        <v>0</v>
      </c>
      <c r="I270">
        <f>martianeum[[#This Row],[stan_po_wydobyciu_z_ładunku]]-martianeum[[#This Row],[ile_zabiera_na_orbite]]</f>
        <v>86.796700000000016</v>
      </c>
    </row>
    <row r="271" spans="1:9" x14ac:dyDescent="0.25">
      <c r="A271" s="1">
        <v>48910</v>
      </c>
      <c r="B271">
        <f t="shared" si="4"/>
        <v>86.796700000000016</v>
      </c>
      <c r="C271" t="s">
        <v>26</v>
      </c>
      <c r="D271">
        <v>26</v>
      </c>
      <c r="E271">
        <v>6.4</v>
      </c>
      <c r="F271">
        <f>IF(martianeum[[#This Row],[zawartosc '[%']]]&gt;=1,martianeum[[#This Row],[masa '[kg']]]*martianeum[[#This Row],[zawartosc '[%']]]*0.01,0)</f>
        <v>1.6640000000000001</v>
      </c>
      <c r="G271">
        <f>martianeum[[#This Row],[stan_magazynu '[kg']]]+martianeum[[#This Row],[ile_kg_materiału_z_ładunku]]</f>
        <v>88.460700000000017</v>
      </c>
      <c r="H271">
        <f>IF(martianeum[[#This Row],[stan_po_wydobyciu_z_ładunku]]&gt;=100,100,0)</f>
        <v>0</v>
      </c>
      <c r="I271">
        <f>martianeum[[#This Row],[stan_po_wydobyciu_z_ładunku]]-martianeum[[#This Row],[ile_zabiera_na_orbite]]</f>
        <v>88.460700000000017</v>
      </c>
    </row>
    <row r="272" spans="1:9" x14ac:dyDescent="0.25">
      <c r="A272" s="1">
        <v>48911</v>
      </c>
      <c r="B272">
        <f t="shared" si="4"/>
        <v>88.460700000000017</v>
      </c>
      <c r="C272" t="s">
        <v>19</v>
      </c>
      <c r="D272">
        <v>22.7</v>
      </c>
      <c r="E272">
        <v>0</v>
      </c>
      <c r="F272">
        <f>IF(martianeum[[#This Row],[zawartosc '[%']]]&gt;=1,martianeum[[#This Row],[masa '[kg']]]*martianeum[[#This Row],[zawartosc '[%']]]*0.01,0)</f>
        <v>0</v>
      </c>
      <c r="G272">
        <f>martianeum[[#This Row],[stan_magazynu '[kg']]]+martianeum[[#This Row],[ile_kg_materiału_z_ładunku]]</f>
        <v>88.460700000000017</v>
      </c>
      <c r="H272">
        <f>IF(martianeum[[#This Row],[stan_po_wydobyciu_z_ładunku]]&gt;=100,100,0)</f>
        <v>0</v>
      </c>
      <c r="I272">
        <f>martianeum[[#This Row],[stan_po_wydobyciu_z_ładunku]]-martianeum[[#This Row],[ile_zabiera_na_orbite]]</f>
        <v>88.460700000000017</v>
      </c>
    </row>
    <row r="273" spans="1:9" x14ac:dyDescent="0.25">
      <c r="A273" s="1">
        <v>48912</v>
      </c>
      <c r="B273">
        <f t="shared" si="4"/>
        <v>88.460700000000017</v>
      </c>
      <c r="C273" t="s">
        <v>9</v>
      </c>
      <c r="D273">
        <v>26.2</v>
      </c>
      <c r="E273">
        <v>5.7</v>
      </c>
      <c r="F273">
        <f>IF(martianeum[[#This Row],[zawartosc '[%']]]&gt;=1,martianeum[[#This Row],[masa '[kg']]]*martianeum[[#This Row],[zawartosc '[%']]]*0.01,0)</f>
        <v>1.4934000000000001</v>
      </c>
      <c r="G273">
        <f>martianeum[[#This Row],[stan_magazynu '[kg']]]+martianeum[[#This Row],[ile_kg_materiału_z_ładunku]]</f>
        <v>89.954100000000011</v>
      </c>
      <c r="H273">
        <f>IF(martianeum[[#This Row],[stan_po_wydobyciu_z_ładunku]]&gt;=100,100,0)</f>
        <v>0</v>
      </c>
      <c r="I273">
        <f>martianeum[[#This Row],[stan_po_wydobyciu_z_ładunku]]-martianeum[[#This Row],[ile_zabiera_na_orbite]]</f>
        <v>89.954100000000011</v>
      </c>
    </row>
    <row r="274" spans="1:9" x14ac:dyDescent="0.25">
      <c r="A274" s="1">
        <v>48913</v>
      </c>
      <c r="B274">
        <f t="shared" si="4"/>
        <v>89.954100000000011</v>
      </c>
      <c r="C274" t="s">
        <v>22</v>
      </c>
      <c r="D274">
        <v>14.1</v>
      </c>
      <c r="E274">
        <v>0</v>
      </c>
      <c r="F274">
        <f>IF(martianeum[[#This Row],[zawartosc '[%']]]&gt;=1,martianeum[[#This Row],[masa '[kg']]]*martianeum[[#This Row],[zawartosc '[%']]]*0.01,0)</f>
        <v>0</v>
      </c>
      <c r="G274">
        <f>martianeum[[#This Row],[stan_magazynu '[kg']]]+martianeum[[#This Row],[ile_kg_materiału_z_ładunku]]</f>
        <v>89.954100000000011</v>
      </c>
      <c r="H274">
        <f>IF(martianeum[[#This Row],[stan_po_wydobyciu_z_ładunku]]&gt;=100,100,0)</f>
        <v>0</v>
      </c>
      <c r="I274">
        <f>martianeum[[#This Row],[stan_po_wydobyciu_z_ładunku]]-martianeum[[#This Row],[ile_zabiera_na_orbite]]</f>
        <v>89.954100000000011</v>
      </c>
    </row>
    <row r="275" spans="1:9" x14ac:dyDescent="0.25">
      <c r="A275" s="1">
        <v>48914</v>
      </c>
      <c r="B275">
        <f t="shared" si="4"/>
        <v>89.954100000000011</v>
      </c>
      <c r="C275" t="s">
        <v>11</v>
      </c>
      <c r="D275">
        <v>23.6</v>
      </c>
      <c r="E275">
        <v>19.7</v>
      </c>
      <c r="F275">
        <f>IF(martianeum[[#This Row],[zawartosc '[%']]]&gt;=1,martianeum[[#This Row],[masa '[kg']]]*martianeum[[#This Row],[zawartosc '[%']]]*0.01,0)</f>
        <v>4.6492000000000004</v>
      </c>
      <c r="G275">
        <f>martianeum[[#This Row],[stan_magazynu '[kg']]]+martianeum[[#This Row],[ile_kg_materiału_z_ładunku]]</f>
        <v>94.603300000000019</v>
      </c>
      <c r="H275">
        <f>IF(martianeum[[#This Row],[stan_po_wydobyciu_z_ładunku]]&gt;=100,100,0)</f>
        <v>0</v>
      </c>
      <c r="I275">
        <f>martianeum[[#This Row],[stan_po_wydobyciu_z_ładunku]]-martianeum[[#This Row],[ile_zabiera_na_orbite]]</f>
        <v>94.603300000000019</v>
      </c>
    </row>
    <row r="276" spans="1:9" x14ac:dyDescent="0.25">
      <c r="A276" s="1">
        <v>48915</v>
      </c>
      <c r="B276">
        <f t="shared" si="4"/>
        <v>94.603300000000019</v>
      </c>
      <c r="C276" t="s">
        <v>19</v>
      </c>
      <c r="D276">
        <v>25.2</v>
      </c>
      <c r="E276">
        <v>37.200000000000003</v>
      </c>
      <c r="F276">
        <f>IF(martianeum[[#This Row],[zawartosc '[%']]]&gt;=1,martianeum[[#This Row],[masa '[kg']]]*martianeum[[#This Row],[zawartosc '[%']]]*0.01,0)</f>
        <v>9.3744000000000014</v>
      </c>
      <c r="G276">
        <f>martianeum[[#This Row],[stan_magazynu '[kg']]]+martianeum[[#This Row],[ile_kg_materiału_z_ładunku]]</f>
        <v>103.97770000000003</v>
      </c>
      <c r="H276">
        <f>IF(martianeum[[#This Row],[stan_po_wydobyciu_z_ładunku]]&gt;=100,100,0)</f>
        <v>100</v>
      </c>
      <c r="I276">
        <f>martianeum[[#This Row],[stan_po_wydobyciu_z_ładunku]]-martianeum[[#This Row],[ile_zabiera_na_orbite]]</f>
        <v>3.9777000000000271</v>
      </c>
    </row>
    <row r="277" spans="1:9" x14ac:dyDescent="0.25">
      <c r="A277" s="1">
        <v>48916</v>
      </c>
      <c r="B277">
        <f t="shared" si="4"/>
        <v>3.9777000000000271</v>
      </c>
      <c r="C277" t="s">
        <v>13</v>
      </c>
      <c r="D277">
        <v>23</v>
      </c>
      <c r="E277">
        <v>0</v>
      </c>
      <c r="F277">
        <f>IF(martianeum[[#This Row],[zawartosc '[%']]]&gt;=1,martianeum[[#This Row],[masa '[kg']]]*martianeum[[#This Row],[zawartosc '[%']]]*0.01,0)</f>
        <v>0</v>
      </c>
      <c r="G277">
        <f>martianeum[[#This Row],[stan_magazynu '[kg']]]+martianeum[[#This Row],[ile_kg_materiału_z_ładunku]]</f>
        <v>3.9777000000000271</v>
      </c>
      <c r="H277">
        <f>IF(martianeum[[#This Row],[stan_po_wydobyciu_z_ładunku]]&gt;=100,100,0)</f>
        <v>0</v>
      </c>
      <c r="I277">
        <f>martianeum[[#This Row],[stan_po_wydobyciu_z_ładunku]]-martianeum[[#This Row],[ile_zabiera_na_orbite]]</f>
        <v>3.9777000000000271</v>
      </c>
    </row>
    <row r="278" spans="1:9" x14ac:dyDescent="0.25">
      <c r="A278" s="1">
        <v>48917</v>
      </c>
      <c r="B278">
        <f t="shared" si="4"/>
        <v>3.9777000000000271</v>
      </c>
      <c r="C278" t="s">
        <v>6</v>
      </c>
      <c r="D278">
        <v>29.7</v>
      </c>
      <c r="E278">
        <v>6.8</v>
      </c>
      <c r="F278">
        <f>IF(martianeum[[#This Row],[zawartosc '[%']]]&gt;=1,martianeum[[#This Row],[masa '[kg']]]*martianeum[[#This Row],[zawartosc '[%']]]*0.01,0)</f>
        <v>2.0195999999999996</v>
      </c>
      <c r="G278">
        <f>martianeum[[#This Row],[stan_magazynu '[kg']]]+martianeum[[#This Row],[ile_kg_materiału_z_ładunku]]</f>
        <v>5.9973000000000267</v>
      </c>
      <c r="H278">
        <f>IF(martianeum[[#This Row],[stan_po_wydobyciu_z_ładunku]]&gt;=100,100,0)</f>
        <v>0</v>
      </c>
      <c r="I278">
        <f>martianeum[[#This Row],[stan_po_wydobyciu_z_ładunku]]-martianeum[[#This Row],[ile_zabiera_na_orbite]]</f>
        <v>5.9973000000000267</v>
      </c>
    </row>
    <row r="279" spans="1:9" x14ac:dyDescent="0.25">
      <c r="A279" s="1">
        <v>48918</v>
      </c>
      <c r="B279">
        <f t="shared" si="4"/>
        <v>5.9973000000000267</v>
      </c>
      <c r="C279" t="s">
        <v>9</v>
      </c>
      <c r="D279">
        <v>17.2</v>
      </c>
      <c r="E279">
        <v>3.5</v>
      </c>
      <c r="F279">
        <f>IF(martianeum[[#This Row],[zawartosc '[%']]]&gt;=1,martianeum[[#This Row],[masa '[kg']]]*martianeum[[#This Row],[zawartosc '[%']]]*0.01,0)</f>
        <v>0.60199999999999998</v>
      </c>
      <c r="G279">
        <f>martianeum[[#This Row],[stan_magazynu '[kg']]]+martianeum[[#This Row],[ile_kg_materiału_z_ładunku]]</f>
        <v>6.599300000000027</v>
      </c>
      <c r="H279">
        <f>IF(martianeum[[#This Row],[stan_po_wydobyciu_z_ładunku]]&gt;=100,100,0)</f>
        <v>0</v>
      </c>
      <c r="I279">
        <f>martianeum[[#This Row],[stan_po_wydobyciu_z_ładunku]]-martianeum[[#This Row],[ile_zabiera_na_orbite]]</f>
        <v>6.599300000000027</v>
      </c>
    </row>
    <row r="280" spans="1:9" x14ac:dyDescent="0.25">
      <c r="A280" s="1">
        <v>48919</v>
      </c>
      <c r="B280">
        <f t="shared" si="4"/>
        <v>6.599300000000027</v>
      </c>
      <c r="C280" t="s">
        <v>9</v>
      </c>
      <c r="D280">
        <v>21.7</v>
      </c>
      <c r="E280">
        <v>2.5</v>
      </c>
      <c r="F280">
        <f>IF(martianeum[[#This Row],[zawartosc '[%']]]&gt;=1,martianeum[[#This Row],[masa '[kg']]]*martianeum[[#This Row],[zawartosc '[%']]]*0.01,0)</f>
        <v>0.54249999999999998</v>
      </c>
      <c r="G280">
        <f>martianeum[[#This Row],[stan_magazynu '[kg']]]+martianeum[[#This Row],[ile_kg_materiału_z_ładunku]]</f>
        <v>7.1418000000000266</v>
      </c>
      <c r="H280">
        <f>IF(martianeum[[#This Row],[stan_po_wydobyciu_z_ładunku]]&gt;=100,100,0)</f>
        <v>0</v>
      </c>
      <c r="I280">
        <f>martianeum[[#This Row],[stan_po_wydobyciu_z_ładunku]]-martianeum[[#This Row],[ile_zabiera_na_orbite]]</f>
        <v>7.1418000000000266</v>
      </c>
    </row>
    <row r="281" spans="1:9" x14ac:dyDescent="0.25">
      <c r="A281" s="1">
        <v>48920</v>
      </c>
      <c r="B281">
        <f t="shared" si="4"/>
        <v>7.1418000000000266</v>
      </c>
      <c r="C281" t="s">
        <v>11</v>
      </c>
      <c r="D281">
        <v>25.8</v>
      </c>
      <c r="E281">
        <v>3.8</v>
      </c>
      <c r="F281">
        <f>IF(martianeum[[#This Row],[zawartosc '[%']]]&gt;=1,martianeum[[#This Row],[masa '[kg']]]*martianeum[[#This Row],[zawartosc '[%']]]*0.01,0)</f>
        <v>0.98039999999999994</v>
      </c>
      <c r="G281">
        <f>martianeum[[#This Row],[stan_magazynu '[kg']]]+martianeum[[#This Row],[ile_kg_materiału_z_ładunku]]</f>
        <v>8.1222000000000261</v>
      </c>
      <c r="H281">
        <f>IF(martianeum[[#This Row],[stan_po_wydobyciu_z_ładunku]]&gt;=100,100,0)</f>
        <v>0</v>
      </c>
      <c r="I281">
        <f>martianeum[[#This Row],[stan_po_wydobyciu_z_ładunku]]-martianeum[[#This Row],[ile_zabiera_na_orbite]]</f>
        <v>8.1222000000000261</v>
      </c>
    </row>
    <row r="282" spans="1:9" x14ac:dyDescent="0.25">
      <c r="A282" s="1">
        <v>48921</v>
      </c>
      <c r="B282">
        <f t="shared" si="4"/>
        <v>8.1222000000000261</v>
      </c>
      <c r="C282" t="s">
        <v>26</v>
      </c>
      <c r="D282">
        <v>12.9</v>
      </c>
      <c r="E282">
        <v>1.6</v>
      </c>
      <c r="F282">
        <f>IF(martianeum[[#This Row],[zawartosc '[%']]]&gt;=1,martianeum[[#This Row],[masa '[kg']]]*martianeum[[#This Row],[zawartosc '[%']]]*0.01,0)</f>
        <v>0.2064</v>
      </c>
      <c r="G282">
        <f>martianeum[[#This Row],[stan_magazynu '[kg']]]+martianeum[[#This Row],[ile_kg_materiału_z_ładunku]]</f>
        <v>8.3286000000000264</v>
      </c>
      <c r="H282">
        <f>IF(martianeum[[#This Row],[stan_po_wydobyciu_z_ładunku]]&gt;=100,100,0)</f>
        <v>0</v>
      </c>
      <c r="I282">
        <f>martianeum[[#This Row],[stan_po_wydobyciu_z_ładunku]]-martianeum[[#This Row],[ile_zabiera_na_orbite]]</f>
        <v>8.3286000000000264</v>
      </c>
    </row>
    <row r="283" spans="1:9" x14ac:dyDescent="0.25">
      <c r="A283" s="1">
        <v>48922</v>
      </c>
      <c r="B283">
        <f t="shared" si="4"/>
        <v>8.3286000000000264</v>
      </c>
      <c r="C283" t="s">
        <v>16</v>
      </c>
      <c r="D283">
        <v>18.2</v>
      </c>
      <c r="E283">
        <v>0</v>
      </c>
      <c r="F283">
        <f>IF(martianeum[[#This Row],[zawartosc '[%']]]&gt;=1,martianeum[[#This Row],[masa '[kg']]]*martianeum[[#This Row],[zawartosc '[%']]]*0.01,0)</f>
        <v>0</v>
      </c>
      <c r="G283">
        <f>martianeum[[#This Row],[stan_magazynu '[kg']]]+martianeum[[#This Row],[ile_kg_materiału_z_ładunku]]</f>
        <v>8.3286000000000264</v>
      </c>
      <c r="H283">
        <f>IF(martianeum[[#This Row],[stan_po_wydobyciu_z_ładunku]]&gt;=100,100,0)</f>
        <v>0</v>
      </c>
      <c r="I283">
        <f>martianeum[[#This Row],[stan_po_wydobyciu_z_ładunku]]-martianeum[[#This Row],[ile_zabiera_na_orbite]]</f>
        <v>8.3286000000000264</v>
      </c>
    </row>
    <row r="284" spans="1:9" x14ac:dyDescent="0.25">
      <c r="A284" s="1">
        <v>48923</v>
      </c>
      <c r="B284">
        <f t="shared" si="4"/>
        <v>8.3286000000000264</v>
      </c>
      <c r="C284" t="s">
        <v>10</v>
      </c>
      <c r="D284">
        <v>20</v>
      </c>
      <c r="E284">
        <v>25.7</v>
      </c>
      <c r="F284">
        <f>IF(martianeum[[#This Row],[zawartosc '[%']]]&gt;=1,martianeum[[#This Row],[masa '[kg']]]*martianeum[[#This Row],[zawartosc '[%']]]*0.01,0)</f>
        <v>5.14</v>
      </c>
      <c r="G284">
        <f>martianeum[[#This Row],[stan_magazynu '[kg']]]+martianeum[[#This Row],[ile_kg_materiału_z_ładunku]]</f>
        <v>13.468600000000027</v>
      </c>
      <c r="H284">
        <f>IF(martianeum[[#This Row],[stan_po_wydobyciu_z_ładunku]]&gt;=100,100,0)</f>
        <v>0</v>
      </c>
      <c r="I284">
        <f>martianeum[[#This Row],[stan_po_wydobyciu_z_ładunku]]-martianeum[[#This Row],[ile_zabiera_na_orbite]]</f>
        <v>13.468600000000027</v>
      </c>
    </row>
    <row r="285" spans="1:9" x14ac:dyDescent="0.25">
      <c r="A285" s="1">
        <v>48924</v>
      </c>
      <c r="B285">
        <f t="shared" si="4"/>
        <v>13.468600000000027</v>
      </c>
      <c r="C285" t="s">
        <v>19</v>
      </c>
      <c r="D285">
        <v>17.100000000000001</v>
      </c>
      <c r="E285">
        <v>33</v>
      </c>
      <c r="F285">
        <f>IF(martianeum[[#This Row],[zawartosc '[%']]]&gt;=1,martianeum[[#This Row],[masa '[kg']]]*martianeum[[#This Row],[zawartosc '[%']]]*0.01,0)</f>
        <v>5.6430000000000007</v>
      </c>
      <c r="G285">
        <f>martianeum[[#This Row],[stan_magazynu '[kg']]]+martianeum[[#This Row],[ile_kg_materiału_z_ładunku]]</f>
        <v>19.111600000000028</v>
      </c>
      <c r="H285">
        <f>IF(martianeum[[#This Row],[stan_po_wydobyciu_z_ładunku]]&gt;=100,100,0)</f>
        <v>0</v>
      </c>
      <c r="I285">
        <f>martianeum[[#This Row],[stan_po_wydobyciu_z_ładunku]]-martianeum[[#This Row],[ile_zabiera_na_orbite]]</f>
        <v>19.111600000000028</v>
      </c>
    </row>
    <row r="286" spans="1:9" x14ac:dyDescent="0.25">
      <c r="A286" s="1">
        <v>48925</v>
      </c>
      <c r="B286">
        <f t="shared" si="4"/>
        <v>19.111600000000028</v>
      </c>
      <c r="C286" t="s">
        <v>5</v>
      </c>
      <c r="D286">
        <v>23.2</v>
      </c>
      <c r="E286">
        <v>2.2999999999999998</v>
      </c>
      <c r="F286">
        <f>IF(martianeum[[#This Row],[zawartosc '[%']]]&gt;=1,martianeum[[#This Row],[masa '[kg']]]*martianeum[[#This Row],[zawartosc '[%']]]*0.01,0)</f>
        <v>0.53359999999999996</v>
      </c>
      <c r="G286">
        <f>martianeum[[#This Row],[stan_magazynu '[kg']]]+martianeum[[#This Row],[ile_kg_materiału_z_ładunku]]</f>
        <v>19.645200000000028</v>
      </c>
      <c r="H286">
        <f>IF(martianeum[[#This Row],[stan_po_wydobyciu_z_ładunku]]&gt;=100,100,0)</f>
        <v>0</v>
      </c>
      <c r="I286">
        <f>martianeum[[#This Row],[stan_po_wydobyciu_z_ładunku]]-martianeum[[#This Row],[ile_zabiera_na_orbite]]</f>
        <v>19.645200000000028</v>
      </c>
    </row>
    <row r="287" spans="1:9" x14ac:dyDescent="0.25">
      <c r="A287" s="1">
        <v>48926</v>
      </c>
      <c r="B287">
        <f t="shared" si="4"/>
        <v>19.645200000000028</v>
      </c>
      <c r="C287" t="s">
        <v>15</v>
      </c>
      <c r="D287">
        <v>23.1</v>
      </c>
      <c r="E287">
        <v>2.2000000000000002</v>
      </c>
      <c r="F287">
        <f>IF(martianeum[[#This Row],[zawartosc '[%']]]&gt;=1,martianeum[[#This Row],[masa '[kg']]]*martianeum[[#This Row],[zawartosc '[%']]]*0.01,0)</f>
        <v>0.5082000000000001</v>
      </c>
      <c r="G287">
        <f>martianeum[[#This Row],[stan_magazynu '[kg']]]+martianeum[[#This Row],[ile_kg_materiału_z_ładunku]]</f>
        <v>20.153400000000026</v>
      </c>
      <c r="H287">
        <f>IF(martianeum[[#This Row],[stan_po_wydobyciu_z_ładunku]]&gt;=100,100,0)</f>
        <v>0</v>
      </c>
      <c r="I287">
        <f>martianeum[[#This Row],[stan_po_wydobyciu_z_ładunku]]-martianeum[[#This Row],[ile_zabiera_na_orbite]]</f>
        <v>20.153400000000026</v>
      </c>
    </row>
    <row r="288" spans="1:9" x14ac:dyDescent="0.25">
      <c r="A288" s="1">
        <v>48927</v>
      </c>
      <c r="B288">
        <f t="shared" si="4"/>
        <v>20.153400000000026</v>
      </c>
      <c r="C288" t="s">
        <v>10</v>
      </c>
      <c r="D288">
        <v>22.4</v>
      </c>
      <c r="E288">
        <v>33.5</v>
      </c>
      <c r="F288">
        <f>IF(martianeum[[#This Row],[zawartosc '[%']]]&gt;=1,martianeum[[#This Row],[masa '[kg']]]*martianeum[[#This Row],[zawartosc '[%']]]*0.01,0)</f>
        <v>7.5039999999999996</v>
      </c>
      <c r="G288">
        <f>martianeum[[#This Row],[stan_magazynu '[kg']]]+martianeum[[#This Row],[ile_kg_materiału_z_ładunku]]</f>
        <v>27.657400000000024</v>
      </c>
      <c r="H288">
        <f>IF(martianeum[[#This Row],[stan_po_wydobyciu_z_ładunku]]&gt;=100,100,0)</f>
        <v>0</v>
      </c>
      <c r="I288">
        <f>martianeum[[#This Row],[stan_po_wydobyciu_z_ładunku]]-martianeum[[#This Row],[ile_zabiera_na_orbite]]</f>
        <v>27.657400000000024</v>
      </c>
    </row>
    <row r="289" spans="1:9" x14ac:dyDescent="0.25">
      <c r="A289" s="1">
        <v>48928</v>
      </c>
      <c r="B289">
        <f t="shared" si="4"/>
        <v>27.657400000000024</v>
      </c>
      <c r="C289" t="s">
        <v>33</v>
      </c>
      <c r="D289">
        <v>25.4</v>
      </c>
      <c r="E289">
        <v>0.9</v>
      </c>
      <c r="F289">
        <f>IF(martianeum[[#This Row],[zawartosc '[%']]]&gt;=1,martianeum[[#This Row],[masa '[kg']]]*martianeum[[#This Row],[zawartosc '[%']]]*0.01,0)</f>
        <v>0</v>
      </c>
      <c r="G289">
        <f>martianeum[[#This Row],[stan_magazynu '[kg']]]+martianeum[[#This Row],[ile_kg_materiału_z_ładunku]]</f>
        <v>27.657400000000024</v>
      </c>
      <c r="H289">
        <f>IF(martianeum[[#This Row],[stan_po_wydobyciu_z_ładunku]]&gt;=100,100,0)</f>
        <v>0</v>
      </c>
      <c r="I289">
        <f>martianeum[[#This Row],[stan_po_wydobyciu_z_ładunku]]-martianeum[[#This Row],[ile_zabiera_na_orbite]]</f>
        <v>27.657400000000024</v>
      </c>
    </row>
    <row r="290" spans="1:9" x14ac:dyDescent="0.25">
      <c r="A290" s="1">
        <v>48929</v>
      </c>
      <c r="B290">
        <f t="shared" si="4"/>
        <v>27.657400000000024</v>
      </c>
      <c r="C290" t="s">
        <v>10</v>
      </c>
      <c r="D290">
        <v>15.4</v>
      </c>
      <c r="E290">
        <v>1.6</v>
      </c>
      <c r="F290">
        <f>IF(martianeum[[#This Row],[zawartosc '[%']]]&gt;=1,martianeum[[#This Row],[masa '[kg']]]*martianeum[[#This Row],[zawartosc '[%']]]*0.01,0)</f>
        <v>0.24640000000000001</v>
      </c>
      <c r="G290">
        <f>martianeum[[#This Row],[stan_magazynu '[kg']]]+martianeum[[#This Row],[ile_kg_materiału_z_ładunku]]</f>
        <v>27.903800000000025</v>
      </c>
      <c r="H290">
        <f>IF(martianeum[[#This Row],[stan_po_wydobyciu_z_ładunku]]&gt;=100,100,0)</f>
        <v>0</v>
      </c>
      <c r="I290">
        <f>martianeum[[#This Row],[stan_po_wydobyciu_z_ładunku]]-martianeum[[#This Row],[ile_zabiera_na_orbite]]</f>
        <v>27.903800000000025</v>
      </c>
    </row>
    <row r="291" spans="1:9" x14ac:dyDescent="0.25">
      <c r="A291" s="1">
        <v>48930</v>
      </c>
      <c r="B291">
        <f t="shared" si="4"/>
        <v>27.903800000000025</v>
      </c>
      <c r="C291" t="s">
        <v>25</v>
      </c>
      <c r="D291">
        <v>23.5</v>
      </c>
      <c r="E291">
        <v>0.6</v>
      </c>
      <c r="F291">
        <f>IF(martianeum[[#This Row],[zawartosc '[%']]]&gt;=1,martianeum[[#This Row],[masa '[kg']]]*martianeum[[#This Row],[zawartosc '[%']]]*0.01,0)</f>
        <v>0</v>
      </c>
      <c r="G291">
        <f>martianeum[[#This Row],[stan_magazynu '[kg']]]+martianeum[[#This Row],[ile_kg_materiału_z_ładunku]]</f>
        <v>27.903800000000025</v>
      </c>
      <c r="H291">
        <f>IF(martianeum[[#This Row],[stan_po_wydobyciu_z_ładunku]]&gt;=100,100,0)</f>
        <v>0</v>
      </c>
      <c r="I291">
        <f>martianeum[[#This Row],[stan_po_wydobyciu_z_ładunku]]-martianeum[[#This Row],[ile_zabiera_na_orbite]]</f>
        <v>27.903800000000025</v>
      </c>
    </row>
    <row r="292" spans="1:9" x14ac:dyDescent="0.25">
      <c r="A292" s="1">
        <v>48931</v>
      </c>
      <c r="B292">
        <f t="shared" si="4"/>
        <v>27.903800000000025</v>
      </c>
      <c r="C292" t="s">
        <v>15</v>
      </c>
      <c r="D292">
        <v>10.3</v>
      </c>
      <c r="E292">
        <v>15.4</v>
      </c>
      <c r="F292">
        <f>IF(martianeum[[#This Row],[zawartosc '[%']]]&gt;=1,martianeum[[#This Row],[masa '[kg']]]*martianeum[[#This Row],[zawartosc '[%']]]*0.01,0)</f>
        <v>1.5862000000000001</v>
      </c>
      <c r="G292">
        <f>martianeum[[#This Row],[stan_magazynu '[kg']]]+martianeum[[#This Row],[ile_kg_materiału_z_ładunku]]</f>
        <v>29.490000000000027</v>
      </c>
      <c r="H292">
        <f>IF(martianeum[[#This Row],[stan_po_wydobyciu_z_ładunku]]&gt;=100,100,0)</f>
        <v>0</v>
      </c>
      <c r="I292">
        <f>martianeum[[#This Row],[stan_po_wydobyciu_z_ładunku]]-martianeum[[#This Row],[ile_zabiera_na_orbite]]</f>
        <v>29.490000000000027</v>
      </c>
    </row>
    <row r="293" spans="1:9" x14ac:dyDescent="0.25">
      <c r="A293" s="1">
        <v>48932</v>
      </c>
      <c r="B293">
        <f t="shared" si="4"/>
        <v>29.490000000000027</v>
      </c>
      <c r="C293" t="s">
        <v>10</v>
      </c>
      <c r="D293">
        <v>15.5</v>
      </c>
      <c r="E293">
        <v>20.2</v>
      </c>
      <c r="F293">
        <f>IF(martianeum[[#This Row],[zawartosc '[%']]]&gt;=1,martianeum[[#This Row],[masa '[kg']]]*martianeum[[#This Row],[zawartosc '[%']]]*0.01,0)</f>
        <v>3.1309999999999998</v>
      </c>
      <c r="G293">
        <f>martianeum[[#This Row],[stan_magazynu '[kg']]]+martianeum[[#This Row],[ile_kg_materiału_z_ładunku]]</f>
        <v>32.621000000000024</v>
      </c>
      <c r="H293">
        <f>IF(martianeum[[#This Row],[stan_po_wydobyciu_z_ładunku]]&gt;=100,100,0)</f>
        <v>0</v>
      </c>
      <c r="I293">
        <f>martianeum[[#This Row],[stan_po_wydobyciu_z_ładunku]]-martianeum[[#This Row],[ile_zabiera_na_orbite]]</f>
        <v>32.621000000000024</v>
      </c>
    </row>
    <row r="294" spans="1:9" x14ac:dyDescent="0.25">
      <c r="A294" s="1">
        <v>48933</v>
      </c>
      <c r="B294">
        <f t="shared" si="4"/>
        <v>32.621000000000024</v>
      </c>
      <c r="C294" t="s">
        <v>24</v>
      </c>
      <c r="D294">
        <v>20.7</v>
      </c>
      <c r="E294">
        <v>3</v>
      </c>
      <c r="F294">
        <f>IF(martianeum[[#This Row],[zawartosc '[%']]]&gt;=1,martianeum[[#This Row],[masa '[kg']]]*martianeum[[#This Row],[zawartosc '[%']]]*0.01,0)</f>
        <v>0.621</v>
      </c>
      <c r="G294">
        <f>martianeum[[#This Row],[stan_magazynu '[kg']]]+martianeum[[#This Row],[ile_kg_materiału_z_ładunku]]</f>
        <v>33.242000000000026</v>
      </c>
      <c r="H294">
        <f>IF(martianeum[[#This Row],[stan_po_wydobyciu_z_ładunku]]&gt;=100,100,0)</f>
        <v>0</v>
      </c>
      <c r="I294">
        <f>martianeum[[#This Row],[stan_po_wydobyciu_z_ładunku]]-martianeum[[#This Row],[ile_zabiera_na_orbite]]</f>
        <v>33.242000000000026</v>
      </c>
    </row>
    <row r="295" spans="1:9" x14ac:dyDescent="0.25">
      <c r="A295" s="1">
        <v>48934</v>
      </c>
      <c r="B295">
        <f t="shared" si="4"/>
        <v>33.242000000000026</v>
      </c>
      <c r="C295" t="s">
        <v>13</v>
      </c>
      <c r="D295">
        <v>12.7</v>
      </c>
      <c r="E295">
        <v>14.4</v>
      </c>
      <c r="F295">
        <f>IF(martianeum[[#This Row],[zawartosc '[%']]]&gt;=1,martianeum[[#This Row],[masa '[kg']]]*martianeum[[#This Row],[zawartosc '[%']]]*0.01,0)</f>
        <v>1.8288</v>
      </c>
      <c r="G295">
        <f>martianeum[[#This Row],[stan_magazynu '[kg']]]+martianeum[[#This Row],[ile_kg_materiału_z_ładunku]]</f>
        <v>35.070800000000027</v>
      </c>
      <c r="H295">
        <f>IF(martianeum[[#This Row],[stan_po_wydobyciu_z_ładunku]]&gt;=100,100,0)</f>
        <v>0</v>
      </c>
      <c r="I295">
        <f>martianeum[[#This Row],[stan_po_wydobyciu_z_ładunku]]-martianeum[[#This Row],[ile_zabiera_na_orbite]]</f>
        <v>35.070800000000027</v>
      </c>
    </row>
    <row r="296" spans="1:9" x14ac:dyDescent="0.25">
      <c r="A296" s="1">
        <v>48935</v>
      </c>
      <c r="B296">
        <f t="shared" si="4"/>
        <v>35.070800000000027</v>
      </c>
      <c r="C296" t="s">
        <v>23</v>
      </c>
      <c r="D296">
        <v>22.8</v>
      </c>
      <c r="E296">
        <v>3.3</v>
      </c>
      <c r="F296">
        <f>IF(martianeum[[#This Row],[zawartosc '[%']]]&gt;=1,martianeum[[#This Row],[masa '[kg']]]*martianeum[[#This Row],[zawartosc '[%']]]*0.01,0)</f>
        <v>0.75239999999999996</v>
      </c>
      <c r="G296">
        <f>martianeum[[#This Row],[stan_magazynu '[kg']]]+martianeum[[#This Row],[ile_kg_materiału_z_ładunku]]</f>
        <v>35.823200000000028</v>
      </c>
      <c r="H296">
        <f>IF(martianeum[[#This Row],[stan_po_wydobyciu_z_ładunku]]&gt;=100,100,0)</f>
        <v>0</v>
      </c>
      <c r="I296">
        <f>martianeum[[#This Row],[stan_po_wydobyciu_z_ładunku]]-martianeum[[#This Row],[ile_zabiera_na_orbite]]</f>
        <v>35.823200000000028</v>
      </c>
    </row>
    <row r="297" spans="1:9" x14ac:dyDescent="0.25">
      <c r="A297" s="1">
        <v>48936</v>
      </c>
      <c r="B297">
        <f t="shared" si="4"/>
        <v>35.823200000000028</v>
      </c>
      <c r="C297" t="s">
        <v>30</v>
      </c>
      <c r="D297">
        <v>20.5</v>
      </c>
      <c r="E297">
        <v>0</v>
      </c>
      <c r="F297">
        <f>IF(martianeum[[#This Row],[zawartosc '[%']]]&gt;=1,martianeum[[#This Row],[masa '[kg']]]*martianeum[[#This Row],[zawartosc '[%']]]*0.01,0)</f>
        <v>0</v>
      </c>
      <c r="G297">
        <f>martianeum[[#This Row],[stan_magazynu '[kg']]]+martianeum[[#This Row],[ile_kg_materiału_z_ładunku]]</f>
        <v>35.823200000000028</v>
      </c>
      <c r="H297">
        <f>IF(martianeum[[#This Row],[stan_po_wydobyciu_z_ładunku]]&gt;=100,100,0)</f>
        <v>0</v>
      </c>
      <c r="I297">
        <f>martianeum[[#This Row],[stan_po_wydobyciu_z_ładunku]]-martianeum[[#This Row],[ile_zabiera_na_orbite]]</f>
        <v>35.823200000000028</v>
      </c>
    </row>
    <row r="298" spans="1:9" x14ac:dyDescent="0.25">
      <c r="A298" s="1">
        <v>48937</v>
      </c>
      <c r="B298">
        <f t="shared" si="4"/>
        <v>35.823200000000028</v>
      </c>
      <c r="C298" t="s">
        <v>22</v>
      </c>
      <c r="D298">
        <v>13.1</v>
      </c>
      <c r="E298">
        <v>5.9</v>
      </c>
      <c r="F298">
        <f>IF(martianeum[[#This Row],[zawartosc '[%']]]&gt;=1,martianeum[[#This Row],[masa '[kg']]]*martianeum[[#This Row],[zawartosc '[%']]]*0.01,0)</f>
        <v>0.77290000000000003</v>
      </c>
      <c r="G298">
        <f>martianeum[[#This Row],[stan_magazynu '[kg']]]+martianeum[[#This Row],[ile_kg_materiału_z_ładunku]]</f>
        <v>36.596100000000028</v>
      </c>
      <c r="H298">
        <f>IF(martianeum[[#This Row],[stan_po_wydobyciu_z_ładunku]]&gt;=100,100,0)</f>
        <v>0</v>
      </c>
      <c r="I298">
        <f>martianeum[[#This Row],[stan_po_wydobyciu_z_ładunku]]-martianeum[[#This Row],[ile_zabiera_na_orbite]]</f>
        <v>36.596100000000028</v>
      </c>
    </row>
    <row r="299" spans="1:9" x14ac:dyDescent="0.25">
      <c r="A299" s="1">
        <v>48938</v>
      </c>
      <c r="B299">
        <f t="shared" si="4"/>
        <v>36.596100000000028</v>
      </c>
      <c r="C299" t="s">
        <v>21</v>
      </c>
      <c r="D299">
        <v>29</v>
      </c>
      <c r="E299">
        <v>1</v>
      </c>
      <c r="F299">
        <f>IF(martianeum[[#This Row],[zawartosc '[%']]]&gt;=1,martianeum[[#This Row],[masa '[kg']]]*martianeum[[#This Row],[zawartosc '[%']]]*0.01,0)</f>
        <v>0.28999999999999998</v>
      </c>
      <c r="G299">
        <f>martianeum[[#This Row],[stan_magazynu '[kg']]]+martianeum[[#This Row],[ile_kg_materiału_z_ładunku]]</f>
        <v>36.886100000000027</v>
      </c>
      <c r="H299">
        <f>IF(martianeum[[#This Row],[stan_po_wydobyciu_z_ładunku]]&gt;=100,100,0)</f>
        <v>0</v>
      </c>
      <c r="I299">
        <f>martianeum[[#This Row],[stan_po_wydobyciu_z_ładunku]]-martianeum[[#This Row],[ile_zabiera_na_orbite]]</f>
        <v>36.886100000000027</v>
      </c>
    </row>
    <row r="300" spans="1:9" x14ac:dyDescent="0.25">
      <c r="A300" s="1">
        <v>48939</v>
      </c>
      <c r="B300">
        <f t="shared" si="4"/>
        <v>36.886100000000027</v>
      </c>
      <c r="C300" t="s">
        <v>19</v>
      </c>
      <c r="D300">
        <v>15.4</v>
      </c>
      <c r="E300">
        <v>0</v>
      </c>
      <c r="F300">
        <f>IF(martianeum[[#This Row],[zawartosc '[%']]]&gt;=1,martianeum[[#This Row],[masa '[kg']]]*martianeum[[#This Row],[zawartosc '[%']]]*0.01,0)</f>
        <v>0</v>
      </c>
      <c r="G300">
        <f>martianeum[[#This Row],[stan_magazynu '[kg']]]+martianeum[[#This Row],[ile_kg_materiału_z_ładunku]]</f>
        <v>36.886100000000027</v>
      </c>
      <c r="H300">
        <f>IF(martianeum[[#This Row],[stan_po_wydobyciu_z_ładunku]]&gt;=100,100,0)</f>
        <v>0</v>
      </c>
      <c r="I300">
        <f>martianeum[[#This Row],[stan_po_wydobyciu_z_ładunku]]-martianeum[[#This Row],[ile_zabiera_na_orbite]]</f>
        <v>36.886100000000027</v>
      </c>
    </row>
    <row r="301" spans="1:9" x14ac:dyDescent="0.25">
      <c r="A301" s="1">
        <v>48940</v>
      </c>
      <c r="B301">
        <f t="shared" si="4"/>
        <v>36.886100000000027</v>
      </c>
      <c r="C301" t="s">
        <v>10</v>
      </c>
      <c r="D301">
        <v>20.3</v>
      </c>
      <c r="E301">
        <v>10.7</v>
      </c>
      <c r="F301">
        <f>IF(martianeum[[#This Row],[zawartosc '[%']]]&gt;=1,martianeum[[#This Row],[masa '[kg']]]*martianeum[[#This Row],[zawartosc '[%']]]*0.01,0)</f>
        <v>2.1720999999999999</v>
      </c>
      <c r="G301">
        <f>martianeum[[#This Row],[stan_magazynu '[kg']]]+martianeum[[#This Row],[ile_kg_materiału_z_ładunku]]</f>
        <v>39.058200000000028</v>
      </c>
      <c r="H301">
        <f>IF(martianeum[[#This Row],[stan_po_wydobyciu_z_ładunku]]&gt;=100,100,0)</f>
        <v>0</v>
      </c>
      <c r="I301">
        <f>martianeum[[#This Row],[stan_po_wydobyciu_z_ładunku]]-martianeum[[#This Row],[ile_zabiera_na_orbite]]</f>
        <v>39.058200000000028</v>
      </c>
    </row>
    <row r="302" spans="1:9" x14ac:dyDescent="0.25">
      <c r="A302" s="1">
        <v>48941</v>
      </c>
      <c r="B302">
        <f t="shared" si="4"/>
        <v>39.058200000000028</v>
      </c>
      <c r="C302" t="s">
        <v>10</v>
      </c>
      <c r="D302">
        <v>15</v>
      </c>
      <c r="E302">
        <v>0</v>
      </c>
      <c r="F302">
        <f>IF(martianeum[[#This Row],[zawartosc '[%']]]&gt;=1,martianeum[[#This Row],[masa '[kg']]]*martianeum[[#This Row],[zawartosc '[%']]]*0.01,0)</f>
        <v>0</v>
      </c>
      <c r="G302">
        <f>martianeum[[#This Row],[stan_magazynu '[kg']]]+martianeum[[#This Row],[ile_kg_materiału_z_ładunku]]</f>
        <v>39.058200000000028</v>
      </c>
      <c r="H302">
        <f>IF(martianeum[[#This Row],[stan_po_wydobyciu_z_ładunku]]&gt;=100,100,0)</f>
        <v>0</v>
      </c>
      <c r="I302">
        <f>martianeum[[#This Row],[stan_po_wydobyciu_z_ładunku]]-martianeum[[#This Row],[ile_zabiera_na_orbite]]</f>
        <v>39.058200000000028</v>
      </c>
    </row>
    <row r="303" spans="1:9" x14ac:dyDescent="0.25">
      <c r="A303" s="1">
        <v>48942</v>
      </c>
      <c r="B303">
        <f t="shared" si="4"/>
        <v>39.058200000000028</v>
      </c>
      <c r="C303" t="s">
        <v>18</v>
      </c>
      <c r="D303">
        <v>16.600000000000001</v>
      </c>
      <c r="E303">
        <v>0</v>
      </c>
      <c r="F303">
        <f>IF(martianeum[[#This Row],[zawartosc '[%']]]&gt;=1,martianeum[[#This Row],[masa '[kg']]]*martianeum[[#This Row],[zawartosc '[%']]]*0.01,0)</f>
        <v>0</v>
      </c>
      <c r="G303">
        <f>martianeum[[#This Row],[stan_magazynu '[kg']]]+martianeum[[#This Row],[ile_kg_materiału_z_ładunku]]</f>
        <v>39.058200000000028</v>
      </c>
      <c r="H303">
        <f>IF(martianeum[[#This Row],[stan_po_wydobyciu_z_ładunku]]&gt;=100,100,0)</f>
        <v>0</v>
      </c>
      <c r="I303">
        <f>martianeum[[#This Row],[stan_po_wydobyciu_z_ładunku]]-martianeum[[#This Row],[ile_zabiera_na_orbite]]</f>
        <v>39.058200000000028</v>
      </c>
    </row>
    <row r="304" spans="1:9" x14ac:dyDescent="0.25">
      <c r="A304" s="1">
        <v>48943</v>
      </c>
      <c r="B304">
        <f t="shared" si="4"/>
        <v>39.058200000000028</v>
      </c>
      <c r="C304" t="s">
        <v>11</v>
      </c>
      <c r="D304">
        <v>28.6</v>
      </c>
      <c r="E304">
        <v>0</v>
      </c>
      <c r="F304">
        <f>IF(martianeum[[#This Row],[zawartosc '[%']]]&gt;=1,martianeum[[#This Row],[masa '[kg']]]*martianeum[[#This Row],[zawartosc '[%']]]*0.01,0)</f>
        <v>0</v>
      </c>
      <c r="G304">
        <f>martianeum[[#This Row],[stan_magazynu '[kg']]]+martianeum[[#This Row],[ile_kg_materiału_z_ładunku]]</f>
        <v>39.058200000000028</v>
      </c>
      <c r="H304">
        <f>IF(martianeum[[#This Row],[stan_po_wydobyciu_z_ładunku]]&gt;=100,100,0)</f>
        <v>0</v>
      </c>
      <c r="I304">
        <f>martianeum[[#This Row],[stan_po_wydobyciu_z_ładunku]]-martianeum[[#This Row],[ile_zabiera_na_orbite]]</f>
        <v>39.058200000000028</v>
      </c>
    </row>
    <row r="305" spans="1:9" x14ac:dyDescent="0.25">
      <c r="A305" s="1">
        <v>48944</v>
      </c>
      <c r="B305">
        <f t="shared" si="4"/>
        <v>39.058200000000028</v>
      </c>
      <c r="C305" t="s">
        <v>17</v>
      </c>
      <c r="D305">
        <v>11.4</v>
      </c>
      <c r="E305">
        <v>3.6</v>
      </c>
      <c r="F305">
        <f>IF(martianeum[[#This Row],[zawartosc '[%']]]&gt;=1,martianeum[[#This Row],[masa '[kg']]]*martianeum[[#This Row],[zawartosc '[%']]]*0.01,0)</f>
        <v>0.41039999999999999</v>
      </c>
      <c r="G305">
        <f>martianeum[[#This Row],[stan_magazynu '[kg']]]+martianeum[[#This Row],[ile_kg_materiału_z_ładunku]]</f>
        <v>39.468600000000031</v>
      </c>
      <c r="H305">
        <f>IF(martianeum[[#This Row],[stan_po_wydobyciu_z_ładunku]]&gt;=100,100,0)</f>
        <v>0</v>
      </c>
      <c r="I305">
        <f>martianeum[[#This Row],[stan_po_wydobyciu_z_ładunku]]-martianeum[[#This Row],[ile_zabiera_na_orbite]]</f>
        <v>39.468600000000031</v>
      </c>
    </row>
    <row r="306" spans="1:9" x14ac:dyDescent="0.25">
      <c r="A306" s="1">
        <v>48945</v>
      </c>
      <c r="B306">
        <f t="shared" si="4"/>
        <v>39.468600000000031</v>
      </c>
      <c r="C306" t="s">
        <v>9</v>
      </c>
      <c r="D306">
        <v>15.5</v>
      </c>
      <c r="E306">
        <v>1</v>
      </c>
      <c r="F306">
        <f>IF(martianeum[[#This Row],[zawartosc '[%']]]&gt;=1,martianeum[[#This Row],[masa '[kg']]]*martianeum[[#This Row],[zawartosc '[%']]]*0.01,0)</f>
        <v>0.155</v>
      </c>
      <c r="G306">
        <f>martianeum[[#This Row],[stan_magazynu '[kg']]]+martianeum[[#This Row],[ile_kg_materiału_z_ładunku]]</f>
        <v>39.623600000000032</v>
      </c>
      <c r="H306">
        <f>IF(martianeum[[#This Row],[stan_po_wydobyciu_z_ładunku]]&gt;=100,100,0)</f>
        <v>0</v>
      </c>
      <c r="I306">
        <f>martianeum[[#This Row],[stan_po_wydobyciu_z_ładunku]]-martianeum[[#This Row],[ile_zabiera_na_orbite]]</f>
        <v>39.623600000000032</v>
      </c>
    </row>
    <row r="307" spans="1:9" x14ac:dyDescent="0.25">
      <c r="A307" s="1">
        <v>48946</v>
      </c>
      <c r="B307">
        <f t="shared" si="4"/>
        <v>39.623600000000032</v>
      </c>
      <c r="C307" t="s">
        <v>6</v>
      </c>
      <c r="D307">
        <v>18.3</v>
      </c>
      <c r="E307">
        <v>0.7</v>
      </c>
      <c r="F307">
        <f>IF(martianeum[[#This Row],[zawartosc '[%']]]&gt;=1,martianeum[[#This Row],[masa '[kg']]]*martianeum[[#This Row],[zawartosc '[%']]]*0.01,0)</f>
        <v>0</v>
      </c>
      <c r="G307">
        <f>martianeum[[#This Row],[stan_magazynu '[kg']]]+martianeum[[#This Row],[ile_kg_materiału_z_ładunku]]</f>
        <v>39.623600000000032</v>
      </c>
      <c r="H307">
        <f>IF(martianeum[[#This Row],[stan_po_wydobyciu_z_ładunku]]&gt;=100,100,0)</f>
        <v>0</v>
      </c>
      <c r="I307">
        <f>martianeum[[#This Row],[stan_po_wydobyciu_z_ładunku]]-martianeum[[#This Row],[ile_zabiera_na_orbite]]</f>
        <v>39.623600000000032</v>
      </c>
    </row>
    <row r="308" spans="1:9" x14ac:dyDescent="0.25">
      <c r="A308" s="1">
        <v>48947</v>
      </c>
      <c r="B308">
        <f t="shared" si="4"/>
        <v>39.623600000000032</v>
      </c>
      <c r="C308" t="s">
        <v>19</v>
      </c>
      <c r="D308">
        <v>14.9</v>
      </c>
      <c r="E308">
        <v>6.1</v>
      </c>
      <c r="F308">
        <f>IF(martianeum[[#This Row],[zawartosc '[%']]]&gt;=1,martianeum[[#This Row],[masa '[kg']]]*martianeum[[#This Row],[zawartosc '[%']]]*0.01,0)</f>
        <v>0.90890000000000004</v>
      </c>
      <c r="G308">
        <f>martianeum[[#This Row],[stan_magazynu '[kg']]]+martianeum[[#This Row],[ile_kg_materiału_z_ładunku]]</f>
        <v>40.532500000000034</v>
      </c>
      <c r="H308">
        <f>IF(martianeum[[#This Row],[stan_po_wydobyciu_z_ładunku]]&gt;=100,100,0)</f>
        <v>0</v>
      </c>
      <c r="I308">
        <f>martianeum[[#This Row],[stan_po_wydobyciu_z_ładunku]]-martianeum[[#This Row],[ile_zabiera_na_orbite]]</f>
        <v>40.532500000000034</v>
      </c>
    </row>
    <row r="309" spans="1:9" x14ac:dyDescent="0.25">
      <c r="A309" s="1">
        <v>48948</v>
      </c>
      <c r="B309">
        <f t="shared" si="4"/>
        <v>40.532500000000034</v>
      </c>
      <c r="C309" t="s">
        <v>11</v>
      </c>
      <c r="D309">
        <v>29.7</v>
      </c>
      <c r="E309">
        <v>13.3</v>
      </c>
      <c r="F309">
        <f>IF(martianeum[[#This Row],[zawartosc '[%']]]&gt;=1,martianeum[[#This Row],[masa '[kg']]]*martianeum[[#This Row],[zawartosc '[%']]]*0.01,0)</f>
        <v>3.9500999999999999</v>
      </c>
      <c r="G309">
        <f>martianeum[[#This Row],[stan_magazynu '[kg']]]+martianeum[[#This Row],[ile_kg_materiału_z_ładunku]]</f>
        <v>44.482600000000033</v>
      </c>
      <c r="H309">
        <f>IF(martianeum[[#This Row],[stan_po_wydobyciu_z_ładunku]]&gt;=100,100,0)</f>
        <v>0</v>
      </c>
      <c r="I309">
        <f>martianeum[[#This Row],[stan_po_wydobyciu_z_ładunku]]-martianeum[[#This Row],[ile_zabiera_na_orbite]]</f>
        <v>44.482600000000033</v>
      </c>
    </row>
    <row r="310" spans="1:9" x14ac:dyDescent="0.25">
      <c r="A310" s="1">
        <v>48949</v>
      </c>
      <c r="B310">
        <f t="shared" si="4"/>
        <v>44.482600000000033</v>
      </c>
      <c r="C310" t="s">
        <v>7</v>
      </c>
      <c r="D310">
        <v>28.9</v>
      </c>
      <c r="E310">
        <v>13.8</v>
      </c>
      <c r="F310">
        <f>IF(martianeum[[#This Row],[zawartosc '[%']]]&gt;=1,martianeum[[#This Row],[masa '[kg']]]*martianeum[[#This Row],[zawartosc '[%']]]*0.01,0)</f>
        <v>3.9882</v>
      </c>
      <c r="G310">
        <f>martianeum[[#This Row],[stan_magazynu '[kg']]]+martianeum[[#This Row],[ile_kg_materiału_z_ładunku]]</f>
        <v>48.470800000000033</v>
      </c>
      <c r="H310">
        <f>IF(martianeum[[#This Row],[stan_po_wydobyciu_z_ładunku]]&gt;=100,100,0)</f>
        <v>0</v>
      </c>
      <c r="I310">
        <f>martianeum[[#This Row],[stan_po_wydobyciu_z_ładunku]]-martianeum[[#This Row],[ile_zabiera_na_orbite]]</f>
        <v>48.470800000000033</v>
      </c>
    </row>
    <row r="311" spans="1:9" x14ac:dyDescent="0.25">
      <c r="A311" s="1">
        <v>48950</v>
      </c>
      <c r="B311">
        <f t="shared" si="4"/>
        <v>48.470800000000033</v>
      </c>
      <c r="C311" t="s">
        <v>17</v>
      </c>
      <c r="D311">
        <v>24.3</v>
      </c>
      <c r="E311">
        <v>0</v>
      </c>
      <c r="F311">
        <f>IF(martianeum[[#This Row],[zawartosc '[%']]]&gt;=1,martianeum[[#This Row],[masa '[kg']]]*martianeum[[#This Row],[zawartosc '[%']]]*0.01,0)</f>
        <v>0</v>
      </c>
      <c r="G311">
        <f>martianeum[[#This Row],[stan_magazynu '[kg']]]+martianeum[[#This Row],[ile_kg_materiału_z_ładunku]]</f>
        <v>48.470800000000033</v>
      </c>
      <c r="H311">
        <f>IF(martianeum[[#This Row],[stan_po_wydobyciu_z_ładunku]]&gt;=100,100,0)</f>
        <v>0</v>
      </c>
      <c r="I311">
        <f>martianeum[[#This Row],[stan_po_wydobyciu_z_ładunku]]-martianeum[[#This Row],[ile_zabiera_na_orbite]]</f>
        <v>48.470800000000033</v>
      </c>
    </row>
    <row r="312" spans="1:9" x14ac:dyDescent="0.25">
      <c r="A312" s="1">
        <v>48951</v>
      </c>
      <c r="B312">
        <f t="shared" si="4"/>
        <v>48.470800000000033</v>
      </c>
      <c r="C312" t="s">
        <v>10</v>
      </c>
      <c r="D312">
        <v>24</v>
      </c>
      <c r="E312">
        <v>19.7</v>
      </c>
      <c r="F312">
        <f>IF(martianeum[[#This Row],[zawartosc '[%']]]&gt;=1,martianeum[[#This Row],[masa '[kg']]]*martianeum[[#This Row],[zawartosc '[%']]]*0.01,0)</f>
        <v>4.7279999999999998</v>
      </c>
      <c r="G312">
        <f>martianeum[[#This Row],[stan_magazynu '[kg']]]+martianeum[[#This Row],[ile_kg_materiału_z_ładunku]]</f>
        <v>53.198800000000034</v>
      </c>
      <c r="H312">
        <f>IF(martianeum[[#This Row],[stan_po_wydobyciu_z_ładunku]]&gt;=100,100,0)</f>
        <v>0</v>
      </c>
      <c r="I312">
        <f>martianeum[[#This Row],[stan_po_wydobyciu_z_ładunku]]-martianeum[[#This Row],[ile_zabiera_na_orbite]]</f>
        <v>53.198800000000034</v>
      </c>
    </row>
    <row r="313" spans="1:9" x14ac:dyDescent="0.25">
      <c r="A313" s="1">
        <v>48952</v>
      </c>
      <c r="B313">
        <f t="shared" si="4"/>
        <v>53.198800000000034</v>
      </c>
      <c r="C313" t="s">
        <v>15</v>
      </c>
      <c r="D313">
        <v>11.8</v>
      </c>
      <c r="E313">
        <v>13.3</v>
      </c>
      <c r="F313">
        <f>IF(martianeum[[#This Row],[zawartosc '[%']]]&gt;=1,martianeum[[#This Row],[masa '[kg']]]*martianeum[[#This Row],[zawartosc '[%']]]*0.01,0)</f>
        <v>1.5694000000000004</v>
      </c>
      <c r="G313">
        <f>martianeum[[#This Row],[stan_magazynu '[kg']]]+martianeum[[#This Row],[ile_kg_materiału_z_ładunku]]</f>
        <v>54.768200000000036</v>
      </c>
      <c r="H313">
        <f>IF(martianeum[[#This Row],[stan_po_wydobyciu_z_ładunku]]&gt;=100,100,0)</f>
        <v>0</v>
      </c>
      <c r="I313">
        <f>martianeum[[#This Row],[stan_po_wydobyciu_z_ładunku]]-martianeum[[#This Row],[ile_zabiera_na_orbite]]</f>
        <v>54.768200000000036</v>
      </c>
    </row>
    <row r="314" spans="1:9" x14ac:dyDescent="0.25">
      <c r="A314" s="1">
        <v>48953</v>
      </c>
      <c r="B314">
        <f t="shared" si="4"/>
        <v>54.768200000000036</v>
      </c>
      <c r="C314" t="s">
        <v>10</v>
      </c>
      <c r="D314">
        <v>26.5</v>
      </c>
      <c r="E314">
        <v>19.7</v>
      </c>
      <c r="F314">
        <f>IF(martianeum[[#This Row],[zawartosc '[%']]]&gt;=1,martianeum[[#This Row],[masa '[kg']]]*martianeum[[#This Row],[zawartosc '[%']]]*0.01,0)</f>
        <v>5.2204999999999995</v>
      </c>
      <c r="G314">
        <f>martianeum[[#This Row],[stan_magazynu '[kg']]]+martianeum[[#This Row],[ile_kg_materiału_z_ładunku]]</f>
        <v>59.988700000000037</v>
      </c>
      <c r="H314">
        <f>IF(martianeum[[#This Row],[stan_po_wydobyciu_z_ładunku]]&gt;=100,100,0)</f>
        <v>0</v>
      </c>
      <c r="I314">
        <f>martianeum[[#This Row],[stan_po_wydobyciu_z_ładunku]]-martianeum[[#This Row],[ile_zabiera_na_orbite]]</f>
        <v>59.988700000000037</v>
      </c>
    </row>
    <row r="315" spans="1:9" x14ac:dyDescent="0.25">
      <c r="A315" s="1">
        <v>48954</v>
      </c>
      <c r="B315">
        <f t="shared" si="4"/>
        <v>59.988700000000037</v>
      </c>
      <c r="C315" t="s">
        <v>26</v>
      </c>
      <c r="D315">
        <v>12.4</v>
      </c>
      <c r="E315">
        <v>5.0999999999999996</v>
      </c>
      <c r="F315">
        <f>IF(martianeum[[#This Row],[zawartosc '[%']]]&gt;=1,martianeum[[#This Row],[masa '[kg']]]*martianeum[[#This Row],[zawartosc '[%']]]*0.01,0)</f>
        <v>0.63239999999999996</v>
      </c>
      <c r="G315">
        <f>martianeum[[#This Row],[stan_magazynu '[kg']]]+martianeum[[#This Row],[ile_kg_materiału_z_ładunku]]</f>
        <v>60.621100000000034</v>
      </c>
      <c r="H315">
        <f>IF(martianeum[[#This Row],[stan_po_wydobyciu_z_ładunku]]&gt;=100,100,0)</f>
        <v>0</v>
      </c>
      <c r="I315">
        <f>martianeum[[#This Row],[stan_po_wydobyciu_z_ładunku]]-martianeum[[#This Row],[ile_zabiera_na_orbite]]</f>
        <v>60.621100000000034</v>
      </c>
    </row>
    <row r="316" spans="1:9" x14ac:dyDescent="0.25">
      <c r="A316" s="1">
        <v>48955</v>
      </c>
      <c r="B316">
        <f t="shared" si="4"/>
        <v>60.621100000000034</v>
      </c>
      <c r="C316" t="s">
        <v>10</v>
      </c>
      <c r="D316">
        <v>21.9</v>
      </c>
      <c r="E316">
        <v>6.6</v>
      </c>
      <c r="F316">
        <f>IF(martianeum[[#This Row],[zawartosc '[%']]]&gt;=1,martianeum[[#This Row],[masa '[kg']]]*martianeum[[#This Row],[zawartosc '[%']]]*0.01,0)</f>
        <v>1.4454</v>
      </c>
      <c r="G316">
        <f>martianeum[[#This Row],[stan_magazynu '[kg']]]+martianeum[[#This Row],[ile_kg_materiału_z_ładunku]]</f>
        <v>62.066500000000033</v>
      </c>
      <c r="H316">
        <f>IF(martianeum[[#This Row],[stan_po_wydobyciu_z_ładunku]]&gt;=100,100,0)</f>
        <v>0</v>
      </c>
      <c r="I316">
        <f>martianeum[[#This Row],[stan_po_wydobyciu_z_ładunku]]-martianeum[[#This Row],[ile_zabiera_na_orbite]]</f>
        <v>62.066500000000033</v>
      </c>
    </row>
    <row r="317" spans="1:9" x14ac:dyDescent="0.25">
      <c r="A317" s="1">
        <v>48956</v>
      </c>
      <c r="B317">
        <f t="shared" si="4"/>
        <v>62.066500000000033</v>
      </c>
      <c r="C317" t="s">
        <v>10</v>
      </c>
      <c r="D317">
        <v>20.3</v>
      </c>
      <c r="E317">
        <v>0</v>
      </c>
      <c r="F317">
        <f>IF(martianeum[[#This Row],[zawartosc '[%']]]&gt;=1,martianeum[[#This Row],[masa '[kg']]]*martianeum[[#This Row],[zawartosc '[%']]]*0.01,0)</f>
        <v>0</v>
      </c>
      <c r="G317">
        <f>martianeum[[#This Row],[stan_magazynu '[kg']]]+martianeum[[#This Row],[ile_kg_materiału_z_ładunku]]</f>
        <v>62.066500000000033</v>
      </c>
      <c r="H317">
        <f>IF(martianeum[[#This Row],[stan_po_wydobyciu_z_ładunku]]&gt;=100,100,0)</f>
        <v>0</v>
      </c>
      <c r="I317">
        <f>martianeum[[#This Row],[stan_po_wydobyciu_z_ładunku]]-martianeum[[#This Row],[ile_zabiera_na_orbite]]</f>
        <v>62.066500000000033</v>
      </c>
    </row>
    <row r="318" spans="1:9" x14ac:dyDescent="0.25">
      <c r="A318" s="1">
        <v>48957</v>
      </c>
      <c r="B318">
        <f t="shared" si="4"/>
        <v>62.066500000000033</v>
      </c>
      <c r="C318" t="s">
        <v>32</v>
      </c>
      <c r="D318">
        <v>27.7</v>
      </c>
      <c r="E318">
        <v>0.3</v>
      </c>
      <c r="F318">
        <f>IF(martianeum[[#This Row],[zawartosc '[%']]]&gt;=1,martianeum[[#This Row],[masa '[kg']]]*martianeum[[#This Row],[zawartosc '[%']]]*0.01,0)</f>
        <v>0</v>
      </c>
      <c r="G318">
        <f>martianeum[[#This Row],[stan_magazynu '[kg']]]+martianeum[[#This Row],[ile_kg_materiału_z_ładunku]]</f>
        <v>62.066500000000033</v>
      </c>
      <c r="H318">
        <f>IF(martianeum[[#This Row],[stan_po_wydobyciu_z_ładunku]]&gt;=100,100,0)</f>
        <v>0</v>
      </c>
      <c r="I318">
        <f>martianeum[[#This Row],[stan_po_wydobyciu_z_ładunku]]-martianeum[[#This Row],[ile_zabiera_na_orbite]]</f>
        <v>62.066500000000033</v>
      </c>
    </row>
    <row r="319" spans="1:9" x14ac:dyDescent="0.25">
      <c r="A319" s="1">
        <v>48958</v>
      </c>
      <c r="B319">
        <f t="shared" si="4"/>
        <v>62.066500000000033</v>
      </c>
      <c r="C319" t="s">
        <v>19</v>
      </c>
      <c r="D319">
        <v>28.5</v>
      </c>
      <c r="E319">
        <v>30</v>
      </c>
      <c r="F319">
        <f>IF(martianeum[[#This Row],[zawartosc '[%']]]&gt;=1,martianeum[[#This Row],[masa '[kg']]]*martianeum[[#This Row],[zawartosc '[%']]]*0.01,0)</f>
        <v>8.5500000000000007</v>
      </c>
      <c r="G319">
        <f>martianeum[[#This Row],[stan_magazynu '[kg']]]+martianeum[[#This Row],[ile_kg_materiału_z_ładunku]]</f>
        <v>70.61650000000003</v>
      </c>
      <c r="H319">
        <f>IF(martianeum[[#This Row],[stan_po_wydobyciu_z_ładunku]]&gt;=100,100,0)</f>
        <v>0</v>
      </c>
      <c r="I319">
        <f>martianeum[[#This Row],[stan_po_wydobyciu_z_ładunku]]-martianeum[[#This Row],[ile_zabiera_na_orbite]]</f>
        <v>70.61650000000003</v>
      </c>
    </row>
    <row r="320" spans="1:9" x14ac:dyDescent="0.25">
      <c r="A320" s="1">
        <v>48959</v>
      </c>
      <c r="B320">
        <f t="shared" si="4"/>
        <v>70.61650000000003</v>
      </c>
      <c r="C320" t="s">
        <v>21</v>
      </c>
      <c r="D320">
        <v>28.7</v>
      </c>
      <c r="E320">
        <v>1.9</v>
      </c>
      <c r="F320">
        <f>IF(martianeum[[#This Row],[zawartosc '[%']]]&gt;=1,martianeum[[#This Row],[masa '[kg']]]*martianeum[[#This Row],[zawartosc '[%']]]*0.01,0)</f>
        <v>0.54530000000000001</v>
      </c>
      <c r="G320">
        <f>martianeum[[#This Row],[stan_magazynu '[kg']]]+martianeum[[#This Row],[ile_kg_materiału_z_ładunku]]</f>
        <v>71.161800000000028</v>
      </c>
      <c r="H320">
        <f>IF(martianeum[[#This Row],[stan_po_wydobyciu_z_ładunku]]&gt;=100,100,0)</f>
        <v>0</v>
      </c>
      <c r="I320">
        <f>martianeum[[#This Row],[stan_po_wydobyciu_z_ładunku]]-martianeum[[#This Row],[ile_zabiera_na_orbite]]</f>
        <v>71.161800000000028</v>
      </c>
    </row>
    <row r="321" spans="1:9" x14ac:dyDescent="0.25">
      <c r="A321" s="1">
        <v>48960</v>
      </c>
      <c r="B321">
        <f t="shared" si="4"/>
        <v>71.161800000000028</v>
      </c>
      <c r="C321" t="s">
        <v>4</v>
      </c>
      <c r="D321">
        <v>10.9</v>
      </c>
      <c r="E321">
        <v>0</v>
      </c>
      <c r="F321">
        <f>IF(martianeum[[#This Row],[zawartosc '[%']]]&gt;=1,martianeum[[#This Row],[masa '[kg']]]*martianeum[[#This Row],[zawartosc '[%']]]*0.01,0)</f>
        <v>0</v>
      </c>
      <c r="G321">
        <f>martianeum[[#This Row],[stan_magazynu '[kg']]]+martianeum[[#This Row],[ile_kg_materiału_z_ładunku]]</f>
        <v>71.161800000000028</v>
      </c>
      <c r="H321">
        <f>IF(martianeum[[#This Row],[stan_po_wydobyciu_z_ładunku]]&gt;=100,100,0)</f>
        <v>0</v>
      </c>
      <c r="I321">
        <f>martianeum[[#This Row],[stan_po_wydobyciu_z_ładunku]]-martianeum[[#This Row],[ile_zabiera_na_orbite]]</f>
        <v>71.161800000000028</v>
      </c>
    </row>
    <row r="322" spans="1:9" x14ac:dyDescent="0.25">
      <c r="A322" s="1">
        <v>48961</v>
      </c>
      <c r="B322">
        <f t="shared" si="4"/>
        <v>71.161800000000028</v>
      </c>
      <c r="C322" t="s">
        <v>9</v>
      </c>
      <c r="D322">
        <v>13.7</v>
      </c>
      <c r="E322">
        <v>0</v>
      </c>
      <c r="F322">
        <f>IF(martianeum[[#This Row],[zawartosc '[%']]]&gt;=1,martianeum[[#This Row],[masa '[kg']]]*martianeum[[#This Row],[zawartosc '[%']]]*0.01,0)</f>
        <v>0</v>
      </c>
      <c r="G322">
        <f>martianeum[[#This Row],[stan_magazynu '[kg']]]+martianeum[[#This Row],[ile_kg_materiału_z_ładunku]]</f>
        <v>71.161800000000028</v>
      </c>
      <c r="H322">
        <f>IF(martianeum[[#This Row],[stan_po_wydobyciu_z_ładunku]]&gt;=100,100,0)</f>
        <v>0</v>
      </c>
      <c r="I322">
        <f>martianeum[[#This Row],[stan_po_wydobyciu_z_ładunku]]-martianeum[[#This Row],[ile_zabiera_na_orbite]]</f>
        <v>71.161800000000028</v>
      </c>
    </row>
    <row r="323" spans="1:9" x14ac:dyDescent="0.25">
      <c r="A323" s="1">
        <v>48962</v>
      </c>
      <c r="B323">
        <f t="shared" si="4"/>
        <v>71.161800000000028</v>
      </c>
      <c r="C323" t="s">
        <v>11</v>
      </c>
      <c r="D323">
        <v>28.2</v>
      </c>
      <c r="E323">
        <v>0</v>
      </c>
      <c r="F323">
        <f>IF(martianeum[[#This Row],[zawartosc '[%']]]&gt;=1,martianeum[[#This Row],[masa '[kg']]]*martianeum[[#This Row],[zawartosc '[%']]]*0.01,0)</f>
        <v>0</v>
      </c>
      <c r="G323">
        <f>martianeum[[#This Row],[stan_magazynu '[kg']]]+martianeum[[#This Row],[ile_kg_materiału_z_ładunku]]</f>
        <v>71.161800000000028</v>
      </c>
      <c r="H323">
        <f>IF(martianeum[[#This Row],[stan_po_wydobyciu_z_ładunku]]&gt;=100,100,0)</f>
        <v>0</v>
      </c>
      <c r="I323">
        <f>martianeum[[#This Row],[stan_po_wydobyciu_z_ładunku]]-martianeum[[#This Row],[ile_zabiera_na_orbite]]</f>
        <v>71.161800000000028</v>
      </c>
    </row>
    <row r="324" spans="1:9" x14ac:dyDescent="0.25">
      <c r="A324" s="1">
        <v>48963</v>
      </c>
      <c r="B324">
        <f t="shared" ref="B324:B387" si="5">I323</f>
        <v>71.161800000000028</v>
      </c>
      <c r="C324" t="s">
        <v>19</v>
      </c>
      <c r="D324">
        <v>20.100000000000001</v>
      </c>
      <c r="E324">
        <v>0</v>
      </c>
      <c r="F324">
        <f>IF(martianeum[[#This Row],[zawartosc '[%']]]&gt;=1,martianeum[[#This Row],[masa '[kg']]]*martianeum[[#This Row],[zawartosc '[%']]]*0.01,0)</f>
        <v>0</v>
      </c>
      <c r="G324">
        <f>martianeum[[#This Row],[stan_magazynu '[kg']]]+martianeum[[#This Row],[ile_kg_materiału_z_ładunku]]</f>
        <v>71.161800000000028</v>
      </c>
      <c r="H324">
        <f>IF(martianeum[[#This Row],[stan_po_wydobyciu_z_ładunku]]&gt;=100,100,0)</f>
        <v>0</v>
      </c>
      <c r="I324">
        <f>martianeum[[#This Row],[stan_po_wydobyciu_z_ładunku]]-martianeum[[#This Row],[ile_zabiera_na_orbite]]</f>
        <v>71.161800000000028</v>
      </c>
    </row>
    <row r="325" spans="1:9" x14ac:dyDescent="0.25">
      <c r="A325" s="1">
        <v>48964</v>
      </c>
      <c r="B325">
        <f t="shared" si="5"/>
        <v>71.161800000000028</v>
      </c>
      <c r="C325" t="s">
        <v>11</v>
      </c>
      <c r="D325">
        <v>20.6</v>
      </c>
      <c r="E325">
        <v>0</v>
      </c>
      <c r="F325">
        <f>IF(martianeum[[#This Row],[zawartosc '[%']]]&gt;=1,martianeum[[#This Row],[masa '[kg']]]*martianeum[[#This Row],[zawartosc '[%']]]*0.01,0)</f>
        <v>0</v>
      </c>
      <c r="G325">
        <f>martianeum[[#This Row],[stan_magazynu '[kg']]]+martianeum[[#This Row],[ile_kg_materiału_z_ładunku]]</f>
        <v>71.161800000000028</v>
      </c>
      <c r="H325">
        <f>IF(martianeum[[#This Row],[stan_po_wydobyciu_z_ładunku]]&gt;=100,100,0)</f>
        <v>0</v>
      </c>
      <c r="I325">
        <f>martianeum[[#This Row],[stan_po_wydobyciu_z_ładunku]]-martianeum[[#This Row],[ile_zabiera_na_orbite]]</f>
        <v>71.161800000000028</v>
      </c>
    </row>
    <row r="326" spans="1:9" x14ac:dyDescent="0.25">
      <c r="A326" s="1">
        <v>48965</v>
      </c>
      <c r="B326">
        <f t="shared" si="5"/>
        <v>71.161800000000028</v>
      </c>
      <c r="C326" t="s">
        <v>13</v>
      </c>
      <c r="D326">
        <v>15.5</v>
      </c>
      <c r="E326">
        <v>16.8</v>
      </c>
      <c r="F326">
        <f>IF(martianeum[[#This Row],[zawartosc '[%']]]&gt;=1,martianeum[[#This Row],[masa '[kg']]]*martianeum[[#This Row],[zawartosc '[%']]]*0.01,0)</f>
        <v>2.6040000000000005</v>
      </c>
      <c r="G326">
        <f>martianeum[[#This Row],[stan_magazynu '[kg']]]+martianeum[[#This Row],[ile_kg_materiału_z_ładunku]]</f>
        <v>73.765800000000027</v>
      </c>
      <c r="H326">
        <f>IF(martianeum[[#This Row],[stan_po_wydobyciu_z_ładunku]]&gt;=100,100,0)</f>
        <v>0</v>
      </c>
      <c r="I326">
        <f>martianeum[[#This Row],[stan_po_wydobyciu_z_ładunku]]-martianeum[[#This Row],[ile_zabiera_na_orbite]]</f>
        <v>73.765800000000027</v>
      </c>
    </row>
    <row r="327" spans="1:9" x14ac:dyDescent="0.25">
      <c r="A327" s="1">
        <v>48966</v>
      </c>
      <c r="B327">
        <f t="shared" si="5"/>
        <v>73.765800000000027</v>
      </c>
      <c r="C327" t="s">
        <v>12</v>
      </c>
      <c r="D327">
        <v>22.2</v>
      </c>
      <c r="E327">
        <v>2.4</v>
      </c>
      <c r="F327">
        <f>IF(martianeum[[#This Row],[zawartosc '[%']]]&gt;=1,martianeum[[#This Row],[masa '[kg']]]*martianeum[[#This Row],[zawartosc '[%']]]*0.01,0)</f>
        <v>0.53279999999999994</v>
      </c>
      <c r="G327">
        <f>martianeum[[#This Row],[stan_magazynu '[kg']]]+martianeum[[#This Row],[ile_kg_materiału_z_ładunku]]</f>
        <v>74.298600000000022</v>
      </c>
      <c r="H327">
        <f>IF(martianeum[[#This Row],[stan_po_wydobyciu_z_ładunku]]&gt;=100,100,0)</f>
        <v>0</v>
      </c>
      <c r="I327">
        <f>martianeum[[#This Row],[stan_po_wydobyciu_z_ładunku]]-martianeum[[#This Row],[ile_zabiera_na_orbite]]</f>
        <v>74.298600000000022</v>
      </c>
    </row>
    <row r="328" spans="1:9" x14ac:dyDescent="0.25">
      <c r="A328" s="1">
        <v>48967</v>
      </c>
      <c r="B328">
        <f t="shared" si="5"/>
        <v>74.298600000000022</v>
      </c>
      <c r="C328" t="s">
        <v>13</v>
      </c>
      <c r="D328">
        <v>15</v>
      </c>
      <c r="E328">
        <v>4.0999999999999996</v>
      </c>
      <c r="F328">
        <f>IF(martianeum[[#This Row],[zawartosc '[%']]]&gt;=1,martianeum[[#This Row],[masa '[kg']]]*martianeum[[#This Row],[zawartosc '[%']]]*0.01,0)</f>
        <v>0.61499999999999999</v>
      </c>
      <c r="G328">
        <f>martianeum[[#This Row],[stan_magazynu '[kg']]]+martianeum[[#This Row],[ile_kg_materiału_z_ładunku]]</f>
        <v>74.913600000000017</v>
      </c>
      <c r="H328">
        <f>IF(martianeum[[#This Row],[stan_po_wydobyciu_z_ładunku]]&gt;=100,100,0)</f>
        <v>0</v>
      </c>
      <c r="I328">
        <f>martianeum[[#This Row],[stan_po_wydobyciu_z_ładunku]]-martianeum[[#This Row],[ile_zabiera_na_orbite]]</f>
        <v>74.913600000000017</v>
      </c>
    </row>
    <row r="329" spans="1:9" x14ac:dyDescent="0.25">
      <c r="A329" s="1">
        <v>48968</v>
      </c>
      <c r="B329">
        <f t="shared" si="5"/>
        <v>74.913600000000017</v>
      </c>
      <c r="C329" t="s">
        <v>19</v>
      </c>
      <c r="D329">
        <v>18.399999999999999</v>
      </c>
      <c r="E329">
        <v>30.4</v>
      </c>
      <c r="F329">
        <f>IF(martianeum[[#This Row],[zawartosc '[%']]]&gt;=1,martianeum[[#This Row],[masa '[kg']]]*martianeum[[#This Row],[zawartosc '[%']]]*0.01,0)</f>
        <v>5.5935999999999995</v>
      </c>
      <c r="G329">
        <f>martianeum[[#This Row],[stan_magazynu '[kg']]]+martianeum[[#This Row],[ile_kg_materiału_z_ładunku]]</f>
        <v>80.507200000000012</v>
      </c>
      <c r="H329">
        <f>IF(martianeum[[#This Row],[stan_po_wydobyciu_z_ładunku]]&gt;=100,100,0)</f>
        <v>0</v>
      </c>
      <c r="I329">
        <f>martianeum[[#This Row],[stan_po_wydobyciu_z_ładunku]]-martianeum[[#This Row],[ile_zabiera_na_orbite]]</f>
        <v>80.507200000000012</v>
      </c>
    </row>
    <row r="330" spans="1:9" x14ac:dyDescent="0.25">
      <c r="A330" s="1">
        <v>48969</v>
      </c>
      <c r="B330">
        <f t="shared" si="5"/>
        <v>80.507200000000012</v>
      </c>
      <c r="C330" t="s">
        <v>32</v>
      </c>
      <c r="D330">
        <v>29.3</v>
      </c>
      <c r="E330">
        <v>0.4</v>
      </c>
      <c r="F330">
        <f>IF(martianeum[[#This Row],[zawartosc '[%']]]&gt;=1,martianeum[[#This Row],[masa '[kg']]]*martianeum[[#This Row],[zawartosc '[%']]]*0.01,0)</f>
        <v>0</v>
      </c>
      <c r="G330">
        <f>martianeum[[#This Row],[stan_magazynu '[kg']]]+martianeum[[#This Row],[ile_kg_materiału_z_ładunku]]</f>
        <v>80.507200000000012</v>
      </c>
      <c r="H330">
        <f>IF(martianeum[[#This Row],[stan_po_wydobyciu_z_ładunku]]&gt;=100,100,0)</f>
        <v>0</v>
      </c>
      <c r="I330">
        <f>martianeum[[#This Row],[stan_po_wydobyciu_z_ładunku]]-martianeum[[#This Row],[ile_zabiera_na_orbite]]</f>
        <v>80.507200000000012</v>
      </c>
    </row>
    <row r="331" spans="1:9" x14ac:dyDescent="0.25">
      <c r="A331" s="1">
        <v>48970</v>
      </c>
      <c r="B331">
        <f t="shared" si="5"/>
        <v>80.507200000000012</v>
      </c>
      <c r="C331" t="s">
        <v>23</v>
      </c>
      <c r="D331">
        <v>23.9</v>
      </c>
      <c r="E331">
        <v>3.3</v>
      </c>
      <c r="F331">
        <f>IF(martianeum[[#This Row],[zawartosc '[%']]]&gt;=1,martianeum[[#This Row],[masa '[kg']]]*martianeum[[#This Row],[zawartosc '[%']]]*0.01,0)</f>
        <v>0.78869999999999996</v>
      </c>
      <c r="G331">
        <f>martianeum[[#This Row],[stan_magazynu '[kg']]]+martianeum[[#This Row],[ile_kg_materiału_z_ładunku]]</f>
        <v>81.295900000000017</v>
      </c>
      <c r="H331">
        <f>IF(martianeum[[#This Row],[stan_po_wydobyciu_z_ładunku]]&gt;=100,100,0)</f>
        <v>0</v>
      </c>
      <c r="I331">
        <f>martianeum[[#This Row],[stan_po_wydobyciu_z_ładunku]]-martianeum[[#This Row],[ile_zabiera_na_orbite]]</f>
        <v>81.295900000000017</v>
      </c>
    </row>
    <row r="332" spans="1:9" x14ac:dyDescent="0.25">
      <c r="A332" s="1">
        <v>48971</v>
      </c>
      <c r="B332">
        <f t="shared" si="5"/>
        <v>81.295900000000017</v>
      </c>
      <c r="C332" t="s">
        <v>20</v>
      </c>
      <c r="D332">
        <v>29.8</v>
      </c>
      <c r="E332">
        <v>3.3</v>
      </c>
      <c r="F332">
        <f>IF(martianeum[[#This Row],[zawartosc '[%']]]&gt;=1,martianeum[[#This Row],[masa '[kg']]]*martianeum[[#This Row],[zawartosc '[%']]]*0.01,0)</f>
        <v>0.98340000000000005</v>
      </c>
      <c r="G332">
        <f>martianeum[[#This Row],[stan_magazynu '[kg']]]+martianeum[[#This Row],[ile_kg_materiału_z_ładunku]]</f>
        <v>82.279300000000021</v>
      </c>
      <c r="H332">
        <f>IF(martianeum[[#This Row],[stan_po_wydobyciu_z_ładunku]]&gt;=100,100,0)</f>
        <v>0</v>
      </c>
      <c r="I332">
        <f>martianeum[[#This Row],[stan_po_wydobyciu_z_ładunku]]-martianeum[[#This Row],[ile_zabiera_na_orbite]]</f>
        <v>82.279300000000021</v>
      </c>
    </row>
    <row r="333" spans="1:9" x14ac:dyDescent="0.25">
      <c r="A333" s="1">
        <v>48972</v>
      </c>
      <c r="B333">
        <f t="shared" si="5"/>
        <v>82.279300000000021</v>
      </c>
      <c r="C333" t="s">
        <v>10</v>
      </c>
      <c r="D333">
        <v>29.1</v>
      </c>
      <c r="E333">
        <v>23</v>
      </c>
      <c r="F333">
        <f>IF(martianeum[[#This Row],[zawartosc '[%']]]&gt;=1,martianeum[[#This Row],[masa '[kg']]]*martianeum[[#This Row],[zawartosc '[%']]]*0.01,0)</f>
        <v>6.6930000000000005</v>
      </c>
      <c r="G333">
        <f>martianeum[[#This Row],[stan_magazynu '[kg']]]+martianeum[[#This Row],[ile_kg_materiału_z_ładunku]]</f>
        <v>88.972300000000018</v>
      </c>
      <c r="H333">
        <f>IF(martianeum[[#This Row],[stan_po_wydobyciu_z_ładunku]]&gt;=100,100,0)</f>
        <v>0</v>
      </c>
      <c r="I333">
        <f>martianeum[[#This Row],[stan_po_wydobyciu_z_ładunku]]-martianeum[[#This Row],[ile_zabiera_na_orbite]]</f>
        <v>88.972300000000018</v>
      </c>
    </row>
    <row r="334" spans="1:9" x14ac:dyDescent="0.25">
      <c r="A334" s="1">
        <v>48973</v>
      </c>
      <c r="B334">
        <f t="shared" si="5"/>
        <v>88.972300000000018</v>
      </c>
      <c r="C334" t="s">
        <v>11</v>
      </c>
      <c r="D334">
        <v>22.5</v>
      </c>
      <c r="E334">
        <v>17.2</v>
      </c>
      <c r="F334">
        <f>IF(martianeum[[#This Row],[zawartosc '[%']]]&gt;=1,martianeum[[#This Row],[masa '[kg']]]*martianeum[[#This Row],[zawartosc '[%']]]*0.01,0)</f>
        <v>3.87</v>
      </c>
      <c r="G334">
        <f>martianeum[[#This Row],[stan_magazynu '[kg']]]+martianeum[[#This Row],[ile_kg_materiału_z_ładunku]]</f>
        <v>92.842300000000023</v>
      </c>
      <c r="H334">
        <f>IF(martianeum[[#This Row],[stan_po_wydobyciu_z_ładunku]]&gt;=100,100,0)</f>
        <v>0</v>
      </c>
      <c r="I334">
        <f>martianeum[[#This Row],[stan_po_wydobyciu_z_ładunku]]-martianeum[[#This Row],[ile_zabiera_na_orbite]]</f>
        <v>92.842300000000023</v>
      </c>
    </row>
    <row r="335" spans="1:9" x14ac:dyDescent="0.25">
      <c r="A335" s="1">
        <v>48974</v>
      </c>
      <c r="B335">
        <f t="shared" si="5"/>
        <v>92.842300000000023</v>
      </c>
      <c r="C335" t="s">
        <v>19</v>
      </c>
      <c r="D335">
        <v>15.3</v>
      </c>
      <c r="E335">
        <v>21.5</v>
      </c>
      <c r="F335">
        <f>IF(martianeum[[#This Row],[zawartosc '[%']]]&gt;=1,martianeum[[#This Row],[masa '[kg']]]*martianeum[[#This Row],[zawartosc '[%']]]*0.01,0)</f>
        <v>3.2894999999999999</v>
      </c>
      <c r="G335">
        <f>martianeum[[#This Row],[stan_magazynu '[kg']]]+martianeum[[#This Row],[ile_kg_materiału_z_ładunku]]</f>
        <v>96.131800000000027</v>
      </c>
      <c r="H335">
        <f>IF(martianeum[[#This Row],[stan_po_wydobyciu_z_ładunku]]&gt;=100,100,0)</f>
        <v>0</v>
      </c>
      <c r="I335">
        <f>martianeum[[#This Row],[stan_po_wydobyciu_z_ładunku]]-martianeum[[#This Row],[ile_zabiera_na_orbite]]</f>
        <v>96.131800000000027</v>
      </c>
    </row>
    <row r="336" spans="1:9" x14ac:dyDescent="0.25">
      <c r="A336" s="1">
        <v>48975</v>
      </c>
      <c r="B336">
        <f t="shared" si="5"/>
        <v>96.131800000000027</v>
      </c>
      <c r="C336" t="s">
        <v>10</v>
      </c>
      <c r="D336">
        <v>13.8</v>
      </c>
      <c r="E336">
        <v>40.4</v>
      </c>
      <c r="F336">
        <f>IF(martianeum[[#This Row],[zawartosc '[%']]]&gt;=1,martianeum[[#This Row],[masa '[kg']]]*martianeum[[#This Row],[zawartosc '[%']]]*0.01,0)</f>
        <v>5.5751999999999997</v>
      </c>
      <c r="G336">
        <f>martianeum[[#This Row],[stan_magazynu '[kg']]]+martianeum[[#This Row],[ile_kg_materiału_z_ładunku]]</f>
        <v>101.70700000000002</v>
      </c>
      <c r="H336">
        <f>IF(martianeum[[#This Row],[stan_po_wydobyciu_z_ładunku]]&gt;=100,100,0)</f>
        <v>100</v>
      </c>
      <c r="I336">
        <f>martianeum[[#This Row],[stan_po_wydobyciu_z_ładunku]]-martianeum[[#This Row],[ile_zabiera_na_orbite]]</f>
        <v>1.7070000000000221</v>
      </c>
    </row>
    <row r="337" spans="1:9" x14ac:dyDescent="0.25">
      <c r="A337" s="1">
        <v>48976</v>
      </c>
      <c r="B337">
        <f t="shared" si="5"/>
        <v>1.7070000000000221</v>
      </c>
      <c r="C337" t="s">
        <v>7</v>
      </c>
      <c r="D337">
        <v>12.3</v>
      </c>
      <c r="E337">
        <v>0</v>
      </c>
      <c r="F337">
        <f>IF(martianeum[[#This Row],[zawartosc '[%']]]&gt;=1,martianeum[[#This Row],[masa '[kg']]]*martianeum[[#This Row],[zawartosc '[%']]]*0.01,0)</f>
        <v>0</v>
      </c>
      <c r="G337">
        <f>martianeum[[#This Row],[stan_magazynu '[kg']]]+martianeum[[#This Row],[ile_kg_materiału_z_ładunku]]</f>
        <v>1.7070000000000221</v>
      </c>
      <c r="H337">
        <f>IF(martianeum[[#This Row],[stan_po_wydobyciu_z_ładunku]]&gt;=100,100,0)</f>
        <v>0</v>
      </c>
      <c r="I337">
        <f>martianeum[[#This Row],[stan_po_wydobyciu_z_ładunku]]-martianeum[[#This Row],[ile_zabiera_na_orbite]]</f>
        <v>1.7070000000000221</v>
      </c>
    </row>
    <row r="338" spans="1:9" x14ac:dyDescent="0.25">
      <c r="A338" s="1">
        <v>48977</v>
      </c>
      <c r="B338">
        <f t="shared" si="5"/>
        <v>1.7070000000000221</v>
      </c>
      <c r="C338" t="s">
        <v>5</v>
      </c>
      <c r="D338">
        <v>18.5</v>
      </c>
      <c r="E338">
        <v>4.2</v>
      </c>
      <c r="F338">
        <f>IF(martianeum[[#This Row],[zawartosc '[%']]]&gt;=1,martianeum[[#This Row],[masa '[kg']]]*martianeum[[#This Row],[zawartosc '[%']]]*0.01,0)</f>
        <v>0.77700000000000002</v>
      </c>
      <c r="G338">
        <f>martianeum[[#This Row],[stan_magazynu '[kg']]]+martianeum[[#This Row],[ile_kg_materiału_z_ładunku]]</f>
        <v>2.4840000000000222</v>
      </c>
      <c r="H338">
        <f>IF(martianeum[[#This Row],[stan_po_wydobyciu_z_ładunku]]&gt;=100,100,0)</f>
        <v>0</v>
      </c>
      <c r="I338">
        <f>martianeum[[#This Row],[stan_po_wydobyciu_z_ładunku]]-martianeum[[#This Row],[ile_zabiera_na_orbite]]</f>
        <v>2.4840000000000222</v>
      </c>
    </row>
    <row r="339" spans="1:9" x14ac:dyDescent="0.25">
      <c r="A339" s="1">
        <v>48978</v>
      </c>
      <c r="B339">
        <f t="shared" si="5"/>
        <v>2.4840000000000222</v>
      </c>
      <c r="C339" t="s">
        <v>20</v>
      </c>
      <c r="D339">
        <v>10.3</v>
      </c>
      <c r="E339">
        <v>3.2</v>
      </c>
      <c r="F339">
        <f>IF(martianeum[[#This Row],[zawartosc '[%']]]&gt;=1,martianeum[[#This Row],[masa '[kg']]]*martianeum[[#This Row],[zawartosc '[%']]]*0.01,0)</f>
        <v>0.3296</v>
      </c>
      <c r="G339">
        <f>martianeum[[#This Row],[stan_magazynu '[kg']]]+martianeum[[#This Row],[ile_kg_materiału_z_ładunku]]</f>
        <v>2.8136000000000223</v>
      </c>
      <c r="H339">
        <f>IF(martianeum[[#This Row],[stan_po_wydobyciu_z_ładunku]]&gt;=100,100,0)</f>
        <v>0</v>
      </c>
      <c r="I339">
        <f>martianeum[[#This Row],[stan_po_wydobyciu_z_ładunku]]-martianeum[[#This Row],[ile_zabiera_na_orbite]]</f>
        <v>2.8136000000000223</v>
      </c>
    </row>
    <row r="340" spans="1:9" x14ac:dyDescent="0.25">
      <c r="A340" s="1">
        <v>48979</v>
      </c>
      <c r="B340">
        <f t="shared" si="5"/>
        <v>2.8136000000000223</v>
      </c>
      <c r="C340" t="s">
        <v>19</v>
      </c>
      <c r="D340">
        <v>24.9</v>
      </c>
      <c r="E340">
        <v>12.1</v>
      </c>
      <c r="F340">
        <f>IF(martianeum[[#This Row],[zawartosc '[%']]]&gt;=1,martianeum[[#This Row],[masa '[kg']]]*martianeum[[#This Row],[zawartosc '[%']]]*0.01,0)</f>
        <v>3.0128999999999997</v>
      </c>
      <c r="G340">
        <f>martianeum[[#This Row],[stan_magazynu '[kg']]]+martianeum[[#This Row],[ile_kg_materiału_z_ładunku]]</f>
        <v>5.8265000000000224</v>
      </c>
      <c r="H340">
        <f>IF(martianeum[[#This Row],[stan_po_wydobyciu_z_ładunku]]&gt;=100,100,0)</f>
        <v>0</v>
      </c>
      <c r="I340">
        <f>martianeum[[#This Row],[stan_po_wydobyciu_z_ładunku]]-martianeum[[#This Row],[ile_zabiera_na_orbite]]</f>
        <v>5.8265000000000224</v>
      </c>
    </row>
    <row r="341" spans="1:9" x14ac:dyDescent="0.25">
      <c r="A341" s="1">
        <v>48980</v>
      </c>
      <c r="B341">
        <f t="shared" si="5"/>
        <v>5.8265000000000224</v>
      </c>
      <c r="C341" t="s">
        <v>10</v>
      </c>
      <c r="D341">
        <v>26.4</v>
      </c>
      <c r="E341">
        <v>0</v>
      </c>
      <c r="F341">
        <f>IF(martianeum[[#This Row],[zawartosc '[%']]]&gt;=1,martianeum[[#This Row],[masa '[kg']]]*martianeum[[#This Row],[zawartosc '[%']]]*0.01,0)</f>
        <v>0</v>
      </c>
      <c r="G341">
        <f>martianeum[[#This Row],[stan_magazynu '[kg']]]+martianeum[[#This Row],[ile_kg_materiału_z_ładunku]]</f>
        <v>5.8265000000000224</v>
      </c>
      <c r="H341">
        <f>IF(martianeum[[#This Row],[stan_po_wydobyciu_z_ładunku]]&gt;=100,100,0)</f>
        <v>0</v>
      </c>
      <c r="I341">
        <f>martianeum[[#This Row],[stan_po_wydobyciu_z_ładunku]]-martianeum[[#This Row],[ile_zabiera_na_orbite]]</f>
        <v>5.8265000000000224</v>
      </c>
    </row>
    <row r="342" spans="1:9" x14ac:dyDescent="0.25">
      <c r="A342" s="1">
        <v>48981</v>
      </c>
      <c r="B342">
        <f t="shared" si="5"/>
        <v>5.8265000000000224</v>
      </c>
      <c r="C342" t="s">
        <v>7</v>
      </c>
      <c r="D342">
        <v>11.8</v>
      </c>
      <c r="E342">
        <v>0</v>
      </c>
      <c r="F342">
        <f>IF(martianeum[[#This Row],[zawartosc '[%']]]&gt;=1,martianeum[[#This Row],[masa '[kg']]]*martianeum[[#This Row],[zawartosc '[%']]]*0.01,0)</f>
        <v>0</v>
      </c>
      <c r="G342">
        <f>martianeum[[#This Row],[stan_magazynu '[kg']]]+martianeum[[#This Row],[ile_kg_materiału_z_ładunku]]</f>
        <v>5.8265000000000224</v>
      </c>
      <c r="H342">
        <f>IF(martianeum[[#This Row],[stan_po_wydobyciu_z_ładunku]]&gt;=100,100,0)</f>
        <v>0</v>
      </c>
      <c r="I342">
        <f>martianeum[[#This Row],[stan_po_wydobyciu_z_ładunku]]-martianeum[[#This Row],[ile_zabiera_na_orbite]]</f>
        <v>5.8265000000000224</v>
      </c>
    </row>
    <row r="343" spans="1:9" x14ac:dyDescent="0.25">
      <c r="A343" s="1">
        <v>48982</v>
      </c>
      <c r="B343">
        <f t="shared" si="5"/>
        <v>5.8265000000000224</v>
      </c>
      <c r="C343" t="s">
        <v>6</v>
      </c>
      <c r="D343">
        <v>11</v>
      </c>
      <c r="E343">
        <v>7.5</v>
      </c>
      <c r="F343">
        <f>IF(martianeum[[#This Row],[zawartosc '[%']]]&gt;=1,martianeum[[#This Row],[masa '[kg']]]*martianeum[[#This Row],[zawartosc '[%']]]*0.01,0)</f>
        <v>0.82500000000000007</v>
      </c>
      <c r="G343">
        <f>martianeum[[#This Row],[stan_magazynu '[kg']]]+martianeum[[#This Row],[ile_kg_materiału_z_ładunku]]</f>
        <v>6.6515000000000226</v>
      </c>
      <c r="H343">
        <f>IF(martianeum[[#This Row],[stan_po_wydobyciu_z_ładunku]]&gt;=100,100,0)</f>
        <v>0</v>
      </c>
      <c r="I343">
        <f>martianeum[[#This Row],[stan_po_wydobyciu_z_ładunku]]-martianeum[[#This Row],[ile_zabiera_na_orbite]]</f>
        <v>6.6515000000000226</v>
      </c>
    </row>
    <row r="344" spans="1:9" x14ac:dyDescent="0.25">
      <c r="A344" s="1">
        <v>48983</v>
      </c>
      <c r="B344">
        <f t="shared" si="5"/>
        <v>6.6515000000000226</v>
      </c>
      <c r="C344" t="s">
        <v>10</v>
      </c>
      <c r="D344">
        <v>15.4</v>
      </c>
      <c r="E344">
        <v>5.2</v>
      </c>
      <c r="F344">
        <f>IF(martianeum[[#This Row],[zawartosc '[%']]]&gt;=1,martianeum[[#This Row],[masa '[kg']]]*martianeum[[#This Row],[zawartosc '[%']]]*0.01,0)</f>
        <v>0.80079999999999996</v>
      </c>
      <c r="G344">
        <f>martianeum[[#This Row],[stan_magazynu '[kg']]]+martianeum[[#This Row],[ile_kg_materiału_z_ładunku]]</f>
        <v>7.4523000000000224</v>
      </c>
      <c r="H344">
        <f>IF(martianeum[[#This Row],[stan_po_wydobyciu_z_ładunku]]&gt;=100,100,0)</f>
        <v>0</v>
      </c>
      <c r="I344">
        <f>martianeum[[#This Row],[stan_po_wydobyciu_z_ładunku]]-martianeum[[#This Row],[ile_zabiera_na_orbite]]</f>
        <v>7.4523000000000224</v>
      </c>
    </row>
    <row r="345" spans="1:9" x14ac:dyDescent="0.25">
      <c r="A345" s="1">
        <v>48984</v>
      </c>
      <c r="B345">
        <f t="shared" si="5"/>
        <v>7.4523000000000224</v>
      </c>
      <c r="C345" t="s">
        <v>27</v>
      </c>
      <c r="D345">
        <v>25.7</v>
      </c>
      <c r="E345">
        <v>5.8</v>
      </c>
      <c r="F345">
        <f>IF(martianeum[[#This Row],[zawartosc '[%']]]&gt;=1,martianeum[[#This Row],[masa '[kg']]]*martianeum[[#This Row],[zawartosc '[%']]]*0.01,0)</f>
        <v>1.4906000000000001</v>
      </c>
      <c r="G345">
        <f>martianeum[[#This Row],[stan_magazynu '[kg']]]+martianeum[[#This Row],[ile_kg_materiału_z_ładunku]]</f>
        <v>8.9429000000000229</v>
      </c>
      <c r="H345">
        <f>IF(martianeum[[#This Row],[stan_po_wydobyciu_z_ładunku]]&gt;=100,100,0)</f>
        <v>0</v>
      </c>
      <c r="I345">
        <f>martianeum[[#This Row],[stan_po_wydobyciu_z_ładunku]]-martianeum[[#This Row],[ile_zabiera_na_orbite]]</f>
        <v>8.9429000000000229</v>
      </c>
    </row>
    <row r="346" spans="1:9" x14ac:dyDescent="0.25">
      <c r="A346" s="1">
        <v>48985</v>
      </c>
      <c r="B346">
        <f t="shared" si="5"/>
        <v>8.9429000000000229</v>
      </c>
      <c r="C346" t="s">
        <v>13</v>
      </c>
      <c r="D346">
        <v>14.8</v>
      </c>
      <c r="E346">
        <v>0</v>
      </c>
      <c r="F346">
        <f>IF(martianeum[[#This Row],[zawartosc '[%']]]&gt;=1,martianeum[[#This Row],[masa '[kg']]]*martianeum[[#This Row],[zawartosc '[%']]]*0.01,0)</f>
        <v>0</v>
      </c>
      <c r="G346">
        <f>martianeum[[#This Row],[stan_magazynu '[kg']]]+martianeum[[#This Row],[ile_kg_materiału_z_ładunku]]</f>
        <v>8.9429000000000229</v>
      </c>
      <c r="H346">
        <f>IF(martianeum[[#This Row],[stan_po_wydobyciu_z_ładunku]]&gt;=100,100,0)</f>
        <v>0</v>
      </c>
      <c r="I346">
        <f>martianeum[[#This Row],[stan_po_wydobyciu_z_ładunku]]-martianeum[[#This Row],[ile_zabiera_na_orbite]]</f>
        <v>8.9429000000000229</v>
      </c>
    </row>
    <row r="347" spans="1:9" x14ac:dyDescent="0.25">
      <c r="A347" s="1">
        <v>48986</v>
      </c>
      <c r="B347">
        <f t="shared" si="5"/>
        <v>8.9429000000000229</v>
      </c>
      <c r="C347" t="s">
        <v>31</v>
      </c>
      <c r="D347">
        <v>21.5</v>
      </c>
      <c r="E347">
        <v>0.8</v>
      </c>
      <c r="F347">
        <f>IF(martianeum[[#This Row],[zawartosc '[%']]]&gt;=1,martianeum[[#This Row],[masa '[kg']]]*martianeum[[#This Row],[zawartosc '[%']]]*0.01,0)</f>
        <v>0</v>
      </c>
      <c r="G347">
        <f>martianeum[[#This Row],[stan_magazynu '[kg']]]+martianeum[[#This Row],[ile_kg_materiału_z_ładunku]]</f>
        <v>8.9429000000000229</v>
      </c>
      <c r="H347">
        <f>IF(martianeum[[#This Row],[stan_po_wydobyciu_z_ładunku]]&gt;=100,100,0)</f>
        <v>0</v>
      </c>
      <c r="I347">
        <f>martianeum[[#This Row],[stan_po_wydobyciu_z_ładunku]]-martianeum[[#This Row],[ile_zabiera_na_orbite]]</f>
        <v>8.9429000000000229</v>
      </c>
    </row>
    <row r="348" spans="1:9" x14ac:dyDescent="0.25">
      <c r="A348" s="1">
        <v>48987</v>
      </c>
      <c r="B348">
        <f t="shared" si="5"/>
        <v>8.9429000000000229</v>
      </c>
      <c r="C348" t="s">
        <v>19</v>
      </c>
      <c r="D348">
        <v>26.2</v>
      </c>
      <c r="E348">
        <v>8.9</v>
      </c>
      <c r="F348">
        <f>IF(martianeum[[#This Row],[zawartosc '[%']]]&gt;=1,martianeum[[#This Row],[masa '[kg']]]*martianeum[[#This Row],[zawartosc '[%']]]*0.01,0)</f>
        <v>2.3318000000000003</v>
      </c>
      <c r="G348">
        <f>martianeum[[#This Row],[stan_magazynu '[kg']]]+martianeum[[#This Row],[ile_kg_materiału_z_ładunku]]</f>
        <v>11.274700000000024</v>
      </c>
      <c r="H348">
        <f>IF(martianeum[[#This Row],[stan_po_wydobyciu_z_ładunku]]&gt;=100,100,0)</f>
        <v>0</v>
      </c>
      <c r="I348">
        <f>martianeum[[#This Row],[stan_po_wydobyciu_z_ładunku]]-martianeum[[#This Row],[ile_zabiera_na_orbite]]</f>
        <v>11.274700000000024</v>
      </c>
    </row>
    <row r="349" spans="1:9" x14ac:dyDescent="0.25">
      <c r="A349" s="1">
        <v>48988</v>
      </c>
      <c r="B349">
        <f t="shared" si="5"/>
        <v>11.274700000000024</v>
      </c>
      <c r="C349" t="s">
        <v>4</v>
      </c>
      <c r="D349">
        <v>20.6</v>
      </c>
      <c r="E349">
        <v>0.1</v>
      </c>
      <c r="F349">
        <f>IF(martianeum[[#This Row],[zawartosc '[%']]]&gt;=1,martianeum[[#This Row],[masa '[kg']]]*martianeum[[#This Row],[zawartosc '[%']]]*0.01,0)</f>
        <v>0</v>
      </c>
      <c r="G349">
        <f>martianeum[[#This Row],[stan_magazynu '[kg']]]+martianeum[[#This Row],[ile_kg_materiału_z_ładunku]]</f>
        <v>11.274700000000024</v>
      </c>
      <c r="H349">
        <f>IF(martianeum[[#This Row],[stan_po_wydobyciu_z_ładunku]]&gt;=100,100,0)</f>
        <v>0</v>
      </c>
      <c r="I349">
        <f>martianeum[[#This Row],[stan_po_wydobyciu_z_ładunku]]-martianeum[[#This Row],[ile_zabiera_na_orbite]]</f>
        <v>11.274700000000024</v>
      </c>
    </row>
    <row r="350" spans="1:9" x14ac:dyDescent="0.25">
      <c r="A350" s="1">
        <v>48989</v>
      </c>
      <c r="B350">
        <f t="shared" si="5"/>
        <v>11.274700000000024</v>
      </c>
      <c r="C350" t="s">
        <v>10</v>
      </c>
      <c r="D350">
        <v>14.1</v>
      </c>
      <c r="E350">
        <v>20.9</v>
      </c>
      <c r="F350">
        <f>IF(martianeum[[#This Row],[zawartosc '[%']]]&gt;=1,martianeum[[#This Row],[masa '[kg']]]*martianeum[[#This Row],[zawartosc '[%']]]*0.01,0)</f>
        <v>2.9468999999999999</v>
      </c>
      <c r="G350">
        <f>martianeum[[#This Row],[stan_magazynu '[kg']]]+martianeum[[#This Row],[ile_kg_materiału_z_ładunku]]</f>
        <v>14.221600000000024</v>
      </c>
      <c r="H350">
        <f>IF(martianeum[[#This Row],[stan_po_wydobyciu_z_ładunku]]&gt;=100,100,0)</f>
        <v>0</v>
      </c>
      <c r="I350">
        <f>martianeum[[#This Row],[stan_po_wydobyciu_z_ładunku]]-martianeum[[#This Row],[ile_zabiera_na_orbite]]</f>
        <v>14.221600000000024</v>
      </c>
    </row>
    <row r="351" spans="1:9" x14ac:dyDescent="0.25">
      <c r="A351" s="1">
        <v>48990</v>
      </c>
      <c r="B351">
        <f t="shared" si="5"/>
        <v>14.221600000000024</v>
      </c>
      <c r="C351" t="s">
        <v>24</v>
      </c>
      <c r="D351">
        <v>20.8</v>
      </c>
      <c r="E351">
        <v>0.7</v>
      </c>
      <c r="F351">
        <f>IF(martianeum[[#This Row],[zawartosc '[%']]]&gt;=1,martianeum[[#This Row],[masa '[kg']]]*martianeum[[#This Row],[zawartosc '[%']]]*0.01,0)</f>
        <v>0</v>
      </c>
      <c r="G351">
        <f>martianeum[[#This Row],[stan_magazynu '[kg']]]+martianeum[[#This Row],[ile_kg_materiału_z_ładunku]]</f>
        <v>14.221600000000024</v>
      </c>
      <c r="H351">
        <f>IF(martianeum[[#This Row],[stan_po_wydobyciu_z_ładunku]]&gt;=100,100,0)</f>
        <v>0</v>
      </c>
      <c r="I351">
        <f>martianeum[[#This Row],[stan_po_wydobyciu_z_ładunku]]-martianeum[[#This Row],[ile_zabiera_na_orbite]]</f>
        <v>14.221600000000024</v>
      </c>
    </row>
    <row r="352" spans="1:9" x14ac:dyDescent="0.25">
      <c r="A352" s="1">
        <v>48991</v>
      </c>
      <c r="B352">
        <f t="shared" si="5"/>
        <v>14.221600000000024</v>
      </c>
      <c r="C352" t="s">
        <v>18</v>
      </c>
      <c r="D352">
        <v>17.600000000000001</v>
      </c>
      <c r="E352">
        <v>10.5</v>
      </c>
      <c r="F352">
        <f>IF(martianeum[[#This Row],[zawartosc '[%']]]&gt;=1,martianeum[[#This Row],[masa '[kg']]]*martianeum[[#This Row],[zawartosc '[%']]]*0.01,0)</f>
        <v>1.8480000000000001</v>
      </c>
      <c r="G352">
        <f>martianeum[[#This Row],[stan_magazynu '[kg']]]+martianeum[[#This Row],[ile_kg_materiału_z_ładunku]]</f>
        <v>16.069600000000023</v>
      </c>
      <c r="H352">
        <f>IF(martianeum[[#This Row],[stan_po_wydobyciu_z_ładunku]]&gt;=100,100,0)</f>
        <v>0</v>
      </c>
      <c r="I352">
        <f>martianeum[[#This Row],[stan_po_wydobyciu_z_ładunku]]-martianeum[[#This Row],[ile_zabiera_na_orbite]]</f>
        <v>16.069600000000023</v>
      </c>
    </row>
    <row r="353" spans="1:9" x14ac:dyDescent="0.25">
      <c r="A353" s="1">
        <v>48992</v>
      </c>
      <c r="B353">
        <f t="shared" si="5"/>
        <v>16.069600000000023</v>
      </c>
      <c r="C353" t="s">
        <v>10</v>
      </c>
      <c r="D353">
        <v>16.8</v>
      </c>
      <c r="E353">
        <v>38.9</v>
      </c>
      <c r="F353">
        <f>IF(martianeum[[#This Row],[zawartosc '[%']]]&gt;=1,martianeum[[#This Row],[masa '[kg']]]*martianeum[[#This Row],[zawartosc '[%']]]*0.01,0)</f>
        <v>6.5351999999999997</v>
      </c>
      <c r="G353">
        <f>martianeum[[#This Row],[stan_magazynu '[kg']]]+martianeum[[#This Row],[ile_kg_materiału_z_ładunku]]</f>
        <v>22.604800000000022</v>
      </c>
      <c r="H353">
        <f>IF(martianeum[[#This Row],[stan_po_wydobyciu_z_ładunku]]&gt;=100,100,0)</f>
        <v>0</v>
      </c>
      <c r="I353">
        <f>martianeum[[#This Row],[stan_po_wydobyciu_z_ładunku]]-martianeum[[#This Row],[ile_zabiera_na_orbite]]</f>
        <v>22.604800000000022</v>
      </c>
    </row>
    <row r="354" spans="1:9" x14ac:dyDescent="0.25">
      <c r="A354" s="1">
        <v>48993</v>
      </c>
      <c r="B354">
        <f t="shared" si="5"/>
        <v>22.604800000000022</v>
      </c>
      <c r="C354" t="s">
        <v>4</v>
      </c>
      <c r="D354">
        <v>23.1</v>
      </c>
      <c r="E354">
        <v>0</v>
      </c>
      <c r="F354">
        <f>IF(martianeum[[#This Row],[zawartosc '[%']]]&gt;=1,martianeum[[#This Row],[masa '[kg']]]*martianeum[[#This Row],[zawartosc '[%']]]*0.01,0)</f>
        <v>0</v>
      </c>
      <c r="G354">
        <f>martianeum[[#This Row],[stan_magazynu '[kg']]]+martianeum[[#This Row],[ile_kg_materiału_z_ładunku]]</f>
        <v>22.604800000000022</v>
      </c>
      <c r="H354">
        <f>IF(martianeum[[#This Row],[stan_po_wydobyciu_z_ładunku]]&gt;=100,100,0)</f>
        <v>0</v>
      </c>
      <c r="I354">
        <f>martianeum[[#This Row],[stan_po_wydobyciu_z_ładunku]]-martianeum[[#This Row],[ile_zabiera_na_orbite]]</f>
        <v>22.604800000000022</v>
      </c>
    </row>
    <row r="355" spans="1:9" x14ac:dyDescent="0.25">
      <c r="A355" s="1">
        <v>48994</v>
      </c>
      <c r="B355">
        <f t="shared" si="5"/>
        <v>22.604800000000022</v>
      </c>
      <c r="C355" t="s">
        <v>27</v>
      </c>
      <c r="D355">
        <v>16.3</v>
      </c>
      <c r="E355">
        <v>3.4</v>
      </c>
      <c r="F355">
        <f>IF(martianeum[[#This Row],[zawartosc '[%']]]&gt;=1,martianeum[[#This Row],[masa '[kg']]]*martianeum[[#This Row],[zawartosc '[%']]]*0.01,0)</f>
        <v>0.55420000000000003</v>
      </c>
      <c r="G355">
        <f>martianeum[[#This Row],[stan_magazynu '[kg']]]+martianeum[[#This Row],[ile_kg_materiału_z_ładunku]]</f>
        <v>23.159000000000024</v>
      </c>
      <c r="H355">
        <f>IF(martianeum[[#This Row],[stan_po_wydobyciu_z_ładunku]]&gt;=100,100,0)</f>
        <v>0</v>
      </c>
      <c r="I355">
        <f>martianeum[[#This Row],[stan_po_wydobyciu_z_ładunku]]-martianeum[[#This Row],[ile_zabiera_na_orbite]]</f>
        <v>23.159000000000024</v>
      </c>
    </row>
    <row r="356" spans="1:9" x14ac:dyDescent="0.25">
      <c r="A356" s="1">
        <v>48995</v>
      </c>
      <c r="B356">
        <f t="shared" si="5"/>
        <v>23.159000000000024</v>
      </c>
      <c r="C356" t="s">
        <v>7</v>
      </c>
      <c r="D356">
        <v>15.7</v>
      </c>
      <c r="E356">
        <v>10.9</v>
      </c>
      <c r="F356">
        <f>IF(martianeum[[#This Row],[zawartosc '[%']]]&gt;=1,martianeum[[#This Row],[masa '[kg']]]*martianeum[[#This Row],[zawartosc '[%']]]*0.01,0)</f>
        <v>1.7113</v>
      </c>
      <c r="G356">
        <f>martianeum[[#This Row],[stan_magazynu '[kg']]]+martianeum[[#This Row],[ile_kg_materiału_z_ładunku]]</f>
        <v>24.870300000000025</v>
      </c>
      <c r="H356">
        <f>IF(martianeum[[#This Row],[stan_po_wydobyciu_z_ładunku]]&gt;=100,100,0)</f>
        <v>0</v>
      </c>
      <c r="I356">
        <f>martianeum[[#This Row],[stan_po_wydobyciu_z_ładunku]]-martianeum[[#This Row],[ile_zabiera_na_orbite]]</f>
        <v>24.870300000000025</v>
      </c>
    </row>
    <row r="357" spans="1:9" x14ac:dyDescent="0.25">
      <c r="A357" s="1">
        <v>48996</v>
      </c>
      <c r="B357">
        <f t="shared" si="5"/>
        <v>24.870300000000025</v>
      </c>
      <c r="C357" t="s">
        <v>18</v>
      </c>
      <c r="D357">
        <v>29.3</v>
      </c>
      <c r="E357">
        <v>2.1</v>
      </c>
      <c r="F357">
        <f>IF(martianeum[[#This Row],[zawartosc '[%']]]&gt;=1,martianeum[[#This Row],[masa '[kg']]]*martianeum[[#This Row],[zawartosc '[%']]]*0.01,0)</f>
        <v>0.61530000000000007</v>
      </c>
      <c r="G357">
        <f>martianeum[[#This Row],[stan_magazynu '[kg']]]+martianeum[[#This Row],[ile_kg_materiału_z_ładunku]]</f>
        <v>25.485600000000026</v>
      </c>
      <c r="H357">
        <f>IF(martianeum[[#This Row],[stan_po_wydobyciu_z_ładunku]]&gt;=100,100,0)</f>
        <v>0</v>
      </c>
      <c r="I357">
        <f>martianeum[[#This Row],[stan_po_wydobyciu_z_ładunku]]-martianeum[[#This Row],[ile_zabiera_na_orbite]]</f>
        <v>25.485600000000026</v>
      </c>
    </row>
    <row r="358" spans="1:9" x14ac:dyDescent="0.25">
      <c r="A358" s="1">
        <v>48997</v>
      </c>
      <c r="B358">
        <f t="shared" si="5"/>
        <v>25.485600000000026</v>
      </c>
      <c r="C358" t="s">
        <v>22</v>
      </c>
      <c r="D358">
        <v>24</v>
      </c>
      <c r="E358">
        <v>7.3</v>
      </c>
      <c r="F358">
        <f>IF(martianeum[[#This Row],[zawartosc '[%']]]&gt;=1,martianeum[[#This Row],[masa '[kg']]]*martianeum[[#This Row],[zawartosc '[%']]]*0.01,0)</f>
        <v>1.752</v>
      </c>
      <c r="G358">
        <f>martianeum[[#This Row],[stan_magazynu '[kg']]]+martianeum[[#This Row],[ile_kg_materiału_z_ładunku]]</f>
        <v>27.237600000000025</v>
      </c>
      <c r="H358">
        <f>IF(martianeum[[#This Row],[stan_po_wydobyciu_z_ładunku]]&gt;=100,100,0)</f>
        <v>0</v>
      </c>
      <c r="I358">
        <f>martianeum[[#This Row],[stan_po_wydobyciu_z_ładunku]]-martianeum[[#This Row],[ile_zabiera_na_orbite]]</f>
        <v>27.237600000000025</v>
      </c>
    </row>
    <row r="359" spans="1:9" x14ac:dyDescent="0.25">
      <c r="A359" s="1">
        <v>48998</v>
      </c>
      <c r="B359">
        <f t="shared" si="5"/>
        <v>27.237600000000025</v>
      </c>
      <c r="C359" t="s">
        <v>6</v>
      </c>
      <c r="D359">
        <v>27</v>
      </c>
      <c r="E359">
        <v>0.6</v>
      </c>
      <c r="F359">
        <f>IF(martianeum[[#This Row],[zawartosc '[%']]]&gt;=1,martianeum[[#This Row],[masa '[kg']]]*martianeum[[#This Row],[zawartosc '[%']]]*0.01,0)</f>
        <v>0</v>
      </c>
      <c r="G359">
        <f>martianeum[[#This Row],[stan_magazynu '[kg']]]+martianeum[[#This Row],[ile_kg_materiału_z_ładunku]]</f>
        <v>27.237600000000025</v>
      </c>
      <c r="H359">
        <f>IF(martianeum[[#This Row],[stan_po_wydobyciu_z_ładunku]]&gt;=100,100,0)</f>
        <v>0</v>
      </c>
      <c r="I359">
        <f>martianeum[[#This Row],[stan_po_wydobyciu_z_ładunku]]-martianeum[[#This Row],[ile_zabiera_na_orbite]]</f>
        <v>27.237600000000025</v>
      </c>
    </row>
    <row r="360" spans="1:9" x14ac:dyDescent="0.25">
      <c r="A360" s="1">
        <v>48999</v>
      </c>
      <c r="B360">
        <f t="shared" si="5"/>
        <v>27.237600000000025</v>
      </c>
      <c r="C360" t="s">
        <v>10</v>
      </c>
      <c r="D360">
        <v>26.3</v>
      </c>
      <c r="E360">
        <v>1.2</v>
      </c>
      <c r="F360">
        <f>IF(martianeum[[#This Row],[zawartosc '[%']]]&gt;=1,martianeum[[#This Row],[masa '[kg']]]*martianeum[[#This Row],[zawartosc '[%']]]*0.01,0)</f>
        <v>0.31559999999999999</v>
      </c>
      <c r="G360">
        <f>martianeum[[#This Row],[stan_magazynu '[kg']]]+martianeum[[#This Row],[ile_kg_materiału_z_ładunku]]</f>
        <v>27.553200000000025</v>
      </c>
      <c r="H360">
        <f>IF(martianeum[[#This Row],[stan_po_wydobyciu_z_ładunku]]&gt;=100,100,0)</f>
        <v>0</v>
      </c>
      <c r="I360">
        <f>martianeum[[#This Row],[stan_po_wydobyciu_z_ładunku]]-martianeum[[#This Row],[ile_zabiera_na_orbite]]</f>
        <v>27.553200000000025</v>
      </c>
    </row>
    <row r="361" spans="1:9" x14ac:dyDescent="0.25">
      <c r="A361" s="1">
        <v>49000</v>
      </c>
      <c r="B361">
        <f t="shared" si="5"/>
        <v>27.553200000000025</v>
      </c>
      <c r="C361" t="s">
        <v>15</v>
      </c>
      <c r="D361">
        <v>26.3</v>
      </c>
      <c r="E361">
        <v>8.1999999999999993</v>
      </c>
      <c r="F361">
        <f>IF(martianeum[[#This Row],[zawartosc '[%']]]&gt;=1,martianeum[[#This Row],[masa '[kg']]]*martianeum[[#This Row],[zawartosc '[%']]]*0.01,0)</f>
        <v>2.1566000000000001</v>
      </c>
      <c r="G361">
        <f>martianeum[[#This Row],[stan_magazynu '[kg']]]+martianeum[[#This Row],[ile_kg_materiału_z_ładunku]]</f>
        <v>29.709800000000026</v>
      </c>
      <c r="H361">
        <f>IF(martianeum[[#This Row],[stan_po_wydobyciu_z_ładunku]]&gt;=100,100,0)</f>
        <v>0</v>
      </c>
      <c r="I361">
        <f>martianeum[[#This Row],[stan_po_wydobyciu_z_ładunku]]-martianeum[[#This Row],[ile_zabiera_na_orbite]]</f>
        <v>29.709800000000026</v>
      </c>
    </row>
    <row r="362" spans="1:9" x14ac:dyDescent="0.25">
      <c r="A362" s="1">
        <v>49001</v>
      </c>
      <c r="B362">
        <f t="shared" si="5"/>
        <v>29.709800000000026</v>
      </c>
      <c r="C362" t="s">
        <v>6</v>
      </c>
      <c r="D362">
        <v>25.2</v>
      </c>
      <c r="E362">
        <v>4.7</v>
      </c>
      <c r="F362">
        <f>IF(martianeum[[#This Row],[zawartosc '[%']]]&gt;=1,martianeum[[#This Row],[masa '[kg']]]*martianeum[[#This Row],[zawartosc '[%']]]*0.01,0)</f>
        <v>1.1843999999999999</v>
      </c>
      <c r="G362">
        <f>martianeum[[#This Row],[stan_magazynu '[kg']]]+martianeum[[#This Row],[ile_kg_materiału_z_ładunku]]</f>
        <v>30.894200000000026</v>
      </c>
      <c r="H362">
        <f>IF(martianeum[[#This Row],[stan_po_wydobyciu_z_ładunku]]&gt;=100,100,0)</f>
        <v>0</v>
      </c>
      <c r="I362">
        <f>martianeum[[#This Row],[stan_po_wydobyciu_z_ładunku]]-martianeum[[#This Row],[ile_zabiera_na_orbite]]</f>
        <v>30.894200000000026</v>
      </c>
    </row>
    <row r="363" spans="1:9" x14ac:dyDescent="0.25">
      <c r="A363" s="1">
        <v>49002</v>
      </c>
      <c r="B363">
        <f t="shared" si="5"/>
        <v>30.894200000000026</v>
      </c>
      <c r="C363" t="s">
        <v>10</v>
      </c>
      <c r="D363">
        <v>22.1</v>
      </c>
      <c r="E363">
        <v>0</v>
      </c>
      <c r="F363">
        <f>IF(martianeum[[#This Row],[zawartosc '[%']]]&gt;=1,martianeum[[#This Row],[masa '[kg']]]*martianeum[[#This Row],[zawartosc '[%']]]*0.01,0)</f>
        <v>0</v>
      </c>
      <c r="G363">
        <f>martianeum[[#This Row],[stan_magazynu '[kg']]]+martianeum[[#This Row],[ile_kg_materiału_z_ładunku]]</f>
        <v>30.894200000000026</v>
      </c>
      <c r="H363">
        <f>IF(martianeum[[#This Row],[stan_po_wydobyciu_z_ładunku]]&gt;=100,100,0)</f>
        <v>0</v>
      </c>
      <c r="I363">
        <f>martianeum[[#This Row],[stan_po_wydobyciu_z_ładunku]]-martianeum[[#This Row],[ile_zabiera_na_orbite]]</f>
        <v>30.894200000000026</v>
      </c>
    </row>
    <row r="364" spans="1:9" x14ac:dyDescent="0.25">
      <c r="A364" s="1">
        <v>49003</v>
      </c>
      <c r="B364">
        <f t="shared" si="5"/>
        <v>30.894200000000026</v>
      </c>
      <c r="C364" t="s">
        <v>10</v>
      </c>
      <c r="D364">
        <v>11.9</v>
      </c>
      <c r="E364">
        <v>41.6</v>
      </c>
      <c r="F364">
        <f>IF(martianeum[[#This Row],[zawartosc '[%']]]&gt;=1,martianeum[[#This Row],[masa '[kg']]]*martianeum[[#This Row],[zawartosc '[%']]]*0.01,0)</f>
        <v>4.9504000000000001</v>
      </c>
      <c r="G364">
        <f>martianeum[[#This Row],[stan_magazynu '[kg']]]+martianeum[[#This Row],[ile_kg_materiału_z_ładunku]]</f>
        <v>35.844600000000028</v>
      </c>
      <c r="H364">
        <f>IF(martianeum[[#This Row],[stan_po_wydobyciu_z_ładunku]]&gt;=100,100,0)</f>
        <v>0</v>
      </c>
      <c r="I364">
        <f>martianeum[[#This Row],[stan_po_wydobyciu_z_ładunku]]-martianeum[[#This Row],[ile_zabiera_na_orbite]]</f>
        <v>35.844600000000028</v>
      </c>
    </row>
    <row r="365" spans="1:9" x14ac:dyDescent="0.25">
      <c r="A365" s="1">
        <v>49004</v>
      </c>
      <c r="B365">
        <f t="shared" si="5"/>
        <v>35.844600000000028</v>
      </c>
      <c r="C365" t="s">
        <v>13</v>
      </c>
      <c r="D365">
        <v>19.600000000000001</v>
      </c>
      <c r="E365">
        <v>0</v>
      </c>
      <c r="F365">
        <f>IF(martianeum[[#This Row],[zawartosc '[%']]]&gt;=1,martianeum[[#This Row],[masa '[kg']]]*martianeum[[#This Row],[zawartosc '[%']]]*0.01,0)</f>
        <v>0</v>
      </c>
      <c r="G365">
        <f>martianeum[[#This Row],[stan_magazynu '[kg']]]+martianeum[[#This Row],[ile_kg_materiału_z_ładunku]]</f>
        <v>35.844600000000028</v>
      </c>
      <c r="H365">
        <f>IF(martianeum[[#This Row],[stan_po_wydobyciu_z_ładunku]]&gt;=100,100,0)</f>
        <v>0</v>
      </c>
      <c r="I365">
        <f>martianeum[[#This Row],[stan_po_wydobyciu_z_ładunku]]-martianeum[[#This Row],[ile_zabiera_na_orbite]]</f>
        <v>35.844600000000028</v>
      </c>
    </row>
    <row r="366" spans="1:9" x14ac:dyDescent="0.25">
      <c r="A366" s="1">
        <v>49005</v>
      </c>
      <c r="B366">
        <f t="shared" si="5"/>
        <v>35.844600000000028</v>
      </c>
      <c r="C366" t="s">
        <v>27</v>
      </c>
      <c r="D366">
        <v>15.9</v>
      </c>
      <c r="E366">
        <v>0</v>
      </c>
      <c r="F366">
        <f>IF(martianeum[[#This Row],[zawartosc '[%']]]&gt;=1,martianeum[[#This Row],[masa '[kg']]]*martianeum[[#This Row],[zawartosc '[%']]]*0.01,0)</f>
        <v>0</v>
      </c>
      <c r="G366">
        <f>martianeum[[#This Row],[stan_magazynu '[kg']]]+martianeum[[#This Row],[ile_kg_materiału_z_ładunku]]</f>
        <v>35.844600000000028</v>
      </c>
      <c r="H366">
        <f>IF(martianeum[[#This Row],[stan_po_wydobyciu_z_ładunku]]&gt;=100,100,0)</f>
        <v>0</v>
      </c>
      <c r="I366">
        <f>martianeum[[#This Row],[stan_po_wydobyciu_z_ładunku]]-martianeum[[#This Row],[ile_zabiera_na_orbite]]</f>
        <v>35.844600000000028</v>
      </c>
    </row>
    <row r="367" spans="1:9" x14ac:dyDescent="0.25">
      <c r="A367" s="1">
        <v>49006</v>
      </c>
      <c r="B367">
        <f t="shared" si="5"/>
        <v>35.844600000000028</v>
      </c>
      <c r="C367" t="s">
        <v>12</v>
      </c>
      <c r="D367">
        <v>24.3</v>
      </c>
      <c r="E367">
        <v>1.7</v>
      </c>
      <c r="F367">
        <f>IF(martianeum[[#This Row],[zawartosc '[%']]]&gt;=1,martianeum[[#This Row],[masa '[kg']]]*martianeum[[#This Row],[zawartosc '[%']]]*0.01,0)</f>
        <v>0.41310000000000002</v>
      </c>
      <c r="G367">
        <f>martianeum[[#This Row],[stan_magazynu '[kg']]]+martianeum[[#This Row],[ile_kg_materiału_z_ładunku]]</f>
        <v>36.257700000000028</v>
      </c>
      <c r="H367">
        <f>IF(martianeum[[#This Row],[stan_po_wydobyciu_z_ładunku]]&gt;=100,100,0)</f>
        <v>0</v>
      </c>
      <c r="I367">
        <f>martianeum[[#This Row],[stan_po_wydobyciu_z_ładunku]]-martianeum[[#This Row],[ile_zabiera_na_orbite]]</f>
        <v>36.257700000000028</v>
      </c>
    </row>
    <row r="368" spans="1:9" x14ac:dyDescent="0.25">
      <c r="A368" s="1">
        <v>49007</v>
      </c>
      <c r="B368">
        <f t="shared" si="5"/>
        <v>36.257700000000028</v>
      </c>
      <c r="C368" t="s">
        <v>14</v>
      </c>
      <c r="D368">
        <v>20</v>
      </c>
      <c r="E368">
        <v>0</v>
      </c>
      <c r="F368">
        <f>IF(martianeum[[#This Row],[zawartosc '[%']]]&gt;=1,martianeum[[#This Row],[masa '[kg']]]*martianeum[[#This Row],[zawartosc '[%']]]*0.01,0)</f>
        <v>0</v>
      </c>
      <c r="G368">
        <f>martianeum[[#This Row],[stan_magazynu '[kg']]]+martianeum[[#This Row],[ile_kg_materiału_z_ładunku]]</f>
        <v>36.257700000000028</v>
      </c>
      <c r="H368">
        <f>IF(martianeum[[#This Row],[stan_po_wydobyciu_z_ładunku]]&gt;=100,100,0)</f>
        <v>0</v>
      </c>
      <c r="I368">
        <f>martianeum[[#This Row],[stan_po_wydobyciu_z_ładunku]]-martianeum[[#This Row],[ile_zabiera_na_orbite]]</f>
        <v>36.257700000000028</v>
      </c>
    </row>
    <row r="369" spans="1:9" x14ac:dyDescent="0.25">
      <c r="A369" s="1">
        <v>49008</v>
      </c>
      <c r="B369">
        <f t="shared" si="5"/>
        <v>36.257700000000028</v>
      </c>
      <c r="C369" t="s">
        <v>10</v>
      </c>
      <c r="D369">
        <v>14.2</v>
      </c>
      <c r="E369">
        <v>32.200000000000003</v>
      </c>
      <c r="F369">
        <f>IF(martianeum[[#This Row],[zawartosc '[%']]]&gt;=1,martianeum[[#This Row],[masa '[kg']]]*martianeum[[#This Row],[zawartosc '[%']]]*0.01,0)</f>
        <v>4.5724</v>
      </c>
      <c r="G369">
        <f>martianeum[[#This Row],[stan_magazynu '[kg']]]+martianeum[[#This Row],[ile_kg_materiału_z_ładunku]]</f>
        <v>40.83010000000003</v>
      </c>
      <c r="H369">
        <f>IF(martianeum[[#This Row],[stan_po_wydobyciu_z_ładunku]]&gt;=100,100,0)</f>
        <v>0</v>
      </c>
      <c r="I369">
        <f>martianeum[[#This Row],[stan_po_wydobyciu_z_ładunku]]-martianeum[[#This Row],[ile_zabiera_na_orbite]]</f>
        <v>40.83010000000003</v>
      </c>
    </row>
    <row r="370" spans="1:9" x14ac:dyDescent="0.25">
      <c r="A370" s="1">
        <v>49009</v>
      </c>
      <c r="B370">
        <f t="shared" si="5"/>
        <v>40.83010000000003</v>
      </c>
      <c r="C370" t="s">
        <v>7</v>
      </c>
      <c r="D370">
        <v>20.5</v>
      </c>
      <c r="E370">
        <v>18.3</v>
      </c>
      <c r="F370">
        <f>IF(martianeum[[#This Row],[zawartosc '[%']]]&gt;=1,martianeum[[#This Row],[masa '[kg']]]*martianeum[[#This Row],[zawartosc '[%']]]*0.01,0)</f>
        <v>3.7515000000000005</v>
      </c>
      <c r="G370">
        <f>martianeum[[#This Row],[stan_magazynu '[kg']]]+martianeum[[#This Row],[ile_kg_materiału_z_ładunku]]</f>
        <v>44.58160000000003</v>
      </c>
      <c r="H370">
        <f>IF(martianeum[[#This Row],[stan_po_wydobyciu_z_ładunku]]&gt;=100,100,0)</f>
        <v>0</v>
      </c>
      <c r="I370">
        <f>martianeum[[#This Row],[stan_po_wydobyciu_z_ładunku]]-martianeum[[#This Row],[ile_zabiera_na_orbite]]</f>
        <v>44.58160000000003</v>
      </c>
    </row>
    <row r="371" spans="1:9" x14ac:dyDescent="0.25">
      <c r="A371" s="1">
        <v>49010</v>
      </c>
      <c r="B371">
        <f t="shared" si="5"/>
        <v>44.58160000000003</v>
      </c>
      <c r="C371" t="s">
        <v>10</v>
      </c>
      <c r="D371">
        <v>22.4</v>
      </c>
      <c r="E371">
        <v>0</v>
      </c>
      <c r="F371">
        <f>IF(martianeum[[#This Row],[zawartosc '[%']]]&gt;=1,martianeum[[#This Row],[masa '[kg']]]*martianeum[[#This Row],[zawartosc '[%']]]*0.01,0)</f>
        <v>0</v>
      </c>
      <c r="G371">
        <f>martianeum[[#This Row],[stan_magazynu '[kg']]]+martianeum[[#This Row],[ile_kg_materiału_z_ładunku]]</f>
        <v>44.58160000000003</v>
      </c>
      <c r="H371">
        <f>IF(martianeum[[#This Row],[stan_po_wydobyciu_z_ładunku]]&gt;=100,100,0)</f>
        <v>0</v>
      </c>
      <c r="I371">
        <f>martianeum[[#This Row],[stan_po_wydobyciu_z_ładunku]]-martianeum[[#This Row],[ile_zabiera_na_orbite]]</f>
        <v>44.58160000000003</v>
      </c>
    </row>
    <row r="372" spans="1:9" x14ac:dyDescent="0.25">
      <c r="A372" s="1">
        <v>49011</v>
      </c>
      <c r="B372">
        <f t="shared" si="5"/>
        <v>44.58160000000003</v>
      </c>
      <c r="C372" t="s">
        <v>22</v>
      </c>
      <c r="D372">
        <v>19.100000000000001</v>
      </c>
      <c r="E372">
        <v>0</v>
      </c>
      <c r="F372">
        <f>IF(martianeum[[#This Row],[zawartosc '[%']]]&gt;=1,martianeum[[#This Row],[masa '[kg']]]*martianeum[[#This Row],[zawartosc '[%']]]*0.01,0)</f>
        <v>0</v>
      </c>
      <c r="G372">
        <f>martianeum[[#This Row],[stan_magazynu '[kg']]]+martianeum[[#This Row],[ile_kg_materiału_z_ładunku]]</f>
        <v>44.58160000000003</v>
      </c>
      <c r="H372">
        <f>IF(martianeum[[#This Row],[stan_po_wydobyciu_z_ładunku]]&gt;=100,100,0)</f>
        <v>0</v>
      </c>
      <c r="I372">
        <f>martianeum[[#This Row],[stan_po_wydobyciu_z_ładunku]]-martianeum[[#This Row],[ile_zabiera_na_orbite]]</f>
        <v>44.58160000000003</v>
      </c>
    </row>
    <row r="373" spans="1:9" x14ac:dyDescent="0.25">
      <c r="A373" s="1">
        <v>49012</v>
      </c>
      <c r="B373">
        <f t="shared" si="5"/>
        <v>44.58160000000003</v>
      </c>
      <c r="C373" t="s">
        <v>15</v>
      </c>
      <c r="D373">
        <v>20.399999999999999</v>
      </c>
      <c r="E373">
        <v>4.3</v>
      </c>
      <c r="F373">
        <f>IF(martianeum[[#This Row],[zawartosc '[%']]]&gt;=1,martianeum[[#This Row],[masa '[kg']]]*martianeum[[#This Row],[zawartosc '[%']]]*0.01,0)</f>
        <v>0.87719999999999987</v>
      </c>
      <c r="G373">
        <f>martianeum[[#This Row],[stan_magazynu '[kg']]]+martianeum[[#This Row],[ile_kg_materiału_z_ładunku]]</f>
        <v>45.458800000000032</v>
      </c>
      <c r="H373">
        <f>IF(martianeum[[#This Row],[stan_po_wydobyciu_z_ładunku]]&gt;=100,100,0)</f>
        <v>0</v>
      </c>
      <c r="I373">
        <f>martianeum[[#This Row],[stan_po_wydobyciu_z_ładunku]]-martianeum[[#This Row],[ile_zabiera_na_orbite]]</f>
        <v>45.458800000000032</v>
      </c>
    </row>
    <row r="374" spans="1:9" x14ac:dyDescent="0.25">
      <c r="A374" s="1">
        <v>49013</v>
      </c>
      <c r="B374">
        <f t="shared" si="5"/>
        <v>45.458800000000032</v>
      </c>
      <c r="C374" t="s">
        <v>19</v>
      </c>
      <c r="D374">
        <v>29.8</v>
      </c>
      <c r="E374">
        <v>0</v>
      </c>
      <c r="F374">
        <f>IF(martianeum[[#This Row],[zawartosc '[%']]]&gt;=1,martianeum[[#This Row],[masa '[kg']]]*martianeum[[#This Row],[zawartosc '[%']]]*0.01,0)</f>
        <v>0</v>
      </c>
      <c r="G374">
        <f>martianeum[[#This Row],[stan_magazynu '[kg']]]+martianeum[[#This Row],[ile_kg_materiału_z_ładunku]]</f>
        <v>45.458800000000032</v>
      </c>
      <c r="H374">
        <f>IF(martianeum[[#This Row],[stan_po_wydobyciu_z_ładunku]]&gt;=100,100,0)</f>
        <v>0</v>
      </c>
      <c r="I374">
        <f>martianeum[[#This Row],[stan_po_wydobyciu_z_ładunku]]-martianeum[[#This Row],[ile_zabiera_na_orbite]]</f>
        <v>45.458800000000032</v>
      </c>
    </row>
    <row r="375" spans="1:9" x14ac:dyDescent="0.25">
      <c r="A375" s="1">
        <v>49014</v>
      </c>
      <c r="B375">
        <f t="shared" si="5"/>
        <v>45.458800000000032</v>
      </c>
      <c r="C375" t="s">
        <v>33</v>
      </c>
      <c r="D375">
        <v>13.7</v>
      </c>
      <c r="E375">
        <v>0.7</v>
      </c>
      <c r="F375">
        <f>IF(martianeum[[#This Row],[zawartosc '[%']]]&gt;=1,martianeum[[#This Row],[masa '[kg']]]*martianeum[[#This Row],[zawartosc '[%']]]*0.01,0)</f>
        <v>0</v>
      </c>
      <c r="G375">
        <f>martianeum[[#This Row],[stan_magazynu '[kg']]]+martianeum[[#This Row],[ile_kg_materiału_z_ładunku]]</f>
        <v>45.458800000000032</v>
      </c>
      <c r="H375">
        <f>IF(martianeum[[#This Row],[stan_po_wydobyciu_z_ładunku]]&gt;=100,100,0)</f>
        <v>0</v>
      </c>
      <c r="I375">
        <f>martianeum[[#This Row],[stan_po_wydobyciu_z_ładunku]]-martianeum[[#This Row],[ile_zabiera_na_orbite]]</f>
        <v>45.458800000000032</v>
      </c>
    </row>
    <row r="376" spans="1:9" x14ac:dyDescent="0.25">
      <c r="A376" s="1">
        <v>49015</v>
      </c>
      <c r="B376">
        <f t="shared" si="5"/>
        <v>45.458800000000032</v>
      </c>
      <c r="C376" t="s">
        <v>8</v>
      </c>
      <c r="D376">
        <v>20.2</v>
      </c>
      <c r="E376">
        <v>3.7</v>
      </c>
      <c r="F376">
        <f>IF(martianeum[[#This Row],[zawartosc '[%']]]&gt;=1,martianeum[[#This Row],[masa '[kg']]]*martianeum[[#This Row],[zawartosc '[%']]]*0.01,0)</f>
        <v>0.74739999999999995</v>
      </c>
      <c r="G376">
        <f>martianeum[[#This Row],[stan_magazynu '[kg']]]+martianeum[[#This Row],[ile_kg_materiału_z_ładunku]]</f>
        <v>46.206200000000031</v>
      </c>
      <c r="H376">
        <f>IF(martianeum[[#This Row],[stan_po_wydobyciu_z_ładunku]]&gt;=100,100,0)</f>
        <v>0</v>
      </c>
      <c r="I376">
        <f>martianeum[[#This Row],[stan_po_wydobyciu_z_ładunku]]-martianeum[[#This Row],[ile_zabiera_na_orbite]]</f>
        <v>46.206200000000031</v>
      </c>
    </row>
    <row r="377" spans="1:9" x14ac:dyDescent="0.25">
      <c r="A377" s="1">
        <v>49016</v>
      </c>
      <c r="B377">
        <f t="shared" si="5"/>
        <v>46.206200000000031</v>
      </c>
      <c r="C377" t="s">
        <v>11</v>
      </c>
      <c r="D377">
        <v>18.2</v>
      </c>
      <c r="E377">
        <v>1.6</v>
      </c>
      <c r="F377">
        <f>IF(martianeum[[#This Row],[zawartosc '[%']]]&gt;=1,martianeum[[#This Row],[masa '[kg']]]*martianeum[[#This Row],[zawartosc '[%']]]*0.01,0)</f>
        <v>0.29120000000000001</v>
      </c>
      <c r="G377">
        <f>martianeum[[#This Row],[stan_magazynu '[kg']]]+martianeum[[#This Row],[ile_kg_materiału_z_ładunku]]</f>
        <v>46.497400000000034</v>
      </c>
      <c r="H377">
        <f>IF(martianeum[[#This Row],[stan_po_wydobyciu_z_ładunku]]&gt;=100,100,0)</f>
        <v>0</v>
      </c>
      <c r="I377">
        <f>martianeum[[#This Row],[stan_po_wydobyciu_z_ładunku]]-martianeum[[#This Row],[ile_zabiera_na_orbite]]</f>
        <v>46.497400000000034</v>
      </c>
    </row>
    <row r="378" spans="1:9" x14ac:dyDescent="0.25">
      <c r="A378" s="1">
        <v>49017</v>
      </c>
      <c r="B378">
        <f t="shared" si="5"/>
        <v>46.497400000000034</v>
      </c>
      <c r="C378" t="s">
        <v>13</v>
      </c>
      <c r="D378">
        <v>14.2</v>
      </c>
      <c r="E378">
        <v>2</v>
      </c>
      <c r="F378">
        <f>IF(martianeum[[#This Row],[zawartosc '[%']]]&gt;=1,martianeum[[#This Row],[masa '[kg']]]*martianeum[[#This Row],[zawartosc '[%']]]*0.01,0)</f>
        <v>0.28399999999999997</v>
      </c>
      <c r="G378">
        <f>martianeum[[#This Row],[stan_magazynu '[kg']]]+martianeum[[#This Row],[ile_kg_materiału_z_ładunku]]</f>
        <v>46.781400000000033</v>
      </c>
      <c r="H378">
        <f>IF(martianeum[[#This Row],[stan_po_wydobyciu_z_ładunku]]&gt;=100,100,0)</f>
        <v>0</v>
      </c>
      <c r="I378">
        <f>martianeum[[#This Row],[stan_po_wydobyciu_z_ładunku]]-martianeum[[#This Row],[ile_zabiera_na_orbite]]</f>
        <v>46.781400000000033</v>
      </c>
    </row>
    <row r="379" spans="1:9" x14ac:dyDescent="0.25">
      <c r="A379" s="1">
        <v>49018</v>
      </c>
      <c r="B379">
        <f t="shared" si="5"/>
        <v>46.781400000000033</v>
      </c>
      <c r="C379" t="s">
        <v>15</v>
      </c>
      <c r="D379">
        <v>11.2</v>
      </c>
      <c r="E379">
        <v>14.3</v>
      </c>
      <c r="F379">
        <f>IF(martianeum[[#This Row],[zawartosc '[%']]]&gt;=1,martianeum[[#This Row],[masa '[kg']]]*martianeum[[#This Row],[zawartosc '[%']]]*0.01,0)</f>
        <v>1.6015999999999999</v>
      </c>
      <c r="G379">
        <f>martianeum[[#This Row],[stan_magazynu '[kg']]]+martianeum[[#This Row],[ile_kg_materiału_z_ładunku]]</f>
        <v>48.383000000000031</v>
      </c>
      <c r="H379">
        <f>IF(martianeum[[#This Row],[stan_po_wydobyciu_z_ładunku]]&gt;=100,100,0)</f>
        <v>0</v>
      </c>
      <c r="I379">
        <f>martianeum[[#This Row],[stan_po_wydobyciu_z_ładunku]]-martianeum[[#This Row],[ile_zabiera_na_orbite]]</f>
        <v>48.383000000000031</v>
      </c>
    </row>
    <row r="380" spans="1:9" x14ac:dyDescent="0.25">
      <c r="A380" s="1">
        <v>49019</v>
      </c>
      <c r="B380">
        <f t="shared" si="5"/>
        <v>48.383000000000031</v>
      </c>
      <c r="C380" t="s">
        <v>32</v>
      </c>
      <c r="D380">
        <v>13.9</v>
      </c>
      <c r="E380">
        <v>0.2</v>
      </c>
      <c r="F380">
        <f>IF(martianeum[[#This Row],[zawartosc '[%']]]&gt;=1,martianeum[[#This Row],[masa '[kg']]]*martianeum[[#This Row],[zawartosc '[%']]]*0.01,0)</f>
        <v>0</v>
      </c>
      <c r="G380">
        <f>martianeum[[#This Row],[stan_magazynu '[kg']]]+martianeum[[#This Row],[ile_kg_materiału_z_ładunku]]</f>
        <v>48.383000000000031</v>
      </c>
      <c r="H380">
        <f>IF(martianeum[[#This Row],[stan_po_wydobyciu_z_ładunku]]&gt;=100,100,0)</f>
        <v>0</v>
      </c>
      <c r="I380">
        <f>martianeum[[#This Row],[stan_po_wydobyciu_z_ładunku]]-martianeum[[#This Row],[ile_zabiera_na_orbite]]</f>
        <v>48.383000000000031</v>
      </c>
    </row>
    <row r="381" spans="1:9" x14ac:dyDescent="0.25">
      <c r="A381" s="1">
        <v>49020</v>
      </c>
      <c r="B381">
        <f t="shared" si="5"/>
        <v>48.383000000000031</v>
      </c>
      <c r="C381" t="s">
        <v>11</v>
      </c>
      <c r="D381">
        <v>22.6</v>
      </c>
      <c r="E381">
        <v>15.1</v>
      </c>
      <c r="F381">
        <f>IF(martianeum[[#This Row],[zawartosc '[%']]]&gt;=1,martianeum[[#This Row],[masa '[kg']]]*martianeum[[#This Row],[zawartosc '[%']]]*0.01,0)</f>
        <v>3.4125999999999999</v>
      </c>
      <c r="G381">
        <f>martianeum[[#This Row],[stan_magazynu '[kg']]]+martianeum[[#This Row],[ile_kg_materiału_z_ładunku]]</f>
        <v>51.795600000000029</v>
      </c>
      <c r="H381">
        <f>IF(martianeum[[#This Row],[stan_po_wydobyciu_z_ładunku]]&gt;=100,100,0)</f>
        <v>0</v>
      </c>
      <c r="I381">
        <f>martianeum[[#This Row],[stan_po_wydobyciu_z_ładunku]]-martianeum[[#This Row],[ile_zabiera_na_orbite]]</f>
        <v>51.795600000000029</v>
      </c>
    </row>
    <row r="382" spans="1:9" x14ac:dyDescent="0.25">
      <c r="A382" s="1">
        <v>49021</v>
      </c>
      <c r="B382">
        <f t="shared" si="5"/>
        <v>51.795600000000029</v>
      </c>
      <c r="C382" t="s">
        <v>15</v>
      </c>
      <c r="D382">
        <v>29.8</v>
      </c>
      <c r="E382">
        <v>0</v>
      </c>
      <c r="F382">
        <f>IF(martianeum[[#This Row],[zawartosc '[%']]]&gt;=1,martianeum[[#This Row],[masa '[kg']]]*martianeum[[#This Row],[zawartosc '[%']]]*0.01,0)</f>
        <v>0</v>
      </c>
      <c r="G382">
        <f>martianeum[[#This Row],[stan_magazynu '[kg']]]+martianeum[[#This Row],[ile_kg_materiału_z_ładunku]]</f>
        <v>51.795600000000029</v>
      </c>
      <c r="H382">
        <f>IF(martianeum[[#This Row],[stan_po_wydobyciu_z_ładunku]]&gt;=100,100,0)</f>
        <v>0</v>
      </c>
      <c r="I382">
        <f>martianeum[[#This Row],[stan_po_wydobyciu_z_ładunku]]-martianeum[[#This Row],[ile_zabiera_na_orbite]]</f>
        <v>51.795600000000029</v>
      </c>
    </row>
    <row r="383" spans="1:9" x14ac:dyDescent="0.25">
      <c r="A383" s="1">
        <v>49022</v>
      </c>
      <c r="B383">
        <f t="shared" si="5"/>
        <v>51.795600000000029</v>
      </c>
      <c r="C383" t="s">
        <v>20</v>
      </c>
      <c r="D383">
        <v>12.7</v>
      </c>
      <c r="E383">
        <v>2.6</v>
      </c>
      <c r="F383">
        <f>IF(martianeum[[#This Row],[zawartosc '[%']]]&gt;=1,martianeum[[#This Row],[masa '[kg']]]*martianeum[[#This Row],[zawartosc '[%']]]*0.01,0)</f>
        <v>0.33019999999999999</v>
      </c>
      <c r="G383">
        <f>martianeum[[#This Row],[stan_magazynu '[kg']]]+martianeum[[#This Row],[ile_kg_materiału_z_ładunku]]</f>
        <v>52.125800000000027</v>
      </c>
      <c r="H383">
        <f>IF(martianeum[[#This Row],[stan_po_wydobyciu_z_ładunku]]&gt;=100,100,0)</f>
        <v>0</v>
      </c>
      <c r="I383">
        <f>martianeum[[#This Row],[stan_po_wydobyciu_z_ładunku]]-martianeum[[#This Row],[ile_zabiera_na_orbite]]</f>
        <v>52.125800000000027</v>
      </c>
    </row>
    <row r="384" spans="1:9" x14ac:dyDescent="0.25">
      <c r="A384" s="1">
        <v>49023</v>
      </c>
      <c r="B384">
        <f t="shared" si="5"/>
        <v>52.125800000000027</v>
      </c>
      <c r="C384" t="s">
        <v>27</v>
      </c>
      <c r="D384">
        <v>14.4</v>
      </c>
      <c r="E384">
        <v>0</v>
      </c>
      <c r="F384">
        <f>IF(martianeum[[#This Row],[zawartosc '[%']]]&gt;=1,martianeum[[#This Row],[masa '[kg']]]*martianeum[[#This Row],[zawartosc '[%']]]*0.01,0)</f>
        <v>0</v>
      </c>
      <c r="G384">
        <f>martianeum[[#This Row],[stan_magazynu '[kg']]]+martianeum[[#This Row],[ile_kg_materiału_z_ładunku]]</f>
        <v>52.125800000000027</v>
      </c>
      <c r="H384">
        <f>IF(martianeum[[#This Row],[stan_po_wydobyciu_z_ładunku]]&gt;=100,100,0)</f>
        <v>0</v>
      </c>
      <c r="I384">
        <f>martianeum[[#This Row],[stan_po_wydobyciu_z_ładunku]]-martianeum[[#This Row],[ile_zabiera_na_orbite]]</f>
        <v>52.125800000000027</v>
      </c>
    </row>
    <row r="385" spans="1:9" x14ac:dyDescent="0.25">
      <c r="A385" s="1">
        <v>49024</v>
      </c>
      <c r="B385">
        <f t="shared" si="5"/>
        <v>52.125800000000027</v>
      </c>
      <c r="C385" t="s">
        <v>33</v>
      </c>
      <c r="D385">
        <v>18.399999999999999</v>
      </c>
      <c r="E385">
        <v>0.2</v>
      </c>
      <c r="F385">
        <f>IF(martianeum[[#This Row],[zawartosc '[%']]]&gt;=1,martianeum[[#This Row],[masa '[kg']]]*martianeum[[#This Row],[zawartosc '[%']]]*0.01,0)</f>
        <v>0</v>
      </c>
      <c r="G385">
        <f>martianeum[[#This Row],[stan_magazynu '[kg']]]+martianeum[[#This Row],[ile_kg_materiału_z_ładunku]]</f>
        <v>52.125800000000027</v>
      </c>
      <c r="H385">
        <f>IF(martianeum[[#This Row],[stan_po_wydobyciu_z_ładunku]]&gt;=100,100,0)</f>
        <v>0</v>
      </c>
      <c r="I385">
        <f>martianeum[[#This Row],[stan_po_wydobyciu_z_ładunku]]-martianeum[[#This Row],[ile_zabiera_na_orbite]]</f>
        <v>52.125800000000027</v>
      </c>
    </row>
    <row r="386" spans="1:9" x14ac:dyDescent="0.25">
      <c r="A386" s="1">
        <v>49025</v>
      </c>
      <c r="B386">
        <f t="shared" si="5"/>
        <v>52.125800000000027</v>
      </c>
      <c r="C386" t="s">
        <v>9</v>
      </c>
      <c r="D386">
        <v>27.2</v>
      </c>
      <c r="E386">
        <v>9.6</v>
      </c>
      <c r="F386">
        <f>IF(martianeum[[#This Row],[zawartosc '[%']]]&gt;=1,martianeum[[#This Row],[masa '[kg']]]*martianeum[[#This Row],[zawartosc '[%']]]*0.01,0)</f>
        <v>2.6112000000000002</v>
      </c>
      <c r="G386">
        <f>martianeum[[#This Row],[stan_magazynu '[kg']]]+martianeum[[#This Row],[ile_kg_materiału_z_ładunku]]</f>
        <v>54.737000000000023</v>
      </c>
      <c r="H386">
        <f>IF(martianeum[[#This Row],[stan_po_wydobyciu_z_ładunku]]&gt;=100,100,0)</f>
        <v>0</v>
      </c>
      <c r="I386">
        <f>martianeum[[#This Row],[stan_po_wydobyciu_z_ładunku]]-martianeum[[#This Row],[ile_zabiera_na_orbite]]</f>
        <v>54.737000000000023</v>
      </c>
    </row>
    <row r="387" spans="1:9" x14ac:dyDescent="0.25">
      <c r="A387" s="1">
        <v>49026</v>
      </c>
      <c r="B387">
        <f t="shared" si="5"/>
        <v>54.737000000000023</v>
      </c>
      <c r="C387" t="s">
        <v>22</v>
      </c>
      <c r="D387">
        <v>12.5</v>
      </c>
      <c r="E387">
        <v>8.8000000000000007</v>
      </c>
      <c r="F387">
        <f>IF(martianeum[[#This Row],[zawartosc '[%']]]&gt;=1,martianeum[[#This Row],[masa '[kg']]]*martianeum[[#This Row],[zawartosc '[%']]]*0.01,0)</f>
        <v>1.1000000000000001</v>
      </c>
      <c r="G387">
        <f>martianeum[[#This Row],[stan_magazynu '[kg']]]+martianeum[[#This Row],[ile_kg_materiału_z_ładunku]]</f>
        <v>55.837000000000025</v>
      </c>
      <c r="H387">
        <f>IF(martianeum[[#This Row],[stan_po_wydobyciu_z_ładunku]]&gt;=100,100,0)</f>
        <v>0</v>
      </c>
      <c r="I387">
        <f>martianeum[[#This Row],[stan_po_wydobyciu_z_ładunku]]-martianeum[[#This Row],[ile_zabiera_na_orbite]]</f>
        <v>55.837000000000025</v>
      </c>
    </row>
    <row r="388" spans="1:9" x14ac:dyDescent="0.25">
      <c r="A388" s="1">
        <v>49027</v>
      </c>
      <c r="B388">
        <f t="shared" ref="B388:B451" si="6">I387</f>
        <v>55.837000000000025</v>
      </c>
      <c r="C388" t="s">
        <v>26</v>
      </c>
      <c r="D388">
        <v>22.6</v>
      </c>
      <c r="E388">
        <v>3.5</v>
      </c>
      <c r="F388">
        <f>IF(martianeum[[#This Row],[zawartosc '[%']]]&gt;=1,martianeum[[#This Row],[masa '[kg']]]*martianeum[[#This Row],[zawartosc '[%']]]*0.01,0)</f>
        <v>0.79100000000000015</v>
      </c>
      <c r="G388">
        <f>martianeum[[#This Row],[stan_magazynu '[kg']]]+martianeum[[#This Row],[ile_kg_materiału_z_ładunku]]</f>
        <v>56.628000000000021</v>
      </c>
      <c r="H388">
        <f>IF(martianeum[[#This Row],[stan_po_wydobyciu_z_ładunku]]&gt;=100,100,0)</f>
        <v>0</v>
      </c>
      <c r="I388">
        <f>martianeum[[#This Row],[stan_po_wydobyciu_z_ładunku]]-martianeum[[#This Row],[ile_zabiera_na_orbite]]</f>
        <v>56.628000000000021</v>
      </c>
    </row>
    <row r="389" spans="1:9" x14ac:dyDescent="0.25">
      <c r="A389" s="1">
        <v>49028</v>
      </c>
      <c r="B389">
        <f t="shared" si="6"/>
        <v>56.628000000000021</v>
      </c>
      <c r="C389" t="s">
        <v>7</v>
      </c>
      <c r="D389">
        <v>21.8</v>
      </c>
      <c r="E389">
        <v>6.5</v>
      </c>
      <c r="F389">
        <f>IF(martianeum[[#This Row],[zawartosc '[%']]]&gt;=1,martianeum[[#This Row],[masa '[kg']]]*martianeum[[#This Row],[zawartosc '[%']]]*0.01,0)</f>
        <v>1.4170000000000003</v>
      </c>
      <c r="G389">
        <f>martianeum[[#This Row],[stan_magazynu '[kg']]]+martianeum[[#This Row],[ile_kg_materiału_z_ładunku]]</f>
        <v>58.045000000000023</v>
      </c>
      <c r="H389">
        <f>IF(martianeum[[#This Row],[stan_po_wydobyciu_z_ładunku]]&gt;=100,100,0)</f>
        <v>0</v>
      </c>
      <c r="I389">
        <f>martianeum[[#This Row],[stan_po_wydobyciu_z_ładunku]]-martianeum[[#This Row],[ile_zabiera_na_orbite]]</f>
        <v>58.045000000000023</v>
      </c>
    </row>
    <row r="390" spans="1:9" x14ac:dyDescent="0.25">
      <c r="A390" s="1">
        <v>49029</v>
      </c>
      <c r="B390">
        <f t="shared" si="6"/>
        <v>58.045000000000023</v>
      </c>
      <c r="C390" t="s">
        <v>23</v>
      </c>
      <c r="D390">
        <v>17.2</v>
      </c>
      <c r="E390">
        <v>0</v>
      </c>
      <c r="F390">
        <f>IF(martianeum[[#This Row],[zawartosc '[%']]]&gt;=1,martianeum[[#This Row],[masa '[kg']]]*martianeum[[#This Row],[zawartosc '[%']]]*0.01,0)</f>
        <v>0</v>
      </c>
      <c r="G390">
        <f>martianeum[[#This Row],[stan_magazynu '[kg']]]+martianeum[[#This Row],[ile_kg_materiału_z_ładunku]]</f>
        <v>58.045000000000023</v>
      </c>
      <c r="H390">
        <f>IF(martianeum[[#This Row],[stan_po_wydobyciu_z_ładunku]]&gt;=100,100,0)</f>
        <v>0</v>
      </c>
      <c r="I390">
        <f>martianeum[[#This Row],[stan_po_wydobyciu_z_ładunku]]-martianeum[[#This Row],[ile_zabiera_na_orbite]]</f>
        <v>58.045000000000023</v>
      </c>
    </row>
    <row r="391" spans="1:9" x14ac:dyDescent="0.25">
      <c r="A391" s="1">
        <v>49030</v>
      </c>
      <c r="B391">
        <f t="shared" si="6"/>
        <v>58.045000000000023</v>
      </c>
      <c r="C391" t="s">
        <v>13</v>
      </c>
      <c r="D391">
        <v>13.4</v>
      </c>
      <c r="E391">
        <v>14.1</v>
      </c>
      <c r="F391">
        <f>IF(martianeum[[#This Row],[zawartosc '[%']]]&gt;=1,martianeum[[#This Row],[masa '[kg']]]*martianeum[[#This Row],[zawartosc '[%']]]*0.01,0)</f>
        <v>1.8894</v>
      </c>
      <c r="G391">
        <f>martianeum[[#This Row],[stan_magazynu '[kg']]]+martianeum[[#This Row],[ile_kg_materiału_z_ładunku]]</f>
        <v>59.934400000000025</v>
      </c>
      <c r="H391">
        <f>IF(martianeum[[#This Row],[stan_po_wydobyciu_z_ładunku]]&gt;=100,100,0)</f>
        <v>0</v>
      </c>
      <c r="I391">
        <f>martianeum[[#This Row],[stan_po_wydobyciu_z_ładunku]]-martianeum[[#This Row],[ile_zabiera_na_orbite]]</f>
        <v>59.934400000000025</v>
      </c>
    </row>
    <row r="392" spans="1:9" x14ac:dyDescent="0.25">
      <c r="A392" s="1">
        <v>49031</v>
      </c>
      <c r="B392">
        <f t="shared" si="6"/>
        <v>59.934400000000025</v>
      </c>
      <c r="C392" t="s">
        <v>9</v>
      </c>
      <c r="D392">
        <v>13.8</v>
      </c>
      <c r="E392">
        <v>9.9</v>
      </c>
      <c r="F392">
        <f>IF(martianeum[[#This Row],[zawartosc '[%']]]&gt;=1,martianeum[[#This Row],[masa '[kg']]]*martianeum[[#This Row],[zawartosc '[%']]]*0.01,0)</f>
        <v>1.3662000000000001</v>
      </c>
      <c r="G392">
        <f>martianeum[[#This Row],[stan_magazynu '[kg']]]+martianeum[[#This Row],[ile_kg_materiału_z_ładunku]]</f>
        <v>61.300600000000024</v>
      </c>
      <c r="H392">
        <f>IF(martianeum[[#This Row],[stan_po_wydobyciu_z_ładunku]]&gt;=100,100,0)</f>
        <v>0</v>
      </c>
      <c r="I392">
        <f>martianeum[[#This Row],[stan_po_wydobyciu_z_ładunku]]-martianeum[[#This Row],[ile_zabiera_na_orbite]]</f>
        <v>61.300600000000024</v>
      </c>
    </row>
    <row r="393" spans="1:9" x14ac:dyDescent="0.25">
      <c r="A393" s="1">
        <v>49032</v>
      </c>
      <c r="B393">
        <f t="shared" si="6"/>
        <v>61.300600000000024</v>
      </c>
      <c r="C393" t="s">
        <v>24</v>
      </c>
      <c r="D393">
        <v>10.6</v>
      </c>
      <c r="E393">
        <v>1.2</v>
      </c>
      <c r="F393">
        <f>IF(martianeum[[#This Row],[zawartosc '[%']]]&gt;=1,martianeum[[#This Row],[masa '[kg']]]*martianeum[[#This Row],[zawartosc '[%']]]*0.01,0)</f>
        <v>0.12719999999999998</v>
      </c>
      <c r="G393">
        <f>martianeum[[#This Row],[stan_magazynu '[kg']]]+martianeum[[#This Row],[ile_kg_materiału_z_ładunku]]</f>
        <v>61.427800000000026</v>
      </c>
      <c r="H393">
        <f>IF(martianeum[[#This Row],[stan_po_wydobyciu_z_ładunku]]&gt;=100,100,0)</f>
        <v>0</v>
      </c>
      <c r="I393">
        <f>martianeum[[#This Row],[stan_po_wydobyciu_z_ładunku]]-martianeum[[#This Row],[ile_zabiera_na_orbite]]</f>
        <v>61.427800000000026</v>
      </c>
    </row>
    <row r="394" spans="1:9" x14ac:dyDescent="0.25">
      <c r="A394" s="1">
        <v>49033</v>
      </c>
      <c r="B394">
        <f t="shared" si="6"/>
        <v>61.427800000000026</v>
      </c>
      <c r="C394" t="s">
        <v>16</v>
      </c>
      <c r="D394">
        <v>28.8</v>
      </c>
      <c r="E394">
        <v>0.1</v>
      </c>
      <c r="F394">
        <f>IF(martianeum[[#This Row],[zawartosc '[%']]]&gt;=1,martianeum[[#This Row],[masa '[kg']]]*martianeum[[#This Row],[zawartosc '[%']]]*0.01,0)</f>
        <v>0</v>
      </c>
      <c r="G394">
        <f>martianeum[[#This Row],[stan_magazynu '[kg']]]+martianeum[[#This Row],[ile_kg_materiału_z_ładunku]]</f>
        <v>61.427800000000026</v>
      </c>
      <c r="H394">
        <f>IF(martianeum[[#This Row],[stan_po_wydobyciu_z_ładunku]]&gt;=100,100,0)</f>
        <v>0</v>
      </c>
      <c r="I394">
        <f>martianeum[[#This Row],[stan_po_wydobyciu_z_ładunku]]-martianeum[[#This Row],[ile_zabiera_na_orbite]]</f>
        <v>61.427800000000026</v>
      </c>
    </row>
    <row r="395" spans="1:9" x14ac:dyDescent="0.25">
      <c r="A395" s="1">
        <v>49034</v>
      </c>
      <c r="B395">
        <f t="shared" si="6"/>
        <v>61.427800000000026</v>
      </c>
      <c r="C395" t="s">
        <v>28</v>
      </c>
      <c r="D395">
        <v>16.899999999999999</v>
      </c>
      <c r="E395">
        <v>0.7</v>
      </c>
      <c r="F395">
        <f>IF(martianeum[[#This Row],[zawartosc '[%']]]&gt;=1,martianeum[[#This Row],[masa '[kg']]]*martianeum[[#This Row],[zawartosc '[%']]]*0.01,0)</f>
        <v>0</v>
      </c>
      <c r="G395">
        <f>martianeum[[#This Row],[stan_magazynu '[kg']]]+martianeum[[#This Row],[ile_kg_materiału_z_ładunku]]</f>
        <v>61.427800000000026</v>
      </c>
      <c r="H395">
        <f>IF(martianeum[[#This Row],[stan_po_wydobyciu_z_ładunku]]&gt;=100,100,0)</f>
        <v>0</v>
      </c>
      <c r="I395">
        <f>martianeum[[#This Row],[stan_po_wydobyciu_z_ładunku]]-martianeum[[#This Row],[ile_zabiera_na_orbite]]</f>
        <v>61.427800000000026</v>
      </c>
    </row>
    <row r="396" spans="1:9" x14ac:dyDescent="0.25">
      <c r="A396" s="1">
        <v>49035</v>
      </c>
      <c r="B396">
        <f t="shared" si="6"/>
        <v>61.427800000000026</v>
      </c>
      <c r="C396" t="s">
        <v>18</v>
      </c>
      <c r="D396">
        <v>11.2</v>
      </c>
      <c r="E396">
        <v>4.8</v>
      </c>
      <c r="F396">
        <f>IF(martianeum[[#This Row],[zawartosc '[%']]]&gt;=1,martianeum[[#This Row],[masa '[kg']]]*martianeum[[#This Row],[zawartosc '[%']]]*0.01,0)</f>
        <v>0.53759999999999997</v>
      </c>
      <c r="G396">
        <f>martianeum[[#This Row],[stan_magazynu '[kg']]]+martianeum[[#This Row],[ile_kg_materiału_z_ładunku]]</f>
        <v>61.965400000000024</v>
      </c>
      <c r="H396">
        <f>IF(martianeum[[#This Row],[stan_po_wydobyciu_z_ładunku]]&gt;=100,100,0)</f>
        <v>0</v>
      </c>
      <c r="I396">
        <f>martianeum[[#This Row],[stan_po_wydobyciu_z_ładunku]]-martianeum[[#This Row],[ile_zabiera_na_orbite]]</f>
        <v>61.965400000000024</v>
      </c>
    </row>
    <row r="397" spans="1:9" x14ac:dyDescent="0.25">
      <c r="A397" s="1">
        <v>49036</v>
      </c>
      <c r="B397">
        <f t="shared" si="6"/>
        <v>61.965400000000024</v>
      </c>
      <c r="C397" t="s">
        <v>10</v>
      </c>
      <c r="D397">
        <v>13.9</v>
      </c>
      <c r="E397">
        <v>23</v>
      </c>
      <c r="F397">
        <f>IF(martianeum[[#This Row],[zawartosc '[%']]]&gt;=1,martianeum[[#This Row],[masa '[kg']]]*martianeum[[#This Row],[zawartosc '[%']]]*0.01,0)</f>
        <v>3.1970000000000001</v>
      </c>
      <c r="G397">
        <f>martianeum[[#This Row],[stan_magazynu '[kg']]]+martianeum[[#This Row],[ile_kg_materiału_z_ładunku]]</f>
        <v>65.162400000000019</v>
      </c>
      <c r="H397">
        <f>IF(martianeum[[#This Row],[stan_po_wydobyciu_z_ładunku]]&gt;=100,100,0)</f>
        <v>0</v>
      </c>
      <c r="I397">
        <f>martianeum[[#This Row],[stan_po_wydobyciu_z_ładunku]]-martianeum[[#This Row],[ile_zabiera_na_orbite]]</f>
        <v>65.162400000000019</v>
      </c>
    </row>
    <row r="398" spans="1:9" x14ac:dyDescent="0.25">
      <c r="A398" s="1">
        <v>49037</v>
      </c>
      <c r="B398">
        <f t="shared" si="6"/>
        <v>65.162400000000019</v>
      </c>
      <c r="C398" t="s">
        <v>11</v>
      </c>
      <c r="D398">
        <v>25.3</v>
      </c>
      <c r="E398">
        <v>21.9</v>
      </c>
      <c r="F398">
        <f>IF(martianeum[[#This Row],[zawartosc '[%']]]&gt;=1,martianeum[[#This Row],[masa '[kg']]]*martianeum[[#This Row],[zawartosc '[%']]]*0.01,0)</f>
        <v>5.5406999999999993</v>
      </c>
      <c r="G398">
        <f>martianeum[[#This Row],[stan_magazynu '[kg']]]+martianeum[[#This Row],[ile_kg_materiału_z_ładunku]]</f>
        <v>70.70310000000002</v>
      </c>
      <c r="H398">
        <f>IF(martianeum[[#This Row],[stan_po_wydobyciu_z_ładunku]]&gt;=100,100,0)</f>
        <v>0</v>
      </c>
      <c r="I398">
        <f>martianeum[[#This Row],[stan_po_wydobyciu_z_ładunku]]-martianeum[[#This Row],[ile_zabiera_na_orbite]]</f>
        <v>70.70310000000002</v>
      </c>
    </row>
    <row r="399" spans="1:9" x14ac:dyDescent="0.25">
      <c r="A399" s="1">
        <v>49038</v>
      </c>
      <c r="B399">
        <f t="shared" si="6"/>
        <v>70.70310000000002</v>
      </c>
      <c r="C399" t="s">
        <v>10</v>
      </c>
      <c r="D399">
        <v>14.7</v>
      </c>
      <c r="E399">
        <v>0</v>
      </c>
      <c r="F399">
        <f>IF(martianeum[[#This Row],[zawartosc '[%']]]&gt;=1,martianeum[[#This Row],[masa '[kg']]]*martianeum[[#This Row],[zawartosc '[%']]]*0.01,0)</f>
        <v>0</v>
      </c>
      <c r="G399">
        <f>martianeum[[#This Row],[stan_magazynu '[kg']]]+martianeum[[#This Row],[ile_kg_materiału_z_ładunku]]</f>
        <v>70.70310000000002</v>
      </c>
      <c r="H399">
        <f>IF(martianeum[[#This Row],[stan_po_wydobyciu_z_ładunku]]&gt;=100,100,0)</f>
        <v>0</v>
      </c>
      <c r="I399">
        <f>martianeum[[#This Row],[stan_po_wydobyciu_z_ładunku]]-martianeum[[#This Row],[ile_zabiera_na_orbite]]</f>
        <v>70.70310000000002</v>
      </c>
    </row>
    <row r="400" spans="1:9" x14ac:dyDescent="0.25">
      <c r="A400" s="1">
        <v>49039</v>
      </c>
      <c r="B400">
        <f t="shared" si="6"/>
        <v>70.70310000000002</v>
      </c>
      <c r="C400" t="s">
        <v>12</v>
      </c>
      <c r="D400">
        <v>20.3</v>
      </c>
      <c r="E400">
        <v>5.3</v>
      </c>
      <c r="F400">
        <f>IF(martianeum[[#This Row],[zawartosc '[%']]]&gt;=1,martianeum[[#This Row],[masa '[kg']]]*martianeum[[#This Row],[zawartosc '[%']]]*0.01,0)</f>
        <v>1.0759000000000001</v>
      </c>
      <c r="G400">
        <f>martianeum[[#This Row],[stan_magazynu '[kg']]]+martianeum[[#This Row],[ile_kg_materiału_z_ładunku]]</f>
        <v>71.779000000000025</v>
      </c>
      <c r="H400">
        <f>IF(martianeum[[#This Row],[stan_po_wydobyciu_z_ładunku]]&gt;=100,100,0)</f>
        <v>0</v>
      </c>
      <c r="I400">
        <f>martianeum[[#This Row],[stan_po_wydobyciu_z_ładunku]]-martianeum[[#This Row],[ile_zabiera_na_orbite]]</f>
        <v>71.779000000000025</v>
      </c>
    </row>
    <row r="401" spans="1:9" x14ac:dyDescent="0.25">
      <c r="A401" s="1">
        <v>49040</v>
      </c>
      <c r="B401">
        <f t="shared" si="6"/>
        <v>71.779000000000025</v>
      </c>
      <c r="C401" t="s">
        <v>15</v>
      </c>
      <c r="D401">
        <v>25</v>
      </c>
      <c r="E401">
        <v>3.8</v>
      </c>
      <c r="F401">
        <f>IF(martianeum[[#This Row],[zawartosc '[%']]]&gt;=1,martianeum[[#This Row],[masa '[kg']]]*martianeum[[#This Row],[zawartosc '[%']]]*0.01,0)</f>
        <v>0.95000000000000007</v>
      </c>
      <c r="G401">
        <f>martianeum[[#This Row],[stan_magazynu '[kg']]]+martianeum[[#This Row],[ile_kg_materiału_z_ładunku]]</f>
        <v>72.729000000000028</v>
      </c>
      <c r="H401">
        <f>IF(martianeum[[#This Row],[stan_po_wydobyciu_z_ładunku]]&gt;=100,100,0)</f>
        <v>0</v>
      </c>
      <c r="I401">
        <f>martianeum[[#This Row],[stan_po_wydobyciu_z_ładunku]]-martianeum[[#This Row],[ile_zabiera_na_orbite]]</f>
        <v>72.729000000000028</v>
      </c>
    </row>
    <row r="402" spans="1:9" x14ac:dyDescent="0.25">
      <c r="A402" s="1">
        <v>49041</v>
      </c>
      <c r="B402">
        <f t="shared" si="6"/>
        <v>72.729000000000028</v>
      </c>
      <c r="C402" t="s">
        <v>18</v>
      </c>
      <c r="D402">
        <v>19.600000000000001</v>
      </c>
      <c r="E402">
        <v>0.6</v>
      </c>
      <c r="F402">
        <f>IF(martianeum[[#This Row],[zawartosc '[%']]]&gt;=1,martianeum[[#This Row],[masa '[kg']]]*martianeum[[#This Row],[zawartosc '[%']]]*0.01,0)</f>
        <v>0</v>
      </c>
      <c r="G402">
        <f>martianeum[[#This Row],[stan_magazynu '[kg']]]+martianeum[[#This Row],[ile_kg_materiału_z_ładunku]]</f>
        <v>72.729000000000028</v>
      </c>
      <c r="H402">
        <f>IF(martianeum[[#This Row],[stan_po_wydobyciu_z_ładunku]]&gt;=100,100,0)</f>
        <v>0</v>
      </c>
      <c r="I402">
        <f>martianeum[[#This Row],[stan_po_wydobyciu_z_ładunku]]-martianeum[[#This Row],[ile_zabiera_na_orbite]]</f>
        <v>72.729000000000028</v>
      </c>
    </row>
    <row r="403" spans="1:9" x14ac:dyDescent="0.25">
      <c r="A403" s="1">
        <v>49042</v>
      </c>
      <c r="B403">
        <f t="shared" si="6"/>
        <v>72.729000000000028</v>
      </c>
      <c r="C403" t="s">
        <v>12</v>
      </c>
      <c r="D403">
        <v>10.8</v>
      </c>
      <c r="E403">
        <v>0</v>
      </c>
      <c r="F403">
        <f>IF(martianeum[[#This Row],[zawartosc '[%']]]&gt;=1,martianeum[[#This Row],[masa '[kg']]]*martianeum[[#This Row],[zawartosc '[%']]]*0.01,0)</f>
        <v>0</v>
      </c>
      <c r="G403">
        <f>martianeum[[#This Row],[stan_magazynu '[kg']]]+martianeum[[#This Row],[ile_kg_materiału_z_ładunku]]</f>
        <v>72.729000000000028</v>
      </c>
      <c r="H403">
        <f>IF(martianeum[[#This Row],[stan_po_wydobyciu_z_ładunku]]&gt;=100,100,0)</f>
        <v>0</v>
      </c>
      <c r="I403">
        <f>martianeum[[#This Row],[stan_po_wydobyciu_z_ładunku]]-martianeum[[#This Row],[ile_zabiera_na_orbite]]</f>
        <v>72.729000000000028</v>
      </c>
    </row>
    <row r="404" spans="1:9" x14ac:dyDescent="0.25">
      <c r="A404" s="1">
        <v>49043</v>
      </c>
      <c r="B404">
        <f t="shared" si="6"/>
        <v>72.729000000000028</v>
      </c>
      <c r="C404" t="s">
        <v>21</v>
      </c>
      <c r="D404">
        <v>17.100000000000001</v>
      </c>
      <c r="E404">
        <v>0.7</v>
      </c>
      <c r="F404">
        <f>IF(martianeum[[#This Row],[zawartosc '[%']]]&gt;=1,martianeum[[#This Row],[masa '[kg']]]*martianeum[[#This Row],[zawartosc '[%']]]*0.01,0)</f>
        <v>0</v>
      </c>
      <c r="G404">
        <f>martianeum[[#This Row],[stan_magazynu '[kg']]]+martianeum[[#This Row],[ile_kg_materiału_z_ładunku]]</f>
        <v>72.729000000000028</v>
      </c>
      <c r="H404">
        <f>IF(martianeum[[#This Row],[stan_po_wydobyciu_z_ładunku]]&gt;=100,100,0)</f>
        <v>0</v>
      </c>
      <c r="I404">
        <f>martianeum[[#This Row],[stan_po_wydobyciu_z_ładunku]]-martianeum[[#This Row],[ile_zabiera_na_orbite]]</f>
        <v>72.729000000000028</v>
      </c>
    </row>
    <row r="405" spans="1:9" x14ac:dyDescent="0.25">
      <c r="A405" s="1">
        <v>49044</v>
      </c>
      <c r="B405">
        <f t="shared" si="6"/>
        <v>72.729000000000028</v>
      </c>
      <c r="C405" t="s">
        <v>14</v>
      </c>
      <c r="D405">
        <v>15.1</v>
      </c>
      <c r="E405">
        <v>0</v>
      </c>
      <c r="F405">
        <f>IF(martianeum[[#This Row],[zawartosc '[%']]]&gt;=1,martianeum[[#This Row],[masa '[kg']]]*martianeum[[#This Row],[zawartosc '[%']]]*0.01,0)</f>
        <v>0</v>
      </c>
      <c r="G405">
        <f>martianeum[[#This Row],[stan_magazynu '[kg']]]+martianeum[[#This Row],[ile_kg_materiału_z_ładunku]]</f>
        <v>72.729000000000028</v>
      </c>
      <c r="H405">
        <f>IF(martianeum[[#This Row],[stan_po_wydobyciu_z_ładunku]]&gt;=100,100,0)</f>
        <v>0</v>
      </c>
      <c r="I405">
        <f>martianeum[[#This Row],[stan_po_wydobyciu_z_ładunku]]-martianeum[[#This Row],[ile_zabiera_na_orbite]]</f>
        <v>72.729000000000028</v>
      </c>
    </row>
    <row r="406" spans="1:9" x14ac:dyDescent="0.25">
      <c r="A406" s="1">
        <v>49045</v>
      </c>
      <c r="B406">
        <f t="shared" si="6"/>
        <v>72.729000000000028</v>
      </c>
      <c r="C406" t="s">
        <v>18</v>
      </c>
      <c r="D406">
        <v>26.4</v>
      </c>
      <c r="E406">
        <v>1.9</v>
      </c>
      <c r="F406">
        <f>IF(martianeum[[#This Row],[zawartosc '[%']]]&gt;=1,martianeum[[#This Row],[masa '[kg']]]*martianeum[[#This Row],[zawartosc '[%']]]*0.01,0)</f>
        <v>0.50159999999999993</v>
      </c>
      <c r="G406">
        <f>martianeum[[#This Row],[stan_magazynu '[kg']]]+martianeum[[#This Row],[ile_kg_materiału_z_ładunku]]</f>
        <v>73.230600000000024</v>
      </c>
      <c r="H406">
        <f>IF(martianeum[[#This Row],[stan_po_wydobyciu_z_ładunku]]&gt;=100,100,0)</f>
        <v>0</v>
      </c>
      <c r="I406">
        <f>martianeum[[#This Row],[stan_po_wydobyciu_z_ładunku]]-martianeum[[#This Row],[ile_zabiera_na_orbite]]</f>
        <v>73.230600000000024</v>
      </c>
    </row>
    <row r="407" spans="1:9" x14ac:dyDescent="0.25">
      <c r="A407" s="1">
        <v>49046</v>
      </c>
      <c r="B407">
        <f t="shared" si="6"/>
        <v>73.230600000000024</v>
      </c>
      <c r="C407" t="s">
        <v>10</v>
      </c>
      <c r="D407">
        <v>11.6</v>
      </c>
      <c r="E407">
        <v>14.4</v>
      </c>
      <c r="F407">
        <f>IF(martianeum[[#This Row],[zawartosc '[%']]]&gt;=1,martianeum[[#This Row],[masa '[kg']]]*martianeum[[#This Row],[zawartosc '[%']]]*0.01,0)</f>
        <v>1.6703999999999999</v>
      </c>
      <c r="G407">
        <f>martianeum[[#This Row],[stan_magazynu '[kg']]]+martianeum[[#This Row],[ile_kg_materiału_z_ładunku]]</f>
        <v>74.901000000000025</v>
      </c>
      <c r="H407">
        <f>IF(martianeum[[#This Row],[stan_po_wydobyciu_z_ładunku]]&gt;=100,100,0)</f>
        <v>0</v>
      </c>
      <c r="I407">
        <f>martianeum[[#This Row],[stan_po_wydobyciu_z_ładunku]]-martianeum[[#This Row],[ile_zabiera_na_orbite]]</f>
        <v>74.901000000000025</v>
      </c>
    </row>
    <row r="408" spans="1:9" x14ac:dyDescent="0.25">
      <c r="A408" s="1">
        <v>49047</v>
      </c>
      <c r="B408">
        <f t="shared" si="6"/>
        <v>74.901000000000025</v>
      </c>
      <c r="C408" t="s">
        <v>10</v>
      </c>
      <c r="D408">
        <v>16.600000000000001</v>
      </c>
      <c r="E408">
        <v>40.6</v>
      </c>
      <c r="F408">
        <f>IF(martianeum[[#This Row],[zawartosc '[%']]]&gt;=1,martianeum[[#This Row],[masa '[kg']]]*martianeum[[#This Row],[zawartosc '[%']]]*0.01,0)</f>
        <v>6.7396000000000003</v>
      </c>
      <c r="G408">
        <f>martianeum[[#This Row],[stan_magazynu '[kg']]]+martianeum[[#This Row],[ile_kg_materiału_z_ładunku]]</f>
        <v>81.64060000000002</v>
      </c>
      <c r="H408">
        <f>IF(martianeum[[#This Row],[stan_po_wydobyciu_z_ładunku]]&gt;=100,100,0)</f>
        <v>0</v>
      </c>
      <c r="I408">
        <f>martianeum[[#This Row],[stan_po_wydobyciu_z_ładunku]]-martianeum[[#This Row],[ile_zabiera_na_orbite]]</f>
        <v>81.64060000000002</v>
      </c>
    </row>
    <row r="409" spans="1:9" x14ac:dyDescent="0.25">
      <c r="A409" s="1">
        <v>49048</v>
      </c>
      <c r="B409">
        <f t="shared" si="6"/>
        <v>81.64060000000002</v>
      </c>
      <c r="C409" t="s">
        <v>19</v>
      </c>
      <c r="D409">
        <v>19.5</v>
      </c>
      <c r="E409">
        <v>24.9</v>
      </c>
      <c r="F409">
        <f>IF(martianeum[[#This Row],[zawartosc '[%']]]&gt;=1,martianeum[[#This Row],[masa '[kg']]]*martianeum[[#This Row],[zawartosc '[%']]]*0.01,0)</f>
        <v>4.8554999999999993</v>
      </c>
      <c r="G409">
        <f>martianeum[[#This Row],[stan_magazynu '[kg']]]+martianeum[[#This Row],[ile_kg_materiału_z_ładunku]]</f>
        <v>86.496100000000013</v>
      </c>
      <c r="H409">
        <f>IF(martianeum[[#This Row],[stan_po_wydobyciu_z_ładunku]]&gt;=100,100,0)</f>
        <v>0</v>
      </c>
      <c r="I409">
        <f>martianeum[[#This Row],[stan_po_wydobyciu_z_ładunku]]-martianeum[[#This Row],[ile_zabiera_na_orbite]]</f>
        <v>86.496100000000013</v>
      </c>
    </row>
    <row r="410" spans="1:9" x14ac:dyDescent="0.25">
      <c r="A410" s="1">
        <v>49049</v>
      </c>
      <c r="B410">
        <f t="shared" si="6"/>
        <v>86.496100000000013</v>
      </c>
      <c r="C410" t="s">
        <v>17</v>
      </c>
      <c r="D410">
        <v>24.9</v>
      </c>
      <c r="E410">
        <v>6.5</v>
      </c>
      <c r="F410">
        <f>IF(martianeum[[#This Row],[zawartosc '[%']]]&gt;=1,martianeum[[#This Row],[masa '[kg']]]*martianeum[[#This Row],[zawartosc '[%']]]*0.01,0)</f>
        <v>1.6185</v>
      </c>
      <c r="G410">
        <f>martianeum[[#This Row],[stan_magazynu '[kg']]]+martianeum[[#This Row],[ile_kg_materiału_z_ładunku]]</f>
        <v>88.11460000000001</v>
      </c>
      <c r="H410">
        <f>IF(martianeum[[#This Row],[stan_po_wydobyciu_z_ładunku]]&gt;=100,100,0)</f>
        <v>0</v>
      </c>
      <c r="I410">
        <f>martianeum[[#This Row],[stan_po_wydobyciu_z_ładunku]]-martianeum[[#This Row],[ile_zabiera_na_orbite]]</f>
        <v>88.11460000000001</v>
      </c>
    </row>
    <row r="411" spans="1:9" x14ac:dyDescent="0.25">
      <c r="A411" s="1">
        <v>49050</v>
      </c>
      <c r="B411">
        <f t="shared" si="6"/>
        <v>88.11460000000001</v>
      </c>
      <c r="C411" t="s">
        <v>23</v>
      </c>
      <c r="D411">
        <v>19.3</v>
      </c>
      <c r="E411">
        <v>0.8</v>
      </c>
      <c r="F411">
        <f>IF(martianeum[[#This Row],[zawartosc '[%']]]&gt;=1,martianeum[[#This Row],[masa '[kg']]]*martianeum[[#This Row],[zawartosc '[%']]]*0.01,0)</f>
        <v>0</v>
      </c>
      <c r="G411">
        <f>martianeum[[#This Row],[stan_magazynu '[kg']]]+martianeum[[#This Row],[ile_kg_materiału_z_ładunku]]</f>
        <v>88.11460000000001</v>
      </c>
      <c r="H411">
        <f>IF(martianeum[[#This Row],[stan_po_wydobyciu_z_ładunku]]&gt;=100,100,0)</f>
        <v>0</v>
      </c>
      <c r="I411">
        <f>martianeum[[#This Row],[stan_po_wydobyciu_z_ładunku]]-martianeum[[#This Row],[ile_zabiera_na_orbite]]</f>
        <v>88.11460000000001</v>
      </c>
    </row>
    <row r="412" spans="1:9" x14ac:dyDescent="0.25">
      <c r="A412" s="1">
        <v>49051</v>
      </c>
      <c r="B412">
        <f t="shared" si="6"/>
        <v>88.11460000000001</v>
      </c>
      <c r="C412" t="s">
        <v>17</v>
      </c>
      <c r="D412">
        <v>26.2</v>
      </c>
      <c r="E412">
        <v>2.8</v>
      </c>
      <c r="F412">
        <f>IF(martianeum[[#This Row],[zawartosc '[%']]]&gt;=1,martianeum[[#This Row],[masa '[kg']]]*martianeum[[#This Row],[zawartosc '[%']]]*0.01,0)</f>
        <v>0.73360000000000003</v>
      </c>
      <c r="G412">
        <f>martianeum[[#This Row],[stan_magazynu '[kg']]]+martianeum[[#This Row],[ile_kg_materiału_z_ładunku]]</f>
        <v>88.848200000000006</v>
      </c>
      <c r="H412">
        <f>IF(martianeum[[#This Row],[stan_po_wydobyciu_z_ładunku]]&gt;=100,100,0)</f>
        <v>0</v>
      </c>
      <c r="I412">
        <f>martianeum[[#This Row],[stan_po_wydobyciu_z_ładunku]]-martianeum[[#This Row],[ile_zabiera_na_orbite]]</f>
        <v>88.848200000000006</v>
      </c>
    </row>
    <row r="413" spans="1:9" x14ac:dyDescent="0.25">
      <c r="A413" s="1">
        <v>49052</v>
      </c>
      <c r="B413">
        <f t="shared" si="6"/>
        <v>88.848200000000006</v>
      </c>
      <c r="C413" t="s">
        <v>7</v>
      </c>
      <c r="D413">
        <v>28.1</v>
      </c>
      <c r="E413">
        <v>0.6</v>
      </c>
      <c r="F413">
        <f>IF(martianeum[[#This Row],[zawartosc '[%']]]&gt;=1,martianeum[[#This Row],[masa '[kg']]]*martianeum[[#This Row],[zawartosc '[%']]]*0.01,0)</f>
        <v>0</v>
      </c>
      <c r="G413">
        <f>martianeum[[#This Row],[stan_magazynu '[kg']]]+martianeum[[#This Row],[ile_kg_materiału_z_ładunku]]</f>
        <v>88.848200000000006</v>
      </c>
      <c r="H413">
        <f>IF(martianeum[[#This Row],[stan_po_wydobyciu_z_ładunku]]&gt;=100,100,0)</f>
        <v>0</v>
      </c>
      <c r="I413">
        <f>martianeum[[#This Row],[stan_po_wydobyciu_z_ładunku]]-martianeum[[#This Row],[ile_zabiera_na_orbite]]</f>
        <v>88.848200000000006</v>
      </c>
    </row>
    <row r="414" spans="1:9" x14ac:dyDescent="0.25">
      <c r="A414" s="1">
        <v>49053</v>
      </c>
      <c r="B414">
        <f t="shared" si="6"/>
        <v>88.848200000000006</v>
      </c>
      <c r="C414" t="s">
        <v>14</v>
      </c>
      <c r="D414">
        <v>17</v>
      </c>
      <c r="E414">
        <v>4.8</v>
      </c>
      <c r="F414">
        <f>IF(martianeum[[#This Row],[zawartosc '[%']]]&gt;=1,martianeum[[#This Row],[masa '[kg']]]*martianeum[[#This Row],[zawartosc '[%']]]*0.01,0)</f>
        <v>0.81599999999999995</v>
      </c>
      <c r="G414">
        <f>martianeum[[#This Row],[stan_magazynu '[kg']]]+martianeum[[#This Row],[ile_kg_materiału_z_ładunku]]</f>
        <v>89.664200000000008</v>
      </c>
      <c r="H414">
        <f>IF(martianeum[[#This Row],[stan_po_wydobyciu_z_ładunku]]&gt;=100,100,0)</f>
        <v>0</v>
      </c>
      <c r="I414">
        <f>martianeum[[#This Row],[stan_po_wydobyciu_z_ładunku]]-martianeum[[#This Row],[ile_zabiera_na_orbite]]</f>
        <v>89.664200000000008</v>
      </c>
    </row>
    <row r="415" spans="1:9" x14ac:dyDescent="0.25">
      <c r="A415" s="1">
        <v>49054</v>
      </c>
      <c r="B415">
        <f t="shared" si="6"/>
        <v>89.664200000000008</v>
      </c>
      <c r="C415" t="s">
        <v>17</v>
      </c>
      <c r="D415">
        <v>28.5</v>
      </c>
      <c r="E415">
        <v>7.1</v>
      </c>
      <c r="F415">
        <f>IF(martianeum[[#This Row],[zawartosc '[%']]]&gt;=1,martianeum[[#This Row],[masa '[kg']]]*martianeum[[#This Row],[zawartosc '[%']]]*0.01,0)</f>
        <v>2.0234999999999999</v>
      </c>
      <c r="G415">
        <f>martianeum[[#This Row],[stan_magazynu '[kg']]]+martianeum[[#This Row],[ile_kg_materiału_z_ładunku]]</f>
        <v>91.687700000000007</v>
      </c>
      <c r="H415">
        <f>IF(martianeum[[#This Row],[stan_po_wydobyciu_z_ładunku]]&gt;=100,100,0)</f>
        <v>0</v>
      </c>
      <c r="I415">
        <f>martianeum[[#This Row],[stan_po_wydobyciu_z_ładunku]]-martianeum[[#This Row],[ile_zabiera_na_orbite]]</f>
        <v>91.687700000000007</v>
      </c>
    </row>
    <row r="416" spans="1:9" x14ac:dyDescent="0.25">
      <c r="A416" s="1">
        <v>49055</v>
      </c>
      <c r="B416">
        <f t="shared" si="6"/>
        <v>91.687700000000007</v>
      </c>
      <c r="C416" t="s">
        <v>5</v>
      </c>
      <c r="D416">
        <v>14.2</v>
      </c>
      <c r="E416">
        <v>2.1</v>
      </c>
      <c r="F416">
        <f>IF(martianeum[[#This Row],[zawartosc '[%']]]&gt;=1,martianeum[[#This Row],[masa '[kg']]]*martianeum[[#This Row],[zawartosc '[%']]]*0.01,0)</f>
        <v>0.29820000000000002</v>
      </c>
      <c r="G416">
        <f>martianeum[[#This Row],[stan_magazynu '[kg']]]+martianeum[[#This Row],[ile_kg_materiału_z_ładunku]]</f>
        <v>91.985900000000001</v>
      </c>
      <c r="H416">
        <f>IF(martianeum[[#This Row],[stan_po_wydobyciu_z_ładunku]]&gt;=100,100,0)</f>
        <v>0</v>
      </c>
      <c r="I416">
        <f>martianeum[[#This Row],[stan_po_wydobyciu_z_ładunku]]-martianeum[[#This Row],[ile_zabiera_na_orbite]]</f>
        <v>91.985900000000001</v>
      </c>
    </row>
    <row r="417" spans="1:9" x14ac:dyDescent="0.25">
      <c r="A417" s="1">
        <v>49056</v>
      </c>
      <c r="B417">
        <f t="shared" si="6"/>
        <v>91.985900000000001</v>
      </c>
      <c r="C417" t="s">
        <v>7</v>
      </c>
      <c r="D417">
        <v>24.9</v>
      </c>
      <c r="E417">
        <v>8.3000000000000007</v>
      </c>
      <c r="F417">
        <f>IF(martianeum[[#This Row],[zawartosc '[%']]]&gt;=1,martianeum[[#This Row],[masa '[kg']]]*martianeum[[#This Row],[zawartosc '[%']]]*0.01,0)</f>
        <v>2.0667</v>
      </c>
      <c r="G417">
        <f>martianeum[[#This Row],[stan_magazynu '[kg']]]+martianeum[[#This Row],[ile_kg_materiału_z_ładunku]]</f>
        <v>94.052599999999998</v>
      </c>
      <c r="H417">
        <f>IF(martianeum[[#This Row],[stan_po_wydobyciu_z_ładunku]]&gt;=100,100,0)</f>
        <v>0</v>
      </c>
      <c r="I417">
        <f>martianeum[[#This Row],[stan_po_wydobyciu_z_ładunku]]-martianeum[[#This Row],[ile_zabiera_na_orbite]]</f>
        <v>94.052599999999998</v>
      </c>
    </row>
    <row r="418" spans="1:9" x14ac:dyDescent="0.25">
      <c r="A418" s="1">
        <v>49057</v>
      </c>
      <c r="B418">
        <f t="shared" si="6"/>
        <v>94.052599999999998</v>
      </c>
      <c r="C418" t="s">
        <v>17</v>
      </c>
      <c r="D418">
        <v>19.100000000000001</v>
      </c>
      <c r="E418">
        <v>3.4</v>
      </c>
      <c r="F418">
        <f>IF(martianeum[[#This Row],[zawartosc '[%']]]&gt;=1,martianeum[[#This Row],[masa '[kg']]]*martianeum[[#This Row],[zawartosc '[%']]]*0.01,0)</f>
        <v>0.64939999999999998</v>
      </c>
      <c r="G418">
        <f>martianeum[[#This Row],[stan_magazynu '[kg']]]+martianeum[[#This Row],[ile_kg_materiału_z_ładunku]]</f>
        <v>94.701999999999998</v>
      </c>
      <c r="H418">
        <f>IF(martianeum[[#This Row],[stan_po_wydobyciu_z_ładunku]]&gt;=100,100,0)</f>
        <v>0</v>
      </c>
      <c r="I418">
        <f>martianeum[[#This Row],[stan_po_wydobyciu_z_ładunku]]-martianeum[[#This Row],[ile_zabiera_na_orbite]]</f>
        <v>94.701999999999998</v>
      </c>
    </row>
    <row r="419" spans="1:9" x14ac:dyDescent="0.25">
      <c r="A419" s="1">
        <v>49058</v>
      </c>
      <c r="B419">
        <f t="shared" si="6"/>
        <v>94.701999999999998</v>
      </c>
      <c r="C419" t="s">
        <v>10</v>
      </c>
      <c r="D419">
        <v>14.9</v>
      </c>
      <c r="E419">
        <v>23.1</v>
      </c>
      <c r="F419">
        <f>IF(martianeum[[#This Row],[zawartosc '[%']]]&gt;=1,martianeum[[#This Row],[masa '[kg']]]*martianeum[[#This Row],[zawartosc '[%']]]*0.01,0)</f>
        <v>3.4419000000000004</v>
      </c>
      <c r="G419">
        <f>martianeum[[#This Row],[stan_magazynu '[kg']]]+martianeum[[#This Row],[ile_kg_materiału_z_ładunku]]</f>
        <v>98.143900000000002</v>
      </c>
      <c r="H419">
        <f>IF(martianeum[[#This Row],[stan_po_wydobyciu_z_ładunku]]&gt;=100,100,0)</f>
        <v>0</v>
      </c>
      <c r="I419">
        <f>martianeum[[#This Row],[stan_po_wydobyciu_z_ładunku]]-martianeum[[#This Row],[ile_zabiera_na_orbite]]</f>
        <v>98.143900000000002</v>
      </c>
    </row>
    <row r="420" spans="1:9" x14ac:dyDescent="0.25">
      <c r="A420" s="1">
        <v>49059</v>
      </c>
      <c r="B420">
        <f t="shared" si="6"/>
        <v>98.143900000000002</v>
      </c>
      <c r="C420" t="s">
        <v>27</v>
      </c>
      <c r="D420">
        <v>16.899999999999999</v>
      </c>
      <c r="E420">
        <v>6.8</v>
      </c>
      <c r="F420">
        <f>IF(martianeum[[#This Row],[zawartosc '[%']]]&gt;=1,martianeum[[#This Row],[masa '[kg']]]*martianeum[[#This Row],[zawartosc '[%']]]*0.01,0)</f>
        <v>1.1492</v>
      </c>
      <c r="G420">
        <f>martianeum[[#This Row],[stan_magazynu '[kg']]]+martianeum[[#This Row],[ile_kg_materiału_z_ładunku]]</f>
        <v>99.293099999999995</v>
      </c>
      <c r="H420">
        <f>IF(martianeum[[#This Row],[stan_po_wydobyciu_z_ładunku]]&gt;=100,100,0)</f>
        <v>0</v>
      </c>
      <c r="I420">
        <f>martianeum[[#This Row],[stan_po_wydobyciu_z_ładunku]]-martianeum[[#This Row],[ile_zabiera_na_orbite]]</f>
        <v>99.293099999999995</v>
      </c>
    </row>
    <row r="421" spans="1:9" x14ac:dyDescent="0.25">
      <c r="A421" s="1">
        <v>49060</v>
      </c>
      <c r="B421">
        <f t="shared" si="6"/>
        <v>99.293099999999995</v>
      </c>
      <c r="C421" t="s">
        <v>12</v>
      </c>
      <c r="D421">
        <v>15.9</v>
      </c>
      <c r="E421">
        <v>6.8</v>
      </c>
      <c r="F421">
        <f>IF(martianeum[[#This Row],[zawartosc '[%']]]&gt;=1,martianeum[[#This Row],[masa '[kg']]]*martianeum[[#This Row],[zawartosc '[%']]]*0.01,0)</f>
        <v>1.0812000000000002</v>
      </c>
      <c r="G421">
        <f>martianeum[[#This Row],[stan_magazynu '[kg']]]+martianeum[[#This Row],[ile_kg_materiału_z_ładunku]]</f>
        <v>100.37429999999999</v>
      </c>
      <c r="H421">
        <f>IF(martianeum[[#This Row],[stan_po_wydobyciu_z_ładunku]]&gt;=100,100,0)</f>
        <v>100</v>
      </c>
      <c r="I421">
        <f>martianeum[[#This Row],[stan_po_wydobyciu_z_ładunku]]-martianeum[[#This Row],[ile_zabiera_na_orbite]]</f>
        <v>0.37429999999999097</v>
      </c>
    </row>
    <row r="422" spans="1:9" x14ac:dyDescent="0.25">
      <c r="A422" s="1">
        <v>49061</v>
      </c>
      <c r="B422">
        <f t="shared" si="6"/>
        <v>0.37429999999999097</v>
      </c>
      <c r="C422" t="s">
        <v>29</v>
      </c>
      <c r="D422">
        <v>26.3</v>
      </c>
      <c r="E422">
        <v>0.7</v>
      </c>
      <c r="F422">
        <f>IF(martianeum[[#This Row],[zawartosc '[%']]]&gt;=1,martianeum[[#This Row],[masa '[kg']]]*martianeum[[#This Row],[zawartosc '[%']]]*0.01,0)</f>
        <v>0</v>
      </c>
      <c r="G422">
        <f>martianeum[[#This Row],[stan_magazynu '[kg']]]+martianeum[[#This Row],[ile_kg_materiału_z_ładunku]]</f>
        <v>0.37429999999999097</v>
      </c>
      <c r="H422">
        <f>IF(martianeum[[#This Row],[stan_po_wydobyciu_z_ładunku]]&gt;=100,100,0)</f>
        <v>0</v>
      </c>
      <c r="I422">
        <f>martianeum[[#This Row],[stan_po_wydobyciu_z_ładunku]]-martianeum[[#This Row],[ile_zabiera_na_orbite]]</f>
        <v>0.37429999999999097</v>
      </c>
    </row>
    <row r="423" spans="1:9" x14ac:dyDescent="0.25">
      <c r="A423" s="1">
        <v>49062</v>
      </c>
      <c r="B423">
        <f t="shared" si="6"/>
        <v>0.37429999999999097</v>
      </c>
      <c r="C423" t="s">
        <v>10</v>
      </c>
      <c r="D423">
        <v>12.2</v>
      </c>
      <c r="E423">
        <v>0</v>
      </c>
      <c r="F423">
        <f>IF(martianeum[[#This Row],[zawartosc '[%']]]&gt;=1,martianeum[[#This Row],[masa '[kg']]]*martianeum[[#This Row],[zawartosc '[%']]]*0.01,0)</f>
        <v>0</v>
      </c>
      <c r="G423">
        <f>martianeum[[#This Row],[stan_magazynu '[kg']]]+martianeum[[#This Row],[ile_kg_materiału_z_ładunku]]</f>
        <v>0.37429999999999097</v>
      </c>
      <c r="H423">
        <f>IF(martianeum[[#This Row],[stan_po_wydobyciu_z_ładunku]]&gt;=100,100,0)</f>
        <v>0</v>
      </c>
      <c r="I423">
        <f>martianeum[[#This Row],[stan_po_wydobyciu_z_ładunku]]-martianeum[[#This Row],[ile_zabiera_na_orbite]]</f>
        <v>0.37429999999999097</v>
      </c>
    </row>
    <row r="424" spans="1:9" x14ac:dyDescent="0.25">
      <c r="A424" s="1">
        <v>49063</v>
      </c>
      <c r="B424">
        <f t="shared" si="6"/>
        <v>0.37429999999999097</v>
      </c>
      <c r="C424" t="s">
        <v>7</v>
      </c>
      <c r="D424">
        <v>27.5</v>
      </c>
      <c r="E424">
        <v>0</v>
      </c>
      <c r="F424">
        <f>IF(martianeum[[#This Row],[zawartosc '[%']]]&gt;=1,martianeum[[#This Row],[masa '[kg']]]*martianeum[[#This Row],[zawartosc '[%']]]*0.01,0)</f>
        <v>0</v>
      </c>
      <c r="G424">
        <f>martianeum[[#This Row],[stan_magazynu '[kg']]]+martianeum[[#This Row],[ile_kg_materiału_z_ładunku]]</f>
        <v>0.37429999999999097</v>
      </c>
      <c r="H424">
        <f>IF(martianeum[[#This Row],[stan_po_wydobyciu_z_ładunku]]&gt;=100,100,0)</f>
        <v>0</v>
      </c>
      <c r="I424">
        <f>martianeum[[#This Row],[stan_po_wydobyciu_z_ładunku]]-martianeum[[#This Row],[ile_zabiera_na_orbite]]</f>
        <v>0.37429999999999097</v>
      </c>
    </row>
    <row r="425" spans="1:9" x14ac:dyDescent="0.25">
      <c r="A425" s="1">
        <v>49064</v>
      </c>
      <c r="B425">
        <f t="shared" si="6"/>
        <v>0.37429999999999097</v>
      </c>
      <c r="C425" t="s">
        <v>21</v>
      </c>
      <c r="D425">
        <v>23</v>
      </c>
      <c r="E425">
        <v>0</v>
      </c>
      <c r="F425">
        <f>IF(martianeum[[#This Row],[zawartosc '[%']]]&gt;=1,martianeum[[#This Row],[masa '[kg']]]*martianeum[[#This Row],[zawartosc '[%']]]*0.01,0)</f>
        <v>0</v>
      </c>
      <c r="G425">
        <f>martianeum[[#This Row],[stan_magazynu '[kg']]]+martianeum[[#This Row],[ile_kg_materiału_z_ładunku]]</f>
        <v>0.37429999999999097</v>
      </c>
      <c r="H425">
        <f>IF(martianeum[[#This Row],[stan_po_wydobyciu_z_ładunku]]&gt;=100,100,0)</f>
        <v>0</v>
      </c>
      <c r="I425">
        <f>martianeum[[#This Row],[stan_po_wydobyciu_z_ładunku]]-martianeum[[#This Row],[ile_zabiera_na_orbite]]</f>
        <v>0.37429999999999097</v>
      </c>
    </row>
    <row r="426" spans="1:9" x14ac:dyDescent="0.25">
      <c r="A426" s="1">
        <v>49065</v>
      </c>
      <c r="B426">
        <f t="shared" si="6"/>
        <v>0.37429999999999097</v>
      </c>
      <c r="C426" t="s">
        <v>19</v>
      </c>
      <c r="D426">
        <v>17.899999999999999</v>
      </c>
      <c r="E426">
        <v>36.799999999999997</v>
      </c>
      <c r="F426">
        <f>IF(martianeum[[#This Row],[zawartosc '[%']]]&gt;=1,martianeum[[#This Row],[masa '[kg']]]*martianeum[[#This Row],[zawartosc '[%']]]*0.01,0)</f>
        <v>6.5871999999999993</v>
      </c>
      <c r="G426">
        <f>martianeum[[#This Row],[stan_magazynu '[kg']]]+martianeum[[#This Row],[ile_kg_materiału_z_ładunku]]</f>
        <v>6.9614999999999903</v>
      </c>
      <c r="H426">
        <f>IF(martianeum[[#This Row],[stan_po_wydobyciu_z_ładunku]]&gt;=100,100,0)</f>
        <v>0</v>
      </c>
      <c r="I426">
        <f>martianeum[[#This Row],[stan_po_wydobyciu_z_ładunku]]-martianeum[[#This Row],[ile_zabiera_na_orbite]]</f>
        <v>6.9614999999999903</v>
      </c>
    </row>
    <row r="427" spans="1:9" x14ac:dyDescent="0.25">
      <c r="A427" s="1">
        <v>49066</v>
      </c>
      <c r="B427">
        <f t="shared" si="6"/>
        <v>6.9614999999999903</v>
      </c>
      <c r="C427" t="s">
        <v>19</v>
      </c>
      <c r="D427">
        <v>27.3</v>
      </c>
      <c r="E427">
        <v>0</v>
      </c>
      <c r="F427">
        <f>IF(martianeum[[#This Row],[zawartosc '[%']]]&gt;=1,martianeum[[#This Row],[masa '[kg']]]*martianeum[[#This Row],[zawartosc '[%']]]*0.01,0)</f>
        <v>0</v>
      </c>
      <c r="G427">
        <f>martianeum[[#This Row],[stan_magazynu '[kg']]]+martianeum[[#This Row],[ile_kg_materiału_z_ładunku]]</f>
        <v>6.9614999999999903</v>
      </c>
      <c r="H427">
        <f>IF(martianeum[[#This Row],[stan_po_wydobyciu_z_ładunku]]&gt;=100,100,0)</f>
        <v>0</v>
      </c>
      <c r="I427">
        <f>martianeum[[#This Row],[stan_po_wydobyciu_z_ładunku]]-martianeum[[#This Row],[ile_zabiera_na_orbite]]</f>
        <v>6.9614999999999903</v>
      </c>
    </row>
    <row r="428" spans="1:9" x14ac:dyDescent="0.25">
      <c r="A428" s="1">
        <v>49067</v>
      </c>
      <c r="B428">
        <f t="shared" si="6"/>
        <v>6.9614999999999903</v>
      </c>
      <c r="C428" t="s">
        <v>4</v>
      </c>
      <c r="D428">
        <v>19.3</v>
      </c>
      <c r="E428">
        <v>0.4</v>
      </c>
      <c r="F428">
        <f>IF(martianeum[[#This Row],[zawartosc '[%']]]&gt;=1,martianeum[[#This Row],[masa '[kg']]]*martianeum[[#This Row],[zawartosc '[%']]]*0.01,0)</f>
        <v>0</v>
      </c>
      <c r="G428">
        <f>martianeum[[#This Row],[stan_magazynu '[kg']]]+martianeum[[#This Row],[ile_kg_materiału_z_ładunku]]</f>
        <v>6.9614999999999903</v>
      </c>
      <c r="H428">
        <f>IF(martianeum[[#This Row],[stan_po_wydobyciu_z_ładunku]]&gt;=100,100,0)</f>
        <v>0</v>
      </c>
      <c r="I428">
        <f>martianeum[[#This Row],[stan_po_wydobyciu_z_ładunku]]-martianeum[[#This Row],[ile_zabiera_na_orbite]]</f>
        <v>6.9614999999999903</v>
      </c>
    </row>
    <row r="429" spans="1:9" x14ac:dyDescent="0.25">
      <c r="A429" s="1">
        <v>49068</v>
      </c>
      <c r="B429">
        <f t="shared" si="6"/>
        <v>6.9614999999999903</v>
      </c>
      <c r="C429" t="s">
        <v>14</v>
      </c>
      <c r="D429">
        <v>25.5</v>
      </c>
      <c r="E429">
        <v>0</v>
      </c>
      <c r="F429">
        <f>IF(martianeum[[#This Row],[zawartosc '[%']]]&gt;=1,martianeum[[#This Row],[masa '[kg']]]*martianeum[[#This Row],[zawartosc '[%']]]*0.01,0)</f>
        <v>0</v>
      </c>
      <c r="G429">
        <f>martianeum[[#This Row],[stan_magazynu '[kg']]]+martianeum[[#This Row],[ile_kg_materiału_z_ładunku]]</f>
        <v>6.9614999999999903</v>
      </c>
      <c r="H429">
        <f>IF(martianeum[[#This Row],[stan_po_wydobyciu_z_ładunku]]&gt;=100,100,0)</f>
        <v>0</v>
      </c>
      <c r="I429">
        <f>martianeum[[#This Row],[stan_po_wydobyciu_z_ładunku]]-martianeum[[#This Row],[ile_zabiera_na_orbite]]</f>
        <v>6.9614999999999903</v>
      </c>
    </row>
    <row r="430" spans="1:9" x14ac:dyDescent="0.25">
      <c r="A430" s="1">
        <v>49069</v>
      </c>
      <c r="B430">
        <f t="shared" si="6"/>
        <v>6.9614999999999903</v>
      </c>
      <c r="C430" t="s">
        <v>6</v>
      </c>
      <c r="D430">
        <v>13.7</v>
      </c>
      <c r="E430">
        <v>11.7</v>
      </c>
      <c r="F430">
        <f>IF(martianeum[[#This Row],[zawartosc '[%']]]&gt;=1,martianeum[[#This Row],[masa '[kg']]]*martianeum[[#This Row],[zawartosc '[%']]]*0.01,0)</f>
        <v>1.6029</v>
      </c>
      <c r="G430">
        <f>martianeum[[#This Row],[stan_magazynu '[kg']]]+martianeum[[#This Row],[ile_kg_materiału_z_ładunku]]</f>
        <v>8.5643999999999902</v>
      </c>
      <c r="H430">
        <f>IF(martianeum[[#This Row],[stan_po_wydobyciu_z_ładunku]]&gt;=100,100,0)</f>
        <v>0</v>
      </c>
      <c r="I430">
        <f>martianeum[[#This Row],[stan_po_wydobyciu_z_ładunku]]-martianeum[[#This Row],[ile_zabiera_na_orbite]]</f>
        <v>8.5643999999999902</v>
      </c>
    </row>
    <row r="431" spans="1:9" x14ac:dyDescent="0.25">
      <c r="A431" s="1">
        <v>49070</v>
      </c>
      <c r="B431">
        <f t="shared" si="6"/>
        <v>8.5643999999999902</v>
      </c>
      <c r="C431" t="s">
        <v>19</v>
      </c>
      <c r="D431">
        <v>18.399999999999999</v>
      </c>
      <c r="E431">
        <v>0</v>
      </c>
      <c r="F431">
        <f>IF(martianeum[[#This Row],[zawartosc '[%']]]&gt;=1,martianeum[[#This Row],[masa '[kg']]]*martianeum[[#This Row],[zawartosc '[%']]]*0.01,0)</f>
        <v>0</v>
      </c>
      <c r="G431">
        <f>martianeum[[#This Row],[stan_magazynu '[kg']]]+martianeum[[#This Row],[ile_kg_materiału_z_ładunku]]</f>
        <v>8.5643999999999902</v>
      </c>
      <c r="H431">
        <f>IF(martianeum[[#This Row],[stan_po_wydobyciu_z_ładunku]]&gt;=100,100,0)</f>
        <v>0</v>
      </c>
      <c r="I431">
        <f>martianeum[[#This Row],[stan_po_wydobyciu_z_ładunku]]-martianeum[[#This Row],[ile_zabiera_na_orbite]]</f>
        <v>8.5643999999999902</v>
      </c>
    </row>
    <row r="432" spans="1:9" x14ac:dyDescent="0.25">
      <c r="A432" s="1">
        <v>49071</v>
      </c>
      <c r="B432">
        <f t="shared" si="6"/>
        <v>8.5643999999999902</v>
      </c>
      <c r="C432" t="s">
        <v>18</v>
      </c>
      <c r="D432">
        <v>11.1</v>
      </c>
      <c r="E432">
        <v>0</v>
      </c>
      <c r="F432">
        <f>IF(martianeum[[#This Row],[zawartosc '[%']]]&gt;=1,martianeum[[#This Row],[masa '[kg']]]*martianeum[[#This Row],[zawartosc '[%']]]*0.01,0)</f>
        <v>0</v>
      </c>
      <c r="G432">
        <f>martianeum[[#This Row],[stan_magazynu '[kg']]]+martianeum[[#This Row],[ile_kg_materiału_z_ładunku]]</f>
        <v>8.5643999999999902</v>
      </c>
      <c r="H432">
        <f>IF(martianeum[[#This Row],[stan_po_wydobyciu_z_ładunku]]&gt;=100,100,0)</f>
        <v>0</v>
      </c>
      <c r="I432">
        <f>martianeum[[#This Row],[stan_po_wydobyciu_z_ładunku]]-martianeum[[#This Row],[ile_zabiera_na_orbite]]</f>
        <v>8.5643999999999902</v>
      </c>
    </row>
    <row r="433" spans="1:9" x14ac:dyDescent="0.25">
      <c r="A433" s="1">
        <v>49072</v>
      </c>
      <c r="B433">
        <f t="shared" si="6"/>
        <v>8.5643999999999902</v>
      </c>
      <c r="C433" t="s">
        <v>12</v>
      </c>
      <c r="D433">
        <v>28</v>
      </c>
      <c r="E433">
        <v>0</v>
      </c>
      <c r="F433">
        <f>IF(martianeum[[#This Row],[zawartosc '[%']]]&gt;=1,martianeum[[#This Row],[masa '[kg']]]*martianeum[[#This Row],[zawartosc '[%']]]*0.01,0)</f>
        <v>0</v>
      </c>
      <c r="G433">
        <f>martianeum[[#This Row],[stan_magazynu '[kg']]]+martianeum[[#This Row],[ile_kg_materiału_z_ładunku]]</f>
        <v>8.5643999999999902</v>
      </c>
      <c r="H433">
        <f>IF(martianeum[[#This Row],[stan_po_wydobyciu_z_ładunku]]&gt;=100,100,0)</f>
        <v>0</v>
      </c>
      <c r="I433">
        <f>martianeum[[#This Row],[stan_po_wydobyciu_z_ładunku]]-martianeum[[#This Row],[ile_zabiera_na_orbite]]</f>
        <v>8.5643999999999902</v>
      </c>
    </row>
    <row r="434" spans="1:9" x14ac:dyDescent="0.25">
      <c r="A434" s="1">
        <v>49073</v>
      </c>
      <c r="B434">
        <f t="shared" si="6"/>
        <v>8.5643999999999902</v>
      </c>
      <c r="C434" t="s">
        <v>6</v>
      </c>
      <c r="D434">
        <v>16.2</v>
      </c>
      <c r="E434">
        <v>13.7</v>
      </c>
      <c r="F434">
        <f>IF(martianeum[[#This Row],[zawartosc '[%']]]&gt;=1,martianeum[[#This Row],[masa '[kg']]]*martianeum[[#This Row],[zawartosc '[%']]]*0.01,0)</f>
        <v>2.2193999999999998</v>
      </c>
      <c r="G434">
        <f>martianeum[[#This Row],[stan_magazynu '[kg']]]+martianeum[[#This Row],[ile_kg_materiału_z_ładunku]]</f>
        <v>10.783799999999991</v>
      </c>
      <c r="H434">
        <f>IF(martianeum[[#This Row],[stan_po_wydobyciu_z_ładunku]]&gt;=100,100,0)</f>
        <v>0</v>
      </c>
      <c r="I434">
        <f>martianeum[[#This Row],[stan_po_wydobyciu_z_ładunku]]-martianeum[[#This Row],[ile_zabiera_na_orbite]]</f>
        <v>10.783799999999991</v>
      </c>
    </row>
    <row r="435" spans="1:9" x14ac:dyDescent="0.25">
      <c r="A435" s="1">
        <v>49074</v>
      </c>
      <c r="B435">
        <f t="shared" si="6"/>
        <v>10.783799999999991</v>
      </c>
      <c r="C435" t="s">
        <v>19</v>
      </c>
      <c r="D435">
        <v>12.1</v>
      </c>
      <c r="E435">
        <v>37.200000000000003</v>
      </c>
      <c r="F435">
        <f>IF(martianeum[[#This Row],[zawartosc '[%']]]&gt;=1,martianeum[[#This Row],[masa '[kg']]]*martianeum[[#This Row],[zawartosc '[%']]]*0.01,0)</f>
        <v>4.5011999999999999</v>
      </c>
      <c r="G435">
        <f>martianeum[[#This Row],[stan_magazynu '[kg']]]+martianeum[[#This Row],[ile_kg_materiału_z_ładunku]]</f>
        <v>15.284999999999989</v>
      </c>
      <c r="H435">
        <f>IF(martianeum[[#This Row],[stan_po_wydobyciu_z_ładunku]]&gt;=100,100,0)</f>
        <v>0</v>
      </c>
      <c r="I435">
        <f>martianeum[[#This Row],[stan_po_wydobyciu_z_ładunku]]-martianeum[[#This Row],[ile_zabiera_na_orbite]]</f>
        <v>15.284999999999989</v>
      </c>
    </row>
    <row r="436" spans="1:9" x14ac:dyDescent="0.25">
      <c r="A436" s="1">
        <v>49075</v>
      </c>
      <c r="B436">
        <f t="shared" si="6"/>
        <v>15.284999999999989</v>
      </c>
      <c r="C436" t="s">
        <v>20</v>
      </c>
      <c r="D436">
        <v>21.4</v>
      </c>
      <c r="E436">
        <v>3.1</v>
      </c>
      <c r="F436">
        <f>IF(martianeum[[#This Row],[zawartosc '[%']]]&gt;=1,martianeum[[#This Row],[masa '[kg']]]*martianeum[[#This Row],[zawartosc '[%']]]*0.01,0)</f>
        <v>0.6634000000000001</v>
      </c>
      <c r="G436">
        <f>martianeum[[#This Row],[stan_magazynu '[kg']]]+martianeum[[#This Row],[ile_kg_materiału_z_ładunku]]</f>
        <v>15.948399999999989</v>
      </c>
      <c r="H436">
        <f>IF(martianeum[[#This Row],[stan_po_wydobyciu_z_ładunku]]&gt;=100,100,0)</f>
        <v>0</v>
      </c>
      <c r="I436">
        <f>martianeum[[#This Row],[stan_po_wydobyciu_z_ładunku]]-martianeum[[#This Row],[ile_zabiera_na_orbite]]</f>
        <v>15.948399999999989</v>
      </c>
    </row>
    <row r="437" spans="1:9" x14ac:dyDescent="0.25">
      <c r="A437" s="1">
        <v>49076</v>
      </c>
      <c r="B437">
        <f t="shared" si="6"/>
        <v>15.948399999999989</v>
      </c>
      <c r="C437" t="s">
        <v>10</v>
      </c>
      <c r="D437">
        <v>11.2</v>
      </c>
      <c r="E437">
        <v>0</v>
      </c>
      <c r="F437">
        <f>IF(martianeum[[#This Row],[zawartosc '[%']]]&gt;=1,martianeum[[#This Row],[masa '[kg']]]*martianeum[[#This Row],[zawartosc '[%']]]*0.01,0)</f>
        <v>0</v>
      </c>
      <c r="G437">
        <f>martianeum[[#This Row],[stan_magazynu '[kg']]]+martianeum[[#This Row],[ile_kg_materiału_z_ładunku]]</f>
        <v>15.948399999999989</v>
      </c>
      <c r="H437">
        <f>IF(martianeum[[#This Row],[stan_po_wydobyciu_z_ładunku]]&gt;=100,100,0)</f>
        <v>0</v>
      </c>
      <c r="I437">
        <f>martianeum[[#This Row],[stan_po_wydobyciu_z_ładunku]]-martianeum[[#This Row],[ile_zabiera_na_orbite]]</f>
        <v>15.948399999999989</v>
      </c>
    </row>
    <row r="438" spans="1:9" x14ac:dyDescent="0.25">
      <c r="A438" s="1">
        <v>49077</v>
      </c>
      <c r="B438">
        <f t="shared" si="6"/>
        <v>15.948399999999989</v>
      </c>
      <c r="C438" t="s">
        <v>28</v>
      </c>
      <c r="D438">
        <v>18.399999999999999</v>
      </c>
      <c r="E438">
        <v>0.2</v>
      </c>
      <c r="F438">
        <f>IF(martianeum[[#This Row],[zawartosc '[%']]]&gt;=1,martianeum[[#This Row],[masa '[kg']]]*martianeum[[#This Row],[zawartosc '[%']]]*0.01,0)</f>
        <v>0</v>
      </c>
      <c r="G438">
        <f>martianeum[[#This Row],[stan_magazynu '[kg']]]+martianeum[[#This Row],[ile_kg_materiału_z_ładunku]]</f>
        <v>15.948399999999989</v>
      </c>
      <c r="H438">
        <f>IF(martianeum[[#This Row],[stan_po_wydobyciu_z_ładunku]]&gt;=100,100,0)</f>
        <v>0</v>
      </c>
      <c r="I438">
        <f>martianeum[[#This Row],[stan_po_wydobyciu_z_ładunku]]-martianeum[[#This Row],[ile_zabiera_na_orbite]]</f>
        <v>15.948399999999989</v>
      </c>
    </row>
    <row r="439" spans="1:9" x14ac:dyDescent="0.25">
      <c r="A439" s="1">
        <v>49078</v>
      </c>
      <c r="B439">
        <f t="shared" si="6"/>
        <v>15.948399999999989</v>
      </c>
      <c r="C439" t="s">
        <v>12</v>
      </c>
      <c r="D439">
        <v>13.7</v>
      </c>
      <c r="E439">
        <v>0</v>
      </c>
      <c r="F439">
        <f>IF(martianeum[[#This Row],[zawartosc '[%']]]&gt;=1,martianeum[[#This Row],[masa '[kg']]]*martianeum[[#This Row],[zawartosc '[%']]]*0.01,0)</f>
        <v>0</v>
      </c>
      <c r="G439">
        <f>martianeum[[#This Row],[stan_magazynu '[kg']]]+martianeum[[#This Row],[ile_kg_materiału_z_ładunku]]</f>
        <v>15.948399999999989</v>
      </c>
      <c r="H439">
        <f>IF(martianeum[[#This Row],[stan_po_wydobyciu_z_ładunku]]&gt;=100,100,0)</f>
        <v>0</v>
      </c>
      <c r="I439">
        <f>martianeum[[#This Row],[stan_po_wydobyciu_z_ładunku]]-martianeum[[#This Row],[ile_zabiera_na_orbite]]</f>
        <v>15.948399999999989</v>
      </c>
    </row>
    <row r="440" spans="1:9" x14ac:dyDescent="0.25">
      <c r="A440" s="1">
        <v>49079</v>
      </c>
      <c r="B440">
        <f t="shared" si="6"/>
        <v>15.948399999999989</v>
      </c>
      <c r="C440" t="s">
        <v>19</v>
      </c>
      <c r="D440">
        <v>10.4</v>
      </c>
      <c r="E440">
        <v>15.6</v>
      </c>
      <c r="F440">
        <f>IF(martianeum[[#This Row],[zawartosc '[%']]]&gt;=1,martianeum[[#This Row],[masa '[kg']]]*martianeum[[#This Row],[zawartosc '[%']]]*0.01,0)</f>
        <v>1.6224000000000001</v>
      </c>
      <c r="G440">
        <f>martianeum[[#This Row],[stan_magazynu '[kg']]]+martianeum[[#This Row],[ile_kg_materiału_z_ładunku]]</f>
        <v>17.570799999999988</v>
      </c>
      <c r="H440">
        <f>IF(martianeum[[#This Row],[stan_po_wydobyciu_z_ładunku]]&gt;=100,100,0)</f>
        <v>0</v>
      </c>
      <c r="I440">
        <f>martianeum[[#This Row],[stan_po_wydobyciu_z_ładunku]]-martianeum[[#This Row],[ile_zabiera_na_orbite]]</f>
        <v>17.570799999999988</v>
      </c>
    </row>
    <row r="441" spans="1:9" x14ac:dyDescent="0.25">
      <c r="A441" s="1">
        <v>49080</v>
      </c>
      <c r="B441">
        <f t="shared" si="6"/>
        <v>17.570799999999988</v>
      </c>
      <c r="C441" t="s">
        <v>31</v>
      </c>
      <c r="D441">
        <v>21.8</v>
      </c>
      <c r="E441">
        <v>0</v>
      </c>
      <c r="F441">
        <f>IF(martianeum[[#This Row],[zawartosc '[%']]]&gt;=1,martianeum[[#This Row],[masa '[kg']]]*martianeum[[#This Row],[zawartosc '[%']]]*0.01,0)</f>
        <v>0</v>
      </c>
      <c r="G441">
        <f>martianeum[[#This Row],[stan_magazynu '[kg']]]+martianeum[[#This Row],[ile_kg_materiału_z_ładunku]]</f>
        <v>17.570799999999988</v>
      </c>
      <c r="H441">
        <f>IF(martianeum[[#This Row],[stan_po_wydobyciu_z_ładunku]]&gt;=100,100,0)</f>
        <v>0</v>
      </c>
      <c r="I441">
        <f>martianeum[[#This Row],[stan_po_wydobyciu_z_ładunku]]-martianeum[[#This Row],[ile_zabiera_na_orbite]]</f>
        <v>17.570799999999988</v>
      </c>
    </row>
    <row r="442" spans="1:9" x14ac:dyDescent="0.25">
      <c r="A442" s="1">
        <v>49081</v>
      </c>
      <c r="B442">
        <f t="shared" si="6"/>
        <v>17.570799999999988</v>
      </c>
      <c r="C442" t="s">
        <v>7</v>
      </c>
      <c r="D442">
        <v>11</v>
      </c>
      <c r="E442">
        <v>0.4</v>
      </c>
      <c r="F442">
        <f>IF(martianeum[[#This Row],[zawartosc '[%']]]&gt;=1,martianeum[[#This Row],[masa '[kg']]]*martianeum[[#This Row],[zawartosc '[%']]]*0.01,0)</f>
        <v>0</v>
      </c>
      <c r="G442">
        <f>martianeum[[#This Row],[stan_magazynu '[kg']]]+martianeum[[#This Row],[ile_kg_materiału_z_ładunku]]</f>
        <v>17.570799999999988</v>
      </c>
      <c r="H442">
        <f>IF(martianeum[[#This Row],[stan_po_wydobyciu_z_ładunku]]&gt;=100,100,0)</f>
        <v>0</v>
      </c>
      <c r="I442">
        <f>martianeum[[#This Row],[stan_po_wydobyciu_z_ładunku]]-martianeum[[#This Row],[ile_zabiera_na_orbite]]</f>
        <v>17.570799999999988</v>
      </c>
    </row>
    <row r="443" spans="1:9" x14ac:dyDescent="0.25">
      <c r="A443" s="1">
        <v>49082</v>
      </c>
      <c r="B443">
        <f t="shared" si="6"/>
        <v>17.570799999999988</v>
      </c>
      <c r="C443" t="s">
        <v>10</v>
      </c>
      <c r="D443">
        <v>19</v>
      </c>
      <c r="E443">
        <v>21.9</v>
      </c>
      <c r="F443">
        <f>IF(martianeum[[#This Row],[zawartosc '[%']]]&gt;=1,martianeum[[#This Row],[masa '[kg']]]*martianeum[[#This Row],[zawartosc '[%']]]*0.01,0)</f>
        <v>4.1609999999999996</v>
      </c>
      <c r="G443">
        <f>martianeum[[#This Row],[stan_magazynu '[kg']]]+martianeum[[#This Row],[ile_kg_materiału_z_ładunku]]</f>
        <v>21.731799999999986</v>
      </c>
      <c r="H443">
        <f>IF(martianeum[[#This Row],[stan_po_wydobyciu_z_ładunku]]&gt;=100,100,0)</f>
        <v>0</v>
      </c>
      <c r="I443">
        <f>martianeum[[#This Row],[stan_po_wydobyciu_z_ładunku]]-martianeum[[#This Row],[ile_zabiera_na_orbite]]</f>
        <v>21.731799999999986</v>
      </c>
    </row>
    <row r="444" spans="1:9" x14ac:dyDescent="0.25">
      <c r="A444" s="1">
        <v>49083</v>
      </c>
      <c r="B444">
        <f t="shared" si="6"/>
        <v>21.731799999999986</v>
      </c>
      <c r="C444" t="s">
        <v>10</v>
      </c>
      <c r="D444">
        <v>12.5</v>
      </c>
      <c r="E444">
        <v>0</v>
      </c>
      <c r="F444">
        <f>IF(martianeum[[#This Row],[zawartosc '[%']]]&gt;=1,martianeum[[#This Row],[masa '[kg']]]*martianeum[[#This Row],[zawartosc '[%']]]*0.01,0)</f>
        <v>0</v>
      </c>
      <c r="G444">
        <f>martianeum[[#This Row],[stan_magazynu '[kg']]]+martianeum[[#This Row],[ile_kg_materiału_z_ładunku]]</f>
        <v>21.731799999999986</v>
      </c>
      <c r="H444">
        <f>IF(martianeum[[#This Row],[stan_po_wydobyciu_z_ładunku]]&gt;=100,100,0)</f>
        <v>0</v>
      </c>
      <c r="I444">
        <f>martianeum[[#This Row],[stan_po_wydobyciu_z_ładunku]]-martianeum[[#This Row],[ile_zabiera_na_orbite]]</f>
        <v>21.731799999999986</v>
      </c>
    </row>
    <row r="445" spans="1:9" x14ac:dyDescent="0.25">
      <c r="A445" s="1">
        <v>49084</v>
      </c>
      <c r="B445">
        <f t="shared" si="6"/>
        <v>21.731799999999986</v>
      </c>
      <c r="C445" t="s">
        <v>15</v>
      </c>
      <c r="D445">
        <v>13.6</v>
      </c>
      <c r="E445">
        <v>12.6</v>
      </c>
      <c r="F445">
        <f>IF(martianeum[[#This Row],[zawartosc '[%']]]&gt;=1,martianeum[[#This Row],[masa '[kg']]]*martianeum[[#This Row],[zawartosc '[%']]]*0.01,0)</f>
        <v>1.7135999999999998</v>
      </c>
      <c r="G445">
        <f>martianeum[[#This Row],[stan_magazynu '[kg']]]+martianeum[[#This Row],[ile_kg_materiału_z_ładunku]]</f>
        <v>23.445399999999985</v>
      </c>
      <c r="H445">
        <f>IF(martianeum[[#This Row],[stan_po_wydobyciu_z_ładunku]]&gt;=100,100,0)</f>
        <v>0</v>
      </c>
      <c r="I445">
        <f>martianeum[[#This Row],[stan_po_wydobyciu_z_ładunku]]-martianeum[[#This Row],[ile_zabiera_na_orbite]]</f>
        <v>23.445399999999985</v>
      </c>
    </row>
    <row r="446" spans="1:9" x14ac:dyDescent="0.25">
      <c r="A446" s="1">
        <v>49085</v>
      </c>
      <c r="B446">
        <f t="shared" si="6"/>
        <v>23.445399999999985</v>
      </c>
      <c r="C446" t="s">
        <v>10</v>
      </c>
      <c r="D446">
        <v>20.2</v>
      </c>
      <c r="E446">
        <v>17.899999999999999</v>
      </c>
      <c r="F446">
        <f>IF(martianeum[[#This Row],[zawartosc '[%']]]&gt;=1,martianeum[[#This Row],[masa '[kg']]]*martianeum[[#This Row],[zawartosc '[%']]]*0.01,0)</f>
        <v>3.6158000000000001</v>
      </c>
      <c r="G446">
        <f>martianeum[[#This Row],[stan_magazynu '[kg']]]+martianeum[[#This Row],[ile_kg_materiału_z_ładunku]]</f>
        <v>27.061199999999985</v>
      </c>
      <c r="H446">
        <f>IF(martianeum[[#This Row],[stan_po_wydobyciu_z_ładunku]]&gt;=100,100,0)</f>
        <v>0</v>
      </c>
      <c r="I446">
        <f>martianeum[[#This Row],[stan_po_wydobyciu_z_ładunku]]-martianeum[[#This Row],[ile_zabiera_na_orbite]]</f>
        <v>27.061199999999985</v>
      </c>
    </row>
    <row r="447" spans="1:9" x14ac:dyDescent="0.25">
      <c r="A447" s="1">
        <v>49086</v>
      </c>
      <c r="B447">
        <f t="shared" si="6"/>
        <v>27.061199999999985</v>
      </c>
      <c r="C447" t="s">
        <v>10</v>
      </c>
      <c r="D447">
        <v>28.7</v>
      </c>
      <c r="E447">
        <v>0</v>
      </c>
      <c r="F447">
        <f>IF(martianeum[[#This Row],[zawartosc '[%']]]&gt;=1,martianeum[[#This Row],[masa '[kg']]]*martianeum[[#This Row],[zawartosc '[%']]]*0.01,0)</f>
        <v>0</v>
      </c>
      <c r="G447">
        <f>martianeum[[#This Row],[stan_magazynu '[kg']]]+martianeum[[#This Row],[ile_kg_materiału_z_ładunku]]</f>
        <v>27.061199999999985</v>
      </c>
      <c r="H447">
        <f>IF(martianeum[[#This Row],[stan_po_wydobyciu_z_ładunku]]&gt;=100,100,0)</f>
        <v>0</v>
      </c>
      <c r="I447">
        <f>martianeum[[#This Row],[stan_po_wydobyciu_z_ładunku]]-martianeum[[#This Row],[ile_zabiera_na_orbite]]</f>
        <v>27.061199999999985</v>
      </c>
    </row>
    <row r="448" spans="1:9" x14ac:dyDescent="0.25">
      <c r="A448" s="1">
        <v>49087</v>
      </c>
      <c r="B448">
        <f t="shared" si="6"/>
        <v>27.061199999999985</v>
      </c>
      <c r="C448" t="s">
        <v>20</v>
      </c>
      <c r="D448">
        <v>13.4</v>
      </c>
      <c r="E448">
        <v>4.8</v>
      </c>
      <c r="F448">
        <f>IF(martianeum[[#This Row],[zawartosc '[%']]]&gt;=1,martianeum[[#This Row],[masa '[kg']]]*martianeum[[#This Row],[zawartosc '[%']]]*0.01,0)</f>
        <v>0.64319999999999999</v>
      </c>
      <c r="G448">
        <f>martianeum[[#This Row],[stan_magazynu '[kg']]]+martianeum[[#This Row],[ile_kg_materiału_z_ładunku]]</f>
        <v>27.704399999999985</v>
      </c>
      <c r="H448">
        <f>IF(martianeum[[#This Row],[stan_po_wydobyciu_z_ładunku]]&gt;=100,100,0)</f>
        <v>0</v>
      </c>
      <c r="I448">
        <f>martianeum[[#This Row],[stan_po_wydobyciu_z_ładunku]]-martianeum[[#This Row],[ile_zabiera_na_orbite]]</f>
        <v>27.704399999999985</v>
      </c>
    </row>
    <row r="449" spans="1:9" x14ac:dyDescent="0.25">
      <c r="A449" s="1">
        <v>49088</v>
      </c>
      <c r="B449">
        <f t="shared" si="6"/>
        <v>27.704399999999985</v>
      </c>
      <c r="C449" t="s">
        <v>15</v>
      </c>
      <c r="D449">
        <v>12</v>
      </c>
      <c r="E449">
        <v>8.9</v>
      </c>
      <c r="F449">
        <f>IF(martianeum[[#This Row],[zawartosc '[%']]]&gt;=1,martianeum[[#This Row],[masa '[kg']]]*martianeum[[#This Row],[zawartosc '[%']]]*0.01,0)</f>
        <v>1.0680000000000001</v>
      </c>
      <c r="G449">
        <f>martianeum[[#This Row],[stan_magazynu '[kg']]]+martianeum[[#This Row],[ile_kg_materiału_z_ładunku]]</f>
        <v>28.772399999999987</v>
      </c>
      <c r="H449">
        <f>IF(martianeum[[#This Row],[stan_po_wydobyciu_z_ładunku]]&gt;=100,100,0)</f>
        <v>0</v>
      </c>
      <c r="I449">
        <f>martianeum[[#This Row],[stan_po_wydobyciu_z_ładunku]]-martianeum[[#This Row],[ile_zabiera_na_orbite]]</f>
        <v>28.772399999999987</v>
      </c>
    </row>
    <row r="450" spans="1:9" x14ac:dyDescent="0.25">
      <c r="A450" s="1">
        <v>49089</v>
      </c>
      <c r="B450">
        <f t="shared" si="6"/>
        <v>28.772399999999987</v>
      </c>
      <c r="C450" t="s">
        <v>11</v>
      </c>
      <c r="D450">
        <v>28.9</v>
      </c>
      <c r="E450">
        <v>13.9</v>
      </c>
      <c r="F450">
        <f>IF(martianeum[[#This Row],[zawartosc '[%']]]&gt;=1,martianeum[[#This Row],[masa '[kg']]]*martianeum[[#This Row],[zawartosc '[%']]]*0.01,0)</f>
        <v>4.0171000000000001</v>
      </c>
      <c r="G450">
        <f>martianeum[[#This Row],[stan_magazynu '[kg']]]+martianeum[[#This Row],[ile_kg_materiału_z_ładunku]]</f>
        <v>32.78949999999999</v>
      </c>
      <c r="H450">
        <f>IF(martianeum[[#This Row],[stan_po_wydobyciu_z_ładunku]]&gt;=100,100,0)</f>
        <v>0</v>
      </c>
      <c r="I450">
        <f>martianeum[[#This Row],[stan_po_wydobyciu_z_ładunku]]-martianeum[[#This Row],[ile_zabiera_na_orbite]]</f>
        <v>32.78949999999999</v>
      </c>
    </row>
    <row r="451" spans="1:9" x14ac:dyDescent="0.25">
      <c r="A451" s="1">
        <v>49090</v>
      </c>
      <c r="B451">
        <f t="shared" si="6"/>
        <v>32.78949999999999</v>
      </c>
      <c r="C451" t="s">
        <v>22</v>
      </c>
      <c r="D451">
        <v>25.2</v>
      </c>
      <c r="E451">
        <v>0</v>
      </c>
      <c r="F451">
        <f>IF(martianeum[[#This Row],[zawartosc '[%']]]&gt;=1,martianeum[[#This Row],[masa '[kg']]]*martianeum[[#This Row],[zawartosc '[%']]]*0.01,0)</f>
        <v>0</v>
      </c>
      <c r="G451">
        <f>martianeum[[#This Row],[stan_magazynu '[kg']]]+martianeum[[#This Row],[ile_kg_materiału_z_ładunku]]</f>
        <v>32.78949999999999</v>
      </c>
      <c r="H451">
        <f>IF(martianeum[[#This Row],[stan_po_wydobyciu_z_ładunku]]&gt;=100,100,0)</f>
        <v>0</v>
      </c>
      <c r="I451">
        <f>martianeum[[#This Row],[stan_po_wydobyciu_z_ładunku]]-martianeum[[#This Row],[ile_zabiera_na_orbite]]</f>
        <v>32.78949999999999</v>
      </c>
    </row>
    <row r="452" spans="1:9" x14ac:dyDescent="0.25">
      <c r="A452" s="1">
        <v>49091</v>
      </c>
      <c r="B452">
        <f t="shared" ref="B452:B515" si="7">I451</f>
        <v>32.78949999999999</v>
      </c>
      <c r="C452" t="s">
        <v>11</v>
      </c>
      <c r="D452">
        <v>18.600000000000001</v>
      </c>
      <c r="E452">
        <v>1.8</v>
      </c>
      <c r="F452">
        <f>IF(martianeum[[#This Row],[zawartosc '[%']]]&gt;=1,martianeum[[#This Row],[masa '[kg']]]*martianeum[[#This Row],[zawartosc '[%']]]*0.01,0)</f>
        <v>0.33480000000000004</v>
      </c>
      <c r="G452">
        <f>martianeum[[#This Row],[stan_magazynu '[kg']]]+martianeum[[#This Row],[ile_kg_materiału_z_ładunku]]</f>
        <v>33.124299999999991</v>
      </c>
      <c r="H452">
        <f>IF(martianeum[[#This Row],[stan_po_wydobyciu_z_ładunku]]&gt;=100,100,0)</f>
        <v>0</v>
      </c>
      <c r="I452">
        <f>martianeum[[#This Row],[stan_po_wydobyciu_z_ładunku]]-martianeum[[#This Row],[ile_zabiera_na_orbite]]</f>
        <v>33.124299999999991</v>
      </c>
    </row>
    <row r="453" spans="1:9" x14ac:dyDescent="0.25">
      <c r="A453" s="1">
        <v>49092</v>
      </c>
      <c r="B453">
        <f t="shared" si="7"/>
        <v>33.124299999999991</v>
      </c>
      <c r="C453" t="s">
        <v>26</v>
      </c>
      <c r="D453">
        <v>20</v>
      </c>
      <c r="E453">
        <v>2.4</v>
      </c>
      <c r="F453">
        <f>IF(martianeum[[#This Row],[zawartosc '[%']]]&gt;=1,martianeum[[#This Row],[masa '[kg']]]*martianeum[[#This Row],[zawartosc '[%']]]*0.01,0)</f>
        <v>0.48</v>
      </c>
      <c r="G453">
        <f>martianeum[[#This Row],[stan_magazynu '[kg']]]+martianeum[[#This Row],[ile_kg_materiału_z_ładunku]]</f>
        <v>33.604299999999988</v>
      </c>
      <c r="H453">
        <f>IF(martianeum[[#This Row],[stan_po_wydobyciu_z_ładunku]]&gt;=100,100,0)</f>
        <v>0</v>
      </c>
      <c r="I453">
        <f>martianeum[[#This Row],[stan_po_wydobyciu_z_ładunku]]-martianeum[[#This Row],[ile_zabiera_na_orbite]]</f>
        <v>33.604299999999988</v>
      </c>
    </row>
    <row r="454" spans="1:9" x14ac:dyDescent="0.25">
      <c r="A454" s="1">
        <v>49093</v>
      </c>
      <c r="B454">
        <f t="shared" si="7"/>
        <v>33.604299999999988</v>
      </c>
      <c r="C454" t="s">
        <v>9</v>
      </c>
      <c r="D454">
        <v>14.3</v>
      </c>
      <c r="E454">
        <v>3.9</v>
      </c>
      <c r="F454">
        <f>IF(martianeum[[#This Row],[zawartosc '[%']]]&gt;=1,martianeum[[#This Row],[masa '[kg']]]*martianeum[[#This Row],[zawartosc '[%']]]*0.01,0)</f>
        <v>0.55770000000000008</v>
      </c>
      <c r="G454">
        <f>martianeum[[#This Row],[stan_magazynu '[kg']]]+martianeum[[#This Row],[ile_kg_materiału_z_ładunku]]</f>
        <v>34.161999999999985</v>
      </c>
      <c r="H454">
        <f>IF(martianeum[[#This Row],[stan_po_wydobyciu_z_ładunku]]&gt;=100,100,0)</f>
        <v>0</v>
      </c>
      <c r="I454">
        <f>martianeum[[#This Row],[stan_po_wydobyciu_z_ładunku]]-martianeum[[#This Row],[ile_zabiera_na_orbite]]</f>
        <v>34.161999999999985</v>
      </c>
    </row>
    <row r="455" spans="1:9" x14ac:dyDescent="0.25">
      <c r="A455" s="1">
        <v>49094</v>
      </c>
      <c r="B455">
        <f t="shared" si="7"/>
        <v>34.161999999999985</v>
      </c>
      <c r="C455" t="s">
        <v>10</v>
      </c>
      <c r="D455">
        <v>28.8</v>
      </c>
      <c r="E455">
        <v>25.1</v>
      </c>
      <c r="F455">
        <f>IF(martianeum[[#This Row],[zawartosc '[%']]]&gt;=1,martianeum[[#This Row],[masa '[kg']]]*martianeum[[#This Row],[zawartosc '[%']]]*0.01,0)</f>
        <v>7.2288000000000014</v>
      </c>
      <c r="G455">
        <f>martianeum[[#This Row],[stan_magazynu '[kg']]]+martianeum[[#This Row],[ile_kg_materiału_z_ładunku]]</f>
        <v>41.390799999999984</v>
      </c>
      <c r="H455">
        <f>IF(martianeum[[#This Row],[stan_po_wydobyciu_z_ładunku]]&gt;=100,100,0)</f>
        <v>0</v>
      </c>
      <c r="I455">
        <f>martianeum[[#This Row],[stan_po_wydobyciu_z_ładunku]]-martianeum[[#This Row],[ile_zabiera_na_orbite]]</f>
        <v>41.390799999999984</v>
      </c>
    </row>
    <row r="456" spans="1:9" x14ac:dyDescent="0.25">
      <c r="A456" s="1">
        <v>49095</v>
      </c>
      <c r="B456">
        <f t="shared" si="7"/>
        <v>41.390799999999984</v>
      </c>
      <c r="C456" t="s">
        <v>19</v>
      </c>
      <c r="D456">
        <v>26.8</v>
      </c>
      <c r="E456">
        <v>10.8</v>
      </c>
      <c r="F456">
        <f>IF(martianeum[[#This Row],[zawartosc '[%']]]&gt;=1,martianeum[[#This Row],[masa '[kg']]]*martianeum[[#This Row],[zawartosc '[%']]]*0.01,0)</f>
        <v>2.8944000000000005</v>
      </c>
      <c r="G456">
        <f>martianeum[[#This Row],[stan_magazynu '[kg']]]+martianeum[[#This Row],[ile_kg_materiału_z_ładunku]]</f>
        <v>44.285199999999982</v>
      </c>
      <c r="H456">
        <f>IF(martianeum[[#This Row],[stan_po_wydobyciu_z_ładunku]]&gt;=100,100,0)</f>
        <v>0</v>
      </c>
      <c r="I456">
        <f>martianeum[[#This Row],[stan_po_wydobyciu_z_ładunku]]-martianeum[[#This Row],[ile_zabiera_na_orbite]]</f>
        <v>44.285199999999982</v>
      </c>
    </row>
    <row r="457" spans="1:9" x14ac:dyDescent="0.25">
      <c r="A457" s="1">
        <v>49096</v>
      </c>
      <c r="B457">
        <f t="shared" si="7"/>
        <v>44.285199999999982</v>
      </c>
      <c r="C457" t="s">
        <v>19</v>
      </c>
      <c r="D457">
        <v>20.399999999999999</v>
      </c>
      <c r="E457">
        <v>0</v>
      </c>
      <c r="F457">
        <f>IF(martianeum[[#This Row],[zawartosc '[%']]]&gt;=1,martianeum[[#This Row],[masa '[kg']]]*martianeum[[#This Row],[zawartosc '[%']]]*0.01,0)</f>
        <v>0</v>
      </c>
      <c r="G457">
        <f>martianeum[[#This Row],[stan_magazynu '[kg']]]+martianeum[[#This Row],[ile_kg_materiału_z_ładunku]]</f>
        <v>44.285199999999982</v>
      </c>
      <c r="H457">
        <f>IF(martianeum[[#This Row],[stan_po_wydobyciu_z_ładunku]]&gt;=100,100,0)</f>
        <v>0</v>
      </c>
      <c r="I457">
        <f>martianeum[[#This Row],[stan_po_wydobyciu_z_ładunku]]-martianeum[[#This Row],[ile_zabiera_na_orbite]]</f>
        <v>44.285199999999982</v>
      </c>
    </row>
    <row r="458" spans="1:9" x14ac:dyDescent="0.25">
      <c r="A458" s="1">
        <v>49097</v>
      </c>
      <c r="B458">
        <f t="shared" si="7"/>
        <v>44.285199999999982</v>
      </c>
      <c r="C458" t="s">
        <v>22</v>
      </c>
      <c r="D458">
        <v>14.1</v>
      </c>
      <c r="E458">
        <v>4.5</v>
      </c>
      <c r="F458">
        <f>IF(martianeum[[#This Row],[zawartosc '[%']]]&gt;=1,martianeum[[#This Row],[masa '[kg']]]*martianeum[[#This Row],[zawartosc '[%']]]*0.01,0)</f>
        <v>0.63449999999999995</v>
      </c>
      <c r="G458">
        <f>martianeum[[#This Row],[stan_magazynu '[kg']]]+martianeum[[#This Row],[ile_kg_materiału_z_ładunku]]</f>
        <v>44.919699999999985</v>
      </c>
      <c r="H458">
        <f>IF(martianeum[[#This Row],[stan_po_wydobyciu_z_ładunku]]&gt;=100,100,0)</f>
        <v>0</v>
      </c>
      <c r="I458">
        <f>martianeum[[#This Row],[stan_po_wydobyciu_z_ładunku]]-martianeum[[#This Row],[ile_zabiera_na_orbite]]</f>
        <v>44.919699999999985</v>
      </c>
    </row>
    <row r="459" spans="1:9" x14ac:dyDescent="0.25">
      <c r="A459" s="1">
        <v>49098</v>
      </c>
      <c r="B459">
        <f t="shared" si="7"/>
        <v>44.919699999999985</v>
      </c>
      <c r="C459" t="s">
        <v>14</v>
      </c>
      <c r="D459">
        <v>28.1</v>
      </c>
      <c r="E459">
        <v>6.3</v>
      </c>
      <c r="F459">
        <f>IF(martianeum[[#This Row],[zawartosc '[%']]]&gt;=1,martianeum[[#This Row],[masa '[kg']]]*martianeum[[#This Row],[zawartosc '[%']]]*0.01,0)</f>
        <v>1.7703</v>
      </c>
      <c r="G459">
        <f>martianeum[[#This Row],[stan_magazynu '[kg']]]+martianeum[[#This Row],[ile_kg_materiału_z_ładunku]]</f>
        <v>46.689999999999984</v>
      </c>
      <c r="H459">
        <f>IF(martianeum[[#This Row],[stan_po_wydobyciu_z_ładunku]]&gt;=100,100,0)</f>
        <v>0</v>
      </c>
      <c r="I459">
        <f>martianeum[[#This Row],[stan_po_wydobyciu_z_ładunku]]-martianeum[[#This Row],[ile_zabiera_na_orbite]]</f>
        <v>46.689999999999984</v>
      </c>
    </row>
    <row r="460" spans="1:9" x14ac:dyDescent="0.25">
      <c r="A460" s="1">
        <v>49099</v>
      </c>
      <c r="B460">
        <f t="shared" si="7"/>
        <v>46.689999999999984</v>
      </c>
      <c r="C460" t="s">
        <v>13</v>
      </c>
      <c r="D460">
        <v>15.7</v>
      </c>
      <c r="E460">
        <v>11.5</v>
      </c>
      <c r="F460">
        <f>IF(martianeum[[#This Row],[zawartosc '[%']]]&gt;=1,martianeum[[#This Row],[masa '[kg']]]*martianeum[[#This Row],[zawartosc '[%']]]*0.01,0)</f>
        <v>1.8054999999999999</v>
      </c>
      <c r="G460">
        <f>martianeum[[#This Row],[stan_magazynu '[kg']]]+martianeum[[#This Row],[ile_kg_materiału_z_ładunku]]</f>
        <v>48.495499999999986</v>
      </c>
      <c r="H460">
        <f>IF(martianeum[[#This Row],[stan_po_wydobyciu_z_ładunku]]&gt;=100,100,0)</f>
        <v>0</v>
      </c>
      <c r="I460">
        <f>martianeum[[#This Row],[stan_po_wydobyciu_z_ładunku]]-martianeum[[#This Row],[ile_zabiera_na_orbite]]</f>
        <v>48.495499999999986</v>
      </c>
    </row>
    <row r="461" spans="1:9" x14ac:dyDescent="0.25">
      <c r="A461" s="1">
        <v>49100</v>
      </c>
      <c r="B461">
        <f t="shared" si="7"/>
        <v>48.495499999999986</v>
      </c>
      <c r="C461" t="s">
        <v>29</v>
      </c>
      <c r="D461">
        <v>27.7</v>
      </c>
      <c r="E461">
        <v>0.6</v>
      </c>
      <c r="F461">
        <f>IF(martianeum[[#This Row],[zawartosc '[%']]]&gt;=1,martianeum[[#This Row],[masa '[kg']]]*martianeum[[#This Row],[zawartosc '[%']]]*0.01,0)</f>
        <v>0</v>
      </c>
      <c r="G461">
        <f>martianeum[[#This Row],[stan_magazynu '[kg']]]+martianeum[[#This Row],[ile_kg_materiału_z_ładunku]]</f>
        <v>48.495499999999986</v>
      </c>
      <c r="H461">
        <f>IF(martianeum[[#This Row],[stan_po_wydobyciu_z_ładunku]]&gt;=100,100,0)</f>
        <v>0</v>
      </c>
      <c r="I461">
        <f>martianeum[[#This Row],[stan_po_wydobyciu_z_ładunku]]-martianeum[[#This Row],[ile_zabiera_na_orbite]]</f>
        <v>48.495499999999986</v>
      </c>
    </row>
    <row r="462" spans="1:9" x14ac:dyDescent="0.25">
      <c r="A462" s="1">
        <v>49101</v>
      </c>
      <c r="B462">
        <f t="shared" si="7"/>
        <v>48.495499999999986</v>
      </c>
      <c r="C462" t="s">
        <v>7</v>
      </c>
      <c r="D462">
        <v>22.9</v>
      </c>
      <c r="E462">
        <v>22.6</v>
      </c>
      <c r="F462">
        <f>IF(martianeum[[#This Row],[zawartosc '[%']]]&gt;=1,martianeum[[#This Row],[masa '[kg']]]*martianeum[[#This Row],[zawartosc '[%']]]*0.01,0)</f>
        <v>5.1753999999999998</v>
      </c>
      <c r="G462">
        <f>martianeum[[#This Row],[stan_magazynu '[kg']]]+martianeum[[#This Row],[ile_kg_materiału_z_ładunku]]</f>
        <v>53.670899999999989</v>
      </c>
      <c r="H462">
        <f>IF(martianeum[[#This Row],[stan_po_wydobyciu_z_ładunku]]&gt;=100,100,0)</f>
        <v>0</v>
      </c>
      <c r="I462">
        <f>martianeum[[#This Row],[stan_po_wydobyciu_z_ładunku]]-martianeum[[#This Row],[ile_zabiera_na_orbite]]</f>
        <v>53.670899999999989</v>
      </c>
    </row>
    <row r="463" spans="1:9" x14ac:dyDescent="0.25">
      <c r="A463" s="1">
        <v>49102</v>
      </c>
      <c r="B463">
        <f t="shared" si="7"/>
        <v>53.670899999999989</v>
      </c>
      <c r="C463" t="s">
        <v>13</v>
      </c>
      <c r="D463">
        <v>10.3</v>
      </c>
      <c r="E463">
        <v>0</v>
      </c>
      <c r="F463">
        <f>IF(martianeum[[#This Row],[zawartosc '[%']]]&gt;=1,martianeum[[#This Row],[masa '[kg']]]*martianeum[[#This Row],[zawartosc '[%']]]*0.01,0)</f>
        <v>0</v>
      </c>
      <c r="G463">
        <f>martianeum[[#This Row],[stan_magazynu '[kg']]]+martianeum[[#This Row],[ile_kg_materiału_z_ładunku]]</f>
        <v>53.670899999999989</v>
      </c>
      <c r="H463">
        <f>IF(martianeum[[#This Row],[stan_po_wydobyciu_z_ładunku]]&gt;=100,100,0)</f>
        <v>0</v>
      </c>
      <c r="I463">
        <f>martianeum[[#This Row],[stan_po_wydobyciu_z_ładunku]]-martianeum[[#This Row],[ile_zabiera_na_orbite]]</f>
        <v>53.670899999999989</v>
      </c>
    </row>
    <row r="464" spans="1:9" x14ac:dyDescent="0.25">
      <c r="A464" s="1">
        <v>49103</v>
      </c>
      <c r="B464">
        <f t="shared" si="7"/>
        <v>53.670899999999989</v>
      </c>
      <c r="C464" t="s">
        <v>23</v>
      </c>
      <c r="D464">
        <v>28.4</v>
      </c>
      <c r="E464">
        <v>4</v>
      </c>
      <c r="F464">
        <f>IF(martianeum[[#This Row],[zawartosc '[%']]]&gt;=1,martianeum[[#This Row],[masa '[kg']]]*martianeum[[#This Row],[zawartosc '[%']]]*0.01,0)</f>
        <v>1.1359999999999999</v>
      </c>
      <c r="G464">
        <f>martianeum[[#This Row],[stan_magazynu '[kg']]]+martianeum[[#This Row],[ile_kg_materiału_z_ładunku]]</f>
        <v>54.806899999999992</v>
      </c>
      <c r="H464">
        <f>IF(martianeum[[#This Row],[stan_po_wydobyciu_z_ładunku]]&gt;=100,100,0)</f>
        <v>0</v>
      </c>
      <c r="I464">
        <f>martianeum[[#This Row],[stan_po_wydobyciu_z_ładunku]]-martianeum[[#This Row],[ile_zabiera_na_orbite]]</f>
        <v>54.806899999999992</v>
      </c>
    </row>
    <row r="465" spans="1:9" x14ac:dyDescent="0.25">
      <c r="A465" s="1">
        <v>49104</v>
      </c>
      <c r="B465">
        <f t="shared" si="7"/>
        <v>54.806899999999992</v>
      </c>
      <c r="C465" t="s">
        <v>18</v>
      </c>
      <c r="D465">
        <v>18.7</v>
      </c>
      <c r="E465">
        <v>15</v>
      </c>
      <c r="F465">
        <f>IF(martianeum[[#This Row],[zawartosc '[%']]]&gt;=1,martianeum[[#This Row],[masa '[kg']]]*martianeum[[#This Row],[zawartosc '[%']]]*0.01,0)</f>
        <v>2.8050000000000002</v>
      </c>
      <c r="G465">
        <f>martianeum[[#This Row],[stan_magazynu '[kg']]]+martianeum[[#This Row],[ile_kg_materiału_z_ładunku]]</f>
        <v>57.611899999999991</v>
      </c>
      <c r="H465">
        <f>IF(martianeum[[#This Row],[stan_po_wydobyciu_z_ładunku]]&gt;=100,100,0)</f>
        <v>0</v>
      </c>
      <c r="I465">
        <f>martianeum[[#This Row],[stan_po_wydobyciu_z_ładunku]]-martianeum[[#This Row],[ile_zabiera_na_orbite]]</f>
        <v>57.611899999999991</v>
      </c>
    </row>
    <row r="466" spans="1:9" x14ac:dyDescent="0.25">
      <c r="A466" s="1">
        <v>49105</v>
      </c>
      <c r="B466">
        <f t="shared" si="7"/>
        <v>57.611899999999991</v>
      </c>
      <c r="C466" t="s">
        <v>19</v>
      </c>
      <c r="D466">
        <v>13.7</v>
      </c>
      <c r="E466">
        <v>9.4</v>
      </c>
      <c r="F466">
        <f>IF(martianeum[[#This Row],[zawartosc '[%']]]&gt;=1,martianeum[[#This Row],[masa '[kg']]]*martianeum[[#This Row],[zawartosc '[%']]]*0.01,0)</f>
        <v>1.2878000000000001</v>
      </c>
      <c r="G466">
        <f>martianeum[[#This Row],[stan_magazynu '[kg']]]+martianeum[[#This Row],[ile_kg_materiału_z_ładunku]]</f>
        <v>58.899699999999989</v>
      </c>
      <c r="H466">
        <f>IF(martianeum[[#This Row],[stan_po_wydobyciu_z_ładunku]]&gt;=100,100,0)</f>
        <v>0</v>
      </c>
      <c r="I466">
        <f>martianeum[[#This Row],[stan_po_wydobyciu_z_ładunku]]-martianeum[[#This Row],[ile_zabiera_na_orbite]]</f>
        <v>58.899699999999989</v>
      </c>
    </row>
    <row r="467" spans="1:9" x14ac:dyDescent="0.25">
      <c r="A467" s="1">
        <v>49106</v>
      </c>
      <c r="B467">
        <f t="shared" si="7"/>
        <v>58.899699999999989</v>
      </c>
      <c r="C467" t="s">
        <v>14</v>
      </c>
      <c r="D467">
        <v>16.3</v>
      </c>
      <c r="E467">
        <v>3.6</v>
      </c>
      <c r="F467">
        <f>IF(martianeum[[#This Row],[zawartosc '[%']]]&gt;=1,martianeum[[#This Row],[masa '[kg']]]*martianeum[[#This Row],[zawartosc '[%']]]*0.01,0)</f>
        <v>0.5868000000000001</v>
      </c>
      <c r="G467">
        <f>martianeum[[#This Row],[stan_magazynu '[kg']]]+martianeum[[#This Row],[ile_kg_materiału_z_ładunku]]</f>
        <v>59.486499999999985</v>
      </c>
      <c r="H467">
        <f>IF(martianeum[[#This Row],[stan_po_wydobyciu_z_ładunku]]&gt;=100,100,0)</f>
        <v>0</v>
      </c>
      <c r="I467">
        <f>martianeum[[#This Row],[stan_po_wydobyciu_z_ładunku]]-martianeum[[#This Row],[ile_zabiera_na_orbite]]</f>
        <v>59.486499999999985</v>
      </c>
    </row>
    <row r="468" spans="1:9" x14ac:dyDescent="0.25">
      <c r="A468" s="1">
        <v>49107</v>
      </c>
      <c r="B468">
        <f t="shared" si="7"/>
        <v>59.486499999999985</v>
      </c>
      <c r="C468" t="s">
        <v>27</v>
      </c>
      <c r="D468">
        <v>14</v>
      </c>
      <c r="E468">
        <v>0</v>
      </c>
      <c r="F468">
        <f>IF(martianeum[[#This Row],[zawartosc '[%']]]&gt;=1,martianeum[[#This Row],[masa '[kg']]]*martianeum[[#This Row],[zawartosc '[%']]]*0.01,0)</f>
        <v>0</v>
      </c>
      <c r="G468">
        <f>martianeum[[#This Row],[stan_magazynu '[kg']]]+martianeum[[#This Row],[ile_kg_materiału_z_ładunku]]</f>
        <v>59.486499999999985</v>
      </c>
      <c r="H468">
        <f>IF(martianeum[[#This Row],[stan_po_wydobyciu_z_ładunku]]&gt;=100,100,0)</f>
        <v>0</v>
      </c>
      <c r="I468">
        <f>martianeum[[#This Row],[stan_po_wydobyciu_z_ładunku]]-martianeum[[#This Row],[ile_zabiera_na_orbite]]</f>
        <v>59.486499999999985</v>
      </c>
    </row>
    <row r="469" spans="1:9" x14ac:dyDescent="0.25">
      <c r="A469" s="1">
        <v>49108</v>
      </c>
      <c r="B469">
        <f t="shared" si="7"/>
        <v>59.486499999999985</v>
      </c>
      <c r="C469" t="s">
        <v>15</v>
      </c>
      <c r="D469">
        <v>26</v>
      </c>
      <c r="E469">
        <v>5.5</v>
      </c>
      <c r="F469">
        <f>IF(martianeum[[#This Row],[zawartosc '[%']]]&gt;=1,martianeum[[#This Row],[masa '[kg']]]*martianeum[[#This Row],[zawartosc '[%']]]*0.01,0)</f>
        <v>1.43</v>
      </c>
      <c r="G469">
        <f>martianeum[[#This Row],[stan_magazynu '[kg']]]+martianeum[[#This Row],[ile_kg_materiału_z_ładunku]]</f>
        <v>60.916499999999985</v>
      </c>
      <c r="H469">
        <f>IF(martianeum[[#This Row],[stan_po_wydobyciu_z_ładunku]]&gt;=100,100,0)</f>
        <v>0</v>
      </c>
      <c r="I469">
        <f>martianeum[[#This Row],[stan_po_wydobyciu_z_ładunku]]-martianeum[[#This Row],[ile_zabiera_na_orbite]]</f>
        <v>60.916499999999985</v>
      </c>
    </row>
    <row r="470" spans="1:9" x14ac:dyDescent="0.25">
      <c r="A470" s="1">
        <v>49109</v>
      </c>
      <c r="B470">
        <f t="shared" si="7"/>
        <v>60.916499999999985</v>
      </c>
      <c r="C470" t="s">
        <v>19</v>
      </c>
      <c r="D470">
        <v>27</v>
      </c>
      <c r="E470">
        <v>38.6</v>
      </c>
      <c r="F470">
        <f>IF(martianeum[[#This Row],[zawartosc '[%']]]&gt;=1,martianeum[[#This Row],[masa '[kg']]]*martianeum[[#This Row],[zawartosc '[%']]]*0.01,0)</f>
        <v>10.422000000000001</v>
      </c>
      <c r="G470">
        <f>martianeum[[#This Row],[stan_magazynu '[kg']]]+martianeum[[#This Row],[ile_kg_materiału_z_ładunku]]</f>
        <v>71.338499999999982</v>
      </c>
      <c r="H470">
        <f>IF(martianeum[[#This Row],[stan_po_wydobyciu_z_ładunku]]&gt;=100,100,0)</f>
        <v>0</v>
      </c>
      <c r="I470">
        <f>martianeum[[#This Row],[stan_po_wydobyciu_z_ładunku]]-martianeum[[#This Row],[ile_zabiera_na_orbite]]</f>
        <v>71.338499999999982</v>
      </c>
    </row>
    <row r="471" spans="1:9" x14ac:dyDescent="0.25">
      <c r="A471" s="1">
        <v>49110</v>
      </c>
      <c r="B471">
        <f t="shared" si="7"/>
        <v>71.338499999999982</v>
      </c>
      <c r="C471" t="s">
        <v>10</v>
      </c>
      <c r="D471">
        <v>26.6</v>
      </c>
      <c r="E471">
        <v>49.7</v>
      </c>
      <c r="F471">
        <f>IF(martianeum[[#This Row],[zawartosc '[%']]]&gt;=1,martianeum[[#This Row],[masa '[kg']]]*martianeum[[#This Row],[zawartosc '[%']]]*0.01,0)</f>
        <v>13.220200000000002</v>
      </c>
      <c r="G471">
        <f>martianeum[[#This Row],[stan_magazynu '[kg']]]+martianeum[[#This Row],[ile_kg_materiału_z_ładunku]]</f>
        <v>84.558699999999988</v>
      </c>
      <c r="H471">
        <f>IF(martianeum[[#This Row],[stan_po_wydobyciu_z_ładunku]]&gt;=100,100,0)</f>
        <v>0</v>
      </c>
      <c r="I471">
        <f>martianeum[[#This Row],[stan_po_wydobyciu_z_ładunku]]-martianeum[[#This Row],[ile_zabiera_na_orbite]]</f>
        <v>84.558699999999988</v>
      </c>
    </row>
    <row r="472" spans="1:9" x14ac:dyDescent="0.25">
      <c r="A472" s="1">
        <v>49111</v>
      </c>
      <c r="B472">
        <f t="shared" si="7"/>
        <v>84.558699999999988</v>
      </c>
      <c r="C472" t="s">
        <v>19</v>
      </c>
      <c r="D472">
        <v>20.9</v>
      </c>
      <c r="E472">
        <v>30</v>
      </c>
      <c r="F472">
        <f>IF(martianeum[[#This Row],[zawartosc '[%']]]&gt;=1,martianeum[[#This Row],[masa '[kg']]]*martianeum[[#This Row],[zawartosc '[%']]]*0.01,0)</f>
        <v>6.2700000000000005</v>
      </c>
      <c r="G472">
        <f>martianeum[[#This Row],[stan_magazynu '[kg']]]+martianeum[[#This Row],[ile_kg_materiału_z_ładunku]]</f>
        <v>90.828699999999984</v>
      </c>
      <c r="H472">
        <f>IF(martianeum[[#This Row],[stan_po_wydobyciu_z_ładunku]]&gt;=100,100,0)</f>
        <v>0</v>
      </c>
      <c r="I472">
        <f>martianeum[[#This Row],[stan_po_wydobyciu_z_ładunku]]-martianeum[[#This Row],[ile_zabiera_na_orbite]]</f>
        <v>90.828699999999984</v>
      </c>
    </row>
    <row r="473" spans="1:9" x14ac:dyDescent="0.25">
      <c r="A473" s="1">
        <v>49112</v>
      </c>
      <c r="B473">
        <f t="shared" si="7"/>
        <v>90.828699999999984</v>
      </c>
      <c r="C473" t="s">
        <v>22</v>
      </c>
      <c r="D473">
        <v>28.5</v>
      </c>
      <c r="E473">
        <v>5.3</v>
      </c>
      <c r="F473">
        <f>IF(martianeum[[#This Row],[zawartosc '[%']]]&gt;=1,martianeum[[#This Row],[masa '[kg']]]*martianeum[[#This Row],[zawartosc '[%']]]*0.01,0)</f>
        <v>1.5105</v>
      </c>
      <c r="G473">
        <f>martianeum[[#This Row],[stan_magazynu '[kg']]]+martianeum[[#This Row],[ile_kg_materiału_z_ładunku]]</f>
        <v>92.339199999999977</v>
      </c>
      <c r="H473">
        <f>IF(martianeum[[#This Row],[stan_po_wydobyciu_z_ładunku]]&gt;=100,100,0)</f>
        <v>0</v>
      </c>
      <c r="I473">
        <f>martianeum[[#This Row],[stan_po_wydobyciu_z_ładunku]]-martianeum[[#This Row],[ile_zabiera_na_orbite]]</f>
        <v>92.339199999999977</v>
      </c>
    </row>
    <row r="474" spans="1:9" x14ac:dyDescent="0.25">
      <c r="A474" s="1">
        <v>49113</v>
      </c>
      <c r="B474">
        <f t="shared" si="7"/>
        <v>92.339199999999977</v>
      </c>
      <c r="C474" t="s">
        <v>5</v>
      </c>
      <c r="D474">
        <v>10.4</v>
      </c>
      <c r="E474">
        <v>0</v>
      </c>
      <c r="F474">
        <f>IF(martianeum[[#This Row],[zawartosc '[%']]]&gt;=1,martianeum[[#This Row],[masa '[kg']]]*martianeum[[#This Row],[zawartosc '[%']]]*0.01,0)</f>
        <v>0</v>
      </c>
      <c r="G474">
        <f>martianeum[[#This Row],[stan_magazynu '[kg']]]+martianeum[[#This Row],[ile_kg_materiału_z_ładunku]]</f>
        <v>92.339199999999977</v>
      </c>
      <c r="H474">
        <f>IF(martianeum[[#This Row],[stan_po_wydobyciu_z_ładunku]]&gt;=100,100,0)</f>
        <v>0</v>
      </c>
      <c r="I474">
        <f>martianeum[[#This Row],[stan_po_wydobyciu_z_ładunku]]-martianeum[[#This Row],[ile_zabiera_na_orbite]]</f>
        <v>92.339199999999977</v>
      </c>
    </row>
    <row r="475" spans="1:9" x14ac:dyDescent="0.25">
      <c r="A475" s="1">
        <v>49114</v>
      </c>
      <c r="B475">
        <f t="shared" si="7"/>
        <v>92.339199999999977</v>
      </c>
      <c r="C475" t="s">
        <v>18</v>
      </c>
      <c r="D475">
        <v>25.9</v>
      </c>
      <c r="E475">
        <v>9.1999999999999993</v>
      </c>
      <c r="F475">
        <f>IF(martianeum[[#This Row],[zawartosc '[%']]]&gt;=1,martianeum[[#This Row],[masa '[kg']]]*martianeum[[#This Row],[zawartosc '[%']]]*0.01,0)</f>
        <v>2.3827999999999996</v>
      </c>
      <c r="G475">
        <f>martianeum[[#This Row],[stan_magazynu '[kg']]]+martianeum[[#This Row],[ile_kg_materiału_z_ładunku]]</f>
        <v>94.72199999999998</v>
      </c>
      <c r="H475">
        <f>IF(martianeum[[#This Row],[stan_po_wydobyciu_z_ładunku]]&gt;=100,100,0)</f>
        <v>0</v>
      </c>
      <c r="I475">
        <f>martianeum[[#This Row],[stan_po_wydobyciu_z_ładunku]]-martianeum[[#This Row],[ile_zabiera_na_orbite]]</f>
        <v>94.72199999999998</v>
      </c>
    </row>
    <row r="476" spans="1:9" x14ac:dyDescent="0.25">
      <c r="A476" s="1">
        <v>49115</v>
      </c>
      <c r="B476">
        <f t="shared" si="7"/>
        <v>94.72199999999998</v>
      </c>
      <c r="C476" t="s">
        <v>11</v>
      </c>
      <c r="D476">
        <v>24.6</v>
      </c>
      <c r="E476">
        <v>11</v>
      </c>
      <c r="F476">
        <f>IF(martianeum[[#This Row],[zawartosc '[%']]]&gt;=1,martianeum[[#This Row],[masa '[kg']]]*martianeum[[#This Row],[zawartosc '[%']]]*0.01,0)</f>
        <v>2.7060000000000004</v>
      </c>
      <c r="G476">
        <f>martianeum[[#This Row],[stan_magazynu '[kg']]]+martianeum[[#This Row],[ile_kg_materiału_z_ładunku]]</f>
        <v>97.427999999999983</v>
      </c>
      <c r="H476">
        <f>IF(martianeum[[#This Row],[stan_po_wydobyciu_z_ładunku]]&gt;=100,100,0)</f>
        <v>0</v>
      </c>
      <c r="I476">
        <f>martianeum[[#This Row],[stan_po_wydobyciu_z_ładunku]]-martianeum[[#This Row],[ile_zabiera_na_orbite]]</f>
        <v>97.427999999999983</v>
      </c>
    </row>
    <row r="477" spans="1:9" x14ac:dyDescent="0.25">
      <c r="A477" s="1">
        <v>49116</v>
      </c>
      <c r="B477">
        <f t="shared" si="7"/>
        <v>97.427999999999983</v>
      </c>
      <c r="C477" t="s">
        <v>16</v>
      </c>
      <c r="D477">
        <v>22</v>
      </c>
      <c r="E477">
        <v>0</v>
      </c>
      <c r="F477">
        <f>IF(martianeum[[#This Row],[zawartosc '[%']]]&gt;=1,martianeum[[#This Row],[masa '[kg']]]*martianeum[[#This Row],[zawartosc '[%']]]*0.01,0)</f>
        <v>0</v>
      </c>
      <c r="G477">
        <f>martianeum[[#This Row],[stan_magazynu '[kg']]]+martianeum[[#This Row],[ile_kg_materiału_z_ładunku]]</f>
        <v>97.427999999999983</v>
      </c>
      <c r="H477">
        <f>IF(martianeum[[#This Row],[stan_po_wydobyciu_z_ładunku]]&gt;=100,100,0)</f>
        <v>0</v>
      </c>
      <c r="I477">
        <f>martianeum[[#This Row],[stan_po_wydobyciu_z_ładunku]]-martianeum[[#This Row],[ile_zabiera_na_orbite]]</f>
        <v>97.427999999999983</v>
      </c>
    </row>
    <row r="478" spans="1:9" x14ac:dyDescent="0.25">
      <c r="A478" s="1">
        <v>49117</v>
      </c>
      <c r="B478">
        <f t="shared" si="7"/>
        <v>97.427999999999983</v>
      </c>
      <c r="C478" t="s">
        <v>8</v>
      </c>
      <c r="D478">
        <v>16.8</v>
      </c>
      <c r="E478">
        <v>2.4</v>
      </c>
      <c r="F478">
        <f>IF(martianeum[[#This Row],[zawartosc '[%']]]&gt;=1,martianeum[[#This Row],[masa '[kg']]]*martianeum[[#This Row],[zawartosc '[%']]]*0.01,0)</f>
        <v>0.4032</v>
      </c>
      <c r="G478">
        <f>martianeum[[#This Row],[stan_magazynu '[kg']]]+martianeum[[#This Row],[ile_kg_materiału_z_ładunku]]</f>
        <v>97.831199999999981</v>
      </c>
      <c r="H478">
        <f>IF(martianeum[[#This Row],[stan_po_wydobyciu_z_ładunku]]&gt;=100,100,0)</f>
        <v>0</v>
      </c>
      <c r="I478">
        <f>martianeum[[#This Row],[stan_po_wydobyciu_z_ładunku]]-martianeum[[#This Row],[ile_zabiera_na_orbite]]</f>
        <v>97.831199999999981</v>
      </c>
    </row>
    <row r="479" spans="1:9" x14ac:dyDescent="0.25">
      <c r="A479" s="1">
        <v>49118</v>
      </c>
      <c r="B479">
        <f t="shared" si="7"/>
        <v>97.831199999999981</v>
      </c>
      <c r="C479" t="s">
        <v>10</v>
      </c>
      <c r="D479">
        <v>21.7</v>
      </c>
      <c r="E479">
        <v>44.1</v>
      </c>
      <c r="F479">
        <f>IF(martianeum[[#This Row],[zawartosc '[%']]]&gt;=1,martianeum[[#This Row],[masa '[kg']]]*martianeum[[#This Row],[zawartosc '[%']]]*0.01,0)</f>
        <v>9.569700000000001</v>
      </c>
      <c r="G479">
        <f>martianeum[[#This Row],[stan_magazynu '[kg']]]+martianeum[[#This Row],[ile_kg_materiału_z_ładunku]]</f>
        <v>107.40089999999998</v>
      </c>
      <c r="H479">
        <f>IF(martianeum[[#This Row],[stan_po_wydobyciu_z_ładunku]]&gt;=100,100,0)</f>
        <v>100</v>
      </c>
      <c r="I479">
        <f>martianeum[[#This Row],[stan_po_wydobyciu_z_ładunku]]-martianeum[[#This Row],[ile_zabiera_na_orbite]]</f>
        <v>7.4008999999999787</v>
      </c>
    </row>
    <row r="480" spans="1:9" x14ac:dyDescent="0.25">
      <c r="A480" s="1">
        <v>49119</v>
      </c>
      <c r="B480">
        <f t="shared" si="7"/>
        <v>7.4008999999999787</v>
      </c>
      <c r="C480" t="s">
        <v>12</v>
      </c>
      <c r="D480">
        <v>28.9</v>
      </c>
      <c r="E480">
        <v>0</v>
      </c>
      <c r="F480">
        <f>IF(martianeum[[#This Row],[zawartosc '[%']]]&gt;=1,martianeum[[#This Row],[masa '[kg']]]*martianeum[[#This Row],[zawartosc '[%']]]*0.01,0)</f>
        <v>0</v>
      </c>
      <c r="G480">
        <f>martianeum[[#This Row],[stan_magazynu '[kg']]]+martianeum[[#This Row],[ile_kg_materiału_z_ładunku]]</f>
        <v>7.4008999999999787</v>
      </c>
      <c r="H480">
        <f>IF(martianeum[[#This Row],[stan_po_wydobyciu_z_ładunku]]&gt;=100,100,0)</f>
        <v>0</v>
      </c>
      <c r="I480">
        <f>martianeum[[#This Row],[stan_po_wydobyciu_z_ładunku]]-martianeum[[#This Row],[ile_zabiera_na_orbite]]</f>
        <v>7.4008999999999787</v>
      </c>
    </row>
    <row r="481" spans="1:9" x14ac:dyDescent="0.25">
      <c r="A481" s="1">
        <v>49120</v>
      </c>
      <c r="B481">
        <f t="shared" si="7"/>
        <v>7.4008999999999787</v>
      </c>
      <c r="C481" t="s">
        <v>13</v>
      </c>
      <c r="D481">
        <v>26.6</v>
      </c>
      <c r="E481">
        <v>0.4</v>
      </c>
      <c r="F481">
        <f>IF(martianeum[[#This Row],[zawartosc '[%']]]&gt;=1,martianeum[[#This Row],[masa '[kg']]]*martianeum[[#This Row],[zawartosc '[%']]]*0.01,0)</f>
        <v>0</v>
      </c>
      <c r="G481">
        <f>martianeum[[#This Row],[stan_magazynu '[kg']]]+martianeum[[#This Row],[ile_kg_materiału_z_ładunku]]</f>
        <v>7.4008999999999787</v>
      </c>
      <c r="H481">
        <f>IF(martianeum[[#This Row],[stan_po_wydobyciu_z_ładunku]]&gt;=100,100,0)</f>
        <v>0</v>
      </c>
      <c r="I481">
        <f>martianeum[[#This Row],[stan_po_wydobyciu_z_ładunku]]-martianeum[[#This Row],[ile_zabiera_na_orbite]]</f>
        <v>7.4008999999999787</v>
      </c>
    </row>
    <row r="482" spans="1:9" x14ac:dyDescent="0.25">
      <c r="A482" s="1">
        <v>49121</v>
      </c>
      <c r="B482">
        <f t="shared" si="7"/>
        <v>7.4008999999999787</v>
      </c>
      <c r="C482" t="s">
        <v>15</v>
      </c>
      <c r="D482">
        <v>28</v>
      </c>
      <c r="E482">
        <v>16.7</v>
      </c>
      <c r="F482">
        <f>IF(martianeum[[#This Row],[zawartosc '[%']]]&gt;=1,martianeum[[#This Row],[masa '[kg']]]*martianeum[[#This Row],[zawartosc '[%']]]*0.01,0)</f>
        <v>4.6760000000000002</v>
      </c>
      <c r="G482">
        <f>martianeum[[#This Row],[stan_magazynu '[kg']]]+martianeum[[#This Row],[ile_kg_materiału_z_ładunku]]</f>
        <v>12.076899999999979</v>
      </c>
      <c r="H482">
        <f>IF(martianeum[[#This Row],[stan_po_wydobyciu_z_ładunku]]&gt;=100,100,0)</f>
        <v>0</v>
      </c>
      <c r="I482">
        <f>martianeum[[#This Row],[stan_po_wydobyciu_z_ładunku]]-martianeum[[#This Row],[ile_zabiera_na_orbite]]</f>
        <v>12.076899999999979</v>
      </c>
    </row>
    <row r="483" spans="1:9" x14ac:dyDescent="0.25">
      <c r="A483" s="1">
        <v>49122</v>
      </c>
      <c r="B483">
        <f t="shared" si="7"/>
        <v>12.076899999999979</v>
      </c>
      <c r="C483" t="s">
        <v>17</v>
      </c>
      <c r="D483">
        <v>27.5</v>
      </c>
      <c r="E483">
        <v>0</v>
      </c>
      <c r="F483">
        <f>IF(martianeum[[#This Row],[zawartosc '[%']]]&gt;=1,martianeum[[#This Row],[masa '[kg']]]*martianeum[[#This Row],[zawartosc '[%']]]*0.01,0)</f>
        <v>0</v>
      </c>
      <c r="G483">
        <f>martianeum[[#This Row],[stan_magazynu '[kg']]]+martianeum[[#This Row],[ile_kg_materiału_z_ładunku]]</f>
        <v>12.076899999999979</v>
      </c>
      <c r="H483">
        <f>IF(martianeum[[#This Row],[stan_po_wydobyciu_z_ładunku]]&gt;=100,100,0)</f>
        <v>0</v>
      </c>
      <c r="I483">
        <f>martianeum[[#This Row],[stan_po_wydobyciu_z_ładunku]]-martianeum[[#This Row],[ile_zabiera_na_orbite]]</f>
        <v>12.076899999999979</v>
      </c>
    </row>
    <row r="484" spans="1:9" x14ac:dyDescent="0.25">
      <c r="A484" s="1">
        <v>49123</v>
      </c>
      <c r="B484">
        <f t="shared" si="7"/>
        <v>12.076899999999979</v>
      </c>
      <c r="C484" t="s">
        <v>22</v>
      </c>
      <c r="D484">
        <v>18.2</v>
      </c>
      <c r="E484">
        <v>0</v>
      </c>
      <c r="F484">
        <f>IF(martianeum[[#This Row],[zawartosc '[%']]]&gt;=1,martianeum[[#This Row],[masa '[kg']]]*martianeum[[#This Row],[zawartosc '[%']]]*0.01,0)</f>
        <v>0</v>
      </c>
      <c r="G484">
        <f>martianeum[[#This Row],[stan_magazynu '[kg']]]+martianeum[[#This Row],[ile_kg_materiału_z_ładunku]]</f>
        <v>12.076899999999979</v>
      </c>
      <c r="H484">
        <f>IF(martianeum[[#This Row],[stan_po_wydobyciu_z_ładunku]]&gt;=100,100,0)</f>
        <v>0</v>
      </c>
      <c r="I484">
        <f>martianeum[[#This Row],[stan_po_wydobyciu_z_ładunku]]-martianeum[[#This Row],[ile_zabiera_na_orbite]]</f>
        <v>12.076899999999979</v>
      </c>
    </row>
    <row r="485" spans="1:9" x14ac:dyDescent="0.25">
      <c r="A485" s="1">
        <v>49124</v>
      </c>
      <c r="B485">
        <f t="shared" si="7"/>
        <v>12.076899999999979</v>
      </c>
      <c r="C485" t="s">
        <v>18</v>
      </c>
      <c r="D485">
        <v>25.1</v>
      </c>
      <c r="E485">
        <v>0</v>
      </c>
      <c r="F485">
        <f>IF(martianeum[[#This Row],[zawartosc '[%']]]&gt;=1,martianeum[[#This Row],[masa '[kg']]]*martianeum[[#This Row],[zawartosc '[%']]]*0.01,0)</f>
        <v>0</v>
      </c>
      <c r="G485">
        <f>martianeum[[#This Row],[stan_magazynu '[kg']]]+martianeum[[#This Row],[ile_kg_materiału_z_ładunku]]</f>
        <v>12.076899999999979</v>
      </c>
      <c r="H485">
        <f>IF(martianeum[[#This Row],[stan_po_wydobyciu_z_ładunku]]&gt;=100,100,0)</f>
        <v>0</v>
      </c>
      <c r="I485">
        <f>martianeum[[#This Row],[stan_po_wydobyciu_z_ładunku]]-martianeum[[#This Row],[ile_zabiera_na_orbite]]</f>
        <v>12.076899999999979</v>
      </c>
    </row>
    <row r="486" spans="1:9" x14ac:dyDescent="0.25">
      <c r="A486" s="1">
        <v>49125</v>
      </c>
      <c r="B486">
        <f t="shared" si="7"/>
        <v>12.076899999999979</v>
      </c>
      <c r="C486" t="s">
        <v>4</v>
      </c>
      <c r="D486">
        <v>10.1</v>
      </c>
      <c r="E486">
        <v>0.2</v>
      </c>
      <c r="F486">
        <f>IF(martianeum[[#This Row],[zawartosc '[%']]]&gt;=1,martianeum[[#This Row],[masa '[kg']]]*martianeum[[#This Row],[zawartosc '[%']]]*0.01,0)</f>
        <v>0</v>
      </c>
      <c r="G486">
        <f>martianeum[[#This Row],[stan_magazynu '[kg']]]+martianeum[[#This Row],[ile_kg_materiału_z_ładunku]]</f>
        <v>12.076899999999979</v>
      </c>
      <c r="H486">
        <f>IF(martianeum[[#This Row],[stan_po_wydobyciu_z_ładunku]]&gt;=100,100,0)</f>
        <v>0</v>
      </c>
      <c r="I486">
        <f>martianeum[[#This Row],[stan_po_wydobyciu_z_ładunku]]-martianeum[[#This Row],[ile_zabiera_na_orbite]]</f>
        <v>12.076899999999979</v>
      </c>
    </row>
    <row r="487" spans="1:9" x14ac:dyDescent="0.25">
      <c r="A487" s="1">
        <v>49126</v>
      </c>
      <c r="B487">
        <f t="shared" si="7"/>
        <v>12.076899999999979</v>
      </c>
      <c r="C487" t="s">
        <v>15</v>
      </c>
      <c r="D487">
        <v>13.1</v>
      </c>
      <c r="E487">
        <v>7.9</v>
      </c>
      <c r="F487">
        <f>IF(martianeum[[#This Row],[zawartosc '[%']]]&gt;=1,martianeum[[#This Row],[masa '[kg']]]*martianeum[[#This Row],[zawartosc '[%']]]*0.01,0)</f>
        <v>1.0348999999999999</v>
      </c>
      <c r="G487">
        <f>martianeum[[#This Row],[stan_magazynu '[kg']]]+martianeum[[#This Row],[ile_kg_materiału_z_ładunku]]</f>
        <v>13.111799999999979</v>
      </c>
      <c r="H487">
        <f>IF(martianeum[[#This Row],[stan_po_wydobyciu_z_ładunku]]&gt;=100,100,0)</f>
        <v>0</v>
      </c>
      <c r="I487">
        <f>martianeum[[#This Row],[stan_po_wydobyciu_z_ładunku]]-martianeum[[#This Row],[ile_zabiera_na_orbite]]</f>
        <v>13.111799999999979</v>
      </c>
    </row>
    <row r="488" spans="1:9" x14ac:dyDescent="0.25">
      <c r="A488" s="1">
        <v>49127</v>
      </c>
      <c r="B488">
        <f t="shared" si="7"/>
        <v>13.111799999999979</v>
      </c>
      <c r="C488" t="s">
        <v>9</v>
      </c>
      <c r="D488">
        <v>22.9</v>
      </c>
      <c r="E488">
        <v>0</v>
      </c>
      <c r="F488">
        <f>IF(martianeum[[#This Row],[zawartosc '[%']]]&gt;=1,martianeum[[#This Row],[masa '[kg']]]*martianeum[[#This Row],[zawartosc '[%']]]*0.01,0)</f>
        <v>0</v>
      </c>
      <c r="G488">
        <f>martianeum[[#This Row],[stan_magazynu '[kg']]]+martianeum[[#This Row],[ile_kg_materiału_z_ładunku]]</f>
        <v>13.111799999999979</v>
      </c>
      <c r="H488">
        <f>IF(martianeum[[#This Row],[stan_po_wydobyciu_z_ładunku]]&gt;=100,100,0)</f>
        <v>0</v>
      </c>
      <c r="I488">
        <f>martianeum[[#This Row],[stan_po_wydobyciu_z_ładunku]]-martianeum[[#This Row],[ile_zabiera_na_orbite]]</f>
        <v>13.111799999999979</v>
      </c>
    </row>
    <row r="489" spans="1:9" x14ac:dyDescent="0.25">
      <c r="A489" s="1">
        <v>49128</v>
      </c>
      <c r="B489">
        <f t="shared" si="7"/>
        <v>13.111799999999979</v>
      </c>
      <c r="C489" t="s">
        <v>9</v>
      </c>
      <c r="D489">
        <v>26.3</v>
      </c>
      <c r="E489">
        <v>4</v>
      </c>
      <c r="F489">
        <f>IF(martianeum[[#This Row],[zawartosc '[%']]]&gt;=1,martianeum[[#This Row],[masa '[kg']]]*martianeum[[#This Row],[zawartosc '[%']]]*0.01,0)</f>
        <v>1.052</v>
      </c>
      <c r="G489">
        <f>martianeum[[#This Row],[stan_magazynu '[kg']]]+martianeum[[#This Row],[ile_kg_materiału_z_ładunku]]</f>
        <v>14.163799999999979</v>
      </c>
      <c r="H489">
        <f>IF(martianeum[[#This Row],[stan_po_wydobyciu_z_ładunku]]&gt;=100,100,0)</f>
        <v>0</v>
      </c>
      <c r="I489">
        <f>martianeum[[#This Row],[stan_po_wydobyciu_z_ładunku]]-martianeum[[#This Row],[ile_zabiera_na_orbite]]</f>
        <v>14.163799999999979</v>
      </c>
    </row>
    <row r="490" spans="1:9" x14ac:dyDescent="0.25">
      <c r="A490" s="1">
        <v>49129</v>
      </c>
      <c r="B490">
        <f t="shared" si="7"/>
        <v>14.163799999999979</v>
      </c>
      <c r="C490" t="s">
        <v>19</v>
      </c>
      <c r="D490">
        <v>11.3</v>
      </c>
      <c r="E490">
        <v>19.8</v>
      </c>
      <c r="F490">
        <f>IF(martianeum[[#This Row],[zawartosc '[%']]]&gt;=1,martianeum[[#This Row],[masa '[kg']]]*martianeum[[#This Row],[zawartosc '[%']]]*0.01,0)</f>
        <v>2.2374000000000001</v>
      </c>
      <c r="G490">
        <f>martianeum[[#This Row],[stan_magazynu '[kg']]]+martianeum[[#This Row],[ile_kg_materiału_z_ładunku]]</f>
        <v>16.401199999999978</v>
      </c>
      <c r="H490">
        <f>IF(martianeum[[#This Row],[stan_po_wydobyciu_z_ładunku]]&gt;=100,100,0)</f>
        <v>0</v>
      </c>
      <c r="I490">
        <f>martianeum[[#This Row],[stan_po_wydobyciu_z_ładunku]]-martianeum[[#This Row],[ile_zabiera_na_orbite]]</f>
        <v>16.401199999999978</v>
      </c>
    </row>
    <row r="491" spans="1:9" x14ac:dyDescent="0.25">
      <c r="A491" s="1">
        <v>49130</v>
      </c>
      <c r="B491">
        <f t="shared" si="7"/>
        <v>16.401199999999978</v>
      </c>
      <c r="C491" t="s">
        <v>10</v>
      </c>
      <c r="D491">
        <v>30</v>
      </c>
      <c r="E491">
        <v>0</v>
      </c>
      <c r="F491">
        <f>IF(martianeum[[#This Row],[zawartosc '[%']]]&gt;=1,martianeum[[#This Row],[masa '[kg']]]*martianeum[[#This Row],[zawartosc '[%']]]*0.01,0)</f>
        <v>0</v>
      </c>
      <c r="G491">
        <f>martianeum[[#This Row],[stan_magazynu '[kg']]]+martianeum[[#This Row],[ile_kg_materiału_z_ładunku]]</f>
        <v>16.401199999999978</v>
      </c>
      <c r="H491">
        <f>IF(martianeum[[#This Row],[stan_po_wydobyciu_z_ładunku]]&gt;=100,100,0)</f>
        <v>0</v>
      </c>
      <c r="I491">
        <f>martianeum[[#This Row],[stan_po_wydobyciu_z_ładunku]]-martianeum[[#This Row],[ile_zabiera_na_orbite]]</f>
        <v>16.401199999999978</v>
      </c>
    </row>
    <row r="492" spans="1:9" x14ac:dyDescent="0.25">
      <c r="A492" s="1">
        <v>49131</v>
      </c>
      <c r="B492">
        <f t="shared" si="7"/>
        <v>16.401199999999978</v>
      </c>
      <c r="C492" t="s">
        <v>22</v>
      </c>
      <c r="D492">
        <v>20.399999999999999</v>
      </c>
      <c r="E492">
        <v>0</v>
      </c>
      <c r="F492">
        <f>IF(martianeum[[#This Row],[zawartosc '[%']]]&gt;=1,martianeum[[#This Row],[masa '[kg']]]*martianeum[[#This Row],[zawartosc '[%']]]*0.01,0)</f>
        <v>0</v>
      </c>
      <c r="G492">
        <f>martianeum[[#This Row],[stan_magazynu '[kg']]]+martianeum[[#This Row],[ile_kg_materiału_z_ładunku]]</f>
        <v>16.401199999999978</v>
      </c>
      <c r="H492">
        <f>IF(martianeum[[#This Row],[stan_po_wydobyciu_z_ładunku]]&gt;=100,100,0)</f>
        <v>0</v>
      </c>
      <c r="I492">
        <f>martianeum[[#This Row],[stan_po_wydobyciu_z_ładunku]]-martianeum[[#This Row],[ile_zabiera_na_orbite]]</f>
        <v>16.401199999999978</v>
      </c>
    </row>
    <row r="493" spans="1:9" x14ac:dyDescent="0.25">
      <c r="A493" s="1">
        <v>49132</v>
      </c>
      <c r="B493">
        <f t="shared" si="7"/>
        <v>16.401199999999978</v>
      </c>
      <c r="C493" t="s">
        <v>7</v>
      </c>
      <c r="D493">
        <v>24.5</v>
      </c>
      <c r="E493">
        <v>8.6999999999999993</v>
      </c>
      <c r="F493">
        <f>IF(martianeum[[#This Row],[zawartosc '[%']]]&gt;=1,martianeum[[#This Row],[masa '[kg']]]*martianeum[[#This Row],[zawartosc '[%']]]*0.01,0)</f>
        <v>2.1315</v>
      </c>
      <c r="G493">
        <f>martianeum[[#This Row],[stan_magazynu '[kg']]]+martianeum[[#This Row],[ile_kg_materiału_z_ładunku]]</f>
        <v>18.532699999999977</v>
      </c>
      <c r="H493">
        <f>IF(martianeum[[#This Row],[stan_po_wydobyciu_z_ładunku]]&gt;=100,100,0)</f>
        <v>0</v>
      </c>
      <c r="I493">
        <f>martianeum[[#This Row],[stan_po_wydobyciu_z_ładunku]]-martianeum[[#This Row],[ile_zabiera_na_orbite]]</f>
        <v>18.532699999999977</v>
      </c>
    </row>
    <row r="494" spans="1:9" x14ac:dyDescent="0.25">
      <c r="A494" s="1">
        <v>49133</v>
      </c>
      <c r="B494">
        <f t="shared" si="7"/>
        <v>18.532699999999977</v>
      </c>
      <c r="C494" t="s">
        <v>11</v>
      </c>
      <c r="D494">
        <v>17</v>
      </c>
      <c r="E494">
        <v>2.7</v>
      </c>
      <c r="F494">
        <f>IF(martianeum[[#This Row],[zawartosc '[%']]]&gt;=1,martianeum[[#This Row],[masa '[kg']]]*martianeum[[#This Row],[zawartosc '[%']]]*0.01,0)</f>
        <v>0.45900000000000007</v>
      </c>
      <c r="G494">
        <f>martianeum[[#This Row],[stan_magazynu '[kg']]]+martianeum[[#This Row],[ile_kg_materiału_z_ładunku]]</f>
        <v>18.991699999999977</v>
      </c>
      <c r="H494">
        <f>IF(martianeum[[#This Row],[stan_po_wydobyciu_z_ładunku]]&gt;=100,100,0)</f>
        <v>0</v>
      </c>
      <c r="I494">
        <f>martianeum[[#This Row],[stan_po_wydobyciu_z_ładunku]]-martianeum[[#This Row],[ile_zabiera_na_orbite]]</f>
        <v>18.991699999999977</v>
      </c>
    </row>
    <row r="495" spans="1:9" x14ac:dyDescent="0.25">
      <c r="A495" s="1">
        <v>49134</v>
      </c>
      <c r="B495">
        <f t="shared" si="7"/>
        <v>18.991699999999977</v>
      </c>
      <c r="C495" t="s">
        <v>19</v>
      </c>
      <c r="D495">
        <v>21</v>
      </c>
      <c r="E495">
        <v>5.6</v>
      </c>
      <c r="F495">
        <f>IF(martianeum[[#This Row],[zawartosc '[%']]]&gt;=1,martianeum[[#This Row],[masa '[kg']]]*martianeum[[#This Row],[zawartosc '[%']]]*0.01,0)</f>
        <v>1.1759999999999999</v>
      </c>
      <c r="G495">
        <f>martianeum[[#This Row],[stan_magazynu '[kg']]]+martianeum[[#This Row],[ile_kg_materiału_z_ładunku]]</f>
        <v>20.167699999999975</v>
      </c>
      <c r="H495">
        <f>IF(martianeum[[#This Row],[stan_po_wydobyciu_z_ładunku]]&gt;=100,100,0)</f>
        <v>0</v>
      </c>
      <c r="I495">
        <f>martianeum[[#This Row],[stan_po_wydobyciu_z_ładunku]]-martianeum[[#This Row],[ile_zabiera_na_orbite]]</f>
        <v>20.167699999999975</v>
      </c>
    </row>
    <row r="496" spans="1:9" x14ac:dyDescent="0.25">
      <c r="A496" s="1">
        <v>49135</v>
      </c>
      <c r="B496">
        <f t="shared" si="7"/>
        <v>20.167699999999975</v>
      </c>
      <c r="C496" t="s">
        <v>19</v>
      </c>
      <c r="D496">
        <v>20.7</v>
      </c>
      <c r="E496">
        <v>0</v>
      </c>
      <c r="F496">
        <f>IF(martianeum[[#This Row],[zawartosc '[%']]]&gt;=1,martianeum[[#This Row],[masa '[kg']]]*martianeum[[#This Row],[zawartosc '[%']]]*0.01,0)</f>
        <v>0</v>
      </c>
      <c r="G496">
        <f>martianeum[[#This Row],[stan_magazynu '[kg']]]+martianeum[[#This Row],[ile_kg_materiału_z_ładunku]]</f>
        <v>20.167699999999975</v>
      </c>
      <c r="H496">
        <f>IF(martianeum[[#This Row],[stan_po_wydobyciu_z_ładunku]]&gt;=100,100,0)</f>
        <v>0</v>
      </c>
      <c r="I496">
        <f>martianeum[[#This Row],[stan_po_wydobyciu_z_ładunku]]-martianeum[[#This Row],[ile_zabiera_na_orbite]]</f>
        <v>20.167699999999975</v>
      </c>
    </row>
    <row r="497" spans="1:9" x14ac:dyDescent="0.25">
      <c r="A497" s="1">
        <v>49136</v>
      </c>
      <c r="B497">
        <f t="shared" si="7"/>
        <v>20.167699999999975</v>
      </c>
      <c r="C497" t="s">
        <v>12</v>
      </c>
      <c r="D497">
        <v>26.7</v>
      </c>
      <c r="E497">
        <v>9.8000000000000007</v>
      </c>
      <c r="F497">
        <f>IF(martianeum[[#This Row],[zawartosc '[%']]]&gt;=1,martianeum[[#This Row],[masa '[kg']]]*martianeum[[#This Row],[zawartosc '[%']]]*0.01,0)</f>
        <v>2.6166000000000005</v>
      </c>
      <c r="G497">
        <f>martianeum[[#This Row],[stan_magazynu '[kg']]]+martianeum[[#This Row],[ile_kg_materiału_z_ładunku]]</f>
        <v>22.784299999999977</v>
      </c>
      <c r="H497">
        <f>IF(martianeum[[#This Row],[stan_po_wydobyciu_z_ładunku]]&gt;=100,100,0)</f>
        <v>0</v>
      </c>
      <c r="I497">
        <f>martianeum[[#This Row],[stan_po_wydobyciu_z_ładunku]]-martianeum[[#This Row],[ile_zabiera_na_orbite]]</f>
        <v>22.784299999999977</v>
      </c>
    </row>
    <row r="498" spans="1:9" x14ac:dyDescent="0.25">
      <c r="A498" s="1">
        <v>49137</v>
      </c>
      <c r="B498">
        <f t="shared" si="7"/>
        <v>22.784299999999977</v>
      </c>
      <c r="C498" t="s">
        <v>30</v>
      </c>
      <c r="D498">
        <v>10.199999999999999</v>
      </c>
      <c r="E498">
        <v>0.1</v>
      </c>
      <c r="F498">
        <f>IF(martianeum[[#This Row],[zawartosc '[%']]]&gt;=1,martianeum[[#This Row],[masa '[kg']]]*martianeum[[#This Row],[zawartosc '[%']]]*0.01,0)</f>
        <v>0</v>
      </c>
      <c r="G498">
        <f>martianeum[[#This Row],[stan_magazynu '[kg']]]+martianeum[[#This Row],[ile_kg_materiału_z_ładunku]]</f>
        <v>22.784299999999977</v>
      </c>
      <c r="H498">
        <f>IF(martianeum[[#This Row],[stan_po_wydobyciu_z_ładunku]]&gt;=100,100,0)</f>
        <v>0</v>
      </c>
      <c r="I498">
        <f>martianeum[[#This Row],[stan_po_wydobyciu_z_ładunku]]-martianeum[[#This Row],[ile_zabiera_na_orbite]]</f>
        <v>22.784299999999977</v>
      </c>
    </row>
    <row r="499" spans="1:9" x14ac:dyDescent="0.25">
      <c r="A499" s="1">
        <v>49138</v>
      </c>
      <c r="B499">
        <f t="shared" si="7"/>
        <v>22.784299999999977</v>
      </c>
      <c r="C499" t="s">
        <v>10</v>
      </c>
      <c r="D499">
        <v>15.7</v>
      </c>
      <c r="E499">
        <v>5.8</v>
      </c>
      <c r="F499">
        <f>IF(martianeum[[#This Row],[zawartosc '[%']]]&gt;=1,martianeum[[#This Row],[masa '[kg']]]*martianeum[[#This Row],[zawartosc '[%']]]*0.01,0)</f>
        <v>0.91059999999999985</v>
      </c>
      <c r="G499">
        <f>martianeum[[#This Row],[stan_magazynu '[kg']]]+martianeum[[#This Row],[ile_kg_materiału_z_ładunku]]</f>
        <v>23.694899999999976</v>
      </c>
      <c r="H499">
        <f>IF(martianeum[[#This Row],[stan_po_wydobyciu_z_ładunku]]&gt;=100,100,0)</f>
        <v>0</v>
      </c>
      <c r="I499">
        <f>martianeum[[#This Row],[stan_po_wydobyciu_z_ładunku]]-martianeum[[#This Row],[ile_zabiera_na_orbite]]</f>
        <v>23.694899999999976</v>
      </c>
    </row>
    <row r="500" spans="1:9" x14ac:dyDescent="0.25">
      <c r="A500" s="1">
        <v>49139</v>
      </c>
      <c r="B500">
        <f t="shared" si="7"/>
        <v>23.694899999999976</v>
      </c>
      <c r="C500" t="s">
        <v>33</v>
      </c>
      <c r="D500">
        <v>15.9</v>
      </c>
      <c r="E500">
        <v>2.2000000000000002</v>
      </c>
      <c r="F500">
        <f>IF(martianeum[[#This Row],[zawartosc '[%']]]&gt;=1,martianeum[[#This Row],[masa '[kg']]]*martianeum[[#This Row],[zawartosc '[%']]]*0.01,0)</f>
        <v>0.34980000000000006</v>
      </c>
      <c r="G500">
        <f>martianeum[[#This Row],[stan_magazynu '[kg']]]+martianeum[[#This Row],[ile_kg_materiału_z_ładunku]]</f>
        <v>24.044699999999974</v>
      </c>
      <c r="H500">
        <f>IF(martianeum[[#This Row],[stan_po_wydobyciu_z_ładunku]]&gt;=100,100,0)</f>
        <v>0</v>
      </c>
      <c r="I500">
        <f>martianeum[[#This Row],[stan_po_wydobyciu_z_ładunku]]-martianeum[[#This Row],[ile_zabiera_na_orbite]]</f>
        <v>24.044699999999974</v>
      </c>
    </row>
    <row r="501" spans="1:9" x14ac:dyDescent="0.25">
      <c r="A501" s="1">
        <v>49140</v>
      </c>
      <c r="B501">
        <f t="shared" si="7"/>
        <v>24.044699999999974</v>
      </c>
      <c r="C501" t="s">
        <v>19</v>
      </c>
      <c r="D501">
        <v>21</v>
      </c>
      <c r="E501">
        <v>13.1</v>
      </c>
      <c r="F501">
        <f>IF(martianeum[[#This Row],[zawartosc '[%']]]&gt;=1,martianeum[[#This Row],[masa '[kg']]]*martianeum[[#This Row],[zawartosc '[%']]]*0.01,0)</f>
        <v>2.7509999999999999</v>
      </c>
      <c r="G501">
        <f>martianeum[[#This Row],[stan_magazynu '[kg']]]+martianeum[[#This Row],[ile_kg_materiału_z_ładunku]]</f>
        <v>26.795699999999975</v>
      </c>
      <c r="H501">
        <f>IF(martianeum[[#This Row],[stan_po_wydobyciu_z_ładunku]]&gt;=100,100,0)</f>
        <v>0</v>
      </c>
      <c r="I501">
        <f>martianeum[[#This Row],[stan_po_wydobyciu_z_ładunku]]-martianeum[[#This Row],[ile_zabiera_na_orbite]]</f>
        <v>26.795699999999975</v>
      </c>
    </row>
    <row r="502" spans="1:9" x14ac:dyDescent="0.25">
      <c r="A502" s="1">
        <v>49141</v>
      </c>
      <c r="B502">
        <f t="shared" si="7"/>
        <v>26.795699999999975</v>
      </c>
      <c r="C502" t="s">
        <v>9</v>
      </c>
      <c r="D502">
        <v>10.9</v>
      </c>
      <c r="E502">
        <v>8.1</v>
      </c>
      <c r="F502">
        <f>IF(martianeum[[#This Row],[zawartosc '[%']]]&gt;=1,martianeum[[#This Row],[masa '[kg']]]*martianeum[[#This Row],[zawartosc '[%']]]*0.01,0)</f>
        <v>0.88289999999999991</v>
      </c>
      <c r="G502">
        <f>martianeum[[#This Row],[stan_magazynu '[kg']]]+martianeum[[#This Row],[ile_kg_materiału_z_ładunku]]</f>
        <v>27.678599999999975</v>
      </c>
      <c r="H502">
        <f>IF(martianeum[[#This Row],[stan_po_wydobyciu_z_ładunku]]&gt;=100,100,0)</f>
        <v>0</v>
      </c>
      <c r="I502">
        <f>martianeum[[#This Row],[stan_po_wydobyciu_z_ładunku]]-martianeum[[#This Row],[ile_zabiera_na_orbite]]</f>
        <v>27.678599999999975</v>
      </c>
    </row>
    <row r="503" spans="1:9" x14ac:dyDescent="0.25">
      <c r="A503" s="1">
        <v>49142</v>
      </c>
      <c r="B503">
        <f t="shared" si="7"/>
        <v>27.678599999999975</v>
      </c>
      <c r="C503" t="s">
        <v>22</v>
      </c>
      <c r="D503">
        <v>20.9</v>
      </c>
      <c r="E503">
        <v>5.9</v>
      </c>
      <c r="F503">
        <f>IF(martianeum[[#This Row],[zawartosc '[%']]]&gt;=1,martianeum[[#This Row],[masa '[kg']]]*martianeum[[#This Row],[zawartosc '[%']]]*0.01,0)</f>
        <v>1.2331000000000001</v>
      </c>
      <c r="G503">
        <f>martianeum[[#This Row],[stan_magazynu '[kg']]]+martianeum[[#This Row],[ile_kg_materiału_z_ładunku]]</f>
        <v>28.911699999999975</v>
      </c>
      <c r="H503">
        <f>IF(martianeum[[#This Row],[stan_po_wydobyciu_z_ładunku]]&gt;=100,100,0)</f>
        <v>0</v>
      </c>
      <c r="I503">
        <f>martianeum[[#This Row],[stan_po_wydobyciu_z_ładunku]]-martianeum[[#This Row],[ile_zabiera_na_orbite]]</f>
        <v>28.911699999999975</v>
      </c>
    </row>
    <row r="504" spans="1:9" x14ac:dyDescent="0.25">
      <c r="A504" s="1">
        <v>49143</v>
      </c>
      <c r="B504">
        <f t="shared" si="7"/>
        <v>28.911699999999975</v>
      </c>
      <c r="C504" t="s">
        <v>19</v>
      </c>
      <c r="D504">
        <v>21.8</v>
      </c>
      <c r="E504">
        <v>15.9</v>
      </c>
      <c r="F504">
        <f>IF(martianeum[[#This Row],[zawartosc '[%']]]&gt;=1,martianeum[[#This Row],[masa '[kg']]]*martianeum[[#This Row],[zawartosc '[%']]]*0.01,0)</f>
        <v>3.4662000000000002</v>
      </c>
      <c r="G504">
        <f>martianeum[[#This Row],[stan_magazynu '[kg']]]+martianeum[[#This Row],[ile_kg_materiału_z_ładunku]]</f>
        <v>32.377899999999975</v>
      </c>
      <c r="H504">
        <f>IF(martianeum[[#This Row],[stan_po_wydobyciu_z_ładunku]]&gt;=100,100,0)</f>
        <v>0</v>
      </c>
      <c r="I504">
        <f>martianeum[[#This Row],[stan_po_wydobyciu_z_ładunku]]-martianeum[[#This Row],[ile_zabiera_na_orbite]]</f>
        <v>32.377899999999975</v>
      </c>
    </row>
    <row r="505" spans="1:9" x14ac:dyDescent="0.25">
      <c r="A505" s="1">
        <v>49144</v>
      </c>
      <c r="B505">
        <f t="shared" si="7"/>
        <v>32.377899999999975</v>
      </c>
      <c r="C505" t="s">
        <v>15</v>
      </c>
      <c r="D505">
        <v>11.9</v>
      </c>
      <c r="E505">
        <v>18.100000000000001</v>
      </c>
      <c r="F505">
        <f>IF(martianeum[[#This Row],[zawartosc '[%']]]&gt;=1,martianeum[[#This Row],[masa '[kg']]]*martianeum[[#This Row],[zawartosc '[%']]]*0.01,0)</f>
        <v>2.1539000000000001</v>
      </c>
      <c r="G505">
        <f>martianeum[[#This Row],[stan_magazynu '[kg']]]+martianeum[[#This Row],[ile_kg_materiału_z_ładunku]]</f>
        <v>34.531799999999976</v>
      </c>
      <c r="H505">
        <f>IF(martianeum[[#This Row],[stan_po_wydobyciu_z_ładunku]]&gt;=100,100,0)</f>
        <v>0</v>
      </c>
      <c r="I505">
        <f>martianeum[[#This Row],[stan_po_wydobyciu_z_ładunku]]-martianeum[[#This Row],[ile_zabiera_na_orbite]]</f>
        <v>34.531799999999976</v>
      </c>
    </row>
    <row r="506" spans="1:9" x14ac:dyDescent="0.25">
      <c r="A506" s="1">
        <v>49145</v>
      </c>
      <c r="B506">
        <f t="shared" si="7"/>
        <v>34.531799999999976</v>
      </c>
      <c r="C506" t="s">
        <v>13</v>
      </c>
      <c r="D506">
        <v>12.9</v>
      </c>
      <c r="E506">
        <v>0</v>
      </c>
      <c r="F506">
        <f>IF(martianeum[[#This Row],[zawartosc '[%']]]&gt;=1,martianeum[[#This Row],[masa '[kg']]]*martianeum[[#This Row],[zawartosc '[%']]]*0.01,0)</f>
        <v>0</v>
      </c>
      <c r="G506">
        <f>martianeum[[#This Row],[stan_magazynu '[kg']]]+martianeum[[#This Row],[ile_kg_materiału_z_ładunku]]</f>
        <v>34.531799999999976</v>
      </c>
      <c r="H506">
        <f>IF(martianeum[[#This Row],[stan_po_wydobyciu_z_ładunku]]&gt;=100,100,0)</f>
        <v>0</v>
      </c>
      <c r="I506">
        <f>martianeum[[#This Row],[stan_po_wydobyciu_z_ładunku]]-martianeum[[#This Row],[ile_zabiera_na_orbite]]</f>
        <v>34.531799999999976</v>
      </c>
    </row>
    <row r="507" spans="1:9" x14ac:dyDescent="0.25">
      <c r="A507" s="1">
        <v>49146</v>
      </c>
      <c r="B507">
        <f t="shared" si="7"/>
        <v>34.531799999999976</v>
      </c>
      <c r="C507" t="s">
        <v>19</v>
      </c>
      <c r="D507">
        <v>14.9</v>
      </c>
      <c r="E507">
        <v>4.8</v>
      </c>
      <c r="F507">
        <f>IF(martianeum[[#This Row],[zawartosc '[%']]]&gt;=1,martianeum[[#This Row],[masa '[kg']]]*martianeum[[#This Row],[zawartosc '[%']]]*0.01,0)</f>
        <v>0.71519999999999995</v>
      </c>
      <c r="G507">
        <f>martianeum[[#This Row],[stan_magazynu '[kg']]]+martianeum[[#This Row],[ile_kg_materiału_z_ładunku]]</f>
        <v>35.246999999999979</v>
      </c>
      <c r="H507">
        <f>IF(martianeum[[#This Row],[stan_po_wydobyciu_z_ładunku]]&gt;=100,100,0)</f>
        <v>0</v>
      </c>
      <c r="I507">
        <f>martianeum[[#This Row],[stan_po_wydobyciu_z_ładunku]]-martianeum[[#This Row],[ile_zabiera_na_orbite]]</f>
        <v>35.246999999999979</v>
      </c>
    </row>
    <row r="508" spans="1:9" x14ac:dyDescent="0.25">
      <c r="A508" s="1">
        <v>49147</v>
      </c>
      <c r="B508">
        <f t="shared" si="7"/>
        <v>35.246999999999979</v>
      </c>
      <c r="C508" t="s">
        <v>10</v>
      </c>
      <c r="D508">
        <v>29.5</v>
      </c>
      <c r="E508">
        <v>0</v>
      </c>
      <c r="F508">
        <f>IF(martianeum[[#This Row],[zawartosc '[%']]]&gt;=1,martianeum[[#This Row],[masa '[kg']]]*martianeum[[#This Row],[zawartosc '[%']]]*0.01,0)</f>
        <v>0</v>
      </c>
      <c r="G508">
        <f>martianeum[[#This Row],[stan_magazynu '[kg']]]+martianeum[[#This Row],[ile_kg_materiału_z_ładunku]]</f>
        <v>35.246999999999979</v>
      </c>
      <c r="H508">
        <f>IF(martianeum[[#This Row],[stan_po_wydobyciu_z_ładunku]]&gt;=100,100,0)</f>
        <v>0</v>
      </c>
      <c r="I508">
        <f>martianeum[[#This Row],[stan_po_wydobyciu_z_ładunku]]-martianeum[[#This Row],[ile_zabiera_na_orbite]]</f>
        <v>35.246999999999979</v>
      </c>
    </row>
    <row r="509" spans="1:9" x14ac:dyDescent="0.25">
      <c r="A509" s="1">
        <v>49148</v>
      </c>
      <c r="B509">
        <f t="shared" si="7"/>
        <v>35.246999999999979</v>
      </c>
      <c r="C509" t="s">
        <v>19</v>
      </c>
      <c r="D509">
        <v>18.100000000000001</v>
      </c>
      <c r="E509">
        <v>0</v>
      </c>
      <c r="F509">
        <f>IF(martianeum[[#This Row],[zawartosc '[%']]]&gt;=1,martianeum[[#This Row],[masa '[kg']]]*martianeum[[#This Row],[zawartosc '[%']]]*0.01,0)</f>
        <v>0</v>
      </c>
      <c r="G509">
        <f>martianeum[[#This Row],[stan_magazynu '[kg']]]+martianeum[[#This Row],[ile_kg_materiału_z_ładunku]]</f>
        <v>35.246999999999979</v>
      </c>
      <c r="H509">
        <f>IF(martianeum[[#This Row],[stan_po_wydobyciu_z_ładunku]]&gt;=100,100,0)</f>
        <v>0</v>
      </c>
      <c r="I509">
        <f>martianeum[[#This Row],[stan_po_wydobyciu_z_ładunku]]-martianeum[[#This Row],[ile_zabiera_na_orbite]]</f>
        <v>35.246999999999979</v>
      </c>
    </row>
    <row r="510" spans="1:9" x14ac:dyDescent="0.25">
      <c r="A510" s="1">
        <v>49149</v>
      </c>
      <c r="B510">
        <f t="shared" si="7"/>
        <v>35.246999999999979</v>
      </c>
      <c r="C510" t="s">
        <v>6</v>
      </c>
      <c r="D510">
        <v>10.8</v>
      </c>
      <c r="E510">
        <v>11.8</v>
      </c>
      <c r="F510">
        <f>IF(martianeum[[#This Row],[zawartosc '[%']]]&gt;=1,martianeum[[#This Row],[masa '[kg']]]*martianeum[[#This Row],[zawartosc '[%']]]*0.01,0)</f>
        <v>1.2744000000000002</v>
      </c>
      <c r="G510">
        <f>martianeum[[#This Row],[stan_magazynu '[kg']]]+martianeum[[#This Row],[ile_kg_materiału_z_ładunku]]</f>
        <v>36.521399999999979</v>
      </c>
      <c r="H510">
        <f>IF(martianeum[[#This Row],[stan_po_wydobyciu_z_ładunku]]&gt;=100,100,0)</f>
        <v>0</v>
      </c>
      <c r="I510">
        <f>martianeum[[#This Row],[stan_po_wydobyciu_z_ładunku]]-martianeum[[#This Row],[ile_zabiera_na_orbite]]</f>
        <v>36.521399999999979</v>
      </c>
    </row>
    <row r="511" spans="1:9" x14ac:dyDescent="0.25">
      <c r="A511" s="1">
        <v>49150</v>
      </c>
      <c r="B511">
        <f t="shared" si="7"/>
        <v>36.521399999999979</v>
      </c>
      <c r="C511" t="s">
        <v>9</v>
      </c>
      <c r="D511">
        <v>13.5</v>
      </c>
      <c r="E511">
        <v>5.4</v>
      </c>
      <c r="F511">
        <f>IF(martianeum[[#This Row],[zawartosc '[%']]]&gt;=1,martianeum[[#This Row],[masa '[kg']]]*martianeum[[#This Row],[zawartosc '[%']]]*0.01,0)</f>
        <v>0.72900000000000009</v>
      </c>
      <c r="G511">
        <f>martianeum[[#This Row],[stan_magazynu '[kg']]]+martianeum[[#This Row],[ile_kg_materiału_z_ładunku]]</f>
        <v>37.250399999999978</v>
      </c>
      <c r="H511">
        <f>IF(martianeum[[#This Row],[stan_po_wydobyciu_z_ładunku]]&gt;=100,100,0)</f>
        <v>0</v>
      </c>
      <c r="I511">
        <f>martianeum[[#This Row],[stan_po_wydobyciu_z_ładunku]]-martianeum[[#This Row],[ile_zabiera_na_orbite]]</f>
        <v>37.250399999999978</v>
      </c>
    </row>
    <row r="512" spans="1:9" x14ac:dyDescent="0.25">
      <c r="A512" s="1">
        <v>49151</v>
      </c>
      <c r="B512">
        <f t="shared" si="7"/>
        <v>37.250399999999978</v>
      </c>
      <c r="C512" t="s">
        <v>22</v>
      </c>
      <c r="D512">
        <v>15.9</v>
      </c>
      <c r="E512">
        <v>0</v>
      </c>
      <c r="F512">
        <f>IF(martianeum[[#This Row],[zawartosc '[%']]]&gt;=1,martianeum[[#This Row],[masa '[kg']]]*martianeum[[#This Row],[zawartosc '[%']]]*0.01,0)</f>
        <v>0</v>
      </c>
      <c r="G512">
        <f>martianeum[[#This Row],[stan_magazynu '[kg']]]+martianeum[[#This Row],[ile_kg_materiału_z_ładunku]]</f>
        <v>37.250399999999978</v>
      </c>
      <c r="H512">
        <f>IF(martianeum[[#This Row],[stan_po_wydobyciu_z_ładunku]]&gt;=100,100,0)</f>
        <v>0</v>
      </c>
      <c r="I512">
        <f>martianeum[[#This Row],[stan_po_wydobyciu_z_ładunku]]-martianeum[[#This Row],[ile_zabiera_na_orbite]]</f>
        <v>37.250399999999978</v>
      </c>
    </row>
    <row r="513" spans="1:9" x14ac:dyDescent="0.25">
      <c r="A513" s="1">
        <v>49152</v>
      </c>
      <c r="B513">
        <f t="shared" si="7"/>
        <v>37.250399999999978</v>
      </c>
      <c r="C513" t="s">
        <v>26</v>
      </c>
      <c r="D513">
        <v>23.1</v>
      </c>
      <c r="E513">
        <v>0</v>
      </c>
      <c r="F513">
        <f>IF(martianeum[[#This Row],[zawartosc '[%']]]&gt;=1,martianeum[[#This Row],[masa '[kg']]]*martianeum[[#This Row],[zawartosc '[%']]]*0.01,0)</f>
        <v>0</v>
      </c>
      <c r="G513">
        <f>martianeum[[#This Row],[stan_magazynu '[kg']]]+martianeum[[#This Row],[ile_kg_materiału_z_ładunku]]</f>
        <v>37.250399999999978</v>
      </c>
      <c r="H513">
        <f>IF(martianeum[[#This Row],[stan_po_wydobyciu_z_ładunku]]&gt;=100,100,0)</f>
        <v>0</v>
      </c>
      <c r="I513">
        <f>martianeum[[#This Row],[stan_po_wydobyciu_z_ładunku]]-martianeum[[#This Row],[ile_zabiera_na_orbite]]</f>
        <v>37.250399999999978</v>
      </c>
    </row>
    <row r="514" spans="1:9" x14ac:dyDescent="0.25">
      <c r="A514" s="1">
        <v>49153</v>
      </c>
      <c r="B514">
        <f t="shared" si="7"/>
        <v>37.250399999999978</v>
      </c>
      <c r="C514" t="s">
        <v>16</v>
      </c>
      <c r="D514">
        <v>26.7</v>
      </c>
      <c r="E514">
        <v>0</v>
      </c>
      <c r="F514">
        <f>IF(martianeum[[#This Row],[zawartosc '[%']]]&gt;=1,martianeum[[#This Row],[masa '[kg']]]*martianeum[[#This Row],[zawartosc '[%']]]*0.01,0)</f>
        <v>0</v>
      </c>
      <c r="G514">
        <f>martianeum[[#This Row],[stan_magazynu '[kg']]]+martianeum[[#This Row],[ile_kg_materiału_z_ładunku]]</f>
        <v>37.250399999999978</v>
      </c>
      <c r="H514">
        <f>IF(martianeum[[#This Row],[stan_po_wydobyciu_z_ładunku]]&gt;=100,100,0)</f>
        <v>0</v>
      </c>
      <c r="I514">
        <f>martianeum[[#This Row],[stan_po_wydobyciu_z_ładunku]]-martianeum[[#This Row],[ile_zabiera_na_orbite]]</f>
        <v>37.250399999999978</v>
      </c>
    </row>
    <row r="515" spans="1:9" x14ac:dyDescent="0.25">
      <c r="A515" s="1">
        <v>49154</v>
      </c>
      <c r="B515">
        <f t="shared" si="7"/>
        <v>37.250399999999978</v>
      </c>
      <c r="C515" t="s">
        <v>10</v>
      </c>
      <c r="D515">
        <v>26</v>
      </c>
      <c r="E515">
        <v>29.1</v>
      </c>
      <c r="F515">
        <f>IF(martianeum[[#This Row],[zawartosc '[%']]]&gt;=1,martianeum[[#This Row],[masa '[kg']]]*martianeum[[#This Row],[zawartosc '[%']]]*0.01,0)</f>
        <v>7.5660000000000007</v>
      </c>
      <c r="G515">
        <f>martianeum[[#This Row],[stan_magazynu '[kg']]]+martianeum[[#This Row],[ile_kg_materiału_z_ładunku]]</f>
        <v>44.81639999999998</v>
      </c>
      <c r="H515">
        <f>IF(martianeum[[#This Row],[stan_po_wydobyciu_z_ładunku]]&gt;=100,100,0)</f>
        <v>0</v>
      </c>
      <c r="I515">
        <f>martianeum[[#This Row],[stan_po_wydobyciu_z_ładunku]]-martianeum[[#This Row],[ile_zabiera_na_orbite]]</f>
        <v>44.81639999999998</v>
      </c>
    </row>
    <row r="516" spans="1:9" x14ac:dyDescent="0.25">
      <c r="A516" s="1">
        <v>49155</v>
      </c>
      <c r="B516">
        <f t="shared" ref="B516:B579" si="8">I515</f>
        <v>44.81639999999998</v>
      </c>
      <c r="C516" t="s">
        <v>18</v>
      </c>
      <c r="D516">
        <v>23.6</v>
      </c>
      <c r="E516">
        <v>9.1</v>
      </c>
      <c r="F516">
        <f>IF(martianeum[[#This Row],[zawartosc '[%']]]&gt;=1,martianeum[[#This Row],[masa '[kg']]]*martianeum[[#This Row],[zawartosc '[%']]]*0.01,0)</f>
        <v>2.1476000000000002</v>
      </c>
      <c r="G516">
        <f>martianeum[[#This Row],[stan_magazynu '[kg']]]+martianeum[[#This Row],[ile_kg_materiału_z_ładunku]]</f>
        <v>46.963999999999977</v>
      </c>
      <c r="H516">
        <f>IF(martianeum[[#This Row],[stan_po_wydobyciu_z_ładunku]]&gt;=100,100,0)</f>
        <v>0</v>
      </c>
      <c r="I516">
        <f>martianeum[[#This Row],[stan_po_wydobyciu_z_ładunku]]-martianeum[[#This Row],[ile_zabiera_na_orbite]]</f>
        <v>46.963999999999977</v>
      </c>
    </row>
    <row r="517" spans="1:9" x14ac:dyDescent="0.25">
      <c r="A517" s="1">
        <v>49156</v>
      </c>
      <c r="B517">
        <f t="shared" si="8"/>
        <v>46.963999999999977</v>
      </c>
      <c r="C517" t="s">
        <v>26</v>
      </c>
      <c r="D517">
        <v>29.8</v>
      </c>
      <c r="E517">
        <v>5.7</v>
      </c>
      <c r="F517">
        <f>IF(martianeum[[#This Row],[zawartosc '[%']]]&gt;=1,martianeum[[#This Row],[masa '[kg']]]*martianeum[[#This Row],[zawartosc '[%']]]*0.01,0)</f>
        <v>1.6986000000000001</v>
      </c>
      <c r="G517">
        <f>martianeum[[#This Row],[stan_magazynu '[kg']]]+martianeum[[#This Row],[ile_kg_materiału_z_ładunku]]</f>
        <v>48.662599999999976</v>
      </c>
      <c r="H517">
        <f>IF(martianeum[[#This Row],[stan_po_wydobyciu_z_ładunku]]&gt;=100,100,0)</f>
        <v>0</v>
      </c>
      <c r="I517">
        <f>martianeum[[#This Row],[stan_po_wydobyciu_z_ładunku]]-martianeum[[#This Row],[ile_zabiera_na_orbite]]</f>
        <v>48.662599999999976</v>
      </c>
    </row>
    <row r="518" spans="1:9" x14ac:dyDescent="0.25">
      <c r="A518" s="1">
        <v>49157</v>
      </c>
      <c r="B518">
        <f t="shared" si="8"/>
        <v>48.662599999999976</v>
      </c>
      <c r="C518" t="s">
        <v>19</v>
      </c>
      <c r="D518">
        <v>18.600000000000001</v>
      </c>
      <c r="E518">
        <v>0</v>
      </c>
      <c r="F518">
        <f>IF(martianeum[[#This Row],[zawartosc '[%']]]&gt;=1,martianeum[[#This Row],[masa '[kg']]]*martianeum[[#This Row],[zawartosc '[%']]]*0.01,0)</f>
        <v>0</v>
      </c>
      <c r="G518">
        <f>martianeum[[#This Row],[stan_magazynu '[kg']]]+martianeum[[#This Row],[ile_kg_materiału_z_ładunku]]</f>
        <v>48.662599999999976</v>
      </c>
      <c r="H518">
        <f>IF(martianeum[[#This Row],[stan_po_wydobyciu_z_ładunku]]&gt;=100,100,0)</f>
        <v>0</v>
      </c>
      <c r="I518">
        <f>martianeum[[#This Row],[stan_po_wydobyciu_z_ładunku]]-martianeum[[#This Row],[ile_zabiera_na_orbite]]</f>
        <v>48.662599999999976</v>
      </c>
    </row>
    <row r="519" spans="1:9" x14ac:dyDescent="0.25">
      <c r="A519" s="1">
        <v>49158</v>
      </c>
      <c r="B519">
        <f t="shared" si="8"/>
        <v>48.662599999999976</v>
      </c>
      <c r="C519" t="s">
        <v>15</v>
      </c>
      <c r="D519">
        <v>17.600000000000001</v>
      </c>
      <c r="E519">
        <v>2.4</v>
      </c>
      <c r="F519">
        <f>IF(martianeum[[#This Row],[zawartosc '[%']]]&gt;=1,martianeum[[#This Row],[masa '[kg']]]*martianeum[[#This Row],[zawartosc '[%']]]*0.01,0)</f>
        <v>0.42240000000000005</v>
      </c>
      <c r="G519">
        <f>martianeum[[#This Row],[stan_magazynu '[kg']]]+martianeum[[#This Row],[ile_kg_materiału_z_ładunku]]</f>
        <v>49.08499999999998</v>
      </c>
      <c r="H519">
        <f>IF(martianeum[[#This Row],[stan_po_wydobyciu_z_ładunku]]&gt;=100,100,0)</f>
        <v>0</v>
      </c>
      <c r="I519">
        <f>martianeum[[#This Row],[stan_po_wydobyciu_z_ładunku]]-martianeum[[#This Row],[ile_zabiera_na_orbite]]</f>
        <v>49.08499999999998</v>
      </c>
    </row>
    <row r="520" spans="1:9" x14ac:dyDescent="0.25">
      <c r="A520" s="1">
        <v>49159</v>
      </c>
      <c r="B520">
        <f t="shared" si="8"/>
        <v>49.08499999999998</v>
      </c>
      <c r="C520" t="s">
        <v>15</v>
      </c>
      <c r="D520">
        <v>12.6</v>
      </c>
      <c r="E520">
        <v>9.1999999999999993</v>
      </c>
      <c r="F520">
        <f>IF(martianeum[[#This Row],[zawartosc '[%']]]&gt;=1,martianeum[[#This Row],[masa '[kg']]]*martianeum[[#This Row],[zawartosc '[%']]]*0.01,0)</f>
        <v>1.1592</v>
      </c>
      <c r="G520">
        <f>martianeum[[#This Row],[stan_magazynu '[kg']]]+martianeum[[#This Row],[ile_kg_materiału_z_ładunku]]</f>
        <v>50.244199999999978</v>
      </c>
      <c r="H520">
        <f>IF(martianeum[[#This Row],[stan_po_wydobyciu_z_ładunku]]&gt;=100,100,0)</f>
        <v>0</v>
      </c>
      <c r="I520">
        <f>martianeum[[#This Row],[stan_po_wydobyciu_z_ładunku]]-martianeum[[#This Row],[ile_zabiera_na_orbite]]</f>
        <v>50.244199999999978</v>
      </c>
    </row>
    <row r="521" spans="1:9" x14ac:dyDescent="0.25">
      <c r="A521" s="1">
        <v>49160</v>
      </c>
      <c r="B521">
        <f t="shared" si="8"/>
        <v>50.244199999999978</v>
      </c>
      <c r="C521" t="s">
        <v>17</v>
      </c>
      <c r="D521">
        <v>25.4</v>
      </c>
      <c r="E521">
        <v>5.4</v>
      </c>
      <c r="F521">
        <f>IF(martianeum[[#This Row],[zawartosc '[%']]]&gt;=1,martianeum[[#This Row],[masa '[kg']]]*martianeum[[#This Row],[zawartosc '[%']]]*0.01,0)</f>
        <v>1.3715999999999999</v>
      </c>
      <c r="G521">
        <f>martianeum[[#This Row],[stan_magazynu '[kg']]]+martianeum[[#This Row],[ile_kg_materiału_z_ładunku]]</f>
        <v>51.615799999999979</v>
      </c>
      <c r="H521">
        <f>IF(martianeum[[#This Row],[stan_po_wydobyciu_z_ładunku]]&gt;=100,100,0)</f>
        <v>0</v>
      </c>
      <c r="I521">
        <f>martianeum[[#This Row],[stan_po_wydobyciu_z_ładunku]]-martianeum[[#This Row],[ile_zabiera_na_orbite]]</f>
        <v>51.615799999999979</v>
      </c>
    </row>
    <row r="522" spans="1:9" x14ac:dyDescent="0.25">
      <c r="A522" s="1">
        <v>49161</v>
      </c>
      <c r="B522">
        <f t="shared" si="8"/>
        <v>51.615799999999979</v>
      </c>
      <c r="C522" t="s">
        <v>20</v>
      </c>
      <c r="D522">
        <v>12.8</v>
      </c>
      <c r="E522">
        <v>3.6</v>
      </c>
      <c r="F522">
        <f>IF(martianeum[[#This Row],[zawartosc '[%']]]&gt;=1,martianeum[[#This Row],[masa '[kg']]]*martianeum[[#This Row],[zawartosc '[%']]]*0.01,0)</f>
        <v>0.46080000000000004</v>
      </c>
      <c r="G522">
        <f>martianeum[[#This Row],[stan_magazynu '[kg']]]+martianeum[[#This Row],[ile_kg_materiału_z_ładunku]]</f>
        <v>52.076599999999978</v>
      </c>
      <c r="H522">
        <f>IF(martianeum[[#This Row],[stan_po_wydobyciu_z_ładunku]]&gt;=100,100,0)</f>
        <v>0</v>
      </c>
      <c r="I522">
        <f>martianeum[[#This Row],[stan_po_wydobyciu_z_ładunku]]-martianeum[[#This Row],[ile_zabiera_na_orbite]]</f>
        <v>52.076599999999978</v>
      </c>
    </row>
    <row r="523" spans="1:9" x14ac:dyDescent="0.25">
      <c r="A523" s="1">
        <v>49162</v>
      </c>
      <c r="B523">
        <f t="shared" si="8"/>
        <v>52.076599999999978</v>
      </c>
      <c r="C523" t="s">
        <v>11</v>
      </c>
      <c r="D523">
        <v>18.7</v>
      </c>
      <c r="E523">
        <v>0</v>
      </c>
      <c r="F523">
        <f>IF(martianeum[[#This Row],[zawartosc '[%']]]&gt;=1,martianeum[[#This Row],[masa '[kg']]]*martianeum[[#This Row],[zawartosc '[%']]]*0.01,0)</f>
        <v>0</v>
      </c>
      <c r="G523">
        <f>martianeum[[#This Row],[stan_magazynu '[kg']]]+martianeum[[#This Row],[ile_kg_materiału_z_ładunku]]</f>
        <v>52.076599999999978</v>
      </c>
      <c r="H523">
        <f>IF(martianeum[[#This Row],[stan_po_wydobyciu_z_ładunku]]&gt;=100,100,0)</f>
        <v>0</v>
      </c>
      <c r="I523">
        <f>martianeum[[#This Row],[stan_po_wydobyciu_z_ładunku]]-martianeum[[#This Row],[ile_zabiera_na_orbite]]</f>
        <v>52.076599999999978</v>
      </c>
    </row>
    <row r="524" spans="1:9" x14ac:dyDescent="0.25">
      <c r="A524" s="1">
        <v>49163</v>
      </c>
      <c r="B524">
        <f t="shared" si="8"/>
        <v>52.076599999999978</v>
      </c>
      <c r="C524" t="s">
        <v>33</v>
      </c>
      <c r="D524">
        <v>22.3</v>
      </c>
      <c r="E524">
        <v>0</v>
      </c>
      <c r="F524">
        <f>IF(martianeum[[#This Row],[zawartosc '[%']]]&gt;=1,martianeum[[#This Row],[masa '[kg']]]*martianeum[[#This Row],[zawartosc '[%']]]*0.01,0)</f>
        <v>0</v>
      </c>
      <c r="G524">
        <f>martianeum[[#This Row],[stan_magazynu '[kg']]]+martianeum[[#This Row],[ile_kg_materiału_z_ładunku]]</f>
        <v>52.076599999999978</v>
      </c>
      <c r="H524">
        <f>IF(martianeum[[#This Row],[stan_po_wydobyciu_z_ładunku]]&gt;=100,100,0)</f>
        <v>0</v>
      </c>
      <c r="I524">
        <f>martianeum[[#This Row],[stan_po_wydobyciu_z_ładunku]]-martianeum[[#This Row],[ile_zabiera_na_orbite]]</f>
        <v>52.076599999999978</v>
      </c>
    </row>
    <row r="525" spans="1:9" x14ac:dyDescent="0.25">
      <c r="A525" s="1">
        <v>49164</v>
      </c>
      <c r="B525">
        <f t="shared" si="8"/>
        <v>52.076599999999978</v>
      </c>
      <c r="C525" t="s">
        <v>18</v>
      </c>
      <c r="D525">
        <v>26.4</v>
      </c>
      <c r="E525">
        <v>0.5</v>
      </c>
      <c r="F525">
        <f>IF(martianeum[[#This Row],[zawartosc '[%']]]&gt;=1,martianeum[[#This Row],[masa '[kg']]]*martianeum[[#This Row],[zawartosc '[%']]]*0.01,0)</f>
        <v>0</v>
      </c>
      <c r="G525">
        <f>martianeum[[#This Row],[stan_magazynu '[kg']]]+martianeum[[#This Row],[ile_kg_materiału_z_ładunku]]</f>
        <v>52.076599999999978</v>
      </c>
      <c r="H525">
        <f>IF(martianeum[[#This Row],[stan_po_wydobyciu_z_ładunku]]&gt;=100,100,0)</f>
        <v>0</v>
      </c>
      <c r="I525">
        <f>martianeum[[#This Row],[stan_po_wydobyciu_z_ładunku]]-martianeum[[#This Row],[ile_zabiera_na_orbite]]</f>
        <v>52.076599999999978</v>
      </c>
    </row>
    <row r="526" spans="1:9" x14ac:dyDescent="0.25">
      <c r="A526" s="1">
        <v>49165</v>
      </c>
      <c r="B526">
        <f t="shared" si="8"/>
        <v>52.076599999999978</v>
      </c>
      <c r="C526" t="s">
        <v>7</v>
      </c>
      <c r="D526">
        <v>28.5</v>
      </c>
      <c r="E526">
        <v>3.2</v>
      </c>
      <c r="F526">
        <f>IF(martianeum[[#This Row],[zawartosc '[%']]]&gt;=1,martianeum[[#This Row],[masa '[kg']]]*martianeum[[#This Row],[zawartosc '[%']]]*0.01,0)</f>
        <v>0.91200000000000003</v>
      </c>
      <c r="G526">
        <f>martianeum[[#This Row],[stan_magazynu '[kg']]]+martianeum[[#This Row],[ile_kg_materiału_z_ładunku]]</f>
        <v>52.988599999999977</v>
      </c>
      <c r="H526">
        <f>IF(martianeum[[#This Row],[stan_po_wydobyciu_z_ładunku]]&gt;=100,100,0)</f>
        <v>0</v>
      </c>
      <c r="I526">
        <f>martianeum[[#This Row],[stan_po_wydobyciu_z_ładunku]]-martianeum[[#This Row],[ile_zabiera_na_orbite]]</f>
        <v>52.988599999999977</v>
      </c>
    </row>
    <row r="527" spans="1:9" x14ac:dyDescent="0.25">
      <c r="A527" s="1">
        <v>49166</v>
      </c>
      <c r="B527">
        <f t="shared" si="8"/>
        <v>52.988599999999977</v>
      </c>
      <c r="C527" t="s">
        <v>17</v>
      </c>
      <c r="D527">
        <v>16.8</v>
      </c>
      <c r="E527">
        <v>5.5</v>
      </c>
      <c r="F527">
        <f>IF(martianeum[[#This Row],[zawartosc '[%']]]&gt;=1,martianeum[[#This Row],[masa '[kg']]]*martianeum[[#This Row],[zawartosc '[%']]]*0.01,0)</f>
        <v>0.92400000000000004</v>
      </c>
      <c r="G527">
        <f>martianeum[[#This Row],[stan_magazynu '[kg']]]+martianeum[[#This Row],[ile_kg_materiału_z_ładunku]]</f>
        <v>53.912599999999976</v>
      </c>
      <c r="H527">
        <f>IF(martianeum[[#This Row],[stan_po_wydobyciu_z_ładunku]]&gt;=100,100,0)</f>
        <v>0</v>
      </c>
      <c r="I527">
        <f>martianeum[[#This Row],[stan_po_wydobyciu_z_ładunku]]-martianeum[[#This Row],[ile_zabiera_na_orbite]]</f>
        <v>53.912599999999976</v>
      </c>
    </row>
    <row r="528" spans="1:9" x14ac:dyDescent="0.25">
      <c r="A528" s="1">
        <v>49167</v>
      </c>
      <c r="B528">
        <f t="shared" si="8"/>
        <v>53.912599999999976</v>
      </c>
      <c r="C528" t="s">
        <v>27</v>
      </c>
      <c r="D528">
        <v>24.7</v>
      </c>
      <c r="E528">
        <v>0.8</v>
      </c>
      <c r="F528">
        <f>IF(martianeum[[#This Row],[zawartosc '[%']]]&gt;=1,martianeum[[#This Row],[masa '[kg']]]*martianeum[[#This Row],[zawartosc '[%']]]*0.01,0)</f>
        <v>0</v>
      </c>
      <c r="G528">
        <f>martianeum[[#This Row],[stan_magazynu '[kg']]]+martianeum[[#This Row],[ile_kg_materiału_z_ładunku]]</f>
        <v>53.912599999999976</v>
      </c>
      <c r="H528">
        <f>IF(martianeum[[#This Row],[stan_po_wydobyciu_z_ładunku]]&gt;=100,100,0)</f>
        <v>0</v>
      </c>
      <c r="I528">
        <f>martianeum[[#This Row],[stan_po_wydobyciu_z_ładunku]]-martianeum[[#This Row],[ile_zabiera_na_orbite]]</f>
        <v>53.912599999999976</v>
      </c>
    </row>
    <row r="529" spans="1:9" x14ac:dyDescent="0.25">
      <c r="A529" s="1">
        <v>49168</v>
      </c>
      <c r="B529">
        <f t="shared" si="8"/>
        <v>53.912599999999976</v>
      </c>
      <c r="C529" t="s">
        <v>9</v>
      </c>
      <c r="D529">
        <v>29.6</v>
      </c>
      <c r="E529">
        <v>0</v>
      </c>
      <c r="F529">
        <f>IF(martianeum[[#This Row],[zawartosc '[%']]]&gt;=1,martianeum[[#This Row],[masa '[kg']]]*martianeum[[#This Row],[zawartosc '[%']]]*0.01,0)</f>
        <v>0</v>
      </c>
      <c r="G529">
        <f>martianeum[[#This Row],[stan_magazynu '[kg']]]+martianeum[[#This Row],[ile_kg_materiału_z_ładunku]]</f>
        <v>53.912599999999976</v>
      </c>
      <c r="H529">
        <f>IF(martianeum[[#This Row],[stan_po_wydobyciu_z_ładunku]]&gt;=100,100,0)</f>
        <v>0</v>
      </c>
      <c r="I529">
        <f>martianeum[[#This Row],[stan_po_wydobyciu_z_ładunku]]-martianeum[[#This Row],[ile_zabiera_na_orbite]]</f>
        <v>53.912599999999976</v>
      </c>
    </row>
    <row r="530" spans="1:9" x14ac:dyDescent="0.25">
      <c r="A530" s="1">
        <v>49169</v>
      </c>
      <c r="B530">
        <f t="shared" si="8"/>
        <v>53.912599999999976</v>
      </c>
      <c r="C530" t="s">
        <v>10</v>
      </c>
      <c r="D530">
        <v>23.3</v>
      </c>
      <c r="E530">
        <v>29.4</v>
      </c>
      <c r="F530">
        <f>IF(martianeum[[#This Row],[zawartosc '[%']]]&gt;=1,martianeum[[#This Row],[masa '[kg']]]*martianeum[[#This Row],[zawartosc '[%']]]*0.01,0)</f>
        <v>6.8502000000000001</v>
      </c>
      <c r="G530">
        <f>martianeum[[#This Row],[stan_magazynu '[kg']]]+martianeum[[#This Row],[ile_kg_materiału_z_ładunku]]</f>
        <v>60.762799999999977</v>
      </c>
      <c r="H530">
        <f>IF(martianeum[[#This Row],[stan_po_wydobyciu_z_ładunku]]&gt;=100,100,0)</f>
        <v>0</v>
      </c>
      <c r="I530">
        <f>martianeum[[#This Row],[stan_po_wydobyciu_z_ładunku]]-martianeum[[#This Row],[ile_zabiera_na_orbite]]</f>
        <v>60.762799999999977</v>
      </c>
    </row>
    <row r="531" spans="1:9" x14ac:dyDescent="0.25">
      <c r="A531" s="1">
        <v>49170</v>
      </c>
      <c r="B531">
        <f t="shared" si="8"/>
        <v>60.762799999999977</v>
      </c>
      <c r="C531" t="s">
        <v>9</v>
      </c>
      <c r="D531">
        <v>28.8</v>
      </c>
      <c r="E531">
        <v>11.5</v>
      </c>
      <c r="F531">
        <f>IF(martianeum[[#This Row],[zawartosc '[%']]]&gt;=1,martianeum[[#This Row],[masa '[kg']]]*martianeum[[#This Row],[zawartosc '[%']]]*0.01,0)</f>
        <v>3.3119999999999998</v>
      </c>
      <c r="G531">
        <f>martianeum[[#This Row],[stan_magazynu '[kg']]]+martianeum[[#This Row],[ile_kg_materiału_z_ładunku]]</f>
        <v>64.074799999999982</v>
      </c>
      <c r="H531">
        <f>IF(martianeum[[#This Row],[stan_po_wydobyciu_z_ładunku]]&gt;=100,100,0)</f>
        <v>0</v>
      </c>
      <c r="I531">
        <f>martianeum[[#This Row],[stan_po_wydobyciu_z_ładunku]]-martianeum[[#This Row],[ile_zabiera_na_orbite]]</f>
        <v>64.074799999999982</v>
      </c>
    </row>
    <row r="532" spans="1:9" x14ac:dyDescent="0.25">
      <c r="A532" s="1">
        <v>49171</v>
      </c>
      <c r="B532">
        <f t="shared" si="8"/>
        <v>64.074799999999982</v>
      </c>
      <c r="C532" t="s">
        <v>9</v>
      </c>
      <c r="D532">
        <v>26.5</v>
      </c>
      <c r="E532">
        <v>0</v>
      </c>
      <c r="F532">
        <f>IF(martianeum[[#This Row],[zawartosc '[%']]]&gt;=1,martianeum[[#This Row],[masa '[kg']]]*martianeum[[#This Row],[zawartosc '[%']]]*0.01,0)</f>
        <v>0</v>
      </c>
      <c r="G532">
        <f>martianeum[[#This Row],[stan_magazynu '[kg']]]+martianeum[[#This Row],[ile_kg_materiału_z_ładunku]]</f>
        <v>64.074799999999982</v>
      </c>
      <c r="H532">
        <f>IF(martianeum[[#This Row],[stan_po_wydobyciu_z_ładunku]]&gt;=100,100,0)</f>
        <v>0</v>
      </c>
      <c r="I532">
        <f>martianeum[[#This Row],[stan_po_wydobyciu_z_ładunku]]-martianeum[[#This Row],[ile_zabiera_na_orbite]]</f>
        <v>64.074799999999982</v>
      </c>
    </row>
    <row r="533" spans="1:9" x14ac:dyDescent="0.25">
      <c r="A533" s="1">
        <v>49172</v>
      </c>
      <c r="B533">
        <f t="shared" si="8"/>
        <v>64.074799999999982</v>
      </c>
      <c r="C533" t="s">
        <v>23</v>
      </c>
      <c r="D533">
        <v>17.100000000000001</v>
      </c>
      <c r="E533">
        <v>3.6</v>
      </c>
      <c r="F533">
        <f>IF(martianeum[[#This Row],[zawartosc '[%']]]&gt;=1,martianeum[[#This Row],[masa '[kg']]]*martianeum[[#This Row],[zawartosc '[%']]]*0.01,0)</f>
        <v>0.61560000000000015</v>
      </c>
      <c r="G533">
        <f>martianeum[[#This Row],[stan_magazynu '[kg']]]+martianeum[[#This Row],[ile_kg_materiału_z_ładunku]]</f>
        <v>64.690399999999983</v>
      </c>
      <c r="H533">
        <f>IF(martianeum[[#This Row],[stan_po_wydobyciu_z_ładunku]]&gt;=100,100,0)</f>
        <v>0</v>
      </c>
      <c r="I533">
        <f>martianeum[[#This Row],[stan_po_wydobyciu_z_ładunku]]-martianeum[[#This Row],[ile_zabiera_na_orbite]]</f>
        <v>64.690399999999983</v>
      </c>
    </row>
    <row r="534" spans="1:9" x14ac:dyDescent="0.25">
      <c r="A534" s="1">
        <v>49173</v>
      </c>
      <c r="B534">
        <f t="shared" si="8"/>
        <v>64.690399999999983</v>
      </c>
      <c r="C534" t="s">
        <v>9</v>
      </c>
      <c r="D534">
        <v>17.8</v>
      </c>
      <c r="E534">
        <v>7</v>
      </c>
      <c r="F534">
        <f>IF(martianeum[[#This Row],[zawartosc '[%']]]&gt;=1,martianeum[[#This Row],[masa '[kg']]]*martianeum[[#This Row],[zawartosc '[%']]]*0.01,0)</f>
        <v>1.2460000000000002</v>
      </c>
      <c r="G534">
        <f>martianeum[[#This Row],[stan_magazynu '[kg']]]+martianeum[[#This Row],[ile_kg_materiału_z_ładunku]]</f>
        <v>65.936399999999978</v>
      </c>
      <c r="H534">
        <f>IF(martianeum[[#This Row],[stan_po_wydobyciu_z_ładunku]]&gt;=100,100,0)</f>
        <v>0</v>
      </c>
      <c r="I534">
        <f>martianeum[[#This Row],[stan_po_wydobyciu_z_ładunku]]-martianeum[[#This Row],[ile_zabiera_na_orbite]]</f>
        <v>65.936399999999978</v>
      </c>
    </row>
    <row r="535" spans="1:9" x14ac:dyDescent="0.25">
      <c r="A535" s="1">
        <v>49174</v>
      </c>
      <c r="B535">
        <f t="shared" si="8"/>
        <v>65.936399999999978</v>
      </c>
      <c r="C535" t="s">
        <v>27</v>
      </c>
      <c r="D535">
        <v>24.7</v>
      </c>
      <c r="E535">
        <v>1.5</v>
      </c>
      <c r="F535">
        <f>IF(martianeum[[#This Row],[zawartosc '[%']]]&gt;=1,martianeum[[#This Row],[masa '[kg']]]*martianeum[[#This Row],[zawartosc '[%']]]*0.01,0)</f>
        <v>0.3705</v>
      </c>
      <c r="G535">
        <f>martianeum[[#This Row],[stan_magazynu '[kg']]]+martianeum[[#This Row],[ile_kg_materiału_z_ładunku]]</f>
        <v>66.306899999999985</v>
      </c>
      <c r="H535">
        <f>IF(martianeum[[#This Row],[stan_po_wydobyciu_z_ładunku]]&gt;=100,100,0)</f>
        <v>0</v>
      </c>
      <c r="I535">
        <f>martianeum[[#This Row],[stan_po_wydobyciu_z_ładunku]]-martianeum[[#This Row],[ile_zabiera_na_orbite]]</f>
        <v>66.306899999999985</v>
      </c>
    </row>
    <row r="536" spans="1:9" x14ac:dyDescent="0.25">
      <c r="A536" s="1">
        <v>49175</v>
      </c>
      <c r="B536">
        <f t="shared" si="8"/>
        <v>66.306899999999985</v>
      </c>
      <c r="C536" t="s">
        <v>19</v>
      </c>
      <c r="D536">
        <v>25.1</v>
      </c>
      <c r="E536">
        <v>0</v>
      </c>
      <c r="F536">
        <f>IF(martianeum[[#This Row],[zawartosc '[%']]]&gt;=1,martianeum[[#This Row],[masa '[kg']]]*martianeum[[#This Row],[zawartosc '[%']]]*0.01,0)</f>
        <v>0</v>
      </c>
      <c r="G536">
        <f>martianeum[[#This Row],[stan_magazynu '[kg']]]+martianeum[[#This Row],[ile_kg_materiału_z_ładunku]]</f>
        <v>66.306899999999985</v>
      </c>
      <c r="H536">
        <f>IF(martianeum[[#This Row],[stan_po_wydobyciu_z_ładunku]]&gt;=100,100,0)</f>
        <v>0</v>
      </c>
      <c r="I536">
        <f>martianeum[[#This Row],[stan_po_wydobyciu_z_ładunku]]-martianeum[[#This Row],[ile_zabiera_na_orbite]]</f>
        <v>66.306899999999985</v>
      </c>
    </row>
    <row r="537" spans="1:9" x14ac:dyDescent="0.25">
      <c r="A537" s="1">
        <v>49176</v>
      </c>
      <c r="B537">
        <f t="shared" si="8"/>
        <v>66.306899999999985</v>
      </c>
      <c r="C537" t="s">
        <v>32</v>
      </c>
      <c r="D537">
        <v>27</v>
      </c>
      <c r="E537">
        <v>0</v>
      </c>
      <c r="F537">
        <f>IF(martianeum[[#This Row],[zawartosc '[%']]]&gt;=1,martianeum[[#This Row],[masa '[kg']]]*martianeum[[#This Row],[zawartosc '[%']]]*0.01,0)</f>
        <v>0</v>
      </c>
      <c r="G537">
        <f>martianeum[[#This Row],[stan_magazynu '[kg']]]+martianeum[[#This Row],[ile_kg_materiału_z_ładunku]]</f>
        <v>66.306899999999985</v>
      </c>
      <c r="H537">
        <f>IF(martianeum[[#This Row],[stan_po_wydobyciu_z_ładunku]]&gt;=100,100,0)</f>
        <v>0</v>
      </c>
      <c r="I537">
        <f>martianeum[[#This Row],[stan_po_wydobyciu_z_ładunku]]-martianeum[[#This Row],[ile_zabiera_na_orbite]]</f>
        <v>66.306899999999985</v>
      </c>
    </row>
    <row r="538" spans="1:9" x14ac:dyDescent="0.25">
      <c r="A538" s="1">
        <v>49177</v>
      </c>
      <c r="B538">
        <f t="shared" si="8"/>
        <v>66.306899999999985</v>
      </c>
      <c r="C538" t="s">
        <v>18</v>
      </c>
      <c r="D538">
        <v>18.2</v>
      </c>
      <c r="E538">
        <v>13.9</v>
      </c>
      <c r="F538">
        <f>IF(martianeum[[#This Row],[zawartosc '[%']]]&gt;=1,martianeum[[#This Row],[masa '[kg']]]*martianeum[[#This Row],[zawartosc '[%']]]*0.01,0)</f>
        <v>2.5297999999999998</v>
      </c>
      <c r="G538">
        <f>martianeum[[#This Row],[stan_magazynu '[kg']]]+martianeum[[#This Row],[ile_kg_materiału_z_ładunku]]</f>
        <v>68.836699999999979</v>
      </c>
      <c r="H538">
        <f>IF(martianeum[[#This Row],[stan_po_wydobyciu_z_ładunku]]&gt;=100,100,0)</f>
        <v>0</v>
      </c>
      <c r="I538">
        <f>martianeum[[#This Row],[stan_po_wydobyciu_z_ładunku]]-martianeum[[#This Row],[ile_zabiera_na_orbite]]</f>
        <v>68.836699999999979</v>
      </c>
    </row>
    <row r="539" spans="1:9" x14ac:dyDescent="0.25">
      <c r="A539" s="1">
        <v>49178</v>
      </c>
      <c r="B539">
        <f t="shared" si="8"/>
        <v>68.836699999999979</v>
      </c>
      <c r="C539" t="s">
        <v>15</v>
      </c>
      <c r="D539">
        <v>10.8</v>
      </c>
      <c r="E539">
        <v>7.9</v>
      </c>
      <c r="F539">
        <f>IF(martianeum[[#This Row],[zawartosc '[%']]]&gt;=1,martianeum[[#This Row],[masa '[kg']]]*martianeum[[#This Row],[zawartosc '[%']]]*0.01,0)</f>
        <v>0.85320000000000007</v>
      </c>
      <c r="G539">
        <f>martianeum[[#This Row],[stan_magazynu '[kg']]]+martianeum[[#This Row],[ile_kg_materiału_z_ładunku]]</f>
        <v>69.68989999999998</v>
      </c>
      <c r="H539">
        <f>IF(martianeum[[#This Row],[stan_po_wydobyciu_z_ładunku]]&gt;=100,100,0)</f>
        <v>0</v>
      </c>
      <c r="I539">
        <f>martianeum[[#This Row],[stan_po_wydobyciu_z_ładunku]]-martianeum[[#This Row],[ile_zabiera_na_orbite]]</f>
        <v>69.68989999999998</v>
      </c>
    </row>
    <row r="540" spans="1:9" x14ac:dyDescent="0.25">
      <c r="A540" s="1">
        <v>49179</v>
      </c>
      <c r="B540">
        <f t="shared" si="8"/>
        <v>69.68989999999998</v>
      </c>
      <c r="C540" t="s">
        <v>7</v>
      </c>
      <c r="D540">
        <v>27.9</v>
      </c>
      <c r="E540">
        <v>9.9</v>
      </c>
      <c r="F540">
        <f>IF(martianeum[[#This Row],[zawartosc '[%']]]&gt;=1,martianeum[[#This Row],[masa '[kg']]]*martianeum[[#This Row],[zawartosc '[%']]]*0.01,0)</f>
        <v>2.7620999999999998</v>
      </c>
      <c r="G540">
        <f>martianeum[[#This Row],[stan_magazynu '[kg']]]+martianeum[[#This Row],[ile_kg_materiału_z_ładunku]]</f>
        <v>72.451999999999984</v>
      </c>
      <c r="H540">
        <f>IF(martianeum[[#This Row],[stan_po_wydobyciu_z_ładunku]]&gt;=100,100,0)</f>
        <v>0</v>
      </c>
      <c r="I540">
        <f>martianeum[[#This Row],[stan_po_wydobyciu_z_ładunku]]-martianeum[[#This Row],[ile_zabiera_na_orbite]]</f>
        <v>72.451999999999984</v>
      </c>
    </row>
    <row r="541" spans="1:9" x14ac:dyDescent="0.25">
      <c r="A541" s="1">
        <v>49180</v>
      </c>
      <c r="B541">
        <f t="shared" si="8"/>
        <v>72.451999999999984</v>
      </c>
      <c r="C541" t="s">
        <v>24</v>
      </c>
      <c r="D541">
        <v>14.1</v>
      </c>
      <c r="E541">
        <v>0.7</v>
      </c>
      <c r="F541">
        <f>IF(martianeum[[#This Row],[zawartosc '[%']]]&gt;=1,martianeum[[#This Row],[masa '[kg']]]*martianeum[[#This Row],[zawartosc '[%']]]*0.01,0)</f>
        <v>0</v>
      </c>
      <c r="G541">
        <f>martianeum[[#This Row],[stan_magazynu '[kg']]]+martianeum[[#This Row],[ile_kg_materiału_z_ładunku]]</f>
        <v>72.451999999999984</v>
      </c>
      <c r="H541">
        <f>IF(martianeum[[#This Row],[stan_po_wydobyciu_z_ładunku]]&gt;=100,100,0)</f>
        <v>0</v>
      </c>
      <c r="I541">
        <f>martianeum[[#This Row],[stan_po_wydobyciu_z_ładunku]]-martianeum[[#This Row],[ile_zabiera_na_orbite]]</f>
        <v>72.451999999999984</v>
      </c>
    </row>
    <row r="542" spans="1:9" x14ac:dyDescent="0.25">
      <c r="A542" s="1">
        <v>49181</v>
      </c>
      <c r="B542">
        <f t="shared" si="8"/>
        <v>72.451999999999984</v>
      </c>
      <c r="C542" t="s">
        <v>18</v>
      </c>
      <c r="D542">
        <v>17.5</v>
      </c>
      <c r="E542">
        <v>3.2</v>
      </c>
      <c r="F542">
        <f>IF(martianeum[[#This Row],[zawartosc '[%']]]&gt;=1,martianeum[[#This Row],[masa '[kg']]]*martianeum[[#This Row],[zawartosc '[%']]]*0.01,0)</f>
        <v>0.56000000000000005</v>
      </c>
      <c r="G542">
        <f>martianeum[[#This Row],[stan_magazynu '[kg']]]+martianeum[[#This Row],[ile_kg_materiału_z_ładunku]]</f>
        <v>73.011999999999986</v>
      </c>
      <c r="H542">
        <f>IF(martianeum[[#This Row],[stan_po_wydobyciu_z_ładunku]]&gt;=100,100,0)</f>
        <v>0</v>
      </c>
      <c r="I542">
        <f>martianeum[[#This Row],[stan_po_wydobyciu_z_ładunku]]-martianeum[[#This Row],[ile_zabiera_na_orbite]]</f>
        <v>73.011999999999986</v>
      </c>
    </row>
    <row r="543" spans="1:9" x14ac:dyDescent="0.25">
      <c r="A543" s="1">
        <v>49182</v>
      </c>
      <c r="B543">
        <f t="shared" si="8"/>
        <v>73.011999999999986</v>
      </c>
      <c r="C543" t="s">
        <v>10</v>
      </c>
      <c r="D543">
        <v>14.3</v>
      </c>
      <c r="E543">
        <v>0</v>
      </c>
      <c r="F543">
        <f>IF(martianeum[[#This Row],[zawartosc '[%']]]&gt;=1,martianeum[[#This Row],[masa '[kg']]]*martianeum[[#This Row],[zawartosc '[%']]]*0.01,0)</f>
        <v>0</v>
      </c>
      <c r="G543">
        <f>martianeum[[#This Row],[stan_magazynu '[kg']]]+martianeum[[#This Row],[ile_kg_materiału_z_ładunku]]</f>
        <v>73.011999999999986</v>
      </c>
      <c r="H543">
        <f>IF(martianeum[[#This Row],[stan_po_wydobyciu_z_ładunku]]&gt;=100,100,0)</f>
        <v>0</v>
      </c>
      <c r="I543">
        <f>martianeum[[#This Row],[stan_po_wydobyciu_z_ładunku]]-martianeum[[#This Row],[ile_zabiera_na_orbite]]</f>
        <v>73.011999999999986</v>
      </c>
    </row>
    <row r="544" spans="1:9" x14ac:dyDescent="0.25">
      <c r="A544" s="1">
        <v>49183</v>
      </c>
      <c r="B544">
        <f t="shared" si="8"/>
        <v>73.011999999999986</v>
      </c>
      <c r="C544" t="s">
        <v>20</v>
      </c>
      <c r="D544">
        <v>15.4</v>
      </c>
      <c r="E544">
        <v>0</v>
      </c>
      <c r="F544">
        <f>IF(martianeum[[#This Row],[zawartosc '[%']]]&gt;=1,martianeum[[#This Row],[masa '[kg']]]*martianeum[[#This Row],[zawartosc '[%']]]*0.01,0)</f>
        <v>0</v>
      </c>
      <c r="G544">
        <f>martianeum[[#This Row],[stan_magazynu '[kg']]]+martianeum[[#This Row],[ile_kg_materiału_z_ładunku]]</f>
        <v>73.011999999999986</v>
      </c>
      <c r="H544">
        <f>IF(martianeum[[#This Row],[stan_po_wydobyciu_z_ładunku]]&gt;=100,100,0)</f>
        <v>0</v>
      </c>
      <c r="I544">
        <f>martianeum[[#This Row],[stan_po_wydobyciu_z_ładunku]]-martianeum[[#This Row],[ile_zabiera_na_orbite]]</f>
        <v>73.011999999999986</v>
      </c>
    </row>
    <row r="545" spans="1:9" x14ac:dyDescent="0.25">
      <c r="A545" s="1">
        <v>49184</v>
      </c>
      <c r="B545">
        <f t="shared" si="8"/>
        <v>73.011999999999986</v>
      </c>
      <c r="C545" t="s">
        <v>19</v>
      </c>
      <c r="D545">
        <v>17.5</v>
      </c>
      <c r="E545">
        <v>0</v>
      </c>
      <c r="F545">
        <f>IF(martianeum[[#This Row],[zawartosc '[%']]]&gt;=1,martianeum[[#This Row],[masa '[kg']]]*martianeum[[#This Row],[zawartosc '[%']]]*0.01,0)</f>
        <v>0</v>
      </c>
      <c r="G545">
        <f>martianeum[[#This Row],[stan_magazynu '[kg']]]+martianeum[[#This Row],[ile_kg_materiału_z_ładunku]]</f>
        <v>73.011999999999986</v>
      </c>
      <c r="H545">
        <f>IF(martianeum[[#This Row],[stan_po_wydobyciu_z_ładunku]]&gt;=100,100,0)</f>
        <v>0</v>
      </c>
      <c r="I545">
        <f>martianeum[[#This Row],[stan_po_wydobyciu_z_ładunku]]-martianeum[[#This Row],[ile_zabiera_na_orbite]]</f>
        <v>73.011999999999986</v>
      </c>
    </row>
    <row r="546" spans="1:9" x14ac:dyDescent="0.25">
      <c r="A546" s="1">
        <v>49185</v>
      </c>
      <c r="B546">
        <f t="shared" si="8"/>
        <v>73.011999999999986</v>
      </c>
      <c r="C546" t="s">
        <v>13</v>
      </c>
      <c r="D546">
        <v>11.6</v>
      </c>
      <c r="E546">
        <v>4.0999999999999996</v>
      </c>
      <c r="F546">
        <f>IF(martianeum[[#This Row],[zawartosc '[%']]]&gt;=1,martianeum[[#This Row],[masa '[kg']]]*martianeum[[#This Row],[zawartosc '[%']]]*0.01,0)</f>
        <v>0.47559999999999997</v>
      </c>
      <c r="G546">
        <f>martianeum[[#This Row],[stan_magazynu '[kg']]]+martianeum[[#This Row],[ile_kg_materiału_z_ładunku]]</f>
        <v>73.487599999999986</v>
      </c>
      <c r="H546">
        <f>IF(martianeum[[#This Row],[stan_po_wydobyciu_z_ładunku]]&gt;=100,100,0)</f>
        <v>0</v>
      </c>
      <c r="I546">
        <f>martianeum[[#This Row],[stan_po_wydobyciu_z_ładunku]]-martianeum[[#This Row],[ile_zabiera_na_orbite]]</f>
        <v>73.487599999999986</v>
      </c>
    </row>
    <row r="547" spans="1:9" x14ac:dyDescent="0.25">
      <c r="A547" s="1">
        <v>49186</v>
      </c>
      <c r="B547">
        <f t="shared" si="8"/>
        <v>73.487599999999986</v>
      </c>
      <c r="C547" t="s">
        <v>9</v>
      </c>
      <c r="D547">
        <v>27.9</v>
      </c>
      <c r="E547">
        <v>10.3</v>
      </c>
      <c r="F547">
        <f>IF(martianeum[[#This Row],[zawartosc '[%']]]&gt;=1,martianeum[[#This Row],[masa '[kg']]]*martianeum[[#This Row],[zawartosc '[%']]]*0.01,0)</f>
        <v>2.8736999999999999</v>
      </c>
      <c r="G547">
        <f>martianeum[[#This Row],[stan_magazynu '[kg']]]+martianeum[[#This Row],[ile_kg_materiału_z_ładunku]]</f>
        <v>76.361299999999986</v>
      </c>
      <c r="H547">
        <f>IF(martianeum[[#This Row],[stan_po_wydobyciu_z_ładunku]]&gt;=100,100,0)</f>
        <v>0</v>
      </c>
      <c r="I547">
        <f>martianeum[[#This Row],[stan_po_wydobyciu_z_ładunku]]-martianeum[[#This Row],[ile_zabiera_na_orbite]]</f>
        <v>76.361299999999986</v>
      </c>
    </row>
    <row r="548" spans="1:9" x14ac:dyDescent="0.25">
      <c r="A548" s="1">
        <v>49187</v>
      </c>
      <c r="B548">
        <f t="shared" si="8"/>
        <v>76.361299999999986</v>
      </c>
      <c r="C548" t="s">
        <v>19</v>
      </c>
      <c r="D548">
        <v>11.8</v>
      </c>
      <c r="E548">
        <v>20.2</v>
      </c>
      <c r="F548">
        <f>IF(martianeum[[#This Row],[zawartosc '[%']]]&gt;=1,martianeum[[#This Row],[masa '[kg']]]*martianeum[[#This Row],[zawartosc '[%']]]*0.01,0)</f>
        <v>2.3836000000000004</v>
      </c>
      <c r="G548">
        <f>martianeum[[#This Row],[stan_magazynu '[kg']]]+martianeum[[#This Row],[ile_kg_materiału_z_ładunku]]</f>
        <v>78.744899999999987</v>
      </c>
      <c r="H548">
        <f>IF(martianeum[[#This Row],[stan_po_wydobyciu_z_ładunku]]&gt;=100,100,0)</f>
        <v>0</v>
      </c>
      <c r="I548">
        <f>martianeum[[#This Row],[stan_po_wydobyciu_z_ładunku]]-martianeum[[#This Row],[ile_zabiera_na_orbite]]</f>
        <v>78.744899999999987</v>
      </c>
    </row>
    <row r="549" spans="1:9" x14ac:dyDescent="0.25">
      <c r="A549" s="1">
        <v>49188</v>
      </c>
      <c r="B549">
        <f t="shared" si="8"/>
        <v>78.744899999999987</v>
      </c>
      <c r="C549" t="s">
        <v>7</v>
      </c>
      <c r="D549">
        <v>12</v>
      </c>
      <c r="E549">
        <v>8.5</v>
      </c>
      <c r="F549">
        <f>IF(martianeum[[#This Row],[zawartosc '[%']]]&gt;=1,martianeum[[#This Row],[masa '[kg']]]*martianeum[[#This Row],[zawartosc '[%']]]*0.01,0)</f>
        <v>1.02</v>
      </c>
      <c r="G549">
        <f>martianeum[[#This Row],[stan_magazynu '[kg']]]+martianeum[[#This Row],[ile_kg_materiału_z_ładunku]]</f>
        <v>79.764899999999983</v>
      </c>
      <c r="H549">
        <f>IF(martianeum[[#This Row],[stan_po_wydobyciu_z_ładunku]]&gt;=100,100,0)</f>
        <v>0</v>
      </c>
      <c r="I549">
        <f>martianeum[[#This Row],[stan_po_wydobyciu_z_ładunku]]-martianeum[[#This Row],[ile_zabiera_na_orbite]]</f>
        <v>79.764899999999983</v>
      </c>
    </row>
    <row r="550" spans="1:9" x14ac:dyDescent="0.25">
      <c r="A550" s="1">
        <v>49189</v>
      </c>
      <c r="B550">
        <f t="shared" si="8"/>
        <v>79.764899999999983</v>
      </c>
      <c r="C550" t="s">
        <v>10</v>
      </c>
      <c r="D550">
        <v>11.8</v>
      </c>
      <c r="E550">
        <v>7.8</v>
      </c>
      <c r="F550">
        <f>IF(martianeum[[#This Row],[zawartosc '[%']]]&gt;=1,martianeum[[#This Row],[masa '[kg']]]*martianeum[[#This Row],[zawartosc '[%']]]*0.01,0)</f>
        <v>0.92040000000000011</v>
      </c>
      <c r="G550">
        <f>martianeum[[#This Row],[stan_magazynu '[kg']]]+martianeum[[#This Row],[ile_kg_materiału_z_ładunku]]</f>
        <v>80.685299999999984</v>
      </c>
      <c r="H550">
        <f>IF(martianeum[[#This Row],[stan_po_wydobyciu_z_ładunku]]&gt;=100,100,0)</f>
        <v>0</v>
      </c>
      <c r="I550">
        <f>martianeum[[#This Row],[stan_po_wydobyciu_z_ładunku]]-martianeum[[#This Row],[ile_zabiera_na_orbite]]</f>
        <v>80.685299999999984</v>
      </c>
    </row>
    <row r="551" spans="1:9" x14ac:dyDescent="0.25">
      <c r="A551" s="1">
        <v>49190</v>
      </c>
      <c r="B551">
        <f t="shared" si="8"/>
        <v>80.685299999999984</v>
      </c>
      <c r="C551" t="s">
        <v>17</v>
      </c>
      <c r="D551">
        <v>22.2</v>
      </c>
      <c r="E551">
        <v>0</v>
      </c>
      <c r="F551">
        <f>IF(martianeum[[#This Row],[zawartosc '[%']]]&gt;=1,martianeum[[#This Row],[masa '[kg']]]*martianeum[[#This Row],[zawartosc '[%']]]*0.01,0)</f>
        <v>0</v>
      </c>
      <c r="G551">
        <f>martianeum[[#This Row],[stan_magazynu '[kg']]]+martianeum[[#This Row],[ile_kg_materiału_z_ładunku]]</f>
        <v>80.685299999999984</v>
      </c>
      <c r="H551">
        <f>IF(martianeum[[#This Row],[stan_po_wydobyciu_z_ładunku]]&gt;=100,100,0)</f>
        <v>0</v>
      </c>
      <c r="I551">
        <f>martianeum[[#This Row],[stan_po_wydobyciu_z_ładunku]]-martianeum[[#This Row],[ile_zabiera_na_orbite]]</f>
        <v>80.685299999999984</v>
      </c>
    </row>
    <row r="552" spans="1:9" x14ac:dyDescent="0.25">
      <c r="A552" s="1">
        <v>49191</v>
      </c>
      <c r="B552">
        <f t="shared" si="8"/>
        <v>80.685299999999984</v>
      </c>
      <c r="C552" t="s">
        <v>7</v>
      </c>
      <c r="D552">
        <v>13.3</v>
      </c>
      <c r="E552">
        <v>3.8</v>
      </c>
      <c r="F552">
        <f>IF(martianeum[[#This Row],[zawartosc '[%']]]&gt;=1,martianeum[[#This Row],[masa '[kg']]]*martianeum[[#This Row],[zawartosc '[%']]]*0.01,0)</f>
        <v>0.50539999999999996</v>
      </c>
      <c r="G552">
        <f>martianeum[[#This Row],[stan_magazynu '[kg']]]+martianeum[[#This Row],[ile_kg_materiału_z_ładunku]]</f>
        <v>81.190699999999978</v>
      </c>
      <c r="H552">
        <f>IF(martianeum[[#This Row],[stan_po_wydobyciu_z_ładunku]]&gt;=100,100,0)</f>
        <v>0</v>
      </c>
      <c r="I552">
        <f>martianeum[[#This Row],[stan_po_wydobyciu_z_ładunku]]-martianeum[[#This Row],[ile_zabiera_na_orbite]]</f>
        <v>81.190699999999978</v>
      </c>
    </row>
    <row r="553" spans="1:9" x14ac:dyDescent="0.25">
      <c r="A553" s="1">
        <v>49192</v>
      </c>
      <c r="B553">
        <f t="shared" si="8"/>
        <v>81.190699999999978</v>
      </c>
      <c r="C553" t="s">
        <v>13</v>
      </c>
      <c r="D553">
        <v>24.6</v>
      </c>
      <c r="E553">
        <v>2.1</v>
      </c>
      <c r="F553">
        <f>IF(martianeum[[#This Row],[zawartosc '[%']]]&gt;=1,martianeum[[#This Row],[masa '[kg']]]*martianeum[[#This Row],[zawartosc '[%']]]*0.01,0)</f>
        <v>0.51660000000000006</v>
      </c>
      <c r="G553">
        <f>martianeum[[#This Row],[stan_magazynu '[kg']]]+martianeum[[#This Row],[ile_kg_materiału_z_ładunku]]</f>
        <v>81.707299999999975</v>
      </c>
      <c r="H553">
        <f>IF(martianeum[[#This Row],[stan_po_wydobyciu_z_ładunku]]&gt;=100,100,0)</f>
        <v>0</v>
      </c>
      <c r="I553">
        <f>martianeum[[#This Row],[stan_po_wydobyciu_z_ładunku]]-martianeum[[#This Row],[ile_zabiera_na_orbite]]</f>
        <v>81.707299999999975</v>
      </c>
    </row>
    <row r="554" spans="1:9" x14ac:dyDescent="0.25">
      <c r="A554" s="1">
        <v>49193</v>
      </c>
      <c r="B554">
        <f t="shared" si="8"/>
        <v>81.707299999999975</v>
      </c>
      <c r="C554" t="s">
        <v>19</v>
      </c>
      <c r="D554">
        <v>15.7</v>
      </c>
      <c r="E554">
        <v>0</v>
      </c>
      <c r="F554">
        <f>IF(martianeum[[#This Row],[zawartosc '[%']]]&gt;=1,martianeum[[#This Row],[masa '[kg']]]*martianeum[[#This Row],[zawartosc '[%']]]*0.01,0)</f>
        <v>0</v>
      </c>
      <c r="G554">
        <f>martianeum[[#This Row],[stan_magazynu '[kg']]]+martianeum[[#This Row],[ile_kg_materiału_z_ładunku]]</f>
        <v>81.707299999999975</v>
      </c>
      <c r="H554">
        <f>IF(martianeum[[#This Row],[stan_po_wydobyciu_z_ładunku]]&gt;=100,100,0)</f>
        <v>0</v>
      </c>
      <c r="I554">
        <f>martianeum[[#This Row],[stan_po_wydobyciu_z_ładunku]]-martianeum[[#This Row],[ile_zabiera_na_orbite]]</f>
        <v>81.707299999999975</v>
      </c>
    </row>
    <row r="555" spans="1:9" x14ac:dyDescent="0.25">
      <c r="A555" s="1">
        <v>49194</v>
      </c>
      <c r="B555">
        <f t="shared" si="8"/>
        <v>81.707299999999975</v>
      </c>
      <c r="C555" t="s">
        <v>18</v>
      </c>
      <c r="D555">
        <v>26.7</v>
      </c>
      <c r="E555">
        <v>16.2</v>
      </c>
      <c r="F555">
        <f>IF(martianeum[[#This Row],[zawartosc '[%']]]&gt;=1,martianeum[[#This Row],[masa '[kg']]]*martianeum[[#This Row],[zawartosc '[%']]]*0.01,0)</f>
        <v>4.3254000000000001</v>
      </c>
      <c r="G555">
        <f>martianeum[[#This Row],[stan_magazynu '[kg']]]+martianeum[[#This Row],[ile_kg_materiału_z_ładunku]]</f>
        <v>86.032699999999977</v>
      </c>
      <c r="H555">
        <f>IF(martianeum[[#This Row],[stan_po_wydobyciu_z_ładunku]]&gt;=100,100,0)</f>
        <v>0</v>
      </c>
      <c r="I555">
        <f>martianeum[[#This Row],[stan_po_wydobyciu_z_ładunku]]-martianeum[[#This Row],[ile_zabiera_na_orbite]]</f>
        <v>86.032699999999977</v>
      </c>
    </row>
    <row r="556" spans="1:9" x14ac:dyDescent="0.25">
      <c r="A556" s="1">
        <v>49195</v>
      </c>
      <c r="B556">
        <f t="shared" si="8"/>
        <v>86.032699999999977</v>
      </c>
      <c r="C556" t="s">
        <v>15</v>
      </c>
      <c r="D556">
        <v>28.1</v>
      </c>
      <c r="E556">
        <v>1.1000000000000001</v>
      </c>
      <c r="F556">
        <f>IF(martianeum[[#This Row],[zawartosc '[%']]]&gt;=1,martianeum[[#This Row],[masa '[kg']]]*martianeum[[#This Row],[zawartosc '[%']]]*0.01,0)</f>
        <v>0.30910000000000004</v>
      </c>
      <c r="G556">
        <f>martianeum[[#This Row],[stan_magazynu '[kg']]]+martianeum[[#This Row],[ile_kg_materiału_z_ładunku]]</f>
        <v>86.341799999999978</v>
      </c>
      <c r="H556">
        <f>IF(martianeum[[#This Row],[stan_po_wydobyciu_z_ładunku]]&gt;=100,100,0)</f>
        <v>0</v>
      </c>
      <c r="I556">
        <f>martianeum[[#This Row],[stan_po_wydobyciu_z_ładunku]]-martianeum[[#This Row],[ile_zabiera_na_orbite]]</f>
        <v>86.341799999999978</v>
      </c>
    </row>
    <row r="557" spans="1:9" x14ac:dyDescent="0.25">
      <c r="A557" s="1">
        <v>49196</v>
      </c>
      <c r="B557">
        <f t="shared" si="8"/>
        <v>86.341799999999978</v>
      </c>
      <c r="C557" t="s">
        <v>10</v>
      </c>
      <c r="D557">
        <v>29.1</v>
      </c>
      <c r="E557">
        <v>3</v>
      </c>
      <c r="F557">
        <f>IF(martianeum[[#This Row],[zawartosc '[%']]]&gt;=1,martianeum[[#This Row],[masa '[kg']]]*martianeum[[#This Row],[zawartosc '[%']]]*0.01,0)</f>
        <v>0.87300000000000011</v>
      </c>
      <c r="G557">
        <f>martianeum[[#This Row],[stan_magazynu '[kg']]]+martianeum[[#This Row],[ile_kg_materiału_z_ładunku]]</f>
        <v>87.214799999999983</v>
      </c>
      <c r="H557">
        <f>IF(martianeum[[#This Row],[stan_po_wydobyciu_z_ładunku]]&gt;=100,100,0)</f>
        <v>0</v>
      </c>
      <c r="I557">
        <f>martianeum[[#This Row],[stan_po_wydobyciu_z_ładunku]]-martianeum[[#This Row],[ile_zabiera_na_orbite]]</f>
        <v>87.214799999999983</v>
      </c>
    </row>
    <row r="558" spans="1:9" x14ac:dyDescent="0.25">
      <c r="A558" s="1">
        <v>49197</v>
      </c>
      <c r="B558">
        <f t="shared" si="8"/>
        <v>87.214799999999983</v>
      </c>
      <c r="C558" t="s">
        <v>7</v>
      </c>
      <c r="D558">
        <v>26.2</v>
      </c>
      <c r="E558">
        <v>0</v>
      </c>
      <c r="F558">
        <f>IF(martianeum[[#This Row],[zawartosc '[%']]]&gt;=1,martianeum[[#This Row],[masa '[kg']]]*martianeum[[#This Row],[zawartosc '[%']]]*0.01,0)</f>
        <v>0</v>
      </c>
      <c r="G558">
        <f>martianeum[[#This Row],[stan_magazynu '[kg']]]+martianeum[[#This Row],[ile_kg_materiału_z_ładunku]]</f>
        <v>87.214799999999983</v>
      </c>
      <c r="H558">
        <f>IF(martianeum[[#This Row],[stan_po_wydobyciu_z_ładunku]]&gt;=100,100,0)</f>
        <v>0</v>
      </c>
      <c r="I558">
        <f>martianeum[[#This Row],[stan_po_wydobyciu_z_ładunku]]-martianeum[[#This Row],[ile_zabiera_na_orbite]]</f>
        <v>87.214799999999983</v>
      </c>
    </row>
    <row r="559" spans="1:9" x14ac:dyDescent="0.25">
      <c r="A559" s="1">
        <v>49198</v>
      </c>
      <c r="B559">
        <f t="shared" si="8"/>
        <v>87.214799999999983</v>
      </c>
      <c r="C559" t="s">
        <v>31</v>
      </c>
      <c r="D559">
        <v>23.3</v>
      </c>
      <c r="E559">
        <v>0</v>
      </c>
      <c r="F559">
        <f>IF(martianeum[[#This Row],[zawartosc '[%']]]&gt;=1,martianeum[[#This Row],[masa '[kg']]]*martianeum[[#This Row],[zawartosc '[%']]]*0.01,0)</f>
        <v>0</v>
      </c>
      <c r="G559">
        <f>martianeum[[#This Row],[stan_magazynu '[kg']]]+martianeum[[#This Row],[ile_kg_materiału_z_ładunku]]</f>
        <v>87.214799999999983</v>
      </c>
      <c r="H559">
        <f>IF(martianeum[[#This Row],[stan_po_wydobyciu_z_ładunku]]&gt;=100,100,0)</f>
        <v>0</v>
      </c>
      <c r="I559">
        <f>martianeum[[#This Row],[stan_po_wydobyciu_z_ładunku]]-martianeum[[#This Row],[ile_zabiera_na_orbite]]</f>
        <v>87.214799999999983</v>
      </c>
    </row>
    <row r="560" spans="1:9" x14ac:dyDescent="0.25">
      <c r="A560" s="1">
        <v>49199</v>
      </c>
      <c r="B560">
        <f t="shared" si="8"/>
        <v>87.214799999999983</v>
      </c>
      <c r="C560" t="s">
        <v>19</v>
      </c>
      <c r="D560">
        <v>21.7</v>
      </c>
      <c r="E560">
        <v>10.4</v>
      </c>
      <c r="F560">
        <f>IF(martianeum[[#This Row],[zawartosc '[%']]]&gt;=1,martianeum[[#This Row],[masa '[kg']]]*martianeum[[#This Row],[zawartosc '[%']]]*0.01,0)</f>
        <v>2.2568000000000001</v>
      </c>
      <c r="G560">
        <f>martianeum[[#This Row],[stan_magazynu '[kg']]]+martianeum[[#This Row],[ile_kg_materiału_z_ładunku]]</f>
        <v>89.471599999999981</v>
      </c>
      <c r="H560">
        <f>IF(martianeum[[#This Row],[stan_po_wydobyciu_z_ładunku]]&gt;=100,100,0)</f>
        <v>0</v>
      </c>
      <c r="I560">
        <f>martianeum[[#This Row],[stan_po_wydobyciu_z_ładunku]]-martianeum[[#This Row],[ile_zabiera_na_orbite]]</f>
        <v>89.471599999999981</v>
      </c>
    </row>
    <row r="561" spans="1:9" x14ac:dyDescent="0.25">
      <c r="A561" s="1">
        <v>49200</v>
      </c>
      <c r="B561">
        <f t="shared" si="8"/>
        <v>89.471599999999981</v>
      </c>
      <c r="C561" t="s">
        <v>18</v>
      </c>
      <c r="D561">
        <v>18.8</v>
      </c>
      <c r="E561">
        <v>15.6</v>
      </c>
      <c r="F561">
        <f>IF(martianeum[[#This Row],[zawartosc '[%']]]&gt;=1,martianeum[[#This Row],[masa '[kg']]]*martianeum[[#This Row],[zawartosc '[%']]]*0.01,0)</f>
        <v>2.9328000000000003</v>
      </c>
      <c r="G561">
        <f>martianeum[[#This Row],[stan_magazynu '[kg']]]+martianeum[[#This Row],[ile_kg_materiału_z_ładunku]]</f>
        <v>92.404399999999981</v>
      </c>
      <c r="H561">
        <f>IF(martianeum[[#This Row],[stan_po_wydobyciu_z_ładunku]]&gt;=100,100,0)</f>
        <v>0</v>
      </c>
      <c r="I561">
        <f>martianeum[[#This Row],[stan_po_wydobyciu_z_ładunku]]-martianeum[[#This Row],[ile_zabiera_na_orbite]]</f>
        <v>92.404399999999981</v>
      </c>
    </row>
    <row r="562" spans="1:9" x14ac:dyDescent="0.25">
      <c r="A562" s="1">
        <v>49201</v>
      </c>
      <c r="B562">
        <f t="shared" si="8"/>
        <v>92.404399999999981</v>
      </c>
      <c r="C562" t="s">
        <v>15</v>
      </c>
      <c r="D562">
        <v>25.4</v>
      </c>
      <c r="E562">
        <v>7.4</v>
      </c>
      <c r="F562">
        <f>IF(martianeum[[#This Row],[zawartosc '[%']]]&gt;=1,martianeum[[#This Row],[masa '[kg']]]*martianeum[[#This Row],[zawartosc '[%']]]*0.01,0)</f>
        <v>1.8796000000000002</v>
      </c>
      <c r="G562">
        <f>martianeum[[#This Row],[stan_magazynu '[kg']]]+martianeum[[#This Row],[ile_kg_materiału_z_ładunku]]</f>
        <v>94.283999999999978</v>
      </c>
      <c r="H562">
        <f>IF(martianeum[[#This Row],[stan_po_wydobyciu_z_ładunku]]&gt;=100,100,0)</f>
        <v>0</v>
      </c>
      <c r="I562">
        <f>martianeum[[#This Row],[stan_po_wydobyciu_z_ładunku]]-martianeum[[#This Row],[ile_zabiera_na_orbite]]</f>
        <v>94.283999999999978</v>
      </c>
    </row>
    <row r="563" spans="1:9" x14ac:dyDescent="0.25">
      <c r="A563" s="1">
        <v>49202</v>
      </c>
      <c r="B563">
        <f t="shared" si="8"/>
        <v>94.283999999999978</v>
      </c>
      <c r="C563" t="s">
        <v>11</v>
      </c>
      <c r="D563">
        <v>21.1</v>
      </c>
      <c r="E563">
        <v>1</v>
      </c>
      <c r="F563">
        <f>IF(martianeum[[#This Row],[zawartosc '[%']]]&gt;=1,martianeum[[#This Row],[masa '[kg']]]*martianeum[[#This Row],[zawartosc '[%']]]*0.01,0)</f>
        <v>0.21100000000000002</v>
      </c>
      <c r="G563">
        <f>martianeum[[#This Row],[stan_magazynu '[kg']]]+martianeum[[#This Row],[ile_kg_materiału_z_ładunku]]</f>
        <v>94.494999999999976</v>
      </c>
      <c r="H563">
        <f>IF(martianeum[[#This Row],[stan_po_wydobyciu_z_ładunku]]&gt;=100,100,0)</f>
        <v>0</v>
      </c>
      <c r="I563">
        <f>martianeum[[#This Row],[stan_po_wydobyciu_z_ładunku]]-martianeum[[#This Row],[ile_zabiera_na_orbite]]</f>
        <v>94.494999999999976</v>
      </c>
    </row>
    <row r="564" spans="1:9" x14ac:dyDescent="0.25">
      <c r="A564" s="1">
        <v>49203</v>
      </c>
      <c r="B564">
        <f t="shared" si="8"/>
        <v>94.494999999999976</v>
      </c>
      <c r="C564" t="s">
        <v>11</v>
      </c>
      <c r="D564">
        <v>25.1</v>
      </c>
      <c r="E564">
        <v>20</v>
      </c>
      <c r="F564">
        <f>IF(martianeum[[#This Row],[zawartosc '[%']]]&gt;=1,martianeum[[#This Row],[masa '[kg']]]*martianeum[[#This Row],[zawartosc '[%']]]*0.01,0)</f>
        <v>5.0200000000000005</v>
      </c>
      <c r="G564">
        <f>martianeum[[#This Row],[stan_magazynu '[kg']]]+martianeum[[#This Row],[ile_kg_materiału_z_ładunku]]</f>
        <v>99.514999999999972</v>
      </c>
      <c r="H564">
        <f>IF(martianeum[[#This Row],[stan_po_wydobyciu_z_ładunku]]&gt;=100,100,0)</f>
        <v>0</v>
      </c>
      <c r="I564">
        <f>martianeum[[#This Row],[stan_po_wydobyciu_z_ładunku]]-martianeum[[#This Row],[ile_zabiera_na_orbite]]</f>
        <v>99.514999999999972</v>
      </c>
    </row>
    <row r="565" spans="1:9" x14ac:dyDescent="0.25">
      <c r="A565" s="1">
        <v>49204</v>
      </c>
      <c r="B565">
        <f t="shared" si="8"/>
        <v>99.514999999999972</v>
      </c>
      <c r="C565" t="s">
        <v>7</v>
      </c>
      <c r="D565">
        <v>17.600000000000001</v>
      </c>
      <c r="E565">
        <v>0</v>
      </c>
      <c r="F565">
        <f>IF(martianeum[[#This Row],[zawartosc '[%']]]&gt;=1,martianeum[[#This Row],[masa '[kg']]]*martianeum[[#This Row],[zawartosc '[%']]]*0.01,0)</f>
        <v>0</v>
      </c>
      <c r="G565">
        <f>martianeum[[#This Row],[stan_magazynu '[kg']]]+martianeum[[#This Row],[ile_kg_materiału_z_ładunku]]</f>
        <v>99.514999999999972</v>
      </c>
      <c r="H565">
        <f>IF(martianeum[[#This Row],[stan_po_wydobyciu_z_ładunku]]&gt;=100,100,0)</f>
        <v>0</v>
      </c>
      <c r="I565">
        <f>martianeum[[#This Row],[stan_po_wydobyciu_z_ładunku]]-martianeum[[#This Row],[ile_zabiera_na_orbite]]</f>
        <v>99.514999999999972</v>
      </c>
    </row>
    <row r="566" spans="1:9" x14ac:dyDescent="0.25">
      <c r="A566" s="1">
        <v>49205</v>
      </c>
      <c r="B566">
        <f t="shared" si="8"/>
        <v>99.514999999999972</v>
      </c>
      <c r="C566" t="s">
        <v>15</v>
      </c>
      <c r="D566">
        <v>21.2</v>
      </c>
      <c r="E566">
        <v>3.4</v>
      </c>
      <c r="F566">
        <f>IF(martianeum[[#This Row],[zawartosc '[%']]]&gt;=1,martianeum[[#This Row],[masa '[kg']]]*martianeum[[#This Row],[zawartosc '[%']]]*0.01,0)</f>
        <v>0.7208</v>
      </c>
      <c r="G566">
        <f>martianeum[[#This Row],[stan_magazynu '[kg']]]+martianeum[[#This Row],[ile_kg_materiału_z_ładunku]]</f>
        <v>100.23579999999997</v>
      </c>
      <c r="H566">
        <f>IF(martianeum[[#This Row],[stan_po_wydobyciu_z_ładunku]]&gt;=100,100,0)</f>
        <v>100</v>
      </c>
      <c r="I566">
        <f>martianeum[[#This Row],[stan_po_wydobyciu_z_ładunku]]-martianeum[[#This Row],[ile_zabiera_na_orbite]]</f>
        <v>0.23579999999996915</v>
      </c>
    </row>
    <row r="567" spans="1:9" x14ac:dyDescent="0.25">
      <c r="A567" s="1">
        <v>49206</v>
      </c>
      <c r="B567">
        <f t="shared" si="8"/>
        <v>0.23579999999996915</v>
      </c>
      <c r="C567" t="s">
        <v>7</v>
      </c>
      <c r="D567">
        <v>26.4</v>
      </c>
      <c r="E567">
        <v>14.7</v>
      </c>
      <c r="F567">
        <f>IF(martianeum[[#This Row],[zawartosc '[%']]]&gt;=1,martianeum[[#This Row],[masa '[kg']]]*martianeum[[#This Row],[zawartosc '[%']]]*0.01,0)</f>
        <v>3.8807999999999998</v>
      </c>
      <c r="G567">
        <f>martianeum[[#This Row],[stan_magazynu '[kg']]]+martianeum[[#This Row],[ile_kg_materiału_z_ładunku]]</f>
        <v>4.116599999999969</v>
      </c>
      <c r="H567">
        <f>IF(martianeum[[#This Row],[stan_po_wydobyciu_z_ładunku]]&gt;=100,100,0)</f>
        <v>0</v>
      </c>
      <c r="I567">
        <f>martianeum[[#This Row],[stan_po_wydobyciu_z_ładunku]]-martianeum[[#This Row],[ile_zabiera_na_orbite]]</f>
        <v>4.116599999999969</v>
      </c>
    </row>
    <row r="568" spans="1:9" x14ac:dyDescent="0.25">
      <c r="A568" s="1">
        <v>49207</v>
      </c>
      <c r="B568">
        <f t="shared" si="8"/>
        <v>4.116599999999969</v>
      </c>
      <c r="C568" t="s">
        <v>5</v>
      </c>
      <c r="D568">
        <v>13.5</v>
      </c>
      <c r="E568">
        <v>0</v>
      </c>
      <c r="F568">
        <f>IF(martianeum[[#This Row],[zawartosc '[%']]]&gt;=1,martianeum[[#This Row],[masa '[kg']]]*martianeum[[#This Row],[zawartosc '[%']]]*0.01,0)</f>
        <v>0</v>
      </c>
      <c r="G568">
        <f>martianeum[[#This Row],[stan_magazynu '[kg']]]+martianeum[[#This Row],[ile_kg_materiału_z_ładunku]]</f>
        <v>4.116599999999969</v>
      </c>
      <c r="H568">
        <f>IF(martianeum[[#This Row],[stan_po_wydobyciu_z_ładunku]]&gt;=100,100,0)</f>
        <v>0</v>
      </c>
      <c r="I568">
        <f>martianeum[[#This Row],[stan_po_wydobyciu_z_ładunku]]-martianeum[[#This Row],[ile_zabiera_na_orbite]]</f>
        <v>4.116599999999969</v>
      </c>
    </row>
    <row r="569" spans="1:9" x14ac:dyDescent="0.25">
      <c r="A569" s="1">
        <v>49208</v>
      </c>
      <c r="B569">
        <f t="shared" si="8"/>
        <v>4.116599999999969</v>
      </c>
      <c r="C569" t="s">
        <v>22</v>
      </c>
      <c r="D569">
        <v>25.1</v>
      </c>
      <c r="E569">
        <v>0</v>
      </c>
      <c r="F569">
        <f>IF(martianeum[[#This Row],[zawartosc '[%']]]&gt;=1,martianeum[[#This Row],[masa '[kg']]]*martianeum[[#This Row],[zawartosc '[%']]]*0.01,0)</f>
        <v>0</v>
      </c>
      <c r="G569">
        <f>martianeum[[#This Row],[stan_magazynu '[kg']]]+martianeum[[#This Row],[ile_kg_materiału_z_ładunku]]</f>
        <v>4.116599999999969</v>
      </c>
      <c r="H569">
        <f>IF(martianeum[[#This Row],[stan_po_wydobyciu_z_ładunku]]&gt;=100,100,0)</f>
        <v>0</v>
      </c>
      <c r="I569">
        <f>martianeum[[#This Row],[stan_po_wydobyciu_z_ładunku]]-martianeum[[#This Row],[ile_zabiera_na_orbite]]</f>
        <v>4.116599999999969</v>
      </c>
    </row>
    <row r="570" spans="1:9" x14ac:dyDescent="0.25">
      <c r="A570" s="1">
        <v>49209</v>
      </c>
      <c r="B570">
        <f t="shared" si="8"/>
        <v>4.116599999999969</v>
      </c>
      <c r="C570" t="s">
        <v>11</v>
      </c>
      <c r="D570">
        <v>10.4</v>
      </c>
      <c r="E570">
        <v>11</v>
      </c>
      <c r="F570">
        <f>IF(martianeum[[#This Row],[zawartosc '[%']]]&gt;=1,martianeum[[#This Row],[masa '[kg']]]*martianeum[[#This Row],[zawartosc '[%']]]*0.01,0)</f>
        <v>1.1440000000000001</v>
      </c>
      <c r="G570">
        <f>martianeum[[#This Row],[stan_magazynu '[kg']]]+martianeum[[#This Row],[ile_kg_materiału_z_ładunku]]</f>
        <v>5.2605999999999691</v>
      </c>
      <c r="H570">
        <f>IF(martianeum[[#This Row],[stan_po_wydobyciu_z_ładunku]]&gt;=100,100,0)</f>
        <v>0</v>
      </c>
      <c r="I570">
        <f>martianeum[[#This Row],[stan_po_wydobyciu_z_ładunku]]-martianeum[[#This Row],[ile_zabiera_na_orbite]]</f>
        <v>5.2605999999999691</v>
      </c>
    </row>
    <row r="571" spans="1:9" x14ac:dyDescent="0.25">
      <c r="A571" s="1">
        <v>49210</v>
      </c>
      <c r="B571">
        <f t="shared" si="8"/>
        <v>5.2605999999999691</v>
      </c>
      <c r="C571" t="s">
        <v>15</v>
      </c>
      <c r="D571">
        <v>24.3</v>
      </c>
      <c r="E571">
        <v>4.9000000000000004</v>
      </c>
      <c r="F571">
        <f>IF(martianeum[[#This Row],[zawartosc '[%']]]&gt;=1,martianeum[[#This Row],[masa '[kg']]]*martianeum[[#This Row],[zawartosc '[%']]]*0.01,0)</f>
        <v>1.1907000000000001</v>
      </c>
      <c r="G571">
        <f>martianeum[[#This Row],[stan_magazynu '[kg']]]+martianeum[[#This Row],[ile_kg_materiału_z_ładunku]]</f>
        <v>6.4512999999999696</v>
      </c>
      <c r="H571">
        <f>IF(martianeum[[#This Row],[stan_po_wydobyciu_z_ładunku]]&gt;=100,100,0)</f>
        <v>0</v>
      </c>
      <c r="I571">
        <f>martianeum[[#This Row],[stan_po_wydobyciu_z_ładunku]]-martianeum[[#This Row],[ile_zabiera_na_orbite]]</f>
        <v>6.4512999999999696</v>
      </c>
    </row>
    <row r="572" spans="1:9" x14ac:dyDescent="0.25">
      <c r="A572" s="1">
        <v>49211</v>
      </c>
      <c r="B572">
        <f t="shared" si="8"/>
        <v>6.4512999999999696</v>
      </c>
      <c r="C572" t="s">
        <v>12</v>
      </c>
      <c r="D572">
        <v>18.7</v>
      </c>
      <c r="E572">
        <v>6.2</v>
      </c>
      <c r="F572">
        <f>IF(martianeum[[#This Row],[zawartosc '[%']]]&gt;=1,martianeum[[#This Row],[masa '[kg']]]*martianeum[[#This Row],[zawartosc '[%']]]*0.01,0)</f>
        <v>1.1594</v>
      </c>
      <c r="G572">
        <f>martianeum[[#This Row],[stan_magazynu '[kg']]]+martianeum[[#This Row],[ile_kg_materiału_z_ładunku]]</f>
        <v>7.6106999999999694</v>
      </c>
      <c r="H572">
        <f>IF(martianeum[[#This Row],[stan_po_wydobyciu_z_ładunku]]&gt;=100,100,0)</f>
        <v>0</v>
      </c>
      <c r="I572">
        <f>martianeum[[#This Row],[stan_po_wydobyciu_z_ładunku]]-martianeum[[#This Row],[ile_zabiera_na_orbite]]</f>
        <v>7.6106999999999694</v>
      </c>
    </row>
    <row r="573" spans="1:9" x14ac:dyDescent="0.25">
      <c r="A573" s="1">
        <v>49212</v>
      </c>
      <c r="B573">
        <f t="shared" si="8"/>
        <v>7.6106999999999694</v>
      </c>
      <c r="C573" t="s">
        <v>33</v>
      </c>
      <c r="D573">
        <v>14.1</v>
      </c>
      <c r="E573">
        <v>0</v>
      </c>
      <c r="F573">
        <f>IF(martianeum[[#This Row],[zawartosc '[%']]]&gt;=1,martianeum[[#This Row],[masa '[kg']]]*martianeum[[#This Row],[zawartosc '[%']]]*0.01,0)</f>
        <v>0</v>
      </c>
      <c r="G573">
        <f>martianeum[[#This Row],[stan_magazynu '[kg']]]+martianeum[[#This Row],[ile_kg_materiału_z_ładunku]]</f>
        <v>7.6106999999999694</v>
      </c>
      <c r="H573">
        <f>IF(martianeum[[#This Row],[stan_po_wydobyciu_z_ładunku]]&gt;=100,100,0)</f>
        <v>0</v>
      </c>
      <c r="I573">
        <f>martianeum[[#This Row],[stan_po_wydobyciu_z_ładunku]]-martianeum[[#This Row],[ile_zabiera_na_orbite]]</f>
        <v>7.6106999999999694</v>
      </c>
    </row>
    <row r="574" spans="1:9" x14ac:dyDescent="0.25">
      <c r="A574" s="1">
        <v>49213</v>
      </c>
      <c r="B574">
        <f t="shared" si="8"/>
        <v>7.6106999999999694</v>
      </c>
      <c r="C574" t="s">
        <v>23</v>
      </c>
      <c r="D574">
        <v>24.2</v>
      </c>
      <c r="E574">
        <v>0</v>
      </c>
      <c r="F574">
        <f>IF(martianeum[[#This Row],[zawartosc '[%']]]&gt;=1,martianeum[[#This Row],[masa '[kg']]]*martianeum[[#This Row],[zawartosc '[%']]]*0.01,0)</f>
        <v>0</v>
      </c>
      <c r="G574">
        <f>martianeum[[#This Row],[stan_magazynu '[kg']]]+martianeum[[#This Row],[ile_kg_materiału_z_ładunku]]</f>
        <v>7.6106999999999694</v>
      </c>
      <c r="H574">
        <f>IF(martianeum[[#This Row],[stan_po_wydobyciu_z_ładunku]]&gt;=100,100,0)</f>
        <v>0</v>
      </c>
      <c r="I574">
        <f>martianeum[[#This Row],[stan_po_wydobyciu_z_ładunku]]-martianeum[[#This Row],[ile_zabiera_na_orbite]]</f>
        <v>7.6106999999999694</v>
      </c>
    </row>
    <row r="575" spans="1:9" x14ac:dyDescent="0.25">
      <c r="A575" s="1">
        <v>49214</v>
      </c>
      <c r="B575">
        <f t="shared" si="8"/>
        <v>7.6106999999999694</v>
      </c>
      <c r="C575" t="s">
        <v>22</v>
      </c>
      <c r="D575">
        <v>26.4</v>
      </c>
      <c r="E575">
        <v>0</v>
      </c>
      <c r="F575">
        <f>IF(martianeum[[#This Row],[zawartosc '[%']]]&gt;=1,martianeum[[#This Row],[masa '[kg']]]*martianeum[[#This Row],[zawartosc '[%']]]*0.01,0)</f>
        <v>0</v>
      </c>
      <c r="G575">
        <f>martianeum[[#This Row],[stan_magazynu '[kg']]]+martianeum[[#This Row],[ile_kg_materiału_z_ładunku]]</f>
        <v>7.6106999999999694</v>
      </c>
      <c r="H575">
        <f>IF(martianeum[[#This Row],[stan_po_wydobyciu_z_ładunku]]&gt;=100,100,0)</f>
        <v>0</v>
      </c>
      <c r="I575">
        <f>martianeum[[#This Row],[stan_po_wydobyciu_z_ładunku]]-martianeum[[#This Row],[ile_zabiera_na_orbite]]</f>
        <v>7.6106999999999694</v>
      </c>
    </row>
    <row r="576" spans="1:9" x14ac:dyDescent="0.25">
      <c r="A576" s="1">
        <v>49215</v>
      </c>
      <c r="B576">
        <f t="shared" si="8"/>
        <v>7.6106999999999694</v>
      </c>
      <c r="C576" t="s">
        <v>10</v>
      </c>
      <c r="D576">
        <v>24.5</v>
      </c>
      <c r="E576">
        <v>4</v>
      </c>
      <c r="F576">
        <f>IF(martianeum[[#This Row],[zawartosc '[%']]]&gt;=1,martianeum[[#This Row],[masa '[kg']]]*martianeum[[#This Row],[zawartosc '[%']]]*0.01,0)</f>
        <v>0.98</v>
      </c>
      <c r="G576">
        <f>martianeum[[#This Row],[stan_magazynu '[kg']]]+martianeum[[#This Row],[ile_kg_materiału_z_ładunku]]</f>
        <v>8.5906999999999698</v>
      </c>
      <c r="H576">
        <f>IF(martianeum[[#This Row],[stan_po_wydobyciu_z_ładunku]]&gt;=100,100,0)</f>
        <v>0</v>
      </c>
      <c r="I576">
        <f>martianeum[[#This Row],[stan_po_wydobyciu_z_ładunku]]-martianeum[[#This Row],[ile_zabiera_na_orbite]]</f>
        <v>8.5906999999999698</v>
      </c>
    </row>
    <row r="577" spans="1:9" x14ac:dyDescent="0.25">
      <c r="A577" s="1">
        <v>49216</v>
      </c>
      <c r="B577">
        <f t="shared" si="8"/>
        <v>8.5906999999999698</v>
      </c>
      <c r="C577" t="s">
        <v>14</v>
      </c>
      <c r="D577">
        <v>25.5</v>
      </c>
      <c r="E577">
        <v>2.9</v>
      </c>
      <c r="F577">
        <f>IF(martianeum[[#This Row],[zawartosc '[%']]]&gt;=1,martianeum[[#This Row],[masa '[kg']]]*martianeum[[#This Row],[zawartosc '[%']]]*0.01,0)</f>
        <v>0.73950000000000005</v>
      </c>
      <c r="G577">
        <f>martianeum[[#This Row],[stan_magazynu '[kg']]]+martianeum[[#This Row],[ile_kg_materiału_z_ładunku]]</f>
        <v>9.3301999999999694</v>
      </c>
      <c r="H577">
        <f>IF(martianeum[[#This Row],[stan_po_wydobyciu_z_ładunku]]&gt;=100,100,0)</f>
        <v>0</v>
      </c>
      <c r="I577">
        <f>martianeum[[#This Row],[stan_po_wydobyciu_z_ładunku]]-martianeum[[#This Row],[ile_zabiera_na_orbite]]</f>
        <v>9.3301999999999694</v>
      </c>
    </row>
    <row r="578" spans="1:9" x14ac:dyDescent="0.25">
      <c r="A578" s="1">
        <v>49217</v>
      </c>
      <c r="B578">
        <f t="shared" si="8"/>
        <v>9.3301999999999694</v>
      </c>
      <c r="C578" t="s">
        <v>11</v>
      </c>
      <c r="D578">
        <v>11.8</v>
      </c>
      <c r="E578">
        <v>13.5</v>
      </c>
      <c r="F578">
        <f>IF(martianeum[[#This Row],[zawartosc '[%']]]&gt;=1,martianeum[[#This Row],[masa '[kg']]]*martianeum[[#This Row],[zawartosc '[%']]]*0.01,0)</f>
        <v>1.5930000000000002</v>
      </c>
      <c r="G578">
        <f>martianeum[[#This Row],[stan_magazynu '[kg']]]+martianeum[[#This Row],[ile_kg_materiału_z_ładunku]]</f>
        <v>10.923199999999969</v>
      </c>
      <c r="H578">
        <f>IF(martianeum[[#This Row],[stan_po_wydobyciu_z_ładunku]]&gt;=100,100,0)</f>
        <v>0</v>
      </c>
      <c r="I578">
        <f>martianeum[[#This Row],[stan_po_wydobyciu_z_ładunku]]-martianeum[[#This Row],[ile_zabiera_na_orbite]]</f>
        <v>10.923199999999969</v>
      </c>
    </row>
    <row r="579" spans="1:9" x14ac:dyDescent="0.25">
      <c r="A579" s="1">
        <v>49218</v>
      </c>
      <c r="B579">
        <f t="shared" si="8"/>
        <v>10.923199999999969</v>
      </c>
      <c r="C579" t="s">
        <v>22</v>
      </c>
      <c r="D579">
        <v>14.3</v>
      </c>
      <c r="E579">
        <v>5.4</v>
      </c>
      <c r="F579">
        <f>IF(martianeum[[#This Row],[zawartosc '[%']]]&gt;=1,martianeum[[#This Row],[masa '[kg']]]*martianeum[[#This Row],[zawartosc '[%']]]*0.01,0)</f>
        <v>0.77220000000000011</v>
      </c>
      <c r="G579">
        <f>martianeum[[#This Row],[stan_magazynu '[kg']]]+martianeum[[#This Row],[ile_kg_materiału_z_ładunku]]</f>
        <v>11.695399999999969</v>
      </c>
      <c r="H579">
        <f>IF(martianeum[[#This Row],[stan_po_wydobyciu_z_ładunku]]&gt;=100,100,0)</f>
        <v>0</v>
      </c>
      <c r="I579">
        <f>martianeum[[#This Row],[stan_po_wydobyciu_z_ładunku]]-martianeum[[#This Row],[ile_zabiera_na_orbite]]</f>
        <v>11.695399999999969</v>
      </c>
    </row>
    <row r="580" spans="1:9" x14ac:dyDescent="0.25">
      <c r="A580" s="1">
        <v>49219</v>
      </c>
      <c r="B580">
        <f t="shared" ref="B580:B643" si="9">I579</f>
        <v>11.695399999999969</v>
      </c>
      <c r="C580" t="s">
        <v>9</v>
      </c>
      <c r="D580">
        <v>12.4</v>
      </c>
      <c r="E580">
        <v>1.2</v>
      </c>
      <c r="F580">
        <f>IF(martianeum[[#This Row],[zawartosc '[%']]]&gt;=1,martianeum[[#This Row],[masa '[kg']]]*martianeum[[#This Row],[zawartosc '[%']]]*0.01,0)</f>
        <v>0.14879999999999999</v>
      </c>
      <c r="G580">
        <f>martianeum[[#This Row],[stan_magazynu '[kg']]]+martianeum[[#This Row],[ile_kg_materiału_z_ładunku]]</f>
        <v>11.844199999999969</v>
      </c>
      <c r="H580">
        <f>IF(martianeum[[#This Row],[stan_po_wydobyciu_z_ładunku]]&gt;=100,100,0)</f>
        <v>0</v>
      </c>
      <c r="I580">
        <f>martianeum[[#This Row],[stan_po_wydobyciu_z_ładunku]]-martianeum[[#This Row],[ile_zabiera_na_orbite]]</f>
        <v>11.844199999999969</v>
      </c>
    </row>
    <row r="581" spans="1:9" x14ac:dyDescent="0.25">
      <c r="A581" s="1">
        <v>49220</v>
      </c>
      <c r="B581">
        <f t="shared" si="9"/>
        <v>11.844199999999969</v>
      </c>
      <c r="C581" t="s">
        <v>19</v>
      </c>
      <c r="D581">
        <v>29.3</v>
      </c>
      <c r="E581">
        <v>19.8</v>
      </c>
      <c r="F581">
        <f>IF(martianeum[[#This Row],[zawartosc '[%']]]&gt;=1,martianeum[[#This Row],[masa '[kg']]]*martianeum[[#This Row],[zawartosc '[%']]]*0.01,0)</f>
        <v>5.8014000000000001</v>
      </c>
      <c r="G581">
        <f>martianeum[[#This Row],[stan_magazynu '[kg']]]+martianeum[[#This Row],[ile_kg_materiału_z_ładunku]]</f>
        <v>17.64559999999997</v>
      </c>
      <c r="H581">
        <f>IF(martianeum[[#This Row],[stan_po_wydobyciu_z_ładunku]]&gt;=100,100,0)</f>
        <v>0</v>
      </c>
      <c r="I581">
        <f>martianeum[[#This Row],[stan_po_wydobyciu_z_ładunku]]-martianeum[[#This Row],[ile_zabiera_na_orbite]]</f>
        <v>17.64559999999997</v>
      </c>
    </row>
    <row r="582" spans="1:9" x14ac:dyDescent="0.25">
      <c r="A582" s="1">
        <v>49221</v>
      </c>
      <c r="B582">
        <f t="shared" si="9"/>
        <v>17.64559999999997</v>
      </c>
      <c r="C582" t="s">
        <v>7</v>
      </c>
      <c r="D582">
        <v>29.4</v>
      </c>
      <c r="E582">
        <v>0</v>
      </c>
      <c r="F582">
        <f>IF(martianeum[[#This Row],[zawartosc '[%']]]&gt;=1,martianeum[[#This Row],[masa '[kg']]]*martianeum[[#This Row],[zawartosc '[%']]]*0.01,0)</f>
        <v>0</v>
      </c>
      <c r="G582">
        <f>martianeum[[#This Row],[stan_magazynu '[kg']]]+martianeum[[#This Row],[ile_kg_materiału_z_ładunku]]</f>
        <v>17.64559999999997</v>
      </c>
      <c r="H582">
        <f>IF(martianeum[[#This Row],[stan_po_wydobyciu_z_ładunku]]&gt;=100,100,0)</f>
        <v>0</v>
      </c>
      <c r="I582">
        <f>martianeum[[#This Row],[stan_po_wydobyciu_z_ładunku]]-martianeum[[#This Row],[ile_zabiera_na_orbite]]</f>
        <v>17.64559999999997</v>
      </c>
    </row>
    <row r="583" spans="1:9" x14ac:dyDescent="0.25">
      <c r="A583" s="1">
        <v>49222</v>
      </c>
      <c r="B583">
        <f t="shared" si="9"/>
        <v>17.64559999999997</v>
      </c>
      <c r="C583" t="s">
        <v>13</v>
      </c>
      <c r="D583">
        <v>29.8</v>
      </c>
      <c r="E583">
        <v>16</v>
      </c>
      <c r="F583">
        <f>IF(martianeum[[#This Row],[zawartosc '[%']]]&gt;=1,martianeum[[#This Row],[masa '[kg']]]*martianeum[[#This Row],[zawartosc '[%']]]*0.01,0)</f>
        <v>4.7679999999999998</v>
      </c>
      <c r="G583">
        <f>martianeum[[#This Row],[stan_magazynu '[kg']]]+martianeum[[#This Row],[ile_kg_materiału_z_ładunku]]</f>
        <v>22.41359999999997</v>
      </c>
      <c r="H583">
        <f>IF(martianeum[[#This Row],[stan_po_wydobyciu_z_ładunku]]&gt;=100,100,0)</f>
        <v>0</v>
      </c>
      <c r="I583">
        <f>martianeum[[#This Row],[stan_po_wydobyciu_z_ładunku]]-martianeum[[#This Row],[ile_zabiera_na_orbite]]</f>
        <v>22.41359999999997</v>
      </c>
    </row>
    <row r="584" spans="1:9" x14ac:dyDescent="0.25">
      <c r="A584" s="1">
        <v>49223</v>
      </c>
      <c r="B584">
        <f t="shared" si="9"/>
        <v>22.41359999999997</v>
      </c>
      <c r="C584" t="s">
        <v>19</v>
      </c>
      <c r="D584">
        <v>29.9</v>
      </c>
      <c r="E584">
        <v>13.3</v>
      </c>
      <c r="F584">
        <f>IF(martianeum[[#This Row],[zawartosc '[%']]]&gt;=1,martianeum[[#This Row],[masa '[kg']]]*martianeum[[#This Row],[zawartosc '[%']]]*0.01,0)</f>
        <v>3.9767000000000001</v>
      </c>
      <c r="G584">
        <f>martianeum[[#This Row],[stan_magazynu '[kg']]]+martianeum[[#This Row],[ile_kg_materiału_z_ładunku]]</f>
        <v>26.390299999999971</v>
      </c>
      <c r="H584">
        <f>IF(martianeum[[#This Row],[stan_po_wydobyciu_z_ładunku]]&gt;=100,100,0)</f>
        <v>0</v>
      </c>
      <c r="I584">
        <f>martianeum[[#This Row],[stan_po_wydobyciu_z_ładunku]]-martianeum[[#This Row],[ile_zabiera_na_orbite]]</f>
        <v>26.390299999999971</v>
      </c>
    </row>
    <row r="585" spans="1:9" x14ac:dyDescent="0.25">
      <c r="A585" s="1">
        <v>49224</v>
      </c>
      <c r="B585">
        <f t="shared" si="9"/>
        <v>26.390299999999971</v>
      </c>
      <c r="C585" t="s">
        <v>9</v>
      </c>
      <c r="D585">
        <v>11.6</v>
      </c>
      <c r="E585">
        <v>9.6999999999999993</v>
      </c>
      <c r="F585">
        <f>IF(martianeum[[#This Row],[zawartosc '[%']]]&gt;=1,martianeum[[#This Row],[masa '[kg']]]*martianeum[[#This Row],[zawartosc '[%']]]*0.01,0)</f>
        <v>1.1251999999999998</v>
      </c>
      <c r="G585">
        <f>martianeum[[#This Row],[stan_magazynu '[kg']]]+martianeum[[#This Row],[ile_kg_materiału_z_ładunku]]</f>
        <v>27.515499999999971</v>
      </c>
      <c r="H585">
        <f>IF(martianeum[[#This Row],[stan_po_wydobyciu_z_ładunku]]&gt;=100,100,0)</f>
        <v>0</v>
      </c>
      <c r="I585">
        <f>martianeum[[#This Row],[stan_po_wydobyciu_z_ładunku]]-martianeum[[#This Row],[ile_zabiera_na_orbite]]</f>
        <v>27.515499999999971</v>
      </c>
    </row>
    <row r="586" spans="1:9" x14ac:dyDescent="0.25">
      <c r="A586" s="1">
        <v>49225</v>
      </c>
      <c r="B586">
        <f t="shared" si="9"/>
        <v>27.515499999999971</v>
      </c>
      <c r="C586" t="s">
        <v>11</v>
      </c>
      <c r="D586">
        <v>10.199999999999999</v>
      </c>
      <c r="E586">
        <v>0</v>
      </c>
      <c r="F586">
        <f>IF(martianeum[[#This Row],[zawartosc '[%']]]&gt;=1,martianeum[[#This Row],[masa '[kg']]]*martianeum[[#This Row],[zawartosc '[%']]]*0.01,0)</f>
        <v>0</v>
      </c>
      <c r="G586">
        <f>martianeum[[#This Row],[stan_magazynu '[kg']]]+martianeum[[#This Row],[ile_kg_materiału_z_ładunku]]</f>
        <v>27.515499999999971</v>
      </c>
      <c r="H586">
        <f>IF(martianeum[[#This Row],[stan_po_wydobyciu_z_ładunku]]&gt;=100,100,0)</f>
        <v>0</v>
      </c>
      <c r="I586">
        <f>martianeum[[#This Row],[stan_po_wydobyciu_z_ładunku]]-martianeum[[#This Row],[ile_zabiera_na_orbite]]</f>
        <v>27.515499999999971</v>
      </c>
    </row>
    <row r="587" spans="1:9" x14ac:dyDescent="0.25">
      <c r="A587" s="1">
        <v>49226</v>
      </c>
      <c r="B587">
        <f t="shared" si="9"/>
        <v>27.515499999999971</v>
      </c>
      <c r="C587" t="s">
        <v>9</v>
      </c>
      <c r="D587">
        <v>10.7</v>
      </c>
      <c r="E587">
        <v>11.9</v>
      </c>
      <c r="F587">
        <f>IF(martianeum[[#This Row],[zawartosc '[%']]]&gt;=1,martianeum[[#This Row],[masa '[kg']]]*martianeum[[#This Row],[zawartosc '[%']]]*0.01,0)</f>
        <v>1.2733000000000001</v>
      </c>
      <c r="G587">
        <f>martianeum[[#This Row],[stan_magazynu '[kg']]]+martianeum[[#This Row],[ile_kg_materiału_z_ładunku]]</f>
        <v>28.78879999999997</v>
      </c>
      <c r="H587">
        <f>IF(martianeum[[#This Row],[stan_po_wydobyciu_z_ładunku]]&gt;=100,100,0)</f>
        <v>0</v>
      </c>
      <c r="I587">
        <f>martianeum[[#This Row],[stan_po_wydobyciu_z_ładunku]]-martianeum[[#This Row],[ile_zabiera_na_orbite]]</f>
        <v>28.78879999999997</v>
      </c>
    </row>
    <row r="588" spans="1:9" x14ac:dyDescent="0.25">
      <c r="A588" s="1">
        <v>49227</v>
      </c>
      <c r="B588">
        <f t="shared" si="9"/>
        <v>28.78879999999997</v>
      </c>
      <c r="C588" t="s">
        <v>30</v>
      </c>
      <c r="D588">
        <v>11.7</v>
      </c>
      <c r="E588">
        <v>0.1</v>
      </c>
      <c r="F588">
        <f>IF(martianeum[[#This Row],[zawartosc '[%']]]&gt;=1,martianeum[[#This Row],[masa '[kg']]]*martianeum[[#This Row],[zawartosc '[%']]]*0.01,0)</f>
        <v>0</v>
      </c>
      <c r="G588">
        <f>martianeum[[#This Row],[stan_magazynu '[kg']]]+martianeum[[#This Row],[ile_kg_materiału_z_ładunku]]</f>
        <v>28.78879999999997</v>
      </c>
      <c r="H588">
        <f>IF(martianeum[[#This Row],[stan_po_wydobyciu_z_ładunku]]&gt;=100,100,0)</f>
        <v>0</v>
      </c>
      <c r="I588">
        <f>martianeum[[#This Row],[stan_po_wydobyciu_z_ładunku]]-martianeum[[#This Row],[ile_zabiera_na_orbite]]</f>
        <v>28.78879999999997</v>
      </c>
    </row>
    <row r="589" spans="1:9" x14ac:dyDescent="0.25">
      <c r="A589" s="1">
        <v>49228</v>
      </c>
      <c r="B589">
        <f t="shared" si="9"/>
        <v>28.78879999999997</v>
      </c>
      <c r="C589" t="s">
        <v>18</v>
      </c>
      <c r="D589">
        <v>29.4</v>
      </c>
      <c r="E589">
        <v>9.6</v>
      </c>
      <c r="F589">
        <f>IF(martianeum[[#This Row],[zawartosc '[%']]]&gt;=1,martianeum[[#This Row],[masa '[kg']]]*martianeum[[#This Row],[zawartosc '[%']]]*0.01,0)</f>
        <v>2.8223999999999996</v>
      </c>
      <c r="G589">
        <f>martianeum[[#This Row],[stan_magazynu '[kg']]]+martianeum[[#This Row],[ile_kg_materiału_z_ładunku]]</f>
        <v>31.611199999999968</v>
      </c>
      <c r="H589">
        <f>IF(martianeum[[#This Row],[stan_po_wydobyciu_z_ładunku]]&gt;=100,100,0)</f>
        <v>0</v>
      </c>
      <c r="I589">
        <f>martianeum[[#This Row],[stan_po_wydobyciu_z_ładunku]]-martianeum[[#This Row],[ile_zabiera_na_orbite]]</f>
        <v>31.611199999999968</v>
      </c>
    </row>
    <row r="590" spans="1:9" x14ac:dyDescent="0.25">
      <c r="A590" s="1">
        <v>49229</v>
      </c>
      <c r="B590">
        <f t="shared" si="9"/>
        <v>31.611199999999968</v>
      </c>
      <c r="C590" t="s">
        <v>20</v>
      </c>
      <c r="D590">
        <v>29.1</v>
      </c>
      <c r="E590">
        <v>2.6</v>
      </c>
      <c r="F590">
        <f>IF(martianeum[[#This Row],[zawartosc '[%']]]&gt;=1,martianeum[[#This Row],[masa '[kg']]]*martianeum[[#This Row],[zawartosc '[%']]]*0.01,0)</f>
        <v>0.75660000000000016</v>
      </c>
      <c r="G590">
        <f>martianeum[[#This Row],[stan_magazynu '[kg']]]+martianeum[[#This Row],[ile_kg_materiału_z_ładunku]]</f>
        <v>32.367799999999967</v>
      </c>
      <c r="H590">
        <f>IF(martianeum[[#This Row],[stan_po_wydobyciu_z_ładunku]]&gt;=100,100,0)</f>
        <v>0</v>
      </c>
      <c r="I590">
        <f>martianeum[[#This Row],[stan_po_wydobyciu_z_ładunku]]-martianeum[[#This Row],[ile_zabiera_na_orbite]]</f>
        <v>32.367799999999967</v>
      </c>
    </row>
    <row r="591" spans="1:9" x14ac:dyDescent="0.25">
      <c r="A591" s="1">
        <v>49230</v>
      </c>
      <c r="B591">
        <f t="shared" si="9"/>
        <v>32.367799999999967</v>
      </c>
      <c r="C591" t="s">
        <v>10</v>
      </c>
      <c r="D591">
        <v>20.5</v>
      </c>
      <c r="E591">
        <v>30.1</v>
      </c>
      <c r="F591">
        <f>IF(martianeum[[#This Row],[zawartosc '[%']]]&gt;=1,martianeum[[#This Row],[masa '[kg']]]*martianeum[[#This Row],[zawartosc '[%']]]*0.01,0)</f>
        <v>6.1705000000000005</v>
      </c>
      <c r="G591">
        <f>martianeum[[#This Row],[stan_magazynu '[kg']]]+martianeum[[#This Row],[ile_kg_materiału_z_ładunku]]</f>
        <v>38.538299999999964</v>
      </c>
      <c r="H591">
        <f>IF(martianeum[[#This Row],[stan_po_wydobyciu_z_ładunku]]&gt;=100,100,0)</f>
        <v>0</v>
      </c>
      <c r="I591">
        <f>martianeum[[#This Row],[stan_po_wydobyciu_z_ładunku]]-martianeum[[#This Row],[ile_zabiera_na_orbite]]</f>
        <v>38.538299999999964</v>
      </c>
    </row>
    <row r="592" spans="1:9" x14ac:dyDescent="0.25">
      <c r="A592" s="1">
        <v>49231</v>
      </c>
      <c r="B592">
        <f t="shared" si="9"/>
        <v>38.538299999999964</v>
      </c>
      <c r="C592" t="s">
        <v>7</v>
      </c>
      <c r="D592">
        <v>26.2</v>
      </c>
      <c r="E592">
        <v>19</v>
      </c>
      <c r="F592">
        <f>IF(martianeum[[#This Row],[zawartosc '[%']]]&gt;=1,martianeum[[#This Row],[masa '[kg']]]*martianeum[[#This Row],[zawartosc '[%']]]*0.01,0)</f>
        <v>4.9780000000000006</v>
      </c>
      <c r="G592">
        <f>martianeum[[#This Row],[stan_magazynu '[kg']]]+martianeum[[#This Row],[ile_kg_materiału_z_ładunku]]</f>
        <v>43.516299999999966</v>
      </c>
      <c r="H592">
        <f>IF(martianeum[[#This Row],[stan_po_wydobyciu_z_ładunku]]&gt;=100,100,0)</f>
        <v>0</v>
      </c>
      <c r="I592">
        <f>martianeum[[#This Row],[stan_po_wydobyciu_z_ładunku]]-martianeum[[#This Row],[ile_zabiera_na_orbite]]</f>
        <v>43.516299999999966</v>
      </c>
    </row>
    <row r="593" spans="1:9" x14ac:dyDescent="0.25">
      <c r="A593" s="1">
        <v>49232</v>
      </c>
      <c r="B593">
        <f t="shared" si="9"/>
        <v>43.516299999999966</v>
      </c>
      <c r="C593" t="s">
        <v>15</v>
      </c>
      <c r="D593">
        <v>22.6</v>
      </c>
      <c r="E593">
        <v>0</v>
      </c>
      <c r="F593">
        <f>IF(martianeum[[#This Row],[zawartosc '[%']]]&gt;=1,martianeum[[#This Row],[masa '[kg']]]*martianeum[[#This Row],[zawartosc '[%']]]*0.01,0)</f>
        <v>0</v>
      </c>
      <c r="G593">
        <f>martianeum[[#This Row],[stan_magazynu '[kg']]]+martianeum[[#This Row],[ile_kg_materiału_z_ładunku]]</f>
        <v>43.516299999999966</v>
      </c>
      <c r="H593">
        <f>IF(martianeum[[#This Row],[stan_po_wydobyciu_z_ładunku]]&gt;=100,100,0)</f>
        <v>0</v>
      </c>
      <c r="I593">
        <f>martianeum[[#This Row],[stan_po_wydobyciu_z_ładunku]]-martianeum[[#This Row],[ile_zabiera_na_orbite]]</f>
        <v>43.516299999999966</v>
      </c>
    </row>
    <row r="594" spans="1:9" x14ac:dyDescent="0.25">
      <c r="A594" s="1">
        <v>49233</v>
      </c>
      <c r="B594">
        <f t="shared" si="9"/>
        <v>43.516299999999966</v>
      </c>
      <c r="C594" t="s">
        <v>14</v>
      </c>
      <c r="D594">
        <v>17.7</v>
      </c>
      <c r="E594">
        <v>0</v>
      </c>
      <c r="F594">
        <f>IF(martianeum[[#This Row],[zawartosc '[%']]]&gt;=1,martianeum[[#This Row],[masa '[kg']]]*martianeum[[#This Row],[zawartosc '[%']]]*0.01,0)</f>
        <v>0</v>
      </c>
      <c r="G594">
        <f>martianeum[[#This Row],[stan_magazynu '[kg']]]+martianeum[[#This Row],[ile_kg_materiału_z_ładunku]]</f>
        <v>43.516299999999966</v>
      </c>
      <c r="H594">
        <f>IF(martianeum[[#This Row],[stan_po_wydobyciu_z_ładunku]]&gt;=100,100,0)</f>
        <v>0</v>
      </c>
      <c r="I594">
        <f>martianeum[[#This Row],[stan_po_wydobyciu_z_ładunku]]-martianeum[[#This Row],[ile_zabiera_na_orbite]]</f>
        <v>43.516299999999966</v>
      </c>
    </row>
    <row r="595" spans="1:9" x14ac:dyDescent="0.25">
      <c r="A595" s="1">
        <v>49234</v>
      </c>
      <c r="B595">
        <f t="shared" si="9"/>
        <v>43.516299999999966</v>
      </c>
      <c r="C595" t="s">
        <v>19</v>
      </c>
      <c r="D595">
        <v>21.2</v>
      </c>
      <c r="E595">
        <v>0</v>
      </c>
      <c r="F595">
        <f>IF(martianeum[[#This Row],[zawartosc '[%']]]&gt;=1,martianeum[[#This Row],[masa '[kg']]]*martianeum[[#This Row],[zawartosc '[%']]]*0.01,0)</f>
        <v>0</v>
      </c>
      <c r="G595">
        <f>martianeum[[#This Row],[stan_magazynu '[kg']]]+martianeum[[#This Row],[ile_kg_materiału_z_ładunku]]</f>
        <v>43.516299999999966</v>
      </c>
      <c r="H595">
        <f>IF(martianeum[[#This Row],[stan_po_wydobyciu_z_ładunku]]&gt;=100,100,0)</f>
        <v>0</v>
      </c>
      <c r="I595">
        <f>martianeum[[#This Row],[stan_po_wydobyciu_z_ładunku]]-martianeum[[#This Row],[ile_zabiera_na_orbite]]</f>
        <v>43.516299999999966</v>
      </c>
    </row>
    <row r="596" spans="1:9" x14ac:dyDescent="0.25">
      <c r="A596" s="1">
        <v>49235</v>
      </c>
      <c r="B596">
        <f t="shared" si="9"/>
        <v>43.516299999999966</v>
      </c>
      <c r="C596" t="s">
        <v>33</v>
      </c>
      <c r="D596">
        <v>10.3</v>
      </c>
      <c r="E596">
        <v>0.2</v>
      </c>
      <c r="F596">
        <f>IF(martianeum[[#This Row],[zawartosc '[%']]]&gt;=1,martianeum[[#This Row],[masa '[kg']]]*martianeum[[#This Row],[zawartosc '[%']]]*0.01,0)</f>
        <v>0</v>
      </c>
      <c r="G596">
        <f>martianeum[[#This Row],[stan_magazynu '[kg']]]+martianeum[[#This Row],[ile_kg_materiału_z_ładunku]]</f>
        <v>43.516299999999966</v>
      </c>
      <c r="H596">
        <f>IF(martianeum[[#This Row],[stan_po_wydobyciu_z_ładunku]]&gt;=100,100,0)</f>
        <v>0</v>
      </c>
      <c r="I596">
        <f>martianeum[[#This Row],[stan_po_wydobyciu_z_ładunku]]-martianeum[[#This Row],[ile_zabiera_na_orbite]]</f>
        <v>43.516299999999966</v>
      </c>
    </row>
    <row r="597" spans="1:9" x14ac:dyDescent="0.25">
      <c r="A597" s="1">
        <v>49236</v>
      </c>
      <c r="B597">
        <f t="shared" si="9"/>
        <v>43.516299999999966</v>
      </c>
      <c r="C597" t="s">
        <v>25</v>
      </c>
      <c r="D597">
        <v>10.1</v>
      </c>
      <c r="E597">
        <v>2.1</v>
      </c>
      <c r="F597">
        <f>IF(martianeum[[#This Row],[zawartosc '[%']]]&gt;=1,martianeum[[#This Row],[masa '[kg']]]*martianeum[[#This Row],[zawartosc '[%']]]*0.01,0)</f>
        <v>0.21210000000000001</v>
      </c>
      <c r="G597">
        <f>martianeum[[#This Row],[stan_magazynu '[kg']]]+martianeum[[#This Row],[ile_kg_materiału_z_ładunku]]</f>
        <v>43.728399999999965</v>
      </c>
      <c r="H597">
        <f>IF(martianeum[[#This Row],[stan_po_wydobyciu_z_ładunku]]&gt;=100,100,0)</f>
        <v>0</v>
      </c>
      <c r="I597">
        <f>martianeum[[#This Row],[stan_po_wydobyciu_z_ładunku]]-martianeum[[#This Row],[ile_zabiera_na_orbite]]</f>
        <v>43.728399999999965</v>
      </c>
    </row>
    <row r="598" spans="1:9" x14ac:dyDescent="0.25">
      <c r="A598" s="1">
        <v>49237</v>
      </c>
      <c r="B598">
        <f t="shared" si="9"/>
        <v>43.728399999999965</v>
      </c>
      <c r="C598" t="s">
        <v>8</v>
      </c>
      <c r="D598">
        <v>23.4</v>
      </c>
      <c r="E598">
        <v>3.9</v>
      </c>
      <c r="F598">
        <f>IF(martianeum[[#This Row],[zawartosc '[%']]]&gt;=1,martianeum[[#This Row],[masa '[kg']]]*martianeum[[#This Row],[zawartosc '[%']]]*0.01,0)</f>
        <v>0.91259999999999997</v>
      </c>
      <c r="G598">
        <f>martianeum[[#This Row],[stan_magazynu '[kg']]]+martianeum[[#This Row],[ile_kg_materiału_z_ładunku]]</f>
        <v>44.640999999999963</v>
      </c>
      <c r="H598">
        <f>IF(martianeum[[#This Row],[stan_po_wydobyciu_z_ładunku]]&gt;=100,100,0)</f>
        <v>0</v>
      </c>
      <c r="I598">
        <f>martianeum[[#This Row],[stan_po_wydobyciu_z_ładunku]]-martianeum[[#This Row],[ile_zabiera_na_orbite]]</f>
        <v>44.640999999999963</v>
      </c>
    </row>
    <row r="599" spans="1:9" x14ac:dyDescent="0.25">
      <c r="A599" s="1">
        <v>49238</v>
      </c>
      <c r="B599">
        <f t="shared" si="9"/>
        <v>44.640999999999963</v>
      </c>
      <c r="C599" t="s">
        <v>31</v>
      </c>
      <c r="D599">
        <v>11.7</v>
      </c>
      <c r="E599">
        <v>0</v>
      </c>
      <c r="F599">
        <f>IF(martianeum[[#This Row],[zawartosc '[%']]]&gt;=1,martianeum[[#This Row],[masa '[kg']]]*martianeum[[#This Row],[zawartosc '[%']]]*0.01,0)</f>
        <v>0</v>
      </c>
      <c r="G599">
        <f>martianeum[[#This Row],[stan_magazynu '[kg']]]+martianeum[[#This Row],[ile_kg_materiału_z_ładunku]]</f>
        <v>44.640999999999963</v>
      </c>
      <c r="H599">
        <f>IF(martianeum[[#This Row],[stan_po_wydobyciu_z_ładunku]]&gt;=100,100,0)</f>
        <v>0</v>
      </c>
      <c r="I599">
        <f>martianeum[[#This Row],[stan_po_wydobyciu_z_ładunku]]-martianeum[[#This Row],[ile_zabiera_na_orbite]]</f>
        <v>44.640999999999963</v>
      </c>
    </row>
    <row r="600" spans="1:9" x14ac:dyDescent="0.25">
      <c r="A600" s="1">
        <v>49239</v>
      </c>
      <c r="B600">
        <f t="shared" si="9"/>
        <v>44.640999999999963</v>
      </c>
      <c r="C600" t="s">
        <v>5</v>
      </c>
      <c r="D600">
        <v>26</v>
      </c>
      <c r="E600">
        <v>2.1</v>
      </c>
      <c r="F600">
        <f>IF(martianeum[[#This Row],[zawartosc '[%']]]&gt;=1,martianeum[[#This Row],[masa '[kg']]]*martianeum[[#This Row],[zawartosc '[%']]]*0.01,0)</f>
        <v>0.54600000000000004</v>
      </c>
      <c r="G600">
        <f>martianeum[[#This Row],[stan_magazynu '[kg']]]+martianeum[[#This Row],[ile_kg_materiału_z_ładunku]]</f>
        <v>45.186999999999962</v>
      </c>
      <c r="H600">
        <f>IF(martianeum[[#This Row],[stan_po_wydobyciu_z_ładunku]]&gt;=100,100,0)</f>
        <v>0</v>
      </c>
      <c r="I600">
        <f>martianeum[[#This Row],[stan_po_wydobyciu_z_ładunku]]-martianeum[[#This Row],[ile_zabiera_na_orbite]]</f>
        <v>45.186999999999962</v>
      </c>
    </row>
    <row r="601" spans="1:9" x14ac:dyDescent="0.25">
      <c r="A601" s="1">
        <v>49240</v>
      </c>
      <c r="B601">
        <f t="shared" si="9"/>
        <v>45.186999999999962</v>
      </c>
      <c r="C601" t="s">
        <v>30</v>
      </c>
      <c r="D601">
        <v>29.5</v>
      </c>
      <c r="E601">
        <v>0.4</v>
      </c>
      <c r="F601">
        <f>IF(martianeum[[#This Row],[zawartosc '[%']]]&gt;=1,martianeum[[#This Row],[masa '[kg']]]*martianeum[[#This Row],[zawartosc '[%']]]*0.01,0)</f>
        <v>0</v>
      </c>
      <c r="G601">
        <f>martianeum[[#This Row],[stan_magazynu '[kg']]]+martianeum[[#This Row],[ile_kg_materiału_z_ładunku]]</f>
        <v>45.186999999999962</v>
      </c>
      <c r="H601">
        <f>IF(martianeum[[#This Row],[stan_po_wydobyciu_z_ładunku]]&gt;=100,100,0)</f>
        <v>0</v>
      </c>
      <c r="I601">
        <f>martianeum[[#This Row],[stan_po_wydobyciu_z_ładunku]]-martianeum[[#This Row],[ile_zabiera_na_orbite]]</f>
        <v>45.186999999999962</v>
      </c>
    </row>
    <row r="602" spans="1:9" x14ac:dyDescent="0.25">
      <c r="A602" s="1">
        <v>49241</v>
      </c>
      <c r="B602">
        <f t="shared" si="9"/>
        <v>45.186999999999962</v>
      </c>
      <c r="C602" t="s">
        <v>14</v>
      </c>
      <c r="D602">
        <v>13</v>
      </c>
      <c r="E602">
        <v>4.4000000000000004</v>
      </c>
      <c r="F602">
        <f>IF(martianeum[[#This Row],[zawartosc '[%']]]&gt;=1,martianeum[[#This Row],[masa '[kg']]]*martianeum[[#This Row],[zawartosc '[%']]]*0.01,0)</f>
        <v>0.57200000000000006</v>
      </c>
      <c r="G602">
        <f>martianeum[[#This Row],[stan_magazynu '[kg']]]+martianeum[[#This Row],[ile_kg_materiału_z_ładunku]]</f>
        <v>45.758999999999965</v>
      </c>
      <c r="H602">
        <f>IF(martianeum[[#This Row],[stan_po_wydobyciu_z_ładunku]]&gt;=100,100,0)</f>
        <v>0</v>
      </c>
      <c r="I602">
        <f>martianeum[[#This Row],[stan_po_wydobyciu_z_ładunku]]-martianeum[[#This Row],[ile_zabiera_na_orbite]]</f>
        <v>45.758999999999965</v>
      </c>
    </row>
    <row r="603" spans="1:9" x14ac:dyDescent="0.25">
      <c r="A603" s="1">
        <v>49242</v>
      </c>
      <c r="B603">
        <f t="shared" si="9"/>
        <v>45.758999999999965</v>
      </c>
      <c r="C603" t="s">
        <v>9</v>
      </c>
      <c r="D603">
        <v>17.100000000000001</v>
      </c>
      <c r="E603">
        <v>3.8</v>
      </c>
      <c r="F603">
        <f>IF(martianeum[[#This Row],[zawartosc '[%']]]&gt;=1,martianeum[[#This Row],[masa '[kg']]]*martianeum[[#This Row],[zawartosc '[%']]]*0.01,0)</f>
        <v>0.64980000000000004</v>
      </c>
      <c r="G603">
        <f>martianeum[[#This Row],[stan_magazynu '[kg']]]+martianeum[[#This Row],[ile_kg_materiału_z_ładunku]]</f>
        <v>46.408799999999964</v>
      </c>
      <c r="H603">
        <f>IF(martianeum[[#This Row],[stan_po_wydobyciu_z_ładunku]]&gt;=100,100,0)</f>
        <v>0</v>
      </c>
      <c r="I603">
        <f>martianeum[[#This Row],[stan_po_wydobyciu_z_ładunku]]-martianeum[[#This Row],[ile_zabiera_na_orbite]]</f>
        <v>46.408799999999964</v>
      </c>
    </row>
    <row r="604" spans="1:9" x14ac:dyDescent="0.25">
      <c r="A604" s="1">
        <v>49243</v>
      </c>
      <c r="B604">
        <f t="shared" si="9"/>
        <v>46.408799999999964</v>
      </c>
      <c r="C604" t="s">
        <v>27</v>
      </c>
      <c r="D604">
        <v>12.6</v>
      </c>
      <c r="E604">
        <v>0.2</v>
      </c>
      <c r="F604">
        <f>IF(martianeum[[#This Row],[zawartosc '[%']]]&gt;=1,martianeum[[#This Row],[masa '[kg']]]*martianeum[[#This Row],[zawartosc '[%']]]*0.01,0)</f>
        <v>0</v>
      </c>
      <c r="G604">
        <f>martianeum[[#This Row],[stan_magazynu '[kg']]]+martianeum[[#This Row],[ile_kg_materiału_z_ładunku]]</f>
        <v>46.408799999999964</v>
      </c>
      <c r="H604">
        <f>IF(martianeum[[#This Row],[stan_po_wydobyciu_z_ładunku]]&gt;=100,100,0)</f>
        <v>0</v>
      </c>
      <c r="I604">
        <f>martianeum[[#This Row],[stan_po_wydobyciu_z_ładunku]]-martianeum[[#This Row],[ile_zabiera_na_orbite]]</f>
        <v>46.408799999999964</v>
      </c>
    </row>
    <row r="605" spans="1:9" x14ac:dyDescent="0.25">
      <c r="A605" s="1">
        <v>49244</v>
      </c>
      <c r="B605">
        <f t="shared" si="9"/>
        <v>46.408799999999964</v>
      </c>
      <c r="C605" t="s">
        <v>10</v>
      </c>
      <c r="D605">
        <v>23.6</v>
      </c>
      <c r="E605">
        <v>24.1</v>
      </c>
      <c r="F605">
        <f>IF(martianeum[[#This Row],[zawartosc '[%']]]&gt;=1,martianeum[[#This Row],[masa '[kg']]]*martianeum[[#This Row],[zawartosc '[%']]]*0.01,0)</f>
        <v>5.6876000000000015</v>
      </c>
      <c r="G605">
        <f>martianeum[[#This Row],[stan_magazynu '[kg']]]+martianeum[[#This Row],[ile_kg_materiału_z_ładunku]]</f>
        <v>52.096399999999967</v>
      </c>
      <c r="H605">
        <f>IF(martianeum[[#This Row],[stan_po_wydobyciu_z_ładunku]]&gt;=100,100,0)</f>
        <v>0</v>
      </c>
      <c r="I605">
        <f>martianeum[[#This Row],[stan_po_wydobyciu_z_ładunku]]-martianeum[[#This Row],[ile_zabiera_na_orbite]]</f>
        <v>52.096399999999967</v>
      </c>
    </row>
    <row r="606" spans="1:9" x14ac:dyDescent="0.25">
      <c r="A606" s="1">
        <v>49245</v>
      </c>
      <c r="B606">
        <f t="shared" si="9"/>
        <v>52.096399999999967</v>
      </c>
      <c r="C606" t="s">
        <v>11</v>
      </c>
      <c r="D606">
        <v>14.9</v>
      </c>
      <c r="E606">
        <v>14.2</v>
      </c>
      <c r="F606">
        <f>IF(martianeum[[#This Row],[zawartosc '[%']]]&gt;=1,martianeum[[#This Row],[masa '[kg']]]*martianeum[[#This Row],[zawartosc '[%']]]*0.01,0)</f>
        <v>2.1157999999999997</v>
      </c>
      <c r="G606">
        <f>martianeum[[#This Row],[stan_magazynu '[kg']]]+martianeum[[#This Row],[ile_kg_materiału_z_ładunku]]</f>
        <v>54.212199999999967</v>
      </c>
      <c r="H606">
        <f>IF(martianeum[[#This Row],[stan_po_wydobyciu_z_ładunku]]&gt;=100,100,0)</f>
        <v>0</v>
      </c>
      <c r="I606">
        <f>martianeum[[#This Row],[stan_po_wydobyciu_z_ładunku]]-martianeum[[#This Row],[ile_zabiera_na_orbite]]</f>
        <v>54.212199999999967</v>
      </c>
    </row>
    <row r="607" spans="1:9" x14ac:dyDescent="0.25">
      <c r="A607" s="1">
        <v>49246</v>
      </c>
      <c r="B607">
        <f t="shared" si="9"/>
        <v>54.212199999999967</v>
      </c>
      <c r="C607" t="s">
        <v>12</v>
      </c>
      <c r="D607">
        <v>17</v>
      </c>
      <c r="E607">
        <v>0</v>
      </c>
      <c r="F607">
        <f>IF(martianeum[[#This Row],[zawartosc '[%']]]&gt;=1,martianeum[[#This Row],[masa '[kg']]]*martianeum[[#This Row],[zawartosc '[%']]]*0.01,0)</f>
        <v>0</v>
      </c>
      <c r="G607">
        <f>martianeum[[#This Row],[stan_magazynu '[kg']]]+martianeum[[#This Row],[ile_kg_materiału_z_ładunku]]</f>
        <v>54.212199999999967</v>
      </c>
      <c r="H607">
        <f>IF(martianeum[[#This Row],[stan_po_wydobyciu_z_ładunku]]&gt;=100,100,0)</f>
        <v>0</v>
      </c>
      <c r="I607">
        <f>martianeum[[#This Row],[stan_po_wydobyciu_z_ładunku]]-martianeum[[#This Row],[ile_zabiera_na_orbite]]</f>
        <v>54.212199999999967</v>
      </c>
    </row>
    <row r="608" spans="1:9" x14ac:dyDescent="0.25">
      <c r="A608" s="1">
        <v>49247</v>
      </c>
      <c r="B608">
        <f t="shared" si="9"/>
        <v>54.212199999999967</v>
      </c>
      <c r="C608" t="s">
        <v>11</v>
      </c>
      <c r="D608">
        <v>12.8</v>
      </c>
      <c r="E608">
        <v>0</v>
      </c>
      <c r="F608">
        <f>IF(martianeum[[#This Row],[zawartosc '[%']]]&gt;=1,martianeum[[#This Row],[masa '[kg']]]*martianeum[[#This Row],[zawartosc '[%']]]*0.01,0)</f>
        <v>0</v>
      </c>
      <c r="G608">
        <f>martianeum[[#This Row],[stan_magazynu '[kg']]]+martianeum[[#This Row],[ile_kg_materiału_z_ładunku]]</f>
        <v>54.212199999999967</v>
      </c>
      <c r="H608">
        <f>IF(martianeum[[#This Row],[stan_po_wydobyciu_z_ładunku]]&gt;=100,100,0)</f>
        <v>0</v>
      </c>
      <c r="I608">
        <f>martianeum[[#This Row],[stan_po_wydobyciu_z_ładunku]]-martianeum[[#This Row],[ile_zabiera_na_orbite]]</f>
        <v>54.212199999999967</v>
      </c>
    </row>
    <row r="609" spans="1:9" x14ac:dyDescent="0.25">
      <c r="A609" s="1">
        <v>49248</v>
      </c>
      <c r="B609">
        <f t="shared" si="9"/>
        <v>54.212199999999967</v>
      </c>
      <c r="C609" t="s">
        <v>13</v>
      </c>
      <c r="D609">
        <v>17.5</v>
      </c>
      <c r="E609">
        <v>0</v>
      </c>
      <c r="F609">
        <f>IF(martianeum[[#This Row],[zawartosc '[%']]]&gt;=1,martianeum[[#This Row],[masa '[kg']]]*martianeum[[#This Row],[zawartosc '[%']]]*0.01,0)</f>
        <v>0</v>
      </c>
      <c r="G609">
        <f>martianeum[[#This Row],[stan_magazynu '[kg']]]+martianeum[[#This Row],[ile_kg_materiału_z_ładunku]]</f>
        <v>54.212199999999967</v>
      </c>
      <c r="H609">
        <f>IF(martianeum[[#This Row],[stan_po_wydobyciu_z_ładunku]]&gt;=100,100,0)</f>
        <v>0</v>
      </c>
      <c r="I609">
        <f>martianeum[[#This Row],[stan_po_wydobyciu_z_ładunku]]-martianeum[[#This Row],[ile_zabiera_na_orbite]]</f>
        <v>54.212199999999967</v>
      </c>
    </row>
    <row r="610" spans="1:9" x14ac:dyDescent="0.25">
      <c r="A610" s="1">
        <v>49249</v>
      </c>
      <c r="B610">
        <f t="shared" si="9"/>
        <v>54.212199999999967</v>
      </c>
      <c r="C610" t="s">
        <v>10</v>
      </c>
      <c r="D610">
        <v>13.9</v>
      </c>
      <c r="E610">
        <v>15.3</v>
      </c>
      <c r="F610">
        <f>IF(martianeum[[#This Row],[zawartosc '[%']]]&gt;=1,martianeum[[#This Row],[masa '[kg']]]*martianeum[[#This Row],[zawartosc '[%']]]*0.01,0)</f>
        <v>2.1267</v>
      </c>
      <c r="G610">
        <f>martianeum[[#This Row],[stan_magazynu '[kg']]]+martianeum[[#This Row],[ile_kg_materiału_z_ładunku]]</f>
        <v>56.338899999999967</v>
      </c>
      <c r="H610">
        <f>IF(martianeum[[#This Row],[stan_po_wydobyciu_z_ładunku]]&gt;=100,100,0)</f>
        <v>0</v>
      </c>
      <c r="I610">
        <f>martianeum[[#This Row],[stan_po_wydobyciu_z_ładunku]]-martianeum[[#This Row],[ile_zabiera_na_orbite]]</f>
        <v>56.338899999999967</v>
      </c>
    </row>
    <row r="611" spans="1:9" x14ac:dyDescent="0.25">
      <c r="A611" s="1">
        <v>49250</v>
      </c>
      <c r="B611">
        <f t="shared" si="9"/>
        <v>56.338899999999967</v>
      </c>
      <c r="C611" t="s">
        <v>19</v>
      </c>
      <c r="D611">
        <v>25.9</v>
      </c>
      <c r="E611">
        <v>14.5</v>
      </c>
      <c r="F611">
        <f>IF(martianeum[[#This Row],[zawartosc '[%']]]&gt;=1,martianeum[[#This Row],[masa '[kg']]]*martianeum[[#This Row],[zawartosc '[%']]]*0.01,0)</f>
        <v>3.7554999999999996</v>
      </c>
      <c r="G611">
        <f>martianeum[[#This Row],[stan_magazynu '[kg']]]+martianeum[[#This Row],[ile_kg_materiału_z_ładunku]]</f>
        <v>60.094399999999965</v>
      </c>
      <c r="H611">
        <f>IF(martianeum[[#This Row],[stan_po_wydobyciu_z_ładunku]]&gt;=100,100,0)</f>
        <v>0</v>
      </c>
      <c r="I611">
        <f>martianeum[[#This Row],[stan_po_wydobyciu_z_ładunku]]-martianeum[[#This Row],[ile_zabiera_na_orbite]]</f>
        <v>60.094399999999965</v>
      </c>
    </row>
    <row r="612" spans="1:9" x14ac:dyDescent="0.25">
      <c r="A612" s="1">
        <v>49251</v>
      </c>
      <c r="B612">
        <f t="shared" si="9"/>
        <v>60.094399999999965</v>
      </c>
      <c r="C612" t="s">
        <v>17</v>
      </c>
      <c r="D612">
        <v>12.1</v>
      </c>
      <c r="E612">
        <v>0</v>
      </c>
      <c r="F612">
        <f>IF(martianeum[[#This Row],[zawartosc '[%']]]&gt;=1,martianeum[[#This Row],[masa '[kg']]]*martianeum[[#This Row],[zawartosc '[%']]]*0.01,0)</f>
        <v>0</v>
      </c>
      <c r="G612">
        <f>martianeum[[#This Row],[stan_magazynu '[kg']]]+martianeum[[#This Row],[ile_kg_materiału_z_ładunku]]</f>
        <v>60.094399999999965</v>
      </c>
      <c r="H612">
        <f>IF(martianeum[[#This Row],[stan_po_wydobyciu_z_ładunku]]&gt;=100,100,0)</f>
        <v>0</v>
      </c>
      <c r="I612">
        <f>martianeum[[#This Row],[stan_po_wydobyciu_z_ładunku]]-martianeum[[#This Row],[ile_zabiera_na_orbite]]</f>
        <v>60.094399999999965</v>
      </c>
    </row>
    <row r="613" spans="1:9" x14ac:dyDescent="0.25">
      <c r="A613" s="1">
        <v>49252</v>
      </c>
      <c r="B613">
        <f t="shared" si="9"/>
        <v>60.094399999999965</v>
      </c>
      <c r="C613" t="s">
        <v>7</v>
      </c>
      <c r="D613">
        <v>25.8</v>
      </c>
      <c r="E613">
        <v>12.3</v>
      </c>
      <c r="F613">
        <f>IF(martianeum[[#This Row],[zawartosc '[%']]]&gt;=1,martianeum[[#This Row],[masa '[kg']]]*martianeum[[#This Row],[zawartosc '[%']]]*0.01,0)</f>
        <v>3.1734000000000004</v>
      </c>
      <c r="G613">
        <f>martianeum[[#This Row],[stan_magazynu '[kg']]]+martianeum[[#This Row],[ile_kg_materiału_z_ładunku]]</f>
        <v>63.267799999999966</v>
      </c>
      <c r="H613">
        <f>IF(martianeum[[#This Row],[stan_po_wydobyciu_z_ładunku]]&gt;=100,100,0)</f>
        <v>0</v>
      </c>
      <c r="I613">
        <f>martianeum[[#This Row],[stan_po_wydobyciu_z_ładunku]]-martianeum[[#This Row],[ile_zabiera_na_orbite]]</f>
        <v>63.267799999999966</v>
      </c>
    </row>
    <row r="614" spans="1:9" x14ac:dyDescent="0.25">
      <c r="A614" s="1">
        <v>49253</v>
      </c>
      <c r="B614">
        <f t="shared" si="9"/>
        <v>63.267799999999966</v>
      </c>
      <c r="C614" t="s">
        <v>9</v>
      </c>
      <c r="D614">
        <v>29.1</v>
      </c>
      <c r="E614">
        <v>0</v>
      </c>
      <c r="F614">
        <f>IF(martianeum[[#This Row],[zawartosc '[%']]]&gt;=1,martianeum[[#This Row],[masa '[kg']]]*martianeum[[#This Row],[zawartosc '[%']]]*0.01,0)</f>
        <v>0</v>
      </c>
      <c r="G614">
        <f>martianeum[[#This Row],[stan_magazynu '[kg']]]+martianeum[[#This Row],[ile_kg_materiału_z_ładunku]]</f>
        <v>63.267799999999966</v>
      </c>
      <c r="H614">
        <f>IF(martianeum[[#This Row],[stan_po_wydobyciu_z_ładunku]]&gt;=100,100,0)</f>
        <v>0</v>
      </c>
      <c r="I614">
        <f>martianeum[[#This Row],[stan_po_wydobyciu_z_ładunku]]-martianeum[[#This Row],[ile_zabiera_na_orbite]]</f>
        <v>63.267799999999966</v>
      </c>
    </row>
    <row r="615" spans="1:9" x14ac:dyDescent="0.25">
      <c r="A615" s="1">
        <v>49254</v>
      </c>
      <c r="B615">
        <f t="shared" si="9"/>
        <v>63.267799999999966</v>
      </c>
      <c r="C615" t="s">
        <v>10</v>
      </c>
      <c r="D615">
        <v>13.2</v>
      </c>
      <c r="E615">
        <v>0</v>
      </c>
      <c r="F615">
        <f>IF(martianeum[[#This Row],[zawartosc '[%']]]&gt;=1,martianeum[[#This Row],[masa '[kg']]]*martianeum[[#This Row],[zawartosc '[%']]]*0.01,0)</f>
        <v>0</v>
      </c>
      <c r="G615">
        <f>martianeum[[#This Row],[stan_magazynu '[kg']]]+martianeum[[#This Row],[ile_kg_materiału_z_ładunku]]</f>
        <v>63.267799999999966</v>
      </c>
      <c r="H615">
        <f>IF(martianeum[[#This Row],[stan_po_wydobyciu_z_ładunku]]&gt;=100,100,0)</f>
        <v>0</v>
      </c>
      <c r="I615">
        <f>martianeum[[#This Row],[stan_po_wydobyciu_z_ładunku]]-martianeum[[#This Row],[ile_zabiera_na_orbite]]</f>
        <v>63.267799999999966</v>
      </c>
    </row>
    <row r="616" spans="1:9" x14ac:dyDescent="0.25">
      <c r="A616" s="1">
        <v>49255</v>
      </c>
      <c r="B616">
        <f t="shared" si="9"/>
        <v>63.267799999999966</v>
      </c>
      <c r="C616" t="s">
        <v>7</v>
      </c>
      <c r="D616">
        <v>29.4</v>
      </c>
      <c r="E616">
        <v>12.8</v>
      </c>
      <c r="F616">
        <f>IF(martianeum[[#This Row],[zawartosc '[%']]]&gt;=1,martianeum[[#This Row],[masa '[kg']]]*martianeum[[#This Row],[zawartosc '[%']]]*0.01,0)</f>
        <v>3.7631999999999999</v>
      </c>
      <c r="G616">
        <f>martianeum[[#This Row],[stan_magazynu '[kg']]]+martianeum[[#This Row],[ile_kg_materiału_z_ładunku]]</f>
        <v>67.030999999999963</v>
      </c>
      <c r="H616">
        <f>IF(martianeum[[#This Row],[stan_po_wydobyciu_z_ładunku]]&gt;=100,100,0)</f>
        <v>0</v>
      </c>
      <c r="I616">
        <f>martianeum[[#This Row],[stan_po_wydobyciu_z_ładunku]]-martianeum[[#This Row],[ile_zabiera_na_orbite]]</f>
        <v>67.030999999999963</v>
      </c>
    </row>
    <row r="617" spans="1:9" x14ac:dyDescent="0.25">
      <c r="A617" s="1">
        <v>49256</v>
      </c>
      <c r="B617">
        <f t="shared" si="9"/>
        <v>67.030999999999963</v>
      </c>
      <c r="C617" t="s">
        <v>15</v>
      </c>
      <c r="D617">
        <v>21</v>
      </c>
      <c r="E617">
        <v>0</v>
      </c>
      <c r="F617">
        <f>IF(martianeum[[#This Row],[zawartosc '[%']]]&gt;=1,martianeum[[#This Row],[masa '[kg']]]*martianeum[[#This Row],[zawartosc '[%']]]*0.01,0)</f>
        <v>0</v>
      </c>
      <c r="G617">
        <f>martianeum[[#This Row],[stan_magazynu '[kg']]]+martianeum[[#This Row],[ile_kg_materiału_z_ładunku]]</f>
        <v>67.030999999999963</v>
      </c>
      <c r="H617">
        <f>IF(martianeum[[#This Row],[stan_po_wydobyciu_z_ładunku]]&gt;=100,100,0)</f>
        <v>0</v>
      </c>
      <c r="I617">
        <f>martianeum[[#This Row],[stan_po_wydobyciu_z_ładunku]]-martianeum[[#This Row],[ile_zabiera_na_orbite]]</f>
        <v>67.030999999999963</v>
      </c>
    </row>
    <row r="618" spans="1:9" x14ac:dyDescent="0.25">
      <c r="A618" s="1">
        <v>49257</v>
      </c>
      <c r="B618">
        <f t="shared" si="9"/>
        <v>67.030999999999963</v>
      </c>
      <c r="C618" t="s">
        <v>6</v>
      </c>
      <c r="D618">
        <v>22.7</v>
      </c>
      <c r="E618">
        <v>12.4</v>
      </c>
      <c r="F618">
        <f>IF(martianeum[[#This Row],[zawartosc '[%']]]&gt;=1,martianeum[[#This Row],[masa '[kg']]]*martianeum[[#This Row],[zawartosc '[%']]]*0.01,0)</f>
        <v>2.8148000000000004</v>
      </c>
      <c r="G618">
        <f>martianeum[[#This Row],[stan_magazynu '[kg']]]+martianeum[[#This Row],[ile_kg_materiału_z_ładunku]]</f>
        <v>69.845799999999969</v>
      </c>
      <c r="H618">
        <f>IF(martianeum[[#This Row],[stan_po_wydobyciu_z_ładunku]]&gt;=100,100,0)</f>
        <v>0</v>
      </c>
      <c r="I618">
        <f>martianeum[[#This Row],[stan_po_wydobyciu_z_ładunku]]-martianeum[[#This Row],[ile_zabiera_na_orbite]]</f>
        <v>69.845799999999969</v>
      </c>
    </row>
    <row r="619" spans="1:9" x14ac:dyDescent="0.25">
      <c r="A619" s="1">
        <v>49258</v>
      </c>
      <c r="B619">
        <f t="shared" si="9"/>
        <v>69.845799999999969</v>
      </c>
      <c r="C619" t="s">
        <v>10</v>
      </c>
      <c r="D619">
        <v>25.1</v>
      </c>
      <c r="E619">
        <v>43.4</v>
      </c>
      <c r="F619">
        <f>IF(martianeum[[#This Row],[zawartosc '[%']]]&gt;=1,martianeum[[#This Row],[masa '[kg']]]*martianeum[[#This Row],[zawartosc '[%']]]*0.01,0)</f>
        <v>10.8934</v>
      </c>
      <c r="G619">
        <f>martianeum[[#This Row],[stan_magazynu '[kg']]]+martianeum[[#This Row],[ile_kg_materiału_z_ładunku]]</f>
        <v>80.739199999999968</v>
      </c>
      <c r="H619">
        <f>IF(martianeum[[#This Row],[stan_po_wydobyciu_z_ładunku]]&gt;=100,100,0)</f>
        <v>0</v>
      </c>
      <c r="I619">
        <f>martianeum[[#This Row],[stan_po_wydobyciu_z_ładunku]]-martianeum[[#This Row],[ile_zabiera_na_orbite]]</f>
        <v>80.739199999999968</v>
      </c>
    </row>
    <row r="620" spans="1:9" x14ac:dyDescent="0.25">
      <c r="A620" s="1">
        <v>49259</v>
      </c>
      <c r="B620">
        <f t="shared" si="9"/>
        <v>80.739199999999968</v>
      </c>
      <c r="C620" t="s">
        <v>10</v>
      </c>
      <c r="D620">
        <v>26.8</v>
      </c>
      <c r="E620">
        <v>26.9</v>
      </c>
      <c r="F620">
        <f>IF(martianeum[[#This Row],[zawartosc '[%']]]&gt;=1,martianeum[[#This Row],[masa '[kg']]]*martianeum[[#This Row],[zawartosc '[%']]]*0.01,0)</f>
        <v>7.2092000000000001</v>
      </c>
      <c r="G620">
        <f>martianeum[[#This Row],[stan_magazynu '[kg']]]+martianeum[[#This Row],[ile_kg_materiału_z_ładunku]]</f>
        <v>87.948399999999964</v>
      </c>
      <c r="H620">
        <f>IF(martianeum[[#This Row],[stan_po_wydobyciu_z_ładunku]]&gt;=100,100,0)</f>
        <v>0</v>
      </c>
      <c r="I620">
        <f>martianeum[[#This Row],[stan_po_wydobyciu_z_ładunku]]-martianeum[[#This Row],[ile_zabiera_na_orbite]]</f>
        <v>87.948399999999964</v>
      </c>
    </row>
    <row r="621" spans="1:9" x14ac:dyDescent="0.25">
      <c r="A621" s="1">
        <v>49260</v>
      </c>
      <c r="B621">
        <f t="shared" si="9"/>
        <v>87.948399999999964</v>
      </c>
      <c r="C621" t="s">
        <v>29</v>
      </c>
      <c r="D621">
        <v>15.9</v>
      </c>
      <c r="E621">
        <v>0.5</v>
      </c>
      <c r="F621">
        <f>IF(martianeum[[#This Row],[zawartosc '[%']]]&gt;=1,martianeum[[#This Row],[masa '[kg']]]*martianeum[[#This Row],[zawartosc '[%']]]*0.01,0)</f>
        <v>0</v>
      </c>
      <c r="G621">
        <f>martianeum[[#This Row],[stan_magazynu '[kg']]]+martianeum[[#This Row],[ile_kg_materiału_z_ładunku]]</f>
        <v>87.948399999999964</v>
      </c>
      <c r="H621">
        <f>IF(martianeum[[#This Row],[stan_po_wydobyciu_z_ładunku]]&gt;=100,100,0)</f>
        <v>0</v>
      </c>
      <c r="I621">
        <f>martianeum[[#This Row],[stan_po_wydobyciu_z_ładunku]]-martianeum[[#This Row],[ile_zabiera_na_orbite]]</f>
        <v>87.948399999999964</v>
      </c>
    </row>
    <row r="622" spans="1:9" x14ac:dyDescent="0.25">
      <c r="A622" s="1">
        <v>49261</v>
      </c>
      <c r="B622">
        <f t="shared" si="9"/>
        <v>87.948399999999964</v>
      </c>
      <c r="C622" t="s">
        <v>18</v>
      </c>
      <c r="D622">
        <v>27.6</v>
      </c>
      <c r="E622">
        <v>0</v>
      </c>
      <c r="F622">
        <f>IF(martianeum[[#This Row],[zawartosc '[%']]]&gt;=1,martianeum[[#This Row],[masa '[kg']]]*martianeum[[#This Row],[zawartosc '[%']]]*0.01,0)</f>
        <v>0</v>
      </c>
      <c r="G622">
        <f>martianeum[[#This Row],[stan_magazynu '[kg']]]+martianeum[[#This Row],[ile_kg_materiału_z_ładunku]]</f>
        <v>87.948399999999964</v>
      </c>
      <c r="H622">
        <f>IF(martianeum[[#This Row],[stan_po_wydobyciu_z_ładunku]]&gt;=100,100,0)</f>
        <v>0</v>
      </c>
      <c r="I622">
        <f>martianeum[[#This Row],[stan_po_wydobyciu_z_ładunku]]-martianeum[[#This Row],[ile_zabiera_na_orbite]]</f>
        <v>87.948399999999964</v>
      </c>
    </row>
    <row r="623" spans="1:9" x14ac:dyDescent="0.25">
      <c r="A623" s="1">
        <v>49262</v>
      </c>
      <c r="B623">
        <f t="shared" si="9"/>
        <v>87.948399999999964</v>
      </c>
      <c r="C623" t="s">
        <v>25</v>
      </c>
      <c r="D623">
        <v>20.8</v>
      </c>
      <c r="E623">
        <v>0</v>
      </c>
      <c r="F623">
        <f>IF(martianeum[[#This Row],[zawartosc '[%']]]&gt;=1,martianeum[[#This Row],[masa '[kg']]]*martianeum[[#This Row],[zawartosc '[%']]]*0.01,0)</f>
        <v>0</v>
      </c>
      <c r="G623">
        <f>martianeum[[#This Row],[stan_magazynu '[kg']]]+martianeum[[#This Row],[ile_kg_materiału_z_ładunku]]</f>
        <v>87.948399999999964</v>
      </c>
      <c r="H623">
        <f>IF(martianeum[[#This Row],[stan_po_wydobyciu_z_ładunku]]&gt;=100,100,0)</f>
        <v>0</v>
      </c>
      <c r="I623">
        <f>martianeum[[#This Row],[stan_po_wydobyciu_z_ładunku]]-martianeum[[#This Row],[ile_zabiera_na_orbite]]</f>
        <v>87.948399999999964</v>
      </c>
    </row>
    <row r="624" spans="1:9" x14ac:dyDescent="0.25">
      <c r="A624" s="1">
        <v>49263</v>
      </c>
      <c r="B624">
        <f t="shared" si="9"/>
        <v>87.948399999999964</v>
      </c>
      <c r="C624" t="s">
        <v>6</v>
      </c>
      <c r="D624">
        <v>23.9</v>
      </c>
      <c r="E624">
        <v>9.9</v>
      </c>
      <c r="F624">
        <f>IF(martianeum[[#This Row],[zawartosc '[%']]]&gt;=1,martianeum[[#This Row],[masa '[kg']]]*martianeum[[#This Row],[zawartosc '[%']]]*0.01,0)</f>
        <v>2.3660999999999999</v>
      </c>
      <c r="G624">
        <f>martianeum[[#This Row],[stan_magazynu '[kg']]]+martianeum[[#This Row],[ile_kg_materiału_z_ładunku]]</f>
        <v>90.314499999999967</v>
      </c>
      <c r="H624">
        <f>IF(martianeum[[#This Row],[stan_po_wydobyciu_z_ładunku]]&gt;=100,100,0)</f>
        <v>0</v>
      </c>
      <c r="I624">
        <f>martianeum[[#This Row],[stan_po_wydobyciu_z_ładunku]]-martianeum[[#This Row],[ile_zabiera_na_orbite]]</f>
        <v>90.314499999999967</v>
      </c>
    </row>
    <row r="625" spans="1:9" x14ac:dyDescent="0.25">
      <c r="A625" s="1">
        <v>49264</v>
      </c>
      <c r="B625">
        <f t="shared" si="9"/>
        <v>90.314499999999967</v>
      </c>
      <c r="C625" t="s">
        <v>27</v>
      </c>
      <c r="D625">
        <v>24.8</v>
      </c>
      <c r="E625">
        <v>4.7</v>
      </c>
      <c r="F625">
        <f>IF(martianeum[[#This Row],[zawartosc '[%']]]&gt;=1,martianeum[[#This Row],[masa '[kg']]]*martianeum[[#This Row],[zawartosc '[%']]]*0.01,0)</f>
        <v>1.1656</v>
      </c>
      <c r="G625">
        <f>martianeum[[#This Row],[stan_magazynu '[kg']]]+martianeum[[#This Row],[ile_kg_materiału_z_ładunku]]</f>
        <v>91.480099999999965</v>
      </c>
      <c r="H625">
        <f>IF(martianeum[[#This Row],[stan_po_wydobyciu_z_ładunku]]&gt;=100,100,0)</f>
        <v>0</v>
      </c>
      <c r="I625">
        <f>martianeum[[#This Row],[stan_po_wydobyciu_z_ładunku]]-martianeum[[#This Row],[ile_zabiera_na_orbite]]</f>
        <v>91.480099999999965</v>
      </c>
    </row>
    <row r="626" spans="1:9" x14ac:dyDescent="0.25">
      <c r="A626" s="1">
        <v>49265</v>
      </c>
      <c r="B626">
        <f t="shared" si="9"/>
        <v>91.480099999999965</v>
      </c>
      <c r="C626" t="s">
        <v>19</v>
      </c>
      <c r="D626">
        <v>16.3</v>
      </c>
      <c r="E626">
        <v>0</v>
      </c>
      <c r="F626">
        <f>IF(martianeum[[#This Row],[zawartosc '[%']]]&gt;=1,martianeum[[#This Row],[masa '[kg']]]*martianeum[[#This Row],[zawartosc '[%']]]*0.01,0)</f>
        <v>0</v>
      </c>
      <c r="G626">
        <f>martianeum[[#This Row],[stan_magazynu '[kg']]]+martianeum[[#This Row],[ile_kg_materiału_z_ładunku]]</f>
        <v>91.480099999999965</v>
      </c>
      <c r="H626">
        <f>IF(martianeum[[#This Row],[stan_po_wydobyciu_z_ładunku]]&gt;=100,100,0)</f>
        <v>0</v>
      </c>
      <c r="I626">
        <f>martianeum[[#This Row],[stan_po_wydobyciu_z_ładunku]]-martianeum[[#This Row],[ile_zabiera_na_orbite]]</f>
        <v>91.480099999999965</v>
      </c>
    </row>
    <row r="627" spans="1:9" x14ac:dyDescent="0.25">
      <c r="A627" s="1">
        <v>49266</v>
      </c>
      <c r="B627">
        <f t="shared" si="9"/>
        <v>91.480099999999965</v>
      </c>
      <c r="C627" t="s">
        <v>18</v>
      </c>
      <c r="D627">
        <v>20.100000000000001</v>
      </c>
      <c r="E627">
        <v>0</v>
      </c>
      <c r="F627">
        <f>IF(martianeum[[#This Row],[zawartosc '[%']]]&gt;=1,martianeum[[#This Row],[masa '[kg']]]*martianeum[[#This Row],[zawartosc '[%']]]*0.01,0)</f>
        <v>0</v>
      </c>
      <c r="G627">
        <f>martianeum[[#This Row],[stan_magazynu '[kg']]]+martianeum[[#This Row],[ile_kg_materiału_z_ładunku]]</f>
        <v>91.480099999999965</v>
      </c>
      <c r="H627">
        <f>IF(martianeum[[#This Row],[stan_po_wydobyciu_z_ładunku]]&gt;=100,100,0)</f>
        <v>0</v>
      </c>
      <c r="I627">
        <f>martianeum[[#This Row],[stan_po_wydobyciu_z_ładunku]]-martianeum[[#This Row],[ile_zabiera_na_orbite]]</f>
        <v>91.480099999999965</v>
      </c>
    </row>
    <row r="628" spans="1:9" x14ac:dyDescent="0.25">
      <c r="A628" s="1">
        <v>49267</v>
      </c>
      <c r="B628">
        <f t="shared" si="9"/>
        <v>91.480099999999965</v>
      </c>
      <c r="C628" t="s">
        <v>22</v>
      </c>
      <c r="D628">
        <v>25.9</v>
      </c>
      <c r="E628">
        <v>8.9</v>
      </c>
      <c r="F628">
        <f>IF(martianeum[[#This Row],[zawartosc '[%']]]&gt;=1,martianeum[[#This Row],[masa '[kg']]]*martianeum[[#This Row],[zawartosc '[%']]]*0.01,0)</f>
        <v>2.3050999999999999</v>
      </c>
      <c r="G628">
        <f>martianeum[[#This Row],[stan_magazynu '[kg']]]+martianeum[[#This Row],[ile_kg_materiału_z_ładunku]]</f>
        <v>93.785199999999961</v>
      </c>
      <c r="H628">
        <f>IF(martianeum[[#This Row],[stan_po_wydobyciu_z_ładunku]]&gt;=100,100,0)</f>
        <v>0</v>
      </c>
      <c r="I628">
        <f>martianeum[[#This Row],[stan_po_wydobyciu_z_ładunku]]-martianeum[[#This Row],[ile_zabiera_na_orbite]]</f>
        <v>93.785199999999961</v>
      </c>
    </row>
    <row r="629" spans="1:9" x14ac:dyDescent="0.25">
      <c r="A629" s="1">
        <v>49268</v>
      </c>
      <c r="B629">
        <f t="shared" si="9"/>
        <v>93.785199999999961</v>
      </c>
      <c r="C629" t="s">
        <v>19</v>
      </c>
      <c r="D629">
        <v>27.3</v>
      </c>
      <c r="E629">
        <v>15.8</v>
      </c>
      <c r="F629">
        <f>IF(martianeum[[#This Row],[zawartosc '[%']]]&gt;=1,martianeum[[#This Row],[masa '[kg']]]*martianeum[[#This Row],[zawartosc '[%']]]*0.01,0)</f>
        <v>4.3134000000000006</v>
      </c>
      <c r="G629">
        <f>martianeum[[#This Row],[stan_magazynu '[kg']]]+martianeum[[#This Row],[ile_kg_materiału_z_ładunku]]</f>
        <v>98.098599999999962</v>
      </c>
      <c r="H629">
        <f>IF(martianeum[[#This Row],[stan_po_wydobyciu_z_ładunku]]&gt;=100,100,0)</f>
        <v>0</v>
      </c>
      <c r="I629">
        <f>martianeum[[#This Row],[stan_po_wydobyciu_z_ładunku]]-martianeum[[#This Row],[ile_zabiera_na_orbite]]</f>
        <v>98.098599999999962</v>
      </c>
    </row>
    <row r="630" spans="1:9" x14ac:dyDescent="0.25">
      <c r="A630" s="1">
        <v>49269</v>
      </c>
      <c r="B630">
        <f t="shared" si="9"/>
        <v>98.098599999999962</v>
      </c>
      <c r="C630" t="s">
        <v>6</v>
      </c>
      <c r="D630">
        <v>19.100000000000001</v>
      </c>
      <c r="E630">
        <v>6.3</v>
      </c>
      <c r="F630">
        <f>IF(martianeum[[#This Row],[zawartosc '[%']]]&gt;=1,martianeum[[#This Row],[masa '[kg']]]*martianeum[[#This Row],[zawartosc '[%']]]*0.01,0)</f>
        <v>1.2033000000000003</v>
      </c>
      <c r="G630">
        <f>martianeum[[#This Row],[stan_magazynu '[kg']]]+martianeum[[#This Row],[ile_kg_materiału_z_ładunku]]</f>
        <v>99.301899999999961</v>
      </c>
      <c r="H630">
        <f>IF(martianeum[[#This Row],[stan_po_wydobyciu_z_ładunku]]&gt;=100,100,0)</f>
        <v>0</v>
      </c>
      <c r="I630">
        <f>martianeum[[#This Row],[stan_po_wydobyciu_z_ładunku]]-martianeum[[#This Row],[ile_zabiera_na_orbite]]</f>
        <v>99.301899999999961</v>
      </c>
    </row>
    <row r="631" spans="1:9" x14ac:dyDescent="0.25">
      <c r="A631" s="1">
        <v>49270</v>
      </c>
      <c r="B631">
        <f t="shared" si="9"/>
        <v>99.301899999999961</v>
      </c>
      <c r="C631" t="s">
        <v>10</v>
      </c>
      <c r="D631">
        <v>16.899999999999999</v>
      </c>
      <c r="E631">
        <v>0</v>
      </c>
      <c r="F631">
        <f>IF(martianeum[[#This Row],[zawartosc '[%']]]&gt;=1,martianeum[[#This Row],[masa '[kg']]]*martianeum[[#This Row],[zawartosc '[%']]]*0.01,0)</f>
        <v>0</v>
      </c>
      <c r="G631">
        <f>martianeum[[#This Row],[stan_magazynu '[kg']]]+martianeum[[#This Row],[ile_kg_materiału_z_ładunku]]</f>
        <v>99.301899999999961</v>
      </c>
      <c r="H631">
        <f>IF(martianeum[[#This Row],[stan_po_wydobyciu_z_ładunku]]&gt;=100,100,0)</f>
        <v>0</v>
      </c>
      <c r="I631">
        <f>martianeum[[#This Row],[stan_po_wydobyciu_z_ładunku]]-martianeum[[#This Row],[ile_zabiera_na_orbite]]</f>
        <v>99.301899999999961</v>
      </c>
    </row>
    <row r="632" spans="1:9" x14ac:dyDescent="0.25">
      <c r="A632" s="1">
        <v>49271</v>
      </c>
      <c r="B632">
        <f t="shared" si="9"/>
        <v>99.301899999999961</v>
      </c>
      <c r="C632" t="s">
        <v>7</v>
      </c>
      <c r="D632">
        <v>13.4</v>
      </c>
      <c r="E632">
        <v>20.100000000000001</v>
      </c>
      <c r="F632">
        <f>IF(martianeum[[#This Row],[zawartosc '[%']]]&gt;=1,martianeum[[#This Row],[masa '[kg']]]*martianeum[[#This Row],[zawartosc '[%']]]*0.01,0)</f>
        <v>2.6934000000000005</v>
      </c>
      <c r="G632">
        <f>martianeum[[#This Row],[stan_magazynu '[kg']]]+martianeum[[#This Row],[ile_kg_materiału_z_ładunku]]</f>
        <v>101.99529999999996</v>
      </c>
      <c r="H632">
        <f>IF(martianeum[[#This Row],[stan_po_wydobyciu_z_ładunku]]&gt;=100,100,0)</f>
        <v>100</v>
      </c>
      <c r="I632">
        <f>martianeum[[#This Row],[stan_po_wydobyciu_z_ładunku]]-martianeum[[#This Row],[ile_zabiera_na_orbite]]</f>
        <v>1.9952999999999577</v>
      </c>
    </row>
    <row r="633" spans="1:9" x14ac:dyDescent="0.25">
      <c r="A633" s="1">
        <v>49272</v>
      </c>
      <c r="B633">
        <f t="shared" si="9"/>
        <v>1.9952999999999577</v>
      </c>
      <c r="C633" t="s">
        <v>24</v>
      </c>
      <c r="D633">
        <v>24.8</v>
      </c>
      <c r="E633">
        <v>0.4</v>
      </c>
      <c r="F633">
        <f>IF(martianeum[[#This Row],[zawartosc '[%']]]&gt;=1,martianeum[[#This Row],[masa '[kg']]]*martianeum[[#This Row],[zawartosc '[%']]]*0.01,0)</f>
        <v>0</v>
      </c>
      <c r="G633">
        <f>martianeum[[#This Row],[stan_magazynu '[kg']]]+martianeum[[#This Row],[ile_kg_materiału_z_ładunku]]</f>
        <v>1.9952999999999577</v>
      </c>
      <c r="H633">
        <f>IF(martianeum[[#This Row],[stan_po_wydobyciu_z_ładunku]]&gt;=100,100,0)</f>
        <v>0</v>
      </c>
      <c r="I633">
        <f>martianeum[[#This Row],[stan_po_wydobyciu_z_ładunku]]-martianeum[[#This Row],[ile_zabiera_na_orbite]]</f>
        <v>1.9952999999999577</v>
      </c>
    </row>
    <row r="634" spans="1:9" x14ac:dyDescent="0.25">
      <c r="A634" s="1">
        <v>49273</v>
      </c>
      <c r="B634">
        <f t="shared" si="9"/>
        <v>1.9952999999999577</v>
      </c>
      <c r="C634" t="s">
        <v>17</v>
      </c>
      <c r="D634">
        <v>28.4</v>
      </c>
      <c r="E634">
        <v>1.6</v>
      </c>
      <c r="F634">
        <f>IF(martianeum[[#This Row],[zawartosc '[%']]]&gt;=1,martianeum[[#This Row],[masa '[kg']]]*martianeum[[#This Row],[zawartosc '[%']]]*0.01,0)</f>
        <v>0.45439999999999997</v>
      </c>
      <c r="G634">
        <f>martianeum[[#This Row],[stan_magazynu '[kg']]]+martianeum[[#This Row],[ile_kg_materiału_z_ładunku]]</f>
        <v>2.4496999999999578</v>
      </c>
      <c r="H634">
        <f>IF(martianeum[[#This Row],[stan_po_wydobyciu_z_ładunku]]&gt;=100,100,0)</f>
        <v>0</v>
      </c>
      <c r="I634">
        <f>martianeum[[#This Row],[stan_po_wydobyciu_z_ładunku]]-martianeum[[#This Row],[ile_zabiera_na_orbite]]</f>
        <v>2.4496999999999578</v>
      </c>
    </row>
    <row r="635" spans="1:9" x14ac:dyDescent="0.25">
      <c r="A635" s="1">
        <v>49274</v>
      </c>
      <c r="B635">
        <f t="shared" si="9"/>
        <v>2.4496999999999578</v>
      </c>
      <c r="C635" t="s">
        <v>23</v>
      </c>
      <c r="D635">
        <v>25.3</v>
      </c>
      <c r="E635">
        <v>1.8</v>
      </c>
      <c r="F635">
        <f>IF(martianeum[[#This Row],[zawartosc '[%']]]&gt;=1,martianeum[[#This Row],[masa '[kg']]]*martianeum[[#This Row],[zawartosc '[%']]]*0.01,0)</f>
        <v>0.45540000000000003</v>
      </c>
      <c r="G635">
        <f>martianeum[[#This Row],[stan_magazynu '[kg']]]+martianeum[[#This Row],[ile_kg_materiału_z_ładunku]]</f>
        <v>2.9050999999999578</v>
      </c>
      <c r="H635">
        <f>IF(martianeum[[#This Row],[stan_po_wydobyciu_z_ładunku]]&gt;=100,100,0)</f>
        <v>0</v>
      </c>
      <c r="I635">
        <f>martianeum[[#This Row],[stan_po_wydobyciu_z_ładunku]]-martianeum[[#This Row],[ile_zabiera_na_orbite]]</f>
        <v>2.9050999999999578</v>
      </c>
    </row>
    <row r="636" spans="1:9" x14ac:dyDescent="0.25">
      <c r="A636" s="1">
        <v>49275</v>
      </c>
      <c r="B636">
        <f t="shared" si="9"/>
        <v>2.9050999999999578</v>
      </c>
      <c r="C636" t="s">
        <v>18</v>
      </c>
      <c r="D636">
        <v>25.9</v>
      </c>
      <c r="E636">
        <v>1.6</v>
      </c>
      <c r="F636">
        <f>IF(martianeum[[#This Row],[zawartosc '[%']]]&gt;=1,martianeum[[#This Row],[masa '[kg']]]*martianeum[[#This Row],[zawartosc '[%']]]*0.01,0)</f>
        <v>0.41439999999999999</v>
      </c>
      <c r="G636">
        <f>martianeum[[#This Row],[stan_magazynu '[kg']]]+martianeum[[#This Row],[ile_kg_materiału_z_ładunku]]</f>
        <v>3.3194999999999579</v>
      </c>
      <c r="H636">
        <f>IF(martianeum[[#This Row],[stan_po_wydobyciu_z_ładunku]]&gt;=100,100,0)</f>
        <v>0</v>
      </c>
      <c r="I636">
        <f>martianeum[[#This Row],[stan_po_wydobyciu_z_ładunku]]-martianeum[[#This Row],[ile_zabiera_na_orbite]]</f>
        <v>3.3194999999999579</v>
      </c>
    </row>
    <row r="637" spans="1:9" x14ac:dyDescent="0.25">
      <c r="A637" s="1">
        <v>49276</v>
      </c>
      <c r="B637">
        <f t="shared" si="9"/>
        <v>3.3194999999999579</v>
      </c>
      <c r="C637" t="s">
        <v>6</v>
      </c>
      <c r="D637">
        <v>12.2</v>
      </c>
      <c r="E637">
        <v>0.8</v>
      </c>
      <c r="F637">
        <f>IF(martianeum[[#This Row],[zawartosc '[%']]]&gt;=1,martianeum[[#This Row],[masa '[kg']]]*martianeum[[#This Row],[zawartosc '[%']]]*0.01,0)</f>
        <v>0</v>
      </c>
      <c r="G637">
        <f>martianeum[[#This Row],[stan_magazynu '[kg']]]+martianeum[[#This Row],[ile_kg_materiału_z_ładunku]]</f>
        <v>3.3194999999999579</v>
      </c>
      <c r="H637">
        <f>IF(martianeum[[#This Row],[stan_po_wydobyciu_z_ładunku]]&gt;=100,100,0)</f>
        <v>0</v>
      </c>
      <c r="I637">
        <f>martianeum[[#This Row],[stan_po_wydobyciu_z_ładunku]]-martianeum[[#This Row],[ile_zabiera_na_orbite]]</f>
        <v>3.3194999999999579</v>
      </c>
    </row>
    <row r="638" spans="1:9" x14ac:dyDescent="0.25">
      <c r="A638" s="1">
        <v>49277</v>
      </c>
      <c r="B638">
        <f t="shared" si="9"/>
        <v>3.3194999999999579</v>
      </c>
      <c r="C638" t="s">
        <v>33</v>
      </c>
      <c r="D638">
        <v>22.8</v>
      </c>
      <c r="E638">
        <v>2.2999999999999998</v>
      </c>
      <c r="F638">
        <f>IF(martianeum[[#This Row],[zawartosc '[%']]]&gt;=1,martianeum[[#This Row],[masa '[kg']]]*martianeum[[#This Row],[zawartosc '[%']]]*0.01,0)</f>
        <v>0.52439999999999998</v>
      </c>
      <c r="G638">
        <f>martianeum[[#This Row],[stan_magazynu '[kg']]]+martianeum[[#This Row],[ile_kg_materiału_z_ładunku]]</f>
        <v>3.8438999999999579</v>
      </c>
      <c r="H638">
        <f>IF(martianeum[[#This Row],[stan_po_wydobyciu_z_ładunku]]&gt;=100,100,0)</f>
        <v>0</v>
      </c>
      <c r="I638">
        <f>martianeum[[#This Row],[stan_po_wydobyciu_z_ładunku]]-martianeum[[#This Row],[ile_zabiera_na_orbite]]</f>
        <v>3.8438999999999579</v>
      </c>
    </row>
    <row r="639" spans="1:9" x14ac:dyDescent="0.25">
      <c r="A639" s="1">
        <v>49278</v>
      </c>
      <c r="B639">
        <f t="shared" si="9"/>
        <v>3.8438999999999579</v>
      </c>
      <c r="C639" t="s">
        <v>19</v>
      </c>
      <c r="D639">
        <v>12.7</v>
      </c>
      <c r="E639">
        <v>0</v>
      </c>
      <c r="F639">
        <f>IF(martianeum[[#This Row],[zawartosc '[%']]]&gt;=1,martianeum[[#This Row],[masa '[kg']]]*martianeum[[#This Row],[zawartosc '[%']]]*0.01,0)</f>
        <v>0</v>
      </c>
      <c r="G639">
        <f>martianeum[[#This Row],[stan_magazynu '[kg']]]+martianeum[[#This Row],[ile_kg_materiału_z_ładunku]]</f>
        <v>3.8438999999999579</v>
      </c>
      <c r="H639">
        <f>IF(martianeum[[#This Row],[stan_po_wydobyciu_z_ładunku]]&gt;=100,100,0)</f>
        <v>0</v>
      </c>
      <c r="I639">
        <f>martianeum[[#This Row],[stan_po_wydobyciu_z_ładunku]]-martianeum[[#This Row],[ile_zabiera_na_orbite]]</f>
        <v>3.8438999999999579</v>
      </c>
    </row>
    <row r="640" spans="1:9" x14ac:dyDescent="0.25">
      <c r="A640" s="1">
        <v>49279</v>
      </c>
      <c r="B640">
        <f t="shared" si="9"/>
        <v>3.8438999999999579</v>
      </c>
      <c r="C640" t="s">
        <v>26</v>
      </c>
      <c r="D640">
        <v>13</v>
      </c>
      <c r="E640">
        <v>5.0999999999999996</v>
      </c>
      <c r="F640">
        <f>IF(martianeum[[#This Row],[zawartosc '[%']]]&gt;=1,martianeum[[#This Row],[masa '[kg']]]*martianeum[[#This Row],[zawartosc '[%']]]*0.01,0)</f>
        <v>0.66300000000000003</v>
      </c>
      <c r="G640">
        <f>martianeum[[#This Row],[stan_magazynu '[kg']]]+martianeum[[#This Row],[ile_kg_materiału_z_ładunku]]</f>
        <v>4.5068999999999582</v>
      </c>
      <c r="H640">
        <f>IF(martianeum[[#This Row],[stan_po_wydobyciu_z_ładunku]]&gt;=100,100,0)</f>
        <v>0</v>
      </c>
      <c r="I640">
        <f>martianeum[[#This Row],[stan_po_wydobyciu_z_ładunku]]-martianeum[[#This Row],[ile_zabiera_na_orbite]]</f>
        <v>4.5068999999999582</v>
      </c>
    </row>
    <row r="641" spans="1:9" x14ac:dyDescent="0.25">
      <c r="A641" s="1">
        <v>49280</v>
      </c>
      <c r="B641">
        <f t="shared" si="9"/>
        <v>4.5068999999999582</v>
      </c>
      <c r="C641" t="s">
        <v>10</v>
      </c>
      <c r="D641">
        <v>13.5</v>
      </c>
      <c r="E641">
        <v>4.9000000000000004</v>
      </c>
      <c r="F641">
        <f>IF(martianeum[[#This Row],[zawartosc '[%']]]&gt;=1,martianeum[[#This Row],[masa '[kg']]]*martianeum[[#This Row],[zawartosc '[%']]]*0.01,0)</f>
        <v>0.66150000000000009</v>
      </c>
      <c r="G641">
        <f>martianeum[[#This Row],[stan_magazynu '[kg']]]+martianeum[[#This Row],[ile_kg_materiału_z_ładunku]]</f>
        <v>5.1683999999999584</v>
      </c>
      <c r="H641">
        <f>IF(martianeum[[#This Row],[stan_po_wydobyciu_z_ładunku]]&gt;=100,100,0)</f>
        <v>0</v>
      </c>
      <c r="I641">
        <f>martianeum[[#This Row],[stan_po_wydobyciu_z_ładunku]]-martianeum[[#This Row],[ile_zabiera_na_orbite]]</f>
        <v>5.1683999999999584</v>
      </c>
    </row>
    <row r="642" spans="1:9" x14ac:dyDescent="0.25">
      <c r="A642" s="1">
        <v>49281</v>
      </c>
      <c r="B642">
        <f t="shared" si="9"/>
        <v>5.1683999999999584</v>
      </c>
      <c r="C642" t="s">
        <v>13</v>
      </c>
      <c r="D642">
        <v>17.8</v>
      </c>
      <c r="E642">
        <v>5</v>
      </c>
      <c r="F642">
        <f>IF(martianeum[[#This Row],[zawartosc '[%']]]&gt;=1,martianeum[[#This Row],[masa '[kg']]]*martianeum[[#This Row],[zawartosc '[%']]]*0.01,0)</f>
        <v>0.89</v>
      </c>
      <c r="G642">
        <f>martianeum[[#This Row],[stan_magazynu '[kg']]]+martianeum[[#This Row],[ile_kg_materiału_z_ładunku]]</f>
        <v>6.058399999999958</v>
      </c>
      <c r="H642">
        <f>IF(martianeum[[#This Row],[stan_po_wydobyciu_z_ładunku]]&gt;=100,100,0)</f>
        <v>0</v>
      </c>
      <c r="I642">
        <f>martianeum[[#This Row],[stan_po_wydobyciu_z_ładunku]]-martianeum[[#This Row],[ile_zabiera_na_orbite]]</f>
        <v>6.058399999999958</v>
      </c>
    </row>
    <row r="643" spans="1:9" x14ac:dyDescent="0.25">
      <c r="A643" s="1">
        <v>49282</v>
      </c>
      <c r="B643">
        <f t="shared" si="9"/>
        <v>6.058399999999958</v>
      </c>
      <c r="C643" t="s">
        <v>10</v>
      </c>
      <c r="D643">
        <v>21.5</v>
      </c>
      <c r="E643">
        <v>47.1</v>
      </c>
      <c r="F643">
        <f>IF(martianeum[[#This Row],[zawartosc '[%']]]&gt;=1,martianeum[[#This Row],[masa '[kg']]]*martianeum[[#This Row],[zawartosc '[%']]]*0.01,0)</f>
        <v>10.1265</v>
      </c>
      <c r="G643">
        <f>martianeum[[#This Row],[stan_magazynu '[kg']]]+martianeum[[#This Row],[ile_kg_materiału_z_ładunku]]</f>
        <v>16.184899999999956</v>
      </c>
      <c r="H643">
        <f>IF(martianeum[[#This Row],[stan_po_wydobyciu_z_ładunku]]&gt;=100,100,0)</f>
        <v>0</v>
      </c>
      <c r="I643">
        <f>martianeum[[#This Row],[stan_po_wydobyciu_z_ładunku]]-martianeum[[#This Row],[ile_zabiera_na_orbite]]</f>
        <v>16.184899999999956</v>
      </c>
    </row>
    <row r="644" spans="1:9" x14ac:dyDescent="0.25">
      <c r="A644" s="1">
        <v>49283</v>
      </c>
      <c r="B644">
        <f t="shared" ref="B644:B707" si="10">I643</f>
        <v>16.184899999999956</v>
      </c>
      <c r="C644" t="s">
        <v>8</v>
      </c>
      <c r="D644">
        <v>20.5</v>
      </c>
      <c r="E644">
        <v>0.1</v>
      </c>
      <c r="F644">
        <f>IF(martianeum[[#This Row],[zawartosc '[%']]]&gt;=1,martianeum[[#This Row],[masa '[kg']]]*martianeum[[#This Row],[zawartosc '[%']]]*0.01,0)</f>
        <v>0</v>
      </c>
      <c r="G644">
        <f>martianeum[[#This Row],[stan_magazynu '[kg']]]+martianeum[[#This Row],[ile_kg_materiału_z_ładunku]]</f>
        <v>16.184899999999956</v>
      </c>
      <c r="H644">
        <f>IF(martianeum[[#This Row],[stan_po_wydobyciu_z_ładunku]]&gt;=100,100,0)</f>
        <v>0</v>
      </c>
      <c r="I644">
        <f>martianeum[[#This Row],[stan_po_wydobyciu_z_ładunku]]-martianeum[[#This Row],[ile_zabiera_na_orbite]]</f>
        <v>16.184899999999956</v>
      </c>
    </row>
    <row r="645" spans="1:9" x14ac:dyDescent="0.25">
      <c r="A645" s="1">
        <v>49284</v>
      </c>
      <c r="B645">
        <f t="shared" si="10"/>
        <v>16.184899999999956</v>
      </c>
      <c r="C645" t="s">
        <v>13</v>
      </c>
      <c r="D645">
        <v>14.4</v>
      </c>
      <c r="E645">
        <v>0</v>
      </c>
      <c r="F645">
        <f>IF(martianeum[[#This Row],[zawartosc '[%']]]&gt;=1,martianeum[[#This Row],[masa '[kg']]]*martianeum[[#This Row],[zawartosc '[%']]]*0.01,0)</f>
        <v>0</v>
      </c>
      <c r="G645">
        <f>martianeum[[#This Row],[stan_magazynu '[kg']]]+martianeum[[#This Row],[ile_kg_materiału_z_ładunku]]</f>
        <v>16.184899999999956</v>
      </c>
      <c r="H645">
        <f>IF(martianeum[[#This Row],[stan_po_wydobyciu_z_ładunku]]&gt;=100,100,0)</f>
        <v>0</v>
      </c>
      <c r="I645">
        <f>martianeum[[#This Row],[stan_po_wydobyciu_z_ładunku]]-martianeum[[#This Row],[ile_zabiera_na_orbite]]</f>
        <v>16.184899999999956</v>
      </c>
    </row>
    <row r="646" spans="1:9" x14ac:dyDescent="0.25">
      <c r="A646" s="1">
        <v>49285</v>
      </c>
      <c r="B646">
        <f t="shared" si="10"/>
        <v>16.184899999999956</v>
      </c>
      <c r="C646" t="s">
        <v>15</v>
      </c>
      <c r="D646">
        <v>12.3</v>
      </c>
      <c r="E646">
        <v>0</v>
      </c>
      <c r="F646">
        <f>IF(martianeum[[#This Row],[zawartosc '[%']]]&gt;=1,martianeum[[#This Row],[masa '[kg']]]*martianeum[[#This Row],[zawartosc '[%']]]*0.01,0)</f>
        <v>0</v>
      </c>
      <c r="G646">
        <f>martianeum[[#This Row],[stan_magazynu '[kg']]]+martianeum[[#This Row],[ile_kg_materiału_z_ładunku]]</f>
        <v>16.184899999999956</v>
      </c>
      <c r="H646">
        <f>IF(martianeum[[#This Row],[stan_po_wydobyciu_z_ładunku]]&gt;=100,100,0)</f>
        <v>0</v>
      </c>
      <c r="I646">
        <f>martianeum[[#This Row],[stan_po_wydobyciu_z_ładunku]]-martianeum[[#This Row],[ile_zabiera_na_orbite]]</f>
        <v>16.184899999999956</v>
      </c>
    </row>
    <row r="647" spans="1:9" x14ac:dyDescent="0.25">
      <c r="A647" s="1">
        <v>49286</v>
      </c>
      <c r="B647">
        <f t="shared" si="10"/>
        <v>16.184899999999956</v>
      </c>
      <c r="C647" t="s">
        <v>13</v>
      </c>
      <c r="D647">
        <v>26.5</v>
      </c>
      <c r="E647">
        <v>14</v>
      </c>
      <c r="F647">
        <f>IF(martianeum[[#This Row],[zawartosc '[%']]]&gt;=1,martianeum[[#This Row],[masa '[kg']]]*martianeum[[#This Row],[zawartosc '[%']]]*0.01,0)</f>
        <v>3.71</v>
      </c>
      <c r="G647">
        <f>martianeum[[#This Row],[stan_magazynu '[kg']]]+martianeum[[#This Row],[ile_kg_materiału_z_ładunku]]</f>
        <v>19.894899999999957</v>
      </c>
      <c r="H647">
        <f>IF(martianeum[[#This Row],[stan_po_wydobyciu_z_ładunku]]&gt;=100,100,0)</f>
        <v>0</v>
      </c>
      <c r="I647">
        <f>martianeum[[#This Row],[stan_po_wydobyciu_z_ładunku]]-martianeum[[#This Row],[ile_zabiera_na_orbite]]</f>
        <v>19.894899999999957</v>
      </c>
    </row>
    <row r="648" spans="1:9" x14ac:dyDescent="0.25">
      <c r="A648" s="1">
        <v>49287</v>
      </c>
      <c r="B648">
        <f t="shared" si="10"/>
        <v>19.894899999999957</v>
      </c>
      <c r="C648" t="s">
        <v>13</v>
      </c>
      <c r="D648">
        <v>17.7</v>
      </c>
      <c r="E648">
        <v>0</v>
      </c>
      <c r="F648">
        <f>IF(martianeum[[#This Row],[zawartosc '[%']]]&gt;=1,martianeum[[#This Row],[masa '[kg']]]*martianeum[[#This Row],[zawartosc '[%']]]*0.01,0)</f>
        <v>0</v>
      </c>
      <c r="G648">
        <f>martianeum[[#This Row],[stan_magazynu '[kg']]]+martianeum[[#This Row],[ile_kg_materiału_z_ładunku]]</f>
        <v>19.894899999999957</v>
      </c>
      <c r="H648">
        <f>IF(martianeum[[#This Row],[stan_po_wydobyciu_z_ładunku]]&gt;=100,100,0)</f>
        <v>0</v>
      </c>
      <c r="I648">
        <f>martianeum[[#This Row],[stan_po_wydobyciu_z_ładunku]]-martianeum[[#This Row],[ile_zabiera_na_orbite]]</f>
        <v>19.894899999999957</v>
      </c>
    </row>
    <row r="649" spans="1:9" x14ac:dyDescent="0.25">
      <c r="A649" s="1">
        <v>49288</v>
      </c>
      <c r="B649">
        <f t="shared" si="10"/>
        <v>19.894899999999957</v>
      </c>
      <c r="C649" t="s">
        <v>26</v>
      </c>
      <c r="D649">
        <v>15.7</v>
      </c>
      <c r="E649">
        <v>1</v>
      </c>
      <c r="F649">
        <f>IF(martianeum[[#This Row],[zawartosc '[%']]]&gt;=1,martianeum[[#This Row],[masa '[kg']]]*martianeum[[#This Row],[zawartosc '[%']]]*0.01,0)</f>
        <v>0.157</v>
      </c>
      <c r="G649">
        <f>martianeum[[#This Row],[stan_magazynu '[kg']]]+martianeum[[#This Row],[ile_kg_materiału_z_ładunku]]</f>
        <v>20.051899999999957</v>
      </c>
      <c r="H649">
        <f>IF(martianeum[[#This Row],[stan_po_wydobyciu_z_ładunku]]&gt;=100,100,0)</f>
        <v>0</v>
      </c>
      <c r="I649">
        <f>martianeum[[#This Row],[stan_po_wydobyciu_z_ładunku]]-martianeum[[#This Row],[ile_zabiera_na_orbite]]</f>
        <v>20.051899999999957</v>
      </c>
    </row>
    <row r="650" spans="1:9" x14ac:dyDescent="0.25">
      <c r="A650" s="1">
        <v>49289</v>
      </c>
      <c r="B650">
        <f t="shared" si="10"/>
        <v>20.051899999999957</v>
      </c>
      <c r="C650" t="s">
        <v>20</v>
      </c>
      <c r="D650">
        <v>16.2</v>
      </c>
      <c r="E650">
        <v>0</v>
      </c>
      <c r="F650">
        <f>IF(martianeum[[#This Row],[zawartosc '[%']]]&gt;=1,martianeum[[#This Row],[masa '[kg']]]*martianeum[[#This Row],[zawartosc '[%']]]*0.01,0)</f>
        <v>0</v>
      </c>
      <c r="G650">
        <f>martianeum[[#This Row],[stan_magazynu '[kg']]]+martianeum[[#This Row],[ile_kg_materiału_z_ładunku]]</f>
        <v>20.051899999999957</v>
      </c>
      <c r="H650">
        <f>IF(martianeum[[#This Row],[stan_po_wydobyciu_z_ładunku]]&gt;=100,100,0)</f>
        <v>0</v>
      </c>
      <c r="I650">
        <f>martianeum[[#This Row],[stan_po_wydobyciu_z_ładunku]]-martianeum[[#This Row],[ile_zabiera_na_orbite]]</f>
        <v>20.051899999999957</v>
      </c>
    </row>
    <row r="651" spans="1:9" x14ac:dyDescent="0.25">
      <c r="A651" s="1">
        <v>49290</v>
      </c>
      <c r="B651">
        <f t="shared" si="10"/>
        <v>20.051899999999957</v>
      </c>
      <c r="C651" t="s">
        <v>21</v>
      </c>
      <c r="D651">
        <v>18.600000000000001</v>
      </c>
      <c r="E651">
        <v>1.4</v>
      </c>
      <c r="F651">
        <f>IF(martianeum[[#This Row],[zawartosc '[%']]]&gt;=1,martianeum[[#This Row],[masa '[kg']]]*martianeum[[#This Row],[zawartosc '[%']]]*0.01,0)</f>
        <v>0.26040000000000002</v>
      </c>
      <c r="G651">
        <f>martianeum[[#This Row],[stan_magazynu '[kg']]]+martianeum[[#This Row],[ile_kg_materiału_z_ładunku]]</f>
        <v>20.312299999999958</v>
      </c>
      <c r="H651">
        <f>IF(martianeum[[#This Row],[stan_po_wydobyciu_z_ładunku]]&gt;=100,100,0)</f>
        <v>0</v>
      </c>
      <c r="I651">
        <f>martianeum[[#This Row],[stan_po_wydobyciu_z_ładunku]]-martianeum[[#This Row],[ile_zabiera_na_orbite]]</f>
        <v>20.312299999999958</v>
      </c>
    </row>
    <row r="652" spans="1:9" x14ac:dyDescent="0.25">
      <c r="A652" s="1">
        <v>49291</v>
      </c>
      <c r="B652">
        <f t="shared" si="10"/>
        <v>20.312299999999958</v>
      </c>
      <c r="C652" t="s">
        <v>18</v>
      </c>
      <c r="D652">
        <v>23.9</v>
      </c>
      <c r="E652">
        <v>4</v>
      </c>
      <c r="F652">
        <f>IF(martianeum[[#This Row],[zawartosc '[%']]]&gt;=1,martianeum[[#This Row],[masa '[kg']]]*martianeum[[#This Row],[zawartosc '[%']]]*0.01,0)</f>
        <v>0.95599999999999996</v>
      </c>
      <c r="G652">
        <f>martianeum[[#This Row],[stan_magazynu '[kg']]]+martianeum[[#This Row],[ile_kg_materiału_z_ładunku]]</f>
        <v>21.268299999999957</v>
      </c>
      <c r="H652">
        <f>IF(martianeum[[#This Row],[stan_po_wydobyciu_z_ładunku]]&gt;=100,100,0)</f>
        <v>0</v>
      </c>
      <c r="I652">
        <f>martianeum[[#This Row],[stan_po_wydobyciu_z_ładunku]]-martianeum[[#This Row],[ile_zabiera_na_orbite]]</f>
        <v>21.268299999999957</v>
      </c>
    </row>
    <row r="653" spans="1:9" x14ac:dyDescent="0.25">
      <c r="A653" s="1">
        <v>49292</v>
      </c>
      <c r="B653">
        <f t="shared" si="10"/>
        <v>21.268299999999957</v>
      </c>
      <c r="C653" t="s">
        <v>10</v>
      </c>
      <c r="D653">
        <v>15.8</v>
      </c>
      <c r="E653">
        <v>50.3</v>
      </c>
      <c r="F653">
        <f>IF(martianeum[[#This Row],[zawartosc '[%']]]&gt;=1,martianeum[[#This Row],[masa '[kg']]]*martianeum[[#This Row],[zawartosc '[%']]]*0.01,0)</f>
        <v>7.9474</v>
      </c>
      <c r="G653">
        <f>martianeum[[#This Row],[stan_magazynu '[kg']]]+martianeum[[#This Row],[ile_kg_materiału_z_ładunku]]</f>
        <v>29.215699999999956</v>
      </c>
      <c r="H653">
        <f>IF(martianeum[[#This Row],[stan_po_wydobyciu_z_ładunku]]&gt;=100,100,0)</f>
        <v>0</v>
      </c>
      <c r="I653">
        <f>martianeum[[#This Row],[stan_po_wydobyciu_z_ładunku]]-martianeum[[#This Row],[ile_zabiera_na_orbite]]</f>
        <v>29.215699999999956</v>
      </c>
    </row>
    <row r="654" spans="1:9" x14ac:dyDescent="0.25">
      <c r="A654" s="1">
        <v>49293</v>
      </c>
      <c r="B654">
        <f t="shared" si="10"/>
        <v>29.215699999999956</v>
      </c>
      <c r="C654" t="s">
        <v>12</v>
      </c>
      <c r="D654">
        <v>26.2</v>
      </c>
      <c r="E654">
        <v>8.5</v>
      </c>
      <c r="F654">
        <f>IF(martianeum[[#This Row],[zawartosc '[%']]]&gt;=1,martianeum[[#This Row],[masa '[kg']]]*martianeum[[#This Row],[zawartosc '[%']]]*0.01,0)</f>
        <v>2.2269999999999999</v>
      </c>
      <c r="G654">
        <f>martianeum[[#This Row],[stan_magazynu '[kg']]]+martianeum[[#This Row],[ile_kg_materiału_z_ładunku]]</f>
        <v>31.442699999999956</v>
      </c>
      <c r="H654">
        <f>IF(martianeum[[#This Row],[stan_po_wydobyciu_z_ładunku]]&gt;=100,100,0)</f>
        <v>0</v>
      </c>
      <c r="I654">
        <f>martianeum[[#This Row],[stan_po_wydobyciu_z_ładunku]]-martianeum[[#This Row],[ile_zabiera_na_orbite]]</f>
        <v>31.442699999999956</v>
      </c>
    </row>
    <row r="655" spans="1:9" x14ac:dyDescent="0.25">
      <c r="A655" s="1">
        <v>49294</v>
      </c>
      <c r="B655">
        <f t="shared" si="10"/>
        <v>31.442699999999956</v>
      </c>
      <c r="C655" t="s">
        <v>10</v>
      </c>
      <c r="D655">
        <v>23.1</v>
      </c>
      <c r="E655">
        <v>0</v>
      </c>
      <c r="F655">
        <f>IF(martianeum[[#This Row],[zawartosc '[%']]]&gt;=1,martianeum[[#This Row],[masa '[kg']]]*martianeum[[#This Row],[zawartosc '[%']]]*0.01,0)</f>
        <v>0</v>
      </c>
      <c r="G655">
        <f>martianeum[[#This Row],[stan_magazynu '[kg']]]+martianeum[[#This Row],[ile_kg_materiału_z_ładunku]]</f>
        <v>31.442699999999956</v>
      </c>
      <c r="H655">
        <f>IF(martianeum[[#This Row],[stan_po_wydobyciu_z_ładunku]]&gt;=100,100,0)</f>
        <v>0</v>
      </c>
      <c r="I655">
        <f>martianeum[[#This Row],[stan_po_wydobyciu_z_ładunku]]-martianeum[[#This Row],[ile_zabiera_na_orbite]]</f>
        <v>31.442699999999956</v>
      </c>
    </row>
    <row r="656" spans="1:9" x14ac:dyDescent="0.25">
      <c r="A656" s="1">
        <v>49295</v>
      </c>
      <c r="B656">
        <f t="shared" si="10"/>
        <v>31.442699999999956</v>
      </c>
      <c r="C656" t="s">
        <v>21</v>
      </c>
      <c r="D656">
        <v>10.8</v>
      </c>
      <c r="E656">
        <v>0</v>
      </c>
      <c r="F656">
        <f>IF(martianeum[[#This Row],[zawartosc '[%']]]&gt;=1,martianeum[[#This Row],[masa '[kg']]]*martianeum[[#This Row],[zawartosc '[%']]]*0.01,0)</f>
        <v>0</v>
      </c>
      <c r="G656">
        <f>martianeum[[#This Row],[stan_magazynu '[kg']]]+martianeum[[#This Row],[ile_kg_materiału_z_ładunku]]</f>
        <v>31.442699999999956</v>
      </c>
      <c r="H656">
        <f>IF(martianeum[[#This Row],[stan_po_wydobyciu_z_ładunku]]&gt;=100,100,0)</f>
        <v>0</v>
      </c>
      <c r="I656">
        <f>martianeum[[#This Row],[stan_po_wydobyciu_z_ładunku]]-martianeum[[#This Row],[ile_zabiera_na_orbite]]</f>
        <v>31.442699999999956</v>
      </c>
    </row>
    <row r="657" spans="1:9" x14ac:dyDescent="0.25">
      <c r="A657" s="1">
        <v>49296</v>
      </c>
      <c r="B657">
        <f t="shared" si="10"/>
        <v>31.442699999999956</v>
      </c>
      <c r="C657" t="s">
        <v>18</v>
      </c>
      <c r="D657">
        <v>21.2</v>
      </c>
      <c r="E657">
        <v>16.100000000000001</v>
      </c>
      <c r="F657">
        <f>IF(martianeum[[#This Row],[zawartosc '[%']]]&gt;=1,martianeum[[#This Row],[masa '[kg']]]*martianeum[[#This Row],[zawartosc '[%']]]*0.01,0)</f>
        <v>3.4131999999999998</v>
      </c>
      <c r="G657">
        <f>martianeum[[#This Row],[stan_magazynu '[kg']]]+martianeum[[#This Row],[ile_kg_materiału_z_ładunku]]</f>
        <v>34.855899999999956</v>
      </c>
      <c r="H657">
        <f>IF(martianeum[[#This Row],[stan_po_wydobyciu_z_ładunku]]&gt;=100,100,0)</f>
        <v>0</v>
      </c>
      <c r="I657">
        <f>martianeum[[#This Row],[stan_po_wydobyciu_z_ładunku]]-martianeum[[#This Row],[ile_zabiera_na_orbite]]</f>
        <v>34.855899999999956</v>
      </c>
    </row>
    <row r="658" spans="1:9" x14ac:dyDescent="0.25">
      <c r="A658" s="1">
        <v>49297</v>
      </c>
      <c r="B658">
        <f t="shared" si="10"/>
        <v>34.855899999999956</v>
      </c>
      <c r="C658" t="s">
        <v>7</v>
      </c>
      <c r="D658">
        <v>26.3</v>
      </c>
      <c r="E658">
        <v>21.1</v>
      </c>
      <c r="F658">
        <f>IF(martianeum[[#This Row],[zawartosc '[%']]]&gt;=1,martianeum[[#This Row],[masa '[kg']]]*martianeum[[#This Row],[zawartosc '[%']]]*0.01,0)</f>
        <v>5.5493000000000006</v>
      </c>
      <c r="G658">
        <f>martianeum[[#This Row],[stan_magazynu '[kg']]]+martianeum[[#This Row],[ile_kg_materiału_z_ładunku]]</f>
        <v>40.405199999999958</v>
      </c>
      <c r="H658">
        <f>IF(martianeum[[#This Row],[stan_po_wydobyciu_z_ładunku]]&gt;=100,100,0)</f>
        <v>0</v>
      </c>
      <c r="I658">
        <f>martianeum[[#This Row],[stan_po_wydobyciu_z_ładunku]]-martianeum[[#This Row],[ile_zabiera_na_orbite]]</f>
        <v>40.405199999999958</v>
      </c>
    </row>
    <row r="659" spans="1:9" x14ac:dyDescent="0.25">
      <c r="A659" s="1">
        <v>49298</v>
      </c>
      <c r="B659">
        <f t="shared" si="10"/>
        <v>40.405199999999958</v>
      </c>
      <c r="C659" t="s">
        <v>7</v>
      </c>
      <c r="D659">
        <v>22.8</v>
      </c>
      <c r="E659">
        <v>22.7</v>
      </c>
      <c r="F659">
        <f>IF(martianeum[[#This Row],[zawartosc '[%']]]&gt;=1,martianeum[[#This Row],[masa '[kg']]]*martianeum[[#This Row],[zawartosc '[%']]]*0.01,0)</f>
        <v>5.1755999999999993</v>
      </c>
      <c r="G659">
        <f>martianeum[[#This Row],[stan_magazynu '[kg']]]+martianeum[[#This Row],[ile_kg_materiału_z_ładunku]]</f>
        <v>45.580799999999954</v>
      </c>
      <c r="H659">
        <f>IF(martianeum[[#This Row],[stan_po_wydobyciu_z_ładunku]]&gt;=100,100,0)</f>
        <v>0</v>
      </c>
      <c r="I659">
        <f>martianeum[[#This Row],[stan_po_wydobyciu_z_ładunku]]-martianeum[[#This Row],[ile_zabiera_na_orbite]]</f>
        <v>45.580799999999954</v>
      </c>
    </row>
    <row r="660" spans="1:9" x14ac:dyDescent="0.25">
      <c r="A660" s="1">
        <v>49299</v>
      </c>
      <c r="B660">
        <f t="shared" si="10"/>
        <v>45.580799999999954</v>
      </c>
      <c r="C660" t="s">
        <v>18</v>
      </c>
      <c r="D660">
        <v>24</v>
      </c>
      <c r="E660">
        <v>11.5</v>
      </c>
      <c r="F660">
        <f>IF(martianeum[[#This Row],[zawartosc '[%']]]&gt;=1,martianeum[[#This Row],[masa '[kg']]]*martianeum[[#This Row],[zawartosc '[%']]]*0.01,0)</f>
        <v>2.7600000000000002</v>
      </c>
      <c r="G660">
        <f>martianeum[[#This Row],[stan_magazynu '[kg']]]+martianeum[[#This Row],[ile_kg_materiału_z_ładunku]]</f>
        <v>48.340799999999952</v>
      </c>
      <c r="H660">
        <f>IF(martianeum[[#This Row],[stan_po_wydobyciu_z_ładunku]]&gt;=100,100,0)</f>
        <v>0</v>
      </c>
      <c r="I660">
        <f>martianeum[[#This Row],[stan_po_wydobyciu_z_ładunku]]-martianeum[[#This Row],[ile_zabiera_na_orbite]]</f>
        <v>48.340799999999952</v>
      </c>
    </row>
    <row r="661" spans="1:9" x14ac:dyDescent="0.25">
      <c r="A661" s="1">
        <v>49300</v>
      </c>
      <c r="B661">
        <f t="shared" si="10"/>
        <v>48.340799999999952</v>
      </c>
      <c r="C661" t="s">
        <v>14</v>
      </c>
      <c r="D661">
        <v>16.8</v>
      </c>
      <c r="E661">
        <v>2</v>
      </c>
      <c r="F661">
        <f>IF(martianeum[[#This Row],[zawartosc '[%']]]&gt;=1,martianeum[[#This Row],[masa '[kg']]]*martianeum[[#This Row],[zawartosc '[%']]]*0.01,0)</f>
        <v>0.33600000000000002</v>
      </c>
      <c r="G661">
        <f>martianeum[[#This Row],[stan_magazynu '[kg']]]+martianeum[[#This Row],[ile_kg_materiału_z_ładunku]]</f>
        <v>48.67679999999995</v>
      </c>
      <c r="H661">
        <f>IF(martianeum[[#This Row],[stan_po_wydobyciu_z_ładunku]]&gt;=100,100,0)</f>
        <v>0</v>
      </c>
      <c r="I661">
        <f>martianeum[[#This Row],[stan_po_wydobyciu_z_ładunku]]-martianeum[[#This Row],[ile_zabiera_na_orbite]]</f>
        <v>48.67679999999995</v>
      </c>
    </row>
    <row r="662" spans="1:9" x14ac:dyDescent="0.25">
      <c r="A662" s="1">
        <v>49301</v>
      </c>
      <c r="B662">
        <f t="shared" si="10"/>
        <v>48.67679999999995</v>
      </c>
      <c r="C662" t="s">
        <v>13</v>
      </c>
      <c r="D662">
        <v>12.5</v>
      </c>
      <c r="E662">
        <v>4.7</v>
      </c>
      <c r="F662">
        <f>IF(martianeum[[#This Row],[zawartosc '[%']]]&gt;=1,martianeum[[#This Row],[masa '[kg']]]*martianeum[[#This Row],[zawartosc '[%']]]*0.01,0)</f>
        <v>0.58750000000000002</v>
      </c>
      <c r="G662">
        <f>martianeum[[#This Row],[stan_magazynu '[kg']]]+martianeum[[#This Row],[ile_kg_materiału_z_ładunku]]</f>
        <v>49.264299999999949</v>
      </c>
      <c r="H662">
        <f>IF(martianeum[[#This Row],[stan_po_wydobyciu_z_ładunku]]&gt;=100,100,0)</f>
        <v>0</v>
      </c>
      <c r="I662">
        <f>martianeum[[#This Row],[stan_po_wydobyciu_z_ładunku]]-martianeum[[#This Row],[ile_zabiera_na_orbite]]</f>
        <v>49.264299999999949</v>
      </c>
    </row>
    <row r="663" spans="1:9" x14ac:dyDescent="0.25">
      <c r="A663" s="1">
        <v>49302</v>
      </c>
      <c r="B663">
        <f t="shared" si="10"/>
        <v>49.264299999999949</v>
      </c>
      <c r="C663" t="s">
        <v>10</v>
      </c>
      <c r="D663">
        <v>15</v>
      </c>
      <c r="E663">
        <v>1.7</v>
      </c>
      <c r="F663">
        <f>IF(martianeum[[#This Row],[zawartosc '[%']]]&gt;=1,martianeum[[#This Row],[masa '[kg']]]*martianeum[[#This Row],[zawartosc '[%']]]*0.01,0)</f>
        <v>0.255</v>
      </c>
      <c r="G663">
        <f>martianeum[[#This Row],[stan_magazynu '[kg']]]+martianeum[[#This Row],[ile_kg_materiału_z_ładunku]]</f>
        <v>49.519299999999951</v>
      </c>
      <c r="H663">
        <f>IF(martianeum[[#This Row],[stan_po_wydobyciu_z_ładunku]]&gt;=100,100,0)</f>
        <v>0</v>
      </c>
      <c r="I663">
        <f>martianeum[[#This Row],[stan_po_wydobyciu_z_ładunku]]-martianeum[[#This Row],[ile_zabiera_na_orbite]]</f>
        <v>49.519299999999951</v>
      </c>
    </row>
    <row r="664" spans="1:9" x14ac:dyDescent="0.25">
      <c r="A664" s="1">
        <v>49303</v>
      </c>
      <c r="B664">
        <f t="shared" si="10"/>
        <v>49.519299999999951</v>
      </c>
      <c r="C664" t="s">
        <v>18</v>
      </c>
      <c r="D664">
        <v>16.2</v>
      </c>
      <c r="E664">
        <v>0</v>
      </c>
      <c r="F664">
        <f>IF(martianeum[[#This Row],[zawartosc '[%']]]&gt;=1,martianeum[[#This Row],[masa '[kg']]]*martianeum[[#This Row],[zawartosc '[%']]]*0.01,0)</f>
        <v>0</v>
      </c>
      <c r="G664">
        <f>martianeum[[#This Row],[stan_magazynu '[kg']]]+martianeum[[#This Row],[ile_kg_materiału_z_ładunku]]</f>
        <v>49.519299999999951</v>
      </c>
      <c r="H664">
        <f>IF(martianeum[[#This Row],[stan_po_wydobyciu_z_ładunku]]&gt;=100,100,0)</f>
        <v>0</v>
      </c>
      <c r="I664">
        <f>martianeum[[#This Row],[stan_po_wydobyciu_z_ładunku]]-martianeum[[#This Row],[ile_zabiera_na_orbite]]</f>
        <v>49.519299999999951</v>
      </c>
    </row>
    <row r="665" spans="1:9" x14ac:dyDescent="0.25">
      <c r="A665" s="1">
        <v>49304</v>
      </c>
      <c r="B665">
        <f t="shared" si="10"/>
        <v>49.519299999999951</v>
      </c>
      <c r="C665" t="s">
        <v>7</v>
      </c>
      <c r="D665">
        <v>29.3</v>
      </c>
      <c r="E665">
        <v>0</v>
      </c>
      <c r="F665">
        <f>IF(martianeum[[#This Row],[zawartosc '[%']]]&gt;=1,martianeum[[#This Row],[masa '[kg']]]*martianeum[[#This Row],[zawartosc '[%']]]*0.01,0)</f>
        <v>0</v>
      </c>
      <c r="G665">
        <f>martianeum[[#This Row],[stan_magazynu '[kg']]]+martianeum[[#This Row],[ile_kg_materiału_z_ładunku]]</f>
        <v>49.519299999999951</v>
      </c>
      <c r="H665">
        <f>IF(martianeum[[#This Row],[stan_po_wydobyciu_z_ładunku]]&gt;=100,100,0)</f>
        <v>0</v>
      </c>
      <c r="I665">
        <f>martianeum[[#This Row],[stan_po_wydobyciu_z_ładunku]]-martianeum[[#This Row],[ile_zabiera_na_orbite]]</f>
        <v>49.519299999999951</v>
      </c>
    </row>
    <row r="666" spans="1:9" x14ac:dyDescent="0.25">
      <c r="A666" s="1">
        <v>49305</v>
      </c>
      <c r="B666">
        <f t="shared" si="10"/>
        <v>49.519299999999951</v>
      </c>
      <c r="C666" t="s">
        <v>32</v>
      </c>
      <c r="D666">
        <v>26.4</v>
      </c>
      <c r="E666">
        <v>0.2</v>
      </c>
      <c r="F666">
        <f>IF(martianeum[[#This Row],[zawartosc '[%']]]&gt;=1,martianeum[[#This Row],[masa '[kg']]]*martianeum[[#This Row],[zawartosc '[%']]]*0.01,0)</f>
        <v>0</v>
      </c>
      <c r="G666">
        <f>martianeum[[#This Row],[stan_magazynu '[kg']]]+martianeum[[#This Row],[ile_kg_materiału_z_ładunku]]</f>
        <v>49.519299999999951</v>
      </c>
      <c r="H666">
        <f>IF(martianeum[[#This Row],[stan_po_wydobyciu_z_ładunku]]&gt;=100,100,0)</f>
        <v>0</v>
      </c>
      <c r="I666">
        <f>martianeum[[#This Row],[stan_po_wydobyciu_z_ładunku]]-martianeum[[#This Row],[ile_zabiera_na_orbite]]</f>
        <v>49.519299999999951</v>
      </c>
    </row>
    <row r="667" spans="1:9" x14ac:dyDescent="0.25">
      <c r="A667" s="1">
        <v>49306</v>
      </c>
      <c r="B667">
        <f t="shared" si="10"/>
        <v>49.519299999999951</v>
      </c>
      <c r="C667" t="s">
        <v>18</v>
      </c>
      <c r="D667">
        <v>23</v>
      </c>
      <c r="E667">
        <v>0</v>
      </c>
      <c r="F667">
        <f>IF(martianeum[[#This Row],[zawartosc '[%']]]&gt;=1,martianeum[[#This Row],[masa '[kg']]]*martianeum[[#This Row],[zawartosc '[%']]]*0.01,0)</f>
        <v>0</v>
      </c>
      <c r="G667">
        <f>martianeum[[#This Row],[stan_magazynu '[kg']]]+martianeum[[#This Row],[ile_kg_materiału_z_ładunku]]</f>
        <v>49.519299999999951</v>
      </c>
      <c r="H667">
        <f>IF(martianeum[[#This Row],[stan_po_wydobyciu_z_ładunku]]&gt;=100,100,0)</f>
        <v>0</v>
      </c>
      <c r="I667">
        <f>martianeum[[#This Row],[stan_po_wydobyciu_z_ładunku]]-martianeum[[#This Row],[ile_zabiera_na_orbite]]</f>
        <v>49.519299999999951</v>
      </c>
    </row>
    <row r="668" spans="1:9" x14ac:dyDescent="0.25">
      <c r="A668" s="1">
        <v>49307</v>
      </c>
      <c r="B668">
        <f t="shared" si="10"/>
        <v>49.519299999999951</v>
      </c>
      <c r="C668" t="s">
        <v>11</v>
      </c>
      <c r="D668">
        <v>25.4</v>
      </c>
      <c r="E668">
        <v>1.2</v>
      </c>
      <c r="F668">
        <f>IF(martianeum[[#This Row],[zawartosc '[%']]]&gt;=1,martianeum[[#This Row],[masa '[kg']]]*martianeum[[#This Row],[zawartosc '[%']]]*0.01,0)</f>
        <v>0.30479999999999996</v>
      </c>
      <c r="G668">
        <f>martianeum[[#This Row],[stan_magazynu '[kg']]]+martianeum[[#This Row],[ile_kg_materiału_z_ładunku]]</f>
        <v>49.824099999999952</v>
      </c>
      <c r="H668">
        <f>IF(martianeum[[#This Row],[stan_po_wydobyciu_z_ładunku]]&gt;=100,100,0)</f>
        <v>0</v>
      </c>
      <c r="I668">
        <f>martianeum[[#This Row],[stan_po_wydobyciu_z_ładunku]]-martianeum[[#This Row],[ile_zabiera_na_orbite]]</f>
        <v>49.824099999999952</v>
      </c>
    </row>
    <row r="669" spans="1:9" x14ac:dyDescent="0.25">
      <c r="A669" s="1">
        <v>49308</v>
      </c>
      <c r="B669">
        <f t="shared" si="10"/>
        <v>49.824099999999952</v>
      </c>
      <c r="C669" t="s">
        <v>10</v>
      </c>
      <c r="D669">
        <v>24.5</v>
      </c>
      <c r="E669">
        <v>22.5</v>
      </c>
      <c r="F669">
        <f>IF(martianeum[[#This Row],[zawartosc '[%']]]&gt;=1,martianeum[[#This Row],[masa '[kg']]]*martianeum[[#This Row],[zawartosc '[%']]]*0.01,0)</f>
        <v>5.5125000000000002</v>
      </c>
      <c r="G669">
        <f>martianeum[[#This Row],[stan_magazynu '[kg']]]+martianeum[[#This Row],[ile_kg_materiału_z_ładunku]]</f>
        <v>55.336599999999954</v>
      </c>
      <c r="H669">
        <f>IF(martianeum[[#This Row],[stan_po_wydobyciu_z_ładunku]]&gt;=100,100,0)</f>
        <v>0</v>
      </c>
      <c r="I669">
        <f>martianeum[[#This Row],[stan_po_wydobyciu_z_ładunku]]-martianeum[[#This Row],[ile_zabiera_na_orbite]]</f>
        <v>55.336599999999954</v>
      </c>
    </row>
    <row r="670" spans="1:9" x14ac:dyDescent="0.25">
      <c r="A670" s="1">
        <v>49309</v>
      </c>
      <c r="B670">
        <f t="shared" si="10"/>
        <v>55.336599999999954</v>
      </c>
      <c r="C670" t="s">
        <v>19</v>
      </c>
      <c r="D670">
        <v>19</v>
      </c>
      <c r="E670">
        <v>18.899999999999999</v>
      </c>
      <c r="F670">
        <f>IF(martianeum[[#This Row],[zawartosc '[%']]]&gt;=1,martianeum[[#This Row],[masa '[kg']]]*martianeum[[#This Row],[zawartosc '[%']]]*0.01,0)</f>
        <v>3.5909999999999997</v>
      </c>
      <c r="G670">
        <f>martianeum[[#This Row],[stan_magazynu '[kg']]]+martianeum[[#This Row],[ile_kg_materiału_z_ładunku]]</f>
        <v>58.927599999999956</v>
      </c>
      <c r="H670">
        <f>IF(martianeum[[#This Row],[stan_po_wydobyciu_z_ładunku]]&gt;=100,100,0)</f>
        <v>0</v>
      </c>
      <c r="I670">
        <f>martianeum[[#This Row],[stan_po_wydobyciu_z_ładunku]]-martianeum[[#This Row],[ile_zabiera_na_orbite]]</f>
        <v>58.927599999999956</v>
      </c>
    </row>
    <row r="671" spans="1:9" x14ac:dyDescent="0.25">
      <c r="A671" s="1">
        <v>49310</v>
      </c>
      <c r="B671">
        <f t="shared" si="10"/>
        <v>58.927599999999956</v>
      </c>
      <c r="C671" t="s">
        <v>19</v>
      </c>
      <c r="D671">
        <v>10</v>
      </c>
      <c r="E671">
        <v>7.6</v>
      </c>
      <c r="F671">
        <f>IF(martianeum[[#This Row],[zawartosc '[%']]]&gt;=1,martianeum[[#This Row],[masa '[kg']]]*martianeum[[#This Row],[zawartosc '[%']]]*0.01,0)</f>
        <v>0.76</v>
      </c>
      <c r="G671">
        <f>martianeum[[#This Row],[stan_magazynu '[kg']]]+martianeum[[#This Row],[ile_kg_materiału_z_ładunku]]</f>
        <v>59.687599999999954</v>
      </c>
      <c r="H671">
        <f>IF(martianeum[[#This Row],[stan_po_wydobyciu_z_ładunku]]&gt;=100,100,0)</f>
        <v>0</v>
      </c>
      <c r="I671">
        <f>martianeum[[#This Row],[stan_po_wydobyciu_z_ładunku]]-martianeum[[#This Row],[ile_zabiera_na_orbite]]</f>
        <v>59.687599999999954</v>
      </c>
    </row>
    <row r="672" spans="1:9" x14ac:dyDescent="0.25">
      <c r="A672" s="1">
        <v>49311</v>
      </c>
      <c r="B672">
        <f t="shared" si="10"/>
        <v>59.687599999999954</v>
      </c>
      <c r="C672" t="s">
        <v>10</v>
      </c>
      <c r="D672">
        <v>10.4</v>
      </c>
      <c r="E672">
        <v>20.6</v>
      </c>
      <c r="F672">
        <f>IF(martianeum[[#This Row],[zawartosc '[%']]]&gt;=1,martianeum[[#This Row],[masa '[kg']]]*martianeum[[#This Row],[zawartosc '[%']]]*0.01,0)</f>
        <v>2.1424000000000003</v>
      </c>
      <c r="G672">
        <f>martianeum[[#This Row],[stan_magazynu '[kg']]]+martianeum[[#This Row],[ile_kg_materiału_z_ładunku]]</f>
        <v>61.829999999999956</v>
      </c>
      <c r="H672">
        <f>IF(martianeum[[#This Row],[stan_po_wydobyciu_z_ładunku]]&gt;=100,100,0)</f>
        <v>0</v>
      </c>
      <c r="I672">
        <f>martianeum[[#This Row],[stan_po_wydobyciu_z_ładunku]]-martianeum[[#This Row],[ile_zabiera_na_orbite]]</f>
        <v>61.829999999999956</v>
      </c>
    </row>
    <row r="673" spans="1:9" x14ac:dyDescent="0.25">
      <c r="A673" s="1">
        <v>49312</v>
      </c>
      <c r="B673">
        <f t="shared" si="10"/>
        <v>61.829999999999956</v>
      </c>
      <c r="C673" t="s">
        <v>21</v>
      </c>
      <c r="D673">
        <v>10.5</v>
      </c>
      <c r="E673">
        <v>0</v>
      </c>
      <c r="F673">
        <f>IF(martianeum[[#This Row],[zawartosc '[%']]]&gt;=1,martianeum[[#This Row],[masa '[kg']]]*martianeum[[#This Row],[zawartosc '[%']]]*0.01,0)</f>
        <v>0</v>
      </c>
      <c r="G673">
        <f>martianeum[[#This Row],[stan_magazynu '[kg']]]+martianeum[[#This Row],[ile_kg_materiału_z_ładunku]]</f>
        <v>61.829999999999956</v>
      </c>
      <c r="H673">
        <f>IF(martianeum[[#This Row],[stan_po_wydobyciu_z_ładunku]]&gt;=100,100,0)</f>
        <v>0</v>
      </c>
      <c r="I673">
        <f>martianeum[[#This Row],[stan_po_wydobyciu_z_ładunku]]-martianeum[[#This Row],[ile_zabiera_na_orbite]]</f>
        <v>61.829999999999956</v>
      </c>
    </row>
    <row r="674" spans="1:9" x14ac:dyDescent="0.25">
      <c r="A674" s="1">
        <v>49313</v>
      </c>
      <c r="B674">
        <f t="shared" si="10"/>
        <v>61.829999999999956</v>
      </c>
      <c r="C674" t="s">
        <v>6</v>
      </c>
      <c r="D674">
        <v>12.1</v>
      </c>
      <c r="E674">
        <v>8.8000000000000007</v>
      </c>
      <c r="F674">
        <f>IF(martianeum[[#This Row],[zawartosc '[%']]]&gt;=1,martianeum[[#This Row],[masa '[kg']]]*martianeum[[#This Row],[zawartosc '[%']]]*0.01,0)</f>
        <v>1.0648</v>
      </c>
      <c r="G674">
        <f>martianeum[[#This Row],[stan_magazynu '[kg']]]+martianeum[[#This Row],[ile_kg_materiału_z_ładunku]]</f>
        <v>62.894799999999954</v>
      </c>
      <c r="H674">
        <f>IF(martianeum[[#This Row],[stan_po_wydobyciu_z_ładunku]]&gt;=100,100,0)</f>
        <v>0</v>
      </c>
      <c r="I674">
        <f>martianeum[[#This Row],[stan_po_wydobyciu_z_ładunku]]-martianeum[[#This Row],[ile_zabiera_na_orbite]]</f>
        <v>62.894799999999954</v>
      </c>
    </row>
    <row r="675" spans="1:9" x14ac:dyDescent="0.25">
      <c r="A675" s="1">
        <v>49314</v>
      </c>
      <c r="B675">
        <f t="shared" si="10"/>
        <v>62.894799999999954</v>
      </c>
      <c r="C675" t="s">
        <v>10</v>
      </c>
      <c r="D675">
        <v>20.5</v>
      </c>
      <c r="E675">
        <v>0</v>
      </c>
      <c r="F675">
        <f>IF(martianeum[[#This Row],[zawartosc '[%']]]&gt;=1,martianeum[[#This Row],[masa '[kg']]]*martianeum[[#This Row],[zawartosc '[%']]]*0.01,0)</f>
        <v>0</v>
      </c>
      <c r="G675">
        <f>martianeum[[#This Row],[stan_magazynu '[kg']]]+martianeum[[#This Row],[ile_kg_materiału_z_ładunku]]</f>
        <v>62.894799999999954</v>
      </c>
      <c r="H675">
        <f>IF(martianeum[[#This Row],[stan_po_wydobyciu_z_ładunku]]&gt;=100,100,0)</f>
        <v>0</v>
      </c>
      <c r="I675">
        <f>martianeum[[#This Row],[stan_po_wydobyciu_z_ładunku]]-martianeum[[#This Row],[ile_zabiera_na_orbite]]</f>
        <v>62.894799999999954</v>
      </c>
    </row>
    <row r="676" spans="1:9" x14ac:dyDescent="0.25">
      <c r="A676" s="1">
        <v>49315</v>
      </c>
      <c r="B676">
        <f t="shared" si="10"/>
        <v>62.894799999999954</v>
      </c>
      <c r="C676" t="s">
        <v>13</v>
      </c>
      <c r="D676">
        <v>13.1</v>
      </c>
      <c r="E676">
        <v>0</v>
      </c>
      <c r="F676">
        <f>IF(martianeum[[#This Row],[zawartosc '[%']]]&gt;=1,martianeum[[#This Row],[masa '[kg']]]*martianeum[[#This Row],[zawartosc '[%']]]*0.01,0)</f>
        <v>0</v>
      </c>
      <c r="G676">
        <f>martianeum[[#This Row],[stan_magazynu '[kg']]]+martianeum[[#This Row],[ile_kg_materiału_z_ładunku]]</f>
        <v>62.894799999999954</v>
      </c>
      <c r="H676">
        <f>IF(martianeum[[#This Row],[stan_po_wydobyciu_z_ładunku]]&gt;=100,100,0)</f>
        <v>0</v>
      </c>
      <c r="I676">
        <f>martianeum[[#This Row],[stan_po_wydobyciu_z_ładunku]]-martianeum[[#This Row],[ile_zabiera_na_orbite]]</f>
        <v>62.894799999999954</v>
      </c>
    </row>
    <row r="677" spans="1:9" x14ac:dyDescent="0.25">
      <c r="A677" s="1">
        <v>49316</v>
      </c>
      <c r="B677">
        <f t="shared" si="10"/>
        <v>62.894799999999954</v>
      </c>
      <c r="C677" t="s">
        <v>26</v>
      </c>
      <c r="D677">
        <v>29.8</v>
      </c>
      <c r="E677">
        <v>1.1000000000000001</v>
      </c>
      <c r="F677">
        <f>IF(martianeum[[#This Row],[zawartosc '[%']]]&gt;=1,martianeum[[#This Row],[masa '[kg']]]*martianeum[[#This Row],[zawartosc '[%']]]*0.01,0)</f>
        <v>0.32780000000000004</v>
      </c>
      <c r="G677">
        <f>martianeum[[#This Row],[stan_magazynu '[kg']]]+martianeum[[#This Row],[ile_kg_materiału_z_ładunku]]</f>
        <v>63.222599999999957</v>
      </c>
      <c r="H677">
        <f>IF(martianeum[[#This Row],[stan_po_wydobyciu_z_ładunku]]&gt;=100,100,0)</f>
        <v>0</v>
      </c>
      <c r="I677">
        <f>martianeum[[#This Row],[stan_po_wydobyciu_z_ładunku]]-martianeum[[#This Row],[ile_zabiera_na_orbite]]</f>
        <v>63.222599999999957</v>
      </c>
    </row>
    <row r="678" spans="1:9" x14ac:dyDescent="0.25">
      <c r="A678" s="1">
        <v>49317</v>
      </c>
      <c r="B678">
        <f t="shared" si="10"/>
        <v>63.222599999999957</v>
      </c>
      <c r="C678" t="s">
        <v>15</v>
      </c>
      <c r="D678">
        <v>17.100000000000001</v>
      </c>
      <c r="E678">
        <v>5.5</v>
      </c>
      <c r="F678">
        <f>IF(martianeum[[#This Row],[zawartosc '[%']]]&gt;=1,martianeum[[#This Row],[masa '[kg']]]*martianeum[[#This Row],[zawartosc '[%']]]*0.01,0)</f>
        <v>0.94050000000000011</v>
      </c>
      <c r="G678">
        <f>martianeum[[#This Row],[stan_magazynu '[kg']]]+martianeum[[#This Row],[ile_kg_materiału_z_ładunku]]</f>
        <v>64.163099999999957</v>
      </c>
      <c r="H678">
        <f>IF(martianeum[[#This Row],[stan_po_wydobyciu_z_ładunku]]&gt;=100,100,0)</f>
        <v>0</v>
      </c>
      <c r="I678">
        <f>martianeum[[#This Row],[stan_po_wydobyciu_z_ładunku]]-martianeum[[#This Row],[ile_zabiera_na_orbite]]</f>
        <v>64.163099999999957</v>
      </c>
    </row>
    <row r="679" spans="1:9" x14ac:dyDescent="0.25">
      <c r="A679" s="1">
        <v>49318</v>
      </c>
      <c r="B679">
        <f t="shared" si="10"/>
        <v>64.163099999999957</v>
      </c>
      <c r="C679" t="s">
        <v>14</v>
      </c>
      <c r="D679">
        <v>29.1</v>
      </c>
      <c r="E679">
        <v>0.4</v>
      </c>
      <c r="F679">
        <f>IF(martianeum[[#This Row],[zawartosc '[%']]]&gt;=1,martianeum[[#This Row],[masa '[kg']]]*martianeum[[#This Row],[zawartosc '[%']]]*0.01,0)</f>
        <v>0</v>
      </c>
      <c r="G679">
        <f>martianeum[[#This Row],[stan_magazynu '[kg']]]+martianeum[[#This Row],[ile_kg_materiału_z_ładunku]]</f>
        <v>64.163099999999957</v>
      </c>
      <c r="H679">
        <f>IF(martianeum[[#This Row],[stan_po_wydobyciu_z_ładunku]]&gt;=100,100,0)</f>
        <v>0</v>
      </c>
      <c r="I679">
        <f>martianeum[[#This Row],[stan_po_wydobyciu_z_ładunku]]-martianeum[[#This Row],[ile_zabiera_na_orbite]]</f>
        <v>64.163099999999957</v>
      </c>
    </row>
    <row r="680" spans="1:9" x14ac:dyDescent="0.25">
      <c r="A680" s="1">
        <v>49319</v>
      </c>
      <c r="B680">
        <f t="shared" si="10"/>
        <v>64.163099999999957</v>
      </c>
      <c r="C680" t="s">
        <v>18</v>
      </c>
      <c r="D680">
        <v>10.9</v>
      </c>
      <c r="E680">
        <v>0</v>
      </c>
      <c r="F680">
        <f>IF(martianeum[[#This Row],[zawartosc '[%']]]&gt;=1,martianeum[[#This Row],[masa '[kg']]]*martianeum[[#This Row],[zawartosc '[%']]]*0.01,0)</f>
        <v>0</v>
      </c>
      <c r="G680">
        <f>martianeum[[#This Row],[stan_magazynu '[kg']]]+martianeum[[#This Row],[ile_kg_materiału_z_ładunku]]</f>
        <v>64.163099999999957</v>
      </c>
      <c r="H680">
        <f>IF(martianeum[[#This Row],[stan_po_wydobyciu_z_ładunku]]&gt;=100,100,0)</f>
        <v>0</v>
      </c>
      <c r="I680">
        <f>martianeum[[#This Row],[stan_po_wydobyciu_z_ładunku]]-martianeum[[#This Row],[ile_zabiera_na_orbite]]</f>
        <v>64.163099999999957</v>
      </c>
    </row>
    <row r="681" spans="1:9" x14ac:dyDescent="0.25">
      <c r="A681" s="1">
        <v>49320</v>
      </c>
      <c r="B681">
        <f t="shared" si="10"/>
        <v>64.163099999999957</v>
      </c>
      <c r="C681" t="s">
        <v>32</v>
      </c>
      <c r="D681">
        <v>27.4</v>
      </c>
      <c r="E681">
        <v>0.3</v>
      </c>
      <c r="F681">
        <f>IF(martianeum[[#This Row],[zawartosc '[%']]]&gt;=1,martianeum[[#This Row],[masa '[kg']]]*martianeum[[#This Row],[zawartosc '[%']]]*0.01,0)</f>
        <v>0</v>
      </c>
      <c r="G681">
        <f>martianeum[[#This Row],[stan_magazynu '[kg']]]+martianeum[[#This Row],[ile_kg_materiału_z_ładunku]]</f>
        <v>64.163099999999957</v>
      </c>
      <c r="H681">
        <f>IF(martianeum[[#This Row],[stan_po_wydobyciu_z_ładunku]]&gt;=100,100,0)</f>
        <v>0</v>
      </c>
      <c r="I681">
        <f>martianeum[[#This Row],[stan_po_wydobyciu_z_ładunku]]-martianeum[[#This Row],[ile_zabiera_na_orbite]]</f>
        <v>64.163099999999957</v>
      </c>
    </row>
    <row r="682" spans="1:9" x14ac:dyDescent="0.25">
      <c r="A682" s="1">
        <v>49321</v>
      </c>
      <c r="B682">
        <f t="shared" si="10"/>
        <v>64.163099999999957</v>
      </c>
      <c r="C682" t="s">
        <v>19</v>
      </c>
      <c r="D682">
        <v>16.3</v>
      </c>
      <c r="E682">
        <v>9.8000000000000007</v>
      </c>
      <c r="F682">
        <f>IF(martianeum[[#This Row],[zawartosc '[%']]]&gt;=1,martianeum[[#This Row],[masa '[kg']]]*martianeum[[#This Row],[zawartosc '[%']]]*0.01,0)</f>
        <v>1.5974000000000002</v>
      </c>
      <c r="G682">
        <f>martianeum[[#This Row],[stan_magazynu '[kg']]]+martianeum[[#This Row],[ile_kg_materiału_z_ładunku]]</f>
        <v>65.760499999999951</v>
      </c>
      <c r="H682">
        <f>IF(martianeum[[#This Row],[stan_po_wydobyciu_z_ładunku]]&gt;=100,100,0)</f>
        <v>0</v>
      </c>
      <c r="I682">
        <f>martianeum[[#This Row],[stan_po_wydobyciu_z_ładunku]]-martianeum[[#This Row],[ile_zabiera_na_orbite]]</f>
        <v>65.760499999999951</v>
      </c>
    </row>
    <row r="683" spans="1:9" x14ac:dyDescent="0.25">
      <c r="A683" s="1">
        <v>49322</v>
      </c>
      <c r="B683">
        <f t="shared" si="10"/>
        <v>65.760499999999951</v>
      </c>
      <c r="C683" t="s">
        <v>7</v>
      </c>
      <c r="D683">
        <v>14.7</v>
      </c>
      <c r="E683">
        <v>0</v>
      </c>
      <c r="F683">
        <f>IF(martianeum[[#This Row],[zawartosc '[%']]]&gt;=1,martianeum[[#This Row],[masa '[kg']]]*martianeum[[#This Row],[zawartosc '[%']]]*0.01,0)</f>
        <v>0</v>
      </c>
      <c r="G683">
        <f>martianeum[[#This Row],[stan_magazynu '[kg']]]+martianeum[[#This Row],[ile_kg_materiału_z_ładunku]]</f>
        <v>65.760499999999951</v>
      </c>
      <c r="H683">
        <f>IF(martianeum[[#This Row],[stan_po_wydobyciu_z_ładunku]]&gt;=100,100,0)</f>
        <v>0</v>
      </c>
      <c r="I683">
        <f>martianeum[[#This Row],[stan_po_wydobyciu_z_ładunku]]-martianeum[[#This Row],[ile_zabiera_na_orbite]]</f>
        <v>65.760499999999951</v>
      </c>
    </row>
    <row r="684" spans="1:9" x14ac:dyDescent="0.25">
      <c r="A684" s="1">
        <v>49323</v>
      </c>
      <c r="B684">
        <f t="shared" si="10"/>
        <v>65.760499999999951</v>
      </c>
      <c r="C684" t="s">
        <v>12</v>
      </c>
      <c r="D684">
        <v>17.2</v>
      </c>
      <c r="E684">
        <v>2</v>
      </c>
      <c r="F684">
        <f>IF(martianeum[[#This Row],[zawartosc '[%']]]&gt;=1,martianeum[[#This Row],[masa '[kg']]]*martianeum[[#This Row],[zawartosc '[%']]]*0.01,0)</f>
        <v>0.34399999999999997</v>
      </c>
      <c r="G684">
        <f>martianeum[[#This Row],[stan_magazynu '[kg']]]+martianeum[[#This Row],[ile_kg_materiału_z_ładunku]]</f>
        <v>66.104499999999945</v>
      </c>
      <c r="H684">
        <f>IF(martianeum[[#This Row],[stan_po_wydobyciu_z_ładunku]]&gt;=100,100,0)</f>
        <v>0</v>
      </c>
      <c r="I684">
        <f>martianeum[[#This Row],[stan_po_wydobyciu_z_ładunku]]-martianeum[[#This Row],[ile_zabiera_na_orbite]]</f>
        <v>66.104499999999945</v>
      </c>
    </row>
    <row r="685" spans="1:9" x14ac:dyDescent="0.25">
      <c r="A685" s="1">
        <v>49324</v>
      </c>
      <c r="B685">
        <f t="shared" si="10"/>
        <v>66.104499999999945</v>
      </c>
      <c r="C685" t="s">
        <v>15</v>
      </c>
      <c r="D685">
        <v>24.2</v>
      </c>
      <c r="E685">
        <v>9.9</v>
      </c>
      <c r="F685">
        <f>IF(martianeum[[#This Row],[zawartosc '[%']]]&gt;=1,martianeum[[#This Row],[masa '[kg']]]*martianeum[[#This Row],[zawartosc '[%']]]*0.01,0)</f>
        <v>2.3958000000000004</v>
      </c>
      <c r="G685">
        <f>martianeum[[#This Row],[stan_magazynu '[kg']]]+martianeum[[#This Row],[ile_kg_materiału_z_ładunku]]</f>
        <v>68.500299999999939</v>
      </c>
      <c r="H685">
        <f>IF(martianeum[[#This Row],[stan_po_wydobyciu_z_ładunku]]&gt;=100,100,0)</f>
        <v>0</v>
      </c>
      <c r="I685">
        <f>martianeum[[#This Row],[stan_po_wydobyciu_z_ładunku]]-martianeum[[#This Row],[ile_zabiera_na_orbite]]</f>
        <v>68.500299999999939</v>
      </c>
    </row>
    <row r="686" spans="1:9" x14ac:dyDescent="0.25">
      <c r="A686" s="1">
        <v>49325</v>
      </c>
      <c r="B686">
        <f t="shared" si="10"/>
        <v>68.500299999999939</v>
      </c>
      <c r="C686" t="s">
        <v>13</v>
      </c>
      <c r="D686">
        <v>22.3</v>
      </c>
      <c r="E686">
        <v>0</v>
      </c>
      <c r="F686">
        <f>IF(martianeum[[#This Row],[zawartosc '[%']]]&gt;=1,martianeum[[#This Row],[masa '[kg']]]*martianeum[[#This Row],[zawartosc '[%']]]*0.01,0)</f>
        <v>0</v>
      </c>
      <c r="G686">
        <f>martianeum[[#This Row],[stan_magazynu '[kg']]]+martianeum[[#This Row],[ile_kg_materiału_z_ładunku]]</f>
        <v>68.500299999999939</v>
      </c>
      <c r="H686">
        <f>IF(martianeum[[#This Row],[stan_po_wydobyciu_z_ładunku]]&gt;=100,100,0)</f>
        <v>0</v>
      </c>
      <c r="I686">
        <f>martianeum[[#This Row],[stan_po_wydobyciu_z_ładunku]]-martianeum[[#This Row],[ile_zabiera_na_orbite]]</f>
        <v>68.500299999999939</v>
      </c>
    </row>
    <row r="687" spans="1:9" x14ac:dyDescent="0.25">
      <c r="A687" s="1">
        <v>49326</v>
      </c>
      <c r="B687">
        <f t="shared" si="10"/>
        <v>68.500299999999939</v>
      </c>
      <c r="C687" t="s">
        <v>29</v>
      </c>
      <c r="D687">
        <v>26.7</v>
      </c>
      <c r="E687">
        <v>0.6</v>
      </c>
      <c r="F687">
        <f>IF(martianeum[[#This Row],[zawartosc '[%']]]&gt;=1,martianeum[[#This Row],[masa '[kg']]]*martianeum[[#This Row],[zawartosc '[%']]]*0.01,0)</f>
        <v>0</v>
      </c>
      <c r="G687">
        <f>martianeum[[#This Row],[stan_magazynu '[kg']]]+martianeum[[#This Row],[ile_kg_materiału_z_ładunku]]</f>
        <v>68.500299999999939</v>
      </c>
      <c r="H687">
        <f>IF(martianeum[[#This Row],[stan_po_wydobyciu_z_ładunku]]&gt;=100,100,0)</f>
        <v>0</v>
      </c>
      <c r="I687">
        <f>martianeum[[#This Row],[stan_po_wydobyciu_z_ładunku]]-martianeum[[#This Row],[ile_zabiera_na_orbite]]</f>
        <v>68.500299999999939</v>
      </c>
    </row>
    <row r="688" spans="1:9" x14ac:dyDescent="0.25">
      <c r="A688" s="1">
        <v>49327</v>
      </c>
      <c r="B688">
        <f t="shared" si="10"/>
        <v>68.500299999999939</v>
      </c>
      <c r="C688" t="s">
        <v>12</v>
      </c>
      <c r="D688">
        <v>10.9</v>
      </c>
      <c r="E688">
        <v>3.8</v>
      </c>
      <c r="F688">
        <f>IF(martianeum[[#This Row],[zawartosc '[%']]]&gt;=1,martianeum[[#This Row],[masa '[kg']]]*martianeum[[#This Row],[zawartosc '[%']]]*0.01,0)</f>
        <v>0.41420000000000001</v>
      </c>
      <c r="G688">
        <f>martianeum[[#This Row],[stan_magazynu '[kg']]]+martianeum[[#This Row],[ile_kg_materiału_z_ładunku]]</f>
        <v>68.914499999999933</v>
      </c>
      <c r="H688">
        <f>IF(martianeum[[#This Row],[stan_po_wydobyciu_z_ładunku]]&gt;=100,100,0)</f>
        <v>0</v>
      </c>
      <c r="I688">
        <f>martianeum[[#This Row],[stan_po_wydobyciu_z_ładunku]]-martianeum[[#This Row],[ile_zabiera_na_orbite]]</f>
        <v>68.914499999999933</v>
      </c>
    </row>
    <row r="689" spans="1:9" x14ac:dyDescent="0.25">
      <c r="A689" s="1">
        <v>49328</v>
      </c>
      <c r="B689">
        <f t="shared" si="10"/>
        <v>68.914499999999933</v>
      </c>
      <c r="C689" t="s">
        <v>21</v>
      </c>
      <c r="D689">
        <v>23.7</v>
      </c>
      <c r="E689">
        <v>0</v>
      </c>
      <c r="F689">
        <f>IF(martianeum[[#This Row],[zawartosc '[%']]]&gt;=1,martianeum[[#This Row],[masa '[kg']]]*martianeum[[#This Row],[zawartosc '[%']]]*0.01,0)</f>
        <v>0</v>
      </c>
      <c r="G689">
        <f>martianeum[[#This Row],[stan_magazynu '[kg']]]+martianeum[[#This Row],[ile_kg_materiału_z_ładunku]]</f>
        <v>68.914499999999933</v>
      </c>
      <c r="H689">
        <f>IF(martianeum[[#This Row],[stan_po_wydobyciu_z_ładunku]]&gt;=100,100,0)</f>
        <v>0</v>
      </c>
      <c r="I689">
        <f>martianeum[[#This Row],[stan_po_wydobyciu_z_ładunku]]-martianeum[[#This Row],[ile_zabiera_na_orbite]]</f>
        <v>68.914499999999933</v>
      </c>
    </row>
    <row r="690" spans="1:9" x14ac:dyDescent="0.25">
      <c r="A690" s="1">
        <v>49329</v>
      </c>
      <c r="B690">
        <f t="shared" si="10"/>
        <v>68.914499999999933</v>
      </c>
      <c r="C690" t="s">
        <v>10</v>
      </c>
      <c r="D690">
        <v>16</v>
      </c>
      <c r="E690">
        <v>22.3</v>
      </c>
      <c r="F690">
        <f>IF(martianeum[[#This Row],[zawartosc '[%']]]&gt;=1,martianeum[[#This Row],[masa '[kg']]]*martianeum[[#This Row],[zawartosc '[%']]]*0.01,0)</f>
        <v>3.5680000000000001</v>
      </c>
      <c r="G690">
        <f>martianeum[[#This Row],[stan_magazynu '[kg']]]+martianeum[[#This Row],[ile_kg_materiału_z_ładunku]]</f>
        <v>72.482499999999931</v>
      </c>
      <c r="H690">
        <f>IF(martianeum[[#This Row],[stan_po_wydobyciu_z_ładunku]]&gt;=100,100,0)</f>
        <v>0</v>
      </c>
      <c r="I690">
        <f>martianeum[[#This Row],[stan_po_wydobyciu_z_ładunku]]-martianeum[[#This Row],[ile_zabiera_na_orbite]]</f>
        <v>72.482499999999931</v>
      </c>
    </row>
    <row r="691" spans="1:9" x14ac:dyDescent="0.25">
      <c r="A691" s="1">
        <v>49330</v>
      </c>
      <c r="B691">
        <f t="shared" si="10"/>
        <v>72.482499999999931</v>
      </c>
      <c r="C691" t="s">
        <v>10</v>
      </c>
      <c r="D691">
        <v>19.399999999999999</v>
      </c>
      <c r="E691">
        <v>41.6</v>
      </c>
      <c r="F691">
        <f>IF(martianeum[[#This Row],[zawartosc '[%']]]&gt;=1,martianeum[[#This Row],[masa '[kg']]]*martianeum[[#This Row],[zawartosc '[%']]]*0.01,0)</f>
        <v>8.0703999999999994</v>
      </c>
      <c r="G691">
        <f>martianeum[[#This Row],[stan_magazynu '[kg']]]+martianeum[[#This Row],[ile_kg_materiału_z_ładunku]]</f>
        <v>80.552899999999937</v>
      </c>
      <c r="H691">
        <f>IF(martianeum[[#This Row],[stan_po_wydobyciu_z_ładunku]]&gt;=100,100,0)</f>
        <v>0</v>
      </c>
      <c r="I691">
        <f>martianeum[[#This Row],[stan_po_wydobyciu_z_ładunku]]-martianeum[[#This Row],[ile_zabiera_na_orbite]]</f>
        <v>80.552899999999937</v>
      </c>
    </row>
    <row r="692" spans="1:9" x14ac:dyDescent="0.25">
      <c r="A692" s="1">
        <v>49331</v>
      </c>
      <c r="B692">
        <f t="shared" si="10"/>
        <v>80.552899999999937</v>
      </c>
      <c r="C692" t="s">
        <v>11</v>
      </c>
      <c r="D692">
        <v>26.7</v>
      </c>
      <c r="E692">
        <v>10</v>
      </c>
      <c r="F692">
        <f>IF(martianeum[[#This Row],[zawartosc '[%']]]&gt;=1,martianeum[[#This Row],[masa '[kg']]]*martianeum[[#This Row],[zawartosc '[%']]]*0.01,0)</f>
        <v>2.67</v>
      </c>
      <c r="G692">
        <f>martianeum[[#This Row],[stan_magazynu '[kg']]]+martianeum[[#This Row],[ile_kg_materiału_z_ładunku]]</f>
        <v>83.222899999999939</v>
      </c>
      <c r="H692">
        <f>IF(martianeum[[#This Row],[stan_po_wydobyciu_z_ładunku]]&gt;=100,100,0)</f>
        <v>0</v>
      </c>
      <c r="I692">
        <f>martianeum[[#This Row],[stan_po_wydobyciu_z_ładunku]]-martianeum[[#This Row],[ile_zabiera_na_orbite]]</f>
        <v>83.222899999999939</v>
      </c>
    </row>
    <row r="693" spans="1:9" x14ac:dyDescent="0.25">
      <c r="A693" s="1">
        <v>49332</v>
      </c>
      <c r="B693">
        <f t="shared" si="10"/>
        <v>83.222899999999939</v>
      </c>
      <c r="C693" t="s">
        <v>19</v>
      </c>
      <c r="D693">
        <v>20.8</v>
      </c>
      <c r="E693">
        <v>0</v>
      </c>
      <c r="F693">
        <f>IF(martianeum[[#This Row],[zawartosc '[%']]]&gt;=1,martianeum[[#This Row],[masa '[kg']]]*martianeum[[#This Row],[zawartosc '[%']]]*0.01,0)</f>
        <v>0</v>
      </c>
      <c r="G693">
        <f>martianeum[[#This Row],[stan_magazynu '[kg']]]+martianeum[[#This Row],[ile_kg_materiału_z_ładunku]]</f>
        <v>83.222899999999939</v>
      </c>
      <c r="H693">
        <f>IF(martianeum[[#This Row],[stan_po_wydobyciu_z_ładunku]]&gt;=100,100,0)</f>
        <v>0</v>
      </c>
      <c r="I693">
        <f>martianeum[[#This Row],[stan_po_wydobyciu_z_ładunku]]-martianeum[[#This Row],[ile_zabiera_na_orbite]]</f>
        <v>83.222899999999939</v>
      </c>
    </row>
    <row r="694" spans="1:9" x14ac:dyDescent="0.25">
      <c r="A694" s="1">
        <v>49333</v>
      </c>
      <c r="B694">
        <f t="shared" si="10"/>
        <v>83.222899999999939</v>
      </c>
      <c r="C694" t="s">
        <v>10</v>
      </c>
      <c r="D694">
        <v>25.6</v>
      </c>
      <c r="E694">
        <v>0</v>
      </c>
      <c r="F694">
        <f>IF(martianeum[[#This Row],[zawartosc '[%']]]&gt;=1,martianeum[[#This Row],[masa '[kg']]]*martianeum[[#This Row],[zawartosc '[%']]]*0.01,0)</f>
        <v>0</v>
      </c>
      <c r="G694">
        <f>martianeum[[#This Row],[stan_magazynu '[kg']]]+martianeum[[#This Row],[ile_kg_materiału_z_ładunku]]</f>
        <v>83.222899999999939</v>
      </c>
      <c r="H694">
        <f>IF(martianeum[[#This Row],[stan_po_wydobyciu_z_ładunku]]&gt;=100,100,0)</f>
        <v>0</v>
      </c>
      <c r="I694">
        <f>martianeum[[#This Row],[stan_po_wydobyciu_z_ładunku]]-martianeum[[#This Row],[ile_zabiera_na_orbite]]</f>
        <v>83.222899999999939</v>
      </c>
    </row>
    <row r="695" spans="1:9" x14ac:dyDescent="0.25">
      <c r="A695" s="1">
        <v>49334</v>
      </c>
      <c r="B695">
        <f t="shared" si="10"/>
        <v>83.222899999999939</v>
      </c>
      <c r="C695" t="s">
        <v>18</v>
      </c>
      <c r="D695">
        <v>18.3</v>
      </c>
      <c r="E695">
        <v>0.5</v>
      </c>
      <c r="F695">
        <f>IF(martianeum[[#This Row],[zawartosc '[%']]]&gt;=1,martianeum[[#This Row],[masa '[kg']]]*martianeum[[#This Row],[zawartosc '[%']]]*0.01,0)</f>
        <v>0</v>
      </c>
      <c r="G695">
        <f>martianeum[[#This Row],[stan_magazynu '[kg']]]+martianeum[[#This Row],[ile_kg_materiału_z_ładunku]]</f>
        <v>83.222899999999939</v>
      </c>
      <c r="H695">
        <f>IF(martianeum[[#This Row],[stan_po_wydobyciu_z_ładunku]]&gt;=100,100,0)</f>
        <v>0</v>
      </c>
      <c r="I695">
        <f>martianeum[[#This Row],[stan_po_wydobyciu_z_ładunku]]-martianeum[[#This Row],[ile_zabiera_na_orbite]]</f>
        <v>83.222899999999939</v>
      </c>
    </row>
    <row r="696" spans="1:9" x14ac:dyDescent="0.25">
      <c r="A696" s="1">
        <v>49335</v>
      </c>
      <c r="B696">
        <f t="shared" si="10"/>
        <v>83.222899999999939</v>
      </c>
      <c r="C696" t="s">
        <v>9</v>
      </c>
      <c r="D696">
        <v>27.4</v>
      </c>
      <c r="E696">
        <v>4.2</v>
      </c>
      <c r="F696">
        <f>IF(martianeum[[#This Row],[zawartosc '[%']]]&gt;=1,martianeum[[#This Row],[masa '[kg']]]*martianeum[[#This Row],[zawartosc '[%']]]*0.01,0)</f>
        <v>1.1508</v>
      </c>
      <c r="G696">
        <f>martianeum[[#This Row],[stan_magazynu '[kg']]]+martianeum[[#This Row],[ile_kg_materiału_z_ładunku]]</f>
        <v>84.373699999999943</v>
      </c>
      <c r="H696">
        <f>IF(martianeum[[#This Row],[stan_po_wydobyciu_z_ładunku]]&gt;=100,100,0)</f>
        <v>0</v>
      </c>
      <c r="I696">
        <f>martianeum[[#This Row],[stan_po_wydobyciu_z_ładunku]]-martianeum[[#This Row],[ile_zabiera_na_orbite]]</f>
        <v>84.373699999999943</v>
      </c>
    </row>
    <row r="697" spans="1:9" x14ac:dyDescent="0.25">
      <c r="A697" s="1">
        <v>49336</v>
      </c>
      <c r="B697">
        <f t="shared" si="10"/>
        <v>84.373699999999943</v>
      </c>
      <c r="C697" t="s">
        <v>23</v>
      </c>
      <c r="D697">
        <v>16.100000000000001</v>
      </c>
      <c r="E697">
        <v>3.4</v>
      </c>
      <c r="F697">
        <f>IF(martianeum[[#This Row],[zawartosc '[%']]]&gt;=1,martianeum[[#This Row],[masa '[kg']]]*martianeum[[#This Row],[zawartosc '[%']]]*0.01,0)</f>
        <v>0.5474</v>
      </c>
      <c r="G697">
        <f>martianeum[[#This Row],[stan_magazynu '[kg']]]+martianeum[[#This Row],[ile_kg_materiału_z_ładunku]]</f>
        <v>84.921099999999939</v>
      </c>
      <c r="H697">
        <f>IF(martianeum[[#This Row],[stan_po_wydobyciu_z_ładunku]]&gt;=100,100,0)</f>
        <v>0</v>
      </c>
      <c r="I697">
        <f>martianeum[[#This Row],[stan_po_wydobyciu_z_ładunku]]-martianeum[[#This Row],[ile_zabiera_na_orbite]]</f>
        <v>84.921099999999939</v>
      </c>
    </row>
    <row r="698" spans="1:9" x14ac:dyDescent="0.25">
      <c r="A698" s="1">
        <v>49337</v>
      </c>
      <c r="B698">
        <f t="shared" si="10"/>
        <v>84.921099999999939</v>
      </c>
      <c r="C698" t="s">
        <v>14</v>
      </c>
      <c r="D698">
        <v>27.5</v>
      </c>
      <c r="E698">
        <v>8</v>
      </c>
      <c r="F698">
        <f>IF(martianeum[[#This Row],[zawartosc '[%']]]&gt;=1,martianeum[[#This Row],[masa '[kg']]]*martianeum[[#This Row],[zawartosc '[%']]]*0.01,0)</f>
        <v>2.2000000000000002</v>
      </c>
      <c r="G698">
        <f>martianeum[[#This Row],[stan_magazynu '[kg']]]+martianeum[[#This Row],[ile_kg_materiału_z_ładunku]]</f>
        <v>87.121099999999942</v>
      </c>
      <c r="H698">
        <f>IF(martianeum[[#This Row],[stan_po_wydobyciu_z_ładunku]]&gt;=100,100,0)</f>
        <v>0</v>
      </c>
      <c r="I698">
        <f>martianeum[[#This Row],[stan_po_wydobyciu_z_ładunku]]-martianeum[[#This Row],[ile_zabiera_na_orbite]]</f>
        <v>87.121099999999942</v>
      </c>
    </row>
    <row r="699" spans="1:9" x14ac:dyDescent="0.25">
      <c r="A699" s="1">
        <v>49338</v>
      </c>
      <c r="B699">
        <f t="shared" si="10"/>
        <v>87.121099999999942</v>
      </c>
      <c r="C699" t="s">
        <v>9</v>
      </c>
      <c r="D699">
        <v>28.4</v>
      </c>
      <c r="E699">
        <v>10.199999999999999</v>
      </c>
      <c r="F699">
        <f>IF(martianeum[[#This Row],[zawartosc '[%']]]&gt;=1,martianeum[[#This Row],[masa '[kg']]]*martianeum[[#This Row],[zawartosc '[%']]]*0.01,0)</f>
        <v>2.8967999999999994</v>
      </c>
      <c r="G699">
        <f>martianeum[[#This Row],[stan_magazynu '[kg']]]+martianeum[[#This Row],[ile_kg_materiału_z_ładunku]]</f>
        <v>90.017899999999941</v>
      </c>
      <c r="H699">
        <f>IF(martianeum[[#This Row],[stan_po_wydobyciu_z_ładunku]]&gt;=100,100,0)</f>
        <v>0</v>
      </c>
      <c r="I699">
        <f>martianeum[[#This Row],[stan_po_wydobyciu_z_ładunku]]-martianeum[[#This Row],[ile_zabiera_na_orbite]]</f>
        <v>90.017899999999941</v>
      </c>
    </row>
    <row r="700" spans="1:9" x14ac:dyDescent="0.25">
      <c r="A700" s="1">
        <v>49339</v>
      </c>
      <c r="B700">
        <f t="shared" si="10"/>
        <v>90.017899999999941</v>
      </c>
      <c r="C700" t="s">
        <v>13</v>
      </c>
      <c r="D700">
        <v>16.100000000000001</v>
      </c>
      <c r="E700">
        <v>4</v>
      </c>
      <c r="F700">
        <f>IF(martianeum[[#This Row],[zawartosc '[%']]]&gt;=1,martianeum[[#This Row],[masa '[kg']]]*martianeum[[#This Row],[zawartosc '[%']]]*0.01,0)</f>
        <v>0.64400000000000002</v>
      </c>
      <c r="G700">
        <f>martianeum[[#This Row],[stan_magazynu '[kg']]]+martianeum[[#This Row],[ile_kg_materiału_z_ładunku]]</f>
        <v>90.661899999999946</v>
      </c>
      <c r="H700">
        <f>IF(martianeum[[#This Row],[stan_po_wydobyciu_z_ładunku]]&gt;=100,100,0)</f>
        <v>0</v>
      </c>
      <c r="I700">
        <f>martianeum[[#This Row],[stan_po_wydobyciu_z_ładunku]]-martianeum[[#This Row],[ile_zabiera_na_orbite]]</f>
        <v>90.661899999999946</v>
      </c>
    </row>
    <row r="701" spans="1:9" x14ac:dyDescent="0.25">
      <c r="A701" s="1">
        <v>49340</v>
      </c>
      <c r="B701">
        <f t="shared" si="10"/>
        <v>90.661899999999946</v>
      </c>
      <c r="C701" t="s">
        <v>23</v>
      </c>
      <c r="D701">
        <v>28.4</v>
      </c>
      <c r="E701">
        <v>2.6</v>
      </c>
      <c r="F701">
        <f>IF(martianeum[[#This Row],[zawartosc '[%']]]&gt;=1,martianeum[[#This Row],[masa '[kg']]]*martianeum[[#This Row],[zawartosc '[%']]]*0.01,0)</f>
        <v>0.73840000000000006</v>
      </c>
      <c r="G701">
        <f>martianeum[[#This Row],[stan_magazynu '[kg']]]+martianeum[[#This Row],[ile_kg_materiału_z_ładunku]]</f>
        <v>91.400299999999945</v>
      </c>
      <c r="H701">
        <f>IF(martianeum[[#This Row],[stan_po_wydobyciu_z_ładunku]]&gt;=100,100,0)</f>
        <v>0</v>
      </c>
      <c r="I701">
        <f>martianeum[[#This Row],[stan_po_wydobyciu_z_ładunku]]-martianeum[[#This Row],[ile_zabiera_na_orbite]]</f>
        <v>91.400299999999945</v>
      </c>
    </row>
    <row r="702" spans="1:9" x14ac:dyDescent="0.25">
      <c r="A702" s="1">
        <v>49341</v>
      </c>
      <c r="B702">
        <f t="shared" si="10"/>
        <v>91.400299999999945</v>
      </c>
      <c r="C702" t="s">
        <v>14</v>
      </c>
      <c r="D702">
        <v>29.3</v>
      </c>
      <c r="E702">
        <v>0</v>
      </c>
      <c r="F702">
        <f>IF(martianeum[[#This Row],[zawartosc '[%']]]&gt;=1,martianeum[[#This Row],[masa '[kg']]]*martianeum[[#This Row],[zawartosc '[%']]]*0.01,0)</f>
        <v>0</v>
      </c>
      <c r="G702">
        <f>martianeum[[#This Row],[stan_magazynu '[kg']]]+martianeum[[#This Row],[ile_kg_materiału_z_ładunku]]</f>
        <v>91.400299999999945</v>
      </c>
      <c r="H702">
        <f>IF(martianeum[[#This Row],[stan_po_wydobyciu_z_ładunku]]&gt;=100,100,0)</f>
        <v>0</v>
      </c>
      <c r="I702">
        <f>martianeum[[#This Row],[stan_po_wydobyciu_z_ładunku]]-martianeum[[#This Row],[ile_zabiera_na_orbite]]</f>
        <v>91.400299999999945</v>
      </c>
    </row>
    <row r="703" spans="1:9" x14ac:dyDescent="0.25">
      <c r="A703" s="1">
        <v>49342</v>
      </c>
      <c r="B703">
        <f t="shared" si="10"/>
        <v>91.400299999999945</v>
      </c>
      <c r="C703" t="s">
        <v>13</v>
      </c>
      <c r="D703">
        <v>19.7</v>
      </c>
      <c r="E703">
        <v>16.2</v>
      </c>
      <c r="F703">
        <f>IF(martianeum[[#This Row],[zawartosc '[%']]]&gt;=1,martianeum[[#This Row],[masa '[kg']]]*martianeum[[#This Row],[zawartosc '[%']]]*0.01,0)</f>
        <v>3.1913999999999998</v>
      </c>
      <c r="G703">
        <f>martianeum[[#This Row],[stan_magazynu '[kg']]]+martianeum[[#This Row],[ile_kg_materiału_z_ładunku]]</f>
        <v>94.591699999999946</v>
      </c>
      <c r="H703">
        <f>IF(martianeum[[#This Row],[stan_po_wydobyciu_z_ładunku]]&gt;=100,100,0)</f>
        <v>0</v>
      </c>
      <c r="I703">
        <f>martianeum[[#This Row],[stan_po_wydobyciu_z_ładunku]]-martianeum[[#This Row],[ile_zabiera_na_orbite]]</f>
        <v>94.591699999999946</v>
      </c>
    </row>
    <row r="704" spans="1:9" x14ac:dyDescent="0.25">
      <c r="A704" s="1">
        <v>49343</v>
      </c>
      <c r="B704">
        <f t="shared" si="10"/>
        <v>94.591699999999946</v>
      </c>
      <c r="C704" t="s">
        <v>31</v>
      </c>
      <c r="D704">
        <v>11.5</v>
      </c>
      <c r="E704">
        <v>0.3</v>
      </c>
      <c r="F704">
        <f>IF(martianeum[[#This Row],[zawartosc '[%']]]&gt;=1,martianeum[[#This Row],[masa '[kg']]]*martianeum[[#This Row],[zawartosc '[%']]]*0.01,0)</f>
        <v>0</v>
      </c>
      <c r="G704">
        <f>martianeum[[#This Row],[stan_magazynu '[kg']]]+martianeum[[#This Row],[ile_kg_materiału_z_ładunku]]</f>
        <v>94.591699999999946</v>
      </c>
      <c r="H704">
        <f>IF(martianeum[[#This Row],[stan_po_wydobyciu_z_ładunku]]&gt;=100,100,0)</f>
        <v>0</v>
      </c>
      <c r="I704">
        <f>martianeum[[#This Row],[stan_po_wydobyciu_z_ładunku]]-martianeum[[#This Row],[ile_zabiera_na_orbite]]</f>
        <v>94.591699999999946</v>
      </c>
    </row>
    <row r="705" spans="1:9" x14ac:dyDescent="0.25">
      <c r="A705" s="1">
        <v>49344</v>
      </c>
      <c r="B705">
        <f t="shared" si="10"/>
        <v>94.591699999999946</v>
      </c>
      <c r="C705" t="s">
        <v>19</v>
      </c>
      <c r="D705">
        <v>19.5</v>
      </c>
      <c r="E705">
        <v>0</v>
      </c>
      <c r="F705">
        <f>IF(martianeum[[#This Row],[zawartosc '[%']]]&gt;=1,martianeum[[#This Row],[masa '[kg']]]*martianeum[[#This Row],[zawartosc '[%']]]*0.01,0)</f>
        <v>0</v>
      </c>
      <c r="G705">
        <f>martianeum[[#This Row],[stan_magazynu '[kg']]]+martianeum[[#This Row],[ile_kg_materiału_z_ładunku]]</f>
        <v>94.591699999999946</v>
      </c>
      <c r="H705">
        <f>IF(martianeum[[#This Row],[stan_po_wydobyciu_z_ładunku]]&gt;=100,100,0)</f>
        <v>0</v>
      </c>
      <c r="I705">
        <f>martianeum[[#This Row],[stan_po_wydobyciu_z_ładunku]]-martianeum[[#This Row],[ile_zabiera_na_orbite]]</f>
        <v>94.591699999999946</v>
      </c>
    </row>
    <row r="706" spans="1:9" x14ac:dyDescent="0.25">
      <c r="A706" s="1">
        <v>49345</v>
      </c>
      <c r="B706">
        <f t="shared" si="10"/>
        <v>94.591699999999946</v>
      </c>
      <c r="C706" t="s">
        <v>20</v>
      </c>
      <c r="D706">
        <v>22.7</v>
      </c>
      <c r="E706">
        <v>0.7</v>
      </c>
      <c r="F706">
        <f>IF(martianeum[[#This Row],[zawartosc '[%']]]&gt;=1,martianeum[[#This Row],[masa '[kg']]]*martianeum[[#This Row],[zawartosc '[%']]]*0.01,0)</f>
        <v>0</v>
      </c>
      <c r="G706">
        <f>martianeum[[#This Row],[stan_magazynu '[kg']]]+martianeum[[#This Row],[ile_kg_materiału_z_ładunku]]</f>
        <v>94.591699999999946</v>
      </c>
      <c r="H706">
        <f>IF(martianeum[[#This Row],[stan_po_wydobyciu_z_ładunku]]&gt;=100,100,0)</f>
        <v>0</v>
      </c>
      <c r="I706">
        <f>martianeum[[#This Row],[stan_po_wydobyciu_z_ładunku]]-martianeum[[#This Row],[ile_zabiera_na_orbite]]</f>
        <v>94.591699999999946</v>
      </c>
    </row>
    <row r="707" spans="1:9" x14ac:dyDescent="0.25">
      <c r="A707" s="1">
        <v>49346</v>
      </c>
      <c r="B707">
        <f t="shared" si="10"/>
        <v>94.591699999999946</v>
      </c>
      <c r="C707" t="s">
        <v>7</v>
      </c>
      <c r="D707">
        <v>19.7</v>
      </c>
      <c r="E707">
        <v>7.3</v>
      </c>
      <c r="F707">
        <f>IF(martianeum[[#This Row],[zawartosc '[%']]]&gt;=1,martianeum[[#This Row],[masa '[kg']]]*martianeum[[#This Row],[zawartosc '[%']]]*0.01,0)</f>
        <v>1.4381000000000002</v>
      </c>
      <c r="G707">
        <f>martianeum[[#This Row],[stan_magazynu '[kg']]]+martianeum[[#This Row],[ile_kg_materiału_z_ładunku]]</f>
        <v>96.029799999999952</v>
      </c>
      <c r="H707">
        <f>IF(martianeum[[#This Row],[stan_po_wydobyciu_z_ładunku]]&gt;=100,100,0)</f>
        <v>0</v>
      </c>
      <c r="I707">
        <f>martianeum[[#This Row],[stan_po_wydobyciu_z_ładunku]]-martianeum[[#This Row],[ile_zabiera_na_orbite]]</f>
        <v>96.029799999999952</v>
      </c>
    </row>
    <row r="708" spans="1:9" x14ac:dyDescent="0.25">
      <c r="A708" s="1">
        <v>49347</v>
      </c>
      <c r="B708">
        <f t="shared" ref="B708:B771" si="11">I707</f>
        <v>96.029799999999952</v>
      </c>
      <c r="C708" t="s">
        <v>26</v>
      </c>
      <c r="D708">
        <v>19.399999999999999</v>
      </c>
      <c r="E708">
        <v>0.4</v>
      </c>
      <c r="F708">
        <f>IF(martianeum[[#This Row],[zawartosc '[%']]]&gt;=1,martianeum[[#This Row],[masa '[kg']]]*martianeum[[#This Row],[zawartosc '[%']]]*0.01,0)</f>
        <v>0</v>
      </c>
      <c r="G708">
        <f>martianeum[[#This Row],[stan_magazynu '[kg']]]+martianeum[[#This Row],[ile_kg_materiału_z_ładunku]]</f>
        <v>96.029799999999952</v>
      </c>
      <c r="H708">
        <f>IF(martianeum[[#This Row],[stan_po_wydobyciu_z_ładunku]]&gt;=100,100,0)</f>
        <v>0</v>
      </c>
      <c r="I708">
        <f>martianeum[[#This Row],[stan_po_wydobyciu_z_ładunku]]-martianeum[[#This Row],[ile_zabiera_na_orbite]]</f>
        <v>96.029799999999952</v>
      </c>
    </row>
    <row r="709" spans="1:9" x14ac:dyDescent="0.25">
      <c r="A709" s="1">
        <v>49348</v>
      </c>
      <c r="B709">
        <f t="shared" si="11"/>
        <v>96.029799999999952</v>
      </c>
      <c r="C709" t="s">
        <v>23</v>
      </c>
      <c r="D709">
        <v>13.8</v>
      </c>
      <c r="E709">
        <v>1.1000000000000001</v>
      </c>
      <c r="F709">
        <f>IF(martianeum[[#This Row],[zawartosc '[%']]]&gt;=1,martianeum[[#This Row],[masa '[kg']]]*martianeum[[#This Row],[zawartosc '[%']]]*0.01,0)</f>
        <v>0.15180000000000002</v>
      </c>
      <c r="G709">
        <f>martianeum[[#This Row],[stan_magazynu '[kg']]]+martianeum[[#This Row],[ile_kg_materiału_z_ładunku]]</f>
        <v>96.181599999999946</v>
      </c>
      <c r="H709">
        <f>IF(martianeum[[#This Row],[stan_po_wydobyciu_z_ładunku]]&gt;=100,100,0)</f>
        <v>0</v>
      </c>
      <c r="I709">
        <f>martianeum[[#This Row],[stan_po_wydobyciu_z_ładunku]]-martianeum[[#This Row],[ile_zabiera_na_orbite]]</f>
        <v>96.181599999999946</v>
      </c>
    </row>
    <row r="710" spans="1:9" x14ac:dyDescent="0.25">
      <c r="A710" s="1">
        <v>49349</v>
      </c>
      <c r="B710">
        <f t="shared" si="11"/>
        <v>96.181599999999946</v>
      </c>
      <c r="C710" t="s">
        <v>13</v>
      </c>
      <c r="D710">
        <v>19.600000000000001</v>
      </c>
      <c r="E710">
        <v>2.2999999999999998</v>
      </c>
      <c r="F710">
        <f>IF(martianeum[[#This Row],[zawartosc '[%']]]&gt;=1,martianeum[[#This Row],[masa '[kg']]]*martianeum[[#This Row],[zawartosc '[%']]]*0.01,0)</f>
        <v>0.45079999999999998</v>
      </c>
      <c r="G710">
        <f>martianeum[[#This Row],[stan_magazynu '[kg']]]+martianeum[[#This Row],[ile_kg_materiału_z_ładunku]]</f>
        <v>96.632399999999947</v>
      </c>
      <c r="H710">
        <f>IF(martianeum[[#This Row],[stan_po_wydobyciu_z_ładunku]]&gt;=100,100,0)</f>
        <v>0</v>
      </c>
      <c r="I710">
        <f>martianeum[[#This Row],[stan_po_wydobyciu_z_ładunku]]-martianeum[[#This Row],[ile_zabiera_na_orbite]]</f>
        <v>96.632399999999947</v>
      </c>
    </row>
    <row r="711" spans="1:9" x14ac:dyDescent="0.25">
      <c r="A711" s="1">
        <v>49350</v>
      </c>
      <c r="B711">
        <f t="shared" si="11"/>
        <v>96.632399999999947</v>
      </c>
      <c r="C711" t="s">
        <v>19</v>
      </c>
      <c r="D711">
        <v>22.6</v>
      </c>
      <c r="E711">
        <v>13.3</v>
      </c>
      <c r="F711">
        <f>IF(martianeum[[#This Row],[zawartosc '[%']]]&gt;=1,martianeum[[#This Row],[masa '[kg']]]*martianeum[[#This Row],[zawartosc '[%']]]*0.01,0)</f>
        <v>3.0058000000000007</v>
      </c>
      <c r="G711">
        <f>martianeum[[#This Row],[stan_magazynu '[kg']]]+martianeum[[#This Row],[ile_kg_materiału_z_ładunku]]</f>
        <v>99.638199999999955</v>
      </c>
      <c r="H711">
        <f>IF(martianeum[[#This Row],[stan_po_wydobyciu_z_ładunku]]&gt;=100,100,0)</f>
        <v>0</v>
      </c>
      <c r="I711">
        <f>martianeum[[#This Row],[stan_po_wydobyciu_z_ładunku]]-martianeum[[#This Row],[ile_zabiera_na_orbite]]</f>
        <v>99.638199999999955</v>
      </c>
    </row>
    <row r="712" spans="1:9" x14ac:dyDescent="0.25">
      <c r="A712" s="1">
        <v>49351</v>
      </c>
      <c r="B712">
        <f t="shared" si="11"/>
        <v>99.638199999999955</v>
      </c>
      <c r="C712" t="s">
        <v>6</v>
      </c>
      <c r="D712">
        <v>18.2</v>
      </c>
      <c r="E712">
        <v>7.6</v>
      </c>
      <c r="F712">
        <f>IF(martianeum[[#This Row],[zawartosc '[%']]]&gt;=1,martianeum[[#This Row],[masa '[kg']]]*martianeum[[#This Row],[zawartosc '[%']]]*0.01,0)</f>
        <v>1.3832</v>
      </c>
      <c r="G712">
        <f>martianeum[[#This Row],[stan_magazynu '[kg']]]+martianeum[[#This Row],[ile_kg_materiału_z_ładunku]]</f>
        <v>101.02139999999996</v>
      </c>
      <c r="H712">
        <f>IF(martianeum[[#This Row],[stan_po_wydobyciu_z_ładunku]]&gt;=100,100,0)</f>
        <v>100</v>
      </c>
      <c r="I712">
        <f>martianeum[[#This Row],[stan_po_wydobyciu_z_ładunku]]-martianeum[[#This Row],[ile_zabiera_na_orbite]]</f>
        <v>1.0213999999999572</v>
      </c>
    </row>
    <row r="713" spans="1:9" x14ac:dyDescent="0.25">
      <c r="A713" s="1">
        <v>49352</v>
      </c>
      <c r="B713">
        <f t="shared" si="11"/>
        <v>1.0213999999999572</v>
      </c>
      <c r="C713" t="s">
        <v>19</v>
      </c>
      <c r="D713">
        <v>27.3</v>
      </c>
      <c r="E713">
        <v>38.4</v>
      </c>
      <c r="F713">
        <f>IF(martianeum[[#This Row],[zawartosc '[%']]]&gt;=1,martianeum[[#This Row],[masa '[kg']]]*martianeum[[#This Row],[zawartosc '[%']]]*0.01,0)</f>
        <v>10.4832</v>
      </c>
      <c r="G713">
        <f>martianeum[[#This Row],[stan_magazynu '[kg']]]+martianeum[[#This Row],[ile_kg_materiału_z_ładunku]]</f>
        <v>11.504599999999957</v>
      </c>
      <c r="H713">
        <f>IF(martianeum[[#This Row],[stan_po_wydobyciu_z_ładunku]]&gt;=100,100,0)</f>
        <v>0</v>
      </c>
      <c r="I713">
        <f>martianeum[[#This Row],[stan_po_wydobyciu_z_ładunku]]-martianeum[[#This Row],[ile_zabiera_na_orbite]]</f>
        <v>11.504599999999957</v>
      </c>
    </row>
    <row r="714" spans="1:9" x14ac:dyDescent="0.25">
      <c r="A714" s="1">
        <v>49353</v>
      </c>
      <c r="B714">
        <f t="shared" si="11"/>
        <v>11.504599999999957</v>
      </c>
      <c r="C714" t="s">
        <v>19</v>
      </c>
      <c r="D714">
        <v>14.7</v>
      </c>
      <c r="E714">
        <v>31.8</v>
      </c>
      <c r="F714">
        <f>IF(martianeum[[#This Row],[zawartosc '[%']]]&gt;=1,martianeum[[#This Row],[masa '[kg']]]*martianeum[[#This Row],[zawartosc '[%']]]*0.01,0)</f>
        <v>4.6745999999999999</v>
      </c>
      <c r="G714">
        <f>martianeum[[#This Row],[stan_magazynu '[kg']]]+martianeum[[#This Row],[ile_kg_materiału_z_ładunku]]</f>
        <v>16.179199999999959</v>
      </c>
      <c r="H714">
        <f>IF(martianeum[[#This Row],[stan_po_wydobyciu_z_ładunku]]&gt;=100,100,0)</f>
        <v>0</v>
      </c>
      <c r="I714">
        <f>martianeum[[#This Row],[stan_po_wydobyciu_z_ładunku]]-martianeum[[#This Row],[ile_zabiera_na_orbite]]</f>
        <v>16.179199999999959</v>
      </c>
    </row>
    <row r="715" spans="1:9" x14ac:dyDescent="0.25">
      <c r="A715" s="1">
        <v>49354</v>
      </c>
      <c r="B715">
        <f t="shared" si="11"/>
        <v>16.179199999999959</v>
      </c>
      <c r="C715" t="s">
        <v>22</v>
      </c>
      <c r="D715">
        <v>20.6</v>
      </c>
      <c r="E715">
        <v>5.9</v>
      </c>
      <c r="F715">
        <f>IF(martianeum[[#This Row],[zawartosc '[%']]]&gt;=1,martianeum[[#This Row],[masa '[kg']]]*martianeum[[#This Row],[zawartosc '[%']]]*0.01,0)</f>
        <v>1.2154000000000003</v>
      </c>
      <c r="G715">
        <f>martianeum[[#This Row],[stan_magazynu '[kg']]]+martianeum[[#This Row],[ile_kg_materiału_z_ładunku]]</f>
        <v>17.394599999999958</v>
      </c>
      <c r="H715">
        <f>IF(martianeum[[#This Row],[stan_po_wydobyciu_z_ładunku]]&gt;=100,100,0)</f>
        <v>0</v>
      </c>
      <c r="I715">
        <f>martianeum[[#This Row],[stan_po_wydobyciu_z_ładunku]]-martianeum[[#This Row],[ile_zabiera_na_orbite]]</f>
        <v>17.394599999999958</v>
      </c>
    </row>
    <row r="716" spans="1:9" x14ac:dyDescent="0.25">
      <c r="A716" s="1">
        <v>49355</v>
      </c>
      <c r="B716">
        <f t="shared" si="11"/>
        <v>17.394599999999958</v>
      </c>
      <c r="C716" t="s">
        <v>10</v>
      </c>
      <c r="D716">
        <v>12.6</v>
      </c>
      <c r="E716">
        <v>14.4</v>
      </c>
      <c r="F716">
        <f>IF(martianeum[[#This Row],[zawartosc '[%']]]&gt;=1,martianeum[[#This Row],[masa '[kg']]]*martianeum[[#This Row],[zawartosc '[%']]]*0.01,0)</f>
        <v>1.8144</v>
      </c>
      <c r="G716">
        <f>martianeum[[#This Row],[stan_magazynu '[kg']]]+martianeum[[#This Row],[ile_kg_materiału_z_ładunku]]</f>
        <v>19.208999999999957</v>
      </c>
      <c r="H716">
        <f>IF(martianeum[[#This Row],[stan_po_wydobyciu_z_ładunku]]&gt;=100,100,0)</f>
        <v>0</v>
      </c>
      <c r="I716">
        <f>martianeum[[#This Row],[stan_po_wydobyciu_z_ładunku]]-martianeum[[#This Row],[ile_zabiera_na_orbite]]</f>
        <v>19.208999999999957</v>
      </c>
    </row>
    <row r="717" spans="1:9" x14ac:dyDescent="0.25">
      <c r="A717" s="1">
        <v>49356</v>
      </c>
      <c r="B717">
        <f t="shared" si="11"/>
        <v>19.208999999999957</v>
      </c>
      <c r="C717" t="s">
        <v>11</v>
      </c>
      <c r="D717">
        <v>14.5</v>
      </c>
      <c r="E717">
        <v>0</v>
      </c>
      <c r="F717">
        <f>IF(martianeum[[#This Row],[zawartosc '[%']]]&gt;=1,martianeum[[#This Row],[masa '[kg']]]*martianeum[[#This Row],[zawartosc '[%']]]*0.01,0)</f>
        <v>0</v>
      </c>
      <c r="G717">
        <f>martianeum[[#This Row],[stan_magazynu '[kg']]]+martianeum[[#This Row],[ile_kg_materiału_z_ładunku]]</f>
        <v>19.208999999999957</v>
      </c>
      <c r="H717">
        <f>IF(martianeum[[#This Row],[stan_po_wydobyciu_z_ładunku]]&gt;=100,100,0)</f>
        <v>0</v>
      </c>
      <c r="I717">
        <f>martianeum[[#This Row],[stan_po_wydobyciu_z_ładunku]]-martianeum[[#This Row],[ile_zabiera_na_orbite]]</f>
        <v>19.208999999999957</v>
      </c>
    </row>
    <row r="718" spans="1:9" x14ac:dyDescent="0.25">
      <c r="A718" s="1">
        <v>49357</v>
      </c>
      <c r="B718">
        <f t="shared" si="11"/>
        <v>19.208999999999957</v>
      </c>
      <c r="C718" t="s">
        <v>10</v>
      </c>
      <c r="D718">
        <v>24.7</v>
      </c>
      <c r="E718">
        <v>36</v>
      </c>
      <c r="F718">
        <f>IF(martianeum[[#This Row],[zawartosc '[%']]]&gt;=1,martianeum[[#This Row],[masa '[kg']]]*martianeum[[#This Row],[zawartosc '[%']]]*0.01,0)</f>
        <v>8.8919999999999995</v>
      </c>
      <c r="G718">
        <f>martianeum[[#This Row],[stan_magazynu '[kg']]]+martianeum[[#This Row],[ile_kg_materiału_z_ładunku]]</f>
        <v>28.100999999999956</v>
      </c>
      <c r="H718">
        <f>IF(martianeum[[#This Row],[stan_po_wydobyciu_z_ładunku]]&gt;=100,100,0)</f>
        <v>0</v>
      </c>
      <c r="I718">
        <f>martianeum[[#This Row],[stan_po_wydobyciu_z_ładunku]]-martianeum[[#This Row],[ile_zabiera_na_orbite]]</f>
        <v>28.100999999999956</v>
      </c>
    </row>
    <row r="719" spans="1:9" x14ac:dyDescent="0.25">
      <c r="A719" s="1">
        <v>49358</v>
      </c>
      <c r="B719">
        <f t="shared" si="11"/>
        <v>28.100999999999956</v>
      </c>
      <c r="C719" t="s">
        <v>19</v>
      </c>
      <c r="D719">
        <v>17.899999999999999</v>
      </c>
      <c r="E719">
        <v>24.9</v>
      </c>
      <c r="F719">
        <f>IF(martianeum[[#This Row],[zawartosc '[%']]]&gt;=1,martianeum[[#This Row],[masa '[kg']]]*martianeum[[#This Row],[zawartosc '[%']]]*0.01,0)</f>
        <v>4.4570999999999996</v>
      </c>
      <c r="G719">
        <f>martianeum[[#This Row],[stan_magazynu '[kg']]]+martianeum[[#This Row],[ile_kg_materiału_z_ładunku]]</f>
        <v>32.558099999999953</v>
      </c>
      <c r="H719">
        <f>IF(martianeum[[#This Row],[stan_po_wydobyciu_z_ładunku]]&gt;=100,100,0)</f>
        <v>0</v>
      </c>
      <c r="I719">
        <f>martianeum[[#This Row],[stan_po_wydobyciu_z_ładunku]]-martianeum[[#This Row],[ile_zabiera_na_orbite]]</f>
        <v>32.558099999999953</v>
      </c>
    </row>
    <row r="720" spans="1:9" x14ac:dyDescent="0.25">
      <c r="A720" s="1">
        <v>49359</v>
      </c>
      <c r="B720">
        <f t="shared" si="11"/>
        <v>32.558099999999953</v>
      </c>
      <c r="C720" t="s">
        <v>14</v>
      </c>
      <c r="D720">
        <v>20.2</v>
      </c>
      <c r="E720">
        <v>2.9</v>
      </c>
      <c r="F720">
        <f>IF(martianeum[[#This Row],[zawartosc '[%']]]&gt;=1,martianeum[[#This Row],[masa '[kg']]]*martianeum[[#This Row],[zawartosc '[%']]]*0.01,0)</f>
        <v>0.58579999999999999</v>
      </c>
      <c r="G720">
        <f>martianeum[[#This Row],[stan_magazynu '[kg']]]+martianeum[[#This Row],[ile_kg_materiału_z_ładunku]]</f>
        <v>33.143899999999952</v>
      </c>
      <c r="H720">
        <f>IF(martianeum[[#This Row],[stan_po_wydobyciu_z_ładunku]]&gt;=100,100,0)</f>
        <v>0</v>
      </c>
      <c r="I720">
        <f>martianeum[[#This Row],[stan_po_wydobyciu_z_ładunku]]-martianeum[[#This Row],[ile_zabiera_na_orbite]]</f>
        <v>33.143899999999952</v>
      </c>
    </row>
    <row r="721" spans="1:9" x14ac:dyDescent="0.25">
      <c r="A721" s="1">
        <v>49360</v>
      </c>
      <c r="B721">
        <f t="shared" si="11"/>
        <v>33.143899999999952</v>
      </c>
      <c r="C721" t="s">
        <v>8</v>
      </c>
      <c r="D721">
        <v>13.4</v>
      </c>
      <c r="E721">
        <v>1.7</v>
      </c>
      <c r="F721">
        <f>IF(martianeum[[#This Row],[zawartosc '[%']]]&gt;=1,martianeum[[#This Row],[masa '[kg']]]*martianeum[[#This Row],[zawartosc '[%']]]*0.01,0)</f>
        <v>0.2278</v>
      </c>
      <c r="G721">
        <f>martianeum[[#This Row],[stan_magazynu '[kg']]]+martianeum[[#This Row],[ile_kg_materiału_z_ładunku]]</f>
        <v>33.371699999999954</v>
      </c>
      <c r="H721">
        <f>IF(martianeum[[#This Row],[stan_po_wydobyciu_z_ładunku]]&gt;=100,100,0)</f>
        <v>0</v>
      </c>
      <c r="I721">
        <f>martianeum[[#This Row],[stan_po_wydobyciu_z_ładunku]]-martianeum[[#This Row],[ile_zabiera_na_orbite]]</f>
        <v>33.371699999999954</v>
      </c>
    </row>
    <row r="722" spans="1:9" x14ac:dyDescent="0.25">
      <c r="A722" s="1">
        <v>49361</v>
      </c>
      <c r="B722">
        <f t="shared" si="11"/>
        <v>33.371699999999954</v>
      </c>
      <c r="C722" t="s">
        <v>17</v>
      </c>
      <c r="D722">
        <v>12.2</v>
      </c>
      <c r="E722">
        <v>6</v>
      </c>
      <c r="F722">
        <f>IF(martianeum[[#This Row],[zawartosc '[%']]]&gt;=1,martianeum[[#This Row],[masa '[kg']]]*martianeum[[#This Row],[zawartosc '[%']]]*0.01,0)</f>
        <v>0.73199999999999987</v>
      </c>
      <c r="G722">
        <f>martianeum[[#This Row],[stan_magazynu '[kg']]]+martianeum[[#This Row],[ile_kg_materiału_z_ładunku]]</f>
        <v>34.103699999999954</v>
      </c>
      <c r="H722">
        <f>IF(martianeum[[#This Row],[stan_po_wydobyciu_z_ładunku]]&gt;=100,100,0)</f>
        <v>0</v>
      </c>
      <c r="I722">
        <f>martianeum[[#This Row],[stan_po_wydobyciu_z_ładunku]]-martianeum[[#This Row],[ile_zabiera_na_orbite]]</f>
        <v>34.103699999999954</v>
      </c>
    </row>
    <row r="723" spans="1:9" x14ac:dyDescent="0.25">
      <c r="A723" s="1">
        <v>49362</v>
      </c>
      <c r="B723">
        <f t="shared" si="11"/>
        <v>34.103699999999954</v>
      </c>
      <c r="C723" t="s">
        <v>30</v>
      </c>
      <c r="D723">
        <v>29.8</v>
      </c>
      <c r="E723">
        <v>0.4</v>
      </c>
      <c r="F723">
        <f>IF(martianeum[[#This Row],[zawartosc '[%']]]&gt;=1,martianeum[[#This Row],[masa '[kg']]]*martianeum[[#This Row],[zawartosc '[%']]]*0.01,0)</f>
        <v>0</v>
      </c>
      <c r="G723">
        <f>martianeum[[#This Row],[stan_magazynu '[kg']]]+martianeum[[#This Row],[ile_kg_materiału_z_ładunku]]</f>
        <v>34.103699999999954</v>
      </c>
      <c r="H723">
        <f>IF(martianeum[[#This Row],[stan_po_wydobyciu_z_ładunku]]&gt;=100,100,0)</f>
        <v>0</v>
      </c>
      <c r="I723">
        <f>martianeum[[#This Row],[stan_po_wydobyciu_z_ładunku]]-martianeum[[#This Row],[ile_zabiera_na_orbite]]</f>
        <v>34.103699999999954</v>
      </c>
    </row>
    <row r="724" spans="1:9" x14ac:dyDescent="0.25">
      <c r="A724" s="1">
        <v>49363</v>
      </c>
      <c r="B724">
        <f t="shared" si="11"/>
        <v>34.103699999999954</v>
      </c>
      <c r="C724" t="s">
        <v>19</v>
      </c>
      <c r="D724">
        <v>16.100000000000001</v>
      </c>
      <c r="E724">
        <v>28.7</v>
      </c>
      <c r="F724">
        <f>IF(martianeum[[#This Row],[zawartosc '[%']]]&gt;=1,martianeum[[#This Row],[masa '[kg']]]*martianeum[[#This Row],[zawartosc '[%']]]*0.01,0)</f>
        <v>4.6207000000000003</v>
      </c>
      <c r="G724">
        <f>martianeum[[#This Row],[stan_magazynu '[kg']]]+martianeum[[#This Row],[ile_kg_materiału_z_ładunku]]</f>
        <v>38.724399999999953</v>
      </c>
      <c r="H724">
        <f>IF(martianeum[[#This Row],[stan_po_wydobyciu_z_ładunku]]&gt;=100,100,0)</f>
        <v>0</v>
      </c>
      <c r="I724">
        <f>martianeum[[#This Row],[stan_po_wydobyciu_z_ładunku]]-martianeum[[#This Row],[ile_zabiera_na_orbite]]</f>
        <v>38.724399999999953</v>
      </c>
    </row>
    <row r="725" spans="1:9" x14ac:dyDescent="0.25">
      <c r="A725" s="1">
        <v>49364</v>
      </c>
      <c r="B725">
        <f t="shared" si="11"/>
        <v>38.724399999999953</v>
      </c>
      <c r="C725" t="s">
        <v>10</v>
      </c>
      <c r="D725">
        <v>18.8</v>
      </c>
      <c r="E725">
        <v>0</v>
      </c>
      <c r="F725">
        <f>IF(martianeum[[#This Row],[zawartosc '[%']]]&gt;=1,martianeum[[#This Row],[masa '[kg']]]*martianeum[[#This Row],[zawartosc '[%']]]*0.01,0)</f>
        <v>0</v>
      </c>
      <c r="G725">
        <f>martianeum[[#This Row],[stan_magazynu '[kg']]]+martianeum[[#This Row],[ile_kg_materiału_z_ładunku]]</f>
        <v>38.724399999999953</v>
      </c>
      <c r="H725">
        <f>IF(martianeum[[#This Row],[stan_po_wydobyciu_z_ładunku]]&gt;=100,100,0)</f>
        <v>0</v>
      </c>
      <c r="I725">
        <f>martianeum[[#This Row],[stan_po_wydobyciu_z_ładunku]]-martianeum[[#This Row],[ile_zabiera_na_orbite]]</f>
        <v>38.724399999999953</v>
      </c>
    </row>
    <row r="726" spans="1:9" x14ac:dyDescent="0.25">
      <c r="A726" s="1">
        <v>49365</v>
      </c>
      <c r="B726">
        <f t="shared" si="11"/>
        <v>38.724399999999953</v>
      </c>
      <c r="C726" t="s">
        <v>15</v>
      </c>
      <c r="D726">
        <v>17.100000000000001</v>
      </c>
      <c r="E726">
        <v>0</v>
      </c>
      <c r="F726">
        <f>IF(martianeum[[#This Row],[zawartosc '[%']]]&gt;=1,martianeum[[#This Row],[masa '[kg']]]*martianeum[[#This Row],[zawartosc '[%']]]*0.01,0)</f>
        <v>0</v>
      </c>
      <c r="G726">
        <f>martianeum[[#This Row],[stan_magazynu '[kg']]]+martianeum[[#This Row],[ile_kg_materiału_z_ładunku]]</f>
        <v>38.724399999999953</v>
      </c>
      <c r="H726">
        <f>IF(martianeum[[#This Row],[stan_po_wydobyciu_z_ładunku]]&gt;=100,100,0)</f>
        <v>0</v>
      </c>
      <c r="I726">
        <f>martianeum[[#This Row],[stan_po_wydobyciu_z_ładunku]]-martianeum[[#This Row],[ile_zabiera_na_orbite]]</f>
        <v>38.724399999999953</v>
      </c>
    </row>
    <row r="727" spans="1:9" x14ac:dyDescent="0.25">
      <c r="A727" s="1">
        <v>49366</v>
      </c>
      <c r="B727">
        <f t="shared" si="11"/>
        <v>38.724399999999953</v>
      </c>
      <c r="C727" t="s">
        <v>9</v>
      </c>
      <c r="D727">
        <v>11.7</v>
      </c>
      <c r="E727">
        <v>7.7</v>
      </c>
      <c r="F727">
        <f>IF(martianeum[[#This Row],[zawartosc '[%']]]&gt;=1,martianeum[[#This Row],[masa '[kg']]]*martianeum[[#This Row],[zawartosc '[%']]]*0.01,0)</f>
        <v>0.90090000000000003</v>
      </c>
      <c r="G727">
        <f>martianeum[[#This Row],[stan_magazynu '[kg']]]+martianeum[[#This Row],[ile_kg_materiału_z_ładunku]]</f>
        <v>39.625299999999953</v>
      </c>
      <c r="H727">
        <f>IF(martianeum[[#This Row],[stan_po_wydobyciu_z_ładunku]]&gt;=100,100,0)</f>
        <v>0</v>
      </c>
      <c r="I727">
        <f>martianeum[[#This Row],[stan_po_wydobyciu_z_ładunku]]-martianeum[[#This Row],[ile_zabiera_na_orbite]]</f>
        <v>39.625299999999953</v>
      </c>
    </row>
    <row r="728" spans="1:9" x14ac:dyDescent="0.25">
      <c r="A728" s="1">
        <v>49367</v>
      </c>
      <c r="B728">
        <f t="shared" si="11"/>
        <v>39.625299999999953</v>
      </c>
      <c r="C728" t="s">
        <v>18</v>
      </c>
      <c r="D728">
        <v>25.4</v>
      </c>
      <c r="E728">
        <v>14.2</v>
      </c>
      <c r="F728">
        <f>IF(martianeum[[#This Row],[zawartosc '[%']]]&gt;=1,martianeum[[#This Row],[masa '[kg']]]*martianeum[[#This Row],[zawartosc '[%']]]*0.01,0)</f>
        <v>3.6067999999999998</v>
      </c>
      <c r="G728">
        <f>martianeum[[#This Row],[stan_magazynu '[kg']]]+martianeum[[#This Row],[ile_kg_materiału_z_ładunku]]</f>
        <v>43.232099999999953</v>
      </c>
      <c r="H728">
        <f>IF(martianeum[[#This Row],[stan_po_wydobyciu_z_ładunku]]&gt;=100,100,0)</f>
        <v>0</v>
      </c>
      <c r="I728">
        <f>martianeum[[#This Row],[stan_po_wydobyciu_z_ładunku]]-martianeum[[#This Row],[ile_zabiera_na_orbite]]</f>
        <v>43.232099999999953</v>
      </c>
    </row>
    <row r="729" spans="1:9" x14ac:dyDescent="0.25">
      <c r="A729" s="1">
        <v>49368</v>
      </c>
      <c r="B729">
        <f t="shared" si="11"/>
        <v>43.232099999999953</v>
      </c>
      <c r="C729" t="s">
        <v>22</v>
      </c>
      <c r="D729">
        <v>12.6</v>
      </c>
      <c r="E729">
        <v>9</v>
      </c>
      <c r="F729">
        <f>IF(martianeum[[#This Row],[zawartosc '[%']]]&gt;=1,martianeum[[#This Row],[masa '[kg']]]*martianeum[[#This Row],[zawartosc '[%']]]*0.01,0)</f>
        <v>1.1339999999999999</v>
      </c>
      <c r="G729">
        <f>martianeum[[#This Row],[stan_magazynu '[kg']]]+martianeum[[#This Row],[ile_kg_materiału_z_ładunku]]</f>
        <v>44.366099999999953</v>
      </c>
      <c r="H729">
        <f>IF(martianeum[[#This Row],[stan_po_wydobyciu_z_ładunku]]&gt;=100,100,0)</f>
        <v>0</v>
      </c>
      <c r="I729">
        <f>martianeum[[#This Row],[stan_po_wydobyciu_z_ładunku]]-martianeum[[#This Row],[ile_zabiera_na_orbite]]</f>
        <v>44.366099999999953</v>
      </c>
    </row>
    <row r="730" spans="1:9" x14ac:dyDescent="0.25">
      <c r="A730" s="1">
        <v>49369</v>
      </c>
      <c r="B730">
        <f t="shared" si="11"/>
        <v>44.366099999999953</v>
      </c>
      <c r="C730" t="s">
        <v>10</v>
      </c>
      <c r="D730">
        <v>15.8</v>
      </c>
      <c r="E730">
        <v>0</v>
      </c>
      <c r="F730">
        <f>IF(martianeum[[#This Row],[zawartosc '[%']]]&gt;=1,martianeum[[#This Row],[masa '[kg']]]*martianeum[[#This Row],[zawartosc '[%']]]*0.01,0)</f>
        <v>0</v>
      </c>
      <c r="G730">
        <f>martianeum[[#This Row],[stan_magazynu '[kg']]]+martianeum[[#This Row],[ile_kg_materiału_z_ładunku]]</f>
        <v>44.366099999999953</v>
      </c>
      <c r="H730">
        <f>IF(martianeum[[#This Row],[stan_po_wydobyciu_z_ładunku]]&gt;=100,100,0)</f>
        <v>0</v>
      </c>
      <c r="I730">
        <f>martianeum[[#This Row],[stan_po_wydobyciu_z_ładunku]]-martianeum[[#This Row],[ile_zabiera_na_orbite]]</f>
        <v>44.366099999999953</v>
      </c>
    </row>
    <row r="731" spans="1:9" x14ac:dyDescent="0.25">
      <c r="A731" s="1">
        <v>49370</v>
      </c>
      <c r="B731">
        <f t="shared" si="11"/>
        <v>44.366099999999953</v>
      </c>
      <c r="C731" t="s">
        <v>18</v>
      </c>
      <c r="D731">
        <v>24.7</v>
      </c>
      <c r="E731">
        <v>13.9</v>
      </c>
      <c r="F731">
        <f>IF(martianeum[[#This Row],[zawartosc '[%']]]&gt;=1,martianeum[[#This Row],[masa '[kg']]]*martianeum[[#This Row],[zawartosc '[%']]]*0.01,0)</f>
        <v>3.4333</v>
      </c>
      <c r="G731">
        <f>martianeum[[#This Row],[stan_magazynu '[kg']]]+martianeum[[#This Row],[ile_kg_materiału_z_ładunku]]</f>
        <v>47.799399999999956</v>
      </c>
      <c r="H731">
        <f>IF(martianeum[[#This Row],[stan_po_wydobyciu_z_ładunku]]&gt;=100,100,0)</f>
        <v>0</v>
      </c>
      <c r="I731">
        <f>martianeum[[#This Row],[stan_po_wydobyciu_z_ładunku]]-martianeum[[#This Row],[ile_zabiera_na_orbite]]</f>
        <v>47.799399999999956</v>
      </c>
    </row>
    <row r="732" spans="1:9" x14ac:dyDescent="0.25">
      <c r="A732" s="1">
        <v>49371</v>
      </c>
      <c r="B732">
        <f t="shared" si="11"/>
        <v>47.799399999999956</v>
      </c>
      <c r="C732" t="s">
        <v>27</v>
      </c>
      <c r="D732">
        <v>26.7</v>
      </c>
      <c r="E732">
        <v>0</v>
      </c>
      <c r="F732">
        <f>IF(martianeum[[#This Row],[zawartosc '[%']]]&gt;=1,martianeum[[#This Row],[masa '[kg']]]*martianeum[[#This Row],[zawartosc '[%']]]*0.01,0)</f>
        <v>0</v>
      </c>
      <c r="G732">
        <f>martianeum[[#This Row],[stan_magazynu '[kg']]]+martianeum[[#This Row],[ile_kg_materiału_z_ładunku]]</f>
        <v>47.799399999999956</v>
      </c>
      <c r="H732">
        <f>IF(martianeum[[#This Row],[stan_po_wydobyciu_z_ładunku]]&gt;=100,100,0)</f>
        <v>0</v>
      </c>
      <c r="I732">
        <f>martianeum[[#This Row],[stan_po_wydobyciu_z_ładunku]]-martianeum[[#This Row],[ile_zabiera_na_orbite]]</f>
        <v>47.799399999999956</v>
      </c>
    </row>
    <row r="733" spans="1:9" x14ac:dyDescent="0.25">
      <c r="A733" s="1">
        <v>49372</v>
      </c>
      <c r="B733">
        <f t="shared" si="11"/>
        <v>47.799399999999956</v>
      </c>
      <c r="C733" t="s">
        <v>19</v>
      </c>
      <c r="D733">
        <v>21.2</v>
      </c>
      <c r="E733">
        <v>5.3</v>
      </c>
      <c r="F733">
        <f>IF(martianeum[[#This Row],[zawartosc '[%']]]&gt;=1,martianeum[[#This Row],[masa '[kg']]]*martianeum[[#This Row],[zawartosc '[%']]]*0.01,0)</f>
        <v>1.1235999999999999</v>
      </c>
      <c r="G733">
        <f>martianeum[[#This Row],[stan_magazynu '[kg']]]+martianeum[[#This Row],[ile_kg_materiału_z_ładunku]]</f>
        <v>48.922999999999959</v>
      </c>
      <c r="H733">
        <f>IF(martianeum[[#This Row],[stan_po_wydobyciu_z_ładunku]]&gt;=100,100,0)</f>
        <v>0</v>
      </c>
      <c r="I733">
        <f>martianeum[[#This Row],[stan_po_wydobyciu_z_ładunku]]-martianeum[[#This Row],[ile_zabiera_na_orbite]]</f>
        <v>48.922999999999959</v>
      </c>
    </row>
    <row r="734" spans="1:9" x14ac:dyDescent="0.25">
      <c r="A734" s="1">
        <v>49373</v>
      </c>
      <c r="B734">
        <f t="shared" si="11"/>
        <v>48.922999999999959</v>
      </c>
      <c r="C734" t="s">
        <v>6</v>
      </c>
      <c r="D734">
        <v>10.4</v>
      </c>
      <c r="E734">
        <v>8.6</v>
      </c>
      <c r="F734">
        <f>IF(martianeum[[#This Row],[zawartosc '[%']]]&gt;=1,martianeum[[#This Row],[masa '[kg']]]*martianeum[[#This Row],[zawartosc '[%']]]*0.01,0)</f>
        <v>0.89439999999999997</v>
      </c>
      <c r="G734">
        <f>martianeum[[#This Row],[stan_magazynu '[kg']]]+martianeum[[#This Row],[ile_kg_materiału_z_ładunku]]</f>
        <v>49.817399999999957</v>
      </c>
      <c r="H734">
        <f>IF(martianeum[[#This Row],[stan_po_wydobyciu_z_ładunku]]&gt;=100,100,0)</f>
        <v>0</v>
      </c>
      <c r="I734">
        <f>martianeum[[#This Row],[stan_po_wydobyciu_z_ładunku]]-martianeum[[#This Row],[ile_zabiera_na_orbite]]</f>
        <v>49.817399999999957</v>
      </c>
    </row>
    <row r="735" spans="1:9" x14ac:dyDescent="0.25">
      <c r="A735" s="1">
        <v>49374</v>
      </c>
      <c r="B735">
        <f t="shared" si="11"/>
        <v>49.817399999999957</v>
      </c>
      <c r="C735" t="s">
        <v>26</v>
      </c>
      <c r="D735">
        <v>25.1</v>
      </c>
      <c r="E735">
        <v>3.3</v>
      </c>
      <c r="F735">
        <f>IF(martianeum[[#This Row],[zawartosc '[%']]]&gt;=1,martianeum[[#This Row],[masa '[kg']]]*martianeum[[#This Row],[zawartosc '[%']]]*0.01,0)</f>
        <v>0.82830000000000004</v>
      </c>
      <c r="G735">
        <f>martianeum[[#This Row],[stan_magazynu '[kg']]]+martianeum[[#This Row],[ile_kg_materiału_z_ładunku]]</f>
        <v>50.645699999999955</v>
      </c>
      <c r="H735">
        <f>IF(martianeum[[#This Row],[stan_po_wydobyciu_z_ładunku]]&gt;=100,100,0)</f>
        <v>0</v>
      </c>
      <c r="I735">
        <f>martianeum[[#This Row],[stan_po_wydobyciu_z_ładunku]]-martianeum[[#This Row],[ile_zabiera_na_orbite]]</f>
        <v>50.645699999999955</v>
      </c>
    </row>
    <row r="736" spans="1:9" x14ac:dyDescent="0.25">
      <c r="A736" s="1">
        <v>49375</v>
      </c>
      <c r="B736">
        <f t="shared" si="11"/>
        <v>50.645699999999955</v>
      </c>
      <c r="C736" t="s">
        <v>19</v>
      </c>
      <c r="D736">
        <v>27.8</v>
      </c>
      <c r="E736">
        <v>20.9</v>
      </c>
      <c r="F736">
        <f>IF(martianeum[[#This Row],[zawartosc '[%']]]&gt;=1,martianeum[[#This Row],[masa '[kg']]]*martianeum[[#This Row],[zawartosc '[%']]]*0.01,0)</f>
        <v>5.8102</v>
      </c>
      <c r="G736">
        <f>martianeum[[#This Row],[stan_magazynu '[kg']]]+martianeum[[#This Row],[ile_kg_materiału_z_ładunku]]</f>
        <v>56.455899999999957</v>
      </c>
      <c r="H736">
        <f>IF(martianeum[[#This Row],[stan_po_wydobyciu_z_ładunku]]&gt;=100,100,0)</f>
        <v>0</v>
      </c>
      <c r="I736">
        <f>martianeum[[#This Row],[stan_po_wydobyciu_z_ładunku]]-martianeum[[#This Row],[ile_zabiera_na_orbite]]</f>
        <v>56.455899999999957</v>
      </c>
    </row>
    <row r="737" spans="1:9" x14ac:dyDescent="0.25">
      <c r="A737" s="1">
        <v>49376</v>
      </c>
      <c r="B737">
        <f t="shared" si="11"/>
        <v>56.455899999999957</v>
      </c>
      <c r="C737" t="s">
        <v>11</v>
      </c>
      <c r="D737">
        <v>26.1</v>
      </c>
      <c r="E737">
        <v>0</v>
      </c>
      <c r="F737">
        <f>IF(martianeum[[#This Row],[zawartosc '[%']]]&gt;=1,martianeum[[#This Row],[masa '[kg']]]*martianeum[[#This Row],[zawartosc '[%']]]*0.01,0)</f>
        <v>0</v>
      </c>
      <c r="G737">
        <f>martianeum[[#This Row],[stan_magazynu '[kg']]]+martianeum[[#This Row],[ile_kg_materiału_z_ładunku]]</f>
        <v>56.455899999999957</v>
      </c>
      <c r="H737">
        <f>IF(martianeum[[#This Row],[stan_po_wydobyciu_z_ładunku]]&gt;=100,100,0)</f>
        <v>0</v>
      </c>
      <c r="I737">
        <f>martianeum[[#This Row],[stan_po_wydobyciu_z_ładunku]]-martianeum[[#This Row],[ile_zabiera_na_orbite]]</f>
        <v>56.455899999999957</v>
      </c>
    </row>
    <row r="738" spans="1:9" x14ac:dyDescent="0.25">
      <c r="A738" s="1">
        <v>49377</v>
      </c>
      <c r="B738">
        <f t="shared" si="11"/>
        <v>56.455899999999957</v>
      </c>
      <c r="C738" t="s">
        <v>13</v>
      </c>
      <c r="D738">
        <v>18.3</v>
      </c>
      <c r="E738">
        <v>7.8</v>
      </c>
      <c r="F738">
        <f>IF(martianeum[[#This Row],[zawartosc '[%']]]&gt;=1,martianeum[[#This Row],[masa '[kg']]]*martianeum[[#This Row],[zawartosc '[%']]]*0.01,0)</f>
        <v>1.4274000000000002</v>
      </c>
      <c r="G738">
        <f>martianeum[[#This Row],[stan_magazynu '[kg']]]+martianeum[[#This Row],[ile_kg_materiału_z_ładunku]]</f>
        <v>57.883299999999956</v>
      </c>
      <c r="H738">
        <f>IF(martianeum[[#This Row],[stan_po_wydobyciu_z_ładunku]]&gt;=100,100,0)</f>
        <v>0</v>
      </c>
      <c r="I738">
        <f>martianeum[[#This Row],[stan_po_wydobyciu_z_ładunku]]-martianeum[[#This Row],[ile_zabiera_na_orbite]]</f>
        <v>57.883299999999956</v>
      </c>
    </row>
    <row r="739" spans="1:9" x14ac:dyDescent="0.25">
      <c r="A739" s="1">
        <v>49378</v>
      </c>
      <c r="B739">
        <f t="shared" si="11"/>
        <v>57.883299999999956</v>
      </c>
      <c r="C739" t="s">
        <v>11</v>
      </c>
      <c r="D739">
        <v>16.3</v>
      </c>
      <c r="E739">
        <v>0</v>
      </c>
      <c r="F739">
        <f>IF(martianeum[[#This Row],[zawartosc '[%']]]&gt;=1,martianeum[[#This Row],[masa '[kg']]]*martianeum[[#This Row],[zawartosc '[%']]]*0.01,0)</f>
        <v>0</v>
      </c>
      <c r="G739">
        <f>martianeum[[#This Row],[stan_magazynu '[kg']]]+martianeum[[#This Row],[ile_kg_materiału_z_ładunku]]</f>
        <v>57.883299999999956</v>
      </c>
      <c r="H739">
        <f>IF(martianeum[[#This Row],[stan_po_wydobyciu_z_ładunku]]&gt;=100,100,0)</f>
        <v>0</v>
      </c>
      <c r="I739">
        <f>martianeum[[#This Row],[stan_po_wydobyciu_z_ładunku]]-martianeum[[#This Row],[ile_zabiera_na_orbite]]</f>
        <v>57.883299999999956</v>
      </c>
    </row>
    <row r="740" spans="1:9" x14ac:dyDescent="0.25">
      <c r="A740" s="1">
        <v>49379</v>
      </c>
      <c r="B740">
        <f t="shared" si="11"/>
        <v>57.883299999999956</v>
      </c>
      <c r="C740" t="s">
        <v>11</v>
      </c>
      <c r="D740">
        <v>17.2</v>
      </c>
      <c r="E740">
        <v>12.5</v>
      </c>
      <c r="F740">
        <f>IF(martianeum[[#This Row],[zawartosc '[%']]]&gt;=1,martianeum[[#This Row],[masa '[kg']]]*martianeum[[#This Row],[zawartosc '[%']]]*0.01,0)</f>
        <v>2.15</v>
      </c>
      <c r="G740">
        <f>martianeum[[#This Row],[stan_magazynu '[kg']]]+martianeum[[#This Row],[ile_kg_materiału_z_ładunku]]</f>
        <v>60.033299999999954</v>
      </c>
      <c r="H740">
        <f>IF(martianeum[[#This Row],[stan_po_wydobyciu_z_ładunku]]&gt;=100,100,0)</f>
        <v>0</v>
      </c>
      <c r="I740">
        <f>martianeum[[#This Row],[stan_po_wydobyciu_z_ładunku]]-martianeum[[#This Row],[ile_zabiera_na_orbite]]</f>
        <v>60.033299999999954</v>
      </c>
    </row>
    <row r="741" spans="1:9" x14ac:dyDescent="0.25">
      <c r="A741" s="1">
        <v>49380</v>
      </c>
      <c r="B741">
        <f t="shared" si="11"/>
        <v>60.033299999999954</v>
      </c>
      <c r="C741" t="s">
        <v>24</v>
      </c>
      <c r="D741">
        <v>22.1</v>
      </c>
      <c r="E741">
        <v>3.7</v>
      </c>
      <c r="F741">
        <f>IF(martianeum[[#This Row],[zawartosc '[%']]]&gt;=1,martianeum[[#This Row],[masa '[kg']]]*martianeum[[#This Row],[zawartosc '[%']]]*0.01,0)</f>
        <v>0.81770000000000009</v>
      </c>
      <c r="G741">
        <f>martianeum[[#This Row],[stan_magazynu '[kg']]]+martianeum[[#This Row],[ile_kg_materiału_z_ładunku]]</f>
        <v>60.850999999999956</v>
      </c>
      <c r="H741">
        <f>IF(martianeum[[#This Row],[stan_po_wydobyciu_z_ładunku]]&gt;=100,100,0)</f>
        <v>0</v>
      </c>
      <c r="I741">
        <f>martianeum[[#This Row],[stan_po_wydobyciu_z_ładunku]]-martianeum[[#This Row],[ile_zabiera_na_orbite]]</f>
        <v>60.850999999999956</v>
      </c>
    </row>
    <row r="742" spans="1:9" x14ac:dyDescent="0.25">
      <c r="A742" s="1">
        <v>49381</v>
      </c>
      <c r="B742">
        <f t="shared" si="11"/>
        <v>60.850999999999956</v>
      </c>
      <c r="C742" t="s">
        <v>23</v>
      </c>
      <c r="D742">
        <v>18.8</v>
      </c>
      <c r="E742">
        <v>0</v>
      </c>
      <c r="F742">
        <f>IF(martianeum[[#This Row],[zawartosc '[%']]]&gt;=1,martianeum[[#This Row],[masa '[kg']]]*martianeum[[#This Row],[zawartosc '[%']]]*0.01,0)</f>
        <v>0</v>
      </c>
      <c r="G742">
        <f>martianeum[[#This Row],[stan_magazynu '[kg']]]+martianeum[[#This Row],[ile_kg_materiału_z_ładunku]]</f>
        <v>60.850999999999956</v>
      </c>
      <c r="H742">
        <f>IF(martianeum[[#This Row],[stan_po_wydobyciu_z_ładunku]]&gt;=100,100,0)</f>
        <v>0</v>
      </c>
      <c r="I742">
        <f>martianeum[[#This Row],[stan_po_wydobyciu_z_ładunku]]-martianeum[[#This Row],[ile_zabiera_na_orbite]]</f>
        <v>60.850999999999956</v>
      </c>
    </row>
    <row r="743" spans="1:9" x14ac:dyDescent="0.25">
      <c r="A743" s="1">
        <v>49382</v>
      </c>
      <c r="B743">
        <f t="shared" si="11"/>
        <v>60.850999999999956</v>
      </c>
      <c r="C743" t="s">
        <v>18</v>
      </c>
      <c r="D743">
        <v>12.3</v>
      </c>
      <c r="E743">
        <v>7.1</v>
      </c>
      <c r="F743">
        <f>IF(martianeum[[#This Row],[zawartosc '[%']]]&gt;=1,martianeum[[#This Row],[masa '[kg']]]*martianeum[[#This Row],[zawartosc '[%']]]*0.01,0)</f>
        <v>0.87329999999999997</v>
      </c>
      <c r="G743">
        <f>martianeum[[#This Row],[stan_magazynu '[kg']]]+martianeum[[#This Row],[ile_kg_materiału_z_ładunku]]</f>
        <v>61.724299999999957</v>
      </c>
      <c r="H743">
        <f>IF(martianeum[[#This Row],[stan_po_wydobyciu_z_ładunku]]&gt;=100,100,0)</f>
        <v>0</v>
      </c>
      <c r="I743">
        <f>martianeum[[#This Row],[stan_po_wydobyciu_z_ładunku]]-martianeum[[#This Row],[ile_zabiera_na_orbite]]</f>
        <v>61.724299999999957</v>
      </c>
    </row>
    <row r="744" spans="1:9" x14ac:dyDescent="0.25">
      <c r="A744" s="1">
        <v>49383</v>
      </c>
      <c r="B744">
        <f t="shared" si="11"/>
        <v>61.724299999999957</v>
      </c>
      <c r="C744" t="s">
        <v>10</v>
      </c>
      <c r="D744">
        <v>27.5</v>
      </c>
      <c r="E744">
        <v>34.299999999999997</v>
      </c>
      <c r="F744">
        <f>IF(martianeum[[#This Row],[zawartosc '[%']]]&gt;=1,martianeum[[#This Row],[masa '[kg']]]*martianeum[[#This Row],[zawartosc '[%']]]*0.01,0)</f>
        <v>9.4324999999999992</v>
      </c>
      <c r="G744">
        <f>martianeum[[#This Row],[stan_magazynu '[kg']]]+martianeum[[#This Row],[ile_kg_materiału_z_ładunku]]</f>
        <v>71.156799999999961</v>
      </c>
      <c r="H744">
        <f>IF(martianeum[[#This Row],[stan_po_wydobyciu_z_ładunku]]&gt;=100,100,0)</f>
        <v>0</v>
      </c>
      <c r="I744">
        <f>martianeum[[#This Row],[stan_po_wydobyciu_z_ładunku]]-martianeum[[#This Row],[ile_zabiera_na_orbite]]</f>
        <v>71.156799999999961</v>
      </c>
    </row>
    <row r="745" spans="1:9" x14ac:dyDescent="0.25">
      <c r="A745" s="1">
        <v>49384</v>
      </c>
      <c r="B745">
        <f t="shared" si="11"/>
        <v>71.156799999999961</v>
      </c>
      <c r="C745" t="s">
        <v>18</v>
      </c>
      <c r="D745">
        <v>23.1</v>
      </c>
      <c r="E745">
        <v>0</v>
      </c>
      <c r="F745">
        <f>IF(martianeum[[#This Row],[zawartosc '[%']]]&gt;=1,martianeum[[#This Row],[masa '[kg']]]*martianeum[[#This Row],[zawartosc '[%']]]*0.01,0)</f>
        <v>0</v>
      </c>
      <c r="G745">
        <f>martianeum[[#This Row],[stan_magazynu '[kg']]]+martianeum[[#This Row],[ile_kg_materiału_z_ładunku]]</f>
        <v>71.156799999999961</v>
      </c>
      <c r="H745">
        <f>IF(martianeum[[#This Row],[stan_po_wydobyciu_z_ładunku]]&gt;=100,100,0)</f>
        <v>0</v>
      </c>
      <c r="I745">
        <f>martianeum[[#This Row],[stan_po_wydobyciu_z_ładunku]]-martianeum[[#This Row],[ile_zabiera_na_orbite]]</f>
        <v>71.156799999999961</v>
      </c>
    </row>
    <row r="746" spans="1:9" x14ac:dyDescent="0.25">
      <c r="A746" s="1">
        <v>49385</v>
      </c>
      <c r="B746">
        <f t="shared" si="11"/>
        <v>71.156799999999961</v>
      </c>
      <c r="C746" t="s">
        <v>11</v>
      </c>
      <c r="D746">
        <v>21.3</v>
      </c>
      <c r="E746">
        <v>0</v>
      </c>
      <c r="F746">
        <f>IF(martianeum[[#This Row],[zawartosc '[%']]]&gt;=1,martianeum[[#This Row],[masa '[kg']]]*martianeum[[#This Row],[zawartosc '[%']]]*0.01,0)</f>
        <v>0</v>
      </c>
      <c r="G746">
        <f>martianeum[[#This Row],[stan_magazynu '[kg']]]+martianeum[[#This Row],[ile_kg_materiału_z_ładunku]]</f>
        <v>71.156799999999961</v>
      </c>
      <c r="H746">
        <f>IF(martianeum[[#This Row],[stan_po_wydobyciu_z_ładunku]]&gt;=100,100,0)</f>
        <v>0</v>
      </c>
      <c r="I746">
        <f>martianeum[[#This Row],[stan_po_wydobyciu_z_ładunku]]-martianeum[[#This Row],[ile_zabiera_na_orbite]]</f>
        <v>71.156799999999961</v>
      </c>
    </row>
    <row r="747" spans="1:9" x14ac:dyDescent="0.25">
      <c r="A747" s="1">
        <v>49386</v>
      </c>
      <c r="B747">
        <f t="shared" si="11"/>
        <v>71.156799999999961</v>
      </c>
      <c r="C747" t="s">
        <v>26</v>
      </c>
      <c r="D747">
        <v>13.8</v>
      </c>
      <c r="E747">
        <v>5.9</v>
      </c>
      <c r="F747">
        <f>IF(martianeum[[#This Row],[zawartosc '[%']]]&gt;=1,martianeum[[#This Row],[masa '[kg']]]*martianeum[[#This Row],[zawartosc '[%']]]*0.01,0)</f>
        <v>0.81420000000000015</v>
      </c>
      <c r="G747">
        <f>martianeum[[#This Row],[stan_magazynu '[kg']]]+martianeum[[#This Row],[ile_kg_materiału_z_ładunku]]</f>
        <v>71.970999999999961</v>
      </c>
      <c r="H747">
        <f>IF(martianeum[[#This Row],[stan_po_wydobyciu_z_ładunku]]&gt;=100,100,0)</f>
        <v>0</v>
      </c>
      <c r="I747">
        <f>martianeum[[#This Row],[stan_po_wydobyciu_z_ładunku]]-martianeum[[#This Row],[ile_zabiera_na_orbite]]</f>
        <v>71.970999999999961</v>
      </c>
    </row>
    <row r="748" spans="1:9" x14ac:dyDescent="0.25">
      <c r="A748" s="1">
        <v>49387</v>
      </c>
      <c r="B748">
        <f t="shared" si="11"/>
        <v>71.970999999999961</v>
      </c>
      <c r="C748" t="s">
        <v>13</v>
      </c>
      <c r="D748">
        <v>20</v>
      </c>
      <c r="E748">
        <v>16</v>
      </c>
      <c r="F748">
        <f>IF(martianeum[[#This Row],[zawartosc '[%']]]&gt;=1,martianeum[[#This Row],[masa '[kg']]]*martianeum[[#This Row],[zawartosc '[%']]]*0.01,0)</f>
        <v>3.2</v>
      </c>
      <c r="G748">
        <f>martianeum[[#This Row],[stan_magazynu '[kg']]]+martianeum[[#This Row],[ile_kg_materiału_z_ładunku]]</f>
        <v>75.170999999999964</v>
      </c>
      <c r="H748">
        <f>IF(martianeum[[#This Row],[stan_po_wydobyciu_z_ładunku]]&gt;=100,100,0)</f>
        <v>0</v>
      </c>
      <c r="I748">
        <f>martianeum[[#This Row],[stan_po_wydobyciu_z_ładunku]]-martianeum[[#This Row],[ile_zabiera_na_orbite]]</f>
        <v>75.170999999999964</v>
      </c>
    </row>
    <row r="749" spans="1:9" x14ac:dyDescent="0.25">
      <c r="A749" s="1">
        <v>49388</v>
      </c>
      <c r="B749">
        <f t="shared" si="11"/>
        <v>75.170999999999964</v>
      </c>
      <c r="C749" t="s">
        <v>12</v>
      </c>
      <c r="D749">
        <v>23.9</v>
      </c>
      <c r="E749">
        <v>0</v>
      </c>
      <c r="F749">
        <f>IF(martianeum[[#This Row],[zawartosc '[%']]]&gt;=1,martianeum[[#This Row],[masa '[kg']]]*martianeum[[#This Row],[zawartosc '[%']]]*0.01,0)</f>
        <v>0</v>
      </c>
      <c r="G749">
        <f>martianeum[[#This Row],[stan_magazynu '[kg']]]+martianeum[[#This Row],[ile_kg_materiału_z_ładunku]]</f>
        <v>75.170999999999964</v>
      </c>
      <c r="H749">
        <f>IF(martianeum[[#This Row],[stan_po_wydobyciu_z_ładunku]]&gt;=100,100,0)</f>
        <v>0</v>
      </c>
      <c r="I749">
        <f>martianeum[[#This Row],[stan_po_wydobyciu_z_ładunku]]-martianeum[[#This Row],[ile_zabiera_na_orbite]]</f>
        <v>75.170999999999964</v>
      </c>
    </row>
    <row r="750" spans="1:9" x14ac:dyDescent="0.25">
      <c r="A750" s="1">
        <v>49389</v>
      </c>
      <c r="B750">
        <f t="shared" si="11"/>
        <v>75.170999999999964</v>
      </c>
      <c r="C750" t="s">
        <v>29</v>
      </c>
      <c r="D750">
        <v>15.3</v>
      </c>
      <c r="E750">
        <v>0.1</v>
      </c>
      <c r="F750">
        <f>IF(martianeum[[#This Row],[zawartosc '[%']]]&gt;=1,martianeum[[#This Row],[masa '[kg']]]*martianeum[[#This Row],[zawartosc '[%']]]*0.01,0)</f>
        <v>0</v>
      </c>
      <c r="G750">
        <f>martianeum[[#This Row],[stan_magazynu '[kg']]]+martianeum[[#This Row],[ile_kg_materiału_z_ładunku]]</f>
        <v>75.170999999999964</v>
      </c>
      <c r="H750">
        <f>IF(martianeum[[#This Row],[stan_po_wydobyciu_z_ładunku]]&gt;=100,100,0)</f>
        <v>0</v>
      </c>
      <c r="I750">
        <f>martianeum[[#This Row],[stan_po_wydobyciu_z_ładunku]]-martianeum[[#This Row],[ile_zabiera_na_orbite]]</f>
        <v>75.170999999999964</v>
      </c>
    </row>
    <row r="751" spans="1:9" x14ac:dyDescent="0.25">
      <c r="A751" s="1">
        <v>49390</v>
      </c>
      <c r="B751">
        <f t="shared" si="11"/>
        <v>75.170999999999964</v>
      </c>
      <c r="C751" t="s">
        <v>14</v>
      </c>
      <c r="D751">
        <v>16.600000000000001</v>
      </c>
      <c r="E751">
        <v>0</v>
      </c>
      <c r="F751">
        <f>IF(martianeum[[#This Row],[zawartosc '[%']]]&gt;=1,martianeum[[#This Row],[masa '[kg']]]*martianeum[[#This Row],[zawartosc '[%']]]*0.01,0)</f>
        <v>0</v>
      </c>
      <c r="G751">
        <f>martianeum[[#This Row],[stan_magazynu '[kg']]]+martianeum[[#This Row],[ile_kg_materiału_z_ładunku]]</f>
        <v>75.170999999999964</v>
      </c>
      <c r="H751">
        <f>IF(martianeum[[#This Row],[stan_po_wydobyciu_z_ładunku]]&gt;=100,100,0)</f>
        <v>0</v>
      </c>
      <c r="I751">
        <f>martianeum[[#This Row],[stan_po_wydobyciu_z_ładunku]]-martianeum[[#This Row],[ile_zabiera_na_orbite]]</f>
        <v>75.170999999999964</v>
      </c>
    </row>
    <row r="752" spans="1:9" x14ac:dyDescent="0.25">
      <c r="A752" s="1">
        <v>49391</v>
      </c>
      <c r="B752">
        <f t="shared" si="11"/>
        <v>75.170999999999964</v>
      </c>
      <c r="C752" t="s">
        <v>27</v>
      </c>
      <c r="D752">
        <v>20.8</v>
      </c>
      <c r="E752">
        <v>2</v>
      </c>
      <c r="F752">
        <f>IF(martianeum[[#This Row],[zawartosc '[%']]]&gt;=1,martianeum[[#This Row],[masa '[kg']]]*martianeum[[#This Row],[zawartosc '[%']]]*0.01,0)</f>
        <v>0.41600000000000004</v>
      </c>
      <c r="G752">
        <f>martianeum[[#This Row],[stan_magazynu '[kg']]]+martianeum[[#This Row],[ile_kg_materiału_z_ładunku]]</f>
        <v>75.586999999999961</v>
      </c>
      <c r="H752">
        <f>IF(martianeum[[#This Row],[stan_po_wydobyciu_z_ładunku]]&gt;=100,100,0)</f>
        <v>0</v>
      </c>
      <c r="I752">
        <f>martianeum[[#This Row],[stan_po_wydobyciu_z_ładunku]]-martianeum[[#This Row],[ile_zabiera_na_orbite]]</f>
        <v>75.586999999999961</v>
      </c>
    </row>
    <row r="753" spans="1:9" x14ac:dyDescent="0.25">
      <c r="A753" s="1">
        <v>49392</v>
      </c>
      <c r="B753">
        <f t="shared" si="11"/>
        <v>75.586999999999961</v>
      </c>
      <c r="C753" t="s">
        <v>11</v>
      </c>
      <c r="D753">
        <v>10.8</v>
      </c>
      <c r="E753">
        <v>12.3</v>
      </c>
      <c r="F753">
        <f>IF(martianeum[[#This Row],[zawartosc '[%']]]&gt;=1,martianeum[[#This Row],[masa '[kg']]]*martianeum[[#This Row],[zawartosc '[%']]]*0.01,0)</f>
        <v>1.3284</v>
      </c>
      <c r="G753">
        <f>martianeum[[#This Row],[stan_magazynu '[kg']]]+martianeum[[#This Row],[ile_kg_materiału_z_ładunku]]</f>
        <v>76.915399999999963</v>
      </c>
      <c r="H753">
        <f>IF(martianeum[[#This Row],[stan_po_wydobyciu_z_ładunku]]&gt;=100,100,0)</f>
        <v>0</v>
      </c>
      <c r="I753">
        <f>martianeum[[#This Row],[stan_po_wydobyciu_z_ładunku]]-martianeum[[#This Row],[ile_zabiera_na_orbite]]</f>
        <v>76.915399999999963</v>
      </c>
    </row>
    <row r="754" spans="1:9" x14ac:dyDescent="0.25">
      <c r="A754" s="1">
        <v>49393</v>
      </c>
      <c r="B754">
        <f t="shared" si="11"/>
        <v>76.915399999999963</v>
      </c>
      <c r="C754" t="s">
        <v>11</v>
      </c>
      <c r="D754">
        <v>12.5</v>
      </c>
      <c r="E754">
        <v>18.399999999999999</v>
      </c>
      <c r="F754">
        <f>IF(martianeum[[#This Row],[zawartosc '[%']]]&gt;=1,martianeum[[#This Row],[masa '[kg']]]*martianeum[[#This Row],[zawartosc '[%']]]*0.01,0)</f>
        <v>2.2999999999999998</v>
      </c>
      <c r="G754">
        <f>martianeum[[#This Row],[stan_magazynu '[kg']]]+martianeum[[#This Row],[ile_kg_materiału_z_ładunku]]</f>
        <v>79.21539999999996</v>
      </c>
      <c r="H754">
        <f>IF(martianeum[[#This Row],[stan_po_wydobyciu_z_ładunku]]&gt;=100,100,0)</f>
        <v>0</v>
      </c>
      <c r="I754">
        <f>martianeum[[#This Row],[stan_po_wydobyciu_z_ładunku]]-martianeum[[#This Row],[ile_zabiera_na_orbite]]</f>
        <v>79.21539999999996</v>
      </c>
    </row>
    <row r="755" spans="1:9" x14ac:dyDescent="0.25">
      <c r="A755" s="1">
        <v>49394</v>
      </c>
      <c r="B755">
        <f t="shared" si="11"/>
        <v>79.21539999999996</v>
      </c>
      <c r="C755" t="s">
        <v>9</v>
      </c>
      <c r="D755">
        <v>24</v>
      </c>
      <c r="E755">
        <v>4.9000000000000004</v>
      </c>
      <c r="F755">
        <f>IF(martianeum[[#This Row],[zawartosc '[%']]]&gt;=1,martianeum[[#This Row],[masa '[kg']]]*martianeum[[#This Row],[zawartosc '[%']]]*0.01,0)</f>
        <v>1.1760000000000002</v>
      </c>
      <c r="G755">
        <f>martianeum[[#This Row],[stan_magazynu '[kg']]]+martianeum[[#This Row],[ile_kg_materiału_z_ładunku]]</f>
        <v>80.391399999999962</v>
      </c>
      <c r="H755">
        <f>IF(martianeum[[#This Row],[stan_po_wydobyciu_z_ładunku]]&gt;=100,100,0)</f>
        <v>0</v>
      </c>
      <c r="I755">
        <f>martianeum[[#This Row],[stan_po_wydobyciu_z_ładunku]]-martianeum[[#This Row],[ile_zabiera_na_orbite]]</f>
        <v>80.391399999999962</v>
      </c>
    </row>
    <row r="756" spans="1:9" x14ac:dyDescent="0.25">
      <c r="A756" s="1">
        <v>49395</v>
      </c>
      <c r="B756">
        <f t="shared" si="11"/>
        <v>80.391399999999962</v>
      </c>
      <c r="C756" t="s">
        <v>10</v>
      </c>
      <c r="D756">
        <v>21.4</v>
      </c>
      <c r="E756">
        <v>11.1</v>
      </c>
      <c r="F756">
        <f>IF(martianeum[[#This Row],[zawartosc '[%']]]&gt;=1,martianeum[[#This Row],[masa '[kg']]]*martianeum[[#This Row],[zawartosc '[%']]]*0.01,0)</f>
        <v>2.3753999999999995</v>
      </c>
      <c r="G756">
        <f>martianeum[[#This Row],[stan_magazynu '[kg']]]+martianeum[[#This Row],[ile_kg_materiału_z_ładunku]]</f>
        <v>82.766799999999961</v>
      </c>
      <c r="H756">
        <f>IF(martianeum[[#This Row],[stan_po_wydobyciu_z_ładunku]]&gt;=100,100,0)</f>
        <v>0</v>
      </c>
      <c r="I756">
        <f>martianeum[[#This Row],[stan_po_wydobyciu_z_ładunku]]-martianeum[[#This Row],[ile_zabiera_na_orbite]]</f>
        <v>82.766799999999961</v>
      </c>
    </row>
    <row r="757" spans="1:9" x14ac:dyDescent="0.25">
      <c r="A757" s="1">
        <v>49396</v>
      </c>
      <c r="B757">
        <f t="shared" si="11"/>
        <v>82.766799999999961</v>
      </c>
      <c r="C757" t="s">
        <v>22</v>
      </c>
      <c r="D757">
        <v>18.3</v>
      </c>
      <c r="E757">
        <v>0</v>
      </c>
      <c r="F757">
        <f>IF(martianeum[[#This Row],[zawartosc '[%']]]&gt;=1,martianeum[[#This Row],[masa '[kg']]]*martianeum[[#This Row],[zawartosc '[%']]]*0.01,0)</f>
        <v>0</v>
      </c>
      <c r="G757">
        <f>martianeum[[#This Row],[stan_magazynu '[kg']]]+martianeum[[#This Row],[ile_kg_materiału_z_ładunku]]</f>
        <v>82.766799999999961</v>
      </c>
      <c r="H757">
        <f>IF(martianeum[[#This Row],[stan_po_wydobyciu_z_ładunku]]&gt;=100,100,0)</f>
        <v>0</v>
      </c>
      <c r="I757">
        <f>martianeum[[#This Row],[stan_po_wydobyciu_z_ładunku]]-martianeum[[#This Row],[ile_zabiera_na_orbite]]</f>
        <v>82.766799999999961</v>
      </c>
    </row>
    <row r="758" spans="1:9" x14ac:dyDescent="0.25">
      <c r="A758" s="1">
        <v>49397</v>
      </c>
      <c r="B758">
        <f t="shared" si="11"/>
        <v>82.766799999999961</v>
      </c>
      <c r="C758" t="s">
        <v>15</v>
      </c>
      <c r="D758">
        <v>10.5</v>
      </c>
      <c r="E758">
        <v>3.9</v>
      </c>
      <c r="F758">
        <f>IF(martianeum[[#This Row],[zawartosc '[%']]]&gt;=1,martianeum[[#This Row],[masa '[kg']]]*martianeum[[#This Row],[zawartosc '[%']]]*0.01,0)</f>
        <v>0.40949999999999998</v>
      </c>
      <c r="G758">
        <f>martianeum[[#This Row],[stan_magazynu '[kg']]]+martianeum[[#This Row],[ile_kg_materiału_z_ładunku]]</f>
        <v>83.176299999999955</v>
      </c>
      <c r="H758">
        <f>IF(martianeum[[#This Row],[stan_po_wydobyciu_z_ładunku]]&gt;=100,100,0)</f>
        <v>0</v>
      </c>
      <c r="I758">
        <f>martianeum[[#This Row],[stan_po_wydobyciu_z_ładunku]]-martianeum[[#This Row],[ile_zabiera_na_orbite]]</f>
        <v>83.176299999999955</v>
      </c>
    </row>
    <row r="759" spans="1:9" x14ac:dyDescent="0.25">
      <c r="A759" s="1">
        <v>49398</v>
      </c>
      <c r="B759">
        <f t="shared" si="11"/>
        <v>83.176299999999955</v>
      </c>
      <c r="C759" t="s">
        <v>10</v>
      </c>
      <c r="D759">
        <v>11.7</v>
      </c>
      <c r="E759">
        <v>0</v>
      </c>
      <c r="F759">
        <f>IF(martianeum[[#This Row],[zawartosc '[%']]]&gt;=1,martianeum[[#This Row],[masa '[kg']]]*martianeum[[#This Row],[zawartosc '[%']]]*0.01,0)</f>
        <v>0</v>
      </c>
      <c r="G759">
        <f>martianeum[[#This Row],[stan_magazynu '[kg']]]+martianeum[[#This Row],[ile_kg_materiału_z_ładunku]]</f>
        <v>83.176299999999955</v>
      </c>
      <c r="H759">
        <f>IF(martianeum[[#This Row],[stan_po_wydobyciu_z_ładunku]]&gt;=100,100,0)</f>
        <v>0</v>
      </c>
      <c r="I759">
        <f>martianeum[[#This Row],[stan_po_wydobyciu_z_ładunku]]-martianeum[[#This Row],[ile_zabiera_na_orbite]]</f>
        <v>83.176299999999955</v>
      </c>
    </row>
    <row r="760" spans="1:9" x14ac:dyDescent="0.25">
      <c r="A760" s="1">
        <v>49399</v>
      </c>
      <c r="B760">
        <f t="shared" si="11"/>
        <v>83.176299999999955</v>
      </c>
      <c r="C760" t="s">
        <v>7</v>
      </c>
      <c r="D760">
        <v>26.8</v>
      </c>
      <c r="E760">
        <v>0</v>
      </c>
      <c r="F760">
        <f>IF(martianeum[[#This Row],[zawartosc '[%']]]&gt;=1,martianeum[[#This Row],[masa '[kg']]]*martianeum[[#This Row],[zawartosc '[%']]]*0.01,0)</f>
        <v>0</v>
      </c>
      <c r="G760">
        <f>martianeum[[#This Row],[stan_magazynu '[kg']]]+martianeum[[#This Row],[ile_kg_materiału_z_ładunku]]</f>
        <v>83.176299999999955</v>
      </c>
      <c r="H760">
        <f>IF(martianeum[[#This Row],[stan_po_wydobyciu_z_ładunku]]&gt;=100,100,0)</f>
        <v>0</v>
      </c>
      <c r="I760">
        <f>martianeum[[#This Row],[stan_po_wydobyciu_z_ładunku]]-martianeum[[#This Row],[ile_zabiera_na_orbite]]</f>
        <v>83.176299999999955</v>
      </c>
    </row>
    <row r="761" spans="1:9" x14ac:dyDescent="0.25">
      <c r="A761" s="1">
        <v>49400</v>
      </c>
      <c r="B761">
        <f t="shared" si="11"/>
        <v>83.176299999999955</v>
      </c>
      <c r="C761" t="s">
        <v>10</v>
      </c>
      <c r="D761">
        <v>22.1</v>
      </c>
      <c r="E761">
        <v>33.799999999999997</v>
      </c>
      <c r="F761">
        <f>IF(martianeum[[#This Row],[zawartosc '[%']]]&gt;=1,martianeum[[#This Row],[masa '[kg']]]*martianeum[[#This Row],[zawartosc '[%']]]*0.01,0)</f>
        <v>7.4698000000000002</v>
      </c>
      <c r="G761">
        <f>martianeum[[#This Row],[stan_magazynu '[kg']]]+martianeum[[#This Row],[ile_kg_materiału_z_ładunku]]</f>
        <v>90.646099999999961</v>
      </c>
      <c r="H761">
        <f>IF(martianeum[[#This Row],[stan_po_wydobyciu_z_ładunku]]&gt;=100,100,0)</f>
        <v>0</v>
      </c>
      <c r="I761">
        <f>martianeum[[#This Row],[stan_po_wydobyciu_z_ładunku]]-martianeum[[#This Row],[ile_zabiera_na_orbite]]</f>
        <v>90.646099999999961</v>
      </c>
    </row>
    <row r="762" spans="1:9" x14ac:dyDescent="0.25">
      <c r="A762" s="1">
        <v>49401</v>
      </c>
      <c r="B762">
        <f t="shared" si="11"/>
        <v>90.646099999999961</v>
      </c>
      <c r="C762" t="s">
        <v>32</v>
      </c>
      <c r="D762">
        <v>17.100000000000001</v>
      </c>
      <c r="E762">
        <v>0</v>
      </c>
      <c r="F762">
        <f>IF(martianeum[[#This Row],[zawartosc '[%']]]&gt;=1,martianeum[[#This Row],[masa '[kg']]]*martianeum[[#This Row],[zawartosc '[%']]]*0.01,0)</f>
        <v>0</v>
      </c>
      <c r="G762">
        <f>martianeum[[#This Row],[stan_magazynu '[kg']]]+martianeum[[#This Row],[ile_kg_materiału_z_ładunku]]</f>
        <v>90.646099999999961</v>
      </c>
      <c r="H762">
        <f>IF(martianeum[[#This Row],[stan_po_wydobyciu_z_ładunku]]&gt;=100,100,0)</f>
        <v>0</v>
      </c>
      <c r="I762">
        <f>martianeum[[#This Row],[stan_po_wydobyciu_z_ładunku]]-martianeum[[#This Row],[ile_zabiera_na_orbite]]</f>
        <v>90.646099999999961</v>
      </c>
    </row>
    <row r="763" spans="1:9" x14ac:dyDescent="0.25">
      <c r="A763" s="1">
        <v>49402</v>
      </c>
      <c r="B763">
        <f t="shared" si="11"/>
        <v>90.646099999999961</v>
      </c>
      <c r="C763" t="s">
        <v>13</v>
      </c>
      <c r="D763">
        <v>12.1</v>
      </c>
      <c r="E763">
        <v>14.4</v>
      </c>
      <c r="F763">
        <f>IF(martianeum[[#This Row],[zawartosc '[%']]]&gt;=1,martianeum[[#This Row],[masa '[kg']]]*martianeum[[#This Row],[zawartosc '[%']]]*0.01,0)</f>
        <v>1.7424000000000002</v>
      </c>
      <c r="G763">
        <f>martianeum[[#This Row],[stan_magazynu '[kg']]]+martianeum[[#This Row],[ile_kg_materiału_z_ładunku]]</f>
        <v>92.388499999999965</v>
      </c>
      <c r="H763">
        <f>IF(martianeum[[#This Row],[stan_po_wydobyciu_z_ładunku]]&gt;=100,100,0)</f>
        <v>0</v>
      </c>
      <c r="I763">
        <f>martianeum[[#This Row],[stan_po_wydobyciu_z_ładunku]]-martianeum[[#This Row],[ile_zabiera_na_orbite]]</f>
        <v>92.388499999999965</v>
      </c>
    </row>
    <row r="764" spans="1:9" x14ac:dyDescent="0.25">
      <c r="A764" s="1">
        <v>49403</v>
      </c>
      <c r="B764">
        <f t="shared" si="11"/>
        <v>92.388499999999965</v>
      </c>
      <c r="C764" t="s">
        <v>19</v>
      </c>
      <c r="D764">
        <v>28.6</v>
      </c>
      <c r="E764">
        <v>23.2</v>
      </c>
      <c r="F764">
        <f>IF(martianeum[[#This Row],[zawartosc '[%']]]&gt;=1,martianeum[[#This Row],[masa '[kg']]]*martianeum[[#This Row],[zawartosc '[%']]]*0.01,0)</f>
        <v>6.6352000000000002</v>
      </c>
      <c r="G764">
        <f>martianeum[[#This Row],[stan_magazynu '[kg']]]+martianeum[[#This Row],[ile_kg_materiału_z_ładunku]]</f>
        <v>99.023699999999963</v>
      </c>
      <c r="H764">
        <f>IF(martianeum[[#This Row],[stan_po_wydobyciu_z_ładunku]]&gt;=100,100,0)</f>
        <v>0</v>
      </c>
      <c r="I764">
        <f>martianeum[[#This Row],[stan_po_wydobyciu_z_ładunku]]-martianeum[[#This Row],[ile_zabiera_na_orbite]]</f>
        <v>99.023699999999963</v>
      </c>
    </row>
    <row r="765" spans="1:9" x14ac:dyDescent="0.25">
      <c r="A765" s="1">
        <v>49404</v>
      </c>
      <c r="B765">
        <f t="shared" si="11"/>
        <v>99.023699999999963</v>
      </c>
      <c r="C765" t="s">
        <v>6</v>
      </c>
      <c r="D765">
        <v>21.2</v>
      </c>
      <c r="E765">
        <v>1.5</v>
      </c>
      <c r="F765">
        <f>IF(martianeum[[#This Row],[zawartosc '[%']]]&gt;=1,martianeum[[#This Row],[masa '[kg']]]*martianeum[[#This Row],[zawartosc '[%']]]*0.01,0)</f>
        <v>0.318</v>
      </c>
      <c r="G765">
        <f>martianeum[[#This Row],[stan_magazynu '[kg']]]+martianeum[[#This Row],[ile_kg_materiału_z_ładunku]]</f>
        <v>99.34169999999996</v>
      </c>
      <c r="H765">
        <f>IF(martianeum[[#This Row],[stan_po_wydobyciu_z_ładunku]]&gt;=100,100,0)</f>
        <v>0</v>
      </c>
      <c r="I765">
        <f>martianeum[[#This Row],[stan_po_wydobyciu_z_ładunku]]-martianeum[[#This Row],[ile_zabiera_na_orbite]]</f>
        <v>99.34169999999996</v>
      </c>
    </row>
    <row r="766" spans="1:9" x14ac:dyDescent="0.25">
      <c r="A766" s="1">
        <v>49405</v>
      </c>
      <c r="B766">
        <f t="shared" si="11"/>
        <v>99.34169999999996</v>
      </c>
      <c r="C766" t="s">
        <v>9</v>
      </c>
      <c r="D766">
        <v>17.2</v>
      </c>
      <c r="E766">
        <v>2.4</v>
      </c>
      <c r="F766">
        <f>IF(martianeum[[#This Row],[zawartosc '[%']]]&gt;=1,martianeum[[#This Row],[masa '[kg']]]*martianeum[[#This Row],[zawartosc '[%']]]*0.01,0)</f>
        <v>0.41279999999999994</v>
      </c>
      <c r="G766">
        <f>martianeum[[#This Row],[stan_magazynu '[kg']]]+martianeum[[#This Row],[ile_kg_materiału_z_ładunku]]</f>
        <v>99.754499999999965</v>
      </c>
      <c r="H766">
        <f>IF(martianeum[[#This Row],[stan_po_wydobyciu_z_ładunku]]&gt;=100,100,0)</f>
        <v>0</v>
      </c>
      <c r="I766">
        <f>martianeum[[#This Row],[stan_po_wydobyciu_z_ładunku]]-martianeum[[#This Row],[ile_zabiera_na_orbite]]</f>
        <v>99.754499999999965</v>
      </c>
    </row>
    <row r="767" spans="1:9" x14ac:dyDescent="0.25">
      <c r="A767" s="1">
        <v>49406</v>
      </c>
      <c r="B767">
        <f t="shared" si="11"/>
        <v>99.754499999999965</v>
      </c>
      <c r="C767" t="s">
        <v>10</v>
      </c>
      <c r="D767">
        <v>22.3</v>
      </c>
      <c r="E767">
        <v>0</v>
      </c>
      <c r="F767">
        <f>IF(martianeum[[#This Row],[zawartosc '[%']]]&gt;=1,martianeum[[#This Row],[masa '[kg']]]*martianeum[[#This Row],[zawartosc '[%']]]*0.01,0)</f>
        <v>0</v>
      </c>
      <c r="G767">
        <f>martianeum[[#This Row],[stan_magazynu '[kg']]]+martianeum[[#This Row],[ile_kg_materiału_z_ładunku]]</f>
        <v>99.754499999999965</v>
      </c>
      <c r="H767">
        <f>IF(martianeum[[#This Row],[stan_po_wydobyciu_z_ładunku]]&gt;=100,100,0)</f>
        <v>0</v>
      </c>
      <c r="I767">
        <f>martianeum[[#This Row],[stan_po_wydobyciu_z_ładunku]]-martianeum[[#This Row],[ile_zabiera_na_orbite]]</f>
        <v>99.754499999999965</v>
      </c>
    </row>
    <row r="768" spans="1:9" x14ac:dyDescent="0.25">
      <c r="A768" s="1">
        <v>49407</v>
      </c>
      <c r="B768">
        <f t="shared" si="11"/>
        <v>99.754499999999965</v>
      </c>
      <c r="C768" t="s">
        <v>15</v>
      </c>
      <c r="D768">
        <v>13.2</v>
      </c>
      <c r="E768">
        <v>3.6</v>
      </c>
      <c r="F768">
        <f>IF(martianeum[[#This Row],[zawartosc '[%']]]&gt;=1,martianeum[[#This Row],[masa '[kg']]]*martianeum[[#This Row],[zawartosc '[%']]]*0.01,0)</f>
        <v>0.47519999999999996</v>
      </c>
      <c r="G768">
        <f>martianeum[[#This Row],[stan_magazynu '[kg']]]+martianeum[[#This Row],[ile_kg_materiału_z_ładunku]]</f>
        <v>100.22969999999997</v>
      </c>
      <c r="H768">
        <f>IF(martianeum[[#This Row],[stan_po_wydobyciu_z_ładunku]]&gt;=100,100,0)</f>
        <v>100</v>
      </c>
      <c r="I768">
        <f>martianeum[[#This Row],[stan_po_wydobyciu_z_ładunku]]-martianeum[[#This Row],[ile_zabiera_na_orbite]]</f>
        <v>0.2296999999999656</v>
      </c>
    </row>
    <row r="769" spans="1:9" x14ac:dyDescent="0.25">
      <c r="A769" s="1">
        <v>49408</v>
      </c>
      <c r="B769">
        <f t="shared" si="11"/>
        <v>0.2296999999999656</v>
      </c>
      <c r="C769" t="s">
        <v>18</v>
      </c>
      <c r="D769">
        <v>13.6</v>
      </c>
      <c r="E769">
        <v>13.4</v>
      </c>
      <c r="F769">
        <f>IF(martianeum[[#This Row],[zawartosc '[%']]]&gt;=1,martianeum[[#This Row],[masa '[kg']]]*martianeum[[#This Row],[zawartosc '[%']]]*0.01,0)</f>
        <v>1.8224</v>
      </c>
      <c r="G769">
        <f>martianeum[[#This Row],[stan_magazynu '[kg']]]+martianeum[[#This Row],[ile_kg_materiału_z_ładunku]]</f>
        <v>2.0520999999999656</v>
      </c>
      <c r="H769">
        <f>IF(martianeum[[#This Row],[stan_po_wydobyciu_z_ładunku]]&gt;=100,100,0)</f>
        <v>0</v>
      </c>
      <c r="I769">
        <f>martianeum[[#This Row],[stan_po_wydobyciu_z_ładunku]]-martianeum[[#This Row],[ile_zabiera_na_orbite]]</f>
        <v>2.0520999999999656</v>
      </c>
    </row>
    <row r="770" spans="1:9" x14ac:dyDescent="0.25">
      <c r="A770" s="1">
        <v>49409</v>
      </c>
      <c r="B770">
        <f t="shared" si="11"/>
        <v>2.0520999999999656</v>
      </c>
      <c r="C770" t="s">
        <v>12</v>
      </c>
      <c r="D770">
        <v>15.7</v>
      </c>
      <c r="E770">
        <v>0</v>
      </c>
      <c r="F770">
        <f>IF(martianeum[[#This Row],[zawartosc '[%']]]&gt;=1,martianeum[[#This Row],[masa '[kg']]]*martianeum[[#This Row],[zawartosc '[%']]]*0.01,0)</f>
        <v>0</v>
      </c>
      <c r="G770">
        <f>martianeum[[#This Row],[stan_magazynu '[kg']]]+martianeum[[#This Row],[ile_kg_materiału_z_ładunku]]</f>
        <v>2.0520999999999656</v>
      </c>
      <c r="H770">
        <f>IF(martianeum[[#This Row],[stan_po_wydobyciu_z_ładunku]]&gt;=100,100,0)</f>
        <v>0</v>
      </c>
      <c r="I770">
        <f>martianeum[[#This Row],[stan_po_wydobyciu_z_ładunku]]-martianeum[[#This Row],[ile_zabiera_na_orbite]]</f>
        <v>2.0520999999999656</v>
      </c>
    </row>
    <row r="771" spans="1:9" x14ac:dyDescent="0.25">
      <c r="A771" s="1">
        <v>49410</v>
      </c>
      <c r="B771">
        <f t="shared" si="11"/>
        <v>2.0520999999999656</v>
      </c>
      <c r="C771" t="s">
        <v>9</v>
      </c>
      <c r="D771">
        <v>24.8</v>
      </c>
      <c r="E771">
        <v>0</v>
      </c>
      <c r="F771">
        <f>IF(martianeum[[#This Row],[zawartosc '[%']]]&gt;=1,martianeum[[#This Row],[masa '[kg']]]*martianeum[[#This Row],[zawartosc '[%']]]*0.01,0)</f>
        <v>0</v>
      </c>
      <c r="G771">
        <f>martianeum[[#This Row],[stan_magazynu '[kg']]]+martianeum[[#This Row],[ile_kg_materiału_z_ładunku]]</f>
        <v>2.0520999999999656</v>
      </c>
      <c r="H771">
        <f>IF(martianeum[[#This Row],[stan_po_wydobyciu_z_ładunku]]&gt;=100,100,0)</f>
        <v>0</v>
      </c>
      <c r="I771">
        <f>martianeum[[#This Row],[stan_po_wydobyciu_z_ładunku]]-martianeum[[#This Row],[ile_zabiera_na_orbite]]</f>
        <v>2.0520999999999656</v>
      </c>
    </row>
    <row r="772" spans="1:9" x14ac:dyDescent="0.25">
      <c r="A772" s="1">
        <v>49411</v>
      </c>
      <c r="B772">
        <f t="shared" ref="B772:B835" si="12">I771</f>
        <v>2.0520999999999656</v>
      </c>
      <c r="C772" t="s">
        <v>10</v>
      </c>
      <c r="D772">
        <v>25.1</v>
      </c>
      <c r="E772">
        <v>5.0999999999999996</v>
      </c>
      <c r="F772">
        <f>IF(martianeum[[#This Row],[zawartosc '[%']]]&gt;=1,martianeum[[#This Row],[masa '[kg']]]*martianeum[[#This Row],[zawartosc '[%']]]*0.01,0)</f>
        <v>1.2801</v>
      </c>
      <c r="G772">
        <f>martianeum[[#This Row],[stan_magazynu '[kg']]]+martianeum[[#This Row],[ile_kg_materiału_z_ładunku]]</f>
        <v>3.3321999999999656</v>
      </c>
      <c r="H772">
        <f>IF(martianeum[[#This Row],[stan_po_wydobyciu_z_ładunku]]&gt;=100,100,0)</f>
        <v>0</v>
      </c>
      <c r="I772">
        <f>martianeum[[#This Row],[stan_po_wydobyciu_z_ładunku]]-martianeum[[#This Row],[ile_zabiera_na_orbite]]</f>
        <v>3.3321999999999656</v>
      </c>
    </row>
    <row r="773" spans="1:9" x14ac:dyDescent="0.25">
      <c r="A773" s="1">
        <v>49412</v>
      </c>
      <c r="B773">
        <f t="shared" si="12"/>
        <v>3.3321999999999656</v>
      </c>
      <c r="C773" t="s">
        <v>19</v>
      </c>
      <c r="D773">
        <v>14.2</v>
      </c>
      <c r="E773">
        <v>23.5</v>
      </c>
      <c r="F773">
        <f>IF(martianeum[[#This Row],[zawartosc '[%']]]&gt;=1,martianeum[[#This Row],[masa '[kg']]]*martianeum[[#This Row],[zawartosc '[%']]]*0.01,0)</f>
        <v>3.3369999999999997</v>
      </c>
      <c r="G773">
        <f>martianeum[[#This Row],[stan_magazynu '[kg']]]+martianeum[[#This Row],[ile_kg_materiału_z_ładunku]]</f>
        <v>6.6691999999999654</v>
      </c>
      <c r="H773">
        <f>IF(martianeum[[#This Row],[stan_po_wydobyciu_z_ładunku]]&gt;=100,100,0)</f>
        <v>0</v>
      </c>
      <c r="I773">
        <f>martianeum[[#This Row],[stan_po_wydobyciu_z_ładunku]]-martianeum[[#This Row],[ile_zabiera_na_orbite]]</f>
        <v>6.6691999999999654</v>
      </c>
    </row>
    <row r="774" spans="1:9" x14ac:dyDescent="0.25">
      <c r="A774" s="1">
        <v>49413</v>
      </c>
      <c r="B774">
        <f t="shared" si="12"/>
        <v>6.6691999999999654</v>
      </c>
      <c r="C774" t="s">
        <v>14</v>
      </c>
      <c r="D774">
        <v>21.1</v>
      </c>
      <c r="E774">
        <v>1.4</v>
      </c>
      <c r="F774">
        <f>IF(martianeum[[#This Row],[zawartosc '[%']]]&gt;=1,martianeum[[#This Row],[masa '[kg']]]*martianeum[[#This Row],[zawartosc '[%']]]*0.01,0)</f>
        <v>0.2954</v>
      </c>
      <c r="G774">
        <f>martianeum[[#This Row],[stan_magazynu '[kg']]]+martianeum[[#This Row],[ile_kg_materiału_z_ładunku]]</f>
        <v>6.9645999999999653</v>
      </c>
      <c r="H774">
        <f>IF(martianeum[[#This Row],[stan_po_wydobyciu_z_ładunku]]&gt;=100,100,0)</f>
        <v>0</v>
      </c>
      <c r="I774">
        <f>martianeum[[#This Row],[stan_po_wydobyciu_z_ładunku]]-martianeum[[#This Row],[ile_zabiera_na_orbite]]</f>
        <v>6.9645999999999653</v>
      </c>
    </row>
    <row r="775" spans="1:9" x14ac:dyDescent="0.25">
      <c r="A775" s="1">
        <v>49414</v>
      </c>
      <c r="B775">
        <f t="shared" si="12"/>
        <v>6.9645999999999653</v>
      </c>
      <c r="C775" t="s">
        <v>10</v>
      </c>
      <c r="D775">
        <v>25.4</v>
      </c>
      <c r="E775">
        <v>28</v>
      </c>
      <c r="F775">
        <f>IF(martianeum[[#This Row],[zawartosc '[%']]]&gt;=1,martianeum[[#This Row],[masa '[kg']]]*martianeum[[#This Row],[zawartosc '[%']]]*0.01,0)</f>
        <v>7.1119999999999992</v>
      </c>
      <c r="G775">
        <f>martianeum[[#This Row],[stan_magazynu '[kg']]]+martianeum[[#This Row],[ile_kg_materiału_z_ładunku]]</f>
        <v>14.076599999999964</v>
      </c>
      <c r="H775">
        <f>IF(martianeum[[#This Row],[stan_po_wydobyciu_z_ładunku]]&gt;=100,100,0)</f>
        <v>0</v>
      </c>
      <c r="I775">
        <f>martianeum[[#This Row],[stan_po_wydobyciu_z_ładunku]]-martianeum[[#This Row],[ile_zabiera_na_orbite]]</f>
        <v>14.076599999999964</v>
      </c>
    </row>
    <row r="776" spans="1:9" x14ac:dyDescent="0.25">
      <c r="A776" s="1">
        <v>49415</v>
      </c>
      <c r="B776">
        <f t="shared" si="12"/>
        <v>14.076599999999964</v>
      </c>
      <c r="C776" t="s">
        <v>10</v>
      </c>
      <c r="D776">
        <v>24.7</v>
      </c>
      <c r="E776">
        <v>5.7</v>
      </c>
      <c r="F776">
        <f>IF(martianeum[[#This Row],[zawartosc '[%']]]&gt;=1,martianeum[[#This Row],[masa '[kg']]]*martianeum[[#This Row],[zawartosc '[%']]]*0.01,0)</f>
        <v>1.4078999999999999</v>
      </c>
      <c r="G776">
        <f>martianeum[[#This Row],[stan_magazynu '[kg']]]+martianeum[[#This Row],[ile_kg_materiału_z_ładunku]]</f>
        <v>15.484499999999963</v>
      </c>
      <c r="H776">
        <f>IF(martianeum[[#This Row],[stan_po_wydobyciu_z_ładunku]]&gt;=100,100,0)</f>
        <v>0</v>
      </c>
      <c r="I776">
        <f>martianeum[[#This Row],[stan_po_wydobyciu_z_ładunku]]-martianeum[[#This Row],[ile_zabiera_na_orbite]]</f>
        <v>15.484499999999963</v>
      </c>
    </row>
    <row r="777" spans="1:9" x14ac:dyDescent="0.25">
      <c r="A777" s="1">
        <v>49416</v>
      </c>
      <c r="B777">
        <f t="shared" si="12"/>
        <v>15.484499999999963</v>
      </c>
      <c r="C777" t="s">
        <v>13</v>
      </c>
      <c r="D777">
        <v>19.8</v>
      </c>
      <c r="E777">
        <v>0</v>
      </c>
      <c r="F777">
        <f>IF(martianeum[[#This Row],[zawartosc '[%']]]&gt;=1,martianeum[[#This Row],[masa '[kg']]]*martianeum[[#This Row],[zawartosc '[%']]]*0.01,0)</f>
        <v>0</v>
      </c>
      <c r="G777">
        <f>martianeum[[#This Row],[stan_magazynu '[kg']]]+martianeum[[#This Row],[ile_kg_materiału_z_ładunku]]</f>
        <v>15.484499999999963</v>
      </c>
      <c r="H777">
        <f>IF(martianeum[[#This Row],[stan_po_wydobyciu_z_ładunku]]&gt;=100,100,0)</f>
        <v>0</v>
      </c>
      <c r="I777">
        <f>martianeum[[#This Row],[stan_po_wydobyciu_z_ładunku]]-martianeum[[#This Row],[ile_zabiera_na_orbite]]</f>
        <v>15.484499999999963</v>
      </c>
    </row>
    <row r="778" spans="1:9" x14ac:dyDescent="0.25">
      <c r="A778" s="1">
        <v>49417</v>
      </c>
      <c r="B778">
        <f t="shared" si="12"/>
        <v>15.484499999999963</v>
      </c>
      <c r="C778" t="s">
        <v>27</v>
      </c>
      <c r="D778">
        <v>28.4</v>
      </c>
      <c r="E778">
        <v>2.9</v>
      </c>
      <c r="F778">
        <f>IF(martianeum[[#This Row],[zawartosc '[%']]]&gt;=1,martianeum[[#This Row],[masa '[kg']]]*martianeum[[#This Row],[zawartosc '[%']]]*0.01,0)</f>
        <v>0.8236</v>
      </c>
      <c r="G778">
        <f>martianeum[[#This Row],[stan_magazynu '[kg']]]+martianeum[[#This Row],[ile_kg_materiału_z_ładunku]]</f>
        <v>16.308099999999964</v>
      </c>
      <c r="H778">
        <f>IF(martianeum[[#This Row],[stan_po_wydobyciu_z_ładunku]]&gt;=100,100,0)</f>
        <v>0</v>
      </c>
      <c r="I778">
        <f>martianeum[[#This Row],[stan_po_wydobyciu_z_ładunku]]-martianeum[[#This Row],[ile_zabiera_na_orbite]]</f>
        <v>16.308099999999964</v>
      </c>
    </row>
    <row r="779" spans="1:9" x14ac:dyDescent="0.25">
      <c r="A779" s="1">
        <v>49418</v>
      </c>
      <c r="B779">
        <f t="shared" si="12"/>
        <v>16.308099999999964</v>
      </c>
      <c r="C779" t="s">
        <v>11</v>
      </c>
      <c r="D779">
        <v>26.5</v>
      </c>
      <c r="E779">
        <v>0</v>
      </c>
      <c r="F779">
        <f>IF(martianeum[[#This Row],[zawartosc '[%']]]&gt;=1,martianeum[[#This Row],[masa '[kg']]]*martianeum[[#This Row],[zawartosc '[%']]]*0.01,0)</f>
        <v>0</v>
      </c>
      <c r="G779">
        <f>martianeum[[#This Row],[stan_magazynu '[kg']]]+martianeum[[#This Row],[ile_kg_materiału_z_ładunku]]</f>
        <v>16.308099999999964</v>
      </c>
      <c r="H779">
        <f>IF(martianeum[[#This Row],[stan_po_wydobyciu_z_ładunku]]&gt;=100,100,0)</f>
        <v>0</v>
      </c>
      <c r="I779">
        <f>martianeum[[#This Row],[stan_po_wydobyciu_z_ładunku]]-martianeum[[#This Row],[ile_zabiera_na_orbite]]</f>
        <v>16.308099999999964</v>
      </c>
    </row>
    <row r="780" spans="1:9" x14ac:dyDescent="0.25">
      <c r="A780" s="1">
        <v>49419</v>
      </c>
      <c r="B780">
        <f t="shared" si="12"/>
        <v>16.308099999999964</v>
      </c>
      <c r="C780" t="s">
        <v>10</v>
      </c>
      <c r="D780">
        <v>14.1</v>
      </c>
      <c r="E780">
        <v>13.1</v>
      </c>
      <c r="F780">
        <f>IF(martianeum[[#This Row],[zawartosc '[%']]]&gt;=1,martianeum[[#This Row],[masa '[kg']]]*martianeum[[#This Row],[zawartosc '[%']]]*0.01,0)</f>
        <v>1.8470999999999997</v>
      </c>
      <c r="G780">
        <f>martianeum[[#This Row],[stan_magazynu '[kg']]]+martianeum[[#This Row],[ile_kg_materiału_z_ładunku]]</f>
        <v>18.155199999999965</v>
      </c>
      <c r="H780">
        <f>IF(martianeum[[#This Row],[stan_po_wydobyciu_z_ładunku]]&gt;=100,100,0)</f>
        <v>0</v>
      </c>
      <c r="I780">
        <f>martianeum[[#This Row],[stan_po_wydobyciu_z_ładunku]]-martianeum[[#This Row],[ile_zabiera_na_orbite]]</f>
        <v>18.155199999999965</v>
      </c>
    </row>
    <row r="781" spans="1:9" x14ac:dyDescent="0.25">
      <c r="A781" s="1">
        <v>49420</v>
      </c>
      <c r="B781">
        <f t="shared" si="12"/>
        <v>18.155199999999965</v>
      </c>
      <c r="C781" t="s">
        <v>28</v>
      </c>
      <c r="D781">
        <v>15.9</v>
      </c>
      <c r="E781">
        <v>0.5</v>
      </c>
      <c r="F781">
        <f>IF(martianeum[[#This Row],[zawartosc '[%']]]&gt;=1,martianeum[[#This Row],[masa '[kg']]]*martianeum[[#This Row],[zawartosc '[%']]]*0.01,0)</f>
        <v>0</v>
      </c>
      <c r="G781">
        <f>martianeum[[#This Row],[stan_magazynu '[kg']]]+martianeum[[#This Row],[ile_kg_materiału_z_ładunku]]</f>
        <v>18.155199999999965</v>
      </c>
      <c r="H781">
        <f>IF(martianeum[[#This Row],[stan_po_wydobyciu_z_ładunku]]&gt;=100,100,0)</f>
        <v>0</v>
      </c>
      <c r="I781">
        <f>martianeum[[#This Row],[stan_po_wydobyciu_z_ładunku]]-martianeum[[#This Row],[ile_zabiera_na_orbite]]</f>
        <v>18.155199999999965</v>
      </c>
    </row>
    <row r="782" spans="1:9" x14ac:dyDescent="0.25">
      <c r="A782" s="1">
        <v>49421</v>
      </c>
      <c r="B782">
        <f t="shared" si="12"/>
        <v>18.155199999999965</v>
      </c>
      <c r="C782" t="s">
        <v>19</v>
      </c>
      <c r="D782">
        <v>28.2</v>
      </c>
      <c r="E782">
        <v>26.9</v>
      </c>
      <c r="F782">
        <f>IF(martianeum[[#This Row],[zawartosc '[%']]]&gt;=1,martianeum[[#This Row],[masa '[kg']]]*martianeum[[#This Row],[zawartosc '[%']]]*0.01,0)</f>
        <v>7.585799999999999</v>
      </c>
      <c r="G782">
        <f>martianeum[[#This Row],[stan_magazynu '[kg']]]+martianeum[[#This Row],[ile_kg_materiału_z_ładunku]]</f>
        <v>25.740999999999964</v>
      </c>
      <c r="H782">
        <f>IF(martianeum[[#This Row],[stan_po_wydobyciu_z_ładunku]]&gt;=100,100,0)</f>
        <v>0</v>
      </c>
      <c r="I782">
        <f>martianeum[[#This Row],[stan_po_wydobyciu_z_ładunku]]-martianeum[[#This Row],[ile_zabiera_na_orbite]]</f>
        <v>25.740999999999964</v>
      </c>
    </row>
    <row r="783" spans="1:9" x14ac:dyDescent="0.25">
      <c r="A783" s="1">
        <v>49422</v>
      </c>
      <c r="B783">
        <f t="shared" si="12"/>
        <v>25.740999999999964</v>
      </c>
      <c r="C783" t="s">
        <v>28</v>
      </c>
      <c r="D783">
        <v>17.100000000000001</v>
      </c>
      <c r="E783">
        <v>0.5</v>
      </c>
      <c r="F783">
        <f>IF(martianeum[[#This Row],[zawartosc '[%']]]&gt;=1,martianeum[[#This Row],[masa '[kg']]]*martianeum[[#This Row],[zawartosc '[%']]]*0.01,0)</f>
        <v>0</v>
      </c>
      <c r="G783">
        <f>martianeum[[#This Row],[stan_magazynu '[kg']]]+martianeum[[#This Row],[ile_kg_materiału_z_ładunku]]</f>
        <v>25.740999999999964</v>
      </c>
      <c r="H783">
        <f>IF(martianeum[[#This Row],[stan_po_wydobyciu_z_ładunku]]&gt;=100,100,0)</f>
        <v>0</v>
      </c>
      <c r="I783">
        <f>martianeum[[#This Row],[stan_po_wydobyciu_z_ładunku]]-martianeum[[#This Row],[ile_zabiera_na_orbite]]</f>
        <v>25.740999999999964</v>
      </c>
    </row>
    <row r="784" spans="1:9" x14ac:dyDescent="0.25">
      <c r="A784" s="1">
        <v>49423</v>
      </c>
      <c r="B784">
        <f t="shared" si="12"/>
        <v>25.740999999999964</v>
      </c>
      <c r="C784" t="s">
        <v>19</v>
      </c>
      <c r="D784">
        <v>27</v>
      </c>
      <c r="E784">
        <v>0</v>
      </c>
      <c r="F784">
        <f>IF(martianeum[[#This Row],[zawartosc '[%']]]&gt;=1,martianeum[[#This Row],[masa '[kg']]]*martianeum[[#This Row],[zawartosc '[%']]]*0.01,0)</f>
        <v>0</v>
      </c>
      <c r="G784">
        <f>martianeum[[#This Row],[stan_magazynu '[kg']]]+martianeum[[#This Row],[ile_kg_materiału_z_ładunku]]</f>
        <v>25.740999999999964</v>
      </c>
      <c r="H784">
        <f>IF(martianeum[[#This Row],[stan_po_wydobyciu_z_ładunku]]&gt;=100,100,0)</f>
        <v>0</v>
      </c>
      <c r="I784">
        <f>martianeum[[#This Row],[stan_po_wydobyciu_z_ładunku]]-martianeum[[#This Row],[ile_zabiera_na_orbite]]</f>
        <v>25.740999999999964</v>
      </c>
    </row>
    <row r="785" spans="1:9" x14ac:dyDescent="0.25">
      <c r="A785" s="1">
        <v>49424</v>
      </c>
      <c r="B785">
        <f t="shared" si="12"/>
        <v>25.740999999999964</v>
      </c>
      <c r="C785" t="s">
        <v>18</v>
      </c>
      <c r="D785">
        <v>24.1</v>
      </c>
      <c r="E785">
        <v>0</v>
      </c>
      <c r="F785">
        <f>IF(martianeum[[#This Row],[zawartosc '[%']]]&gt;=1,martianeum[[#This Row],[masa '[kg']]]*martianeum[[#This Row],[zawartosc '[%']]]*0.01,0)</f>
        <v>0</v>
      </c>
      <c r="G785">
        <f>martianeum[[#This Row],[stan_magazynu '[kg']]]+martianeum[[#This Row],[ile_kg_materiału_z_ładunku]]</f>
        <v>25.740999999999964</v>
      </c>
      <c r="H785">
        <f>IF(martianeum[[#This Row],[stan_po_wydobyciu_z_ładunku]]&gt;=100,100,0)</f>
        <v>0</v>
      </c>
      <c r="I785">
        <f>martianeum[[#This Row],[stan_po_wydobyciu_z_ładunku]]-martianeum[[#This Row],[ile_zabiera_na_orbite]]</f>
        <v>25.740999999999964</v>
      </c>
    </row>
    <row r="786" spans="1:9" x14ac:dyDescent="0.25">
      <c r="A786" s="1">
        <v>49425</v>
      </c>
      <c r="B786">
        <f t="shared" si="12"/>
        <v>25.740999999999964</v>
      </c>
      <c r="C786" t="s">
        <v>12</v>
      </c>
      <c r="D786">
        <v>10.4</v>
      </c>
      <c r="E786">
        <v>7.2</v>
      </c>
      <c r="F786">
        <f>IF(martianeum[[#This Row],[zawartosc '[%']]]&gt;=1,martianeum[[#This Row],[masa '[kg']]]*martianeum[[#This Row],[zawartosc '[%']]]*0.01,0)</f>
        <v>0.74880000000000013</v>
      </c>
      <c r="G786">
        <f>martianeum[[#This Row],[stan_magazynu '[kg']]]+martianeum[[#This Row],[ile_kg_materiału_z_ładunku]]</f>
        <v>26.489799999999963</v>
      </c>
      <c r="H786">
        <f>IF(martianeum[[#This Row],[stan_po_wydobyciu_z_ładunku]]&gt;=100,100,0)</f>
        <v>0</v>
      </c>
      <c r="I786">
        <f>martianeum[[#This Row],[stan_po_wydobyciu_z_ładunku]]-martianeum[[#This Row],[ile_zabiera_na_orbite]]</f>
        <v>26.489799999999963</v>
      </c>
    </row>
    <row r="787" spans="1:9" x14ac:dyDescent="0.25">
      <c r="A787" s="1">
        <v>49426</v>
      </c>
      <c r="B787">
        <f t="shared" si="12"/>
        <v>26.489799999999963</v>
      </c>
      <c r="C787" t="s">
        <v>13</v>
      </c>
      <c r="D787">
        <v>27.2</v>
      </c>
      <c r="E787">
        <v>15.1</v>
      </c>
      <c r="F787">
        <f>IF(martianeum[[#This Row],[zawartosc '[%']]]&gt;=1,martianeum[[#This Row],[masa '[kg']]]*martianeum[[#This Row],[zawartosc '[%']]]*0.01,0)</f>
        <v>4.1071999999999997</v>
      </c>
      <c r="G787">
        <f>martianeum[[#This Row],[stan_magazynu '[kg']]]+martianeum[[#This Row],[ile_kg_materiału_z_ładunku]]</f>
        <v>30.596999999999962</v>
      </c>
      <c r="H787">
        <f>IF(martianeum[[#This Row],[stan_po_wydobyciu_z_ładunku]]&gt;=100,100,0)</f>
        <v>0</v>
      </c>
      <c r="I787">
        <f>martianeum[[#This Row],[stan_po_wydobyciu_z_ładunku]]-martianeum[[#This Row],[ile_zabiera_na_orbite]]</f>
        <v>30.596999999999962</v>
      </c>
    </row>
    <row r="788" spans="1:9" x14ac:dyDescent="0.25">
      <c r="A788" s="1">
        <v>49427</v>
      </c>
      <c r="B788">
        <f t="shared" si="12"/>
        <v>30.596999999999962</v>
      </c>
      <c r="C788" t="s">
        <v>22</v>
      </c>
      <c r="D788">
        <v>22.1</v>
      </c>
      <c r="E788">
        <v>0</v>
      </c>
      <c r="F788">
        <f>IF(martianeum[[#This Row],[zawartosc '[%']]]&gt;=1,martianeum[[#This Row],[masa '[kg']]]*martianeum[[#This Row],[zawartosc '[%']]]*0.01,0)</f>
        <v>0</v>
      </c>
      <c r="G788">
        <f>martianeum[[#This Row],[stan_magazynu '[kg']]]+martianeum[[#This Row],[ile_kg_materiału_z_ładunku]]</f>
        <v>30.596999999999962</v>
      </c>
      <c r="H788">
        <f>IF(martianeum[[#This Row],[stan_po_wydobyciu_z_ładunku]]&gt;=100,100,0)</f>
        <v>0</v>
      </c>
      <c r="I788">
        <f>martianeum[[#This Row],[stan_po_wydobyciu_z_ładunku]]-martianeum[[#This Row],[ile_zabiera_na_orbite]]</f>
        <v>30.596999999999962</v>
      </c>
    </row>
    <row r="789" spans="1:9" x14ac:dyDescent="0.25">
      <c r="A789" s="1">
        <v>49428</v>
      </c>
      <c r="B789">
        <f t="shared" si="12"/>
        <v>30.596999999999962</v>
      </c>
      <c r="C789" t="s">
        <v>14</v>
      </c>
      <c r="D789">
        <v>13.3</v>
      </c>
      <c r="E789">
        <v>8.5</v>
      </c>
      <c r="F789">
        <f>IF(martianeum[[#This Row],[zawartosc '[%']]]&gt;=1,martianeum[[#This Row],[masa '[kg']]]*martianeum[[#This Row],[zawartosc '[%']]]*0.01,0)</f>
        <v>1.1305000000000001</v>
      </c>
      <c r="G789">
        <f>martianeum[[#This Row],[stan_magazynu '[kg']]]+martianeum[[#This Row],[ile_kg_materiału_z_ładunku]]</f>
        <v>31.727499999999964</v>
      </c>
      <c r="H789">
        <f>IF(martianeum[[#This Row],[stan_po_wydobyciu_z_ładunku]]&gt;=100,100,0)</f>
        <v>0</v>
      </c>
      <c r="I789">
        <f>martianeum[[#This Row],[stan_po_wydobyciu_z_ładunku]]-martianeum[[#This Row],[ile_zabiera_na_orbite]]</f>
        <v>31.727499999999964</v>
      </c>
    </row>
    <row r="790" spans="1:9" x14ac:dyDescent="0.25">
      <c r="A790" s="1">
        <v>49429</v>
      </c>
      <c r="B790">
        <f t="shared" si="12"/>
        <v>31.727499999999964</v>
      </c>
      <c r="C790" t="s">
        <v>12</v>
      </c>
      <c r="D790">
        <v>26.4</v>
      </c>
      <c r="E790">
        <v>0</v>
      </c>
      <c r="F790">
        <f>IF(martianeum[[#This Row],[zawartosc '[%']]]&gt;=1,martianeum[[#This Row],[masa '[kg']]]*martianeum[[#This Row],[zawartosc '[%']]]*0.01,0)</f>
        <v>0</v>
      </c>
      <c r="G790">
        <f>martianeum[[#This Row],[stan_magazynu '[kg']]]+martianeum[[#This Row],[ile_kg_materiału_z_ładunku]]</f>
        <v>31.727499999999964</v>
      </c>
      <c r="H790">
        <f>IF(martianeum[[#This Row],[stan_po_wydobyciu_z_ładunku]]&gt;=100,100,0)</f>
        <v>0</v>
      </c>
      <c r="I790">
        <f>martianeum[[#This Row],[stan_po_wydobyciu_z_ładunku]]-martianeum[[#This Row],[ile_zabiera_na_orbite]]</f>
        <v>31.727499999999964</v>
      </c>
    </row>
    <row r="791" spans="1:9" x14ac:dyDescent="0.25">
      <c r="A791" s="1">
        <v>49430</v>
      </c>
      <c r="B791">
        <f t="shared" si="12"/>
        <v>31.727499999999964</v>
      </c>
      <c r="C791" t="s">
        <v>25</v>
      </c>
      <c r="D791">
        <v>25.8</v>
      </c>
      <c r="E791">
        <v>2.9</v>
      </c>
      <c r="F791">
        <f>IF(martianeum[[#This Row],[zawartosc '[%']]]&gt;=1,martianeum[[#This Row],[masa '[kg']]]*martianeum[[#This Row],[zawartosc '[%']]]*0.01,0)</f>
        <v>0.74819999999999998</v>
      </c>
      <c r="G791">
        <f>martianeum[[#This Row],[stan_magazynu '[kg']]]+martianeum[[#This Row],[ile_kg_materiału_z_ładunku]]</f>
        <v>32.475699999999961</v>
      </c>
      <c r="H791">
        <f>IF(martianeum[[#This Row],[stan_po_wydobyciu_z_ładunku]]&gt;=100,100,0)</f>
        <v>0</v>
      </c>
      <c r="I791">
        <f>martianeum[[#This Row],[stan_po_wydobyciu_z_ładunku]]-martianeum[[#This Row],[ile_zabiera_na_orbite]]</f>
        <v>32.475699999999961</v>
      </c>
    </row>
    <row r="792" spans="1:9" x14ac:dyDescent="0.25">
      <c r="A792" s="1">
        <v>49431</v>
      </c>
      <c r="B792">
        <f t="shared" si="12"/>
        <v>32.475699999999961</v>
      </c>
      <c r="C792" t="s">
        <v>15</v>
      </c>
      <c r="D792">
        <v>23</v>
      </c>
      <c r="E792">
        <v>3.8</v>
      </c>
      <c r="F792">
        <f>IF(martianeum[[#This Row],[zawartosc '[%']]]&gt;=1,martianeum[[#This Row],[masa '[kg']]]*martianeum[[#This Row],[zawartosc '[%']]]*0.01,0)</f>
        <v>0.87399999999999989</v>
      </c>
      <c r="G792">
        <f>martianeum[[#This Row],[stan_magazynu '[kg']]]+martianeum[[#This Row],[ile_kg_materiału_z_ładunku]]</f>
        <v>33.349699999999963</v>
      </c>
      <c r="H792">
        <f>IF(martianeum[[#This Row],[stan_po_wydobyciu_z_ładunku]]&gt;=100,100,0)</f>
        <v>0</v>
      </c>
      <c r="I792">
        <f>martianeum[[#This Row],[stan_po_wydobyciu_z_ładunku]]-martianeum[[#This Row],[ile_zabiera_na_orbite]]</f>
        <v>33.349699999999963</v>
      </c>
    </row>
    <row r="793" spans="1:9" x14ac:dyDescent="0.25">
      <c r="A793" s="1">
        <v>49432</v>
      </c>
      <c r="B793">
        <f t="shared" si="12"/>
        <v>33.349699999999963</v>
      </c>
      <c r="C793" t="s">
        <v>13</v>
      </c>
      <c r="D793">
        <v>22.7</v>
      </c>
      <c r="E793">
        <v>0</v>
      </c>
      <c r="F793">
        <f>IF(martianeum[[#This Row],[zawartosc '[%']]]&gt;=1,martianeum[[#This Row],[masa '[kg']]]*martianeum[[#This Row],[zawartosc '[%']]]*0.01,0)</f>
        <v>0</v>
      </c>
      <c r="G793">
        <f>martianeum[[#This Row],[stan_magazynu '[kg']]]+martianeum[[#This Row],[ile_kg_materiału_z_ładunku]]</f>
        <v>33.349699999999963</v>
      </c>
      <c r="H793">
        <f>IF(martianeum[[#This Row],[stan_po_wydobyciu_z_ładunku]]&gt;=100,100,0)</f>
        <v>0</v>
      </c>
      <c r="I793">
        <f>martianeum[[#This Row],[stan_po_wydobyciu_z_ładunku]]-martianeum[[#This Row],[ile_zabiera_na_orbite]]</f>
        <v>33.349699999999963</v>
      </c>
    </row>
    <row r="794" spans="1:9" x14ac:dyDescent="0.25">
      <c r="A794" s="1">
        <v>49433</v>
      </c>
      <c r="B794">
        <f t="shared" si="12"/>
        <v>33.349699999999963</v>
      </c>
      <c r="C794" t="s">
        <v>26</v>
      </c>
      <c r="D794">
        <v>26.2</v>
      </c>
      <c r="E794">
        <v>5.0999999999999996</v>
      </c>
      <c r="F794">
        <f>IF(martianeum[[#This Row],[zawartosc '[%']]]&gt;=1,martianeum[[#This Row],[masa '[kg']]]*martianeum[[#This Row],[zawartosc '[%']]]*0.01,0)</f>
        <v>1.3361999999999998</v>
      </c>
      <c r="G794">
        <f>martianeum[[#This Row],[stan_magazynu '[kg']]]+martianeum[[#This Row],[ile_kg_materiału_z_ładunku]]</f>
        <v>34.685899999999961</v>
      </c>
      <c r="H794">
        <f>IF(martianeum[[#This Row],[stan_po_wydobyciu_z_ładunku]]&gt;=100,100,0)</f>
        <v>0</v>
      </c>
      <c r="I794">
        <f>martianeum[[#This Row],[stan_po_wydobyciu_z_ładunku]]-martianeum[[#This Row],[ile_zabiera_na_orbite]]</f>
        <v>34.685899999999961</v>
      </c>
    </row>
    <row r="795" spans="1:9" x14ac:dyDescent="0.25">
      <c r="A795" s="1">
        <v>49434</v>
      </c>
      <c r="B795">
        <f t="shared" si="12"/>
        <v>34.685899999999961</v>
      </c>
      <c r="C795" t="s">
        <v>14</v>
      </c>
      <c r="D795">
        <v>16.600000000000001</v>
      </c>
      <c r="E795">
        <v>0</v>
      </c>
      <c r="F795">
        <f>IF(martianeum[[#This Row],[zawartosc '[%']]]&gt;=1,martianeum[[#This Row],[masa '[kg']]]*martianeum[[#This Row],[zawartosc '[%']]]*0.01,0)</f>
        <v>0</v>
      </c>
      <c r="G795">
        <f>martianeum[[#This Row],[stan_magazynu '[kg']]]+martianeum[[#This Row],[ile_kg_materiału_z_ładunku]]</f>
        <v>34.685899999999961</v>
      </c>
      <c r="H795">
        <f>IF(martianeum[[#This Row],[stan_po_wydobyciu_z_ładunku]]&gt;=100,100,0)</f>
        <v>0</v>
      </c>
      <c r="I795">
        <f>martianeum[[#This Row],[stan_po_wydobyciu_z_ładunku]]-martianeum[[#This Row],[ile_zabiera_na_orbite]]</f>
        <v>34.685899999999961</v>
      </c>
    </row>
    <row r="796" spans="1:9" x14ac:dyDescent="0.25">
      <c r="A796" s="1">
        <v>49435</v>
      </c>
      <c r="B796">
        <f t="shared" si="12"/>
        <v>34.685899999999961</v>
      </c>
      <c r="C796" t="s">
        <v>23</v>
      </c>
      <c r="D796">
        <v>23.9</v>
      </c>
      <c r="E796">
        <v>0</v>
      </c>
      <c r="F796">
        <f>IF(martianeum[[#This Row],[zawartosc '[%']]]&gt;=1,martianeum[[#This Row],[masa '[kg']]]*martianeum[[#This Row],[zawartosc '[%']]]*0.01,0)</f>
        <v>0</v>
      </c>
      <c r="G796">
        <f>martianeum[[#This Row],[stan_magazynu '[kg']]]+martianeum[[#This Row],[ile_kg_materiału_z_ładunku]]</f>
        <v>34.685899999999961</v>
      </c>
      <c r="H796">
        <f>IF(martianeum[[#This Row],[stan_po_wydobyciu_z_ładunku]]&gt;=100,100,0)</f>
        <v>0</v>
      </c>
      <c r="I796">
        <f>martianeum[[#This Row],[stan_po_wydobyciu_z_ładunku]]-martianeum[[#This Row],[ile_zabiera_na_orbite]]</f>
        <v>34.685899999999961</v>
      </c>
    </row>
    <row r="797" spans="1:9" x14ac:dyDescent="0.25">
      <c r="A797" s="1">
        <v>49436</v>
      </c>
      <c r="B797">
        <f t="shared" si="12"/>
        <v>34.685899999999961</v>
      </c>
      <c r="C797" t="s">
        <v>7</v>
      </c>
      <c r="D797">
        <v>10.6</v>
      </c>
      <c r="E797">
        <v>21.3</v>
      </c>
      <c r="F797">
        <f>IF(martianeum[[#This Row],[zawartosc '[%']]]&gt;=1,martianeum[[#This Row],[masa '[kg']]]*martianeum[[#This Row],[zawartosc '[%']]]*0.01,0)</f>
        <v>2.2578</v>
      </c>
      <c r="G797">
        <f>martianeum[[#This Row],[stan_magazynu '[kg']]]+martianeum[[#This Row],[ile_kg_materiału_z_ładunku]]</f>
        <v>36.943699999999964</v>
      </c>
      <c r="H797">
        <f>IF(martianeum[[#This Row],[stan_po_wydobyciu_z_ładunku]]&gt;=100,100,0)</f>
        <v>0</v>
      </c>
      <c r="I797">
        <f>martianeum[[#This Row],[stan_po_wydobyciu_z_ładunku]]-martianeum[[#This Row],[ile_zabiera_na_orbite]]</f>
        <v>36.943699999999964</v>
      </c>
    </row>
    <row r="798" spans="1:9" x14ac:dyDescent="0.25">
      <c r="A798" s="1">
        <v>49437</v>
      </c>
      <c r="B798">
        <f t="shared" si="12"/>
        <v>36.943699999999964</v>
      </c>
      <c r="C798" t="s">
        <v>10</v>
      </c>
      <c r="D798">
        <v>22.8</v>
      </c>
      <c r="E798">
        <v>24.6</v>
      </c>
      <c r="F798">
        <f>IF(martianeum[[#This Row],[zawartosc '[%']]]&gt;=1,martianeum[[#This Row],[masa '[kg']]]*martianeum[[#This Row],[zawartosc '[%']]]*0.01,0)</f>
        <v>5.6088000000000005</v>
      </c>
      <c r="G798">
        <f>martianeum[[#This Row],[stan_magazynu '[kg']]]+martianeum[[#This Row],[ile_kg_materiału_z_ładunku]]</f>
        <v>42.552499999999966</v>
      </c>
      <c r="H798">
        <f>IF(martianeum[[#This Row],[stan_po_wydobyciu_z_ładunku]]&gt;=100,100,0)</f>
        <v>0</v>
      </c>
      <c r="I798">
        <f>martianeum[[#This Row],[stan_po_wydobyciu_z_ładunku]]-martianeum[[#This Row],[ile_zabiera_na_orbite]]</f>
        <v>42.552499999999966</v>
      </c>
    </row>
    <row r="799" spans="1:9" x14ac:dyDescent="0.25">
      <c r="A799" s="1">
        <v>49438</v>
      </c>
      <c r="B799">
        <f t="shared" si="12"/>
        <v>42.552499999999966</v>
      </c>
      <c r="C799" t="s">
        <v>5</v>
      </c>
      <c r="D799">
        <v>26.8</v>
      </c>
      <c r="E799">
        <v>7.5</v>
      </c>
      <c r="F799">
        <f>IF(martianeum[[#This Row],[zawartosc '[%']]]&gt;=1,martianeum[[#This Row],[masa '[kg']]]*martianeum[[#This Row],[zawartosc '[%']]]*0.01,0)</f>
        <v>2.0100000000000002</v>
      </c>
      <c r="G799">
        <f>martianeum[[#This Row],[stan_magazynu '[kg']]]+martianeum[[#This Row],[ile_kg_materiału_z_ładunku]]</f>
        <v>44.562499999999964</v>
      </c>
      <c r="H799">
        <f>IF(martianeum[[#This Row],[stan_po_wydobyciu_z_ładunku]]&gt;=100,100,0)</f>
        <v>0</v>
      </c>
      <c r="I799">
        <f>martianeum[[#This Row],[stan_po_wydobyciu_z_ładunku]]-martianeum[[#This Row],[ile_zabiera_na_orbite]]</f>
        <v>44.562499999999964</v>
      </c>
    </row>
    <row r="800" spans="1:9" x14ac:dyDescent="0.25">
      <c r="A800" s="1">
        <v>49439</v>
      </c>
      <c r="B800">
        <f t="shared" si="12"/>
        <v>44.562499999999964</v>
      </c>
      <c r="C800" t="s">
        <v>19</v>
      </c>
      <c r="D800">
        <v>21.3</v>
      </c>
      <c r="E800">
        <v>37.700000000000003</v>
      </c>
      <c r="F800">
        <f>IF(martianeum[[#This Row],[zawartosc '[%']]]&gt;=1,martianeum[[#This Row],[masa '[kg']]]*martianeum[[#This Row],[zawartosc '[%']]]*0.01,0)</f>
        <v>8.0301000000000009</v>
      </c>
      <c r="G800">
        <f>martianeum[[#This Row],[stan_magazynu '[kg']]]+martianeum[[#This Row],[ile_kg_materiału_z_ładunku]]</f>
        <v>52.592599999999962</v>
      </c>
      <c r="H800">
        <f>IF(martianeum[[#This Row],[stan_po_wydobyciu_z_ładunku]]&gt;=100,100,0)</f>
        <v>0</v>
      </c>
      <c r="I800">
        <f>martianeum[[#This Row],[stan_po_wydobyciu_z_ładunku]]-martianeum[[#This Row],[ile_zabiera_na_orbite]]</f>
        <v>52.592599999999962</v>
      </c>
    </row>
    <row r="801" spans="1:9" x14ac:dyDescent="0.25">
      <c r="A801" s="1">
        <v>49440</v>
      </c>
      <c r="B801">
        <f t="shared" si="12"/>
        <v>52.592599999999962</v>
      </c>
      <c r="C801" t="s">
        <v>12</v>
      </c>
      <c r="D801">
        <v>20.3</v>
      </c>
      <c r="E801">
        <v>11</v>
      </c>
      <c r="F801">
        <f>IF(martianeum[[#This Row],[zawartosc '[%']]]&gt;=1,martianeum[[#This Row],[masa '[kg']]]*martianeum[[#This Row],[zawartosc '[%']]]*0.01,0)</f>
        <v>2.2330000000000001</v>
      </c>
      <c r="G801">
        <f>martianeum[[#This Row],[stan_magazynu '[kg']]]+martianeum[[#This Row],[ile_kg_materiału_z_ładunku]]</f>
        <v>54.825599999999959</v>
      </c>
      <c r="H801">
        <f>IF(martianeum[[#This Row],[stan_po_wydobyciu_z_ładunku]]&gt;=100,100,0)</f>
        <v>0</v>
      </c>
      <c r="I801">
        <f>martianeum[[#This Row],[stan_po_wydobyciu_z_ładunku]]-martianeum[[#This Row],[ile_zabiera_na_orbite]]</f>
        <v>54.825599999999959</v>
      </c>
    </row>
    <row r="802" spans="1:9" x14ac:dyDescent="0.25">
      <c r="A802" s="1">
        <v>49441</v>
      </c>
      <c r="B802">
        <f t="shared" si="12"/>
        <v>54.825599999999959</v>
      </c>
      <c r="C802" t="s">
        <v>19</v>
      </c>
      <c r="D802">
        <v>25.6</v>
      </c>
      <c r="E802">
        <v>20.100000000000001</v>
      </c>
      <c r="F802">
        <f>IF(martianeum[[#This Row],[zawartosc '[%']]]&gt;=1,martianeum[[#This Row],[masa '[kg']]]*martianeum[[#This Row],[zawartosc '[%']]]*0.01,0)</f>
        <v>5.1456000000000008</v>
      </c>
      <c r="G802">
        <f>martianeum[[#This Row],[stan_magazynu '[kg']]]+martianeum[[#This Row],[ile_kg_materiału_z_ładunku]]</f>
        <v>59.971199999999961</v>
      </c>
      <c r="H802">
        <f>IF(martianeum[[#This Row],[stan_po_wydobyciu_z_ładunku]]&gt;=100,100,0)</f>
        <v>0</v>
      </c>
      <c r="I802">
        <f>martianeum[[#This Row],[stan_po_wydobyciu_z_ładunku]]-martianeum[[#This Row],[ile_zabiera_na_orbite]]</f>
        <v>59.971199999999961</v>
      </c>
    </row>
    <row r="803" spans="1:9" x14ac:dyDescent="0.25">
      <c r="A803" s="1">
        <v>49442</v>
      </c>
      <c r="B803">
        <f t="shared" si="12"/>
        <v>59.971199999999961</v>
      </c>
      <c r="C803" t="s">
        <v>13</v>
      </c>
      <c r="D803">
        <v>25.1</v>
      </c>
      <c r="E803">
        <v>14.7</v>
      </c>
      <c r="F803">
        <f>IF(martianeum[[#This Row],[zawartosc '[%']]]&gt;=1,martianeum[[#This Row],[masa '[kg']]]*martianeum[[#This Row],[zawartosc '[%']]]*0.01,0)</f>
        <v>3.6897000000000002</v>
      </c>
      <c r="G803">
        <f>martianeum[[#This Row],[stan_magazynu '[kg']]]+martianeum[[#This Row],[ile_kg_materiału_z_ładunku]]</f>
        <v>63.660899999999963</v>
      </c>
      <c r="H803">
        <f>IF(martianeum[[#This Row],[stan_po_wydobyciu_z_ładunku]]&gt;=100,100,0)</f>
        <v>0</v>
      </c>
      <c r="I803">
        <f>martianeum[[#This Row],[stan_po_wydobyciu_z_ładunku]]-martianeum[[#This Row],[ile_zabiera_na_orbite]]</f>
        <v>63.660899999999963</v>
      </c>
    </row>
    <row r="804" spans="1:9" x14ac:dyDescent="0.25">
      <c r="A804" s="1">
        <v>49443</v>
      </c>
      <c r="B804">
        <f t="shared" si="12"/>
        <v>63.660899999999963</v>
      </c>
      <c r="C804" t="s">
        <v>7</v>
      </c>
      <c r="D804">
        <v>24.3</v>
      </c>
      <c r="E804">
        <v>24.3</v>
      </c>
      <c r="F804">
        <f>IF(martianeum[[#This Row],[zawartosc '[%']]]&gt;=1,martianeum[[#This Row],[masa '[kg']]]*martianeum[[#This Row],[zawartosc '[%']]]*0.01,0)</f>
        <v>5.9049000000000005</v>
      </c>
      <c r="G804">
        <f>martianeum[[#This Row],[stan_magazynu '[kg']]]+martianeum[[#This Row],[ile_kg_materiału_z_ładunku]]</f>
        <v>69.565799999999967</v>
      </c>
      <c r="H804">
        <f>IF(martianeum[[#This Row],[stan_po_wydobyciu_z_ładunku]]&gt;=100,100,0)</f>
        <v>0</v>
      </c>
      <c r="I804">
        <f>martianeum[[#This Row],[stan_po_wydobyciu_z_ładunku]]-martianeum[[#This Row],[ile_zabiera_na_orbite]]</f>
        <v>69.565799999999967</v>
      </c>
    </row>
    <row r="805" spans="1:9" x14ac:dyDescent="0.25">
      <c r="A805" s="1">
        <v>49444</v>
      </c>
      <c r="B805">
        <f t="shared" si="12"/>
        <v>69.565799999999967</v>
      </c>
      <c r="C805" t="s">
        <v>14</v>
      </c>
      <c r="D805">
        <v>12.9</v>
      </c>
      <c r="E805">
        <v>2.7</v>
      </c>
      <c r="F805">
        <f>IF(martianeum[[#This Row],[zawartosc '[%']]]&gt;=1,martianeum[[#This Row],[masa '[kg']]]*martianeum[[#This Row],[zawartosc '[%']]]*0.01,0)</f>
        <v>0.34830000000000005</v>
      </c>
      <c r="G805">
        <f>martianeum[[#This Row],[stan_magazynu '[kg']]]+martianeum[[#This Row],[ile_kg_materiału_z_ładunku]]</f>
        <v>69.914099999999962</v>
      </c>
      <c r="H805">
        <f>IF(martianeum[[#This Row],[stan_po_wydobyciu_z_ładunku]]&gt;=100,100,0)</f>
        <v>0</v>
      </c>
      <c r="I805">
        <f>martianeum[[#This Row],[stan_po_wydobyciu_z_ładunku]]-martianeum[[#This Row],[ile_zabiera_na_orbite]]</f>
        <v>69.914099999999962</v>
      </c>
    </row>
    <row r="806" spans="1:9" x14ac:dyDescent="0.25">
      <c r="A806" s="1">
        <v>49445</v>
      </c>
      <c r="B806">
        <f t="shared" si="12"/>
        <v>69.914099999999962</v>
      </c>
      <c r="C806" t="s">
        <v>19</v>
      </c>
      <c r="D806">
        <v>16.7</v>
      </c>
      <c r="E806">
        <v>27.7</v>
      </c>
      <c r="F806">
        <f>IF(martianeum[[#This Row],[zawartosc '[%']]]&gt;=1,martianeum[[#This Row],[masa '[kg']]]*martianeum[[#This Row],[zawartosc '[%']]]*0.01,0)</f>
        <v>4.6258999999999997</v>
      </c>
      <c r="G806">
        <f>martianeum[[#This Row],[stan_magazynu '[kg']]]+martianeum[[#This Row],[ile_kg_materiału_z_ładunku]]</f>
        <v>74.539999999999964</v>
      </c>
      <c r="H806">
        <f>IF(martianeum[[#This Row],[stan_po_wydobyciu_z_ładunku]]&gt;=100,100,0)</f>
        <v>0</v>
      </c>
      <c r="I806">
        <f>martianeum[[#This Row],[stan_po_wydobyciu_z_ładunku]]-martianeum[[#This Row],[ile_zabiera_na_orbite]]</f>
        <v>74.539999999999964</v>
      </c>
    </row>
    <row r="807" spans="1:9" x14ac:dyDescent="0.25">
      <c r="A807" s="1">
        <v>49446</v>
      </c>
      <c r="B807">
        <f t="shared" si="12"/>
        <v>74.539999999999964</v>
      </c>
      <c r="C807" t="s">
        <v>10</v>
      </c>
      <c r="D807">
        <v>16.2</v>
      </c>
      <c r="E807">
        <v>20.5</v>
      </c>
      <c r="F807">
        <f>IF(martianeum[[#This Row],[zawartosc '[%']]]&gt;=1,martianeum[[#This Row],[masa '[kg']]]*martianeum[[#This Row],[zawartosc '[%']]]*0.01,0)</f>
        <v>3.3209999999999997</v>
      </c>
      <c r="G807">
        <f>martianeum[[#This Row],[stan_magazynu '[kg']]]+martianeum[[#This Row],[ile_kg_materiału_z_ładunku]]</f>
        <v>77.860999999999962</v>
      </c>
      <c r="H807">
        <f>IF(martianeum[[#This Row],[stan_po_wydobyciu_z_ładunku]]&gt;=100,100,0)</f>
        <v>0</v>
      </c>
      <c r="I807">
        <f>martianeum[[#This Row],[stan_po_wydobyciu_z_ładunku]]-martianeum[[#This Row],[ile_zabiera_na_orbite]]</f>
        <v>77.860999999999962</v>
      </c>
    </row>
    <row r="808" spans="1:9" x14ac:dyDescent="0.25">
      <c r="A808" s="1">
        <v>49447</v>
      </c>
      <c r="B808">
        <f t="shared" si="12"/>
        <v>77.860999999999962</v>
      </c>
      <c r="C808" t="s">
        <v>12</v>
      </c>
      <c r="D808">
        <v>19.5</v>
      </c>
      <c r="E808">
        <v>5.0999999999999996</v>
      </c>
      <c r="F808">
        <f>IF(martianeum[[#This Row],[zawartosc '[%']]]&gt;=1,martianeum[[#This Row],[masa '[kg']]]*martianeum[[#This Row],[zawartosc '[%']]]*0.01,0)</f>
        <v>0.99449999999999994</v>
      </c>
      <c r="G808">
        <f>martianeum[[#This Row],[stan_magazynu '[kg']]]+martianeum[[#This Row],[ile_kg_materiału_z_ładunku]]</f>
        <v>78.855499999999964</v>
      </c>
      <c r="H808">
        <f>IF(martianeum[[#This Row],[stan_po_wydobyciu_z_ładunku]]&gt;=100,100,0)</f>
        <v>0</v>
      </c>
      <c r="I808">
        <f>martianeum[[#This Row],[stan_po_wydobyciu_z_ładunku]]-martianeum[[#This Row],[ile_zabiera_na_orbite]]</f>
        <v>78.855499999999964</v>
      </c>
    </row>
    <row r="809" spans="1:9" x14ac:dyDescent="0.25">
      <c r="A809" s="1">
        <v>49448</v>
      </c>
      <c r="B809">
        <f t="shared" si="12"/>
        <v>78.855499999999964</v>
      </c>
      <c r="C809" t="s">
        <v>10</v>
      </c>
      <c r="D809">
        <v>22.9</v>
      </c>
      <c r="E809">
        <v>6.6</v>
      </c>
      <c r="F809">
        <f>IF(martianeum[[#This Row],[zawartosc '[%']]]&gt;=1,martianeum[[#This Row],[masa '[kg']]]*martianeum[[#This Row],[zawartosc '[%']]]*0.01,0)</f>
        <v>1.5113999999999999</v>
      </c>
      <c r="G809">
        <f>martianeum[[#This Row],[stan_magazynu '[kg']]]+martianeum[[#This Row],[ile_kg_materiału_z_ładunku]]</f>
        <v>80.366899999999958</v>
      </c>
      <c r="H809">
        <f>IF(martianeum[[#This Row],[stan_po_wydobyciu_z_ładunku]]&gt;=100,100,0)</f>
        <v>0</v>
      </c>
      <c r="I809">
        <f>martianeum[[#This Row],[stan_po_wydobyciu_z_ładunku]]-martianeum[[#This Row],[ile_zabiera_na_orbite]]</f>
        <v>80.366899999999958</v>
      </c>
    </row>
    <row r="810" spans="1:9" x14ac:dyDescent="0.25">
      <c r="A810" s="1">
        <v>49449</v>
      </c>
      <c r="B810">
        <f t="shared" si="12"/>
        <v>80.366899999999958</v>
      </c>
      <c r="C810" t="s">
        <v>19</v>
      </c>
      <c r="D810">
        <v>25.9</v>
      </c>
      <c r="E810">
        <v>4.4000000000000004</v>
      </c>
      <c r="F810">
        <f>IF(martianeum[[#This Row],[zawartosc '[%']]]&gt;=1,martianeum[[#This Row],[masa '[kg']]]*martianeum[[#This Row],[zawartosc '[%']]]*0.01,0)</f>
        <v>1.1396000000000002</v>
      </c>
      <c r="G810">
        <f>martianeum[[#This Row],[stan_magazynu '[kg']]]+martianeum[[#This Row],[ile_kg_materiału_z_ładunku]]</f>
        <v>81.50649999999996</v>
      </c>
      <c r="H810">
        <f>IF(martianeum[[#This Row],[stan_po_wydobyciu_z_ładunku]]&gt;=100,100,0)</f>
        <v>0</v>
      </c>
      <c r="I810">
        <f>martianeum[[#This Row],[stan_po_wydobyciu_z_ładunku]]-martianeum[[#This Row],[ile_zabiera_na_orbite]]</f>
        <v>81.50649999999996</v>
      </c>
    </row>
    <row r="811" spans="1:9" x14ac:dyDescent="0.25">
      <c r="A811" s="1">
        <v>49450</v>
      </c>
      <c r="B811">
        <f t="shared" si="12"/>
        <v>81.50649999999996</v>
      </c>
      <c r="C811" t="s">
        <v>18</v>
      </c>
      <c r="D811">
        <v>20.3</v>
      </c>
      <c r="E811">
        <v>4.5999999999999996</v>
      </c>
      <c r="F811">
        <f>IF(martianeum[[#This Row],[zawartosc '[%']]]&gt;=1,martianeum[[#This Row],[masa '[kg']]]*martianeum[[#This Row],[zawartosc '[%']]]*0.01,0)</f>
        <v>0.93379999999999996</v>
      </c>
      <c r="G811">
        <f>martianeum[[#This Row],[stan_magazynu '[kg']]]+martianeum[[#This Row],[ile_kg_materiału_z_ładunku]]</f>
        <v>82.440299999999965</v>
      </c>
      <c r="H811">
        <f>IF(martianeum[[#This Row],[stan_po_wydobyciu_z_ładunku]]&gt;=100,100,0)</f>
        <v>0</v>
      </c>
      <c r="I811">
        <f>martianeum[[#This Row],[stan_po_wydobyciu_z_ładunku]]-martianeum[[#This Row],[ile_zabiera_na_orbite]]</f>
        <v>82.440299999999965</v>
      </c>
    </row>
    <row r="812" spans="1:9" x14ac:dyDescent="0.25">
      <c r="A812" s="1">
        <v>49451</v>
      </c>
      <c r="B812">
        <f t="shared" si="12"/>
        <v>82.440299999999965</v>
      </c>
      <c r="C812" t="s">
        <v>28</v>
      </c>
      <c r="D812">
        <v>11.3</v>
      </c>
      <c r="E812">
        <v>0.3</v>
      </c>
      <c r="F812">
        <f>IF(martianeum[[#This Row],[zawartosc '[%']]]&gt;=1,martianeum[[#This Row],[masa '[kg']]]*martianeum[[#This Row],[zawartosc '[%']]]*0.01,0)</f>
        <v>0</v>
      </c>
      <c r="G812">
        <f>martianeum[[#This Row],[stan_magazynu '[kg']]]+martianeum[[#This Row],[ile_kg_materiału_z_ładunku]]</f>
        <v>82.440299999999965</v>
      </c>
      <c r="H812">
        <f>IF(martianeum[[#This Row],[stan_po_wydobyciu_z_ładunku]]&gt;=100,100,0)</f>
        <v>0</v>
      </c>
      <c r="I812">
        <f>martianeum[[#This Row],[stan_po_wydobyciu_z_ładunku]]-martianeum[[#This Row],[ile_zabiera_na_orbite]]</f>
        <v>82.440299999999965</v>
      </c>
    </row>
    <row r="813" spans="1:9" x14ac:dyDescent="0.25">
      <c r="A813" s="1">
        <v>49452</v>
      </c>
      <c r="B813">
        <f t="shared" si="12"/>
        <v>82.440299999999965</v>
      </c>
      <c r="C813" t="s">
        <v>10</v>
      </c>
      <c r="D813">
        <v>27.4</v>
      </c>
      <c r="E813">
        <v>29.9</v>
      </c>
      <c r="F813">
        <f>IF(martianeum[[#This Row],[zawartosc '[%']]]&gt;=1,martianeum[[#This Row],[masa '[kg']]]*martianeum[[#This Row],[zawartosc '[%']]]*0.01,0)</f>
        <v>8.1925999999999988</v>
      </c>
      <c r="G813">
        <f>martianeum[[#This Row],[stan_magazynu '[kg']]]+martianeum[[#This Row],[ile_kg_materiału_z_ładunku]]</f>
        <v>90.632899999999964</v>
      </c>
      <c r="H813">
        <f>IF(martianeum[[#This Row],[stan_po_wydobyciu_z_ładunku]]&gt;=100,100,0)</f>
        <v>0</v>
      </c>
      <c r="I813">
        <f>martianeum[[#This Row],[stan_po_wydobyciu_z_ładunku]]-martianeum[[#This Row],[ile_zabiera_na_orbite]]</f>
        <v>90.632899999999964</v>
      </c>
    </row>
    <row r="814" spans="1:9" x14ac:dyDescent="0.25">
      <c r="A814" s="1">
        <v>49453</v>
      </c>
      <c r="B814">
        <f t="shared" si="12"/>
        <v>90.632899999999964</v>
      </c>
      <c r="C814" t="s">
        <v>19</v>
      </c>
      <c r="D814">
        <v>29.2</v>
      </c>
      <c r="E814">
        <v>0</v>
      </c>
      <c r="F814">
        <f>IF(martianeum[[#This Row],[zawartosc '[%']]]&gt;=1,martianeum[[#This Row],[masa '[kg']]]*martianeum[[#This Row],[zawartosc '[%']]]*0.01,0)</f>
        <v>0</v>
      </c>
      <c r="G814">
        <f>martianeum[[#This Row],[stan_magazynu '[kg']]]+martianeum[[#This Row],[ile_kg_materiału_z_ładunku]]</f>
        <v>90.632899999999964</v>
      </c>
      <c r="H814">
        <f>IF(martianeum[[#This Row],[stan_po_wydobyciu_z_ładunku]]&gt;=100,100,0)</f>
        <v>0</v>
      </c>
      <c r="I814">
        <f>martianeum[[#This Row],[stan_po_wydobyciu_z_ładunku]]-martianeum[[#This Row],[ile_zabiera_na_orbite]]</f>
        <v>90.632899999999964</v>
      </c>
    </row>
    <row r="815" spans="1:9" x14ac:dyDescent="0.25">
      <c r="A815" s="1">
        <v>49454</v>
      </c>
      <c r="B815">
        <f t="shared" si="12"/>
        <v>90.632899999999964</v>
      </c>
      <c r="C815" t="s">
        <v>4</v>
      </c>
      <c r="D815">
        <v>27.4</v>
      </c>
      <c r="E815">
        <v>0</v>
      </c>
      <c r="F815">
        <f>IF(martianeum[[#This Row],[zawartosc '[%']]]&gt;=1,martianeum[[#This Row],[masa '[kg']]]*martianeum[[#This Row],[zawartosc '[%']]]*0.01,0)</f>
        <v>0</v>
      </c>
      <c r="G815">
        <f>martianeum[[#This Row],[stan_magazynu '[kg']]]+martianeum[[#This Row],[ile_kg_materiału_z_ładunku]]</f>
        <v>90.632899999999964</v>
      </c>
      <c r="H815">
        <f>IF(martianeum[[#This Row],[stan_po_wydobyciu_z_ładunku]]&gt;=100,100,0)</f>
        <v>0</v>
      </c>
      <c r="I815">
        <f>martianeum[[#This Row],[stan_po_wydobyciu_z_ładunku]]-martianeum[[#This Row],[ile_zabiera_na_orbite]]</f>
        <v>90.632899999999964</v>
      </c>
    </row>
    <row r="816" spans="1:9" x14ac:dyDescent="0.25">
      <c r="A816" s="1">
        <v>49455</v>
      </c>
      <c r="B816">
        <f t="shared" si="12"/>
        <v>90.632899999999964</v>
      </c>
      <c r="C816" t="s">
        <v>19</v>
      </c>
      <c r="D816">
        <v>10.1</v>
      </c>
      <c r="E816">
        <v>8.1</v>
      </c>
      <c r="F816">
        <f>IF(martianeum[[#This Row],[zawartosc '[%']]]&gt;=1,martianeum[[#This Row],[masa '[kg']]]*martianeum[[#This Row],[zawartosc '[%']]]*0.01,0)</f>
        <v>0.81809999999999994</v>
      </c>
      <c r="G816">
        <f>martianeum[[#This Row],[stan_magazynu '[kg']]]+martianeum[[#This Row],[ile_kg_materiału_z_ładunku]]</f>
        <v>91.450999999999965</v>
      </c>
      <c r="H816">
        <f>IF(martianeum[[#This Row],[stan_po_wydobyciu_z_ładunku]]&gt;=100,100,0)</f>
        <v>0</v>
      </c>
      <c r="I816">
        <f>martianeum[[#This Row],[stan_po_wydobyciu_z_ładunku]]-martianeum[[#This Row],[ile_zabiera_na_orbite]]</f>
        <v>91.450999999999965</v>
      </c>
    </row>
    <row r="817" spans="1:9" x14ac:dyDescent="0.25">
      <c r="A817" s="1">
        <v>49456</v>
      </c>
      <c r="B817">
        <f t="shared" si="12"/>
        <v>91.450999999999965</v>
      </c>
      <c r="C817" t="s">
        <v>5</v>
      </c>
      <c r="D817">
        <v>12.9</v>
      </c>
      <c r="E817">
        <v>5.9</v>
      </c>
      <c r="F817">
        <f>IF(martianeum[[#This Row],[zawartosc '[%']]]&gt;=1,martianeum[[#This Row],[masa '[kg']]]*martianeum[[#This Row],[zawartosc '[%']]]*0.01,0)</f>
        <v>0.76110000000000011</v>
      </c>
      <c r="G817">
        <f>martianeum[[#This Row],[stan_magazynu '[kg']]]+martianeum[[#This Row],[ile_kg_materiału_z_ładunku]]</f>
        <v>92.212099999999964</v>
      </c>
      <c r="H817">
        <f>IF(martianeum[[#This Row],[stan_po_wydobyciu_z_ładunku]]&gt;=100,100,0)</f>
        <v>0</v>
      </c>
      <c r="I817">
        <f>martianeum[[#This Row],[stan_po_wydobyciu_z_ładunku]]-martianeum[[#This Row],[ile_zabiera_na_orbite]]</f>
        <v>92.212099999999964</v>
      </c>
    </row>
    <row r="818" spans="1:9" x14ac:dyDescent="0.25">
      <c r="A818" s="1">
        <v>49457</v>
      </c>
      <c r="B818">
        <f t="shared" si="12"/>
        <v>92.212099999999964</v>
      </c>
      <c r="C818" t="s">
        <v>14</v>
      </c>
      <c r="D818">
        <v>18.7</v>
      </c>
      <c r="E818">
        <v>0</v>
      </c>
      <c r="F818">
        <f>IF(martianeum[[#This Row],[zawartosc '[%']]]&gt;=1,martianeum[[#This Row],[masa '[kg']]]*martianeum[[#This Row],[zawartosc '[%']]]*0.01,0)</f>
        <v>0</v>
      </c>
      <c r="G818">
        <f>martianeum[[#This Row],[stan_magazynu '[kg']]]+martianeum[[#This Row],[ile_kg_materiału_z_ładunku]]</f>
        <v>92.212099999999964</v>
      </c>
      <c r="H818">
        <f>IF(martianeum[[#This Row],[stan_po_wydobyciu_z_ładunku]]&gt;=100,100,0)</f>
        <v>0</v>
      </c>
      <c r="I818">
        <f>martianeum[[#This Row],[stan_po_wydobyciu_z_ładunku]]-martianeum[[#This Row],[ile_zabiera_na_orbite]]</f>
        <v>92.212099999999964</v>
      </c>
    </row>
    <row r="819" spans="1:9" x14ac:dyDescent="0.25">
      <c r="A819" s="1">
        <v>49458</v>
      </c>
      <c r="B819">
        <f t="shared" si="12"/>
        <v>92.212099999999964</v>
      </c>
      <c r="C819" t="s">
        <v>32</v>
      </c>
      <c r="D819">
        <v>17.8</v>
      </c>
      <c r="E819">
        <v>0.3</v>
      </c>
      <c r="F819">
        <f>IF(martianeum[[#This Row],[zawartosc '[%']]]&gt;=1,martianeum[[#This Row],[masa '[kg']]]*martianeum[[#This Row],[zawartosc '[%']]]*0.01,0)</f>
        <v>0</v>
      </c>
      <c r="G819">
        <f>martianeum[[#This Row],[stan_magazynu '[kg']]]+martianeum[[#This Row],[ile_kg_materiału_z_ładunku]]</f>
        <v>92.212099999999964</v>
      </c>
      <c r="H819">
        <f>IF(martianeum[[#This Row],[stan_po_wydobyciu_z_ładunku]]&gt;=100,100,0)</f>
        <v>0</v>
      </c>
      <c r="I819">
        <f>martianeum[[#This Row],[stan_po_wydobyciu_z_ładunku]]-martianeum[[#This Row],[ile_zabiera_na_orbite]]</f>
        <v>92.212099999999964</v>
      </c>
    </row>
    <row r="820" spans="1:9" x14ac:dyDescent="0.25">
      <c r="A820" s="1">
        <v>49459</v>
      </c>
      <c r="B820">
        <f t="shared" si="12"/>
        <v>92.212099999999964</v>
      </c>
      <c r="C820" t="s">
        <v>10</v>
      </c>
      <c r="D820">
        <v>24.7</v>
      </c>
      <c r="E820">
        <v>42.9</v>
      </c>
      <c r="F820">
        <f>IF(martianeum[[#This Row],[zawartosc '[%']]]&gt;=1,martianeum[[#This Row],[masa '[kg']]]*martianeum[[#This Row],[zawartosc '[%']]]*0.01,0)</f>
        <v>10.596299999999999</v>
      </c>
      <c r="G820">
        <f>martianeum[[#This Row],[stan_magazynu '[kg']]]+martianeum[[#This Row],[ile_kg_materiału_z_ładunku]]</f>
        <v>102.80839999999996</v>
      </c>
      <c r="H820">
        <f>IF(martianeum[[#This Row],[stan_po_wydobyciu_z_ładunku]]&gt;=100,100,0)</f>
        <v>100</v>
      </c>
      <c r="I820">
        <f>martianeum[[#This Row],[stan_po_wydobyciu_z_ładunku]]-martianeum[[#This Row],[ile_zabiera_na_orbite]]</f>
        <v>2.8083999999999634</v>
      </c>
    </row>
    <row r="821" spans="1:9" x14ac:dyDescent="0.25">
      <c r="A821" s="1">
        <v>49460</v>
      </c>
      <c r="B821">
        <f t="shared" si="12"/>
        <v>2.8083999999999634</v>
      </c>
      <c r="C821" t="s">
        <v>10</v>
      </c>
      <c r="D821">
        <v>28.7</v>
      </c>
      <c r="E821">
        <v>33.799999999999997</v>
      </c>
      <c r="F821">
        <f>IF(martianeum[[#This Row],[zawartosc '[%']]]&gt;=1,martianeum[[#This Row],[masa '[kg']]]*martianeum[[#This Row],[zawartosc '[%']]]*0.01,0)</f>
        <v>9.7005999999999997</v>
      </c>
      <c r="G821">
        <f>martianeum[[#This Row],[stan_magazynu '[kg']]]+martianeum[[#This Row],[ile_kg_materiału_z_ładunku]]</f>
        <v>12.508999999999963</v>
      </c>
      <c r="H821">
        <f>IF(martianeum[[#This Row],[stan_po_wydobyciu_z_ładunku]]&gt;=100,100,0)</f>
        <v>0</v>
      </c>
      <c r="I821">
        <f>martianeum[[#This Row],[stan_po_wydobyciu_z_ładunku]]-martianeum[[#This Row],[ile_zabiera_na_orbite]]</f>
        <v>12.508999999999963</v>
      </c>
    </row>
    <row r="822" spans="1:9" x14ac:dyDescent="0.25">
      <c r="A822" s="1">
        <v>49461</v>
      </c>
      <c r="B822">
        <f t="shared" si="12"/>
        <v>12.508999999999963</v>
      </c>
      <c r="C822" t="s">
        <v>18</v>
      </c>
      <c r="D822">
        <v>12.3</v>
      </c>
      <c r="E822">
        <v>1.7</v>
      </c>
      <c r="F822">
        <f>IF(martianeum[[#This Row],[zawartosc '[%']]]&gt;=1,martianeum[[#This Row],[masa '[kg']]]*martianeum[[#This Row],[zawartosc '[%']]]*0.01,0)</f>
        <v>0.20910000000000001</v>
      </c>
      <c r="G822">
        <f>martianeum[[#This Row],[stan_magazynu '[kg']]]+martianeum[[#This Row],[ile_kg_materiału_z_ładunku]]</f>
        <v>12.718099999999962</v>
      </c>
      <c r="H822">
        <f>IF(martianeum[[#This Row],[stan_po_wydobyciu_z_ładunku]]&gt;=100,100,0)</f>
        <v>0</v>
      </c>
      <c r="I822">
        <f>martianeum[[#This Row],[stan_po_wydobyciu_z_ładunku]]-martianeum[[#This Row],[ile_zabiera_na_orbite]]</f>
        <v>12.718099999999962</v>
      </c>
    </row>
    <row r="823" spans="1:9" x14ac:dyDescent="0.25">
      <c r="A823" s="1">
        <v>49462</v>
      </c>
      <c r="B823">
        <f t="shared" si="12"/>
        <v>12.718099999999962</v>
      </c>
      <c r="C823" t="s">
        <v>19</v>
      </c>
      <c r="D823">
        <v>22.9</v>
      </c>
      <c r="E823">
        <v>0</v>
      </c>
      <c r="F823">
        <f>IF(martianeum[[#This Row],[zawartosc '[%']]]&gt;=1,martianeum[[#This Row],[masa '[kg']]]*martianeum[[#This Row],[zawartosc '[%']]]*0.01,0)</f>
        <v>0</v>
      </c>
      <c r="G823">
        <f>martianeum[[#This Row],[stan_magazynu '[kg']]]+martianeum[[#This Row],[ile_kg_materiału_z_ładunku]]</f>
        <v>12.718099999999962</v>
      </c>
      <c r="H823">
        <f>IF(martianeum[[#This Row],[stan_po_wydobyciu_z_ładunku]]&gt;=100,100,0)</f>
        <v>0</v>
      </c>
      <c r="I823">
        <f>martianeum[[#This Row],[stan_po_wydobyciu_z_ładunku]]-martianeum[[#This Row],[ile_zabiera_na_orbite]]</f>
        <v>12.718099999999962</v>
      </c>
    </row>
    <row r="824" spans="1:9" x14ac:dyDescent="0.25">
      <c r="A824" s="1">
        <v>49463</v>
      </c>
      <c r="B824">
        <f t="shared" si="12"/>
        <v>12.718099999999962</v>
      </c>
      <c r="C824" t="s">
        <v>17</v>
      </c>
      <c r="D824">
        <v>20</v>
      </c>
      <c r="E824">
        <v>3</v>
      </c>
      <c r="F824">
        <f>IF(martianeum[[#This Row],[zawartosc '[%']]]&gt;=1,martianeum[[#This Row],[masa '[kg']]]*martianeum[[#This Row],[zawartosc '[%']]]*0.01,0)</f>
        <v>0.6</v>
      </c>
      <c r="G824">
        <f>martianeum[[#This Row],[stan_magazynu '[kg']]]+martianeum[[#This Row],[ile_kg_materiału_z_ładunku]]</f>
        <v>13.318099999999962</v>
      </c>
      <c r="H824">
        <f>IF(martianeum[[#This Row],[stan_po_wydobyciu_z_ładunku]]&gt;=100,100,0)</f>
        <v>0</v>
      </c>
      <c r="I824">
        <f>martianeum[[#This Row],[stan_po_wydobyciu_z_ładunku]]-martianeum[[#This Row],[ile_zabiera_na_orbite]]</f>
        <v>13.318099999999962</v>
      </c>
    </row>
    <row r="825" spans="1:9" x14ac:dyDescent="0.25">
      <c r="A825" s="1">
        <v>49464</v>
      </c>
      <c r="B825">
        <f t="shared" si="12"/>
        <v>13.318099999999962</v>
      </c>
      <c r="C825" t="s">
        <v>10</v>
      </c>
      <c r="D825">
        <v>27.3</v>
      </c>
      <c r="E825">
        <v>0</v>
      </c>
      <c r="F825">
        <f>IF(martianeum[[#This Row],[zawartosc '[%']]]&gt;=1,martianeum[[#This Row],[masa '[kg']]]*martianeum[[#This Row],[zawartosc '[%']]]*0.01,0)</f>
        <v>0</v>
      </c>
      <c r="G825">
        <f>martianeum[[#This Row],[stan_magazynu '[kg']]]+martianeum[[#This Row],[ile_kg_materiału_z_ładunku]]</f>
        <v>13.318099999999962</v>
      </c>
      <c r="H825">
        <f>IF(martianeum[[#This Row],[stan_po_wydobyciu_z_ładunku]]&gt;=100,100,0)</f>
        <v>0</v>
      </c>
      <c r="I825">
        <f>martianeum[[#This Row],[stan_po_wydobyciu_z_ładunku]]-martianeum[[#This Row],[ile_zabiera_na_orbite]]</f>
        <v>13.318099999999962</v>
      </c>
    </row>
    <row r="826" spans="1:9" x14ac:dyDescent="0.25">
      <c r="A826" s="1">
        <v>49465</v>
      </c>
      <c r="B826">
        <f t="shared" si="12"/>
        <v>13.318099999999962</v>
      </c>
      <c r="C826" t="s">
        <v>13</v>
      </c>
      <c r="D826">
        <v>29.9</v>
      </c>
      <c r="E826">
        <v>7.7</v>
      </c>
      <c r="F826">
        <f>IF(martianeum[[#This Row],[zawartosc '[%']]]&gt;=1,martianeum[[#This Row],[masa '[kg']]]*martianeum[[#This Row],[zawartosc '[%']]]*0.01,0)</f>
        <v>2.3022999999999998</v>
      </c>
      <c r="G826">
        <f>martianeum[[#This Row],[stan_magazynu '[kg']]]+martianeum[[#This Row],[ile_kg_materiału_z_ładunku]]</f>
        <v>15.620399999999961</v>
      </c>
      <c r="H826">
        <f>IF(martianeum[[#This Row],[stan_po_wydobyciu_z_ładunku]]&gt;=100,100,0)</f>
        <v>0</v>
      </c>
      <c r="I826">
        <f>martianeum[[#This Row],[stan_po_wydobyciu_z_ładunku]]-martianeum[[#This Row],[ile_zabiera_na_orbite]]</f>
        <v>15.620399999999961</v>
      </c>
    </row>
    <row r="827" spans="1:9" x14ac:dyDescent="0.25">
      <c r="A827" s="1">
        <v>49466</v>
      </c>
      <c r="B827">
        <f t="shared" si="12"/>
        <v>15.620399999999961</v>
      </c>
      <c r="C827" t="s">
        <v>12</v>
      </c>
      <c r="D827">
        <v>27.5</v>
      </c>
      <c r="E827">
        <v>2.7</v>
      </c>
      <c r="F827">
        <f>IF(martianeum[[#This Row],[zawartosc '[%']]]&gt;=1,martianeum[[#This Row],[masa '[kg']]]*martianeum[[#This Row],[zawartosc '[%']]]*0.01,0)</f>
        <v>0.74250000000000005</v>
      </c>
      <c r="G827">
        <f>martianeum[[#This Row],[stan_magazynu '[kg']]]+martianeum[[#This Row],[ile_kg_materiału_z_ładunku]]</f>
        <v>16.362899999999961</v>
      </c>
      <c r="H827">
        <f>IF(martianeum[[#This Row],[stan_po_wydobyciu_z_ładunku]]&gt;=100,100,0)</f>
        <v>0</v>
      </c>
      <c r="I827">
        <f>martianeum[[#This Row],[stan_po_wydobyciu_z_ładunku]]-martianeum[[#This Row],[ile_zabiera_na_orbite]]</f>
        <v>16.362899999999961</v>
      </c>
    </row>
    <row r="828" spans="1:9" x14ac:dyDescent="0.25">
      <c r="A828" s="1">
        <v>49467</v>
      </c>
      <c r="B828">
        <f t="shared" si="12"/>
        <v>16.362899999999961</v>
      </c>
      <c r="C828" t="s">
        <v>18</v>
      </c>
      <c r="D828">
        <v>16.5</v>
      </c>
      <c r="E828">
        <v>13.3</v>
      </c>
      <c r="F828">
        <f>IF(martianeum[[#This Row],[zawartosc '[%']]]&gt;=1,martianeum[[#This Row],[masa '[kg']]]*martianeum[[#This Row],[zawartosc '[%']]]*0.01,0)</f>
        <v>2.1945000000000001</v>
      </c>
      <c r="G828">
        <f>martianeum[[#This Row],[stan_magazynu '[kg']]]+martianeum[[#This Row],[ile_kg_materiału_z_ładunku]]</f>
        <v>18.557399999999962</v>
      </c>
      <c r="H828">
        <f>IF(martianeum[[#This Row],[stan_po_wydobyciu_z_ładunku]]&gt;=100,100,0)</f>
        <v>0</v>
      </c>
      <c r="I828">
        <f>martianeum[[#This Row],[stan_po_wydobyciu_z_ładunku]]-martianeum[[#This Row],[ile_zabiera_na_orbite]]</f>
        <v>18.557399999999962</v>
      </c>
    </row>
    <row r="829" spans="1:9" x14ac:dyDescent="0.25">
      <c r="A829" s="1">
        <v>49468</v>
      </c>
      <c r="B829">
        <f t="shared" si="12"/>
        <v>18.557399999999962</v>
      </c>
      <c r="C829" t="s">
        <v>5</v>
      </c>
      <c r="D829">
        <v>23.5</v>
      </c>
      <c r="E829">
        <v>5.9</v>
      </c>
      <c r="F829">
        <f>IF(martianeum[[#This Row],[zawartosc '[%']]]&gt;=1,martianeum[[#This Row],[masa '[kg']]]*martianeum[[#This Row],[zawartosc '[%']]]*0.01,0)</f>
        <v>1.3865000000000001</v>
      </c>
      <c r="G829">
        <f>martianeum[[#This Row],[stan_magazynu '[kg']]]+martianeum[[#This Row],[ile_kg_materiału_z_ładunku]]</f>
        <v>19.943899999999964</v>
      </c>
      <c r="H829">
        <f>IF(martianeum[[#This Row],[stan_po_wydobyciu_z_ładunku]]&gt;=100,100,0)</f>
        <v>0</v>
      </c>
      <c r="I829">
        <f>martianeum[[#This Row],[stan_po_wydobyciu_z_ładunku]]-martianeum[[#This Row],[ile_zabiera_na_orbite]]</f>
        <v>19.943899999999964</v>
      </c>
    </row>
    <row r="830" spans="1:9" x14ac:dyDescent="0.25">
      <c r="A830" s="1">
        <v>49469</v>
      </c>
      <c r="B830">
        <f t="shared" si="12"/>
        <v>19.943899999999964</v>
      </c>
      <c r="C830" t="s">
        <v>5</v>
      </c>
      <c r="D830">
        <v>21.5</v>
      </c>
      <c r="E830">
        <v>4.0999999999999996</v>
      </c>
      <c r="F830">
        <f>IF(martianeum[[#This Row],[zawartosc '[%']]]&gt;=1,martianeum[[#This Row],[masa '[kg']]]*martianeum[[#This Row],[zawartosc '[%']]]*0.01,0)</f>
        <v>0.88149999999999995</v>
      </c>
      <c r="G830">
        <f>martianeum[[#This Row],[stan_magazynu '[kg']]]+martianeum[[#This Row],[ile_kg_materiału_z_ładunku]]</f>
        <v>20.825399999999963</v>
      </c>
      <c r="H830">
        <f>IF(martianeum[[#This Row],[stan_po_wydobyciu_z_ładunku]]&gt;=100,100,0)</f>
        <v>0</v>
      </c>
      <c r="I830">
        <f>martianeum[[#This Row],[stan_po_wydobyciu_z_ładunku]]-martianeum[[#This Row],[ile_zabiera_na_orbite]]</f>
        <v>20.825399999999963</v>
      </c>
    </row>
    <row r="831" spans="1:9" x14ac:dyDescent="0.25">
      <c r="A831" s="1">
        <v>49470</v>
      </c>
      <c r="B831">
        <f t="shared" si="12"/>
        <v>20.825399999999963</v>
      </c>
      <c r="C831" t="s">
        <v>15</v>
      </c>
      <c r="D831">
        <v>10.3</v>
      </c>
      <c r="E831">
        <v>15.6</v>
      </c>
      <c r="F831">
        <f>IF(martianeum[[#This Row],[zawartosc '[%']]]&gt;=1,martianeum[[#This Row],[masa '[kg']]]*martianeum[[#This Row],[zawartosc '[%']]]*0.01,0)</f>
        <v>1.6068</v>
      </c>
      <c r="G831">
        <f>martianeum[[#This Row],[stan_magazynu '[kg']]]+martianeum[[#This Row],[ile_kg_materiału_z_ładunku]]</f>
        <v>22.432199999999963</v>
      </c>
      <c r="H831">
        <f>IF(martianeum[[#This Row],[stan_po_wydobyciu_z_ładunku]]&gt;=100,100,0)</f>
        <v>0</v>
      </c>
      <c r="I831">
        <f>martianeum[[#This Row],[stan_po_wydobyciu_z_ładunku]]-martianeum[[#This Row],[ile_zabiera_na_orbite]]</f>
        <v>22.432199999999963</v>
      </c>
    </row>
    <row r="832" spans="1:9" x14ac:dyDescent="0.25">
      <c r="A832" s="1">
        <v>49471</v>
      </c>
      <c r="B832">
        <f t="shared" si="12"/>
        <v>22.432199999999963</v>
      </c>
      <c r="C832" t="s">
        <v>10</v>
      </c>
      <c r="D832">
        <v>15</v>
      </c>
      <c r="E832">
        <v>0</v>
      </c>
      <c r="F832">
        <f>IF(martianeum[[#This Row],[zawartosc '[%']]]&gt;=1,martianeum[[#This Row],[masa '[kg']]]*martianeum[[#This Row],[zawartosc '[%']]]*0.01,0)</f>
        <v>0</v>
      </c>
      <c r="G832">
        <f>martianeum[[#This Row],[stan_magazynu '[kg']]]+martianeum[[#This Row],[ile_kg_materiału_z_ładunku]]</f>
        <v>22.432199999999963</v>
      </c>
      <c r="H832">
        <f>IF(martianeum[[#This Row],[stan_po_wydobyciu_z_ładunku]]&gt;=100,100,0)</f>
        <v>0</v>
      </c>
      <c r="I832">
        <f>martianeum[[#This Row],[stan_po_wydobyciu_z_ładunku]]-martianeum[[#This Row],[ile_zabiera_na_orbite]]</f>
        <v>22.432199999999963</v>
      </c>
    </row>
    <row r="833" spans="1:9" x14ac:dyDescent="0.25">
      <c r="A833" s="1">
        <v>49472</v>
      </c>
      <c r="B833">
        <f t="shared" si="12"/>
        <v>22.432199999999963</v>
      </c>
      <c r="C833" t="s">
        <v>6</v>
      </c>
      <c r="D833">
        <v>23.3</v>
      </c>
      <c r="E833">
        <v>5.3</v>
      </c>
      <c r="F833">
        <f>IF(martianeum[[#This Row],[zawartosc '[%']]]&gt;=1,martianeum[[#This Row],[masa '[kg']]]*martianeum[[#This Row],[zawartosc '[%']]]*0.01,0)</f>
        <v>1.2348999999999999</v>
      </c>
      <c r="G833">
        <f>martianeum[[#This Row],[stan_magazynu '[kg']]]+martianeum[[#This Row],[ile_kg_materiału_z_ładunku]]</f>
        <v>23.667099999999962</v>
      </c>
      <c r="H833">
        <f>IF(martianeum[[#This Row],[stan_po_wydobyciu_z_ładunku]]&gt;=100,100,0)</f>
        <v>0</v>
      </c>
      <c r="I833">
        <f>martianeum[[#This Row],[stan_po_wydobyciu_z_ładunku]]-martianeum[[#This Row],[ile_zabiera_na_orbite]]</f>
        <v>23.667099999999962</v>
      </c>
    </row>
    <row r="834" spans="1:9" x14ac:dyDescent="0.25">
      <c r="A834" s="1">
        <v>49473</v>
      </c>
      <c r="B834">
        <f t="shared" si="12"/>
        <v>23.667099999999962</v>
      </c>
      <c r="C834" t="s">
        <v>15</v>
      </c>
      <c r="D834">
        <v>10.5</v>
      </c>
      <c r="E834">
        <v>14.4</v>
      </c>
      <c r="F834">
        <f>IF(martianeum[[#This Row],[zawartosc '[%']]]&gt;=1,martianeum[[#This Row],[masa '[kg']]]*martianeum[[#This Row],[zawartosc '[%']]]*0.01,0)</f>
        <v>1.5120000000000002</v>
      </c>
      <c r="G834">
        <f>martianeum[[#This Row],[stan_magazynu '[kg']]]+martianeum[[#This Row],[ile_kg_materiału_z_ładunku]]</f>
        <v>25.179099999999963</v>
      </c>
      <c r="H834">
        <f>IF(martianeum[[#This Row],[stan_po_wydobyciu_z_ładunku]]&gt;=100,100,0)</f>
        <v>0</v>
      </c>
      <c r="I834">
        <f>martianeum[[#This Row],[stan_po_wydobyciu_z_ładunku]]-martianeum[[#This Row],[ile_zabiera_na_orbite]]</f>
        <v>25.179099999999963</v>
      </c>
    </row>
    <row r="835" spans="1:9" x14ac:dyDescent="0.25">
      <c r="A835" s="1">
        <v>49474</v>
      </c>
      <c r="B835">
        <f t="shared" si="12"/>
        <v>25.179099999999963</v>
      </c>
      <c r="C835" t="s">
        <v>10</v>
      </c>
      <c r="D835">
        <v>18.5</v>
      </c>
      <c r="E835">
        <v>0</v>
      </c>
      <c r="F835">
        <f>IF(martianeum[[#This Row],[zawartosc '[%']]]&gt;=1,martianeum[[#This Row],[masa '[kg']]]*martianeum[[#This Row],[zawartosc '[%']]]*0.01,0)</f>
        <v>0</v>
      </c>
      <c r="G835">
        <f>martianeum[[#This Row],[stan_magazynu '[kg']]]+martianeum[[#This Row],[ile_kg_materiału_z_ładunku]]</f>
        <v>25.179099999999963</v>
      </c>
      <c r="H835">
        <f>IF(martianeum[[#This Row],[stan_po_wydobyciu_z_ładunku]]&gt;=100,100,0)</f>
        <v>0</v>
      </c>
      <c r="I835">
        <f>martianeum[[#This Row],[stan_po_wydobyciu_z_ładunku]]-martianeum[[#This Row],[ile_zabiera_na_orbite]]</f>
        <v>25.179099999999963</v>
      </c>
    </row>
    <row r="836" spans="1:9" x14ac:dyDescent="0.25">
      <c r="A836" s="1">
        <v>49475</v>
      </c>
      <c r="B836">
        <f t="shared" ref="B836:B899" si="13">I835</f>
        <v>25.179099999999963</v>
      </c>
      <c r="C836" t="s">
        <v>14</v>
      </c>
      <c r="D836">
        <v>20.2</v>
      </c>
      <c r="E836">
        <v>5.4</v>
      </c>
      <c r="F836">
        <f>IF(martianeum[[#This Row],[zawartosc '[%']]]&gt;=1,martianeum[[#This Row],[masa '[kg']]]*martianeum[[#This Row],[zawartosc '[%']]]*0.01,0)</f>
        <v>1.0908</v>
      </c>
      <c r="G836">
        <f>martianeum[[#This Row],[stan_magazynu '[kg']]]+martianeum[[#This Row],[ile_kg_materiału_z_ładunku]]</f>
        <v>26.269899999999964</v>
      </c>
      <c r="H836">
        <f>IF(martianeum[[#This Row],[stan_po_wydobyciu_z_ładunku]]&gt;=100,100,0)</f>
        <v>0</v>
      </c>
      <c r="I836">
        <f>martianeum[[#This Row],[stan_po_wydobyciu_z_ładunku]]-martianeum[[#This Row],[ile_zabiera_na_orbite]]</f>
        <v>26.269899999999964</v>
      </c>
    </row>
    <row r="837" spans="1:9" x14ac:dyDescent="0.25">
      <c r="A837" s="1">
        <v>49476</v>
      </c>
      <c r="B837">
        <f t="shared" si="13"/>
        <v>26.269899999999964</v>
      </c>
      <c r="C837" t="s">
        <v>23</v>
      </c>
      <c r="D837">
        <v>29</v>
      </c>
      <c r="E837">
        <v>4.2</v>
      </c>
      <c r="F837">
        <f>IF(martianeum[[#This Row],[zawartosc '[%']]]&gt;=1,martianeum[[#This Row],[masa '[kg']]]*martianeum[[#This Row],[zawartosc '[%']]]*0.01,0)</f>
        <v>1.2180000000000002</v>
      </c>
      <c r="G837">
        <f>martianeum[[#This Row],[stan_magazynu '[kg']]]+martianeum[[#This Row],[ile_kg_materiału_z_ładunku]]</f>
        <v>27.487899999999964</v>
      </c>
      <c r="H837">
        <f>IF(martianeum[[#This Row],[stan_po_wydobyciu_z_ładunku]]&gt;=100,100,0)</f>
        <v>0</v>
      </c>
      <c r="I837">
        <f>martianeum[[#This Row],[stan_po_wydobyciu_z_ładunku]]-martianeum[[#This Row],[ile_zabiera_na_orbite]]</f>
        <v>27.487899999999964</v>
      </c>
    </row>
    <row r="838" spans="1:9" x14ac:dyDescent="0.25">
      <c r="A838" s="1">
        <v>49477</v>
      </c>
      <c r="B838">
        <f t="shared" si="13"/>
        <v>27.487899999999964</v>
      </c>
      <c r="C838" t="s">
        <v>15</v>
      </c>
      <c r="D838">
        <v>12.1</v>
      </c>
      <c r="E838">
        <v>18.100000000000001</v>
      </c>
      <c r="F838">
        <f>IF(martianeum[[#This Row],[zawartosc '[%']]]&gt;=1,martianeum[[#This Row],[masa '[kg']]]*martianeum[[#This Row],[zawartosc '[%']]]*0.01,0)</f>
        <v>2.1901000000000002</v>
      </c>
      <c r="G838">
        <f>martianeum[[#This Row],[stan_magazynu '[kg']]]+martianeum[[#This Row],[ile_kg_materiału_z_ładunku]]</f>
        <v>29.677999999999965</v>
      </c>
      <c r="H838">
        <f>IF(martianeum[[#This Row],[stan_po_wydobyciu_z_ładunku]]&gt;=100,100,0)</f>
        <v>0</v>
      </c>
      <c r="I838">
        <f>martianeum[[#This Row],[stan_po_wydobyciu_z_ładunku]]-martianeum[[#This Row],[ile_zabiera_na_orbite]]</f>
        <v>29.677999999999965</v>
      </c>
    </row>
    <row r="839" spans="1:9" x14ac:dyDescent="0.25">
      <c r="A839" s="1">
        <v>49478</v>
      </c>
      <c r="B839">
        <f t="shared" si="13"/>
        <v>29.677999999999965</v>
      </c>
      <c r="C839" t="s">
        <v>13</v>
      </c>
      <c r="D839">
        <v>14.1</v>
      </c>
      <c r="E839">
        <v>5.6</v>
      </c>
      <c r="F839">
        <f>IF(martianeum[[#This Row],[zawartosc '[%']]]&gt;=1,martianeum[[#This Row],[masa '[kg']]]*martianeum[[#This Row],[zawartosc '[%']]]*0.01,0)</f>
        <v>0.78959999999999997</v>
      </c>
      <c r="G839">
        <f>martianeum[[#This Row],[stan_magazynu '[kg']]]+martianeum[[#This Row],[ile_kg_materiału_z_ładunku]]</f>
        <v>30.467599999999965</v>
      </c>
      <c r="H839">
        <f>IF(martianeum[[#This Row],[stan_po_wydobyciu_z_ładunku]]&gt;=100,100,0)</f>
        <v>0</v>
      </c>
      <c r="I839">
        <f>martianeum[[#This Row],[stan_po_wydobyciu_z_ładunku]]-martianeum[[#This Row],[ile_zabiera_na_orbite]]</f>
        <v>30.467599999999965</v>
      </c>
    </row>
    <row r="840" spans="1:9" x14ac:dyDescent="0.25">
      <c r="A840" s="1">
        <v>49479</v>
      </c>
      <c r="B840">
        <f t="shared" si="13"/>
        <v>30.467599999999965</v>
      </c>
      <c r="C840" t="s">
        <v>10</v>
      </c>
      <c r="D840">
        <v>19.5</v>
      </c>
      <c r="E840">
        <v>2.7</v>
      </c>
      <c r="F840">
        <f>IF(martianeum[[#This Row],[zawartosc '[%']]]&gt;=1,martianeum[[#This Row],[masa '[kg']]]*martianeum[[#This Row],[zawartosc '[%']]]*0.01,0)</f>
        <v>0.52650000000000008</v>
      </c>
      <c r="G840">
        <f>martianeum[[#This Row],[stan_magazynu '[kg']]]+martianeum[[#This Row],[ile_kg_materiału_z_ładunku]]</f>
        <v>30.994099999999964</v>
      </c>
      <c r="H840">
        <f>IF(martianeum[[#This Row],[stan_po_wydobyciu_z_ładunku]]&gt;=100,100,0)</f>
        <v>0</v>
      </c>
      <c r="I840">
        <f>martianeum[[#This Row],[stan_po_wydobyciu_z_ładunku]]-martianeum[[#This Row],[ile_zabiera_na_orbite]]</f>
        <v>30.994099999999964</v>
      </c>
    </row>
    <row r="841" spans="1:9" x14ac:dyDescent="0.25">
      <c r="A841" s="1">
        <v>49480</v>
      </c>
      <c r="B841">
        <f t="shared" si="13"/>
        <v>30.994099999999964</v>
      </c>
      <c r="C841" t="s">
        <v>27</v>
      </c>
      <c r="D841">
        <v>28.7</v>
      </c>
      <c r="E841">
        <v>0.3</v>
      </c>
      <c r="F841">
        <f>IF(martianeum[[#This Row],[zawartosc '[%']]]&gt;=1,martianeum[[#This Row],[masa '[kg']]]*martianeum[[#This Row],[zawartosc '[%']]]*0.01,0)</f>
        <v>0</v>
      </c>
      <c r="G841">
        <f>martianeum[[#This Row],[stan_magazynu '[kg']]]+martianeum[[#This Row],[ile_kg_materiału_z_ładunku]]</f>
        <v>30.994099999999964</v>
      </c>
      <c r="H841">
        <f>IF(martianeum[[#This Row],[stan_po_wydobyciu_z_ładunku]]&gt;=100,100,0)</f>
        <v>0</v>
      </c>
      <c r="I841">
        <f>martianeum[[#This Row],[stan_po_wydobyciu_z_ładunku]]-martianeum[[#This Row],[ile_zabiera_na_orbite]]</f>
        <v>30.994099999999964</v>
      </c>
    </row>
    <row r="842" spans="1:9" x14ac:dyDescent="0.25">
      <c r="A842" s="1">
        <v>49481</v>
      </c>
      <c r="B842">
        <f t="shared" si="13"/>
        <v>30.994099999999964</v>
      </c>
      <c r="C842" t="s">
        <v>19</v>
      </c>
      <c r="D842">
        <v>20.3</v>
      </c>
      <c r="E842">
        <v>15</v>
      </c>
      <c r="F842">
        <f>IF(martianeum[[#This Row],[zawartosc '[%']]]&gt;=1,martianeum[[#This Row],[masa '[kg']]]*martianeum[[#This Row],[zawartosc '[%']]]*0.01,0)</f>
        <v>3.0449999999999999</v>
      </c>
      <c r="G842">
        <f>martianeum[[#This Row],[stan_magazynu '[kg']]]+martianeum[[#This Row],[ile_kg_materiału_z_ładunku]]</f>
        <v>34.039099999999962</v>
      </c>
      <c r="H842">
        <f>IF(martianeum[[#This Row],[stan_po_wydobyciu_z_ładunku]]&gt;=100,100,0)</f>
        <v>0</v>
      </c>
      <c r="I842">
        <f>martianeum[[#This Row],[stan_po_wydobyciu_z_ładunku]]-martianeum[[#This Row],[ile_zabiera_na_orbite]]</f>
        <v>34.039099999999962</v>
      </c>
    </row>
    <row r="843" spans="1:9" x14ac:dyDescent="0.25">
      <c r="A843" s="1">
        <v>49482</v>
      </c>
      <c r="B843">
        <f t="shared" si="13"/>
        <v>34.039099999999962</v>
      </c>
      <c r="C843" t="s">
        <v>7</v>
      </c>
      <c r="D843">
        <v>25.9</v>
      </c>
      <c r="E843">
        <v>4.7</v>
      </c>
      <c r="F843">
        <f>IF(martianeum[[#This Row],[zawartosc '[%']]]&gt;=1,martianeum[[#This Row],[masa '[kg']]]*martianeum[[#This Row],[zawartosc '[%']]]*0.01,0)</f>
        <v>1.2173</v>
      </c>
      <c r="G843">
        <f>martianeum[[#This Row],[stan_magazynu '[kg']]]+martianeum[[#This Row],[ile_kg_materiału_z_ładunku]]</f>
        <v>35.256399999999964</v>
      </c>
      <c r="H843">
        <f>IF(martianeum[[#This Row],[stan_po_wydobyciu_z_ładunku]]&gt;=100,100,0)</f>
        <v>0</v>
      </c>
      <c r="I843">
        <f>martianeum[[#This Row],[stan_po_wydobyciu_z_ładunku]]-martianeum[[#This Row],[ile_zabiera_na_orbite]]</f>
        <v>35.256399999999964</v>
      </c>
    </row>
    <row r="844" spans="1:9" x14ac:dyDescent="0.25">
      <c r="A844" s="1">
        <v>49483</v>
      </c>
      <c r="B844">
        <f t="shared" si="13"/>
        <v>35.256399999999964</v>
      </c>
      <c r="C844" t="s">
        <v>7</v>
      </c>
      <c r="D844">
        <v>25.3</v>
      </c>
      <c r="E844">
        <v>0</v>
      </c>
      <c r="F844">
        <f>IF(martianeum[[#This Row],[zawartosc '[%']]]&gt;=1,martianeum[[#This Row],[masa '[kg']]]*martianeum[[#This Row],[zawartosc '[%']]]*0.01,0)</f>
        <v>0</v>
      </c>
      <c r="G844">
        <f>martianeum[[#This Row],[stan_magazynu '[kg']]]+martianeum[[#This Row],[ile_kg_materiału_z_ładunku]]</f>
        <v>35.256399999999964</v>
      </c>
      <c r="H844">
        <f>IF(martianeum[[#This Row],[stan_po_wydobyciu_z_ładunku]]&gt;=100,100,0)</f>
        <v>0</v>
      </c>
      <c r="I844">
        <f>martianeum[[#This Row],[stan_po_wydobyciu_z_ładunku]]-martianeum[[#This Row],[ile_zabiera_na_orbite]]</f>
        <v>35.256399999999964</v>
      </c>
    </row>
    <row r="845" spans="1:9" x14ac:dyDescent="0.25">
      <c r="A845" s="1">
        <v>49484</v>
      </c>
      <c r="B845">
        <f t="shared" si="13"/>
        <v>35.256399999999964</v>
      </c>
      <c r="C845" t="s">
        <v>20</v>
      </c>
      <c r="D845">
        <v>22.8</v>
      </c>
      <c r="E845">
        <v>0.6</v>
      </c>
      <c r="F845">
        <f>IF(martianeum[[#This Row],[zawartosc '[%']]]&gt;=1,martianeum[[#This Row],[masa '[kg']]]*martianeum[[#This Row],[zawartosc '[%']]]*0.01,0)</f>
        <v>0</v>
      </c>
      <c r="G845">
        <f>martianeum[[#This Row],[stan_magazynu '[kg']]]+martianeum[[#This Row],[ile_kg_materiału_z_ładunku]]</f>
        <v>35.256399999999964</v>
      </c>
      <c r="H845">
        <f>IF(martianeum[[#This Row],[stan_po_wydobyciu_z_ładunku]]&gt;=100,100,0)</f>
        <v>0</v>
      </c>
      <c r="I845">
        <f>martianeum[[#This Row],[stan_po_wydobyciu_z_ładunku]]-martianeum[[#This Row],[ile_zabiera_na_orbite]]</f>
        <v>35.256399999999964</v>
      </c>
    </row>
    <row r="846" spans="1:9" x14ac:dyDescent="0.25">
      <c r="A846" s="1">
        <v>49485</v>
      </c>
      <c r="B846">
        <f t="shared" si="13"/>
        <v>35.256399999999964</v>
      </c>
      <c r="C846" t="s">
        <v>22</v>
      </c>
      <c r="D846">
        <v>28.4</v>
      </c>
      <c r="E846">
        <v>2.2999999999999998</v>
      </c>
      <c r="F846">
        <f>IF(martianeum[[#This Row],[zawartosc '[%']]]&gt;=1,martianeum[[#This Row],[masa '[kg']]]*martianeum[[#This Row],[zawartosc '[%']]]*0.01,0)</f>
        <v>0.65319999999999989</v>
      </c>
      <c r="G846">
        <f>martianeum[[#This Row],[stan_magazynu '[kg']]]+martianeum[[#This Row],[ile_kg_materiału_z_ładunku]]</f>
        <v>35.909599999999962</v>
      </c>
      <c r="H846">
        <f>IF(martianeum[[#This Row],[stan_po_wydobyciu_z_ładunku]]&gt;=100,100,0)</f>
        <v>0</v>
      </c>
      <c r="I846">
        <f>martianeum[[#This Row],[stan_po_wydobyciu_z_ładunku]]-martianeum[[#This Row],[ile_zabiera_na_orbite]]</f>
        <v>35.909599999999962</v>
      </c>
    </row>
    <row r="847" spans="1:9" x14ac:dyDescent="0.25">
      <c r="A847" s="1">
        <v>49486</v>
      </c>
      <c r="B847">
        <f t="shared" si="13"/>
        <v>35.909599999999962</v>
      </c>
      <c r="C847" t="s">
        <v>22</v>
      </c>
      <c r="D847">
        <v>29.7</v>
      </c>
      <c r="E847">
        <v>0</v>
      </c>
      <c r="F847">
        <f>IF(martianeum[[#This Row],[zawartosc '[%']]]&gt;=1,martianeum[[#This Row],[masa '[kg']]]*martianeum[[#This Row],[zawartosc '[%']]]*0.01,0)</f>
        <v>0</v>
      </c>
      <c r="G847">
        <f>martianeum[[#This Row],[stan_magazynu '[kg']]]+martianeum[[#This Row],[ile_kg_materiału_z_ładunku]]</f>
        <v>35.909599999999962</v>
      </c>
      <c r="H847">
        <f>IF(martianeum[[#This Row],[stan_po_wydobyciu_z_ładunku]]&gt;=100,100,0)</f>
        <v>0</v>
      </c>
      <c r="I847">
        <f>martianeum[[#This Row],[stan_po_wydobyciu_z_ładunku]]-martianeum[[#This Row],[ile_zabiera_na_orbite]]</f>
        <v>35.909599999999962</v>
      </c>
    </row>
    <row r="848" spans="1:9" x14ac:dyDescent="0.25">
      <c r="A848" s="1">
        <v>49487</v>
      </c>
      <c r="B848">
        <f t="shared" si="13"/>
        <v>35.909599999999962</v>
      </c>
      <c r="C848" t="s">
        <v>15</v>
      </c>
      <c r="D848">
        <v>11.7</v>
      </c>
      <c r="E848">
        <v>6.4</v>
      </c>
      <c r="F848">
        <f>IF(martianeum[[#This Row],[zawartosc '[%']]]&gt;=1,martianeum[[#This Row],[masa '[kg']]]*martianeum[[#This Row],[zawartosc '[%']]]*0.01,0)</f>
        <v>0.74880000000000002</v>
      </c>
      <c r="G848">
        <f>martianeum[[#This Row],[stan_magazynu '[kg']]]+martianeum[[#This Row],[ile_kg_materiału_z_ładunku]]</f>
        <v>36.658399999999965</v>
      </c>
      <c r="H848">
        <f>IF(martianeum[[#This Row],[stan_po_wydobyciu_z_ładunku]]&gt;=100,100,0)</f>
        <v>0</v>
      </c>
      <c r="I848">
        <f>martianeum[[#This Row],[stan_po_wydobyciu_z_ładunku]]-martianeum[[#This Row],[ile_zabiera_na_orbite]]</f>
        <v>36.658399999999965</v>
      </c>
    </row>
    <row r="849" spans="1:9" x14ac:dyDescent="0.25">
      <c r="A849" s="1">
        <v>49488</v>
      </c>
      <c r="B849">
        <f t="shared" si="13"/>
        <v>36.658399999999965</v>
      </c>
      <c r="C849" t="s">
        <v>22</v>
      </c>
      <c r="D849">
        <v>12.8</v>
      </c>
      <c r="E849">
        <v>6.9</v>
      </c>
      <c r="F849">
        <f>IF(martianeum[[#This Row],[zawartosc '[%']]]&gt;=1,martianeum[[#This Row],[masa '[kg']]]*martianeum[[#This Row],[zawartosc '[%']]]*0.01,0)</f>
        <v>0.8832000000000001</v>
      </c>
      <c r="G849">
        <f>martianeum[[#This Row],[stan_magazynu '[kg']]]+martianeum[[#This Row],[ile_kg_materiału_z_ładunku]]</f>
        <v>37.541599999999967</v>
      </c>
      <c r="H849">
        <f>IF(martianeum[[#This Row],[stan_po_wydobyciu_z_ładunku]]&gt;=100,100,0)</f>
        <v>0</v>
      </c>
      <c r="I849">
        <f>martianeum[[#This Row],[stan_po_wydobyciu_z_ładunku]]-martianeum[[#This Row],[ile_zabiera_na_orbite]]</f>
        <v>37.541599999999967</v>
      </c>
    </row>
    <row r="850" spans="1:9" x14ac:dyDescent="0.25">
      <c r="A850" s="1">
        <v>49489</v>
      </c>
      <c r="B850">
        <f t="shared" si="13"/>
        <v>37.541599999999967</v>
      </c>
      <c r="C850" t="s">
        <v>10</v>
      </c>
      <c r="D850">
        <v>11</v>
      </c>
      <c r="E850">
        <v>0</v>
      </c>
      <c r="F850">
        <f>IF(martianeum[[#This Row],[zawartosc '[%']]]&gt;=1,martianeum[[#This Row],[masa '[kg']]]*martianeum[[#This Row],[zawartosc '[%']]]*0.01,0)</f>
        <v>0</v>
      </c>
      <c r="G850">
        <f>martianeum[[#This Row],[stan_magazynu '[kg']]]+martianeum[[#This Row],[ile_kg_materiału_z_ładunku]]</f>
        <v>37.541599999999967</v>
      </c>
      <c r="H850">
        <f>IF(martianeum[[#This Row],[stan_po_wydobyciu_z_ładunku]]&gt;=100,100,0)</f>
        <v>0</v>
      </c>
      <c r="I850">
        <f>martianeum[[#This Row],[stan_po_wydobyciu_z_ładunku]]-martianeum[[#This Row],[ile_zabiera_na_orbite]]</f>
        <v>37.541599999999967</v>
      </c>
    </row>
    <row r="851" spans="1:9" x14ac:dyDescent="0.25">
      <c r="A851" s="1">
        <v>49490</v>
      </c>
      <c r="B851">
        <f t="shared" si="13"/>
        <v>37.541599999999967</v>
      </c>
      <c r="C851" t="s">
        <v>33</v>
      </c>
      <c r="D851">
        <v>14.7</v>
      </c>
      <c r="E851">
        <v>0.5</v>
      </c>
      <c r="F851">
        <f>IF(martianeum[[#This Row],[zawartosc '[%']]]&gt;=1,martianeum[[#This Row],[masa '[kg']]]*martianeum[[#This Row],[zawartosc '[%']]]*0.01,0)</f>
        <v>0</v>
      </c>
      <c r="G851">
        <f>martianeum[[#This Row],[stan_magazynu '[kg']]]+martianeum[[#This Row],[ile_kg_materiału_z_ładunku]]</f>
        <v>37.541599999999967</v>
      </c>
      <c r="H851">
        <f>IF(martianeum[[#This Row],[stan_po_wydobyciu_z_ładunku]]&gt;=100,100,0)</f>
        <v>0</v>
      </c>
      <c r="I851">
        <f>martianeum[[#This Row],[stan_po_wydobyciu_z_ładunku]]-martianeum[[#This Row],[ile_zabiera_na_orbite]]</f>
        <v>37.541599999999967</v>
      </c>
    </row>
    <row r="852" spans="1:9" x14ac:dyDescent="0.25">
      <c r="A852" s="1">
        <v>49491</v>
      </c>
      <c r="B852">
        <f t="shared" si="13"/>
        <v>37.541599999999967</v>
      </c>
      <c r="C852" t="s">
        <v>26</v>
      </c>
      <c r="D852">
        <v>13.2</v>
      </c>
      <c r="E852">
        <v>2.5</v>
      </c>
      <c r="F852">
        <f>IF(martianeum[[#This Row],[zawartosc '[%']]]&gt;=1,martianeum[[#This Row],[masa '[kg']]]*martianeum[[#This Row],[zawartosc '[%']]]*0.01,0)</f>
        <v>0.33</v>
      </c>
      <c r="G852">
        <f>martianeum[[#This Row],[stan_magazynu '[kg']]]+martianeum[[#This Row],[ile_kg_materiału_z_ładunku]]</f>
        <v>37.871599999999965</v>
      </c>
      <c r="H852">
        <f>IF(martianeum[[#This Row],[stan_po_wydobyciu_z_ładunku]]&gt;=100,100,0)</f>
        <v>0</v>
      </c>
      <c r="I852">
        <f>martianeum[[#This Row],[stan_po_wydobyciu_z_ładunku]]-martianeum[[#This Row],[ile_zabiera_na_orbite]]</f>
        <v>37.871599999999965</v>
      </c>
    </row>
    <row r="853" spans="1:9" x14ac:dyDescent="0.25">
      <c r="A853" s="1">
        <v>49492</v>
      </c>
      <c r="B853">
        <f t="shared" si="13"/>
        <v>37.871599999999965</v>
      </c>
      <c r="C853" t="s">
        <v>26</v>
      </c>
      <c r="D853">
        <v>28</v>
      </c>
      <c r="E853">
        <v>3.8</v>
      </c>
      <c r="F853">
        <f>IF(martianeum[[#This Row],[zawartosc '[%']]]&gt;=1,martianeum[[#This Row],[masa '[kg']]]*martianeum[[#This Row],[zawartosc '[%']]]*0.01,0)</f>
        <v>1.0639999999999998</v>
      </c>
      <c r="G853">
        <f>martianeum[[#This Row],[stan_magazynu '[kg']]]+martianeum[[#This Row],[ile_kg_materiału_z_ładunku]]</f>
        <v>38.935599999999965</v>
      </c>
      <c r="H853">
        <f>IF(martianeum[[#This Row],[stan_po_wydobyciu_z_ładunku]]&gt;=100,100,0)</f>
        <v>0</v>
      </c>
      <c r="I853">
        <f>martianeum[[#This Row],[stan_po_wydobyciu_z_ładunku]]-martianeum[[#This Row],[ile_zabiera_na_orbite]]</f>
        <v>38.935599999999965</v>
      </c>
    </row>
    <row r="854" spans="1:9" x14ac:dyDescent="0.25">
      <c r="A854" s="1">
        <v>49493</v>
      </c>
      <c r="B854">
        <f t="shared" si="13"/>
        <v>38.935599999999965</v>
      </c>
      <c r="C854" t="s">
        <v>11</v>
      </c>
      <c r="D854">
        <v>27.5</v>
      </c>
      <c r="E854">
        <v>10.3</v>
      </c>
      <c r="F854">
        <f>IF(martianeum[[#This Row],[zawartosc '[%']]]&gt;=1,martianeum[[#This Row],[masa '[kg']]]*martianeum[[#This Row],[zawartosc '[%']]]*0.01,0)</f>
        <v>2.8325</v>
      </c>
      <c r="G854">
        <f>martianeum[[#This Row],[stan_magazynu '[kg']]]+martianeum[[#This Row],[ile_kg_materiału_z_ładunku]]</f>
        <v>41.768099999999968</v>
      </c>
      <c r="H854">
        <f>IF(martianeum[[#This Row],[stan_po_wydobyciu_z_ładunku]]&gt;=100,100,0)</f>
        <v>0</v>
      </c>
      <c r="I854">
        <f>martianeum[[#This Row],[stan_po_wydobyciu_z_ładunku]]-martianeum[[#This Row],[ile_zabiera_na_orbite]]</f>
        <v>41.768099999999968</v>
      </c>
    </row>
    <row r="855" spans="1:9" x14ac:dyDescent="0.25">
      <c r="A855" s="1">
        <v>49494</v>
      </c>
      <c r="B855">
        <f t="shared" si="13"/>
        <v>41.768099999999968</v>
      </c>
      <c r="C855" t="s">
        <v>26</v>
      </c>
      <c r="D855">
        <v>12.1</v>
      </c>
      <c r="E855">
        <v>4.7</v>
      </c>
      <c r="F855">
        <f>IF(martianeum[[#This Row],[zawartosc '[%']]]&gt;=1,martianeum[[#This Row],[masa '[kg']]]*martianeum[[#This Row],[zawartosc '[%']]]*0.01,0)</f>
        <v>0.56869999999999998</v>
      </c>
      <c r="G855">
        <f>martianeum[[#This Row],[stan_magazynu '[kg']]]+martianeum[[#This Row],[ile_kg_materiału_z_ładunku]]</f>
        <v>42.336799999999968</v>
      </c>
      <c r="H855">
        <f>IF(martianeum[[#This Row],[stan_po_wydobyciu_z_ładunku]]&gt;=100,100,0)</f>
        <v>0</v>
      </c>
      <c r="I855">
        <f>martianeum[[#This Row],[stan_po_wydobyciu_z_ładunku]]-martianeum[[#This Row],[ile_zabiera_na_orbite]]</f>
        <v>42.336799999999968</v>
      </c>
    </row>
    <row r="856" spans="1:9" x14ac:dyDescent="0.25">
      <c r="A856" s="1">
        <v>49495</v>
      </c>
      <c r="B856">
        <f t="shared" si="13"/>
        <v>42.336799999999968</v>
      </c>
      <c r="C856" t="s">
        <v>15</v>
      </c>
      <c r="D856">
        <v>24.7</v>
      </c>
      <c r="E856">
        <v>7.2</v>
      </c>
      <c r="F856">
        <f>IF(martianeum[[#This Row],[zawartosc '[%']]]&gt;=1,martianeum[[#This Row],[masa '[kg']]]*martianeum[[#This Row],[zawartosc '[%']]]*0.01,0)</f>
        <v>1.7784</v>
      </c>
      <c r="G856">
        <f>martianeum[[#This Row],[stan_magazynu '[kg']]]+martianeum[[#This Row],[ile_kg_materiału_z_ładunku]]</f>
        <v>44.115199999999966</v>
      </c>
      <c r="H856">
        <f>IF(martianeum[[#This Row],[stan_po_wydobyciu_z_ładunku]]&gt;=100,100,0)</f>
        <v>0</v>
      </c>
      <c r="I856">
        <f>martianeum[[#This Row],[stan_po_wydobyciu_z_ładunku]]-martianeum[[#This Row],[ile_zabiera_na_orbite]]</f>
        <v>44.115199999999966</v>
      </c>
    </row>
    <row r="857" spans="1:9" x14ac:dyDescent="0.25">
      <c r="A857" s="1">
        <v>49496</v>
      </c>
      <c r="B857">
        <f t="shared" si="13"/>
        <v>44.115199999999966</v>
      </c>
      <c r="C857" t="s">
        <v>25</v>
      </c>
      <c r="D857">
        <v>27.1</v>
      </c>
      <c r="E857">
        <v>2.6</v>
      </c>
      <c r="F857">
        <f>IF(martianeum[[#This Row],[zawartosc '[%']]]&gt;=1,martianeum[[#This Row],[masa '[kg']]]*martianeum[[#This Row],[zawartosc '[%']]]*0.01,0)</f>
        <v>0.70460000000000012</v>
      </c>
      <c r="G857">
        <f>martianeum[[#This Row],[stan_magazynu '[kg']]]+martianeum[[#This Row],[ile_kg_materiału_z_ładunku]]</f>
        <v>44.819799999999965</v>
      </c>
      <c r="H857">
        <f>IF(martianeum[[#This Row],[stan_po_wydobyciu_z_ładunku]]&gt;=100,100,0)</f>
        <v>0</v>
      </c>
      <c r="I857">
        <f>martianeum[[#This Row],[stan_po_wydobyciu_z_ładunku]]-martianeum[[#This Row],[ile_zabiera_na_orbite]]</f>
        <v>44.819799999999965</v>
      </c>
    </row>
    <row r="858" spans="1:9" x14ac:dyDescent="0.25">
      <c r="A858" s="1">
        <v>49497</v>
      </c>
      <c r="B858">
        <f t="shared" si="13"/>
        <v>44.819799999999965</v>
      </c>
      <c r="C858" t="s">
        <v>7</v>
      </c>
      <c r="D858">
        <v>28.7</v>
      </c>
      <c r="E858">
        <v>3</v>
      </c>
      <c r="F858">
        <f>IF(martianeum[[#This Row],[zawartosc '[%']]]&gt;=1,martianeum[[#This Row],[masa '[kg']]]*martianeum[[#This Row],[zawartosc '[%']]]*0.01,0)</f>
        <v>0.86099999999999999</v>
      </c>
      <c r="G858">
        <f>martianeum[[#This Row],[stan_magazynu '[kg']]]+martianeum[[#This Row],[ile_kg_materiału_z_ładunku]]</f>
        <v>45.680799999999962</v>
      </c>
      <c r="H858">
        <f>IF(martianeum[[#This Row],[stan_po_wydobyciu_z_ładunku]]&gt;=100,100,0)</f>
        <v>0</v>
      </c>
      <c r="I858">
        <f>martianeum[[#This Row],[stan_po_wydobyciu_z_ładunku]]-martianeum[[#This Row],[ile_zabiera_na_orbite]]</f>
        <v>45.680799999999962</v>
      </c>
    </row>
    <row r="859" spans="1:9" x14ac:dyDescent="0.25">
      <c r="A859" s="1">
        <v>49498</v>
      </c>
      <c r="B859">
        <f t="shared" si="13"/>
        <v>45.680799999999962</v>
      </c>
      <c r="C859" t="s">
        <v>10</v>
      </c>
      <c r="D859">
        <v>15</v>
      </c>
      <c r="E859">
        <v>21.4</v>
      </c>
      <c r="F859">
        <f>IF(martianeum[[#This Row],[zawartosc '[%']]]&gt;=1,martianeum[[#This Row],[masa '[kg']]]*martianeum[[#This Row],[zawartosc '[%']]]*0.01,0)</f>
        <v>3.21</v>
      </c>
      <c r="G859">
        <f>martianeum[[#This Row],[stan_magazynu '[kg']]]+martianeum[[#This Row],[ile_kg_materiału_z_ładunku]]</f>
        <v>48.890799999999963</v>
      </c>
      <c r="H859">
        <f>IF(martianeum[[#This Row],[stan_po_wydobyciu_z_ładunku]]&gt;=100,100,0)</f>
        <v>0</v>
      </c>
      <c r="I859">
        <f>martianeum[[#This Row],[stan_po_wydobyciu_z_ładunku]]-martianeum[[#This Row],[ile_zabiera_na_orbite]]</f>
        <v>48.890799999999963</v>
      </c>
    </row>
    <row r="860" spans="1:9" x14ac:dyDescent="0.25">
      <c r="A860" s="1">
        <v>49499</v>
      </c>
      <c r="B860">
        <f t="shared" si="13"/>
        <v>48.890799999999963</v>
      </c>
      <c r="C860" t="s">
        <v>11</v>
      </c>
      <c r="D860">
        <v>11.6</v>
      </c>
      <c r="E860">
        <v>3.7</v>
      </c>
      <c r="F860">
        <f>IF(martianeum[[#This Row],[zawartosc '[%']]]&gt;=1,martianeum[[#This Row],[masa '[kg']]]*martianeum[[#This Row],[zawartosc '[%']]]*0.01,0)</f>
        <v>0.42920000000000003</v>
      </c>
      <c r="G860">
        <f>martianeum[[#This Row],[stan_magazynu '[kg']]]+martianeum[[#This Row],[ile_kg_materiału_z_ładunku]]</f>
        <v>49.319999999999965</v>
      </c>
      <c r="H860">
        <f>IF(martianeum[[#This Row],[stan_po_wydobyciu_z_ładunku]]&gt;=100,100,0)</f>
        <v>0</v>
      </c>
      <c r="I860">
        <f>martianeum[[#This Row],[stan_po_wydobyciu_z_ładunku]]-martianeum[[#This Row],[ile_zabiera_na_orbite]]</f>
        <v>49.319999999999965</v>
      </c>
    </row>
    <row r="861" spans="1:9" x14ac:dyDescent="0.25">
      <c r="A861" s="1">
        <v>49500</v>
      </c>
      <c r="B861">
        <f t="shared" si="13"/>
        <v>49.319999999999965</v>
      </c>
      <c r="C861" t="s">
        <v>10</v>
      </c>
      <c r="D861">
        <v>13.1</v>
      </c>
      <c r="E861">
        <v>0</v>
      </c>
      <c r="F861">
        <f>IF(martianeum[[#This Row],[zawartosc '[%']]]&gt;=1,martianeum[[#This Row],[masa '[kg']]]*martianeum[[#This Row],[zawartosc '[%']]]*0.01,0)</f>
        <v>0</v>
      </c>
      <c r="G861">
        <f>martianeum[[#This Row],[stan_magazynu '[kg']]]+martianeum[[#This Row],[ile_kg_materiału_z_ładunku]]</f>
        <v>49.319999999999965</v>
      </c>
      <c r="H861">
        <f>IF(martianeum[[#This Row],[stan_po_wydobyciu_z_ładunku]]&gt;=100,100,0)</f>
        <v>0</v>
      </c>
      <c r="I861">
        <f>martianeum[[#This Row],[stan_po_wydobyciu_z_ładunku]]-martianeum[[#This Row],[ile_zabiera_na_orbite]]</f>
        <v>49.319999999999965</v>
      </c>
    </row>
    <row r="862" spans="1:9" x14ac:dyDescent="0.25">
      <c r="A862" s="1">
        <v>49501</v>
      </c>
      <c r="B862">
        <f t="shared" si="13"/>
        <v>49.319999999999965</v>
      </c>
      <c r="C862" t="s">
        <v>26</v>
      </c>
      <c r="D862">
        <v>25.5</v>
      </c>
      <c r="E862">
        <v>0</v>
      </c>
      <c r="F862">
        <f>IF(martianeum[[#This Row],[zawartosc '[%']]]&gt;=1,martianeum[[#This Row],[masa '[kg']]]*martianeum[[#This Row],[zawartosc '[%']]]*0.01,0)</f>
        <v>0</v>
      </c>
      <c r="G862">
        <f>martianeum[[#This Row],[stan_magazynu '[kg']]]+martianeum[[#This Row],[ile_kg_materiału_z_ładunku]]</f>
        <v>49.319999999999965</v>
      </c>
      <c r="H862">
        <f>IF(martianeum[[#This Row],[stan_po_wydobyciu_z_ładunku]]&gt;=100,100,0)</f>
        <v>0</v>
      </c>
      <c r="I862">
        <f>martianeum[[#This Row],[stan_po_wydobyciu_z_ładunku]]-martianeum[[#This Row],[ile_zabiera_na_orbite]]</f>
        <v>49.319999999999965</v>
      </c>
    </row>
    <row r="863" spans="1:9" x14ac:dyDescent="0.25">
      <c r="A863" s="1">
        <v>49502</v>
      </c>
      <c r="B863">
        <f t="shared" si="13"/>
        <v>49.319999999999965</v>
      </c>
      <c r="C863" t="s">
        <v>28</v>
      </c>
      <c r="D863">
        <v>19.399999999999999</v>
      </c>
      <c r="E863">
        <v>0.7</v>
      </c>
      <c r="F863">
        <f>IF(martianeum[[#This Row],[zawartosc '[%']]]&gt;=1,martianeum[[#This Row],[masa '[kg']]]*martianeum[[#This Row],[zawartosc '[%']]]*0.01,0)</f>
        <v>0</v>
      </c>
      <c r="G863">
        <f>martianeum[[#This Row],[stan_magazynu '[kg']]]+martianeum[[#This Row],[ile_kg_materiału_z_ładunku]]</f>
        <v>49.319999999999965</v>
      </c>
      <c r="H863">
        <f>IF(martianeum[[#This Row],[stan_po_wydobyciu_z_ładunku]]&gt;=100,100,0)</f>
        <v>0</v>
      </c>
      <c r="I863">
        <f>martianeum[[#This Row],[stan_po_wydobyciu_z_ładunku]]-martianeum[[#This Row],[ile_zabiera_na_orbite]]</f>
        <v>49.319999999999965</v>
      </c>
    </row>
    <row r="864" spans="1:9" x14ac:dyDescent="0.25">
      <c r="A864" s="1">
        <v>49503</v>
      </c>
      <c r="B864">
        <f t="shared" si="13"/>
        <v>49.319999999999965</v>
      </c>
      <c r="C864" t="s">
        <v>7</v>
      </c>
      <c r="D864">
        <v>27.3</v>
      </c>
      <c r="E864">
        <v>2.6</v>
      </c>
      <c r="F864">
        <f>IF(martianeum[[#This Row],[zawartosc '[%']]]&gt;=1,martianeum[[#This Row],[masa '[kg']]]*martianeum[[#This Row],[zawartosc '[%']]]*0.01,0)</f>
        <v>0.7098000000000001</v>
      </c>
      <c r="G864">
        <f>martianeum[[#This Row],[stan_magazynu '[kg']]]+martianeum[[#This Row],[ile_kg_materiału_z_ładunku]]</f>
        <v>50.029799999999966</v>
      </c>
      <c r="H864">
        <f>IF(martianeum[[#This Row],[stan_po_wydobyciu_z_ładunku]]&gt;=100,100,0)</f>
        <v>0</v>
      </c>
      <c r="I864">
        <f>martianeum[[#This Row],[stan_po_wydobyciu_z_ładunku]]-martianeum[[#This Row],[ile_zabiera_na_orbite]]</f>
        <v>50.029799999999966</v>
      </c>
    </row>
    <row r="865" spans="1:9" x14ac:dyDescent="0.25">
      <c r="A865" s="1">
        <v>49504</v>
      </c>
      <c r="B865">
        <f t="shared" si="13"/>
        <v>50.029799999999966</v>
      </c>
      <c r="C865" t="s">
        <v>10</v>
      </c>
      <c r="D865">
        <v>21</v>
      </c>
      <c r="E865">
        <v>27.8</v>
      </c>
      <c r="F865">
        <f>IF(martianeum[[#This Row],[zawartosc '[%']]]&gt;=1,martianeum[[#This Row],[masa '[kg']]]*martianeum[[#This Row],[zawartosc '[%']]]*0.01,0)</f>
        <v>5.838000000000001</v>
      </c>
      <c r="G865">
        <f>martianeum[[#This Row],[stan_magazynu '[kg']]]+martianeum[[#This Row],[ile_kg_materiału_z_ładunku]]</f>
        <v>55.867799999999967</v>
      </c>
      <c r="H865">
        <f>IF(martianeum[[#This Row],[stan_po_wydobyciu_z_ładunku]]&gt;=100,100,0)</f>
        <v>0</v>
      </c>
      <c r="I865">
        <f>martianeum[[#This Row],[stan_po_wydobyciu_z_ładunku]]-martianeum[[#This Row],[ile_zabiera_na_orbite]]</f>
        <v>55.867799999999967</v>
      </c>
    </row>
    <row r="866" spans="1:9" x14ac:dyDescent="0.25">
      <c r="A866" s="1">
        <v>49505</v>
      </c>
      <c r="B866">
        <f t="shared" si="13"/>
        <v>55.867799999999967</v>
      </c>
      <c r="C866" t="s">
        <v>14</v>
      </c>
      <c r="D866">
        <v>11.5</v>
      </c>
      <c r="E866">
        <v>0</v>
      </c>
      <c r="F866">
        <f>IF(martianeum[[#This Row],[zawartosc '[%']]]&gt;=1,martianeum[[#This Row],[masa '[kg']]]*martianeum[[#This Row],[zawartosc '[%']]]*0.01,0)</f>
        <v>0</v>
      </c>
      <c r="G866">
        <f>martianeum[[#This Row],[stan_magazynu '[kg']]]+martianeum[[#This Row],[ile_kg_materiału_z_ładunku]]</f>
        <v>55.867799999999967</v>
      </c>
      <c r="H866">
        <f>IF(martianeum[[#This Row],[stan_po_wydobyciu_z_ładunku]]&gt;=100,100,0)</f>
        <v>0</v>
      </c>
      <c r="I866">
        <f>martianeum[[#This Row],[stan_po_wydobyciu_z_ładunku]]-martianeum[[#This Row],[ile_zabiera_na_orbite]]</f>
        <v>55.867799999999967</v>
      </c>
    </row>
    <row r="867" spans="1:9" x14ac:dyDescent="0.25">
      <c r="A867" s="1">
        <v>49506</v>
      </c>
      <c r="B867">
        <f t="shared" si="13"/>
        <v>55.867799999999967</v>
      </c>
      <c r="C867" t="s">
        <v>21</v>
      </c>
      <c r="D867">
        <v>13.6</v>
      </c>
      <c r="E867">
        <v>2.7</v>
      </c>
      <c r="F867">
        <f>IF(martianeum[[#This Row],[zawartosc '[%']]]&gt;=1,martianeum[[#This Row],[masa '[kg']]]*martianeum[[#This Row],[zawartosc '[%']]]*0.01,0)</f>
        <v>0.36719999999999997</v>
      </c>
      <c r="G867">
        <f>martianeum[[#This Row],[stan_magazynu '[kg']]]+martianeum[[#This Row],[ile_kg_materiału_z_ładunku]]</f>
        <v>56.234999999999964</v>
      </c>
      <c r="H867">
        <f>IF(martianeum[[#This Row],[stan_po_wydobyciu_z_ładunku]]&gt;=100,100,0)</f>
        <v>0</v>
      </c>
      <c r="I867">
        <f>martianeum[[#This Row],[stan_po_wydobyciu_z_ładunku]]-martianeum[[#This Row],[ile_zabiera_na_orbite]]</f>
        <v>56.234999999999964</v>
      </c>
    </row>
    <row r="868" spans="1:9" x14ac:dyDescent="0.25">
      <c r="A868" s="1">
        <v>49507</v>
      </c>
      <c r="B868">
        <f t="shared" si="13"/>
        <v>56.234999999999964</v>
      </c>
      <c r="C868" t="s">
        <v>8</v>
      </c>
      <c r="D868">
        <v>17.8</v>
      </c>
      <c r="E868">
        <v>0.3</v>
      </c>
      <c r="F868">
        <f>IF(martianeum[[#This Row],[zawartosc '[%']]]&gt;=1,martianeum[[#This Row],[masa '[kg']]]*martianeum[[#This Row],[zawartosc '[%']]]*0.01,0)</f>
        <v>0</v>
      </c>
      <c r="G868">
        <f>martianeum[[#This Row],[stan_magazynu '[kg']]]+martianeum[[#This Row],[ile_kg_materiału_z_ładunku]]</f>
        <v>56.234999999999964</v>
      </c>
      <c r="H868">
        <f>IF(martianeum[[#This Row],[stan_po_wydobyciu_z_ładunku]]&gt;=100,100,0)</f>
        <v>0</v>
      </c>
      <c r="I868">
        <f>martianeum[[#This Row],[stan_po_wydobyciu_z_ładunku]]-martianeum[[#This Row],[ile_zabiera_na_orbite]]</f>
        <v>56.234999999999964</v>
      </c>
    </row>
    <row r="869" spans="1:9" x14ac:dyDescent="0.25">
      <c r="A869" s="1">
        <v>49508</v>
      </c>
      <c r="B869">
        <f t="shared" si="13"/>
        <v>56.234999999999964</v>
      </c>
      <c r="C869" t="s">
        <v>8</v>
      </c>
      <c r="D869">
        <v>10.8</v>
      </c>
      <c r="E869">
        <v>0</v>
      </c>
      <c r="F869">
        <f>IF(martianeum[[#This Row],[zawartosc '[%']]]&gt;=1,martianeum[[#This Row],[masa '[kg']]]*martianeum[[#This Row],[zawartosc '[%']]]*0.01,0)</f>
        <v>0</v>
      </c>
      <c r="G869">
        <f>martianeum[[#This Row],[stan_magazynu '[kg']]]+martianeum[[#This Row],[ile_kg_materiału_z_ładunku]]</f>
        <v>56.234999999999964</v>
      </c>
      <c r="H869">
        <f>IF(martianeum[[#This Row],[stan_po_wydobyciu_z_ładunku]]&gt;=100,100,0)</f>
        <v>0</v>
      </c>
      <c r="I869">
        <f>martianeum[[#This Row],[stan_po_wydobyciu_z_ładunku]]-martianeum[[#This Row],[ile_zabiera_na_orbite]]</f>
        <v>56.234999999999964</v>
      </c>
    </row>
    <row r="870" spans="1:9" x14ac:dyDescent="0.25">
      <c r="A870" s="1">
        <v>49509</v>
      </c>
      <c r="B870">
        <f t="shared" si="13"/>
        <v>56.234999999999964</v>
      </c>
      <c r="C870" t="s">
        <v>10</v>
      </c>
      <c r="D870">
        <v>23</v>
      </c>
      <c r="E870">
        <v>3.3</v>
      </c>
      <c r="F870">
        <f>IF(martianeum[[#This Row],[zawartosc '[%']]]&gt;=1,martianeum[[#This Row],[masa '[kg']]]*martianeum[[#This Row],[zawartosc '[%']]]*0.01,0)</f>
        <v>0.7589999999999999</v>
      </c>
      <c r="G870">
        <f>martianeum[[#This Row],[stan_magazynu '[kg']]]+martianeum[[#This Row],[ile_kg_materiału_z_ładunku]]</f>
        <v>56.993999999999964</v>
      </c>
      <c r="H870">
        <f>IF(martianeum[[#This Row],[stan_po_wydobyciu_z_ładunku]]&gt;=100,100,0)</f>
        <v>0</v>
      </c>
      <c r="I870">
        <f>martianeum[[#This Row],[stan_po_wydobyciu_z_ładunku]]-martianeum[[#This Row],[ile_zabiera_na_orbite]]</f>
        <v>56.993999999999964</v>
      </c>
    </row>
    <row r="871" spans="1:9" x14ac:dyDescent="0.25">
      <c r="A871" s="1">
        <v>49510</v>
      </c>
      <c r="B871">
        <f t="shared" si="13"/>
        <v>56.993999999999964</v>
      </c>
      <c r="C871" t="s">
        <v>11</v>
      </c>
      <c r="D871">
        <v>14</v>
      </c>
      <c r="E871">
        <v>18.100000000000001</v>
      </c>
      <c r="F871">
        <f>IF(martianeum[[#This Row],[zawartosc '[%']]]&gt;=1,martianeum[[#This Row],[masa '[kg']]]*martianeum[[#This Row],[zawartosc '[%']]]*0.01,0)</f>
        <v>2.5340000000000003</v>
      </c>
      <c r="G871">
        <f>martianeum[[#This Row],[stan_magazynu '[kg']]]+martianeum[[#This Row],[ile_kg_materiału_z_ładunku]]</f>
        <v>59.527999999999963</v>
      </c>
      <c r="H871">
        <f>IF(martianeum[[#This Row],[stan_po_wydobyciu_z_ładunku]]&gt;=100,100,0)</f>
        <v>0</v>
      </c>
      <c r="I871">
        <f>martianeum[[#This Row],[stan_po_wydobyciu_z_ładunku]]-martianeum[[#This Row],[ile_zabiera_na_orbite]]</f>
        <v>59.527999999999963</v>
      </c>
    </row>
    <row r="872" spans="1:9" x14ac:dyDescent="0.25">
      <c r="A872" s="1">
        <v>49511</v>
      </c>
      <c r="B872">
        <f t="shared" si="13"/>
        <v>59.527999999999963</v>
      </c>
      <c r="C872" t="s">
        <v>26</v>
      </c>
      <c r="D872">
        <v>10.7</v>
      </c>
      <c r="E872">
        <v>0.4</v>
      </c>
      <c r="F872">
        <f>IF(martianeum[[#This Row],[zawartosc '[%']]]&gt;=1,martianeum[[#This Row],[masa '[kg']]]*martianeum[[#This Row],[zawartosc '[%']]]*0.01,0)</f>
        <v>0</v>
      </c>
      <c r="G872">
        <f>martianeum[[#This Row],[stan_magazynu '[kg']]]+martianeum[[#This Row],[ile_kg_materiału_z_ładunku]]</f>
        <v>59.527999999999963</v>
      </c>
      <c r="H872">
        <f>IF(martianeum[[#This Row],[stan_po_wydobyciu_z_ładunku]]&gt;=100,100,0)</f>
        <v>0</v>
      </c>
      <c r="I872">
        <f>martianeum[[#This Row],[stan_po_wydobyciu_z_ładunku]]-martianeum[[#This Row],[ile_zabiera_na_orbite]]</f>
        <v>59.527999999999963</v>
      </c>
    </row>
    <row r="873" spans="1:9" x14ac:dyDescent="0.25">
      <c r="A873" s="1">
        <v>49512</v>
      </c>
      <c r="B873">
        <f t="shared" si="13"/>
        <v>59.527999999999963</v>
      </c>
      <c r="C873" t="s">
        <v>13</v>
      </c>
      <c r="D873">
        <v>24.7</v>
      </c>
      <c r="E873">
        <v>9.1</v>
      </c>
      <c r="F873">
        <f>IF(martianeum[[#This Row],[zawartosc '[%']]]&gt;=1,martianeum[[#This Row],[masa '[kg']]]*martianeum[[#This Row],[zawartosc '[%']]]*0.01,0)</f>
        <v>2.2477</v>
      </c>
      <c r="G873">
        <f>martianeum[[#This Row],[stan_magazynu '[kg']]]+martianeum[[#This Row],[ile_kg_materiału_z_ładunku]]</f>
        <v>61.775699999999965</v>
      </c>
      <c r="H873">
        <f>IF(martianeum[[#This Row],[stan_po_wydobyciu_z_ładunku]]&gt;=100,100,0)</f>
        <v>0</v>
      </c>
      <c r="I873">
        <f>martianeum[[#This Row],[stan_po_wydobyciu_z_ładunku]]-martianeum[[#This Row],[ile_zabiera_na_orbite]]</f>
        <v>61.775699999999965</v>
      </c>
    </row>
    <row r="874" spans="1:9" x14ac:dyDescent="0.25">
      <c r="A874" s="1">
        <v>49513</v>
      </c>
      <c r="B874">
        <f t="shared" si="13"/>
        <v>61.775699999999965</v>
      </c>
      <c r="C874" t="s">
        <v>19</v>
      </c>
      <c r="D874">
        <v>12.2</v>
      </c>
      <c r="E874">
        <v>18.600000000000001</v>
      </c>
      <c r="F874">
        <f>IF(martianeum[[#This Row],[zawartosc '[%']]]&gt;=1,martianeum[[#This Row],[masa '[kg']]]*martianeum[[#This Row],[zawartosc '[%']]]*0.01,0)</f>
        <v>2.2692000000000001</v>
      </c>
      <c r="G874">
        <f>martianeum[[#This Row],[stan_magazynu '[kg']]]+martianeum[[#This Row],[ile_kg_materiału_z_ładunku]]</f>
        <v>64.04489999999997</v>
      </c>
      <c r="H874">
        <f>IF(martianeum[[#This Row],[stan_po_wydobyciu_z_ładunku]]&gt;=100,100,0)</f>
        <v>0</v>
      </c>
      <c r="I874">
        <f>martianeum[[#This Row],[stan_po_wydobyciu_z_ładunku]]-martianeum[[#This Row],[ile_zabiera_na_orbite]]</f>
        <v>64.04489999999997</v>
      </c>
    </row>
    <row r="875" spans="1:9" x14ac:dyDescent="0.25">
      <c r="A875" s="1">
        <v>49514</v>
      </c>
      <c r="B875">
        <f t="shared" si="13"/>
        <v>64.04489999999997</v>
      </c>
      <c r="C875" t="s">
        <v>6</v>
      </c>
      <c r="D875">
        <v>23.8</v>
      </c>
      <c r="E875">
        <v>7.7</v>
      </c>
      <c r="F875">
        <f>IF(martianeum[[#This Row],[zawartosc '[%']]]&gt;=1,martianeum[[#This Row],[masa '[kg']]]*martianeum[[#This Row],[zawartosc '[%']]]*0.01,0)</f>
        <v>1.8326000000000002</v>
      </c>
      <c r="G875">
        <f>martianeum[[#This Row],[stan_magazynu '[kg']]]+martianeum[[#This Row],[ile_kg_materiału_z_ładunku]]</f>
        <v>65.877499999999969</v>
      </c>
      <c r="H875">
        <f>IF(martianeum[[#This Row],[stan_po_wydobyciu_z_ładunku]]&gt;=100,100,0)</f>
        <v>0</v>
      </c>
      <c r="I875">
        <f>martianeum[[#This Row],[stan_po_wydobyciu_z_ładunku]]-martianeum[[#This Row],[ile_zabiera_na_orbite]]</f>
        <v>65.877499999999969</v>
      </c>
    </row>
    <row r="876" spans="1:9" x14ac:dyDescent="0.25">
      <c r="A876" s="1">
        <v>49515</v>
      </c>
      <c r="B876">
        <f t="shared" si="13"/>
        <v>65.877499999999969</v>
      </c>
      <c r="C876" t="s">
        <v>12</v>
      </c>
      <c r="D876">
        <v>18.5</v>
      </c>
      <c r="E876">
        <v>0</v>
      </c>
      <c r="F876">
        <f>IF(martianeum[[#This Row],[zawartosc '[%']]]&gt;=1,martianeum[[#This Row],[masa '[kg']]]*martianeum[[#This Row],[zawartosc '[%']]]*0.01,0)</f>
        <v>0</v>
      </c>
      <c r="G876">
        <f>martianeum[[#This Row],[stan_magazynu '[kg']]]+martianeum[[#This Row],[ile_kg_materiału_z_ładunku]]</f>
        <v>65.877499999999969</v>
      </c>
      <c r="H876">
        <f>IF(martianeum[[#This Row],[stan_po_wydobyciu_z_ładunku]]&gt;=100,100,0)</f>
        <v>0</v>
      </c>
      <c r="I876">
        <f>martianeum[[#This Row],[stan_po_wydobyciu_z_ładunku]]-martianeum[[#This Row],[ile_zabiera_na_orbite]]</f>
        <v>65.877499999999969</v>
      </c>
    </row>
    <row r="877" spans="1:9" x14ac:dyDescent="0.25">
      <c r="A877" s="1">
        <v>49516</v>
      </c>
      <c r="B877">
        <f t="shared" si="13"/>
        <v>65.877499999999969</v>
      </c>
      <c r="C877" t="s">
        <v>17</v>
      </c>
      <c r="D877">
        <v>24.6</v>
      </c>
      <c r="E877">
        <v>0.4</v>
      </c>
      <c r="F877">
        <f>IF(martianeum[[#This Row],[zawartosc '[%']]]&gt;=1,martianeum[[#This Row],[masa '[kg']]]*martianeum[[#This Row],[zawartosc '[%']]]*0.01,0)</f>
        <v>0</v>
      </c>
      <c r="G877">
        <f>martianeum[[#This Row],[stan_magazynu '[kg']]]+martianeum[[#This Row],[ile_kg_materiału_z_ładunku]]</f>
        <v>65.877499999999969</v>
      </c>
      <c r="H877">
        <f>IF(martianeum[[#This Row],[stan_po_wydobyciu_z_ładunku]]&gt;=100,100,0)</f>
        <v>0</v>
      </c>
      <c r="I877">
        <f>martianeum[[#This Row],[stan_po_wydobyciu_z_ładunku]]-martianeum[[#This Row],[ile_zabiera_na_orbite]]</f>
        <v>65.877499999999969</v>
      </c>
    </row>
    <row r="878" spans="1:9" x14ac:dyDescent="0.25">
      <c r="A878" s="1">
        <v>49517</v>
      </c>
      <c r="B878">
        <f t="shared" si="13"/>
        <v>65.877499999999969</v>
      </c>
      <c r="C878" t="s">
        <v>19</v>
      </c>
      <c r="D878">
        <v>24.6</v>
      </c>
      <c r="E878">
        <v>10.4</v>
      </c>
      <c r="F878">
        <f>IF(martianeum[[#This Row],[zawartosc '[%']]]&gt;=1,martianeum[[#This Row],[masa '[kg']]]*martianeum[[#This Row],[zawartosc '[%']]]*0.01,0)</f>
        <v>2.5584000000000002</v>
      </c>
      <c r="G878">
        <f>martianeum[[#This Row],[stan_magazynu '[kg']]]+martianeum[[#This Row],[ile_kg_materiału_z_ładunku]]</f>
        <v>68.435899999999975</v>
      </c>
      <c r="H878">
        <f>IF(martianeum[[#This Row],[stan_po_wydobyciu_z_ładunku]]&gt;=100,100,0)</f>
        <v>0</v>
      </c>
      <c r="I878">
        <f>martianeum[[#This Row],[stan_po_wydobyciu_z_ładunku]]-martianeum[[#This Row],[ile_zabiera_na_orbite]]</f>
        <v>68.435899999999975</v>
      </c>
    </row>
    <row r="879" spans="1:9" x14ac:dyDescent="0.25">
      <c r="A879" s="1">
        <v>49518</v>
      </c>
      <c r="B879">
        <f t="shared" si="13"/>
        <v>68.435899999999975</v>
      </c>
      <c r="C879" t="s">
        <v>12</v>
      </c>
      <c r="D879">
        <v>25.4</v>
      </c>
      <c r="E879">
        <v>11.2</v>
      </c>
      <c r="F879">
        <f>IF(martianeum[[#This Row],[zawartosc '[%']]]&gt;=1,martianeum[[#This Row],[masa '[kg']]]*martianeum[[#This Row],[zawartosc '[%']]]*0.01,0)</f>
        <v>2.8447999999999998</v>
      </c>
      <c r="G879">
        <f>martianeum[[#This Row],[stan_magazynu '[kg']]]+martianeum[[#This Row],[ile_kg_materiału_z_ładunku]]</f>
        <v>71.280699999999982</v>
      </c>
      <c r="H879">
        <f>IF(martianeum[[#This Row],[stan_po_wydobyciu_z_ładunku]]&gt;=100,100,0)</f>
        <v>0</v>
      </c>
      <c r="I879">
        <f>martianeum[[#This Row],[stan_po_wydobyciu_z_ładunku]]-martianeum[[#This Row],[ile_zabiera_na_orbite]]</f>
        <v>71.280699999999982</v>
      </c>
    </row>
    <row r="880" spans="1:9" x14ac:dyDescent="0.25">
      <c r="A880" s="1">
        <v>49519</v>
      </c>
      <c r="B880">
        <f t="shared" si="13"/>
        <v>71.280699999999982</v>
      </c>
      <c r="C880" t="s">
        <v>11</v>
      </c>
      <c r="D880">
        <v>13.1</v>
      </c>
      <c r="E880">
        <v>22.2</v>
      </c>
      <c r="F880">
        <f>IF(martianeum[[#This Row],[zawartosc '[%']]]&gt;=1,martianeum[[#This Row],[masa '[kg']]]*martianeum[[#This Row],[zawartosc '[%']]]*0.01,0)</f>
        <v>2.9081999999999999</v>
      </c>
      <c r="G880">
        <f>martianeum[[#This Row],[stan_magazynu '[kg']]]+martianeum[[#This Row],[ile_kg_materiału_z_ładunku]]</f>
        <v>74.188899999999975</v>
      </c>
      <c r="H880">
        <f>IF(martianeum[[#This Row],[stan_po_wydobyciu_z_ładunku]]&gt;=100,100,0)</f>
        <v>0</v>
      </c>
      <c r="I880">
        <f>martianeum[[#This Row],[stan_po_wydobyciu_z_ładunku]]-martianeum[[#This Row],[ile_zabiera_na_orbite]]</f>
        <v>74.188899999999975</v>
      </c>
    </row>
    <row r="881" spans="1:9" x14ac:dyDescent="0.25">
      <c r="A881" s="1">
        <v>49520</v>
      </c>
      <c r="B881">
        <f t="shared" si="13"/>
        <v>74.188899999999975</v>
      </c>
      <c r="C881" t="s">
        <v>10</v>
      </c>
      <c r="D881">
        <v>10.1</v>
      </c>
      <c r="E881">
        <v>11.6</v>
      </c>
      <c r="F881">
        <f>IF(martianeum[[#This Row],[zawartosc '[%']]]&gt;=1,martianeum[[#This Row],[masa '[kg']]]*martianeum[[#This Row],[zawartosc '[%']]]*0.01,0)</f>
        <v>1.1716</v>
      </c>
      <c r="G881">
        <f>martianeum[[#This Row],[stan_magazynu '[kg']]]+martianeum[[#This Row],[ile_kg_materiału_z_ładunku]]</f>
        <v>75.360499999999973</v>
      </c>
      <c r="H881">
        <f>IF(martianeum[[#This Row],[stan_po_wydobyciu_z_ładunku]]&gt;=100,100,0)</f>
        <v>0</v>
      </c>
      <c r="I881">
        <f>martianeum[[#This Row],[stan_po_wydobyciu_z_ładunku]]-martianeum[[#This Row],[ile_zabiera_na_orbite]]</f>
        <v>75.360499999999973</v>
      </c>
    </row>
    <row r="882" spans="1:9" x14ac:dyDescent="0.25">
      <c r="A882" s="1">
        <v>49521</v>
      </c>
      <c r="B882">
        <f t="shared" si="13"/>
        <v>75.360499999999973</v>
      </c>
      <c r="C882" t="s">
        <v>15</v>
      </c>
      <c r="D882">
        <v>25</v>
      </c>
      <c r="E882">
        <v>0</v>
      </c>
      <c r="F882">
        <f>IF(martianeum[[#This Row],[zawartosc '[%']]]&gt;=1,martianeum[[#This Row],[masa '[kg']]]*martianeum[[#This Row],[zawartosc '[%']]]*0.01,0)</f>
        <v>0</v>
      </c>
      <c r="G882">
        <f>martianeum[[#This Row],[stan_magazynu '[kg']]]+martianeum[[#This Row],[ile_kg_materiału_z_ładunku]]</f>
        <v>75.360499999999973</v>
      </c>
      <c r="H882">
        <f>IF(martianeum[[#This Row],[stan_po_wydobyciu_z_ładunku]]&gt;=100,100,0)</f>
        <v>0</v>
      </c>
      <c r="I882">
        <f>martianeum[[#This Row],[stan_po_wydobyciu_z_ładunku]]-martianeum[[#This Row],[ile_zabiera_na_orbite]]</f>
        <v>75.360499999999973</v>
      </c>
    </row>
    <row r="883" spans="1:9" x14ac:dyDescent="0.25">
      <c r="A883" s="1">
        <v>49522</v>
      </c>
      <c r="B883">
        <f t="shared" si="13"/>
        <v>75.360499999999973</v>
      </c>
      <c r="C883" t="s">
        <v>18</v>
      </c>
      <c r="D883">
        <v>20.9</v>
      </c>
      <c r="E883">
        <v>11.4</v>
      </c>
      <c r="F883">
        <f>IF(martianeum[[#This Row],[zawartosc '[%']]]&gt;=1,martianeum[[#This Row],[masa '[kg']]]*martianeum[[#This Row],[zawartosc '[%']]]*0.01,0)</f>
        <v>2.3826000000000001</v>
      </c>
      <c r="G883">
        <f>martianeum[[#This Row],[stan_magazynu '[kg']]]+martianeum[[#This Row],[ile_kg_materiału_z_ładunku]]</f>
        <v>77.74309999999997</v>
      </c>
      <c r="H883">
        <f>IF(martianeum[[#This Row],[stan_po_wydobyciu_z_ładunku]]&gt;=100,100,0)</f>
        <v>0</v>
      </c>
      <c r="I883">
        <f>martianeum[[#This Row],[stan_po_wydobyciu_z_ładunku]]-martianeum[[#This Row],[ile_zabiera_na_orbite]]</f>
        <v>77.74309999999997</v>
      </c>
    </row>
    <row r="884" spans="1:9" x14ac:dyDescent="0.25">
      <c r="A884" s="1">
        <v>49523</v>
      </c>
      <c r="B884">
        <f t="shared" si="13"/>
        <v>77.74309999999997</v>
      </c>
      <c r="C884" t="s">
        <v>14</v>
      </c>
      <c r="D884">
        <v>27.6</v>
      </c>
      <c r="E884">
        <v>2.5</v>
      </c>
      <c r="F884">
        <f>IF(martianeum[[#This Row],[zawartosc '[%']]]&gt;=1,martianeum[[#This Row],[masa '[kg']]]*martianeum[[#This Row],[zawartosc '[%']]]*0.01,0)</f>
        <v>0.69000000000000006</v>
      </c>
      <c r="G884">
        <f>martianeum[[#This Row],[stan_magazynu '[kg']]]+martianeum[[#This Row],[ile_kg_materiału_z_ładunku]]</f>
        <v>78.433099999999968</v>
      </c>
      <c r="H884">
        <f>IF(martianeum[[#This Row],[stan_po_wydobyciu_z_ładunku]]&gt;=100,100,0)</f>
        <v>0</v>
      </c>
      <c r="I884">
        <f>martianeum[[#This Row],[stan_po_wydobyciu_z_ładunku]]-martianeum[[#This Row],[ile_zabiera_na_orbite]]</f>
        <v>78.433099999999968</v>
      </c>
    </row>
    <row r="885" spans="1:9" x14ac:dyDescent="0.25">
      <c r="A885" s="1">
        <v>49524</v>
      </c>
      <c r="B885">
        <f t="shared" si="13"/>
        <v>78.433099999999968</v>
      </c>
      <c r="C885" t="s">
        <v>10</v>
      </c>
      <c r="D885">
        <v>22.8</v>
      </c>
      <c r="E885">
        <v>0</v>
      </c>
      <c r="F885">
        <f>IF(martianeum[[#This Row],[zawartosc '[%']]]&gt;=1,martianeum[[#This Row],[masa '[kg']]]*martianeum[[#This Row],[zawartosc '[%']]]*0.01,0)</f>
        <v>0</v>
      </c>
      <c r="G885">
        <f>martianeum[[#This Row],[stan_magazynu '[kg']]]+martianeum[[#This Row],[ile_kg_materiału_z_ładunku]]</f>
        <v>78.433099999999968</v>
      </c>
      <c r="H885">
        <f>IF(martianeum[[#This Row],[stan_po_wydobyciu_z_ładunku]]&gt;=100,100,0)</f>
        <v>0</v>
      </c>
      <c r="I885">
        <f>martianeum[[#This Row],[stan_po_wydobyciu_z_ładunku]]-martianeum[[#This Row],[ile_zabiera_na_orbite]]</f>
        <v>78.433099999999968</v>
      </c>
    </row>
    <row r="886" spans="1:9" x14ac:dyDescent="0.25">
      <c r="A886" s="1">
        <v>49525</v>
      </c>
      <c r="B886">
        <f t="shared" si="13"/>
        <v>78.433099999999968</v>
      </c>
      <c r="C886" t="s">
        <v>9</v>
      </c>
      <c r="D886">
        <v>12</v>
      </c>
      <c r="E886">
        <v>0</v>
      </c>
      <c r="F886">
        <f>IF(martianeum[[#This Row],[zawartosc '[%']]]&gt;=1,martianeum[[#This Row],[masa '[kg']]]*martianeum[[#This Row],[zawartosc '[%']]]*0.01,0)</f>
        <v>0</v>
      </c>
      <c r="G886">
        <f>martianeum[[#This Row],[stan_magazynu '[kg']]]+martianeum[[#This Row],[ile_kg_materiału_z_ładunku]]</f>
        <v>78.433099999999968</v>
      </c>
      <c r="H886">
        <f>IF(martianeum[[#This Row],[stan_po_wydobyciu_z_ładunku]]&gt;=100,100,0)</f>
        <v>0</v>
      </c>
      <c r="I886">
        <f>martianeum[[#This Row],[stan_po_wydobyciu_z_ładunku]]-martianeum[[#This Row],[ile_zabiera_na_orbite]]</f>
        <v>78.433099999999968</v>
      </c>
    </row>
    <row r="887" spans="1:9" x14ac:dyDescent="0.25">
      <c r="A887" s="1">
        <v>49526</v>
      </c>
      <c r="B887">
        <f t="shared" si="13"/>
        <v>78.433099999999968</v>
      </c>
      <c r="C887" t="s">
        <v>23</v>
      </c>
      <c r="D887">
        <v>16.8</v>
      </c>
      <c r="E887">
        <v>4.9000000000000004</v>
      </c>
      <c r="F887">
        <f>IF(martianeum[[#This Row],[zawartosc '[%']]]&gt;=1,martianeum[[#This Row],[masa '[kg']]]*martianeum[[#This Row],[zawartosc '[%']]]*0.01,0)</f>
        <v>0.82320000000000004</v>
      </c>
      <c r="G887">
        <f>martianeum[[#This Row],[stan_magazynu '[kg']]]+martianeum[[#This Row],[ile_kg_materiału_z_ładunku]]</f>
        <v>79.256299999999968</v>
      </c>
      <c r="H887">
        <f>IF(martianeum[[#This Row],[stan_po_wydobyciu_z_ładunku]]&gt;=100,100,0)</f>
        <v>0</v>
      </c>
      <c r="I887">
        <f>martianeum[[#This Row],[stan_po_wydobyciu_z_ładunku]]-martianeum[[#This Row],[ile_zabiera_na_orbite]]</f>
        <v>79.256299999999968</v>
      </c>
    </row>
    <row r="888" spans="1:9" x14ac:dyDescent="0.25">
      <c r="A888" s="1">
        <v>49527</v>
      </c>
      <c r="B888">
        <f t="shared" si="13"/>
        <v>79.256299999999968</v>
      </c>
      <c r="C888" t="s">
        <v>20</v>
      </c>
      <c r="D888">
        <v>12.9</v>
      </c>
      <c r="E888">
        <v>3</v>
      </c>
      <c r="F888">
        <f>IF(martianeum[[#This Row],[zawartosc '[%']]]&gt;=1,martianeum[[#This Row],[masa '[kg']]]*martianeum[[#This Row],[zawartosc '[%']]]*0.01,0)</f>
        <v>0.38700000000000001</v>
      </c>
      <c r="G888">
        <f>martianeum[[#This Row],[stan_magazynu '[kg']]]+martianeum[[#This Row],[ile_kg_materiału_z_ładunku]]</f>
        <v>79.643299999999968</v>
      </c>
      <c r="H888">
        <f>IF(martianeum[[#This Row],[stan_po_wydobyciu_z_ładunku]]&gt;=100,100,0)</f>
        <v>0</v>
      </c>
      <c r="I888">
        <f>martianeum[[#This Row],[stan_po_wydobyciu_z_ładunku]]-martianeum[[#This Row],[ile_zabiera_na_orbite]]</f>
        <v>79.643299999999968</v>
      </c>
    </row>
    <row r="889" spans="1:9" x14ac:dyDescent="0.25">
      <c r="A889" s="1">
        <v>49528</v>
      </c>
      <c r="B889">
        <f t="shared" si="13"/>
        <v>79.643299999999968</v>
      </c>
      <c r="C889" t="s">
        <v>10</v>
      </c>
      <c r="D889">
        <v>18</v>
      </c>
      <c r="E889">
        <v>13.6</v>
      </c>
      <c r="F889">
        <f>IF(martianeum[[#This Row],[zawartosc '[%']]]&gt;=1,martianeum[[#This Row],[masa '[kg']]]*martianeum[[#This Row],[zawartosc '[%']]]*0.01,0)</f>
        <v>2.448</v>
      </c>
      <c r="G889">
        <f>martianeum[[#This Row],[stan_magazynu '[kg']]]+martianeum[[#This Row],[ile_kg_materiału_z_ładunku]]</f>
        <v>82.091299999999961</v>
      </c>
      <c r="H889">
        <f>IF(martianeum[[#This Row],[stan_po_wydobyciu_z_ładunku]]&gt;=100,100,0)</f>
        <v>0</v>
      </c>
      <c r="I889">
        <f>martianeum[[#This Row],[stan_po_wydobyciu_z_ładunku]]-martianeum[[#This Row],[ile_zabiera_na_orbite]]</f>
        <v>82.091299999999961</v>
      </c>
    </row>
    <row r="890" spans="1:9" x14ac:dyDescent="0.25">
      <c r="A890" s="1">
        <v>49529</v>
      </c>
      <c r="B890">
        <f t="shared" si="13"/>
        <v>82.091299999999961</v>
      </c>
      <c r="C890" t="s">
        <v>19</v>
      </c>
      <c r="D890">
        <v>26</v>
      </c>
      <c r="E890">
        <v>30.4</v>
      </c>
      <c r="F890">
        <f>IF(martianeum[[#This Row],[zawartosc '[%']]]&gt;=1,martianeum[[#This Row],[masa '[kg']]]*martianeum[[#This Row],[zawartosc '[%']]]*0.01,0)</f>
        <v>7.9039999999999999</v>
      </c>
      <c r="G890">
        <f>martianeum[[#This Row],[stan_magazynu '[kg']]]+martianeum[[#This Row],[ile_kg_materiału_z_ładunku]]</f>
        <v>89.995299999999958</v>
      </c>
      <c r="H890">
        <f>IF(martianeum[[#This Row],[stan_po_wydobyciu_z_ładunku]]&gt;=100,100,0)</f>
        <v>0</v>
      </c>
      <c r="I890">
        <f>martianeum[[#This Row],[stan_po_wydobyciu_z_ładunku]]-martianeum[[#This Row],[ile_zabiera_na_orbite]]</f>
        <v>89.995299999999958</v>
      </c>
    </row>
    <row r="891" spans="1:9" x14ac:dyDescent="0.25">
      <c r="A891" s="1">
        <v>49530</v>
      </c>
      <c r="B891">
        <f t="shared" si="13"/>
        <v>89.995299999999958</v>
      </c>
      <c r="C891" t="s">
        <v>15</v>
      </c>
      <c r="D891">
        <v>21.3</v>
      </c>
      <c r="E891">
        <v>0</v>
      </c>
      <c r="F891">
        <f>IF(martianeum[[#This Row],[zawartosc '[%']]]&gt;=1,martianeum[[#This Row],[masa '[kg']]]*martianeum[[#This Row],[zawartosc '[%']]]*0.01,0)</f>
        <v>0</v>
      </c>
      <c r="G891">
        <f>martianeum[[#This Row],[stan_magazynu '[kg']]]+martianeum[[#This Row],[ile_kg_materiału_z_ładunku]]</f>
        <v>89.995299999999958</v>
      </c>
      <c r="H891">
        <f>IF(martianeum[[#This Row],[stan_po_wydobyciu_z_ładunku]]&gt;=100,100,0)</f>
        <v>0</v>
      </c>
      <c r="I891">
        <f>martianeum[[#This Row],[stan_po_wydobyciu_z_ładunku]]-martianeum[[#This Row],[ile_zabiera_na_orbite]]</f>
        <v>89.995299999999958</v>
      </c>
    </row>
    <row r="892" spans="1:9" x14ac:dyDescent="0.25">
      <c r="A892" s="1">
        <v>49531</v>
      </c>
      <c r="B892">
        <f t="shared" si="13"/>
        <v>89.995299999999958</v>
      </c>
      <c r="C892" t="s">
        <v>11</v>
      </c>
      <c r="D892">
        <v>15.7</v>
      </c>
      <c r="E892">
        <v>5.9</v>
      </c>
      <c r="F892">
        <f>IF(martianeum[[#This Row],[zawartosc '[%']]]&gt;=1,martianeum[[#This Row],[masa '[kg']]]*martianeum[[#This Row],[zawartosc '[%']]]*0.01,0)</f>
        <v>0.92630000000000001</v>
      </c>
      <c r="G892">
        <f>martianeum[[#This Row],[stan_magazynu '[kg']]]+martianeum[[#This Row],[ile_kg_materiału_z_ładunku]]</f>
        <v>90.921599999999955</v>
      </c>
      <c r="H892">
        <f>IF(martianeum[[#This Row],[stan_po_wydobyciu_z_ładunku]]&gt;=100,100,0)</f>
        <v>0</v>
      </c>
      <c r="I892">
        <f>martianeum[[#This Row],[stan_po_wydobyciu_z_ładunku]]-martianeum[[#This Row],[ile_zabiera_na_orbite]]</f>
        <v>90.921599999999955</v>
      </c>
    </row>
    <row r="893" spans="1:9" x14ac:dyDescent="0.25">
      <c r="A893" s="1">
        <v>49532</v>
      </c>
      <c r="B893">
        <f t="shared" si="13"/>
        <v>90.921599999999955</v>
      </c>
      <c r="C893" t="s">
        <v>10</v>
      </c>
      <c r="D893">
        <v>19.100000000000001</v>
      </c>
      <c r="E893">
        <v>0</v>
      </c>
      <c r="F893">
        <f>IF(martianeum[[#This Row],[zawartosc '[%']]]&gt;=1,martianeum[[#This Row],[masa '[kg']]]*martianeum[[#This Row],[zawartosc '[%']]]*0.01,0)</f>
        <v>0</v>
      </c>
      <c r="G893">
        <f>martianeum[[#This Row],[stan_magazynu '[kg']]]+martianeum[[#This Row],[ile_kg_materiału_z_ładunku]]</f>
        <v>90.921599999999955</v>
      </c>
      <c r="H893">
        <f>IF(martianeum[[#This Row],[stan_po_wydobyciu_z_ładunku]]&gt;=100,100,0)</f>
        <v>0</v>
      </c>
      <c r="I893">
        <f>martianeum[[#This Row],[stan_po_wydobyciu_z_ładunku]]-martianeum[[#This Row],[ile_zabiera_na_orbite]]</f>
        <v>90.921599999999955</v>
      </c>
    </row>
    <row r="894" spans="1:9" x14ac:dyDescent="0.25">
      <c r="A894" s="1">
        <v>49533</v>
      </c>
      <c r="B894">
        <f t="shared" si="13"/>
        <v>90.921599999999955</v>
      </c>
      <c r="C894" t="s">
        <v>19</v>
      </c>
      <c r="D894">
        <v>24.6</v>
      </c>
      <c r="E894">
        <v>12.3</v>
      </c>
      <c r="F894">
        <f>IF(martianeum[[#This Row],[zawartosc '[%']]]&gt;=1,martianeum[[#This Row],[masa '[kg']]]*martianeum[[#This Row],[zawartosc '[%']]]*0.01,0)</f>
        <v>3.0258000000000003</v>
      </c>
      <c r="G894">
        <f>martianeum[[#This Row],[stan_magazynu '[kg']]]+martianeum[[#This Row],[ile_kg_materiału_z_ładunku]]</f>
        <v>93.947399999999959</v>
      </c>
      <c r="H894">
        <f>IF(martianeum[[#This Row],[stan_po_wydobyciu_z_ładunku]]&gt;=100,100,0)</f>
        <v>0</v>
      </c>
      <c r="I894">
        <f>martianeum[[#This Row],[stan_po_wydobyciu_z_ładunku]]-martianeum[[#This Row],[ile_zabiera_na_orbite]]</f>
        <v>93.947399999999959</v>
      </c>
    </row>
    <row r="895" spans="1:9" x14ac:dyDescent="0.25">
      <c r="A895" s="1">
        <v>49534</v>
      </c>
      <c r="B895">
        <f t="shared" si="13"/>
        <v>93.947399999999959</v>
      </c>
      <c r="C895" t="s">
        <v>10</v>
      </c>
      <c r="D895">
        <v>18.7</v>
      </c>
      <c r="E895">
        <v>17.8</v>
      </c>
      <c r="F895">
        <f>IF(martianeum[[#This Row],[zawartosc '[%']]]&gt;=1,martianeum[[#This Row],[masa '[kg']]]*martianeum[[#This Row],[zawartosc '[%']]]*0.01,0)</f>
        <v>3.3286000000000002</v>
      </c>
      <c r="G895">
        <f>martianeum[[#This Row],[stan_magazynu '[kg']]]+martianeum[[#This Row],[ile_kg_materiału_z_ładunku]]</f>
        <v>97.275999999999954</v>
      </c>
      <c r="H895">
        <f>IF(martianeum[[#This Row],[stan_po_wydobyciu_z_ładunku]]&gt;=100,100,0)</f>
        <v>0</v>
      </c>
      <c r="I895">
        <f>martianeum[[#This Row],[stan_po_wydobyciu_z_ładunku]]-martianeum[[#This Row],[ile_zabiera_na_orbite]]</f>
        <v>97.275999999999954</v>
      </c>
    </row>
    <row r="896" spans="1:9" x14ac:dyDescent="0.25">
      <c r="A896" s="1">
        <v>49535</v>
      </c>
      <c r="B896">
        <f t="shared" si="13"/>
        <v>97.275999999999954</v>
      </c>
      <c r="C896" t="s">
        <v>9</v>
      </c>
      <c r="D896">
        <v>13.2</v>
      </c>
      <c r="E896">
        <v>3.2</v>
      </c>
      <c r="F896">
        <f>IF(martianeum[[#This Row],[zawartosc '[%']]]&gt;=1,martianeum[[#This Row],[masa '[kg']]]*martianeum[[#This Row],[zawartosc '[%']]]*0.01,0)</f>
        <v>0.42240000000000005</v>
      </c>
      <c r="G896">
        <f>martianeum[[#This Row],[stan_magazynu '[kg']]]+martianeum[[#This Row],[ile_kg_materiału_z_ładunku]]</f>
        <v>97.69839999999995</v>
      </c>
      <c r="H896">
        <f>IF(martianeum[[#This Row],[stan_po_wydobyciu_z_ładunku]]&gt;=100,100,0)</f>
        <v>0</v>
      </c>
      <c r="I896">
        <f>martianeum[[#This Row],[stan_po_wydobyciu_z_ładunku]]-martianeum[[#This Row],[ile_zabiera_na_orbite]]</f>
        <v>97.69839999999995</v>
      </c>
    </row>
    <row r="897" spans="1:9" x14ac:dyDescent="0.25">
      <c r="A897" s="1">
        <v>49536</v>
      </c>
      <c r="B897">
        <f t="shared" si="13"/>
        <v>97.69839999999995</v>
      </c>
      <c r="C897" t="s">
        <v>12</v>
      </c>
      <c r="D897">
        <v>24.8</v>
      </c>
      <c r="E897">
        <v>2.2999999999999998</v>
      </c>
      <c r="F897">
        <f>IF(martianeum[[#This Row],[zawartosc '[%']]]&gt;=1,martianeum[[#This Row],[masa '[kg']]]*martianeum[[#This Row],[zawartosc '[%']]]*0.01,0)</f>
        <v>0.57040000000000002</v>
      </c>
      <c r="G897">
        <f>martianeum[[#This Row],[stan_magazynu '[kg']]]+martianeum[[#This Row],[ile_kg_materiału_z_ładunku]]</f>
        <v>98.268799999999956</v>
      </c>
      <c r="H897">
        <f>IF(martianeum[[#This Row],[stan_po_wydobyciu_z_ładunku]]&gt;=100,100,0)</f>
        <v>0</v>
      </c>
      <c r="I897">
        <f>martianeum[[#This Row],[stan_po_wydobyciu_z_ładunku]]-martianeum[[#This Row],[ile_zabiera_na_orbite]]</f>
        <v>98.268799999999956</v>
      </c>
    </row>
    <row r="898" spans="1:9" x14ac:dyDescent="0.25">
      <c r="A898" s="1">
        <v>49537</v>
      </c>
      <c r="B898">
        <f t="shared" si="13"/>
        <v>98.268799999999956</v>
      </c>
      <c r="C898" t="s">
        <v>15</v>
      </c>
      <c r="D898">
        <v>19.3</v>
      </c>
      <c r="E898">
        <v>1.8</v>
      </c>
      <c r="F898">
        <f>IF(martianeum[[#This Row],[zawartosc '[%']]]&gt;=1,martianeum[[#This Row],[masa '[kg']]]*martianeum[[#This Row],[zawartosc '[%']]]*0.01,0)</f>
        <v>0.34740000000000004</v>
      </c>
      <c r="G898">
        <f>martianeum[[#This Row],[stan_magazynu '[kg']]]+martianeum[[#This Row],[ile_kg_materiału_z_ładunku]]</f>
        <v>98.616199999999949</v>
      </c>
      <c r="H898">
        <f>IF(martianeum[[#This Row],[stan_po_wydobyciu_z_ładunku]]&gt;=100,100,0)</f>
        <v>0</v>
      </c>
      <c r="I898">
        <f>martianeum[[#This Row],[stan_po_wydobyciu_z_ładunku]]-martianeum[[#This Row],[ile_zabiera_na_orbite]]</f>
        <v>98.616199999999949</v>
      </c>
    </row>
    <row r="899" spans="1:9" x14ac:dyDescent="0.25">
      <c r="A899" s="1">
        <v>49538</v>
      </c>
      <c r="B899">
        <f t="shared" si="13"/>
        <v>98.616199999999949</v>
      </c>
      <c r="C899" t="s">
        <v>18</v>
      </c>
      <c r="D899">
        <v>22.7</v>
      </c>
      <c r="E899">
        <v>0</v>
      </c>
      <c r="F899">
        <f>IF(martianeum[[#This Row],[zawartosc '[%']]]&gt;=1,martianeum[[#This Row],[masa '[kg']]]*martianeum[[#This Row],[zawartosc '[%']]]*0.01,0)</f>
        <v>0</v>
      </c>
      <c r="G899">
        <f>martianeum[[#This Row],[stan_magazynu '[kg']]]+martianeum[[#This Row],[ile_kg_materiału_z_ładunku]]</f>
        <v>98.616199999999949</v>
      </c>
      <c r="H899">
        <f>IF(martianeum[[#This Row],[stan_po_wydobyciu_z_ładunku]]&gt;=100,100,0)</f>
        <v>0</v>
      </c>
      <c r="I899">
        <f>martianeum[[#This Row],[stan_po_wydobyciu_z_ładunku]]-martianeum[[#This Row],[ile_zabiera_na_orbite]]</f>
        <v>98.616199999999949</v>
      </c>
    </row>
    <row r="900" spans="1:9" x14ac:dyDescent="0.25">
      <c r="A900" s="1">
        <v>49539</v>
      </c>
      <c r="B900">
        <f t="shared" ref="B900:B963" si="14">I899</f>
        <v>98.616199999999949</v>
      </c>
      <c r="C900" t="s">
        <v>11</v>
      </c>
      <c r="D900">
        <v>15.2</v>
      </c>
      <c r="E900">
        <v>0</v>
      </c>
      <c r="F900">
        <f>IF(martianeum[[#This Row],[zawartosc '[%']]]&gt;=1,martianeum[[#This Row],[masa '[kg']]]*martianeum[[#This Row],[zawartosc '[%']]]*0.01,0)</f>
        <v>0</v>
      </c>
      <c r="G900">
        <f>martianeum[[#This Row],[stan_magazynu '[kg']]]+martianeum[[#This Row],[ile_kg_materiału_z_ładunku]]</f>
        <v>98.616199999999949</v>
      </c>
      <c r="H900">
        <f>IF(martianeum[[#This Row],[stan_po_wydobyciu_z_ładunku]]&gt;=100,100,0)</f>
        <v>0</v>
      </c>
      <c r="I900">
        <f>martianeum[[#This Row],[stan_po_wydobyciu_z_ładunku]]-martianeum[[#This Row],[ile_zabiera_na_orbite]]</f>
        <v>98.616199999999949</v>
      </c>
    </row>
    <row r="901" spans="1:9" x14ac:dyDescent="0.25">
      <c r="A901" s="1">
        <v>49540</v>
      </c>
      <c r="B901">
        <f t="shared" si="14"/>
        <v>98.616199999999949</v>
      </c>
      <c r="C901" t="s">
        <v>23</v>
      </c>
      <c r="D901">
        <v>28.6</v>
      </c>
      <c r="E901">
        <v>0.2</v>
      </c>
      <c r="F901">
        <f>IF(martianeum[[#This Row],[zawartosc '[%']]]&gt;=1,martianeum[[#This Row],[masa '[kg']]]*martianeum[[#This Row],[zawartosc '[%']]]*0.01,0)</f>
        <v>0</v>
      </c>
      <c r="G901">
        <f>martianeum[[#This Row],[stan_magazynu '[kg']]]+martianeum[[#This Row],[ile_kg_materiału_z_ładunku]]</f>
        <v>98.616199999999949</v>
      </c>
      <c r="H901">
        <f>IF(martianeum[[#This Row],[stan_po_wydobyciu_z_ładunku]]&gt;=100,100,0)</f>
        <v>0</v>
      </c>
      <c r="I901">
        <f>martianeum[[#This Row],[stan_po_wydobyciu_z_ładunku]]-martianeum[[#This Row],[ile_zabiera_na_orbite]]</f>
        <v>98.616199999999949</v>
      </c>
    </row>
    <row r="902" spans="1:9" x14ac:dyDescent="0.25">
      <c r="A902" s="1">
        <v>49541</v>
      </c>
      <c r="B902">
        <f t="shared" si="14"/>
        <v>98.616199999999949</v>
      </c>
      <c r="C902" t="s">
        <v>7</v>
      </c>
      <c r="D902">
        <v>17.899999999999999</v>
      </c>
      <c r="E902">
        <v>18.600000000000001</v>
      </c>
      <c r="F902">
        <f>IF(martianeum[[#This Row],[zawartosc '[%']]]&gt;=1,martianeum[[#This Row],[masa '[kg']]]*martianeum[[#This Row],[zawartosc '[%']]]*0.01,0)</f>
        <v>3.3294000000000001</v>
      </c>
      <c r="G902">
        <f>martianeum[[#This Row],[stan_magazynu '[kg']]]+martianeum[[#This Row],[ile_kg_materiału_z_ładunku]]</f>
        <v>101.94559999999996</v>
      </c>
      <c r="H902">
        <f>IF(martianeum[[#This Row],[stan_po_wydobyciu_z_ładunku]]&gt;=100,100,0)</f>
        <v>100</v>
      </c>
      <c r="I902">
        <f>martianeum[[#This Row],[stan_po_wydobyciu_z_ładunku]]-martianeum[[#This Row],[ile_zabiera_na_orbite]]</f>
        <v>1.9455999999999563</v>
      </c>
    </row>
    <row r="903" spans="1:9" x14ac:dyDescent="0.25">
      <c r="A903" s="1">
        <v>49542</v>
      </c>
      <c r="B903">
        <f t="shared" si="14"/>
        <v>1.9455999999999563</v>
      </c>
      <c r="C903" t="s">
        <v>31</v>
      </c>
      <c r="D903">
        <v>11.6</v>
      </c>
      <c r="E903">
        <v>0</v>
      </c>
      <c r="F903">
        <f>IF(martianeum[[#This Row],[zawartosc '[%']]]&gt;=1,martianeum[[#This Row],[masa '[kg']]]*martianeum[[#This Row],[zawartosc '[%']]]*0.01,0)</f>
        <v>0</v>
      </c>
      <c r="G903">
        <f>martianeum[[#This Row],[stan_magazynu '[kg']]]+martianeum[[#This Row],[ile_kg_materiału_z_ładunku]]</f>
        <v>1.9455999999999563</v>
      </c>
      <c r="H903">
        <f>IF(martianeum[[#This Row],[stan_po_wydobyciu_z_ładunku]]&gt;=100,100,0)</f>
        <v>0</v>
      </c>
      <c r="I903">
        <f>martianeum[[#This Row],[stan_po_wydobyciu_z_ładunku]]-martianeum[[#This Row],[ile_zabiera_na_orbite]]</f>
        <v>1.9455999999999563</v>
      </c>
    </row>
    <row r="904" spans="1:9" x14ac:dyDescent="0.25">
      <c r="A904" s="1">
        <v>49543</v>
      </c>
      <c r="B904">
        <f t="shared" si="14"/>
        <v>1.9455999999999563</v>
      </c>
      <c r="C904" t="s">
        <v>21</v>
      </c>
      <c r="D904">
        <v>19</v>
      </c>
      <c r="E904">
        <v>2.2000000000000002</v>
      </c>
      <c r="F904">
        <f>IF(martianeum[[#This Row],[zawartosc '[%']]]&gt;=1,martianeum[[#This Row],[masa '[kg']]]*martianeum[[#This Row],[zawartosc '[%']]]*0.01,0)</f>
        <v>0.41800000000000004</v>
      </c>
      <c r="G904">
        <f>martianeum[[#This Row],[stan_magazynu '[kg']]]+martianeum[[#This Row],[ile_kg_materiału_z_ładunku]]</f>
        <v>2.3635999999999564</v>
      </c>
      <c r="H904">
        <f>IF(martianeum[[#This Row],[stan_po_wydobyciu_z_ładunku]]&gt;=100,100,0)</f>
        <v>0</v>
      </c>
      <c r="I904">
        <f>martianeum[[#This Row],[stan_po_wydobyciu_z_ładunku]]-martianeum[[#This Row],[ile_zabiera_na_orbite]]</f>
        <v>2.3635999999999564</v>
      </c>
    </row>
    <row r="905" spans="1:9" x14ac:dyDescent="0.25">
      <c r="A905" s="1">
        <v>49544</v>
      </c>
      <c r="B905">
        <f t="shared" si="14"/>
        <v>2.3635999999999564</v>
      </c>
      <c r="C905" t="s">
        <v>12</v>
      </c>
      <c r="D905">
        <v>17.600000000000001</v>
      </c>
      <c r="E905">
        <v>7.2</v>
      </c>
      <c r="F905">
        <f>IF(martianeum[[#This Row],[zawartosc '[%']]]&gt;=1,martianeum[[#This Row],[masa '[kg']]]*martianeum[[#This Row],[zawartosc '[%']]]*0.01,0)</f>
        <v>1.2672000000000001</v>
      </c>
      <c r="G905">
        <f>martianeum[[#This Row],[stan_magazynu '[kg']]]+martianeum[[#This Row],[ile_kg_materiału_z_ładunku]]</f>
        <v>3.6307999999999563</v>
      </c>
      <c r="H905">
        <f>IF(martianeum[[#This Row],[stan_po_wydobyciu_z_ładunku]]&gt;=100,100,0)</f>
        <v>0</v>
      </c>
      <c r="I905">
        <f>martianeum[[#This Row],[stan_po_wydobyciu_z_ładunku]]-martianeum[[#This Row],[ile_zabiera_na_orbite]]</f>
        <v>3.6307999999999563</v>
      </c>
    </row>
    <row r="906" spans="1:9" x14ac:dyDescent="0.25">
      <c r="A906" s="1">
        <v>49545</v>
      </c>
      <c r="B906">
        <f t="shared" si="14"/>
        <v>3.6307999999999563</v>
      </c>
      <c r="C906" t="s">
        <v>7</v>
      </c>
      <c r="D906">
        <v>12.1</v>
      </c>
      <c r="E906">
        <v>7.2</v>
      </c>
      <c r="F906">
        <f>IF(martianeum[[#This Row],[zawartosc '[%']]]&gt;=1,martianeum[[#This Row],[masa '[kg']]]*martianeum[[#This Row],[zawartosc '[%']]]*0.01,0)</f>
        <v>0.87120000000000009</v>
      </c>
      <c r="G906">
        <f>martianeum[[#This Row],[stan_magazynu '[kg']]]+martianeum[[#This Row],[ile_kg_materiału_z_ładunku]]</f>
        <v>4.5019999999999563</v>
      </c>
      <c r="H906">
        <f>IF(martianeum[[#This Row],[stan_po_wydobyciu_z_ładunku]]&gt;=100,100,0)</f>
        <v>0</v>
      </c>
      <c r="I906">
        <f>martianeum[[#This Row],[stan_po_wydobyciu_z_ładunku]]-martianeum[[#This Row],[ile_zabiera_na_orbite]]</f>
        <v>4.5019999999999563</v>
      </c>
    </row>
    <row r="907" spans="1:9" x14ac:dyDescent="0.25">
      <c r="A907" s="1">
        <v>49546</v>
      </c>
      <c r="B907">
        <f t="shared" si="14"/>
        <v>4.5019999999999563</v>
      </c>
      <c r="C907" t="s">
        <v>13</v>
      </c>
      <c r="D907">
        <v>28.3</v>
      </c>
      <c r="E907">
        <v>1.8</v>
      </c>
      <c r="F907">
        <f>IF(martianeum[[#This Row],[zawartosc '[%']]]&gt;=1,martianeum[[#This Row],[masa '[kg']]]*martianeum[[#This Row],[zawartosc '[%']]]*0.01,0)</f>
        <v>0.50940000000000007</v>
      </c>
      <c r="G907">
        <f>martianeum[[#This Row],[stan_magazynu '[kg']]]+martianeum[[#This Row],[ile_kg_materiału_z_ładunku]]</f>
        <v>5.0113999999999566</v>
      </c>
      <c r="H907">
        <f>IF(martianeum[[#This Row],[stan_po_wydobyciu_z_ładunku]]&gt;=100,100,0)</f>
        <v>0</v>
      </c>
      <c r="I907">
        <f>martianeum[[#This Row],[stan_po_wydobyciu_z_ładunku]]-martianeum[[#This Row],[ile_zabiera_na_orbite]]</f>
        <v>5.0113999999999566</v>
      </c>
    </row>
    <row r="908" spans="1:9" x14ac:dyDescent="0.25">
      <c r="A908" s="1">
        <v>49547</v>
      </c>
      <c r="B908">
        <f t="shared" si="14"/>
        <v>5.0113999999999566</v>
      </c>
      <c r="C908" t="s">
        <v>18</v>
      </c>
      <c r="D908">
        <v>13.3</v>
      </c>
      <c r="E908">
        <v>0</v>
      </c>
      <c r="F908">
        <f>IF(martianeum[[#This Row],[zawartosc '[%']]]&gt;=1,martianeum[[#This Row],[masa '[kg']]]*martianeum[[#This Row],[zawartosc '[%']]]*0.01,0)</f>
        <v>0</v>
      </c>
      <c r="G908">
        <f>martianeum[[#This Row],[stan_magazynu '[kg']]]+martianeum[[#This Row],[ile_kg_materiału_z_ładunku]]</f>
        <v>5.0113999999999566</v>
      </c>
      <c r="H908">
        <f>IF(martianeum[[#This Row],[stan_po_wydobyciu_z_ładunku]]&gt;=100,100,0)</f>
        <v>0</v>
      </c>
      <c r="I908">
        <f>martianeum[[#This Row],[stan_po_wydobyciu_z_ładunku]]-martianeum[[#This Row],[ile_zabiera_na_orbite]]</f>
        <v>5.0113999999999566</v>
      </c>
    </row>
    <row r="909" spans="1:9" x14ac:dyDescent="0.25">
      <c r="A909" s="1">
        <v>49548</v>
      </c>
      <c r="B909">
        <f t="shared" si="14"/>
        <v>5.0113999999999566</v>
      </c>
      <c r="C909" t="s">
        <v>11</v>
      </c>
      <c r="D909">
        <v>21</v>
      </c>
      <c r="E909">
        <v>4.2</v>
      </c>
      <c r="F909">
        <f>IF(martianeum[[#This Row],[zawartosc '[%']]]&gt;=1,martianeum[[#This Row],[masa '[kg']]]*martianeum[[#This Row],[zawartosc '[%']]]*0.01,0)</f>
        <v>0.88200000000000001</v>
      </c>
      <c r="G909">
        <f>martianeum[[#This Row],[stan_magazynu '[kg']]]+martianeum[[#This Row],[ile_kg_materiału_z_ładunku]]</f>
        <v>5.8933999999999562</v>
      </c>
      <c r="H909">
        <f>IF(martianeum[[#This Row],[stan_po_wydobyciu_z_ładunku]]&gt;=100,100,0)</f>
        <v>0</v>
      </c>
      <c r="I909">
        <f>martianeum[[#This Row],[stan_po_wydobyciu_z_ładunku]]-martianeum[[#This Row],[ile_zabiera_na_orbite]]</f>
        <v>5.8933999999999562</v>
      </c>
    </row>
    <row r="910" spans="1:9" x14ac:dyDescent="0.25">
      <c r="A910" s="1">
        <v>49549</v>
      </c>
      <c r="B910">
        <f t="shared" si="14"/>
        <v>5.8933999999999562</v>
      </c>
      <c r="C910" t="s">
        <v>10</v>
      </c>
      <c r="D910">
        <v>12</v>
      </c>
      <c r="E910">
        <v>2.2000000000000002</v>
      </c>
      <c r="F910">
        <f>IF(martianeum[[#This Row],[zawartosc '[%']]]&gt;=1,martianeum[[#This Row],[masa '[kg']]]*martianeum[[#This Row],[zawartosc '[%']]]*0.01,0)</f>
        <v>0.26400000000000001</v>
      </c>
      <c r="G910">
        <f>martianeum[[#This Row],[stan_magazynu '[kg']]]+martianeum[[#This Row],[ile_kg_materiału_z_ładunku]]</f>
        <v>6.1573999999999565</v>
      </c>
      <c r="H910">
        <f>IF(martianeum[[#This Row],[stan_po_wydobyciu_z_ładunku]]&gt;=100,100,0)</f>
        <v>0</v>
      </c>
      <c r="I910">
        <f>martianeum[[#This Row],[stan_po_wydobyciu_z_ładunku]]-martianeum[[#This Row],[ile_zabiera_na_orbite]]</f>
        <v>6.1573999999999565</v>
      </c>
    </row>
    <row r="911" spans="1:9" x14ac:dyDescent="0.25">
      <c r="A911" s="1">
        <v>49550</v>
      </c>
      <c r="B911">
        <f t="shared" si="14"/>
        <v>6.1573999999999565</v>
      </c>
      <c r="C911" t="s">
        <v>19</v>
      </c>
      <c r="D911">
        <v>12.1</v>
      </c>
      <c r="E911">
        <v>0</v>
      </c>
      <c r="F911">
        <f>IF(martianeum[[#This Row],[zawartosc '[%']]]&gt;=1,martianeum[[#This Row],[masa '[kg']]]*martianeum[[#This Row],[zawartosc '[%']]]*0.01,0)</f>
        <v>0</v>
      </c>
      <c r="G911">
        <f>martianeum[[#This Row],[stan_magazynu '[kg']]]+martianeum[[#This Row],[ile_kg_materiału_z_ładunku]]</f>
        <v>6.1573999999999565</v>
      </c>
      <c r="H911">
        <f>IF(martianeum[[#This Row],[stan_po_wydobyciu_z_ładunku]]&gt;=100,100,0)</f>
        <v>0</v>
      </c>
      <c r="I911">
        <f>martianeum[[#This Row],[stan_po_wydobyciu_z_ładunku]]-martianeum[[#This Row],[ile_zabiera_na_orbite]]</f>
        <v>6.1573999999999565</v>
      </c>
    </row>
    <row r="912" spans="1:9" x14ac:dyDescent="0.25">
      <c r="A912" s="1">
        <v>49551</v>
      </c>
      <c r="B912">
        <f t="shared" si="14"/>
        <v>6.1573999999999565</v>
      </c>
      <c r="C912" t="s">
        <v>11</v>
      </c>
      <c r="D912">
        <v>15.8</v>
      </c>
      <c r="E912">
        <v>17.2</v>
      </c>
      <c r="F912">
        <f>IF(martianeum[[#This Row],[zawartosc '[%']]]&gt;=1,martianeum[[#This Row],[masa '[kg']]]*martianeum[[#This Row],[zawartosc '[%']]]*0.01,0)</f>
        <v>2.7176</v>
      </c>
      <c r="G912">
        <f>martianeum[[#This Row],[stan_magazynu '[kg']]]+martianeum[[#This Row],[ile_kg_materiału_z_ładunku]]</f>
        <v>8.8749999999999574</v>
      </c>
      <c r="H912">
        <f>IF(martianeum[[#This Row],[stan_po_wydobyciu_z_ładunku]]&gt;=100,100,0)</f>
        <v>0</v>
      </c>
      <c r="I912">
        <f>martianeum[[#This Row],[stan_po_wydobyciu_z_ładunku]]-martianeum[[#This Row],[ile_zabiera_na_orbite]]</f>
        <v>8.8749999999999574</v>
      </c>
    </row>
    <row r="913" spans="1:9" x14ac:dyDescent="0.25">
      <c r="A913" s="1">
        <v>49552</v>
      </c>
      <c r="B913">
        <f t="shared" si="14"/>
        <v>8.8749999999999574</v>
      </c>
      <c r="C913" t="s">
        <v>12</v>
      </c>
      <c r="D913">
        <v>25.7</v>
      </c>
      <c r="E913">
        <v>5.9</v>
      </c>
      <c r="F913">
        <f>IF(martianeum[[#This Row],[zawartosc '[%']]]&gt;=1,martianeum[[#This Row],[masa '[kg']]]*martianeum[[#This Row],[zawartosc '[%']]]*0.01,0)</f>
        <v>1.5163</v>
      </c>
      <c r="G913">
        <f>martianeum[[#This Row],[stan_magazynu '[kg']]]+martianeum[[#This Row],[ile_kg_materiału_z_ładunku]]</f>
        <v>10.391299999999957</v>
      </c>
      <c r="H913">
        <f>IF(martianeum[[#This Row],[stan_po_wydobyciu_z_ładunku]]&gt;=100,100,0)</f>
        <v>0</v>
      </c>
      <c r="I913">
        <f>martianeum[[#This Row],[stan_po_wydobyciu_z_ładunku]]-martianeum[[#This Row],[ile_zabiera_na_orbite]]</f>
        <v>10.391299999999957</v>
      </c>
    </row>
    <row r="914" spans="1:9" x14ac:dyDescent="0.25">
      <c r="A914" s="1">
        <v>49553</v>
      </c>
      <c r="B914">
        <f t="shared" si="14"/>
        <v>10.391299999999957</v>
      </c>
      <c r="C914" t="s">
        <v>10</v>
      </c>
      <c r="D914">
        <v>20.5</v>
      </c>
      <c r="E914">
        <v>26</v>
      </c>
      <c r="F914">
        <f>IF(martianeum[[#This Row],[zawartosc '[%']]]&gt;=1,martianeum[[#This Row],[masa '[kg']]]*martianeum[[#This Row],[zawartosc '[%']]]*0.01,0)</f>
        <v>5.33</v>
      </c>
      <c r="G914">
        <f>martianeum[[#This Row],[stan_magazynu '[kg']]]+martianeum[[#This Row],[ile_kg_materiału_z_ładunku]]</f>
        <v>15.721299999999957</v>
      </c>
      <c r="H914">
        <f>IF(martianeum[[#This Row],[stan_po_wydobyciu_z_ładunku]]&gt;=100,100,0)</f>
        <v>0</v>
      </c>
      <c r="I914">
        <f>martianeum[[#This Row],[stan_po_wydobyciu_z_ładunku]]-martianeum[[#This Row],[ile_zabiera_na_orbite]]</f>
        <v>15.721299999999957</v>
      </c>
    </row>
    <row r="915" spans="1:9" x14ac:dyDescent="0.25">
      <c r="A915" s="1">
        <v>49554</v>
      </c>
      <c r="B915">
        <f t="shared" si="14"/>
        <v>15.721299999999957</v>
      </c>
      <c r="C915" t="s">
        <v>13</v>
      </c>
      <c r="D915">
        <v>23.5</v>
      </c>
      <c r="E915">
        <v>15.3</v>
      </c>
      <c r="F915">
        <f>IF(martianeum[[#This Row],[zawartosc '[%']]]&gt;=1,martianeum[[#This Row],[masa '[kg']]]*martianeum[[#This Row],[zawartosc '[%']]]*0.01,0)</f>
        <v>3.5955000000000004</v>
      </c>
      <c r="G915">
        <f>martianeum[[#This Row],[stan_magazynu '[kg']]]+martianeum[[#This Row],[ile_kg_materiału_z_ładunku]]</f>
        <v>19.316799999999958</v>
      </c>
      <c r="H915">
        <f>IF(martianeum[[#This Row],[stan_po_wydobyciu_z_ładunku]]&gt;=100,100,0)</f>
        <v>0</v>
      </c>
      <c r="I915">
        <f>martianeum[[#This Row],[stan_po_wydobyciu_z_ładunku]]-martianeum[[#This Row],[ile_zabiera_na_orbite]]</f>
        <v>19.316799999999958</v>
      </c>
    </row>
    <row r="916" spans="1:9" x14ac:dyDescent="0.25">
      <c r="A916" s="1">
        <v>49555</v>
      </c>
      <c r="B916">
        <f t="shared" si="14"/>
        <v>19.316799999999958</v>
      </c>
      <c r="C916" t="s">
        <v>12</v>
      </c>
      <c r="D916">
        <v>21.7</v>
      </c>
      <c r="E916">
        <v>1.2</v>
      </c>
      <c r="F916">
        <f>IF(martianeum[[#This Row],[zawartosc '[%']]]&gt;=1,martianeum[[#This Row],[masa '[kg']]]*martianeum[[#This Row],[zawartosc '[%']]]*0.01,0)</f>
        <v>0.26040000000000002</v>
      </c>
      <c r="G916">
        <f>martianeum[[#This Row],[stan_magazynu '[kg']]]+martianeum[[#This Row],[ile_kg_materiału_z_ładunku]]</f>
        <v>19.577199999999959</v>
      </c>
      <c r="H916">
        <f>IF(martianeum[[#This Row],[stan_po_wydobyciu_z_ładunku]]&gt;=100,100,0)</f>
        <v>0</v>
      </c>
      <c r="I916">
        <f>martianeum[[#This Row],[stan_po_wydobyciu_z_ładunku]]-martianeum[[#This Row],[ile_zabiera_na_orbite]]</f>
        <v>19.577199999999959</v>
      </c>
    </row>
    <row r="917" spans="1:9" x14ac:dyDescent="0.25">
      <c r="A917" s="1">
        <v>49556</v>
      </c>
      <c r="B917">
        <f t="shared" si="14"/>
        <v>19.577199999999959</v>
      </c>
      <c r="C917" t="s">
        <v>10</v>
      </c>
      <c r="D917">
        <v>29.8</v>
      </c>
      <c r="E917">
        <v>0</v>
      </c>
      <c r="F917">
        <f>IF(martianeum[[#This Row],[zawartosc '[%']]]&gt;=1,martianeum[[#This Row],[masa '[kg']]]*martianeum[[#This Row],[zawartosc '[%']]]*0.01,0)</f>
        <v>0</v>
      </c>
      <c r="G917">
        <f>martianeum[[#This Row],[stan_magazynu '[kg']]]+martianeum[[#This Row],[ile_kg_materiału_z_ładunku]]</f>
        <v>19.577199999999959</v>
      </c>
      <c r="H917">
        <f>IF(martianeum[[#This Row],[stan_po_wydobyciu_z_ładunku]]&gt;=100,100,0)</f>
        <v>0</v>
      </c>
      <c r="I917">
        <f>martianeum[[#This Row],[stan_po_wydobyciu_z_ładunku]]-martianeum[[#This Row],[ile_zabiera_na_orbite]]</f>
        <v>19.577199999999959</v>
      </c>
    </row>
    <row r="918" spans="1:9" x14ac:dyDescent="0.25">
      <c r="A918" s="1">
        <v>49557</v>
      </c>
      <c r="B918">
        <f t="shared" si="14"/>
        <v>19.577199999999959</v>
      </c>
      <c r="C918" t="s">
        <v>7</v>
      </c>
      <c r="D918">
        <v>27.1</v>
      </c>
      <c r="E918">
        <v>0</v>
      </c>
      <c r="F918">
        <f>IF(martianeum[[#This Row],[zawartosc '[%']]]&gt;=1,martianeum[[#This Row],[masa '[kg']]]*martianeum[[#This Row],[zawartosc '[%']]]*0.01,0)</f>
        <v>0</v>
      </c>
      <c r="G918">
        <f>martianeum[[#This Row],[stan_magazynu '[kg']]]+martianeum[[#This Row],[ile_kg_materiału_z_ładunku]]</f>
        <v>19.577199999999959</v>
      </c>
      <c r="H918">
        <f>IF(martianeum[[#This Row],[stan_po_wydobyciu_z_ładunku]]&gt;=100,100,0)</f>
        <v>0</v>
      </c>
      <c r="I918">
        <f>martianeum[[#This Row],[stan_po_wydobyciu_z_ładunku]]-martianeum[[#This Row],[ile_zabiera_na_orbite]]</f>
        <v>19.577199999999959</v>
      </c>
    </row>
    <row r="919" spans="1:9" x14ac:dyDescent="0.25">
      <c r="A919" s="1">
        <v>49558</v>
      </c>
      <c r="B919">
        <f t="shared" si="14"/>
        <v>19.577199999999959</v>
      </c>
      <c r="C919" t="s">
        <v>12</v>
      </c>
      <c r="D919">
        <v>27.3</v>
      </c>
      <c r="E919">
        <v>0</v>
      </c>
      <c r="F919">
        <f>IF(martianeum[[#This Row],[zawartosc '[%']]]&gt;=1,martianeum[[#This Row],[masa '[kg']]]*martianeum[[#This Row],[zawartosc '[%']]]*0.01,0)</f>
        <v>0</v>
      </c>
      <c r="G919">
        <f>martianeum[[#This Row],[stan_magazynu '[kg']]]+martianeum[[#This Row],[ile_kg_materiału_z_ładunku]]</f>
        <v>19.577199999999959</v>
      </c>
      <c r="H919">
        <f>IF(martianeum[[#This Row],[stan_po_wydobyciu_z_ładunku]]&gt;=100,100,0)</f>
        <v>0</v>
      </c>
      <c r="I919">
        <f>martianeum[[#This Row],[stan_po_wydobyciu_z_ładunku]]-martianeum[[#This Row],[ile_zabiera_na_orbite]]</f>
        <v>19.577199999999959</v>
      </c>
    </row>
    <row r="920" spans="1:9" x14ac:dyDescent="0.25">
      <c r="A920" s="1">
        <v>49559</v>
      </c>
      <c r="B920">
        <f t="shared" si="14"/>
        <v>19.577199999999959</v>
      </c>
      <c r="C920" t="s">
        <v>19</v>
      </c>
      <c r="D920">
        <v>15.5</v>
      </c>
      <c r="E920">
        <v>27.6</v>
      </c>
      <c r="F920">
        <f>IF(martianeum[[#This Row],[zawartosc '[%']]]&gt;=1,martianeum[[#This Row],[masa '[kg']]]*martianeum[[#This Row],[zawartosc '[%']]]*0.01,0)</f>
        <v>4.2780000000000005</v>
      </c>
      <c r="G920">
        <f>martianeum[[#This Row],[stan_magazynu '[kg']]]+martianeum[[#This Row],[ile_kg_materiału_z_ładunku]]</f>
        <v>23.855199999999961</v>
      </c>
      <c r="H920">
        <f>IF(martianeum[[#This Row],[stan_po_wydobyciu_z_ładunku]]&gt;=100,100,0)</f>
        <v>0</v>
      </c>
      <c r="I920">
        <f>martianeum[[#This Row],[stan_po_wydobyciu_z_ładunku]]-martianeum[[#This Row],[ile_zabiera_na_orbite]]</f>
        <v>23.855199999999961</v>
      </c>
    </row>
    <row r="921" spans="1:9" x14ac:dyDescent="0.25">
      <c r="A921" s="1">
        <v>49560</v>
      </c>
      <c r="B921">
        <f t="shared" si="14"/>
        <v>23.855199999999961</v>
      </c>
      <c r="C921" t="s">
        <v>13</v>
      </c>
      <c r="D921">
        <v>27.9</v>
      </c>
      <c r="E921">
        <v>5.0999999999999996</v>
      </c>
      <c r="F921">
        <f>IF(martianeum[[#This Row],[zawartosc '[%']]]&gt;=1,martianeum[[#This Row],[masa '[kg']]]*martianeum[[#This Row],[zawartosc '[%']]]*0.01,0)</f>
        <v>1.4229000000000001</v>
      </c>
      <c r="G921">
        <f>martianeum[[#This Row],[stan_magazynu '[kg']]]+martianeum[[#This Row],[ile_kg_materiału_z_ładunku]]</f>
        <v>25.278099999999959</v>
      </c>
      <c r="H921">
        <f>IF(martianeum[[#This Row],[stan_po_wydobyciu_z_ładunku]]&gt;=100,100,0)</f>
        <v>0</v>
      </c>
      <c r="I921">
        <f>martianeum[[#This Row],[stan_po_wydobyciu_z_ładunku]]-martianeum[[#This Row],[ile_zabiera_na_orbite]]</f>
        <v>25.278099999999959</v>
      </c>
    </row>
    <row r="922" spans="1:9" x14ac:dyDescent="0.25">
      <c r="A922" s="1">
        <v>49561</v>
      </c>
      <c r="B922">
        <f t="shared" si="14"/>
        <v>25.278099999999959</v>
      </c>
      <c r="C922" t="s">
        <v>10</v>
      </c>
      <c r="D922">
        <v>19.7</v>
      </c>
      <c r="E922">
        <v>21.4</v>
      </c>
      <c r="F922">
        <f>IF(martianeum[[#This Row],[zawartosc '[%']]]&gt;=1,martianeum[[#This Row],[masa '[kg']]]*martianeum[[#This Row],[zawartosc '[%']]]*0.01,0)</f>
        <v>4.2157999999999998</v>
      </c>
      <c r="G922">
        <f>martianeum[[#This Row],[stan_magazynu '[kg']]]+martianeum[[#This Row],[ile_kg_materiału_z_ładunku]]</f>
        <v>29.493899999999961</v>
      </c>
      <c r="H922">
        <f>IF(martianeum[[#This Row],[stan_po_wydobyciu_z_ładunku]]&gt;=100,100,0)</f>
        <v>0</v>
      </c>
      <c r="I922">
        <f>martianeum[[#This Row],[stan_po_wydobyciu_z_ładunku]]-martianeum[[#This Row],[ile_zabiera_na_orbite]]</f>
        <v>29.493899999999961</v>
      </c>
    </row>
    <row r="923" spans="1:9" x14ac:dyDescent="0.25">
      <c r="A923" s="1">
        <v>49562</v>
      </c>
      <c r="B923">
        <f t="shared" si="14"/>
        <v>29.493899999999961</v>
      </c>
      <c r="C923" t="s">
        <v>10</v>
      </c>
      <c r="D923">
        <v>27.8</v>
      </c>
      <c r="E923">
        <v>27.6</v>
      </c>
      <c r="F923">
        <f>IF(martianeum[[#This Row],[zawartosc '[%']]]&gt;=1,martianeum[[#This Row],[masa '[kg']]]*martianeum[[#This Row],[zawartosc '[%']]]*0.01,0)</f>
        <v>7.6728000000000014</v>
      </c>
      <c r="G923">
        <f>martianeum[[#This Row],[stan_magazynu '[kg']]]+martianeum[[#This Row],[ile_kg_materiału_z_ładunku]]</f>
        <v>37.166699999999963</v>
      </c>
      <c r="H923">
        <f>IF(martianeum[[#This Row],[stan_po_wydobyciu_z_ładunku]]&gt;=100,100,0)</f>
        <v>0</v>
      </c>
      <c r="I923">
        <f>martianeum[[#This Row],[stan_po_wydobyciu_z_ładunku]]-martianeum[[#This Row],[ile_zabiera_na_orbite]]</f>
        <v>37.166699999999963</v>
      </c>
    </row>
    <row r="924" spans="1:9" x14ac:dyDescent="0.25">
      <c r="A924" s="1">
        <v>49563</v>
      </c>
      <c r="B924">
        <f t="shared" si="14"/>
        <v>37.166699999999963</v>
      </c>
      <c r="C924" t="s">
        <v>22</v>
      </c>
      <c r="D924">
        <v>12.3</v>
      </c>
      <c r="E924">
        <v>2.9</v>
      </c>
      <c r="F924">
        <f>IF(martianeum[[#This Row],[zawartosc '[%']]]&gt;=1,martianeum[[#This Row],[masa '[kg']]]*martianeum[[#This Row],[zawartosc '[%']]]*0.01,0)</f>
        <v>0.35670000000000002</v>
      </c>
      <c r="G924">
        <f>martianeum[[#This Row],[stan_magazynu '[kg']]]+martianeum[[#This Row],[ile_kg_materiału_z_ładunku]]</f>
        <v>37.523399999999967</v>
      </c>
      <c r="H924">
        <f>IF(martianeum[[#This Row],[stan_po_wydobyciu_z_ładunku]]&gt;=100,100,0)</f>
        <v>0</v>
      </c>
      <c r="I924">
        <f>martianeum[[#This Row],[stan_po_wydobyciu_z_ładunku]]-martianeum[[#This Row],[ile_zabiera_na_orbite]]</f>
        <v>37.523399999999967</v>
      </c>
    </row>
    <row r="925" spans="1:9" x14ac:dyDescent="0.25">
      <c r="A925" s="1">
        <v>49564</v>
      </c>
      <c r="B925">
        <f t="shared" si="14"/>
        <v>37.523399999999967</v>
      </c>
      <c r="C925" t="s">
        <v>18</v>
      </c>
      <c r="D925">
        <v>12.8</v>
      </c>
      <c r="E925">
        <v>8.8000000000000007</v>
      </c>
      <c r="F925">
        <f>IF(martianeum[[#This Row],[zawartosc '[%']]]&gt;=1,martianeum[[#This Row],[masa '[kg']]]*martianeum[[#This Row],[zawartosc '[%']]]*0.01,0)</f>
        <v>1.1264000000000001</v>
      </c>
      <c r="G925">
        <f>martianeum[[#This Row],[stan_magazynu '[kg']]]+martianeum[[#This Row],[ile_kg_materiału_z_ładunku]]</f>
        <v>38.649799999999964</v>
      </c>
      <c r="H925">
        <f>IF(martianeum[[#This Row],[stan_po_wydobyciu_z_ładunku]]&gt;=100,100,0)</f>
        <v>0</v>
      </c>
      <c r="I925">
        <f>martianeum[[#This Row],[stan_po_wydobyciu_z_ładunku]]-martianeum[[#This Row],[ile_zabiera_na_orbite]]</f>
        <v>38.649799999999964</v>
      </c>
    </row>
    <row r="926" spans="1:9" x14ac:dyDescent="0.25">
      <c r="A926" s="1">
        <v>49565</v>
      </c>
      <c r="B926">
        <f t="shared" si="14"/>
        <v>38.649799999999964</v>
      </c>
      <c r="C926" t="s">
        <v>10</v>
      </c>
      <c r="D926">
        <v>15</v>
      </c>
      <c r="E926">
        <v>0</v>
      </c>
      <c r="F926">
        <f>IF(martianeum[[#This Row],[zawartosc '[%']]]&gt;=1,martianeum[[#This Row],[masa '[kg']]]*martianeum[[#This Row],[zawartosc '[%']]]*0.01,0)</f>
        <v>0</v>
      </c>
      <c r="G926">
        <f>martianeum[[#This Row],[stan_magazynu '[kg']]]+martianeum[[#This Row],[ile_kg_materiału_z_ładunku]]</f>
        <v>38.649799999999964</v>
      </c>
      <c r="H926">
        <f>IF(martianeum[[#This Row],[stan_po_wydobyciu_z_ładunku]]&gt;=100,100,0)</f>
        <v>0</v>
      </c>
      <c r="I926">
        <f>martianeum[[#This Row],[stan_po_wydobyciu_z_ładunku]]-martianeum[[#This Row],[ile_zabiera_na_orbite]]</f>
        <v>38.649799999999964</v>
      </c>
    </row>
    <row r="927" spans="1:9" x14ac:dyDescent="0.25">
      <c r="A927" s="1">
        <v>49566</v>
      </c>
      <c r="B927">
        <f t="shared" si="14"/>
        <v>38.649799999999964</v>
      </c>
      <c r="C927" t="s">
        <v>23</v>
      </c>
      <c r="D927">
        <v>27.6</v>
      </c>
      <c r="E927">
        <v>4.7</v>
      </c>
      <c r="F927">
        <f>IF(martianeum[[#This Row],[zawartosc '[%']]]&gt;=1,martianeum[[#This Row],[masa '[kg']]]*martianeum[[#This Row],[zawartosc '[%']]]*0.01,0)</f>
        <v>1.2971999999999999</v>
      </c>
      <c r="G927">
        <f>martianeum[[#This Row],[stan_magazynu '[kg']]]+martianeum[[#This Row],[ile_kg_materiału_z_ładunku]]</f>
        <v>39.94699999999996</v>
      </c>
      <c r="H927">
        <f>IF(martianeum[[#This Row],[stan_po_wydobyciu_z_ładunku]]&gt;=100,100,0)</f>
        <v>0</v>
      </c>
      <c r="I927">
        <f>martianeum[[#This Row],[stan_po_wydobyciu_z_ładunku]]-martianeum[[#This Row],[ile_zabiera_na_orbite]]</f>
        <v>39.94699999999996</v>
      </c>
    </row>
    <row r="928" spans="1:9" x14ac:dyDescent="0.25">
      <c r="A928" s="1">
        <v>49567</v>
      </c>
      <c r="B928">
        <f t="shared" si="14"/>
        <v>39.94699999999996</v>
      </c>
      <c r="C928" t="s">
        <v>10</v>
      </c>
      <c r="D928">
        <v>19.600000000000001</v>
      </c>
      <c r="E928">
        <v>0</v>
      </c>
      <c r="F928">
        <f>IF(martianeum[[#This Row],[zawartosc '[%']]]&gt;=1,martianeum[[#This Row],[masa '[kg']]]*martianeum[[#This Row],[zawartosc '[%']]]*0.01,0)</f>
        <v>0</v>
      </c>
      <c r="G928">
        <f>martianeum[[#This Row],[stan_magazynu '[kg']]]+martianeum[[#This Row],[ile_kg_materiału_z_ładunku]]</f>
        <v>39.94699999999996</v>
      </c>
      <c r="H928">
        <f>IF(martianeum[[#This Row],[stan_po_wydobyciu_z_ładunku]]&gt;=100,100,0)</f>
        <v>0</v>
      </c>
      <c r="I928">
        <f>martianeum[[#This Row],[stan_po_wydobyciu_z_ładunku]]-martianeum[[#This Row],[ile_zabiera_na_orbite]]</f>
        <v>39.94699999999996</v>
      </c>
    </row>
    <row r="929" spans="1:9" x14ac:dyDescent="0.25">
      <c r="A929" s="1">
        <v>49568</v>
      </c>
      <c r="B929">
        <f t="shared" si="14"/>
        <v>39.94699999999996</v>
      </c>
      <c r="C929" t="s">
        <v>30</v>
      </c>
      <c r="D929">
        <v>16</v>
      </c>
      <c r="E929">
        <v>0.4</v>
      </c>
      <c r="F929">
        <f>IF(martianeum[[#This Row],[zawartosc '[%']]]&gt;=1,martianeum[[#This Row],[masa '[kg']]]*martianeum[[#This Row],[zawartosc '[%']]]*0.01,0)</f>
        <v>0</v>
      </c>
      <c r="G929">
        <f>martianeum[[#This Row],[stan_magazynu '[kg']]]+martianeum[[#This Row],[ile_kg_materiału_z_ładunku]]</f>
        <v>39.94699999999996</v>
      </c>
      <c r="H929">
        <f>IF(martianeum[[#This Row],[stan_po_wydobyciu_z_ładunku]]&gt;=100,100,0)</f>
        <v>0</v>
      </c>
      <c r="I929">
        <f>martianeum[[#This Row],[stan_po_wydobyciu_z_ładunku]]-martianeum[[#This Row],[ile_zabiera_na_orbite]]</f>
        <v>39.94699999999996</v>
      </c>
    </row>
    <row r="930" spans="1:9" x14ac:dyDescent="0.25">
      <c r="A930" s="1">
        <v>49569</v>
      </c>
      <c r="B930">
        <f t="shared" si="14"/>
        <v>39.94699999999996</v>
      </c>
      <c r="C930" t="s">
        <v>10</v>
      </c>
      <c r="D930">
        <v>10.3</v>
      </c>
      <c r="E930">
        <v>0</v>
      </c>
      <c r="F930">
        <f>IF(martianeum[[#This Row],[zawartosc '[%']]]&gt;=1,martianeum[[#This Row],[masa '[kg']]]*martianeum[[#This Row],[zawartosc '[%']]]*0.01,0)</f>
        <v>0</v>
      </c>
      <c r="G930">
        <f>martianeum[[#This Row],[stan_magazynu '[kg']]]+martianeum[[#This Row],[ile_kg_materiału_z_ładunku]]</f>
        <v>39.94699999999996</v>
      </c>
      <c r="H930">
        <f>IF(martianeum[[#This Row],[stan_po_wydobyciu_z_ładunku]]&gt;=100,100,0)</f>
        <v>0</v>
      </c>
      <c r="I930">
        <f>martianeum[[#This Row],[stan_po_wydobyciu_z_ładunku]]-martianeum[[#This Row],[ile_zabiera_na_orbite]]</f>
        <v>39.94699999999996</v>
      </c>
    </row>
    <row r="931" spans="1:9" x14ac:dyDescent="0.25">
      <c r="A931" s="1">
        <v>49570</v>
      </c>
      <c r="B931">
        <f t="shared" si="14"/>
        <v>39.94699999999996</v>
      </c>
      <c r="C931" t="s">
        <v>18</v>
      </c>
      <c r="D931">
        <v>20.2</v>
      </c>
      <c r="E931">
        <v>13.9</v>
      </c>
      <c r="F931">
        <f>IF(martianeum[[#This Row],[zawartosc '[%']]]&gt;=1,martianeum[[#This Row],[masa '[kg']]]*martianeum[[#This Row],[zawartosc '[%']]]*0.01,0)</f>
        <v>2.8077999999999999</v>
      </c>
      <c r="G931">
        <f>martianeum[[#This Row],[stan_magazynu '[kg']]]+martianeum[[#This Row],[ile_kg_materiału_z_ładunku]]</f>
        <v>42.75479999999996</v>
      </c>
      <c r="H931">
        <f>IF(martianeum[[#This Row],[stan_po_wydobyciu_z_ładunku]]&gt;=100,100,0)</f>
        <v>0</v>
      </c>
      <c r="I931">
        <f>martianeum[[#This Row],[stan_po_wydobyciu_z_ładunku]]-martianeum[[#This Row],[ile_zabiera_na_orbite]]</f>
        <v>42.75479999999996</v>
      </c>
    </row>
    <row r="932" spans="1:9" x14ac:dyDescent="0.25">
      <c r="A932" s="1">
        <v>49571</v>
      </c>
      <c r="B932">
        <f t="shared" si="14"/>
        <v>42.75479999999996</v>
      </c>
      <c r="C932" t="s">
        <v>26</v>
      </c>
      <c r="D932">
        <v>26.4</v>
      </c>
      <c r="E932">
        <v>6.8</v>
      </c>
      <c r="F932">
        <f>IF(martianeum[[#This Row],[zawartosc '[%']]]&gt;=1,martianeum[[#This Row],[masa '[kg']]]*martianeum[[#This Row],[zawartosc '[%']]]*0.01,0)</f>
        <v>1.7951999999999999</v>
      </c>
      <c r="G932">
        <f>martianeum[[#This Row],[stan_magazynu '[kg']]]+martianeum[[#This Row],[ile_kg_materiału_z_ładunku]]</f>
        <v>44.549999999999962</v>
      </c>
      <c r="H932">
        <f>IF(martianeum[[#This Row],[stan_po_wydobyciu_z_ładunku]]&gt;=100,100,0)</f>
        <v>0</v>
      </c>
      <c r="I932">
        <f>martianeum[[#This Row],[stan_po_wydobyciu_z_ładunku]]-martianeum[[#This Row],[ile_zabiera_na_orbite]]</f>
        <v>44.549999999999962</v>
      </c>
    </row>
    <row r="933" spans="1:9" x14ac:dyDescent="0.25">
      <c r="A933" s="1">
        <v>49572</v>
      </c>
      <c r="B933">
        <f t="shared" si="14"/>
        <v>44.549999999999962</v>
      </c>
      <c r="C933" t="s">
        <v>17</v>
      </c>
      <c r="D933">
        <v>20.6</v>
      </c>
      <c r="E933">
        <v>0</v>
      </c>
      <c r="F933">
        <f>IF(martianeum[[#This Row],[zawartosc '[%']]]&gt;=1,martianeum[[#This Row],[masa '[kg']]]*martianeum[[#This Row],[zawartosc '[%']]]*0.01,0)</f>
        <v>0</v>
      </c>
      <c r="G933">
        <f>martianeum[[#This Row],[stan_magazynu '[kg']]]+martianeum[[#This Row],[ile_kg_materiału_z_ładunku]]</f>
        <v>44.549999999999962</v>
      </c>
      <c r="H933">
        <f>IF(martianeum[[#This Row],[stan_po_wydobyciu_z_ładunku]]&gt;=100,100,0)</f>
        <v>0</v>
      </c>
      <c r="I933">
        <f>martianeum[[#This Row],[stan_po_wydobyciu_z_ładunku]]-martianeum[[#This Row],[ile_zabiera_na_orbite]]</f>
        <v>44.549999999999962</v>
      </c>
    </row>
    <row r="934" spans="1:9" x14ac:dyDescent="0.25">
      <c r="A934" s="1">
        <v>49573</v>
      </c>
      <c r="B934">
        <f t="shared" si="14"/>
        <v>44.549999999999962</v>
      </c>
      <c r="C934" t="s">
        <v>19</v>
      </c>
      <c r="D934">
        <v>12.3</v>
      </c>
      <c r="E934">
        <v>0.2</v>
      </c>
      <c r="F934">
        <f>IF(martianeum[[#This Row],[zawartosc '[%']]]&gt;=1,martianeum[[#This Row],[masa '[kg']]]*martianeum[[#This Row],[zawartosc '[%']]]*0.01,0)</f>
        <v>0</v>
      </c>
      <c r="G934">
        <f>martianeum[[#This Row],[stan_magazynu '[kg']]]+martianeum[[#This Row],[ile_kg_materiału_z_ładunku]]</f>
        <v>44.549999999999962</v>
      </c>
      <c r="H934">
        <f>IF(martianeum[[#This Row],[stan_po_wydobyciu_z_ładunku]]&gt;=100,100,0)</f>
        <v>0</v>
      </c>
      <c r="I934">
        <f>martianeum[[#This Row],[stan_po_wydobyciu_z_ładunku]]-martianeum[[#This Row],[ile_zabiera_na_orbite]]</f>
        <v>44.549999999999962</v>
      </c>
    </row>
    <row r="935" spans="1:9" x14ac:dyDescent="0.25">
      <c r="A935" s="1">
        <v>49574</v>
      </c>
      <c r="B935">
        <f t="shared" si="14"/>
        <v>44.549999999999962</v>
      </c>
      <c r="C935" t="s">
        <v>19</v>
      </c>
      <c r="D935">
        <v>11.2</v>
      </c>
      <c r="E935">
        <v>36.200000000000003</v>
      </c>
      <c r="F935">
        <f>IF(martianeum[[#This Row],[zawartosc '[%']]]&gt;=1,martianeum[[#This Row],[masa '[kg']]]*martianeum[[#This Row],[zawartosc '[%']]]*0.01,0)</f>
        <v>4.0544000000000002</v>
      </c>
      <c r="G935">
        <f>martianeum[[#This Row],[stan_magazynu '[kg']]]+martianeum[[#This Row],[ile_kg_materiału_z_ładunku]]</f>
        <v>48.604399999999963</v>
      </c>
      <c r="H935">
        <f>IF(martianeum[[#This Row],[stan_po_wydobyciu_z_ładunku]]&gt;=100,100,0)</f>
        <v>0</v>
      </c>
      <c r="I935">
        <f>martianeum[[#This Row],[stan_po_wydobyciu_z_ładunku]]-martianeum[[#This Row],[ile_zabiera_na_orbite]]</f>
        <v>48.604399999999963</v>
      </c>
    </row>
    <row r="936" spans="1:9" x14ac:dyDescent="0.25">
      <c r="A936" s="1">
        <v>49575</v>
      </c>
      <c r="B936">
        <f t="shared" si="14"/>
        <v>48.604399999999963</v>
      </c>
      <c r="C936" t="s">
        <v>8</v>
      </c>
      <c r="D936">
        <v>22.6</v>
      </c>
      <c r="E936">
        <v>2.4</v>
      </c>
      <c r="F936">
        <f>IF(martianeum[[#This Row],[zawartosc '[%']]]&gt;=1,martianeum[[#This Row],[masa '[kg']]]*martianeum[[#This Row],[zawartosc '[%']]]*0.01,0)</f>
        <v>0.54239999999999999</v>
      </c>
      <c r="G936">
        <f>martianeum[[#This Row],[stan_magazynu '[kg']]]+martianeum[[#This Row],[ile_kg_materiału_z_ładunku]]</f>
        <v>49.146799999999963</v>
      </c>
      <c r="H936">
        <f>IF(martianeum[[#This Row],[stan_po_wydobyciu_z_ładunku]]&gt;=100,100,0)</f>
        <v>0</v>
      </c>
      <c r="I936">
        <f>martianeum[[#This Row],[stan_po_wydobyciu_z_ładunku]]-martianeum[[#This Row],[ile_zabiera_na_orbite]]</f>
        <v>49.146799999999963</v>
      </c>
    </row>
    <row r="937" spans="1:9" x14ac:dyDescent="0.25">
      <c r="A937" s="1">
        <v>49576</v>
      </c>
      <c r="B937">
        <f t="shared" si="14"/>
        <v>49.146799999999963</v>
      </c>
      <c r="C937" t="s">
        <v>25</v>
      </c>
      <c r="D937">
        <v>16.399999999999999</v>
      </c>
      <c r="E937">
        <v>0.1</v>
      </c>
      <c r="F937">
        <f>IF(martianeum[[#This Row],[zawartosc '[%']]]&gt;=1,martianeum[[#This Row],[masa '[kg']]]*martianeum[[#This Row],[zawartosc '[%']]]*0.01,0)</f>
        <v>0</v>
      </c>
      <c r="G937">
        <f>martianeum[[#This Row],[stan_magazynu '[kg']]]+martianeum[[#This Row],[ile_kg_materiału_z_ładunku]]</f>
        <v>49.146799999999963</v>
      </c>
      <c r="H937">
        <f>IF(martianeum[[#This Row],[stan_po_wydobyciu_z_ładunku]]&gt;=100,100,0)</f>
        <v>0</v>
      </c>
      <c r="I937">
        <f>martianeum[[#This Row],[stan_po_wydobyciu_z_ładunku]]-martianeum[[#This Row],[ile_zabiera_na_orbite]]</f>
        <v>49.146799999999963</v>
      </c>
    </row>
    <row r="938" spans="1:9" x14ac:dyDescent="0.25">
      <c r="A938" s="1">
        <v>49577</v>
      </c>
      <c r="B938">
        <f t="shared" si="14"/>
        <v>49.146799999999963</v>
      </c>
      <c r="C938" t="s">
        <v>27</v>
      </c>
      <c r="D938">
        <v>23.4</v>
      </c>
      <c r="E938">
        <v>0</v>
      </c>
      <c r="F938">
        <f>IF(martianeum[[#This Row],[zawartosc '[%']]]&gt;=1,martianeum[[#This Row],[masa '[kg']]]*martianeum[[#This Row],[zawartosc '[%']]]*0.01,0)</f>
        <v>0</v>
      </c>
      <c r="G938">
        <f>martianeum[[#This Row],[stan_magazynu '[kg']]]+martianeum[[#This Row],[ile_kg_materiału_z_ładunku]]</f>
        <v>49.146799999999963</v>
      </c>
      <c r="H938">
        <f>IF(martianeum[[#This Row],[stan_po_wydobyciu_z_ładunku]]&gt;=100,100,0)</f>
        <v>0</v>
      </c>
      <c r="I938">
        <f>martianeum[[#This Row],[stan_po_wydobyciu_z_ładunku]]-martianeum[[#This Row],[ile_zabiera_na_orbite]]</f>
        <v>49.146799999999963</v>
      </c>
    </row>
    <row r="939" spans="1:9" x14ac:dyDescent="0.25">
      <c r="A939" s="1">
        <v>49578</v>
      </c>
      <c r="B939">
        <f t="shared" si="14"/>
        <v>49.146799999999963</v>
      </c>
      <c r="C939" t="s">
        <v>23</v>
      </c>
      <c r="D939">
        <v>20.2</v>
      </c>
      <c r="E939">
        <v>0.3</v>
      </c>
      <c r="F939">
        <f>IF(martianeum[[#This Row],[zawartosc '[%']]]&gt;=1,martianeum[[#This Row],[masa '[kg']]]*martianeum[[#This Row],[zawartosc '[%']]]*0.01,0)</f>
        <v>0</v>
      </c>
      <c r="G939">
        <f>martianeum[[#This Row],[stan_magazynu '[kg']]]+martianeum[[#This Row],[ile_kg_materiału_z_ładunku]]</f>
        <v>49.146799999999963</v>
      </c>
      <c r="H939">
        <f>IF(martianeum[[#This Row],[stan_po_wydobyciu_z_ładunku]]&gt;=100,100,0)</f>
        <v>0</v>
      </c>
      <c r="I939">
        <f>martianeum[[#This Row],[stan_po_wydobyciu_z_ładunku]]-martianeum[[#This Row],[ile_zabiera_na_orbite]]</f>
        <v>49.146799999999963</v>
      </c>
    </row>
    <row r="940" spans="1:9" x14ac:dyDescent="0.25">
      <c r="A940" s="1">
        <v>49579</v>
      </c>
      <c r="B940">
        <f t="shared" si="14"/>
        <v>49.146799999999963</v>
      </c>
      <c r="C940" t="s">
        <v>11</v>
      </c>
      <c r="D940">
        <v>17.600000000000001</v>
      </c>
      <c r="E940">
        <v>15</v>
      </c>
      <c r="F940">
        <f>IF(martianeum[[#This Row],[zawartosc '[%']]]&gt;=1,martianeum[[#This Row],[masa '[kg']]]*martianeum[[#This Row],[zawartosc '[%']]]*0.01,0)</f>
        <v>2.64</v>
      </c>
      <c r="G940">
        <f>martianeum[[#This Row],[stan_magazynu '[kg']]]+martianeum[[#This Row],[ile_kg_materiału_z_ładunku]]</f>
        <v>51.786799999999964</v>
      </c>
      <c r="H940">
        <f>IF(martianeum[[#This Row],[stan_po_wydobyciu_z_ładunku]]&gt;=100,100,0)</f>
        <v>0</v>
      </c>
      <c r="I940">
        <f>martianeum[[#This Row],[stan_po_wydobyciu_z_ładunku]]-martianeum[[#This Row],[ile_zabiera_na_orbite]]</f>
        <v>51.786799999999964</v>
      </c>
    </row>
    <row r="941" spans="1:9" x14ac:dyDescent="0.25">
      <c r="A941" s="1">
        <v>49580</v>
      </c>
      <c r="B941">
        <f t="shared" si="14"/>
        <v>51.786799999999964</v>
      </c>
      <c r="C941" t="s">
        <v>10</v>
      </c>
      <c r="D941">
        <v>21.7</v>
      </c>
      <c r="E941">
        <v>33.299999999999997</v>
      </c>
      <c r="F941">
        <f>IF(martianeum[[#This Row],[zawartosc '[%']]]&gt;=1,martianeum[[#This Row],[masa '[kg']]]*martianeum[[#This Row],[zawartosc '[%']]]*0.01,0)</f>
        <v>7.2260999999999989</v>
      </c>
      <c r="G941">
        <f>martianeum[[#This Row],[stan_magazynu '[kg']]]+martianeum[[#This Row],[ile_kg_materiału_z_ładunku]]</f>
        <v>59.012899999999959</v>
      </c>
      <c r="H941">
        <f>IF(martianeum[[#This Row],[stan_po_wydobyciu_z_ładunku]]&gt;=100,100,0)</f>
        <v>0</v>
      </c>
      <c r="I941">
        <f>martianeum[[#This Row],[stan_po_wydobyciu_z_ładunku]]-martianeum[[#This Row],[ile_zabiera_na_orbite]]</f>
        <v>59.012899999999959</v>
      </c>
    </row>
    <row r="942" spans="1:9" x14ac:dyDescent="0.25">
      <c r="A942" s="1">
        <v>49581</v>
      </c>
      <c r="B942">
        <f t="shared" si="14"/>
        <v>59.012899999999959</v>
      </c>
      <c r="C942" t="s">
        <v>10</v>
      </c>
      <c r="D942">
        <v>18.399999999999999</v>
      </c>
      <c r="E942">
        <v>19.3</v>
      </c>
      <c r="F942">
        <f>IF(martianeum[[#This Row],[zawartosc '[%']]]&gt;=1,martianeum[[#This Row],[masa '[kg']]]*martianeum[[#This Row],[zawartosc '[%']]]*0.01,0)</f>
        <v>3.5512000000000001</v>
      </c>
      <c r="G942">
        <f>martianeum[[#This Row],[stan_magazynu '[kg']]]+martianeum[[#This Row],[ile_kg_materiału_z_ładunku]]</f>
        <v>62.564099999999961</v>
      </c>
      <c r="H942">
        <f>IF(martianeum[[#This Row],[stan_po_wydobyciu_z_ładunku]]&gt;=100,100,0)</f>
        <v>0</v>
      </c>
      <c r="I942">
        <f>martianeum[[#This Row],[stan_po_wydobyciu_z_ładunku]]-martianeum[[#This Row],[ile_zabiera_na_orbite]]</f>
        <v>62.564099999999961</v>
      </c>
    </row>
    <row r="943" spans="1:9" x14ac:dyDescent="0.25">
      <c r="A943" s="1">
        <v>49582</v>
      </c>
      <c r="B943">
        <f t="shared" si="14"/>
        <v>62.564099999999961</v>
      </c>
      <c r="C943" t="s">
        <v>7</v>
      </c>
      <c r="D943">
        <v>20.100000000000001</v>
      </c>
      <c r="E943">
        <v>15.4</v>
      </c>
      <c r="F943">
        <f>IF(martianeum[[#This Row],[zawartosc '[%']]]&gt;=1,martianeum[[#This Row],[masa '[kg']]]*martianeum[[#This Row],[zawartosc '[%']]]*0.01,0)</f>
        <v>3.0954000000000002</v>
      </c>
      <c r="G943">
        <f>martianeum[[#This Row],[stan_magazynu '[kg']]]+martianeum[[#This Row],[ile_kg_materiału_z_ładunku]]</f>
        <v>65.659499999999966</v>
      </c>
      <c r="H943">
        <f>IF(martianeum[[#This Row],[stan_po_wydobyciu_z_ładunku]]&gt;=100,100,0)</f>
        <v>0</v>
      </c>
      <c r="I943">
        <f>martianeum[[#This Row],[stan_po_wydobyciu_z_ładunku]]-martianeum[[#This Row],[ile_zabiera_na_orbite]]</f>
        <v>65.659499999999966</v>
      </c>
    </row>
    <row r="944" spans="1:9" x14ac:dyDescent="0.25">
      <c r="A944" s="1">
        <v>49583</v>
      </c>
      <c r="B944">
        <f t="shared" si="14"/>
        <v>65.659499999999966</v>
      </c>
      <c r="C944" t="s">
        <v>18</v>
      </c>
      <c r="D944">
        <v>16.5</v>
      </c>
      <c r="E944">
        <v>14.7</v>
      </c>
      <c r="F944">
        <f>IF(martianeum[[#This Row],[zawartosc '[%']]]&gt;=1,martianeum[[#This Row],[masa '[kg']]]*martianeum[[#This Row],[zawartosc '[%']]]*0.01,0)</f>
        <v>2.4255</v>
      </c>
      <c r="G944">
        <f>martianeum[[#This Row],[stan_magazynu '[kg']]]+martianeum[[#This Row],[ile_kg_materiału_z_ładunku]]</f>
        <v>68.084999999999965</v>
      </c>
      <c r="H944">
        <f>IF(martianeum[[#This Row],[stan_po_wydobyciu_z_ładunku]]&gt;=100,100,0)</f>
        <v>0</v>
      </c>
      <c r="I944">
        <f>martianeum[[#This Row],[stan_po_wydobyciu_z_ładunku]]-martianeum[[#This Row],[ile_zabiera_na_orbite]]</f>
        <v>68.084999999999965</v>
      </c>
    </row>
    <row r="945" spans="1:9" x14ac:dyDescent="0.25">
      <c r="A945" s="1">
        <v>49584</v>
      </c>
      <c r="B945">
        <f t="shared" si="14"/>
        <v>68.084999999999965</v>
      </c>
      <c r="C945" t="s">
        <v>10</v>
      </c>
      <c r="D945">
        <v>12.3</v>
      </c>
      <c r="E945">
        <v>30.2</v>
      </c>
      <c r="F945">
        <f>IF(martianeum[[#This Row],[zawartosc '[%']]]&gt;=1,martianeum[[#This Row],[masa '[kg']]]*martianeum[[#This Row],[zawartosc '[%']]]*0.01,0)</f>
        <v>3.7146000000000003</v>
      </c>
      <c r="G945">
        <f>martianeum[[#This Row],[stan_magazynu '[kg']]]+martianeum[[#This Row],[ile_kg_materiału_z_ładunku]]</f>
        <v>71.79959999999997</v>
      </c>
      <c r="H945">
        <f>IF(martianeum[[#This Row],[stan_po_wydobyciu_z_ładunku]]&gt;=100,100,0)</f>
        <v>0</v>
      </c>
      <c r="I945">
        <f>martianeum[[#This Row],[stan_po_wydobyciu_z_ładunku]]-martianeum[[#This Row],[ile_zabiera_na_orbite]]</f>
        <v>71.79959999999997</v>
      </c>
    </row>
    <row r="946" spans="1:9" x14ac:dyDescent="0.25">
      <c r="A946" s="1">
        <v>49585</v>
      </c>
      <c r="B946">
        <f t="shared" si="14"/>
        <v>71.79959999999997</v>
      </c>
      <c r="C946" t="s">
        <v>10</v>
      </c>
      <c r="D946">
        <v>29.6</v>
      </c>
      <c r="E946">
        <v>42.8</v>
      </c>
      <c r="F946">
        <f>IF(martianeum[[#This Row],[zawartosc '[%']]]&gt;=1,martianeum[[#This Row],[masa '[kg']]]*martianeum[[#This Row],[zawartosc '[%']]]*0.01,0)</f>
        <v>12.668799999999999</v>
      </c>
      <c r="G946">
        <f>martianeum[[#This Row],[stan_magazynu '[kg']]]+martianeum[[#This Row],[ile_kg_materiału_z_ładunku]]</f>
        <v>84.468399999999974</v>
      </c>
      <c r="H946">
        <f>IF(martianeum[[#This Row],[stan_po_wydobyciu_z_ładunku]]&gt;=100,100,0)</f>
        <v>0</v>
      </c>
      <c r="I946">
        <f>martianeum[[#This Row],[stan_po_wydobyciu_z_ładunku]]-martianeum[[#This Row],[ile_zabiera_na_orbite]]</f>
        <v>84.468399999999974</v>
      </c>
    </row>
    <row r="947" spans="1:9" x14ac:dyDescent="0.25">
      <c r="A947" s="1">
        <v>49586</v>
      </c>
      <c r="B947">
        <f t="shared" si="14"/>
        <v>84.468399999999974</v>
      </c>
      <c r="C947" t="s">
        <v>12</v>
      </c>
      <c r="D947">
        <v>26.6</v>
      </c>
      <c r="E947">
        <v>9.1999999999999993</v>
      </c>
      <c r="F947">
        <f>IF(martianeum[[#This Row],[zawartosc '[%']]]&gt;=1,martianeum[[#This Row],[masa '[kg']]]*martianeum[[#This Row],[zawartosc '[%']]]*0.01,0)</f>
        <v>2.4472</v>
      </c>
      <c r="G947">
        <f>martianeum[[#This Row],[stan_magazynu '[kg']]]+martianeum[[#This Row],[ile_kg_materiału_z_ładunku]]</f>
        <v>86.915599999999969</v>
      </c>
      <c r="H947">
        <f>IF(martianeum[[#This Row],[stan_po_wydobyciu_z_ładunku]]&gt;=100,100,0)</f>
        <v>0</v>
      </c>
      <c r="I947">
        <f>martianeum[[#This Row],[stan_po_wydobyciu_z_ładunku]]-martianeum[[#This Row],[ile_zabiera_na_orbite]]</f>
        <v>86.915599999999969</v>
      </c>
    </row>
    <row r="948" spans="1:9" x14ac:dyDescent="0.25">
      <c r="A948" s="1">
        <v>49587</v>
      </c>
      <c r="B948">
        <f t="shared" si="14"/>
        <v>86.915599999999969</v>
      </c>
      <c r="C948" t="s">
        <v>18</v>
      </c>
      <c r="D948">
        <v>26.7</v>
      </c>
      <c r="E948">
        <v>4</v>
      </c>
      <c r="F948">
        <f>IF(martianeum[[#This Row],[zawartosc '[%']]]&gt;=1,martianeum[[#This Row],[masa '[kg']]]*martianeum[[#This Row],[zawartosc '[%']]]*0.01,0)</f>
        <v>1.0680000000000001</v>
      </c>
      <c r="G948">
        <f>martianeum[[#This Row],[stan_magazynu '[kg']]]+martianeum[[#This Row],[ile_kg_materiału_z_ładunku]]</f>
        <v>87.983599999999967</v>
      </c>
      <c r="H948">
        <f>IF(martianeum[[#This Row],[stan_po_wydobyciu_z_ładunku]]&gt;=100,100,0)</f>
        <v>0</v>
      </c>
      <c r="I948">
        <f>martianeum[[#This Row],[stan_po_wydobyciu_z_ładunku]]-martianeum[[#This Row],[ile_zabiera_na_orbite]]</f>
        <v>87.983599999999967</v>
      </c>
    </row>
    <row r="949" spans="1:9" x14ac:dyDescent="0.25">
      <c r="A949" s="1">
        <v>49588</v>
      </c>
      <c r="B949">
        <f t="shared" si="14"/>
        <v>87.983599999999967</v>
      </c>
      <c r="C949" t="s">
        <v>15</v>
      </c>
      <c r="D949">
        <v>23.6</v>
      </c>
      <c r="E949">
        <v>0</v>
      </c>
      <c r="F949">
        <f>IF(martianeum[[#This Row],[zawartosc '[%']]]&gt;=1,martianeum[[#This Row],[masa '[kg']]]*martianeum[[#This Row],[zawartosc '[%']]]*0.01,0)</f>
        <v>0</v>
      </c>
      <c r="G949">
        <f>martianeum[[#This Row],[stan_magazynu '[kg']]]+martianeum[[#This Row],[ile_kg_materiału_z_ładunku]]</f>
        <v>87.983599999999967</v>
      </c>
      <c r="H949">
        <f>IF(martianeum[[#This Row],[stan_po_wydobyciu_z_ładunku]]&gt;=100,100,0)</f>
        <v>0</v>
      </c>
      <c r="I949">
        <f>martianeum[[#This Row],[stan_po_wydobyciu_z_ładunku]]-martianeum[[#This Row],[ile_zabiera_na_orbite]]</f>
        <v>87.983599999999967</v>
      </c>
    </row>
    <row r="950" spans="1:9" x14ac:dyDescent="0.25">
      <c r="A950" s="1">
        <v>49589</v>
      </c>
      <c r="B950">
        <f t="shared" si="14"/>
        <v>87.983599999999967</v>
      </c>
      <c r="C950" t="s">
        <v>25</v>
      </c>
      <c r="D950">
        <v>13.6</v>
      </c>
      <c r="E950">
        <v>2.8</v>
      </c>
      <c r="F950">
        <f>IF(martianeum[[#This Row],[zawartosc '[%']]]&gt;=1,martianeum[[#This Row],[masa '[kg']]]*martianeum[[#This Row],[zawartosc '[%']]]*0.01,0)</f>
        <v>0.38079999999999997</v>
      </c>
      <c r="G950">
        <f>martianeum[[#This Row],[stan_magazynu '[kg']]]+martianeum[[#This Row],[ile_kg_materiału_z_ładunku]]</f>
        <v>88.364399999999961</v>
      </c>
      <c r="H950">
        <f>IF(martianeum[[#This Row],[stan_po_wydobyciu_z_ładunku]]&gt;=100,100,0)</f>
        <v>0</v>
      </c>
      <c r="I950">
        <f>martianeum[[#This Row],[stan_po_wydobyciu_z_ładunku]]-martianeum[[#This Row],[ile_zabiera_na_orbite]]</f>
        <v>88.364399999999961</v>
      </c>
    </row>
    <row r="951" spans="1:9" x14ac:dyDescent="0.25">
      <c r="A951" s="1">
        <v>49590</v>
      </c>
      <c r="B951">
        <f t="shared" si="14"/>
        <v>88.364399999999961</v>
      </c>
      <c r="C951" t="s">
        <v>5</v>
      </c>
      <c r="D951">
        <v>13.8</v>
      </c>
      <c r="E951">
        <v>6.5</v>
      </c>
      <c r="F951">
        <f>IF(martianeum[[#This Row],[zawartosc '[%']]]&gt;=1,martianeum[[#This Row],[masa '[kg']]]*martianeum[[#This Row],[zawartosc '[%']]]*0.01,0)</f>
        <v>0.89700000000000002</v>
      </c>
      <c r="G951">
        <f>martianeum[[#This Row],[stan_magazynu '[kg']]]+martianeum[[#This Row],[ile_kg_materiału_z_ładunku]]</f>
        <v>89.261399999999966</v>
      </c>
      <c r="H951">
        <f>IF(martianeum[[#This Row],[stan_po_wydobyciu_z_ładunku]]&gt;=100,100,0)</f>
        <v>0</v>
      </c>
      <c r="I951">
        <f>martianeum[[#This Row],[stan_po_wydobyciu_z_ładunku]]-martianeum[[#This Row],[ile_zabiera_na_orbite]]</f>
        <v>89.261399999999966</v>
      </c>
    </row>
    <row r="952" spans="1:9" x14ac:dyDescent="0.25">
      <c r="A952" s="1">
        <v>49591</v>
      </c>
      <c r="B952">
        <f t="shared" si="14"/>
        <v>89.261399999999966</v>
      </c>
      <c r="C952" t="s">
        <v>6</v>
      </c>
      <c r="D952">
        <v>12.3</v>
      </c>
      <c r="E952">
        <v>0</v>
      </c>
      <c r="F952">
        <f>IF(martianeum[[#This Row],[zawartosc '[%']]]&gt;=1,martianeum[[#This Row],[masa '[kg']]]*martianeum[[#This Row],[zawartosc '[%']]]*0.01,0)</f>
        <v>0</v>
      </c>
      <c r="G952">
        <f>martianeum[[#This Row],[stan_magazynu '[kg']]]+martianeum[[#This Row],[ile_kg_materiału_z_ładunku]]</f>
        <v>89.261399999999966</v>
      </c>
      <c r="H952">
        <f>IF(martianeum[[#This Row],[stan_po_wydobyciu_z_ładunku]]&gt;=100,100,0)</f>
        <v>0</v>
      </c>
      <c r="I952">
        <f>martianeum[[#This Row],[stan_po_wydobyciu_z_ładunku]]-martianeum[[#This Row],[ile_zabiera_na_orbite]]</f>
        <v>89.261399999999966</v>
      </c>
    </row>
    <row r="953" spans="1:9" x14ac:dyDescent="0.25">
      <c r="A953" s="1">
        <v>49592</v>
      </c>
      <c r="B953">
        <f t="shared" si="14"/>
        <v>89.261399999999966</v>
      </c>
      <c r="C953" t="s">
        <v>7</v>
      </c>
      <c r="D953">
        <v>12.3</v>
      </c>
      <c r="E953">
        <v>0</v>
      </c>
      <c r="F953">
        <f>IF(martianeum[[#This Row],[zawartosc '[%']]]&gt;=1,martianeum[[#This Row],[masa '[kg']]]*martianeum[[#This Row],[zawartosc '[%']]]*0.01,0)</f>
        <v>0</v>
      </c>
      <c r="G953">
        <f>martianeum[[#This Row],[stan_magazynu '[kg']]]+martianeum[[#This Row],[ile_kg_materiału_z_ładunku]]</f>
        <v>89.261399999999966</v>
      </c>
      <c r="H953">
        <f>IF(martianeum[[#This Row],[stan_po_wydobyciu_z_ładunku]]&gt;=100,100,0)</f>
        <v>0</v>
      </c>
      <c r="I953">
        <f>martianeum[[#This Row],[stan_po_wydobyciu_z_ładunku]]-martianeum[[#This Row],[ile_zabiera_na_orbite]]</f>
        <v>89.261399999999966</v>
      </c>
    </row>
    <row r="954" spans="1:9" x14ac:dyDescent="0.25">
      <c r="A954" s="1">
        <v>49593</v>
      </c>
      <c r="B954">
        <f t="shared" si="14"/>
        <v>89.261399999999966</v>
      </c>
      <c r="C954" t="s">
        <v>18</v>
      </c>
      <c r="D954">
        <v>22.7</v>
      </c>
      <c r="E954">
        <v>10.3</v>
      </c>
      <c r="F954">
        <f>IF(martianeum[[#This Row],[zawartosc '[%']]]&gt;=1,martianeum[[#This Row],[masa '[kg']]]*martianeum[[#This Row],[zawartosc '[%']]]*0.01,0)</f>
        <v>2.3381000000000003</v>
      </c>
      <c r="G954">
        <f>martianeum[[#This Row],[stan_magazynu '[kg']]]+martianeum[[#This Row],[ile_kg_materiału_z_ładunku]]</f>
        <v>91.599499999999964</v>
      </c>
      <c r="H954">
        <f>IF(martianeum[[#This Row],[stan_po_wydobyciu_z_ładunku]]&gt;=100,100,0)</f>
        <v>0</v>
      </c>
      <c r="I954">
        <f>martianeum[[#This Row],[stan_po_wydobyciu_z_ładunku]]-martianeum[[#This Row],[ile_zabiera_na_orbite]]</f>
        <v>91.599499999999964</v>
      </c>
    </row>
    <row r="955" spans="1:9" x14ac:dyDescent="0.25">
      <c r="A955" s="1">
        <v>49594</v>
      </c>
      <c r="B955">
        <f t="shared" si="14"/>
        <v>91.599499999999964</v>
      </c>
      <c r="C955" t="s">
        <v>10</v>
      </c>
      <c r="D955">
        <v>19</v>
      </c>
      <c r="E955">
        <v>0</v>
      </c>
      <c r="F955">
        <f>IF(martianeum[[#This Row],[zawartosc '[%']]]&gt;=1,martianeum[[#This Row],[masa '[kg']]]*martianeum[[#This Row],[zawartosc '[%']]]*0.01,0)</f>
        <v>0</v>
      </c>
      <c r="G955">
        <f>martianeum[[#This Row],[stan_magazynu '[kg']]]+martianeum[[#This Row],[ile_kg_materiału_z_ładunku]]</f>
        <v>91.599499999999964</v>
      </c>
      <c r="H955">
        <f>IF(martianeum[[#This Row],[stan_po_wydobyciu_z_ładunku]]&gt;=100,100,0)</f>
        <v>0</v>
      </c>
      <c r="I955">
        <f>martianeum[[#This Row],[stan_po_wydobyciu_z_ładunku]]-martianeum[[#This Row],[ile_zabiera_na_orbite]]</f>
        <v>91.599499999999964</v>
      </c>
    </row>
    <row r="956" spans="1:9" x14ac:dyDescent="0.25">
      <c r="A956" s="1">
        <v>49595</v>
      </c>
      <c r="B956">
        <f t="shared" si="14"/>
        <v>91.599499999999964</v>
      </c>
      <c r="C956" t="s">
        <v>8</v>
      </c>
      <c r="D956">
        <v>23.4</v>
      </c>
      <c r="E956">
        <v>0</v>
      </c>
      <c r="F956">
        <f>IF(martianeum[[#This Row],[zawartosc '[%']]]&gt;=1,martianeum[[#This Row],[masa '[kg']]]*martianeum[[#This Row],[zawartosc '[%']]]*0.01,0)</f>
        <v>0</v>
      </c>
      <c r="G956">
        <f>martianeum[[#This Row],[stan_magazynu '[kg']]]+martianeum[[#This Row],[ile_kg_materiału_z_ładunku]]</f>
        <v>91.599499999999964</v>
      </c>
      <c r="H956">
        <f>IF(martianeum[[#This Row],[stan_po_wydobyciu_z_ładunku]]&gt;=100,100,0)</f>
        <v>0</v>
      </c>
      <c r="I956">
        <f>martianeum[[#This Row],[stan_po_wydobyciu_z_ładunku]]-martianeum[[#This Row],[ile_zabiera_na_orbite]]</f>
        <v>91.599499999999964</v>
      </c>
    </row>
    <row r="957" spans="1:9" x14ac:dyDescent="0.25">
      <c r="A957" s="1">
        <v>49596</v>
      </c>
      <c r="B957">
        <f t="shared" si="14"/>
        <v>91.599499999999964</v>
      </c>
      <c r="C957" t="s">
        <v>15</v>
      </c>
      <c r="D957">
        <v>28.2</v>
      </c>
      <c r="E957">
        <v>0</v>
      </c>
      <c r="F957">
        <f>IF(martianeum[[#This Row],[zawartosc '[%']]]&gt;=1,martianeum[[#This Row],[masa '[kg']]]*martianeum[[#This Row],[zawartosc '[%']]]*0.01,0)</f>
        <v>0</v>
      </c>
      <c r="G957">
        <f>martianeum[[#This Row],[stan_magazynu '[kg']]]+martianeum[[#This Row],[ile_kg_materiału_z_ładunku]]</f>
        <v>91.599499999999964</v>
      </c>
      <c r="H957">
        <f>IF(martianeum[[#This Row],[stan_po_wydobyciu_z_ładunku]]&gt;=100,100,0)</f>
        <v>0</v>
      </c>
      <c r="I957">
        <f>martianeum[[#This Row],[stan_po_wydobyciu_z_ładunku]]-martianeum[[#This Row],[ile_zabiera_na_orbite]]</f>
        <v>91.599499999999964</v>
      </c>
    </row>
    <row r="958" spans="1:9" x14ac:dyDescent="0.25">
      <c r="A958" s="1">
        <v>49597</v>
      </c>
      <c r="B958">
        <f t="shared" si="14"/>
        <v>91.599499999999964</v>
      </c>
      <c r="C958" t="s">
        <v>15</v>
      </c>
      <c r="D958">
        <v>20.100000000000001</v>
      </c>
      <c r="E958">
        <v>9.6999999999999993</v>
      </c>
      <c r="F958">
        <f>IF(martianeum[[#This Row],[zawartosc '[%']]]&gt;=1,martianeum[[#This Row],[masa '[kg']]]*martianeum[[#This Row],[zawartosc '[%']]]*0.01,0)</f>
        <v>1.9497</v>
      </c>
      <c r="G958">
        <f>martianeum[[#This Row],[stan_magazynu '[kg']]]+martianeum[[#This Row],[ile_kg_materiału_z_ładunku]]</f>
        <v>93.549199999999956</v>
      </c>
      <c r="H958">
        <f>IF(martianeum[[#This Row],[stan_po_wydobyciu_z_ładunku]]&gt;=100,100,0)</f>
        <v>0</v>
      </c>
      <c r="I958">
        <f>martianeum[[#This Row],[stan_po_wydobyciu_z_ładunku]]-martianeum[[#This Row],[ile_zabiera_na_orbite]]</f>
        <v>93.549199999999956</v>
      </c>
    </row>
    <row r="959" spans="1:9" x14ac:dyDescent="0.25">
      <c r="A959" s="1">
        <v>49598</v>
      </c>
      <c r="B959">
        <f t="shared" si="14"/>
        <v>93.549199999999956</v>
      </c>
      <c r="C959" t="s">
        <v>17</v>
      </c>
      <c r="D959">
        <v>29.6</v>
      </c>
      <c r="E959">
        <v>0</v>
      </c>
      <c r="F959">
        <f>IF(martianeum[[#This Row],[zawartosc '[%']]]&gt;=1,martianeum[[#This Row],[masa '[kg']]]*martianeum[[#This Row],[zawartosc '[%']]]*0.01,0)</f>
        <v>0</v>
      </c>
      <c r="G959">
        <f>martianeum[[#This Row],[stan_magazynu '[kg']]]+martianeum[[#This Row],[ile_kg_materiału_z_ładunku]]</f>
        <v>93.549199999999956</v>
      </c>
      <c r="H959">
        <f>IF(martianeum[[#This Row],[stan_po_wydobyciu_z_ładunku]]&gt;=100,100,0)</f>
        <v>0</v>
      </c>
      <c r="I959">
        <f>martianeum[[#This Row],[stan_po_wydobyciu_z_ładunku]]-martianeum[[#This Row],[ile_zabiera_na_orbite]]</f>
        <v>93.549199999999956</v>
      </c>
    </row>
    <row r="960" spans="1:9" x14ac:dyDescent="0.25">
      <c r="A960" s="1">
        <v>49599</v>
      </c>
      <c r="B960">
        <f t="shared" si="14"/>
        <v>93.549199999999956</v>
      </c>
      <c r="C960" t="s">
        <v>7</v>
      </c>
      <c r="D960">
        <v>25.8</v>
      </c>
      <c r="E960">
        <v>0</v>
      </c>
      <c r="F960">
        <f>IF(martianeum[[#This Row],[zawartosc '[%']]]&gt;=1,martianeum[[#This Row],[masa '[kg']]]*martianeum[[#This Row],[zawartosc '[%']]]*0.01,0)</f>
        <v>0</v>
      </c>
      <c r="G960">
        <f>martianeum[[#This Row],[stan_magazynu '[kg']]]+martianeum[[#This Row],[ile_kg_materiału_z_ładunku]]</f>
        <v>93.549199999999956</v>
      </c>
      <c r="H960">
        <f>IF(martianeum[[#This Row],[stan_po_wydobyciu_z_ładunku]]&gt;=100,100,0)</f>
        <v>0</v>
      </c>
      <c r="I960">
        <f>martianeum[[#This Row],[stan_po_wydobyciu_z_ładunku]]-martianeum[[#This Row],[ile_zabiera_na_orbite]]</f>
        <v>93.549199999999956</v>
      </c>
    </row>
    <row r="961" spans="1:9" x14ac:dyDescent="0.25">
      <c r="A961" s="1">
        <v>49600</v>
      </c>
      <c r="B961">
        <f t="shared" si="14"/>
        <v>93.549199999999956</v>
      </c>
      <c r="C961" t="s">
        <v>10</v>
      </c>
      <c r="D961">
        <v>19.600000000000001</v>
      </c>
      <c r="E961">
        <v>18.5</v>
      </c>
      <c r="F961">
        <f>IF(martianeum[[#This Row],[zawartosc '[%']]]&gt;=1,martianeum[[#This Row],[masa '[kg']]]*martianeum[[#This Row],[zawartosc '[%']]]*0.01,0)</f>
        <v>3.6260000000000003</v>
      </c>
      <c r="G961">
        <f>martianeum[[#This Row],[stan_magazynu '[kg']]]+martianeum[[#This Row],[ile_kg_materiału_z_ładunku]]</f>
        <v>97.175199999999961</v>
      </c>
      <c r="H961">
        <f>IF(martianeum[[#This Row],[stan_po_wydobyciu_z_ładunku]]&gt;=100,100,0)</f>
        <v>0</v>
      </c>
      <c r="I961">
        <f>martianeum[[#This Row],[stan_po_wydobyciu_z_ładunku]]-martianeum[[#This Row],[ile_zabiera_na_orbite]]</f>
        <v>97.175199999999961</v>
      </c>
    </row>
    <row r="962" spans="1:9" x14ac:dyDescent="0.25">
      <c r="A962" s="1">
        <v>49601</v>
      </c>
      <c r="B962">
        <f t="shared" si="14"/>
        <v>97.175199999999961</v>
      </c>
      <c r="C962" t="s">
        <v>19</v>
      </c>
      <c r="D962">
        <v>21.5</v>
      </c>
      <c r="E962">
        <v>3</v>
      </c>
      <c r="F962">
        <f>IF(martianeum[[#This Row],[zawartosc '[%']]]&gt;=1,martianeum[[#This Row],[masa '[kg']]]*martianeum[[#This Row],[zawartosc '[%']]]*0.01,0)</f>
        <v>0.64500000000000002</v>
      </c>
      <c r="G962">
        <f>martianeum[[#This Row],[stan_magazynu '[kg']]]+martianeum[[#This Row],[ile_kg_materiału_z_ładunku]]</f>
        <v>97.820199999999957</v>
      </c>
      <c r="H962">
        <f>IF(martianeum[[#This Row],[stan_po_wydobyciu_z_ładunku]]&gt;=100,100,0)</f>
        <v>0</v>
      </c>
      <c r="I962">
        <f>martianeum[[#This Row],[stan_po_wydobyciu_z_ładunku]]-martianeum[[#This Row],[ile_zabiera_na_orbite]]</f>
        <v>97.820199999999957</v>
      </c>
    </row>
    <row r="963" spans="1:9" x14ac:dyDescent="0.25">
      <c r="A963" s="1">
        <v>49602</v>
      </c>
      <c r="B963">
        <f t="shared" si="14"/>
        <v>97.820199999999957</v>
      </c>
      <c r="C963" t="s">
        <v>15</v>
      </c>
      <c r="D963">
        <v>24.2</v>
      </c>
      <c r="E963">
        <v>17.399999999999999</v>
      </c>
      <c r="F963">
        <f>IF(martianeum[[#This Row],[zawartosc '[%']]]&gt;=1,martianeum[[#This Row],[masa '[kg']]]*martianeum[[#This Row],[zawartosc '[%']]]*0.01,0)</f>
        <v>4.210799999999999</v>
      </c>
      <c r="G963">
        <f>martianeum[[#This Row],[stan_magazynu '[kg']]]+martianeum[[#This Row],[ile_kg_materiału_z_ładunku]]</f>
        <v>102.03099999999995</v>
      </c>
      <c r="H963">
        <f>IF(martianeum[[#This Row],[stan_po_wydobyciu_z_ładunku]]&gt;=100,100,0)</f>
        <v>100</v>
      </c>
      <c r="I963">
        <f>martianeum[[#This Row],[stan_po_wydobyciu_z_ładunku]]-martianeum[[#This Row],[ile_zabiera_na_orbite]]</f>
        <v>2.0309999999999491</v>
      </c>
    </row>
    <row r="964" spans="1:9" x14ac:dyDescent="0.25">
      <c r="A964" s="1">
        <v>49603</v>
      </c>
      <c r="B964">
        <f t="shared" ref="B964:B1027" si="15">I963</f>
        <v>2.0309999999999491</v>
      </c>
      <c r="C964" t="s">
        <v>27</v>
      </c>
      <c r="D964">
        <v>12</v>
      </c>
      <c r="E964">
        <v>0</v>
      </c>
      <c r="F964">
        <f>IF(martianeum[[#This Row],[zawartosc '[%']]]&gt;=1,martianeum[[#This Row],[masa '[kg']]]*martianeum[[#This Row],[zawartosc '[%']]]*0.01,0)</f>
        <v>0</v>
      </c>
      <c r="G964">
        <f>martianeum[[#This Row],[stan_magazynu '[kg']]]+martianeum[[#This Row],[ile_kg_materiału_z_ładunku]]</f>
        <v>2.0309999999999491</v>
      </c>
      <c r="H964">
        <f>IF(martianeum[[#This Row],[stan_po_wydobyciu_z_ładunku]]&gt;=100,100,0)</f>
        <v>0</v>
      </c>
      <c r="I964">
        <f>martianeum[[#This Row],[stan_po_wydobyciu_z_ładunku]]-martianeum[[#This Row],[ile_zabiera_na_orbite]]</f>
        <v>2.0309999999999491</v>
      </c>
    </row>
    <row r="965" spans="1:9" x14ac:dyDescent="0.25">
      <c r="A965" s="1">
        <v>49604</v>
      </c>
      <c r="B965">
        <f t="shared" si="15"/>
        <v>2.0309999999999491</v>
      </c>
      <c r="C965" t="s">
        <v>33</v>
      </c>
      <c r="D965">
        <v>23</v>
      </c>
      <c r="E965">
        <v>0</v>
      </c>
      <c r="F965">
        <f>IF(martianeum[[#This Row],[zawartosc '[%']]]&gt;=1,martianeum[[#This Row],[masa '[kg']]]*martianeum[[#This Row],[zawartosc '[%']]]*0.01,0)</f>
        <v>0</v>
      </c>
      <c r="G965">
        <f>martianeum[[#This Row],[stan_magazynu '[kg']]]+martianeum[[#This Row],[ile_kg_materiału_z_ładunku]]</f>
        <v>2.0309999999999491</v>
      </c>
      <c r="H965">
        <f>IF(martianeum[[#This Row],[stan_po_wydobyciu_z_ładunku]]&gt;=100,100,0)</f>
        <v>0</v>
      </c>
      <c r="I965">
        <f>martianeum[[#This Row],[stan_po_wydobyciu_z_ładunku]]-martianeum[[#This Row],[ile_zabiera_na_orbite]]</f>
        <v>2.0309999999999491</v>
      </c>
    </row>
    <row r="966" spans="1:9" x14ac:dyDescent="0.25">
      <c r="A966" s="1">
        <v>49605</v>
      </c>
      <c r="B966">
        <f t="shared" si="15"/>
        <v>2.0309999999999491</v>
      </c>
      <c r="C966" t="s">
        <v>19</v>
      </c>
      <c r="D966">
        <v>19.8</v>
      </c>
      <c r="E966">
        <v>29.2</v>
      </c>
      <c r="F966">
        <f>IF(martianeum[[#This Row],[zawartosc '[%']]]&gt;=1,martianeum[[#This Row],[masa '[kg']]]*martianeum[[#This Row],[zawartosc '[%']]]*0.01,0)</f>
        <v>5.7816000000000001</v>
      </c>
      <c r="G966">
        <f>martianeum[[#This Row],[stan_magazynu '[kg']]]+martianeum[[#This Row],[ile_kg_materiału_z_ładunku]]</f>
        <v>7.8125999999999491</v>
      </c>
      <c r="H966">
        <f>IF(martianeum[[#This Row],[stan_po_wydobyciu_z_ładunku]]&gt;=100,100,0)</f>
        <v>0</v>
      </c>
      <c r="I966">
        <f>martianeum[[#This Row],[stan_po_wydobyciu_z_ładunku]]-martianeum[[#This Row],[ile_zabiera_na_orbite]]</f>
        <v>7.8125999999999491</v>
      </c>
    </row>
    <row r="967" spans="1:9" x14ac:dyDescent="0.25">
      <c r="A967" s="1">
        <v>49606</v>
      </c>
      <c r="B967">
        <f t="shared" si="15"/>
        <v>7.8125999999999491</v>
      </c>
      <c r="C967" t="s">
        <v>5</v>
      </c>
      <c r="D967">
        <v>14.9</v>
      </c>
      <c r="E967">
        <v>0.8</v>
      </c>
      <c r="F967">
        <f>IF(martianeum[[#This Row],[zawartosc '[%']]]&gt;=1,martianeum[[#This Row],[masa '[kg']]]*martianeum[[#This Row],[zawartosc '[%']]]*0.01,0)</f>
        <v>0</v>
      </c>
      <c r="G967">
        <f>martianeum[[#This Row],[stan_magazynu '[kg']]]+martianeum[[#This Row],[ile_kg_materiału_z_ładunku]]</f>
        <v>7.8125999999999491</v>
      </c>
      <c r="H967">
        <f>IF(martianeum[[#This Row],[stan_po_wydobyciu_z_ładunku]]&gt;=100,100,0)</f>
        <v>0</v>
      </c>
      <c r="I967">
        <f>martianeum[[#This Row],[stan_po_wydobyciu_z_ładunku]]-martianeum[[#This Row],[ile_zabiera_na_orbite]]</f>
        <v>7.8125999999999491</v>
      </c>
    </row>
    <row r="968" spans="1:9" x14ac:dyDescent="0.25">
      <c r="A968" s="1">
        <v>49607</v>
      </c>
      <c r="B968">
        <f t="shared" si="15"/>
        <v>7.8125999999999491</v>
      </c>
      <c r="C968" t="s">
        <v>15</v>
      </c>
      <c r="D968">
        <v>17.899999999999999</v>
      </c>
      <c r="E968">
        <v>10.3</v>
      </c>
      <c r="F968">
        <f>IF(martianeum[[#This Row],[zawartosc '[%']]]&gt;=1,martianeum[[#This Row],[masa '[kg']]]*martianeum[[#This Row],[zawartosc '[%']]]*0.01,0)</f>
        <v>1.8437000000000001</v>
      </c>
      <c r="G968">
        <f>martianeum[[#This Row],[stan_magazynu '[kg']]]+martianeum[[#This Row],[ile_kg_materiału_z_ładunku]]</f>
        <v>9.6562999999999484</v>
      </c>
      <c r="H968">
        <f>IF(martianeum[[#This Row],[stan_po_wydobyciu_z_ładunku]]&gt;=100,100,0)</f>
        <v>0</v>
      </c>
      <c r="I968">
        <f>martianeum[[#This Row],[stan_po_wydobyciu_z_ładunku]]-martianeum[[#This Row],[ile_zabiera_na_orbite]]</f>
        <v>9.6562999999999484</v>
      </c>
    </row>
    <row r="969" spans="1:9" x14ac:dyDescent="0.25">
      <c r="A969" s="1">
        <v>49608</v>
      </c>
      <c r="B969">
        <f t="shared" si="15"/>
        <v>9.6562999999999484</v>
      </c>
      <c r="C969" t="s">
        <v>7</v>
      </c>
      <c r="D969">
        <v>26</v>
      </c>
      <c r="E969">
        <v>0</v>
      </c>
      <c r="F969">
        <f>IF(martianeum[[#This Row],[zawartosc '[%']]]&gt;=1,martianeum[[#This Row],[masa '[kg']]]*martianeum[[#This Row],[zawartosc '[%']]]*0.01,0)</f>
        <v>0</v>
      </c>
      <c r="G969">
        <f>martianeum[[#This Row],[stan_magazynu '[kg']]]+martianeum[[#This Row],[ile_kg_materiału_z_ładunku]]</f>
        <v>9.6562999999999484</v>
      </c>
      <c r="H969">
        <f>IF(martianeum[[#This Row],[stan_po_wydobyciu_z_ładunku]]&gt;=100,100,0)</f>
        <v>0</v>
      </c>
      <c r="I969">
        <f>martianeum[[#This Row],[stan_po_wydobyciu_z_ładunku]]-martianeum[[#This Row],[ile_zabiera_na_orbite]]</f>
        <v>9.6562999999999484</v>
      </c>
    </row>
    <row r="970" spans="1:9" x14ac:dyDescent="0.25">
      <c r="A970" s="1">
        <v>49609</v>
      </c>
      <c r="B970">
        <f t="shared" si="15"/>
        <v>9.6562999999999484</v>
      </c>
      <c r="C970" t="s">
        <v>12</v>
      </c>
      <c r="D970">
        <v>21.5</v>
      </c>
      <c r="E970">
        <v>9.3000000000000007</v>
      </c>
      <c r="F970">
        <f>IF(martianeum[[#This Row],[zawartosc '[%']]]&gt;=1,martianeum[[#This Row],[masa '[kg']]]*martianeum[[#This Row],[zawartosc '[%']]]*0.01,0)</f>
        <v>1.9995000000000003</v>
      </c>
      <c r="G970">
        <f>martianeum[[#This Row],[stan_magazynu '[kg']]]+martianeum[[#This Row],[ile_kg_materiału_z_ładunku]]</f>
        <v>11.65579999999995</v>
      </c>
      <c r="H970">
        <f>IF(martianeum[[#This Row],[stan_po_wydobyciu_z_ładunku]]&gt;=100,100,0)</f>
        <v>0</v>
      </c>
      <c r="I970">
        <f>martianeum[[#This Row],[stan_po_wydobyciu_z_ładunku]]-martianeum[[#This Row],[ile_zabiera_na_orbite]]</f>
        <v>11.65579999999995</v>
      </c>
    </row>
    <row r="971" spans="1:9" x14ac:dyDescent="0.25">
      <c r="A971" s="1">
        <v>49610</v>
      </c>
      <c r="B971">
        <f t="shared" si="15"/>
        <v>11.65579999999995</v>
      </c>
      <c r="C971" t="s">
        <v>19</v>
      </c>
      <c r="D971">
        <v>29.9</v>
      </c>
      <c r="E971">
        <v>2.4</v>
      </c>
      <c r="F971">
        <f>IF(martianeum[[#This Row],[zawartosc '[%']]]&gt;=1,martianeum[[#This Row],[masa '[kg']]]*martianeum[[#This Row],[zawartosc '[%']]]*0.01,0)</f>
        <v>0.7175999999999999</v>
      </c>
      <c r="G971">
        <f>martianeum[[#This Row],[stan_magazynu '[kg']]]+martianeum[[#This Row],[ile_kg_materiału_z_ładunku]]</f>
        <v>12.373399999999949</v>
      </c>
      <c r="H971">
        <f>IF(martianeum[[#This Row],[stan_po_wydobyciu_z_ładunku]]&gt;=100,100,0)</f>
        <v>0</v>
      </c>
      <c r="I971">
        <f>martianeum[[#This Row],[stan_po_wydobyciu_z_ładunku]]-martianeum[[#This Row],[ile_zabiera_na_orbite]]</f>
        <v>12.373399999999949</v>
      </c>
    </row>
    <row r="972" spans="1:9" x14ac:dyDescent="0.25">
      <c r="A972" s="1">
        <v>49611</v>
      </c>
      <c r="B972">
        <f t="shared" si="15"/>
        <v>12.373399999999949</v>
      </c>
      <c r="C972" t="s">
        <v>10</v>
      </c>
      <c r="D972">
        <v>12.3</v>
      </c>
      <c r="E972">
        <v>35.1</v>
      </c>
      <c r="F972">
        <f>IF(martianeum[[#This Row],[zawartosc '[%']]]&gt;=1,martianeum[[#This Row],[masa '[kg']]]*martianeum[[#This Row],[zawartosc '[%']]]*0.01,0)</f>
        <v>4.3173000000000004</v>
      </c>
      <c r="G972">
        <f>martianeum[[#This Row],[stan_magazynu '[kg']]]+martianeum[[#This Row],[ile_kg_materiału_z_ładunku]]</f>
        <v>16.69069999999995</v>
      </c>
      <c r="H972">
        <f>IF(martianeum[[#This Row],[stan_po_wydobyciu_z_ładunku]]&gt;=100,100,0)</f>
        <v>0</v>
      </c>
      <c r="I972">
        <f>martianeum[[#This Row],[stan_po_wydobyciu_z_ładunku]]-martianeum[[#This Row],[ile_zabiera_na_orbite]]</f>
        <v>16.69069999999995</v>
      </c>
    </row>
    <row r="973" spans="1:9" x14ac:dyDescent="0.25">
      <c r="A973" s="1">
        <v>49612</v>
      </c>
      <c r="B973">
        <f t="shared" si="15"/>
        <v>16.69069999999995</v>
      </c>
      <c r="C973" t="s">
        <v>17</v>
      </c>
      <c r="D973">
        <v>21.7</v>
      </c>
      <c r="E973">
        <v>3.9</v>
      </c>
      <c r="F973">
        <f>IF(martianeum[[#This Row],[zawartosc '[%']]]&gt;=1,martianeum[[#This Row],[masa '[kg']]]*martianeum[[#This Row],[zawartosc '[%']]]*0.01,0)</f>
        <v>0.84629999999999994</v>
      </c>
      <c r="G973">
        <f>martianeum[[#This Row],[stan_magazynu '[kg']]]+martianeum[[#This Row],[ile_kg_materiału_z_ładunku]]</f>
        <v>17.536999999999949</v>
      </c>
      <c r="H973">
        <f>IF(martianeum[[#This Row],[stan_po_wydobyciu_z_ładunku]]&gt;=100,100,0)</f>
        <v>0</v>
      </c>
      <c r="I973">
        <f>martianeum[[#This Row],[stan_po_wydobyciu_z_ładunku]]-martianeum[[#This Row],[ile_zabiera_na_orbite]]</f>
        <v>17.536999999999949</v>
      </c>
    </row>
    <row r="974" spans="1:9" x14ac:dyDescent="0.25">
      <c r="A974" s="1">
        <v>49613</v>
      </c>
      <c r="B974">
        <f t="shared" si="15"/>
        <v>17.536999999999949</v>
      </c>
      <c r="C974" t="s">
        <v>10</v>
      </c>
      <c r="D974">
        <v>10.7</v>
      </c>
      <c r="E974">
        <v>0</v>
      </c>
      <c r="F974">
        <f>IF(martianeum[[#This Row],[zawartosc '[%']]]&gt;=1,martianeum[[#This Row],[masa '[kg']]]*martianeum[[#This Row],[zawartosc '[%']]]*0.01,0)</f>
        <v>0</v>
      </c>
      <c r="G974">
        <f>martianeum[[#This Row],[stan_magazynu '[kg']]]+martianeum[[#This Row],[ile_kg_materiału_z_ładunku]]</f>
        <v>17.536999999999949</v>
      </c>
      <c r="H974">
        <f>IF(martianeum[[#This Row],[stan_po_wydobyciu_z_ładunku]]&gt;=100,100,0)</f>
        <v>0</v>
      </c>
      <c r="I974">
        <f>martianeum[[#This Row],[stan_po_wydobyciu_z_ładunku]]-martianeum[[#This Row],[ile_zabiera_na_orbite]]</f>
        <v>17.536999999999949</v>
      </c>
    </row>
    <row r="975" spans="1:9" x14ac:dyDescent="0.25">
      <c r="A975" s="1">
        <v>49614</v>
      </c>
      <c r="B975">
        <f t="shared" si="15"/>
        <v>17.536999999999949</v>
      </c>
      <c r="C975" t="s">
        <v>5</v>
      </c>
      <c r="D975">
        <v>21.5</v>
      </c>
      <c r="E975">
        <v>0</v>
      </c>
      <c r="F975">
        <f>IF(martianeum[[#This Row],[zawartosc '[%']]]&gt;=1,martianeum[[#This Row],[masa '[kg']]]*martianeum[[#This Row],[zawartosc '[%']]]*0.01,0)</f>
        <v>0</v>
      </c>
      <c r="G975">
        <f>martianeum[[#This Row],[stan_magazynu '[kg']]]+martianeum[[#This Row],[ile_kg_materiału_z_ładunku]]</f>
        <v>17.536999999999949</v>
      </c>
      <c r="H975">
        <f>IF(martianeum[[#This Row],[stan_po_wydobyciu_z_ładunku]]&gt;=100,100,0)</f>
        <v>0</v>
      </c>
      <c r="I975">
        <f>martianeum[[#This Row],[stan_po_wydobyciu_z_ładunku]]-martianeum[[#This Row],[ile_zabiera_na_orbite]]</f>
        <v>17.536999999999949</v>
      </c>
    </row>
    <row r="976" spans="1:9" x14ac:dyDescent="0.25">
      <c r="A976" s="1">
        <v>49615</v>
      </c>
      <c r="B976">
        <f t="shared" si="15"/>
        <v>17.536999999999949</v>
      </c>
      <c r="C976" t="s">
        <v>10</v>
      </c>
      <c r="D976">
        <v>26</v>
      </c>
      <c r="E976">
        <v>33.799999999999997</v>
      </c>
      <c r="F976">
        <f>IF(martianeum[[#This Row],[zawartosc '[%']]]&gt;=1,martianeum[[#This Row],[masa '[kg']]]*martianeum[[#This Row],[zawartosc '[%']]]*0.01,0)</f>
        <v>8.7880000000000003</v>
      </c>
      <c r="G976">
        <f>martianeum[[#This Row],[stan_magazynu '[kg']]]+martianeum[[#This Row],[ile_kg_materiału_z_ładunku]]</f>
        <v>26.32499999999995</v>
      </c>
      <c r="H976">
        <f>IF(martianeum[[#This Row],[stan_po_wydobyciu_z_ładunku]]&gt;=100,100,0)</f>
        <v>0</v>
      </c>
      <c r="I976">
        <f>martianeum[[#This Row],[stan_po_wydobyciu_z_ładunku]]-martianeum[[#This Row],[ile_zabiera_na_orbite]]</f>
        <v>26.32499999999995</v>
      </c>
    </row>
    <row r="977" spans="1:9" x14ac:dyDescent="0.25">
      <c r="A977" s="1">
        <v>49616</v>
      </c>
      <c r="B977">
        <f t="shared" si="15"/>
        <v>26.32499999999995</v>
      </c>
      <c r="C977" t="s">
        <v>15</v>
      </c>
      <c r="D977">
        <v>24.4</v>
      </c>
      <c r="E977">
        <v>15.4</v>
      </c>
      <c r="F977">
        <f>IF(martianeum[[#This Row],[zawartosc '[%']]]&gt;=1,martianeum[[#This Row],[masa '[kg']]]*martianeum[[#This Row],[zawartosc '[%']]]*0.01,0)</f>
        <v>3.7576000000000001</v>
      </c>
      <c r="G977">
        <f>martianeum[[#This Row],[stan_magazynu '[kg']]]+martianeum[[#This Row],[ile_kg_materiału_z_ładunku]]</f>
        <v>30.08259999999995</v>
      </c>
      <c r="H977">
        <f>IF(martianeum[[#This Row],[stan_po_wydobyciu_z_ładunku]]&gt;=100,100,0)</f>
        <v>0</v>
      </c>
      <c r="I977">
        <f>martianeum[[#This Row],[stan_po_wydobyciu_z_ładunku]]-martianeum[[#This Row],[ile_zabiera_na_orbite]]</f>
        <v>30.08259999999995</v>
      </c>
    </row>
    <row r="978" spans="1:9" x14ac:dyDescent="0.25">
      <c r="A978" s="1">
        <v>49617</v>
      </c>
      <c r="B978">
        <f t="shared" si="15"/>
        <v>30.08259999999995</v>
      </c>
      <c r="C978" t="s">
        <v>5</v>
      </c>
      <c r="D978">
        <v>20.8</v>
      </c>
      <c r="E978">
        <v>0</v>
      </c>
      <c r="F978">
        <f>IF(martianeum[[#This Row],[zawartosc '[%']]]&gt;=1,martianeum[[#This Row],[masa '[kg']]]*martianeum[[#This Row],[zawartosc '[%']]]*0.01,0)</f>
        <v>0</v>
      </c>
      <c r="G978">
        <f>martianeum[[#This Row],[stan_magazynu '[kg']]]+martianeum[[#This Row],[ile_kg_materiału_z_ładunku]]</f>
        <v>30.08259999999995</v>
      </c>
      <c r="H978">
        <f>IF(martianeum[[#This Row],[stan_po_wydobyciu_z_ładunku]]&gt;=100,100,0)</f>
        <v>0</v>
      </c>
      <c r="I978">
        <f>martianeum[[#This Row],[stan_po_wydobyciu_z_ładunku]]-martianeum[[#This Row],[ile_zabiera_na_orbite]]</f>
        <v>30.08259999999995</v>
      </c>
    </row>
    <row r="979" spans="1:9" x14ac:dyDescent="0.25">
      <c r="A979" s="1">
        <v>49618</v>
      </c>
      <c r="B979">
        <f t="shared" si="15"/>
        <v>30.08259999999995</v>
      </c>
      <c r="C979" t="s">
        <v>13</v>
      </c>
      <c r="D979">
        <v>18.2</v>
      </c>
      <c r="E979">
        <v>15.7</v>
      </c>
      <c r="F979">
        <f>IF(martianeum[[#This Row],[zawartosc '[%']]]&gt;=1,martianeum[[#This Row],[masa '[kg']]]*martianeum[[#This Row],[zawartosc '[%']]]*0.01,0)</f>
        <v>2.8573999999999997</v>
      </c>
      <c r="G979">
        <f>martianeum[[#This Row],[stan_magazynu '[kg']]]+martianeum[[#This Row],[ile_kg_materiału_z_ładunku]]</f>
        <v>32.939999999999948</v>
      </c>
      <c r="H979">
        <f>IF(martianeum[[#This Row],[stan_po_wydobyciu_z_ładunku]]&gt;=100,100,0)</f>
        <v>0</v>
      </c>
      <c r="I979">
        <f>martianeum[[#This Row],[stan_po_wydobyciu_z_ładunku]]-martianeum[[#This Row],[ile_zabiera_na_orbite]]</f>
        <v>32.939999999999948</v>
      </c>
    </row>
    <row r="980" spans="1:9" x14ac:dyDescent="0.25">
      <c r="A980" s="1">
        <v>49619</v>
      </c>
      <c r="B980">
        <f t="shared" si="15"/>
        <v>32.939999999999948</v>
      </c>
      <c r="C980" t="s">
        <v>17</v>
      </c>
      <c r="D980">
        <v>25.6</v>
      </c>
      <c r="E980">
        <v>7</v>
      </c>
      <c r="F980">
        <f>IF(martianeum[[#This Row],[zawartosc '[%']]]&gt;=1,martianeum[[#This Row],[masa '[kg']]]*martianeum[[#This Row],[zawartosc '[%']]]*0.01,0)</f>
        <v>1.7920000000000003</v>
      </c>
      <c r="G980">
        <f>martianeum[[#This Row],[stan_magazynu '[kg']]]+martianeum[[#This Row],[ile_kg_materiału_z_ładunku]]</f>
        <v>34.73199999999995</v>
      </c>
      <c r="H980">
        <f>IF(martianeum[[#This Row],[stan_po_wydobyciu_z_ładunku]]&gt;=100,100,0)</f>
        <v>0</v>
      </c>
      <c r="I980">
        <f>martianeum[[#This Row],[stan_po_wydobyciu_z_ładunku]]-martianeum[[#This Row],[ile_zabiera_na_orbite]]</f>
        <v>34.73199999999995</v>
      </c>
    </row>
    <row r="981" spans="1:9" x14ac:dyDescent="0.25">
      <c r="A981" s="1">
        <v>49620</v>
      </c>
      <c r="B981">
        <f t="shared" si="15"/>
        <v>34.73199999999995</v>
      </c>
      <c r="C981" t="s">
        <v>11</v>
      </c>
      <c r="D981">
        <v>25.2</v>
      </c>
      <c r="E981">
        <v>0</v>
      </c>
      <c r="F981">
        <f>IF(martianeum[[#This Row],[zawartosc '[%']]]&gt;=1,martianeum[[#This Row],[masa '[kg']]]*martianeum[[#This Row],[zawartosc '[%']]]*0.01,0)</f>
        <v>0</v>
      </c>
      <c r="G981">
        <f>martianeum[[#This Row],[stan_magazynu '[kg']]]+martianeum[[#This Row],[ile_kg_materiału_z_ładunku]]</f>
        <v>34.73199999999995</v>
      </c>
      <c r="H981">
        <f>IF(martianeum[[#This Row],[stan_po_wydobyciu_z_ładunku]]&gt;=100,100,0)</f>
        <v>0</v>
      </c>
      <c r="I981">
        <f>martianeum[[#This Row],[stan_po_wydobyciu_z_ładunku]]-martianeum[[#This Row],[ile_zabiera_na_orbite]]</f>
        <v>34.73199999999995</v>
      </c>
    </row>
    <row r="982" spans="1:9" x14ac:dyDescent="0.25">
      <c r="A982" s="1">
        <v>49621</v>
      </c>
      <c r="B982">
        <f t="shared" si="15"/>
        <v>34.73199999999995</v>
      </c>
      <c r="C982" t="s">
        <v>12</v>
      </c>
      <c r="D982">
        <v>19.5</v>
      </c>
      <c r="E982">
        <v>5.3</v>
      </c>
      <c r="F982">
        <f>IF(martianeum[[#This Row],[zawartosc '[%']]]&gt;=1,martianeum[[#This Row],[masa '[kg']]]*martianeum[[#This Row],[zawartosc '[%']]]*0.01,0)</f>
        <v>1.0334999999999999</v>
      </c>
      <c r="G982">
        <f>martianeum[[#This Row],[stan_magazynu '[kg']]]+martianeum[[#This Row],[ile_kg_materiału_z_ładunku]]</f>
        <v>35.765499999999946</v>
      </c>
      <c r="H982">
        <f>IF(martianeum[[#This Row],[stan_po_wydobyciu_z_ładunku]]&gt;=100,100,0)</f>
        <v>0</v>
      </c>
      <c r="I982">
        <f>martianeum[[#This Row],[stan_po_wydobyciu_z_ładunku]]-martianeum[[#This Row],[ile_zabiera_na_orbite]]</f>
        <v>35.765499999999946</v>
      </c>
    </row>
    <row r="983" spans="1:9" x14ac:dyDescent="0.25">
      <c r="A983" s="1">
        <v>49622</v>
      </c>
      <c r="B983">
        <f t="shared" si="15"/>
        <v>35.765499999999946</v>
      </c>
      <c r="C983" t="s">
        <v>24</v>
      </c>
      <c r="D983">
        <v>15.2</v>
      </c>
      <c r="E983">
        <v>2.1</v>
      </c>
      <c r="F983">
        <f>IF(martianeum[[#This Row],[zawartosc '[%']]]&gt;=1,martianeum[[#This Row],[masa '[kg']]]*martianeum[[#This Row],[zawartosc '[%']]]*0.01,0)</f>
        <v>0.31919999999999998</v>
      </c>
      <c r="G983">
        <f>martianeum[[#This Row],[stan_magazynu '[kg']]]+martianeum[[#This Row],[ile_kg_materiału_z_ładunku]]</f>
        <v>36.084699999999948</v>
      </c>
      <c r="H983">
        <f>IF(martianeum[[#This Row],[stan_po_wydobyciu_z_ładunku]]&gt;=100,100,0)</f>
        <v>0</v>
      </c>
      <c r="I983">
        <f>martianeum[[#This Row],[stan_po_wydobyciu_z_ładunku]]-martianeum[[#This Row],[ile_zabiera_na_orbite]]</f>
        <v>36.084699999999948</v>
      </c>
    </row>
    <row r="984" spans="1:9" x14ac:dyDescent="0.25">
      <c r="A984" s="1">
        <v>49623</v>
      </c>
      <c r="B984">
        <f t="shared" si="15"/>
        <v>36.084699999999948</v>
      </c>
      <c r="C984" t="s">
        <v>15</v>
      </c>
      <c r="D984">
        <v>21.3</v>
      </c>
      <c r="E984">
        <v>11.4</v>
      </c>
      <c r="F984">
        <f>IF(martianeum[[#This Row],[zawartosc '[%']]]&gt;=1,martianeum[[#This Row],[masa '[kg']]]*martianeum[[#This Row],[zawartosc '[%']]]*0.01,0)</f>
        <v>2.4282000000000004</v>
      </c>
      <c r="G984">
        <f>martianeum[[#This Row],[stan_magazynu '[kg']]]+martianeum[[#This Row],[ile_kg_materiału_z_ładunku]]</f>
        <v>38.512899999999945</v>
      </c>
      <c r="H984">
        <f>IF(martianeum[[#This Row],[stan_po_wydobyciu_z_ładunku]]&gt;=100,100,0)</f>
        <v>0</v>
      </c>
      <c r="I984">
        <f>martianeum[[#This Row],[stan_po_wydobyciu_z_ładunku]]-martianeum[[#This Row],[ile_zabiera_na_orbite]]</f>
        <v>38.512899999999945</v>
      </c>
    </row>
    <row r="985" spans="1:9" x14ac:dyDescent="0.25">
      <c r="A985" s="1">
        <v>49624</v>
      </c>
      <c r="B985">
        <f t="shared" si="15"/>
        <v>38.512899999999945</v>
      </c>
      <c r="C985" t="s">
        <v>15</v>
      </c>
      <c r="D985">
        <v>21.8</v>
      </c>
      <c r="E985">
        <v>17.399999999999999</v>
      </c>
      <c r="F985">
        <f>IF(martianeum[[#This Row],[zawartosc '[%']]]&gt;=1,martianeum[[#This Row],[masa '[kg']]]*martianeum[[#This Row],[zawartosc '[%']]]*0.01,0)</f>
        <v>3.7932000000000001</v>
      </c>
      <c r="G985">
        <f>martianeum[[#This Row],[stan_magazynu '[kg']]]+martianeum[[#This Row],[ile_kg_materiału_z_ładunku]]</f>
        <v>42.306099999999944</v>
      </c>
      <c r="H985">
        <f>IF(martianeum[[#This Row],[stan_po_wydobyciu_z_ładunku]]&gt;=100,100,0)</f>
        <v>0</v>
      </c>
      <c r="I985">
        <f>martianeum[[#This Row],[stan_po_wydobyciu_z_ładunku]]-martianeum[[#This Row],[ile_zabiera_na_orbite]]</f>
        <v>42.306099999999944</v>
      </c>
    </row>
    <row r="986" spans="1:9" x14ac:dyDescent="0.25">
      <c r="A986" s="1">
        <v>49625</v>
      </c>
      <c r="B986">
        <f t="shared" si="15"/>
        <v>42.306099999999944</v>
      </c>
      <c r="C986" t="s">
        <v>16</v>
      </c>
      <c r="D986">
        <v>27.7</v>
      </c>
      <c r="E986">
        <v>0.5</v>
      </c>
      <c r="F986">
        <f>IF(martianeum[[#This Row],[zawartosc '[%']]]&gt;=1,martianeum[[#This Row],[masa '[kg']]]*martianeum[[#This Row],[zawartosc '[%']]]*0.01,0)</f>
        <v>0</v>
      </c>
      <c r="G986">
        <f>martianeum[[#This Row],[stan_magazynu '[kg']]]+martianeum[[#This Row],[ile_kg_materiału_z_ładunku]]</f>
        <v>42.306099999999944</v>
      </c>
      <c r="H986">
        <f>IF(martianeum[[#This Row],[stan_po_wydobyciu_z_ładunku]]&gt;=100,100,0)</f>
        <v>0</v>
      </c>
      <c r="I986">
        <f>martianeum[[#This Row],[stan_po_wydobyciu_z_ładunku]]-martianeum[[#This Row],[ile_zabiera_na_orbite]]</f>
        <v>42.306099999999944</v>
      </c>
    </row>
    <row r="987" spans="1:9" x14ac:dyDescent="0.25">
      <c r="A987" s="1">
        <v>49626</v>
      </c>
      <c r="B987">
        <f t="shared" si="15"/>
        <v>42.306099999999944</v>
      </c>
      <c r="C987" t="s">
        <v>10</v>
      </c>
      <c r="D987">
        <v>28.5</v>
      </c>
      <c r="E987">
        <v>46</v>
      </c>
      <c r="F987">
        <f>IF(martianeum[[#This Row],[zawartosc '[%']]]&gt;=1,martianeum[[#This Row],[masa '[kg']]]*martianeum[[#This Row],[zawartosc '[%']]]*0.01,0)</f>
        <v>13.11</v>
      </c>
      <c r="G987">
        <f>martianeum[[#This Row],[stan_magazynu '[kg']]]+martianeum[[#This Row],[ile_kg_materiału_z_ładunku]]</f>
        <v>55.416099999999943</v>
      </c>
      <c r="H987">
        <f>IF(martianeum[[#This Row],[stan_po_wydobyciu_z_ładunku]]&gt;=100,100,0)</f>
        <v>0</v>
      </c>
      <c r="I987">
        <f>martianeum[[#This Row],[stan_po_wydobyciu_z_ładunku]]-martianeum[[#This Row],[ile_zabiera_na_orbite]]</f>
        <v>55.416099999999943</v>
      </c>
    </row>
    <row r="988" spans="1:9" x14ac:dyDescent="0.25">
      <c r="A988" s="1">
        <v>49627</v>
      </c>
      <c r="B988">
        <f t="shared" si="15"/>
        <v>55.416099999999943</v>
      </c>
      <c r="C988" t="s">
        <v>27</v>
      </c>
      <c r="D988">
        <v>25.7</v>
      </c>
      <c r="E988">
        <v>0</v>
      </c>
      <c r="F988">
        <f>IF(martianeum[[#This Row],[zawartosc '[%']]]&gt;=1,martianeum[[#This Row],[masa '[kg']]]*martianeum[[#This Row],[zawartosc '[%']]]*0.01,0)</f>
        <v>0</v>
      </c>
      <c r="G988">
        <f>martianeum[[#This Row],[stan_magazynu '[kg']]]+martianeum[[#This Row],[ile_kg_materiału_z_ładunku]]</f>
        <v>55.416099999999943</v>
      </c>
      <c r="H988">
        <f>IF(martianeum[[#This Row],[stan_po_wydobyciu_z_ładunku]]&gt;=100,100,0)</f>
        <v>0</v>
      </c>
      <c r="I988">
        <f>martianeum[[#This Row],[stan_po_wydobyciu_z_ładunku]]-martianeum[[#This Row],[ile_zabiera_na_orbite]]</f>
        <v>55.416099999999943</v>
      </c>
    </row>
    <row r="989" spans="1:9" x14ac:dyDescent="0.25">
      <c r="A989" s="1">
        <v>49628</v>
      </c>
      <c r="B989">
        <f t="shared" si="15"/>
        <v>55.416099999999943</v>
      </c>
      <c r="C989" t="s">
        <v>10</v>
      </c>
      <c r="D989">
        <v>18</v>
      </c>
      <c r="E989">
        <v>0.5</v>
      </c>
      <c r="F989">
        <f>IF(martianeum[[#This Row],[zawartosc '[%']]]&gt;=1,martianeum[[#This Row],[masa '[kg']]]*martianeum[[#This Row],[zawartosc '[%']]]*0.01,0)</f>
        <v>0</v>
      </c>
      <c r="G989">
        <f>martianeum[[#This Row],[stan_magazynu '[kg']]]+martianeum[[#This Row],[ile_kg_materiału_z_ładunku]]</f>
        <v>55.416099999999943</v>
      </c>
      <c r="H989">
        <f>IF(martianeum[[#This Row],[stan_po_wydobyciu_z_ładunku]]&gt;=100,100,0)</f>
        <v>0</v>
      </c>
      <c r="I989">
        <f>martianeum[[#This Row],[stan_po_wydobyciu_z_ładunku]]-martianeum[[#This Row],[ile_zabiera_na_orbite]]</f>
        <v>55.416099999999943</v>
      </c>
    </row>
    <row r="990" spans="1:9" x14ac:dyDescent="0.25">
      <c r="A990" s="1">
        <v>49629</v>
      </c>
      <c r="B990">
        <f t="shared" si="15"/>
        <v>55.416099999999943</v>
      </c>
      <c r="C990" t="s">
        <v>6</v>
      </c>
      <c r="D990">
        <v>29.5</v>
      </c>
      <c r="E990">
        <v>0</v>
      </c>
      <c r="F990">
        <f>IF(martianeum[[#This Row],[zawartosc '[%']]]&gt;=1,martianeum[[#This Row],[masa '[kg']]]*martianeum[[#This Row],[zawartosc '[%']]]*0.01,0)</f>
        <v>0</v>
      </c>
      <c r="G990">
        <f>martianeum[[#This Row],[stan_magazynu '[kg']]]+martianeum[[#This Row],[ile_kg_materiału_z_ładunku]]</f>
        <v>55.416099999999943</v>
      </c>
      <c r="H990">
        <f>IF(martianeum[[#This Row],[stan_po_wydobyciu_z_ładunku]]&gt;=100,100,0)</f>
        <v>0</v>
      </c>
      <c r="I990">
        <f>martianeum[[#This Row],[stan_po_wydobyciu_z_ładunku]]-martianeum[[#This Row],[ile_zabiera_na_orbite]]</f>
        <v>55.416099999999943</v>
      </c>
    </row>
    <row r="991" spans="1:9" x14ac:dyDescent="0.25">
      <c r="A991" s="1">
        <v>49630</v>
      </c>
      <c r="B991">
        <f t="shared" si="15"/>
        <v>55.416099999999943</v>
      </c>
      <c r="C991" t="s">
        <v>18</v>
      </c>
      <c r="D991">
        <v>21</v>
      </c>
      <c r="E991">
        <v>10.3</v>
      </c>
      <c r="F991">
        <f>IF(martianeum[[#This Row],[zawartosc '[%']]]&gt;=1,martianeum[[#This Row],[masa '[kg']]]*martianeum[[#This Row],[zawartosc '[%']]]*0.01,0)</f>
        <v>2.1630000000000003</v>
      </c>
      <c r="G991">
        <f>martianeum[[#This Row],[stan_magazynu '[kg']]]+martianeum[[#This Row],[ile_kg_materiału_z_ładunku]]</f>
        <v>57.57909999999994</v>
      </c>
      <c r="H991">
        <f>IF(martianeum[[#This Row],[stan_po_wydobyciu_z_ładunku]]&gt;=100,100,0)</f>
        <v>0</v>
      </c>
      <c r="I991">
        <f>martianeum[[#This Row],[stan_po_wydobyciu_z_ładunku]]-martianeum[[#This Row],[ile_zabiera_na_orbite]]</f>
        <v>57.57909999999994</v>
      </c>
    </row>
    <row r="992" spans="1:9" x14ac:dyDescent="0.25">
      <c r="A992" s="1">
        <v>49631</v>
      </c>
      <c r="B992">
        <f t="shared" si="15"/>
        <v>57.57909999999994</v>
      </c>
      <c r="C992" t="s">
        <v>20</v>
      </c>
      <c r="D992">
        <v>11.4</v>
      </c>
      <c r="E992">
        <v>3.2</v>
      </c>
      <c r="F992">
        <f>IF(martianeum[[#This Row],[zawartosc '[%']]]&gt;=1,martianeum[[#This Row],[masa '[kg']]]*martianeum[[#This Row],[zawartosc '[%']]]*0.01,0)</f>
        <v>0.36480000000000007</v>
      </c>
      <c r="G992">
        <f>martianeum[[#This Row],[stan_magazynu '[kg']]]+martianeum[[#This Row],[ile_kg_materiału_z_ładunku]]</f>
        <v>57.943899999999942</v>
      </c>
      <c r="H992">
        <f>IF(martianeum[[#This Row],[stan_po_wydobyciu_z_ładunku]]&gt;=100,100,0)</f>
        <v>0</v>
      </c>
      <c r="I992">
        <f>martianeum[[#This Row],[stan_po_wydobyciu_z_ładunku]]-martianeum[[#This Row],[ile_zabiera_na_orbite]]</f>
        <v>57.943899999999942</v>
      </c>
    </row>
    <row r="993" spans="1:9" x14ac:dyDescent="0.25">
      <c r="A993" s="1">
        <v>49632</v>
      </c>
      <c r="B993">
        <f t="shared" si="15"/>
        <v>57.943899999999942</v>
      </c>
      <c r="C993" t="s">
        <v>10</v>
      </c>
      <c r="D993">
        <v>12.7</v>
      </c>
      <c r="E993">
        <v>0</v>
      </c>
      <c r="F993">
        <f>IF(martianeum[[#This Row],[zawartosc '[%']]]&gt;=1,martianeum[[#This Row],[masa '[kg']]]*martianeum[[#This Row],[zawartosc '[%']]]*0.01,0)</f>
        <v>0</v>
      </c>
      <c r="G993">
        <f>martianeum[[#This Row],[stan_magazynu '[kg']]]+martianeum[[#This Row],[ile_kg_materiału_z_ładunku]]</f>
        <v>57.943899999999942</v>
      </c>
      <c r="H993">
        <f>IF(martianeum[[#This Row],[stan_po_wydobyciu_z_ładunku]]&gt;=100,100,0)</f>
        <v>0</v>
      </c>
      <c r="I993">
        <f>martianeum[[#This Row],[stan_po_wydobyciu_z_ładunku]]-martianeum[[#This Row],[ile_zabiera_na_orbite]]</f>
        <v>57.943899999999942</v>
      </c>
    </row>
    <row r="994" spans="1:9" x14ac:dyDescent="0.25">
      <c r="A994" s="1">
        <v>49633</v>
      </c>
      <c r="B994">
        <f t="shared" si="15"/>
        <v>57.943899999999942</v>
      </c>
      <c r="C994" t="s">
        <v>5</v>
      </c>
      <c r="D994">
        <v>14.1</v>
      </c>
      <c r="E994">
        <v>6.2</v>
      </c>
      <c r="F994">
        <f>IF(martianeum[[#This Row],[zawartosc '[%']]]&gt;=1,martianeum[[#This Row],[masa '[kg']]]*martianeum[[#This Row],[zawartosc '[%']]]*0.01,0)</f>
        <v>0.87420000000000009</v>
      </c>
      <c r="G994">
        <f>martianeum[[#This Row],[stan_magazynu '[kg']]]+martianeum[[#This Row],[ile_kg_materiału_z_ładunku]]</f>
        <v>58.818099999999944</v>
      </c>
      <c r="H994">
        <f>IF(martianeum[[#This Row],[stan_po_wydobyciu_z_ładunku]]&gt;=100,100,0)</f>
        <v>0</v>
      </c>
      <c r="I994">
        <f>martianeum[[#This Row],[stan_po_wydobyciu_z_ładunku]]-martianeum[[#This Row],[ile_zabiera_na_orbite]]</f>
        <v>58.818099999999944</v>
      </c>
    </row>
    <row r="995" spans="1:9" x14ac:dyDescent="0.25">
      <c r="A995" s="1">
        <v>49634</v>
      </c>
      <c r="B995">
        <f t="shared" si="15"/>
        <v>58.818099999999944</v>
      </c>
      <c r="C995" t="s">
        <v>10</v>
      </c>
      <c r="D995">
        <v>29.5</v>
      </c>
      <c r="E995">
        <v>29.9</v>
      </c>
      <c r="F995">
        <f>IF(martianeum[[#This Row],[zawartosc '[%']]]&gt;=1,martianeum[[#This Row],[masa '[kg']]]*martianeum[[#This Row],[zawartosc '[%']]]*0.01,0)</f>
        <v>8.8204999999999991</v>
      </c>
      <c r="G995">
        <f>martianeum[[#This Row],[stan_magazynu '[kg']]]+martianeum[[#This Row],[ile_kg_materiału_z_ładunku]]</f>
        <v>67.63859999999994</v>
      </c>
      <c r="H995">
        <f>IF(martianeum[[#This Row],[stan_po_wydobyciu_z_ładunku]]&gt;=100,100,0)</f>
        <v>0</v>
      </c>
      <c r="I995">
        <f>martianeum[[#This Row],[stan_po_wydobyciu_z_ładunku]]-martianeum[[#This Row],[ile_zabiera_na_orbite]]</f>
        <v>67.63859999999994</v>
      </c>
    </row>
    <row r="996" spans="1:9" x14ac:dyDescent="0.25">
      <c r="A996" s="1">
        <v>49635</v>
      </c>
      <c r="B996">
        <f t="shared" si="15"/>
        <v>67.63859999999994</v>
      </c>
      <c r="C996" t="s">
        <v>22</v>
      </c>
      <c r="D996">
        <v>18.399999999999999</v>
      </c>
      <c r="E996">
        <v>0</v>
      </c>
      <c r="F996">
        <f>IF(martianeum[[#This Row],[zawartosc '[%']]]&gt;=1,martianeum[[#This Row],[masa '[kg']]]*martianeum[[#This Row],[zawartosc '[%']]]*0.01,0)</f>
        <v>0</v>
      </c>
      <c r="G996">
        <f>martianeum[[#This Row],[stan_magazynu '[kg']]]+martianeum[[#This Row],[ile_kg_materiału_z_ładunku]]</f>
        <v>67.63859999999994</v>
      </c>
      <c r="H996">
        <f>IF(martianeum[[#This Row],[stan_po_wydobyciu_z_ładunku]]&gt;=100,100,0)</f>
        <v>0</v>
      </c>
      <c r="I996">
        <f>martianeum[[#This Row],[stan_po_wydobyciu_z_ładunku]]-martianeum[[#This Row],[ile_zabiera_na_orbite]]</f>
        <v>67.63859999999994</v>
      </c>
    </row>
    <row r="997" spans="1:9" x14ac:dyDescent="0.25">
      <c r="A997" s="1">
        <v>49636</v>
      </c>
      <c r="B997">
        <f t="shared" si="15"/>
        <v>67.63859999999994</v>
      </c>
      <c r="C997" t="s">
        <v>10</v>
      </c>
      <c r="D997">
        <v>29.6</v>
      </c>
      <c r="E997">
        <v>43.9</v>
      </c>
      <c r="F997">
        <f>IF(martianeum[[#This Row],[zawartosc '[%']]]&gt;=1,martianeum[[#This Row],[masa '[kg']]]*martianeum[[#This Row],[zawartosc '[%']]]*0.01,0)</f>
        <v>12.994400000000001</v>
      </c>
      <c r="G997">
        <f>martianeum[[#This Row],[stan_magazynu '[kg']]]+martianeum[[#This Row],[ile_kg_materiału_z_ładunku]]</f>
        <v>80.632999999999939</v>
      </c>
      <c r="H997">
        <f>IF(martianeum[[#This Row],[stan_po_wydobyciu_z_ładunku]]&gt;=100,100,0)</f>
        <v>0</v>
      </c>
      <c r="I997">
        <f>martianeum[[#This Row],[stan_po_wydobyciu_z_ładunku]]-martianeum[[#This Row],[ile_zabiera_na_orbite]]</f>
        <v>80.632999999999939</v>
      </c>
    </row>
    <row r="998" spans="1:9" x14ac:dyDescent="0.25">
      <c r="A998" s="1">
        <v>49637</v>
      </c>
      <c r="B998">
        <f t="shared" si="15"/>
        <v>80.632999999999939</v>
      </c>
      <c r="C998" t="s">
        <v>15</v>
      </c>
      <c r="D998">
        <v>22.6</v>
      </c>
      <c r="E998">
        <v>14.6</v>
      </c>
      <c r="F998">
        <f>IF(martianeum[[#This Row],[zawartosc '[%']]]&gt;=1,martianeum[[#This Row],[masa '[kg']]]*martianeum[[#This Row],[zawartosc '[%']]]*0.01,0)</f>
        <v>3.2996000000000003</v>
      </c>
      <c r="G998">
        <f>martianeum[[#This Row],[stan_magazynu '[kg']]]+martianeum[[#This Row],[ile_kg_materiału_z_ładunku]]</f>
        <v>83.932599999999937</v>
      </c>
      <c r="H998">
        <f>IF(martianeum[[#This Row],[stan_po_wydobyciu_z_ładunku]]&gt;=100,100,0)</f>
        <v>0</v>
      </c>
      <c r="I998">
        <f>martianeum[[#This Row],[stan_po_wydobyciu_z_ładunku]]-martianeum[[#This Row],[ile_zabiera_na_orbite]]</f>
        <v>83.932599999999937</v>
      </c>
    </row>
    <row r="999" spans="1:9" x14ac:dyDescent="0.25">
      <c r="A999" s="1">
        <v>49638</v>
      </c>
      <c r="B999">
        <f t="shared" si="15"/>
        <v>83.932599999999937</v>
      </c>
      <c r="C999" t="s">
        <v>14</v>
      </c>
      <c r="D999">
        <v>13.2</v>
      </c>
      <c r="E999">
        <v>6.7</v>
      </c>
      <c r="F999">
        <f>IF(martianeum[[#This Row],[zawartosc '[%']]]&gt;=1,martianeum[[#This Row],[masa '[kg']]]*martianeum[[#This Row],[zawartosc '[%']]]*0.01,0)</f>
        <v>0.88439999999999996</v>
      </c>
      <c r="G999">
        <f>martianeum[[#This Row],[stan_magazynu '[kg']]]+martianeum[[#This Row],[ile_kg_materiału_z_ładunku]]</f>
        <v>84.816999999999936</v>
      </c>
      <c r="H999">
        <f>IF(martianeum[[#This Row],[stan_po_wydobyciu_z_ładunku]]&gt;=100,100,0)</f>
        <v>0</v>
      </c>
      <c r="I999">
        <f>martianeum[[#This Row],[stan_po_wydobyciu_z_ładunku]]-martianeum[[#This Row],[ile_zabiera_na_orbite]]</f>
        <v>84.816999999999936</v>
      </c>
    </row>
    <row r="1000" spans="1:9" x14ac:dyDescent="0.25">
      <c r="A1000" s="1">
        <v>49639</v>
      </c>
      <c r="B1000">
        <f t="shared" si="15"/>
        <v>84.816999999999936</v>
      </c>
      <c r="C1000" t="s">
        <v>6</v>
      </c>
      <c r="D1000">
        <v>10.4</v>
      </c>
      <c r="E1000">
        <v>8.5</v>
      </c>
      <c r="F1000">
        <f>IF(martianeum[[#This Row],[zawartosc '[%']]]&gt;=1,martianeum[[#This Row],[masa '[kg']]]*martianeum[[#This Row],[zawartosc '[%']]]*0.01,0)</f>
        <v>0.88400000000000012</v>
      </c>
      <c r="G1000">
        <f>martianeum[[#This Row],[stan_magazynu '[kg']]]+martianeum[[#This Row],[ile_kg_materiału_z_ładunku]]</f>
        <v>85.700999999999937</v>
      </c>
      <c r="H1000">
        <f>IF(martianeum[[#This Row],[stan_po_wydobyciu_z_ładunku]]&gt;=100,100,0)</f>
        <v>0</v>
      </c>
      <c r="I1000">
        <f>martianeum[[#This Row],[stan_po_wydobyciu_z_ładunku]]-martianeum[[#This Row],[ile_zabiera_na_orbite]]</f>
        <v>85.700999999999937</v>
      </c>
    </row>
    <row r="1001" spans="1:9" x14ac:dyDescent="0.25">
      <c r="A1001" s="1">
        <v>49640</v>
      </c>
      <c r="B1001">
        <f t="shared" si="15"/>
        <v>85.700999999999937</v>
      </c>
      <c r="C1001" t="s">
        <v>13</v>
      </c>
      <c r="D1001">
        <v>16.899999999999999</v>
      </c>
      <c r="E1001">
        <v>16.399999999999999</v>
      </c>
      <c r="F1001">
        <f>IF(martianeum[[#This Row],[zawartosc '[%']]]&gt;=1,martianeum[[#This Row],[masa '[kg']]]*martianeum[[#This Row],[zawartosc '[%']]]*0.01,0)</f>
        <v>2.7715999999999998</v>
      </c>
      <c r="G1001">
        <f>martianeum[[#This Row],[stan_magazynu '[kg']]]+martianeum[[#This Row],[ile_kg_materiału_z_ładunku]]</f>
        <v>88.472599999999943</v>
      </c>
      <c r="H1001">
        <f>IF(martianeum[[#This Row],[stan_po_wydobyciu_z_ładunku]]&gt;=100,100,0)</f>
        <v>0</v>
      </c>
      <c r="I1001">
        <f>martianeum[[#This Row],[stan_po_wydobyciu_z_ładunku]]-martianeum[[#This Row],[ile_zabiera_na_orbite]]</f>
        <v>88.472599999999943</v>
      </c>
    </row>
    <row r="1002" spans="1:9" x14ac:dyDescent="0.25">
      <c r="A1002" s="1">
        <v>49641</v>
      </c>
      <c r="B1002">
        <f t="shared" si="15"/>
        <v>88.472599999999943</v>
      </c>
      <c r="C1002" t="s">
        <v>15</v>
      </c>
      <c r="D1002">
        <v>19.399999999999999</v>
      </c>
      <c r="E1002">
        <v>0</v>
      </c>
      <c r="F1002">
        <f>IF(martianeum[[#This Row],[zawartosc '[%']]]&gt;=1,martianeum[[#This Row],[masa '[kg']]]*martianeum[[#This Row],[zawartosc '[%']]]*0.01,0)</f>
        <v>0</v>
      </c>
      <c r="G1002">
        <f>martianeum[[#This Row],[stan_magazynu '[kg']]]+martianeum[[#This Row],[ile_kg_materiału_z_ładunku]]</f>
        <v>88.472599999999943</v>
      </c>
      <c r="H1002">
        <f>IF(martianeum[[#This Row],[stan_po_wydobyciu_z_ładunku]]&gt;=100,100,0)</f>
        <v>0</v>
      </c>
      <c r="I1002">
        <f>martianeum[[#This Row],[stan_po_wydobyciu_z_ładunku]]-martianeum[[#This Row],[ile_zabiera_na_orbite]]</f>
        <v>88.472599999999943</v>
      </c>
    </row>
    <row r="1003" spans="1:9" x14ac:dyDescent="0.25">
      <c r="A1003" s="1">
        <v>49642</v>
      </c>
      <c r="B1003">
        <f t="shared" si="15"/>
        <v>88.472599999999943</v>
      </c>
      <c r="C1003" t="s">
        <v>24</v>
      </c>
      <c r="D1003">
        <v>16.899999999999999</v>
      </c>
      <c r="E1003">
        <v>1</v>
      </c>
      <c r="F1003">
        <f>IF(martianeum[[#This Row],[zawartosc '[%']]]&gt;=1,martianeum[[#This Row],[masa '[kg']]]*martianeum[[#This Row],[zawartosc '[%']]]*0.01,0)</f>
        <v>0.16899999999999998</v>
      </c>
      <c r="G1003">
        <f>martianeum[[#This Row],[stan_magazynu '[kg']]]+martianeum[[#This Row],[ile_kg_materiału_z_ładunku]]</f>
        <v>88.64159999999994</v>
      </c>
      <c r="H1003">
        <f>IF(martianeum[[#This Row],[stan_po_wydobyciu_z_ładunku]]&gt;=100,100,0)</f>
        <v>0</v>
      </c>
      <c r="I1003">
        <f>martianeum[[#This Row],[stan_po_wydobyciu_z_ładunku]]-martianeum[[#This Row],[ile_zabiera_na_orbite]]</f>
        <v>88.64159999999994</v>
      </c>
    </row>
    <row r="1004" spans="1:9" x14ac:dyDescent="0.25">
      <c r="A1004" s="1">
        <v>49643</v>
      </c>
      <c r="B1004">
        <f t="shared" si="15"/>
        <v>88.64159999999994</v>
      </c>
      <c r="C1004" t="s">
        <v>10</v>
      </c>
      <c r="D1004">
        <v>18.399999999999999</v>
      </c>
      <c r="E1004">
        <v>0</v>
      </c>
      <c r="F1004">
        <f>IF(martianeum[[#This Row],[zawartosc '[%']]]&gt;=1,martianeum[[#This Row],[masa '[kg']]]*martianeum[[#This Row],[zawartosc '[%']]]*0.01,0)</f>
        <v>0</v>
      </c>
      <c r="G1004">
        <f>martianeum[[#This Row],[stan_magazynu '[kg']]]+martianeum[[#This Row],[ile_kg_materiału_z_ładunku]]</f>
        <v>88.64159999999994</v>
      </c>
      <c r="H1004">
        <f>IF(martianeum[[#This Row],[stan_po_wydobyciu_z_ładunku]]&gt;=100,100,0)</f>
        <v>0</v>
      </c>
      <c r="I1004">
        <f>martianeum[[#This Row],[stan_po_wydobyciu_z_ładunku]]-martianeum[[#This Row],[ile_zabiera_na_orbite]]</f>
        <v>88.64159999999994</v>
      </c>
    </row>
    <row r="1005" spans="1:9" x14ac:dyDescent="0.25">
      <c r="A1005" s="1">
        <v>49644</v>
      </c>
      <c r="B1005">
        <f t="shared" si="15"/>
        <v>88.64159999999994</v>
      </c>
      <c r="C1005" t="s">
        <v>15</v>
      </c>
      <c r="D1005">
        <v>13.4</v>
      </c>
      <c r="E1005">
        <v>12.8</v>
      </c>
      <c r="F1005">
        <f>IF(martianeum[[#This Row],[zawartosc '[%']]]&gt;=1,martianeum[[#This Row],[masa '[kg']]]*martianeum[[#This Row],[zawartosc '[%']]]*0.01,0)</f>
        <v>1.7152000000000001</v>
      </c>
      <c r="G1005">
        <f>martianeum[[#This Row],[stan_magazynu '[kg']]]+martianeum[[#This Row],[ile_kg_materiału_z_ładunku]]</f>
        <v>90.356799999999936</v>
      </c>
      <c r="H1005">
        <f>IF(martianeum[[#This Row],[stan_po_wydobyciu_z_ładunku]]&gt;=100,100,0)</f>
        <v>0</v>
      </c>
      <c r="I1005">
        <f>martianeum[[#This Row],[stan_po_wydobyciu_z_ładunku]]-martianeum[[#This Row],[ile_zabiera_na_orbite]]</f>
        <v>90.356799999999936</v>
      </c>
    </row>
    <row r="1006" spans="1:9" x14ac:dyDescent="0.25">
      <c r="A1006" s="1">
        <v>49645</v>
      </c>
      <c r="B1006">
        <f t="shared" si="15"/>
        <v>90.356799999999936</v>
      </c>
      <c r="C1006" t="s">
        <v>7</v>
      </c>
      <c r="D1006">
        <v>28.8</v>
      </c>
      <c r="E1006">
        <v>0</v>
      </c>
      <c r="F1006">
        <f>IF(martianeum[[#This Row],[zawartosc '[%']]]&gt;=1,martianeum[[#This Row],[masa '[kg']]]*martianeum[[#This Row],[zawartosc '[%']]]*0.01,0)</f>
        <v>0</v>
      </c>
      <c r="G1006">
        <f>martianeum[[#This Row],[stan_magazynu '[kg']]]+martianeum[[#This Row],[ile_kg_materiału_z_ładunku]]</f>
        <v>90.356799999999936</v>
      </c>
      <c r="H1006">
        <f>IF(martianeum[[#This Row],[stan_po_wydobyciu_z_ładunku]]&gt;=100,100,0)</f>
        <v>0</v>
      </c>
      <c r="I1006">
        <f>martianeum[[#This Row],[stan_po_wydobyciu_z_ładunku]]-martianeum[[#This Row],[ile_zabiera_na_orbite]]</f>
        <v>90.356799999999936</v>
      </c>
    </row>
    <row r="1007" spans="1:9" x14ac:dyDescent="0.25">
      <c r="A1007" s="1">
        <v>49646</v>
      </c>
      <c r="B1007">
        <f t="shared" si="15"/>
        <v>90.356799999999936</v>
      </c>
      <c r="C1007" t="s">
        <v>13</v>
      </c>
      <c r="D1007">
        <v>19.5</v>
      </c>
      <c r="E1007">
        <v>1.3</v>
      </c>
      <c r="F1007">
        <f>IF(martianeum[[#This Row],[zawartosc '[%']]]&gt;=1,martianeum[[#This Row],[masa '[kg']]]*martianeum[[#This Row],[zawartosc '[%']]]*0.01,0)</f>
        <v>0.2535</v>
      </c>
      <c r="G1007">
        <f>martianeum[[#This Row],[stan_magazynu '[kg']]]+martianeum[[#This Row],[ile_kg_materiału_z_ładunku]]</f>
        <v>90.610299999999938</v>
      </c>
      <c r="H1007">
        <f>IF(martianeum[[#This Row],[stan_po_wydobyciu_z_ładunku]]&gt;=100,100,0)</f>
        <v>0</v>
      </c>
      <c r="I1007">
        <f>martianeum[[#This Row],[stan_po_wydobyciu_z_ładunku]]-martianeum[[#This Row],[ile_zabiera_na_orbite]]</f>
        <v>90.610299999999938</v>
      </c>
    </row>
    <row r="1008" spans="1:9" x14ac:dyDescent="0.25">
      <c r="A1008" s="1">
        <v>49647</v>
      </c>
      <c r="B1008">
        <f t="shared" si="15"/>
        <v>90.610299999999938</v>
      </c>
      <c r="C1008" t="s">
        <v>11</v>
      </c>
      <c r="D1008">
        <v>29</v>
      </c>
      <c r="E1008">
        <v>14</v>
      </c>
      <c r="F1008">
        <f>IF(martianeum[[#This Row],[zawartosc '[%']]]&gt;=1,martianeum[[#This Row],[masa '[kg']]]*martianeum[[#This Row],[zawartosc '[%']]]*0.01,0)</f>
        <v>4.0600000000000005</v>
      </c>
      <c r="G1008">
        <f>martianeum[[#This Row],[stan_magazynu '[kg']]]+martianeum[[#This Row],[ile_kg_materiału_z_ładunku]]</f>
        <v>94.670299999999941</v>
      </c>
      <c r="H1008">
        <f>IF(martianeum[[#This Row],[stan_po_wydobyciu_z_ładunku]]&gt;=100,100,0)</f>
        <v>0</v>
      </c>
      <c r="I1008">
        <f>martianeum[[#This Row],[stan_po_wydobyciu_z_ładunku]]-martianeum[[#This Row],[ile_zabiera_na_orbite]]</f>
        <v>94.670299999999941</v>
      </c>
    </row>
    <row r="1009" spans="1:9" x14ac:dyDescent="0.25">
      <c r="A1009" s="1">
        <v>49648</v>
      </c>
      <c r="B1009">
        <f t="shared" si="15"/>
        <v>94.670299999999941</v>
      </c>
      <c r="C1009" t="s">
        <v>10</v>
      </c>
      <c r="D1009">
        <v>29.6</v>
      </c>
      <c r="E1009">
        <v>28.7</v>
      </c>
      <c r="F1009">
        <f>IF(martianeum[[#This Row],[zawartosc '[%']]]&gt;=1,martianeum[[#This Row],[masa '[kg']]]*martianeum[[#This Row],[zawartosc '[%']]]*0.01,0)</f>
        <v>8.4952000000000005</v>
      </c>
      <c r="G1009">
        <f>martianeum[[#This Row],[stan_magazynu '[kg']]]+martianeum[[#This Row],[ile_kg_materiału_z_ładunku]]</f>
        <v>103.16549999999994</v>
      </c>
      <c r="H1009">
        <f>IF(martianeum[[#This Row],[stan_po_wydobyciu_z_ładunku]]&gt;=100,100,0)</f>
        <v>100</v>
      </c>
      <c r="I1009">
        <f>martianeum[[#This Row],[stan_po_wydobyciu_z_ładunku]]-martianeum[[#This Row],[ile_zabiera_na_orbite]]</f>
        <v>3.1654999999999376</v>
      </c>
    </row>
    <row r="1010" spans="1:9" x14ac:dyDescent="0.25">
      <c r="A1010" s="1">
        <v>49649</v>
      </c>
      <c r="B1010">
        <f t="shared" si="15"/>
        <v>3.1654999999999376</v>
      </c>
      <c r="C1010" t="s">
        <v>6</v>
      </c>
      <c r="D1010">
        <v>26.5</v>
      </c>
      <c r="E1010">
        <v>0</v>
      </c>
      <c r="F1010">
        <f>IF(martianeum[[#This Row],[zawartosc '[%']]]&gt;=1,martianeum[[#This Row],[masa '[kg']]]*martianeum[[#This Row],[zawartosc '[%']]]*0.01,0)</f>
        <v>0</v>
      </c>
      <c r="G1010">
        <f>martianeum[[#This Row],[stan_magazynu '[kg']]]+martianeum[[#This Row],[ile_kg_materiału_z_ładunku]]</f>
        <v>3.1654999999999376</v>
      </c>
      <c r="H1010">
        <f>IF(martianeum[[#This Row],[stan_po_wydobyciu_z_ładunku]]&gt;=100,100,0)</f>
        <v>0</v>
      </c>
      <c r="I1010">
        <f>martianeum[[#This Row],[stan_po_wydobyciu_z_ładunku]]-martianeum[[#This Row],[ile_zabiera_na_orbite]]</f>
        <v>3.1654999999999376</v>
      </c>
    </row>
    <row r="1011" spans="1:9" x14ac:dyDescent="0.25">
      <c r="A1011" s="1">
        <v>49650</v>
      </c>
      <c r="B1011">
        <f t="shared" si="15"/>
        <v>3.1654999999999376</v>
      </c>
      <c r="C1011" t="s">
        <v>18</v>
      </c>
      <c r="D1011">
        <v>24.8</v>
      </c>
      <c r="E1011">
        <v>12.1</v>
      </c>
      <c r="F1011">
        <f>IF(martianeum[[#This Row],[zawartosc '[%']]]&gt;=1,martianeum[[#This Row],[masa '[kg']]]*martianeum[[#This Row],[zawartosc '[%']]]*0.01,0)</f>
        <v>3.0007999999999999</v>
      </c>
      <c r="G1011">
        <f>martianeum[[#This Row],[stan_magazynu '[kg']]]+martianeum[[#This Row],[ile_kg_materiału_z_ładunku]]</f>
        <v>6.1662999999999375</v>
      </c>
      <c r="H1011">
        <f>IF(martianeum[[#This Row],[stan_po_wydobyciu_z_ładunku]]&gt;=100,100,0)</f>
        <v>0</v>
      </c>
      <c r="I1011">
        <f>martianeum[[#This Row],[stan_po_wydobyciu_z_ładunku]]-martianeum[[#This Row],[ile_zabiera_na_orbite]]</f>
        <v>6.1662999999999375</v>
      </c>
    </row>
    <row r="1012" spans="1:9" x14ac:dyDescent="0.25">
      <c r="A1012" s="1">
        <v>49651</v>
      </c>
      <c r="B1012">
        <f t="shared" si="15"/>
        <v>6.1662999999999375</v>
      </c>
      <c r="C1012" t="s">
        <v>10</v>
      </c>
      <c r="D1012">
        <v>20</v>
      </c>
      <c r="E1012">
        <v>14.7</v>
      </c>
      <c r="F1012">
        <f>IF(martianeum[[#This Row],[zawartosc '[%']]]&gt;=1,martianeum[[#This Row],[masa '[kg']]]*martianeum[[#This Row],[zawartosc '[%']]]*0.01,0)</f>
        <v>2.94</v>
      </c>
      <c r="G1012">
        <f>martianeum[[#This Row],[stan_magazynu '[kg']]]+martianeum[[#This Row],[ile_kg_materiału_z_ładunku]]</f>
        <v>9.106299999999937</v>
      </c>
      <c r="H1012">
        <f>IF(martianeum[[#This Row],[stan_po_wydobyciu_z_ładunku]]&gt;=100,100,0)</f>
        <v>0</v>
      </c>
      <c r="I1012">
        <f>martianeum[[#This Row],[stan_po_wydobyciu_z_ładunku]]-martianeum[[#This Row],[ile_zabiera_na_orbite]]</f>
        <v>9.106299999999937</v>
      </c>
    </row>
    <row r="1013" spans="1:9" x14ac:dyDescent="0.25">
      <c r="A1013" s="1">
        <v>49652</v>
      </c>
      <c r="B1013">
        <f t="shared" si="15"/>
        <v>9.106299999999937</v>
      </c>
      <c r="C1013" t="s">
        <v>19</v>
      </c>
      <c r="D1013">
        <v>16.899999999999999</v>
      </c>
      <c r="E1013">
        <v>38.299999999999997</v>
      </c>
      <c r="F1013">
        <f>IF(martianeum[[#This Row],[zawartosc '[%']]]&gt;=1,martianeum[[#This Row],[masa '[kg']]]*martianeum[[#This Row],[zawartosc '[%']]]*0.01,0)</f>
        <v>6.4726999999999988</v>
      </c>
      <c r="G1013">
        <f>martianeum[[#This Row],[stan_magazynu '[kg']]]+martianeum[[#This Row],[ile_kg_materiału_z_ładunku]]</f>
        <v>15.578999999999937</v>
      </c>
      <c r="H1013">
        <f>IF(martianeum[[#This Row],[stan_po_wydobyciu_z_ładunku]]&gt;=100,100,0)</f>
        <v>0</v>
      </c>
      <c r="I1013">
        <f>martianeum[[#This Row],[stan_po_wydobyciu_z_ładunku]]-martianeum[[#This Row],[ile_zabiera_na_orbite]]</f>
        <v>15.578999999999937</v>
      </c>
    </row>
    <row r="1014" spans="1:9" x14ac:dyDescent="0.25">
      <c r="A1014" s="1">
        <v>49653</v>
      </c>
      <c r="B1014">
        <f t="shared" si="15"/>
        <v>15.578999999999937</v>
      </c>
      <c r="C1014" t="s">
        <v>10</v>
      </c>
      <c r="D1014">
        <v>11.5</v>
      </c>
      <c r="E1014">
        <v>24.7</v>
      </c>
      <c r="F1014">
        <f>IF(martianeum[[#This Row],[zawartosc '[%']]]&gt;=1,martianeum[[#This Row],[masa '[kg']]]*martianeum[[#This Row],[zawartosc '[%']]]*0.01,0)</f>
        <v>2.8405</v>
      </c>
      <c r="G1014">
        <f>martianeum[[#This Row],[stan_magazynu '[kg']]]+martianeum[[#This Row],[ile_kg_materiału_z_ładunku]]</f>
        <v>18.419499999999935</v>
      </c>
      <c r="H1014">
        <f>IF(martianeum[[#This Row],[stan_po_wydobyciu_z_ładunku]]&gt;=100,100,0)</f>
        <v>0</v>
      </c>
      <c r="I1014">
        <f>martianeum[[#This Row],[stan_po_wydobyciu_z_ładunku]]-martianeum[[#This Row],[ile_zabiera_na_orbite]]</f>
        <v>18.419499999999935</v>
      </c>
    </row>
    <row r="1015" spans="1:9" x14ac:dyDescent="0.25">
      <c r="A1015" s="1">
        <v>49654</v>
      </c>
      <c r="B1015">
        <f t="shared" si="15"/>
        <v>18.419499999999935</v>
      </c>
      <c r="C1015" t="s">
        <v>13</v>
      </c>
      <c r="D1015">
        <v>11.4</v>
      </c>
      <c r="E1015">
        <v>0</v>
      </c>
      <c r="F1015">
        <f>IF(martianeum[[#This Row],[zawartosc '[%']]]&gt;=1,martianeum[[#This Row],[masa '[kg']]]*martianeum[[#This Row],[zawartosc '[%']]]*0.01,0)</f>
        <v>0</v>
      </c>
      <c r="G1015">
        <f>martianeum[[#This Row],[stan_magazynu '[kg']]]+martianeum[[#This Row],[ile_kg_materiału_z_ładunku]]</f>
        <v>18.419499999999935</v>
      </c>
      <c r="H1015">
        <f>IF(martianeum[[#This Row],[stan_po_wydobyciu_z_ładunku]]&gt;=100,100,0)</f>
        <v>0</v>
      </c>
      <c r="I1015">
        <f>martianeum[[#This Row],[stan_po_wydobyciu_z_ładunku]]-martianeum[[#This Row],[ile_zabiera_na_orbite]]</f>
        <v>18.419499999999935</v>
      </c>
    </row>
    <row r="1016" spans="1:9" x14ac:dyDescent="0.25">
      <c r="A1016" s="1">
        <v>49655</v>
      </c>
      <c r="B1016">
        <f t="shared" si="15"/>
        <v>18.419499999999935</v>
      </c>
      <c r="C1016" t="s">
        <v>6</v>
      </c>
      <c r="D1016">
        <v>28.5</v>
      </c>
      <c r="E1016">
        <v>0</v>
      </c>
      <c r="F1016">
        <f>IF(martianeum[[#This Row],[zawartosc '[%']]]&gt;=1,martianeum[[#This Row],[masa '[kg']]]*martianeum[[#This Row],[zawartosc '[%']]]*0.01,0)</f>
        <v>0</v>
      </c>
      <c r="G1016">
        <f>martianeum[[#This Row],[stan_magazynu '[kg']]]+martianeum[[#This Row],[ile_kg_materiału_z_ładunku]]</f>
        <v>18.419499999999935</v>
      </c>
      <c r="H1016">
        <f>IF(martianeum[[#This Row],[stan_po_wydobyciu_z_ładunku]]&gt;=100,100,0)</f>
        <v>0</v>
      </c>
      <c r="I1016">
        <f>martianeum[[#This Row],[stan_po_wydobyciu_z_ładunku]]-martianeum[[#This Row],[ile_zabiera_na_orbite]]</f>
        <v>18.419499999999935</v>
      </c>
    </row>
    <row r="1017" spans="1:9" x14ac:dyDescent="0.25">
      <c r="A1017" s="1">
        <v>49656</v>
      </c>
      <c r="B1017">
        <f t="shared" si="15"/>
        <v>18.419499999999935</v>
      </c>
      <c r="C1017" t="s">
        <v>22</v>
      </c>
      <c r="D1017">
        <v>27.9</v>
      </c>
      <c r="E1017">
        <v>0.7</v>
      </c>
      <c r="F1017">
        <f>IF(martianeum[[#This Row],[zawartosc '[%']]]&gt;=1,martianeum[[#This Row],[masa '[kg']]]*martianeum[[#This Row],[zawartosc '[%']]]*0.01,0)</f>
        <v>0</v>
      </c>
      <c r="G1017">
        <f>martianeum[[#This Row],[stan_magazynu '[kg']]]+martianeum[[#This Row],[ile_kg_materiału_z_ładunku]]</f>
        <v>18.419499999999935</v>
      </c>
      <c r="H1017">
        <f>IF(martianeum[[#This Row],[stan_po_wydobyciu_z_ładunku]]&gt;=100,100,0)</f>
        <v>0</v>
      </c>
      <c r="I1017">
        <f>martianeum[[#This Row],[stan_po_wydobyciu_z_ładunku]]-martianeum[[#This Row],[ile_zabiera_na_orbite]]</f>
        <v>18.419499999999935</v>
      </c>
    </row>
    <row r="1018" spans="1:9" x14ac:dyDescent="0.25">
      <c r="A1018" s="1">
        <v>49657</v>
      </c>
      <c r="B1018">
        <f t="shared" si="15"/>
        <v>18.419499999999935</v>
      </c>
      <c r="C1018" t="s">
        <v>7</v>
      </c>
      <c r="D1018">
        <v>26.7</v>
      </c>
      <c r="E1018">
        <v>15.5</v>
      </c>
      <c r="F1018">
        <f>IF(martianeum[[#This Row],[zawartosc '[%']]]&gt;=1,martianeum[[#This Row],[masa '[kg']]]*martianeum[[#This Row],[zawartosc '[%']]]*0.01,0)</f>
        <v>4.1384999999999996</v>
      </c>
      <c r="G1018">
        <f>martianeum[[#This Row],[stan_magazynu '[kg']]]+martianeum[[#This Row],[ile_kg_materiału_z_ładunku]]</f>
        <v>22.557999999999936</v>
      </c>
      <c r="H1018">
        <f>IF(martianeum[[#This Row],[stan_po_wydobyciu_z_ładunku]]&gt;=100,100,0)</f>
        <v>0</v>
      </c>
      <c r="I1018">
        <f>martianeum[[#This Row],[stan_po_wydobyciu_z_ładunku]]-martianeum[[#This Row],[ile_zabiera_na_orbite]]</f>
        <v>22.557999999999936</v>
      </c>
    </row>
    <row r="1019" spans="1:9" x14ac:dyDescent="0.25">
      <c r="A1019" s="1">
        <v>49658</v>
      </c>
      <c r="B1019">
        <f t="shared" si="15"/>
        <v>22.557999999999936</v>
      </c>
      <c r="C1019" t="s">
        <v>18</v>
      </c>
      <c r="D1019">
        <v>28.3</v>
      </c>
      <c r="E1019">
        <v>6.8</v>
      </c>
      <c r="F1019">
        <f>IF(martianeum[[#This Row],[zawartosc '[%']]]&gt;=1,martianeum[[#This Row],[masa '[kg']]]*martianeum[[#This Row],[zawartosc '[%']]]*0.01,0)</f>
        <v>1.9244000000000001</v>
      </c>
      <c r="G1019">
        <f>martianeum[[#This Row],[stan_magazynu '[kg']]]+martianeum[[#This Row],[ile_kg_materiału_z_ładunku]]</f>
        <v>24.482399999999934</v>
      </c>
      <c r="H1019">
        <f>IF(martianeum[[#This Row],[stan_po_wydobyciu_z_ładunku]]&gt;=100,100,0)</f>
        <v>0</v>
      </c>
      <c r="I1019">
        <f>martianeum[[#This Row],[stan_po_wydobyciu_z_ładunku]]-martianeum[[#This Row],[ile_zabiera_na_orbite]]</f>
        <v>24.482399999999934</v>
      </c>
    </row>
    <row r="1020" spans="1:9" x14ac:dyDescent="0.25">
      <c r="A1020" s="1">
        <v>49659</v>
      </c>
      <c r="B1020">
        <f t="shared" si="15"/>
        <v>24.482399999999934</v>
      </c>
      <c r="C1020" t="s">
        <v>10</v>
      </c>
      <c r="D1020">
        <v>28.9</v>
      </c>
      <c r="E1020">
        <v>0</v>
      </c>
      <c r="F1020">
        <f>IF(martianeum[[#This Row],[zawartosc '[%']]]&gt;=1,martianeum[[#This Row],[masa '[kg']]]*martianeum[[#This Row],[zawartosc '[%']]]*0.01,0)</f>
        <v>0</v>
      </c>
      <c r="G1020">
        <f>martianeum[[#This Row],[stan_magazynu '[kg']]]+martianeum[[#This Row],[ile_kg_materiału_z_ładunku]]</f>
        <v>24.482399999999934</v>
      </c>
      <c r="H1020">
        <f>IF(martianeum[[#This Row],[stan_po_wydobyciu_z_ładunku]]&gt;=100,100,0)</f>
        <v>0</v>
      </c>
      <c r="I1020">
        <f>martianeum[[#This Row],[stan_po_wydobyciu_z_ładunku]]-martianeum[[#This Row],[ile_zabiera_na_orbite]]</f>
        <v>24.482399999999934</v>
      </c>
    </row>
    <row r="1021" spans="1:9" x14ac:dyDescent="0.25">
      <c r="A1021" s="1">
        <v>49660</v>
      </c>
      <c r="B1021">
        <f t="shared" si="15"/>
        <v>24.482399999999934</v>
      </c>
      <c r="C1021" t="s">
        <v>20</v>
      </c>
      <c r="D1021">
        <v>21.6</v>
      </c>
      <c r="E1021">
        <v>4</v>
      </c>
      <c r="F1021">
        <f>IF(martianeum[[#This Row],[zawartosc '[%']]]&gt;=1,martianeum[[#This Row],[masa '[kg']]]*martianeum[[#This Row],[zawartosc '[%']]]*0.01,0)</f>
        <v>0.8640000000000001</v>
      </c>
      <c r="G1021">
        <f>martianeum[[#This Row],[stan_magazynu '[kg']]]+martianeum[[#This Row],[ile_kg_materiału_z_ładunku]]</f>
        <v>25.346399999999935</v>
      </c>
      <c r="H1021">
        <f>IF(martianeum[[#This Row],[stan_po_wydobyciu_z_ładunku]]&gt;=100,100,0)</f>
        <v>0</v>
      </c>
      <c r="I1021">
        <f>martianeum[[#This Row],[stan_po_wydobyciu_z_ładunku]]-martianeum[[#This Row],[ile_zabiera_na_orbite]]</f>
        <v>25.346399999999935</v>
      </c>
    </row>
    <row r="1022" spans="1:9" x14ac:dyDescent="0.25">
      <c r="A1022" s="1">
        <v>49661</v>
      </c>
      <c r="B1022">
        <f t="shared" si="15"/>
        <v>25.346399999999935</v>
      </c>
      <c r="C1022" t="s">
        <v>23</v>
      </c>
      <c r="D1022">
        <v>16.5</v>
      </c>
      <c r="E1022">
        <v>4.2</v>
      </c>
      <c r="F1022">
        <f>IF(martianeum[[#This Row],[zawartosc '[%']]]&gt;=1,martianeum[[#This Row],[masa '[kg']]]*martianeum[[#This Row],[zawartosc '[%']]]*0.01,0)</f>
        <v>0.69299999999999995</v>
      </c>
      <c r="G1022">
        <f>martianeum[[#This Row],[stan_magazynu '[kg']]]+martianeum[[#This Row],[ile_kg_materiału_z_ładunku]]</f>
        <v>26.039399999999937</v>
      </c>
      <c r="H1022">
        <f>IF(martianeum[[#This Row],[stan_po_wydobyciu_z_ładunku]]&gt;=100,100,0)</f>
        <v>0</v>
      </c>
      <c r="I1022">
        <f>martianeum[[#This Row],[stan_po_wydobyciu_z_ładunku]]-martianeum[[#This Row],[ile_zabiera_na_orbite]]</f>
        <v>26.039399999999937</v>
      </c>
    </row>
    <row r="1023" spans="1:9" x14ac:dyDescent="0.25">
      <c r="A1023" s="1">
        <v>49662</v>
      </c>
      <c r="B1023">
        <f t="shared" si="15"/>
        <v>26.039399999999937</v>
      </c>
      <c r="C1023" t="s">
        <v>13</v>
      </c>
      <c r="D1023">
        <v>24.6</v>
      </c>
      <c r="E1023">
        <v>10.6</v>
      </c>
      <c r="F1023">
        <f>IF(martianeum[[#This Row],[zawartosc '[%']]]&gt;=1,martianeum[[#This Row],[masa '[kg']]]*martianeum[[#This Row],[zawartosc '[%']]]*0.01,0)</f>
        <v>2.6076000000000001</v>
      </c>
      <c r="G1023">
        <f>martianeum[[#This Row],[stan_magazynu '[kg']]]+martianeum[[#This Row],[ile_kg_materiału_z_ładunku]]</f>
        <v>28.646999999999938</v>
      </c>
      <c r="H1023">
        <f>IF(martianeum[[#This Row],[stan_po_wydobyciu_z_ładunku]]&gt;=100,100,0)</f>
        <v>0</v>
      </c>
      <c r="I1023">
        <f>martianeum[[#This Row],[stan_po_wydobyciu_z_ładunku]]-martianeum[[#This Row],[ile_zabiera_na_orbite]]</f>
        <v>28.646999999999938</v>
      </c>
    </row>
    <row r="1024" spans="1:9" x14ac:dyDescent="0.25">
      <c r="A1024" s="1">
        <v>49663</v>
      </c>
      <c r="B1024">
        <f t="shared" si="15"/>
        <v>28.646999999999938</v>
      </c>
      <c r="C1024" t="s">
        <v>10</v>
      </c>
      <c r="D1024">
        <v>28.9</v>
      </c>
      <c r="E1024">
        <v>40.799999999999997</v>
      </c>
      <c r="F1024">
        <f>IF(martianeum[[#This Row],[zawartosc '[%']]]&gt;=1,martianeum[[#This Row],[masa '[kg']]]*martianeum[[#This Row],[zawartosc '[%']]]*0.01,0)</f>
        <v>11.7912</v>
      </c>
      <c r="G1024">
        <f>martianeum[[#This Row],[stan_magazynu '[kg']]]+martianeum[[#This Row],[ile_kg_materiału_z_ładunku]]</f>
        <v>40.438199999999938</v>
      </c>
      <c r="H1024">
        <f>IF(martianeum[[#This Row],[stan_po_wydobyciu_z_ładunku]]&gt;=100,100,0)</f>
        <v>0</v>
      </c>
      <c r="I1024">
        <f>martianeum[[#This Row],[stan_po_wydobyciu_z_ładunku]]-martianeum[[#This Row],[ile_zabiera_na_orbite]]</f>
        <v>40.438199999999938</v>
      </c>
    </row>
    <row r="1025" spans="1:9" x14ac:dyDescent="0.25">
      <c r="A1025" s="1">
        <v>49664</v>
      </c>
      <c r="B1025">
        <f t="shared" si="15"/>
        <v>40.438199999999938</v>
      </c>
      <c r="C1025" t="s">
        <v>10</v>
      </c>
      <c r="D1025">
        <v>22.1</v>
      </c>
      <c r="E1025">
        <v>10</v>
      </c>
      <c r="F1025">
        <f>IF(martianeum[[#This Row],[zawartosc '[%']]]&gt;=1,martianeum[[#This Row],[masa '[kg']]]*martianeum[[#This Row],[zawartosc '[%']]]*0.01,0)</f>
        <v>2.21</v>
      </c>
      <c r="G1025">
        <f>martianeum[[#This Row],[stan_magazynu '[kg']]]+martianeum[[#This Row],[ile_kg_materiału_z_ładunku]]</f>
        <v>42.648199999999939</v>
      </c>
      <c r="H1025">
        <f>IF(martianeum[[#This Row],[stan_po_wydobyciu_z_ładunku]]&gt;=100,100,0)</f>
        <v>0</v>
      </c>
      <c r="I1025">
        <f>martianeum[[#This Row],[stan_po_wydobyciu_z_ładunku]]-martianeum[[#This Row],[ile_zabiera_na_orbite]]</f>
        <v>42.648199999999939</v>
      </c>
    </row>
    <row r="1026" spans="1:9" x14ac:dyDescent="0.25">
      <c r="A1026" s="1">
        <v>49665</v>
      </c>
      <c r="B1026">
        <f t="shared" si="15"/>
        <v>42.648199999999939</v>
      </c>
      <c r="C1026" t="s">
        <v>21</v>
      </c>
      <c r="D1026">
        <v>29.3</v>
      </c>
      <c r="E1026">
        <v>0</v>
      </c>
      <c r="F1026">
        <f>IF(martianeum[[#This Row],[zawartosc '[%']]]&gt;=1,martianeum[[#This Row],[masa '[kg']]]*martianeum[[#This Row],[zawartosc '[%']]]*0.01,0)</f>
        <v>0</v>
      </c>
      <c r="G1026">
        <f>martianeum[[#This Row],[stan_magazynu '[kg']]]+martianeum[[#This Row],[ile_kg_materiału_z_ładunku]]</f>
        <v>42.648199999999939</v>
      </c>
      <c r="H1026">
        <f>IF(martianeum[[#This Row],[stan_po_wydobyciu_z_ładunku]]&gt;=100,100,0)</f>
        <v>0</v>
      </c>
      <c r="I1026">
        <f>martianeum[[#This Row],[stan_po_wydobyciu_z_ładunku]]-martianeum[[#This Row],[ile_zabiera_na_orbite]]</f>
        <v>42.648199999999939</v>
      </c>
    </row>
    <row r="1027" spans="1:9" x14ac:dyDescent="0.25">
      <c r="A1027" s="1">
        <v>49666</v>
      </c>
      <c r="B1027">
        <f t="shared" si="15"/>
        <v>42.648199999999939</v>
      </c>
      <c r="C1027" t="s">
        <v>18</v>
      </c>
      <c r="D1027">
        <v>18.8</v>
      </c>
      <c r="E1027">
        <v>4.7</v>
      </c>
      <c r="F1027">
        <f>IF(martianeum[[#This Row],[zawartosc '[%']]]&gt;=1,martianeum[[#This Row],[masa '[kg']]]*martianeum[[#This Row],[zawartosc '[%']]]*0.01,0)</f>
        <v>0.88360000000000016</v>
      </c>
      <c r="G1027">
        <f>martianeum[[#This Row],[stan_magazynu '[kg']]]+martianeum[[#This Row],[ile_kg_materiału_z_ładunku]]</f>
        <v>43.53179999999994</v>
      </c>
      <c r="H1027">
        <f>IF(martianeum[[#This Row],[stan_po_wydobyciu_z_ładunku]]&gt;=100,100,0)</f>
        <v>0</v>
      </c>
      <c r="I1027">
        <f>martianeum[[#This Row],[stan_po_wydobyciu_z_ładunku]]-martianeum[[#This Row],[ile_zabiera_na_orbite]]</f>
        <v>43.53179999999994</v>
      </c>
    </row>
    <row r="1028" spans="1:9" x14ac:dyDescent="0.25">
      <c r="A1028" s="1">
        <v>49667</v>
      </c>
      <c r="B1028">
        <f t="shared" ref="B1028:B1091" si="16">I1027</f>
        <v>43.53179999999994</v>
      </c>
      <c r="C1028" t="s">
        <v>19</v>
      </c>
      <c r="D1028">
        <v>26.5</v>
      </c>
      <c r="E1028">
        <v>7.3</v>
      </c>
      <c r="F1028">
        <f>IF(martianeum[[#This Row],[zawartosc '[%']]]&gt;=1,martianeum[[#This Row],[masa '[kg']]]*martianeum[[#This Row],[zawartosc '[%']]]*0.01,0)</f>
        <v>1.9344999999999999</v>
      </c>
      <c r="G1028">
        <f>martianeum[[#This Row],[stan_magazynu '[kg']]]+martianeum[[#This Row],[ile_kg_materiału_z_ładunku]]</f>
        <v>45.46629999999994</v>
      </c>
      <c r="H1028">
        <f>IF(martianeum[[#This Row],[stan_po_wydobyciu_z_ładunku]]&gt;=100,100,0)</f>
        <v>0</v>
      </c>
      <c r="I1028">
        <f>martianeum[[#This Row],[stan_po_wydobyciu_z_ładunku]]-martianeum[[#This Row],[ile_zabiera_na_orbite]]</f>
        <v>45.46629999999994</v>
      </c>
    </row>
    <row r="1029" spans="1:9" x14ac:dyDescent="0.25">
      <c r="A1029" s="1">
        <v>49668</v>
      </c>
      <c r="B1029">
        <f t="shared" si="16"/>
        <v>45.46629999999994</v>
      </c>
      <c r="C1029" t="s">
        <v>11</v>
      </c>
      <c r="D1029">
        <v>24</v>
      </c>
      <c r="E1029">
        <v>0</v>
      </c>
      <c r="F1029">
        <f>IF(martianeum[[#This Row],[zawartosc '[%']]]&gt;=1,martianeum[[#This Row],[masa '[kg']]]*martianeum[[#This Row],[zawartosc '[%']]]*0.01,0)</f>
        <v>0</v>
      </c>
      <c r="G1029">
        <f>martianeum[[#This Row],[stan_magazynu '[kg']]]+martianeum[[#This Row],[ile_kg_materiału_z_ładunku]]</f>
        <v>45.46629999999994</v>
      </c>
      <c r="H1029">
        <f>IF(martianeum[[#This Row],[stan_po_wydobyciu_z_ładunku]]&gt;=100,100,0)</f>
        <v>0</v>
      </c>
      <c r="I1029">
        <f>martianeum[[#This Row],[stan_po_wydobyciu_z_ładunku]]-martianeum[[#This Row],[ile_zabiera_na_orbite]]</f>
        <v>45.46629999999994</v>
      </c>
    </row>
    <row r="1030" spans="1:9" x14ac:dyDescent="0.25">
      <c r="A1030" s="1">
        <v>49669</v>
      </c>
      <c r="B1030">
        <f t="shared" si="16"/>
        <v>45.46629999999994</v>
      </c>
      <c r="C1030" t="s">
        <v>19</v>
      </c>
      <c r="D1030">
        <v>21</v>
      </c>
      <c r="E1030">
        <v>12.2</v>
      </c>
      <c r="F1030">
        <f>IF(martianeum[[#This Row],[zawartosc '[%']]]&gt;=1,martianeum[[#This Row],[masa '[kg']]]*martianeum[[#This Row],[zawartosc '[%']]]*0.01,0)</f>
        <v>2.5619999999999998</v>
      </c>
      <c r="G1030">
        <f>martianeum[[#This Row],[stan_magazynu '[kg']]]+martianeum[[#This Row],[ile_kg_materiału_z_ładunku]]</f>
        <v>48.028299999999938</v>
      </c>
      <c r="H1030">
        <f>IF(martianeum[[#This Row],[stan_po_wydobyciu_z_ładunku]]&gt;=100,100,0)</f>
        <v>0</v>
      </c>
      <c r="I1030">
        <f>martianeum[[#This Row],[stan_po_wydobyciu_z_ładunku]]-martianeum[[#This Row],[ile_zabiera_na_orbite]]</f>
        <v>48.028299999999938</v>
      </c>
    </row>
    <row r="1031" spans="1:9" x14ac:dyDescent="0.25">
      <c r="A1031" s="1">
        <v>49670</v>
      </c>
      <c r="B1031">
        <f t="shared" si="16"/>
        <v>48.028299999999938</v>
      </c>
      <c r="C1031" t="s">
        <v>17</v>
      </c>
      <c r="D1031">
        <v>28.1</v>
      </c>
      <c r="E1031">
        <v>6.7</v>
      </c>
      <c r="F1031">
        <f>IF(martianeum[[#This Row],[zawartosc '[%']]]&gt;=1,martianeum[[#This Row],[masa '[kg']]]*martianeum[[#This Row],[zawartosc '[%']]]*0.01,0)</f>
        <v>1.8827</v>
      </c>
      <c r="G1031">
        <f>martianeum[[#This Row],[stan_magazynu '[kg']]]+martianeum[[#This Row],[ile_kg_materiału_z_ładunku]]</f>
        <v>49.910999999999937</v>
      </c>
      <c r="H1031">
        <f>IF(martianeum[[#This Row],[stan_po_wydobyciu_z_ładunku]]&gt;=100,100,0)</f>
        <v>0</v>
      </c>
      <c r="I1031">
        <f>martianeum[[#This Row],[stan_po_wydobyciu_z_ładunku]]-martianeum[[#This Row],[ile_zabiera_na_orbite]]</f>
        <v>49.910999999999937</v>
      </c>
    </row>
    <row r="1032" spans="1:9" x14ac:dyDescent="0.25">
      <c r="A1032" s="1">
        <v>49671</v>
      </c>
      <c r="B1032">
        <f t="shared" si="16"/>
        <v>49.910999999999937</v>
      </c>
      <c r="C1032" t="s">
        <v>14</v>
      </c>
      <c r="D1032">
        <v>23.3</v>
      </c>
      <c r="E1032">
        <v>4.8</v>
      </c>
      <c r="F1032">
        <f>IF(martianeum[[#This Row],[zawartosc '[%']]]&gt;=1,martianeum[[#This Row],[masa '[kg']]]*martianeum[[#This Row],[zawartosc '[%']]]*0.01,0)</f>
        <v>1.1184000000000001</v>
      </c>
      <c r="G1032">
        <f>martianeum[[#This Row],[stan_magazynu '[kg']]]+martianeum[[#This Row],[ile_kg_materiału_z_ładunku]]</f>
        <v>51.029399999999939</v>
      </c>
      <c r="H1032">
        <f>IF(martianeum[[#This Row],[stan_po_wydobyciu_z_ładunku]]&gt;=100,100,0)</f>
        <v>0</v>
      </c>
      <c r="I1032">
        <f>martianeum[[#This Row],[stan_po_wydobyciu_z_ładunku]]-martianeum[[#This Row],[ile_zabiera_na_orbite]]</f>
        <v>51.029399999999939</v>
      </c>
    </row>
    <row r="1033" spans="1:9" x14ac:dyDescent="0.25">
      <c r="A1033" s="1">
        <v>49672</v>
      </c>
      <c r="B1033">
        <f t="shared" si="16"/>
        <v>51.029399999999939</v>
      </c>
      <c r="C1033" t="s">
        <v>17</v>
      </c>
      <c r="D1033">
        <v>14.3</v>
      </c>
      <c r="E1033">
        <v>1.5</v>
      </c>
      <c r="F1033">
        <f>IF(martianeum[[#This Row],[zawartosc '[%']]]&gt;=1,martianeum[[#This Row],[masa '[kg']]]*martianeum[[#This Row],[zawartosc '[%']]]*0.01,0)</f>
        <v>0.21450000000000002</v>
      </c>
      <c r="G1033">
        <f>martianeum[[#This Row],[stan_magazynu '[kg']]]+martianeum[[#This Row],[ile_kg_materiału_z_ładunku]]</f>
        <v>51.24389999999994</v>
      </c>
      <c r="H1033">
        <f>IF(martianeum[[#This Row],[stan_po_wydobyciu_z_ładunku]]&gt;=100,100,0)</f>
        <v>0</v>
      </c>
      <c r="I1033">
        <f>martianeum[[#This Row],[stan_po_wydobyciu_z_ładunku]]-martianeum[[#This Row],[ile_zabiera_na_orbite]]</f>
        <v>51.24389999999994</v>
      </c>
    </row>
    <row r="1034" spans="1:9" x14ac:dyDescent="0.25">
      <c r="A1034" s="1">
        <v>49673</v>
      </c>
      <c r="B1034">
        <f t="shared" si="16"/>
        <v>51.24389999999994</v>
      </c>
      <c r="C1034" t="s">
        <v>25</v>
      </c>
      <c r="D1034">
        <v>12.6</v>
      </c>
      <c r="E1034">
        <v>1.1000000000000001</v>
      </c>
      <c r="F1034">
        <f>IF(martianeum[[#This Row],[zawartosc '[%']]]&gt;=1,martianeum[[#This Row],[masa '[kg']]]*martianeum[[#This Row],[zawartosc '[%']]]*0.01,0)</f>
        <v>0.13860000000000003</v>
      </c>
      <c r="G1034">
        <f>martianeum[[#This Row],[stan_magazynu '[kg']]]+martianeum[[#This Row],[ile_kg_materiału_z_ładunku]]</f>
        <v>51.382499999999936</v>
      </c>
      <c r="H1034">
        <f>IF(martianeum[[#This Row],[stan_po_wydobyciu_z_ładunku]]&gt;=100,100,0)</f>
        <v>0</v>
      </c>
      <c r="I1034">
        <f>martianeum[[#This Row],[stan_po_wydobyciu_z_ładunku]]-martianeum[[#This Row],[ile_zabiera_na_orbite]]</f>
        <v>51.382499999999936</v>
      </c>
    </row>
    <row r="1035" spans="1:9" x14ac:dyDescent="0.25">
      <c r="A1035" s="1">
        <v>49674</v>
      </c>
      <c r="B1035">
        <f t="shared" si="16"/>
        <v>51.382499999999936</v>
      </c>
      <c r="C1035" t="s">
        <v>19</v>
      </c>
      <c r="D1035">
        <v>18.100000000000001</v>
      </c>
      <c r="E1035">
        <v>0</v>
      </c>
      <c r="F1035">
        <f>IF(martianeum[[#This Row],[zawartosc '[%']]]&gt;=1,martianeum[[#This Row],[masa '[kg']]]*martianeum[[#This Row],[zawartosc '[%']]]*0.01,0)</f>
        <v>0</v>
      </c>
      <c r="G1035">
        <f>martianeum[[#This Row],[stan_magazynu '[kg']]]+martianeum[[#This Row],[ile_kg_materiału_z_ładunku]]</f>
        <v>51.382499999999936</v>
      </c>
      <c r="H1035">
        <f>IF(martianeum[[#This Row],[stan_po_wydobyciu_z_ładunku]]&gt;=100,100,0)</f>
        <v>0</v>
      </c>
      <c r="I1035">
        <f>martianeum[[#This Row],[stan_po_wydobyciu_z_ładunku]]-martianeum[[#This Row],[ile_zabiera_na_orbite]]</f>
        <v>51.382499999999936</v>
      </c>
    </row>
    <row r="1036" spans="1:9" x14ac:dyDescent="0.25">
      <c r="A1036" s="1">
        <v>49675</v>
      </c>
      <c r="B1036">
        <f t="shared" si="16"/>
        <v>51.382499999999936</v>
      </c>
      <c r="C1036" t="s">
        <v>15</v>
      </c>
      <c r="D1036">
        <v>19</v>
      </c>
      <c r="E1036">
        <v>11</v>
      </c>
      <c r="F1036">
        <f>IF(martianeum[[#This Row],[zawartosc '[%']]]&gt;=1,martianeum[[#This Row],[masa '[kg']]]*martianeum[[#This Row],[zawartosc '[%']]]*0.01,0)</f>
        <v>2.09</v>
      </c>
      <c r="G1036">
        <f>martianeum[[#This Row],[stan_magazynu '[kg']]]+martianeum[[#This Row],[ile_kg_materiału_z_ładunku]]</f>
        <v>53.47249999999994</v>
      </c>
      <c r="H1036">
        <f>IF(martianeum[[#This Row],[stan_po_wydobyciu_z_ładunku]]&gt;=100,100,0)</f>
        <v>0</v>
      </c>
      <c r="I1036">
        <f>martianeum[[#This Row],[stan_po_wydobyciu_z_ładunku]]-martianeum[[#This Row],[ile_zabiera_na_orbite]]</f>
        <v>53.47249999999994</v>
      </c>
    </row>
    <row r="1037" spans="1:9" x14ac:dyDescent="0.25">
      <c r="A1037" s="1">
        <v>49676</v>
      </c>
      <c r="B1037">
        <f t="shared" si="16"/>
        <v>53.47249999999994</v>
      </c>
      <c r="C1037" t="s">
        <v>14</v>
      </c>
      <c r="D1037">
        <v>13.1</v>
      </c>
      <c r="E1037">
        <v>0</v>
      </c>
      <c r="F1037">
        <f>IF(martianeum[[#This Row],[zawartosc '[%']]]&gt;=1,martianeum[[#This Row],[masa '[kg']]]*martianeum[[#This Row],[zawartosc '[%']]]*0.01,0)</f>
        <v>0</v>
      </c>
      <c r="G1037">
        <f>martianeum[[#This Row],[stan_magazynu '[kg']]]+martianeum[[#This Row],[ile_kg_materiału_z_ładunku]]</f>
        <v>53.47249999999994</v>
      </c>
      <c r="H1037">
        <f>IF(martianeum[[#This Row],[stan_po_wydobyciu_z_ładunku]]&gt;=100,100,0)</f>
        <v>0</v>
      </c>
      <c r="I1037">
        <f>martianeum[[#This Row],[stan_po_wydobyciu_z_ładunku]]-martianeum[[#This Row],[ile_zabiera_na_orbite]]</f>
        <v>53.47249999999994</v>
      </c>
    </row>
    <row r="1038" spans="1:9" x14ac:dyDescent="0.25">
      <c r="A1038" s="1">
        <v>49677</v>
      </c>
      <c r="B1038">
        <f t="shared" si="16"/>
        <v>53.47249999999994</v>
      </c>
      <c r="C1038" t="s">
        <v>13</v>
      </c>
      <c r="D1038">
        <v>17.3</v>
      </c>
      <c r="E1038">
        <v>1.1000000000000001</v>
      </c>
      <c r="F1038">
        <f>IF(martianeum[[#This Row],[zawartosc '[%']]]&gt;=1,martianeum[[#This Row],[masa '[kg']]]*martianeum[[#This Row],[zawartosc '[%']]]*0.01,0)</f>
        <v>0.19030000000000002</v>
      </c>
      <c r="G1038">
        <f>martianeum[[#This Row],[stan_magazynu '[kg']]]+martianeum[[#This Row],[ile_kg_materiału_z_ładunku]]</f>
        <v>53.66279999999994</v>
      </c>
      <c r="H1038">
        <f>IF(martianeum[[#This Row],[stan_po_wydobyciu_z_ładunku]]&gt;=100,100,0)</f>
        <v>0</v>
      </c>
      <c r="I1038">
        <f>martianeum[[#This Row],[stan_po_wydobyciu_z_ładunku]]-martianeum[[#This Row],[ile_zabiera_na_orbite]]</f>
        <v>53.66279999999994</v>
      </c>
    </row>
    <row r="1039" spans="1:9" x14ac:dyDescent="0.25">
      <c r="A1039" s="1">
        <v>49678</v>
      </c>
      <c r="B1039">
        <f t="shared" si="16"/>
        <v>53.66279999999994</v>
      </c>
      <c r="C1039" t="s">
        <v>17</v>
      </c>
      <c r="D1039">
        <v>23.7</v>
      </c>
      <c r="E1039">
        <v>5.9</v>
      </c>
      <c r="F1039">
        <f>IF(martianeum[[#This Row],[zawartosc '[%']]]&gt;=1,martianeum[[#This Row],[masa '[kg']]]*martianeum[[#This Row],[zawartosc '[%']]]*0.01,0)</f>
        <v>1.3983000000000001</v>
      </c>
      <c r="G1039">
        <f>martianeum[[#This Row],[stan_magazynu '[kg']]]+martianeum[[#This Row],[ile_kg_materiału_z_ładunku]]</f>
        <v>55.061099999999939</v>
      </c>
      <c r="H1039">
        <f>IF(martianeum[[#This Row],[stan_po_wydobyciu_z_ładunku]]&gt;=100,100,0)</f>
        <v>0</v>
      </c>
      <c r="I1039">
        <f>martianeum[[#This Row],[stan_po_wydobyciu_z_ładunku]]-martianeum[[#This Row],[ile_zabiera_na_orbite]]</f>
        <v>55.061099999999939</v>
      </c>
    </row>
    <row r="1040" spans="1:9" x14ac:dyDescent="0.25">
      <c r="A1040" s="1">
        <v>49679</v>
      </c>
      <c r="B1040">
        <f t="shared" si="16"/>
        <v>55.061099999999939</v>
      </c>
      <c r="C1040" t="s">
        <v>33</v>
      </c>
      <c r="D1040">
        <v>26.3</v>
      </c>
      <c r="E1040">
        <v>0</v>
      </c>
      <c r="F1040">
        <f>IF(martianeum[[#This Row],[zawartosc '[%']]]&gt;=1,martianeum[[#This Row],[masa '[kg']]]*martianeum[[#This Row],[zawartosc '[%']]]*0.01,0)</f>
        <v>0</v>
      </c>
      <c r="G1040">
        <f>martianeum[[#This Row],[stan_magazynu '[kg']]]+martianeum[[#This Row],[ile_kg_materiału_z_ładunku]]</f>
        <v>55.061099999999939</v>
      </c>
      <c r="H1040">
        <f>IF(martianeum[[#This Row],[stan_po_wydobyciu_z_ładunku]]&gt;=100,100,0)</f>
        <v>0</v>
      </c>
      <c r="I1040">
        <f>martianeum[[#This Row],[stan_po_wydobyciu_z_ładunku]]-martianeum[[#This Row],[ile_zabiera_na_orbite]]</f>
        <v>55.061099999999939</v>
      </c>
    </row>
    <row r="1041" spans="1:9" x14ac:dyDescent="0.25">
      <c r="A1041" s="1">
        <v>49680</v>
      </c>
      <c r="B1041">
        <f t="shared" si="16"/>
        <v>55.061099999999939</v>
      </c>
      <c r="C1041" t="s">
        <v>15</v>
      </c>
      <c r="D1041">
        <v>16.399999999999999</v>
      </c>
      <c r="E1041">
        <v>0</v>
      </c>
      <c r="F1041">
        <f>IF(martianeum[[#This Row],[zawartosc '[%']]]&gt;=1,martianeum[[#This Row],[masa '[kg']]]*martianeum[[#This Row],[zawartosc '[%']]]*0.01,0)</f>
        <v>0</v>
      </c>
      <c r="G1041">
        <f>martianeum[[#This Row],[stan_magazynu '[kg']]]+martianeum[[#This Row],[ile_kg_materiału_z_ładunku]]</f>
        <v>55.061099999999939</v>
      </c>
      <c r="H1041">
        <f>IF(martianeum[[#This Row],[stan_po_wydobyciu_z_ładunku]]&gt;=100,100,0)</f>
        <v>0</v>
      </c>
      <c r="I1041">
        <f>martianeum[[#This Row],[stan_po_wydobyciu_z_ładunku]]-martianeum[[#This Row],[ile_zabiera_na_orbite]]</f>
        <v>55.061099999999939</v>
      </c>
    </row>
    <row r="1042" spans="1:9" x14ac:dyDescent="0.25">
      <c r="A1042" s="1">
        <v>49681</v>
      </c>
      <c r="B1042">
        <f t="shared" si="16"/>
        <v>55.061099999999939</v>
      </c>
      <c r="C1042" t="s">
        <v>9</v>
      </c>
      <c r="D1042">
        <v>13</v>
      </c>
      <c r="E1042">
        <v>0</v>
      </c>
      <c r="F1042">
        <f>IF(martianeum[[#This Row],[zawartosc '[%']]]&gt;=1,martianeum[[#This Row],[masa '[kg']]]*martianeum[[#This Row],[zawartosc '[%']]]*0.01,0)</f>
        <v>0</v>
      </c>
      <c r="G1042">
        <f>martianeum[[#This Row],[stan_magazynu '[kg']]]+martianeum[[#This Row],[ile_kg_materiału_z_ładunku]]</f>
        <v>55.061099999999939</v>
      </c>
      <c r="H1042">
        <f>IF(martianeum[[#This Row],[stan_po_wydobyciu_z_ładunku]]&gt;=100,100,0)</f>
        <v>0</v>
      </c>
      <c r="I1042">
        <f>martianeum[[#This Row],[stan_po_wydobyciu_z_ładunku]]-martianeum[[#This Row],[ile_zabiera_na_orbite]]</f>
        <v>55.061099999999939</v>
      </c>
    </row>
    <row r="1043" spans="1:9" x14ac:dyDescent="0.25">
      <c r="A1043" s="1">
        <v>49682</v>
      </c>
      <c r="B1043">
        <f t="shared" si="16"/>
        <v>55.061099999999939</v>
      </c>
      <c r="C1043" t="s">
        <v>11</v>
      </c>
      <c r="D1043">
        <v>28.6</v>
      </c>
      <c r="E1043">
        <v>1</v>
      </c>
      <c r="F1043">
        <f>IF(martianeum[[#This Row],[zawartosc '[%']]]&gt;=1,martianeum[[#This Row],[masa '[kg']]]*martianeum[[#This Row],[zawartosc '[%']]]*0.01,0)</f>
        <v>0.28600000000000003</v>
      </c>
      <c r="G1043">
        <f>martianeum[[#This Row],[stan_magazynu '[kg']]]+martianeum[[#This Row],[ile_kg_materiału_z_ładunku]]</f>
        <v>55.347099999999941</v>
      </c>
      <c r="H1043">
        <f>IF(martianeum[[#This Row],[stan_po_wydobyciu_z_ładunku]]&gt;=100,100,0)</f>
        <v>0</v>
      </c>
      <c r="I1043">
        <f>martianeum[[#This Row],[stan_po_wydobyciu_z_ładunku]]-martianeum[[#This Row],[ile_zabiera_na_orbite]]</f>
        <v>55.347099999999941</v>
      </c>
    </row>
    <row r="1044" spans="1:9" x14ac:dyDescent="0.25">
      <c r="A1044" s="1">
        <v>49683</v>
      </c>
      <c r="B1044">
        <f t="shared" si="16"/>
        <v>55.347099999999941</v>
      </c>
      <c r="C1044" t="s">
        <v>10</v>
      </c>
      <c r="D1044">
        <v>11.1</v>
      </c>
      <c r="E1044">
        <v>2.4</v>
      </c>
      <c r="F1044">
        <f>IF(martianeum[[#This Row],[zawartosc '[%']]]&gt;=1,martianeum[[#This Row],[masa '[kg']]]*martianeum[[#This Row],[zawartosc '[%']]]*0.01,0)</f>
        <v>0.26639999999999997</v>
      </c>
      <c r="G1044">
        <f>martianeum[[#This Row],[stan_magazynu '[kg']]]+martianeum[[#This Row],[ile_kg_materiału_z_ładunku]]</f>
        <v>55.613499999999938</v>
      </c>
      <c r="H1044">
        <f>IF(martianeum[[#This Row],[stan_po_wydobyciu_z_ładunku]]&gt;=100,100,0)</f>
        <v>0</v>
      </c>
      <c r="I1044">
        <f>martianeum[[#This Row],[stan_po_wydobyciu_z_ładunku]]-martianeum[[#This Row],[ile_zabiera_na_orbite]]</f>
        <v>55.613499999999938</v>
      </c>
    </row>
    <row r="1045" spans="1:9" x14ac:dyDescent="0.25">
      <c r="A1045" s="1">
        <v>49684</v>
      </c>
      <c r="B1045">
        <f t="shared" si="16"/>
        <v>55.613499999999938</v>
      </c>
      <c r="C1045" t="s">
        <v>24</v>
      </c>
      <c r="D1045">
        <v>12.9</v>
      </c>
      <c r="E1045">
        <v>2.9</v>
      </c>
      <c r="F1045">
        <f>IF(martianeum[[#This Row],[zawartosc '[%']]]&gt;=1,martianeum[[#This Row],[masa '[kg']]]*martianeum[[#This Row],[zawartosc '[%']]]*0.01,0)</f>
        <v>0.37409999999999999</v>
      </c>
      <c r="G1045">
        <f>martianeum[[#This Row],[stan_magazynu '[kg']]]+martianeum[[#This Row],[ile_kg_materiału_z_ładunku]]</f>
        <v>55.987599999999937</v>
      </c>
      <c r="H1045">
        <f>IF(martianeum[[#This Row],[stan_po_wydobyciu_z_ładunku]]&gt;=100,100,0)</f>
        <v>0</v>
      </c>
      <c r="I1045">
        <f>martianeum[[#This Row],[stan_po_wydobyciu_z_ładunku]]-martianeum[[#This Row],[ile_zabiera_na_orbite]]</f>
        <v>55.987599999999937</v>
      </c>
    </row>
    <row r="1046" spans="1:9" x14ac:dyDescent="0.25">
      <c r="A1046" s="1">
        <v>49685</v>
      </c>
      <c r="B1046">
        <f t="shared" si="16"/>
        <v>55.987599999999937</v>
      </c>
      <c r="C1046" t="s">
        <v>30</v>
      </c>
      <c r="D1046">
        <v>28.4</v>
      </c>
      <c r="E1046">
        <v>0.9</v>
      </c>
      <c r="F1046">
        <f>IF(martianeum[[#This Row],[zawartosc '[%']]]&gt;=1,martianeum[[#This Row],[masa '[kg']]]*martianeum[[#This Row],[zawartosc '[%']]]*0.01,0)</f>
        <v>0</v>
      </c>
      <c r="G1046">
        <f>martianeum[[#This Row],[stan_magazynu '[kg']]]+martianeum[[#This Row],[ile_kg_materiału_z_ładunku]]</f>
        <v>55.987599999999937</v>
      </c>
      <c r="H1046">
        <f>IF(martianeum[[#This Row],[stan_po_wydobyciu_z_ładunku]]&gt;=100,100,0)</f>
        <v>0</v>
      </c>
      <c r="I1046">
        <f>martianeum[[#This Row],[stan_po_wydobyciu_z_ładunku]]-martianeum[[#This Row],[ile_zabiera_na_orbite]]</f>
        <v>55.987599999999937</v>
      </c>
    </row>
    <row r="1047" spans="1:9" x14ac:dyDescent="0.25">
      <c r="A1047" s="1">
        <v>49686</v>
      </c>
      <c r="B1047">
        <f t="shared" si="16"/>
        <v>55.987599999999937</v>
      </c>
      <c r="C1047" t="s">
        <v>19</v>
      </c>
      <c r="D1047">
        <v>21.8</v>
      </c>
      <c r="E1047">
        <v>3.4</v>
      </c>
      <c r="F1047">
        <f>IF(martianeum[[#This Row],[zawartosc '[%']]]&gt;=1,martianeum[[#This Row],[masa '[kg']]]*martianeum[[#This Row],[zawartosc '[%']]]*0.01,0)</f>
        <v>0.74120000000000008</v>
      </c>
      <c r="G1047">
        <f>martianeum[[#This Row],[stan_magazynu '[kg']]]+martianeum[[#This Row],[ile_kg_materiału_z_ładunku]]</f>
        <v>56.728799999999936</v>
      </c>
      <c r="H1047">
        <f>IF(martianeum[[#This Row],[stan_po_wydobyciu_z_ładunku]]&gt;=100,100,0)</f>
        <v>0</v>
      </c>
      <c r="I1047">
        <f>martianeum[[#This Row],[stan_po_wydobyciu_z_ładunku]]-martianeum[[#This Row],[ile_zabiera_na_orbite]]</f>
        <v>56.728799999999936</v>
      </c>
    </row>
    <row r="1048" spans="1:9" x14ac:dyDescent="0.25">
      <c r="A1048" s="1">
        <v>49687</v>
      </c>
      <c r="B1048">
        <f t="shared" si="16"/>
        <v>56.728799999999936</v>
      </c>
      <c r="C1048" t="s">
        <v>6</v>
      </c>
      <c r="D1048">
        <v>20.8</v>
      </c>
      <c r="E1048">
        <v>11.8</v>
      </c>
      <c r="F1048">
        <f>IF(martianeum[[#This Row],[zawartosc '[%']]]&gt;=1,martianeum[[#This Row],[masa '[kg']]]*martianeum[[#This Row],[zawartosc '[%']]]*0.01,0)</f>
        <v>2.4544000000000001</v>
      </c>
      <c r="G1048">
        <f>martianeum[[#This Row],[stan_magazynu '[kg']]]+martianeum[[#This Row],[ile_kg_materiału_z_ładunku]]</f>
        <v>59.183199999999935</v>
      </c>
      <c r="H1048">
        <f>IF(martianeum[[#This Row],[stan_po_wydobyciu_z_ładunku]]&gt;=100,100,0)</f>
        <v>0</v>
      </c>
      <c r="I1048">
        <f>martianeum[[#This Row],[stan_po_wydobyciu_z_ładunku]]-martianeum[[#This Row],[ile_zabiera_na_orbite]]</f>
        <v>59.183199999999935</v>
      </c>
    </row>
    <row r="1049" spans="1:9" x14ac:dyDescent="0.25">
      <c r="A1049" s="1">
        <v>49688</v>
      </c>
      <c r="B1049">
        <f t="shared" si="16"/>
        <v>59.183199999999935</v>
      </c>
      <c r="C1049" t="s">
        <v>13</v>
      </c>
      <c r="D1049">
        <v>17.399999999999999</v>
      </c>
      <c r="E1049">
        <v>0</v>
      </c>
      <c r="F1049">
        <f>IF(martianeum[[#This Row],[zawartosc '[%']]]&gt;=1,martianeum[[#This Row],[masa '[kg']]]*martianeum[[#This Row],[zawartosc '[%']]]*0.01,0)</f>
        <v>0</v>
      </c>
      <c r="G1049">
        <f>martianeum[[#This Row],[stan_magazynu '[kg']]]+martianeum[[#This Row],[ile_kg_materiału_z_ładunku]]</f>
        <v>59.183199999999935</v>
      </c>
      <c r="H1049">
        <f>IF(martianeum[[#This Row],[stan_po_wydobyciu_z_ładunku]]&gt;=100,100,0)</f>
        <v>0</v>
      </c>
      <c r="I1049">
        <f>martianeum[[#This Row],[stan_po_wydobyciu_z_ładunku]]-martianeum[[#This Row],[ile_zabiera_na_orbite]]</f>
        <v>59.183199999999935</v>
      </c>
    </row>
    <row r="1050" spans="1:9" x14ac:dyDescent="0.25">
      <c r="A1050" s="1">
        <v>49689</v>
      </c>
      <c r="B1050">
        <f t="shared" si="16"/>
        <v>59.183199999999935</v>
      </c>
      <c r="C1050" t="s">
        <v>6</v>
      </c>
      <c r="D1050">
        <v>24.8</v>
      </c>
      <c r="E1050">
        <v>0</v>
      </c>
      <c r="F1050">
        <f>IF(martianeum[[#This Row],[zawartosc '[%']]]&gt;=1,martianeum[[#This Row],[masa '[kg']]]*martianeum[[#This Row],[zawartosc '[%']]]*0.01,0)</f>
        <v>0</v>
      </c>
      <c r="G1050">
        <f>martianeum[[#This Row],[stan_magazynu '[kg']]]+martianeum[[#This Row],[ile_kg_materiału_z_ładunku]]</f>
        <v>59.183199999999935</v>
      </c>
      <c r="H1050">
        <f>IF(martianeum[[#This Row],[stan_po_wydobyciu_z_ładunku]]&gt;=100,100,0)</f>
        <v>0</v>
      </c>
      <c r="I1050">
        <f>martianeum[[#This Row],[stan_po_wydobyciu_z_ładunku]]-martianeum[[#This Row],[ile_zabiera_na_orbite]]</f>
        <v>59.183199999999935</v>
      </c>
    </row>
    <row r="1051" spans="1:9" x14ac:dyDescent="0.25">
      <c r="A1051" s="1">
        <v>49690</v>
      </c>
      <c r="B1051">
        <f t="shared" si="16"/>
        <v>59.183199999999935</v>
      </c>
      <c r="C1051" t="s">
        <v>9</v>
      </c>
      <c r="D1051">
        <v>12.9</v>
      </c>
      <c r="E1051">
        <v>0</v>
      </c>
      <c r="F1051">
        <f>IF(martianeum[[#This Row],[zawartosc '[%']]]&gt;=1,martianeum[[#This Row],[masa '[kg']]]*martianeum[[#This Row],[zawartosc '[%']]]*0.01,0)</f>
        <v>0</v>
      </c>
      <c r="G1051">
        <f>martianeum[[#This Row],[stan_magazynu '[kg']]]+martianeum[[#This Row],[ile_kg_materiału_z_ładunku]]</f>
        <v>59.183199999999935</v>
      </c>
      <c r="H1051">
        <f>IF(martianeum[[#This Row],[stan_po_wydobyciu_z_ładunku]]&gt;=100,100,0)</f>
        <v>0</v>
      </c>
      <c r="I1051">
        <f>martianeum[[#This Row],[stan_po_wydobyciu_z_ładunku]]-martianeum[[#This Row],[ile_zabiera_na_orbite]]</f>
        <v>59.183199999999935</v>
      </c>
    </row>
    <row r="1052" spans="1:9" x14ac:dyDescent="0.25">
      <c r="A1052" s="1">
        <v>49691</v>
      </c>
      <c r="B1052">
        <f t="shared" si="16"/>
        <v>59.183199999999935</v>
      </c>
      <c r="C1052" t="s">
        <v>17</v>
      </c>
      <c r="D1052">
        <v>25.9</v>
      </c>
      <c r="E1052">
        <v>0</v>
      </c>
      <c r="F1052">
        <f>IF(martianeum[[#This Row],[zawartosc '[%']]]&gt;=1,martianeum[[#This Row],[masa '[kg']]]*martianeum[[#This Row],[zawartosc '[%']]]*0.01,0)</f>
        <v>0</v>
      </c>
      <c r="G1052">
        <f>martianeum[[#This Row],[stan_magazynu '[kg']]]+martianeum[[#This Row],[ile_kg_materiału_z_ładunku]]</f>
        <v>59.183199999999935</v>
      </c>
      <c r="H1052">
        <f>IF(martianeum[[#This Row],[stan_po_wydobyciu_z_ładunku]]&gt;=100,100,0)</f>
        <v>0</v>
      </c>
      <c r="I1052">
        <f>martianeum[[#This Row],[stan_po_wydobyciu_z_ładunku]]-martianeum[[#This Row],[ile_zabiera_na_orbite]]</f>
        <v>59.183199999999935</v>
      </c>
    </row>
    <row r="1053" spans="1:9" x14ac:dyDescent="0.25">
      <c r="A1053" s="1">
        <v>49692</v>
      </c>
      <c r="B1053">
        <f t="shared" si="16"/>
        <v>59.183199999999935</v>
      </c>
      <c r="C1053" t="s">
        <v>10</v>
      </c>
      <c r="D1053">
        <v>11.5</v>
      </c>
      <c r="E1053">
        <v>23.2</v>
      </c>
      <c r="F1053">
        <f>IF(martianeum[[#This Row],[zawartosc '[%']]]&gt;=1,martianeum[[#This Row],[masa '[kg']]]*martianeum[[#This Row],[zawartosc '[%']]]*0.01,0)</f>
        <v>2.6680000000000001</v>
      </c>
      <c r="G1053">
        <f>martianeum[[#This Row],[stan_magazynu '[kg']]]+martianeum[[#This Row],[ile_kg_materiału_z_ładunku]]</f>
        <v>61.851199999999935</v>
      </c>
      <c r="H1053">
        <f>IF(martianeum[[#This Row],[stan_po_wydobyciu_z_ładunku]]&gt;=100,100,0)</f>
        <v>0</v>
      </c>
      <c r="I1053">
        <f>martianeum[[#This Row],[stan_po_wydobyciu_z_ładunku]]-martianeum[[#This Row],[ile_zabiera_na_orbite]]</f>
        <v>61.851199999999935</v>
      </c>
    </row>
    <row r="1054" spans="1:9" x14ac:dyDescent="0.25">
      <c r="A1054" s="1">
        <v>49693</v>
      </c>
      <c r="B1054">
        <f t="shared" si="16"/>
        <v>61.851199999999935</v>
      </c>
      <c r="C1054" t="s">
        <v>20</v>
      </c>
      <c r="D1054">
        <v>25.5</v>
      </c>
      <c r="E1054">
        <v>0</v>
      </c>
      <c r="F1054">
        <f>IF(martianeum[[#This Row],[zawartosc '[%']]]&gt;=1,martianeum[[#This Row],[masa '[kg']]]*martianeum[[#This Row],[zawartosc '[%']]]*0.01,0)</f>
        <v>0</v>
      </c>
      <c r="G1054">
        <f>martianeum[[#This Row],[stan_magazynu '[kg']]]+martianeum[[#This Row],[ile_kg_materiału_z_ładunku]]</f>
        <v>61.851199999999935</v>
      </c>
      <c r="H1054">
        <f>IF(martianeum[[#This Row],[stan_po_wydobyciu_z_ładunku]]&gt;=100,100,0)</f>
        <v>0</v>
      </c>
      <c r="I1054">
        <f>martianeum[[#This Row],[stan_po_wydobyciu_z_ładunku]]-martianeum[[#This Row],[ile_zabiera_na_orbite]]</f>
        <v>61.851199999999935</v>
      </c>
    </row>
    <row r="1055" spans="1:9" x14ac:dyDescent="0.25">
      <c r="A1055" s="1">
        <v>49694</v>
      </c>
      <c r="B1055">
        <f t="shared" si="16"/>
        <v>61.851199999999935</v>
      </c>
      <c r="C1055" t="s">
        <v>33</v>
      </c>
      <c r="D1055">
        <v>22.6</v>
      </c>
      <c r="E1055">
        <v>2.2000000000000002</v>
      </c>
      <c r="F1055">
        <f>IF(martianeum[[#This Row],[zawartosc '[%']]]&gt;=1,martianeum[[#This Row],[masa '[kg']]]*martianeum[[#This Row],[zawartosc '[%']]]*0.01,0)</f>
        <v>0.49720000000000009</v>
      </c>
      <c r="G1055">
        <f>martianeum[[#This Row],[stan_magazynu '[kg']]]+martianeum[[#This Row],[ile_kg_materiału_z_ładunku]]</f>
        <v>62.348399999999934</v>
      </c>
      <c r="H1055">
        <f>IF(martianeum[[#This Row],[stan_po_wydobyciu_z_ładunku]]&gt;=100,100,0)</f>
        <v>0</v>
      </c>
      <c r="I1055">
        <f>martianeum[[#This Row],[stan_po_wydobyciu_z_ładunku]]-martianeum[[#This Row],[ile_zabiera_na_orbite]]</f>
        <v>62.348399999999934</v>
      </c>
    </row>
    <row r="1056" spans="1:9" x14ac:dyDescent="0.25">
      <c r="A1056" s="1">
        <v>49695</v>
      </c>
      <c r="B1056">
        <f t="shared" si="16"/>
        <v>62.348399999999934</v>
      </c>
      <c r="C1056" t="s">
        <v>10</v>
      </c>
      <c r="D1056">
        <v>14.2</v>
      </c>
      <c r="E1056">
        <v>0</v>
      </c>
      <c r="F1056">
        <f>IF(martianeum[[#This Row],[zawartosc '[%']]]&gt;=1,martianeum[[#This Row],[masa '[kg']]]*martianeum[[#This Row],[zawartosc '[%']]]*0.01,0)</f>
        <v>0</v>
      </c>
      <c r="G1056">
        <f>martianeum[[#This Row],[stan_magazynu '[kg']]]+martianeum[[#This Row],[ile_kg_materiału_z_ładunku]]</f>
        <v>62.348399999999934</v>
      </c>
      <c r="H1056">
        <f>IF(martianeum[[#This Row],[stan_po_wydobyciu_z_ładunku]]&gt;=100,100,0)</f>
        <v>0</v>
      </c>
      <c r="I1056">
        <f>martianeum[[#This Row],[stan_po_wydobyciu_z_ładunku]]-martianeum[[#This Row],[ile_zabiera_na_orbite]]</f>
        <v>62.348399999999934</v>
      </c>
    </row>
    <row r="1057" spans="1:9" x14ac:dyDescent="0.25">
      <c r="A1057" s="1">
        <v>49696</v>
      </c>
      <c r="B1057">
        <f t="shared" si="16"/>
        <v>62.348399999999934</v>
      </c>
      <c r="C1057" t="s">
        <v>13</v>
      </c>
      <c r="D1057">
        <v>26.9</v>
      </c>
      <c r="E1057">
        <v>9.1999999999999993</v>
      </c>
      <c r="F1057">
        <f>IF(martianeum[[#This Row],[zawartosc '[%']]]&gt;=1,martianeum[[#This Row],[masa '[kg']]]*martianeum[[#This Row],[zawartosc '[%']]]*0.01,0)</f>
        <v>2.4747999999999997</v>
      </c>
      <c r="G1057">
        <f>martianeum[[#This Row],[stan_magazynu '[kg']]]+martianeum[[#This Row],[ile_kg_materiału_z_ładunku]]</f>
        <v>64.823199999999929</v>
      </c>
      <c r="H1057">
        <f>IF(martianeum[[#This Row],[stan_po_wydobyciu_z_ładunku]]&gt;=100,100,0)</f>
        <v>0</v>
      </c>
      <c r="I1057">
        <f>martianeum[[#This Row],[stan_po_wydobyciu_z_ładunku]]-martianeum[[#This Row],[ile_zabiera_na_orbite]]</f>
        <v>64.823199999999929</v>
      </c>
    </row>
    <row r="1058" spans="1:9" x14ac:dyDescent="0.25">
      <c r="A1058" s="1">
        <v>49697</v>
      </c>
      <c r="B1058">
        <f t="shared" si="16"/>
        <v>64.823199999999929</v>
      </c>
      <c r="C1058" t="s">
        <v>19</v>
      </c>
      <c r="D1058">
        <v>30</v>
      </c>
      <c r="E1058">
        <v>32.299999999999997</v>
      </c>
      <c r="F1058">
        <f>IF(martianeum[[#This Row],[zawartosc '[%']]]&gt;=1,martianeum[[#This Row],[masa '[kg']]]*martianeum[[#This Row],[zawartosc '[%']]]*0.01,0)</f>
        <v>9.69</v>
      </c>
      <c r="G1058">
        <f>martianeum[[#This Row],[stan_magazynu '[kg']]]+martianeum[[#This Row],[ile_kg_materiału_z_ładunku]]</f>
        <v>74.513199999999927</v>
      </c>
      <c r="H1058">
        <f>IF(martianeum[[#This Row],[stan_po_wydobyciu_z_ładunku]]&gt;=100,100,0)</f>
        <v>0</v>
      </c>
      <c r="I1058">
        <f>martianeum[[#This Row],[stan_po_wydobyciu_z_ładunku]]-martianeum[[#This Row],[ile_zabiera_na_orbite]]</f>
        <v>74.513199999999927</v>
      </c>
    </row>
    <row r="1059" spans="1:9" x14ac:dyDescent="0.25">
      <c r="A1059" s="1">
        <v>49698</v>
      </c>
      <c r="B1059">
        <f t="shared" si="16"/>
        <v>74.513199999999927</v>
      </c>
      <c r="C1059" t="s">
        <v>27</v>
      </c>
      <c r="D1059">
        <v>16.2</v>
      </c>
      <c r="E1059">
        <v>5.2</v>
      </c>
      <c r="F1059">
        <f>IF(martianeum[[#This Row],[zawartosc '[%']]]&gt;=1,martianeum[[#This Row],[masa '[kg']]]*martianeum[[#This Row],[zawartosc '[%']]]*0.01,0)</f>
        <v>0.84239999999999993</v>
      </c>
      <c r="G1059">
        <f>martianeum[[#This Row],[stan_magazynu '[kg']]]+martianeum[[#This Row],[ile_kg_materiału_z_ładunku]]</f>
        <v>75.355599999999924</v>
      </c>
      <c r="H1059">
        <f>IF(martianeum[[#This Row],[stan_po_wydobyciu_z_ładunku]]&gt;=100,100,0)</f>
        <v>0</v>
      </c>
      <c r="I1059">
        <f>martianeum[[#This Row],[stan_po_wydobyciu_z_ładunku]]-martianeum[[#This Row],[ile_zabiera_na_orbite]]</f>
        <v>75.355599999999924</v>
      </c>
    </row>
    <row r="1060" spans="1:9" x14ac:dyDescent="0.25">
      <c r="A1060" s="1">
        <v>49699</v>
      </c>
      <c r="B1060">
        <f t="shared" si="16"/>
        <v>75.355599999999924</v>
      </c>
      <c r="C1060" t="s">
        <v>11</v>
      </c>
      <c r="D1060">
        <v>12.2</v>
      </c>
      <c r="E1060">
        <v>0</v>
      </c>
      <c r="F1060">
        <f>IF(martianeum[[#This Row],[zawartosc '[%']]]&gt;=1,martianeum[[#This Row],[masa '[kg']]]*martianeum[[#This Row],[zawartosc '[%']]]*0.01,0)</f>
        <v>0</v>
      </c>
      <c r="G1060">
        <f>martianeum[[#This Row],[stan_magazynu '[kg']]]+martianeum[[#This Row],[ile_kg_materiału_z_ładunku]]</f>
        <v>75.355599999999924</v>
      </c>
      <c r="H1060">
        <f>IF(martianeum[[#This Row],[stan_po_wydobyciu_z_ładunku]]&gt;=100,100,0)</f>
        <v>0</v>
      </c>
      <c r="I1060">
        <f>martianeum[[#This Row],[stan_po_wydobyciu_z_ładunku]]-martianeum[[#This Row],[ile_zabiera_na_orbite]]</f>
        <v>75.355599999999924</v>
      </c>
    </row>
    <row r="1061" spans="1:9" x14ac:dyDescent="0.25">
      <c r="A1061" s="1">
        <v>49700</v>
      </c>
      <c r="B1061">
        <f t="shared" si="16"/>
        <v>75.355599999999924</v>
      </c>
      <c r="C1061" t="s">
        <v>15</v>
      </c>
      <c r="D1061">
        <v>28.7</v>
      </c>
      <c r="E1061">
        <v>0.5</v>
      </c>
      <c r="F1061">
        <f>IF(martianeum[[#This Row],[zawartosc '[%']]]&gt;=1,martianeum[[#This Row],[masa '[kg']]]*martianeum[[#This Row],[zawartosc '[%']]]*0.01,0)</f>
        <v>0</v>
      </c>
      <c r="G1061">
        <f>martianeum[[#This Row],[stan_magazynu '[kg']]]+martianeum[[#This Row],[ile_kg_materiału_z_ładunku]]</f>
        <v>75.355599999999924</v>
      </c>
      <c r="H1061">
        <f>IF(martianeum[[#This Row],[stan_po_wydobyciu_z_ładunku]]&gt;=100,100,0)</f>
        <v>0</v>
      </c>
      <c r="I1061">
        <f>martianeum[[#This Row],[stan_po_wydobyciu_z_ładunku]]-martianeum[[#This Row],[ile_zabiera_na_orbite]]</f>
        <v>75.355599999999924</v>
      </c>
    </row>
    <row r="1062" spans="1:9" x14ac:dyDescent="0.25">
      <c r="A1062" s="1">
        <v>49701</v>
      </c>
      <c r="B1062">
        <f t="shared" si="16"/>
        <v>75.355599999999924</v>
      </c>
      <c r="C1062" t="s">
        <v>6</v>
      </c>
      <c r="D1062">
        <v>23.3</v>
      </c>
      <c r="E1062">
        <v>11.1</v>
      </c>
      <c r="F1062">
        <f>IF(martianeum[[#This Row],[zawartosc '[%']]]&gt;=1,martianeum[[#This Row],[masa '[kg']]]*martianeum[[#This Row],[zawartosc '[%']]]*0.01,0)</f>
        <v>2.5863</v>
      </c>
      <c r="G1062">
        <f>martianeum[[#This Row],[stan_magazynu '[kg']]]+martianeum[[#This Row],[ile_kg_materiału_z_ładunku]]</f>
        <v>77.941899999999919</v>
      </c>
      <c r="H1062">
        <f>IF(martianeum[[#This Row],[stan_po_wydobyciu_z_ładunku]]&gt;=100,100,0)</f>
        <v>0</v>
      </c>
      <c r="I1062">
        <f>martianeum[[#This Row],[stan_po_wydobyciu_z_ładunku]]-martianeum[[#This Row],[ile_zabiera_na_orbite]]</f>
        <v>77.941899999999919</v>
      </c>
    </row>
    <row r="1063" spans="1:9" x14ac:dyDescent="0.25">
      <c r="A1063" s="1">
        <v>49702</v>
      </c>
      <c r="B1063">
        <f t="shared" si="16"/>
        <v>77.941899999999919</v>
      </c>
      <c r="C1063" t="s">
        <v>15</v>
      </c>
      <c r="D1063">
        <v>30</v>
      </c>
      <c r="E1063">
        <v>16.100000000000001</v>
      </c>
      <c r="F1063">
        <f>IF(martianeum[[#This Row],[zawartosc '[%']]]&gt;=1,martianeum[[#This Row],[masa '[kg']]]*martianeum[[#This Row],[zawartosc '[%']]]*0.01,0)</f>
        <v>4.830000000000001</v>
      </c>
      <c r="G1063">
        <f>martianeum[[#This Row],[stan_magazynu '[kg']]]+martianeum[[#This Row],[ile_kg_materiału_z_ładunku]]</f>
        <v>82.771899999999917</v>
      </c>
      <c r="H1063">
        <f>IF(martianeum[[#This Row],[stan_po_wydobyciu_z_ładunku]]&gt;=100,100,0)</f>
        <v>0</v>
      </c>
      <c r="I1063">
        <f>martianeum[[#This Row],[stan_po_wydobyciu_z_ładunku]]-martianeum[[#This Row],[ile_zabiera_na_orbite]]</f>
        <v>82.771899999999917</v>
      </c>
    </row>
    <row r="1064" spans="1:9" x14ac:dyDescent="0.25">
      <c r="A1064" s="1">
        <v>49703</v>
      </c>
      <c r="B1064">
        <f t="shared" si="16"/>
        <v>82.771899999999917</v>
      </c>
      <c r="C1064" t="s">
        <v>18</v>
      </c>
      <c r="D1064">
        <v>16</v>
      </c>
      <c r="E1064">
        <v>9.8000000000000007</v>
      </c>
      <c r="F1064">
        <f>IF(martianeum[[#This Row],[zawartosc '[%']]]&gt;=1,martianeum[[#This Row],[masa '[kg']]]*martianeum[[#This Row],[zawartosc '[%']]]*0.01,0)</f>
        <v>1.5680000000000001</v>
      </c>
      <c r="G1064">
        <f>martianeum[[#This Row],[stan_magazynu '[kg']]]+martianeum[[#This Row],[ile_kg_materiału_z_ładunku]]</f>
        <v>84.339899999999915</v>
      </c>
      <c r="H1064">
        <f>IF(martianeum[[#This Row],[stan_po_wydobyciu_z_ładunku]]&gt;=100,100,0)</f>
        <v>0</v>
      </c>
      <c r="I1064">
        <f>martianeum[[#This Row],[stan_po_wydobyciu_z_ładunku]]-martianeum[[#This Row],[ile_zabiera_na_orbite]]</f>
        <v>84.339899999999915</v>
      </c>
    </row>
    <row r="1065" spans="1:9" x14ac:dyDescent="0.25">
      <c r="A1065" s="1">
        <v>49704</v>
      </c>
      <c r="B1065">
        <f t="shared" si="16"/>
        <v>84.339899999999915</v>
      </c>
      <c r="C1065" t="s">
        <v>20</v>
      </c>
      <c r="D1065">
        <v>21.6</v>
      </c>
      <c r="E1065">
        <v>3.4</v>
      </c>
      <c r="F1065">
        <f>IF(martianeum[[#This Row],[zawartosc '[%']]]&gt;=1,martianeum[[#This Row],[masa '[kg']]]*martianeum[[#This Row],[zawartosc '[%']]]*0.01,0)</f>
        <v>0.73439999999999994</v>
      </c>
      <c r="G1065">
        <f>martianeum[[#This Row],[stan_magazynu '[kg']]]+martianeum[[#This Row],[ile_kg_materiału_z_ładunku]]</f>
        <v>85.074299999999909</v>
      </c>
      <c r="H1065">
        <f>IF(martianeum[[#This Row],[stan_po_wydobyciu_z_ładunku]]&gt;=100,100,0)</f>
        <v>0</v>
      </c>
      <c r="I1065">
        <f>martianeum[[#This Row],[stan_po_wydobyciu_z_ładunku]]-martianeum[[#This Row],[ile_zabiera_na_orbite]]</f>
        <v>85.074299999999909</v>
      </c>
    </row>
    <row r="1066" spans="1:9" x14ac:dyDescent="0.25">
      <c r="A1066" s="1">
        <v>49705</v>
      </c>
      <c r="B1066">
        <f t="shared" si="16"/>
        <v>85.074299999999909</v>
      </c>
      <c r="C1066" t="s">
        <v>19</v>
      </c>
      <c r="D1066">
        <v>27.9</v>
      </c>
      <c r="E1066">
        <v>4.8</v>
      </c>
      <c r="F1066">
        <f>IF(martianeum[[#This Row],[zawartosc '[%']]]&gt;=1,martianeum[[#This Row],[masa '[kg']]]*martianeum[[#This Row],[zawartosc '[%']]]*0.01,0)</f>
        <v>1.3391999999999999</v>
      </c>
      <c r="G1066">
        <f>martianeum[[#This Row],[stan_magazynu '[kg']]]+martianeum[[#This Row],[ile_kg_materiału_z_ładunku]]</f>
        <v>86.413499999999914</v>
      </c>
      <c r="H1066">
        <f>IF(martianeum[[#This Row],[stan_po_wydobyciu_z_ładunku]]&gt;=100,100,0)</f>
        <v>0</v>
      </c>
      <c r="I1066">
        <f>martianeum[[#This Row],[stan_po_wydobyciu_z_ładunku]]-martianeum[[#This Row],[ile_zabiera_na_orbite]]</f>
        <v>86.413499999999914</v>
      </c>
    </row>
    <row r="1067" spans="1:9" x14ac:dyDescent="0.25">
      <c r="A1067" s="1">
        <v>49706</v>
      </c>
      <c r="B1067">
        <f t="shared" si="16"/>
        <v>86.413499999999914</v>
      </c>
      <c r="C1067" t="s">
        <v>13</v>
      </c>
      <c r="D1067">
        <v>17.5</v>
      </c>
      <c r="E1067">
        <v>14.7</v>
      </c>
      <c r="F1067">
        <f>IF(martianeum[[#This Row],[zawartosc '[%']]]&gt;=1,martianeum[[#This Row],[masa '[kg']]]*martianeum[[#This Row],[zawartosc '[%']]]*0.01,0)</f>
        <v>2.5725000000000002</v>
      </c>
      <c r="G1067">
        <f>martianeum[[#This Row],[stan_magazynu '[kg']]]+martianeum[[#This Row],[ile_kg_materiału_z_ładunku]]</f>
        <v>88.985999999999919</v>
      </c>
      <c r="H1067">
        <f>IF(martianeum[[#This Row],[stan_po_wydobyciu_z_ładunku]]&gt;=100,100,0)</f>
        <v>0</v>
      </c>
      <c r="I1067">
        <f>martianeum[[#This Row],[stan_po_wydobyciu_z_ładunku]]-martianeum[[#This Row],[ile_zabiera_na_orbite]]</f>
        <v>88.985999999999919</v>
      </c>
    </row>
    <row r="1068" spans="1:9" x14ac:dyDescent="0.25">
      <c r="A1068" s="1">
        <v>49707</v>
      </c>
      <c r="B1068">
        <f t="shared" si="16"/>
        <v>88.985999999999919</v>
      </c>
      <c r="C1068" t="s">
        <v>7</v>
      </c>
      <c r="D1068">
        <v>20.7</v>
      </c>
      <c r="E1068">
        <v>0</v>
      </c>
      <c r="F1068">
        <f>IF(martianeum[[#This Row],[zawartosc '[%']]]&gt;=1,martianeum[[#This Row],[masa '[kg']]]*martianeum[[#This Row],[zawartosc '[%']]]*0.01,0)</f>
        <v>0</v>
      </c>
      <c r="G1068">
        <f>martianeum[[#This Row],[stan_magazynu '[kg']]]+martianeum[[#This Row],[ile_kg_materiału_z_ładunku]]</f>
        <v>88.985999999999919</v>
      </c>
      <c r="H1068">
        <f>IF(martianeum[[#This Row],[stan_po_wydobyciu_z_ładunku]]&gt;=100,100,0)</f>
        <v>0</v>
      </c>
      <c r="I1068">
        <f>martianeum[[#This Row],[stan_po_wydobyciu_z_ładunku]]-martianeum[[#This Row],[ile_zabiera_na_orbite]]</f>
        <v>88.985999999999919</v>
      </c>
    </row>
    <row r="1069" spans="1:9" x14ac:dyDescent="0.25">
      <c r="A1069" s="1">
        <v>49708</v>
      </c>
      <c r="B1069">
        <f t="shared" si="16"/>
        <v>88.985999999999919</v>
      </c>
      <c r="C1069" t="s">
        <v>10</v>
      </c>
      <c r="D1069">
        <v>10.8</v>
      </c>
      <c r="E1069">
        <v>36.4</v>
      </c>
      <c r="F1069">
        <f>IF(martianeum[[#This Row],[zawartosc '[%']]]&gt;=1,martianeum[[#This Row],[masa '[kg']]]*martianeum[[#This Row],[zawartosc '[%']]]*0.01,0)</f>
        <v>3.9312</v>
      </c>
      <c r="G1069">
        <f>martianeum[[#This Row],[stan_magazynu '[kg']]]+martianeum[[#This Row],[ile_kg_materiału_z_ładunku]]</f>
        <v>92.917199999999923</v>
      </c>
      <c r="H1069">
        <f>IF(martianeum[[#This Row],[stan_po_wydobyciu_z_ładunku]]&gt;=100,100,0)</f>
        <v>0</v>
      </c>
      <c r="I1069">
        <f>martianeum[[#This Row],[stan_po_wydobyciu_z_ładunku]]-martianeum[[#This Row],[ile_zabiera_na_orbite]]</f>
        <v>92.917199999999923</v>
      </c>
    </row>
    <row r="1070" spans="1:9" x14ac:dyDescent="0.25">
      <c r="A1070" s="1">
        <v>49709</v>
      </c>
      <c r="B1070">
        <f t="shared" si="16"/>
        <v>92.917199999999923</v>
      </c>
      <c r="C1070" t="s">
        <v>19</v>
      </c>
      <c r="D1070">
        <v>27.6</v>
      </c>
      <c r="E1070">
        <v>32.799999999999997</v>
      </c>
      <c r="F1070">
        <f>IF(martianeum[[#This Row],[zawartosc '[%']]]&gt;=1,martianeum[[#This Row],[masa '[kg']]]*martianeum[[#This Row],[zawartosc '[%']]]*0.01,0)</f>
        <v>9.0527999999999995</v>
      </c>
      <c r="G1070">
        <f>martianeum[[#This Row],[stan_magazynu '[kg']]]+martianeum[[#This Row],[ile_kg_materiału_z_ładunku]]</f>
        <v>101.96999999999993</v>
      </c>
      <c r="H1070">
        <f>IF(martianeum[[#This Row],[stan_po_wydobyciu_z_ładunku]]&gt;=100,100,0)</f>
        <v>100</v>
      </c>
      <c r="I1070">
        <f>martianeum[[#This Row],[stan_po_wydobyciu_z_ładunku]]-martianeum[[#This Row],[ile_zabiera_na_orbite]]</f>
        <v>1.9699999999999278</v>
      </c>
    </row>
    <row r="1071" spans="1:9" x14ac:dyDescent="0.25">
      <c r="A1071" s="1">
        <v>49710</v>
      </c>
      <c r="B1071">
        <f t="shared" si="16"/>
        <v>1.9699999999999278</v>
      </c>
      <c r="C1071" t="s">
        <v>11</v>
      </c>
      <c r="D1071">
        <v>10.8</v>
      </c>
      <c r="E1071">
        <v>11.6</v>
      </c>
      <c r="F1071">
        <f>IF(martianeum[[#This Row],[zawartosc '[%']]]&gt;=1,martianeum[[#This Row],[masa '[kg']]]*martianeum[[#This Row],[zawartosc '[%']]]*0.01,0)</f>
        <v>1.2528000000000001</v>
      </c>
      <c r="G1071">
        <f>martianeum[[#This Row],[stan_magazynu '[kg']]]+martianeum[[#This Row],[ile_kg_materiału_z_ładunku]]</f>
        <v>3.2227999999999279</v>
      </c>
      <c r="H1071">
        <f>IF(martianeum[[#This Row],[stan_po_wydobyciu_z_ładunku]]&gt;=100,100,0)</f>
        <v>0</v>
      </c>
      <c r="I1071">
        <f>martianeum[[#This Row],[stan_po_wydobyciu_z_ładunku]]-martianeum[[#This Row],[ile_zabiera_na_orbite]]</f>
        <v>3.2227999999999279</v>
      </c>
    </row>
    <row r="1072" spans="1:9" x14ac:dyDescent="0.25">
      <c r="A1072" s="1">
        <v>49711</v>
      </c>
      <c r="B1072">
        <f t="shared" si="16"/>
        <v>3.2227999999999279</v>
      </c>
      <c r="C1072" t="s">
        <v>17</v>
      </c>
      <c r="D1072">
        <v>13.7</v>
      </c>
      <c r="E1072">
        <v>0</v>
      </c>
      <c r="F1072">
        <f>IF(martianeum[[#This Row],[zawartosc '[%']]]&gt;=1,martianeum[[#This Row],[masa '[kg']]]*martianeum[[#This Row],[zawartosc '[%']]]*0.01,0)</f>
        <v>0</v>
      </c>
      <c r="G1072">
        <f>martianeum[[#This Row],[stan_magazynu '[kg']]]+martianeum[[#This Row],[ile_kg_materiału_z_ładunku]]</f>
        <v>3.2227999999999279</v>
      </c>
      <c r="H1072">
        <f>IF(martianeum[[#This Row],[stan_po_wydobyciu_z_ładunku]]&gt;=100,100,0)</f>
        <v>0</v>
      </c>
      <c r="I1072">
        <f>martianeum[[#This Row],[stan_po_wydobyciu_z_ładunku]]-martianeum[[#This Row],[ile_zabiera_na_orbite]]</f>
        <v>3.2227999999999279</v>
      </c>
    </row>
    <row r="1073" spans="1:9" x14ac:dyDescent="0.25">
      <c r="A1073" s="1">
        <v>49712</v>
      </c>
      <c r="B1073">
        <f t="shared" si="16"/>
        <v>3.2227999999999279</v>
      </c>
      <c r="C1073" t="s">
        <v>18</v>
      </c>
      <c r="D1073">
        <v>19.5</v>
      </c>
      <c r="E1073">
        <v>0</v>
      </c>
      <c r="F1073">
        <f>IF(martianeum[[#This Row],[zawartosc '[%']]]&gt;=1,martianeum[[#This Row],[masa '[kg']]]*martianeum[[#This Row],[zawartosc '[%']]]*0.01,0)</f>
        <v>0</v>
      </c>
      <c r="G1073">
        <f>martianeum[[#This Row],[stan_magazynu '[kg']]]+martianeum[[#This Row],[ile_kg_materiału_z_ładunku]]</f>
        <v>3.2227999999999279</v>
      </c>
      <c r="H1073">
        <f>IF(martianeum[[#This Row],[stan_po_wydobyciu_z_ładunku]]&gt;=100,100,0)</f>
        <v>0</v>
      </c>
      <c r="I1073">
        <f>martianeum[[#This Row],[stan_po_wydobyciu_z_ładunku]]-martianeum[[#This Row],[ile_zabiera_na_orbite]]</f>
        <v>3.2227999999999279</v>
      </c>
    </row>
    <row r="1074" spans="1:9" x14ac:dyDescent="0.25">
      <c r="A1074" s="1">
        <v>49713</v>
      </c>
      <c r="B1074">
        <f t="shared" si="16"/>
        <v>3.2227999999999279</v>
      </c>
      <c r="C1074" t="s">
        <v>9</v>
      </c>
      <c r="D1074">
        <v>21.6</v>
      </c>
      <c r="E1074">
        <v>11.6</v>
      </c>
      <c r="F1074">
        <f>IF(martianeum[[#This Row],[zawartosc '[%']]]&gt;=1,martianeum[[#This Row],[masa '[kg']]]*martianeum[[#This Row],[zawartosc '[%']]]*0.01,0)</f>
        <v>2.5056000000000003</v>
      </c>
      <c r="G1074">
        <f>martianeum[[#This Row],[stan_magazynu '[kg']]]+martianeum[[#This Row],[ile_kg_materiału_z_ładunku]]</f>
        <v>5.7283999999999278</v>
      </c>
      <c r="H1074">
        <f>IF(martianeum[[#This Row],[stan_po_wydobyciu_z_ładunku]]&gt;=100,100,0)</f>
        <v>0</v>
      </c>
      <c r="I1074">
        <f>martianeum[[#This Row],[stan_po_wydobyciu_z_ładunku]]-martianeum[[#This Row],[ile_zabiera_na_orbite]]</f>
        <v>5.7283999999999278</v>
      </c>
    </row>
    <row r="1075" spans="1:9" x14ac:dyDescent="0.25">
      <c r="A1075" s="1">
        <v>49714</v>
      </c>
      <c r="B1075">
        <f t="shared" si="16"/>
        <v>5.7283999999999278</v>
      </c>
      <c r="C1075" t="s">
        <v>17</v>
      </c>
      <c r="D1075">
        <v>21.6</v>
      </c>
      <c r="E1075">
        <v>2.7</v>
      </c>
      <c r="F1075">
        <f>IF(martianeum[[#This Row],[zawartosc '[%']]]&gt;=1,martianeum[[#This Row],[masa '[kg']]]*martianeum[[#This Row],[zawartosc '[%']]]*0.01,0)</f>
        <v>0.58320000000000005</v>
      </c>
      <c r="G1075">
        <f>martianeum[[#This Row],[stan_magazynu '[kg']]]+martianeum[[#This Row],[ile_kg_materiału_z_ładunku]]</f>
        <v>6.3115999999999275</v>
      </c>
      <c r="H1075">
        <f>IF(martianeum[[#This Row],[stan_po_wydobyciu_z_ładunku]]&gt;=100,100,0)</f>
        <v>0</v>
      </c>
      <c r="I1075">
        <f>martianeum[[#This Row],[stan_po_wydobyciu_z_ładunku]]-martianeum[[#This Row],[ile_zabiera_na_orbite]]</f>
        <v>6.3115999999999275</v>
      </c>
    </row>
    <row r="1076" spans="1:9" x14ac:dyDescent="0.25">
      <c r="A1076" s="1">
        <v>49715</v>
      </c>
      <c r="B1076">
        <f t="shared" si="16"/>
        <v>6.3115999999999275</v>
      </c>
      <c r="C1076" t="s">
        <v>24</v>
      </c>
      <c r="D1076">
        <v>16.100000000000001</v>
      </c>
      <c r="E1076">
        <v>0</v>
      </c>
      <c r="F1076">
        <f>IF(martianeum[[#This Row],[zawartosc '[%']]]&gt;=1,martianeum[[#This Row],[masa '[kg']]]*martianeum[[#This Row],[zawartosc '[%']]]*0.01,0)</f>
        <v>0</v>
      </c>
      <c r="G1076">
        <f>martianeum[[#This Row],[stan_magazynu '[kg']]]+martianeum[[#This Row],[ile_kg_materiału_z_ładunku]]</f>
        <v>6.3115999999999275</v>
      </c>
      <c r="H1076">
        <f>IF(martianeum[[#This Row],[stan_po_wydobyciu_z_ładunku]]&gt;=100,100,0)</f>
        <v>0</v>
      </c>
      <c r="I1076">
        <f>martianeum[[#This Row],[stan_po_wydobyciu_z_ładunku]]-martianeum[[#This Row],[ile_zabiera_na_orbite]]</f>
        <v>6.3115999999999275</v>
      </c>
    </row>
    <row r="1077" spans="1:9" x14ac:dyDescent="0.25">
      <c r="A1077" s="1">
        <v>49716</v>
      </c>
      <c r="B1077">
        <f t="shared" si="16"/>
        <v>6.3115999999999275</v>
      </c>
      <c r="C1077" t="s">
        <v>6</v>
      </c>
      <c r="D1077">
        <v>29.4</v>
      </c>
      <c r="E1077">
        <v>12.5</v>
      </c>
      <c r="F1077">
        <f>IF(martianeum[[#This Row],[zawartosc '[%']]]&gt;=1,martianeum[[#This Row],[masa '[kg']]]*martianeum[[#This Row],[zawartosc '[%']]]*0.01,0)</f>
        <v>3.6750000000000003</v>
      </c>
      <c r="G1077">
        <f>martianeum[[#This Row],[stan_magazynu '[kg']]]+martianeum[[#This Row],[ile_kg_materiału_z_ładunku]]</f>
        <v>9.9865999999999282</v>
      </c>
      <c r="H1077">
        <f>IF(martianeum[[#This Row],[stan_po_wydobyciu_z_ładunku]]&gt;=100,100,0)</f>
        <v>0</v>
      </c>
      <c r="I1077">
        <f>martianeum[[#This Row],[stan_po_wydobyciu_z_ładunku]]-martianeum[[#This Row],[ile_zabiera_na_orbite]]</f>
        <v>9.9865999999999282</v>
      </c>
    </row>
    <row r="1078" spans="1:9" x14ac:dyDescent="0.25">
      <c r="A1078" s="1">
        <v>49717</v>
      </c>
      <c r="B1078">
        <f t="shared" si="16"/>
        <v>9.9865999999999282</v>
      </c>
      <c r="C1078" t="s">
        <v>26</v>
      </c>
      <c r="D1078">
        <v>17.8</v>
      </c>
      <c r="E1078">
        <v>5.9</v>
      </c>
      <c r="F1078">
        <f>IF(martianeum[[#This Row],[zawartosc '[%']]]&gt;=1,martianeum[[#This Row],[masa '[kg']]]*martianeum[[#This Row],[zawartosc '[%']]]*0.01,0)</f>
        <v>1.0502</v>
      </c>
      <c r="G1078">
        <f>martianeum[[#This Row],[stan_magazynu '[kg']]]+martianeum[[#This Row],[ile_kg_materiału_z_ładunku]]</f>
        <v>11.036799999999928</v>
      </c>
      <c r="H1078">
        <f>IF(martianeum[[#This Row],[stan_po_wydobyciu_z_ładunku]]&gt;=100,100,0)</f>
        <v>0</v>
      </c>
      <c r="I1078">
        <f>martianeum[[#This Row],[stan_po_wydobyciu_z_ładunku]]-martianeum[[#This Row],[ile_zabiera_na_orbite]]</f>
        <v>11.036799999999928</v>
      </c>
    </row>
    <row r="1079" spans="1:9" x14ac:dyDescent="0.25">
      <c r="A1079" s="1">
        <v>49718</v>
      </c>
      <c r="B1079">
        <f t="shared" si="16"/>
        <v>11.036799999999928</v>
      </c>
      <c r="C1079" t="s">
        <v>19</v>
      </c>
      <c r="D1079">
        <v>26.1</v>
      </c>
      <c r="E1079">
        <v>14.8</v>
      </c>
      <c r="F1079">
        <f>IF(martianeum[[#This Row],[zawartosc '[%']]]&gt;=1,martianeum[[#This Row],[masa '[kg']]]*martianeum[[#This Row],[zawartosc '[%']]]*0.01,0)</f>
        <v>3.8628000000000005</v>
      </c>
      <c r="G1079">
        <f>martianeum[[#This Row],[stan_magazynu '[kg']]]+martianeum[[#This Row],[ile_kg_materiału_z_ładunku]]</f>
        <v>14.899599999999928</v>
      </c>
      <c r="H1079">
        <f>IF(martianeum[[#This Row],[stan_po_wydobyciu_z_ładunku]]&gt;=100,100,0)</f>
        <v>0</v>
      </c>
      <c r="I1079">
        <f>martianeum[[#This Row],[stan_po_wydobyciu_z_ładunku]]-martianeum[[#This Row],[ile_zabiera_na_orbite]]</f>
        <v>14.899599999999928</v>
      </c>
    </row>
    <row r="1080" spans="1:9" x14ac:dyDescent="0.25">
      <c r="A1080" s="1">
        <v>49719</v>
      </c>
      <c r="B1080">
        <f t="shared" si="16"/>
        <v>14.899599999999928</v>
      </c>
      <c r="C1080" t="s">
        <v>10</v>
      </c>
      <c r="D1080">
        <v>13.8</v>
      </c>
      <c r="E1080">
        <v>0</v>
      </c>
      <c r="F1080">
        <f>IF(martianeum[[#This Row],[zawartosc '[%']]]&gt;=1,martianeum[[#This Row],[masa '[kg']]]*martianeum[[#This Row],[zawartosc '[%']]]*0.01,0)</f>
        <v>0</v>
      </c>
      <c r="G1080">
        <f>martianeum[[#This Row],[stan_magazynu '[kg']]]+martianeum[[#This Row],[ile_kg_materiału_z_ładunku]]</f>
        <v>14.899599999999928</v>
      </c>
      <c r="H1080">
        <f>IF(martianeum[[#This Row],[stan_po_wydobyciu_z_ładunku]]&gt;=100,100,0)</f>
        <v>0</v>
      </c>
      <c r="I1080">
        <f>martianeum[[#This Row],[stan_po_wydobyciu_z_ładunku]]-martianeum[[#This Row],[ile_zabiera_na_orbite]]</f>
        <v>14.899599999999928</v>
      </c>
    </row>
    <row r="1081" spans="1:9" x14ac:dyDescent="0.25">
      <c r="A1081" s="1">
        <v>49720</v>
      </c>
      <c r="B1081">
        <f t="shared" si="16"/>
        <v>14.899599999999928</v>
      </c>
      <c r="C1081" t="s">
        <v>12</v>
      </c>
      <c r="D1081">
        <v>16.100000000000001</v>
      </c>
      <c r="E1081">
        <v>6.2</v>
      </c>
      <c r="F1081">
        <f>IF(martianeum[[#This Row],[zawartosc '[%']]]&gt;=1,martianeum[[#This Row],[masa '[kg']]]*martianeum[[#This Row],[zawartosc '[%']]]*0.01,0)</f>
        <v>0.99820000000000009</v>
      </c>
      <c r="G1081">
        <f>martianeum[[#This Row],[stan_magazynu '[kg']]]+martianeum[[#This Row],[ile_kg_materiału_z_ładunku]]</f>
        <v>15.897799999999929</v>
      </c>
      <c r="H1081">
        <f>IF(martianeum[[#This Row],[stan_po_wydobyciu_z_ładunku]]&gt;=100,100,0)</f>
        <v>0</v>
      </c>
      <c r="I1081">
        <f>martianeum[[#This Row],[stan_po_wydobyciu_z_ładunku]]-martianeum[[#This Row],[ile_zabiera_na_orbite]]</f>
        <v>15.897799999999929</v>
      </c>
    </row>
    <row r="1082" spans="1:9" x14ac:dyDescent="0.25">
      <c r="A1082" s="1">
        <v>49721</v>
      </c>
      <c r="B1082">
        <f t="shared" si="16"/>
        <v>15.897799999999929</v>
      </c>
      <c r="C1082" t="s">
        <v>10</v>
      </c>
      <c r="D1082">
        <v>23.2</v>
      </c>
      <c r="E1082">
        <v>45.8</v>
      </c>
      <c r="F1082">
        <f>IF(martianeum[[#This Row],[zawartosc '[%']]]&gt;=1,martianeum[[#This Row],[masa '[kg']]]*martianeum[[#This Row],[zawartosc '[%']]]*0.01,0)</f>
        <v>10.6256</v>
      </c>
      <c r="G1082">
        <f>martianeum[[#This Row],[stan_magazynu '[kg']]]+martianeum[[#This Row],[ile_kg_materiału_z_ładunku]]</f>
        <v>26.523399999999931</v>
      </c>
      <c r="H1082">
        <f>IF(martianeum[[#This Row],[stan_po_wydobyciu_z_ładunku]]&gt;=100,100,0)</f>
        <v>0</v>
      </c>
      <c r="I1082">
        <f>martianeum[[#This Row],[stan_po_wydobyciu_z_ładunku]]-martianeum[[#This Row],[ile_zabiera_na_orbite]]</f>
        <v>26.523399999999931</v>
      </c>
    </row>
    <row r="1083" spans="1:9" x14ac:dyDescent="0.25">
      <c r="A1083" s="1">
        <v>49722</v>
      </c>
      <c r="B1083">
        <f t="shared" si="16"/>
        <v>26.523399999999931</v>
      </c>
      <c r="C1083" t="s">
        <v>12</v>
      </c>
      <c r="D1083">
        <v>18.899999999999999</v>
      </c>
      <c r="E1083">
        <v>0</v>
      </c>
      <c r="F1083">
        <f>IF(martianeum[[#This Row],[zawartosc '[%']]]&gt;=1,martianeum[[#This Row],[masa '[kg']]]*martianeum[[#This Row],[zawartosc '[%']]]*0.01,0)</f>
        <v>0</v>
      </c>
      <c r="G1083">
        <f>martianeum[[#This Row],[stan_magazynu '[kg']]]+martianeum[[#This Row],[ile_kg_materiału_z_ładunku]]</f>
        <v>26.523399999999931</v>
      </c>
      <c r="H1083">
        <f>IF(martianeum[[#This Row],[stan_po_wydobyciu_z_ładunku]]&gt;=100,100,0)</f>
        <v>0</v>
      </c>
      <c r="I1083">
        <f>martianeum[[#This Row],[stan_po_wydobyciu_z_ładunku]]-martianeum[[#This Row],[ile_zabiera_na_orbite]]</f>
        <v>26.523399999999931</v>
      </c>
    </row>
    <row r="1084" spans="1:9" x14ac:dyDescent="0.25">
      <c r="A1084" s="1">
        <v>49723</v>
      </c>
      <c r="B1084">
        <f t="shared" si="16"/>
        <v>26.523399999999931</v>
      </c>
      <c r="C1084" t="s">
        <v>19</v>
      </c>
      <c r="D1084">
        <v>28.9</v>
      </c>
      <c r="E1084">
        <v>34.1</v>
      </c>
      <c r="F1084">
        <f>IF(martianeum[[#This Row],[zawartosc '[%']]]&gt;=1,martianeum[[#This Row],[masa '[kg']]]*martianeum[[#This Row],[zawartosc '[%']]]*0.01,0)</f>
        <v>9.8549000000000007</v>
      </c>
      <c r="G1084">
        <f>martianeum[[#This Row],[stan_magazynu '[kg']]]+martianeum[[#This Row],[ile_kg_materiału_z_ładunku]]</f>
        <v>36.378299999999932</v>
      </c>
      <c r="H1084">
        <f>IF(martianeum[[#This Row],[stan_po_wydobyciu_z_ładunku]]&gt;=100,100,0)</f>
        <v>0</v>
      </c>
      <c r="I1084">
        <f>martianeum[[#This Row],[stan_po_wydobyciu_z_ładunku]]-martianeum[[#This Row],[ile_zabiera_na_orbite]]</f>
        <v>36.378299999999932</v>
      </c>
    </row>
    <row r="1085" spans="1:9" x14ac:dyDescent="0.25">
      <c r="A1085" s="1">
        <v>49724</v>
      </c>
      <c r="B1085">
        <f t="shared" si="16"/>
        <v>36.378299999999932</v>
      </c>
      <c r="C1085" t="s">
        <v>10</v>
      </c>
      <c r="D1085">
        <v>19.3</v>
      </c>
      <c r="E1085">
        <v>49.6</v>
      </c>
      <c r="F1085">
        <f>IF(martianeum[[#This Row],[zawartosc '[%']]]&gt;=1,martianeum[[#This Row],[masa '[kg']]]*martianeum[[#This Row],[zawartosc '[%']]]*0.01,0)</f>
        <v>9.5728000000000009</v>
      </c>
      <c r="G1085">
        <f>martianeum[[#This Row],[stan_magazynu '[kg']]]+martianeum[[#This Row],[ile_kg_materiału_z_ładunku]]</f>
        <v>45.951099999999933</v>
      </c>
      <c r="H1085">
        <f>IF(martianeum[[#This Row],[stan_po_wydobyciu_z_ładunku]]&gt;=100,100,0)</f>
        <v>0</v>
      </c>
      <c r="I1085">
        <f>martianeum[[#This Row],[stan_po_wydobyciu_z_ładunku]]-martianeum[[#This Row],[ile_zabiera_na_orbite]]</f>
        <v>45.951099999999933</v>
      </c>
    </row>
    <row r="1086" spans="1:9" x14ac:dyDescent="0.25">
      <c r="A1086" s="1">
        <v>49725</v>
      </c>
      <c r="B1086">
        <f t="shared" si="16"/>
        <v>45.951099999999933</v>
      </c>
      <c r="C1086" t="s">
        <v>18</v>
      </c>
      <c r="D1086">
        <v>23.9</v>
      </c>
      <c r="E1086">
        <v>11.7</v>
      </c>
      <c r="F1086">
        <f>IF(martianeum[[#This Row],[zawartosc '[%']]]&gt;=1,martianeum[[#This Row],[masa '[kg']]]*martianeum[[#This Row],[zawartosc '[%']]]*0.01,0)</f>
        <v>2.7962999999999996</v>
      </c>
      <c r="G1086">
        <f>martianeum[[#This Row],[stan_magazynu '[kg']]]+martianeum[[#This Row],[ile_kg_materiału_z_ładunku]]</f>
        <v>48.747399999999935</v>
      </c>
      <c r="H1086">
        <f>IF(martianeum[[#This Row],[stan_po_wydobyciu_z_ładunku]]&gt;=100,100,0)</f>
        <v>0</v>
      </c>
      <c r="I1086">
        <f>martianeum[[#This Row],[stan_po_wydobyciu_z_ładunku]]-martianeum[[#This Row],[ile_zabiera_na_orbite]]</f>
        <v>48.747399999999935</v>
      </c>
    </row>
    <row r="1087" spans="1:9" x14ac:dyDescent="0.25">
      <c r="A1087" s="1">
        <v>49726</v>
      </c>
      <c r="B1087">
        <f t="shared" si="16"/>
        <v>48.747399999999935</v>
      </c>
      <c r="C1087" t="s">
        <v>13</v>
      </c>
      <c r="D1087">
        <v>28.6</v>
      </c>
      <c r="E1087">
        <v>11.5</v>
      </c>
      <c r="F1087">
        <f>IF(martianeum[[#This Row],[zawartosc '[%']]]&gt;=1,martianeum[[#This Row],[masa '[kg']]]*martianeum[[#This Row],[zawartosc '[%']]]*0.01,0)</f>
        <v>3.2890000000000006</v>
      </c>
      <c r="G1087">
        <f>martianeum[[#This Row],[stan_magazynu '[kg']]]+martianeum[[#This Row],[ile_kg_materiału_z_ładunku]]</f>
        <v>52.036399999999936</v>
      </c>
      <c r="H1087">
        <f>IF(martianeum[[#This Row],[stan_po_wydobyciu_z_ładunku]]&gt;=100,100,0)</f>
        <v>0</v>
      </c>
      <c r="I1087">
        <f>martianeum[[#This Row],[stan_po_wydobyciu_z_ładunku]]-martianeum[[#This Row],[ile_zabiera_na_orbite]]</f>
        <v>52.036399999999936</v>
      </c>
    </row>
    <row r="1088" spans="1:9" x14ac:dyDescent="0.25">
      <c r="A1088" s="1">
        <v>49727</v>
      </c>
      <c r="B1088">
        <f t="shared" si="16"/>
        <v>52.036399999999936</v>
      </c>
      <c r="C1088" t="s">
        <v>26</v>
      </c>
      <c r="D1088">
        <v>14.5</v>
      </c>
      <c r="E1088">
        <v>0.3</v>
      </c>
      <c r="F1088">
        <f>IF(martianeum[[#This Row],[zawartosc '[%']]]&gt;=1,martianeum[[#This Row],[masa '[kg']]]*martianeum[[#This Row],[zawartosc '[%']]]*0.01,0)</f>
        <v>0</v>
      </c>
      <c r="G1088">
        <f>martianeum[[#This Row],[stan_magazynu '[kg']]]+martianeum[[#This Row],[ile_kg_materiału_z_ładunku]]</f>
        <v>52.036399999999936</v>
      </c>
      <c r="H1088">
        <f>IF(martianeum[[#This Row],[stan_po_wydobyciu_z_ładunku]]&gt;=100,100,0)</f>
        <v>0</v>
      </c>
      <c r="I1088">
        <f>martianeum[[#This Row],[stan_po_wydobyciu_z_ładunku]]-martianeum[[#This Row],[ile_zabiera_na_orbite]]</f>
        <v>52.036399999999936</v>
      </c>
    </row>
    <row r="1089" spans="1:9" x14ac:dyDescent="0.25">
      <c r="A1089" s="1">
        <v>49728</v>
      </c>
      <c r="B1089">
        <f t="shared" si="16"/>
        <v>52.036399999999936</v>
      </c>
      <c r="C1089" t="s">
        <v>10</v>
      </c>
      <c r="D1089">
        <v>13</v>
      </c>
      <c r="E1089">
        <v>0</v>
      </c>
      <c r="F1089">
        <f>IF(martianeum[[#This Row],[zawartosc '[%']]]&gt;=1,martianeum[[#This Row],[masa '[kg']]]*martianeum[[#This Row],[zawartosc '[%']]]*0.01,0)</f>
        <v>0</v>
      </c>
      <c r="G1089">
        <f>martianeum[[#This Row],[stan_magazynu '[kg']]]+martianeum[[#This Row],[ile_kg_materiału_z_ładunku]]</f>
        <v>52.036399999999936</v>
      </c>
      <c r="H1089">
        <f>IF(martianeum[[#This Row],[stan_po_wydobyciu_z_ładunku]]&gt;=100,100,0)</f>
        <v>0</v>
      </c>
      <c r="I1089">
        <f>martianeum[[#This Row],[stan_po_wydobyciu_z_ładunku]]-martianeum[[#This Row],[ile_zabiera_na_orbite]]</f>
        <v>52.036399999999936</v>
      </c>
    </row>
    <row r="1090" spans="1:9" x14ac:dyDescent="0.25">
      <c r="A1090" s="1">
        <v>49729</v>
      </c>
      <c r="B1090">
        <f t="shared" si="16"/>
        <v>52.036399999999936</v>
      </c>
      <c r="C1090" t="s">
        <v>19</v>
      </c>
      <c r="D1090">
        <v>16.2</v>
      </c>
      <c r="E1090">
        <v>9.1999999999999993</v>
      </c>
      <c r="F1090">
        <f>IF(martianeum[[#This Row],[zawartosc '[%']]]&gt;=1,martianeum[[#This Row],[masa '[kg']]]*martianeum[[#This Row],[zawartosc '[%']]]*0.01,0)</f>
        <v>1.4903999999999999</v>
      </c>
      <c r="G1090">
        <f>martianeum[[#This Row],[stan_magazynu '[kg']]]+martianeum[[#This Row],[ile_kg_materiału_z_ładunku]]</f>
        <v>53.526799999999938</v>
      </c>
      <c r="H1090">
        <f>IF(martianeum[[#This Row],[stan_po_wydobyciu_z_ładunku]]&gt;=100,100,0)</f>
        <v>0</v>
      </c>
      <c r="I1090">
        <f>martianeum[[#This Row],[stan_po_wydobyciu_z_ładunku]]-martianeum[[#This Row],[ile_zabiera_na_orbite]]</f>
        <v>53.526799999999938</v>
      </c>
    </row>
    <row r="1091" spans="1:9" x14ac:dyDescent="0.25">
      <c r="A1091" s="1">
        <v>49730</v>
      </c>
      <c r="B1091">
        <f t="shared" si="16"/>
        <v>53.526799999999938</v>
      </c>
      <c r="C1091" t="s">
        <v>15</v>
      </c>
      <c r="D1091">
        <v>27.1</v>
      </c>
      <c r="E1091">
        <v>6.3</v>
      </c>
      <c r="F1091">
        <f>IF(martianeum[[#This Row],[zawartosc '[%']]]&gt;=1,martianeum[[#This Row],[masa '[kg']]]*martianeum[[#This Row],[zawartosc '[%']]]*0.01,0)</f>
        <v>1.7073000000000003</v>
      </c>
      <c r="G1091">
        <f>martianeum[[#This Row],[stan_magazynu '[kg']]]+martianeum[[#This Row],[ile_kg_materiału_z_ładunku]]</f>
        <v>55.234099999999941</v>
      </c>
      <c r="H1091">
        <f>IF(martianeum[[#This Row],[stan_po_wydobyciu_z_ładunku]]&gt;=100,100,0)</f>
        <v>0</v>
      </c>
      <c r="I1091">
        <f>martianeum[[#This Row],[stan_po_wydobyciu_z_ładunku]]-martianeum[[#This Row],[ile_zabiera_na_orbite]]</f>
        <v>55.234099999999941</v>
      </c>
    </row>
    <row r="1092" spans="1:9" x14ac:dyDescent="0.25">
      <c r="A1092" s="1">
        <v>49731</v>
      </c>
      <c r="B1092">
        <f t="shared" ref="B1092:B1155" si="17">I1091</f>
        <v>55.234099999999941</v>
      </c>
      <c r="C1092" t="s">
        <v>10</v>
      </c>
      <c r="D1092">
        <v>15.6</v>
      </c>
      <c r="E1092">
        <v>28</v>
      </c>
      <c r="F1092">
        <f>IF(martianeum[[#This Row],[zawartosc '[%']]]&gt;=1,martianeum[[#This Row],[masa '[kg']]]*martianeum[[#This Row],[zawartosc '[%']]]*0.01,0)</f>
        <v>4.3680000000000003</v>
      </c>
      <c r="G1092">
        <f>martianeum[[#This Row],[stan_magazynu '[kg']]]+martianeum[[#This Row],[ile_kg_materiału_z_ładunku]]</f>
        <v>59.602099999999943</v>
      </c>
      <c r="H1092">
        <f>IF(martianeum[[#This Row],[stan_po_wydobyciu_z_ładunku]]&gt;=100,100,0)</f>
        <v>0</v>
      </c>
      <c r="I1092">
        <f>martianeum[[#This Row],[stan_po_wydobyciu_z_ładunku]]-martianeum[[#This Row],[ile_zabiera_na_orbite]]</f>
        <v>59.602099999999943</v>
      </c>
    </row>
    <row r="1093" spans="1:9" x14ac:dyDescent="0.25">
      <c r="A1093" s="1">
        <v>49732</v>
      </c>
      <c r="B1093">
        <f t="shared" si="17"/>
        <v>59.602099999999943</v>
      </c>
      <c r="C1093" t="s">
        <v>26</v>
      </c>
      <c r="D1093">
        <v>28.9</v>
      </c>
      <c r="E1093">
        <v>6.8</v>
      </c>
      <c r="F1093">
        <f>IF(martianeum[[#This Row],[zawartosc '[%']]]&gt;=1,martianeum[[#This Row],[masa '[kg']]]*martianeum[[#This Row],[zawartosc '[%']]]*0.01,0)</f>
        <v>1.9651999999999998</v>
      </c>
      <c r="G1093">
        <f>martianeum[[#This Row],[stan_magazynu '[kg']]]+martianeum[[#This Row],[ile_kg_materiału_z_ładunku]]</f>
        <v>61.567299999999946</v>
      </c>
      <c r="H1093">
        <f>IF(martianeum[[#This Row],[stan_po_wydobyciu_z_ładunku]]&gt;=100,100,0)</f>
        <v>0</v>
      </c>
      <c r="I1093">
        <f>martianeum[[#This Row],[stan_po_wydobyciu_z_ładunku]]-martianeum[[#This Row],[ile_zabiera_na_orbite]]</f>
        <v>61.567299999999946</v>
      </c>
    </row>
    <row r="1094" spans="1:9" x14ac:dyDescent="0.25">
      <c r="A1094" s="1">
        <v>49733</v>
      </c>
      <c r="B1094">
        <f t="shared" si="17"/>
        <v>61.567299999999946</v>
      </c>
      <c r="C1094" t="s">
        <v>6</v>
      </c>
      <c r="D1094">
        <v>13.8</v>
      </c>
      <c r="E1094">
        <v>11.9</v>
      </c>
      <c r="F1094">
        <f>IF(martianeum[[#This Row],[zawartosc '[%']]]&gt;=1,martianeum[[#This Row],[masa '[kg']]]*martianeum[[#This Row],[zawartosc '[%']]]*0.01,0)</f>
        <v>1.6422000000000003</v>
      </c>
      <c r="G1094">
        <f>martianeum[[#This Row],[stan_magazynu '[kg']]]+martianeum[[#This Row],[ile_kg_materiału_z_ładunku]]</f>
        <v>63.209499999999949</v>
      </c>
      <c r="H1094">
        <f>IF(martianeum[[#This Row],[stan_po_wydobyciu_z_ładunku]]&gt;=100,100,0)</f>
        <v>0</v>
      </c>
      <c r="I1094">
        <f>martianeum[[#This Row],[stan_po_wydobyciu_z_ładunku]]-martianeum[[#This Row],[ile_zabiera_na_orbite]]</f>
        <v>63.209499999999949</v>
      </c>
    </row>
    <row r="1095" spans="1:9" x14ac:dyDescent="0.25">
      <c r="A1095" s="1">
        <v>49734</v>
      </c>
      <c r="B1095">
        <f t="shared" si="17"/>
        <v>63.209499999999949</v>
      </c>
      <c r="C1095" t="s">
        <v>6</v>
      </c>
      <c r="D1095">
        <v>17.8</v>
      </c>
      <c r="E1095">
        <v>1.5</v>
      </c>
      <c r="F1095">
        <f>IF(martianeum[[#This Row],[zawartosc '[%']]]&gt;=1,martianeum[[#This Row],[masa '[kg']]]*martianeum[[#This Row],[zawartosc '[%']]]*0.01,0)</f>
        <v>0.26700000000000002</v>
      </c>
      <c r="G1095">
        <f>martianeum[[#This Row],[stan_magazynu '[kg']]]+martianeum[[#This Row],[ile_kg_materiału_z_ładunku]]</f>
        <v>63.476499999999952</v>
      </c>
      <c r="H1095">
        <f>IF(martianeum[[#This Row],[stan_po_wydobyciu_z_ładunku]]&gt;=100,100,0)</f>
        <v>0</v>
      </c>
      <c r="I1095">
        <f>martianeum[[#This Row],[stan_po_wydobyciu_z_ładunku]]-martianeum[[#This Row],[ile_zabiera_na_orbite]]</f>
        <v>63.476499999999952</v>
      </c>
    </row>
    <row r="1096" spans="1:9" x14ac:dyDescent="0.25">
      <c r="A1096" s="1">
        <v>49735</v>
      </c>
      <c r="B1096">
        <f t="shared" si="17"/>
        <v>63.476499999999952</v>
      </c>
      <c r="C1096" t="s">
        <v>22</v>
      </c>
      <c r="D1096">
        <v>25.1</v>
      </c>
      <c r="E1096">
        <v>0</v>
      </c>
      <c r="F1096">
        <f>IF(martianeum[[#This Row],[zawartosc '[%']]]&gt;=1,martianeum[[#This Row],[masa '[kg']]]*martianeum[[#This Row],[zawartosc '[%']]]*0.01,0)</f>
        <v>0</v>
      </c>
      <c r="G1096">
        <f>martianeum[[#This Row],[stan_magazynu '[kg']]]+martianeum[[#This Row],[ile_kg_materiału_z_ładunku]]</f>
        <v>63.476499999999952</v>
      </c>
      <c r="H1096">
        <f>IF(martianeum[[#This Row],[stan_po_wydobyciu_z_ładunku]]&gt;=100,100,0)</f>
        <v>0</v>
      </c>
      <c r="I1096">
        <f>martianeum[[#This Row],[stan_po_wydobyciu_z_ładunku]]-martianeum[[#This Row],[ile_zabiera_na_orbite]]</f>
        <v>63.476499999999952</v>
      </c>
    </row>
    <row r="1097" spans="1:9" x14ac:dyDescent="0.25">
      <c r="A1097" s="1">
        <v>49736</v>
      </c>
      <c r="B1097">
        <f t="shared" si="17"/>
        <v>63.476499999999952</v>
      </c>
      <c r="C1097" t="s">
        <v>22</v>
      </c>
      <c r="D1097">
        <v>29.5</v>
      </c>
      <c r="E1097">
        <v>0</v>
      </c>
      <c r="F1097">
        <f>IF(martianeum[[#This Row],[zawartosc '[%']]]&gt;=1,martianeum[[#This Row],[masa '[kg']]]*martianeum[[#This Row],[zawartosc '[%']]]*0.01,0)</f>
        <v>0</v>
      </c>
      <c r="G1097">
        <f>martianeum[[#This Row],[stan_magazynu '[kg']]]+martianeum[[#This Row],[ile_kg_materiału_z_ładunku]]</f>
        <v>63.476499999999952</v>
      </c>
      <c r="H1097">
        <f>IF(martianeum[[#This Row],[stan_po_wydobyciu_z_ładunku]]&gt;=100,100,0)</f>
        <v>0</v>
      </c>
      <c r="I1097">
        <f>martianeum[[#This Row],[stan_po_wydobyciu_z_ładunku]]-martianeum[[#This Row],[ile_zabiera_na_orbite]]</f>
        <v>63.476499999999952</v>
      </c>
    </row>
    <row r="1098" spans="1:9" x14ac:dyDescent="0.25">
      <c r="A1098" s="1">
        <v>49737</v>
      </c>
      <c r="B1098">
        <f t="shared" si="17"/>
        <v>63.476499999999952</v>
      </c>
      <c r="C1098" t="s">
        <v>26</v>
      </c>
      <c r="D1098">
        <v>16.100000000000001</v>
      </c>
      <c r="E1098">
        <v>7.1</v>
      </c>
      <c r="F1098">
        <f>IF(martianeum[[#This Row],[zawartosc '[%']]]&gt;=1,martianeum[[#This Row],[masa '[kg']]]*martianeum[[#This Row],[zawartosc '[%']]]*0.01,0)</f>
        <v>1.1431</v>
      </c>
      <c r="G1098">
        <f>martianeum[[#This Row],[stan_magazynu '[kg']]]+martianeum[[#This Row],[ile_kg_materiału_z_ładunku]]</f>
        <v>64.619599999999949</v>
      </c>
      <c r="H1098">
        <f>IF(martianeum[[#This Row],[stan_po_wydobyciu_z_ładunku]]&gt;=100,100,0)</f>
        <v>0</v>
      </c>
      <c r="I1098">
        <f>martianeum[[#This Row],[stan_po_wydobyciu_z_ładunku]]-martianeum[[#This Row],[ile_zabiera_na_orbite]]</f>
        <v>64.619599999999949</v>
      </c>
    </row>
    <row r="1099" spans="1:9" x14ac:dyDescent="0.25">
      <c r="A1099" s="1">
        <v>49738</v>
      </c>
      <c r="B1099">
        <f t="shared" si="17"/>
        <v>64.619599999999949</v>
      </c>
      <c r="C1099" t="s">
        <v>9</v>
      </c>
      <c r="D1099">
        <v>18</v>
      </c>
      <c r="E1099">
        <v>12</v>
      </c>
      <c r="F1099">
        <f>IF(martianeum[[#This Row],[zawartosc '[%']]]&gt;=1,martianeum[[#This Row],[masa '[kg']]]*martianeum[[#This Row],[zawartosc '[%']]]*0.01,0)</f>
        <v>2.16</v>
      </c>
      <c r="G1099">
        <f>martianeum[[#This Row],[stan_magazynu '[kg']]]+martianeum[[#This Row],[ile_kg_materiału_z_ładunku]]</f>
        <v>66.779599999999945</v>
      </c>
      <c r="H1099">
        <f>IF(martianeum[[#This Row],[stan_po_wydobyciu_z_ładunku]]&gt;=100,100,0)</f>
        <v>0</v>
      </c>
      <c r="I1099">
        <f>martianeum[[#This Row],[stan_po_wydobyciu_z_ładunku]]-martianeum[[#This Row],[ile_zabiera_na_orbite]]</f>
        <v>66.779599999999945</v>
      </c>
    </row>
    <row r="1100" spans="1:9" x14ac:dyDescent="0.25">
      <c r="A1100" s="1">
        <v>49739</v>
      </c>
      <c r="B1100">
        <f t="shared" si="17"/>
        <v>66.779599999999945</v>
      </c>
      <c r="C1100" t="s">
        <v>10</v>
      </c>
      <c r="D1100">
        <v>12.2</v>
      </c>
      <c r="E1100">
        <v>26.8</v>
      </c>
      <c r="F1100">
        <f>IF(martianeum[[#This Row],[zawartosc '[%']]]&gt;=1,martianeum[[#This Row],[masa '[kg']]]*martianeum[[#This Row],[zawartosc '[%']]]*0.01,0)</f>
        <v>3.2696000000000001</v>
      </c>
      <c r="G1100">
        <f>martianeum[[#This Row],[stan_magazynu '[kg']]]+martianeum[[#This Row],[ile_kg_materiału_z_ładunku]]</f>
        <v>70.049199999999942</v>
      </c>
      <c r="H1100">
        <f>IF(martianeum[[#This Row],[stan_po_wydobyciu_z_ładunku]]&gt;=100,100,0)</f>
        <v>0</v>
      </c>
      <c r="I1100">
        <f>martianeum[[#This Row],[stan_po_wydobyciu_z_ładunku]]-martianeum[[#This Row],[ile_zabiera_na_orbite]]</f>
        <v>70.049199999999942</v>
      </c>
    </row>
    <row r="1101" spans="1:9" x14ac:dyDescent="0.25">
      <c r="A1101" s="1">
        <v>49740</v>
      </c>
      <c r="B1101">
        <f t="shared" si="17"/>
        <v>70.049199999999942</v>
      </c>
      <c r="C1101" t="s">
        <v>14</v>
      </c>
      <c r="D1101">
        <v>20.7</v>
      </c>
      <c r="E1101">
        <v>4.7</v>
      </c>
      <c r="F1101">
        <f>IF(martianeum[[#This Row],[zawartosc '[%']]]&gt;=1,martianeum[[#This Row],[masa '[kg']]]*martianeum[[#This Row],[zawartosc '[%']]]*0.01,0)</f>
        <v>0.9729000000000001</v>
      </c>
      <c r="G1101">
        <f>martianeum[[#This Row],[stan_magazynu '[kg']]]+martianeum[[#This Row],[ile_kg_materiału_z_ładunku]]</f>
        <v>71.022099999999938</v>
      </c>
      <c r="H1101">
        <f>IF(martianeum[[#This Row],[stan_po_wydobyciu_z_ładunku]]&gt;=100,100,0)</f>
        <v>0</v>
      </c>
      <c r="I1101">
        <f>martianeum[[#This Row],[stan_po_wydobyciu_z_ładunku]]-martianeum[[#This Row],[ile_zabiera_na_orbite]]</f>
        <v>71.022099999999938</v>
      </c>
    </row>
    <row r="1102" spans="1:9" x14ac:dyDescent="0.25">
      <c r="A1102" s="1">
        <v>49741</v>
      </c>
      <c r="B1102">
        <f t="shared" si="17"/>
        <v>71.022099999999938</v>
      </c>
      <c r="C1102" t="s">
        <v>10</v>
      </c>
      <c r="D1102">
        <v>20.100000000000001</v>
      </c>
      <c r="E1102">
        <v>47.4</v>
      </c>
      <c r="F1102">
        <f>IF(martianeum[[#This Row],[zawartosc '[%']]]&gt;=1,martianeum[[#This Row],[masa '[kg']]]*martianeum[[#This Row],[zawartosc '[%']]]*0.01,0)</f>
        <v>9.5274000000000001</v>
      </c>
      <c r="G1102">
        <f>martianeum[[#This Row],[stan_magazynu '[kg']]]+martianeum[[#This Row],[ile_kg_materiału_z_ładunku]]</f>
        <v>80.549499999999938</v>
      </c>
      <c r="H1102">
        <f>IF(martianeum[[#This Row],[stan_po_wydobyciu_z_ładunku]]&gt;=100,100,0)</f>
        <v>0</v>
      </c>
      <c r="I1102">
        <f>martianeum[[#This Row],[stan_po_wydobyciu_z_ładunku]]-martianeum[[#This Row],[ile_zabiera_na_orbite]]</f>
        <v>80.549499999999938</v>
      </c>
    </row>
    <row r="1103" spans="1:9" x14ac:dyDescent="0.25">
      <c r="A1103" s="1">
        <v>49742</v>
      </c>
      <c r="B1103">
        <f t="shared" si="17"/>
        <v>80.549499999999938</v>
      </c>
      <c r="C1103" t="s">
        <v>10</v>
      </c>
      <c r="D1103">
        <v>14.9</v>
      </c>
      <c r="E1103">
        <v>43.8</v>
      </c>
      <c r="F1103">
        <f>IF(martianeum[[#This Row],[zawartosc '[%']]]&gt;=1,martianeum[[#This Row],[masa '[kg']]]*martianeum[[#This Row],[zawartosc '[%']]]*0.01,0)</f>
        <v>6.5262000000000002</v>
      </c>
      <c r="G1103">
        <f>martianeum[[#This Row],[stan_magazynu '[kg']]]+martianeum[[#This Row],[ile_kg_materiału_z_ładunku]]</f>
        <v>87.075699999999941</v>
      </c>
      <c r="H1103">
        <f>IF(martianeum[[#This Row],[stan_po_wydobyciu_z_ładunku]]&gt;=100,100,0)</f>
        <v>0</v>
      </c>
      <c r="I1103">
        <f>martianeum[[#This Row],[stan_po_wydobyciu_z_ładunku]]-martianeum[[#This Row],[ile_zabiera_na_orbite]]</f>
        <v>87.075699999999941</v>
      </c>
    </row>
    <row r="1104" spans="1:9" x14ac:dyDescent="0.25">
      <c r="A1104" s="1">
        <v>49743</v>
      </c>
      <c r="B1104">
        <f t="shared" si="17"/>
        <v>87.075699999999941</v>
      </c>
      <c r="C1104" t="s">
        <v>10</v>
      </c>
      <c r="D1104">
        <v>19</v>
      </c>
      <c r="E1104">
        <v>0</v>
      </c>
      <c r="F1104">
        <f>IF(martianeum[[#This Row],[zawartosc '[%']]]&gt;=1,martianeum[[#This Row],[masa '[kg']]]*martianeum[[#This Row],[zawartosc '[%']]]*0.01,0)</f>
        <v>0</v>
      </c>
      <c r="G1104">
        <f>martianeum[[#This Row],[stan_magazynu '[kg']]]+martianeum[[#This Row],[ile_kg_materiału_z_ładunku]]</f>
        <v>87.075699999999941</v>
      </c>
      <c r="H1104">
        <f>IF(martianeum[[#This Row],[stan_po_wydobyciu_z_ładunku]]&gt;=100,100,0)</f>
        <v>0</v>
      </c>
      <c r="I1104">
        <f>martianeum[[#This Row],[stan_po_wydobyciu_z_ładunku]]-martianeum[[#This Row],[ile_zabiera_na_orbite]]</f>
        <v>87.075699999999941</v>
      </c>
    </row>
    <row r="1105" spans="1:9" x14ac:dyDescent="0.25">
      <c r="A1105" s="1">
        <v>49744</v>
      </c>
      <c r="B1105">
        <f t="shared" si="17"/>
        <v>87.075699999999941</v>
      </c>
      <c r="C1105" t="s">
        <v>6</v>
      </c>
      <c r="D1105">
        <v>12.5</v>
      </c>
      <c r="E1105">
        <v>0</v>
      </c>
      <c r="F1105">
        <f>IF(martianeum[[#This Row],[zawartosc '[%']]]&gt;=1,martianeum[[#This Row],[masa '[kg']]]*martianeum[[#This Row],[zawartosc '[%']]]*0.01,0)</f>
        <v>0</v>
      </c>
      <c r="G1105">
        <f>martianeum[[#This Row],[stan_magazynu '[kg']]]+martianeum[[#This Row],[ile_kg_materiału_z_ładunku]]</f>
        <v>87.075699999999941</v>
      </c>
      <c r="H1105">
        <f>IF(martianeum[[#This Row],[stan_po_wydobyciu_z_ładunku]]&gt;=100,100,0)</f>
        <v>0</v>
      </c>
      <c r="I1105">
        <f>martianeum[[#This Row],[stan_po_wydobyciu_z_ładunku]]-martianeum[[#This Row],[ile_zabiera_na_orbite]]</f>
        <v>87.075699999999941</v>
      </c>
    </row>
    <row r="1106" spans="1:9" x14ac:dyDescent="0.25">
      <c r="A1106" s="1">
        <v>49745</v>
      </c>
      <c r="B1106">
        <f t="shared" si="17"/>
        <v>87.075699999999941</v>
      </c>
      <c r="C1106" t="s">
        <v>13</v>
      </c>
      <c r="D1106">
        <v>15.2</v>
      </c>
      <c r="E1106">
        <v>13.9</v>
      </c>
      <c r="F1106">
        <f>IF(martianeum[[#This Row],[zawartosc '[%']]]&gt;=1,martianeum[[#This Row],[masa '[kg']]]*martianeum[[#This Row],[zawartosc '[%']]]*0.01,0)</f>
        <v>2.1128</v>
      </c>
      <c r="G1106">
        <f>martianeum[[#This Row],[stan_magazynu '[kg']]]+martianeum[[#This Row],[ile_kg_materiału_z_ładunku]]</f>
        <v>89.188499999999948</v>
      </c>
      <c r="H1106">
        <f>IF(martianeum[[#This Row],[stan_po_wydobyciu_z_ładunku]]&gt;=100,100,0)</f>
        <v>0</v>
      </c>
      <c r="I1106">
        <f>martianeum[[#This Row],[stan_po_wydobyciu_z_ładunku]]-martianeum[[#This Row],[ile_zabiera_na_orbite]]</f>
        <v>89.188499999999948</v>
      </c>
    </row>
    <row r="1107" spans="1:9" x14ac:dyDescent="0.25">
      <c r="A1107" s="1">
        <v>49746</v>
      </c>
      <c r="B1107">
        <f t="shared" si="17"/>
        <v>89.188499999999948</v>
      </c>
      <c r="C1107" t="s">
        <v>19</v>
      </c>
      <c r="D1107">
        <v>29.2</v>
      </c>
      <c r="E1107">
        <v>26.8</v>
      </c>
      <c r="F1107">
        <f>IF(martianeum[[#This Row],[zawartosc '[%']]]&gt;=1,martianeum[[#This Row],[masa '[kg']]]*martianeum[[#This Row],[zawartosc '[%']]]*0.01,0)</f>
        <v>7.8255999999999997</v>
      </c>
      <c r="G1107">
        <f>martianeum[[#This Row],[stan_magazynu '[kg']]]+martianeum[[#This Row],[ile_kg_materiału_z_ładunku]]</f>
        <v>97.014099999999942</v>
      </c>
      <c r="H1107">
        <f>IF(martianeum[[#This Row],[stan_po_wydobyciu_z_ładunku]]&gt;=100,100,0)</f>
        <v>0</v>
      </c>
      <c r="I1107">
        <f>martianeum[[#This Row],[stan_po_wydobyciu_z_ładunku]]-martianeum[[#This Row],[ile_zabiera_na_orbite]]</f>
        <v>97.014099999999942</v>
      </c>
    </row>
    <row r="1108" spans="1:9" x14ac:dyDescent="0.25">
      <c r="A1108" s="1">
        <v>49747</v>
      </c>
      <c r="B1108">
        <f t="shared" si="17"/>
        <v>97.014099999999942</v>
      </c>
      <c r="C1108" t="s">
        <v>6</v>
      </c>
      <c r="D1108">
        <v>13.9</v>
      </c>
      <c r="E1108">
        <v>1.1000000000000001</v>
      </c>
      <c r="F1108">
        <f>IF(martianeum[[#This Row],[zawartosc '[%']]]&gt;=1,martianeum[[#This Row],[masa '[kg']]]*martianeum[[#This Row],[zawartosc '[%']]]*0.01,0)</f>
        <v>0.15290000000000001</v>
      </c>
      <c r="G1108">
        <f>martianeum[[#This Row],[stan_magazynu '[kg']]]+martianeum[[#This Row],[ile_kg_materiału_z_ładunku]]</f>
        <v>97.166999999999945</v>
      </c>
      <c r="H1108">
        <f>IF(martianeum[[#This Row],[stan_po_wydobyciu_z_ładunku]]&gt;=100,100,0)</f>
        <v>0</v>
      </c>
      <c r="I1108">
        <f>martianeum[[#This Row],[stan_po_wydobyciu_z_ładunku]]-martianeum[[#This Row],[ile_zabiera_na_orbite]]</f>
        <v>97.166999999999945</v>
      </c>
    </row>
    <row r="1109" spans="1:9" x14ac:dyDescent="0.25">
      <c r="A1109" s="1">
        <v>49748</v>
      </c>
      <c r="B1109">
        <f t="shared" si="17"/>
        <v>97.166999999999945</v>
      </c>
      <c r="C1109" t="s">
        <v>15</v>
      </c>
      <c r="D1109">
        <v>11.4</v>
      </c>
      <c r="E1109">
        <v>0</v>
      </c>
      <c r="F1109">
        <f>IF(martianeum[[#This Row],[zawartosc '[%']]]&gt;=1,martianeum[[#This Row],[masa '[kg']]]*martianeum[[#This Row],[zawartosc '[%']]]*0.01,0)</f>
        <v>0</v>
      </c>
      <c r="G1109">
        <f>martianeum[[#This Row],[stan_magazynu '[kg']]]+martianeum[[#This Row],[ile_kg_materiału_z_ładunku]]</f>
        <v>97.166999999999945</v>
      </c>
      <c r="H1109">
        <f>IF(martianeum[[#This Row],[stan_po_wydobyciu_z_ładunku]]&gt;=100,100,0)</f>
        <v>0</v>
      </c>
      <c r="I1109">
        <f>martianeum[[#This Row],[stan_po_wydobyciu_z_ładunku]]-martianeum[[#This Row],[ile_zabiera_na_orbite]]</f>
        <v>97.166999999999945</v>
      </c>
    </row>
    <row r="1110" spans="1:9" x14ac:dyDescent="0.25">
      <c r="A1110" s="1">
        <v>49749</v>
      </c>
      <c r="B1110">
        <f t="shared" si="17"/>
        <v>97.166999999999945</v>
      </c>
      <c r="C1110" t="s">
        <v>9</v>
      </c>
      <c r="D1110">
        <v>15.8</v>
      </c>
      <c r="E1110">
        <v>7</v>
      </c>
      <c r="F1110">
        <f>IF(martianeum[[#This Row],[zawartosc '[%']]]&gt;=1,martianeum[[#This Row],[masa '[kg']]]*martianeum[[#This Row],[zawartosc '[%']]]*0.01,0)</f>
        <v>1.1060000000000001</v>
      </c>
      <c r="G1110">
        <f>martianeum[[#This Row],[stan_magazynu '[kg']]]+martianeum[[#This Row],[ile_kg_materiału_z_ładunku]]</f>
        <v>98.272999999999939</v>
      </c>
      <c r="H1110">
        <f>IF(martianeum[[#This Row],[stan_po_wydobyciu_z_ładunku]]&gt;=100,100,0)</f>
        <v>0</v>
      </c>
      <c r="I1110">
        <f>martianeum[[#This Row],[stan_po_wydobyciu_z_ładunku]]-martianeum[[#This Row],[ile_zabiera_na_orbite]]</f>
        <v>98.272999999999939</v>
      </c>
    </row>
    <row r="1111" spans="1:9" x14ac:dyDescent="0.25">
      <c r="A1111" s="1">
        <v>49750</v>
      </c>
      <c r="B1111">
        <f t="shared" si="17"/>
        <v>98.272999999999939</v>
      </c>
      <c r="C1111" t="s">
        <v>10</v>
      </c>
      <c r="D1111">
        <v>10.199999999999999</v>
      </c>
      <c r="E1111">
        <v>43.3</v>
      </c>
      <c r="F1111">
        <f>IF(martianeum[[#This Row],[zawartosc '[%']]]&gt;=1,martianeum[[#This Row],[masa '[kg']]]*martianeum[[#This Row],[zawartosc '[%']]]*0.01,0)</f>
        <v>4.4165999999999999</v>
      </c>
      <c r="G1111">
        <f>martianeum[[#This Row],[stan_magazynu '[kg']]]+martianeum[[#This Row],[ile_kg_materiału_z_ładunku]]</f>
        <v>102.68959999999994</v>
      </c>
      <c r="H1111">
        <f>IF(martianeum[[#This Row],[stan_po_wydobyciu_z_ładunku]]&gt;=100,100,0)</f>
        <v>100</v>
      </c>
      <c r="I1111">
        <f>martianeum[[#This Row],[stan_po_wydobyciu_z_ładunku]]-martianeum[[#This Row],[ile_zabiera_na_orbite]]</f>
        <v>2.6895999999999418</v>
      </c>
    </row>
    <row r="1112" spans="1:9" x14ac:dyDescent="0.25">
      <c r="A1112" s="1">
        <v>49751</v>
      </c>
      <c r="B1112">
        <f t="shared" si="17"/>
        <v>2.6895999999999418</v>
      </c>
      <c r="C1112" t="s">
        <v>13</v>
      </c>
      <c r="D1112">
        <v>19.600000000000001</v>
      </c>
      <c r="E1112">
        <v>8.9</v>
      </c>
      <c r="F1112">
        <f>IF(martianeum[[#This Row],[zawartosc '[%']]]&gt;=1,martianeum[[#This Row],[masa '[kg']]]*martianeum[[#This Row],[zawartosc '[%']]]*0.01,0)</f>
        <v>1.7444000000000004</v>
      </c>
      <c r="G1112">
        <f>martianeum[[#This Row],[stan_magazynu '[kg']]]+martianeum[[#This Row],[ile_kg_materiału_z_ładunku]]</f>
        <v>4.4339999999999424</v>
      </c>
      <c r="H1112">
        <f>IF(martianeum[[#This Row],[stan_po_wydobyciu_z_ładunku]]&gt;=100,100,0)</f>
        <v>0</v>
      </c>
      <c r="I1112">
        <f>martianeum[[#This Row],[stan_po_wydobyciu_z_ładunku]]-martianeum[[#This Row],[ile_zabiera_na_orbite]]</f>
        <v>4.4339999999999424</v>
      </c>
    </row>
    <row r="1113" spans="1:9" x14ac:dyDescent="0.25">
      <c r="A1113" s="1">
        <v>49752</v>
      </c>
      <c r="B1113">
        <f t="shared" si="17"/>
        <v>4.4339999999999424</v>
      </c>
      <c r="C1113" t="s">
        <v>6</v>
      </c>
      <c r="D1113">
        <v>15.5</v>
      </c>
      <c r="E1113">
        <v>10.1</v>
      </c>
      <c r="F1113">
        <f>IF(martianeum[[#This Row],[zawartosc '[%']]]&gt;=1,martianeum[[#This Row],[masa '[kg']]]*martianeum[[#This Row],[zawartosc '[%']]]*0.01,0)</f>
        <v>1.5654999999999999</v>
      </c>
      <c r="G1113">
        <f>martianeum[[#This Row],[stan_magazynu '[kg']]]+martianeum[[#This Row],[ile_kg_materiału_z_ładunku]]</f>
        <v>5.9994999999999425</v>
      </c>
      <c r="H1113">
        <f>IF(martianeum[[#This Row],[stan_po_wydobyciu_z_ładunku]]&gt;=100,100,0)</f>
        <v>0</v>
      </c>
      <c r="I1113">
        <f>martianeum[[#This Row],[stan_po_wydobyciu_z_ładunku]]-martianeum[[#This Row],[ile_zabiera_na_orbite]]</f>
        <v>5.9994999999999425</v>
      </c>
    </row>
    <row r="1114" spans="1:9" x14ac:dyDescent="0.25">
      <c r="A1114" s="1">
        <v>49753</v>
      </c>
      <c r="B1114">
        <f t="shared" si="17"/>
        <v>5.9994999999999425</v>
      </c>
      <c r="C1114" t="s">
        <v>15</v>
      </c>
      <c r="D1114">
        <v>19.899999999999999</v>
      </c>
      <c r="E1114">
        <v>16.2</v>
      </c>
      <c r="F1114">
        <f>IF(martianeum[[#This Row],[zawartosc '[%']]]&gt;=1,martianeum[[#This Row],[masa '[kg']]]*martianeum[[#This Row],[zawartosc '[%']]]*0.01,0)</f>
        <v>3.2237999999999993</v>
      </c>
      <c r="G1114">
        <f>martianeum[[#This Row],[stan_magazynu '[kg']]]+martianeum[[#This Row],[ile_kg_materiału_z_ładunku]]</f>
        <v>9.2232999999999414</v>
      </c>
      <c r="H1114">
        <f>IF(martianeum[[#This Row],[stan_po_wydobyciu_z_ładunku]]&gt;=100,100,0)</f>
        <v>0</v>
      </c>
      <c r="I1114">
        <f>martianeum[[#This Row],[stan_po_wydobyciu_z_ładunku]]-martianeum[[#This Row],[ile_zabiera_na_orbite]]</f>
        <v>9.2232999999999414</v>
      </c>
    </row>
    <row r="1115" spans="1:9" x14ac:dyDescent="0.25">
      <c r="A1115" s="1">
        <v>49754</v>
      </c>
      <c r="B1115">
        <f t="shared" si="17"/>
        <v>9.2232999999999414</v>
      </c>
      <c r="C1115" t="s">
        <v>18</v>
      </c>
      <c r="D1115">
        <v>10.7</v>
      </c>
      <c r="E1115">
        <v>2.8</v>
      </c>
      <c r="F1115">
        <f>IF(martianeum[[#This Row],[zawartosc '[%']]]&gt;=1,martianeum[[#This Row],[masa '[kg']]]*martianeum[[#This Row],[zawartosc '[%']]]*0.01,0)</f>
        <v>0.29959999999999998</v>
      </c>
      <c r="G1115">
        <f>martianeum[[#This Row],[stan_magazynu '[kg']]]+martianeum[[#This Row],[ile_kg_materiału_z_ładunku]]</f>
        <v>9.5228999999999413</v>
      </c>
      <c r="H1115">
        <f>IF(martianeum[[#This Row],[stan_po_wydobyciu_z_ładunku]]&gt;=100,100,0)</f>
        <v>0</v>
      </c>
      <c r="I1115">
        <f>martianeum[[#This Row],[stan_po_wydobyciu_z_ładunku]]-martianeum[[#This Row],[ile_zabiera_na_orbite]]</f>
        <v>9.5228999999999413</v>
      </c>
    </row>
    <row r="1116" spans="1:9" x14ac:dyDescent="0.25">
      <c r="A1116" s="1">
        <v>49755</v>
      </c>
      <c r="B1116">
        <f t="shared" si="17"/>
        <v>9.5228999999999413</v>
      </c>
      <c r="C1116" t="s">
        <v>26</v>
      </c>
      <c r="D1116">
        <v>11.5</v>
      </c>
      <c r="E1116">
        <v>5.9</v>
      </c>
      <c r="F1116">
        <f>IF(martianeum[[#This Row],[zawartosc '[%']]]&gt;=1,martianeum[[#This Row],[masa '[kg']]]*martianeum[[#This Row],[zawartosc '[%']]]*0.01,0)</f>
        <v>0.6785000000000001</v>
      </c>
      <c r="G1116">
        <f>martianeum[[#This Row],[stan_magazynu '[kg']]]+martianeum[[#This Row],[ile_kg_materiału_z_ładunku]]</f>
        <v>10.201399999999941</v>
      </c>
      <c r="H1116">
        <f>IF(martianeum[[#This Row],[stan_po_wydobyciu_z_ładunku]]&gt;=100,100,0)</f>
        <v>0</v>
      </c>
      <c r="I1116">
        <f>martianeum[[#This Row],[stan_po_wydobyciu_z_ładunku]]-martianeum[[#This Row],[ile_zabiera_na_orbite]]</f>
        <v>10.201399999999941</v>
      </c>
    </row>
    <row r="1117" spans="1:9" x14ac:dyDescent="0.25">
      <c r="A1117" s="1">
        <v>49756</v>
      </c>
      <c r="B1117">
        <f t="shared" si="17"/>
        <v>10.201399999999941</v>
      </c>
      <c r="C1117" t="s">
        <v>14</v>
      </c>
      <c r="D1117">
        <v>28.4</v>
      </c>
      <c r="E1117">
        <v>1</v>
      </c>
      <c r="F1117">
        <f>IF(martianeum[[#This Row],[zawartosc '[%']]]&gt;=1,martianeum[[#This Row],[masa '[kg']]]*martianeum[[#This Row],[zawartosc '[%']]]*0.01,0)</f>
        <v>0.28399999999999997</v>
      </c>
      <c r="G1117">
        <f>martianeum[[#This Row],[stan_magazynu '[kg']]]+martianeum[[#This Row],[ile_kg_materiału_z_ładunku]]</f>
        <v>10.485399999999942</v>
      </c>
      <c r="H1117">
        <f>IF(martianeum[[#This Row],[stan_po_wydobyciu_z_ładunku]]&gt;=100,100,0)</f>
        <v>0</v>
      </c>
      <c r="I1117">
        <f>martianeum[[#This Row],[stan_po_wydobyciu_z_ładunku]]-martianeum[[#This Row],[ile_zabiera_na_orbite]]</f>
        <v>10.485399999999942</v>
      </c>
    </row>
    <row r="1118" spans="1:9" x14ac:dyDescent="0.25">
      <c r="A1118" s="1">
        <v>49757</v>
      </c>
      <c r="B1118">
        <f t="shared" si="17"/>
        <v>10.485399999999942</v>
      </c>
      <c r="C1118" t="s">
        <v>19</v>
      </c>
      <c r="D1118">
        <v>22.3</v>
      </c>
      <c r="E1118">
        <v>5.0999999999999996</v>
      </c>
      <c r="F1118">
        <f>IF(martianeum[[#This Row],[zawartosc '[%']]]&gt;=1,martianeum[[#This Row],[masa '[kg']]]*martianeum[[#This Row],[zawartosc '[%']]]*0.01,0)</f>
        <v>1.1373</v>
      </c>
      <c r="G1118">
        <f>martianeum[[#This Row],[stan_magazynu '[kg']]]+martianeum[[#This Row],[ile_kg_materiału_z_ładunku]]</f>
        <v>11.622699999999941</v>
      </c>
      <c r="H1118">
        <f>IF(martianeum[[#This Row],[stan_po_wydobyciu_z_ładunku]]&gt;=100,100,0)</f>
        <v>0</v>
      </c>
      <c r="I1118">
        <f>martianeum[[#This Row],[stan_po_wydobyciu_z_ładunku]]-martianeum[[#This Row],[ile_zabiera_na_orbite]]</f>
        <v>11.622699999999941</v>
      </c>
    </row>
    <row r="1119" spans="1:9" x14ac:dyDescent="0.25">
      <c r="A1119" s="1">
        <v>49758</v>
      </c>
      <c r="B1119">
        <f t="shared" si="17"/>
        <v>11.622699999999941</v>
      </c>
      <c r="C1119" t="s">
        <v>13</v>
      </c>
      <c r="D1119">
        <v>28.7</v>
      </c>
      <c r="E1119">
        <v>11.5</v>
      </c>
      <c r="F1119">
        <f>IF(martianeum[[#This Row],[zawartosc '[%']]]&gt;=1,martianeum[[#This Row],[masa '[kg']]]*martianeum[[#This Row],[zawartosc '[%']]]*0.01,0)</f>
        <v>3.3005</v>
      </c>
      <c r="G1119">
        <f>martianeum[[#This Row],[stan_magazynu '[kg']]]+martianeum[[#This Row],[ile_kg_materiału_z_ładunku]]</f>
        <v>14.923199999999941</v>
      </c>
      <c r="H1119">
        <f>IF(martianeum[[#This Row],[stan_po_wydobyciu_z_ładunku]]&gt;=100,100,0)</f>
        <v>0</v>
      </c>
      <c r="I1119">
        <f>martianeum[[#This Row],[stan_po_wydobyciu_z_ładunku]]-martianeum[[#This Row],[ile_zabiera_na_orbite]]</f>
        <v>14.923199999999941</v>
      </c>
    </row>
    <row r="1120" spans="1:9" x14ac:dyDescent="0.25">
      <c r="A1120" s="1">
        <v>49759</v>
      </c>
      <c r="B1120">
        <f t="shared" si="17"/>
        <v>14.923199999999941</v>
      </c>
      <c r="C1120" t="s">
        <v>6</v>
      </c>
      <c r="D1120">
        <v>19.100000000000001</v>
      </c>
      <c r="E1120">
        <v>0</v>
      </c>
      <c r="F1120">
        <f>IF(martianeum[[#This Row],[zawartosc '[%']]]&gt;=1,martianeum[[#This Row],[masa '[kg']]]*martianeum[[#This Row],[zawartosc '[%']]]*0.01,0)</f>
        <v>0</v>
      </c>
      <c r="G1120">
        <f>martianeum[[#This Row],[stan_magazynu '[kg']]]+martianeum[[#This Row],[ile_kg_materiału_z_ładunku]]</f>
        <v>14.923199999999941</v>
      </c>
      <c r="H1120">
        <f>IF(martianeum[[#This Row],[stan_po_wydobyciu_z_ładunku]]&gt;=100,100,0)</f>
        <v>0</v>
      </c>
      <c r="I1120">
        <f>martianeum[[#This Row],[stan_po_wydobyciu_z_ładunku]]-martianeum[[#This Row],[ile_zabiera_na_orbite]]</f>
        <v>14.923199999999941</v>
      </c>
    </row>
    <row r="1121" spans="1:9" x14ac:dyDescent="0.25">
      <c r="A1121" s="1">
        <v>49760</v>
      </c>
      <c r="B1121">
        <f t="shared" si="17"/>
        <v>14.923199999999941</v>
      </c>
      <c r="C1121" t="s">
        <v>10</v>
      </c>
      <c r="D1121">
        <v>10.199999999999999</v>
      </c>
      <c r="E1121">
        <v>7.6</v>
      </c>
      <c r="F1121">
        <f>IF(martianeum[[#This Row],[zawartosc '[%']]]&gt;=1,martianeum[[#This Row],[masa '[kg']]]*martianeum[[#This Row],[zawartosc '[%']]]*0.01,0)</f>
        <v>0.7752</v>
      </c>
      <c r="G1121">
        <f>martianeum[[#This Row],[stan_magazynu '[kg']]]+martianeum[[#This Row],[ile_kg_materiału_z_ładunku]]</f>
        <v>15.698399999999941</v>
      </c>
      <c r="H1121">
        <f>IF(martianeum[[#This Row],[stan_po_wydobyciu_z_ładunku]]&gt;=100,100,0)</f>
        <v>0</v>
      </c>
      <c r="I1121">
        <f>martianeum[[#This Row],[stan_po_wydobyciu_z_ładunku]]-martianeum[[#This Row],[ile_zabiera_na_orbite]]</f>
        <v>15.698399999999941</v>
      </c>
    </row>
    <row r="1122" spans="1:9" x14ac:dyDescent="0.25">
      <c r="A1122" s="1">
        <v>49761</v>
      </c>
      <c r="B1122">
        <f t="shared" si="17"/>
        <v>15.698399999999941</v>
      </c>
      <c r="C1122" t="s">
        <v>10</v>
      </c>
      <c r="D1122">
        <v>18.399999999999999</v>
      </c>
      <c r="E1122">
        <v>0</v>
      </c>
      <c r="F1122">
        <f>IF(martianeum[[#This Row],[zawartosc '[%']]]&gt;=1,martianeum[[#This Row],[masa '[kg']]]*martianeum[[#This Row],[zawartosc '[%']]]*0.01,0)</f>
        <v>0</v>
      </c>
      <c r="G1122">
        <f>martianeum[[#This Row],[stan_magazynu '[kg']]]+martianeum[[#This Row],[ile_kg_materiału_z_ładunku]]</f>
        <v>15.698399999999941</v>
      </c>
      <c r="H1122">
        <f>IF(martianeum[[#This Row],[stan_po_wydobyciu_z_ładunku]]&gt;=100,100,0)</f>
        <v>0</v>
      </c>
      <c r="I1122">
        <f>martianeum[[#This Row],[stan_po_wydobyciu_z_ładunku]]-martianeum[[#This Row],[ile_zabiera_na_orbite]]</f>
        <v>15.698399999999941</v>
      </c>
    </row>
    <row r="1123" spans="1:9" x14ac:dyDescent="0.25">
      <c r="A1123" s="1">
        <v>49762</v>
      </c>
      <c r="B1123">
        <f t="shared" si="17"/>
        <v>15.698399999999941</v>
      </c>
      <c r="C1123" t="s">
        <v>19</v>
      </c>
      <c r="D1123">
        <v>29.3</v>
      </c>
      <c r="E1123">
        <v>0</v>
      </c>
      <c r="F1123">
        <f>IF(martianeum[[#This Row],[zawartosc '[%']]]&gt;=1,martianeum[[#This Row],[masa '[kg']]]*martianeum[[#This Row],[zawartosc '[%']]]*0.01,0)</f>
        <v>0</v>
      </c>
      <c r="G1123">
        <f>martianeum[[#This Row],[stan_magazynu '[kg']]]+martianeum[[#This Row],[ile_kg_materiału_z_ładunku]]</f>
        <v>15.698399999999941</v>
      </c>
      <c r="H1123">
        <f>IF(martianeum[[#This Row],[stan_po_wydobyciu_z_ładunku]]&gt;=100,100,0)</f>
        <v>0</v>
      </c>
      <c r="I1123">
        <f>martianeum[[#This Row],[stan_po_wydobyciu_z_ładunku]]-martianeum[[#This Row],[ile_zabiera_na_orbite]]</f>
        <v>15.698399999999941</v>
      </c>
    </row>
    <row r="1124" spans="1:9" x14ac:dyDescent="0.25">
      <c r="A1124" s="1">
        <v>49763</v>
      </c>
      <c r="B1124">
        <f t="shared" si="17"/>
        <v>15.698399999999941</v>
      </c>
      <c r="C1124" t="s">
        <v>17</v>
      </c>
      <c r="D1124">
        <v>26.7</v>
      </c>
      <c r="E1124">
        <v>5.7</v>
      </c>
      <c r="F1124">
        <f>IF(martianeum[[#This Row],[zawartosc '[%']]]&gt;=1,martianeum[[#This Row],[masa '[kg']]]*martianeum[[#This Row],[zawartosc '[%']]]*0.01,0)</f>
        <v>1.5219</v>
      </c>
      <c r="G1124">
        <f>martianeum[[#This Row],[stan_magazynu '[kg']]]+martianeum[[#This Row],[ile_kg_materiału_z_ładunku]]</f>
        <v>17.220299999999941</v>
      </c>
      <c r="H1124">
        <f>IF(martianeum[[#This Row],[stan_po_wydobyciu_z_ładunku]]&gt;=100,100,0)</f>
        <v>0</v>
      </c>
      <c r="I1124">
        <f>martianeum[[#This Row],[stan_po_wydobyciu_z_ładunku]]-martianeum[[#This Row],[ile_zabiera_na_orbite]]</f>
        <v>17.220299999999941</v>
      </c>
    </row>
    <row r="1125" spans="1:9" x14ac:dyDescent="0.25">
      <c r="A1125" s="1">
        <v>49764</v>
      </c>
      <c r="B1125">
        <f t="shared" si="17"/>
        <v>17.220299999999941</v>
      </c>
      <c r="C1125" t="s">
        <v>8</v>
      </c>
      <c r="D1125">
        <v>22.2</v>
      </c>
      <c r="E1125">
        <v>0.9</v>
      </c>
      <c r="F1125">
        <f>IF(martianeum[[#This Row],[zawartosc '[%']]]&gt;=1,martianeum[[#This Row],[masa '[kg']]]*martianeum[[#This Row],[zawartosc '[%']]]*0.01,0)</f>
        <v>0</v>
      </c>
      <c r="G1125">
        <f>martianeum[[#This Row],[stan_magazynu '[kg']]]+martianeum[[#This Row],[ile_kg_materiału_z_ładunku]]</f>
        <v>17.220299999999941</v>
      </c>
      <c r="H1125">
        <f>IF(martianeum[[#This Row],[stan_po_wydobyciu_z_ładunku]]&gt;=100,100,0)</f>
        <v>0</v>
      </c>
      <c r="I1125">
        <f>martianeum[[#This Row],[stan_po_wydobyciu_z_ładunku]]-martianeum[[#This Row],[ile_zabiera_na_orbite]]</f>
        <v>17.220299999999941</v>
      </c>
    </row>
    <row r="1126" spans="1:9" x14ac:dyDescent="0.25">
      <c r="A1126" s="1">
        <v>49765</v>
      </c>
      <c r="B1126">
        <f t="shared" si="17"/>
        <v>17.220299999999941</v>
      </c>
      <c r="C1126" t="s">
        <v>13</v>
      </c>
      <c r="D1126">
        <v>25.5</v>
      </c>
      <c r="E1126">
        <v>5.8</v>
      </c>
      <c r="F1126">
        <f>IF(martianeum[[#This Row],[zawartosc '[%']]]&gt;=1,martianeum[[#This Row],[masa '[kg']]]*martianeum[[#This Row],[zawartosc '[%']]]*0.01,0)</f>
        <v>1.4790000000000001</v>
      </c>
      <c r="G1126">
        <f>martianeum[[#This Row],[stan_magazynu '[kg']]]+martianeum[[#This Row],[ile_kg_materiału_z_ładunku]]</f>
        <v>18.699299999999941</v>
      </c>
      <c r="H1126">
        <f>IF(martianeum[[#This Row],[stan_po_wydobyciu_z_ładunku]]&gt;=100,100,0)</f>
        <v>0</v>
      </c>
      <c r="I1126">
        <f>martianeum[[#This Row],[stan_po_wydobyciu_z_ładunku]]-martianeum[[#This Row],[ile_zabiera_na_orbite]]</f>
        <v>18.699299999999941</v>
      </c>
    </row>
    <row r="1127" spans="1:9" x14ac:dyDescent="0.25">
      <c r="A1127" s="1">
        <v>49766</v>
      </c>
      <c r="B1127">
        <f t="shared" si="17"/>
        <v>18.699299999999941</v>
      </c>
      <c r="C1127" t="s">
        <v>19</v>
      </c>
      <c r="D1127">
        <v>23.5</v>
      </c>
      <c r="E1127">
        <v>32</v>
      </c>
      <c r="F1127">
        <f>IF(martianeum[[#This Row],[zawartosc '[%']]]&gt;=1,martianeum[[#This Row],[masa '[kg']]]*martianeum[[#This Row],[zawartosc '[%']]]*0.01,0)</f>
        <v>7.5200000000000005</v>
      </c>
      <c r="G1127">
        <f>martianeum[[#This Row],[stan_magazynu '[kg']]]+martianeum[[#This Row],[ile_kg_materiału_z_ładunku]]</f>
        <v>26.21929999999994</v>
      </c>
      <c r="H1127">
        <f>IF(martianeum[[#This Row],[stan_po_wydobyciu_z_ładunku]]&gt;=100,100,0)</f>
        <v>0</v>
      </c>
      <c r="I1127">
        <f>martianeum[[#This Row],[stan_po_wydobyciu_z_ładunku]]-martianeum[[#This Row],[ile_zabiera_na_orbite]]</f>
        <v>26.21929999999994</v>
      </c>
    </row>
    <row r="1128" spans="1:9" x14ac:dyDescent="0.25">
      <c r="A1128" s="1">
        <v>49767</v>
      </c>
      <c r="B1128">
        <f t="shared" si="17"/>
        <v>26.21929999999994</v>
      </c>
      <c r="C1128" t="s">
        <v>5</v>
      </c>
      <c r="D1128">
        <v>28.4</v>
      </c>
      <c r="E1128">
        <v>5.7</v>
      </c>
      <c r="F1128">
        <f>IF(martianeum[[#This Row],[zawartosc '[%']]]&gt;=1,martianeum[[#This Row],[masa '[kg']]]*martianeum[[#This Row],[zawartosc '[%']]]*0.01,0)</f>
        <v>1.6188</v>
      </c>
      <c r="G1128">
        <f>martianeum[[#This Row],[stan_magazynu '[kg']]]+martianeum[[#This Row],[ile_kg_materiału_z_ładunku]]</f>
        <v>27.83809999999994</v>
      </c>
      <c r="H1128">
        <f>IF(martianeum[[#This Row],[stan_po_wydobyciu_z_ładunku]]&gt;=100,100,0)</f>
        <v>0</v>
      </c>
      <c r="I1128">
        <f>martianeum[[#This Row],[stan_po_wydobyciu_z_ładunku]]-martianeum[[#This Row],[ile_zabiera_na_orbite]]</f>
        <v>27.83809999999994</v>
      </c>
    </row>
    <row r="1129" spans="1:9" x14ac:dyDescent="0.25">
      <c r="A1129" s="1">
        <v>49768</v>
      </c>
      <c r="B1129">
        <f t="shared" si="17"/>
        <v>27.83809999999994</v>
      </c>
      <c r="C1129" t="s">
        <v>22</v>
      </c>
      <c r="D1129">
        <v>13.7</v>
      </c>
      <c r="E1129">
        <v>6</v>
      </c>
      <c r="F1129">
        <f>IF(martianeum[[#This Row],[zawartosc '[%']]]&gt;=1,martianeum[[#This Row],[masa '[kg']]]*martianeum[[#This Row],[zawartosc '[%']]]*0.01,0)</f>
        <v>0.82199999999999995</v>
      </c>
      <c r="G1129">
        <f>martianeum[[#This Row],[stan_magazynu '[kg']]]+martianeum[[#This Row],[ile_kg_materiału_z_ładunku]]</f>
        <v>28.66009999999994</v>
      </c>
      <c r="H1129">
        <f>IF(martianeum[[#This Row],[stan_po_wydobyciu_z_ładunku]]&gt;=100,100,0)</f>
        <v>0</v>
      </c>
      <c r="I1129">
        <f>martianeum[[#This Row],[stan_po_wydobyciu_z_ładunku]]-martianeum[[#This Row],[ile_zabiera_na_orbite]]</f>
        <v>28.66009999999994</v>
      </c>
    </row>
    <row r="1130" spans="1:9" x14ac:dyDescent="0.25">
      <c r="A1130" s="1">
        <v>49769</v>
      </c>
      <c r="B1130">
        <f t="shared" si="17"/>
        <v>28.66009999999994</v>
      </c>
      <c r="C1130" t="s">
        <v>9</v>
      </c>
      <c r="D1130">
        <v>22.1</v>
      </c>
      <c r="E1130">
        <v>11.7</v>
      </c>
      <c r="F1130">
        <f>IF(martianeum[[#This Row],[zawartosc '[%']]]&gt;=1,martianeum[[#This Row],[masa '[kg']]]*martianeum[[#This Row],[zawartosc '[%']]]*0.01,0)</f>
        <v>2.5857000000000001</v>
      </c>
      <c r="G1130">
        <f>martianeum[[#This Row],[stan_magazynu '[kg']]]+martianeum[[#This Row],[ile_kg_materiału_z_ładunku]]</f>
        <v>31.245799999999939</v>
      </c>
      <c r="H1130">
        <f>IF(martianeum[[#This Row],[stan_po_wydobyciu_z_ładunku]]&gt;=100,100,0)</f>
        <v>0</v>
      </c>
      <c r="I1130">
        <f>martianeum[[#This Row],[stan_po_wydobyciu_z_ładunku]]-martianeum[[#This Row],[ile_zabiera_na_orbite]]</f>
        <v>31.245799999999939</v>
      </c>
    </row>
    <row r="1131" spans="1:9" x14ac:dyDescent="0.25">
      <c r="A1131" s="1">
        <v>49770</v>
      </c>
      <c r="B1131">
        <f t="shared" si="17"/>
        <v>31.245799999999939</v>
      </c>
      <c r="C1131" t="s">
        <v>11</v>
      </c>
      <c r="D1131">
        <v>16.899999999999999</v>
      </c>
      <c r="E1131">
        <v>18.2</v>
      </c>
      <c r="F1131">
        <f>IF(martianeum[[#This Row],[zawartosc '[%']]]&gt;=1,martianeum[[#This Row],[masa '[kg']]]*martianeum[[#This Row],[zawartosc '[%']]]*0.01,0)</f>
        <v>3.0758000000000001</v>
      </c>
      <c r="G1131">
        <f>martianeum[[#This Row],[stan_magazynu '[kg']]]+martianeum[[#This Row],[ile_kg_materiału_z_ładunku]]</f>
        <v>34.32159999999994</v>
      </c>
      <c r="H1131">
        <f>IF(martianeum[[#This Row],[stan_po_wydobyciu_z_ładunku]]&gt;=100,100,0)</f>
        <v>0</v>
      </c>
      <c r="I1131">
        <f>martianeum[[#This Row],[stan_po_wydobyciu_z_ładunku]]-martianeum[[#This Row],[ile_zabiera_na_orbite]]</f>
        <v>34.32159999999994</v>
      </c>
    </row>
    <row r="1132" spans="1:9" x14ac:dyDescent="0.25">
      <c r="A1132" s="1">
        <v>49771</v>
      </c>
      <c r="B1132">
        <f t="shared" si="17"/>
        <v>34.32159999999994</v>
      </c>
      <c r="C1132" t="s">
        <v>22</v>
      </c>
      <c r="D1132">
        <v>28</v>
      </c>
      <c r="E1132">
        <v>0</v>
      </c>
      <c r="F1132">
        <f>IF(martianeum[[#This Row],[zawartosc '[%']]]&gt;=1,martianeum[[#This Row],[masa '[kg']]]*martianeum[[#This Row],[zawartosc '[%']]]*0.01,0)</f>
        <v>0</v>
      </c>
      <c r="G1132">
        <f>martianeum[[#This Row],[stan_magazynu '[kg']]]+martianeum[[#This Row],[ile_kg_materiału_z_ładunku]]</f>
        <v>34.32159999999994</v>
      </c>
      <c r="H1132">
        <f>IF(martianeum[[#This Row],[stan_po_wydobyciu_z_ładunku]]&gt;=100,100,0)</f>
        <v>0</v>
      </c>
      <c r="I1132">
        <f>martianeum[[#This Row],[stan_po_wydobyciu_z_ładunku]]-martianeum[[#This Row],[ile_zabiera_na_orbite]]</f>
        <v>34.32159999999994</v>
      </c>
    </row>
    <row r="1133" spans="1:9" x14ac:dyDescent="0.25">
      <c r="A1133" s="1">
        <v>49772</v>
      </c>
      <c r="B1133">
        <f t="shared" si="17"/>
        <v>34.32159999999994</v>
      </c>
      <c r="C1133" t="s">
        <v>10</v>
      </c>
      <c r="D1133">
        <v>13.5</v>
      </c>
      <c r="E1133">
        <v>3.7</v>
      </c>
      <c r="F1133">
        <f>IF(martianeum[[#This Row],[zawartosc '[%']]]&gt;=1,martianeum[[#This Row],[masa '[kg']]]*martianeum[[#This Row],[zawartosc '[%']]]*0.01,0)</f>
        <v>0.49950000000000006</v>
      </c>
      <c r="G1133">
        <f>martianeum[[#This Row],[stan_magazynu '[kg']]]+martianeum[[#This Row],[ile_kg_materiału_z_ładunku]]</f>
        <v>34.821099999999937</v>
      </c>
      <c r="H1133">
        <f>IF(martianeum[[#This Row],[stan_po_wydobyciu_z_ładunku]]&gt;=100,100,0)</f>
        <v>0</v>
      </c>
      <c r="I1133">
        <f>martianeum[[#This Row],[stan_po_wydobyciu_z_ładunku]]-martianeum[[#This Row],[ile_zabiera_na_orbite]]</f>
        <v>34.821099999999937</v>
      </c>
    </row>
    <row r="1134" spans="1:9" x14ac:dyDescent="0.25">
      <c r="A1134" s="1">
        <v>49773</v>
      </c>
      <c r="B1134">
        <f t="shared" si="17"/>
        <v>34.821099999999937</v>
      </c>
      <c r="C1134" t="s">
        <v>19</v>
      </c>
      <c r="D1134">
        <v>13.4</v>
      </c>
      <c r="E1134">
        <v>22.5</v>
      </c>
      <c r="F1134">
        <f>IF(martianeum[[#This Row],[zawartosc '[%']]]&gt;=1,martianeum[[#This Row],[masa '[kg']]]*martianeum[[#This Row],[zawartosc '[%']]]*0.01,0)</f>
        <v>3.0150000000000001</v>
      </c>
      <c r="G1134">
        <f>martianeum[[#This Row],[stan_magazynu '[kg']]]+martianeum[[#This Row],[ile_kg_materiału_z_ładunku]]</f>
        <v>37.836099999999938</v>
      </c>
      <c r="H1134">
        <f>IF(martianeum[[#This Row],[stan_po_wydobyciu_z_ładunku]]&gt;=100,100,0)</f>
        <v>0</v>
      </c>
      <c r="I1134">
        <f>martianeum[[#This Row],[stan_po_wydobyciu_z_ładunku]]-martianeum[[#This Row],[ile_zabiera_na_orbite]]</f>
        <v>37.836099999999938</v>
      </c>
    </row>
    <row r="1135" spans="1:9" x14ac:dyDescent="0.25">
      <c r="A1135" s="1">
        <v>49774</v>
      </c>
      <c r="B1135">
        <f t="shared" si="17"/>
        <v>37.836099999999938</v>
      </c>
      <c r="C1135" t="s">
        <v>6</v>
      </c>
      <c r="D1135">
        <v>19.899999999999999</v>
      </c>
      <c r="E1135">
        <v>11.6</v>
      </c>
      <c r="F1135">
        <f>IF(martianeum[[#This Row],[zawartosc '[%']]]&gt;=1,martianeum[[#This Row],[masa '[kg']]]*martianeum[[#This Row],[zawartosc '[%']]]*0.01,0)</f>
        <v>2.3083999999999998</v>
      </c>
      <c r="G1135">
        <f>martianeum[[#This Row],[stan_magazynu '[kg']]]+martianeum[[#This Row],[ile_kg_materiału_z_ładunku]]</f>
        <v>40.144499999999937</v>
      </c>
      <c r="H1135">
        <f>IF(martianeum[[#This Row],[stan_po_wydobyciu_z_ładunku]]&gt;=100,100,0)</f>
        <v>0</v>
      </c>
      <c r="I1135">
        <f>martianeum[[#This Row],[stan_po_wydobyciu_z_ładunku]]-martianeum[[#This Row],[ile_zabiera_na_orbite]]</f>
        <v>40.144499999999937</v>
      </c>
    </row>
    <row r="1136" spans="1:9" x14ac:dyDescent="0.25">
      <c r="A1136" s="1">
        <v>49775</v>
      </c>
      <c r="B1136">
        <f t="shared" si="17"/>
        <v>40.144499999999937</v>
      </c>
      <c r="C1136" t="s">
        <v>7</v>
      </c>
      <c r="D1136">
        <v>24.2</v>
      </c>
      <c r="E1136">
        <v>11</v>
      </c>
      <c r="F1136">
        <f>IF(martianeum[[#This Row],[zawartosc '[%']]]&gt;=1,martianeum[[#This Row],[masa '[kg']]]*martianeum[[#This Row],[zawartosc '[%']]]*0.01,0)</f>
        <v>2.6619999999999999</v>
      </c>
      <c r="G1136">
        <f>martianeum[[#This Row],[stan_magazynu '[kg']]]+martianeum[[#This Row],[ile_kg_materiału_z_ładunku]]</f>
        <v>42.806499999999936</v>
      </c>
      <c r="H1136">
        <f>IF(martianeum[[#This Row],[stan_po_wydobyciu_z_ładunku]]&gt;=100,100,0)</f>
        <v>0</v>
      </c>
      <c r="I1136">
        <f>martianeum[[#This Row],[stan_po_wydobyciu_z_ładunku]]-martianeum[[#This Row],[ile_zabiera_na_orbite]]</f>
        <v>42.806499999999936</v>
      </c>
    </row>
    <row r="1137" spans="1:9" x14ac:dyDescent="0.25">
      <c r="A1137" s="1">
        <v>49776</v>
      </c>
      <c r="B1137">
        <f t="shared" si="17"/>
        <v>42.806499999999936</v>
      </c>
      <c r="C1137" t="s">
        <v>27</v>
      </c>
      <c r="D1137">
        <v>20.399999999999999</v>
      </c>
      <c r="E1137">
        <v>0</v>
      </c>
      <c r="F1137">
        <f>IF(martianeum[[#This Row],[zawartosc '[%']]]&gt;=1,martianeum[[#This Row],[masa '[kg']]]*martianeum[[#This Row],[zawartosc '[%']]]*0.01,0)</f>
        <v>0</v>
      </c>
      <c r="G1137">
        <f>martianeum[[#This Row],[stan_magazynu '[kg']]]+martianeum[[#This Row],[ile_kg_materiału_z_ładunku]]</f>
        <v>42.806499999999936</v>
      </c>
      <c r="H1137">
        <f>IF(martianeum[[#This Row],[stan_po_wydobyciu_z_ładunku]]&gt;=100,100,0)</f>
        <v>0</v>
      </c>
      <c r="I1137">
        <f>martianeum[[#This Row],[stan_po_wydobyciu_z_ładunku]]-martianeum[[#This Row],[ile_zabiera_na_orbite]]</f>
        <v>42.806499999999936</v>
      </c>
    </row>
    <row r="1138" spans="1:9" x14ac:dyDescent="0.25">
      <c r="A1138" s="1">
        <v>49777</v>
      </c>
      <c r="B1138">
        <f t="shared" si="17"/>
        <v>42.806499999999936</v>
      </c>
      <c r="C1138" t="s">
        <v>27</v>
      </c>
      <c r="D1138">
        <v>16.600000000000001</v>
      </c>
      <c r="E1138">
        <v>3.9</v>
      </c>
      <c r="F1138">
        <f>IF(martianeum[[#This Row],[zawartosc '[%']]]&gt;=1,martianeum[[#This Row],[masa '[kg']]]*martianeum[[#This Row],[zawartosc '[%']]]*0.01,0)</f>
        <v>0.64740000000000009</v>
      </c>
      <c r="G1138">
        <f>martianeum[[#This Row],[stan_magazynu '[kg']]]+martianeum[[#This Row],[ile_kg_materiału_z_ładunku]]</f>
        <v>43.453899999999933</v>
      </c>
      <c r="H1138">
        <f>IF(martianeum[[#This Row],[stan_po_wydobyciu_z_ładunku]]&gt;=100,100,0)</f>
        <v>0</v>
      </c>
      <c r="I1138">
        <f>martianeum[[#This Row],[stan_po_wydobyciu_z_ładunku]]-martianeum[[#This Row],[ile_zabiera_na_orbite]]</f>
        <v>43.453899999999933</v>
      </c>
    </row>
    <row r="1139" spans="1:9" x14ac:dyDescent="0.25">
      <c r="A1139" s="1">
        <v>49778</v>
      </c>
      <c r="B1139">
        <f t="shared" si="17"/>
        <v>43.453899999999933</v>
      </c>
      <c r="C1139" t="s">
        <v>33</v>
      </c>
      <c r="D1139">
        <v>14.3</v>
      </c>
      <c r="E1139">
        <v>0</v>
      </c>
      <c r="F1139">
        <f>IF(martianeum[[#This Row],[zawartosc '[%']]]&gt;=1,martianeum[[#This Row],[masa '[kg']]]*martianeum[[#This Row],[zawartosc '[%']]]*0.01,0)</f>
        <v>0</v>
      </c>
      <c r="G1139">
        <f>martianeum[[#This Row],[stan_magazynu '[kg']]]+martianeum[[#This Row],[ile_kg_materiału_z_ładunku]]</f>
        <v>43.453899999999933</v>
      </c>
      <c r="H1139">
        <f>IF(martianeum[[#This Row],[stan_po_wydobyciu_z_ładunku]]&gt;=100,100,0)</f>
        <v>0</v>
      </c>
      <c r="I1139">
        <f>martianeum[[#This Row],[stan_po_wydobyciu_z_ładunku]]-martianeum[[#This Row],[ile_zabiera_na_orbite]]</f>
        <v>43.453899999999933</v>
      </c>
    </row>
    <row r="1140" spans="1:9" x14ac:dyDescent="0.25">
      <c r="A1140" s="1">
        <v>49779</v>
      </c>
      <c r="B1140">
        <f t="shared" si="17"/>
        <v>43.453899999999933</v>
      </c>
      <c r="C1140" t="s">
        <v>26</v>
      </c>
      <c r="D1140">
        <v>24.4</v>
      </c>
      <c r="E1140">
        <v>4.4000000000000004</v>
      </c>
      <c r="F1140">
        <f>IF(martianeum[[#This Row],[zawartosc '[%']]]&gt;=1,martianeum[[#This Row],[masa '[kg']]]*martianeum[[#This Row],[zawartosc '[%']]]*0.01,0)</f>
        <v>1.0736000000000001</v>
      </c>
      <c r="G1140">
        <f>martianeum[[#This Row],[stan_magazynu '[kg']]]+martianeum[[#This Row],[ile_kg_materiału_z_ładunku]]</f>
        <v>44.527499999999932</v>
      </c>
      <c r="H1140">
        <f>IF(martianeum[[#This Row],[stan_po_wydobyciu_z_ładunku]]&gt;=100,100,0)</f>
        <v>0</v>
      </c>
      <c r="I1140">
        <f>martianeum[[#This Row],[stan_po_wydobyciu_z_ładunku]]-martianeum[[#This Row],[ile_zabiera_na_orbite]]</f>
        <v>44.527499999999932</v>
      </c>
    </row>
    <row r="1141" spans="1:9" x14ac:dyDescent="0.25">
      <c r="A1141" s="1">
        <v>49780</v>
      </c>
      <c r="B1141">
        <f t="shared" si="17"/>
        <v>44.527499999999932</v>
      </c>
      <c r="C1141" t="s">
        <v>10</v>
      </c>
      <c r="D1141">
        <v>26.7</v>
      </c>
      <c r="E1141">
        <v>30.4</v>
      </c>
      <c r="F1141">
        <f>IF(martianeum[[#This Row],[zawartosc '[%']]]&gt;=1,martianeum[[#This Row],[masa '[kg']]]*martianeum[[#This Row],[zawartosc '[%']]]*0.01,0)</f>
        <v>8.1167999999999996</v>
      </c>
      <c r="G1141">
        <f>martianeum[[#This Row],[stan_magazynu '[kg']]]+martianeum[[#This Row],[ile_kg_materiału_z_ładunku]]</f>
        <v>52.64429999999993</v>
      </c>
      <c r="H1141">
        <f>IF(martianeum[[#This Row],[stan_po_wydobyciu_z_ładunku]]&gt;=100,100,0)</f>
        <v>0</v>
      </c>
      <c r="I1141">
        <f>martianeum[[#This Row],[stan_po_wydobyciu_z_ładunku]]-martianeum[[#This Row],[ile_zabiera_na_orbite]]</f>
        <v>52.64429999999993</v>
      </c>
    </row>
    <row r="1142" spans="1:9" x14ac:dyDescent="0.25">
      <c r="A1142" s="1">
        <v>49781</v>
      </c>
      <c r="B1142">
        <f t="shared" si="17"/>
        <v>52.64429999999993</v>
      </c>
      <c r="C1142" t="s">
        <v>13</v>
      </c>
      <c r="D1142">
        <v>20.100000000000001</v>
      </c>
      <c r="E1142">
        <v>3.1</v>
      </c>
      <c r="F1142">
        <f>IF(martianeum[[#This Row],[zawartosc '[%']]]&gt;=1,martianeum[[#This Row],[masa '[kg']]]*martianeum[[#This Row],[zawartosc '[%']]]*0.01,0)</f>
        <v>0.6231000000000001</v>
      </c>
      <c r="G1142">
        <f>martianeum[[#This Row],[stan_magazynu '[kg']]]+martianeum[[#This Row],[ile_kg_materiału_z_ładunku]]</f>
        <v>53.267399999999931</v>
      </c>
      <c r="H1142">
        <f>IF(martianeum[[#This Row],[stan_po_wydobyciu_z_ładunku]]&gt;=100,100,0)</f>
        <v>0</v>
      </c>
      <c r="I1142">
        <f>martianeum[[#This Row],[stan_po_wydobyciu_z_ładunku]]-martianeum[[#This Row],[ile_zabiera_na_orbite]]</f>
        <v>53.267399999999931</v>
      </c>
    </row>
    <row r="1143" spans="1:9" x14ac:dyDescent="0.25">
      <c r="A1143" s="1">
        <v>49782</v>
      </c>
      <c r="B1143">
        <f t="shared" si="17"/>
        <v>53.267399999999931</v>
      </c>
      <c r="C1143" t="s">
        <v>6</v>
      </c>
      <c r="D1143">
        <v>13.5</v>
      </c>
      <c r="E1143">
        <v>6.9</v>
      </c>
      <c r="F1143">
        <f>IF(martianeum[[#This Row],[zawartosc '[%']]]&gt;=1,martianeum[[#This Row],[masa '[kg']]]*martianeum[[#This Row],[zawartosc '[%']]]*0.01,0)</f>
        <v>0.93150000000000011</v>
      </c>
      <c r="G1143">
        <f>martianeum[[#This Row],[stan_magazynu '[kg']]]+martianeum[[#This Row],[ile_kg_materiału_z_ładunku]]</f>
        <v>54.198899999999931</v>
      </c>
      <c r="H1143">
        <f>IF(martianeum[[#This Row],[stan_po_wydobyciu_z_ładunku]]&gt;=100,100,0)</f>
        <v>0</v>
      </c>
      <c r="I1143">
        <f>martianeum[[#This Row],[stan_po_wydobyciu_z_ładunku]]-martianeum[[#This Row],[ile_zabiera_na_orbite]]</f>
        <v>54.198899999999931</v>
      </c>
    </row>
    <row r="1144" spans="1:9" x14ac:dyDescent="0.25">
      <c r="A1144" s="1">
        <v>49783</v>
      </c>
      <c r="B1144">
        <f t="shared" si="17"/>
        <v>54.198899999999931</v>
      </c>
      <c r="C1144" t="s">
        <v>7</v>
      </c>
      <c r="D1144">
        <v>18.8</v>
      </c>
      <c r="E1144">
        <v>21.5</v>
      </c>
      <c r="F1144">
        <f>IF(martianeum[[#This Row],[zawartosc '[%']]]&gt;=1,martianeum[[#This Row],[masa '[kg']]]*martianeum[[#This Row],[zawartosc '[%']]]*0.01,0)</f>
        <v>4.0419999999999998</v>
      </c>
      <c r="G1144">
        <f>martianeum[[#This Row],[stan_magazynu '[kg']]]+martianeum[[#This Row],[ile_kg_materiału_z_ładunku]]</f>
        <v>58.240899999999932</v>
      </c>
      <c r="H1144">
        <f>IF(martianeum[[#This Row],[stan_po_wydobyciu_z_ładunku]]&gt;=100,100,0)</f>
        <v>0</v>
      </c>
      <c r="I1144">
        <f>martianeum[[#This Row],[stan_po_wydobyciu_z_ładunku]]-martianeum[[#This Row],[ile_zabiera_na_orbite]]</f>
        <v>58.240899999999932</v>
      </c>
    </row>
    <row r="1145" spans="1:9" x14ac:dyDescent="0.25">
      <c r="A1145" s="1">
        <v>49784</v>
      </c>
      <c r="B1145">
        <f t="shared" si="17"/>
        <v>58.240899999999932</v>
      </c>
      <c r="C1145" t="s">
        <v>19</v>
      </c>
      <c r="D1145">
        <v>18</v>
      </c>
      <c r="E1145">
        <v>13.9</v>
      </c>
      <c r="F1145">
        <f>IF(martianeum[[#This Row],[zawartosc '[%']]]&gt;=1,martianeum[[#This Row],[masa '[kg']]]*martianeum[[#This Row],[zawartosc '[%']]]*0.01,0)</f>
        <v>2.5020000000000002</v>
      </c>
      <c r="G1145">
        <f>martianeum[[#This Row],[stan_magazynu '[kg']]]+martianeum[[#This Row],[ile_kg_materiału_z_ładunku]]</f>
        <v>60.742899999999935</v>
      </c>
      <c r="H1145">
        <f>IF(martianeum[[#This Row],[stan_po_wydobyciu_z_ładunku]]&gt;=100,100,0)</f>
        <v>0</v>
      </c>
      <c r="I1145">
        <f>martianeum[[#This Row],[stan_po_wydobyciu_z_ładunku]]-martianeum[[#This Row],[ile_zabiera_na_orbite]]</f>
        <v>60.742899999999935</v>
      </c>
    </row>
    <row r="1146" spans="1:9" x14ac:dyDescent="0.25">
      <c r="A1146" s="1">
        <v>49785</v>
      </c>
      <c r="B1146">
        <f t="shared" si="17"/>
        <v>60.742899999999935</v>
      </c>
      <c r="C1146" t="s">
        <v>27</v>
      </c>
      <c r="D1146">
        <v>16.899999999999999</v>
      </c>
      <c r="E1146">
        <v>1.8</v>
      </c>
      <c r="F1146">
        <f>IF(martianeum[[#This Row],[zawartosc '[%']]]&gt;=1,martianeum[[#This Row],[masa '[kg']]]*martianeum[[#This Row],[zawartosc '[%']]]*0.01,0)</f>
        <v>0.30419999999999997</v>
      </c>
      <c r="G1146">
        <f>martianeum[[#This Row],[stan_magazynu '[kg']]]+martianeum[[#This Row],[ile_kg_materiału_z_ładunku]]</f>
        <v>61.047099999999936</v>
      </c>
      <c r="H1146">
        <f>IF(martianeum[[#This Row],[stan_po_wydobyciu_z_ładunku]]&gt;=100,100,0)</f>
        <v>0</v>
      </c>
      <c r="I1146">
        <f>martianeum[[#This Row],[stan_po_wydobyciu_z_ładunku]]-martianeum[[#This Row],[ile_zabiera_na_orbite]]</f>
        <v>61.047099999999936</v>
      </c>
    </row>
    <row r="1147" spans="1:9" x14ac:dyDescent="0.25">
      <c r="A1147" s="1">
        <v>49786</v>
      </c>
      <c r="B1147">
        <f t="shared" si="17"/>
        <v>61.047099999999936</v>
      </c>
      <c r="C1147" t="s">
        <v>6</v>
      </c>
      <c r="D1147">
        <v>23.7</v>
      </c>
      <c r="E1147">
        <v>13</v>
      </c>
      <c r="F1147">
        <f>IF(martianeum[[#This Row],[zawartosc '[%']]]&gt;=1,martianeum[[#This Row],[masa '[kg']]]*martianeum[[#This Row],[zawartosc '[%']]]*0.01,0)</f>
        <v>3.0809999999999995</v>
      </c>
      <c r="G1147">
        <f>martianeum[[#This Row],[stan_magazynu '[kg']]]+martianeum[[#This Row],[ile_kg_materiału_z_ładunku]]</f>
        <v>64.128099999999932</v>
      </c>
      <c r="H1147">
        <f>IF(martianeum[[#This Row],[stan_po_wydobyciu_z_ładunku]]&gt;=100,100,0)</f>
        <v>0</v>
      </c>
      <c r="I1147">
        <f>martianeum[[#This Row],[stan_po_wydobyciu_z_ładunku]]-martianeum[[#This Row],[ile_zabiera_na_orbite]]</f>
        <v>64.128099999999932</v>
      </c>
    </row>
    <row r="1148" spans="1:9" x14ac:dyDescent="0.25">
      <c r="A1148" s="1">
        <v>49787</v>
      </c>
      <c r="B1148">
        <f t="shared" si="17"/>
        <v>64.128099999999932</v>
      </c>
      <c r="C1148" t="s">
        <v>32</v>
      </c>
      <c r="D1148">
        <v>17.600000000000001</v>
      </c>
      <c r="E1148">
        <v>0.6</v>
      </c>
      <c r="F1148">
        <f>IF(martianeum[[#This Row],[zawartosc '[%']]]&gt;=1,martianeum[[#This Row],[masa '[kg']]]*martianeum[[#This Row],[zawartosc '[%']]]*0.01,0)</f>
        <v>0</v>
      </c>
      <c r="G1148">
        <f>martianeum[[#This Row],[stan_magazynu '[kg']]]+martianeum[[#This Row],[ile_kg_materiału_z_ładunku]]</f>
        <v>64.128099999999932</v>
      </c>
      <c r="H1148">
        <f>IF(martianeum[[#This Row],[stan_po_wydobyciu_z_ładunku]]&gt;=100,100,0)</f>
        <v>0</v>
      </c>
      <c r="I1148">
        <f>martianeum[[#This Row],[stan_po_wydobyciu_z_ładunku]]-martianeum[[#This Row],[ile_zabiera_na_orbite]]</f>
        <v>64.128099999999932</v>
      </c>
    </row>
    <row r="1149" spans="1:9" x14ac:dyDescent="0.25">
      <c r="A1149" s="1">
        <v>49788</v>
      </c>
      <c r="B1149">
        <f t="shared" si="17"/>
        <v>64.128099999999932</v>
      </c>
      <c r="C1149" t="s">
        <v>7</v>
      </c>
      <c r="D1149">
        <v>29.1</v>
      </c>
      <c r="E1149">
        <v>8.3000000000000007</v>
      </c>
      <c r="F1149">
        <f>IF(martianeum[[#This Row],[zawartosc '[%']]]&gt;=1,martianeum[[#This Row],[masa '[kg']]]*martianeum[[#This Row],[zawartosc '[%']]]*0.01,0)</f>
        <v>2.4153000000000002</v>
      </c>
      <c r="G1149">
        <f>martianeum[[#This Row],[stan_magazynu '[kg']]]+martianeum[[#This Row],[ile_kg_materiału_z_ładunku]]</f>
        <v>66.543399999999934</v>
      </c>
      <c r="H1149">
        <f>IF(martianeum[[#This Row],[stan_po_wydobyciu_z_ładunku]]&gt;=100,100,0)</f>
        <v>0</v>
      </c>
      <c r="I1149">
        <f>martianeum[[#This Row],[stan_po_wydobyciu_z_ładunku]]-martianeum[[#This Row],[ile_zabiera_na_orbite]]</f>
        <v>66.543399999999934</v>
      </c>
    </row>
    <row r="1150" spans="1:9" x14ac:dyDescent="0.25">
      <c r="A1150" s="1">
        <v>49789</v>
      </c>
      <c r="B1150">
        <f t="shared" si="17"/>
        <v>66.543399999999934</v>
      </c>
      <c r="C1150" t="s">
        <v>9</v>
      </c>
      <c r="D1150">
        <v>26.8</v>
      </c>
      <c r="E1150">
        <v>11.2</v>
      </c>
      <c r="F1150">
        <f>IF(martianeum[[#This Row],[zawartosc '[%']]]&gt;=1,martianeum[[#This Row],[masa '[kg']]]*martianeum[[#This Row],[zawartosc '[%']]]*0.01,0)</f>
        <v>3.0015999999999998</v>
      </c>
      <c r="G1150">
        <f>martianeum[[#This Row],[stan_magazynu '[kg']]]+martianeum[[#This Row],[ile_kg_materiału_z_ładunku]]</f>
        <v>69.544999999999931</v>
      </c>
      <c r="H1150">
        <f>IF(martianeum[[#This Row],[stan_po_wydobyciu_z_ładunku]]&gt;=100,100,0)</f>
        <v>0</v>
      </c>
      <c r="I1150">
        <f>martianeum[[#This Row],[stan_po_wydobyciu_z_ładunku]]-martianeum[[#This Row],[ile_zabiera_na_orbite]]</f>
        <v>69.544999999999931</v>
      </c>
    </row>
    <row r="1151" spans="1:9" x14ac:dyDescent="0.25">
      <c r="A1151" s="1">
        <v>49790</v>
      </c>
      <c r="B1151">
        <f t="shared" si="17"/>
        <v>69.544999999999931</v>
      </c>
      <c r="C1151" t="s">
        <v>18</v>
      </c>
      <c r="D1151">
        <v>10.5</v>
      </c>
      <c r="E1151">
        <v>0</v>
      </c>
      <c r="F1151">
        <f>IF(martianeum[[#This Row],[zawartosc '[%']]]&gt;=1,martianeum[[#This Row],[masa '[kg']]]*martianeum[[#This Row],[zawartosc '[%']]]*0.01,0)</f>
        <v>0</v>
      </c>
      <c r="G1151">
        <f>martianeum[[#This Row],[stan_magazynu '[kg']]]+martianeum[[#This Row],[ile_kg_materiału_z_ładunku]]</f>
        <v>69.544999999999931</v>
      </c>
      <c r="H1151">
        <f>IF(martianeum[[#This Row],[stan_po_wydobyciu_z_ładunku]]&gt;=100,100,0)</f>
        <v>0</v>
      </c>
      <c r="I1151">
        <f>martianeum[[#This Row],[stan_po_wydobyciu_z_ładunku]]-martianeum[[#This Row],[ile_zabiera_na_orbite]]</f>
        <v>69.544999999999931</v>
      </c>
    </row>
    <row r="1152" spans="1:9" x14ac:dyDescent="0.25">
      <c r="A1152" s="1">
        <v>49791</v>
      </c>
      <c r="B1152">
        <f t="shared" si="17"/>
        <v>69.544999999999931</v>
      </c>
      <c r="C1152" t="s">
        <v>11</v>
      </c>
      <c r="D1152">
        <v>13.5</v>
      </c>
      <c r="E1152">
        <v>0</v>
      </c>
      <c r="F1152">
        <f>IF(martianeum[[#This Row],[zawartosc '[%']]]&gt;=1,martianeum[[#This Row],[masa '[kg']]]*martianeum[[#This Row],[zawartosc '[%']]]*0.01,0)</f>
        <v>0</v>
      </c>
      <c r="G1152">
        <f>martianeum[[#This Row],[stan_magazynu '[kg']]]+martianeum[[#This Row],[ile_kg_materiału_z_ładunku]]</f>
        <v>69.544999999999931</v>
      </c>
      <c r="H1152">
        <f>IF(martianeum[[#This Row],[stan_po_wydobyciu_z_ładunku]]&gt;=100,100,0)</f>
        <v>0</v>
      </c>
      <c r="I1152">
        <f>martianeum[[#This Row],[stan_po_wydobyciu_z_ładunku]]-martianeum[[#This Row],[ile_zabiera_na_orbite]]</f>
        <v>69.544999999999931</v>
      </c>
    </row>
    <row r="1153" spans="1:9" x14ac:dyDescent="0.25">
      <c r="A1153" s="1">
        <v>49792</v>
      </c>
      <c r="B1153">
        <f t="shared" si="17"/>
        <v>69.544999999999931</v>
      </c>
      <c r="C1153" t="s">
        <v>10</v>
      </c>
      <c r="D1153">
        <v>14</v>
      </c>
      <c r="E1153">
        <v>22</v>
      </c>
      <c r="F1153">
        <f>IF(martianeum[[#This Row],[zawartosc '[%']]]&gt;=1,martianeum[[#This Row],[masa '[kg']]]*martianeum[[#This Row],[zawartosc '[%']]]*0.01,0)</f>
        <v>3.08</v>
      </c>
      <c r="G1153">
        <f>martianeum[[#This Row],[stan_magazynu '[kg']]]+martianeum[[#This Row],[ile_kg_materiału_z_ładunku]]</f>
        <v>72.624999999999929</v>
      </c>
      <c r="H1153">
        <f>IF(martianeum[[#This Row],[stan_po_wydobyciu_z_ładunku]]&gt;=100,100,0)</f>
        <v>0</v>
      </c>
      <c r="I1153">
        <f>martianeum[[#This Row],[stan_po_wydobyciu_z_ładunku]]-martianeum[[#This Row],[ile_zabiera_na_orbite]]</f>
        <v>72.624999999999929</v>
      </c>
    </row>
    <row r="1154" spans="1:9" x14ac:dyDescent="0.25">
      <c r="A1154" s="1">
        <v>49793</v>
      </c>
      <c r="B1154">
        <f t="shared" si="17"/>
        <v>72.624999999999929</v>
      </c>
      <c r="C1154" t="s">
        <v>11</v>
      </c>
      <c r="D1154">
        <v>26.7</v>
      </c>
      <c r="E1154">
        <v>8</v>
      </c>
      <c r="F1154">
        <f>IF(martianeum[[#This Row],[zawartosc '[%']]]&gt;=1,martianeum[[#This Row],[masa '[kg']]]*martianeum[[#This Row],[zawartosc '[%']]]*0.01,0)</f>
        <v>2.1360000000000001</v>
      </c>
      <c r="G1154">
        <f>martianeum[[#This Row],[stan_magazynu '[kg']]]+martianeum[[#This Row],[ile_kg_materiału_z_ładunku]]</f>
        <v>74.760999999999925</v>
      </c>
      <c r="H1154">
        <f>IF(martianeum[[#This Row],[stan_po_wydobyciu_z_ładunku]]&gt;=100,100,0)</f>
        <v>0</v>
      </c>
      <c r="I1154">
        <f>martianeum[[#This Row],[stan_po_wydobyciu_z_ładunku]]-martianeum[[#This Row],[ile_zabiera_na_orbite]]</f>
        <v>74.760999999999925</v>
      </c>
    </row>
    <row r="1155" spans="1:9" x14ac:dyDescent="0.25">
      <c r="A1155" s="1">
        <v>49794</v>
      </c>
      <c r="B1155">
        <f t="shared" si="17"/>
        <v>74.760999999999925</v>
      </c>
      <c r="C1155" t="s">
        <v>26</v>
      </c>
      <c r="D1155">
        <v>11.2</v>
      </c>
      <c r="E1155">
        <v>6.1</v>
      </c>
      <c r="F1155">
        <f>IF(martianeum[[#This Row],[zawartosc '[%']]]&gt;=1,martianeum[[#This Row],[masa '[kg']]]*martianeum[[#This Row],[zawartosc '[%']]]*0.01,0)</f>
        <v>0.68319999999999992</v>
      </c>
      <c r="G1155">
        <f>martianeum[[#This Row],[stan_magazynu '[kg']]]+martianeum[[#This Row],[ile_kg_materiału_z_ładunku]]</f>
        <v>75.444199999999924</v>
      </c>
      <c r="H1155">
        <f>IF(martianeum[[#This Row],[stan_po_wydobyciu_z_ładunku]]&gt;=100,100,0)</f>
        <v>0</v>
      </c>
      <c r="I1155">
        <f>martianeum[[#This Row],[stan_po_wydobyciu_z_ładunku]]-martianeum[[#This Row],[ile_zabiera_na_orbite]]</f>
        <v>75.444199999999924</v>
      </c>
    </row>
    <row r="1156" spans="1:9" x14ac:dyDescent="0.25">
      <c r="A1156" s="1">
        <v>49795</v>
      </c>
      <c r="B1156">
        <f t="shared" ref="B1156:B1219" si="18">I1155</f>
        <v>75.444199999999924</v>
      </c>
      <c r="C1156" t="s">
        <v>27</v>
      </c>
      <c r="D1156">
        <v>24.7</v>
      </c>
      <c r="E1156">
        <v>0</v>
      </c>
      <c r="F1156">
        <f>IF(martianeum[[#This Row],[zawartosc '[%']]]&gt;=1,martianeum[[#This Row],[masa '[kg']]]*martianeum[[#This Row],[zawartosc '[%']]]*0.01,0)</f>
        <v>0</v>
      </c>
      <c r="G1156">
        <f>martianeum[[#This Row],[stan_magazynu '[kg']]]+martianeum[[#This Row],[ile_kg_materiału_z_ładunku]]</f>
        <v>75.444199999999924</v>
      </c>
      <c r="H1156">
        <f>IF(martianeum[[#This Row],[stan_po_wydobyciu_z_ładunku]]&gt;=100,100,0)</f>
        <v>0</v>
      </c>
      <c r="I1156">
        <f>martianeum[[#This Row],[stan_po_wydobyciu_z_ładunku]]-martianeum[[#This Row],[ile_zabiera_na_orbite]]</f>
        <v>75.444199999999924</v>
      </c>
    </row>
    <row r="1157" spans="1:9" x14ac:dyDescent="0.25">
      <c r="A1157" s="1">
        <v>49796</v>
      </c>
      <c r="B1157">
        <f t="shared" si="18"/>
        <v>75.444199999999924</v>
      </c>
      <c r="C1157" t="s">
        <v>29</v>
      </c>
      <c r="D1157">
        <v>27.2</v>
      </c>
      <c r="E1157">
        <v>0.3</v>
      </c>
      <c r="F1157">
        <f>IF(martianeum[[#This Row],[zawartosc '[%']]]&gt;=1,martianeum[[#This Row],[masa '[kg']]]*martianeum[[#This Row],[zawartosc '[%']]]*0.01,0)</f>
        <v>0</v>
      </c>
      <c r="G1157">
        <f>martianeum[[#This Row],[stan_magazynu '[kg']]]+martianeum[[#This Row],[ile_kg_materiału_z_ładunku]]</f>
        <v>75.444199999999924</v>
      </c>
      <c r="H1157">
        <f>IF(martianeum[[#This Row],[stan_po_wydobyciu_z_ładunku]]&gt;=100,100,0)</f>
        <v>0</v>
      </c>
      <c r="I1157">
        <f>martianeum[[#This Row],[stan_po_wydobyciu_z_ładunku]]-martianeum[[#This Row],[ile_zabiera_na_orbite]]</f>
        <v>75.444199999999924</v>
      </c>
    </row>
    <row r="1158" spans="1:9" x14ac:dyDescent="0.25">
      <c r="A1158" s="1">
        <v>49797</v>
      </c>
      <c r="B1158">
        <f t="shared" si="18"/>
        <v>75.444199999999924</v>
      </c>
      <c r="C1158" t="s">
        <v>30</v>
      </c>
      <c r="D1158">
        <v>11</v>
      </c>
      <c r="E1158">
        <v>0</v>
      </c>
      <c r="F1158">
        <f>IF(martianeum[[#This Row],[zawartosc '[%']]]&gt;=1,martianeum[[#This Row],[masa '[kg']]]*martianeum[[#This Row],[zawartosc '[%']]]*0.01,0)</f>
        <v>0</v>
      </c>
      <c r="G1158">
        <f>martianeum[[#This Row],[stan_magazynu '[kg']]]+martianeum[[#This Row],[ile_kg_materiału_z_ładunku]]</f>
        <v>75.444199999999924</v>
      </c>
      <c r="H1158">
        <f>IF(martianeum[[#This Row],[stan_po_wydobyciu_z_ładunku]]&gt;=100,100,0)</f>
        <v>0</v>
      </c>
      <c r="I1158">
        <f>martianeum[[#This Row],[stan_po_wydobyciu_z_ładunku]]-martianeum[[#This Row],[ile_zabiera_na_orbite]]</f>
        <v>75.444199999999924</v>
      </c>
    </row>
    <row r="1159" spans="1:9" x14ac:dyDescent="0.25">
      <c r="A1159" s="1">
        <v>49798</v>
      </c>
      <c r="B1159">
        <f t="shared" si="18"/>
        <v>75.444199999999924</v>
      </c>
      <c r="C1159" t="s">
        <v>12</v>
      </c>
      <c r="D1159">
        <v>10.9</v>
      </c>
      <c r="E1159">
        <v>4.4000000000000004</v>
      </c>
      <c r="F1159">
        <f>IF(martianeum[[#This Row],[zawartosc '[%']]]&gt;=1,martianeum[[#This Row],[masa '[kg']]]*martianeum[[#This Row],[zawartosc '[%']]]*0.01,0)</f>
        <v>0.47960000000000008</v>
      </c>
      <c r="G1159">
        <f>martianeum[[#This Row],[stan_magazynu '[kg']]]+martianeum[[#This Row],[ile_kg_materiału_z_ładunku]]</f>
        <v>75.923799999999929</v>
      </c>
      <c r="H1159">
        <f>IF(martianeum[[#This Row],[stan_po_wydobyciu_z_ładunku]]&gt;=100,100,0)</f>
        <v>0</v>
      </c>
      <c r="I1159">
        <f>martianeum[[#This Row],[stan_po_wydobyciu_z_ładunku]]-martianeum[[#This Row],[ile_zabiera_na_orbite]]</f>
        <v>75.923799999999929</v>
      </c>
    </row>
    <row r="1160" spans="1:9" x14ac:dyDescent="0.25">
      <c r="A1160" s="1">
        <v>49799</v>
      </c>
      <c r="B1160">
        <f t="shared" si="18"/>
        <v>75.923799999999929</v>
      </c>
      <c r="C1160" t="s">
        <v>7</v>
      </c>
      <c r="D1160">
        <v>27.4</v>
      </c>
      <c r="E1160">
        <v>6</v>
      </c>
      <c r="F1160">
        <f>IF(martianeum[[#This Row],[zawartosc '[%']]]&gt;=1,martianeum[[#This Row],[masa '[kg']]]*martianeum[[#This Row],[zawartosc '[%']]]*0.01,0)</f>
        <v>1.6439999999999999</v>
      </c>
      <c r="G1160">
        <f>martianeum[[#This Row],[stan_magazynu '[kg']]]+martianeum[[#This Row],[ile_kg_materiału_z_ładunku]]</f>
        <v>77.567799999999934</v>
      </c>
      <c r="H1160">
        <f>IF(martianeum[[#This Row],[stan_po_wydobyciu_z_ładunku]]&gt;=100,100,0)</f>
        <v>0</v>
      </c>
      <c r="I1160">
        <f>martianeum[[#This Row],[stan_po_wydobyciu_z_ładunku]]-martianeum[[#This Row],[ile_zabiera_na_orbite]]</f>
        <v>77.567799999999934</v>
      </c>
    </row>
    <row r="1161" spans="1:9" x14ac:dyDescent="0.25">
      <c r="A1161" s="1">
        <v>49800</v>
      </c>
      <c r="B1161">
        <f t="shared" si="18"/>
        <v>77.567799999999934</v>
      </c>
      <c r="C1161" t="s">
        <v>6</v>
      </c>
      <c r="D1161">
        <v>20</v>
      </c>
      <c r="E1161">
        <v>7.6</v>
      </c>
      <c r="F1161">
        <f>IF(martianeum[[#This Row],[zawartosc '[%']]]&gt;=1,martianeum[[#This Row],[masa '[kg']]]*martianeum[[#This Row],[zawartosc '[%']]]*0.01,0)</f>
        <v>1.52</v>
      </c>
      <c r="G1161">
        <f>martianeum[[#This Row],[stan_magazynu '[kg']]]+martianeum[[#This Row],[ile_kg_materiału_z_ładunku]]</f>
        <v>79.08779999999993</v>
      </c>
      <c r="H1161">
        <f>IF(martianeum[[#This Row],[stan_po_wydobyciu_z_ładunku]]&gt;=100,100,0)</f>
        <v>0</v>
      </c>
      <c r="I1161">
        <f>martianeum[[#This Row],[stan_po_wydobyciu_z_ładunku]]-martianeum[[#This Row],[ile_zabiera_na_orbite]]</f>
        <v>79.08779999999993</v>
      </c>
    </row>
    <row r="1162" spans="1:9" x14ac:dyDescent="0.25">
      <c r="A1162" s="1">
        <v>49801</v>
      </c>
      <c r="B1162">
        <f t="shared" si="18"/>
        <v>79.08779999999993</v>
      </c>
      <c r="C1162" t="s">
        <v>18</v>
      </c>
      <c r="D1162">
        <v>23.5</v>
      </c>
      <c r="E1162">
        <v>2.5</v>
      </c>
      <c r="F1162">
        <f>IF(martianeum[[#This Row],[zawartosc '[%']]]&gt;=1,martianeum[[#This Row],[masa '[kg']]]*martianeum[[#This Row],[zawartosc '[%']]]*0.01,0)</f>
        <v>0.58750000000000002</v>
      </c>
      <c r="G1162">
        <f>martianeum[[#This Row],[stan_magazynu '[kg']]]+martianeum[[#This Row],[ile_kg_materiału_z_ładunku]]</f>
        <v>79.675299999999936</v>
      </c>
      <c r="H1162">
        <f>IF(martianeum[[#This Row],[stan_po_wydobyciu_z_ładunku]]&gt;=100,100,0)</f>
        <v>0</v>
      </c>
      <c r="I1162">
        <f>martianeum[[#This Row],[stan_po_wydobyciu_z_ładunku]]-martianeum[[#This Row],[ile_zabiera_na_orbite]]</f>
        <v>79.675299999999936</v>
      </c>
    </row>
    <row r="1163" spans="1:9" x14ac:dyDescent="0.25">
      <c r="A1163" s="1">
        <v>49802</v>
      </c>
      <c r="B1163">
        <f t="shared" si="18"/>
        <v>79.675299999999936</v>
      </c>
      <c r="C1163" t="s">
        <v>11</v>
      </c>
      <c r="D1163">
        <v>28.5</v>
      </c>
      <c r="E1163">
        <v>0</v>
      </c>
      <c r="F1163">
        <f>IF(martianeum[[#This Row],[zawartosc '[%']]]&gt;=1,martianeum[[#This Row],[masa '[kg']]]*martianeum[[#This Row],[zawartosc '[%']]]*0.01,0)</f>
        <v>0</v>
      </c>
      <c r="G1163">
        <f>martianeum[[#This Row],[stan_magazynu '[kg']]]+martianeum[[#This Row],[ile_kg_materiału_z_ładunku]]</f>
        <v>79.675299999999936</v>
      </c>
      <c r="H1163">
        <f>IF(martianeum[[#This Row],[stan_po_wydobyciu_z_ładunku]]&gt;=100,100,0)</f>
        <v>0</v>
      </c>
      <c r="I1163">
        <f>martianeum[[#This Row],[stan_po_wydobyciu_z_ładunku]]-martianeum[[#This Row],[ile_zabiera_na_orbite]]</f>
        <v>79.675299999999936</v>
      </c>
    </row>
    <row r="1164" spans="1:9" x14ac:dyDescent="0.25">
      <c r="A1164" s="1">
        <v>49803</v>
      </c>
      <c r="B1164">
        <f t="shared" si="18"/>
        <v>79.675299999999936</v>
      </c>
      <c r="C1164" t="s">
        <v>27</v>
      </c>
      <c r="D1164">
        <v>10.8</v>
      </c>
      <c r="E1164">
        <v>5.8</v>
      </c>
      <c r="F1164">
        <f>IF(martianeum[[#This Row],[zawartosc '[%']]]&gt;=1,martianeum[[#This Row],[masa '[kg']]]*martianeum[[#This Row],[zawartosc '[%']]]*0.01,0)</f>
        <v>0.62640000000000007</v>
      </c>
      <c r="G1164">
        <f>martianeum[[#This Row],[stan_magazynu '[kg']]]+martianeum[[#This Row],[ile_kg_materiału_z_ładunku]]</f>
        <v>80.30169999999994</v>
      </c>
      <c r="H1164">
        <f>IF(martianeum[[#This Row],[stan_po_wydobyciu_z_ładunku]]&gt;=100,100,0)</f>
        <v>0</v>
      </c>
      <c r="I1164">
        <f>martianeum[[#This Row],[stan_po_wydobyciu_z_ładunku]]-martianeum[[#This Row],[ile_zabiera_na_orbite]]</f>
        <v>80.30169999999994</v>
      </c>
    </row>
    <row r="1165" spans="1:9" x14ac:dyDescent="0.25">
      <c r="A1165" s="1">
        <v>49804</v>
      </c>
      <c r="B1165">
        <f t="shared" si="18"/>
        <v>80.30169999999994</v>
      </c>
      <c r="C1165" t="s">
        <v>15</v>
      </c>
      <c r="D1165">
        <v>18.899999999999999</v>
      </c>
      <c r="E1165">
        <v>9.5</v>
      </c>
      <c r="F1165">
        <f>IF(martianeum[[#This Row],[zawartosc '[%']]]&gt;=1,martianeum[[#This Row],[masa '[kg']]]*martianeum[[#This Row],[zawartosc '[%']]]*0.01,0)</f>
        <v>1.7954999999999999</v>
      </c>
      <c r="G1165">
        <f>martianeum[[#This Row],[stan_magazynu '[kg']]]+martianeum[[#This Row],[ile_kg_materiału_z_ładunku]]</f>
        <v>82.097199999999944</v>
      </c>
      <c r="H1165">
        <f>IF(martianeum[[#This Row],[stan_po_wydobyciu_z_ładunku]]&gt;=100,100,0)</f>
        <v>0</v>
      </c>
      <c r="I1165">
        <f>martianeum[[#This Row],[stan_po_wydobyciu_z_ładunku]]-martianeum[[#This Row],[ile_zabiera_na_orbite]]</f>
        <v>82.097199999999944</v>
      </c>
    </row>
    <row r="1166" spans="1:9" x14ac:dyDescent="0.25">
      <c r="A1166" s="1">
        <v>49805</v>
      </c>
      <c r="B1166">
        <f t="shared" si="18"/>
        <v>82.097199999999944</v>
      </c>
      <c r="C1166" t="s">
        <v>13</v>
      </c>
      <c r="D1166">
        <v>24</v>
      </c>
      <c r="E1166">
        <v>4</v>
      </c>
      <c r="F1166">
        <f>IF(martianeum[[#This Row],[zawartosc '[%']]]&gt;=1,martianeum[[#This Row],[masa '[kg']]]*martianeum[[#This Row],[zawartosc '[%']]]*0.01,0)</f>
        <v>0.96</v>
      </c>
      <c r="G1166">
        <f>martianeum[[#This Row],[stan_magazynu '[kg']]]+martianeum[[#This Row],[ile_kg_materiału_z_ładunku]]</f>
        <v>83.057199999999938</v>
      </c>
      <c r="H1166">
        <f>IF(martianeum[[#This Row],[stan_po_wydobyciu_z_ładunku]]&gt;=100,100,0)</f>
        <v>0</v>
      </c>
      <c r="I1166">
        <f>martianeum[[#This Row],[stan_po_wydobyciu_z_ładunku]]-martianeum[[#This Row],[ile_zabiera_na_orbite]]</f>
        <v>83.057199999999938</v>
      </c>
    </row>
    <row r="1167" spans="1:9" x14ac:dyDescent="0.25">
      <c r="A1167" s="1">
        <v>49806</v>
      </c>
      <c r="B1167">
        <f t="shared" si="18"/>
        <v>83.057199999999938</v>
      </c>
      <c r="C1167" t="s">
        <v>12</v>
      </c>
      <c r="D1167">
        <v>12.7</v>
      </c>
      <c r="E1167">
        <v>3</v>
      </c>
      <c r="F1167">
        <f>IF(martianeum[[#This Row],[zawartosc '[%']]]&gt;=1,martianeum[[#This Row],[masa '[kg']]]*martianeum[[#This Row],[zawartosc '[%']]]*0.01,0)</f>
        <v>0.38099999999999995</v>
      </c>
      <c r="G1167">
        <f>martianeum[[#This Row],[stan_magazynu '[kg']]]+martianeum[[#This Row],[ile_kg_materiału_z_ładunku]]</f>
        <v>83.438199999999938</v>
      </c>
      <c r="H1167">
        <f>IF(martianeum[[#This Row],[stan_po_wydobyciu_z_ładunku]]&gt;=100,100,0)</f>
        <v>0</v>
      </c>
      <c r="I1167">
        <f>martianeum[[#This Row],[stan_po_wydobyciu_z_ładunku]]-martianeum[[#This Row],[ile_zabiera_na_orbite]]</f>
        <v>83.438199999999938</v>
      </c>
    </row>
    <row r="1168" spans="1:9" x14ac:dyDescent="0.25">
      <c r="A1168" s="1">
        <v>49807</v>
      </c>
      <c r="B1168">
        <f t="shared" si="18"/>
        <v>83.438199999999938</v>
      </c>
      <c r="C1168" t="s">
        <v>7</v>
      </c>
      <c r="D1168">
        <v>13.4</v>
      </c>
      <c r="E1168">
        <v>6.2</v>
      </c>
      <c r="F1168">
        <f>IF(martianeum[[#This Row],[zawartosc '[%']]]&gt;=1,martianeum[[#This Row],[masa '[kg']]]*martianeum[[#This Row],[zawartosc '[%']]]*0.01,0)</f>
        <v>0.83079999999999998</v>
      </c>
      <c r="G1168">
        <f>martianeum[[#This Row],[stan_magazynu '[kg']]]+martianeum[[#This Row],[ile_kg_materiału_z_ładunku]]</f>
        <v>84.268999999999934</v>
      </c>
      <c r="H1168">
        <f>IF(martianeum[[#This Row],[stan_po_wydobyciu_z_ładunku]]&gt;=100,100,0)</f>
        <v>0</v>
      </c>
      <c r="I1168">
        <f>martianeum[[#This Row],[stan_po_wydobyciu_z_ładunku]]-martianeum[[#This Row],[ile_zabiera_na_orbite]]</f>
        <v>84.268999999999934</v>
      </c>
    </row>
    <row r="1169" spans="1:9" x14ac:dyDescent="0.25">
      <c r="A1169" s="1">
        <v>49808</v>
      </c>
      <c r="B1169">
        <f t="shared" si="18"/>
        <v>84.268999999999934</v>
      </c>
      <c r="C1169" t="s">
        <v>10</v>
      </c>
      <c r="D1169">
        <v>15.9</v>
      </c>
      <c r="E1169">
        <v>0</v>
      </c>
      <c r="F1169">
        <f>IF(martianeum[[#This Row],[zawartosc '[%']]]&gt;=1,martianeum[[#This Row],[masa '[kg']]]*martianeum[[#This Row],[zawartosc '[%']]]*0.01,0)</f>
        <v>0</v>
      </c>
      <c r="G1169">
        <f>martianeum[[#This Row],[stan_magazynu '[kg']]]+martianeum[[#This Row],[ile_kg_materiału_z_ładunku]]</f>
        <v>84.268999999999934</v>
      </c>
      <c r="H1169">
        <f>IF(martianeum[[#This Row],[stan_po_wydobyciu_z_ładunku]]&gt;=100,100,0)</f>
        <v>0</v>
      </c>
      <c r="I1169">
        <f>martianeum[[#This Row],[stan_po_wydobyciu_z_ładunku]]-martianeum[[#This Row],[ile_zabiera_na_orbite]]</f>
        <v>84.268999999999934</v>
      </c>
    </row>
    <row r="1170" spans="1:9" x14ac:dyDescent="0.25">
      <c r="A1170" s="1">
        <v>49809</v>
      </c>
      <c r="B1170">
        <f t="shared" si="18"/>
        <v>84.268999999999934</v>
      </c>
      <c r="C1170" t="s">
        <v>11</v>
      </c>
      <c r="D1170">
        <v>19.399999999999999</v>
      </c>
      <c r="E1170">
        <v>21.2</v>
      </c>
      <c r="F1170">
        <f>IF(martianeum[[#This Row],[zawartosc '[%']]]&gt;=1,martianeum[[#This Row],[masa '[kg']]]*martianeum[[#This Row],[zawartosc '[%']]]*0.01,0)</f>
        <v>4.1128</v>
      </c>
      <c r="G1170">
        <f>martianeum[[#This Row],[stan_magazynu '[kg']]]+martianeum[[#This Row],[ile_kg_materiału_z_ładunku]]</f>
        <v>88.381799999999942</v>
      </c>
      <c r="H1170">
        <f>IF(martianeum[[#This Row],[stan_po_wydobyciu_z_ładunku]]&gt;=100,100,0)</f>
        <v>0</v>
      </c>
      <c r="I1170">
        <f>martianeum[[#This Row],[stan_po_wydobyciu_z_ładunku]]-martianeum[[#This Row],[ile_zabiera_na_orbite]]</f>
        <v>88.381799999999942</v>
      </c>
    </row>
    <row r="1171" spans="1:9" x14ac:dyDescent="0.25">
      <c r="A1171" s="1">
        <v>49810</v>
      </c>
      <c r="B1171">
        <f t="shared" si="18"/>
        <v>88.381799999999942</v>
      </c>
      <c r="C1171" t="s">
        <v>15</v>
      </c>
      <c r="D1171">
        <v>16.3</v>
      </c>
      <c r="E1171">
        <v>17.600000000000001</v>
      </c>
      <c r="F1171">
        <f>IF(martianeum[[#This Row],[zawartosc '[%']]]&gt;=1,martianeum[[#This Row],[masa '[kg']]]*martianeum[[#This Row],[zawartosc '[%']]]*0.01,0)</f>
        <v>2.8688000000000007</v>
      </c>
      <c r="G1171">
        <f>martianeum[[#This Row],[stan_magazynu '[kg']]]+martianeum[[#This Row],[ile_kg_materiału_z_ładunku]]</f>
        <v>91.250599999999949</v>
      </c>
      <c r="H1171">
        <f>IF(martianeum[[#This Row],[stan_po_wydobyciu_z_ładunku]]&gt;=100,100,0)</f>
        <v>0</v>
      </c>
      <c r="I1171">
        <f>martianeum[[#This Row],[stan_po_wydobyciu_z_ładunku]]-martianeum[[#This Row],[ile_zabiera_na_orbite]]</f>
        <v>91.250599999999949</v>
      </c>
    </row>
    <row r="1172" spans="1:9" x14ac:dyDescent="0.25">
      <c r="A1172" s="1">
        <v>49811</v>
      </c>
      <c r="B1172">
        <f t="shared" si="18"/>
        <v>91.250599999999949</v>
      </c>
      <c r="C1172" t="s">
        <v>11</v>
      </c>
      <c r="D1172">
        <v>28</v>
      </c>
      <c r="E1172">
        <v>20.399999999999999</v>
      </c>
      <c r="F1172">
        <f>IF(martianeum[[#This Row],[zawartosc '[%']]]&gt;=1,martianeum[[#This Row],[masa '[kg']]]*martianeum[[#This Row],[zawartosc '[%']]]*0.01,0)</f>
        <v>5.7119999999999997</v>
      </c>
      <c r="G1172">
        <f>martianeum[[#This Row],[stan_magazynu '[kg']]]+martianeum[[#This Row],[ile_kg_materiału_z_ładunku]]</f>
        <v>96.962599999999952</v>
      </c>
      <c r="H1172">
        <f>IF(martianeum[[#This Row],[stan_po_wydobyciu_z_ładunku]]&gt;=100,100,0)</f>
        <v>0</v>
      </c>
      <c r="I1172">
        <f>martianeum[[#This Row],[stan_po_wydobyciu_z_ładunku]]-martianeum[[#This Row],[ile_zabiera_na_orbite]]</f>
        <v>96.962599999999952</v>
      </c>
    </row>
    <row r="1173" spans="1:9" x14ac:dyDescent="0.25">
      <c r="A1173" s="1">
        <v>49812</v>
      </c>
      <c r="B1173">
        <f t="shared" si="18"/>
        <v>96.962599999999952</v>
      </c>
      <c r="C1173" t="s">
        <v>12</v>
      </c>
      <c r="D1173">
        <v>19</v>
      </c>
      <c r="E1173">
        <v>5.2</v>
      </c>
      <c r="F1173">
        <f>IF(martianeum[[#This Row],[zawartosc '[%']]]&gt;=1,martianeum[[#This Row],[masa '[kg']]]*martianeum[[#This Row],[zawartosc '[%']]]*0.01,0)</f>
        <v>0.98799999999999999</v>
      </c>
      <c r="G1173">
        <f>martianeum[[#This Row],[stan_magazynu '[kg']]]+martianeum[[#This Row],[ile_kg_materiału_z_ładunku]]</f>
        <v>97.950599999999952</v>
      </c>
      <c r="H1173">
        <f>IF(martianeum[[#This Row],[stan_po_wydobyciu_z_ładunku]]&gt;=100,100,0)</f>
        <v>0</v>
      </c>
      <c r="I1173">
        <f>martianeum[[#This Row],[stan_po_wydobyciu_z_ładunku]]-martianeum[[#This Row],[ile_zabiera_na_orbite]]</f>
        <v>97.950599999999952</v>
      </c>
    </row>
    <row r="1174" spans="1:9" x14ac:dyDescent="0.25">
      <c r="A1174" s="1">
        <v>49813</v>
      </c>
      <c r="B1174">
        <f t="shared" si="18"/>
        <v>97.950599999999952</v>
      </c>
      <c r="C1174" t="s">
        <v>27</v>
      </c>
      <c r="D1174">
        <v>24.1</v>
      </c>
      <c r="E1174">
        <v>4.8</v>
      </c>
      <c r="F1174">
        <f>IF(martianeum[[#This Row],[zawartosc '[%']]]&gt;=1,martianeum[[#This Row],[masa '[kg']]]*martianeum[[#This Row],[zawartosc '[%']]]*0.01,0)</f>
        <v>1.1568000000000001</v>
      </c>
      <c r="G1174">
        <f>martianeum[[#This Row],[stan_magazynu '[kg']]]+martianeum[[#This Row],[ile_kg_materiału_z_ładunku]]</f>
        <v>99.107399999999956</v>
      </c>
      <c r="H1174">
        <f>IF(martianeum[[#This Row],[stan_po_wydobyciu_z_ładunku]]&gt;=100,100,0)</f>
        <v>0</v>
      </c>
      <c r="I1174">
        <f>martianeum[[#This Row],[stan_po_wydobyciu_z_ładunku]]-martianeum[[#This Row],[ile_zabiera_na_orbite]]</f>
        <v>99.107399999999956</v>
      </c>
    </row>
    <row r="1175" spans="1:9" x14ac:dyDescent="0.25">
      <c r="A1175" s="1">
        <v>49814</v>
      </c>
      <c r="B1175">
        <f t="shared" si="18"/>
        <v>99.107399999999956</v>
      </c>
      <c r="C1175" t="s">
        <v>10</v>
      </c>
      <c r="D1175">
        <v>15.2</v>
      </c>
      <c r="E1175">
        <v>25.7</v>
      </c>
      <c r="F1175">
        <f>IF(martianeum[[#This Row],[zawartosc '[%']]]&gt;=1,martianeum[[#This Row],[masa '[kg']]]*martianeum[[#This Row],[zawartosc '[%']]]*0.01,0)</f>
        <v>3.9064000000000001</v>
      </c>
      <c r="G1175">
        <f>martianeum[[#This Row],[stan_magazynu '[kg']]]+martianeum[[#This Row],[ile_kg_materiału_z_ładunku]]</f>
        <v>103.01379999999996</v>
      </c>
      <c r="H1175">
        <f>IF(martianeum[[#This Row],[stan_po_wydobyciu_z_ładunku]]&gt;=100,100,0)</f>
        <v>100</v>
      </c>
      <c r="I1175">
        <f>martianeum[[#This Row],[stan_po_wydobyciu_z_ładunku]]-martianeum[[#This Row],[ile_zabiera_na_orbite]]</f>
        <v>3.0137999999999607</v>
      </c>
    </row>
    <row r="1176" spans="1:9" x14ac:dyDescent="0.25">
      <c r="A1176" s="1">
        <v>49815</v>
      </c>
      <c r="B1176">
        <f t="shared" si="18"/>
        <v>3.0137999999999607</v>
      </c>
      <c r="C1176" t="s">
        <v>11</v>
      </c>
      <c r="D1176">
        <v>16.3</v>
      </c>
      <c r="E1176">
        <v>21</v>
      </c>
      <c r="F1176">
        <f>IF(martianeum[[#This Row],[zawartosc '[%']]]&gt;=1,martianeum[[#This Row],[masa '[kg']]]*martianeum[[#This Row],[zawartosc '[%']]]*0.01,0)</f>
        <v>3.423</v>
      </c>
      <c r="G1176">
        <f>martianeum[[#This Row],[stan_magazynu '[kg']]]+martianeum[[#This Row],[ile_kg_materiału_z_ładunku]]</f>
        <v>6.4367999999999608</v>
      </c>
      <c r="H1176">
        <f>IF(martianeum[[#This Row],[stan_po_wydobyciu_z_ładunku]]&gt;=100,100,0)</f>
        <v>0</v>
      </c>
      <c r="I1176">
        <f>martianeum[[#This Row],[stan_po_wydobyciu_z_ładunku]]-martianeum[[#This Row],[ile_zabiera_na_orbite]]</f>
        <v>6.4367999999999608</v>
      </c>
    </row>
    <row r="1177" spans="1:9" x14ac:dyDescent="0.25">
      <c r="A1177" s="1">
        <v>49816</v>
      </c>
      <c r="B1177">
        <f t="shared" si="18"/>
        <v>6.4367999999999608</v>
      </c>
      <c r="C1177" t="s">
        <v>7</v>
      </c>
      <c r="D1177">
        <v>26.9</v>
      </c>
      <c r="E1177">
        <v>0</v>
      </c>
      <c r="F1177">
        <f>IF(martianeum[[#This Row],[zawartosc '[%']]]&gt;=1,martianeum[[#This Row],[masa '[kg']]]*martianeum[[#This Row],[zawartosc '[%']]]*0.01,0)</f>
        <v>0</v>
      </c>
      <c r="G1177">
        <f>martianeum[[#This Row],[stan_magazynu '[kg']]]+martianeum[[#This Row],[ile_kg_materiału_z_ładunku]]</f>
        <v>6.4367999999999608</v>
      </c>
      <c r="H1177">
        <f>IF(martianeum[[#This Row],[stan_po_wydobyciu_z_ładunku]]&gt;=100,100,0)</f>
        <v>0</v>
      </c>
      <c r="I1177">
        <f>martianeum[[#This Row],[stan_po_wydobyciu_z_ładunku]]-martianeum[[#This Row],[ile_zabiera_na_orbite]]</f>
        <v>6.4367999999999608</v>
      </c>
    </row>
    <row r="1178" spans="1:9" x14ac:dyDescent="0.25">
      <c r="A1178" s="1">
        <v>49817</v>
      </c>
      <c r="B1178">
        <f t="shared" si="18"/>
        <v>6.4367999999999608</v>
      </c>
      <c r="C1178" t="s">
        <v>9</v>
      </c>
      <c r="D1178">
        <v>25</v>
      </c>
      <c r="E1178">
        <v>0.5</v>
      </c>
      <c r="F1178">
        <f>IF(martianeum[[#This Row],[zawartosc '[%']]]&gt;=1,martianeum[[#This Row],[masa '[kg']]]*martianeum[[#This Row],[zawartosc '[%']]]*0.01,0)</f>
        <v>0</v>
      </c>
      <c r="G1178">
        <f>martianeum[[#This Row],[stan_magazynu '[kg']]]+martianeum[[#This Row],[ile_kg_materiału_z_ładunku]]</f>
        <v>6.4367999999999608</v>
      </c>
      <c r="H1178">
        <f>IF(martianeum[[#This Row],[stan_po_wydobyciu_z_ładunku]]&gt;=100,100,0)</f>
        <v>0</v>
      </c>
      <c r="I1178">
        <f>martianeum[[#This Row],[stan_po_wydobyciu_z_ładunku]]-martianeum[[#This Row],[ile_zabiera_na_orbite]]</f>
        <v>6.4367999999999608</v>
      </c>
    </row>
    <row r="1179" spans="1:9" x14ac:dyDescent="0.25">
      <c r="A1179" s="1">
        <v>49818</v>
      </c>
      <c r="B1179">
        <f t="shared" si="18"/>
        <v>6.4367999999999608</v>
      </c>
      <c r="C1179" t="s">
        <v>17</v>
      </c>
      <c r="D1179">
        <v>25.1</v>
      </c>
      <c r="E1179">
        <v>5.2</v>
      </c>
      <c r="F1179">
        <f>IF(martianeum[[#This Row],[zawartosc '[%']]]&gt;=1,martianeum[[#This Row],[masa '[kg']]]*martianeum[[#This Row],[zawartosc '[%']]]*0.01,0)</f>
        <v>1.3052000000000001</v>
      </c>
      <c r="G1179">
        <f>martianeum[[#This Row],[stan_magazynu '[kg']]]+martianeum[[#This Row],[ile_kg_materiału_z_ładunku]]</f>
        <v>7.7419999999999609</v>
      </c>
      <c r="H1179">
        <f>IF(martianeum[[#This Row],[stan_po_wydobyciu_z_ładunku]]&gt;=100,100,0)</f>
        <v>0</v>
      </c>
      <c r="I1179">
        <f>martianeum[[#This Row],[stan_po_wydobyciu_z_ładunku]]-martianeum[[#This Row],[ile_zabiera_na_orbite]]</f>
        <v>7.7419999999999609</v>
      </c>
    </row>
    <row r="1180" spans="1:9" x14ac:dyDescent="0.25">
      <c r="A1180" s="1">
        <v>49819</v>
      </c>
      <c r="B1180">
        <f t="shared" si="18"/>
        <v>7.7419999999999609</v>
      </c>
      <c r="C1180" t="s">
        <v>12</v>
      </c>
      <c r="D1180">
        <v>29.2</v>
      </c>
      <c r="E1180">
        <v>7.1</v>
      </c>
      <c r="F1180">
        <f>IF(martianeum[[#This Row],[zawartosc '[%']]]&gt;=1,martianeum[[#This Row],[masa '[kg']]]*martianeum[[#This Row],[zawartosc '[%']]]*0.01,0)</f>
        <v>2.0731999999999999</v>
      </c>
      <c r="G1180">
        <f>martianeum[[#This Row],[stan_magazynu '[kg']]]+martianeum[[#This Row],[ile_kg_materiału_z_ładunku]]</f>
        <v>9.8151999999999617</v>
      </c>
      <c r="H1180">
        <f>IF(martianeum[[#This Row],[stan_po_wydobyciu_z_ładunku]]&gt;=100,100,0)</f>
        <v>0</v>
      </c>
      <c r="I1180">
        <f>martianeum[[#This Row],[stan_po_wydobyciu_z_ładunku]]-martianeum[[#This Row],[ile_zabiera_na_orbite]]</f>
        <v>9.8151999999999617</v>
      </c>
    </row>
    <row r="1181" spans="1:9" x14ac:dyDescent="0.25">
      <c r="A1181" s="1">
        <v>49820</v>
      </c>
      <c r="B1181">
        <f t="shared" si="18"/>
        <v>9.8151999999999617</v>
      </c>
      <c r="C1181" t="s">
        <v>13</v>
      </c>
      <c r="D1181">
        <v>18.100000000000001</v>
      </c>
      <c r="E1181">
        <v>5.0999999999999996</v>
      </c>
      <c r="F1181">
        <f>IF(martianeum[[#This Row],[zawartosc '[%']]]&gt;=1,martianeum[[#This Row],[masa '[kg']]]*martianeum[[#This Row],[zawartosc '[%']]]*0.01,0)</f>
        <v>0.92310000000000003</v>
      </c>
      <c r="G1181">
        <f>martianeum[[#This Row],[stan_magazynu '[kg']]]+martianeum[[#This Row],[ile_kg_materiału_z_ładunku]]</f>
        <v>10.738299999999962</v>
      </c>
      <c r="H1181">
        <f>IF(martianeum[[#This Row],[stan_po_wydobyciu_z_ładunku]]&gt;=100,100,0)</f>
        <v>0</v>
      </c>
      <c r="I1181">
        <f>martianeum[[#This Row],[stan_po_wydobyciu_z_ładunku]]-martianeum[[#This Row],[ile_zabiera_na_orbite]]</f>
        <v>10.738299999999962</v>
      </c>
    </row>
    <row r="1182" spans="1:9" x14ac:dyDescent="0.25">
      <c r="A1182" s="1">
        <v>49821</v>
      </c>
      <c r="B1182">
        <f t="shared" si="18"/>
        <v>10.738299999999962</v>
      </c>
      <c r="C1182" t="s">
        <v>11</v>
      </c>
      <c r="D1182">
        <v>12.5</v>
      </c>
      <c r="E1182">
        <v>0</v>
      </c>
      <c r="F1182">
        <f>IF(martianeum[[#This Row],[zawartosc '[%']]]&gt;=1,martianeum[[#This Row],[masa '[kg']]]*martianeum[[#This Row],[zawartosc '[%']]]*0.01,0)</f>
        <v>0</v>
      </c>
      <c r="G1182">
        <f>martianeum[[#This Row],[stan_magazynu '[kg']]]+martianeum[[#This Row],[ile_kg_materiału_z_ładunku]]</f>
        <v>10.738299999999962</v>
      </c>
      <c r="H1182">
        <f>IF(martianeum[[#This Row],[stan_po_wydobyciu_z_ładunku]]&gt;=100,100,0)</f>
        <v>0</v>
      </c>
      <c r="I1182">
        <f>martianeum[[#This Row],[stan_po_wydobyciu_z_ładunku]]-martianeum[[#This Row],[ile_zabiera_na_orbite]]</f>
        <v>10.738299999999962</v>
      </c>
    </row>
    <row r="1183" spans="1:9" x14ac:dyDescent="0.25">
      <c r="A1183" s="1">
        <v>49822</v>
      </c>
      <c r="B1183">
        <f t="shared" si="18"/>
        <v>10.738299999999962</v>
      </c>
      <c r="C1183" t="s">
        <v>11</v>
      </c>
      <c r="D1183">
        <v>19.100000000000001</v>
      </c>
      <c r="E1183">
        <v>0.3</v>
      </c>
      <c r="F1183">
        <f>IF(martianeum[[#This Row],[zawartosc '[%']]]&gt;=1,martianeum[[#This Row],[masa '[kg']]]*martianeum[[#This Row],[zawartosc '[%']]]*0.01,0)</f>
        <v>0</v>
      </c>
      <c r="G1183">
        <f>martianeum[[#This Row],[stan_magazynu '[kg']]]+martianeum[[#This Row],[ile_kg_materiału_z_ładunku]]</f>
        <v>10.738299999999962</v>
      </c>
      <c r="H1183">
        <f>IF(martianeum[[#This Row],[stan_po_wydobyciu_z_ładunku]]&gt;=100,100,0)</f>
        <v>0</v>
      </c>
      <c r="I1183">
        <f>martianeum[[#This Row],[stan_po_wydobyciu_z_ładunku]]-martianeum[[#This Row],[ile_zabiera_na_orbite]]</f>
        <v>10.738299999999962</v>
      </c>
    </row>
    <row r="1184" spans="1:9" x14ac:dyDescent="0.25">
      <c r="A1184" s="1">
        <v>49823</v>
      </c>
      <c r="B1184">
        <f t="shared" si="18"/>
        <v>10.738299999999962</v>
      </c>
      <c r="C1184" t="s">
        <v>19</v>
      </c>
      <c r="D1184">
        <v>27.4</v>
      </c>
      <c r="E1184">
        <v>0</v>
      </c>
      <c r="F1184">
        <f>IF(martianeum[[#This Row],[zawartosc '[%']]]&gt;=1,martianeum[[#This Row],[masa '[kg']]]*martianeum[[#This Row],[zawartosc '[%']]]*0.01,0)</f>
        <v>0</v>
      </c>
      <c r="G1184">
        <f>martianeum[[#This Row],[stan_magazynu '[kg']]]+martianeum[[#This Row],[ile_kg_materiału_z_ładunku]]</f>
        <v>10.738299999999962</v>
      </c>
      <c r="H1184">
        <f>IF(martianeum[[#This Row],[stan_po_wydobyciu_z_ładunku]]&gt;=100,100,0)</f>
        <v>0</v>
      </c>
      <c r="I1184">
        <f>martianeum[[#This Row],[stan_po_wydobyciu_z_ładunku]]-martianeum[[#This Row],[ile_zabiera_na_orbite]]</f>
        <v>10.738299999999962</v>
      </c>
    </row>
    <row r="1185" spans="1:9" x14ac:dyDescent="0.25">
      <c r="A1185" s="1">
        <v>49824</v>
      </c>
      <c r="B1185">
        <f t="shared" si="18"/>
        <v>10.738299999999962</v>
      </c>
      <c r="C1185" t="s">
        <v>7</v>
      </c>
      <c r="D1185">
        <v>21.1</v>
      </c>
      <c r="E1185">
        <v>10.4</v>
      </c>
      <c r="F1185">
        <f>IF(martianeum[[#This Row],[zawartosc '[%']]]&gt;=1,martianeum[[#This Row],[masa '[kg']]]*martianeum[[#This Row],[zawartosc '[%']]]*0.01,0)</f>
        <v>2.1944000000000004</v>
      </c>
      <c r="G1185">
        <f>martianeum[[#This Row],[stan_magazynu '[kg']]]+martianeum[[#This Row],[ile_kg_materiału_z_ładunku]]</f>
        <v>12.932699999999961</v>
      </c>
      <c r="H1185">
        <f>IF(martianeum[[#This Row],[stan_po_wydobyciu_z_ładunku]]&gt;=100,100,0)</f>
        <v>0</v>
      </c>
      <c r="I1185">
        <f>martianeum[[#This Row],[stan_po_wydobyciu_z_ładunku]]-martianeum[[#This Row],[ile_zabiera_na_orbite]]</f>
        <v>12.932699999999961</v>
      </c>
    </row>
    <row r="1186" spans="1:9" x14ac:dyDescent="0.25">
      <c r="A1186" s="1">
        <v>49825</v>
      </c>
      <c r="B1186">
        <f t="shared" si="18"/>
        <v>12.932699999999961</v>
      </c>
      <c r="C1186" t="s">
        <v>27</v>
      </c>
      <c r="D1186">
        <v>13.4</v>
      </c>
      <c r="E1186">
        <v>0</v>
      </c>
      <c r="F1186">
        <f>IF(martianeum[[#This Row],[zawartosc '[%']]]&gt;=1,martianeum[[#This Row],[masa '[kg']]]*martianeum[[#This Row],[zawartosc '[%']]]*0.01,0)</f>
        <v>0</v>
      </c>
      <c r="G1186">
        <f>martianeum[[#This Row],[stan_magazynu '[kg']]]+martianeum[[#This Row],[ile_kg_materiału_z_ładunku]]</f>
        <v>12.932699999999961</v>
      </c>
      <c r="H1186">
        <f>IF(martianeum[[#This Row],[stan_po_wydobyciu_z_ładunku]]&gt;=100,100,0)</f>
        <v>0</v>
      </c>
      <c r="I1186">
        <f>martianeum[[#This Row],[stan_po_wydobyciu_z_ładunku]]-martianeum[[#This Row],[ile_zabiera_na_orbite]]</f>
        <v>12.932699999999961</v>
      </c>
    </row>
    <row r="1187" spans="1:9" x14ac:dyDescent="0.25">
      <c r="A1187" s="1">
        <v>49826</v>
      </c>
      <c r="B1187">
        <f t="shared" si="18"/>
        <v>12.932699999999961</v>
      </c>
      <c r="C1187" t="s">
        <v>5</v>
      </c>
      <c r="D1187">
        <v>11.9</v>
      </c>
      <c r="E1187">
        <v>7.3</v>
      </c>
      <c r="F1187">
        <f>IF(martianeum[[#This Row],[zawartosc '[%']]]&gt;=1,martianeum[[#This Row],[masa '[kg']]]*martianeum[[#This Row],[zawartosc '[%']]]*0.01,0)</f>
        <v>0.86870000000000003</v>
      </c>
      <c r="G1187">
        <f>martianeum[[#This Row],[stan_magazynu '[kg']]]+martianeum[[#This Row],[ile_kg_materiału_z_ładunku]]</f>
        <v>13.801399999999962</v>
      </c>
      <c r="H1187">
        <f>IF(martianeum[[#This Row],[stan_po_wydobyciu_z_ładunku]]&gt;=100,100,0)</f>
        <v>0</v>
      </c>
      <c r="I1187">
        <f>martianeum[[#This Row],[stan_po_wydobyciu_z_ładunku]]-martianeum[[#This Row],[ile_zabiera_na_orbite]]</f>
        <v>13.801399999999962</v>
      </c>
    </row>
    <row r="1188" spans="1:9" x14ac:dyDescent="0.25">
      <c r="A1188" s="1">
        <v>49827</v>
      </c>
      <c r="B1188">
        <f t="shared" si="18"/>
        <v>13.801399999999962</v>
      </c>
      <c r="C1188" t="s">
        <v>13</v>
      </c>
      <c r="D1188">
        <v>20.399999999999999</v>
      </c>
      <c r="E1188">
        <v>4.3</v>
      </c>
      <c r="F1188">
        <f>IF(martianeum[[#This Row],[zawartosc '[%']]]&gt;=1,martianeum[[#This Row],[masa '[kg']]]*martianeum[[#This Row],[zawartosc '[%']]]*0.01,0)</f>
        <v>0.87719999999999987</v>
      </c>
      <c r="G1188">
        <f>martianeum[[#This Row],[stan_magazynu '[kg']]]+martianeum[[#This Row],[ile_kg_materiału_z_ładunku]]</f>
        <v>14.678599999999962</v>
      </c>
      <c r="H1188">
        <f>IF(martianeum[[#This Row],[stan_po_wydobyciu_z_ładunku]]&gt;=100,100,0)</f>
        <v>0</v>
      </c>
      <c r="I1188">
        <f>martianeum[[#This Row],[stan_po_wydobyciu_z_ładunku]]-martianeum[[#This Row],[ile_zabiera_na_orbite]]</f>
        <v>14.678599999999962</v>
      </c>
    </row>
    <row r="1189" spans="1:9" x14ac:dyDescent="0.25">
      <c r="A1189" s="1">
        <v>49828</v>
      </c>
      <c r="B1189">
        <f t="shared" si="18"/>
        <v>14.678599999999962</v>
      </c>
      <c r="C1189" t="s">
        <v>7</v>
      </c>
      <c r="D1189">
        <v>29.5</v>
      </c>
      <c r="E1189">
        <v>18.600000000000001</v>
      </c>
      <c r="F1189">
        <f>IF(martianeum[[#This Row],[zawartosc '[%']]]&gt;=1,martianeum[[#This Row],[masa '[kg']]]*martianeum[[#This Row],[zawartosc '[%']]]*0.01,0)</f>
        <v>5.487000000000001</v>
      </c>
      <c r="G1189">
        <f>martianeum[[#This Row],[stan_magazynu '[kg']]]+martianeum[[#This Row],[ile_kg_materiału_z_ładunku]]</f>
        <v>20.165599999999962</v>
      </c>
      <c r="H1189">
        <f>IF(martianeum[[#This Row],[stan_po_wydobyciu_z_ładunku]]&gt;=100,100,0)</f>
        <v>0</v>
      </c>
      <c r="I1189">
        <f>martianeum[[#This Row],[stan_po_wydobyciu_z_ładunku]]-martianeum[[#This Row],[ile_zabiera_na_orbite]]</f>
        <v>20.165599999999962</v>
      </c>
    </row>
    <row r="1190" spans="1:9" x14ac:dyDescent="0.25">
      <c r="A1190" s="1">
        <v>49829</v>
      </c>
      <c r="B1190">
        <f t="shared" si="18"/>
        <v>20.165599999999962</v>
      </c>
      <c r="C1190" t="s">
        <v>12</v>
      </c>
      <c r="D1190">
        <v>24.1</v>
      </c>
      <c r="E1190">
        <v>5</v>
      </c>
      <c r="F1190">
        <f>IF(martianeum[[#This Row],[zawartosc '[%']]]&gt;=1,martianeum[[#This Row],[masa '[kg']]]*martianeum[[#This Row],[zawartosc '[%']]]*0.01,0)</f>
        <v>1.2050000000000001</v>
      </c>
      <c r="G1190">
        <f>martianeum[[#This Row],[stan_magazynu '[kg']]]+martianeum[[#This Row],[ile_kg_materiału_z_ładunku]]</f>
        <v>21.370599999999961</v>
      </c>
      <c r="H1190">
        <f>IF(martianeum[[#This Row],[stan_po_wydobyciu_z_ładunku]]&gt;=100,100,0)</f>
        <v>0</v>
      </c>
      <c r="I1190">
        <f>martianeum[[#This Row],[stan_po_wydobyciu_z_ładunku]]-martianeum[[#This Row],[ile_zabiera_na_orbite]]</f>
        <v>21.370599999999961</v>
      </c>
    </row>
    <row r="1191" spans="1:9" x14ac:dyDescent="0.25">
      <c r="A1191" s="1">
        <v>49830</v>
      </c>
      <c r="B1191">
        <f t="shared" si="18"/>
        <v>21.370599999999961</v>
      </c>
      <c r="C1191" t="s">
        <v>14</v>
      </c>
      <c r="D1191">
        <v>11.5</v>
      </c>
      <c r="E1191">
        <v>3.6</v>
      </c>
      <c r="F1191">
        <f>IF(martianeum[[#This Row],[zawartosc '[%']]]&gt;=1,martianeum[[#This Row],[masa '[kg']]]*martianeum[[#This Row],[zawartosc '[%']]]*0.01,0)</f>
        <v>0.41399999999999998</v>
      </c>
      <c r="G1191">
        <f>martianeum[[#This Row],[stan_magazynu '[kg']]]+martianeum[[#This Row],[ile_kg_materiału_z_ładunku]]</f>
        <v>21.784599999999962</v>
      </c>
      <c r="H1191">
        <f>IF(martianeum[[#This Row],[stan_po_wydobyciu_z_ładunku]]&gt;=100,100,0)</f>
        <v>0</v>
      </c>
      <c r="I1191">
        <f>martianeum[[#This Row],[stan_po_wydobyciu_z_ładunku]]-martianeum[[#This Row],[ile_zabiera_na_orbite]]</f>
        <v>21.784599999999962</v>
      </c>
    </row>
    <row r="1192" spans="1:9" x14ac:dyDescent="0.25">
      <c r="A1192" s="1">
        <v>49831</v>
      </c>
      <c r="B1192">
        <f t="shared" si="18"/>
        <v>21.784599999999962</v>
      </c>
      <c r="C1192" t="s">
        <v>25</v>
      </c>
      <c r="D1192">
        <v>21.2</v>
      </c>
      <c r="E1192">
        <v>1.8</v>
      </c>
      <c r="F1192">
        <f>IF(martianeum[[#This Row],[zawartosc '[%']]]&gt;=1,martianeum[[#This Row],[masa '[kg']]]*martianeum[[#This Row],[zawartosc '[%']]]*0.01,0)</f>
        <v>0.38159999999999999</v>
      </c>
      <c r="G1192">
        <f>martianeum[[#This Row],[stan_magazynu '[kg']]]+martianeum[[#This Row],[ile_kg_materiału_z_ładunku]]</f>
        <v>22.166199999999961</v>
      </c>
      <c r="H1192">
        <f>IF(martianeum[[#This Row],[stan_po_wydobyciu_z_ładunku]]&gt;=100,100,0)</f>
        <v>0</v>
      </c>
      <c r="I1192">
        <f>martianeum[[#This Row],[stan_po_wydobyciu_z_ładunku]]-martianeum[[#This Row],[ile_zabiera_na_orbite]]</f>
        <v>22.166199999999961</v>
      </c>
    </row>
    <row r="1193" spans="1:9" x14ac:dyDescent="0.25">
      <c r="A1193" s="1">
        <v>49832</v>
      </c>
      <c r="B1193">
        <f t="shared" si="18"/>
        <v>22.166199999999961</v>
      </c>
      <c r="C1193" t="s">
        <v>10</v>
      </c>
      <c r="D1193">
        <v>22.2</v>
      </c>
      <c r="E1193">
        <v>40.299999999999997</v>
      </c>
      <c r="F1193">
        <f>IF(martianeum[[#This Row],[zawartosc '[%']]]&gt;=1,martianeum[[#This Row],[masa '[kg']]]*martianeum[[#This Row],[zawartosc '[%']]]*0.01,0)</f>
        <v>8.9465999999999983</v>
      </c>
      <c r="G1193">
        <f>martianeum[[#This Row],[stan_magazynu '[kg']]]+martianeum[[#This Row],[ile_kg_materiału_z_ładunku]]</f>
        <v>31.112799999999957</v>
      </c>
      <c r="H1193">
        <f>IF(martianeum[[#This Row],[stan_po_wydobyciu_z_ładunku]]&gt;=100,100,0)</f>
        <v>0</v>
      </c>
      <c r="I1193">
        <f>martianeum[[#This Row],[stan_po_wydobyciu_z_ładunku]]-martianeum[[#This Row],[ile_zabiera_na_orbite]]</f>
        <v>31.112799999999957</v>
      </c>
    </row>
    <row r="1194" spans="1:9" x14ac:dyDescent="0.25">
      <c r="A1194" s="1">
        <v>49833</v>
      </c>
      <c r="B1194">
        <f t="shared" si="18"/>
        <v>31.112799999999957</v>
      </c>
      <c r="C1194" t="s">
        <v>10</v>
      </c>
      <c r="D1194">
        <v>14.6</v>
      </c>
      <c r="E1194">
        <v>2.6</v>
      </c>
      <c r="F1194">
        <f>IF(martianeum[[#This Row],[zawartosc '[%']]]&gt;=1,martianeum[[#This Row],[masa '[kg']]]*martianeum[[#This Row],[zawartosc '[%']]]*0.01,0)</f>
        <v>0.37959999999999999</v>
      </c>
      <c r="G1194">
        <f>martianeum[[#This Row],[stan_magazynu '[kg']]]+martianeum[[#This Row],[ile_kg_materiału_z_ładunku]]</f>
        <v>31.492399999999957</v>
      </c>
      <c r="H1194">
        <f>IF(martianeum[[#This Row],[stan_po_wydobyciu_z_ładunku]]&gt;=100,100,0)</f>
        <v>0</v>
      </c>
      <c r="I1194">
        <f>martianeum[[#This Row],[stan_po_wydobyciu_z_ładunku]]-martianeum[[#This Row],[ile_zabiera_na_orbite]]</f>
        <v>31.492399999999957</v>
      </c>
    </row>
    <row r="1195" spans="1:9" x14ac:dyDescent="0.25">
      <c r="A1195" s="1">
        <v>49834</v>
      </c>
      <c r="B1195">
        <f t="shared" si="18"/>
        <v>31.492399999999957</v>
      </c>
      <c r="C1195" t="s">
        <v>13</v>
      </c>
      <c r="D1195">
        <v>23.3</v>
      </c>
      <c r="E1195">
        <v>8.1</v>
      </c>
      <c r="F1195">
        <f>IF(martianeum[[#This Row],[zawartosc '[%']]]&gt;=1,martianeum[[#This Row],[masa '[kg']]]*martianeum[[#This Row],[zawartosc '[%']]]*0.01,0)</f>
        <v>1.8873</v>
      </c>
      <c r="G1195">
        <f>martianeum[[#This Row],[stan_magazynu '[kg']]]+martianeum[[#This Row],[ile_kg_materiału_z_ładunku]]</f>
        <v>33.379699999999957</v>
      </c>
      <c r="H1195">
        <f>IF(martianeum[[#This Row],[stan_po_wydobyciu_z_ładunku]]&gt;=100,100,0)</f>
        <v>0</v>
      </c>
      <c r="I1195">
        <f>martianeum[[#This Row],[stan_po_wydobyciu_z_ładunku]]-martianeum[[#This Row],[ile_zabiera_na_orbite]]</f>
        <v>33.379699999999957</v>
      </c>
    </row>
    <row r="1196" spans="1:9" x14ac:dyDescent="0.25">
      <c r="A1196" s="1">
        <v>49835</v>
      </c>
      <c r="B1196">
        <f t="shared" si="18"/>
        <v>33.379699999999957</v>
      </c>
      <c r="C1196" t="s">
        <v>13</v>
      </c>
      <c r="D1196">
        <v>16.2</v>
      </c>
      <c r="E1196">
        <v>10.4</v>
      </c>
      <c r="F1196">
        <f>IF(martianeum[[#This Row],[zawartosc '[%']]]&gt;=1,martianeum[[#This Row],[masa '[kg']]]*martianeum[[#This Row],[zawartosc '[%']]]*0.01,0)</f>
        <v>1.6847999999999999</v>
      </c>
      <c r="G1196">
        <f>martianeum[[#This Row],[stan_magazynu '[kg']]]+martianeum[[#This Row],[ile_kg_materiału_z_ładunku]]</f>
        <v>35.06449999999996</v>
      </c>
      <c r="H1196">
        <f>IF(martianeum[[#This Row],[stan_po_wydobyciu_z_ładunku]]&gt;=100,100,0)</f>
        <v>0</v>
      </c>
      <c r="I1196">
        <f>martianeum[[#This Row],[stan_po_wydobyciu_z_ładunku]]-martianeum[[#This Row],[ile_zabiera_na_orbite]]</f>
        <v>35.06449999999996</v>
      </c>
    </row>
    <row r="1197" spans="1:9" x14ac:dyDescent="0.25">
      <c r="A1197" s="1">
        <v>49836</v>
      </c>
      <c r="B1197">
        <f t="shared" si="18"/>
        <v>35.06449999999996</v>
      </c>
      <c r="C1197" t="s">
        <v>10</v>
      </c>
      <c r="D1197">
        <v>25.9</v>
      </c>
      <c r="E1197">
        <v>0</v>
      </c>
      <c r="F1197">
        <f>IF(martianeum[[#This Row],[zawartosc '[%']]]&gt;=1,martianeum[[#This Row],[masa '[kg']]]*martianeum[[#This Row],[zawartosc '[%']]]*0.01,0)</f>
        <v>0</v>
      </c>
      <c r="G1197">
        <f>martianeum[[#This Row],[stan_magazynu '[kg']]]+martianeum[[#This Row],[ile_kg_materiału_z_ładunku]]</f>
        <v>35.06449999999996</v>
      </c>
      <c r="H1197">
        <f>IF(martianeum[[#This Row],[stan_po_wydobyciu_z_ładunku]]&gt;=100,100,0)</f>
        <v>0</v>
      </c>
      <c r="I1197">
        <f>martianeum[[#This Row],[stan_po_wydobyciu_z_ładunku]]-martianeum[[#This Row],[ile_zabiera_na_orbite]]</f>
        <v>35.06449999999996</v>
      </c>
    </row>
    <row r="1198" spans="1:9" x14ac:dyDescent="0.25">
      <c r="A1198" s="1">
        <v>49837</v>
      </c>
      <c r="B1198">
        <f t="shared" si="18"/>
        <v>35.06449999999996</v>
      </c>
      <c r="C1198" t="s">
        <v>5</v>
      </c>
      <c r="D1198">
        <v>14.6</v>
      </c>
      <c r="E1198">
        <v>7</v>
      </c>
      <c r="F1198">
        <f>IF(martianeum[[#This Row],[zawartosc '[%']]]&gt;=1,martianeum[[#This Row],[masa '[kg']]]*martianeum[[#This Row],[zawartosc '[%']]]*0.01,0)</f>
        <v>1.022</v>
      </c>
      <c r="G1198">
        <f>martianeum[[#This Row],[stan_magazynu '[kg']]]+martianeum[[#This Row],[ile_kg_materiału_z_ładunku]]</f>
        <v>36.086499999999958</v>
      </c>
      <c r="H1198">
        <f>IF(martianeum[[#This Row],[stan_po_wydobyciu_z_ładunku]]&gt;=100,100,0)</f>
        <v>0</v>
      </c>
      <c r="I1198">
        <f>martianeum[[#This Row],[stan_po_wydobyciu_z_ładunku]]-martianeum[[#This Row],[ile_zabiera_na_orbite]]</f>
        <v>36.086499999999958</v>
      </c>
    </row>
    <row r="1199" spans="1:9" x14ac:dyDescent="0.25">
      <c r="A1199" s="1">
        <v>49838</v>
      </c>
      <c r="B1199">
        <f t="shared" si="18"/>
        <v>36.086499999999958</v>
      </c>
      <c r="C1199" t="s">
        <v>18</v>
      </c>
      <c r="D1199">
        <v>15.1</v>
      </c>
      <c r="E1199">
        <v>11.7</v>
      </c>
      <c r="F1199">
        <f>IF(martianeum[[#This Row],[zawartosc '[%']]]&gt;=1,martianeum[[#This Row],[masa '[kg']]]*martianeum[[#This Row],[zawartosc '[%']]]*0.01,0)</f>
        <v>1.7666999999999999</v>
      </c>
      <c r="G1199">
        <f>martianeum[[#This Row],[stan_magazynu '[kg']]]+martianeum[[#This Row],[ile_kg_materiału_z_ładunku]]</f>
        <v>37.853199999999958</v>
      </c>
      <c r="H1199">
        <f>IF(martianeum[[#This Row],[stan_po_wydobyciu_z_ładunku]]&gt;=100,100,0)</f>
        <v>0</v>
      </c>
      <c r="I1199">
        <f>martianeum[[#This Row],[stan_po_wydobyciu_z_ładunku]]-martianeum[[#This Row],[ile_zabiera_na_orbite]]</f>
        <v>37.853199999999958</v>
      </c>
    </row>
    <row r="1200" spans="1:9" x14ac:dyDescent="0.25">
      <c r="A1200" s="1">
        <v>49839</v>
      </c>
      <c r="B1200">
        <f t="shared" si="18"/>
        <v>37.853199999999958</v>
      </c>
      <c r="C1200" t="s">
        <v>19</v>
      </c>
      <c r="D1200">
        <v>14.1</v>
      </c>
      <c r="E1200">
        <v>6.5</v>
      </c>
      <c r="F1200">
        <f>IF(martianeum[[#This Row],[zawartosc '[%']]]&gt;=1,martianeum[[#This Row],[masa '[kg']]]*martianeum[[#This Row],[zawartosc '[%']]]*0.01,0)</f>
        <v>0.91649999999999998</v>
      </c>
      <c r="G1200">
        <f>martianeum[[#This Row],[stan_magazynu '[kg']]]+martianeum[[#This Row],[ile_kg_materiału_z_ładunku]]</f>
        <v>38.769699999999958</v>
      </c>
      <c r="H1200">
        <f>IF(martianeum[[#This Row],[stan_po_wydobyciu_z_ładunku]]&gt;=100,100,0)</f>
        <v>0</v>
      </c>
      <c r="I1200">
        <f>martianeum[[#This Row],[stan_po_wydobyciu_z_ładunku]]-martianeum[[#This Row],[ile_zabiera_na_orbite]]</f>
        <v>38.769699999999958</v>
      </c>
    </row>
    <row r="1201" spans="1:9" x14ac:dyDescent="0.25">
      <c r="A1201" s="1">
        <v>49840</v>
      </c>
      <c r="B1201">
        <f t="shared" si="18"/>
        <v>38.769699999999958</v>
      </c>
      <c r="C1201" t="s">
        <v>27</v>
      </c>
      <c r="D1201">
        <v>22.1</v>
      </c>
      <c r="E1201">
        <v>1.8</v>
      </c>
      <c r="F1201">
        <f>IF(martianeum[[#This Row],[zawartosc '[%']]]&gt;=1,martianeum[[#This Row],[masa '[kg']]]*martianeum[[#This Row],[zawartosc '[%']]]*0.01,0)</f>
        <v>0.39780000000000004</v>
      </c>
      <c r="G1201">
        <f>martianeum[[#This Row],[stan_magazynu '[kg']]]+martianeum[[#This Row],[ile_kg_materiału_z_ładunku]]</f>
        <v>39.167499999999954</v>
      </c>
      <c r="H1201">
        <f>IF(martianeum[[#This Row],[stan_po_wydobyciu_z_ładunku]]&gt;=100,100,0)</f>
        <v>0</v>
      </c>
      <c r="I1201">
        <f>martianeum[[#This Row],[stan_po_wydobyciu_z_ładunku]]-martianeum[[#This Row],[ile_zabiera_na_orbite]]</f>
        <v>39.167499999999954</v>
      </c>
    </row>
    <row r="1202" spans="1:9" x14ac:dyDescent="0.25">
      <c r="A1202" s="1">
        <v>49841</v>
      </c>
      <c r="B1202">
        <f t="shared" si="18"/>
        <v>39.167499999999954</v>
      </c>
      <c r="C1202" t="s">
        <v>11</v>
      </c>
      <c r="D1202">
        <v>27.2</v>
      </c>
      <c r="E1202">
        <v>21.9</v>
      </c>
      <c r="F1202">
        <f>IF(martianeum[[#This Row],[zawartosc '[%']]]&gt;=1,martianeum[[#This Row],[masa '[kg']]]*martianeum[[#This Row],[zawartosc '[%']]]*0.01,0)</f>
        <v>5.9567999999999994</v>
      </c>
      <c r="G1202">
        <f>martianeum[[#This Row],[stan_magazynu '[kg']]]+martianeum[[#This Row],[ile_kg_materiału_z_ładunku]]</f>
        <v>45.124299999999955</v>
      </c>
      <c r="H1202">
        <f>IF(martianeum[[#This Row],[stan_po_wydobyciu_z_ładunku]]&gt;=100,100,0)</f>
        <v>0</v>
      </c>
      <c r="I1202">
        <f>martianeum[[#This Row],[stan_po_wydobyciu_z_ładunku]]-martianeum[[#This Row],[ile_zabiera_na_orbite]]</f>
        <v>45.124299999999955</v>
      </c>
    </row>
    <row r="1203" spans="1:9" x14ac:dyDescent="0.25">
      <c r="A1203" s="1">
        <v>49842</v>
      </c>
      <c r="B1203">
        <f t="shared" si="18"/>
        <v>45.124299999999955</v>
      </c>
      <c r="C1203" t="s">
        <v>6</v>
      </c>
      <c r="D1203">
        <v>10.8</v>
      </c>
      <c r="E1203">
        <v>0</v>
      </c>
      <c r="F1203">
        <f>IF(martianeum[[#This Row],[zawartosc '[%']]]&gt;=1,martianeum[[#This Row],[masa '[kg']]]*martianeum[[#This Row],[zawartosc '[%']]]*0.01,0)</f>
        <v>0</v>
      </c>
      <c r="G1203">
        <f>martianeum[[#This Row],[stan_magazynu '[kg']]]+martianeum[[#This Row],[ile_kg_materiału_z_ładunku]]</f>
        <v>45.124299999999955</v>
      </c>
      <c r="H1203">
        <f>IF(martianeum[[#This Row],[stan_po_wydobyciu_z_ładunku]]&gt;=100,100,0)</f>
        <v>0</v>
      </c>
      <c r="I1203">
        <f>martianeum[[#This Row],[stan_po_wydobyciu_z_ładunku]]-martianeum[[#This Row],[ile_zabiera_na_orbite]]</f>
        <v>45.124299999999955</v>
      </c>
    </row>
    <row r="1204" spans="1:9" x14ac:dyDescent="0.25">
      <c r="A1204" s="1">
        <v>49843</v>
      </c>
      <c r="B1204">
        <f t="shared" si="18"/>
        <v>45.124299999999955</v>
      </c>
      <c r="C1204" t="s">
        <v>7</v>
      </c>
      <c r="D1204">
        <v>24.6</v>
      </c>
      <c r="E1204">
        <v>0</v>
      </c>
      <c r="F1204">
        <f>IF(martianeum[[#This Row],[zawartosc '[%']]]&gt;=1,martianeum[[#This Row],[masa '[kg']]]*martianeum[[#This Row],[zawartosc '[%']]]*0.01,0)</f>
        <v>0</v>
      </c>
      <c r="G1204">
        <f>martianeum[[#This Row],[stan_magazynu '[kg']]]+martianeum[[#This Row],[ile_kg_materiału_z_ładunku]]</f>
        <v>45.124299999999955</v>
      </c>
      <c r="H1204">
        <f>IF(martianeum[[#This Row],[stan_po_wydobyciu_z_ładunku]]&gt;=100,100,0)</f>
        <v>0</v>
      </c>
      <c r="I1204">
        <f>martianeum[[#This Row],[stan_po_wydobyciu_z_ładunku]]-martianeum[[#This Row],[ile_zabiera_na_orbite]]</f>
        <v>45.124299999999955</v>
      </c>
    </row>
    <row r="1205" spans="1:9" x14ac:dyDescent="0.25">
      <c r="A1205" s="1">
        <v>49844</v>
      </c>
      <c r="B1205">
        <f t="shared" si="18"/>
        <v>45.124299999999955</v>
      </c>
      <c r="C1205" t="s">
        <v>10</v>
      </c>
      <c r="D1205">
        <v>27.8</v>
      </c>
      <c r="E1205">
        <v>26.3</v>
      </c>
      <c r="F1205">
        <f>IF(martianeum[[#This Row],[zawartosc '[%']]]&gt;=1,martianeum[[#This Row],[masa '[kg']]]*martianeum[[#This Row],[zawartosc '[%']]]*0.01,0)</f>
        <v>7.3113999999999999</v>
      </c>
      <c r="G1205">
        <f>martianeum[[#This Row],[stan_magazynu '[kg']]]+martianeum[[#This Row],[ile_kg_materiału_z_ładunku]]</f>
        <v>52.435699999999954</v>
      </c>
      <c r="H1205">
        <f>IF(martianeum[[#This Row],[stan_po_wydobyciu_z_ładunku]]&gt;=100,100,0)</f>
        <v>0</v>
      </c>
      <c r="I1205">
        <f>martianeum[[#This Row],[stan_po_wydobyciu_z_ładunku]]-martianeum[[#This Row],[ile_zabiera_na_orbite]]</f>
        <v>52.435699999999954</v>
      </c>
    </row>
    <row r="1206" spans="1:9" x14ac:dyDescent="0.25">
      <c r="A1206" s="1">
        <v>49845</v>
      </c>
      <c r="B1206">
        <f t="shared" si="18"/>
        <v>52.435699999999954</v>
      </c>
      <c r="C1206" t="s">
        <v>14</v>
      </c>
      <c r="D1206">
        <v>12.9</v>
      </c>
      <c r="E1206">
        <v>2.8</v>
      </c>
      <c r="F1206">
        <f>IF(martianeum[[#This Row],[zawartosc '[%']]]&gt;=1,martianeum[[#This Row],[masa '[kg']]]*martianeum[[#This Row],[zawartosc '[%']]]*0.01,0)</f>
        <v>0.36119999999999997</v>
      </c>
      <c r="G1206">
        <f>martianeum[[#This Row],[stan_magazynu '[kg']]]+martianeum[[#This Row],[ile_kg_materiału_z_ładunku]]</f>
        <v>52.796899999999951</v>
      </c>
      <c r="H1206">
        <f>IF(martianeum[[#This Row],[stan_po_wydobyciu_z_ładunku]]&gt;=100,100,0)</f>
        <v>0</v>
      </c>
      <c r="I1206">
        <f>martianeum[[#This Row],[stan_po_wydobyciu_z_ładunku]]-martianeum[[#This Row],[ile_zabiera_na_orbite]]</f>
        <v>52.796899999999951</v>
      </c>
    </row>
    <row r="1207" spans="1:9" x14ac:dyDescent="0.25">
      <c r="A1207" s="1">
        <v>49846</v>
      </c>
      <c r="B1207">
        <f t="shared" si="18"/>
        <v>52.796899999999951</v>
      </c>
      <c r="C1207" t="s">
        <v>13</v>
      </c>
      <c r="D1207">
        <v>13.9</v>
      </c>
      <c r="E1207">
        <v>0.6</v>
      </c>
      <c r="F1207">
        <f>IF(martianeum[[#This Row],[zawartosc '[%']]]&gt;=1,martianeum[[#This Row],[masa '[kg']]]*martianeum[[#This Row],[zawartosc '[%']]]*0.01,0)</f>
        <v>0</v>
      </c>
      <c r="G1207">
        <f>martianeum[[#This Row],[stan_magazynu '[kg']]]+martianeum[[#This Row],[ile_kg_materiału_z_ładunku]]</f>
        <v>52.796899999999951</v>
      </c>
      <c r="H1207">
        <f>IF(martianeum[[#This Row],[stan_po_wydobyciu_z_ładunku]]&gt;=100,100,0)</f>
        <v>0</v>
      </c>
      <c r="I1207">
        <f>martianeum[[#This Row],[stan_po_wydobyciu_z_ładunku]]-martianeum[[#This Row],[ile_zabiera_na_orbite]]</f>
        <v>52.796899999999951</v>
      </c>
    </row>
    <row r="1208" spans="1:9" x14ac:dyDescent="0.25">
      <c r="A1208" s="1">
        <v>49847</v>
      </c>
      <c r="B1208">
        <f t="shared" si="18"/>
        <v>52.796899999999951</v>
      </c>
      <c r="C1208" t="s">
        <v>29</v>
      </c>
      <c r="D1208">
        <v>27.6</v>
      </c>
      <c r="E1208">
        <v>0.6</v>
      </c>
      <c r="F1208">
        <f>IF(martianeum[[#This Row],[zawartosc '[%']]]&gt;=1,martianeum[[#This Row],[masa '[kg']]]*martianeum[[#This Row],[zawartosc '[%']]]*0.01,0)</f>
        <v>0</v>
      </c>
      <c r="G1208">
        <f>martianeum[[#This Row],[stan_magazynu '[kg']]]+martianeum[[#This Row],[ile_kg_materiału_z_ładunku]]</f>
        <v>52.796899999999951</v>
      </c>
      <c r="H1208">
        <f>IF(martianeum[[#This Row],[stan_po_wydobyciu_z_ładunku]]&gt;=100,100,0)</f>
        <v>0</v>
      </c>
      <c r="I1208">
        <f>martianeum[[#This Row],[stan_po_wydobyciu_z_ładunku]]-martianeum[[#This Row],[ile_zabiera_na_orbite]]</f>
        <v>52.796899999999951</v>
      </c>
    </row>
    <row r="1209" spans="1:9" x14ac:dyDescent="0.25">
      <c r="A1209" s="1">
        <v>49848</v>
      </c>
      <c r="B1209">
        <f t="shared" si="18"/>
        <v>52.796899999999951</v>
      </c>
      <c r="C1209" t="s">
        <v>11</v>
      </c>
      <c r="D1209">
        <v>18.600000000000001</v>
      </c>
      <c r="E1209">
        <v>21.5</v>
      </c>
      <c r="F1209">
        <f>IF(martianeum[[#This Row],[zawartosc '[%']]]&gt;=1,martianeum[[#This Row],[masa '[kg']]]*martianeum[[#This Row],[zawartosc '[%']]]*0.01,0)</f>
        <v>3.9990000000000006</v>
      </c>
      <c r="G1209">
        <f>martianeum[[#This Row],[stan_magazynu '[kg']]]+martianeum[[#This Row],[ile_kg_materiału_z_ładunku]]</f>
        <v>56.795899999999953</v>
      </c>
      <c r="H1209">
        <f>IF(martianeum[[#This Row],[stan_po_wydobyciu_z_ładunku]]&gt;=100,100,0)</f>
        <v>0</v>
      </c>
      <c r="I1209">
        <f>martianeum[[#This Row],[stan_po_wydobyciu_z_ładunku]]-martianeum[[#This Row],[ile_zabiera_na_orbite]]</f>
        <v>56.795899999999953</v>
      </c>
    </row>
    <row r="1210" spans="1:9" x14ac:dyDescent="0.25">
      <c r="A1210" s="1">
        <v>49849</v>
      </c>
      <c r="B1210">
        <f t="shared" si="18"/>
        <v>56.795899999999953</v>
      </c>
      <c r="C1210" t="s">
        <v>6</v>
      </c>
      <c r="D1210">
        <v>17.8</v>
      </c>
      <c r="E1210">
        <v>0</v>
      </c>
      <c r="F1210">
        <f>IF(martianeum[[#This Row],[zawartosc '[%']]]&gt;=1,martianeum[[#This Row],[masa '[kg']]]*martianeum[[#This Row],[zawartosc '[%']]]*0.01,0)</f>
        <v>0</v>
      </c>
      <c r="G1210">
        <f>martianeum[[#This Row],[stan_magazynu '[kg']]]+martianeum[[#This Row],[ile_kg_materiału_z_ładunku]]</f>
        <v>56.795899999999953</v>
      </c>
      <c r="H1210">
        <f>IF(martianeum[[#This Row],[stan_po_wydobyciu_z_ładunku]]&gt;=100,100,0)</f>
        <v>0</v>
      </c>
      <c r="I1210">
        <f>martianeum[[#This Row],[stan_po_wydobyciu_z_ładunku]]-martianeum[[#This Row],[ile_zabiera_na_orbite]]</f>
        <v>56.795899999999953</v>
      </c>
    </row>
    <row r="1211" spans="1:9" x14ac:dyDescent="0.25">
      <c r="A1211" s="1">
        <v>49850</v>
      </c>
      <c r="B1211">
        <f t="shared" si="18"/>
        <v>56.795899999999953</v>
      </c>
      <c r="C1211" t="s">
        <v>15</v>
      </c>
      <c r="D1211">
        <v>20.8</v>
      </c>
      <c r="E1211">
        <v>8.5</v>
      </c>
      <c r="F1211">
        <f>IF(martianeum[[#This Row],[zawartosc '[%']]]&gt;=1,martianeum[[#This Row],[masa '[kg']]]*martianeum[[#This Row],[zawartosc '[%']]]*0.01,0)</f>
        <v>1.7680000000000002</v>
      </c>
      <c r="G1211">
        <f>martianeum[[#This Row],[stan_magazynu '[kg']]]+martianeum[[#This Row],[ile_kg_materiału_z_ładunku]]</f>
        <v>58.563899999999954</v>
      </c>
      <c r="H1211">
        <f>IF(martianeum[[#This Row],[stan_po_wydobyciu_z_ładunku]]&gt;=100,100,0)</f>
        <v>0</v>
      </c>
      <c r="I1211">
        <f>martianeum[[#This Row],[stan_po_wydobyciu_z_ładunku]]-martianeum[[#This Row],[ile_zabiera_na_orbite]]</f>
        <v>58.563899999999954</v>
      </c>
    </row>
    <row r="1212" spans="1:9" x14ac:dyDescent="0.25">
      <c r="A1212" s="1">
        <v>49851</v>
      </c>
      <c r="B1212">
        <f t="shared" si="18"/>
        <v>58.563899999999954</v>
      </c>
      <c r="C1212" t="s">
        <v>22</v>
      </c>
      <c r="D1212">
        <v>16.399999999999999</v>
      </c>
      <c r="E1212">
        <v>6.8</v>
      </c>
      <c r="F1212">
        <f>IF(martianeum[[#This Row],[zawartosc '[%']]]&gt;=1,martianeum[[#This Row],[masa '[kg']]]*martianeum[[#This Row],[zawartosc '[%']]]*0.01,0)</f>
        <v>1.1151999999999997</v>
      </c>
      <c r="G1212">
        <f>martianeum[[#This Row],[stan_magazynu '[kg']]]+martianeum[[#This Row],[ile_kg_materiału_z_ładunku]]</f>
        <v>59.679099999999956</v>
      </c>
      <c r="H1212">
        <f>IF(martianeum[[#This Row],[stan_po_wydobyciu_z_ładunku]]&gt;=100,100,0)</f>
        <v>0</v>
      </c>
      <c r="I1212">
        <f>martianeum[[#This Row],[stan_po_wydobyciu_z_ładunku]]-martianeum[[#This Row],[ile_zabiera_na_orbite]]</f>
        <v>59.679099999999956</v>
      </c>
    </row>
    <row r="1213" spans="1:9" x14ac:dyDescent="0.25">
      <c r="A1213" s="1">
        <v>49852</v>
      </c>
      <c r="B1213">
        <f t="shared" si="18"/>
        <v>59.679099999999956</v>
      </c>
      <c r="C1213" t="s">
        <v>27</v>
      </c>
      <c r="D1213">
        <v>14.6</v>
      </c>
      <c r="E1213">
        <v>0</v>
      </c>
      <c r="F1213">
        <f>IF(martianeum[[#This Row],[zawartosc '[%']]]&gt;=1,martianeum[[#This Row],[masa '[kg']]]*martianeum[[#This Row],[zawartosc '[%']]]*0.01,0)</f>
        <v>0</v>
      </c>
      <c r="G1213">
        <f>martianeum[[#This Row],[stan_magazynu '[kg']]]+martianeum[[#This Row],[ile_kg_materiału_z_ładunku]]</f>
        <v>59.679099999999956</v>
      </c>
      <c r="H1213">
        <f>IF(martianeum[[#This Row],[stan_po_wydobyciu_z_ładunku]]&gt;=100,100,0)</f>
        <v>0</v>
      </c>
      <c r="I1213">
        <f>martianeum[[#This Row],[stan_po_wydobyciu_z_ładunku]]-martianeum[[#This Row],[ile_zabiera_na_orbite]]</f>
        <v>59.679099999999956</v>
      </c>
    </row>
    <row r="1214" spans="1:9" x14ac:dyDescent="0.25">
      <c r="A1214" s="1">
        <v>49853</v>
      </c>
      <c r="B1214">
        <f t="shared" si="18"/>
        <v>59.679099999999956</v>
      </c>
      <c r="C1214" t="s">
        <v>9</v>
      </c>
      <c r="D1214">
        <v>27.1</v>
      </c>
      <c r="E1214">
        <v>1.2</v>
      </c>
      <c r="F1214">
        <f>IF(martianeum[[#This Row],[zawartosc '[%']]]&gt;=1,martianeum[[#This Row],[masa '[kg']]]*martianeum[[#This Row],[zawartosc '[%']]]*0.01,0)</f>
        <v>0.32520000000000004</v>
      </c>
      <c r="G1214">
        <f>martianeum[[#This Row],[stan_magazynu '[kg']]]+martianeum[[#This Row],[ile_kg_materiału_z_ładunku]]</f>
        <v>60.004299999999958</v>
      </c>
      <c r="H1214">
        <f>IF(martianeum[[#This Row],[stan_po_wydobyciu_z_ładunku]]&gt;=100,100,0)</f>
        <v>0</v>
      </c>
      <c r="I1214">
        <f>martianeum[[#This Row],[stan_po_wydobyciu_z_ładunku]]-martianeum[[#This Row],[ile_zabiera_na_orbite]]</f>
        <v>60.004299999999958</v>
      </c>
    </row>
    <row r="1215" spans="1:9" x14ac:dyDescent="0.25">
      <c r="A1215" s="1">
        <v>49854</v>
      </c>
      <c r="B1215">
        <f t="shared" si="18"/>
        <v>60.004299999999958</v>
      </c>
      <c r="C1215" t="s">
        <v>10</v>
      </c>
      <c r="D1215">
        <v>18.3</v>
      </c>
      <c r="E1215">
        <v>3.7</v>
      </c>
      <c r="F1215">
        <f>IF(martianeum[[#This Row],[zawartosc '[%']]]&gt;=1,martianeum[[#This Row],[masa '[kg']]]*martianeum[[#This Row],[zawartosc '[%']]]*0.01,0)</f>
        <v>0.67710000000000015</v>
      </c>
      <c r="G1215">
        <f>martianeum[[#This Row],[stan_magazynu '[kg']]]+martianeum[[#This Row],[ile_kg_materiału_z_ładunku]]</f>
        <v>60.681399999999961</v>
      </c>
      <c r="H1215">
        <f>IF(martianeum[[#This Row],[stan_po_wydobyciu_z_ładunku]]&gt;=100,100,0)</f>
        <v>0</v>
      </c>
      <c r="I1215">
        <f>martianeum[[#This Row],[stan_po_wydobyciu_z_ładunku]]-martianeum[[#This Row],[ile_zabiera_na_orbite]]</f>
        <v>60.681399999999961</v>
      </c>
    </row>
    <row r="1216" spans="1:9" x14ac:dyDescent="0.25">
      <c r="A1216" s="1">
        <v>49855</v>
      </c>
      <c r="B1216">
        <f t="shared" si="18"/>
        <v>60.681399999999961</v>
      </c>
      <c r="C1216" t="s">
        <v>29</v>
      </c>
      <c r="D1216">
        <v>27.1</v>
      </c>
      <c r="E1216">
        <v>0.2</v>
      </c>
      <c r="F1216">
        <f>IF(martianeum[[#This Row],[zawartosc '[%']]]&gt;=1,martianeum[[#This Row],[masa '[kg']]]*martianeum[[#This Row],[zawartosc '[%']]]*0.01,0)</f>
        <v>0</v>
      </c>
      <c r="G1216">
        <f>martianeum[[#This Row],[stan_magazynu '[kg']]]+martianeum[[#This Row],[ile_kg_materiału_z_ładunku]]</f>
        <v>60.681399999999961</v>
      </c>
      <c r="H1216">
        <f>IF(martianeum[[#This Row],[stan_po_wydobyciu_z_ładunku]]&gt;=100,100,0)</f>
        <v>0</v>
      </c>
      <c r="I1216">
        <f>martianeum[[#This Row],[stan_po_wydobyciu_z_ładunku]]-martianeum[[#This Row],[ile_zabiera_na_orbite]]</f>
        <v>60.681399999999961</v>
      </c>
    </row>
    <row r="1217" spans="1:9" x14ac:dyDescent="0.25">
      <c r="A1217" s="1">
        <v>49856</v>
      </c>
      <c r="B1217">
        <f t="shared" si="18"/>
        <v>60.681399999999961</v>
      </c>
      <c r="C1217" t="s">
        <v>15</v>
      </c>
      <c r="D1217">
        <v>12.9</v>
      </c>
      <c r="E1217">
        <v>10.199999999999999</v>
      </c>
      <c r="F1217">
        <f>IF(martianeum[[#This Row],[zawartosc '[%']]]&gt;=1,martianeum[[#This Row],[masa '[kg']]]*martianeum[[#This Row],[zawartosc '[%']]]*0.01,0)</f>
        <v>1.3157999999999999</v>
      </c>
      <c r="G1217">
        <f>martianeum[[#This Row],[stan_magazynu '[kg']]]+martianeum[[#This Row],[ile_kg_materiału_z_ładunku]]</f>
        <v>61.997199999999964</v>
      </c>
      <c r="H1217">
        <f>IF(martianeum[[#This Row],[stan_po_wydobyciu_z_ładunku]]&gt;=100,100,0)</f>
        <v>0</v>
      </c>
      <c r="I1217">
        <f>martianeum[[#This Row],[stan_po_wydobyciu_z_ładunku]]-martianeum[[#This Row],[ile_zabiera_na_orbite]]</f>
        <v>61.997199999999964</v>
      </c>
    </row>
    <row r="1218" spans="1:9" x14ac:dyDescent="0.25">
      <c r="A1218" s="1">
        <v>49857</v>
      </c>
      <c r="B1218">
        <f t="shared" si="18"/>
        <v>61.997199999999964</v>
      </c>
      <c r="C1218" t="s">
        <v>19</v>
      </c>
      <c r="D1218">
        <v>19.100000000000001</v>
      </c>
      <c r="E1218">
        <v>19.600000000000001</v>
      </c>
      <c r="F1218">
        <f>IF(martianeum[[#This Row],[zawartosc '[%']]]&gt;=1,martianeum[[#This Row],[masa '[kg']]]*martianeum[[#This Row],[zawartosc '[%']]]*0.01,0)</f>
        <v>3.7436000000000007</v>
      </c>
      <c r="G1218">
        <f>martianeum[[#This Row],[stan_magazynu '[kg']]]+martianeum[[#This Row],[ile_kg_materiału_z_ładunku]]</f>
        <v>65.740799999999965</v>
      </c>
      <c r="H1218">
        <f>IF(martianeum[[#This Row],[stan_po_wydobyciu_z_ładunku]]&gt;=100,100,0)</f>
        <v>0</v>
      </c>
      <c r="I1218">
        <f>martianeum[[#This Row],[stan_po_wydobyciu_z_ładunku]]-martianeum[[#This Row],[ile_zabiera_na_orbite]]</f>
        <v>65.740799999999965</v>
      </c>
    </row>
    <row r="1219" spans="1:9" x14ac:dyDescent="0.25">
      <c r="A1219" s="1">
        <v>49858</v>
      </c>
      <c r="B1219">
        <f t="shared" si="18"/>
        <v>65.740799999999965</v>
      </c>
      <c r="C1219" t="s">
        <v>6</v>
      </c>
      <c r="D1219">
        <v>19.2</v>
      </c>
      <c r="E1219">
        <v>3.6</v>
      </c>
      <c r="F1219">
        <f>IF(martianeum[[#This Row],[zawartosc '[%']]]&gt;=1,martianeum[[#This Row],[masa '[kg']]]*martianeum[[#This Row],[zawartosc '[%']]]*0.01,0)</f>
        <v>0.69120000000000004</v>
      </c>
      <c r="G1219">
        <f>martianeum[[#This Row],[stan_magazynu '[kg']]]+martianeum[[#This Row],[ile_kg_materiału_z_ładunku]]</f>
        <v>66.43199999999996</v>
      </c>
      <c r="H1219">
        <f>IF(martianeum[[#This Row],[stan_po_wydobyciu_z_ładunku]]&gt;=100,100,0)</f>
        <v>0</v>
      </c>
      <c r="I1219">
        <f>martianeum[[#This Row],[stan_po_wydobyciu_z_ładunku]]-martianeum[[#This Row],[ile_zabiera_na_orbite]]</f>
        <v>66.43199999999996</v>
      </c>
    </row>
    <row r="1220" spans="1:9" x14ac:dyDescent="0.25">
      <c r="A1220" s="1">
        <v>49859</v>
      </c>
      <c r="B1220">
        <f t="shared" ref="B1220:B1283" si="19">I1219</f>
        <v>66.43199999999996</v>
      </c>
      <c r="C1220" t="s">
        <v>9</v>
      </c>
      <c r="D1220">
        <v>25.2</v>
      </c>
      <c r="E1220">
        <v>0</v>
      </c>
      <c r="F1220">
        <f>IF(martianeum[[#This Row],[zawartosc '[%']]]&gt;=1,martianeum[[#This Row],[masa '[kg']]]*martianeum[[#This Row],[zawartosc '[%']]]*0.01,0)</f>
        <v>0</v>
      </c>
      <c r="G1220">
        <f>martianeum[[#This Row],[stan_magazynu '[kg']]]+martianeum[[#This Row],[ile_kg_materiału_z_ładunku]]</f>
        <v>66.43199999999996</v>
      </c>
      <c r="H1220">
        <f>IF(martianeum[[#This Row],[stan_po_wydobyciu_z_ładunku]]&gt;=100,100,0)</f>
        <v>0</v>
      </c>
      <c r="I1220">
        <f>martianeum[[#This Row],[stan_po_wydobyciu_z_ładunku]]-martianeum[[#This Row],[ile_zabiera_na_orbite]]</f>
        <v>66.43199999999996</v>
      </c>
    </row>
    <row r="1221" spans="1:9" x14ac:dyDescent="0.25">
      <c r="A1221" s="1">
        <v>49860</v>
      </c>
      <c r="B1221">
        <f t="shared" si="19"/>
        <v>66.43199999999996</v>
      </c>
      <c r="C1221" t="s">
        <v>15</v>
      </c>
      <c r="D1221">
        <v>13.5</v>
      </c>
      <c r="E1221">
        <v>6.3</v>
      </c>
      <c r="F1221">
        <f>IF(martianeum[[#This Row],[zawartosc '[%']]]&gt;=1,martianeum[[#This Row],[masa '[kg']]]*martianeum[[#This Row],[zawartosc '[%']]]*0.01,0)</f>
        <v>0.85050000000000003</v>
      </c>
      <c r="G1221">
        <f>martianeum[[#This Row],[stan_magazynu '[kg']]]+martianeum[[#This Row],[ile_kg_materiału_z_ładunku]]</f>
        <v>67.282499999999956</v>
      </c>
      <c r="H1221">
        <f>IF(martianeum[[#This Row],[stan_po_wydobyciu_z_ładunku]]&gt;=100,100,0)</f>
        <v>0</v>
      </c>
      <c r="I1221">
        <f>martianeum[[#This Row],[stan_po_wydobyciu_z_ładunku]]-martianeum[[#This Row],[ile_zabiera_na_orbite]]</f>
        <v>67.282499999999956</v>
      </c>
    </row>
    <row r="1222" spans="1:9" x14ac:dyDescent="0.25">
      <c r="A1222" s="1">
        <v>49861</v>
      </c>
      <c r="B1222">
        <f t="shared" si="19"/>
        <v>67.282499999999956</v>
      </c>
      <c r="C1222" t="s">
        <v>12</v>
      </c>
      <c r="D1222">
        <v>19.2</v>
      </c>
      <c r="E1222">
        <v>7.7</v>
      </c>
      <c r="F1222">
        <f>IF(martianeum[[#This Row],[zawartosc '[%']]]&gt;=1,martianeum[[#This Row],[masa '[kg']]]*martianeum[[#This Row],[zawartosc '[%']]]*0.01,0)</f>
        <v>1.4784000000000002</v>
      </c>
      <c r="G1222">
        <f>martianeum[[#This Row],[stan_magazynu '[kg']]]+martianeum[[#This Row],[ile_kg_materiału_z_ładunku]]</f>
        <v>68.76089999999995</v>
      </c>
      <c r="H1222">
        <f>IF(martianeum[[#This Row],[stan_po_wydobyciu_z_ładunku]]&gt;=100,100,0)</f>
        <v>0</v>
      </c>
      <c r="I1222">
        <f>martianeum[[#This Row],[stan_po_wydobyciu_z_ładunku]]-martianeum[[#This Row],[ile_zabiera_na_orbite]]</f>
        <v>68.76089999999995</v>
      </c>
    </row>
    <row r="1223" spans="1:9" x14ac:dyDescent="0.25">
      <c r="A1223" s="1">
        <v>49862</v>
      </c>
      <c r="B1223">
        <f t="shared" si="19"/>
        <v>68.76089999999995</v>
      </c>
      <c r="C1223" t="s">
        <v>14</v>
      </c>
      <c r="D1223">
        <v>24.1</v>
      </c>
      <c r="E1223">
        <v>7.8</v>
      </c>
      <c r="F1223">
        <f>IF(martianeum[[#This Row],[zawartosc '[%']]]&gt;=1,martianeum[[#This Row],[masa '[kg']]]*martianeum[[#This Row],[zawartosc '[%']]]*0.01,0)</f>
        <v>1.8798000000000001</v>
      </c>
      <c r="G1223">
        <f>martianeum[[#This Row],[stan_magazynu '[kg']]]+martianeum[[#This Row],[ile_kg_materiału_z_ładunku]]</f>
        <v>70.640699999999953</v>
      </c>
      <c r="H1223">
        <f>IF(martianeum[[#This Row],[stan_po_wydobyciu_z_ładunku]]&gt;=100,100,0)</f>
        <v>0</v>
      </c>
      <c r="I1223">
        <f>martianeum[[#This Row],[stan_po_wydobyciu_z_ładunku]]-martianeum[[#This Row],[ile_zabiera_na_orbite]]</f>
        <v>70.640699999999953</v>
      </c>
    </row>
    <row r="1224" spans="1:9" x14ac:dyDescent="0.25">
      <c r="A1224" s="1">
        <v>49863</v>
      </c>
      <c r="B1224">
        <f t="shared" si="19"/>
        <v>70.640699999999953</v>
      </c>
      <c r="C1224" t="s">
        <v>10</v>
      </c>
      <c r="D1224">
        <v>17.8</v>
      </c>
      <c r="E1224">
        <v>13.4</v>
      </c>
      <c r="F1224">
        <f>IF(martianeum[[#This Row],[zawartosc '[%']]]&gt;=1,martianeum[[#This Row],[masa '[kg']]]*martianeum[[#This Row],[zawartosc '[%']]]*0.01,0)</f>
        <v>2.3852000000000002</v>
      </c>
      <c r="G1224">
        <f>martianeum[[#This Row],[stan_magazynu '[kg']]]+martianeum[[#This Row],[ile_kg_materiału_z_ładunku]]</f>
        <v>73.02589999999995</v>
      </c>
      <c r="H1224">
        <f>IF(martianeum[[#This Row],[stan_po_wydobyciu_z_ładunku]]&gt;=100,100,0)</f>
        <v>0</v>
      </c>
      <c r="I1224">
        <f>martianeum[[#This Row],[stan_po_wydobyciu_z_ładunku]]-martianeum[[#This Row],[ile_zabiera_na_orbite]]</f>
        <v>73.02589999999995</v>
      </c>
    </row>
    <row r="1225" spans="1:9" x14ac:dyDescent="0.25">
      <c r="A1225" s="1">
        <v>49864</v>
      </c>
      <c r="B1225">
        <f t="shared" si="19"/>
        <v>73.02589999999995</v>
      </c>
      <c r="C1225" t="s">
        <v>7</v>
      </c>
      <c r="D1225">
        <v>24.7</v>
      </c>
      <c r="E1225">
        <v>21.1</v>
      </c>
      <c r="F1225">
        <f>IF(martianeum[[#This Row],[zawartosc '[%']]]&gt;=1,martianeum[[#This Row],[masa '[kg']]]*martianeum[[#This Row],[zawartosc '[%']]]*0.01,0)</f>
        <v>5.2117000000000004</v>
      </c>
      <c r="G1225">
        <f>martianeum[[#This Row],[stan_magazynu '[kg']]]+martianeum[[#This Row],[ile_kg_materiału_z_ładunku]]</f>
        <v>78.237599999999958</v>
      </c>
      <c r="H1225">
        <f>IF(martianeum[[#This Row],[stan_po_wydobyciu_z_ładunku]]&gt;=100,100,0)</f>
        <v>0</v>
      </c>
      <c r="I1225">
        <f>martianeum[[#This Row],[stan_po_wydobyciu_z_ładunku]]-martianeum[[#This Row],[ile_zabiera_na_orbite]]</f>
        <v>78.237599999999958</v>
      </c>
    </row>
    <row r="1226" spans="1:9" x14ac:dyDescent="0.25">
      <c r="A1226" s="1">
        <v>49865</v>
      </c>
      <c r="B1226">
        <f t="shared" si="19"/>
        <v>78.237599999999958</v>
      </c>
      <c r="C1226" t="s">
        <v>20</v>
      </c>
      <c r="D1226">
        <v>16.8</v>
      </c>
      <c r="E1226">
        <v>0</v>
      </c>
      <c r="F1226">
        <f>IF(martianeum[[#This Row],[zawartosc '[%']]]&gt;=1,martianeum[[#This Row],[masa '[kg']]]*martianeum[[#This Row],[zawartosc '[%']]]*0.01,0)</f>
        <v>0</v>
      </c>
      <c r="G1226">
        <f>martianeum[[#This Row],[stan_magazynu '[kg']]]+martianeum[[#This Row],[ile_kg_materiału_z_ładunku]]</f>
        <v>78.237599999999958</v>
      </c>
      <c r="H1226">
        <f>IF(martianeum[[#This Row],[stan_po_wydobyciu_z_ładunku]]&gt;=100,100,0)</f>
        <v>0</v>
      </c>
      <c r="I1226">
        <f>martianeum[[#This Row],[stan_po_wydobyciu_z_ładunku]]-martianeum[[#This Row],[ile_zabiera_na_orbite]]</f>
        <v>78.237599999999958</v>
      </c>
    </row>
    <row r="1227" spans="1:9" x14ac:dyDescent="0.25">
      <c r="A1227" s="1">
        <v>49866</v>
      </c>
      <c r="B1227">
        <f t="shared" si="19"/>
        <v>78.237599999999958</v>
      </c>
      <c r="C1227" t="s">
        <v>5</v>
      </c>
      <c r="D1227">
        <v>10.7</v>
      </c>
      <c r="E1227">
        <v>3</v>
      </c>
      <c r="F1227">
        <f>IF(martianeum[[#This Row],[zawartosc '[%']]]&gt;=1,martianeum[[#This Row],[masa '[kg']]]*martianeum[[#This Row],[zawartosc '[%']]]*0.01,0)</f>
        <v>0.32099999999999995</v>
      </c>
      <c r="G1227">
        <f>martianeum[[#This Row],[stan_magazynu '[kg']]]+martianeum[[#This Row],[ile_kg_materiału_z_ładunku]]</f>
        <v>78.558599999999956</v>
      </c>
      <c r="H1227">
        <f>IF(martianeum[[#This Row],[stan_po_wydobyciu_z_ładunku]]&gt;=100,100,0)</f>
        <v>0</v>
      </c>
      <c r="I1227">
        <f>martianeum[[#This Row],[stan_po_wydobyciu_z_ładunku]]-martianeum[[#This Row],[ile_zabiera_na_orbite]]</f>
        <v>78.558599999999956</v>
      </c>
    </row>
    <row r="1228" spans="1:9" x14ac:dyDescent="0.25">
      <c r="A1228" s="1">
        <v>49867</v>
      </c>
      <c r="B1228">
        <f t="shared" si="19"/>
        <v>78.558599999999956</v>
      </c>
      <c r="C1228" t="s">
        <v>6</v>
      </c>
      <c r="D1228">
        <v>29.3</v>
      </c>
      <c r="E1228">
        <v>8.3000000000000007</v>
      </c>
      <c r="F1228">
        <f>IF(martianeum[[#This Row],[zawartosc '[%']]]&gt;=1,martianeum[[#This Row],[masa '[kg']]]*martianeum[[#This Row],[zawartosc '[%']]]*0.01,0)</f>
        <v>2.4319000000000002</v>
      </c>
      <c r="G1228">
        <f>martianeum[[#This Row],[stan_magazynu '[kg']]]+martianeum[[#This Row],[ile_kg_materiału_z_ładunku]]</f>
        <v>80.990499999999955</v>
      </c>
      <c r="H1228">
        <f>IF(martianeum[[#This Row],[stan_po_wydobyciu_z_ładunku]]&gt;=100,100,0)</f>
        <v>0</v>
      </c>
      <c r="I1228">
        <f>martianeum[[#This Row],[stan_po_wydobyciu_z_ładunku]]-martianeum[[#This Row],[ile_zabiera_na_orbite]]</f>
        <v>80.990499999999955</v>
      </c>
    </row>
    <row r="1229" spans="1:9" x14ac:dyDescent="0.25">
      <c r="A1229" s="1">
        <v>49868</v>
      </c>
      <c r="B1229">
        <f t="shared" si="19"/>
        <v>80.990499999999955</v>
      </c>
      <c r="C1229" t="s">
        <v>25</v>
      </c>
      <c r="D1229">
        <v>28.2</v>
      </c>
      <c r="E1229">
        <v>0</v>
      </c>
      <c r="F1229">
        <f>IF(martianeum[[#This Row],[zawartosc '[%']]]&gt;=1,martianeum[[#This Row],[masa '[kg']]]*martianeum[[#This Row],[zawartosc '[%']]]*0.01,0)</f>
        <v>0</v>
      </c>
      <c r="G1229">
        <f>martianeum[[#This Row],[stan_magazynu '[kg']]]+martianeum[[#This Row],[ile_kg_materiału_z_ładunku]]</f>
        <v>80.990499999999955</v>
      </c>
      <c r="H1229">
        <f>IF(martianeum[[#This Row],[stan_po_wydobyciu_z_ładunku]]&gt;=100,100,0)</f>
        <v>0</v>
      </c>
      <c r="I1229">
        <f>martianeum[[#This Row],[stan_po_wydobyciu_z_ładunku]]-martianeum[[#This Row],[ile_zabiera_na_orbite]]</f>
        <v>80.990499999999955</v>
      </c>
    </row>
    <row r="1230" spans="1:9" x14ac:dyDescent="0.25">
      <c r="A1230" s="1">
        <v>49869</v>
      </c>
      <c r="B1230">
        <f t="shared" si="19"/>
        <v>80.990499999999955</v>
      </c>
      <c r="C1230" t="s">
        <v>10</v>
      </c>
      <c r="D1230">
        <v>17.3</v>
      </c>
      <c r="E1230">
        <v>33.6</v>
      </c>
      <c r="F1230">
        <f>IF(martianeum[[#This Row],[zawartosc '[%']]]&gt;=1,martianeum[[#This Row],[masa '[kg']]]*martianeum[[#This Row],[zawartosc '[%']]]*0.01,0)</f>
        <v>5.8128000000000011</v>
      </c>
      <c r="G1230">
        <f>martianeum[[#This Row],[stan_magazynu '[kg']]]+martianeum[[#This Row],[ile_kg_materiału_z_ładunku]]</f>
        <v>86.80329999999995</v>
      </c>
      <c r="H1230">
        <f>IF(martianeum[[#This Row],[stan_po_wydobyciu_z_ładunku]]&gt;=100,100,0)</f>
        <v>0</v>
      </c>
      <c r="I1230">
        <f>martianeum[[#This Row],[stan_po_wydobyciu_z_ładunku]]-martianeum[[#This Row],[ile_zabiera_na_orbite]]</f>
        <v>86.80329999999995</v>
      </c>
    </row>
    <row r="1231" spans="1:9" x14ac:dyDescent="0.25">
      <c r="A1231" s="1">
        <v>49870</v>
      </c>
      <c r="B1231">
        <f t="shared" si="19"/>
        <v>86.80329999999995</v>
      </c>
      <c r="C1231" t="s">
        <v>6</v>
      </c>
      <c r="D1231">
        <v>24.6</v>
      </c>
      <c r="E1231">
        <v>0</v>
      </c>
      <c r="F1231">
        <f>IF(martianeum[[#This Row],[zawartosc '[%']]]&gt;=1,martianeum[[#This Row],[masa '[kg']]]*martianeum[[#This Row],[zawartosc '[%']]]*0.01,0)</f>
        <v>0</v>
      </c>
      <c r="G1231">
        <f>martianeum[[#This Row],[stan_magazynu '[kg']]]+martianeum[[#This Row],[ile_kg_materiału_z_ładunku]]</f>
        <v>86.80329999999995</v>
      </c>
      <c r="H1231">
        <f>IF(martianeum[[#This Row],[stan_po_wydobyciu_z_ładunku]]&gt;=100,100,0)</f>
        <v>0</v>
      </c>
      <c r="I1231">
        <f>martianeum[[#This Row],[stan_po_wydobyciu_z_ładunku]]-martianeum[[#This Row],[ile_zabiera_na_orbite]]</f>
        <v>86.80329999999995</v>
      </c>
    </row>
    <row r="1232" spans="1:9" x14ac:dyDescent="0.25">
      <c r="A1232" s="1">
        <v>49871</v>
      </c>
      <c r="B1232">
        <f t="shared" si="19"/>
        <v>86.80329999999995</v>
      </c>
      <c r="C1232" t="s">
        <v>12</v>
      </c>
      <c r="D1232">
        <v>12.6</v>
      </c>
      <c r="E1232">
        <v>0.6</v>
      </c>
      <c r="F1232">
        <f>IF(martianeum[[#This Row],[zawartosc '[%']]]&gt;=1,martianeum[[#This Row],[masa '[kg']]]*martianeum[[#This Row],[zawartosc '[%']]]*0.01,0)</f>
        <v>0</v>
      </c>
      <c r="G1232">
        <f>martianeum[[#This Row],[stan_magazynu '[kg']]]+martianeum[[#This Row],[ile_kg_materiału_z_ładunku]]</f>
        <v>86.80329999999995</v>
      </c>
      <c r="H1232">
        <f>IF(martianeum[[#This Row],[stan_po_wydobyciu_z_ładunku]]&gt;=100,100,0)</f>
        <v>0</v>
      </c>
      <c r="I1232">
        <f>martianeum[[#This Row],[stan_po_wydobyciu_z_ładunku]]-martianeum[[#This Row],[ile_zabiera_na_orbite]]</f>
        <v>86.80329999999995</v>
      </c>
    </row>
    <row r="1233" spans="1:9" x14ac:dyDescent="0.25">
      <c r="A1233" s="1">
        <v>49872</v>
      </c>
      <c r="B1233">
        <f t="shared" si="19"/>
        <v>86.80329999999995</v>
      </c>
      <c r="C1233" t="s">
        <v>19</v>
      </c>
      <c r="D1233">
        <v>27.3</v>
      </c>
      <c r="E1233">
        <v>0</v>
      </c>
      <c r="F1233">
        <f>IF(martianeum[[#This Row],[zawartosc '[%']]]&gt;=1,martianeum[[#This Row],[masa '[kg']]]*martianeum[[#This Row],[zawartosc '[%']]]*0.01,0)</f>
        <v>0</v>
      </c>
      <c r="G1233">
        <f>martianeum[[#This Row],[stan_magazynu '[kg']]]+martianeum[[#This Row],[ile_kg_materiału_z_ładunku]]</f>
        <v>86.80329999999995</v>
      </c>
      <c r="H1233">
        <f>IF(martianeum[[#This Row],[stan_po_wydobyciu_z_ładunku]]&gt;=100,100,0)</f>
        <v>0</v>
      </c>
      <c r="I1233">
        <f>martianeum[[#This Row],[stan_po_wydobyciu_z_ładunku]]-martianeum[[#This Row],[ile_zabiera_na_orbite]]</f>
        <v>86.80329999999995</v>
      </c>
    </row>
    <row r="1234" spans="1:9" x14ac:dyDescent="0.25">
      <c r="A1234" s="1">
        <v>49873</v>
      </c>
      <c r="B1234">
        <f t="shared" si="19"/>
        <v>86.80329999999995</v>
      </c>
      <c r="C1234" t="s">
        <v>8</v>
      </c>
      <c r="D1234">
        <v>14.4</v>
      </c>
      <c r="E1234">
        <v>2</v>
      </c>
      <c r="F1234">
        <f>IF(martianeum[[#This Row],[zawartosc '[%']]]&gt;=1,martianeum[[#This Row],[masa '[kg']]]*martianeum[[#This Row],[zawartosc '[%']]]*0.01,0)</f>
        <v>0.28800000000000003</v>
      </c>
      <c r="G1234">
        <f>martianeum[[#This Row],[stan_magazynu '[kg']]]+martianeum[[#This Row],[ile_kg_materiału_z_ładunku]]</f>
        <v>87.091299999999947</v>
      </c>
      <c r="H1234">
        <f>IF(martianeum[[#This Row],[stan_po_wydobyciu_z_ładunku]]&gt;=100,100,0)</f>
        <v>0</v>
      </c>
      <c r="I1234">
        <f>martianeum[[#This Row],[stan_po_wydobyciu_z_ładunku]]-martianeum[[#This Row],[ile_zabiera_na_orbite]]</f>
        <v>87.091299999999947</v>
      </c>
    </row>
    <row r="1235" spans="1:9" x14ac:dyDescent="0.25">
      <c r="A1235" s="1">
        <v>49874</v>
      </c>
      <c r="B1235">
        <f t="shared" si="19"/>
        <v>87.091299999999947</v>
      </c>
      <c r="C1235" t="s">
        <v>10</v>
      </c>
      <c r="D1235">
        <v>11.2</v>
      </c>
      <c r="E1235">
        <v>32.6</v>
      </c>
      <c r="F1235">
        <f>IF(martianeum[[#This Row],[zawartosc '[%']]]&gt;=1,martianeum[[#This Row],[masa '[kg']]]*martianeum[[#This Row],[zawartosc '[%']]]*0.01,0)</f>
        <v>3.6512000000000002</v>
      </c>
      <c r="G1235">
        <f>martianeum[[#This Row],[stan_magazynu '[kg']]]+martianeum[[#This Row],[ile_kg_materiału_z_ładunku]]</f>
        <v>90.74249999999995</v>
      </c>
      <c r="H1235">
        <f>IF(martianeum[[#This Row],[stan_po_wydobyciu_z_ładunku]]&gt;=100,100,0)</f>
        <v>0</v>
      </c>
      <c r="I1235">
        <f>martianeum[[#This Row],[stan_po_wydobyciu_z_ładunku]]-martianeum[[#This Row],[ile_zabiera_na_orbite]]</f>
        <v>90.74249999999995</v>
      </c>
    </row>
    <row r="1236" spans="1:9" x14ac:dyDescent="0.25">
      <c r="A1236" s="1">
        <v>49875</v>
      </c>
      <c r="B1236">
        <f t="shared" si="19"/>
        <v>90.74249999999995</v>
      </c>
      <c r="C1236" t="s">
        <v>19</v>
      </c>
      <c r="D1236">
        <v>11.4</v>
      </c>
      <c r="E1236">
        <v>5.5</v>
      </c>
      <c r="F1236">
        <f>IF(martianeum[[#This Row],[zawartosc '[%']]]&gt;=1,martianeum[[#This Row],[masa '[kg']]]*martianeum[[#This Row],[zawartosc '[%']]]*0.01,0)</f>
        <v>0.627</v>
      </c>
      <c r="G1236">
        <f>martianeum[[#This Row],[stan_magazynu '[kg']]]+martianeum[[#This Row],[ile_kg_materiału_z_ładunku]]</f>
        <v>91.369499999999945</v>
      </c>
      <c r="H1236">
        <f>IF(martianeum[[#This Row],[stan_po_wydobyciu_z_ładunku]]&gt;=100,100,0)</f>
        <v>0</v>
      </c>
      <c r="I1236">
        <f>martianeum[[#This Row],[stan_po_wydobyciu_z_ładunku]]-martianeum[[#This Row],[ile_zabiera_na_orbite]]</f>
        <v>91.369499999999945</v>
      </c>
    </row>
    <row r="1237" spans="1:9" x14ac:dyDescent="0.25">
      <c r="A1237" s="1">
        <v>49876</v>
      </c>
      <c r="B1237">
        <f t="shared" si="19"/>
        <v>91.369499999999945</v>
      </c>
      <c r="C1237" t="s">
        <v>14</v>
      </c>
      <c r="D1237">
        <v>22.9</v>
      </c>
      <c r="E1237">
        <v>0</v>
      </c>
      <c r="F1237">
        <f>IF(martianeum[[#This Row],[zawartosc '[%']]]&gt;=1,martianeum[[#This Row],[masa '[kg']]]*martianeum[[#This Row],[zawartosc '[%']]]*0.01,0)</f>
        <v>0</v>
      </c>
      <c r="G1237">
        <f>martianeum[[#This Row],[stan_magazynu '[kg']]]+martianeum[[#This Row],[ile_kg_materiału_z_ładunku]]</f>
        <v>91.369499999999945</v>
      </c>
      <c r="H1237">
        <f>IF(martianeum[[#This Row],[stan_po_wydobyciu_z_ładunku]]&gt;=100,100,0)</f>
        <v>0</v>
      </c>
      <c r="I1237">
        <f>martianeum[[#This Row],[stan_po_wydobyciu_z_ładunku]]-martianeum[[#This Row],[ile_zabiera_na_orbite]]</f>
        <v>91.369499999999945</v>
      </c>
    </row>
    <row r="1238" spans="1:9" x14ac:dyDescent="0.25">
      <c r="A1238" s="1">
        <v>49877</v>
      </c>
      <c r="B1238">
        <f t="shared" si="19"/>
        <v>91.369499999999945</v>
      </c>
      <c r="C1238" t="s">
        <v>7</v>
      </c>
      <c r="D1238">
        <v>14.3</v>
      </c>
      <c r="E1238">
        <v>13.2</v>
      </c>
      <c r="F1238">
        <f>IF(martianeum[[#This Row],[zawartosc '[%']]]&gt;=1,martianeum[[#This Row],[masa '[kg']]]*martianeum[[#This Row],[zawartosc '[%']]]*0.01,0)</f>
        <v>1.8875999999999999</v>
      </c>
      <c r="G1238">
        <f>martianeum[[#This Row],[stan_magazynu '[kg']]]+martianeum[[#This Row],[ile_kg_materiału_z_ładunku]]</f>
        <v>93.257099999999951</v>
      </c>
      <c r="H1238">
        <f>IF(martianeum[[#This Row],[stan_po_wydobyciu_z_ładunku]]&gt;=100,100,0)</f>
        <v>0</v>
      </c>
      <c r="I1238">
        <f>martianeum[[#This Row],[stan_po_wydobyciu_z_ładunku]]-martianeum[[#This Row],[ile_zabiera_na_orbite]]</f>
        <v>93.257099999999951</v>
      </c>
    </row>
    <row r="1239" spans="1:9" x14ac:dyDescent="0.25">
      <c r="A1239" s="1">
        <v>49878</v>
      </c>
      <c r="B1239">
        <f t="shared" si="19"/>
        <v>93.257099999999951</v>
      </c>
      <c r="C1239" t="s">
        <v>10</v>
      </c>
      <c r="D1239">
        <v>22.9</v>
      </c>
      <c r="E1239">
        <v>22.9</v>
      </c>
      <c r="F1239">
        <f>IF(martianeum[[#This Row],[zawartosc '[%']]]&gt;=1,martianeum[[#This Row],[masa '[kg']]]*martianeum[[#This Row],[zawartosc '[%']]]*0.01,0)</f>
        <v>5.2440999999999995</v>
      </c>
      <c r="G1239">
        <f>martianeum[[#This Row],[stan_magazynu '[kg']]]+martianeum[[#This Row],[ile_kg_materiału_z_ładunku]]</f>
        <v>98.501199999999955</v>
      </c>
      <c r="H1239">
        <f>IF(martianeum[[#This Row],[stan_po_wydobyciu_z_ładunku]]&gt;=100,100,0)</f>
        <v>0</v>
      </c>
      <c r="I1239">
        <f>martianeum[[#This Row],[stan_po_wydobyciu_z_ładunku]]-martianeum[[#This Row],[ile_zabiera_na_orbite]]</f>
        <v>98.501199999999955</v>
      </c>
    </row>
    <row r="1240" spans="1:9" x14ac:dyDescent="0.25">
      <c r="A1240" s="1">
        <v>49879</v>
      </c>
      <c r="B1240">
        <f t="shared" si="19"/>
        <v>98.501199999999955</v>
      </c>
      <c r="C1240" t="s">
        <v>11</v>
      </c>
      <c r="D1240">
        <v>11.8</v>
      </c>
      <c r="E1240">
        <v>0</v>
      </c>
      <c r="F1240">
        <f>IF(martianeum[[#This Row],[zawartosc '[%']]]&gt;=1,martianeum[[#This Row],[masa '[kg']]]*martianeum[[#This Row],[zawartosc '[%']]]*0.01,0)</f>
        <v>0</v>
      </c>
      <c r="G1240">
        <f>martianeum[[#This Row],[stan_magazynu '[kg']]]+martianeum[[#This Row],[ile_kg_materiału_z_ładunku]]</f>
        <v>98.501199999999955</v>
      </c>
      <c r="H1240">
        <f>IF(martianeum[[#This Row],[stan_po_wydobyciu_z_ładunku]]&gt;=100,100,0)</f>
        <v>0</v>
      </c>
      <c r="I1240">
        <f>martianeum[[#This Row],[stan_po_wydobyciu_z_ładunku]]-martianeum[[#This Row],[ile_zabiera_na_orbite]]</f>
        <v>98.501199999999955</v>
      </c>
    </row>
    <row r="1241" spans="1:9" x14ac:dyDescent="0.25">
      <c r="A1241" s="1">
        <v>49880</v>
      </c>
      <c r="B1241">
        <f t="shared" si="19"/>
        <v>98.501199999999955</v>
      </c>
      <c r="C1241" t="s">
        <v>18</v>
      </c>
      <c r="D1241">
        <v>24.5</v>
      </c>
      <c r="E1241">
        <v>0</v>
      </c>
      <c r="F1241">
        <f>IF(martianeum[[#This Row],[zawartosc '[%']]]&gt;=1,martianeum[[#This Row],[masa '[kg']]]*martianeum[[#This Row],[zawartosc '[%']]]*0.01,0)</f>
        <v>0</v>
      </c>
      <c r="G1241">
        <f>martianeum[[#This Row],[stan_magazynu '[kg']]]+martianeum[[#This Row],[ile_kg_materiału_z_ładunku]]</f>
        <v>98.501199999999955</v>
      </c>
      <c r="H1241">
        <f>IF(martianeum[[#This Row],[stan_po_wydobyciu_z_ładunku]]&gt;=100,100,0)</f>
        <v>0</v>
      </c>
      <c r="I1241">
        <f>martianeum[[#This Row],[stan_po_wydobyciu_z_ładunku]]-martianeum[[#This Row],[ile_zabiera_na_orbite]]</f>
        <v>98.501199999999955</v>
      </c>
    </row>
    <row r="1242" spans="1:9" x14ac:dyDescent="0.25">
      <c r="A1242" s="1">
        <v>49881</v>
      </c>
      <c r="B1242">
        <f t="shared" si="19"/>
        <v>98.501199999999955</v>
      </c>
      <c r="C1242" t="s">
        <v>15</v>
      </c>
      <c r="D1242">
        <v>25.5</v>
      </c>
      <c r="E1242">
        <v>19.3</v>
      </c>
      <c r="F1242">
        <f>IF(martianeum[[#This Row],[zawartosc '[%']]]&gt;=1,martianeum[[#This Row],[masa '[kg']]]*martianeum[[#This Row],[zawartosc '[%']]]*0.01,0)</f>
        <v>4.9215000000000009</v>
      </c>
      <c r="G1242">
        <f>martianeum[[#This Row],[stan_magazynu '[kg']]]+martianeum[[#This Row],[ile_kg_materiału_z_ładunku]]</f>
        <v>103.42269999999995</v>
      </c>
      <c r="H1242">
        <f>IF(martianeum[[#This Row],[stan_po_wydobyciu_z_ładunku]]&gt;=100,100,0)</f>
        <v>100</v>
      </c>
      <c r="I1242">
        <f>martianeum[[#This Row],[stan_po_wydobyciu_z_ładunku]]-martianeum[[#This Row],[ile_zabiera_na_orbite]]</f>
        <v>3.4226999999999492</v>
      </c>
    </row>
    <row r="1243" spans="1:9" x14ac:dyDescent="0.25">
      <c r="A1243" s="1">
        <v>49882</v>
      </c>
      <c r="B1243">
        <f t="shared" si="19"/>
        <v>3.4226999999999492</v>
      </c>
      <c r="C1243" t="s">
        <v>19</v>
      </c>
      <c r="D1243">
        <v>14.7</v>
      </c>
      <c r="E1243">
        <v>18.3</v>
      </c>
      <c r="F1243">
        <f>IF(martianeum[[#This Row],[zawartosc '[%']]]&gt;=1,martianeum[[#This Row],[masa '[kg']]]*martianeum[[#This Row],[zawartosc '[%']]]*0.01,0)</f>
        <v>2.6901000000000002</v>
      </c>
      <c r="G1243">
        <f>martianeum[[#This Row],[stan_magazynu '[kg']]]+martianeum[[#This Row],[ile_kg_materiału_z_ładunku]]</f>
        <v>6.1127999999999494</v>
      </c>
      <c r="H1243">
        <f>IF(martianeum[[#This Row],[stan_po_wydobyciu_z_ładunku]]&gt;=100,100,0)</f>
        <v>0</v>
      </c>
      <c r="I1243">
        <f>martianeum[[#This Row],[stan_po_wydobyciu_z_ładunku]]-martianeum[[#This Row],[ile_zabiera_na_orbite]]</f>
        <v>6.1127999999999494</v>
      </c>
    </row>
    <row r="1244" spans="1:9" x14ac:dyDescent="0.25">
      <c r="A1244" s="1">
        <v>49883</v>
      </c>
      <c r="B1244">
        <f t="shared" si="19"/>
        <v>6.1127999999999494</v>
      </c>
      <c r="C1244" t="s">
        <v>15</v>
      </c>
      <c r="D1244">
        <v>28.7</v>
      </c>
      <c r="E1244">
        <v>0</v>
      </c>
      <c r="F1244">
        <f>IF(martianeum[[#This Row],[zawartosc '[%']]]&gt;=1,martianeum[[#This Row],[masa '[kg']]]*martianeum[[#This Row],[zawartosc '[%']]]*0.01,0)</f>
        <v>0</v>
      </c>
      <c r="G1244">
        <f>martianeum[[#This Row],[stan_magazynu '[kg']]]+martianeum[[#This Row],[ile_kg_materiału_z_ładunku]]</f>
        <v>6.1127999999999494</v>
      </c>
      <c r="H1244">
        <f>IF(martianeum[[#This Row],[stan_po_wydobyciu_z_ładunku]]&gt;=100,100,0)</f>
        <v>0</v>
      </c>
      <c r="I1244">
        <f>martianeum[[#This Row],[stan_po_wydobyciu_z_ładunku]]-martianeum[[#This Row],[ile_zabiera_na_orbite]]</f>
        <v>6.1127999999999494</v>
      </c>
    </row>
    <row r="1245" spans="1:9" x14ac:dyDescent="0.25">
      <c r="A1245" s="1">
        <v>49884</v>
      </c>
      <c r="B1245">
        <f t="shared" si="19"/>
        <v>6.1127999999999494</v>
      </c>
      <c r="C1245" t="s">
        <v>10</v>
      </c>
      <c r="D1245">
        <v>16.7</v>
      </c>
      <c r="E1245">
        <v>0</v>
      </c>
      <c r="F1245">
        <f>IF(martianeum[[#This Row],[zawartosc '[%']]]&gt;=1,martianeum[[#This Row],[masa '[kg']]]*martianeum[[#This Row],[zawartosc '[%']]]*0.01,0)</f>
        <v>0</v>
      </c>
      <c r="G1245">
        <f>martianeum[[#This Row],[stan_magazynu '[kg']]]+martianeum[[#This Row],[ile_kg_materiału_z_ładunku]]</f>
        <v>6.1127999999999494</v>
      </c>
      <c r="H1245">
        <f>IF(martianeum[[#This Row],[stan_po_wydobyciu_z_ładunku]]&gt;=100,100,0)</f>
        <v>0</v>
      </c>
      <c r="I1245">
        <f>martianeum[[#This Row],[stan_po_wydobyciu_z_ładunku]]-martianeum[[#This Row],[ile_zabiera_na_orbite]]</f>
        <v>6.1127999999999494</v>
      </c>
    </row>
    <row r="1246" spans="1:9" x14ac:dyDescent="0.25">
      <c r="A1246" s="1">
        <v>49885</v>
      </c>
      <c r="B1246">
        <f t="shared" si="19"/>
        <v>6.1127999999999494</v>
      </c>
      <c r="C1246" t="s">
        <v>15</v>
      </c>
      <c r="D1246">
        <v>17.399999999999999</v>
      </c>
      <c r="E1246">
        <v>13.7</v>
      </c>
      <c r="F1246">
        <f>IF(martianeum[[#This Row],[zawartosc '[%']]]&gt;=1,martianeum[[#This Row],[masa '[kg']]]*martianeum[[#This Row],[zawartosc '[%']]]*0.01,0)</f>
        <v>2.3837999999999999</v>
      </c>
      <c r="G1246">
        <f>martianeum[[#This Row],[stan_magazynu '[kg']]]+martianeum[[#This Row],[ile_kg_materiału_z_ładunku]]</f>
        <v>8.4965999999999493</v>
      </c>
      <c r="H1246">
        <f>IF(martianeum[[#This Row],[stan_po_wydobyciu_z_ładunku]]&gt;=100,100,0)</f>
        <v>0</v>
      </c>
      <c r="I1246">
        <f>martianeum[[#This Row],[stan_po_wydobyciu_z_ładunku]]-martianeum[[#This Row],[ile_zabiera_na_orbite]]</f>
        <v>8.4965999999999493</v>
      </c>
    </row>
    <row r="1247" spans="1:9" x14ac:dyDescent="0.25">
      <c r="A1247" s="1">
        <v>49886</v>
      </c>
      <c r="B1247">
        <f t="shared" si="19"/>
        <v>8.4965999999999493</v>
      </c>
      <c r="C1247" t="s">
        <v>10</v>
      </c>
      <c r="D1247">
        <v>15.6</v>
      </c>
      <c r="E1247">
        <v>0</v>
      </c>
      <c r="F1247">
        <f>IF(martianeum[[#This Row],[zawartosc '[%']]]&gt;=1,martianeum[[#This Row],[masa '[kg']]]*martianeum[[#This Row],[zawartosc '[%']]]*0.01,0)</f>
        <v>0</v>
      </c>
      <c r="G1247">
        <f>martianeum[[#This Row],[stan_magazynu '[kg']]]+martianeum[[#This Row],[ile_kg_materiału_z_ładunku]]</f>
        <v>8.4965999999999493</v>
      </c>
      <c r="H1247">
        <f>IF(martianeum[[#This Row],[stan_po_wydobyciu_z_ładunku]]&gt;=100,100,0)</f>
        <v>0</v>
      </c>
      <c r="I1247">
        <f>martianeum[[#This Row],[stan_po_wydobyciu_z_ładunku]]-martianeum[[#This Row],[ile_zabiera_na_orbite]]</f>
        <v>8.4965999999999493</v>
      </c>
    </row>
    <row r="1248" spans="1:9" x14ac:dyDescent="0.25">
      <c r="A1248" s="1">
        <v>49887</v>
      </c>
      <c r="B1248">
        <f t="shared" si="19"/>
        <v>8.4965999999999493</v>
      </c>
      <c r="C1248" t="s">
        <v>19</v>
      </c>
      <c r="D1248">
        <v>21.7</v>
      </c>
      <c r="E1248">
        <v>0</v>
      </c>
      <c r="F1248">
        <f>IF(martianeum[[#This Row],[zawartosc '[%']]]&gt;=1,martianeum[[#This Row],[masa '[kg']]]*martianeum[[#This Row],[zawartosc '[%']]]*0.01,0)</f>
        <v>0</v>
      </c>
      <c r="G1248">
        <f>martianeum[[#This Row],[stan_magazynu '[kg']]]+martianeum[[#This Row],[ile_kg_materiału_z_ładunku]]</f>
        <v>8.4965999999999493</v>
      </c>
      <c r="H1248">
        <f>IF(martianeum[[#This Row],[stan_po_wydobyciu_z_ładunku]]&gt;=100,100,0)</f>
        <v>0</v>
      </c>
      <c r="I1248">
        <f>martianeum[[#This Row],[stan_po_wydobyciu_z_ładunku]]-martianeum[[#This Row],[ile_zabiera_na_orbite]]</f>
        <v>8.4965999999999493</v>
      </c>
    </row>
    <row r="1249" spans="1:9" x14ac:dyDescent="0.25">
      <c r="A1249" s="1">
        <v>49888</v>
      </c>
      <c r="B1249">
        <f t="shared" si="19"/>
        <v>8.4965999999999493</v>
      </c>
      <c r="C1249" t="s">
        <v>7</v>
      </c>
      <c r="D1249">
        <v>26</v>
      </c>
      <c r="E1249">
        <v>0</v>
      </c>
      <c r="F1249">
        <f>IF(martianeum[[#This Row],[zawartosc '[%']]]&gt;=1,martianeum[[#This Row],[masa '[kg']]]*martianeum[[#This Row],[zawartosc '[%']]]*0.01,0)</f>
        <v>0</v>
      </c>
      <c r="G1249">
        <f>martianeum[[#This Row],[stan_magazynu '[kg']]]+martianeum[[#This Row],[ile_kg_materiału_z_ładunku]]</f>
        <v>8.4965999999999493</v>
      </c>
      <c r="H1249">
        <f>IF(martianeum[[#This Row],[stan_po_wydobyciu_z_ładunku]]&gt;=100,100,0)</f>
        <v>0</v>
      </c>
      <c r="I1249">
        <f>martianeum[[#This Row],[stan_po_wydobyciu_z_ładunku]]-martianeum[[#This Row],[ile_zabiera_na_orbite]]</f>
        <v>8.4965999999999493</v>
      </c>
    </row>
    <row r="1250" spans="1:9" x14ac:dyDescent="0.25">
      <c r="A1250" s="1">
        <v>49889</v>
      </c>
      <c r="B1250">
        <f t="shared" si="19"/>
        <v>8.4965999999999493</v>
      </c>
      <c r="C1250" t="s">
        <v>22</v>
      </c>
      <c r="D1250">
        <v>24.5</v>
      </c>
      <c r="E1250">
        <v>9</v>
      </c>
      <c r="F1250">
        <f>IF(martianeum[[#This Row],[zawartosc '[%']]]&gt;=1,martianeum[[#This Row],[masa '[kg']]]*martianeum[[#This Row],[zawartosc '[%']]]*0.01,0)</f>
        <v>2.2050000000000001</v>
      </c>
      <c r="G1250">
        <f>martianeum[[#This Row],[stan_magazynu '[kg']]]+martianeum[[#This Row],[ile_kg_materiału_z_ładunku]]</f>
        <v>10.701599999999949</v>
      </c>
      <c r="H1250">
        <f>IF(martianeum[[#This Row],[stan_po_wydobyciu_z_ładunku]]&gt;=100,100,0)</f>
        <v>0</v>
      </c>
      <c r="I1250">
        <f>martianeum[[#This Row],[stan_po_wydobyciu_z_ładunku]]-martianeum[[#This Row],[ile_zabiera_na_orbite]]</f>
        <v>10.701599999999949</v>
      </c>
    </row>
    <row r="1251" spans="1:9" x14ac:dyDescent="0.25">
      <c r="A1251" s="1">
        <v>49890</v>
      </c>
      <c r="B1251">
        <f t="shared" si="19"/>
        <v>10.701599999999949</v>
      </c>
      <c r="C1251" t="s">
        <v>17</v>
      </c>
      <c r="D1251">
        <v>23.2</v>
      </c>
      <c r="E1251">
        <v>0</v>
      </c>
      <c r="F1251">
        <f>IF(martianeum[[#This Row],[zawartosc '[%']]]&gt;=1,martianeum[[#This Row],[masa '[kg']]]*martianeum[[#This Row],[zawartosc '[%']]]*0.01,0)</f>
        <v>0</v>
      </c>
      <c r="G1251">
        <f>martianeum[[#This Row],[stan_magazynu '[kg']]]+martianeum[[#This Row],[ile_kg_materiału_z_ładunku]]</f>
        <v>10.701599999999949</v>
      </c>
      <c r="H1251">
        <f>IF(martianeum[[#This Row],[stan_po_wydobyciu_z_ładunku]]&gt;=100,100,0)</f>
        <v>0</v>
      </c>
      <c r="I1251">
        <f>martianeum[[#This Row],[stan_po_wydobyciu_z_ładunku]]-martianeum[[#This Row],[ile_zabiera_na_orbite]]</f>
        <v>10.701599999999949</v>
      </c>
    </row>
    <row r="1252" spans="1:9" x14ac:dyDescent="0.25">
      <c r="A1252" s="1">
        <v>49891</v>
      </c>
      <c r="B1252">
        <f t="shared" si="19"/>
        <v>10.701599999999949</v>
      </c>
      <c r="C1252" t="s">
        <v>24</v>
      </c>
      <c r="D1252">
        <v>17.600000000000001</v>
      </c>
      <c r="E1252">
        <v>0.8</v>
      </c>
      <c r="F1252">
        <f>IF(martianeum[[#This Row],[zawartosc '[%']]]&gt;=1,martianeum[[#This Row],[masa '[kg']]]*martianeum[[#This Row],[zawartosc '[%']]]*0.01,0)</f>
        <v>0</v>
      </c>
      <c r="G1252">
        <f>martianeum[[#This Row],[stan_magazynu '[kg']]]+martianeum[[#This Row],[ile_kg_materiału_z_ładunku]]</f>
        <v>10.701599999999949</v>
      </c>
      <c r="H1252">
        <f>IF(martianeum[[#This Row],[stan_po_wydobyciu_z_ładunku]]&gt;=100,100,0)</f>
        <v>0</v>
      </c>
      <c r="I1252">
        <f>martianeum[[#This Row],[stan_po_wydobyciu_z_ładunku]]-martianeum[[#This Row],[ile_zabiera_na_orbite]]</f>
        <v>10.701599999999949</v>
      </c>
    </row>
    <row r="1253" spans="1:9" x14ac:dyDescent="0.25">
      <c r="A1253" s="1">
        <v>49892</v>
      </c>
      <c r="B1253">
        <f t="shared" si="19"/>
        <v>10.701599999999949</v>
      </c>
      <c r="C1253" t="s">
        <v>7</v>
      </c>
      <c r="D1253">
        <v>13.9</v>
      </c>
      <c r="E1253">
        <v>8.8000000000000007</v>
      </c>
      <c r="F1253">
        <f>IF(martianeum[[#This Row],[zawartosc '[%']]]&gt;=1,martianeum[[#This Row],[masa '[kg']]]*martianeum[[#This Row],[zawartosc '[%']]]*0.01,0)</f>
        <v>1.2232000000000001</v>
      </c>
      <c r="G1253">
        <f>martianeum[[#This Row],[stan_magazynu '[kg']]]+martianeum[[#This Row],[ile_kg_materiału_z_ładunku]]</f>
        <v>11.92479999999995</v>
      </c>
      <c r="H1253">
        <f>IF(martianeum[[#This Row],[stan_po_wydobyciu_z_ładunku]]&gt;=100,100,0)</f>
        <v>0</v>
      </c>
      <c r="I1253">
        <f>martianeum[[#This Row],[stan_po_wydobyciu_z_ładunku]]-martianeum[[#This Row],[ile_zabiera_na_orbite]]</f>
        <v>11.92479999999995</v>
      </c>
    </row>
    <row r="1254" spans="1:9" x14ac:dyDescent="0.25">
      <c r="A1254" s="1">
        <v>49893</v>
      </c>
      <c r="B1254">
        <f t="shared" si="19"/>
        <v>11.92479999999995</v>
      </c>
      <c r="C1254" t="s">
        <v>27</v>
      </c>
      <c r="D1254">
        <v>20.7</v>
      </c>
      <c r="E1254">
        <v>4.3</v>
      </c>
      <c r="F1254">
        <f>IF(martianeum[[#This Row],[zawartosc '[%']]]&gt;=1,martianeum[[#This Row],[masa '[kg']]]*martianeum[[#This Row],[zawartosc '[%']]]*0.01,0)</f>
        <v>0.89009999999999989</v>
      </c>
      <c r="G1254">
        <f>martianeum[[#This Row],[stan_magazynu '[kg']]]+martianeum[[#This Row],[ile_kg_materiału_z_ładunku]]</f>
        <v>12.81489999999995</v>
      </c>
      <c r="H1254">
        <f>IF(martianeum[[#This Row],[stan_po_wydobyciu_z_ładunku]]&gt;=100,100,0)</f>
        <v>0</v>
      </c>
      <c r="I1254">
        <f>martianeum[[#This Row],[stan_po_wydobyciu_z_ładunku]]-martianeum[[#This Row],[ile_zabiera_na_orbite]]</f>
        <v>12.81489999999995</v>
      </c>
    </row>
    <row r="1255" spans="1:9" x14ac:dyDescent="0.25">
      <c r="A1255" s="1">
        <v>49894</v>
      </c>
      <c r="B1255">
        <f t="shared" si="19"/>
        <v>12.81489999999995</v>
      </c>
      <c r="C1255" t="s">
        <v>5</v>
      </c>
      <c r="D1255">
        <v>10.1</v>
      </c>
      <c r="E1255">
        <v>1.7</v>
      </c>
      <c r="F1255">
        <f>IF(martianeum[[#This Row],[zawartosc '[%']]]&gt;=1,martianeum[[#This Row],[masa '[kg']]]*martianeum[[#This Row],[zawartosc '[%']]]*0.01,0)</f>
        <v>0.17169999999999999</v>
      </c>
      <c r="G1255">
        <f>martianeum[[#This Row],[stan_magazynu '[kg']]]+martianeum[[#This Row],[ile_kg_materiału_z_ładunku]]</f>
        <v>12.98659999999995</v>
      </c>
      <c r="H1255">
        <f>IF(martianeum[[#This Row],[stan_po_wydobyciu_z_ładunku]]&gt;=100,100,0)</f>
        <v>0</v>
      </c>
      <c r="I1255">
        <f>martianeum[[#This Row],[stan_po_wydobyciu_z_ładunku]]-martianeum[[#This Row],[ile_zabiera_na_orbite]]</f>
        <v>12.98659999999995</v>
      </c>
    </row>
    <row r="1256" spans="1:9" x14ac:dyDescent="0.25">
      <c r="A1256" s="1">
        <v>49895</v>
      </c>
      <c r="B1256">
        <f t="shared" si="19"/>
        <v>12.98659999999995</v>
      </c>
      <c r="C1256" t="s">
        <v>7</v>
      </c>
      <c r="D1256">
        <v>26.2</v>
      </c>
      <c r="E1256">
        <v>22.7</v>
      </c>
      <c r="F1256">
        <f>IF(martianeum[[#This Row],[zawartosc '[%']]]&gt;=1,martianeum[[#This Row],[masa '[kg']]]*martianeum[[#This Row],[zawartosc '[%']]]*0.01,0)</f>
        <v>5.9474</v>
      </c>
      <c r="G1256">
        <f>martianeum[[#This Row],[stan_magazynu '[kg']]]+martianeum[[#This Row],[ile_kg_materiału_z_ładunku]]</f>
        <v>18.933999999999948</v>
      </c>
      <c r="H1256">
        <f>IF(martianeum[[#This Row],[stan_po_wydobyciu_z_ładunku]]&gt;=100,100,0)</f>
        <v>0</v>
      </c>
      <c r="I1256">
        <f>martianeum[[#This Row],[stan_po_wydobyciu_z_ładunku]]-martianeum[[#This Row],[ile_zabiera_na_orbite]]</f>
        <v>18.933999999999948</v>
      </c>
    </row>
    <row r="1257" spans="1:9" x14ac:dyDescent="0.25">
      <c r="A1257" s="1">
        <v>49896</v>
      </c>
      <c r="B1257">
        <f t="shared" si="19"/>
        <v>18.933999999999948</v>
      </c>
      <c r="C1257" t="s">
        <v>19</v>
      </c>
      <c r="D1257">
        <v>27.6</v>
      </c>
      <c r="E1257">
        <v>13.8</v>
      </c>
      <c r="F1257">
        <f>IF(martianeum[[#This Row],[zawartosc '[%']]]&gt;=1,martianeum[[#This Row],[masa '[kg']]]*martianeum[[#This Row],[zawartosc '[%']]]*0.01,0)</f>
        <v>3.8088000000000006</v>
      </c>
      <c r="G1257">
        <f>martianeum[[#This Row],[stan_magazynu '[kg']]]+martianeum[[#This Row],[ile_kg_materiału_z_ładunku]]</f>
        <v>22.742799999999949</v>
      </c>
      <c r="H1257">
        <f>IF(martianeum[[#This Row],[stan_po_wydobyciu_z_ładunku]]&gt;=100,100,0)</f>
        <v>0</v>
      </c>
      <c r="I1257">
        <f>martianeum[[#This Row],[stan_po_wydobyciu_z_ładunku]]-martianeum[[#This Row],[ile_zabiera_na_orbite]]</f>
        <v>22.742799999999949</v>
      </c>
    </row>
    <row r="1258" spans="1:9" x14ac:dyDescent="0.25">
      <c r="A1258" s="1">
        <v>49897</v>
      </c>
      <c r="B1258">
        <f t="shared" si="19"/>
        <v>22.742799999999949</v>
      </c>
      <c r="C1258" t="s">
        <v>6</v>
      </c>
      <c r="D1258">
        <v>20.6</v>
      </c>
      <c r="E1258">
        <v>4.7</v>
      </c>
      <c r="F1258">
        <f>IF(martianeum[[#This Row],[zawartosc '[%']]]&gt;=1,martianeum[[#This Row],[masa '[kg']]]*martianeum[[#This Row],[zawartosc '[%']]]*0.01,0)</f>
        <v>0.96820000000000006</v>
      </c>
      <c r="G1258">
        <f>martianeum[[#This Row],[stan_magazynu '[kg']]]+martianeum[[#This Row],[ile_kg_materiału_z_ładunku]]</f>
        <v>23.710999999999949</v>
      </c>
      <c r="H1258">
        <f>IF(martianeum[[#This Row],[stan_po_wydobyciu_z_ładunku]]&gt;=100,100,0)</f>
        <v>0</v>
      </c>
      <c r="I1258">
        <f>martianeum[[#This Row],[stan_po_wydobyciu_z_ładunku]]-martianeum[[#This Row],[ile_zabiera_na_orbite]]</f>
        <v>23.710999999999949</v>
      </c>
    </row>
    <row r="1259" spans="1:9" x14ac:dyDescent="0.25">
      <c r="A1259" s="1">
        <v>49898</v>
      </c>
      <c r="B1259">
        <f t="shared" si="19"/>
        <v>23.710999999999949</v>
      </c>
      <c r="C1259" t="s">
        <v>9</v>
      </c>
      <c r="D1259">
        <v>21.4</v>
      </c>
      <c r="E1259">
        <v>5</v>
      </c>
      <c r="F1259">
        <f>IF(martianeum[[#This Row],[zawartosc '[%']]]&gt;=1,martianeum[[#This Row],[masa '[kg']]]*martianeum[[#This Row],[zawartosc '[%']]]*0.01,0)</f>
        <v>1.07</v>
      </c>
      <c r="G1259">
        <f>martianeum[[#This Row],[stan_magazynu '[kg']]]+martianeum[[#This Row],[ile_kg_materiału_z_ładunku]]</f>
        <v>24.780999999999949</v>
      </c>
      <c r="H1259">
        <f>IF(martianeum[[#This Row],[stan_po_wydobyciu_z_ładunku]]&gt;=100,100,0)</f>
        <v>0</v>
      </c>
      <c r="I1259">
        <f>martianeum[[#This Row],[stan_po_wydobyciu_z_ładunku]]-martianeum[[#This Row],[ile_zabiera_na_orbite]]</f>
        <v>24.780999999999949</v>
      </c>
    </row>
    <row r="1260" spans="1:9" x14ac:dyDescent="0.25">
      <c r="A1260" s="1">
        <v>49899</v>
      </c>
      <c r="B1260">
        <f t="shared" si="19"/>
        <v>24.780999999999949</v>
      </c>
      <c r="C1260" t="s">
        <v>6</v>
      </c>
      <c r="D1260">
        <v>17.100000000000001</v>
      </c>
      <c r="E1260">
        <v>0</v>
      </c>
      <c r="F1260">
        <f>IF(martianeum[[#This Row],[zawartosc '[%']]]&gt;=1,martianeum[[#This Row],[masa '[kg']]]*martianeum[[#This Row],[zawartosc '[%']]]*0.01,0)</f>
        <v>0</v>
      </c>
      <c r="G1260">
        <f>martianeum[[#This Row],[stan_magazynu '[kg']]]+martianeum[[#This Row],[ile_kg_materiału_z_ładunku]]</f>
        <v>24.780999999999949</v>
      </c>
      <c r="H1260">
        <f>IF(martianeum[[#This Row],[stan_po_wydobyciu_z_ładunku]]&gt;=100,100,0)</f>
        <v>0</v>
      </c>
      <c r="I1260">
        <f>martianeum[[#This Row],[stan_po_wydobyciu_z_ładunku]]-martianeum[[#This Row],[ile_zabiera_na_orbite]]</f>
        <v>24.780999999999949</v>
      </c>
    </row>
    <row r="1261" spans="1:9" x14ac:dyDescent="0.25">
      <c r="A1261" s="1">
        <v>49900</v>
      </c>
      <c r="B1261">
        <f t="shared" si="19"/>
        <v>24.780999999999949</v>
      </c>
      <c r="C1261" t="s">
        <v>10</v>
      </c>
      <c r="D1261">
        <v>19.5</v>
      </c>
      <c r="E1261">
        <v>20.5</v>
      </c>
      <c r="F1261">
        <f>IF(martianeum[[#This Row],[zawartosc '[%']]]&gt;=1,martianeum[[#This Row],[masa '[kg']]]*martianeum[[#This Row],[zawartosc '[%']]]*0.01,0)</f>
        <v>3.9975000000000001</v>
      </c>
      <c r="G1261">
        <f>martianeum[[#This Row],[stan_magazynu '[kg']]]+martianeum[[#This Row],[ile_kg_materiału_z_ładunku]]</f>
        <v>28.778499999999948</v>
      </c>
      <c r="H1261">
        <f>IF(martianeum[[#This Row],[stan_po_wydobyciu_z_ładunku]]&gt;=100,100,0)</f>
        <v>0</v>
      </c>
      <c r="I1261">
        <f>martianeum[[#This Row],[stan_po_wydobyciu_z_ładunku]]-martianeum[[#This Row],[ile_zabiera_na_orbite]]</f>
        <v>28.778499999999948</v>
      </c>
    </row>
    <row r="1262" spans="1:9" x14ac:dyDescent="0.25">
      <c r="A1262" s="1">
        <v>49901</v>
      </c>
      <c r="B1262">
        <f t="shared" si="19"/>
        <v>28.778499999999948</v>
      </c>
      <c r="C1262" t="s">
        <v>13</v>
      </c>
      <c r="D1262">
        <v>15.9</v>
      </c>
      <c r="E1262">
        <v>0</v>
      </c>
      <c r="F1262">
        <f>IF(martianeum[[#This Row],[zawartosc '[%']]]&gt;=1,martianeum[[#This Row],[masa '[kg']]]*martianeum[[#This Row],[zawartosc '[%']]]*0.01,0)</f>
        <v>0</v>
      </c>
      <c r="G1262">
        <f>martianeum[[#This Row],[stan_magazynu '[kg']]]+martianeum[[#This Row],[ile_kg_materiału_z_ładunku]]</f>
        <v>28.778499999999948</v>
      </c>
      <c r="H1262">
        <f>IF(martianeum[[#This Row],[stan_po_wydobyciu_z_ładunku]]&gt;=100,100,0)</f>
        <v>0</v>
      </c>
      <c r="I1262">
        <f>martianeum[[#This Row],[stan_po_wydobyciu_z_ładunku]]-martianeum[[#This Row],[ile_zabiera_na_orbite]]</f>
        <v>28.778499999999948</v>
      </c>
    </row>
    <row r="1263" spans="1:9" x14ac:dyDescent="0.25">
      <c r="A1263" s="1">
        <v>49902</v>
      </c>
      <c r="B1263">
        <f t="shared" si="19"/>
        <v>28.778499999999948</v>
      </c>
      <c r="C1263" t="s">
        <v>10</v>
      </c>
      <c r="D1263">
        <v>21.1</v>
      </c>
      <c r="E1263">
        <v>46.8</v>
      </c>
      <c r="F1263">
        <f>IF(martianeum[[#This Row],[zawartosc '[%']]]&gt;=1,martianeum[[#This Row],[masa '[kg']]]*martianeum[[#This Row],[zawartosc '[%']]]*0.01,0)</f>
        <v>9.8748000000000005</v>
      </c>
      <c r="G1263">
        <f>martianeum[[#This Row],[stan_magazynu '[kg']]]+martianeum[[#This Row],[ile_kg_materiału_z_ładunku]]</f>
        <v>38.653299999999945</v>
      </c>
      <c r="H1263">
        <f>IF(martianeum[[#This Row],[stan_po_wydobyciu_z_ładunku]]&gt;=100,100,0)</f>
        <v>0</v>
      </c>
      <c r="I1263">
        <f>martianeum[[#This Row],[stan_po_wydobyciu_z_ładunku]]-martianeum[[#This Row],[ile_zabiera_na_orbite]]</f>
        <v>38.653299999999945</v>
      </c>
    </row>
    <row r="1264" spans="1:9" x14ac:dyDescent="0.25">
      <c r="A1264" s="1">
        <v>49903</v>
      </c>
      <c r="B1264">
        <f t="shared" si="19"/>
        <v>38.653299999999945</v>
      </c>
      <c r="C1264" t="s">
        <v>19</v>
      </c>
      <c r="D1264">
        <v>20.2</v>
      </c>
      <c r="E1264">
        <v>36.6</v>
      </c>
      <c r="F1264">
        <f>IF(martianeum[[#This Row],[zawartosc '[%']]]&gt;=1,martianeum[[#This Row],[masa '[kg']]]*martianeum[[#This Row],[zawartosc '[%']]]*0.01,0)</f>
        <v>7.3932000000000002</v>
      </c>
      <c r="G1264">
        <f>martianeum[[#This Row],[stan_magazynu '[kg']]]+martianeum[[#This Row],[ile_kg_materiału_z_ładunku]]</f>
        <v>46.046499999999945</v>
      </c>
      <c r="H1264">
        <f>IF(martianeum[[#This Row],[stan_po_wydobyciu_z_ładunku]]&gt;=100,100,0)</f>
        <v>0</v>
      </c>
      <c r="I1264">
        <f>martianeum[[#This Row],[stan_po_wydobyciu_z_ładunku]]-martianeum[[#This Row],[ile_zabiera_na_orbite]]</f>
        <v>46.046499999999945</v>
      </c>
    </row>
    <row r="1265" spans="1:9" x14ac:dyDescent="0.25">
      <c r="A1265" s="1">
        <v>49904</v>
      </c>
      <c r="B1265">
        <f t="shared" si="19"/>
        <v>46.046499999999945</v>
      </c>
      <c r="C1265" t="s">
        <v>12</v>
      </c>
      <c r="D1265">
        <v>25</v>
      </c>
      <c r="E1265">
        <v>7.8</v>
      </c>
      <c r="F1265">
        <f>IF(martianeum[[#This Row],[zawartosc '[%']]]&gt;=1,martianeum[[#This Row],[masa '[kg']]]*martianeum[[#This Row],[zawartosc '[%']]]*0.01,0)</f>
        <v>1.95</v>
      </c>
      <c r="G1265">
        <f>martianeum[[#This Row],[stan_magazynu '[kg']]]+martianeum[[#This Row],[ile_kg_materiału_z_ładunku]]</f>
        <v>47.996499999999948</v>
      </c>
      <c r="H1265">
        <f>IF(martianeum[[#This Row],[stan_po_wydobyciu_z_ładunku]]&gt;=100,100,0)</f>
        <v>0</v>
      </c>
      <c r="I1265">
        <f>martianeum[[#This Row],[stan_po_wydobyciu_z_ładunku]]-martianeum[[#This Row],[ile_zabiera_na_orbite]]</f>
        <v>47.996499999999948</v>
      </c>
    </row>
    <row r="1266" spans="1:9" x14ac:dyDescent="0.25">
      <c r="A1266" s="1">
        <v>49905</v>
      </c>
      <c r="B1266">
        <f t="shared" si="19"/>
        <v>47.996499999999948</v>
      </c>
      <c r="C1266" t="s">
        <v>10</v>
      </c>
      <c r="D1266">
        <v>22.1</v>
      </c>
      <c r="E1266">
        <v>8.8000000000000007</v>
      </c>
      <c r="F1266">
        <f>IF(martianeum[[#This Row],[zawartosc '[%']]]&gt;=1,martianeum[[#This Row],[masa '[kg']]]*martianeum[[#This Row],[zawartosc '[%']]]*0.01,0)</f>
        <v>1.9448000000000003</v>
      </c>
      <c r="G1266">
        <f>martianeum[[#This Row],[stan_magazynu '[kg']]]+martianeum[[#This Row],[ile_kg_materiału_z_ładunku]]</f>
        <v>49.941299999999949</v>
      </c>
      <c r="H1266">
        <f>IF(martianeum[[#This Row],[stan_po_wydobyciu_z_ładunku]]&gt;=100,100,0)</f>
        <v>0</v>
      </c>
      <c r="I1266">
        <f>martianeum[[#This Row],[stan_po_wydobyciu_z_ładunku]]-martianeum[[#This Row],[ile_zabiera_na_orbite]]</f>
        <v>49.941299999999949</v>
      </c>
    </row>
    <row r="1267" spans="1:9" x14ac:dyDescent="0.25">
      <c r="A1267" s="1">
        <v>49906</v>
      </c>
      <c r="B1267">
        <f t="shared" si="19"/>
        <v>49.941299999999949</v>
      </c>
      <c r="C1267" t="s">
        <v>33</v>
      </c>
      <c r="D1267">
        <v>28.9</v>
      </c>
      <c r="E1267">
        <v>0.5</v>
      </c>
      <c r="F1267">
        <f>IF(martianeum[[#This Row],[zawartosc '[%']]]&gt;=1,martianeum[[#This Row],[masa '[kg']]]*martianeum[[#This Row],[zawartosc '[%']]]*0.01,0)</f>
        <v>0</v>
      </c>
      <c r="G1267">
        <f>martianeum[[#This Row],[stan_magazynu '[kg']]]+martianeum[[#This Row],[ile_kg_materiału_z_ładunku]]</f>
        <v>49.941299999999949</v>
      </c>
      <c r="H1267">
        <f>IF(martianeum[[#This Row],[stan_po_wydobyciu_z_ładunku]]&gt;=100,100,0)</f>
        <v>0</v>
      </c>
      <c r="I1267">
        <f>martianeum[[#This Row],[stan_po_wydobyciu_z_ładunku]]-martianeum[[#This Row],[ile_zabiera_na_orbite]]</f>
        <v>49.941299999999949</v>
      </c>
    </row>
    <row r="1268" spans="1:9" x14ac:dyDescent="0.25">
      <c r="A1268" s="1">
        <v>49907</v>
      </c>
      <c r="B1268">
        <f t="shared" si="19"/>
        <v>49.941299999999949</v>
      </c>
      <c r="C1268" t="s">
        <v>11</v>
      </c>
      <c r="D1268">
        <v>19.600000000000001</v>
      </c>
      <c r="E1268">
        <v>0</v>
      </c>
      <c r="F1268">
        <f>IF(martianeum[[#This Row],[zawartosc '[%']]]&gt;=1,martianeum[[#This Row],[masa '[kg']]]*martianeum[[#This Row],[zawartosc '[%']]]*0.01,0)</f>
        <v>0</v>
      </c>
      <c r="G1268">
        <f>martianeum[[#This Row],[stan_magazynu '[kg']]]+martianeum[[#This Row],[ile_kg_materiału_z_ładunku]]</f>
        <v>49.941299999999949</v>
      </c>
      <c r="H1268">
        <f>IF(martianeum[[#This Row],[stan_po_wydobyciu_z_ładunku]]&gt;=100,100,0)</f>
        <v>0</v>
      </c>
      <c r="I1268">
        <f>martianeum[[#This Row],[stan_po_wydobyciu_z_ładunku]]-martianeum[[#This Row],[ile_zabiera_na_orbite]]</f>
        <v>49.941299999999949</v>
      </c>
    </row>
    <row r="1269" spans="1:9" x14ac:dyDescent="0.25">
      <c r="A1269" s="1">
        <v>49908</v>
      </c>
      <c r="B1269">
        <f t="shared" si="19"/>
        <v>49.941299999999949</v>
      </c>
      <c r="C1269" t="s">
        <v>7</v>
      </c>
      <c r="D1269">
        <v>18</v>
      </c>
      <c r="E1269">
        <v>13.2</v>
      </c>
      <c r="F1269">
        <f>IF(martianeum[[#This Row],[zawartosc '[%']]]&gt;=1,martianeum[[#This Row],[masa '[kg']]]*martianeum[[#This Row],[zawartosc '[%']]]*0.01,0)</f>
        <v>2.3759999999999999</v>
      </c>
      <c r="G1269">
        <f>martianeum[[#This Row],[stan_magazynu '[kg']]]+martianeum[[#This Row],[ile_kg_materiału_z_ładunku]]</f>
        <v>52.317299999999946</v>
      </c>
      <c r="H1269">
        <f>IF(martianeum[[#This Row],[stan_po_wydobyciu_z_ładunku]]&gt;=100,100,0)</f>
        <v>0</v>
      </c>
      <c r="I1269">
        <f>martianeum[[#This Row],[stan_po_wydobyciu_z_ładunku]]-martianeum[[#This Row],[ile_zabiera_na_orbite]]</f>
        <v>52.317299999999946</v>
      </c>
    </row>
    <row r="1270" spans="1:9" x14ac:dyDescent="0.25">
      <c r="A1270" s="1">
        <v>49909</v>
      </c>
      <c r="B1270">
        <f t="shared" si="19"/>
        <v>52.317299999999946</v>
      </c>
      <c r="C1270" t="s">
        <v>12</v>
      </c>
      <c r="D1270">
        <v>28.3</v>
      </c>
      <c r="E1270">
        <v>0</v>
      </c>
      <c r="F1270">
        <f>IF(martianeum[[#This Row],[zawartosc '[%']]]&gt;=1,martianeum[[#This Row],[masa '[kg']]]*martianeum[[#This Row],[zawartosc '[%']]]*0.01,0)</f>
        <v>0</v>
      </c>
      <c r="G1270">
        <f>martianeum[[#This Row],[stan_magazynu '[kg']]]+martianeum[[#This Row],[ile_kg_materiału_z_ładunku]]</f>
        <v>52.317299999999946</v>
      </c>
      <c r="H1270">
        <f>IF(martianeum[[#This Row],[stan_po_wydobyciu_z_ładunku]]&gt;=100,100,0)</f>
        <v>0</v>
      </c>
      <c r="I1270">
        <f>martianeum[[#This Row],[stan_po_wydobyciu_z_ładunku]]-martianeum[[#This Row],[ile_zabiera_na_orbite]]</f>
        <v>52.317299999999946</v>
      </c>
    </row>
    <row r="1271" spans="1:9" x14ac:dyDescent="0.25">
      <c r="A1271" s="1">
        <v>49910</v>
      </c>
      <c r="B1271">
        <f t="shared" si="19"/>
        <v>52.317299999999946</v>
      </c>
      <c r="C1271" t="s">
        <v>6</v>
      </c>
      <c r="D1271">
        <v>25.2</v>
      </c>
      <c r="E1271">
        <v>0</v>
      </c>
      <c r="F1271">
        <f>IF(martianeum[[#This Row],[zawartosc '[%']]]&gt;=1,martianeum[[#This Row],[masa '[kg']]]*martianeum[[#This Row],[zawartosc '[%']]]*0.01,0)</f>
        <v>0</v>
      </c>
      <c r="G1271">
        <f>martianeum[[#This Row],[stan_magazynu '[kg']]]+martianeum[[#This Row],[ile_kg_materiału_z_ładunku]]</f>
        <v>52.317299999999946</v>
      </c>
      <c r="H1271">
        <f>IF(martianeum[[#This Row],[stan_po_wydobyciu_z_ładunku]]&gt;=100,100,0)</f>
        <v>0</v>
      </c>
      <c r="I1271">
        <f>martianeum[[#This Row],[stan_po_wydobyciu_z_ładunku]]-martianeum[[#This Row],[ile_zabiera_na_orbite]]</f>
        <v>52.317299999999946</v>
      </c>
    </row>
    <row r="1272" spans="1:9" x14ac:dyDescent="0.25">
      <c r="A1272" s="1">
        <v>49911</v>
      </c>
      <c r="B1272">
        <f t="shared" si="19"/>
        <v>52.317299999999946</v>
      </c>
      <c r="C1272" t="s">
        <v>10</v>
      </c>
      <c r="D1272">
        <v>22.5</v>
      </c>
      <c r="E1272">
        <v>0</v>
      </c>
      <c r="F1272">
        <f>IF(martianeum[[#This Row],[zawartosc '[%']]]&gt;=1,martianeum[[#This Row],[masa '[kg']]]*martianeum[[#This Row],[zawartosc '[%']]]*0.01,0)</f>
        <v>0</v>
      </c>
      <c r="G1272">
        <f>martianeum[[#This Row],[stan_magazynu '[kg']]]+martianeum[[#This Row],[ile_kg_materiału_z_ładunku]]</f>
        <v>52.317299999999946</v>
      </c>
      <c r="H1272">
        <f>IF(martianeum[[#This Row],[stan_po_wydobyciu_z_ładunku]]&gt;=100,100,0)</f>
        <v>0</v>
      </c>
      <c r="I1272">
        <f>martianeum[[#This Row],[stan_po_wydobyciu_z_ładunku]]-martianeum[[#This Row],[ile_zabiera_na_orbite]]</f>
        <v>52.317299999999946</v>
      </c>
    </row>
    <row r="1273" spans="1:9" x14ac:dyDescent="0.25">
      <c r="A1273" s="1">
        <v>49912</v>
      </c>
      <c r="B1273">
        <f t="shared" si="19"/>
        <v>52.317299999999946</v>
      </c>
      <c r="C1273" t="s">
        <v>13</v>
      </c>
      <c r="D1273">
        <v>19.899999999999999</v>
      </c>
      <c r="E1273">
        <v>6.7</v>
      </c>
      <c r="F1273">
        <f>IF(martianeum[[#This Row],[zawartosc '[%']]]&gt;=1,martianeum[[#This Row],[masa '[kg']]]*martianeum[[#This Row],[zawartosc '[%']]]*0.01,0)</f>
        <v>1.3332999999999999</v>
      </c>
      <c r="G1273">
        <f>martianeum[[#This Row],[stan_magazynu '[kg']]]+martianeum[[#This Row],[ile_kg_materiału_z_ładunku]]</f>
        <v>53.650599999999947</v>
      </c>
      <c r="H1273">
        <f>IF(martianeum[[#This Row],[stan_po_wydobyciu_z_ładunku]]&gt;=100,100,0)</f>
        <v>0</v>
      </c>
      <c r="I1273">
        <f>martianeum[[#This Row],[stan_po_wydobyciu_z_ładunku]]-martianeum[[#This Row],[ile_zabiera_na_orbite]]</f>
        <v>53.650599999999947</v>
      </c>
    </row>
    <row r="1274" spans="1:9" x14ac:dyDescent="0.25">
      <c r="A1274" s="1">
        <v>49913</v>
      </c>
      <c r="B1274">
        <f t="shared" si="19"/>
        <v>53.650599999999947</v>
      </c>
      <c r="C1274" t="s">
        <v>11</v>
      </c>
      <c r="D1274">
        <v>10.8</v>
      </c>
      <c r="E1274">
        <v>19.600000000000001</v>
      </c>
      <c r="F1274">
        <f>IF(martianeum[[#This Row],[zawartosc '[%']]]&gt;=1,martianeum[[#This Row],[masa '[kg']]]*martianeum[[#This Row],[zawartosc '[%']]]*0.01,0)</f>
        <v>2.1168000000000005</v>
      </c>
      <c r="G1274">
        <f>martianeum[[#This Row],[stan_magazynu '[kg']]]+martianeum[[#This Row],[ile_kg_materiału_z_ładunku]]</f>
        <v>55.767399999999945</v>
      </c>
      <c r="H1274">
        <f>IF(martianeum[[#This Row],[stan_po_wydobyciu_z_ładunku]]&gt;=100,100,0)</f>
        <v>0</v>
      </c>
      <c r="I1274">
        <f>martianeum[[#This Row],[stan_po_wydobyciu_z_ładunku]]-martianeum[[#This Row],[ile_zabiera_na_orbite]]</f>
        <v>55.767399999999945</v>
      </c>
    </row>
    <row r="1275" spans="1:9" x14ac:dyDescent="0.25">
      <c r="A1275" s="1">
        <v>49914</v>
      </c>
      <c r="B1275">
        <f t="shared" si="19"/>
        <v>55.767399999999945</v>
      </c>
      <c r="C1275" t="s">
        <v>19</v>
      </c>
      <c r="D1275">
        <v>18.399999999999999</v>
      </c>
      <c r="E1275">
        <v>0.6</v>
      </c>
      <c r="F1275">
        <f>IF(martianeum[[#This Row],[zawartosc '[%']]]&gt;=1,martianeum[[#This Row],[masa '[kg']]]*martianeum[[#This Row],[zawartosc '[%']]]*0.01,0)</f>
        <v>0</v>
      </c>
      <c r="G1275">
        <f>martianeum[[#This Row],[stan_magazynu '[kg']]]+martianeum[[#This Row],[ile_kg_materiału_z_ładunku]]</f>
        <v>55.767399999999945</v>
      </c>
      <c r="H1275">
        <f>IF(martianeum[[#This Row],[stan_po_wydobyciu_z_ładunku]]&gt;=100,100,0)</f>
        <v>0</v>
      </c>
      <c r="I1275">
        <f>martianeum[[#This Row],[stan_po_wydobyciu_z_ładunku]]-martianeum[[#This Row],[ile_zabiera_na_orbite]]</f>
        <v>55.767399999999945</v>
      </c>
    </row>
    <row r="1276" spans="1:9" x14ac:dyDescent="0.25">
      <c r="A1276" s="1">
        <v>49915</v>
      </c>
      <c r="B1276">
        <f t="shared" si="19"/>
        <v>55.767399999999945</v>
      </c>
      <c r="C1276" t="s">
        <v>26</v>
      </c>
      <c r="D1276">
        <v>27.6</v>
      </c>
      <c r="E1276">
        <v>3.7</v>
      </c>
      <c r="F1276">
        <f>IF(martianeum[[#This Row],[zawartosc '[%']]]&gt;=1,martianeum[[#This Row],[masa '[kg']]]*martianeum[[#This Row],[zawartosc '[%']]]*0.01,0)</f>
        <v>1.0212000000000001</v>
      </c>
      <c r="G1276">
        <f>martianeum[[#This Row],[stan_magazynu '[kg']]]+martianeum[[#This Row],[ile_kg_materiału_z_ładunku]]</f>
        <v>56.788599999999946</v>
      </c>
      <c r="H1276">
        <f>IF(martianeum[[#This Row],[stan_po_wydobyciu_z_ładunku]]&gt;=100,100,0)</f>
        <v>0</v>
      </c>
      <c r="I1276">
        <f>martianeum[[#This Row],[stan_po_wydobyciu_z_ładunku]]-martianeum[[#This Row],[ile_zabiera_na_orbite]]</f>
        <v>56.788599999999946</v>
      </c>
    </row>
    <row r="1277" spans="1:9" x14ac:dyDescent="0.25">
      <c r="A1277" s="1">
        <v>49916</v>
      </c>
      <c r="B1277">
        <f t="shared" si="19"/>
        <v>56.788599999999946</v>
      </c>
      <c r="C1277" t="s">
        <v>26</v>
      </c>
      <c r="D1277">
        <v>11.3</v>
      </c>
      <c r="E1277">
        <v>1.9</v>
      </c>
      <c r="F1277">
        <f>IF(martianeum[[#This Row],[zawartosc '[%']]]&gt;=1,martianeum[[#This Row],[masa '[kg']]]*martianeum[[#This Row],[zawartosc '[%']]]*0.01,0)</f>
        <v>0.2147</v>
      </c>
      <c r="G1277">
        <f>martianeum[[#This Row],[stan_magazynu '[kg']]]+martianeum[[#This Row],[ile_kg_materiału_z_ładunku]]</f>
        <v>57.003299999999946</v>
      </c>
      <c r="H1277">
        <f>IF(martianeum[[#This Row],[stan_po_wydobyciu_z_ładunku]]&gt;=100,100,0)</f>
        <v>0</v>
      </c>
      <c r="I1277">
        <f>martianeum[[#This Row],[stan_po_wydobyciu_z_ładunku]]-martianeum[[#This Row],[ile_zabiera_na_orbite]]</f>
        <v>57.003299999999946</v>
      </c>
    </row>
    <row r="1278" spans="1:9" x14ac:dyDescent="0.25">
      <c r="A1278" s="1">
        <v>49917</v>
      </c>
      <c r="B1278">
        <f t="shared" si="19"/>
        <v>57.003299999999946</v>
      </c>
      <c r="C1278" t="s">
        <v>26</v>
      </c>
      <c r="D1278">
        <v>28.7</v>
      </c>
      <c r="E1278">
        <v>0</v>
      </c>
      <c r="F1278">
        <f>IF(martianeum[[#This Row],[zawartosc '[%']]]&gt;=1,martianeum[[#This Row],[masa '[kg']]]*martianeum[[#This Row],[zawartosc '[%']]]*0.01,0)</f>
        <v>0</v>
      </c>
      <c r="G1278">
        <f>martianeum[[#This Row],[stan_magazynu '[kg']]]+martianeum[[#This Row],[ile_kg_materiału_z_ładunku]]</f>
        <v>57.003299999999946</v>
      </c>
      <c r="H1278">
        <f>IF(martianeum[[#This Row],[stan_po_wydobyciu_z_ładunku]]&gt;=100,100,0)</f>
        <v>0</v>
      </c>
      <c r="I1278">
        <f>martianeum[[#This Row],[stan_po_wydobyciu_z_ładunku]]-martianeum[[#This Row],[ile_zabiera_na_orbite]]</f>
        <v>57.003299999999946</v>
      </c>
    </row>
    <row r="1279" spans="1:9" x14ac:dyDescent="0.25">
      <c r="A1279" s="1">
        <v>49918</v>
      </c>
      <c r="B1279">
        <f t="shared" si="19"/>
        <v>57.003299999999946</v>
      </c>
      <c r="C1279" t="s">
        <v>21</v>
      </c>
      <c r="D1279">
        <v>15</v>
      </c>
      <c r="E1279">
        <v>1.7</v>
      </c>
      <c r="F1279">
        <f>IF(martianeum[[#This Row],[zawartosc '[%']]]&gt;=1,martianeum[[#This Row],[masa '[kg']]]*martianeum[[#This Row],[zawartosc '[%']]]*0.01,0)</f>
        <v>0.255</v>
      </c>
      <c r="G1279">
        <f>martianeum[[#This Row],[stan_magazynu '[kg']]]+martianeum[[#This Row],[ile_kg_materiału_z_ładunku]]</f>
        <v>57.258299999999949</v>
      </c>
      <c r="H1279">
        <f>IF(martianeum[[#This Row],[stan_po_wydobyciu_z_ładunku]]&gt;=100,100,0)</f>
        <v>0</v>
      </c>
      <c r="I1279">
        <f>martianeum[[#This Row],[stan_po_wydobyciu_z_ładunku]]-martianeum[[#This Row],[ile_zabiera_na_orbite]]</f>
        <v>57.258299999999949</v>
      </c>
    </row>
    <row r="1280" spans="1:9" x14ac:dyDescent="0.25">
      <c r="A1280" s="1">
        <v>49919</v>
      </c>
      <c r="B1280">
        <f t="shared" si="19"/>
        <v>57.258299999999949</v>
      </c>
      <c r="C1280" t="s">
        <v>7</v>
      </c>
      <c r="D1280">
        <v>15.1</v>
      </c>
      <c r="E1280">
        <v>13.5</v>
      </c>
      <c r="F1280">
        <f>IF(martianeum[[#This Row],[zawartosc '[%']]]&gt;=1,martianeum[[#This Row],[masa '[kg']]]*martianeum[[#This Row],[zawartosc '[%']]]*0.01,0)</f>
        <v>2.0385</v>
      </c>
      <c r="G1280">
        <f>martianeum[[#This Row],[stan_magazynu '[kg']]]+martianeum[[#This Row],[ile_kg_materiału_z_ładunku]]</f>
        <v>59.296799999999948</v>
      </c>
      <c r="H1280">
        <f>IF(martianeum[[#This Row],[stan_po_wydobyciu_z_ładunku]]&gt;=100,100,0)</f>
        <v>0</v>
      </c>
      <c r="I1280">
        <f>martianeum[[#This Row],[stan_po_wydobyciu_z_ładunku]]-martianeum[[#This Row],[ile_zabiera_na_orbite]]</f>
        <v>59.296799999999948</v>
      </c>
    </row>
    <row r="1281" spans="1:9" x14ac:dyDescent="0.25">
      <c r="A1281" s="1">
        <v>49920</v>
      </c>
      <c r="B1281">
        <f t="shared" si="19"/>
        <v>59.296799999999948</v>
      </c>
      <c r="C1281" t="s">
        <v>19</v>
      </c>
      <c r="D1281">
        <v>19.399999999999999</v>
      </c>
      <c r="E1281">
        <v>29.6</v>
      </c>
      <c r="F1281">
        <f>IF(martianeum[[#This Row],[zawartosc '[%']]]&gt;=1,martianeum[[#This Row],[masa '[kg']]]*martianeum[[#This Row],[zawartosc '[%']]]*0.01,0)</f>
        <v>5.7423999999999999</v>
      </c>
      <c r="G1281">
        <f>martianeum[[#This Row],[stan_magazynu '[kg']]]+martianeum[[#This Row],[ile_kg_materiału_z_ładunku]]</f>
        <v>65.039199999999951</v>
      </c>
      <c r="H1281">
        <f>IF(martianeum[[#This Row],[stan_po_wydobyciu_z_ładunku]]&gt;=100,100,0)</f>
        <v>0</v>
      </c>
      <c r="I1281">
        <f>martianeum[[#This Row],[stan_po_wydobyciu_z_ładunku]]-martianeum[[#This Row],[ile_zabiera_na_orbite]]</f>
        <v>65.039199999999951</v>
      </c>
    </row>
    <row r="1282" spans="1:9" x14ac:dyDescent="0.25">
      <c r="A1282" s="1">
        <v>49921</v>
      </c>
      <c r="B1282">
        <f t="shared" si="19"/>
        <v>65.039199999999951</v>
      </c>
      <c r="C1282" t="s">
        <v>7</v>
      </c>
      <c r="D1282">
        <v>21.9</v>
      </c>
      <c r="E1282">
        <v>1.6</v>
      </c>
      <c r="F1282">
        <f>IF(martianeum[[#This Row],[zawartosc '[%']]]&gt;=1,martianeum[[#This Row],[masa '[kg']]]*martianeum[[#This Row],[zawartosc '[%']]]*0.01,0)</f>
        <v>0.35039999999999999</v>
      </c>
      <c r="G1282">
        <f>martianeum[[#This Row],[stan_magazynu '[kg']]]+martianeum[[#This Row],[ile_kg_materiału_z_ładunku]]</f>
        <v>65.389599999999945</v>
      </c>
      <c r="H1282">
        <f>IF(martianeum[[#This Row],[stan_po_wydobyciu_z_ładunku]]&gt;=100,100,0)</f>
        <v>0</v>
      </c>
      <c r="I1282">
        <f>martianeum[[#This Row],[stan_po_wydobyciu_z_ładunku]]-martianeum[[#This Row],[ile_zabiera_na_orbite]]</f>
        <v>65.389599999999945</v>
      </c>
    </row>
    <row r="1283" spans="1:9" x14ac:dyDescent="0.25">
      <c r="A1283" s="1">
        <v>49922</v>
      </c>
      <c r="B1283">
        <f t="shared" si="19"/>
        <v>65.389599999999945</v>
      </c>
      <c r="C1283" t="s">
        <v>18</v>
      </c>
      <c r="D1283">
        <v>19.399999999999999</v>
      </c>
      <c r="E1283">
        <v>9.8000000000000007</v>
      </c>
      <c r="F1283">
        <f>IF(martianeum[[#This Row],[zawartosc '[%']]]&gt;=1,martianeum[[#This Row],[masa '[kg']]]*martianeum[[#This Row],[zawartosc '[%']]]*0.01,0)</f>
        <v>1.9012</v>
      </c>
      <c r="G1283">
        <f>martianeum[[#This Row],[stan_magazynu '[kg']]]+martianeum[[#This Row],[ile_kg_materiału_z_ładunku]]</f>
        <v>67.290799999999948</v>
      </c>
      <c r="H1283">
        <f>IF(martianeum[[#This Row],[stan_po_wydobyciu_z_ładunku]]&gt;=100,100,0)</f>
        <v>0</v>
      </c>
      <c r="I1283">
        <f>martianeum[[#This Row],[stan_po_wydobyciu_z_ładunku]]-martianeum[[#This Row],[ile_zabiera_na_orbite]]</f>
        <v>67.290799999999948</v>
      </c>
    </row>
    <row r="1284" spans="1:9" x14ac:dyDescent="0.25">
      <c r="A1284" s="1">
        <v>49923</v>
      </c>
      <c r="B1284">
        <f t="shared" ref="B1284:B1347" si="20">I1283</f>
        <v>67.290799999999948</v>
      </c>
      <c r="C1284" t="s">
        <v>7</v>
      </c>
      <c r="D1284">
        <v>21.8</v>
      </c>
      <c r="E1284">
        <v>18.5</v>
      </c>
      <c r="F1284">
        <f>IF(martianeum[[#This Row],[zawartosc '[%']]]&gt;=1,martianeum[[#This Row],[masa '[kg']]]*martianeum[[#This Row],[zawartosc '[%']]]*0.01,0)</f>
        <v>4.0330000000000004</v>
      </c>
      <c r="G1284">
        <f>martianeum[[#This Row],[stan_magazynu '[kg']]]+martianeum[[#This Row],[ile_kg_materiału_z_ładunku]]</f>
        <v>71.323799999999949</v>
      </c>
      <c r="H1284">
        <f>IF(martianeum[[#This Row],[stan_po_wydobyciu_z_ładunku]]&gt;=100,100,0)</f>
        <v>0</v>
      </c>
      <c r="I1284">
        <f>martianeum[[#This Row],[stan_po_wydobyciu_z_ładunku]]-martianeum[[#This Row],[ile_zabiera_na_orbite]]</f>
        <v>71.323799999999949</v>
      </c>
    </row>
    <row r="1285" spans="1:9" x14ac:dyDescent="0.25">
      <c r="A1285" s="1">
        <v>49924</v>
      </c>
      <c r="B1285">
        <f t="shared" si="20"/>
        <v>71.323799999999949</v>
      </c>
      <c r="C1285" t="s">
        <v>17</v>
      </c>
      <c r="D1285">
        <v>29.3</v>
      </c>
      <c r="E1285">
        <v>2.8</v>
      </c>
      <c r="F1285">
        <f>IF(martianeum[[#This Row],[zawartosc '[%']]]&gt;=1,martianeum[[#This Row],[masa '[kg']]]*martianeum[[#This Row],[zawartosc '[%']]]*0.01,0)</f>
        <v>0.82039999999999991</v>
      </c>
      <c r="G1285">
        <f>martianeum[[#This Row],[stan_magazynu '[kg']]]+martianeum[[#This Row],[ile_kg_materiału_z_ładunku]]</f>
        <v>72.144199999999955</v>
      </c>
      <c r="H1285">
        <f>IF(martianeum[[#This Row],[stan_po_wydobyciu_z_ładunku]]&gt;=100,100,0)</f>
        <v>0</v>
      </c>
      <c r="I1285">
        <f>martianeum[[#This Row],[stan_po_wydobyciu_z_ładunku]]-martianeum[[#This Row],[ile_zabiera_na_orbite]]</f>
        <v>72.144199999999955</v>
      </c>
    </row>
    <row r="1286" spans="1:9" x14ac:dyDescent="0.25">
      <c r="A1286" s="1">
        <v>49925</v>
      </c>
      <c r="B1286">
        <f t="shared" si="20"/>
        <v>72.144199999999955</v>
      </c>
      <c r="C1286" t="s">
        <v>19</v>
      </c>
      <c r="D1286">
        <v>14.4</v>
      </c>
      <c r="E1286">
        <v>0</v>
      </c>
      <c r="F1286">
        <f>IF(martianeum[[#This Row],[zawartosc '[%']]]&gt;=1,martianeum[[#This Row],[masa '[kg']]]*martianeum[[#This Row],[zawartosc '[%']]]*0.01,0)</f>
        <v>0</v>
      </c>
      <c r="G1286">
        <f>martianeum[[#This Row],[stan_magazynu '[kg']]]+martianeum[[#This Row],[ile_kg_materiału_z_ładunku]]</f>
        <v>72.144199999999955</v>
      </c>
      <c r="H1286">
        <f>IF(martianeum[[#This Row],[stan_po_wydobyciu_z_ładunku]]&gt;=100,100,0)</f>
        <v>0</v>
      </c>
      <c r="I1286">
        <f>martianeum[[#This Row],[stan_po_wydobyciu_z_ładunku]]-martianeum[[#This Row],[ile_zabiera_na_orbite]]</f>
        <v>72.144199999999955</v>
      </c>
    </row>
    <row r="1287" spans="1:9" x14ac:dyDescent="0.25">
      <c r="A1287" s="1">
        <v>49926</v>
      </c>
      <c r="B1287">
        <f t="shared" si="20"/>
        <v>72.144199999999955</v>
      </c>
      <c r="C1287" t="s">
        <v>10</v>
      </c>
      <c r="D1287">
        <v>14.5</v>
      </c>
      <c r="E1287">
        <v>0</v>
      </c>
      <c r="F1287">
        <f>IF(martianeum[[#This Row],[zawartosc '[%']]]&gt;=1,martianeum[[#This Row],[masa '[kg']]]*martianeum[[#This Row],[zawartosc '[%']]]*0.01,0)</f>
        <v>0</v>
      </c>
      <c r="G1287">
        <f>martianeum[[#This Row],[stan_magazynu '[kg']]]+martianeum[[#This Row],[ile_kg_materiału_z_ładunku]]</f>
        <v>72.144199999999955</v>
      </c>
      <c r="H1287">
        <f>IF(martianeum[[#This Row],[stan_po_wydobyciu_z_ładunku]]&gt;=100,100,0)</f>
        <v>0</v>
      </c>
      <c r="I1287">
        <f>martianeum[[#This Row],[stan_po_wydobyciu_z_ładunku]]-martianeum[[#This Row],[ile_zabiera_na_orbite]]</f>
        <v>72.144199999999955</v>
      </c>
    </row>
    <row r="1288" spans="1:9" x14ac:dyDescent="0.25">
      <c r="A1288" s="1">
        <v>49927</v>
      </c>
      <c r="B1288">
        <f t="shared" si="20"/>
        <v>72.144199999999955</v>
      </c>
      <c r="C1288" t="s">
        <v>15</v>
      </c>
      <c r="D1288">
        <v>18.399999999999999</v>
      </c>
      <c r="E1288">
        <v>10.1</v>
      </c>
      <c r="F1288">
        <f>IF(martianeum[[#This Row],[zawartosc '[%']]]&gt;=1,martianeum[[#This Row],[masa '[kg']]]*martianeum[[#This Row],[zawartosc '[%']]]*0.01,0)</f>
        <v>1.8583999999999998</v>
      </c>
      <c r="G1288">
        <f>martianeum[[#This Row],[stan_magazynu '[kg']]]+martianeum[[#This Row],[ile_kg_materiału_z_ładunku]]</f>
        <v>74.002599999999958</v>
      </c>
      <c r="H1288">
        <f>IF(martianeum[[#This Row],[stan_po_wydobyciu_z_ładunku]]&gt;=100,100,0)</f>
        <v>0</v>
      </c>
      <c r="I1288">
        <f>martianeum[[#This Row],[stan_po_wydobyciu_z_ładunku]]-martianeum[[#This Row],[ile_zabiera_na_orbite]]</f>
        <v>74.002599999999958</v>
      </c>
    </row>
    <row r="1289" spans="1:9" x14ac:dyDescent="0.25">
      <c r="A1289" s="1">
        <v>49928</v>
      </c>
      <c r="B1289">
        <f t="shared" si="20"/>
        <v>74.002599999999958</v>
      </c>
      <c r="C1289" t="s">
        <v>18</v>
      </c>
      <c r="D1289">
        <v>29.8</v>
      </c>
      <c r="E1289">
        <v>0</v>
      </c>
      <c r="F1289">
        <f>IF(martianeum[[#This Row],[zawartosc '[%']]]&gt;=1,martianeum[[#This Row],[masa '[kg']]]*martianeum[[#This Row],[zawartosc '[%']]]*0.01,0)</f>
        <v>0</v>
      </c>
      <c r="G1289">
        <f>martianeum[[#This Row],[stan_magazynu '[kg']]]+martianeum[[#This Row],[ile_kg_materiału_z_ładunku]]</f>
        <v>74.002599999999958</v>
      </c>
      <c r="H1289">
        <f>IF(martianeum[[#This Row],[stan_po_wydobyciu_z_ładunku]]&gt;=100,100,0)</f>
        <v>0</v>
      </c>
      <c r="I1289">
        <f>martianeum[[#This Row],[stan_po_wydobyciu_z_ładunku]]-martianeum[[#This Row],[ile_zabiera_na_orbite]]</f>
        <v>74.002599999999958</v>
      </c>
    </row>
    <row r="1290" spans="1:9" x14ac:dyDescent="0.25">
      <c r="A1290" s="1">
        <v>49929</v>
      </c>
      <c r="B1290">
        <f t="shared" si="20"/>
        <v>74.002599999999958</v>
      </c>
      <c r="C1290" t="s">
        <v>7</v>
      </c>
      <c r="D1290">
        <v>27.3</v>
      </c>
      <c r="E1290">
        <v>18.600000000000001</v>
      </c>
      <c r="F1290">
        <f>IF(martianeum[[#This Row],[zawartosc '[%']]]&gt;=1,martianeum[[#This Row],[masa '[kg']]]*martianeum[[#This Row],[zawartosc '[%']]]*0.01,0)</f>
        <v>5.0778000000000008</v>
      </c>
      <c r="G1290">
        <f>martianeum[[#This Row],[stan_magazynu '[kg']]]+martianeum[[#This Row],[ile_kg_materiału_z_ładunku]]</f>
        <v>79.080399999999955</v>
      </c>
      <c r="H1290">
        <f>IF(martianeum[[#This Row],[stan_po_wydobyciu_z_ładunku]]&gt;=100,100,0)</f>
        <v>0</v>
      </c>
      <c r="I1290">
        <f>martianeum[[#This Row],[stan_po_wydobyciu_z_ładunku]]-martianeum[[#This Row],[ile_zabiera_na_orbite]]</f>
        <v>79.080399999999955</v>
      </c>
    </row>
    <row r="1291" spans="1:9" x14ac:dyDescent="0.25">
      <c r="A1291" s="1">
        <v>49930</v>
      </c>
      <c r="B1291">
        <f t="shared" si="20"/>
        <v>79.080399999999955</v>
      </c>
      <c r="C1291" t="s">
        <v>9</v>
      </c>
      <c r="D1291">
        <v>22.7</v>
      </c>
      <c r="E1291">
        <v>0</v>
      </c>
      <c r="F1291">
        <f>IF(martianeum[[#This Row],[zawartosc '[%']]]&gt;=1,martianeum[[#This Row],[masa '[kg']]]*martianeum[[#This Row],[zawartosc '[%']]]*0.01,0)</f>
        <v>0</v>
      </c>
      <c r="G1291">
        <f>martianeum[[#This Row],[stan_magazynu '[kg']]]+martianeum[[#This Row],[ile_kg_materiału_z_ładunku]]</f>
        <v>79.080399999999955</v>
      </c>
      <c r="H1291">
        <f>IF(martianeum[[#This Row],[stan_po_wydobyciu_z_ładunku]]&gt;=100,100,0)</f>
        <v>0</v>
      </c>
      <c r="I1291">
        <f>martianeum[[#This Row],[stan_po_wydobyciu_z_ładunku]]-martianeum[[#This Row],[ile_zabiera_na_orbite]]</f>
        <v>79.080399999999955</v>
      </c>
    </row>
    <row r="1292" spans="1:9" x14ac:dyDescent="0.25">
      <c r="A1292" s="1">
        <v>49931</v>
      </c>
      <c r="B1292">
        <f t="shared" si="20"/>
        <v>79.080399999999955</v>
      </c>
      <c r="C1292" t="s">
        <v>10</v>
      </c>
      <c r="D1292">
        <v>27.3</v>
      </c>
      <c r="E1292">
        <v>18.399999999999999</v>
      </c>
      <c r="F1292">
        <f>IF(martianeum[[#This Row],[zawartosc '[%']]]&gt;=1,martianeum[[#This Row],[masa '[kg']]]*martianeum[[#This Row],[zawartosc '[%']]]*0.01,0)</f>
        <v>5.0232000000000001</v>
      </c>
      <c r="G1292">
        <f>martianeum[[#This Row],[stan_magazynu '[kg']]]+martianeum[[#This Row],[ile_kg_materiału_z_ładunku]]</f>
        <v>84.103599999999958</v>
      </c>
      <c r="H1292">
        <f>IF(martianeum[[#This Row],[stan_po_wydobyciu_z_ładunku]]&gt;=100,100,0)</f>
        <v>0</v>
      </c>
      <c r="I1292">
        <f>martianeum[[#This Row],[stan_po_wydobyciu_z_ładunku]]-martianeum[[#This Row],[ile_zabiera_na_orbite]]</f>
        <v>84.103599999999958</v>
      </c>
    </row>
    <row r="1293" spans="1:9" x14ac:dyDescent="0.25">
      <c r="A1293" s="1">
        <v>49932</v>
      </c>
      <c r="B1293">
        <f t="shared" si="20"/>
        <v>84.103599999999958</v>
      </c>
      <c r="C1293" t="s">
        <v>18</v>
      </c>
      <c r="D1293">
        <v>12.9</v>
      </c>
      <c r="E1293">
        <v>0</v>
      </c>
      <c r="F1293">
        <f>IF(martianeum[[#This Row],[zawartosc '[%']]]&gt;=1,martianeum[[#This Row],[masa '[kg']]]*martianeum[[#This Row],[zawartosc '[%']]]*0.01,0)</f>
        <v>0</v>
      </c>
      <c r="G1293">
        <f>martianeum[[#This Row],[stan_magazynu '[kg']]]+martianeum[[#This Row],[ile_kg_materiału_z_ładunku]]</f>
        <v>84.103599999999958</v>
      </c>
      <c r="H1293">
        <f>IF(martianeum[[#This Row],[stan_po_wydobyciu_z_ładunku]]&gt;=100,100,0)</f>
        <v>0</v>
      </c>
      <c r="I1293">
        <f>martianeum[[#This Row],[stan_po_wydobyciu_z_ładunku]]-martianeum[[#This Row],[ile_zabiera_na_orbite]]</f>
        <v>84.103599999999958</v>
      </c>
    </row>
    <row r="1294" spans="1:9" x14ac:dyDescent="0.25">
      <c r="A1294" s="1">
        <v>49933</v>
      </c>
      <c r="B1294">
        <f t="shared" si="20"/>
        <v>84.103599999999958</v>
      </c>
      <c r="C1294" t="s">
        <v>19</v>
      </c>
      <c r="D1294">
        <v>24.3</v>
      </c>
      <c r="E1294">
        <v>1.9</v>
      </c>
      <c r="F1294">
        <f>IF(martianeum[[#This Row],[zawartosc '[%']]]&gt;=1,martianeum[[#This Row],[masa '[kg']]]*martianeum[[#This Row],[zawartosc '[%']]]*0.01,0)</f>
        <v>0.4617</v>
      </c>
      <c r="G1294">
        <f>martianeum[[#This Row],[stan_magazynu '[kg']]]+martianeum[[#This Row],[ile_kg_materiału_z_ładunku]]</f>
        <v>84.565299999999951</v>
      </c>
      <c r="H1294">
        <f>IF(martianeum[[#This Row],[stan_po_wydobyciu_z_ładunku]]&gt;=100,100,0)</f>
        <v>0</v>
      </c>
      <c r="I1294">
        <f>martianeum[[#This Row],[stan_po_wydobyciu_z_ładunku]]-martianeum[[#This Row],[ile_zabiera_na_orbite]]</f>
        <v>84.565299999999951</v>
      </c>
    </row>
    <row r="1295" spans="1:9" x14ac:dyDescent="0.25">
      <c r="A1295" s="1">
        <v>49934</v>
      </c>
      <c r="B1295">
        <f t="shared" si="20"/>
        <v>84.565299999999951</v>
      </c>
      <c r="C1295" t="s">
        <v>18</v>
      </c>
      <c r="D1295">
        <v>20.6</v>
      </c>
      <c r="E1295">
        <v>14.6</v>
      </c>
      <c r="F1295">
        <f>IF(martianeum[[#This Row],[zawartosc '[%']]]&gt;=1,martianeum[[#This Row],[masa '[kg']]]*martianeum[[#This Row],[zawartosc '[%']]]*0.01,0)</f>
        <v>3.0076000000000001</v>
      </c>
      <c r="G1295">
        <f>martianeum[[#This Row],[stan_magazynu '[kg']]]+martianeum[[#This Row],[ile_kg_materiału_z_ładunku]]</f>
        <v>87.572899999999947</v>
      </c>
      <c r="H1295">
        <f>IF(martianeum[[#This Row],[stan_po_wydobyciu_z_ładunku]]&gt;=100,100,0)</f>
        <v>0</v>
      </c>
      <c r="I1295">
        <f>martianeum[[#This Row],[stan_po_wydobyciu_z_ładunku]]-martianeum[[#This Row],[ile_zabiera_na_orbite]]</f>
        <v>87.572899999999947</v>
      </c>
    </row>
    <row r="1296" spans="1:9" x14ac:dyDescent="0.25">
      <c r="A1296" s="1">
        <v>49935</v>
      </c>
      <c r="B1296">
        <f t="shared" si="20"/>
        <v>87.572899999999947</v>
      </c>
      <c r="C1296" t="s">
        <v>5</v>
      </c>
      <c r="D1296">
        <v>24.2</v>
      </c>
      <c r="E1296">
        <v>0</v>
      </c>
      <c r="F1296">
        <f>IF(martianeum[[#This Row],[zawartosc '[%']]]&gt;=1,martianeum[[#This Row],[masa '[kg']]]*martianeum[[#This Row],[zawartosc '[%']]]*0.01,0)</f>
        <v>0</v>
      </c>
      <c r="G1296">
        <f>martianeum[[#This Row],[stan_magazynu '[kg']]]+martianeum[[#This Row],[ile_kg_materiału_z_ładunku]]</f>
        <v>87.572899999999947</v>
      </c>
      <c r="H1296">
        <f>IF(martianeum[[#This Row],[stan_po_wydobyciu_z_ładunku]]&gt;=100,100,0)</f>
        <v>0</v>
      </c>
      <c r="I1296">
        <f>martianeum[[#This Row],[stan_po_wydobyciu_z_ładunku]]-martianeum[[#This Row],[ile_zabiera_na_orbite]]</f>
        <v>87.572899999999947</v>
      </c>
    </row>
    <row r="1297" spans="1:9" x14ac:dyDescent="0.25">
      <c r="A1297" s="1">
        <v>49936</v>
      </c>
      <c r="B1297">
        <f t="shared" si="20"/>
        <v>87.572899999999947</v>
      </c>
      <c r="C1297" t="s">
        <v>10</v>
      </c>
      <c r="D1297">
        <v>15.2</v>
      </c>
      <c r="E1297">
        <v>0</v>
      </c>
      <c r="F1297">
        <f>IF(martianeum[[#This Row],[zawartosc '[%']]]&gt;=1,martianeum[[#This Row],[masa '[kg']]]*martianeum[[#This Row],[zawartosc '[%']]]*0.01,0)</f>
        <v>0</v>
      </c>
      <c r="G1297">
        <f>martianeum[[#This Row],[stan_magazynu '[kg']]]+martianeum[[#This Row],[ile_kg_materiału_z_ładunku]]</f>
        <v>87.572899999999947</v>
      </c>
      <c r="H1297">
        <f>IF(martianeum[[#This Row],[stan_po_wydobyciu_z_ładunku]]&gt;=100,100,0)</f>
        <v>0</v>
      </c>
      <c r="I1297">
        <f>martianeum[[#This Row],[stan_po_wydobyciu_z_ładunku]]-martianeum[[#This Row],[ile_zabiera_na_orbite]]</f>
        <v>87.572899999999947</v>
      </c>
    </row>
    <row r="1298" spans="1:9" x14ac:dyDescent="0.25">
      <c r="A1298" s="1">
        <v>49937</v>
      </c>
      <c r="B1298">
        <f t="shared" si="20"/>
        <v>87.572899999999947</v>
      </c>
      <c r="C1298" t="s">
        <v>25</v>
      </c>
      <c r="D1298">
        <v>27.3</v>
      </c>
      <c r="E1298">
        <v>2.5</v>
      </c>
      <c r="F1298">
        <f>IF(martianeum[[#This Row],[zawartosc '[%']]]&gt;=1,martianeum[[#This Row],[masa '[kg']]]*martianeum[[#This Row],[zawartosc '[%']]]*0.01,0)</f>
        <v>0.6825</v>
      </c>
      <c r="G1298">
        <f>martianeum[[#This Row],[stan_magazynu '[kg']]]+martianeum[[#This Row],[ile_kg_materiału_z_ładunku]]</f>
        <v>88.255399999999952</v>
      </c>
      <c r="H1298">
        <f>IF(martianeum[[#This Row],[stan_po_wydobyciu_z_ładunku]]&gt;=100,100,0)</f>
        <v>0</v>
      </c>
      <c r="I1298">
        <f>martianeum[[#This Row],[stan_po_wydobyciu_z_ładunku]]-martianeum[[#This Row],[ile_zabiera_na_orbite]]</f>
        <v>88.255399999999952</v>
      </c>
    </row>
    <row r="1299" spans="1:9" x14ac:dyDescent="0.25">
      <c r="A1299" s="1">
        <v>49938</v>
      </c>
      <c r="B1299">
        <f t="shared" si="20"/>
        <v>88.255399999999952</v>
      </c>
      <c r="C1299" t="s">
        <v>25</v>
      </c>
      <c r="D1299">
        <v>28</v>
      </c>
      <c r="E1299">
        <v>0</v>
      </c>
      <c r="F1299">
        <f>IF(martianeum[[#This Row],[zawartosc '[%']]]&gt;=1,martianeum[[#This Row],[masa '[kg']]]*martianeum[[#This Row],[zawartosc '[%']]]*0.01,0)</f>
        <v>0</v>
      </c>
      <c r="G1299">
        <f>martianeum[[#This Row],[stan_magazynu '[kg']]]+martianeum[[#This Row],[ile_kg_materiału_z_ładunku]]</f>
        <v>88.255399999999952</v>
      </c>
      <c r="H1299">
        <f>IF(martianeum[[#This Row],[stan_po_wydobyciu_z_ładunku]]&gt;=100,100,0)</f>
        <v>0</v>
      </c>
      <c r="I1299">
        <f>martianeum[[#This Row],[stan_po_wydobyciu_z_ładunku]]-martianeum[[#This Row],[ile_zabiera_na_orbite]]</f>
        <v>88.255399999999952</v>
      </c>
    </row>
    <row r="1300" spans="1:9" x14ac:dyDescent="0.25">
      <c r="A1300" s="1">
        <v>49939</v>
      </c>
      <c r="B1300">
        <f t="shared" si="20"/>
        <v>88.255399999999952</v>
      </c>
      <c r="C1300" t="s">
        <v>31</v>
      </c>
      <c r="D1300">
        <v>16.100000000000001</v>
      </c>
      <c r="E1300">
        <v>0</v>
      </c>
      <c r="F1300">
        <f>IF(martianeum[[#This Row],[zawartosc '[%']]]&gt;=1,martianeum[[#This Row],[masa '[kg']]]*martianeum[[#This Row],[zawartosc '[%']]]*0.01,0)</f>
        <v>0</v>
      </c>
      <c r="G1300">
        <f>martianeum[[#This Row],[stan_magazynu '[kg']]]+martianeum[[#This Row],[ile_kg_materiału_z_ładunku]]</f>
        <v>88.255399999999952</v>
      </c>
      <c r="H1300">
        <f>IF(martianeum[[#This Row],[stan_po_wydobyciu_z_ładunku]]&gt;=100,100,0)</f>
        <v>0</v>
      </c>
      <c r="I1300">
        <f>martianeum[[#This Row],[stan_po_wydobyciu_z_ładunku]]-martianeum[[#This Row],[ile_zabiera_na_orbite]]</f>
        <v>88.255399999999952</v>
      </c>
    </row>
    <row r="1301" spans="1:9" x14ac:dyDescent="0.25">
      <c r="A1301" s="1">
        <v>49940</v>
      </c>
      <c r="B1301">
        <f t="shared" si="20"/>
        <v>88.255399999999952</v>
      </c>
      <c r="C1301" t="s">
        <v>19</v>
      </c>
      <c r="D1301">
        <v>18.8</v>
      </c>
      <c r="E1301">
        <v>16.899999999999999</v>
      </c>
      <c r="F1301">
        <f>IF(martianeum[[#This Row],[zawartosc '[%']]]&gt;=1,martianeum[[#This Row],[masa '[kg']]]*martianeum[[#This Row],[zawartosc '[%']]]*0.01,0)</f>
        <v>3.1771999999999996</v>
      </c>
      <c r="G1301">
        <f>martianeum[[#This Row],[stan_magazynu '[kg']]]+martianeum[[#This Row],[ile_kg_materiału_z_ładunku]]</f>
        <v>91.432599999999951</v>
      </c>
      <c r="H1301">
        <f>IF(martianeum[[#This Row],[stan_po_wydobyciu_z_ładunku]]&gt;=100,100,0)</f>
        <v>0</v>
      </c>
      <c r="I1301">
        <f>martianeum[[#This Row],[stan_po_wydobyciu_z_ładunku]]-martianeum[[#This Row],[ile_zabiera_na_orbite]]</f>
        <v>91.432599999999951</v>
      </c>
    </row>
    <row r="1302" spans="1:9" x14ac:dyDescent="0.25">
      <c r="A1302" s="1">
        <v>49941</v>
      </c>
      <c r="B1302">
        <f t="shared" si="20"/>
        <v>91.432599999999951</v>
      </c>
      <c r="C1302" t="s">
        <v>10</v>
      </c>
      <c r="D1302">
        <v>13.2</v>
      </c>
      <c r="E1302">
        <v>10.4</v>
      </c>
      <c r="F1302">
        <f>IF(martianeum[[#This Row],[zawartosc '[%']]]&gt;=1,martianeum[[#This Row],[masa '[kg']]]*martianeum[[#This Row],[zawartosc '[%']]]*0.01,0)</f>
        <v>1.3728</v>
      </c>
      <c r="G1302">
        <f>martianeum[[#This Row],[stan_magazynu '[kg']]]+martianeum[[#This Row],[ile_kg_materiału_z_ładunku]]</f>
        <v>92.805399999999949</v>
      </c>
      <c r="H1302">
        <f>IF(martianeum[[#This Row],[stan_po_wydobyciu_z_ładunku]]&gt;=100,100,0)</f>
        <v>0</v>
      </c>
      <c r="I1302">
        <f>martianeum[[#This Row],[stan_po_wydobyciu_z_ładunku]]-martianeum[[#This Row],[ile_zabiera_na_orbite]]</f>
        <v>92.805399999999949</v>
      </c>
    </row>
    <row r="1303" spans="1:9" x14ac:dyDescent="0.25">
      <c r="A1303" s="1">
        <v>49942</v>
      </c>
      <c r="B1303">
        <f t="shared" si="20"/>
        <v>92.805399999999949</v>
      </c>
      <c r="C1303" t="s">
        <v>5</v>
      </c>
      <c r="D1303">
        <v>17.899999999999999</v>
      </c>
      <c r="E1303">
        <v>3.5</v>
      </c>
      <c r="F1303">
        <f>IF(martianeum[[#This Row],[zawartosc '[%']]]&gt;=1,martianeum[[#This Row],[masa '[kg']]]*martianeum[[#This Row],[zawartosc '[%']]]*0.01,0)</f>
        <v>0.62649999999999995</v>
      </c>
      <c r="G1303">
        <f>martianeum[[#This Row],[stan_magazynu '[kg']]]+martianeum[[#This Row],[ile_kg_materiału_z_ładunku]]</f>
        <v>93.431899999999942</v>
      </c>
      <c r="H1303">
        <f>IF(martianeum[[#This Row],[stan_po_wydobyciu_z_ładunku]]&gt;=100,100,0)</f>
        <v>0</v>
      </c>
      <c r="I1303">
        <f>martianeum[[#This Row],[stan_po_wydobyciu_z_ładunku]]-martianeum[[#This Row],[ile_zabiera_na_orbite]]</f>
        <v>93.431899999999942</v>
      </c>
    </row>
    <row r="1304" spans="1:9" x14ac:dyDescent="0.25">
      <c r="A1304" s="1">
        <v>49943</v>
      </c>
      <c r="B1304">
        <f t="shared" si="20"/>
        <v>93.431899999999942</v>
      </c>
      <c r="C1304" t="s">
        <v>7</v>
      </c>
      <c r="D1304">
        <v>18.3</v>
      </c>
      <c r="E1304">
        <v>16.7</v>
      </c>
      <c r="F1304">
        <f>IF(martianeum[[#This Row],[zawartosc '[%']]]&gt;=1,martianeum[[#This Row],[masa '[kg']]]*martianeum[[#This Row],[zawartosc '[%']]]*0.01,0)</f>
        <v>3.0561000000000003</v>
      </c>
      <c r="G1304">
        <f>martianeum[[#This Row],[stan_magazynu '[kg']]]+martianeum[[#This Row],[ile_kg_materiału_z_ładunku]]</f>
        <v>96.487999999999943</v>
      </c>
      <c r="H1304">
        <f>IF(martianeum[[#This Row],[stan_po_wydobyciu_z_ładunku]]&gt;=100,100,0)</f>
        <v>0</v>
      </c>
      <c r="I1304">
        <f>martianeum[[#This Row],[stan_po_wydobyciu_z_ładunku]]-martianeum[[#This Row],[ile_zabiera_na_orbite]]</f>
        <v>96.487999999999943</v>
      </c>
    </row>
    <row r="1305" spans="1:9" x14ac:dyDescent="0.25">
      <c r="A1305" s="1">
        <v>49944</v>
      </c>
      <c r="B1305">
        <f t="shared" si="20"/>
        <v>96.487999999999943</v>
      </c>
      <c r="C1305" t="s">
        <v>17</v>
      </c>
      <c r="D1305">
        <v>25.7</v>
      </c>
      <c r="E1305">
        <v>2</v>
      </c>
      <c r="F1305">
        <f>IF(martianeum[[#This Row],[zawartosc '[%']]]&gt;=1,martianeum[[#This Row],[masa '[kg']]]*martianeum[[#This Row],[zawartosc '[%']]]*0.01,0)</f>
        <v>0.51400000000000001</v>
      </c>
      <c r="G1305">
        <f>martianeum[[#This Row],[stan_magazynu '[kg']]]+martianeum[[#This Row],[ile_kg_materiału_z_ładunku]]</f>
        <v>97.001999999999938</v>
      </c>
      <c r="H1305">
        <f>IF(martianeum[[#This Row],[stan_po_wydobyciu_z_ładunku]]&gt;=100,100,0)</f>
        <v>0</v>
      </c>
      <c r="I1305">
        <f>martianeum[[#This Row],[stan_po_wydobyciu_z_ładunku]]-martianeum[[#This Row],[ile_zabiera_na_orbite]]</f>
        <v>97.001999999999938</v>
      </c>
    </row>
    <row r="1306" spans="1:9" x14ac:dyDescent="0.25">
      <c r="A1306" s="1">
        <v>49945</v>
      </c>
      <c r="B1306">
        <f t="shared" si="20"/>
        <v>97.001999999999938</v>
      </c>
      <c r="C1306" t="s">
        <v>10</v>
      </c>
      <c r="D1306">
        <v>29.2</v>
      </c>
      <c r="E1306">
        <v>31.5</v>
      </c>
      <c r="F1306">
        <f>IF(martianeum[[#This Row],[zawartosc '[%']]]&gt;=1,martianeum[[#This Row],[masa '[kg']]]*martianeum[[#This Row],[zawartosc '[%']]]*0.01,0)</f>
        <v>9.1980000000000004</v>
      </c>
      <c r="G1306">
        <f>martianeum[[#This Row],[stan_magazynu '[kg']]]+martianeum[[#This Row],[ile_kg_materiału_z_ładunku]]</f>
        <v>106.19999999999993</v>
      </c>
      <c r="H1306">
        <f>IF(martianeum[[#This Row],[stan_po_wydobyciu_z_ładunku]]&gt;=100,100,0)</f>
        <v>100</v>
      </c>
      <c r="I1306">
        <f>martianeum[[#This Row],[stan_po_wydobyciu_z_ładunku]]-martianeum[[#This Row],[ile_zabiera_na_orbite]]</f>
        <v>6.1999999999999318</v>
      </c>
    </row>
    <row r="1307" spans="1:9" x14ac:dyDescent="0.25">
      <c r="A1307" s="1">
        <v>49946</v>
      </c>
      <c r="B1307">
        <f t="shared" si="20"/>
        <v>6.1999999999999318</v>
      </c>
      <c r="C1307" t="s">
        <v>7</v>
      </c>
      <c r="D1307">
        <v>21.5</v>
      </c>
      <c r="E1307">
        <v>0</v>
      </c>
      <c r="F1307">
        <f>IF(martianeum[[#This Row],[zawartosc '[%']]]&gt;=1,martianeum[[#This Row],[masa '[kg']]]*martianeum[[#This Row],[zawartosc '[%']]]*0.01,0)</f>
        <v>0</v>
      </c>
      <c r="G1307">
        <f>martianeum[[#This Row],[stan_magazynu '[kg']]]+martianeum[[#This Row],[ile_kg_materiału_z_ładunku]]</f>
        <v>6.1999999999999318</v>
      </c>
      <c r="H1307">
        <f>IF(martianeum[[#This Row],[stan_po_wydobyciu_z_ładunku]]&gt;=100,100,0)</f>
        <v>0</v>
      </c>
      <c r="I1307">
        <f>martianeum[[#This Row],[stan_po_wydobyciu_z_ładunku]]-martianeum[[#This Row],[ile_zabiera_na_orbite]]</f>
        <v>6.1999999999999318</v>
      </c>
    </row>
    <row r="1308" spans="1:9" x14ac:dyDescent="0.25">
      <c r="A1308" s="1">
        <v>49947</v>
      </c>
      <c r="B1308">
        <f t="shared" si="20"/>
        <v>6.1999999999999318</v>
      </c>
      <c r="C1308" t="s">
        <v>11</v>
      </c>
      <c r="D1308">
        <v>29.5</v>
      </c>
      <c r="E1308">
        <v>12.2</v>
      </c>
      <c r="F1308">
        <f>IF(martianeum[[#This Row],[zawartosc '[%']]]&gt;=1,martianeum[[#This Row],[masa '[kg']]]*martianeum[[#This Row],[zawartosc '[%']]]*0.01,0)</f>
        <v>3.5989999999999998</v>
      </c>
      <c r="G1308">
        <f>martianeum[[#This Row],[stan_magazynu '[kg']]]+martianeum[[#This Row],[ile_kg_materiału_z_ładunku]]</f>
        <v>9.798999999999932</v>
      </c>
      <c r="H1308">
        <f>IF(martianeum[[#This Row],[stan_po_wydobyciu_z_ładunku]]&gt;=100,100,0)</f>
        <v>0</v>
      </c>
      <c r="I1308">
        <f>martianeum[[#This Row],[stan_po_wydobyciu_z_ładunku]]-martianeum[[#This Row],[ile_zabiera_na_orbite]]</f>
        <v>9.798999999999932</v>
      </c>
    </row>
    <row r="1309" spans="1:9" x14ac:dyDescent="0.25">
      <c r="A1309" s="1">
        <v>49948</v>
      </c>
      <c r="B1309">
        <f t="shared" si="20"/>
        <v>9.798999999999932</v>
      </c>
      <c r="C1309" t="s">
        <v>7</v>
      </c>
      <c r="D1309">
        <v>17.7</v>
      </c>
      <c r="E1309">
        <v>10.1</v>
      </c>
      <c r="F1309">
        <f>IF(martianeum[[#This Row],[zawartosc '[%']]]&gt;=1,martianeum[[#This Row],[masa '[kg']]]*martianeum[[#This Row],[zawartosc '[%']]]*0.01,0)</f>
        <v>1.7876999999999998</v>
      </c>
      <c r="G1309">
        <f>martianeum[[#This Row],[stan_magazynu '[kg']]]+martianeum[[#This Row],[ile_kg_materiału_z_ładunku]]</f>
        <v>11.586699999999931</v>
      </c>
      <c r="H1309">
        <f>IF(martianeum[[#This Row],[stan_po_wydobyciu_z_ładunku]]&gt;=100,100,0)</f>
        <v>0</v>
      </c>
      <c r="I1309">
        <f>martianeum[[#This Row],[stan_po_wydobyciu_z_ładunku]]-martianeum[[#This Row],[ile_zabiera_na_orbite]]</f>
        <v>11.586699999999931</v>
      </c>
    </row>
    <row r="1310" spans="1:9" x14ac:dyDescent="0.25">
      <c r="A1310" s="1">
        <v>49949</v>
      </c>
      <c r="B1310">
        <f t="shared" si="20"/>
        <v>11.586699999999931</v>
      </c>
      <c r="C1310" t="s">
        <v>19</v>
      </c>
      <c r="D1310">
        <v>26.7</v>
      </c>
      <c r="E1310">
        <v>1.2</v>
      </c>
      <c r="F1310">
        <f>IF(martianeum[[#This Row],[zawartosc '[%']]]&gt;=1,martianeum[[#This Row],[masa '[kg']]]*martianeum[[#This Row],[zawartosc '[%']]]*0.01,0)</f>
        <v>0.32040000000000002</v>
      </c>
      <c r="G1310">
        <f>martianeum[[#This Row],[stan_magazynu '[kg']]]+martianeum[[#This Row],[ile_kg_materiału_z_ładunku]]</f>
        <v>11.907099999999931</v>
      </c>
      <c r="H1310">
        <f>IF(martianeum[[#This Row],[stan_po_wydobyciu_z_ładunku]]&gt;=100,100,0)</f>
        <v>0</v>
      </c>
      <c r="I1310">
        <f>martianeum[[#This Row],[stan_po_wydobyciu_z_ładunku]]-martianeum[[#This Row],[ile_zabiera_na_orbite]]</f>
        <v>11.907099999999931</v>
      </c>
    </row>
    <row r="1311" spans="1:9" x14ac:dyDescent="0.25">
      <c r="A1311" s="1">
        <v>49950</v>
      </c>
      <c r="B1311">
        <f t="shared" si="20"/>
        <v>11.907099999999931</v>
      </c>
      <c r="C1311" t="s">
        <v>10</v>
      </c>
      <c r="D1311">
        <v>13.3</v>
      </c>
      <c r="E1311">
        <v>0.5</v>
      </c>
      <c r="F1311">
        <f>IF(martianeum[[#This Row],[zawartosc '[%']]]&gt;=1,martianeum[[#This Row],[masa '[kg']]]*martianeum[[#This Row],[zawartosc '[%']]]*0.01,0)</f>
        <v>0</v>
      </c>
      <c r="G1311">
        <f>martianeum[[#This Row],[stan_magazynu '[kg']]]+martianeum[[#This Row],[ile_kg_materiału_z_ładunku]]</f>
        <v>11.907099999999931</v>
      </c>
      <c r="H1311">
        <f>IF(martianeum[[#This Row],[stan_po_wydobyciu_z_ładunku]]&gt;=100,100,0)</f>
        <v>0</v>
      </c>
      <c r="I1311">
        <f>martianeum[[#This Row],[stan_po_wydobyciu_z_ładunku]]-martianeum[[#This Row],[ile_zabiera_na_orbite]]</f>
        <v>11.907099999999931</v>
      </c>
    </row>
    <row r="1312" spans="1:9" x14ac:dyDescent="0.25">
      <c r="A1312" s="1">
        <v>49951</v>
      </c>
      <c r="B1312">
        <f t="shared" si="20"/>
        <v>11.907099999999931</v>
      </c>
      <c r="C1312" t="s">
        <v>7</v>
      </c>
      <c r="D1312">
        <v>13.4</v>
      </c>
      <c r="E1312">
        <v>23.4</v>
      </c>
      <c r="F1312">
        <f>IF(martianeum[[#This Row],[zawartosc '[%']]]&gt;=1,martianeum[[#This Row],[masa '[kg']]]*martianeum[[#This Row],[zawartosc '[%']]]*0.01,0)</f>
        <v>3.1356000000000002</v>
      </c>
      <c r="G1312">
        <f>martianeum[[#This Row],[stan_magazynu '[kg']]]+martianeum[[#This Row],[ile_kg_materiału_z_ładunku]]</f>
        <v>15.042699999999931</v>
      </c>
      <c r="H1312">
        <f>IF(martianeum[[#This Row],[stan_po_wydobyciu_z_ładunku]]&gt;=100,100,0)</f>
        <v>0</v>
      </c>
      <c r="I1312">
        <f>martianeum[[#This Row],[stan_po_wydobyciu_z_ładunku]]-martianeum[[#This Row],[ile_zabiera_na_orbite]]</f>
        <v>15.042699999999931</v>
      </c>
    </row>
    <row r="1313" spans="1:9" x14ac:dyDescent="0.25">
      <c r="A1313" s="1">
        <v>49952</v>
      </c>
      <c r="B1313">
        <f t="shared" si="20"/>
        <v>15.042699999999931</v>
      </c>
      <c r="C1313" t="s">
        <v>11</v>
      </c>
      <c r="D1313">
        <v>22.1</v>
      </c>
      <c r="E1313">
        <v>17.7</v>
      </c>
      <c r="F1313">
        <f>IF(martianeum[[#This Row],[zawartosc '[%']]]&gt;=1,martianeum[[#This Row],[masa '[kg']]]*martianeum[[#This Row],[zawartosc '[%']]]*0.01,0)</f>
        <v>3.9117000000000002</v>
      </c>
      <c r="G1313">
        <f>martianeum[[#This Row],[stan_magazynu '[kg']]]+martianeum[[#This Row],[ile_kg_materiału_z_ładunku]]</f>
        <v>18.954399999999932</v>
      </c>
      <c r="H1313">
        <f>IF(martianeum[[#This Row],[stan_po_wydobyciu_z_ładunku]]&gt;=100,100,0)</f>
        <v>0</v>
      </c>
      <c r="I1313">
        <f>martianeum[[#This Row],[stan_po_wydobyciu_z_ładunku]]-martianeum[[#This Row],[ile_zabiera_na_orbite]]</f>
        <v>18.954399999999932</v>
      </c>
    </row>
    <row r="1314" spans="1:9" x14ac:dyDescent="0.25">
      <c r="A1314" s="1">
        <v>49953</v>
      </c>
      <c r="B1314">
        <f t="shared" si="20"/>
        <v>18.954399999999932</v>
      </c>
      <c r="C1314" t="s">
        <v>22</v>
      </c>
      <c r="D1314">
        <v>11.4</v>
      </c>
      <c r="E1314">
        <v>0</v>
      </c>
      <c r="F1314">
        <f>IF(martianeum[[#This Row],[zawartosc '[%']]]&gt;=1,martianeum[[#This Row],[masa '[kg']]]*martianeum[[#This Row],[zawartosc '[%']]]*0.01,0)</f>
        <v>0</v>
      </c>
      <c r="G1314">
        <f>martianeum[[#This Row],[stan_magazynu '[kg']]]+martianeum[[#This Row],[ile_kg_materiału_z_ładunku]]</f>
        <v>18.954399999999932</v>
      </c>
      <c r="H1314">
        <f>IF(martianeum[[#This Row],[stan_po_wydobyciu_z_ładunku]]&gt;=100,100,0)</f>
        <v>0</v>
      </c>
      <c r="I1314">
        <f>martianeum[[#This Row],[stan_po_wydobyciu_z_ładunku]]-martianeum[[#This Row],[ile_zabiera_na_orbite]]</f>
        <v>18.954399999999932</v>
      </c>
    </row>
    <row r="1315" spans="1:9" x14ac:dyDescent="0.25">
      <c r="A1315" s="1">
        <v>49954</v>
      </c>
      <c r="B1315">
        <f t="shared" si="20"/>
        <v>18.954399999999932</v>
      </c>
      <c r="C1315" t="s">
        <v>15</v>
      </c>
      <c r="D1315">
        <v>26</v>
      </c>
      <c r="E1315">
        <v>4.9000000000000004</v>
      </c>
      <c r="F1315">
        <f>IF(martianeum[[#This Row],[zawartosc '[%']]]&gt;=1,martianeum[[#This Row],[masa '[kg']]]*martianeum[[#This Row],[zawartosc '[%']]]*0.01,0)</f>
        <v>1.274</v>
      </c>
      <c r="G1315">
        <f>martianeum[[#This Row],[stan_magazynu '[kg']]]+martianeum[[#This Row],[ile_kg_materiału_z_ładunku]]</f>
        <v>20.228399999999933</v>
      </c>
      <c r="H1315">
        <f>IF(martianeum[[#This Row],[stan_po_wydobyciu_z_ładunku]]&gt;=100,100,0)</f>
        <v>0</v>
      </c>
      <c r="I1315">
        <f>martianeum[[#This Row],[stan_po_wydobyciu_z_ładunku]]-martianeum[[#This Row],[ile_zabiera_na_orbite]]</f>
        <v>20.228399999999933</v>
      </c>
    </row>
    <row r="1316" spans="1:9" x14ac:dyDescent="0.25">
      <c r="A1316" s="1">
        <v>49955</v>
      </c>
      <c r="B1316">
        <f t="shared" si="20"/>
        <v>20.228399999999933</v>
      </c>
      <c r="C1316" t="s">
        <v>15</v>
      </c>
      <c r="D1316">
        <v>27.8</v>
      </c>
      <c r="E1316">
        <v>6.7</v>
      </c>
      <c r="F1316">
        <f>IF(martianeum[[#This Row],[zawartosc '[%']]]&gt;=1,martianeum[[#This Row],[masa '[kg']]]*martianeum[[#This Row],[zawartosc '[%']]]*0.01,0)</f>
        <v>1.8626000000000003</v>
      </c>
      <c r="G1316">
        <f>martianeum[[#This Row],[stan_magazynu '[kg']]]+martianeum[[#This Row],[ile_kg_materiału_z_ładunku]]</f>
        <v>22.090999999999934</v>
      </c>
      <c r="H1316">
        <f>IF(martianeum[[#This Row],[stan_po_wydobyciu_z_ładunku]]&gt;=100,100,0)</f>
        <v>0</v>
      </c>
      <c r="I1316">
        <f>martianeum[[#This Row],[stan_po_wydobyciu_z_ładunku]]-martianeum[[#This Row],[ile_zabiera_na_orbite]]</f>
        <v>22.090999999999934</v>
      </c>
    </row>
    <row r="1317" spans="1:9" x14ac:dyDescent="0.25">
      <c r="A1317" s="1">
        <v>49956</v>
      </c>
      <c r="B1317">
        <f t="shared" si="20"/>
        <v>22.090999999999934</v>
      </c>
      <c r="C1317" t="s">
        <v>7</v>
      </c>
      <c r="D1317">
        <v>29.3</v>
      </c>
      <c r="E1317">
        <v>1.7</v>
      </c>
      <c r="F1317">
        <f>IF(martianeum[[#This Row],[zawartosc '[%']]]&gt;=1,martianeum[[#This Row],[masa '[kg']]]*martianeum[[#This Row],[zawartosc '[%']]]*0.01,0)</f>
        <v>0.49810000000000004</v>
      </c>
      <c r="G1317">
        <f>martianeum[[#This Row],[stan_magazynu '[kg']]]+martianeum[[#This Row],[ile_kg_materiału_z_ładunku]]</f>
        <v>22.589099999999934</v>
      </c>
      <c r="H1317">
        <f>IF(martianeum[[#This Row],[stan_po_wydobyciu_z_ładunku]]&gt;=100,100,0)</f>
        <v>0</v>
      </c>
      <c r="I1317">
        <f>martianeum[[#This Row],[stan_po_wydobyciu_z_ładunku]]-martianeum[[#This Row],[ile_zabiera_na_orbite]]</f>
        <v>22.589099999999934</v>
      </c>
    </row>
    <row r="1318" spans="1:9" x14ac:dyDescent="0.25">
      <c r="A1318" s="1">
        <v>49957</v>
      </c>
      <c r="B1318">
        <f t="shared" si="20"/>
        <v>22.589099999999934</v>
      </c>
      <c r="C1318" t="s">
        <v>23</v>
      </c>
      <c r="D1318">
        <v>24.7</v>
      </c>
      <c r="E1318">
        <v>2.5</v>
      </c>
      <c r="F1318">
        <f>IF(martianeum[[#This Row],[zawartosc '[%']]]&gt;=1,martianeum[[#This Row],[masa '[kg']]]*martianeum[[#This Row],[zawartosc '[%']]]*0.01,0)</f>
        <v>0.61750000000000005</v>
      </c>
      <c r="G1318">
        <f>martianeum[[#This Row],[stan_magazynu '[kg']]]+martianeum[[#This Row],[ile_kg_materiału_z_ładunku]]</f>
        <v>23.206599999999934</v>
      </c>
      <c r="H1318">
        <f>IF(martianeum[[#This Row],[stan_po_wydobyciu_z_ładunku]]&gt;=100,100,0)</f>
        <v>0</v>
      </c>
      <c r="I1318">
        <f>martianeum[[#This Row],[stan_po_wydobyciu_z_ładunku]]-martianeum[[#This Row],[ile_zabiera_na_orbite]]</f>
        <v>23.206599999999934</v>
      </c>
    </row>
    <row r="1319" spans="1:9" x14ac:dyDescent="0.25">
      <c r="A1319" s="1">
        <v>49958</v>
      </c>
      <c r="B1319">
        <f t="shared" si="20"/>
        <v>23.206599999999934</v>
      </c>
      <c r="C1319" t="s">
        <v>4</v>
      </c>
      <c r="D1319">
        <v>16.600000000000001</v>
      </c>
      <c r="E1319">
        <v>0.1</v>
      </c>
      <c r="F1319">
        <f>IF(martianeum[[#This Row],[zawartosc '[%']]]&gt;=1,martianeum[[#This Row],[masa '[kg']]]*martianeum[[#This Row],[zawartosc '[%']]]*0.01,0)</f>
        <v>0</v>
      </c>
      <c r="G1319">
        <f>martianeum[[#This Row],[stan_magazynu '[kg']]]+martianeum[[#This Row],[ile_kg_materiału_z_ładunku]]</f>
        <v>23.206599999999934</v>
      </c>
      <c r="H1319">
        <f>IF(martianeum[[#This Row],[stan_po_wydobyciu_z_ładunku]]&gt;=100,100,0)</f>
        <v>0</v>
      </c>
      <c r="I1319">
        <f>martianeum[[#This Row],[stan_po_wydobyciu_z_ładunku]]-martianeum[[#This Row],[ile_zabiera_na_orbite]]</f>
        <v>23.206599999999934</v>
      </c>
    </row>
    <row r="1320" spans="1:9" x14ac:dyDescent="0.25">
      <c r="A1320" s="1">
        <v>49959</v>
      </c>
      <c r="B1320">
        <f t="shared" si="20"/>
        <v>23.206599999999934</v>
      </c>
      <c r="C1320" t="s">
        <v>18</v>
      </c>
      <c r="D1320">
        <v>27.5</v>
      </c>
      <c r="E1320">
        <v>0</v>
      </c>
      <c r="F1320">
        <f>IF(martianeum[[#This Row],[zawartosc '[%']]]&gt;=1,martianeum[[#This Row],[masa '[kg']]]*martianeum[[#This Row],[zawartosc '[%']]]*0.01,0)</f>
        <v>0</v>
      </c>
      <c r="G1320">
        <f>martianeum[[#This Row],[stan_magazynu '[kg']]]+martianeum[[#This Row],[ile_kg_materiału_z_ładunku]]</f>
        <v>23.206599999999934</v>
      </c>
      <c r="H1320">
        <f>IF(martianeum[[#This Row],[stan_po_wydobyciu_z_ładunku]]&gt;=100,100,0)</f>
        <v>0</v>
      </c>
      <c r="I1320">
        <f>martianeum[[#This Row],[stan_po_wydobyciu_z_ładunku]]-martianeum[[#This Row],[ile_zabiera_na_orbite]]</f>
        <v>23.206599999999934</v>
      </c>
    </row>
    <row r="1321" spans="1:9" x14ac:dyDescent="0.25">
      <c r="A1321" s="1">
        <v>49960</v>
      </c>
      <c r="B1321">
        <f t="shared" si="20"/>
        <v>23.206599999999934</v>
      </c>
      <c r="C1321" t="s">
        <v>15</v>
      </c>
      <c r="D1321">
        <v>22.7</v>
      </c>
      <c r="E1321">
        <v>0</v>
      </c>
      <c r="F1321">
        <f>IF(martianeum[[#This Row],[zawartosc '[%']]]&gt;=1,martianeum[[#This Row],[masa '[kg']]]*martianeum[[#This Row],[zawartosc '[%']]]*0.01,0)</f>
        <v>0</v>
      </c>
      <c r="G1321">
        <f>martianeum[[#This Row],[stan_magazynu '[kg']]]+martianeum[[#This Row],[ile_kg_materiału_z_ładunku]]</f>
        <v>23.206599999999934</v>
      </c>
      <c r="H1321">
        <f>IF(martianeum[[#This Row],[stan_po_wydobyciu_z_ładunku]]&gt;=100,100,0)</f>
        <v>0</v>
      </c>
      <c r="I1321">
        <f>martianeum[[#This Row],[stan_po_wydobyciu_z_ładunku]]-martianeum[[#This Row],[ile_zabiera_na_orbite]]</f>
        <v>23.206599999999934</v>
      </c>
    </row>
    <row r="1322" spans="1:9" x14ac:dyDescent="0.25">
      <c r="A1322" s="1">
        <v>49961</v>
      </c>
      <c r="B1322">
        <f t="shared" si="20"/>
        <v>23.206599999999934</v>
      </c>
      <c r="C1322" t="s">
        <v>12</v>
      </c>
      <c r="D1322">
        <v>20.100000000000001</v>
      </c>
      <c r="E1322">
        <v>10.5</v>
      </c>
      <c r="F1322">
        <f>IF(martianeum[[#This Row],[zawartosc '[%']]]&gt;=1,martianeum[[#This Row],[masa '[kg']]]*martianeum[[#This Row],[zawartosc '[%']]]*0.01,0)</f>
        <v>2.1105</v>
      </c>
      <c r="G1322">
        <f>martianeum[[#This Row],[stan_magazynu '[kg']]]+martianeum[[#This Row],[ile_kg_materiału_z_ładunku]]</f>
        <v>25.317099999999932</v>
      </c>
      <c r="H1322">
        <f>IF(martianeum[[#This Row],[stan_po_wydobyciu_z_ładunku]]&gt;=100,100,0)</f>
        <v>0</v>
      </c>
      <c r="I1322">
        <f>martianeum[[#This Row],[stan_po_wydobyciu_z_ładunku]]-martianeum[[#This Row],[ile_zabiera_na_orbite]]</f>
        <v>25.317099999999932</v>
      </c>
    </row>
    <row r="1323" spans="1:9" x14ac:dyDescent="0.25">
      <c r="A1323" s="1">
        <v>49962</v>
      </c>
      <c r="B1323">
        <f t="shared" si="20"/>
        <v>25.317099999999932</v>
      </c>
      <c r="C1323" t="s">
        <v>7</v>
      </c>
      <c r="D1323">
        <v>16.100000000000001</v>
      </c>
      <c r="E1323">
        <v>8.1</v>
      </c>
      <c r="F1323">
        <f>IF(martianeum[[#This Row],[zawartosc '[%']]]&gt;=1,martianeum[[#This Row],[masa '[kg']]]*martianeum[[#This Row],[zawartosc '[%']]]*0.01,0)</f>
        <v>1.3041</v>
      </c>
      <c r="G1323">
        <f>martianeum[[#This Row],[stan_magazynu '[kg']]]+martianeum[[#This Row],[ile_kg_materiału_z_ładunku]]</f>
        <v>26.621199999999931</v>
      </c>
      <c r="H1323">
        <f>IF(martianeum[[#This Row],[stan_po_wydobyciu_z_ładunku]]&gt;=100,100,0)</f>
        <v>0</v>
      </c>
      <c r="I1323">
        <f>martianeum[[#This Row],[stan_po_wydobyciu_z_ładunku]]-martianeum[[#This Row],[ile_zabiera_na_orbite]]</f>
        <v>26.621199999999931</v>
      </c>
    </row>
    <row r="1324" spans="1:9" x14ac:dyDescent="0.25">
      <c r="A1324" s="1">
        <v>49963</v>
      </c>
      <c r="B1324">
        <f t="shared" si="20"/>
        <v>26.621199999999931</v>
      </c>
      <c r="C1324" t="s">
        <v>7</v>
      </c>
      <c r="D1324">
        <v>13.9</v>
      </c>
      <c r="E1324">
        <v>0</v>
      </c>
      <c r="F1324">
        <f>IF(martianeum[[#This Row],[zawartosc '[%']]]&gt;=1,martianeum[[#This Row],[masa '[kg']]]*martianeum[[#This Row],[zawartosc '[%']]]*0.01,0)</f>
        <v>0</v>
      </c>
      <c r="G1324">
        <f>martianeum[[#This Row],[stan_magazynu '[kg']]]+martianeum[[#This Row],[ile_kg_materiału_z_ładunku]]</f>
        <v>26.621199999999931</v>
      </c>
      <c r="H1324">
        <f>IF(martianeum[[#This Row],[stan_po_wydobyciu_z_ładunku]]&gt;=100,100,0)</f>
        <v>0</v>
      </c>
      <c r="I1324">
        <f>martianeum[[#This Row],[stan_po_wydobyciu_z_ładunku]]-martianeum[[#This Row],[ile_zabiera_na_orbite]]</f>
        <v>26.621199999999931</v>
      </c>
    </row>
    <row r="1325" spans="1:9" x14ac:dyDescent="0.25">
      <c r="A1325" s="1">
        <v>49964</v>
      </c>
      <c r="B1325">
        <f t="shared" si="20"/>
        <v>26.621199999999931</v>
      </c>
      <c r="C1325" t="s">
        <v>12</v>
      </c>
      <c r="D1325">
        <v>22.3</v>
      </c>
      <c r="E1325">
        <v>0</v>
      </c>
      <c r="F1325">
        <f>IF(martianeum[[#This Row],[zawartosc '[%']]]&gt;=1,martianeum[[#This Row],[masa '[kg']]]*martianeum[[#This Row],[zawartosc '[%']]]*0.01,0)</f>
        <v>0</v>
      </c>
      <c r="G1325">
        <f>martianeum[[#This Row],[stan_magazynu '[kg']]]+martianeum[[#This Row],[ile_kg_materiału_z_ładunku]]</f>
        <v>26.621199999999931</v>
      </c>
      <c r="H1325">
        <f>IF(martianeum[[#This Row],[stan_po_wydobyciu_z_ładunku]]&gt;=100,100,0)</f>
        <v>0</v>
      </c>
      <c r="I1325">
        <f>martianeum[[#This Row],[stan_po_wydobyciu_z_ładunku]]-martianeum[[#This Row],[ile_zabiera_na_orbite]]</f>
        <v>26.621199999999931</v>
      </c>
    </row>
    <row r="1326" spans="1:9" x14ac:dyDescent="0.25">
      <c r="A1326" s="1">
        <v>49965</v>
      </c>
      <c r="B1326">
        <f t="shared" si="20"/>
        <v>26.621199999999931</v>
      </c>
      <c r="C1326" t="s">
        <v>26</v>
      </c>
      <c r="D1326">
        <v>13</v>
      </c>
      <c r="E1326">
        <v>0</v>
      </c>
      <c r="F1326">
        <f>IF(martianeum[[#This Row],[zawartosc '[%']]]&gt;=1,martianeum[[#This Row],[masa '[kg']]]*martianeum[[#This Row],[zawartosc '[%']]]*0.01,0)</f>
        <v>0</v>
      </c>
      <c r="G1326">
        <f>martianeum[[#This Row],[stan_magazynu '[kg']]]+martianeum[[#This Row],[ile_kg_materiału_z_ładunku]]</f>
        <v>26.621199999999931</v>
      </c>
      <c r="H1326">
        <f>IF(martianeum[[#This Row],[stan_po_wydobyciu_z_ładunku]]&gt;=100,100,0)</f>
        <v>0</v>
      </c>
      <c r="I1326">
        <f>martianeum[[#This Row],[stan_po_wydobyciu_z_ładunku]]-martianeum[[#This Row],[ile_zabiera_na_orbite]]</f>
        <v>26.621199999999931</v>
      </c>
    </row>
    <row r="1327" spans="1:9" x14ac:dyDescent="0.25">
      <c r="A1327" s="1">
        <v>49966</v>
      </c>
      <c r="B1327">
        <f t="shared" si="20"/>
        <v>26.621199999999931</v>
      </c>
      <c r="C1327" t="s">
        <v>11</v>
      </c>
      <c r="D1327">
        <v>16.2</v>
      </c>
      <c r="E1327">
        <v>0</v>
      </c>
      <c r="F1327">
        <f>IF(martianeum[[#This Row],[zawartosc '[%']]]&gt;=1,martianeum[[#This Row],[masa '[kg']]]*martianeum[[#This Row],[zawartosc '[%']]]*0.01,0)</f>
        <v>0</v>
      </c>
      <c r="G1327">
        <f>martianeum[[#This Row],[stan_magazynu '[kg']]]+martianeum[[#This Row],[ile_kg_materiału_z_ładunku]]</f>
        <v>26.621199999999931</v>
      </c>
      <c r="H1327">
        <f>IF(martianeum[[#This Row],[stan_po_wydobyciu_z_ładunku]]&gt;=100,100,0)</f>
        <v>0</v>
      </c>
      <c r="I1327">
        <f>martianeum[[#This Row],[stan_po_wydobyciu_z_ładunku]]-martianeum[[#This Row],[ile_zabiera_na_orbite]]</f>
        <v>26.621199999999931</v>
      </c>
    </row>
    <row r="1328" spans="1:9" x14ac:dyDescent="0.25">
      <c r="A1328" s="1">
        <v>49967</v>
      </c>
      <c r="B1328">
        <f t="shared" si="20"/>
        <v>26.621199999999931</v>
      </c>
      <c r="C1328" t="s">
        <v>14</v>
      </c>
      <c r="D1328">
        <v>24.8</v>
      </c>
      <c r="E1328">
        <v>0</v>
      </c>
      <c r="F1328">
        <f>IF(martianeum[[#This Row],[zawartosc '[%']]]&gt;=1,martianeum[[#This Row],[masa '[kg']]]*martianeum[[#This Row],[zawartosc '[%']]]*0.01,0)</f>
        <v>0</v>
      </c>
      <c r="G1328">
        <f>martianeum[[#This Row],[stan_magazynu '[kg']]]+martianeum[[#This Row],[ile_kg_materiału_z_ładunku]]</f>
        <v>26.621199999999931</v>
      </c>
      <c r="H1328">
        <f>IF(martianeum[[#This Row],[stan_po_wydobyciu_z_ładunku]]&gt;=100,100,0)</f>
        <v>0</v>
      </c>
      <c r="I1328">
        <f>martianeum[[#This Row],[stan_po_wydobyciu_z_ładunku]]-martianeum[[#This Row],[ile_zabiera_na_orbite]]</f>
        <v>26.621199999999931</v>
      </c>
    </row>
    <row r="1329" spans="1:9" x14ac:dyDescent="0.25">
      <c r="A1329" s="1">
        <v>49968</v>
      </c>
      <c r="B1329">
        <f t="shared" si="20"/>
        <v>26.621199999999931</v>
      </c>
      <c r="C1329" t="s">
        <v>13</v>
      </c>
      <c r="D1329">
        <v>29.7</v>
      </c>
      <c r="E1329">
        <v>0</v>
      </c>
      <c r="F1329">
        <f>IF(martianeum[[#This Row],[zawartosc '[%']]]&gt;=1,martianeum[[#This Row],[masa '[kg']]]*martianeum[[#This Row],[zawartosc '[%']]]*0.01,0)</f>
        <v>0</v>
      </c>
      <c r="G1329">
        <f>martianeum[[#This Row],[stan_magazynu '[kg']]]+martianeum[[#This Row],[ile_kg_materiału_z_ładunku]]</f>
        <v>26.621199999999931</v>
      </c>
      <c r="H1329">
        <f>IF(martianeum[[#This Row],[stan_po_wydobyciu_z_ładunku]]&gt;=100,100,0)</f>
        <v>0</v>
      </c>
      <c r="I1329">
        <f>martianeum[[#This Row],[stan_po_wydobyciu_z_ładunku]]-martianeum[[#This Row],[ile_zabiera_na_orbite]]</f>
        <v>26.621199999999931</v>
      </c>
    </row>
    <row r="1330" spans="1:9" x14ac:dyDescent="0.25">
      <c r="A1330" s="1">
        <v>49969</v>
      </c>
      <c r="B1330">
        <f t="shared" si="20"/>
        <v>26.621199999999931</v>
      </c>
      <c r="C1330" t="s">
        <v>10</v>
      </c>
      <c r="D1330">
        <v>17.600000000000001</v>
      </c>
      <c r="E1330">
        <v>14.7</v>
      </c>
      <c r="F1330">
        <f>IF(martianeum[[#This Row],[zawartosc '[%']]]&gt;=1,martianeum[[#This Row],[masa '[kg']]]*martianeum[[#This Row],[zawartosc '[%']]]*0.01,0)</f>
        <v>2.5872000000000002</v>
      </c>
      <c r="G1330">
        <f>martianeum[[#This Row],[stan_magazynu '[kg']]]+martianeum[[#This Row],[ile_kg_materiału_z_ładunku]]</f>
        <v>29.20839999999993</v>
      </c>
      <c r="H1330">
        <f>IF(martianeum[[#This Row],[stan_po_wydobyciu_z_ładunku]]&gt;=100,100,0)</f>
        <v>0</v>
      </c>
      <c r="I1330">
        <f>martianeum[[#This Row],[stan_po_wydobyciu_z_ładunku]]-martianeum[[#This Row],[ile_zabiera_na_orbite]]</f>
        <v>29.20839999999993</v>
      </c>
    </row>
    <row r="1331" spans="1:9" x14ac:dyDescent="0.25">
      <c r="A1331" s="1">
        <v>49970</v>
      </c>
      <c r="B1331">
        <f t="shared" si="20"/>
        <v>29.20839999999993</v>
      </c>
      <c r="C1331" t="s">
        <v>10</v>
      </c>
      <c r="D1331">
        <v>10.4</v>
      </c>
      <c r="E1331">
        <v>27.7</v>
      </c>
      <c r="F1331">
        <f>IF(martianeum[[#This Row],[zawartosc '[%']]]&gt;=1,martianeum[[#This Row],[masa '[kg']]]*martianeum[[#This Row],[zawartosc '[%']]]*0.01,0)</f>
        <v>2.8807999999999998</v>
      </c>
      <c r="G1331">
        <f>martianeum[[#This Row],[stan_magazynu '[kg']]]+martianeum[[#This Row],[ile_kg_materiału_z_ładunku]]</f>
        <v>32.089199999999927</v>
      </c>
      <c r="H1331">
        <f>IF(martianeum[[#This Row],[stan_po_wydobyciu_z_ładunku]]&gt;=100,100,0)</f>
        <v>0</v>
      </c>
      <c r="I1331">
        <f>martianeum[[#This Row],[stan_po_wydobyciu_z_ładunku]]-martianeum[[#This Row],[ile_zabiera_na_orbite]]</f>
        <v>32.089199999999927</v>
      </c>
    </row>
    <row r="1332" spans="1:9" x14ac:dyDescent="0.25">
      <c r="A1332" s="1">
        <v>49971</v>
      </c>
      <c r="B1332">
        <f t="shared" si="20"/>
        <v>32.089199999999927</v>
      </c>
      <c r="C1332" t="s">
        <v>15</v>
      </c>
      <c r="D1332">
        <v>17</v>
      </c>
      <c r="E1332">
        <v>1.1000000000000001</v>
      </c>
      <c r="F1332">
        <f>IF(martianeum[[#This Row],[zawartosc '[%']]]&gt;=1,martianeum[[#This Row],[masa '[kg']]]*martianeum[[#This Row],[zawartosc '[%']]]*0.01,0)</f>
        <v>0.18700000000000003</v>
      </c>
      <c r="G1332">
        <f>martianeum[[#This Row],[stan_magazynu '[kg']]]+martianeum[[#This Row],[ile_kg_materiału_z_ładunku]]</f>
        <v>32.276199999999925</v>
      </c>
      <c r="H1332">
        <f>IF(martianeum[[#This Row],[stan_po_wydobyciu_z_ładunku]]&gt;=100,100,0)</f>
        <v>0</v>
      </c>
      <c r="I1332">
        <f>martianeum[[#This Row],[stan_po_wydobyciu_z_ładunku]]-martianeum[[#This Row],[ile_zabiera_na_orbite]]</f>
        <v>32.276199999999925</v>
      </c>
    </row>
    <row r="1333" spans="1:9" x14ac:dyDescent="0.25">
      <c r="A1333" s="1">
        <v>49972</v>
      </c>
      <c r="B1333">
        <f t="shared" si="20"/>
        <v>32.276199999999925</v>
      </c>
      <c r="C1333" t="s">
        <v>18</v>
      </c>
      <c r="D1333">
        <v>15.7</v>
      </c>
      <c r="E1333">
        <v>5.9</v>
      </c>
      <c r="F1333">
        <f>IF(martianeum[[#This Row],[zawartosc '[%']]]&gt;=1,martianeum[[#This Row],[masa '[kg']]]*martianeum[[#This Row],[zawartosc '[%']]]*0.01,0)</f>
        <v>0.92630000000000001</v>
      </c>
      <c r="G1333">
        <f>martianeum[[#This Row],[stan_magazynu '[kg']]]+martianeum[[#This Row],[ile_kg_materiału_z_ładunku]]</f>
        <v>33.202499999999922</v>
      </c>
      <c r="H1333">
        <f>IF(martianeum[[#This Row],[stan_po_wydobyciu_z_ładunku]]&gt;=100,100,0)</f>
        <v>0</v>
      </c>
      <c r="I1333">
        <f>martianeum[[#This Row],[stan_po_wydobyciu_z_ładunku]]-martianeum[[#This Row],[ile_zabiera_na_orbite]]</f>
        <v>33.202499999999922</v>
      </c>
    </row>
    <row r="1334" spans="1:9" x14ac:dyDescent="0.25">
      <c r="A1334" s="1">
        <v>49973</v>
      </c>
      <c r="B1334">
        <f t="shared" si="20"/>
        <v>33.202499999999922</v>
      </c>
      <c r="C1334" t="s">
        <v>19</v>
      </c>
      <c r="D1334">
        <v>23.8</v>
      </c>
      <c r="E1334">
        <v>4.3</v>
      </c>
      <c r="F1334">
        <f>IF(martianeum[[#This Row],[zawartosc '[%']]]&gt;=1,martianeum[[#This Row],[masa '[kg']]]*martianeum[[#This Row],[zawartosc '[%']]]*0.01,0)</f>
        <v>1.0234000000000001</v>
      </c>
      <c r="G1334">
        <f>martianeum[[#This Row],[stan_magazynu '[kg']]]+martianeum[[#This Row],[ile_kg_materiału_z_ładunku]]</f>
        <v>34.225899999999925</v>
      </c>
      <c r="H1334">
        <f>IF(martianeum[[#This Row],[stan_po_wydobyciu_z_ładunku]]&gt;=100,100,0)</f>
        <v>0</v>
      </c>
      <c r="I1334">
        <f>martianeum[[#This Row],[stan_po_wydobyciu_z_ładunku]]-martianeum[[#This Row],[ile_zabiera_na_orbite]]</f>
        <v>34.225899999999925</v>
      </c>
    </row>
    <row r="1335" spans="1:9" x14ac:dyDescent="0.25">
      <c r="A1335" s="1">
        <v>49974</v>
      </c>
      <c r="B1335">
        <f t="shared" si="20"/>
        <v>34.225899999999925</v>
      </c>
      <c r="C1335" t="s">
        <v>11</v>
      </c>
      <c r="D1335">
        <v>16.2</v>
      </c>
      <c r="E1335">
        <v>8.6999999999999993</v>
      </c>
      <c r="F1335">
        <f>IF(martianeum[[#This Row],[zawartosc '[%']]]&gt;=1,martianeum[[#This Row],[masa '[kg']]]*martianeum[[#This Row],[zawartosc '[%']]]*0.01,0)</f>
        <v>1.4093999999999998</v>
      </c>
      <c r="G1335">
        <f>martianeum[[#This Row],[stan_magazynu '[kg']]]+martianeum[[#This Row],[ile_kg_materiału_z_ładunku]]</f>
        <v>35.635299999999923</v>
      </c>
      <c r="H1335">
        <f>IF(martianeum[[#This Row],[stan_po_wydobyciu_z_ładunku]]&gt;=100,100,0)</f>
        <v>0</v>
      </c>
      <c r="I1335">
        <f>martianeum[[#This Row],[stan_po_wydobyciu_z_ładunku]]-martianeum[[#This Row],[ile_zabiera_na_orbite]]</f>
        <v>35.635299999999923</v>
      </c>
    </row>
    <row r="1336" spans="1:9" x14ac:dyDescent="0.25">
      <c r="A1336" s="1">
        <v>49975</v>
      </c>
      <c r="B1336">
        <f t="shared" si="20"/>
        <v>35.635299999999923</v>
      </c>
      <c r="C1336" t="s">
        <v>5</v>
      </c>
      <c r="D1336">
        <v>23.3</v>
      </c>
      <c r="E1336">
        <v>5.8</v>
      </c>
      <c r="F1336">
        <f>IF(martianeum[[#This Row],[zawartosc '[%']]]&gt;=1,martianeum[[#This Row],[masa '[kg']]]*martianeum[[#This Row],[zawartosc '[%']]]*0.01,0)</f>
        <v>1.3513999999999999</v>
      </c>
      <c r="G1336">
        <f>martianeum[[#This Row],[stan_magazynu '[kg']]]+martianeum[[#This Row],[ile_kg_materiału_z_ładunku]]</f>
        <v>36.986699999999921</v>
      </c>
      <c r="H1336">
        <f>IF(martianeum[[#This Row],[stan_po_wydobyciu_z_ładunku]]&gt;=100,100,0)</f>
        <v>0</v>
      </c>
      <c r="I1336">
        <f>martianeum[[#This Row],[stan_po_wydobyciu_z_ładunku]]-martianeum[[#This Row],[ile_zabiera_na_orbite]]</f>
        <v>36.986699999999921</v>
      </c>
    </row>
    <row r="1337" spans="1:9" x14ac:dyDescent="0.25">
      <c r="A1337" s="1">
        <v>49976</v>
      </c>
      <c r="B1337">
        <f t="shared" si="20"/>
        <v>36.986699999999921</v>
      </c>
      <c r="C1337" t="s">
        <v>7</v>
      </c>
      <c r="D1337">
        <v>18.7</v>
      </c>
      <c r="E1337">
        <v>1.1000000000000001</v>
      </c>
      <c r="F1337">
        <f>IF(martianeum[[#This Row],[zawartosc '[%']]]&gt;=1,martianeum[[#This Row],[masa '[kg']]]*martianeum[[#This Row],[zawartosc '[%']]]*0.01,0)</f>
        <v>0.20569999999999999</v>
      </c>
      <c r="G1337">
        <f>martianeum[[#This Row],[stan_magazynu '[kg']]]+martianeum[[#This Row],[ile_kg_materiału_z_ładunku]]</f>
        <v>37.192399999999921</v>
      </c>
      <c r="H1337">
        <f>IF(martianeum[[#This Row],[stan_po_wydobyciu_z_ładunku]]&gt;=100,100,0)</f>
        <v>0</v>
      </c>
      <c r="I1337">
        <f>martianeum[[#This Row],[stan_po_wydobyciu_z_ładunku]]-martianeum[[#This Row],[ile_zabiera_na_orbite]]</f>
        <v>37.192399999999921</v>
      </c>
    </row>
    <row r="1338" spans="1:9" x14ac:dyDescent="0.25">
      <c r="A1338" s="1">
        <v>49977</v>
      </c>
      <c r="B1338">
        <f t="shared" si="20"/>
        <v>37.192399999999921</v>
      </c>
      <c r="C1338" t="s">
        <v>17</v>
      </c>
      <c r="D1338">
        <v>27.9</v>
      </c>
      <c r="E1338">
        <v>2.6</v>
      </c>
      <c r="F1338">
        <f>IF(martianeum[[#This Row],[zawartosc '[%']]]&gt;=1,martianeum[[#This Row],[masa '[kg']]]*martianeum[[#This Row],[zawartosc '[%']]]*0.01,0)</f>
        <v>0.72539999999999993</v>
      </c>
      <c r="G1338">
        <f>martianeum[[#This Row],[stan_magazynu '[kg']]]+martianeum[[#This Row],[ile_kg_materiału_z_ładunku]]</f>
        <v>37.917799999999922</v>
      </c>
      <c r="H1338">
        <f>IF(martianeum[[#This Row],[stan_po_wydobyciu_z_ładunku]]&gt;=100,100,0)</f>
        <v>0</v>
      </c>
      <c r="I1338">
        <f>martianeum[[#This Row],[stan_po_wydobyciu_z_ładunku]]-martianeum[[#This Row],[ile_zabiera_na_orbite]]</f>
        <v>37.917799999999922</v>
      </c>
    </row>
    <row r="1339" spans="1:9" x14ac:dyDescent="0.25">
      <c r="A1339" s="1">
        <v>49978</v>
      </c>
      <c r="B1339">
        <f t="shared" si="20"/>
        <v>37.917799999999922</v>
      </c>
      <c r="C1339" t="s">
        <v>18</v>
      </c>
      <c r="D1339">
        <v>19.8</v>
      </c>
      <c r="E1339">
        <v>0</v>
      </c>
      <c r="F1339">
        <f>IF(martianeum[[#This Row],[zawartosc '[%']]]&gt;=1,martianeum[[#This Row],[masa '[kg']]]*martianeum[[#This Row],[zawartosc '[%']]]*0.01,0)</f>
        <v>0</v>
      </c>
      <c r="G1339">
        <f>martianeum[[#This Row],[stan_magazynu '[kg']]]+martianeum[[#This Row],[ile_kg_materiału_z_ładunku]]</f>
        <v>37.917799999999922</v>
      </c>
      <c r="H1339">
        <f>IF(martianeum[[#This Row],[stan_po_wydobyciu_z_ładunku]]&gt;=100,100,0)</f>
        <v>0</v>
      </c>
      <c r="I1339">
        <f>martianeum[[#This Row],[stan_po_wydobyciu_z_ładunku]]-martianeum[[#This Row],[ile_zabiera_na_orbite]]</f>
        <v>37.917799999999922</v>
      </c>
    </row>
    <row r="1340" spans="1:9" x14ac:dyDescent="0.25">
      <c r="A1340" s="1">
        <v>49979</v>
      </c>
      <c r="B1340">
        <f t="shared" si="20"/>
        <v>37.917799999999922</v>
      </c>
      <c r="C1340" t="s">
        <v>11</v>
      </c>
      <c r="D1340">
        <v>16.7</v>
      </c>
      <c r="E1340">
        <v>3.5</v>
      </c>
      <c r="F1340">
        <f>IF(martianeum[[#This Row],[zawartosc '[%']]]&gt;=1,martianeum[[#This Row],[masa '[kg']]]*martianeum[[#This Row],[zawartosc '[%']]]*0.01,0)</f>
        <v>0.58450000000000002</v>
      </c>
      <c r="G1340">
        <f>martianeum[[#This Row],[stan_magazynu '[kg']]]+martianeum[[#This Row],[ile_kg_materiału_z_ładunku]]</f>
        <v>38.50229999999992</v>
      </c>
      <c r="H1340">
        <f>IF(martianeum[[#This Row],[stan_po_wydobyciu_z_ładunku]]&gt;=100,100,0)</f>
        <v>0</v>
      </c>
      <c r="I1340">
        <f>martianeum[[#This Row],[stan_po_wydobyciu_z_ładunku]]-martianeum[[#This Row],[ile_zabiera_na_orbite]]</f>
        <v>38.50229999999992</v>
      </c>
    </row>
    <row r="1341" spans="1:9" x14ac:dyDescent="0.25">
      <c r="A1341" s="1">
        <v>49980</v>
      </c>
      <c r="B1341">
        <f t="shared" si="20"/>
        <v>38.50229999999992</v>
      </c>
      <c r="C1341" t="s">
        <v>23</v>
      </c>
      <c r="D1341">
        <v>28.6</v>
      </c>
      <c r="E1341">
        <v>0</v>
      </c>
      <c r="F1341">
        <f>IF(martianeum[[#This Row],[zawartosc '[%']]]&gt;=1,martianeum[[#This Row],[masa '[kg']]]*martianeum[[#This Row],[zawartosc '[%']]]*0.01,0)</f>
        <v>0</v>
      </c>
      <c r="G1341">
        <f>martianeum[[#This Row],[stan_magazynu '[kg']]]+martianeum[[#This Row],[ile_kg_materiału_z_ładunku]]</f>
        <v>38.50229999999992</v>
      </c>
      <c r="H1341">
        <f>IF(martianeum[[#This Row],[stan_po_wydobyciu_z_ładunku]]&gt;=100,100,0)</f>
        <v>0</v>
      </c>
      <c r="I1341">
        <f>martianeum[[#This Row],[stan_po_wydobyciu_z_ładunku]]-martianeum[[#This Row],[ile_zabiera_na_orbite]]</f>
        <v>38.50229999999992</v>
      </c>
    </row>
    <row r="1342" spans="1:9" x14ac:dyDescent="0.25">
      <c r="A1342" s="1">
        <v>49981</v>
      </c>
      <c r="B1342">
        <f t="shared" si="20"/>
        <v>38.50229999999992</v>
      </c>
      <c r="C1342" t="s">
        <v>10</v>
      </c>
      <c r="D1342">
        <v>10.8</v>
      </c>
      <c r="E1342">
        <v>32.9</v>
      </c>
      <c r="F1342">
        <f>IF(martianeum[[#This Row],[zawartosc '[%']]]&gt;=1,martianeum[[#This Row],[masa '[kg']]]*martianeum[[#This Row],[zawartosc '[%']]]*0.01,0)</f>
        <v>3.5531999999999999</v>
      </c>
      <c r="G1342">
        <f>martianeum[[#This Row],[stan_magazynu '[kg']]]+martianeum[[#This Row],[ile_kg_materiału_z_ładunku]]</f>
        <v>42.055499999999917</v>
      </c>
      <c r="H1342">
        <f>IF(martianeum[[#This Row],[stan_po_wydobyciu_z_ładunku]]&gt;=100,100,0)</f>
        <v>0</v>
      </c>
      <c r="I1342">
        <f>martianeum[[#This Row],[stan_po_wydobyciu_z_ładunku]]-martianeum[[#This Row],[ile_zabiera_na_orbite]]</f>
        <v>42.055499999999917</v>
      </c>
    </row>
    <row r="1343" spans="1:9" x14ac:dyDescent="0.25">
      <c r="A1343" s="1">
        <v>49982</v>
      </c>
      <c r="B1343">
        <f t="shared" si="20"/>
        <v>42.055499999999917</v>
      </c>
      <c r="C1343" t="s">
        <v>18</v>
      </c>
      <c r="D1343">
        <v>12.8</v>
      </c>
      <c r="E1343">
        <v>0</v>
      </c>
      <c r="F1343">
        <f>IF(martianeum[[#This Row],[zawartosc '[%']]]&gt;=1,martianeum[[#This Row],[masa '[kg']]]*martianeum[[#This Row],[zawartosc '[%']]]*0.01,0)</f>
        <v>0</v>
      </c>
      <c r="G1343">
        <f>martianeum[[#This Row],[stan_magazynu '[kg']]]+martianeum[[#This Row],[ile_kg_materiału_z_ładunku]]</f>
        <v>42.055499999999917</v>
      </c>
      <c r="H1343">
        <f>IF(martianeum[[#This Row],[stan_po_wydobyciu_z_ładunku]]&gt;=100,100,0)</f>
        <v>0</v>
      </c>
      <c r="I1343">
        <f>martianeum[[#This Row],[stan_po_wydobyciu_z_ładunku]]-martianeum[[#This Row],[ile_zabiera_na_orbite]]</f>
        <v>42.055499999999917</v>
      </c>
    </row>
    <row r="1344" spans="1:9" x14ac:dyDescent="0.25">
      <c r="A1344" s="1">
        <v>49983</v>
      </c>
      <c r="B1344">
        <f t="shared" si="20"/>
        <v>42.055499999999917</v>
      </c>
      <c r="C1344" t="s">
        <v>26</v>
      </c>
      <c r="D1344">
        <v>17.600000000000001</v>
      </c>
      <c r="E1344">
        <v>0</v>
      </c>
      <c r="F1344">
        <f>IF(martianeum[[#This Row],[zawartosc '[%']]]&gt;=1,martianeum[[#This Row],[masa '[kg']]]*martianeum[[#This Row],[zawartosc '[%']]]*0.01,0)</f>
        <v>0</v>
      </c>
      <c r="G1344">
        <f>martianeum[[#This Row],[stan_magazynu '[kg']]]+martianeum[[#This Row],[ile_kg_materiału_z_ładunku]]</f>
        <v>42.055499999999917</v>
      </c>
      <c r="H1344">
        <f>IF(martianeum[[#This Row],[stan_po_wydobyciu_z_ładunku]]&gt;=100,100,0)</f>
        <v>0</v>
      </c>
      <c r="I1344">
        <f>martianeum[[#This Row],[stan_po_wydobyciu_z_ładunku]]-martianeum[[#This Row],[ile_zabiera_na_orbite]]</f>
        <v>42.055499999999917</v>
      </c>
    </row>
    <row r="1345" spans="1:9" x14ac:dyDescent="0.25">
      <c r="A1345" s="1">
        <v>49984</v>
      </c>
      <c r="B1345">
        <f t="shared" si="20"/>
        <v>42.055499999999917</v>
      </c>
      <c r="C1345" t="s">
        <v>22</v>
      </c>
      <c r="D1345">
        <v>24.1</v>
      </c>
      <c r="E1345">
        <v>0</v>
      </c>
      <c r="F1345">
        <f>IF(martianeum[[#This Row],[zawartosc '[%']]]&gt;=1,martianeum[[#This Row],[masa '[kg']]]*martianeum[[#This Row],[zawartosc '[%']]]*0.01,0)</f>
        <v>0</v>
      </c>
      <c r="G1345">
        <f>martianeum[[#This Row],[stan_magazynu '[kg']]]+martianeum[[#This Row],[ile_kg_materiału_z_ładunku]]</f>
        <v>42.055499999999917</v>
      </c>
      <c r="H1345">
        <f>IF(martianeum[[#This Row],[stan_po_wydobyciu_z_ładunku]]&gt;=100,100,0)</f>
        <v>0</v>
      </c>
      <c r="I1345">
        <f>martianeum[[#This Row],[stan_po_wydobyciu_z_ładunku]]-martianeum[[#This Row],[ile_zabiera_na_orbite]]</f>
        <v>42.055499999999917</v>
      </c>
    </row>
    <row r="1346" spans="1:9" x14ac:dyDescent="0.25">
      <c r="A1346" s="1">
        <v>49985</v>
      </c>
      <c r="B1346">
        <f t="shared" si="20"/>
        <v>42.055499999999917</v>
      </c>
      <c r="C1346" t="s">
        <v>11</v>
      </c>
      <c r="D1346">
        <v>11.4</v>
      </c>
      <c r="E1346">
        <v>18.2</v>
      </c>
      <c r="F1346">
        <f>IF(martianeum[[#This Row],[zawartosc '[%']]]&gt;=1,martianeum[[#This Row],[masa '[kg']]]*martianeum[[#This Row],[zawartosc '[%']]]*0.01,0)</f>
        <v>2.0747999999999998</v>
      </c>
      <c r="G1346">
        <f>martianeum[[#This Row],[stan_magazynu '[kg']]]+martianeum[[#This Row],[ile_kg_materiału_z_ładunku]]</f>
        <v>44.13029999999992</v>
      </c>
      <c r="H1346">
        <f>IF(martianeum[[#This Row],[stan_po_wydobyciu_z_ładunku]]&gt;=100,100,0)</f>
        <v>0</v>
      </c>
      <c r="I1346">
        <f>martianeum[[#This Row],[stan_po_wydobyciu_z_ładunku]]-martianeum[[#This Row],[ile_zabiera_na_orbite]]</f>
        <v>44.13029999999992</v>
      </c>
    </row>
    <row r="1347" spans="1:9" x14ac:dyDescent="0.25">
      <c r="A1347" s="1">
        <v>49986</v>
      </c>
      <c r="B1347">
        <f t="shared" si="20"/>
        <v>44.13029999999992</v>
      </c>
      <c r="C1347" t="s">
        <v>9</v>
      </c>
      <c r="D1347">
        <v>21.9</v>
      </c>
      <c r="E1347">
        <v>5.4</v>
      </c>
      <c r="F1347">
        <f>IF(martianeum[[#This Row],[zawartosc '[%']]]&gt;=1,martianeum[[#This Row],[masa '[kg']]]*martianeum[[#This Row],[zawartosc '[%']]]*0.01,0)</f>
        <v>1.1826000000000001</v>
      </c>
      <c r="G1347">
        <f>martianeum[[#This Row],[stan_magazynu '[kg']]]+martianeum[[#This Row],[ile_kg_materiału_z_ładunku]]</f>
        <v>45.312899999999921</v>
      </c>
      <c r="H1347">
        <f>IF(martianeum[[#This Row],[stan_po_wydobyciu_z_ładunku]]&gt;=100,100,0)</f>
        <v>0</v>
      </c>
      <c r="I1347">
        <f>martianeum[[#This Row],[stan_po_wydobyciu_z_ładunku]]-martianeum[[#This Row],[ile_zabiera_na_orbite]]</f>
        <v>45.312899999999921</v>
      </c>
    </row>
    <row r="1348" spans="1:9" x14ac:dyDescent="0.25">
      <c r="A1348" s="1">
        <v>49987</v>
      </c>
      <c r="B1348">
        <f t="shared" ref="B1348:B1411" si="21">I1347</f>
        <v>45.312899999999921</v>
      </c>
      <c r="C1348" t="s">
        <v>26</v>
      </c>
      <c r="D1348">
        <v>16.8</v>
      </c>
      <c r="E1348">
        <v>1.6</v>
      </c>
      <c r="F1348">
        <f>IF(martianeum[[#This Row],[zawartosc '[%']]]&gt;=1,martianeum[[#This Row],[masa '[kg']]]*martianeum[[#This Row],[zawartosc '[%']]]*0.01,0)</f>
        <v>0.26880000000000004</v>
      </c>
      <c r="G1348">
        <f>martianeum[[#This Row],[stan_magazynu '[kg']]]+martianeum[[#This Row],[ile_kg_materiału_z_ładunku]]</f>
        <v>45.58169999999992</v>
      </c>
      <c r="H1348">
        <f>IF(martianeum[[#This Row],[stan_po_wydobyciu_z_ładunku]]&gt;=100,100,0)</f>
        <v>0</v>
      </c>
      <c r="I1348">
        <f>martianeum[[#This Row],[stan_po_wydobyciu_z_ładunku]]-martianeum[[#This Row],[ile_zabiera_na_orbite]]</f>
        <v>45.58169999999992</v>
      </c>
    </row>
    <row r="1349" spans="1:9" x14ac:dyDescent="0.25">
      <c r="A1349" s="1">
        <v>49988</v>
      </c>
      <c r="B1349">
        <f t="shared" si="21"/>
        <v>45.58169999999992</v>
      </c>
      <c r="C1349" t="s">
        <v>6</v>
      </c>
      <c r="D1349">
        <v>26</v>
      </c>
      <c r="E1349">
        <v>0</v>
      </c>
      <c r="F1349">
        <f>IF(martianeum[[#This Row],[zawartosc '[%']]]&gt;=1,martianeum[[#This Row],[masa '[kg']]]*martianeum[[#This Row],[zawartosc '[%']]]*0.01,0)</f>
        <v>0</v>
      </c>
      <c r="G1349">
        <f>martianeum[[#This Row],[stan_magazynu '[kg']]]+martianeum[[#This Row],[ile_kg_materiału_z_ładunku]]</f>
        <v>45.58169999999992</v>
      </c>
      <c r="H1349">
        <f>IF(martianeum[[#This Row],[stan_po_wydobyciu_z_ładunku]]&gt;=100,100,0)</f>
        <v>0</v>
      </c>
      <c r="I1349">
        <f>martianeum[[#This Row],[stan_po_wydobyciu_z_ładunku]]-martianeum[[#This Row],[ile_zabiera_na_orbite]]</f>
        <v>45.58169999999992</v>
      </c>
    </row>
    <row r="1350" spans="1:9" x14ac:dyDescent="0.25">
      <c r="A1350" s="1">
        <v>49989</v>
      </c>
      <c r="B1350">
        <f t="shared" si="21"/>
        <v>45.58169999999992</v>
      </c>
      <c r="C1350" t="s">
        <v>11</v>
      </c>
      <c r="D1350">
        <v>20.2</v>
      </c>
      <c r="E1350">
        <v>10</v>
      </c>
      <c r="F1350">
        <f>IF(martianeum[[#This Row],[zawartosc '[%']]]&gt;=1,martianeum[[#This Row],[masa '[kg']]]*martianeum[[#This Row],[zawartosc '[%']]]*0.01,0)</f>
        <v>2.02</v>
      </c>
      <c r="G1350">
        <f>martianeum[[#This Row],[stan_magazynu '[kg']]]+martianeum[[#This Row],[ile_kg_materiału_z_ładunku]]</f>
        <v>47.601699999999923</v>
      </c>
      <c r="H1350">
        <f>IF(martianeum[[#This Row],[stan_po_wydobyciu_z_ładunku]]&gt;=100,100,0)</f>
        <v>0</v>
      </c>
      <c r="I1350">
        <f>martianeum[[#This Row],[stan_po_wydobyciu_z_ładunku]]-martianeum[[#This Row],[ile_zabiera_na_orbite]]</f>
        <v>47.601699999999923</v>
      </c>
    </row>
    <row r="1351" spans="1:9" x14ac:dyDescent="0.25">
      <c r="A1351" s="1">
        <v>49990</v>
      </c>
      <c r="B1351">
        <f t="shared" si="21"/>
        <v>47.601699999999923</v>
      </c>
      <c r="C1351" t="s">
        <v>19</v>
      </c>
      <c r="D1351">
        <v>20.3</v>
      </c>
      <c r="E1351">
        <v>37.799999999999997</v>
      </c>
      <c r="F1351">
        <f>IF(martianeum[[#This Row],[zawartosc '[%']]]&gt;=1,martianeum[[#This Row],[masa '[kg']]]*martianeum[[#This Row],[zawartosc '[%']]]*0.01,0)</f>
        <v>7.6733999999999991</v>
      </c>
      <c r="G1351">
        <f>martianeum[[#This Row],[stan_magazynu '[kg']]]+martianeum[[#This Row],[ile_kg_materiału_z_ładunku]]</f>
        <v>55.275099999999924</v>
      </c>
      <c r="H1351">
        <f>IF(martianeum[[#This Row],[stan_po_wydobyciu_z_ładunku]]&gt;=100,100,0)</f>
        <v>0</v>
      </c>
      <c r="I1351">
        <f>martianeum[[#This Row],[stan_po_wydobyciu_z_ładunku]]-martianeum[[#This Row],[ile_zabiera_na_orbite]]</f>
        <v>55.275099999999924</v>
      </c>
    </row>
    <row r="1352" spans="1:9" x14ac:dyDescent="0.25">
      <c r="A1352" s="1">
        <v>49991</v>
      </c>
      <c r="B1352">
        <f t="shared" si="21"/>
        <v>55.275099999999924</v>
      </c>
      <c r="C1352" t="s">
        <v>7</v>
      </c>
      <c r="D1352">
        <v>27.5</v>
      </c>
      <c r="E1352">
        <v>20.8</v>
      </c>
      <c r="F1352">
        <f>IF(martianeum[[#This Row],[zawartosc '[%']]]&gt;=1,martianeum[[#This Row],[masa '[kg']]]*martianeum[[#This Row],[zawartosc '[%']]]*0.01,0)</f>
        <v>5.72</v>
      </c>
      <c r="G1352">
        <f>martianeum[[#This Row],[stan_magazynu '[kg']]]+martianeum[[#This Row],[ile_kg_materiału_z_ładunku]]</f>
        <v>60.995099999999923</v>
      </c>
      <c r="H1352">
        <f>IF(martianeum[[#This Row],[stan_po_wydobyciu_z_ładunku]]&gt;=100,100,0)</f>
        <v>0</v>
      </c>
      <c r="I1352">
        <f>martianeum[[#This Row],[stan_po_wydobyciu_z_ładunku]]-martianeum[[#This Row],[ile_zabiera_na_orbite]]</f>
        <v>60.995099999999923</v>
      </c>
    </row>
    <row r="1353" spans="1:9" x14ac:dyDescent="0.25">
      <c r="A1353" s="1">
        <v>49992</v>
      </c>
      <c r="B1353">
        <f t="shared" si="21"/>
        <v>60.995099999999923</v>
      </c>
      <c r="C1353" t="s">
        <v>19</v>
      </c>
      <c r="D1353">
        <v>24.2</v>
      </c>
      <c r="E1353">
        <v>2.9</v>
      </c>
      <c r="F1353">
        <f>IF(martianeum[[#This Row],[zawartosc '[%']]]&gt;=1,martianeum[[#This Row],[masa '[kg']]]*martianeum[[#This Row],[zawartosc '[%']]]*0.01,0)</f>
        <v>0.70179999999999998</v>
      </c>
      <c r="G1353">
        <f>martianeum[[#This Row],[stan_magazynu '[kg']]]+martianeum[[#This Row],[ile_kg_materiału_z_ładunku]]</f>
        <v>61.696899999999921</v>
      </c>
      <c r="H1353">
        <f>IF(martianeum[[#This Row],[stan_po_wydobyciu_z_ładunku]]&gt;=100,100,0)</f>
        <v>0</v>
      </c>
      <c r="I1353">
        <f>martianeum[[#This Row],[stan_po_wydobyciu_z_ładunku]]-martianeum[[#This Row],[ile_zabiera_na_orbite]]</f>
        <v>61.696899999999921</v>
      </c>
    </row>
    <row r="1354" spans="1:9" x14ac:dyDescent="0.25">
      <c r="A1354" s="1">
        <v>49993</v>
      </c>
      <c r="B1354">
        <f t="shared" si="21"/>
        <v>61.696899999999921</v>
      </c>
      <c r="C1354" t="s">
        <v>11</v>
      </c>
      <c r="D1354">
        <v>10.7</v>
      </c>
      <c r="E1354">
        <v>14.3</v>
      </c>
      <c r="F1354">
        <f>IF(martianeum[[#This Row],[zawartosc '[%']]]&gt;=1,martianeum[[#This Row],[masa '[kg']]]*martianeum[[#This Row],[zawartosc '[%']]]*0.01,0)</f>
        <v>1.5301</v>
      </c>
      <c r="G1354">
        <f>martianeum[[#This Row],[stan_magazynu '[kg']]]+martianeum[[#This Row],[ile_kg_materiału_z_ładunku]]</f>
        <v>63.226999999999919</v>
      </c>
      <c r="H1354">
        <f>IF(martianeum[[#This Row],[stan_po_wydobyciu_z_ładunku]]&gt;=100,100,0)</f>
        <v>0</v>
      </c>
      <c r="I1354">
        <f>martianeum[[#This Row],[stan_po_wydobyciu_z_ładunku]]-martianeum[[#This Row],[ile_zabiera_na_orbite]]</f>
        <v>63.226999999999919</v>
      </c>
    </row>
    <row r="1355" spans="1:9" x14ac:dyDescent="0.25">
      <c r="A1355" s="1">
        <v>49994</v>
      </c>
      <c r="B1355">
        <f t="shared" si="21"/>
        <v>63.226999999999919</v>
      </c>
      <c r="C1355" t="s">
        <v>19</v>
      </c>
      <c r="D1355">
        <v>17.3</v>
      </c>
      <c r="E1355">
        <v>0</v>
      </c>
      <c r="F1355">
        <f>IF(martianeum[[#This Row],[zawartosc '[%']]]&gt;=1,martianeum[[#This Row],[masa '[kg']]]*martianeum[[#This Row],[zawartosc '[%']]]*0.01,0)</f>
        <v>0</v>
      </c>
      <c r="G1355">
        <f>martianeum[[#This Row],[stan_magazynu '[kg']]]+martianeum[[#This Row],[ile_kg_materiału_z_ładunku]]</f>
        <v>63.226999999999919</v>
      </c>
      <c r="H1355">
        <f>IF(martianeum[[#This Row],[stan_po_wydobyciu_z_ładunku]]&gt;=100,100,0)</f>
        <v>0</v>
      </c>
      <c r="I1355">
        <f>martianeum[[#This Row],[stan_po_wydobyciu_z_ładunku]]-martianeum[[#This Row],[ile_zabiera_na_orbite]]</f>
        <v>63.226999999999919</v>
      </c>
    </row>
    <row r="1356" spans="1:9" x14ac:dyDescent="0.25">
      <c r="A1356" s="1">
        <v>49995</v>
      </c>
      <c r="B1356">
        <f t="shared" si="21"/>
        <v>63.226999999999919</v>
      </c>
      <c r="C1356" t="s">
        <v>11</v>
      </c>
      <c r="D1356">
        <v>13.5</v>
      </c>
      <c r="E1356">
        <v>21.1</v>
      </c>
      <c r="F1356">
        <f>IF(martianeum[[#This Row],[zawartosc '[%']]]&gt;=1,martianeum[[#This Row],[masa '[kg']]]*martianeum[[#This Row],[zawartosc '[%']]]*0.01,0)</f>
        <v>2.8485000000000005</v>
      </c>
      <c r="G1356">
        <f>martianeum[[#This Row],[stan_magazynu '[kg']]]+martianeum[[#This Row],[ile_kg_materiału_z_ładunku]]</f>
        <v>66.07549999999992</v>
      </c>
      <c r="H1356">
        <f>IF(martianeum[[#This Row],[stan_po_wydobyciu_z_ładunku]]&gt;=100,100,0)</f>
        <v>0</v>
      </c>
      <c r="I1356">
        <f>martianeum[[#This Row],[stan_po_wydobyciu_z_ładunku]]-martianeum[[#This Row],[ile_zabiera_na_orbite]]</f>
        <v>66.07549999999992</v>
      </c>
    </row>
    <row r="1357" spans="1:9" x14ac:dyDescent="0.25">
      <c r="A1357" s="1">
        <v>49996</v>
      </c>
      <c r="B1357">
        <f t="shared" si="21"/>
        <v>66.07549999999992</v>
      </c>
      <c r="C1357" t="s">
        <v>6</v>
      </c>
      <c r="D1357">
        <v>13.6</v>
      </c>
      <c r="E1357">
        <v>6</v>
      </c>
      <c r="F1357">
        <f>IF(martianeum[[#This Row],[zawartosc '[%']]]&gt;=1,martianeum[[#This Row],[masa '[kg']]]*martianeum[[#This Row],[zawartosc '[%']]]*0.01,0)</f>
        <v>0.81599999999999995</v>
      </c>
      <c r="G1357">
        <f>martianeum[[#This Row],[stan_magazynu '[kg']]]+martianeum[[#This Row],[ile_kg_materiału_z_ładunku]]</f>
        <v>66.891499999999922</v>
      </c>
      <c r="H1357">
        <f>IF(martianeum[[#This Row],[stan_po_wydobyciu_z_ładunku]]&gt;=100,100,0)</f>
        <v>0</v>
      </c>
      <c r="I1357">
        <f>martianeum[[#This Row],[stan_po_wydobyciu_z_ładunku]]-martianeum[[#This Row],[ile_zabiera_na_orbite]]</f>
        <v>66.891499999999922</v>
      </c>
    </row>
    <row r="1358" spans="1:9" x14ac:dyDescent="0.25">
      <c r="A1358" s="1">
        <v>49997</v>
      </c>
      <c r="B1358">
        <f t="shared" si="21"/>
        <v>66.891499999999922</v>
      </c>
      <c r="C1358" t="s">
        <v>5</v>
      </c>
      <c r="D1358">
        <v>19.899999999999999</v>
      </c>
      <c r="E1358">
        <v>0</v>
      </c>
      <c r="F1358">
        <f>IF(martianeum[[#This Row],[zawartosc '[%']]]&gt;=1,martianeum[[#This Row],[masa '[kg']]]*martianeum[[#This Row],[zawartosc '[%']]]*0.01,0)</f>
        <v>0</v>
      </c>
      <c r="G1358">
        <f>martianeum[[#This Row],[stan_magazynu '[kg']]]+martianeum[[#This Row],[ile_kg_materiału_z_ładunku]]</f>
        <v>66.891499999999922</v>
      </c>
      <c r="H1358">
        <f>IF(martianeum[[#This Row],[stan_po_wydobyciu_z_ładunku]]&gt;=100,100,0)</f>
        <v>0</v>
      </c>
      <c r="I1358">
        <f>martianeum[[#This Row],[stan_po_wydobyciu_z_ładunku]]-martianeum[[#This Row],[ile_zabiera_na_orbite]]</f>
        <v>66.891499999999922</v>
      </c>
    </row>
    <row r="1359" spans="1:9" x14ac:dyDescent="0.25">
      <c r="A1359" s="1">
        <v>49998</v>
      </c>
      <c r="B1359">
        <f t="shared" si="21"/>
        <v>66.891499999999922</v>
      </c>
      <c r="C1359" t="s">
        <v>18</v>
      </c>
      <c r="D1359">
        <v>13.1</v>
      </c>
      <c r="E1359">
        <v>10.199999999999999</v>
      </c>
      <c r="F1359">
        <f>IF(martianeum[[#This Row],[zawartosc '[%']]]&gt;=1,martianeum[[#This Row],[masa '[kg']]]*martianeum[[#This Row],[zawartosc '[%']]]*0.01,0)</f>
        <v>1.3361999999999998</v>
      </c>
      <c r="G1359">
        <f>martianeum[[#This Row],[stan_magazynu '[kg']]]+martianeum[[#This Row],[ile_kg_materiału_z_ładunku]]</f>
        <v>68.227699999999928</v>
      </c>
      <c r="H1359">
        <f>IF(martianeum[[#This Row],[stan_po_wydobyciu_z_ładunku]]&gt;=100,100,0)</f>
        <v>0</v>
      </c>
      <c r="I1359">
        <f>martianeum[[#This Row],[stan_po_wydobyciu_z_ładunku]]-martianeum[[#This Row],[ile_zabiera_na_orbite]]</f>
        <v>68.227699999999928</v>
      </c>
    </row>
    <row r="1360" spans="1:9" x14ac:dyDescent="0.25">
      <c r="A1360" s="1">
        <v>49999</v>
      </c>
      <c r="B1360">
        <f t="shared" si="21"/>
        <v>68.227699999999928</v>
      </c>
      <c r="C1360" t="s">
        <v>21</v>
      </c>
      <c r="D1360">
        <v>29.8</v>
      </c>
      <c r="E1360">
        <v>1.9</v>
      </c>
      <c r="F1360">
        <f>IF(martianeum[[#This Row],[zawartosc '[%']]]&gt;=1,martianeum[[#This Row],[masa '[kg']]]*martianeum[[#This Row],[zawartosc '[%']]]*0.01,0)</f>
        <v>0.56620000000000004</v>
      </c>
      <c r="G1360">
        <f>martianeum[[#This Row],[stan_magazynu '[kg']]]+martianeum[[#This Row],[ile_kg_materiału_z_ładunku]]</f>
        <v>68.793899999999923</v>
      </c>
      <c r="H1360">
        <f>IF(martianeum[[#This Row],[stan_po_wydobyciu_z_ładunku]]&gt;=100,100,0)</f>
        <v>0</v>
      </c>
      <c r="I1360">
        <f>martianeum[[#This Row],[stan_po_wydobyciu_z_ładunku]]-martianeum[[#This Row],[ile_zabiera_na_orbite]]</f>
        <v>68.793899999999923</v>
      </c>
    </row>
    <row r="1361" spans="1:9" x14ac:dyDescent="0.25">
      <c r="A1361" s="1">
        <v>50000</v>
      </c>
      <c r="B1361">
        <f t="shared" si="21"/>
        <v>68.793899999999923</v>
      </c>
      <c r="C1361" t="s">
        <v>28</v>
      </c>
      <c r="D1361">
        <v>23.7</v>
      </c>
      <c r="E1361">
        <v>0.3</v>
      </c>
      <c r="F1361">
        <f>IF(martianeum[[#This Row],[zawartosc '[%']]]&gt;=1,martianeum[[#This Row],[masa '[kg']]]*martianeum[[#This Row],[zawartosc '[%']]]*0.01,0)</f>
        <v>0</v>
      </c>
      <c r="G1361">
        <f>martianeum[[#This Row],[stan_magazynu '[kg']]]+martianeum[[#This Row],[ile_kg_materiału_z_ładunku]]</f>
        <v>68.793899999999923</v>
      </c>
      <c r="H1361">
        <f>IF(martianeum[[#This Row],[stan_po_wydobyciu_z_ładunku]]&gt;=100,100,0)</f>
        <v>0</v>
      </c>
      <c r="I1361">
        <f>martianeum[[#This Row],[stan_po_wydobyciu_z_ładunku]]-martianeum[[#This Row],[ile_zabiera_na_orbite]]</f>
        <v>68.793899999999923</v>
      </c>
    </row>
    <row r="1362" spans="1:9" x14ac:dyDescent="0.25">
      <c r="A1362" s="1">
        <v>50001</v>
      </c>
      <c r="B1362">
        <f t="shared" si="21"/>
        <v>68.793899999999923</v>
      </c>
      <c r="C1362" t="s">
        <v>19</v>
      </c>
      <c r="D1362">
        <v>14</v>
      </c>
      <c r="E1362">
        <v>0</v>
      </c>
      <c r="F1362">
        <f>IF(martianeum[[#This Row],[zawartosc '[%']]]&gt;=1,martianeum[[#This Row],[masa '[kg']]]*martianeum[[#This Row],[zawartosc '[%']]]*0.01,0)</f>
        <v>0</v>
      </c>
      <c r="G1362">
        <f>martianeum[[#This Row],[stan_magazynu '[kg']]]+martianeum[[#This Row],[ile_kg_materiału_z_ładunku]]</f>
        <v>68.793899999999923</v>
      </c>
      <c r="H1362">
        <f>IF(martianeum[[#This Row],[stan_po_wydobyciu_z_ładunku]]&gt;=100,100,0)</f>
        <v>0</v>
      </c>
      <c r="I1362">
        <f>martianeum[[#This Row],[stan_po_wydobyciu_z_ładunku]]-martianeum[[#This Row],[ile_zabiera_na_orbite]]</f>
        <v>68.793899999999923</v>
      </c>
    </row>
    <row r="1363" spans="1:9" x14ac:dyDescent="0.25">
      <c r="A1363" s="1">
        <v>50002</v>
      </c>
      <c r="B1363">
        <f t="shared" si="21"/>
        <v>68.793899999999923</v>
      </c>
      <c r="C1363" t="s">
        <v>30</v>
      </c>
      <c r="D1363">
        <v>19</v>
      </c>
      <c r="E1363">
        <v>0.5</v>
      </c>
      <c r="F1363">
        <f>IF(martianeum[[#This Row],[zawartosc '[%']]]&gt;=1,martianeum[[#This Row],[masa '[kg']]]*martianeum[[#This Row],[zawartosc '[%']]]*0.01,0)</f>
        <v>0</v>
      </c>
      <c r="G1363">
        <f>martianeum[[#This Row],[stan_magazynu '[kg']]]+martianeum[[#This Row],[ile_kg_materiału_z_ładunku]]</f>
        <v>68.793899999999923</v>
      </c>
      <c r="H1363">
        <f>IF(martianeum[[#This Row],[stan_po_wydobyciu_z_ładunku]]&gt;=100,100,0)</f>
        <v>0</v>
      </c>
      <c r="I1363">
        <f>martianeum[[#This Row],[stan_po_wydobyciu_z_ładunku]]-martianeum[[#This Row],[ile_zabiera_na_orbite]]</f>
        <v>68.793899999999923</v>
      </c>
    </row>
    <row r="1364" spans="1:9" x14ac:dyDescent="0.25">
      <c r="A1364" s="1">
        <v>50003</v>
      </c>
      <c r="B1364">
        <f t="shared" si="21"/>
        <v>68.793899999999923</v>
      </c>
      <c r="C1364" t="s">
        <v>32</v>
      </c>
      <c r="D1364">
        <v>23.9</v>
      </c>
      <c r="E1364">
        <v>0.5</v>
      </c>
      <c r="F1364">
        <f>IF(martianeum[[#This Row],[zawartosc '[%']]]&gt;=1,martianeum[[#This Row],[masa '[kg']]]*martianeum[[#This Row],[zawartosc '[%']]]*0.01,0)</f>
        <v>0</v>
      </c>
      <c r="G1364">
        <f>martianeum[[#This Row],[stan_magazynu '[kg']]]+martianeum[[#This Row],[ile_kg_materiału_z_ładunku]]</f>
        <v>68.793899999999923</v>
      </c>
      <c r="H1364">
        <f>IF(martianeum[[#This Row],[stan_po_wydobyciu_z_ładunku]]&gt;=100,100,0)</f>
        <v>0</v>
      </c>
      <c r="I1364">
        <f>martianeum[[#This Row],[stan_po_wydobyciu_z_ładunku]]-martianeum[[#This Row],[ile_zabiera_na_orbite]]</f>
        <v>68.793899999999923</v>
      </c>
    </row>
    <row r="1365" spans="1:9" x14ac:dyDescent="0.25">
      <c r="A1365" s="1">
        <v>50004</v>
      </c>
      <c r="B1365">
        <f t="shared" si="21"/>
        <v>68.793899999999923</v>
      </c>
      <c r="C1365" t="s">
        <v>19</v>
      </c>
      <c r="D1365">
        <v>12.8</v>
      </c>
      <c r="E1365">
        <v>26.7</v>
      </c>
      <c r="F1365">
        <f>IF(martianeum[[#This Row],[zawartosc '[%']]]&gt;=1,martianeum[[#This Row],[masa '[kg']]]*martianeum[[#This Row],[zawartosc '[%']]]*0.01,0)</f>
        <v>3.4176000000000002</v>
      </c>
      <c r="G1365">
        <f>martianeum[[#This Row],[stan_magazynu '[kg']]]+martianeum[[#This Row],[ile_kg_materiału_z_ładunku]]</f>
        <v>72.211499999999916</v>
      </c>
      <c r="H1365">
        <f>IF(martianeum[[#This Row],[stan_po_wydobyciu_z_ładunku]]&gt;=100,100,0)</f>
        <v>0</v>
      </c>
      <c r="I1365">
        <f>martianeum[[#This Row],[stan_po_wydobyciu_z_ładunku]]-martianeum[[#This Row],[ile_zabiera_na_orbite]]</f>
        <v>72.211499999999916</v>
      </c>
    </row>
    <row r="1366" spans="1:9" x14ac:dyDescent="0.25">
      <c r="A1366" s="1">
        <v>50005</v>
      </c>
      <c r="B1366">
        <f t="shared" si="21"/>
        <v>72.211499999999916</v>
      </c>
      <c r="C1366" t="s">
        <v>7</v>
      </c>
      <c r="D1366">
        <v>26.9</v>
      </c>
      <c r="E1366">
        <v>4.5</v>
      </c>
      <c r="F1366">
        <f>IF(martianeum[[#This Row],[zawartosc '[%']]]&gt;=1,martianeum[[#This Row],[masa '[kg']]]*martianeum[[#This Row],[zawartosc '[%']]]*0.01,0)</f>
        <v>1.2104999999999999</v>
      </c>
      <c r="G1366">
        <f>martianeum[[#This Row],[stan_magazynu '[kg']]]+martianeum[[#This Row],[ile_kg_materiału_z_ładunku]]</f>
        <v>73.421999999999912</v>
      </c>
      <c r="H1366">
        <f>IF(martianeum[[#This Row],[stan_po_wydobyciu_z_ładunku]]&gt;=100,100,0)</f>
        <v>0</v>
      </c>
      <c r="I1366">
        <f>martianeum[[#This Row],[stan_po_wydobyciu_z_ładunku]]-martianeum[[#This Row],[ile_zabiera_na_orbite]]</f>
        <v>73.421999999999912</v>
      </c>
    </row>
    <row r="1367" spans="1:9" x14ac:dyDescent="0.25">
      <c r="A1367" s="1">
        <v>50006</v>
      </c>
      <c r="B1367">
        <f t="shared" si="21"/>
        <v>73.421999999999912</v>
      </c>
      <c r="C1367" t="s">
        <v>26</v>
      </c>
      <c r="D1367">
        <v>10.6</v>
      </c>
      <c r="E1367">
        <v>0</v>
      </c>
      <c r="F1367">
        <f>IF(martianeum[[#This Row],[zawartosc '[%']]]&gt;=1,martianeum[[#This Row],[masa '[kg']]]*martianeum[[#This Row],[zawartosc '[%']]]*0.01,0)</f>
        <v>0</v>
      </c>
      <c r="G1367">
        <f>martianeum[[#This Row],[stan_magazynu '[kg']]]+martianeum[[#This Row],[ile_kg_materiału_z_ładunku]]</f>
        <v>73.421999999999912</v>
      </c>
      <c r="H1367">
        <f>IF(martianeum[[#This Row],[stan_po_wydobyciu_z_ładunku]]&gt;=100,100,0)</f>
        <v>0</v>
      </c>
      <c r="I1367">
        <f>martianeum[[#This Row],[stan_po_wydobyciu_z_ładunku]]-martianeum[[#This Row],[ile_zabiera_na_orbite]]</f>
        <v>73.421999999999912</v>
      </c>
    </row>
    <row r="1368" spans="1:9" x14ac:dyDescent="0.25">
      <c r="A1368" s="1">
        <v>50007</v>
      </c>
      <c r="B1368">
        <f t="shared" si="21"/>
        <v>73.421999999999912</v>
      </c>
      <c r="C1368" t="s">
        <v>11</v>
      </c>
      <c r="D1368">
        <v>21.1</v>
      </c>
      <c r="E1368">
        <v>10.6</v>
      </c>
      <c r="F1368">
        <f>IF(martianeum[[#This Row],[zawartosc '[%']]]&gt;=1,martianeum[[#This Row],[masa '[kg']]]*martianeum[[#This Row],[zawartosc '[%']]]*0.01,0)</f>
        <v>2.2366000000000001</v>
      </c>
      <c r="G1368">
        <f>martianeum[[#This Row],[stan_magazynu '[kg']]]+martianeum[[#This Row],[ile_kg_materiału_z_ładunku]]</f>
        <v>75.658599999999907</v>
      </c>
      <c r="H1368">
        <f>IF(martianeum[[#This Row],[stan_po_wydobyciu_z_ładunku]]&gt;=100,100,0)</f>
        <v>0</v>
      </c>
      <c r="I1368">
        <f>martianeum[[#This Row],[stan_po_wydobyciu_z_ładunku]]-martianeum[[#This Row],[ile_zabiera_na_orbite]]</f>
        <v>75.658599999999907</v>
      </c>
    </row>
    <row r="1369" spans="1:9" x14ac:dyDescent="0.25">
      <c r="A1369" s="1">
        <v>50008</v>
      </c>
      <c r="B1369">
        <f t="shared" si="21"/>
        <v>75.658599999999907</v>
      </c>
      <c r="C1369" t="s">
        <v>6</v>
      </c>
      <c r="D1369">
        <v>11.7</v>
      </c>
      <c r="E1369">
        <v>9.9</v>
      </c>
      <c r="F1369">
        <f>IF(martianeum[[#This Row],[zawartosc '[%']]]&gt;=1,martianeum[[#This Row],[masa '[kg']]]*martianeum[[#This Row],[zawartosc '[%']]]*0.01,0)</f>
        <v>1.1583000000000001</v>
      </c>
      <c r="G1369">
        <f>martianeum[[#This Row],[stan_magazynu '[kg']]]+martianeum[[#This Row],[ile_kg_materiału_z_ładunku]]</f>
        <v>76.816899999999904</v>
      </c>
      <c r="H1369">
        <f>IF(martianeum[[#This Row],[stan_po_wydobyciu_z_ładunku]]&gt;=100,100,0)</f>
        <v>0</v>
      </c>
      <c r="I1369">
        <f>martianeum[[#This Row],[stan_po_wydobyciu_z_ładunku]]-martianeum[[#This Row],[ile_zabiera_na_orbite]]</f>
        <v>76.816899999999904</v>
      </c>
    </row>
    <row r="1370" spans="1:9" x14ac:dyDescent="0.25">
      <c r="A1370" s="1">
        <v>50009</v>
      </c>
      <c r="B1370">
        <f t="shared" si="21"/>
        <v>76.816899999999904</v>
      </c>
      <c r="C1370" t="s">
        <v>8</v>
      </c>
      <c r="D1370">
        <v>20.5</v>
      </c>
      <c r="E1370">
        <v>3.7</v>
      </c>
      <c r="F1370">
        <f>IF(martianeum[[#This Row],[zawartosc '[%']]]&gt;=1,martianeum[[#This Row],[masa '[kg']]]*martianeum[[#This Row],[zawartosc '[%']]]*0.01,0)</f>
        <v>0.75850000000000006</v>
      </c>
      <c r="G1370">
        <f>martianeum[[#This Row],[stan_magazynu '[kg']]]+martianeum[[#This Row],[ile_kg_materiału_z_ładunku]]</f>
        <v>77.575399999999902</v>
      </c>
      <c r="H1370">
        <f>IF(martianeum[[#This Row],[stan_po_wydobyciu_z_ładunku]]&gt;=100,100,0)</f>
        <v>0</v>
      </c>
      <c r="I1370">
        <f>martianeum[[#This Row],[stan_po_wydobyciu_z_ładunku]]-martianeum[[#This Row],[ile_zabiera_na_orbite]]</f>
        <v>77.575399999999902</v>
      </c>
    </row>
    <row r="1371" spans="1:9" x14ac:dyDescent="0.25">
      <c r="A1371" s="1">
        <v>50010</v>
      </c>
      <c r="B1371">
        <f t="shared" si="21"/>
        <v>77.575399999999902</v>
      </c>
      <c r="C1371" t="s">
        <v>19</v>
      </c>
      <c r="D1371">
        <v>27.4</v>
      </c>
      <c r="E1371">
        <v>10.4</v>
      </c>
      <c r="F1371">
        <f>IF(martianeum[[#This Row],[zawartosc '[%']]]&gt;=1,martianeum[[#This Row],[masa '[kg']]]*martianeum[[#This Row],[zawartosc '[%']]]*0.01,0)</f>
        <v>2.8495999999999997</v>
      </c>
      <c r="G1371">
        <f>martianeum[[#This Row],[stan_magazynu '[kg']]]+martianeum[[#This Row],[ile_kg_materiału_z_ładunku]]</f>
        <v>80.424999999999898</v>
      </c>
      <c r="H1371">
        <f>IF(martianeum[[#This Row],[stan_po_wydobyciu_z_ładunku]]&gt;=100,100,0)</f>
        <v>0</v>
      </c>
      <c r="I1371">
        <f>martianeum[[#This Row],[stan_po_wydobyciu_z_ładunku]]-martianeum[[#This Row],[ile_zabiera_na_orbite]]</f>
        <v>80.424999999999898</v>
      </c>
    </row>
    <row r="1372" spans="1:9" x14ac:dyDescent="0.25">
      <c r="A1372" s="1">
        <v>50011</v>
      </c>
      <c r="B1372">
        <f t="shared" si="21"/>
        <v>80.424999999999898</v>
      </c>
      <c r="C1372" t="s">
        <v>10</v>
      </c>
      <c r="D1372">
        <v>15.8</v>
      </c>
      <c r="E1372">
        <v>10.199999999999999</v>
      </c>
      <c r="F1372">
        <f>IF(martianeum[[#This Row],[zawartosc '[%']]]&gt;=1,martianeum[[#This Row],[masa '[kg']]]*martianeum[[#This Row],[zawartosc '[%']]]*0.01,0)</f>
        <v>1.6115999999999999</v>
      </c>
      <c r="G1372">
        <f>martianeum[[#This Row],[stan_magazynu '[kg']]]+martianeum[[#This Row],[ile_kg_materiału_z_ładunku]]</f>
        <v>82.036599999999893</v>
      </c>
      <c r="H1372">
        <f>IF(martianeum[[#This Row],[stan_po_wydobyciu_z_ładunku]]&gt;=100,100,0)</f>
        <v>0</v>
      </c>
      <c r="I1372">
        <f>martianeum[[#This Row],[stan_po_wydobyciu_z_ładunku]]-martianeum[[#This Row],[ile_zabiera_na_orbite]]</f>
        <v>82.036599999999893</v>
      </c>
    </row>
    <row r="1373" spans="1:9" x14ac:dyDescent="0.25">
      <c r="A1373" s="1">
        <v>50012</v>
      </c>
      <c r="B1373">
        <f t="shared" si="21"/>
        <v>82.036599999999893</v>
      </c>
      <c r="C1373" t="s">
        <v>19</v>
      </c>
      <c r="D1373">
        <v>19.600000000000001</v>
      </c>
      <c r="E1373">
        <v>0</v>
      </c>
      <c r="F1373">
        <f>IF(martianeum[[#This Row],[zawartosc '[%']]]&gt;=1,martianeum[[#This Row],[masa '[kg']]]*martianeum[[#This Row],[zawartosc '[%']]]*0.01,0)</f>
        <v>0</v>
      </c>
      <c r="G1373">
        <f>martianeum[[#This Row],[stan_magazynu '[kg']]]+martianeum[[#This Row],[ile_kg_materiału_z_ładunku]]</f>
        <v>82.036599999999893</v>
      </c>
      <c r="H1373">
        <f>IF(martianeum[[#This Row],[stan_po_wydobyciu_z_ładunku]]&gt;=100,100,0)</f>
        <v>0</v>
      </c>
      <c r="I1373">
        <f>martianeum[[#This Row],[stan_po_wydobyciu_z_ładunku]]-martianeum[[#This Row],[ile_zabiera_na_orbite]]</f>
        <v>82.036599999999893</v>
      </c>
    </row>
    <row r="1374" spans="1:9" x14ac:dyDescent="0.25">
      <c r="A1374" s="1">
        <v>50013</v>
      </c>
      <c r="B1374">
        <f t="shared" si="21"/>
        <v>82.036599999999893</v>
      </c>
      <c r="C1374" t="s">
        <v>10</v>
      </c>
      <c r="D1374">
        <v>16.899999999999999</v>
      </c>
      <c r="E1374">
        <v>48.4</v>
      </c>
      <c r="F1374">
        <f>IF(martianeum[[#This Row],[zawartosc '[%']]]&gt;=1,martianeum[[#This Row],[masa '[kg']]]*martianeum[[#This Row],[zawartosc '[%']]]*0.01,0)</f>
        <v>8.1795999999999989</v>
      </c>
      <c r="G1374">
        <f>martianeum[[#This Row],[stan_magazynu '[kg']]]+martianeum[[#This Row],[ile_kg_materiału_z_ładunku]]</f>
        <v>90.216199999999887</v>
      </c>
      <c r="H1374">
        <f>IF(martianeum[[#This Row],[stan_po_wydobyciu_z_ładunku]]&gt;=100,100,0)</f>
        <v>0</v>
      </c>
      <c r="I1374">
        <f>martianeum[[#This Row],[stan_po_wydobyciu_z_ładunku]]-martianeum[[#This Row],[ile_zabiera_na_orbite]]</f>
        <v>90.216199999999887</v>
      </c>
    </row>
    <row r="1375" spans="1:9" x14ac:dyDescent="0.25">
      <c r="A1375" s="1">
        <v>50014</v>
      </c>
      <c r="B1375">
        <f t="shared" si="21"/>
        <v>90.216199999999887</v>
      </c>
      <c r="C1375" t="s">
        <v>19</v>
      </c>
      <c r="D1375">
        <v>12.2</v>
      </c>
      <c r="E1375">
        <v>0</v>
      </c>
      <c r="F1375">
        <f>IF(martianeum[[#This Row],[zawartosc '[%']]]&gt;=1,martianeum[[#This Row],[masa '[kg']]]*martianeum[[#This Row],[zawartosc '[%']]]*0.01,0)</f>
        <v>0</v>
      </c>
      <c r="G1375">
        <f>martianeum[[#This Row],[stan_magazynu '[kg']]]+martianeum[[#This Row],[ile_kg_materiału_z_ładunku]]</f>
        <v>90.216199999999887</v>
      </c>
      <c r="H1375">
        <f>IF(martianeum[[#This Row],[stan_po_wydobyciu_z_ładunku]]&gt;=100,100,0)</f>
        <v>0</v>
      </c>
      <c r="I1375">
        <f>martianeum[[#This Row],[stan_po_wydobyciu_z_ładunku]]-martianeum[[#This Row],[ile_zabiera_na_orbite]]</f>
        <v>90.216199999999887</v>
      </c>
    </row>
    <row r="1376" spans="1:9" x14ac:dyDescent="0.25">
      <c r="A1376" s="1">
        <v>50015</v>
      </c>
      <c r="B1376">
        <f t="shared" si="21"/>
        <v>90.216199999999887</v>
      </c>
      <c r="C1376" t="s">
        <v>10</v>
      </c>
      <c r="D1376">
        <v>16.600000000000001</v>
      </c>
      <c r="E1376">
        <v>14.1</v>
      </c>
      <c r="F1376">
        <f>IF(martianeum[[#This Row],[zawartosc '[%']]]&gt;=1,martianeum[[#This Row],[masa '[kg']]]*martianeum[[#This Row],[zawartosc '[%']]]*0.01,0)</f>
        <v>2.3406000000000002</v>
      </c>
      <c r="G1376">
        <f>martianeum[[#This Row],[stan_magazynu '[kg']]]+martianeum[[#This Row],[ile_kg_materiału_z_ładunku]]</f>
        <v>92.556799999999882</v>
      </c>
      <c r="H1376">
        <f>IF(martianeum[[#This Row],[stan_po_wydobyciu_z_ładunku]]&gt;=100,100,0)</f>
        <v>0</v>
      </c>
      <c r="I1376">
        <f>martianeum[[#This Row],[stan_po_wydobyciu_z_ładunku]]-martianeum[[#This Row],[ile_zabiera_na_orbite]]</f>
        <v>92.556799999999882</v>
      </c>
    </row>
    <row r="1377" spans="1:9" x14ac:dyDescent="0.25">
      <c r="A1377" s="1">
        <v>50016</v>
      </c>
      <c r="B1377">
        <f t="shared" si="21"/>
        <v>92.556799999999882</v>
      </c>
      <c r="C1377" t="s">
        <v>11</v>
      </c>
      <c r="D1377">
        <v>27.6</v>
      </c>
      <c r="E1377">
        <v>0</v>
      </c>
      <c r="F1377">
        <f>IF(martianeum[[#This Row],[zawartosc '[%']]]&gt;=1,martianeum[[#This Row],[masa '[kg']]]*martianeum[[#This Row],[zawartosc '[%']]]*0.01,0)</f>
        <v>0</v>
      </c>
      <c r="G1377">
        <f>martianeum[[#This Row],[stan_magazynu '[kg']]]+martianeum[[#This Row],[ile_kg_materiału_z_ładunku]]</f>
        <v>92.556799999999882</v>
      </c>
      <c r="H1377">
        <f>IF(martianeum[[#This Row],[stan_po_wydobyciu_z_ładunku]]&gt;=100,100,0)</f>
        <v>0</v>
      </c>
      <c r="I1377">
        <f>martianeum[[#This Row],[stan_po_wydobyciu_z_ładunku]]-martianeum[[#This Row],[ile_zabiera_na_orbite]]</f>
        <v>92.556799999999882</v>
      </c>
    </row>
    <row r="1378" spans="1:9" x14ac:dyDescent="0.25">
      <c r="A1378" s="1">
        <v>50017</v>
      </c>
      <c r="B1378">
        <f t="shared" si="21"/>
        <v>92.556799999999882</v>
      </c>
      <c r="C1378" t="s">
        <v>15</v>
      </c>
      <c r="D1378">
        <v>24.8</v>
      </c>
      <c r="E1378">
        <v>0</v>
      </c>
      <c r="F1378">
        <f>IF(martianeum[[#This Row],[zawartosc '[%']]]&gt;=1,martianeum[[#This Row],[masa '[kg']]]*martianeum[[#This Row],[zawartosc '[%']]]*0.01,0)</f>
        <v>0</v>
      </c>
      <c r="G1378">
        <f>martianeum[[#This Row],[stan_magazynu '[kg']]]+martianeum[[#This Row],[ile_kg_materiału_z_ładunku]]</f>
        <v>92.556799999999882</v>
      </c>
      <c r="H1378">
        <f>IF(martianeum[[#This Row],[stan_po_wydobyciu_z_ładunku]]&gt;=100,100,0)</f>
        <v>0</v>
      </c>
      <c r="I1378">
        <f>martianeum[[#This Row],[stan_po_wydobyciu_z_ładunku]]-martianeum[[#This Row],[ile_zabiera_na_orbite]]</f>
        <v>92.556799999999882</v>
      </c>
    </row>
    <row r="1379" spans="1:9" x14ac:dyDescent="0.25">
      <c r="A1379" s="1">
        <v>50018</v>
      </c>
      <c r="B1379">
        <f t="shared" si="21"/>
        <v>92.556799999999882</v>
      </c>
      <c r="C1379" t="s">
        <v>10</v>
      </c>
      <c r="D1379">
        <v>23.1</v>
      </c>
      <c r="E1379">
        <v>29.8</v>
      </c>
      <c r="F1379">
        <f>IF(martianeum[[#This Row],[zawartosc '[%']]]&gt;=1,martianeum[[#This Row],[masa '[kg']]]*martianeum[[#This Row],[zawartosc '[%']]]*0.01,0)</f>
        <v>6.8838000000000008</v>
      </c>
      <c r="G1379">
        <f>martianeum[[#This Row],[stan_magazynu '[kg']]]+martianeum[[#This Row],[ile_kg_materiału_z_ładunku]]</f>
        <v>99.440599999999876</v>
      </c>
      <c r="H1379">
        <f>IF(martianeum[[#This Row],[stan_po_wydobyciu_z_ładunku]]&gt;=100,100,0)</f>
        <v>0</v>
      </c>
      <c r="I1379">
        <f>martianeum[[#This Row],[stan_po_wydobyciu_z_ładunku]]-martianeum[[#This Row],[ile_zabiera_na_orbite]]</f>
        <v>99.440599999999876</v>
      </c>
    </row>
    <row r="1380" spans="1:9" x14ac:dyDescent="0.25">
      <c r="A1380" s="1">
        <v>50019</v>
      </c>
      <c r="B1380">
        <f t="shared" si="21"/>
        <v>99.440599999999876</v>
      </c>
      <c r="C1380" t="s">
        <v>27</v>
      </c>
      <c r="D1380">
        <v>12.4</v>
      </c>
      <c r="E1380">
        <v>6.1</v>
      </c>
      <c r="F1380">
        <f>IF(martianeum[[#This Row],[zawartosc '[%']]]&gt;=1,martianeum[[#This Row],[masa '[kg']]]*martianeum[[#This Row],[zawartosc '[%']]]*0.01,0)</f>
        <v>0.75640000000000007</v>
      </c>
      <c r="G1380">
        <f>martianeum[[#This Row],[stan_magazynu '[kg']]]+martianeum[[#This Row],[ile_kg_materiału_z_ładunku]]</f>
        <v>100.19699999999987</v>
      </c>
      <c r="H1380">
        <f>IF(martianeum[[#This Row],[stan_po_wydobyciu_z_ładunku]]&gt;=100,100,0)</f>
        <v>100</v>
      </c>
      <c r="I1380">
        <f>martianeum[[#This Row],[stan_po_wydobyciu_z_ładunku]]-martianeum[[#This Row],[ile_zabiera_na_orbite]]</f>
        <v>0.19699999999987483</v>
      </c>
    </row>
    <row r="1381" spans="1:9" x14ac:dyDescent="0.25">
      <c r="A1381" s="1">
        <v>50020</v>
      </c>
      <c r="B1381">
        <f t="shared" si="21"/>
        <v>0.19699999999987483</v>
      </c>
      <c r="C1381" t="s">
        <v>19</v>
      </c>
      <c r="D1381">
        <v>13.9</v>
      </c>
      <c r="E1381">
        <v>21.5</v>
      </c>
      <c r="F1381">
        <f>IF(martianeum[[#This Row],[zawartosc '[%']]]&gt;=1,martianeum[[#This Row],[masa '[kg']]]*martianeum[[#This Row],[zawartosc '[%']]]*0.01,0)</f>
        <v>2.9885000000000002</v>
      </c>
      <c r="G1381">
        <f>martianeum[[#This Row],[stan_magazynu '[kg']]]+martianeum[[#This Row],[ile_kg_materiału_z_ładunku]]</f>
        <v>3.185499999999875</v>
      </c>
      <c r="H1381">
        <f>IF(martianeum[[#This Row],[stan_po_wydobyciu_z_ładunku]]&gt;=100,100,0)</f>
        <v>0</v>
      </c>
      <c r="I1381">
        <f>martianeum[[#This Row],[stan_po_wydobyciu_z_ładunku]]-martianeum[[#This Row],[ile_zabiera_na_orbite]]</f>
        <v>3.185499999999875</v>
      </c>
    </row>
    <row r="1382" spans="1:9" x14ac:dyDescent="0.25">
      <c r="A1382" s="1">
        <v>50021</v>
      </c>
      <c r="B1382">
        <f t="shared" si="21"/>
        <v>3.185499999999875</v>
      </c>
      <c r="C1382" t="s">
        <v>20</v>
      </c>
      <c r="D1382">
        <v>16.600000000000001</v>
      </c>
      <c r="E1382">
        <v>4.7</v>
      </c>
      <c r="F1382">
        <f>IF(martianeum[[#This Row],[zawartosc '[%']]]&gt;=1,martianeum[[#This Row],[masa '[kg']]]*martianeum[[#This Row],[zawartosc '[%']]]*0.01,0)</f>
        <v>0.78020000000000012</v>
      </c>
      <c r="G1382">
        <f>martianeum[[#This Row],[stan_magazynu '[kg']]]+martianeum[[#This Row],[ile_kg_materiału_z_ładunku]]</f>
        <v>3.9656999999998752</v>
      </c>
      <c r="H1382">
        <f>IF(martianeum[[#This Row],[stan_po_wydobyciu_z_ładunku]]&gt;=100,100,0)</f>
        <v>0</v>
      </c>
      <c r="I1382">
        <f>martianeum[[#This Row],[stan_po_wydobyciu_z_ładunku]]-martianeum[[#This Row],[ile_zabiera_na_orbite]]</f>
        <v>3.9656999999998752</v>
      </c>
    </row>
    <row r="1383" spans="1:9" x14ac:dyDescent="0.25">
      <c r="A1383" s="1">
        <v>50022</v>
      </c>
      <c r="B1383">
        <f t="shared" si="21"/>
        <v>3.9656999999998752</v>
      </c>
      <c r="C1383" t="s">
        <v>13</v>
      </c>
      <c r="D1383">
        <v>17.7</v>
      </c>
      <c r="E1383">
        <v>14</v>
      </c>
      <c r="F1383">
        <f>IF(martianeum[[#This Row],[zawartosc '[%']]]&gt;=1,martianeum[[#This Row],[masa '[kg']]]*martianeum[[#This Row],[zawartosc '[%']]]*0.01,0)</f>
        <v>2.4779999999999998</v>
      </c>
      <c r="G1383">
        <f>martianeum[[#This Row],[stan_magazynu '[kg']]]+martianeum[[#This Row],[ile_kg_materiału_z_ładunku]]</f>
        <v>6.4436999999998754</v>
      </c>
      <c r="H1383">
        <f>IF(martianeum[[#This Row],[stan_po_wydobyciu_z_ładunku]]&gt;=100,100,0)</f>
        <v>0</v>
      </c>
      <c r="I1383">
        <f>martianeum[[#This Row],[stan_po_wydobyciu_z_ładunku]]-martianeum[[#This Row],[ile_zabiera_na_orbite]]</f>
        <v>6.4436999999998754</v>
      </c>
    </row>
    <row r="1384" spans="1:9" x14ac:dyDescent="0.25">
      <c r="A1384" s="1">
        <v>50023</v>
      </c>
      <c r="B1384">
        <f t="shared" si="21"/>
        <v>6.4436999999998754</v>
      </c>
      <c r="C1384" t="s">
        <v>11</v>
      </c>
      <c r="D1384">
        <v>19</v>
      </c>
      <c r="E1384">
        <v>1.7</v>
      </c>
      <c r="F1384">
        <f>IF(martianeum[[#This Row],[zawartosc '[%']]]&gt;=1,martianeum[[#This Row],[masa '[kg']]]*martianeum[[#This Row],[zawartosc '[%']]]*0.01,0)</f>
        <v>0.32299999999999995</v>
      </c>
      <c r="G1384">
        <f>martianeum[[#This Row],[stan_magazynu '[kg']]]+martianeum[[#This Row],[ile_kg_materiału_z_ładunku]]</f>
        <v>6.7666999999998758</v>
      </c>
      <c r="H1384">
        <f>IF(martianeum[[#This Row],[stan_po_wydobyciu_z_ładunku]]&gt;=100,100,0)</f>
        <v>0</v>
      </c>
      <c r="I1384">
        <f>martianeum[[#This Row],[stan_po_wydobyciu_z_ładunku]]-martianeum[[#This Row],[ile_zabiera_na_orbite]]</f>
        <v>6.7666999999998758</v>
      </c>
    </row>
    <row r="1385" spans="1:9" x14ac:dyDescent="0.25">
      <c r="A1385" s="1">
        <v>50024</v>
      </c>
      <c r="B1385">
        <f t="shared" si="21"/>
        <v>6.7666999999998758</v>
      </c>
      <c r="C1385" t="s">
        <v>7</v>
      </c>
      <c r="D1385">
        <v>29.9</v>
      </c>
      <c r="E1385">
        <v>0</v>
      </c>
      <c r="F1385">
        <f>IF(martianeum[[#This Row],[zawartosc '[%']]]&gt;=1,martianeum[[#This Row],[masa '[kg']]]*martianeum[[#This Row],[zawartosc '[%']]]*0.01,0)</f>
        <v>0</v>
      </c>
      <c r="G1385">
        <f>martianeum[[#This Row],[stan_magazynu '[kg']]]+martianeum[[#This Row],[ile_kg_materiału_z_ładunku]]</f>
        <v>6.7666999999998758</v>
      </c>
      <c r="H1385">
        <f>IF(martianeum[[#This Row],[stan_po_wydobyciu_z_ładunku]]&gt;=100,100,0)</f>
        <v>0</v>
      </c>
      <c r="I1385">
        <f>martianeum[[#This Row],[stan_po_wydobyciu_z_ładunku]]-martianeum[[#This Row],[ile_zabiera_na_orbite]]</f>
        <v>6.7666999999998758</v>
      </c>
    </row>
    <row r="1386" spans="1:9" x14ac:dyDescent="0.25">
      <c r="A1386" s="1">
        <v>50025</v>
      </c>
      <c r="B1386">
        <f t="shared" si="21"/>
        <v>6.7666999999998758</v>
      </c>
      <c r="C1386" t="s">
        <v>19</v>
      </c>
      <c r="D1386">
        <v>23.7</v>
      </c>
      <c r="E1386">
        <v>31.4</v>
      </c>
      <c r="F1386">
        <f>IF(martianeum[[#This Row],[zawartosc '[%']]]&gt;=1,martianeum[[#This Row],[masa '[kg']]]*martianeum[[#This Row],[zawartosc '[%']]]*0.01,0)</f>
        <v>7.4417999999999997</v>
      </c>
      <c r="G1386">
        <f>martianeum[[#This Row],[stan_magazynu '[kg']]]+martianeum[[#This Row],[ile_kg_materiału_z_ładunku]]</f>
        <v>14.208499999999876</v>
      </c>
      <c r="H1386">
        <f>IF(martianeum[[#This Row],[stan_po_wydobyciu_z_ładunku]]&gt;=100,100,0)</f>
        <v>0</v>
      </c>
      <c r="I1386">
        <f>martianeum[[#This Row],[stan_po_wydobyciu_z_ładunku]]-martianeum[[#This Row],[ile_zabiera_na_orbite]]</f>
        <v>14.208499999999876</v>
      </c>
    </row>
    <row r="1387" spans="1:9" x14ac:dyDescent="0.25">
      <c r="A1387" s="1">
        <v>50026</v>
      </c>
      <c r="B1387">
        <f t="shared" si="21"/>
        <v>14.208499999999876</v>
      </c>
      <c r="C1387" t="s">
        <v>10</v>
      </c>
      <c r="D1387">
        <v>25.4</v>
      </c>
      <c r="E1387">
        <v>0</v>
      </c>
      <c r="F1387">
        <f>IF(martianeum[[#This Row],[zawartosc '[%']]]&gt;=1,martianeum[[#This Row],[masa '[kg']]]*martianeum[[#This Row],[zawartosc '[%']]]*0.01,0)</f>
        <v>0</v>
      </c>
      <c r="G1387">
        <f>martianeum[[#This Row],[stan_magazynu '[kg']]]+martianeum[[#This Row],[ile_kg_materiału_z_ładunku]]</f>
        <v>14.208499999999876</v>
      </c>
      <c r="H1387">
        <f>IF(martianeum[[#This Row],[stan_po_wydobyciu_z_ładunku]]&gt;=100,100,0)</f>
        <v>0</v>
      </c>
      <c r="I1387">
        <f>martianeum[[#This Row],[stan_po_wydobyciu_z_ładunku]]-martianeum[[#This Row],[ile_zabiera_na_orbite]]</f>
        <v>14.208499999999876</v>
      </c>
    </row>
    <row r="1388" spans="1:9" x14ac:dyDescent="0.25">
      <c r="A1388" s="1">
        <v>50027</v>
      </c>
      <c r="B1388">
        <f t="shared" si="21"/>
        <v>14.208499999999876</v>
      </c>
      <c r="C1388" t="s">
        <v>18</v>
      </c>
      <c r="D1388">
        <v>24.3</v>
      </c>
      <c r="E1388">
        <v>15.8</v>
      </c>
      <c r="F1388">
        <f>IF(martianeum[[#This Row],[zawartosc '[%']]]&gt;=1,martianeum[[#This Row],[masa '[kg']]]*martianeum[[#This Row],[zawartosc '[%']]]*0.01,0)</f>
        <v>3.8394000000000008</v>
      </c>
      <c r="G1388">
        <f>martianeum[[#This Row],[stan_magazynu '[kg']]]+martianeum[[#This Row],[ile_kg_materiału_z_ładunku]]</f>
        <v>18.047899999999878</v>
      </c>
      <c r="H1388">
        <f>IF(martianeum[[#This Row],[stan_po_wydobyciu_z_ładunku]]&gt;=100,100,0)</f>
        <v>0</v>
      </c>
      <c r="I1388">
        <f>martianeum[[#This Row],[stan_po_wydobyciu_z_ładunku]]-martianeum[[#This Row],[ile_zabiera_na_orbite]]</f>
        <v>18.047899999999878</v>
      </c>
    </row>
    <row r="1389" spans="1:9" x14ac:dyDescent="0.25">
      <c r="A1389" s="1">
        <v>50028</v>
      </c>
      <c r="B1389">
        <f t="shared" si="21"/>
        <v>18.047899999999878</v>
      </c>
      <c r="C1389" t="s">
        <v>7</v>
      </c>
      <c r="D1389">
        <v>10.8</v>
      </c>
      <c r="E1389">
        <v>0</v>
      </c>
      <c r="F1389">
        <f>IF(martianeum[[#This Row],[zawartosc '[%']]]&gt;=1,martianeum[[#This Row],[masa '[kg']]]*martianeum[[#This Row],[zawartosc '[%']]]*0.01,0)</f>
        <v>0</v>
      </c>
      <c r="G1389">
        <f>martianeum[[#This Row],[stan_magazynu '[kg']]]+martianeum[[#This Row],[ile_kg_materiału_z_ładunku]]</f>
        <v>18.047899999999878</v>
      </c>
      <c r="H1389">
        <f>IF(martianeum[[#This Row],[stan_po_wydobyciu_z_ładunku]]&gt;=100,100,0)</f>
        <v>0</v>
      </c>
      <c r="I1389">
        <f>martianeum[[#This Row],[stan_po_wydobyciu_z_ładunku]]-martianeum[[#This Row],[ile_zabiera_na_orbite]]</f>
        <v>18.047899999999878</v>
      </c>
    </row>
    <row r="1390" spans="1:9" x14ac:dyDescent="0.25">
      <c r="A1390" s="1">
        <v>50029</v>
      </c>
      <c r="B1390">
        <f t="shared" si="21"/>
        <v>18.047899999999878</v>
      </c>
      <c r="C1390" t="s">
        <v>10</v>
      </c>
      <c r="D1390">
        <v>19</v>
      </c>
      <c r="E1390">
        <v>9.1</v>
      </c>
      <c r="F1390">
        <f>IF(martianeum[[#This Row],[zawartosc '[%']]]&gt;=1,martianeum[[#This Row],[masa '[kg']]]*martianeum[[#This Row],[zawartosc '[%']]]*0.01,0)</f>
        <v>1.7290000000000001</v>
      </c>
      <c r="G1390">
        <f>martianeum[[#This Row],[stan_magazynu '[kg']]]+martianeum[[#This Row],[ile_kg_materiału_z_ładunku]]</f>
        <v>19.776899999999877</v>
      </c>
      <c r="H1390">
        <f>IF(martianeum[[#This Row],[stan_po_wydobyciu_z_ładunku]]&gt;=100,100,0)</f>
        <v>0</v>
      </c>
      <c r="I1390">
        <f>martianeum[[#This Row],[stan_po_wydobyciu_z_ładunku]]-martianeum[[#This Row],[ile_zabiera_na_orbite]]</f>
        <v>19.776899999999877</v>
      </c>
    </row>
    <row r="1391" spans="1:9" x14ac:dyDescent="0.25">
      <c r="A1391" s="1">
        <v>50030</v>
      </c>
      <c r="B1391">
        <f t="shared" si="21"/>
        <v>19.776899999999877</v>
      </c>
      <c r="C1391" t="s">
        <v>15</v>
      </c>
      <c r="D1391">
        <v>27.8</v>
      </c>
      <c r="E1391">
        <v>15.2</v>
      </c>
      <c r="F1391">
        <f>IF(martianeum[[#This Row],[zawartosc '[%']]]&gt;=1,martianeum[[#This Row],[masa '[kg']]]*martianeum[[#This Row],[zawartosc '[%']]]*0.01,0)</f>
        <v>4.2256</v>
      </c>
      <c r="G1391">
        <f>martianeum[[#This Row],[stan_magazynu '[kg']]]+martianeum[[#This Row],[ile_kg_materiału_z_ładunku]]</f>
        <v>24.002499999999877</v>
      </c>
      <c r="H1391">
        <f>IF(martianeum[[#This Row],[stan_po_wydobyciu_z_ładunku]]&gt;=100,100,0)</f>
        <v>0</v>
      </c>
      <c r="I1391">
        <f>martianeum[[#This Row],[stan_po_wydobyciu_z_ładunku]]-martianeum[[#This Row],[ile_zabiera_na_orbite]]</f>
        <v>24.002499999999877</v>
      </c>
    </row>
    <row r="1392" spans="1:9" x14ac:dyDescent="0.25">
      <c r="A1392" s="1">
        <v>50031</v>
      </c>
      <c r="B1392">
        <f t="shared" si="21"/>
        <v>24.002499999999877</v>
      </c>
      <c r="C1392" t="s">
        <v>7</v>
      </c>
      <c r="D1392">
        <v>28.8</v>
      </c>
      <c r="E1392">
        <v>0</v>
      </c>
      <c r="F1392">
        <f>IF(martianeum[[#This Row],[zawartosc '[%']]]&gt;=1,martianeum[[#This Row],[masa '[kg']]]*martianeum[[#This Row],[zawartosc '[%']]]*0.01,0)</f>
        <v>0</v>
      </c>
      <c r="G1392">
        <f>martianeum[[#This Row],[stan_magazynu '[kg']]]+martianeum[[#This Row],[ile_kg_materiału_z_ładunku]]</f>
        <v>24.002499999999877</v>
      </c>
      <c r="H1392">
        <f>IF(martianeum[[#This Row],[stan_po_wydobyciu_z_ładunku]]&gt;=100,100,0)</f>
        <v>0</v>
      </c>
      <c r="I1392">
        <f>martianeum[[#This Row],[stan_po_wydobyciu_z_ładunku]]-martianeum[[#This Row],[ile_zabiera_na_orbite]]</f>
        <v>24.002499999999877</v>
      </c>
    </row>
    <row r="1393" spans="1:9" x14ac:dyDescent="0.25">
      <c r="A1393" s="1">
        <v>50032</v>
      </c>
      <c r="B1393">
        <f t="shared" si="21"/>
        <v>24.002499999999877</v>
      </c>
      <c r="C1393" t="s">
        <v>5</v>
      </c>
      <c r="D1393">
        <v>12.6</v>
      </c>
      <c r="E1393">
        <v>0.8</v>
      </c>
      <c r="F1393">
        <f>IF(martianeum[[#This Row],[zawartosc '[%']]]&gt;=1,martianeum[[#This Row],[masa '[kg']]]*martianeum[[#This Row],[zawartosc '[%']]]*0.01,0)</f>
        <v>0</v>
      </c>
      <c r="G1393">
        <f>martianeum[[#This Row],[stan_magazynu '[kg']]]+martianeum[[#This Row],[ile_kg_materiału_z_ładunku]]</f>
        <v>24.002499999999877</v>
      </c>
      <c r="H1393">
        <f>IF(martianeum[[#This Row],[stan_po_wydobyciu_z_ładunku]]&gt;=100,100,0)</f>
        <v>0</v>
      </c>
      <c r="I1393">
        <f>martianeum[[#This Row],[stan_po_wydobyciu_z_ładunku]]-martianeum[[#This Row],[ile_zabiera_na_orbite]]</f>
        <v>24.002499999999877</v>
      </c>
    </row>
    <row r="1394" spans="1:9" x14ac:dyDescent="0.25">
      <c r="A1394" s="1">
        <v>50033</v>
      </c>
      <c r="B1394">
        <f t="shared" si="21"/>
        <v>24.002499999999877</v>
      </c>
      <c r="C1394" t="s">
        <v>5</v>
      </c>
      <c r="D1394">
        <v>20.7</v>
      </c>
      <c r="E1394">
        <v>0</v>
      </c>
      <c r="F1394">
        <f>IF(martianeum[[#This Row],[zawartosc '[%']]]&gt;=1,martianeum[[#This Row],[masa '[kg']]]*martianeum[[#This Row],[zawartosc '[%']]]*0.01,0)</f>
        <v>0</v>
      </c>
      <c r="G1394">
        <f>martianeum[[#This Row],[stan_magazynu '[kg']]]+martianeum[[#This Row],[ile_kg_materiału_z_ładunku]]</f>
        <v>24.002499999999877</v>
      </c>
      <c r="H1394">
        <f>IF(martianeum[[#This Row],[stan_po_wydobyciu_z_ładunku]]&gt;=100,100,0)</f>
        <v>0</v>
      </c>
      <c r="I1394">
        <f>martianeum[[#This Row],[stan_po_wydobyciu_z_ładunku]]-martianeum[[#This Row],[ile_zabiera_na_orbite]]</f>
        <v>24.002499999999877</v>
      </c>
    </row>
    <row r="1395" spans="1:9" x14ac:dyDescent="0.25">
      <c r="A1395" s="1">
        <v>50034</v>
      </c>
      <c r="B1395">
        <f t="shared" si="21"/>
        <v>24.002499999999877</v>
      </c>
      <c r="C1395" t="s">
        <v>19</v>
      </c>
      <c r="D1395">
        <v>19.399999999999999</v>
      </c>
      <c r="E1395">
        <v>19.3</v>
      </c>
      <c r="F1395">
        <f>IF(martianeum[[#This Row],[zawartosc '[%']]]&gt;=1,martianeum[[#This Row],[masa '[kg']]]*martianeum[[#This Row],[zawartosc '[%']]]*0.01,0)</f>
        <v>3.7441999999999998</v>
      </c>
      <c r="G1395">
        <f>martianeum[[#This Row],[stan_magazynu '[kg']]]+martianeum[[#This Row],[ile_kg_materiału_z_ładunku]]</f>
        <v>27.746699999999876</v>
      </c>
      <c r="H1395">
        <f>IF(martianeum[[#This Row],[stan_po_wydobyciu_z_ładunku]]&gt;=100,100,0)</f>
        <v>0</v>
      </c>
      <c r="I1395">
        <f>martianeum[[#This Row],[stan_po_wydobyciu_z_ładunku]]-martianeum[[#This Row],[ile_zabiera_na_orbite]]</f>
        <v>27.746699999999876</v>
      </c>
    </row>
    <row r="1396" spans="1:9" x14ac:dyDescent="0.25">
      <c r="A1396" s="1">
        <v>50035</v>
      </c>
      <c r="B1396">
        <f t="shared" si="21"/>
        <v>27.746699999999876</v>
      </c>
      <c r="C1396" t="s">
        <v>10</v>
      </c>
      <c r="D1396">
        <v>24.3</v>
      </c>
      <c r="E1396">
        <v>8.8000000000000007</v>
      </c>
      <c r="F1396">
        <f>IF(martianeum[[#This Row],[zawartosc '[%']]]&gt;=1,martianeum[[#This Row],[masa '[kg']]]*martianeum[[#This Row],[zawartosc '[%']]]*0.01,0)</f>
        <v>2.1384000000000003</v>
      </c>
      <c r="G1396">
        <f>martianeum[[#This Row],[stan_magazynu '[kg']]]+martianeum[[#This Row],[ile_kg_materiału_z_ładunku]]</f>
        <v>29.885099999999877</v>
      </c>
      <c r="H1396">
        <f>IF(martianeum[[#This Row],[stan_po_wydobyciu_z_ładunku]]&gt;=100,100,0)</f>
        <v>0</v>
      </c>
      <c r="I1396">
        <f>martianeum[[#This Row],[stan_po_wydobyciu_z_ładunku]]-martianeum[[#This Row],[ile_zabiera_na_orbite]]</f>
        <v>29.885099999999877</v>
      </c>
    </row>
    <row r="1397" spans="1:9" x14ac:dyDescent="0.25">
      <c r="A1397" s="1">
        <v>50036</v>
      </c>
      <c r="B1397">
        <f t="shared" si="21"/>
        <v>29.885099999999877</v>
      </c>
      <c r="C1397" t="s">
        <v>19</v>
      </c>
      <c r="D1397">
        <v>21.2</v>
      </c>
      <c r="E1397">
        <v>36</v>
      </c>
      <c r="F1397">
        <f>IF(martianeum[[#This Row],[zawartosc '[%']]]&gt;=1,martianeum[[#This Row],[masa '[kg']]]*martianeum[[#This Row],[zawartosc '[%']]]*0.01,0)</f>
        <v>7.6319999999999997</v>
      </c>
      <c r="G1397">
        <f>martianeum[[#This Row],[stan_magazynu '[kg']]]+martianeum[[#This Row],[ile_kg_materiału_z_ładunku]]</f>
        <v>37.517099999999878</v>
      </c>
      <c r="H1397">
        <f>IF(martianeum[[#This Row],[stan_po_wydobyciu_z_ładunku]]&gt;=100,100,0)</f>
        <v>0</v>
      </c>
      <c r="I1397">
        <f>martianeum[[#This Row],[stan_po_wydobyciu_z_ładunku]]-martianeum[[#This Row],[ile_zabiera_na_orbite]]</f>
        <v>37.517099999999878</v>
      </c>
    </row>
    <row r="1398" spans="1:9" x14ac:dyDescent="0.25">
      <c r="A1398" s="1">
        <v>50037</v>
      </c>
      <c r="B1398">
        <f t="shared" si="21"/>
        <v>37.517099999999878</v>
      </c>
      <c r="C1398" t="s">
        <v>5</v>
      </c>
      <c r="D1398">
        <v>28.4</v>
      </c>
      <c r="E1398">
        <v>0</v>
      </c>
      <c r="F1398">
        <f>IF(martianeum[[#This Row],[zawartosc '[%']]]&gt;=1,martianeum[[#This Row],[masa '[kg']]]*martianeum[[#This Row],[zawartosc '[%']]]*0.01,0)</f>
        <v>0</v>
      </c>
      <c r="G1398">
        <f>martianeum[[#This Row],[stan_magazynu '[kg']]]+martianeum[[#This Row],[ile_kg_materiału_z_ładunku]]</f>
        <v>37.517099999999878</v>
      </c>
      <c r="H1398">
        <f>IF(martianeum[[#This Row],[stan_po_wydobyciu_z_ładunku]]&gt;=100,100,0)</f>
        <v>0</v>
      </c>
      <c r="I1398">
        <f>martianeum[[#This Row],[stan_po_wydobyciu_z_ładunku]]-martianeum[[#This Row],[ile_zabiera_na_orbite]]</f>
        <v>37.517099999999878</v>
      </c>
    </row>
    <row r="1399" spans="1:9" x14ac:dyDescent="0.25">
      <c r="A1399" s="1">
        <v>50038</v>
      </c>
      <c r="B1399">
        <f t="shared" si="21"/>
        <v>37.517099999999878</v>
      </c>
      <c r="C1399" t="s">
        <v>27</v>
      </c>
      <c r="D1399">
        <v>17.100000000000001</v>
      </c>
      <c r="E1399">
        <v>5.4</v>
      </c>
      <c r="F1399">
        <f>IF(martianeum[[#This Row],[zawartosc '[%']]]&gt;=1,martianeum[[#This Row],[masa '[kg']]]*martianeum[[#This Row],[zawartosc '[%']]]*0.01,0)</f>
        <v>0.92340000000000022</v>
      </c>
      <c r="G1399">
        <f>martianeum[[#This Row],[stan_magazynu '[kg']]]+martianeum[[#This Row],[ile_kg_materiału_z_ładunku]]</f>
        <v>38.440499999999879</v>
      </c>
      <c r="H1399">
        <f>IF(martianeum[[#This Row],[stan_po_wydobyciu_z_ładunku]]&gt;=100,100,0)</f>
        <v>0</v>
      </c>
      <c r="I1399">
        <f>martianeum[[#This Row],[stan_po_wydobyciu_z_ładunku]]-martianeum[[#This Row],[ile_zabiera_na_orbite]]</f>
        <v>38.440499999999879</v>
      </c>
    </row>
    <row r="1400" spans="1:9" x14ac:dyDescent="0.25">
      <c r="A1400" s="1">
        <v>50039</v>
      </c>
      <c r="B1400">
        <f t="shared" si="21"/>
        <v>38.440499999999879</v>
      </c>
      <c r="C1400" t="s">
        <v>10</v>
      </c>
      <c r="D1400">
        <v>24.4</v>
      </c>
      <c r="E1400">
        <v>23.8</v>
      </c>
      <c r="F1400">
        <f>IF(martianeum[[#This Row],[zawartosc '[%']]]&gt;=1,martianeum[[#This Row],[masa '[kg']]]*martianeum[[#This Row],[zawartosc '[%']]]*0.01,0)</f>
        <v>5.8072000000000008</v>
      </c>
      <c r="G1400">
        <f>martianeum[[#This Row],[stan_magazynu '[kg']]]+martianeum[[#This Row],[ile_kg_materiału_z_ładunku]]</f>
        <v>44.247699999999881</v>
      </c>
      <c r="H1400">
        <f>IF(martianeum[[#This Row],[stan_po_wydobyciu_z_ładunku]]&gt;=100,100,0)</f>
        <v>0</v>
      </c>
      <c r="I1400">
        <f>martianeum[[#This Row],[stan_po_wydobyciu_z_ładunku]]-martianeum[[#This Row],[ile_zabiera_na_orbite]]</f>
        <v>44.247699999999881</v>
      </c>
    </row>
    <row r="1401" spans="1:9" x14ac:dyDescent="0.25">
      <c r="A1401" s="1">
        <v>50040</v>
      </c>
      <c r="B1401">
        <f t="shared" si="21"/>
        <v>44.247699999999881</v>
      </c>
      <c r="C1401" t="s">
        <v>18</v>
      </c>
      <c r="D1401">
        <v>18.5</v>
      </c>
      <c r="E1401">
        <v>6</v>
      </c>
      <c r="F1401">
        <f>IF(martianeum[[#This Row],[zawartosc '[%']]]&gt;=1,martianeum[[#This Row],[masa '[kg']]]*martianeum[[#This Row],[zawartosc '[%']]]*0.01,0)</f>
        <v>1.1100000000000001</v>
      </c>
      <c r="G1401">
        <f>martianeum[[#This Row],[stan_magazynu '[kg']]]+martianeum[[#This Row],[ile_kg_materiału_z_ładunku]]</f>
        <v>45.35769999999988</v>
      </c>
      <c r="H1401">
        <f>IF(martianeum[[#This Row],[stan_po_wydobyciu_z_ładunku]]&gt;=100,100,0)</f>
        <v>0</v>
      </c>
      <c r="I1401">
        <f>martianeum[[#This Row],[stan_po_wydobyciu_z_ładunku]]-martianeum[[#This Row],[ile_zabiera_na_orbite]]</f>
        <v>45.35769999999988</v>
      </c>
    </row>
    <row r="1402" spans="1:9" x14ac:dyDescent="0.25">
      <c r="A1402" s="1">
        <v>50041</v>
      </c>
      <c r="B1402">
        <f t="shared" si="21"/>
        <v>45.35769999999988</v>
      </c>
      <c r="C1402" t="s">
        <v>19</v>
      </c>
      <c r="D1402">
        <v>24.1</v>
      </c>
      <c r="E1402">
        <v>21.5</v>
      </c>
      <c r="F1402">
        <f>IF(martianeum[[#This Row],[zawartosc '[%']]]&gt;=1,martianeum[[#This Row],[masa '[kg']]]*martianeum[[#This Row],[zawartosc '[%']]]*0.01,0)</f>
        <v>5.1814999999999998</v>
      </c>
      <c r="G1402">
        <f>martianeum[[#This Row],[stan_magazynu '[kg']]]+martianeum[[#This Row],[ile_kg_materiału_z_ładunku]]</f>
        <v>50.53919999999988</v>
      </c>
      <c r="H1402">
        <f>IF(martianeum[[#This Row],[stan_po_wydobyciu_z_ładunku]]&gt;=100,100,0)</f>
        <v>0</v>
      </c>
      <c r="I1402">
        <f>martianeum[[#This Row],[stan_po_wydobyciu_z_ładunku]]-martianeum[[#This Row],[ile_zabiera_na_orbite]]</f>
        <v>50.53919999999988</v>
      </c>
    </row>
    <row r="1403" spans="1:9" x14ac:dyDescent="0.25">
      <c r="A1403" s="1">
        <v>50042</v>
      </c>
      <c r="B1403">
        <f t="shared" si="21"/>
        <v>50.53919999999988</v>
      </c>
      <c r="C1403" t="s">
        <v>22</v>
      </c>
      <c r="D1403">
        <v>17.899999999999999</v>
      </c>
      <c r="E1403">
        <v>5.4</v>
      </c>
      <c r="F1403">
        <f>IF(martianeum[[#This Row],[zawartosc '[%']]]&gt;=1,martianeum[[#This Row],[masa '[kg']]]*martianeum[[#This Row],[zawartosc '[%']]]*0.01,0)</f>
        <v>0.96660000000000001</v>
      </c>
      <c r="G1403">
        <f>martianeum[[#This Row],[stan_magazynu '[kg']]]+martianeum[[#This Row],[ile_kg_materiału_z_ładunku]]</f>
        <v>51.50579999999988</v>
      </c>
      <c r="H1403">
        <f>IF(martianeum[[#This Row],[stan_po_wydobyciu_z_ładunku]]&gt;=100,100,0)</f>
        <v>0</v>
      </c>
      <c r="I1403">
        <f>martianeum[[#This Row],[stan_po_wydobyciu_z_ładunku]]-martianeum[[#This Row],[ile_zabiera_na_orbite]]</f>
        <v>51.50579999999988</v>
      </c>
    </row>
    <row r="1404" spans="1:9" x14ac:dyDescent="0.25">
      <c r="A1404" s="1">
        <v>50043</v>
      </c>
      <c r="B1404">
        <f t="shared" si="21"/>
        <v>51.50579999999988</v>
      </c>
      <c r="C1404" t="s">
        <v>22</v>
      </c>
      <c r="D1404">
        <v>15.8</v>
      </c>
      <c r="E1404">
        <v>7.4</v>
      </c>
      <c r="F1404">
        <f>IF(martianeum[[#This Row],[zawartosc '[%']]]&gt;=1,martianeum[[#This Row],[masa '[kg']]]*martianeum[[#This Row],[zawartosc '[%']]]*0.01,0)</f>
        <v>1.1692000000000002</v>
      </c>
      <c r="G1404">
        <f>martianeum[[#This Row],[stan_magazynu '[kg']]]+martianeum[[#This Row],[ile_kg_materiału_z_ładunku]]</f>
        <v>52.674999999999883</v>
      </c>
      <c r="H1404">
        <f>IF(martianeum[[#This Row],[stan_po_wydobyciu_z_ładunku]]&gt;=100,100,0)</f>
        <v>0</v>
      </c>
      <c r="I1404">
        <f>martianeum[[#This Row],[stan_po_wydobyciu_z_ładunku]]-martianeum[[#This Row],[ile_zabiera_na_orbite]]</f>
        <v>52.674999999999883</v>
      </c>
    </row>
    <row r="1405" spans="1:9" x14ac:dyDescent="0.25">
      <c r="A1405" s="1">
        <v>50044</v>
      </c>
      <c r="B1405">
        <f t="shared" si="21"/>
        <v>52.674999999999883</v>
      </c>
      <c r="C1405" t="s">
        <v>30</v>
      </c>
      <c r="D1405">
        <v>19.600000000000001</v>
      </c>
      <c r="E1405">
        <v>0.3</v>
      </c>
      <c r="F1405">
        <f>IF(martianeum[[#This Row],[zawartosc '[%']]]&gt;=1,martianeum[[#This Row],[masa '[kg']]]*martianeum[[#This Row],[zawartosc '[%']]]*0.01,0)</f>
        <v>0</v>
      </c>
      <c r="G1405">
        <f>martianeum[[#This Row],[stan_magazynu '[kg']]]+martianeum[[#This Row],[ile_kg_materiału_z_ładunku]]</f>
        <v>52.674999999999883</v>
      </c>
      <c r="H1405">
        <f>IF(martianeum[[#This Row],[stan_po_wydobyciu_z_ładunku]]&gt;=100,100,0)</f>
        <v>0</v>
      </c>
      <c r="I1405">
        <f>martianeum[[#This Row],[stan_po_wydobyciu_z_ładunku]]-martianeum[[#This Row],[ile_zabiera_na_orbite]]</f>
        <v>52.674999999999883</v>
      </c>
    </row>
    <row r="1406" spans="1:9" x14ac:dyDescent="0.25">
      <c r="A1406" s="1">
        <v>50045</v>
      </c>
      <c r="B1406">
        <f t="shared" si="21"/>
        <v>52.674999999999883</v>
      </c>
      <c r="C1406" t="s">
        <v>19</v>
      </c>
      <c r="D1406">
        <v>17.7</v>
      </c>
      <c r="E1406">
        <v>0</v>
      </c>
      <c r="F1406">
        <f>IF(martianeum[[#This Row],[zawartosc '[%']]]&gt;=1,martianeum[[#This Row],[masa '[kg']]]*martianeum[[#This Row],[zawartosc '[%']]]*0.01,0)</f>
        <v>0</v>
      </c>
      <c r="G1406">
        <f>martianeum[[#This Row],[stan_magazynu '[kg']]]+martianeum[[#This Row],[ile_kg_materiału_z_ładunku]]</f>
        <v>52.674999999999883</v>
      </c>
      <c r="H1406">
        <f>IF(martianeum[[#This Row],[stan_po_wydobyciu_z_ładunku]]&gt;=100,100,0)</f>
        <v>0</v>
      </c>
      <c r="I1406">
        <f>martianeum[[#This Row],[stan_po_wydobyciu_z_ładunku]]-martianeum[[#This Row],[ile_zabiera_na_orbite]]</f>
        <v>52.674999999999883</v>
      </c>
    </row>
    <row r="1407" spans="1:9" x14ac:dyDescent="0.25">
      <c r="A1407" s="1">
        <v>50046</v>
      </c>
      <c r="B1407">
        <f t="shared" si="21"/>
        <v>52.674999999999883</v>
      </c>
      <c r="C1407" t="s">
        <v>27</v>
      </c>
      <c r="D1407">
        <v>19.899999999999999</v>
      </c>
      <c r="E1407">
        <v>4.7</v>
      </c>
      <c r="F1407">
        <f>IF(martianeum[[#This Row],[zawartosc '[%']]]&gt;=1,martianeum[[#This Row],[masa '[kg']]]*martianeum[[#This Row],[zawartosc '[%']]]*0.01,0)</f>
        <v>0.93530000000000002</v>
      </c>
      <c r="G1407">
        <f>martianeum[[#This Row],[stan_magazynu '[kg']]]+martianeum[[#This Row],[ile_kg_materiału_z_ładunku]]</f>
        <v>53.610299999999881</v>
      </c>
      <c r="H1407">
        <f>IF(martianeum[[#This Row],[stan_po_wydobyciu_z_ładunku]]&gt;=100,100,0)</f>
        <v>0</v>
      </c>
      <c r="I1407">
        <f>martianeum[[#This Row],[stan_po_wydobyciu_z_ładunku]]-martianeum[[#This Row],[ile_zabiera_na_orbite]]</f>
        <v>53.610299999999881</v>
      </c>
    </row>
    <row r="1408" spans="1:9" x14ac:dyDescent="0.25">
      <c r="A1408" s="1">
        <v>50047</v>
      </c>
      <c r="B1408">
        <f t="shared" si="21"/>
        <v>53.610299999999881</v>
      </c>
      <c r="C1408" t="s">
        <v>5</v>
      </c>
      <c r="D1408">
        <v>10.6</v>
      </c>
      <c r="E1408">
        <v>4.8</v>
      </c>
      <c r="F1408">
        <f>IF(martianeum[[#This Row],[zawartosc '[%']]]&gt;=1,martianeum[[#This Row],[masa '[kg']]]*martianeum[[#This Row],[zawartosc '[%']]]*0.01,0)</f>
        <v>0.50879999999999992</v>
      </c>
      <c r="G1408">
        <f>martianeum[[#This Row],[stan_magazynu '[kg']]]+martianeum[[#This Row],[ile_kg_materiału_z_ładunku]]</f>
        <v>54.119099999999882</v>
      </c>
      <c r="H1408">
        <f>IF(martianeum[[#This Row],[stan_po_wydobyciu_z_ładunku]]&gt;=100,100,0)</f>
        <v>0</v>
      </c>
      <c r="I1408">
        <f>martianeum[[#This Row],[stan_po_wydobyciu_z_ładunku]]-martianeum[[#This Row],[ile_zabiera_na_orbite]]</f>
        <v>54.119099999999882</v>
      </c>
    </row>
    <row r="1409" spans="1:9" x14ac:dyDescent="0.25">
      <c r="A1409" s="1">
        <v>50048</v>
      </c>
      <c r="B1409">
        <f t="shared" si="21"/>
        <v>54.119099999999882</v>
      </c>
      <c r="C1409" t="s">
        <v>19</v>
      </c>
      <c r="D1409">
        <v>25.6</v>
      </c>
      <c r="E1409">
        <v>17.399999999999999</v>
      </c>
      <c r="F1409">
        <f>IF(martianeum[[#This Row],[zawartosc '[%']]]&gt;=1,martianeum[[#This Row],[masa '[kg']]]*martianeum[[#This Row],[zawartosc '[%']]]*0.01,0)</f>
        <v>4.4543999999999997</v>
      </c>
      <c r="G1409">
        <f>martianeum[[#This Row],[stan_magazynu '[kg']]]+martianeum[[#This Row],[ile_kg_materiału_z_ładunku]]</f>
        <v>58.573499999999882</v>
      </c>
      <c r="H1409">
        <f>IF(martianeum[[#This Row],[stan_po_wydobyciu_z_ładunku]]&gt;=100,100,0)</f>
        <v>0</v>
      </c>
      <c r="I1409">
        <f>martianeum[[#This Row],[stan_po_wydobyciu_z_ładunku]]-martianeum[[#This Row],[ile_zabiera_na_orbite]]</f>
        <v>58.573499999999882</v>
      </c>
    </row>
    <row r="1410" spans="1:9" x14ac:dyDescent="0.25">
      <c r="A1410" s="1">
        <v>50049</v>
      </c>
      <c r="B1410">
        <f t="shared" si="21"/>
        <v>58.573499999999882</v>
      </c>
      <c r="C1410" t="s">
        <v>9</v>
      </c>
      <c r="D1410">
        <v>22.4</v>
      </c>
      <c r="E1410">
        <v>7.7</v>
      </c>
      <c r="F1410">
        <f>IF(martianeum[[#This Row],[zawartosc '[%']]]&gt;=1,martianeum[[#This Row],[masa '[kg']]]*martianeum[[#This Row],[zawartosc '[%']]]*0.01,0)</f>
        <v>1.7247999999999999</v>
      </c>
      <c r="G1410">
        <f>martianeum[[#This Row],[stan_magazynu '[kg']]]+martianeum[[#This Row],[ile_kg_materiału_z_ładunku]]</f>
        <v>60.298299999999884</v>
      </c>
      <c r="H1410">
        <f>IF(martianeum[[#This Row],[stan_po_wydobyciu_z_ładunku]]&gt;=100,100,0)</f>
        <v>0</v>
      </c>
      <c r="I1410">
        <f>martianeum[[#This Row],[stan_po_wydobyciu_z_ładunku]]-martianeum[[#This Row],[ile_zabiera_na_orbite]]</f>
        <v>60.298299999999884</v>
      </c>
    </row>
    <row r="1411" spans="1:9" x14ac:dyDescent="0.25">
      <c r="A1411" s="1">
        <v>50050</v>
      </c>
      <c r="B1411">
        <f t="shared" si="21"/>
        <v>60.298299999999884</v>
      </c>
      <c r="C1411" t="s">
        <v>8</v>
      </c>
      <c r="D1411">
        <v>14.5</v>
      </c>
      <c r="E1411">
        <v>3.8</v>
      </c>
      <c r="F1411">
        <f>IF(martianeum[[#This Row],[zawartosc '[%']]]&gt;=1,martianeum[[#This Row],[masa '[kg']]]*martianeum[[#This Row],[zawartosc '[%']]]*0.01,0)</f>
        <v>0.55099999999999993</v>
      </c>
      <c r="G1411">
        <f>martianeum[[#This Row],[stan_magazynu '[kg']]]+martianeum[[#This Row],[ile_kg_materiału_z_ładunku]]</f>
        <v>60.849299999999886</v>
      </c>
      <c r="H1411">
        <f>IF(martianeum[[#This Row],[stan_po_wydobyciu_z_ładunku]]&gt;=100,100,0)</f>
        <v>0</v>
      </c>
      <c r="I1411">
        <f>martianeum[[#This Row],[stan_po_wydobyciu_z_ładunku]]-martianeum[[#This Row],[ile_zabiera_na_orbite]]</f>
        <v>60.849299999999886</v>
      </c>
    </row>
    <row r="1412" spans="1:9" x14ac:dyDescent="0.25">
      <c r="A1412" s="1">
        <v>50051</v>
      </c>
      <c r="B1412">
        <f t="shared" ref="B1412:B1475" si="22">I1411</f>
        <v>60.849299999999886</v>
      </c>
      <c r="C1412" t="s">
        <v>9</v>
      </c>
      <c r="D1412">
        <v>15</v>
      </c>
      <c r="E1412">
        <v>4.2</v>
      </c>
      <c r="F1412">
        <f>IF(martianeum[[#This Row],[zawartosc '[%']]]&gt;=1,martianeum[[#This Row],[masa '[kg']]]*martianeum[[#This Row],[zawartosc '[%']]]*0.01,0)</f>
        <v>0.63</v>
      </c>
      <c r="G1412">
        <f>martianeum[[#This Row],[stan_magazynu '[kg']]]+martianeum[[#This Row],[ile_kg_materiału_z_ładunku]]</f>
        <v>61.479299999999888</v>
      </c>
      <c r="H1412">
        <f>IF(martianeum[[#This Row],[stan_po_wydobyciu_z_ładunku]]&gt;=100,100,0)</f>
        <v>0</v>
      </c>
      <c r="I1412">
        <f>martianeum[[#This Row],[stan_po_wydobyciu_z_ładunku]]-martianeum[[#This Row],[ile_zabiera_na_orbite]]</f>
        <v>61.479299999999888</v>
      </c>
    </row>
    <row r="1413" spans="1:9" x14ac:dyDescent="0.25">
      <c r="A1413" s="1">
        <v>50052</v>
      </c>
      <c r="B1413">
        <f t="shared" si="22"/>
        <v>61.479299999999888</v>
      </c>
      <c r="C1413" t="s">
        <v>13</v>
      </c>
      <c r="D1413">
        <v>24</v>
      </c>
      <c r="E1413">
        <v>11.5</v>
      </c>
      <c r="F1413">
        <f>IF(martianeum[[#This Row],[zawartosc '[%']]]&gt;=1,martianeum[[#This Row],[masa '[kg']]]*martianeum[[#This Row],[zawartosc '[%']]]*0.01,0)</f>
        <v>2.7600000000000002</v>
      </c>
      <c r="G1413">
        <f>martianeum[[#This Row],[stan_magazynu '[kg']]]+martianeum[[#This Row],[ile_kg_materiału_z_ładunku]]</f>
        <v>64.239299999999886</v>
      </c>
      <c r="H1413">
        <f>IF(martianeum[[#This Row],[stan_po_wydobyciu_z_ładunku]]&gt;=100,100,0)</f>
        <v>0</v>
      </c>
      <c r="I1413">
        <f>martianeum[[#This Row],[stan_po_wydobyciu_z_ładunku]]-martianeum[[#This Row],[ile_zabiera_na_orbite]]</f>
        <v>64.239299999999886</v>
      </c>
    </row>
    <row r="1414" spans="1:9" x14ac:dyDescent="0.25">
      <c r="A1414" s="1">
        <v>50053</v>
      </c>
      <c r="B1414">
        <f t="shared" si="22"/>
        <v>64.239299999999886</v>
      </c>
      <c r="C1414" t="s">
        <v>23</v>
      </c>
      <c r="D1414">
        <v>20.7</v>
      </c>
      <c r="E1414">
        <v>2.9</v>
      </c>
      <c r="F1414">
        <f>IF(martianeum[[#This Row],[zawartosc '[%']]]&gt;=1,martianeum[[#This Row],[masa '[kg']]]*martianeum[[#This Row],[zawartosc '[%']]]*0.01,0)</f>
        <v>0.60029999999999994</v>
      </c>
      <c r="G1414">
        <f>martianeum[[#This Row],[stan_magazynu '[kg']]]+martianeum[[#This Row],[ile_kg_materiału_z_ładunku]]</f>
        <v>64.839599999999891</v>
      </c>
      <c r="H1414">
        <f>IF(martianeum[[#This Row],[stan_po_wydobyciu_z_ładunku]]&gt;=100,100,0)</f>
        <v>0</v>
      </c>
      <c r="I1414">
        <f>martianeum[[#This Row],[stan_po_wydobyciu_z_ładunku]]-martianeum[[#This Row],[ile_zabiera_na_orbite]]</f>
        <v>64.839599999999891</v>
      </c>
    </row>
    <row r="1415" spans="1:9" x14ac:dyDescent="0.25">
      <c r="A1415" s="1">
        <v>50054</v>
      </c>
      <c r="B1415">
        <f t="shared" si="22"/>
        <v>64.839599999999891</v>
      </c>
      <c r="C1415" t="s">
        <v>28</v>
      </c>
      <c r="D1415">
        <v>13.5</v>
      </c>
      <c r="E1415">
        <v>0.7</v>
      </c>
      <c r="F1415">
        <f>IF(martianeum[[#This Row],[zawartosc '[%']]]&gt;=1,martianeum[[#This Row],[masa '[kg']]]*martianeum[[#This Row],[zawartosc '[%']]]*0.01,0)</f>
        <v>0</v>
      </c>
      <c r="G1415">
        <f>martianeum[[#This Row],[stan_magazynu '[kg']]]+martianeum[[#This Row],[ile_kg_materiału_z_ładunku]]</f>
        <v>64.839599999999891</v>
      </c>
      <c r="H1415">
        <f>IF(martianeum[[#This Row],[stan_po_wydobyciu_z_ładunku]]&gt;=100,100,0)</f>
        <v>0</v>
      </c>
      <c r="I1415">
        <f>martianeum[[#This Row],[stan_po_wydobyciu_z_ładunku]]-martianeum[[#This Row],[ile_zabiera_na_orbite]]</f>
        <v>64.839599999999891</v>
      </c>
    </row>
    <row r="1416" spans="1:9" x14ac:dyDescent="0.25">
      <c r="A1416" s="1">
        <v>50055</v>
      </c>
      <c r="B1416">
        <f t="shared" si="22"/>
        <v>64.839599999999891</v>
      </c>
      <c r="C1416" t="s">
        <v>19</v>
      </c>
      <c r="D1416">
        <v>23.7</v>
      </c>
      <c r="E1416">
        <v>13.1</v>
      </c>
      <c r="F1416">
        <f>IF(martianeum[[#This Row],[zawartosc '[%']]]&gt;=1,martianeum[[#This Row],[masa '[kg']]]*martianeum[[#This Row],[zawartosc '[%']]]*0.01,0)</f>
        <v>3.1046999999999998</v>
      </c>
      <c r="G1416">
        <f>martianeum[[#This Row],[stan_magazynu '[kg']]]+martianeum[[#This Row],[ile_kg_materiału_z_ładunku]]</f>
        <v>67.944299999999885</v>
      </c>
      <c r="H1416">
        <f>IF(martianeum[[#This Row],[stan_po_wydobyciu_z_ładunku]]&gt;=100,100,0)</f>
        <v>0</v>
      </c>
      <c r="I1416">
        <f>martianeum[[#This Row],[stan_po_wydobyciu_z_ładunku]]-martianeum[[#This Row],[ile_zabiera_na_orbite]]</f>
        <v>67.944299999999885</v>
      </c>
    </row>
    <row r="1417" spans="1:9" x14ac:dyDescent="0.25">
      <c r="A1417" s="1">
        <v>50056</v>
      </c>
      <c r="B1417">
        <f t="shared" si="22"/>
        <v>67.944299999999885</v>
      </c>
      <c r="C1417" t="s">
        <v>10</v>
      </c>
      <c r="D1417">
        <v>12.1</v>
      </c>
      <c r="E1417">
        <v>36</v>
      </c>
      <c r="F1417">
        <f>IF(martianeum[[#This Row],[zawartosc '[%']]]&gt;=1,martianeum[[#This Row],[masa '[kg']]]*martianeum[[#This Row],[zawartosc '[%']]]*0.01,0)</f>
        <v>4.3559999999999999</v>
      </c>
      <c r="G1417">
        <f>martianeum[[#This Row],[stan_magazynu '[kg']]]+martianeum[[#This Row],[ile_kg_materiału_z_ładunku]]</f>
        <v>72.300299999999879</v>
      </c>
      <c r="H1417">
        <f>IF(martianeum[[#This Row],[stan_po_wydobyciu_z_ładunku]]&gt;=100,100,0)</f>
        <v>0</v>
      </c>
      <c r="I1417">
        <f>martianeum[[#This Row],[stan_po_wydobyciu_z_ładunku]]-martianeum[[#This Row],[ile_zabiera_na_orbite]]</f>
        <v>72.300299999999879</v>
      </c>
    </row>
    <row r="1418" spans="1:9" x14ac:dyDescent="0.25">
      <c r="A1418" s="1">
        <v>50057</v>
      </c>
      <c r="B1418">
        <f t="shared" si="22"/>
        <v>72.300299999999879</v>
      </c>
      <c r="C1418" t="s">
        <v>13</v>
      </c>
      <c r="D1418">
        <v>21.8</v>
      </c>
      <c r="E1418">
        <v>10.9</v>
      </c>
      <c r="F1418">
        <f>IF(martianeum[[#This Row],[zawartosc '[%']]]&gt;=1,martianeum[[#This Row],[masa '[kg']]]*martianeum[[#This Row],[zawartosc '[%']]]*0.01,0)</f>
        <v>2.3762000000000003</v>
      </c>
      <c r="G1418">
        <f>martianeum[[#This Row],[stan_magazynu '[kg']]]+martianeum[[#This Row],[ile_kg_materiału_z_ładunku]]</f>
        <v>74.676499999999876</v>
      </c>
      <c r="H1418">
        <f>IF(martianeum[[#This Row],[stan_po_wydobyciu_z_ładunku]]&gt;=100,100,0)</f>
        <v>0</v>
      </c>
      <c r="I1418">
        <f>martianeum[[#This Row],[stan_po_wydobyciu_z_ładunku]]-martianeum[[#This Row],[ile_zabiera_na_orbite]]</f>
        <v>74.676499999999876</v>
      </c>
    </row>
    <row r="1419" spans="1:9" x14ac:dyDescent="0.25">
      <c r="A1419" s="1">
        <v>50058</v>
      </c>
      <c r="B1419">
        <f t="shared" si="22"/>
        <v>74.676499999999876</v>
      </c>
      <c r="C1419" t="s">
        <v>22</v>
      </c>
      <c r="D1419">
        <v>17.399999999999999</v>
      </c>
      <c r="E1419">
        <v>0</v>
      </c>
      <c r="F1419">
        <f>IF(martianeum[[#This Row],[zawartosc '[%']]]&gt;=1,martianeum[[#This Row],[masa '[kg']]]*martianeum[[#This Row],[zawartosc '[%']]]*0.01,0)</f>
        <v>0</v>
      </c>
      <c r="G1419">
        <f>martianeum[[#This Row],[stan_magazynu '[kg']]]+martianeum[[#This Row],[ile_kg_materiału_z_ładunku]]</f>
        <v>74.676499999999876</v>
      </c>
      <c r="H1419">
        <f>IF(martianeum[[#This Row],[stan_po_wydobyciu_z_ładunku]]&gt;=100,100,0)</f>
        <v>0</v>
      </c>
      <c r="I1419">
        <f>martianeum[[#This Row],[stan_po_wydobyciu_z_ładunku]]-martianeum[[#This Row],[ile_zabiera_na_orbite]]</f>
        <v>74.676499999999876</v>
      </c>
    </row>
    <row r="1420" spans="1:9" x14ac:dyDescent="0.25">
      <c r="A1420" s="1">
        <v>50059</v>
      </c>
      <c r="B1420">
        <f t="shared" si="22"/>
        <v>74.676499999999876</v>
      </c>
      <c r="C1420" t="s">
        <v>6</v>
      </c>
      <c r="D1420">
        <v>15.6</v>
      </c>
      <c r="E1420">
        <v>0</v>
      </c>
      <c r="F1420">
        <f>IF(martianeum[[#This Row],[zawartosc '[%']]]&gt;=1,martianeum[[#This Row],[masa '[kg']]]*martianeum[[#This Row],[zawartosc '[%']]]*0.01,0)</f>
        <v>0</v>
      </c>
      <c r="G1420">
        <f>martianeum[[#This Row],[stan_magazynu '[kg']]]+martianeum[[#This Row],[ile_kg_materiału_z_ładunku]]</f>
        <v>74.676499999999876</v>
      </c>
      <c r="H1420">
        <f>IF(martianeum[[#This Row],[stan_po_wydobyciu_z_ładunku]]&gt;=100,100,0)</f>
        <v>0</v>
      </c>
      <c r="I1420">
        <f>martianeum[[#This Row],[stan_po_wydobyciu_z_ładunku]]-martianeum[[#This Row],[ile_zabiera_na_orbite]]</f>
        <v>74.676499999999876</v>
      </c>
    </row>
    <row r="1421" spans="1:9" x14ac:dyDescent="0.25">
      <c r="A1421" s="1">
        <v>50060</v>
      </c>
      <c r="B1421">
        <f t="shared" si="22"/>
        <v>74.676499999999876</v>
      </c>
      <c r="C1421" t="s">
        <v>13</v>
      </c>
      <c r="D1421">
        <v>13.7</v>
      </c>
      <c r="E1421">
        <v>0</v>
      </c>
      <c r="F1421">
        <f>IF(martianeum[[#This Row],[zawartosc '[%']]]&gt;=1,martianeum[[#This Row],[masa '[kg']]]*martianeum[[#This Row],[zawartosc '[%']]]*0.01,0)</f>
        <v>0</v>
      </c>
      <c r="G1421">
        <f>martianeum[[#This Row],[stan_magazynu '[kg']]]+martianeum[[#This Row],[ile_kg_materiału_z_ładunku]]</f>
        <v>74.676499999999876</v>
      </c>
      <c r="H1421">
        <f>IF(martianeum[[#This Row],[stan_po_wydobyciu_z_ładunku]]&gt;=100,100,0)</f>
        <v>0</v>
      </c>
      <c r="I1421">
        <f>martianeum[[#This Row],[stan_po_wydobyciu_z_ładunku]]-martianeum[[#This Row],[ile_zabiera_na_orbite]]</f>
        <v>74.676499999999876</v>
      </c>
    </row>
    <row r="1422" spans="1:9" x14ac:dyDescent="0.25">
      <c r="A1422" s="1">
        <v>50061</v>
      </c>
      <c r="B1422">
        <f t="shared" si="22"/>
        <v>74.676499999999876</v>
      </c>
      <c r="C1422" t="s">
        <v>10</v>
      </c>
      <c r="D1422">
        <v>24.7</v>
      </c>
      <c r="E1422">
        <v>16.2</v>
      </c>
      <c r="F1422">
        <f>IF(martianeum[[#This Row],[zawartosc '[%']]]&gt;=1,martianeum[[#This Row],[masa '[kg']]]*martianeum[[#This Row],[zawartosc '[%']]]*0.01,0)</f>
        <v>4.0014000000000003</v>
      </c>
      <c r="G1422">
        <f>martianeum[[#This Row],[stan_magazynu '[kg']]]+martianeum[[#This Row],[ile_kg_materiału_z_ładunku]]</f>
        <v>78.67789999999988</v>
      </c>
      <c r="H1422">
        <f>IF(martianeum[[#This Row],[stan_po_wydobyciu_z_ładunku]]&gt;=100,100,0)</f>
        <v>0</v>
      </c>
      <c r="I1422">
        <f>martianeum[[#This Row],[stan_po_wydobyciu_z_ładunku]]-martianeum[[#This Row],[ile_zabiera_na_orbite]]</f>
        <v>78.67789999999988</v>
      </c>
    </row>
    <row r="1423" spans="1:9" x14ac:dyDescent="0.25">
      <c r="A1423" s="1">
        <v>50062</v>
      </c>
      <c r="B1423">
        <f t="shared" si="22"/>
        <v>78.67789999999988</v>
      </c>
      <c r="C1423" t="s">
        <v>15</v>
      </c>
      <c r="D1423">
        <v>25.3</v>
      </c>
      <c r="E1423">
        <v>14.2</v>
      </c>
      <c r="F1423">
        <f>IF(martianeum[[#This Row],[zawartosc '[%']]]&gt;=1,martianeum[[#This Row],[masa '[kg']]]*martianeum[[#This Row],[zawartosc '[%']]]*0.01,0)</f>
        <v>3.5926</v>
      </c>
      <c r="G1423">
        <f>martianeum[[#This Row],[stan_magazynu '[kg']]]+martianeum[[#This Row],[ile_kg_materiału_z_ładunku]]</f>
        <v>82.270499999999885</v>
      </c>
      <c r="H1423">
        <f>IF(martianeum[[#This Row],[stan_po_wydobyciu_z_ładunku]]&gt;=100,100,0)</f>
        <v>0</v>
      </c>
      <c r="I1423">
        <f>martianeum[[#This Row],[stan_po_wydobyciu_z_ładunku]]-martianeum[[#This Row],[ile_zabiera_na_orbite]]</f>
        <v>82.270499999999885</v>
      </c>
    </row>
    <row r="1424" spans="1:9" x14ac:dyDescent="0.25">
      <c r="A1424" s="1">
        <v>50063</v>
      </c>
      <c r="B1424">
        <f t="shared" si="22"/>
        <v>82.270499999999885</v>
      </c>
      <c r="C1424" t="s">
        <v>15</v>
      </c>
      <c r="D1424">
        <v>18.399999999999999</v>
      </c>
      <c r="E1424">
        <v>0</v>
      </c>
      <c r="F1424">
        <f>IF(martianeum[[#This Row],[zawartosc '[%']]]&gt;=1,martianeum[[#This Row],[masa '[kg']]]*martianeum[[#This Row],[zawartosc '[%']]]*0.01,0)</f>
        <v>0</v>
      </c>
      <c r="G1424">
        <f>martianeum[[#This Row],[stan_magazynu '[kg']]]+martianeum[[#This Row],[ile_kg_materiału_z_ładunku]]</f>
        <v>82.270499999999885</v>
      </c>
      <c r="H1424">
        <f>IF(martianeum[[#This Row],[stan_po_wydobyciu_z_ładunku]]&gt;=100,100,0)</f>
        <v>0</v>
      </c>
      <c r="I1424">
        <f>martianeum[[#This Row],[stan_po_wydobyciu_z_ładunku]]-martianeum[[#This Row],[ile_zabiera_na_orbite]]</f>
        <v>82.270499999999885</v>
      </c>
    </row>
    <row r="1425" spans="1:9" x14ac:dyDescent="0.25">
      <c r="A1425" s="1">
        <v>50064</v>
      </c>
      <c r="B1425">
        <f t="shared" si="22"/>
        <v>82.270499999999885</v>
      </c>
      <c r="C1425" t="s">
        <v>14</v>
      </c>
      <c r="D1425">
        <v>10.199999999999999</v>
      </c>
      <c r="E1425">
        <v>0</v>
      </c>
      <c r="F1425">
        <f>IF(martianeum[[#This Row],[zawartosc '[%']]]&gt;=1,martianeum[[#This Row],[masa '[kg']]]*martianeum[[#This Row],[zawartosc '[%']]]*0.01,0)</f>
        <v>0</v>
      </c>
      <c r="G1425">
        <f>martianeum[[#This Row],[stan_magazynu '[kg']]]+martianeum[[#This Row],[ile_kg_materiału_z_ładunku]]</f>
        <v>82.270499999999885</v>
      </c>
      <c r="H1425">
        <f>IF(martianeum[[#This Row],[stan_po_wydobyciu_z_ładunku]]&gt;=100,100,0)</f>
        <v>0</v>
      </c>
      <c r="I1425">
        <f>martianeum[[#This Row],[stan_po_wydobyciu_z_ładunku]]-martianeum[[#This Row],[ile_zabiera_na_orbite]]</f>
        <v>82.270499999999885</v>
      </c>
    </row>
    <row r="1426" spans="1:9" x14ac:dyDescent="0.25">
      <c r="A1426" s="1">
        <v>50065</v>
      </c>
      <c r="B1426">
        <f t="shared" si="22"/>
        <v>82.270499999999885</v>
      </c>
      <c r="C1426" t="s">
        <v>33</v>
      </c>
      <c r="D1426">
        <v>26.9</v>
      </c>
      <c r="E1426">
        <v>0</v>
      </c>
      <c r="F1426">
        <f>IF(martianeum[[#This Row],[zawartosc '[%']]]&gt;=1,martianeum[[#This Row],[masa '[kg']]]*martianeum[[#This Row],[zawartosc '[%']]]*0.01,0)</f>
        <v>0</v>
      </c>
      <c r="G1426">
        <f>martianeum[[#This Row],[stan_magazynu '[kg']]]+martianeum[[#This Row],[ile_kg_materiału_z_ładunku]]</f>
        <v>82.270499999999885</v>
      </c>
      <c r="H1426">
        <f>IF(martianeum[[#This Row],[stan_po_wydobyciu_z_ładunku]]&gt;=100,100,0)</f>
        <v>0</v>
      </c>
      <c r="I1426">
        <f>martianeum[[#This Row],[stan_po_wydobyciu_z_ładunku]]-martianeum[[#This Row],[ile_zabiera_na_orbite]]</f>
        <v>82.270499999999885</v>
      </c>
    </row>
    <row r="1427" spans="1:9" x14ac:dyDescent="0.25">
      <c r="A1427" s="1">
        <v>50066</v>
      </c>
      <c r="B1427">
        <f t="shared" si="22"/>
        <v>82.270499999999885</v>
      </c>
      <c r="C1427" t="s">
        <v>8</v>
      </c>
      <c r="D1427">
        <v>28.2</v>
      </c>
      <c r="E1427">
        <v>0</v>
      </c>
      <c r="F1427">
        <f>IF(martianeum[[#This Row],[zawartosc '[%']]]&gt;=1,martianeum[[#This Row],[masa '[kg']]]*martianeum[[#This Row],[zawartosc '[%']]]*0.01,0)</f>
        <v>0</v>
      </c>
      <c r="G1427">
        <f>martianeum[[#This Row],[stan_magazynu '[kg']]]+martianeum[[#This Row],[ile_kg_materiału_z_ładunku]]</f>
        <v>82.270499999999885</v>
      </c>
      <c r="H1427">
        <f>IF(martianeum[[#This Row],[stan_po_wydobyciu_z_ładunku]]&gt;=100,100,0)</f>
        <v>0</v>
      </c>
      <c r="I1427">
        <f>martianeum[[#This Row],[stan_po_wydobyciu_z_ładunku]]-martianeum[[#This Row],[ile_zabiera_na_orbite]]</f>
        <v>82.270499999999885</v>
      </c>
    </row>
    <row r="1428" spans="1:9" x14ac:dyDescent="0.25">
      <c r="A1428" s="1">
        <v>50067</v>
      </c>
      <c r="B1428">
        <f t="shared" si="22"/>
        <v>82.270499999999885</v>
      </c>
      <c r="C1428" t="s">
        <v>7</v>
      </c>
      <c r="D1428">
        <v>15.9</v>
      </c>
      <c r="E1428">
        <v>0</v>
      </c>
      <c r="F1428">
        <f>IF(martianeum[[#This Row],[zawartosc '[%']]]&gt;=1,martianeum[[#This Row],[masa '[kg']]]*martianeum[[#This Row],[zawartosc '[%']]]*0.01,0)</f>
        <v>0</v>
      </c>
      <c r="G1428">
        <f>martianeum[[#This Row],[stan_magazynu '[kg']]]+martianeum[[#This Row],[ile_kg_materiału_z_ładunku]]</f>
        <v>82.270499999999885</v>
      </c>
      <c r="H1428">
        <f>IF(martianeum[[#This Row],[stan_po_wydobyciu_z_ładunku]]&gt;=100,100,0)</f>
        <v>0</v>
      </c>
      <c r="I1428">
        <f>martianeum[[#This Row],[stan_po_wydobyciu_z_ładunku]]-martianeum[[#This Row],[ile_zabiera_na_orbite]]</f>
        <v>82.270499999999885</v>
      </c>
    </row>
    <row r="1429" spans="1:9" x14ac:dyDescent="0.25">
      <c r="A1429" s="1">
        <v>50068</v>
      </c>
      <c r="B1429">
        <f t="shared" si="22"/>
        <v>82.270499999999885</v>
      </c>
      <c r="C1429" t="s">
        <v>10</v>
      </c>
      <c r="D1429">
        <v>19.7</v>
      </c>
      <c r="E1429">
        <v>0</v>
      </c>
      <c r="F1429">
        <f>IF(martianeum[[#This Row],[zawartosc '[%']]]&gt;=1,martianeum[[#This Row],[masa '[kg']]]*martianeum[[#This Row],[zawartosc '[%']]]*0.01,0)</f>
        <v>0</v>
      </c>
      <c r="G1429">
        <f>martianeum[[#This Row],[stan_magazynu '[kg']]]+martianeum[[#This Row],[ile_kg_materiału_z_ładunku]]</f>
        <v>82.270499999999885</v>
      </c>
      <c r="H1429">
        <f>IF(martianeum[[#This Row],[stan_po_wydobyciu_z_ładunku]]&gt;=100,100,0)</f>
        <v>0</v>
      </c>
      <c r="I1429">
        <f>martianeum[[#This Row],[stan_po_wydobyciu_z_ładunku]]-martianeum[[#This Row],[ile_zabiera_na_orbite]]</f>
        <v>82.270499999999885</v>
      </c>
    </row>
    <row r="1430" spans="1:9" x14ac:dyDescent="0.25">
      <c r="A1430" s="1">
        <v>50069</v>
      </c>
      <c r="B1430">
        <f t="shared" si="22"/>
        <v>82.270499999999885</v>
      </c>
      <c r="C1430" t="s">
        <v>7</v>
      </c>
      <c r="D1430">
        <v>16</v>
      </c>
      <c r="E1430">
        <v>0</v>
      </c>
      <c r="F1430">
        <f>IF(martianeum[[#This Row],[zawartosc '[%']]]&gt;=1,martianeum[[#This Row],[masa '[kg']]]*martianeum[[#This Row],[zawartosc '[%']]]*0.01,0)</f>
        <v>0</v>
      </c>
      <c r="G1430">
        <f>martianeum[[#This Row],[stan_magazynu '[kg']]]+martianeum[[#This Row],[ile_kg_materiału_z_ładunku]]</f>
        <v>82.270499999999885</v>
      </c>
      <c r="H1430">
        <f>IF(martianeum[[#This Row],[stan_po_wydobyciu_z_ładunku]]&gt;=100,100,0)</f>
        <v>0</v>
      </c>
      <c r="I1430">
        <f>martianeum[[#This Row],[stan_po_wydobyciu_z_ładunku]]-martianeum[[#This Row],[ile_zabiera_na_orbite]]</f>
        <v>82.270499999999885</v>
      </c>
    </row>
    <row r="1431" spans="1:9" x14ac:dyDescent="0.25">
      <c r="A1431" s="1">
        <v>50070</v>
      </c>
      <c r="B1431">
        <f t="shared" si="22"/>
        <v>82.270499999999885</v>
      </c>
      <c r="C1431" t="s">
        <v>6</v>
      </c>
      <c r="D1431">
        <v>20.8</v>
      </c>
      <c r="E1431">
        <v>0</v>
      </c>
      <c r="F1431">
        <f>IF(martianeum[[#This Row],[zawartosc '[%']]]&gt;=1,martianeum[[#This Row],[masa '[kg']]]*martianeum[[#This Row],[zawartosc '[%']]]*0.01,0)</f>
        <v>0</v>
      </c>
      <c r="G1431">
        <f>martianeum[[#This Row],[stan_magazynu '[kg']]]+martianeum[[#This Row],[ile_kg_materiału_z_ładunku]]</f>
        <v>82.270499999999885</v>
      </c>
      <c r="H1431">
        <f>IF(martianeum[[#This Row],[stan_po_wydobyciu_z_ładunku]]&gt;=100,100,0)</f>
        <v>0</v>
      </c>
      <c r="I1431">
        <f>martianeum[[#This Row],[stan_po_wydobyciu_z_ładunku]]-martianeum[[#This Row],[ile_zabiera_na_orbite]]</f>
        <v>82.270499999999885</v>
      </c>
    </row>
    <row r="1432" spans="1:9" x14ac:dyDescent="0.25">
      <c r="A1432" s="1">
        <v>50071</v>
      </c>
      <c r="B1432">
        <f t="shared" si="22"/>
        <v>82.270499999999885</v>
      </c>
      <c r="C1432" t="s">
        <v>23</v>
      </c>
      <c r="D1432">
        <v>12.5</v>
      </c>
      <c r="E1432">
        <v>0</v>
      </c>
      <c r="F1432">
        <f>IF(martianeum[[#This Row],[zawartosc '[%']]]&gt;=1,martianeum[[#This Row],[masa '[kg']]]*martianeum[[#This Row],[zawartosc '[%']]]*0.01,0)</f>
        <v>0</v>
      </c>
      <c r="G1432">
        <f>martianeum[[#This Row],[stan_magazynu '[kg']]]+martianeum[[#This Row],[ile_kg_materiału_z_ładunku]]</f>
        <v>82.270499999999885</v>
      </c>
      <c r="H1432">
        <f>IF(martianeum[[#This Row],[stan_po_wydobyciu_z_ładunku]]&gt;=100,100,0)</f>
        <v>0</v>
      </c>
      <c r="I1432">
        <f>martianeum[[#This Row],[stan_po_wydobyciu_z_ładunku]]-martianeum[[#This Row],[ile_zabiera_na_orbite]]</f>
        <v>82.270499999999885</v>
      </c>
    </row>
    <row r="1433" spans="1:9" x14ac:dyDescent="0.25">
      <c r="A1433" s="1">
        <v>50072</v>
      </c>
      <c r="B1433">
        <f t="shared" si="22"/>
        <v>82.270499999999885</v>
      </c>
      <c r="C1433" t="s">
        <v>15</v>
      </c>
      <c r="D1433">
        <v>12.7</v>
      </c>
      <c r="E1433">
        <v>2.4</v>
      </c>
      <c r="F1433">
        <f>IF(martianeum[[#This Row],[zawartosc '[%']]]&gt;=1,martianeum[[#This Row],[masa '[kg']]]*martianeum[[#This Row],[zawartosc '[%']]]*0.01,0)</f>
        <v>0.30479999999999996</v>
      </c>
      <c r="G1433">
        <f>martianeum[[#This Row],[stan_magazynu '[kg']]]+martianeum[[#This Row],[ile_kg_materiału_z_ładunku]]</f>
        <v>82.575299999999885</v>
      </c>
      <c r="H1433">
        <f>IF(martianeum[[#This Row],[stan_po_wydobyciu_z_ładunku]]&gt;=100,100,0)</f>
        <v>0</v>
      </c>
      <c r="I1433">
        <f>martianeum[[#This Row],[stan_po_wydobyciu_z_ładunku]]-martianeum[[#This Row],[ile_zabiera_na_orbite]]</f>
        <v>82.575299999999885</v>
      </c>
    </row>
    <row r="1434" spans="1:9" x14ac:dyDescent="0.25">
      <c r="A1434" s="1">
        <v>50073</v>
      </c>
      <c r="B1434">
        <f t="shared" si="22"/>
        <v>82.575299999999885</v>
      </c>
      <c r="C1434" t="s">
        <v>18</v>
      </c>
      <c r="D1434">
        <v>23.5</v>
      </c>
      <c r="E1434">
        <v>11.5</v>
      </c>
      <c r="F1434">
        <f>IF(martianeum[[#This Row],[zawartosc '[%']]]&gt;=1,martianeum[[#This Row],[masa '[kg']]]*martianeum[[#This Row],[zawartosc '[%']]]*0.01,0)</f>
        <v>2.7025000000000001</v>
      </c>
      <c r="G1434">
        <f>martianeum[[#This Row],[stan_magazynu '[kg']]]+martianeum[[#This Row],[ile_kg_materiału_z_ładunku]]</f>
        <v>85.277799999999885</v>
      </c>
      <c r="H1434">
        <f>IF(martianeum[[#This Row],[stan_po_wydobyciu_z_ładunku]]&gt;=100,100,0)</f>
        <v>0</v>
      </c>
      <c r="I1434">
        <f>martianeum[[#This Row],[stan_po_wydobyciu_z_ładunku]]-martianeum[[#This Row],[ile_zabiera_na_orbite]]</f>
        <v>85.277799999999885</v>
      </c>
    </row>
    <row r="1435" spans="1:9" x14ac:dyDescent="0.25">
      <c r="A1435" s="1">
        <v>50074</v>
      </c>
      <c r="B1435">
        <f t="shared" si="22"/>
        <v>85.277799999999885</v>
      </c>
      <c r="C1435" t="s">
        <v>14</v>
      </c>
      <c r="D1435">
        <v>17.8</v>
      </c>
      <c r="E1435">
        <v>1.8</v>
      </c>
      <c r="F1435">
        <f>IF(martianeum[[#This Row],[zawartosc '[%']]]&gt;=1,martianeum[[#This Row],[masa '[kg']]]*martianeum[[#This Row],[zawartosc '[%']]]*0.01,0)</f>
        <v>0.32040000000000002</v>
      </c>
      <c r="G1435">
        <f>martianeum[[#This Row],[stan_magazynu '[kg']]]+martianeum[[#This Row],[ile_kg_materiału_z_ładunku]]</f>
        <v>85.598199999999892</v>
      </c>
      <c r="H1435">
        <f>IF(martianeum[[#This Row],[stan_po_wydobyciu_z_ładunku]]&gt;=100,100,0)</f>
        <v>0</v>
      </c>
      <c r="I1435">
        <f>martianeum[[#This Row],[stan_po_wydobyciu_z_ładunku]]-martianeum[[#This Row],[ile_zabiera_na_orbite]]</f>
        <v>85.598199999999892</v>
      </c>
    </row>
    <row r="1436" spans="1:9" x14ac:dyDescent="0.25">
      <c r="A1436" s="1">
        <v>50075</v>
      </c>
      <c r="B1436">
        <f t="shared" si="22"/>
        <v>85.598199999999892</v>
      </c>
      <c r="C1436" t="s">
        <v>11</v>
      </c>
      <c r="D1436">
        <v>11</v>
      </c>
      <c r="E1436">
        <v>0</v>
      </c>
      <c r="F1436">
        <f>IF(martianeum[[#This Row],[zawartosc '[%']]]&gt;=1,martianeum[[#This Row],[masa '[kg']]]*martianeum[[#This Row],[zawartosc '[%']]]*0.01,0)</f>
        <v>0</v>
      </c>
      <c r="G1436">
        <f>martianeum[[#This Row],[stan_magazynu '[kg']]]+martianeum[[#This Row],[ile_kg_materiału_z_ładunku]]</f>
        <v>85.598199999999892</v>
      </c>
      <c r="H1436">
        <f>IF(martianeum[[#This Row],[stan_po_wydobyciu_z_ładunku]]&gt;=100,100,0)</f>
        <v>0</v>
      </c>
      <c r="I1436">
        <f>martianeum[[#This Row],[stan_po_wydobyciu_z_ładunku]]-martianeum[[#This Row],[ile_zabiera_na_orbite]]</f>
        <v>85.598199999999892</v>
      </c>
    </row>
    <row r="1437" spans="1:9" x14ac:dyDescent="0.25">
      <c r="A1437" s="1">
        <v>50076</v>
      </c>
      <c r="B1437">
        <f t="shared" si="22"/>
        <v>85.598199999999892</v>
      </c>
      <c r="C1437" t="s">
        <v>12</v>
      </c>
      <c r="D1437">
        <v>21.3</v>
      </c>
      <c r="E1437">
        <v>5.2</v>
      </c>
      <c r="F1437">
        <f>IF(martianeum[[#This Row],[zawartosc '[%']]]&gt;=1,martianeum[[#This Row],[masa '[kg']]]*martianeum[[#This Row],[zawartosc '[%']]]*0.01,0)</f>
        <v>1.1076000000000001</v>
      </c>
      <c r="G1437">
        <f>martianeum[[#This Row],[stan_magazynu '[kg']]]+martianeum[[#This Row],[ile_kg_materiału_z_ładunku]]</f>
        <v>86.705799999999897</v>
      </c>
      <c r="H1437">
        <f>IF(martianeum[[#This Row],[stan_po_wydobyciu_z_ładunku]]&gt;=100,100,0)</f>
        <v>0</v>
      </c>
      <c r="I1437">
        <f>martianeum[[#This Row],[stan_po_wydobyciu_z_ładunku]]-martianeum[[#This Row],[ile_zabiera_na_orbite]]</f>
        <v>86.705799999999897</v>
      </c>
    </row>
    <row r="1438" spans="1:9" x14ac:dyDescent="0.25">
      <c r="A1438" s="1">
        <v>50077</v>
      </c>
      <c r="B1438">
        <f t="shared" si="22"/>
        <v>86.705799999999897</v>
      </c>
      <c r="C1438" t="s">
        <v>7</v>
      </c>
      <c r="D1438">
        <v>19.600000000000001</v>
      </c>
      <c r="E1438">
        <v>8.1</v>
      </c>
      <c r="F1438">
        <f>IF(martianeum[[#This Row],[zawartosc '[%']]]&gt;=1,martianeum[[#This Row],[masa '[kg']]]*martianeum[[#This Row],[zawartosc '[%']]]*0.01,0)</f>
        <v>1.5875999999999999</v>
      </c>
      <c r="G1438">
        <f>martianeum[[#This Row],[stan_magazynu '[kg']]]+martianeum[[#This Row],[ile_kg_materiału_z_ładunku]]</f>
        <v>88.293399999999892</v>
      </c>
      <c r="H1438">
        <f>IF(martianeum[[#This Row],[stan_po_wydobyciu_z_ładunku]]&gt;=100,100,0)</f>
        <v>0</v>
      </c>
      <c r="I1438">
        <f>martianeum[[#This Row],[stan_po_wydobyciu_z_ładunku]]-martianeum[[#This Row],[ile_zabiera_na_orbite]]</f>
        <v>88.293399999999892</v>
      </c>
    </row>
    <row r="1439" spans="1:9" x14ac:dyDescent="0.25">
      <c r="A1439" s="1">
        <v>50078</v>
      </c>
      <c r="B1439">
        <f t="shared" si="22"/>
        <v>88.293399999999892</v>
      </c>
      <c r="C1439" t="s">
        <v>11</v>
      </c>
      <c r="D1439">
        <v>25.7</v>
      </c>
      <c r="E1439">
        <v>4.2</v>
      </c>
      <c r="F1439">
        <f>IF(martianeum[[#This Row],[zawartosc '[%']]]&gt;=1,martianeum[[#This Row],[masa '[kg']]]*martianeum[[#This Row],[zawartosc '[%']]]*0.01,0)</f>
        <v>1.0793999999999999</v>
      </c>
      <c r="G1439">
        <f>martianeum[[#This Row],[stan_magazynu '[kg']]]+martianeum[[#This Row],[ile_kg_materiału_z_ładunku]]</f>
        <v>89.372799999999899</v>
      </c>
      <c r="H1439">
        <f>IF(martianeum[[#This Row],[stan_po_wydobyciu_z_ładunku]]&gt;=100,100,0)</f>
        <v>0</v>
      </c>
      <c r="I1439">
        <f>martianeum[[#This Row],[stan_po_wydobyciu_z_ładunku]]-martianeum[[#This Row],[ile_zabiera_na_orbite]]</f>
        <v>89.372799999999899</v>
      </c>
    </row>
    <row r="1440" spans="1:9" x14ac:dyDescent="0.25">
      <c r="A1440" s="1">
        <v>50079</v>
      </c>
      <c r="B1440">
        <f t="shared" si="22"/>
        <v>89.372799999999899</v>
      </c>
      <c r="C1440" t="s">
        <v>10</v>
      </c>
      <c r="D1440">
        <v>20.9</v>
      </c>
      <c r="E1440">
        <v>28.6</v>
      </c>
      <c r="F1440">
        <f>IF(martianeum[[#This Row],[zawartosc '[%']]]&gt;=1,martianeum[[#This Row],[masa '[kg']]]*martianeum[[#This Row],[zawartosc '[%']]]*0.01,0)</f>
        <v>5.9774000000000003</v>
      </c>
      <c r="G1440">
        <f>martianeum[[#This Row],[stan_magazynu '[kg']]]+martianeum[[#This Row],[ile_kg_materiału_z_ładunku]]</f>
        <v>95.350199999999901</v>
      </c>
      <c r="H1440">
        <f>IF(martianeum[[#This Row],[stan_po_wydobyciu_z_ładunku]]&gt;=100,100,0)</f>
        <v>0</v>
      </c>
      <c r="I1440">
        <f>martianeum[[#This Row],[stan_po_wydobyciu_z_ładunku]]-martianeum[[#This Row],[ile_zabiera_na_orbite]]</f>
        <v>95.350199999999901</v>
      </c>
    </row>
    <row r="1441" spans="1:9" x14ac:dyDescent="0.25">
      <c r="A1441" s="1">
        <v>50080</v>
      </c>
      <c r="B1441">
        <f t="shared" si="22"/>
        <v>95.350199999999901</v>
      </c>
      <c r="C1441" t="s">
        <v>19</v>
      </c>
      <c r="D1441">
        <v>26.4</v>
      </c>
      <c r="E1441">
        <v>3.2</v>
      </c>
      <c r="F1441">
        <f>IF(martianeum[[#This Row],[zawartosc '[%']]]&gt;=1,martianeum[[#This Row],[masa '[kg']]]*martianeum[[#This Row],[zawartosc '[%']]]*0.01,0)</f>
        <v>0.84480000000000011</v>
      </c>
      <c r="G1441">
        <f>martianeum[[#This Row],[stan_magazynu '[kg']]]+martianeum[[#This Row],[ile_kg_materiału_z_ładunku]]</f>
        <v>96.194999999999908</v>
      </c>
      <c r="H1441">
        <f>IF(martianeum[[#This Row],[stan_po_wydobyciu_z_ładunku]]&gt;=100,100,0)</f>
        <v>0</v>
      </c>
      <c r="I1441">
        <f>martianeum[[#This Row],[stan_po_wydobyciu_z_ładunku]]-martianeum[[#This Row],[ile_zabiera_na_orbite]]</f>
        <v>96.194999999999908</v>
      </c>
    </row>
    <row r="1442" spans="1:9" x14ac:dyDescent="0.25">
      <c r="A1442" s="1">
        <v>50081</v>
      </c>
      <c r="B1442">
        <f t="shared" si="22"/>
        <v>96.194999999999908</v>
      </c>
      <c r="C1442" t="s">
        <v>19</v>
      </c>
      <c r="D1442">
        <v>26.5</v>
      </c>
      <c r="E1442">
        <v>13.1</v>
      </c>
      <c r="F1442">
        <f>IF(martianeum[[#This Row],[zawartosc '[%']]]&gt;=1,martianeum[[#This Row],[masa '[kg']]]*martianeum[[#This Row],[zawartosc '[%']]]*0.01,0)</f>
        <v>3.4714999999999998</v>
      </c>
      <c r="G1442">
        <f>martianeum[[#This Row],[stan_magazynu '[kg']]]+martianeum[[#This Row],[ile_kg_materiału_z_ładunku]]</f>
        <v>99.666499999999914</v>
      </c>
      <c r="H1442">
        <f>IF(martianeum[[#This Row],[stan_po_wydobyciu_z_ładunku]]&gt;=100,100,0)</f>
        <v>0</v>
      </c>
      <c r="I1442">
        <f>martianeum[[#This Row],[stan_po_wydobyciu_z_ładunku]]-martianeum[[#This Row],[ile_zabiera_na_orbite]]</f>
        <v>99.666499999999914</v>
      </c>
    </row>
    <row r="1443" spans="1:9" x14ac:dyDescent="0.25">
      <c r="A1443" s="1">
        <v>50082</v>
      </c>
      <c r="B1443">
        <f t="shared" si="22"/>
        <v>99.666499999999914</v>
      </c>
      <c r="C1443" t="s">
        <v>8</v>
      </c>
      <c r="D1443">
        <v>11.7</v>
      </c>
      <c r="E1443">
        <v>0</v>
      </c>
      <c r="F1443">
        <f>IF(martianeum[[#This Row],[zawartosc '[%']]]&gt;=1,martianeum[[#This Row],[masa '[kg']]]*martianeum[[#This Row],[zawartosc '[%']]]*0.01,0)</f>
        <v>0</v>
      </c>
      <c r="G1443">
        <f>martianeum[[#This Row],[stan_magazynu '[kg']]]+martianeum[[#This Row],[ile_kg_materiału_z_ładunku]]</f>
        <v>99.666499999999914</v>
      </c>
      <c r="H1443">
        <f>IF(martianeum[[#This Row],[stan_po_wydobyciu_z_ładunku]]&gt;=100,100,0)</f>
        <v>0</v>
      </c>
      <c r="I1443">
        <f>martianeum[[#This Row],[stan_po_wydobyciu_z_ładunku]]-martianeum[[#This Row],[ile_zabiera_na_orbite]]</f>
        <v>99.666499999999914</v>
      </c>
    </row>
    <row r="1444" spans="1:9" x14ac:dyDescent="0.25">
      <c r="A1444" s="1">
        <v>50083</v>
      </c>
      <c r="B1444">
        <f t="shared" si="22"/>
        <v>99.666499999999914</v>
      </c>
      <c r="C1444" t="s">
        <v>12</v>
      </c>
      <c r="D1444">
        <v>24.7</v>
      </c>
      <c r="E1444">
        <v>0.3</v>
      </c>
      <c r="F1444">
        <f>IF(martianeum[[#This Row],[zawartosc '[%']]]&gt;=1,martianeum[[#This Row],[masa '[kg']]]*martianeum[[#This Row],[zawartosc '[%']]]*0.01,0)</f>
        <v>0</v>
      </c>
      <c r="G1444">
        <f>martianeum[[#This Row],[stan_magazynu '[kg']]]+martianeum[[#This Row],[ile_kg_materiału_z_ładunku]]</f>
        <v>99.666499999999914</v>
      </c>
      <c r="H1444">
        <f>IF(martianeum[[#This Row],[stan_po_wydobyciu_z_ładunku]]&gt;=100,100,0)</f>
        <v>0</v>
      </c>
      <c r="I1444">
        <f>martianeum[[#This Row],[stan_po_wydobyciu_z_ładunku]]-martianeum[[#This Row],[ile_zabiera_na_orbite]]</f>
        <v>99.666499999999914</v>
      </c>
    </row>
    <row r="1445" spans="1:9" x14ac:dyDescent="0.25">
      <c r="A1445" s="1">
        <v>50084</v>
      </c>
      <c r="B1445">
        <f t="shared" si="22"/>
        <v>99.666499999999914</v>
      </c>
      <c r="C1445" t="s">
        <v>9</v>
      </c>
      <c r="D1445">
        <v>24.4</v>
      </c>
      <c r="E1445">
        <v>9.6</v>
      </c>
      <c r="F1445">
        <f>IF(martianeum[[#This Row],[zawartosc '[%']]]&gt;=1,martianeum[[#This Row],[masa '[kg']]]*martianeum[[#This Row],[zawartosc '[%']]]*0.01,0)</f>
        <v>2.3424</v>
      </c>
      <c r="G1445">
        <f>martianeum[[#This Row],[stan_magazynu '[kg']]]+martianeum[[#This Row],[ile_kg_materiału_z_ładunku]]</f>
        <v>102.00889999999991</v>
      </c>
      <c r="H1445">
        <f>IF(martianeum[[#This Row],[stan_po_wydobyciu_z_ładunku]]&gt;=100,100,0)</f>
        <v>100</v>
      </c>
      <c r="I1445">
        <f>martianeum[[#This Row],[stan_po_wydobyciu_z_ładunku]]-martianeum[[#This Row],[ile_zabiera_na_orbite]]</f>
        <v>2.0088999999999118</v>
      </c>
    </row>
    <row r="1446" spans="1:9" x14ac:dyDescent="0.25">
      <c r="A1446" s="1">
        <v>50085</v>
      </c>
      <c r="B1446">
        <f t="shared" si="22"/>
        <v>2.0088999999999118</v>
      </c>
      <c r="C1446" t="s">
        <v>19</v>
      </c>
      <c r="D1446">
        <v>19</v>
      </c>
      <c r="E1446">
        <v>28.8</v>
      </c>
      <c r="F1446">
        <f>IF(martianeum[[#This Row],[zawartosc '[%']]]&gt;=1,martianeum[[#This Row],[masa '[kg']]]*martianeum[[#This Row],[zawartosc '[%']]]*0.01,0)</f>
        <v>5.4720000000000004</v>
      </c>
      <c r="G1446">
        <f>martianeum[[#This Row],[stan_magazynu '[kg']]]+martianeum[[#This Row],[ile_kg_materiału_z_ładunku]]</f>
        <v>7.4808999999999122</v>
      </c>
      <c r="H1446">
        <f>IF(martianeum[[#This Row],[stan_po_wydobyciu_z_ładunku]]&gt;=100,100,0)</f>
        <v>0</v>
      </c>
      <c r="I1446">
        <f>martianeum[[#This Row],[stan_po_wydobyciu_z_ładunku]]-martianeum[[#This Row],[ile_zabiera_na_orbite]]</f>
        <v>7.4808999999999122</v>
      </c>
    </row>
    <row r="1447" spans="1:9" x14ac:dyDescent="0.25">
      <c r="A1447" s="1">
        <v>50086</v>
      </c>
      <c r="B1447">
        <f t="shared" si="22"/>
        <v>7.4808999999999122</v>
      </c>
      <c r="C1447" t="s">
        <v>10</v>
      </c>
      <c r="D1447">
        <v>13.7</v>
      </c>
      <c r="E1447">
        <v>19.3</v>
      </c>
      <c r="F1447">
        <f>IF(martianeum[[#This Row],[zawartosc '[%']]]&gt;=1,martianeum[[#This Row],[masa '[kg']]]*martianeum[[#This Row],[zawartosc '[%']]]*0.01,0)</f>
        <v>2.6440999999999999</v>
      </c>
      <c r="G1447">
        <f>martianeum[[#This Row],[stan_magazynu '[kg']]]+martianeum[[#This Row],[ile_kg_materiału_z_ładunku]]</f>
        <v>10.124999999999911</v>
      </c>
      <c r="H1447">
        <f>IF(martianeum[[#This Row],[stan_po_wydobyciu_z_ładunku]]&gt;=100,100,0)</f>
        <v>0</v>
      </c>
      <c r="I1447">
        <f>martianeum[[#This Row],[stan_po_wydobyciu_z_ładunku]]-martianeum[[#This Row],[ile_zabiera_na_orbite]]</f>
        <v>10.124999999999911</v>
      </c>
    </row>
    <row r="1448" spans="1:9" x14ac:dyDescent="0.25">
      <c r="A1448" s="1">
        <v>50087</v>
      </c>
      <c r="B1448">
        <f t="shared" si="22"/>
        <v>10.124999999999911</v>
      </c>
      <c r="C1448" t="s">
        <v>10</v>
      </c>
      <c r="D1448">
        <v>28.9</v>
      </c>
      <c r="E1448">
        <v>20.399999999999999</v>
      </c>
      <c r="F1448">
        <f>IF(martianeum[[#This Row],[zawartosc '[%']]]&gt;=1,martianeum[[#This Row],[masa '[kg']]]*martianeum[[#This Row],[zawartosc '[%']]]*0.01,0)</f>
        <v>5.8956</v>
      </c>
      <c r="G1448">
        <f>martianeum[[#This Row],[stan_magazynu '[kg']]]+martianeum[[#This Row],[ile_kg_materiału_z_ładunku]]</f>
        <v>16.020599999999909</v>
      </c>
      <c r="H1448">
        <f>IF(martianeum[[#This Row],[stan_po_wydobyciu_z_ładunku]]&gt;=100,100,0)</f>
        <v>0</v>
      </c>
      <c r="I1448">
        <f>martianeum[[#This Row],[stan_po_wydobyciu_z_ładunku]]-martianeum[[#This Row],[ile_zabiera_na_orbite]]</f>
        <v>16.020599999999909</v>
      </c>
    </row>
    <row r="1449" spans="1:9" x14ac:dyDescent="0.25">
      <c r="A1449" s="1">
        <v>50088</v>
      </c>
      <c r="B1449">
        <f t="shared" si="22"/>
        <v>16.020599999999909</v>
      </c>
      <c r="C1449" t="s">
        <v>20</v>
      </c>
      <c r="D1449">
        <v>25.2</v>
      </c>
      <c r="E1449">
        <v>0</v>
      </c>
      <c r="F1449">
        <f>IF(martianeum[[#This Row],[zawartosc '[%']]]&gt;=1,martianeum[[#This Row],[masa '[kg']]]*martianeum[[#This Row],[zawartosc '[%']]]*0.01,0)</f>
        <v>0</v>
      </c>
      <c r="G1449">
        <f>martianeum[[#This Row],[stan_magazynu '[kg']]]+martianeum[[#This Row],[ile_kg_materiału_z_ładunku]]</f>
        <v>16.020599999999909</v>
      </c>
      <c r="H1449">
        <f>IF(martianeum[[#This Row],[stan_po_wydobyciu_z_ładunku]]&gt;=100,100,0)</f>
        <v>0</v>
      </c>
      <c r="I1449">
        <f>martianeum[[#This Row],[stan_po_wydobyciu_z_ładunku]]-martianeum[[#This Row],[ile_zabiera_na_orbite]]</f>
        <v>16.020599999999909</v>
      </c>
    </row>
    <row r="1450" spans="1:9" x14ac:dyDescent="0.25">
      <c r="A1450" s="1">
        <v>50089</v>
      </c>
      <c r="B1450">
        <f t="shared" si="22"/>
        <v>16.020599999999909</v>
      </c>
      <c r="C1450" t="s">
        <v>11</v>
      </c>
      <c r="D1450">
        <v>15.4</v>
      </c>
      <c r="E1450">
        <v>9</v>
      </c>
      <c r="F1450">
        <f>IF(martianeum[[#This Row],[zawartosc '[%']]]&gt;=1,martianeum[[#This Row],[masa '[kg']]]*martianeum[[#This Row],[zawartosc '[%']]]*0.01,0)</f>
        <v>1.3859999999999999</v>
      </c>
      <c r="G1450">
        <f>martianeum[[#This Row],[stan_magazynu '[kg']]]+martianeum[[#This Row],[ile_kg_materiału_z_ładunku]]</f>
        <v>17.406599999999909</v>
      </c>
      <c r="H1450">
        <f>IF(martianeum[[#This Row],[stan_po_wydobyciu_z_ładunku]]&gt;=100,100,0)</f>
        <v>0</v>
      </c>
      <c r="I1450">
        <f>martianeum[[#This Row],[stan_po_wydobyciu_z_ładunku]]-martianeum[[#This Row],[ile_zabiera_na_orbite]]</f>
        <v>17.406599999999909</v>
      </c>
    </row>
    <row r="1451" spans="1:9" x14ac:dyDescent="0.25">
      <c r="A1451" s="1">
        <v>50090</v>
      </c>
      <c r="B1451">
        <f t="shared" si="22"/>
        <v>17.406599999999909</v>
      </c>
      <c r="C1451" t="s">
        <v>16</v>
      </c>
      <c r="D1451">
        <v>24.1</v>
      </c>
      <c r="E1451">
        <v>0.3</v>
      </c>
      <c r="F1451">
        <f>IF(martianeum[[#This Row],[zawartosc '[%']]]&gt;=1,martianeum[[#This Row],[masa '[kg']]]*martianeum[[#This Row],[zawartosc '[%']]]*0.01,0)</f>
        <v>0</v>
      </c>
      <c r="G1451">
        <f>martianeum[[#This Row],[stan_magazynu '[kg']]]+martianeum[[#This Row],[ile_kg_materiału_z_ładunku]]</f>
        <v>17.406599999999909</v>
      </c>
      <c r="H1451">
        <f>IF(martianeum[[#This Row],[stan_po_wydobyciu_z_ładunku]]&gt;=100,100,0)</f>
        <v>0</v>
      </c>
      <c r="I1451">
        <f>martianeum[[#This Row],[stan_po_wydobyciu_z_ładunku]]-martianeum[[#This Row],[ile_zabiera_na_orbite]]</f>
        <v>17.406599999999909</v>
      </c>
    </row>
    <row r="1452" spans="1:9" x14ac:dyDescent="0.25">
      <c r="A1452" s="1">
        <v>50091</v>
      </c>
      <c r="B1452">
        <f t="shared" si="22"/>
        <v>17.406599999999909</v>
      </c>
      <c r="C1452" t="s">
        <v>22</v>
      </c>
      <c r="D1452">
        <v>27.7</v>
      </c>
      <c r="E1452">
        <v>0</v>
      </c>
      <c r="F1452">
        <f>IF(martianeum[[#This Row],[zawartosc '[%']]]&gt;=1,martianeum[[#This Row],[masa '[kg']]]*martianeum[[#This Row],[zawartosc '[%']]]*0.01,0)</f>
        <v>0</v>
      </c>
      <c r="G1452">
        <f>martianeum[[#This Row],[stan_magazynu '[kg']]]+martianeum[[#This Row],[ile_kg_materiału_z_ładunku]]</f>
        <v>17.406599999999909</v>
      </c>
      <c r="H1452">
        <f>IF(martianeum[[#This Row],[stan_po_wydobyciu_z_ładunku]]&gt;=100,100,0)</f>
        <v>0</v>
      </c>
      <c r="I1452">
        <f>martianeum[[#This Row],[stan_po_wydobyciu_z_ładunku]]-martianeum[[#This Row],[ile_zabiera_na_orbite]]</f>
        <v>17.406599999999909</v>
      </c>
    </row>
    <row r="1453" spans="1:9" x14ac:dyDescent="0.25">
      <c r="A1453" s="1">
        <v>50092</v>
      </c>
      <c r="B1453">
        <f t="shared" si="22"/>
        <v>17.406599999999909</v>
      </c>
      <c r="C1453" t="s">
        <v>11</v>
      </c>
      <c r="D1453">
        <v>19.600000000000001</v>
      </c>
      <c r="E1453">
        <v>21.1</v>
      </c>
      <c r="F1453">
        <f>IF(martianeum[[#This Row],[zawartosc '[%']]]&gt;=1,martianeum[[#This Row],[masa '[kg']]]*martianeum[[#This Row],[zawartosc '[%']]]*0.01,0)</f>
        <v>4.1356000000000011</v>
      </c>
      <c r="G1453">
        <f>martianeum[[#This Row],[stan_magazynu '[kg']]]+martianeum[[#This Row],[ile_kg_materiału_z_ładunku]]</f>
        <v>21.542199999999909</v>
      </c>
      <c r="H1453">
        <f>IF(martianeum[[#This Row],[stan_po_wydobyciu_z_ładunku]]&gt;=100,100,0)</f>
        <v>0</v>
      </c>
      <c r="I1453">
        <f>martianeum[[#This Row],[stan_po_wydobyciu_z_ładunku]]-martianeum[[#This Row],[ile_zabiera_na_orbite]]</f>
        <v>21.542199999999909</v>
      </c>
    </row>
    <row r="1454" spans="1:9" x14ac:dyDescent="0.25">
      <c r="A1454" s="1">
        <v>50093</v>
      </c>
      <c r="B1454">
        <f t="shared" si="22"/>
        <v>21.542199999999909</v>
      </c>
      <c r="C1454" t="s">
        <v>23</v>
      </c>
      <c r="D1454">
        <v>29</v>
      </c>
      <c r="E1454">
        <v>3.2</v>
      </c>
      <c r="F1454">
        <f>IF(martianeum[[#This Row],[zawartosc '[%']]]&gt;=1,martianeum[[#This Row],[masa '[kg']]]*martianeum[[#This Row],[zawartosc '[%']]]*0.01,0)</f>
        <v>0.92800000000000016</v>
      </c>
      <c r="G1454">
        <f>martianeum[[#This Row],[stan_magazynu '[kg']]]+martianeum[[#This Row],[ile_kg_materiału_z_ładunku]]</f>
        <v>22.47019999999991</v>
      </c>
      <c r="H1454">
        <f>IF(martianeum[[#This Row],[stan_po_wydobyciu_z_ładunku]]&gt;=100,100,0)</f>
        <v>0</v>
      </c>
      <c r="I1454">
        <f>martianeum[[#This Row],[stan_po_wydobyciu_z_ładunku]]-martianeum[[#This Row],[ile_zabiera_na_orbite]]</f>
        <v>22.47019999999991</v>
      </c>
    </row>
    <row r="1455" spans="1:9" x14ac:dyDescent="0.25">
      <c r="A1455" s="1">
        <v>50094</v>
      </c>
      <c r="B1455">
        <f t="shared" si="22"/>
        <v>22.47019999999991</v>
      </c>
      <c r="C1455" t="s">
        <v>31</v>
      </c>
      <c r="D1455">
        <v>10.3</v>
      </c>
      <c r="E1455">
        <v>0.7</v>
      </c>
      <c r="F1455">
        <f>IF(martianeum[[#This Row],[zawartosc '[%']]]&gt;=1,martianeum[[#This Row],[masa '[kg']]]*martianeum[[#This Row],[zawartosc '[%']]]*0.01,0)</f>
        <v>0</v>
      </c>
      <c r="G1455">
        <f>martianeum[[#This Row],[stan_magazynu '[kg']]]+martianeum[[#This Row],[ile_kg_materiału_z_ładunku]]</f>
        <v>22.47019999999991</v>
      </c>
      <c r="H1455">
        <f>IF(martianeum[[#This Row],[stan_po_wydobyciu_z_ładunku]]&gt;=100,100,0)</f>
        <v>0</v>
      </c>
      <c r="I1455">
        <f>martianeum[[#This Row],[stan_po_wydobyciu_z_ładunku]]-martianeum[[#This Row],[ile_zabiera_na_orbite]]</f>
        <v>22.47019999999991</v>
      </c>
    </row>
    <row r="1456" spans="1:9" x14ac:dyDescent="0.25">
      <c r="A1456" s="1">
        <v>50095</v>
      </c>
      <c r="B1456">
        <f t="shared" si="22"/>
        <v>22.47019999999991</v>
      </c>
      <c r="C1456" t="s">
        <v>10</v>
      </c>
      <c r="D1456">
        <v>11</v>
      </c>
      <c r="E1456">
        <v>40.200000000000003</v>
      </c>
      <c r="F1456">
        <f>IF(martianeum[[#This Row],[zawartosc '[%']]]&gt;=1,martianeum[[#This Row],[masa '[kg']]]*martianeum[[#This Row],[zawartosc '[%']]]*0.01,0)</f>
        <v>4.4220000000000006</v>
      </c>
      <c r="G1456">
        <f>martianeum[[#This Row],[stan_magazynu '[kg']]]+martianeum[[#This Row],[ile_kg_materiału_z_ładunku]]</f>
        <v>26.89219999999991</v>
      </c>
      <c r="H1456">
        <f>IF(martianeum[[#This Row],[stan_po_wydobyciu_z_ładunku]]&gt;=100,100,0)</f>
        <v>0</v>
      </c>
      <c r="I1456">
        <f>martianeum[[#This Row],[stan_po_wydobyciu_z_ładunku]]-martianeum[[#This Row],[ile_zabiera_na_orbite]]</f>
        <v>26.89219999999991</v>
      </c>
    </row>
    <row r="1457" spans="1:9" x14ac:dyDescent="0.25">
      <c r="A1457" s="1">
        <v>50096</v>
      </c>
      <c r="B1457">
        <f t="shared" si="22"/>
        <v>26.89219999999991</v>
      </c>
      <c r="C1457" t="s">
        <v>11</v>
      </c>
      <c r="D1457">
        <v>28.6</v>
      </c>
      <c r="E1457">
        <v>0.6</v>
      </c>
      <c r="F1457">
        <f>IF(martianeum[[#This Row],[zawartosc '[%']]]&gt;=1,martianeum[[#This Row],[masa '[kg']]]*martianeum[[#This Row],[zawartosc '[%']]]*0.01,0)</f>
        <v>0</v>
      </c>
      <c r="G1457">
        <f>martianeum[[#This Row],[stan_magazynu '[kg']]]+martianeum[[#This Row],[ile_kg_materiału_z_ładunku]]</f>
        <v>26.89219999999991</v>
      </c>
      <c r="H1457">
        <f>IF(martianeum[[#This Row],[stan_po_wydobyciu_z_ładunku]]&gt;=100,100,0)</f>
        <v>0</v>
      </c>
      <c r="I1457">
        <f>martianeum[[#This Row],[stan_po_wydobyciu_z_ładunku]]-martianeum[[#This Row],[ile_zabiera_na_orbite]]</f>
        <v>26.89219999999991</v>
      </c>
    </row>
    <row r="1458" spans="1:9" x14ac:dyDescent="0.25">
      <c r="A1458" s="1">
        <v>50097</v>
      </c>
      <c r="B1458">
        <f t="shared" si="22"/>
        <v>26.89219999999991</v>
      </c>
      <c r="C1458" t="s">
        <v>17</v>
      </c>
      <c r="D1458">
        <v>22.5</v>
      </c>
      <c r="E1458">
        <v>1</v>
      </c>
      <c r="F1458">
        <f>IF(martianeum[[#This Row],[zawartosc '[%']]]&gt;=1,martianeum[[#This Row],[masa '[kg']]]*martianeum[[#This Row],[zawartosc '[%']]]*0.01,0)</f>
        <v>0.22500000000000001</v>
      </c>
      <c r="G1458">
        <f>martianeum[[#This Row],[stan_magazynu '[kg']]]+martianeum[[#This Row],[ile_kg_materiału_z_ładunku]]</f>
        <v>27.117199999999912</v>
      </c>
      <c r="H1458">
        <f>IF(martianeum[[#This Row],[stan_po_wydobyciu_z_ładunku]]&gt;=100,100,0)</f>
        <v>0</v>
      </c>
      <c r="I1458">
        <f>martianeum[[#This Row],[stan_po_wydobyciu_z_ładunku]]-martianeum[[#This Row],[ile_zabiera_na_orbite]]</f>
        <v>27.117199999999912</v>
      </c>
    </row>
    <row r="1459" spans="1:9" x14ac:dyDescent="0.25">
      <c r="A1459" s="1">
        <v>50098</v>
      </c>
      <c r="B1459">
        <f t="shared" si="22"/>
        <v>27.117199999999912</v>
      </c>
      <c r="C1459" t="s">
        <v>12</v>
      </c>
      <c r="D1459">
        <v>19.600000000000001</v>
      </c>
      <c r="E1459">
        <v>0</v>
      </c>
      <c r="F1459">
        <f>IF(martianeum[[#This Row],[zawartosc '[%']]]&gt;=1,martianeum[[#This Row],[masa '[kg']]]*martianeum[[#This Row],[zawartosc '[%']]]*0.01,0)</f>
        <v>0</v>
      </c>
      <c r="G1459">
        <f>martianeum[[#This Row],[stan_magazynu '[kg']]]+martianeum[[#This Row],[ile_kg_materiału_z_ładunku]]</f>
        <v>27.117199999999912</v>
      </c>
      <c r="H1459">
        <f>IF(martianeum[[#This Row],[stan_po_wydobyciu_z_ładunku]]&gt;=100,100,0)</f>
        <v>0</v>
      </c>
      <c r="I1459">
        <f>martianeum[[#This Row],[stan_po_wydobyciu_z_ładunku]]-martianeum[[#This Row],[ile_zabiera_na_orbite]]</f>
        <v>27.117199999999912</v>
      </c>
    </row>
    <row r="1460" spans="1:9" x14ac:dyDescent="0.25">
      <c r="A1460" s="1">
        <v>50099</v>
      </c>
      <c r="B1460">
        <f t="shared" si="22"/>
        <v>27.117199999999912</v>
      </c>
      <c r="C1460" t="s">
        <v>28</v>
      </c>
      <c r="D1460">
        <v>19.899999999999999</v>
      </c>
      <c r="E1460">
        <v>0</v>
      </c>
      <c r="F1460">
        <f>IF(martianeum[[#This Row],[zawartosc '[%']]]&gt;=1,martianeum[[#This Row],[masa '[kg']]]*martianeum[[#This Row],[zawartosc '[%']]]*0.01,0)</f>
        <v>0</v>
      </c>
      <c r="G1460">
        <f>martianeum[[#This Row],[stan_magazynu '[kg']]]+martianeum[[#This Row],[ile_kg_materiału_z_ładunku]]</f>
        <v>27.117199999999912</v>
      </c>
      <c r="H1460">
        <f>IF(martianeum[[#This Row],[stan_po_wydobyciu_z_ładunku]]&gt;=100,100,0)</f>
        <v>0</v>
      </c>
      <c r="I1460">
        <f>martianeum[[#This Row],[stan_po_wydobyciu_z_ładunku]]-martianeum[[#This Row],[ile_zabiera_na_orbite]]</f>
        <v>27.117199999999912</v>
      </c>
    </row>
    <row r="1461" spans="1:9" x14ac:dyDescent="0.25">
      <c r="A1461" s="1">
        <v>50100</v>
      </c>
      <c r="B1461">
        <f t="shared" si="22"/>
        <v>27.117199999999912</v>
      </c>
      <c r="C1461" t="s">
        <v>6</v>
      </c>
      <c r="D1461">
        <v>21.7</v>
      </c>
      <c r="E1461">
        <v>9.4</v>
      </c>
      <c r="F1461">
        <f>IF(martianeum[[#This Row],[zawartosc '[%']]]&gt;=1,martianeum[[#This Row],[masa '[kg']]]*martianeum[[#This Row],[zawartosc '[%']]]*0.01,0)</f>
        <v>2.0398000000000001</v>
      </c>
      <c r="G1461">
        <f>martianeum[[#This Row],[stan_magazynu '[kg']]]+martianeum[[#This Row],[ile_kg_materiału_z_ładunku]]</f>
        <v>29.156999999999911</v>
      </c>
      <c r="H1461">
        <f>IF(martianeum[[#This Row],[stan_po_wydobyciu_z_ładunku]]&gt;=100,100,0)</f>
        <v>0</v>
      </c>
      <c r="I1461">
        <f>martianeum[[#This Row],[stan_po_wydobyciu_z_ładunku]]-martianeum[[#This Row],[ile_zabiera_na_orbite]]</f>
        <v>29.156999999999911</v>
      </c>
    </row>
    <row r="1462" spans="1:9" x14ac:dyDescent="0.25">
      <c r="A1462" s="1">
        <v>50101</v>
      </c>
      <c r="B1462">
        <f t="shared" si="22"/>
        <v>29.156999999999911</v>
      </c>
      <c r="C1462" t="s">
        <v>12</v>
      </c>
      <c r="D1462">
        <v>15.3</v>
      </c>
      <c r="E1462">
        <v>0</v>
      </c>
      <c r="F1462">
        <f>IF(martianeum[[#This Row],[zawartosc '[%']]]&gt;=1,martianeum[[#This Row],[masa '[kg']]]*martianeum[[#This Row],[zawartosc '[%']]]*0.01,0)</f>
        <v>0</v>
      </c>
      <c r="G1462">
        <f>martianeum[[#This Row],[stan_magazynu '[kg']]]+martianeum[[#This Row],[ile_kg_materiału_z_ładunku]]</f>
        <v>29.156999999999911</v>
      </c>
      <c r="H1462">
        <f>IF(martianeum[[#This Row],[stan_po_wydobyciu_z_ładunku]]&gt;=100,100,0)</f>
        <v>0</v>
      </c>
      <c r="I1462">
        <f>martianeum[[#This Row],[stan_po_wydobyciu_z_ładunku]]-martianeum[[#This Row],[ile_zabiera_na_orbite]]</f>
        <v>29.156999999999911</v>
      </c>
    </row>
    <row r="1463" spans="1:9" x14ac:dyDescent="0.25">
      <c r="A1463" s="1">
        <v>50102</v>
      </c>
      <c r="B1463">
        <f t="shared" si="22"/>
        <v>29.156999999999911</v>
      </c>
      <c r="C1463" t="s">
        <v>15</v>
      </c>
      <c r="D1463">
        <v>20.9</v>
      </c>
      <c r="E1463">
        <v>12.4</v>
      </c>
      <c r="F1463">
        <f>IF(martianeum[[#This Row],[zawartosc '[%']]]&gt;=1,martianeum[[#This Row],[masa '[kg']]]*martianeum[[#This Row],[zawartosc '[%']]]*0.01,0)</f>
        <v>2.5915999999999997</v>
      </c>
      <c r="G1463">
        <f>martianeum[[#This Row],[stan_magazynu '[kg']]]+martianeum[[#This Row],[ile_kg_materiału_z_ładunku]]</f>
        <v>31.748599999999911</v>
      </c>
      <c r="H1463">
        <f>IF(martianeum[[#This Row],[stan_po_wydobyciu_z_ładunku]]&gt;=100,100,0)</f>
        <v>0</v>
      </c>
      <c r="I1463">
        <f>martianeum[[#This Row],[stan_po_wydobyciu_z_ładunku]]-martianeum[[#This Row],[ile_zabiera_na_orbite]]</f>
        <v>31.748599999999911</v>
      </c>
    </row>
    <row r="1464" spans="1:9" x14ac:dyDescent="0.25">
      <c r="A1464" s="1">
        <v>50103</v>
      </c>
      <c r="B1464">
        <f t="shared" si="22"/>
        <v>31.748599999999911</v>
      </c>
      <c r="C1464" t="s">
        <v>5</v>
      </c>
      <c r="D1464">
        <v>17</v>
      </c>
      <c r="E1464">
        <v>0</v>
      </c>
      <c r="F1464">
        <f>IF(martianeum[[#This Row],[zawartosc '[%']]]&gt;=1,martianeum[[#This Row],[masa '[kg']]]*martianeum[[#This Row],[zawartosc '[%']]]*0.01,0)</f>
        <v>0</v>
      </c>
      <c r="G1464">
        <f>martianeum[[#This Row],[stan_magazynu '[kg']]]+martianeum[[#This Row],[ile_kg_materiału_z_ładunku]]</f>
        <v>31.748599999999911</v>
      </c>
      <c r="H1464">
        <f>IF(martianeum[[#This Row],[stan_po_wydobyciu_z_ładunku]]&gt;=100,100,0)</f>
        <v>0</v>
      </c>
      <c r="I1464">
        <f>martianeum[[#This Row],[stan_po_wydobyciu_z_ładunku]]-martianeum[[#This Row],[ile_zabiera_na_orbite]]</f>
        <v>31.748599999999911</v>
      </c>
    </row>
    <row r="1465" spans="1:9" x14ac:dyDescent="0.25">
      <c r="A1465" s="1">
        <v>50104</v>
      </c>
      <c r="B1465">
        <f t="shared" si="22"/>
        <v>31.748599999999911</v>
      </c>
      <c r="C1465" t="s">
        <v>6</v>
      </c>
      <c r="D1465">
        <v>25.8</v>
      </c>
      <c r="E1465">
        <v>1.4</v>
      </c>
      <c r="F1465">
        <f>IF(martianeum[[#This Row],[zawartosc '[%']]]&gt;=1,martianeum[[#This Row],[masa '[kg']]]*martianeum[[#This Row],[zawartosc '[%']]]*0.01,0)</f>
        <v>0.36119999999999997</v>
      </c>
      <c r="G1465">
        <f>martianeum[[#This Row],[stan_magazynu '[kg']]]+martianeum[[#This Row],[ile_kg_materiału_z_ładunku]]</f>
        <v>32.109799999999908</v>
      </c>
      <c r="H1465">
        <f>IF(martianeum[[#This Row],[stan_po_wydobyciu_z_ładunku]]&gt;=100,100,0)</f>
        <v>0</v>
      </c>
      <c r="I1465">
        <f>martianeum[[#This Row],[stan_po_wydobyciu_z_ładunku]]-martianeum[[#This Row],[ile_zabiera_na_orbite]]</f>
        <v>32.109799999999908</v>
      </c>
    </row>
    <row r="1466" spans="1:9" x14ac:dyDescent="0.25">
      <c r="A1466" s="1">
        <v>50105</v>
      </c>
      <c r="B1466">
        <f t="shared" si="22"/>
        <v>32.109799999999908</v>
      </c>
      <c r="C1466" t="s">
        <v>27</v>
      </c>
      <c r="D1466">
        <v>19.100000000000001</v>
      </c>
      <c r="E1466">
        <v>2.5</v>
      </c>
      <c r="F1466">
        <f>IF(martianeum[[#This Row],[zawartosc '[%']]]&gt;=1,martianeum[[#This Row],[masa '[kg']]]*martianeum[[#This Row],[zawartosc '[%']]]*0.01,0)</f>
        <v>0.47750000000000004</v>
      </c>
      <c r="G1466">
        <f>martianeum[[#This Row],[stan_magazynu '[kg']]]+martianeum[[#This Row],[ile_kg_materiału_z_ładunku]]</f>
        <v>32.587299999999907</v>
      </c>
      <c r="H1466">
        <f>IF(martianeum[[#This Row],[stan_po_wydobyciu_z_ładunku]]&gt;=100,100,0)</f>
        <v>0</v>
      </c>
      <c r="I1466">
        <f>martianeum[[#This Row],[stan_po_wydobyciu_z_ładunku]]-martianeum[[#This Row],[ile_zabiera_na_orbite]]</f>
        <v>32.587299999999907</v>
      </c>
    </row>
    <row r="1467" spans="1:9" x14ac:dyDescent="0.25">
      <c r="A1467" s="1">
        <v>50106</v>
      </c>
      <c r="B1467">
        <f t="shared" si="22"/>
        <v>32.587299999999907</v>
      </c>
      <c r="C1467" t="s">
        <v>13</v>
      </c>
      <c r="D1467">
        <v>24.6</v>
      </c>
      <c r="E1467">
        <v>12.5</v>
      </c>
      <c r="F1467">
        <f>IF(martianeum[[#This Row],[zawartosc '[%']]]&gt;=1,martianeum[[#This Row],[masa '[kg']]]*martianeum[[#This Row],[zawartosc '[%']]]*0.01,0)</f>
        <v>3.0750000000000002</v>
      </c>
      <c r="G1467">
        <f>martianeum[[#This Row],[stan_magazynu '[kg']]]+martianeum[[#This Row],[ile_kg_materiału_z_ładunku]]</f>
        <v>35.66229999999991</v>
      </c>
      <c r="H1467">
        <f>IF(martianeum[[#This Row],[stan_po_wydobyciu_z_ładunku]]&gt;=100,100,0)</f>
        <v>0</v>
      </c>
      <c r="I1467">
        <f>martianeum[[#This Row],[stan_po_wydobyciu_z_ładunku]]-martianeum[[#This Row],[ile_zabiera_na_orbite]]</f>
        <v>35.66229999999991</v>
      </c>
    </row>
    <row r="1468" spans="1:9" x14ac:dyDescent="0.25">
      <c r="A1468" s="1">
        <v>50107</v>
      </c>
      <c r="B1468">
        <f t="shared" si="22"/>
        <v>35.66229999999991</v>
      </c>
      <c r="C1468" t="s">
        <v>15</v>
      </c>
      <c r="D1468">
        <v>22.6</v>
      </c>
      <c r="E1468">
        <v>15.4</v>
      </c>
      <c r="F1468">
        <f>IF(martianeum[[#This Row],[zawartosc '[%']]]&gt;=1,martianeum[[#This Row],[masa '[kg']]]*martianeum[[#This Row],[zawartosc '[%']]]*0.01,0)</f>
        <v>3.4804000000000004</v>
      </c>
      <c r="G1468">
        <f>martianeum[[#This Row],[stan_magazynu '[kg']]]+martianeum[[#This Row],[ile_kg_materiału_z_ładunku]]</f>
        <v>39.142699999999913</v>
      </c>
      <c r="H1468">
        <f>IF(martianeum[[#This Row],[stan_po_wydobyciu_z_ładunku]]&gt;=100,100,0)</f>
        <v>0</v>
      </c>
      <c r="I1468">
        <f>martianeum[[#This Row],[stan_po_wydobyciu_z_ładunku]]-martianeum[[#This Row],[ile_zabiera_na_orbite]]</f>
        <v>39.142699999999913</v>
      </c>
    </row>
    <row r="1469" spans="1:9" x14ac:dyDescent="0.25">
      <c r="A1469" s="1">
        <v>50108</v>
      </c>
      <c r="B1469">
        <f t="shared" si="22"/>
        <v>39.142699999999913</v>
      </c>
      <c r="C1469" t="s">
        <v>9</v>
      </c>
      <c r="D1469">
        <v>18.3</v>
      </c>
      <c r="E1469">
        <v>4.7</v>
      </c>
      <c r="F1469">
        <f>IF(martianeum[[#This Row],[zawartosc '[%']]]&gt;=1,martianeum[[#This Row],[masa '[kg']]]*martianeum[[#This Row],[zawartosc '[%']]]*0.01,0)</f>
        <v>0.86010000000000009</v>
      </c>
      <c r="G1469">
        <f>martianeum[[#This Row],[stan_magazynu '[kg']]]+martianeum[[#This Row],[ile_kg_materiału_z_ładunku]]</f>
        <v>40.002799999999915</v>
      </c>
      <c r="H1469">
        <f>IF(martianeum[[#This Row],[stan_po_wydobyciu_z_ładunku]]&gt;=100,100,0)</f>
        <v>0</v>
      </c>
      <c r="I1469">
        <f>martianeum[[#This Row],[stan_po_wydobyciu_z_ładunku]]-martianeum[[#This Row],[ile_zabiera_na_orbite]]</f>
        <v>40.002799999999915</v>
      </c>
    </row>
    <row r="1470" spans="1:9" x14ac:dyDescent="0.25">
      <c r="A1470" s="1">
        <v>50109</v>
      </c>
      <c r="B1470">
        <f t="shared" si="22"/>
        <v>40.002799999999915</v>
      </c>
      <c r="C1470" t="s">
        <v>7</v>
      </c>
      <c r="D1470">
        <v>25.5</v>
      </c>
      <c r="E1470">
        <v>0</v>
      </c>
      <c r="F1470">
        <f>IF(martianeum[[#This Row],[zawartosc '[%']]]&gt;=1,martianeum[[#This Row],[masa '[kg']]]*martianeum[[#This Row],[zawartosc '[%']]]*0.01,0)</f>
        <v>0</v>
      </c>
      <c r="G1470">
        <f>martianeum[[#This Row],[stan_magazynu '[kg']]]+martianeum[[#This Row],[ile_kg_materiału_z_ładunku]]</f>
        <v>40.002799999999915</v>
      </c>
      <c r="H1470">
        <f>IF(martianeum[[#This Row],[stan_po_wydobyciu_z_ładunku]]&gt;=100,100,0)</f>
        <v>0</v>
      </c>
      <c r="I1470">
        <f>martianeum[[#This Row],[stan_po_wydobyciu_z_ładunku]]-martianeum[[#This Row],[ile_zabiera_na_orbite]]</f>
        <v>40.002799999999915</v>
      </c>
    </row>
    <row r="1471" spans="1:9" x14ac:dyDescent="0.25">
      <c r="A1471" s="1">
        <v>50110</v>
      </c>
      <c r="B1471">
        <f t="shared" si="22"/>
        <v>40.002799999999915</v>
      </c>
      <c r="C1471" t="s">
        <v>18</v>
      </c>
      <c r="D1471">
        <v>26.6</v>
      </c>
      <c r="E1471">
        <v>0</v>
      </c>
      <c r="F1471">
        <f>IF(martianeum[[#This Row],[zawartosc '[%']]]&gt;=1,martianeum[[#This Row],[masa '[kg']]]*martianeum[[#This Row],[zawartosc '[%']]]*0.01,0)</f>
        <v>0</v>
      </c>
      <c r="G1471">
        <f>martianeum[[#This Row],[stan_magazynu '[kg']]]+martianeum[[#This Row],[ile_kg_materiału_z_ładunku]]</f>
        <v>40.002799999999915</v>
      </c>
      <c r="H1471">
        <f>IF(martianeum[[#This Row],[stan_po_wydobyciu_z_ładunku]]&gt;=100,100,0)</f>
        <v>0</v>
      </c>
      <c r="I1471">
        <f>martianeum[[#This Row],[stan_po_wydobyciu_z_ładunku]]-martianeum[[#This Row],[ile_zabiera_na_orbite]]</f>
        <v>40.002799999999915</v>
      </c>
    </row>
    <row r="1472" spans="1:9" x14ac:dyDescent="0.25">
      <c r="A1472" s="1">
        <v>50111</v>
      </c>
      <c r="B1472">
        <f t="shared" si="22"/>
        <v>40.002799999999915</v>
      </c>
      <c r="C1472" t="s">
        <v>7</v>
      </c>
      <c r="D1472">
        <v>19.8</v>
      </c>
      <c r="E1472">
        <v>14.9</v>
      </c>
      <c r="F1472">
        <f>IF(martianeum[[#This Row],[zawartosc '[%']]]&gt;=1,martianeum[[#This Row],[masa '[kg']]]*martianeum[[#This Row],[zawartosc '[%']]]*0.01,0)</f>
        <v>2.9502000000000006</v>
      </c>
      <c r="G1472">
        <f>martianeum[[#This Row],[stan_magazynu '[kg']]]+martianeum[[#This Row],[ile_kg_materiału_z_ładunku]]</f>
        <v>42.952999999999918</v>
      </c>
      <c r="H1472">
        <f>IF(martianeum[[#This Row],[stan_po_wydobyciu_z_ładunku]]&gt;=100,100,0)</f>
        <v>0</v>
      </c>
      <c r="I1472">
        <f>martianeum[[#This Row],[stan_po_wydobyciu_z_ładunku]]-martianeum[[#This Row],[ile_zabiera_na_orbite]]</f>
        <v>42.952999999999918</v>
      </c>
    </row>
    <row r="1473" spans="1:9" x14ac:dyDescent="0.25">
      <c r="A1473" s="1">
        <v>50112</v>
      </c>
      <c r="B1473">
        <f t="shared" si="22"/>
        <v>42.952999999999918</v>
      </c>
      <c r="C1473" t="s">
        <v>26</v>
      </c>
      <c r="D1473">
        <v>23.7</v>
      </c>
      <c r="E1473">
        <v>0.9</v>
      </c>
      <c r="F1473">
        <f>IF(martianeum[[#This Row],[zawartosc '[%']]]&gt;=1,martianeum[[#This Row],[masa '[kg']]]*martianeum[[#This Row],[zawartosc '[%']]]*0.01,0)</f>
        <v>0</v>
      </c>
      <c r="G1473">
        <f>martianeum[[#This Row],[stan_magazynu '[kg']]]+martianeum[[#This Row],[ile_kg_materiału_z_ładunku]]</f>
        <v>42.952999999999918</v>
      </c>
      <c r="H1473">
        <f>IF(martianeum[[#This Row],[stan_po_wydobyciu_z_ładunku]]&gt;=100,100,0)</f>
        <v>0</v>
      </c>
      <c r="I1473">
        <f>martianeum[[#This Row],[stan_po_wydobyciu_z_ładunku]]-martianeum[[#This Row],[ile_zabiera_na_orbite]]</f>
        <v>42.952999999999918</v>
      </c>
    </row>
    <row r="1474" spans="1:9" x14ac:dyDescent="0.25">
      <c r="A1474" s="1">
        <v>50113</v>
      </c>
      <c r="B1474">
        <f t="shared" si="22"/>
        <v>42.952999999999918</v>
      </c>
      <c r="C1474" t="s">
        <v>24</v>
      </c>
      <c r="D1474">
        <v>23.5</v>
      </c>
      <c r="E1474">
        <v>1</v>
      </c>
      <c r="F1474">
        <f>IF(martianeum[[#This Row],[zawartosc '[%']]]&gt;=1,martianeum[[#This Row],[masa '[kg']]]*martianeum[[#This Row],[zawartosc '[%']]]*0.01,0)</f>
        <v>0.23500000000000001</v>
      </c>
      <c r="G1474">
        <f>martianeum[[#This Row],[stan_magazynu '[kg']]]+martianeum[[#This Row],[ile_kg_materiału_z_ładunku]]</f>
        <v>43.187999999999917</v>
      </c>
      <c r="H1474">
        <f>IF(martianeum[[#This Row],[stan_po_wydobyciu_z_ładunku]]&gt;=100,100,0)</f>
        <v>0</v>
      </c>
      <c r="I1474">
        <f>martianeum[[#This Row],[stan_po_wydobyciu_z_ładunku]]-martianeum[[#This Row],[ile_zabiera_na_orbite]]</f>
        <v>43.187999999999917</v>
      </c>
    </row>
    <row r="1475" spans="1:9" x14ac:dyDescent="0.25">
      <c r="A1475" s="1">
        <v>50114</v>
      </c>
      <c r="B1475">
        <f t="shared" si="22"/>
        <v>43.187999999999917</v>
      </c>
      <c r="C1475" t="s">
        <v>5</v>
      </c>
      <c r="D1475">
        <v>18.8</v>
      </c>
      <c r="E1475">
        <v>7.8</v>
      </c>
      <c r="F1475">
        <f>IF(martianeum[[#This Row],[zawartosc '[%']]]&gt;=1,martianeum[[#This Row],[masa '[kg']]]*martianeum[[#This Row],[zawartosc '[%']]]*0.01,0)</f>
        <v>1.4664000000000001</v>
      </c>
      <c r="G1475">
        <f>martianeum[[#This Row],[stan_magazynu '[kg']]]+martianeum[[#This Row],[ile_kg_materiału_z_ładunku]]</f>
        <v>44.654399999999917</v>
      </c>
      <c r="H1475">
        <f>IF(martianeum[[#This Row],[stan_po_wydobyciu_z_ładunku]]&gt;=100,100,0)</f>
        <v>0</v>
      </c>
      <c r="I1475">
        <f>martianeum[[#This Row],[stan_po_wydobyciu_z_ładunku]]-martianeum[[#This Row],[ile_zabiera_na_orbite]]</f>
        <v>44.654399999999917</v>
      </c>
    </row>
    <row r="1476" spans="1:9" x14ac:dyDescent="0.25">
      <c r="A1476" s="1">
        <v>50115</v>
      </c>
      <c r="B1476">
        <f t="shared" ref="B1476:B1539" si="23">I1475</f>
        <v>44.654399999999917</v>
      </c>
      <c r="C1476" t="s">
        <v>6</v>
      </c>
      <c r="D1476">
        <v>18.7</v>
      </c>
      <c r="E1476">
        <v>10</v>
      </c>
      <c r="F1476">
        <f>IF(martianeum[[#This Row],[zawartosc '[%']]]&gt;=1,martianeum[[#This Row],[masa '[kg']]]*martianeum[[#This Row],[zawartosc '[%']]]*0.01,0)</f>
        <v>1.87</v>
      </c>
      <c r="G1476">
        <f>martianeum[[#This Row],[stan_magazynu '[kg']]]+martianeum[[#This Row],[ile_kg_materiału_z_ładunku]]</f>
        <v>46.524399999999915</v>
      </c>
      <c r="H1476">
        <f>IF(martianeum[[#This Row],[stan_po_wydobyciu_z_ładunku]]&gt;=100,100,0)</f>
        <v>0</v>
      </c>
      <c r="I1476">
        <f>martianeum[[#This Row],[stan_po_wydobyciu_z_ładunku]]-martianeum[[#This Row],[ile_zabiera_na_orbite]]</f>
        <v>46.524399999999915</v>
      </c>
    </row>
    <row r="1477" spans="1:9" x14ac:dyDescent="0.25">
      <c r="A1477" s="1">
        <v>50116</v>
      </c>
      <c r="B1477">
        <f t="shared" si="23"/>
        <v>46.524399999999915</v>
      </c>
      <c r="C1477" t="s">
        <v>19</v>
      </c>
      <c r="D1477">
        <v>28.3</v>
      </c>
      <c r="E1477">
        <v>21.8</v>
      </c>
      <c r="F1477">
        <f>IF(martianeum[[#This Row],[zawartosc '[%']]]&gt;=1,martianeum[[#This Row],[masa '[kg']]]*martianeum[[#This Row],[zawartosc '[%']]]*0.01,0)</f>
        <v>6.1694000000000004</v>
      </c>
      <c r="G1477">
        <f>martianeum[[#This Row],[stan_magazynu '[kg']]]+martianeum[[#This Row],[ile_kg_materiału_z_ładunku]]</f>
        <v>52.693799999999918</v>
      </c>
      <c r="H1477">
        <f>IF(martianeum[[#This Row],[stan_po_wydobyciu_z_ładunku]]&gt;=100,100,0)</f>
        <v>0</v>
      </c>
      <c r="I1477">
        <f>martianeum[[#This Row],[stan_po_wydobyciu_z_ładunku]]-martianeum[[#This Row],[ile_zabiera_na_orbite]]</f>
        <v>52.693799999999918</v>
      </c>
    </row>
    <row r="1478" spans="1:9" x14ac:dyDescent="0.25">
      <c r="A1478" s="1">
        <v>50117</v>
      </c>
      <c r="B1478">
        <f t="shared" si="23"/>
        <v>52.693799999999918</v>
      </c>
      <c r="C1478" t="s">
        <v>22</v>
      </c>
      <c r="D1478">
        <v>10.6</v>
      </c>
      <c r="E1478">
        <v>6.4</v>
      </c>
      <c r="F1478">
        <f>IF(martianeum[[#This Row],[zawartosc '[%']]]&gt;=1,martianeum[[#This Row],[masa '[kg']]]*martianeum[[#This Row],[zawartosc '[%']]]*0.01,0)</f>
        <v>0.6784</v>
      </c>
      <c r="G1478">
        <f>martianeum[[#This Row],[stan_magazynu '[kg']]]+martianeum[[#This Row],[ile_kg_materiału_z_ładunku]]</f>
        <v>53.372199999999921</v>
      </c>
      <c r="H1478">
        <f>IF(martianeum[[#This Row],[stan_po_wydobyciu_z_ładunku]]&gt;=100,100,0)</f>
        <v>0</v>
      </c>
      <c r="I1478">
        <f>martianeum[[#This Row],[stan_po_wydobyciu_z_ładunku]]-martianeum[[#This Row],[ile_zabiera_na_orbite]]</f>
        <v>53.372199999999921</v>
      </c>
    </row>
    <row r="1479" spans="1:9" x14ac:dyDescent="0.25">
      <c r="A1479" s="1">
        <v>50118</v>
      </c>
      <c r="B1479">
        <f t="shared" si="23"/>
        <v>53.372199999999921</v>
      </c>
      <c r="C1479" t="s">
        <v>10</v>
      </c>
      <c r="D1479">
        <v>26.2</v>
      </c>
      <c r="E1479">
        <v>19.2</v>
      </c>
      <c r="F1479">
        <f>IF(martianeum[[#This Row],[zawartosc '[%']]]&gt;=1,martianeum[[#This Row],[masa '[kg']]]*martianeum[[#This Row],[zawartosc '[%']]]*0.01,0)</f>
        <v>5.0303999999999993</v>
      </c>
      <c r="G1479">
        <f>martianeum[[#This Row],[stan_magazynu '[kg']]]+martianeum[[#This Row],[ile_kg_materiału_z_ładunku]]</f>
        <v>58.402599999999921</v>
      </c>
      <c r="H1479">
        <f>IF(martianeum[[#This Row],[stan_po_wydobyciu_z_ładunku]]&gt;=100,100,0)</f>
        <v>0</v>
      </c>
      <c r="I1479">
        <f>martianeum[[#This Row],[stan_po_wydobyciu_z_ładunku]]-martianeum[[#This Row],[ile_zabiera_na_orbite]]</f>
        <v>58.402599999999921</v>
      </c>
    </row>
    <row r="1480" spans="1:9" x14ac:dyDescent="0.25">
      <c r="A1480" s="1">
        <v>50119</v>
      </c>
      <c r="B1480">
        <f t="shared" si="23"/>
        <v>58.402599999999921</v>
      </c>
      <c r="C1480" t="s">
        <v>13</v>
      </c>
      <c r="D1480">
        <v>25.3</v>
      </c>
      <c r="E1480">
        <v>8.6999999999999993</v>
      </c>
      <c r="F1480">
        <f>IF(martianeum[[#This Row],[zawartosc '[%']]]&gt;=1,martianeum[[#This Row],[masa '[kg']]]*martianeum[[#This Row],[zawartosc '[%']]]*0.01,0)</f>
        <v>2.2010999999999998</v>
      </c>
      <c r="G1480">
        <f>martianeum[[#This Row],[stan_magazynu '[kg']]]+martianeum[[#This Row],[ile_kg_materiału_z_ładunku]]</f>
        <v>60.603699999999918</v>
      </c>
      <c r="H1480">
        <f>IF(martianeum[[#This Row],[stan_po_wydobyciu_z_ładunku]]&gt;=100,100,0)</f>
        <v>0</v>
      </c>
      <c r="I1480">
        <f>martianeum[[#This Row],[stan_po_wydobyciu_z_ładunku]]-martianeum[[#This Row],[ile_zabiera_na_orbite]]</f>
        <v>60.603699999999918</v>
      </c>
    </row>
    <row r="1481" spans="1:9" x14ac:dyDescent="0.25">
      <c r="A1481" s="1">
        <v>50120</v>
      </c>
      <c r="B1481">
        <f t="shared" si="23"/>
        <v>60.603699999999918</v>
      </c>
      <c r="C1481" t="s">
        <v>22</v>
      </c>
      <c r="D1481">
        <v>21.6</v>
      </c>
      <c r="E1481">
        <v>1</v>
      </c>
      <c r="F1481">
        <f>IF(martianeum[[#This Row],[zawartosc '[%']]]&gt;=1,martianeum[[#This Row],[masa '[kg']]]*martianeum[[#This Row],[zawartosc '[%']]]*0.01,0)</f>
        <v>0.21600000000000003</v>
      </c>
      <c r="G1481">
        <f>martianeum[[#This Row],[stan_magazynu '[kg']]]+martianeum[[#This Row],[ile_kg_materiału_z_ładunku]]</f>
        <v>60.819699999999919</v>
      </c>
      <c r="H1481">
        <f>IF(martianeum[[#This Row],[stan_po_wydobyciu_z_ładunku]]&gt;=100,100,0)</f>
        <v>0</v>
      </c>
      <c r="I1481">
        <f>martianeum[[#This Row],[stan_po_wydobyciu_z_ładunku]]-martianeum[[#This Row],[ile_zabiera_na_orbite]]</f>
        <v>60.819699999999919</v>
      </c>
    </row>
    <row r="1482" spans="1:9" x14ac:dyDescent="0.25">
      <c r="A1482" s="1">
        <v>50121</v>
      </c>
      <c r="B1482">
        <f t="shared" si="23"/>
        <v>60.819699999999919</v>
      </c>
      <c r="C1482" t="s">
        <v>19</v>
      </c>
      <c r="D1482">
        <v>24.9</v>
      </c>
      <c r="E1482">
        <v>23.5</v>
      </c>
      <c r="F1482">
        <f>IF(martianeum[[#This Row],[zawartosc '[%']]]&gt;=1,martianeum[[#This Row],[masa '[kg']]]*martianeum[[#This Row],[zawartosc '[%']]]*0.01,0)</f>
        <v>5.8514999999999997</v>
      </c>
      <c r="G1482">
        <f>martianeum[[#This Row],[stan_magazynu '[kg']]]+martianeum[[#This Row],[ile_kg_materiału_z_ładunku]]</f>
        <v>66.671199999999914</v>
      </c>
      <c r="H1482">
        <f>IF(martianeum[[#This Row],[stan_po_wydobyciu_z_ładunku]]&gt;=100,100,0)</f>
        <v>0</v>
      </c>
      <c r="I1482">
        <f>martianeum[[#This Row],[stan_po_wydobyciu_z_ładunku]]-martianeum[[#This Row],[ile_zabiera_na_orbite]]</f>
        <v>66.671199999999914</v>
      </c>
    </row>
    <row r="1483" spans="1:9" x14ac:dyDescent="0.25">
      <c r="A1483" s="1">
        <v>50122</v>
      </c>
      <c r="B1483">
        <f t="shared" si="23"/>
        <v>66.671199999999914</v>
      </c>
      <c r="C1483" t="s">
        <v>15</v>
      </c>
      <c r="D1483">
        <v>27.7</v>
      </c>
      <c r="E1483">
        <v>11.5</v>
      </c>
      <c r="F1483">
        <f>IF(martianeum[[#This Row],[zawartosc '[%']]]&gt;=1,martianeum[[#This Row],[masa '[kg']]]*martianeum[[#This Row],[zawartosc '[%']]]*0.01,0)</f>
        <v>3.1855000000000002</v>
      </c>
      <c r="G1483">
        <f>martianeum[[#This Row],[stan_magazynu '[kg']]]+martianeum[[#This Row],[ile_kg_materiału_z_ładunku]]</f>
        <v>69.856699999999918</v>
      </c>
      <c r="H1483">
        <f>IF(martianeum[[#This Row],[stan_po_wydobyciu_z_ładunku]]&gt;=100,100,0)</f>
        <v>0</v>
      </c>
      <c r="I1483">
        <f>martianeum[[#This Row],[stan_po_wydobyciu_z_ładunku]]-martianeum[[#This Row],[ile_zabiera_na_orbite]]</f>
        <v>69.856699999999918</v>
      </c>
    </row>
    <row r="1484" spans="1:9" x14ac:dyDescent="0.25">
      <c r="A1484" s="1">
        <v>50123</v>
      </c>
      <c r="B1484">
        <f t="shared" si="23"/>
        <v>69.856699999999918</v>
      </c>
      <c r="C1484" t="s">
        <v>19</v>
      </c>
      <c r="D1484">
        <v>12.3</v>
      </c>
      <c r="E1484">
        <v>0</v>
      </c>
      <c r="F1484">
        <f>IF(martianeum[[#This Row],[zawartosc '[%']]]&gt;=1,martianeum[[#This Row],[masa '[kg']]]*martianeum[[#This Row],[zawartosc '[%']]]*0.01,0)</f>
        <v>0</v>
      </c>
      <c r="G1484">
        <f>martianeum[[#This Row],[stan_magazynu '[kg']]]+martianeum[[#This Row],[ile_kg_materiału_z_ładunku]]</f>
        <v>69.856699999999918</v>
      </c>
      <c r="H1484">
        <f>IF(martianeum[[#This Row],[stan_po_wydobyciu_z_ładunku]]&gt;=100,100,0)</f>
        <v>0</v>
      </c>
      <c r="I1484">
        <f>martianeum[[#This Row],[stan_po_wydobyciu_z_ładunku]]-martianeum[[#This Row],[ile_zabiera_na_orbite]]</f>
        <v>69.856699999999918</v>
      </c>
    </row>
    <row r="1485" spans="1:9" x14ac:dyDescent="0.25">
      <c r="A1485" s="1">
        <v>50124</v>
      </c>
      <c r="B1485">
        <f t="shared" si="23"/>
        <v>69.856699999999918</v>
      </c>
      <c r="C1485" t="s">
        <v>20</v>
      </c>
      <c r="D1485">
        <v>10.199999999999999</v>
      </c>
      <c r="E1485">
        <v>0.8</v>
      </c>
      <c r="F1485">
        <f>IF(martianeum[[#This Row],[zawartosc '[%']]]&gt;=1,martianeum[[#This Row],[masa '[kg']]]*martianeum[[#This Row],[zawartosc '[%']]]*0.01,0)</f>
        <v>0</v>
      </c>
      <c r="G1485">
        <f>martianeum[[#This Row],[stan_magazynu '[kg']]]+martianeum[[#This Row],[ile_kg_materiału_z_ładunku]]</f>
        <v>69.856699999999918</v>
      </c>
      <c r="H1485">
        <f>IF(martianeum[[#This Row],[stan_po_wydobyciu_z_ładunku]]&gt;=100,100,0)</f>
        <v>0</v>
      </c>
      <c r="I1485">
        <f>martianeum[[#This Row],[stan_po_wydobyciu_z_ładunku]]-martianeum[[#This Row],[ile_zabiera_na_orbite]]</f>
        <v>69.856699999999918</v>
      </c>
    </row>
    <row r="1486" spans="1:9" x14ac:dyDescent="0.25">
      <c r="A1486" s="1">
        <v>50125</v>
      </c>
      <c r="B1486">
        <f t="shared" si="23"/>
        <v>69.856699999999918</v>
      </c>
      <c r="C1486" t="s">
        <v>10</v>
      </c>
      <c r="D1486">
        <v>23.1</v>
      </c>
      <c r="E1486">
        <v>0</v>
      </c>
      <c r="F1486">
        <f>IF(martianeum[[#This Row],[zawartosc '[%']]]&gt;=1,martianeum[[#This Row],[masa '[kg']]]*martianeum[[#This Row],[zawartosc '[%']]]*0.01,0)</f>
        <v>0</v>
      </c>
      <c r="G1486">
        <f>martianeum[[#This Row],[stan_magazynu '[kg']]]+martianeum[[#This Row],[ile_kg_materiału_z_ładunku]]</f>
        <v>69.856699999999918</v>
      </c>
      <c r="H1486">
        <f>IF(martianeum[[#This Row],[stan_po_wydobyciu_z_ładunku]]&gt;=100,100,0)</f>
        <v>0</v>
      </c>
      <c r="I1486">
        <f>martianeum[[#This Row],[stan_po_wydobyciu_z_ładunku]]-martianeum[[#This Row],[ile_zabiera_na_orbite]]</f>
        <v>69.856699999999918</v>
      </c>
    </row>
    <row r="1487" spans="1:9" x14ac:dyDescent="0.25">
      <c r="A1487" s="1">
        <v>50126</v>
      </c>
      <c r="B1487">
        <f t="shared" si="23"/>
        <v>69.856699999999918</v>
      </c>
      <c r="C1487" t="s">
        <v>18</v>
      </c>
      <c r="D1487">
        <v>11.3</v>
      </c>
      <c r="E1487">
        <v>0</v>
      </c>
      <c r="F1487">
        <f>IF(martianeum[[#This Row],[zawartosc '[%']]]&gt;=1,martianeum[[#This Row],[masa '[kg']]]*martianeum[[#This Row],[zawartosc '[%']]]*0.01,0)</f>
        <v>0</v>
      </c>
      <c r="G1487">
        <f>martianeum[[#This Row],[stan_magazynu '[kg']]]+martianeum[[#This Row],[ile_kg_materiału_z_ładunku]]</f>
        <v>69.856699999999918</v>
      </c>
      <c r="H1487">
        <f>IF(martianeum[[#This Row],[stan_po_wydobyciu_z_ładunku]]&gt;=100,100,0)</f>
        <v>0</v>
      </c>
      <c r="I1487">
        <f>martianeum[[#This Row],[stan_po_wydobyciu_z_ładunku]]-martianeum[[#This Row],[ile_zabiera_na_orbite]]</f>
        <v>69.856699999999918</v>
      </c>
    </row>
    <row r="1488" spans="1:9" x14ac:dyDescent="0.25">
      <c r="A1488" s="1">
        <v>50127</v>
      </c>
      <c r="B1488">
        <f t="shared" si="23"/>
        <v>69.856699999999918</v>
      </c>
      <c r="C1488" t="s">
        <v>19</v>
      </c>
      <c r="D1488">
        <v>29.5</v>
      </c>
      <c r="E1488">
        <v>10.4</v>
      </c>
      <c r="F1488">
        <f>IF(martianeum[[#This Row],[zawartosc '[%']]]&gt;=1,martianeum[[#This Row],[masa '[kg']]]*martianeum[[#This Row],[zawartosc '[%']]]*0.01,0)</f>
        <v>3.0680000000000001</v>
      </c>
      <c r="G1488">
        <f>martianeum[[#This Row],[stan_magazynu '[kg']]]+martianeum[[#This Row],[ile_kg_materiału_z_ładunku]]</f>
        <v>72.924699999999916</v>
      </c>
      <c r="H1488">
        <f>IF(martianeum[[#This Row],[stan_po_wydobyciu_z_ładunku]]&gt;=100,100,0)</f>
        <v>0</v>
      </c>
      <c r="I1488">
        <f>martianeum[[#This Row],[stan_po_wydobyciu_z_ładunku]]-martianeum[[#This Row],[ile_zabiera_na_orbite]]</f>
        <v>72.924699999999916</v>
      </c>
    </row>
    <row r="1489" spans="1:9" x14ac:dyDescent="0.25">
      <c r="A1489" s="1">
        <v>50128</v>
      </c>
      <c r="B1489">
        <f t="shared" si="23"/>
        <v>72.924699999999916</v>
      </c>
      <c r="C1489" t="s">
        <v>15</v>
      </c>
      <c r="D1489">
        <v>19.7</v>
      </c>
      <c r="E1489">
        <v>0</v>
      </c>
      <c r="F1489">
        <f>IF(martianeum[[#This Row],[zawartosc '[%']]]&gt;=1,martianeum[[#This Row],[masa '[kg']]]*martianeum[[#This Row],[zawartosc '[%']]]*0.01,0)</f>
        <v>0</v>
      </c>
      <c r="G1489">
        <f>martianeum[[#This Row],[stan_magazynu '[kg']]]+martianeum[[#This Row],[ile_kg_materiału_z_ładunku]]</f>
        <v>72.924699999999916</v>
      </c>
      <c r="H1489">
        <f>IF(martianeum[[#This Row],[stan_po_wydobyciu_z_ładunku]]&gt;=100,100,0)</f>
        <v>0</v>
      </c>
      <c r="I1489">
        <f>martianeum[[#This Row],[stan_po_wydobyciu_z_ładunku]]-martianeum[[#This Row],[ile_zabiera_na_orbite]]</f>
        <v>72.924699999999916</v>
      </c>
    </row>
    <row r="1490" spans="1:9" x14ac:dyDescent="0.25">
      <c r="A1490" s="1">
        <v>50129</v>
      </c>
      <c r="B1490">
        <f t="shared" si="23"/>
        <v>72.924699999999916</v>
      </c>
      <c r="C1490" t="s">
        <v>5</v>
      </c>
      <c r="D1490">
        <v>27.9</v>
      </c>
      <c r="E1490">
        <v>3.4</v>
      </c>
      <c r="F1490">
        <f>IF(martianeum[[#This Row],[zawartosc '[%']]]&gt;=1,martianeum[[#This Row],[masa '[kg']]]*martianeum[[#This Row],[zawartosc '[%']]]*0.01,0)</f>
        <v>0.9486</v>
      </c>
      <c r="G1490">
        <f>martianeum[[#This Row],[stan_magazynu '[kg']]]+martianeum[[#This Row],[ile_kg_materiału_z_ładunku]]</f>
        <v>73.873299999999915</v>
      </c>
      <c r="H1490">
        <f>IF(martianeum[[#This Row],[stan_po_wydobyciu_z_ładunku]]&gt;=100,100,0)</f>
        <v>0</v>
      </c>
      <c r="I1490">
        <f>martianeum[[#This Row],[stan_po_wydobyciu_z_ładunku]]-martianeum[[#This Row],[ile_zabiera_na_orbite]]</f>
        <v>73.873299999999915</v>
      </c>
    </row>
    <row r="1491" spans="1:9" x14ac:dyDescent="0.25">
      <c r="A1491" s="1">
        <v>50130</v>
      </c>
      <c r="B1491">
        <f t="shared" si="23"/>
        <v>73.873299999999915</v>
      </c>
      <c r="C1491" t="s">
        <v>10</v>
      </c>
      <c r="D1491">
        <v>17.399999999999999</v>
      </c>
      <c r="E1491">
        <v>34.200000000000003</v>
      </c>
      <c r="F1491">
        <f>IF(martianeum[[#This Row],[zawartosc '[%']]]&gt;=1,martianeum[[#This Row],[masa '[kg']]]*martianeum[[#This Row],[zawartosc '[%']]]*0.01,0)</f>
        <v>5.9508000000000001</v>
      </c>
      <c r="G1491">
        <f>martianeum[[#This Row],[stan_magazynu '[kg']]]+martianeum[[#This Row],[ile_kg_materiału_z_ładunku]]</f>
        <v>79.824099999999916</v>
      </c>
      <c r="H1491">
        <f>IF(martianeum[[#This Row],[stan_po_wydobyciu_z_ładunku]]&gt;=100,100,0)</f>
        <v>0</v>
      </c>
      <c r="I1491">
        <f>martianeum[[#This Row],[stan_po_wydobyciu_z_ładunku]]-martianeum[[#This Row],[ile_zabiera_na_orbite]]</f>
        <v>79.824099999999916</v>
      </c>
    </row>
    <row r="1492" spans="1:9" x14ac:dyDescent="0.25">
      <c r="A1492" s="1">
        <v>50131</v>
      </c>
      <c r="B1492">
        <f t="shared" si="23"/>
        <v>79.824099999999916</v>
      </c>
      <c r="C1492" t="s">
        <v>17</v>
      </c>
      <c r="D1492">
        <v>23</v>
      </c>
      <c r="E1492">
        <v>0</v>
      </c>
      <c r="F1492">
        <f>IF(martianeum[[#This Row],[zawartosc '[%']]]&gt;=1,martianeum[[#This Row],[masa '[kg']]]*martianeum[[#This Row],[zawartosc '[%']]]*0.01,0)</f>
        <v>0</v>
      </c>
      <c r="G1492">
        <f>martianeum[[#This Row],[stan_magazynu '[kg']]]+martianeum[[#This Row],[ile_kg_materiału_z_ładunku]]</f>
        <v>79.824099999999916</v>
      </c>
      <c r="H1492">
        <f>IF(martianeum[[#This Row],[stan_po_wydobyciu_z_ładunku]]&gt;=100,100,0)</f>
        <v>0</v>
      </c>
      <c r="I1492">
        <f>martianeum[[#This Row],[stan_po_wydobyciu_z_ładunku]]-martianeum[[#This Row],[ile_zabiera_na_orbite]]</f>
        <v>79.824099999999916</v>
      </c>
    </row>
    <row r="1493" spans="1:9" x14ac:dyDescent="0.25">
      <c r="A1493" s="1">
        <v>50132</v>
      </c>
      <c r="B1493">
        <f t="shared" si="23"/>
        <v>79.824099999999916</v>
      </c>
      <c r="C1493" t="s">
        <v>21</v>
      </c>
      <c r="D1493">
        <v>27.6</v>
      </c>
      <c r="E1493">
        <v>0</v>
      </c>
      <c r="F1493">
        <f>IF(martianeum[[#This Row],[zawartosc '[%']]]&gt;=1,martianeum[[#This Row],[masa '[kg']]]*martianeum[[#This Row],[zawartosc '[%']]]*0.01,0)</f>
        <v>0</v>
      </c>
      <c r="G1493">
        <f>martianeum[[#This Row],[stan_magazynu '[kg']]]+martianeum[[#This Row],[ile_kg_materiału_z_ładunku]]</f>
        <v>79.824099999999916</v>
      </c>
      <c r="H1493">
        <f>IF(martianeum[[#This Row],[stan_po_wydobyciu_z_ładunku]]&gt;=100,100,0)</f>
        <v>0</v>
      </c>
      <c r="I1493">
        <f>martianeum[[#This Row],[stan_po_wydobyciu_z_ładunku]]-martianeum[[#This Row],[ile_zabiera_na_orbite]]</f>
        <v>79.824099999999916</v>
      </c>
    </row>
    <row r="1494" spans="1:9" x14ac:dyDescent="0.25">
      <c r="A1494" s="1">
        <v>50133</v>
      </c>
      <c r="B1494">
        <f t="shared" si="23"/>
        <v>79.824099999999916</v>
      </c>
      <c r="C1494" t="s">
        <v>22</v>
      </c>
      <c r="D1494">
        <v>11.6</v>
      </c>
      <c r="E1494">
        <v>0</v>
      </c>
      <c r="F1494">
        <f>IF(martianeum[[#This Row],[zawartosc '[%']]]&gt;=1,martianeum[[#This Row],[masa '[kg']]]*martianeum[[#This Row],[zawartosc '[%']]]*0.01,0)</f>
        <v>0</v>
      </c>
      <c r="G1494">
        <f>martianeum[[#This Row],[stan_magazynu '[kg']]]+martianeum[[#This Row],[ile_kg_materiału_z_ładunku]]</f>
        <v>79.824099999999916</v>
      </c>
      <c r="H1494">
        <f>IF(martianeum[[#This Row],[stan_po_wydobyciu_z_ładunku]]&gt;=100,100,0)</f>
        <v>0</v>
      </c>
      <c r="I1494">
        <f>martianeum[[#This Row],[stan_po_wydobyciu_z_ładunku]]-martianeum[[#This Row],[ile_zabiera_na_orbite]]</f>
        <v>79.824099999999916</v>
      </c>
    </row>
    <row r="1495" spans="1:9" x14ac:dyDescent="0.25">
      <c r="A1495" s="1">
        <v>50134</v>
      </c>
      <c r="B1495">
        <f t="shared" si="23"/>
        <v>79.824099999999916</v>
      </c>
      <c r="C1495" t="s">
        <v>20</v>
      </c>
      <c r="D1495">
        <v>24.2</v>
      </c>
      <c r="E1495">
        <v>5</v>
      </c>
      <c r="F1495">
        <f>IF(martianeum[[#This Row],[zawartosc '[%']]]&gt;=1,martianeum[[#This Row],[masa '[kg']]]*martianeum[[#This Row],[zawartosc '[%']]]*0.01,0)</f>
        <v>1.21</v>
      </c>
      <c r="G1495">
        <f>martianeum[[#This Row],[stan_magazynu '[kg']]]+martianeum[[#This Row],[ile_kg_materiału_z_ładunku]]</f>
        <v>81.03409999999991</v>
      </c>
      <c r="H1495">
        <f>IF(martianeum[[#This Row],[stan_po_wydobyciu_z_ładunku]]&gt;=100,100,0)</f>
        <v>0</v>
      </c>
      <c r="I1495">
        <f>martianeum[[#This Row],[stan_po_wydobyciu_z_ładunku]]-martianeum[[#This Row],[ile_zabiera_na_orbite]]</f>
        <v>81.03409999999991</v>
      </c>
    </row>
    <row r="1496" spans="1:9" x14ac:dyDescent="0.25">
      <c r="A1496" s="1">
        <v>50135</v>
      </c>
      <c r="B1496">
        <f t="shared" si="23"/>
        <v>81.03409999999991</v>
      </c>
      <c r="C1496" t="s">
        <v>6</v>
      </c>
      <c r="D1496">
        <v>13.2</v>
      </c>
      <c r="E1496">
        <v>2.2999999999999998</v>
      </c>
      <c r="F1496">
        <f>IF(martianeum[[#This Row],[zawartosc '[%']]]&gt;=1,martianeum[[#This Row],[masa '[kg']]]*martianeum[[#This Row],[zawartosc '[%']]]*0.01,0)</f>
        <v>0.30359999999999998</v>
      </c>
      <c r="G1496">
        <f>martianeum[[#This Row],[stan_magazynu '[kg']]]+martianeum[[#This Row],[ile_kg_materiału_z_ładunku]]</f>
        <v>81.337699999999913</v>
      </c>
      <c r="H1496">
        <f>IF(martianeum[[#This Row],[stan_po_wydobyciu_z_ładunku]]&gt;=100,100,0)</f>
        <v>0</v>
      </c>
      <c r="I1496">
        <f>martianeum[[#This Row],[stan_po_wydobyciu_z_ładunku]]-martianeum[[#This Row],[ile_zabiera_na_orbite]]</f>
        <v>81.337699999999913</v>
      </c>
    </row>
    <row r="1497" spans="1:9" x14ac:dyDescent="0.25">
      <c r="A1497" s="1">
        <v>50136</v>
      </c>
      <c r="B1497">
        <f t="shared" si="23"/>
        <v>81.337699999999913</v>
      </c>
      <c r="C1497" t="s">
        <v>7</v>
      </c>
      <c r="D1497">
        <v>27</v>
      </c>
      <c r="E1497">
        <v>0.7</v>
      </c>
      <c r="F1497">
        <f>IF(martianeum[[#This Row],[zawartosc '[%']]]&gt;=1,martianeum[[#This Row],[masa '[kg']]]*martianeum[[#This Row],[zawartosc '[%']]]*0.01,0)</f>
        <v>0</v>
      </c>
      <c r="G1497">
        <f>martianeum[[#This Row],[stan_magazynu '[kg']]]+martianeum[[#This Row],[ile_kg_materiału_z_ładunku]]</f>
        <v>81.337699999999913</v>
      </c>
      <c r="H1497">
        <f>IF(martianeum[[#This Row],[stan_po_wydobyciu_z_ładunku]]&gt;=100,100,0)</f>
        <v>0</v>
      </c>
      <c r="I1497">
        <f>martianeum[[#This Row],[stan_po_wydobyciu_z_ładunku]]-martianeum[[#This Row],[ile_zabiera_na_orbite]]</f>
        <v>81.337699999999913</v>
      </c>
    </row>
    <row r="1498" spans="1:9" x14ac:dyDescent="0.25">
      <c r="A1498" s="1">
        <v>50137</v>
      </c>
      <c r="B1498">
        <f t="shared" si="23"/>
        <v>81.337699999999913</v>
      </c>
      <c r="C1498" t="s">
        <v>6</v>
      </c>
      <c r="D1498">
        <v>23.9</v>
      </c>
      <c r="E1498">
        <v>6.2</v>
      </c>
      <c r="F1498">
        <f>IF(martianeum[[#This Row],[zawartosc '[%']]]&gt;=1,martianeum[[#This Row],[masa '[kg']]]*martianeum[[#This Row],[zawartosc '[%']]]*0.01,0)</f>
        <v>1.4818</v>
      </c>
      <c r="G1498">
        <f>martianeum[[#This Row],[stan_magazynu '[kg']]]+martianeum[[#This Row],[ile_kg_materiału_z_ładunku]]</f>
        <v>82.81949999999992</v>
      </c>
      <c r="H1498">
        <f>IF(martianeum[[#This Row],[stan_po_wydobyciu_z_ładunku]]&gt;=100,100,0)</f>
        <v>0</v>
      </c>
      <c r="I1498">
        <f>martianeum[[#This Row],[stan_po_wydobyciu_z_ładunku]]-martianeum[[#This Row],[ile_zabiera_na_orbite]]</f>
        <v>82.81949999999992</v>
      </c>
    </row>
    <row r="1499" spans="1:9" x14ac:dyDescent="0.25">
      <c r="A1499" s="1">
        <v>50138</v>
      </c>
      <c r="B1499">
        <f t="shared" si="23"/>
        <v>82.81949999999992</v>
      </c>
      <c r="C1499" t="s">
        <v>19</v>
      </c>
      <c r="D1499">
        <v>16.8</v>
      </c>
      <c r="E1499">
        <v>17.600000000000001</v>
      </c>
      <c r="F1499">
        <f>IF(martianeum[[#This Row],[zawartosc '[%']]]&gt;=1,martianeum[[#This Row],[masa '[kg']]]*martianeum[[#This Row],[zawartosc '[%']]]*0.01,0)</f>
        <v>2.9568000000000008</v>
      </c>
      <c r="G1499">
        <f>martianeum[[#This Row],[stan_magazynu '[kg']]]+martianeum[[#This Row],[ile_kg_materiału_z_ładunku]]</f>
        <v>85.776299999999921</v>
      </c>
      <c r="H1499">
        <f>IF(martianeum[[#This Row],[stan_po_wydobyciu_z_ładunku]]&gt;=100,100,0)</f>
        <v>0</v>
      </c>
      <c r="I1499">
        <f>martianeum[[#This Row],[stan_po_wydobyciu_z_ładunku]]-martianeum[[#This Row],[ile_zabiera_na_orbite]]</f>
        <v>85.776299999999921</v>
      </c>
    </row>
    <row r="1500" spans="1:9" x14ac:dyDescent="0.25">
      <c r="A1500" s="1">
        <v>50139</v>
      </c>
      <c r="B1500">
        <f t="shared" si="23"/>
        <v>85.776299999999921</v>
      </c>
      <c r="C1500" t="s">
        <v>19</v>
      </c>
      <c r="D1500">
        <v>28.5</v>
      </c>
      <c r="E1500">
        <v>15.2</v>
      </c>
      <c r="F1500">
        <f>IF(martianeum[[#This Row],[zawartosc '[%']]]&gt;=1,martianeum[[#This Row],[masa '[kg']]]*martianeum[[#This Row],[zawartosc '[%']]]*0.01,0)</f>
        <v>4.3319999999999999</v>
      </c>
      <c r="G1500">
        <f>martianeum[[#This Row],[stan_magazynu '[kg']]]+martianeum[[#This Row],[ile_kg_materiału_z_ładunku]]</f>
        <v>90.108299999999915</v>
      </c>
      <c r="H1500">
        <f>IF(martianeum[[#This Row],[stan_po_wydobyciu_z_ładunku]]&gt;=100,100,0)</f>
        <v>0</v>
      </c>
      <c r="I1500">
        <f>martianeum[[#This Row],[stan_po_wydobyciu_z_ładunku]]-martianeum[[#This Row],[ile_zabiera_na_orbite]]</f>
        <v>90.108299999999915</v>
      </c>
    </row>
    <row r="1501" spans="1:9" x14ac:dyDescent="0.25">
      <c r="A1501" s="1">
        <v>50140</v>
      </c>
      <c r="B1501">
        <f t="shared" si="23"/>
        <v>90.108299999999915</v>
      </c>
      <c r="C1501" t="s">
        <v>33</v>
      </c>
      <c r="D1501">
        <v>25.2</v>
      </c>
      <c r="E1501">
        <v>1.9</v>
      </c>
      <c r="F1501">
        <f>IF(martianeum[[#This Row],[zawartosc '[%']]]&gt;=1,martianeum[[#This Row],[masa '[kg']]]*martianeum[[#This Row],[zawartosc '[%']]]*0.01,0)</f>
        <v>0.47879999999999995</v>
      </c>
      <c r="G1501">
        <f>martianeum[[#This Row],[stan_magazynu '[kg']]]+martianeum[[#This Row],[ile_kg_materiału_z_ładunku]]</f>
        <v>90.587099999999921</v>
      </c>
      <c r="H1501">
        <f>IF(martianeum[[#This Row],[stan_po_wydobyciu_z_ładunku]]&gt;=100,100,0)</f>
        <v>0</v>
      </c>
      <c r="I1501">
        <f>martianeum[[#This Row],[stan_po_wydobyciu_z_ładunku]]-martianeum[[#This Row],[ile_zabiera_na_orbite]]</f>
        <v>90.587099999999921</v>
      </c>
    </row>
    <row r="1502" spans="1:9" x14ac:dyDescent="0.25">
      <c r="A1502" s="1">
        <v>50141</v>
      </c>
      <c r="B1502">
        <f t="shared" si="23"/>
        <v>90.587099999999921</v>
      </c>
      <c r="C1502" t="s">
        <v>10</v>
      </c>
      <c r="D1502">
        <v>24.9</v>
      </c>
      <c r="E1502">
        <v>6.8</v>
      </c>
      <c r="F1502">
        <f>IF(martianeum[[#This Row],[zawartosc '[%']]]&gt;=1,martianeum[[#This Row],[masa '[kg']]]*martianeum[[#This Row],[zawartosc '[%']]]*0.01,0)</f>
        <v>1.6932</v>
      </c>
      <c r="G1502">
        <f>martianeum[[#This Row],[stan_magazynu '[kg']]]+martianeum[[#This Row],[ile_kg_materiału_z_ładunku]]</f>
        <v>92.280299999999926</v>
      </c>
      <c r="H1502">
        <f>IF(martianeum[[#This Row],[stan_po_wydobyciu_z_ładunku]]&gt;=100,100,0)</f>
        <v>0</v>
      </c>
      <c r="I1502">
        <f>martianeum[[#This Row],[stan_po_wydobyciu_z_ładunku]]-martianeum[[#This Row],[ile_zabiera_na_orbite]]</f>
        <v>92.280299999999926</v>
      </c>
    </row>
    <row r="1503" spans="1:9" x14ac:dyDescent="0.25">
      <c r="A1503" s="1">
        <v>50142</v>
      </c>
      <c r="B1503">
        <f t="shared" si="23"/>
        <v>92.280299999999926</v>
      </c>
      <c r="C1503" t="s">
        <v>12</v>
      </c>
      <c r="D1503">
        <v>14.7</v>
      </c>
      <c r="E1503">
        <v>5.7</v>
      </c>
      <c r="F1503">
        <f>IF(martianeum[[#This Row],[zawartosc '[%']]]&gt;=1,martianeum[[#This Row],[masa '[kg']]]*martianeum[[#This Row],[zawartosc '[%']]]*0.01,0)</f>
        <v>0.83789999999999998</v>
      </c>
      <c r="G1503">
        <f>martianeum[[#This Row],[stan_magazynu '[kg']]]+martianeum[[#This Row],[ile_kg_materiału_z_ładunku]]</f>
        <v>93.118199999999931</v>
      </c>
      <c r="H1503">
        <f>IF(martianeum[[#This Row],[stan_po_wydobyciu_z_ładunku]]&gt;=100,100,0)</f>
        <v>0</v>
      </c>
      <c r="I1503">
        <f>martianeum[[#This Row],[stan_po_wydobyciu_z_ładunku]]-martianeum[[#This Row],[ile_zabiera_na_orbite]]</f>
        <v>93.118199999999931</v>
      </c>
    </row>
    <row r="1504" spans="1:9" x14ac:dyDescent="0.25">
      <c r="A1504" s="1">
        <v>50143</v>
      </c>
      <c r="B1504">
        <f t="shared" si="23"/>
        <v>93.118199999999931</v>
      </c>
      <c r="C1504" t="s">
        <v>10</v>
      </c>
      <c r="D1504">
        <v>12.2</v>
      </c>
      <c r="E1504">
        <v>14.1</v>
      </c>
      <c r="F1504">
        <f>IF(martianeum[[#This Row],[zawartosc '[%']]]&gt;=1,martianeum[[#This Row],[masa '[kg']]]*martianeum[[#This Row],[zawartosc '[%']]]*0.01,0)</f>
        <v>1.7202</v>
      </c>
      <c r="G1504">
        <f>martianeum[[#This Row],[stan_magazynu '[kg']]]+martianeum[[#This Row],[ile_kg_materiału_z_ładunku]]</f>
        <v>94.838399999999936</v>
      </c>
      <c r="H1504">
        <f>IF(martianeum[[#This Row],[stan_po_wydobyciu_z_ładunku]]&gt;=100,100,0)</f>
        <v>0</v>
      </c>
      <c r="I1504">
        <f>martianeum[[#This Row],[stan_po_wydobyciu_z_ładunku]]-martianeum[[#This Row],[ile_zabiera_na_orbite]]</f>
        <v>94.838399999999936</v>
      </c>
    </row>
    <row r="1505" spans="1:9" x14ac:dyDescent="0.25">
      <c r="A1505" s="1">
        <v>50144</v>
      </c>
      <c r="B1505">
        <f t="shared" si="23"/>
        <v>94.838399999999936</v>
      </c>
      <c r="C1505" t="s">
        <v>9</v>
      </c>
      <c r="D1505">
        <v>24.2</v>
      </c>
      <c r="E1505">
        <v>8</v>
      </c>
      <c r="F1505">
        <f>IF(martianeum[[#This Row],[zawartosc '[%']]]&gt;=1,martianeum[[#This Row],[masa '[kg']]]*martianeum[[#This Row],[zawartosc '[%']]]*0.01,0)</f>
        <v>1.9359999999999999</v>
      </c>
      <c r="G1505">
        <f>martianeum[[#This Row],[stan_magazynu '[kg']]]+martianeum[[#This Row],[ile_kg_materiału_z_ładunku]]</f>
        <v>96.774399999999929</v>
      </c>
      <c r="H1505">
        <f>IF(martianeum[[#This Row],[stan_po_wydobyciu_z_ładunku]]&gt;=100,100,0)</f>
        <v>0</v>
      </c>
      <c r="I1505">
        <f>martianeum[[#This Row],[stan_po_wydobyciu_z_ładunku]]-martianeum[[#This Row],[ile_zabiera_na_orbite]]</f>
        <v>96.774399999999929</v>
      </c>
    </row>
    <row r="1506" spans="1:9" x14ac:dyDescent="0.25">
      <c r="A1506" s="1">
        <v>50145</v>
      </c>
      <c r="B1506">
        <f t="shared" si="23"/>
        <v>96.774399999999929</v>
      </c>
      <c r="C1506" t="s">
        <v>22</v>
      </c>
      <c r="D1506">
        <v>28.7</v>
      </c>
      <c r="E1506">
        <v>0</v>
      </c>
      <c r="F1506">
        <f>IF(martianeum[[#This Row],[zawartosc '[%']]]&gt;=1,martianeum[[#This Row],[masa '[kg']]]*martianeum[[#This Row],[zawartosc '[%']]]*0.01,0)</f>
        <v>0</v>
      </c>
      <c r="G1506">
        <f>martianeum[[#This Row],[stan_magazynu '[kg']]]+martianeum[[#This Row],[ile_kg_materiału_z_ładunku]]</f>
        <v>96.774399999999929</v>
      </c>
      <c r="H1506">
        <f>IF(martianeum[[#This Row],[stan_po_wydobyciu_z_ładunku]]&gt;=100,100,0)</f>
        <v>0</v>
      </c>
      <c r="I1506">
        <f>martianeum[[#This Row],[stan_po_wydobyciu_z_ładunku]]-martianeum[[#This Row],[ile_zabiera_na_orbite]]</f>
        <v>96.774399999999929</v>
      </c>
    </row>
    <row r="1507" spans="1:9" x14ac:dyDescent="0.25">
      <c r="A1507" s="1">
        <v>50146</v>
      </c>
      <c r="B1507">
        <f t="shared" si="23"/>
        <v>96.774399999999929</v>
      </c>
      <c r="C1507" t="s">
        <v>10</v>
      </c>
      <c r="D1507">
        <v>28.5</v>
      </c>
      <c r="E1507">
        <v>0</v>
      </c>
      <c r="F1507">
        <f>IF(martianeum[[#This Row],[zawartosc '[%']]]&gt;=1,martianeum[[#This Row],[masa '[kg']]]*martianeum[[#This Row],[zawartosc '[%']]]*0.01,0)</f>
        <v>0</v>
      </c>
      <c r="G1507">
        <f>martianeum[[#This Row],[stan_magazynu '[kg']]]+martianeum[[#This Row],[ile_kg_materiału_z_ładunku]]</f>
        <v>96.774399999999929</v>
      </c>
      <c r="H1507">
        <f>IF(martianeum[[#This Row],[stan_po_wydobyciu_z_ładunku]]&gt;=100,100,0)</f>
        <v>0</v>
      </c>
      <c r="I1507">
        <f>martianeum[[#This Row],[stan_po_wydobyciu_z_ładunku]]-martianeum[[#This Row],[ile_zabiera_na_orbite]]</f>
        <v>96.774399999999929</v>
      </c>
    </row>
    <row r="1508" spans="1:9" x14ac:dyDescent="0.25">
      <c r="A1508" s="1">
        <v>50147</v>
      </c>
      <c r="B1508">
        <f t="shared" si="23"/>
        <v>96.774399999999929</v>
      </c>
      <c r="C1508" t="s">
        <v>7</v>
      </c>
      <c r="D1508">
        <v>29.3</v>
      </c>
      <c r="E1508">
        <v>23.3</v>
      </c>
      <c r="F1508">
        <f>IF(martianeum[[#This Row],[zawartosc '[%']]]&gt;=1,martianeum[[#This Row],[masa '[kg']]]*martianeum[[#This Row],[zawartosc '[%']]]*0.01,0)</f>
        <v>6.8269000000000011</v>
      </c>
      <c r="G1508">
        <f>martianeum[[#This Row],[stan_magazynu '[kg']]]+martianeum[[#This Row],[ile_kg_materiału_z_ładunku]]</f>
        <v>103.60129999999992</v>
      </c>
      <c r="H1508">
        <f>IF(martianeum[[#This Row],[stan_po_wydobyciu_z_ładunku]]&gt;=100,100,0)</f>
        <v>100</v>
      </c>
      <c r="I1508">
        <f>martianeum[[#This Row],[stan_po_wydobyciu_z_ładunku]]-martianeum[[#This Row],[ile_zabiera_na_orbite]]</f>
        <v>3.6012999999999238</v>
      </c>
    </row>
    <row r="1509" spans="1:9" x14ac:dyDescent="0.25">
      <c r="A1509" s="1">
        <v>50148</v>
      </c>
      <c r="B1509">
        <f t="shared" si="23"/>
        <v>3.6012999999999238</v>
      </c>
      <c r="C1509" t="s">
        <v>10</v>
      </c>
      <c r="D1509">
        <v>13.3</v>
      </c>
      <c r="E1509">
        <v>4.9000000000000004</v>
      </c>
      <c r="F1509">
        <f>IF(martianeum[[#This Row],[zawartosc '[%']]]&gt;=1,martianeum[[#This Row],[masa '[kg']]]*martianeum[[#This Row],[zawartosc '[%']]]*0.01,0)</f>
        <v>0.65170000000000006</v>
      </c>
      <c r="G1509">
        <f>martianeum[[#This Row],[stan_magazynu '[kg']]]+martianeum[[#This Row],[ile_kg_materiału_z_ładunku]]</f>
        <v>4.2529999999999237</v>
      </c>
      <c r="H1509">
        <f>IF(martianeum[[#This Row],[stan_po_wydobyciu_z_ładunku]]&gt;=100,100,0)</f>
        <v>0</v>
      </c>
      <c r="I1509">
        <f>martianeum[[#This Row],[stan_po_wydobyciu_z_ładunku]]-martianeum[[#This Row],[ile_zabiera_na_orbite]]</f>
        <v>4.2529999999999237</v>
      </c>
    </row>
    <row r="1510" spans="1:9" x14ac:dyDescent="0.25">
      <c r="A1510" s="1">
        <v>50149</v>
      </c>
      <c r="B1510">
        <f t="shared" si="23"/>
        <v>4.2529999999999237</v>
      </c>
      <c r="C1510" t="s">
        <v>10</v>
      </c>
      <c r="D1510">
        <v>22.6</v>
      </c>
      <c r="E1510">
        <v>0.7</v>
      </c>
      <c r="F1510">
        <f>IF(martianeum[[#This Row],[zawartosc '[%']]]&gt;=1,martianeum[[#This Row],[masa '[kg']]]*martianeum[[#This Row],[zawartosc '[%']]]*0.01,0)</f>
        <v>0</v>
      </c>
      <c r="G1510">
        <f>martianeum[[#This Row],[stan_magazynu '[kg']]]+martianeum[[#This Row],[ile_kg_materiału_z_ładunku]]</f>
        <v>4.2529999999999237</v>
      </c>
      <c r="H1510">
        <f>IF(martianeum[[#This Row],[stan_po_wydobyciu_z_ładunku]]&gt;=100,100,0)</f>
        <v>0</v>
      </c>
      <c r="I1510">
        <f>martianeum[[#This Row],[stan_po_wydobyciu_z_ładunku]]-martianeum[[#This Row],[ile_zabiera_na_orbite]]</f>
        <v>4.2529999999999237</v>
      </c>
    </row>
    <row r="1511" spans="1:9" x14ac:dyDescent="0.25">
      <c r="A1511" s="1">
        <v>50150</v>
      </c>
      <c r="B1511">
        <f t="shared" si="23"/>
        <v>4.2529999999999237</v>
      </c>
      <c r="C1511" t="s">
        <v>20</v>
      </c>
      <c r="D1511">
        <v>19.3</v>
      </c>
      <c r="E1511">
        <v>3</v>
      </c>
      <c r="F1511">
        <f>IF(martianeum[[#This Row],[zawartosc '[%']]]&gt;=1,martianeum[[#This Row],[masa '[kg']]]*martianeum[[#This Row],[zawartosc '[%']]]*0.01,0)</f>
        <v>0.57900000000000007</v>
      </c>
      <c r="G1511">
        <f>martianeum[[#This Row],[stan_magazynu '[kg']]]+martianeum[[#This Row],[ile_kg_materiału_z_ładunku]]</f>
        <v>4.8319999999999235</v>
      </c>
      <c r="H1511">
        <f>IF(martianeum[[#This Row],[stan_po_wydobyciu_z_ładunku]]&gt;=100,100,0)</f>
        <v>0</v>
      </c>
      <c r="I1511">
        <f>martianeum[[#This Row],[stan_po_wydobyciu_z_ładunku]]-martianeum[[#This Row],[ile_zabiera_na_orbite]]</f>
        <v>4.8319999999999235</v>
      </c>
    </row>
    <row r="1512" spans="1:9" x14ac:dyDescent="0.25">
      <c r="A1512" s="1">
        <v>50151</v>
      </c>
      <c r="B1512">
        <f t="shared" si="23"/>
        <v>4.8319999999999235</v>
      </c>
      <c r="C1512" t="s">
        <v>8</v>
      </c>
      <c r="D1512">
        <v>17.899999999999999</v>
      </c>
      <c r="E1512">
        <v>5.0999999999999996</v>
      </c>
      <c r="F1512">
        <f>IF(martianeum[[#This Row],[zawartosc '[%']]]&gt;=1,martianeum[[#This Row],[masa '[kg']]]*martianeum[[#This Row],[zawartosc '[%']]]*0.01,0)</f>
        <v>0.91289999999999993</v>
      </c>
      <c r="G1512">
        <f>martianeum[[#This Row],[stan_magazynu '[kg']]]+martianeum[[#This Row],[ile_kg_materiału_z_ładunku]]</f>
        <v>5.7448999999999231</v>
      </c>
      <c r="H1512">
        <f>IF(martianeum[[#This Row],[stan_po_wydobyciu_z_ładunku]]&gt;=100,100,0)</f>
        <v>0</v>
      </c>
      <c r="I1512">
        <f>martianeum[[#This Row],[stan_po_wydobyciu_z_ładunku]]-martianeum[[#This Row],[ile_zabiera_na_orbite]]</f>
        <v>5.7448999999999231</v>
      </c>
    </row>
    <row r="1513" spans="1:9" x14ac:dyDescent="0.25">
      <c r="A1513" s="1">
        <v>50152</v>
      </c>
      <c r="B1513">
        <f t="shared" si="23"/>
        <v>5.7448999999999231</v>
      </c>
      <c r="C1513" t="s">
        <v>20</v>
      </c>
      <c r="D1513">
        <v>16.7</v>
      </c>
      <c r="E1513">
        <v>0.3</v>
      </c>
      <c r="F1513">
        <f>IF(martianeum[[#This Row],[zawartosc '[%']]]&gt;=1,martianeum[[#This Row],[masa '[kg']]]*martianeum[[#This Row],[zawartosc '[%']]]*0.01,0)</f>
        <v>0</v>
      </c>
      <c r="G1513">
        <f>martianeum[[#This Row],[stan_magazynu '[kg']]]+martianeum[[#This Row],[ile_kg_materiału_z_ładunku]]</f>
        <v>5.7448999999999231</v>
      </c>
      <c r="H1513">
        <f>IF(martianeum[[#This Row],[stan_po_wydobyciu_z_ładunku]]&gt;=100,100,0)</f>
        <v>0</v>
      </c>
      <c r="I1513">
        <f>martianeum[[#This Row],[stan_po_wydobyciu_z_ładunku]]-martianeum[[#This Row],[ile_zabiera_na_orbite]]</f>
        <v>5.7448999999999231</v>
      </c>
    </row>
    <row r="1514" spans="1:9" x14ac:dyDescent="0.25">
      <c r="A1514" s="1">
        <v>50153</v>
      </c>
      <c r="B1514">
        <f t="shared" si="23"/>
        <v>5.7448999999999231</v>
      </c>
      <c r="C1514" t="s">
        <v>20</v>
      </c>
      <c r="D1514">
        <v>22</v>
      </c>
      <c r="E1514">
        <v>0</v>
      </c>
      <c r="F1514">
        <f>IF(martianeum[[#This Row],[zawartosc '[%']]]&gt;=1,martianeum[[#This Row],[masa '[kg']]]*martianeum[[#This Row],[zawartosc '[%']]]*0.01,0)</f>
        <v>0</v>
      </c>
      <c r="G1514">
        <f>martianeum[[#This Row],[stan_magazynu '[kg']]]+martianeum[[#This Row],[ile_kg_materiału_z_ładunku]]</f>
        <v>5.7448999999999231</v>
      </c>
      <c r="H1514">
        <f>IF(martianeum[[#This Row],[stan_po_wydobyciu_z_ładunku]]&gt;=100,100,0)</f>
        <v>0</v>
      </c>
      <c r="I1514">
        <f>martianeum[[#This Row],[stan_po_wydobyciu_z_ładunku]]-martianeum[[#This Row],[ile_zabiera_na_orbite]]</f>
        <v>5.7448999999999231</v>
      </c>
    </row>
    <row r="1515" spans="1:9" x14ac:dyDescent="0.25">
      <c r="A1515" s="1">
        <v>50154</v>
      </c>
      <c r="B1515">
        <f t="shared" si="23"/>
        <v>5.7448999999999231</v>
      </c>
      <c r="C1515" t="s">
        <v>9</v>
      </c>
      <c r="D1515">
        <v>21.2</v>
      </c>
      <c r="E1515">
        <v>5.9</v>
      </c>
      <c r="F1515">
        <f>IF(martianeum[[#This Row],[zawartosc '[%']]]&gt;=1,martianeum[[#This Row],[masa '[kg']]]*martianeum[[#This Row],[zawartosc '[%']]]*0.01,0)</f>
        <v>1.2507999999999999</v>
      </c>
      <c r="G1515">
        <f>martianeum[[#This Row],[stan_magazynu '[kg']]]+martianeum[[#This Row],[ile_kg_materiału_z_ładunku]]</f>
        <v>6.995699999999923</v>
      </c>
      <c r="H1515">
        <f>IF(martianeum[[#This Row],[stan_po_wydobyciu_z_ładunku]]&gt;=100,100,0)</f>
        <v>0</v>
      </c>
      <c r="I1515">
        <f>martianeum[[#This Row],[stan_po_wydobyciu_z_ładunku]]-martianeum[[#This Row],[ile_zabiera_na_orbite]]</f>
        <v>6.995699999999923</v>
      </c>
    </row>
    <row r="1516" spans="1:9" x14ac:dyDescent="0.25">
      <c r="A1516" s="1">
        <v>50155</v>
      </c>
      <c r="B1516">
        <f t="shared" si="23"/>
        <v>6.995699999999923</v>
      </c>
      <c r="C1516" t="s">
        <v>11</v>
      </c>
      <c r="D1516">
        <v>20.6</v>
      </c>
      <c r="E1516">
        <v>4.5999999999999996</v>
      </c>
      <c r="F1516">
        <f>IF(martianeum[[#This Row],[zawartosc '[%']]]&gt;=1,martianeum[[#This Row],[masa '[kg']]]*martianeum[[#This Row],[zawartosc '[%']]]*0.01,0)</f>
        <v>0.94760000000000011</v>
      </c>
      <c r="G1516">
        <f>martianeum[[#This Row],[stan_magazynu '[kg']]]+martianeum[[#This Row],[ile_kg_materiału_z_ładunku]]</f>
        <v>7.9432999999999234</v>
      </c>
      <c r="H1516">
        <f>IF(martianeum[[#This Row],[stan_po_wydobyciu_z_ładunku]]&gt;=100,100,0)</f>
        <v>0</v>
      </c>
      <c r="I1516">
        <f>martianeum[[#This Row],[stan_po_wydobyciu_z_ładunku]]-martianeum[[#This Row],[ile_zabiera_na_orbite]]</f>
        <v>7.9432999999999234</v>
      </c>
    </row>
    <row r="1517" spans="1:9" x14ac:dyDescent="0.25">
      <c r="A1517" s="1">
        <v>50156</v>
      </c>
      <c r="B1517">
        <f t="shared" si="23"/>
        <v>7.9432999999999234</v>
      </c>
      <c r="C1517" t="s">
        <v>19</v>
      </c>
      <c r="D1517">
        <v>29.4</v>
      </c>
      <c r="E1517">
        <v>9.1999999999999993</v>
      </c>
      <c r="F1517">
        <f>IF(martianeum[[#This Row],[zawartosc '[%']]]&gt;=1,martianeum[[#This Row],[masa '[kg']]]*martianeum[[#This Row],[zawartosc '[%']]]*0.01,0)</f>
        <v>2.7047999999999996</v>
      </c>
      <c r="G1517">
        <f>martianeum[[#This Row],[stan_magazynu '[kg']]]+martianeum[[#This Row],[ile_kg_materiału_z_ładunku]]</f>
        <v>10.648099999999923</v>
      </c>
      <c r="H1517">
        <f>IF(martianeum[[#This Row],[stan_po_wydobyciu_z_ładunku]]&gt;=100,100,0)</f>
        <v>0</v>
      </c>
      <c r="I1517">
        <f>martianeum[[#This Row],[stan_po_wydobyciu_z_ładunku]]-martianeum[[#This Row],[ile_zabiera_na_orbite]]</f>
        <v>10.648099999999923</v>
      </c>
    </row>
    <row r="1518" spans="1:9" x14ac:dyDescent="0.25">
      <c r="A1518" s="1">
        <v>50157</v>
      </c>
      <c r="B1518">
        <f t="shared" si="23"/>
        <v>10.648099999999923</v>
      </c>
      <c r="C1518" t="s">
        <v>7</v>
      </c>
      <c r="D1518">
        <v>21.3</v>
      </c>
      <c r="E1518">
        <v>0</v>
      </c>
      <c r="F1518">
        <f>IF(martianeum[[#This Row],[zawartosc '[%']]]&gt;=1,martianeum[[#This Row],[masa '[kg']]]*martianeum[[#This Row],[zawartosc '[%']]]*0.01,0)</f>
        <v>0</v>
      </c>
      <c r="G1518">
        <f>martianeum[[#This Row],[stan_magazynu '[kg']]]+martianeum[[#This Row],[ile_kg_materiału_z_ładunku]]</f>
        <v>10.648099999999923</v>
      </c>
      <c r="H1518">
        <f>IF(martianeum[[#This Row],[stan_po_wydobyciu_z_ładunku]]&gt;=100,100,0)</f>
        <v>0</v>
      </c>
      <c r="I1518">
        <f>martianeum[[#This Row],[stan_po_wydobyciu_z_ładunku]]-martianeum[[#This Row],[ile_zabiera_na_orbite]]</f>
        <v>10.648099999999923</v>
      </c>
    </row>
    <row r="1519" spans="1:9" x14ac:dyDescent="0.25">
      <c r="A1519" s="1">
        <v>50158</v>
      </c>
      <c r="B1519">
        <f t="shared" si="23"/>
        <v>10.648099999999923</v>
      </c>
      <c r="C1519" t="s">
        <v>9</v>
      </c>
      <c r="D1519">
        <v>20.100000000000001</v>
      </c>
      <c r="E1519">
        <v>2.2000000000000002</v>
      </c>
      <c r="F1519">
        <f>IF(martianeum[[#This Row],[zawartosc '[%']]]&gt;=1,martianeum[[#This Row],[masa '[kg']]]*martianeum[[#This Row],[zawartosc '[%']]]*0.01,0)</f>
        <v>0.44220000000000009</v>
      </c>
      <c r="G1519">
        <f>martianeum[[#This Row],[stan_magazynu '[kg']]]+martianeum[[#This Row],[ile_kg_materiału_z_ładunku]]</f>
        <v>11.090299999999923</v>
      </c>
      <c r="H1519">
        <f>IF(martianeum[[#This Row],[stan_po_wydobyciu_z_ładunku]]&gt;=100,100,0)</f>
        <v>0</v>
      </c>
      <c r="I1519">
        <f>martianeum[[#This Row],[stan_po_wydobyciu_z_ładunku]]-martianeum[[#This Row],[ile_zabiera_na_orbite]]</f>
        <v>11.090299999999923</v>
      </c>
    </row>
    <row r="1520" spans="1:9" x14ac:dyDescent="0.25">
      <c r="A1520" s="1">
        <v>50159</v>
      </c>
      <c r="B1520">
        <f t="shared" si="23"/>
        <v>11.090299999999923</v>
      </c>
      <c r="C1520" t="s">
        <v>10</v>
      </c>
      <c r="D1520">
        <v>12.7</v>
      </c>
      <c r="E1520">
        <v>5.6</v>
      </c>
      <c r="F1520">
        <f>IF(martianeum[[#This Row],[zawartosc '[%']]]&gt;=1,martianeum[[#This Row],[masa '[kg']]]*martianeum[[#This Row],[zawartosc '[%']]]*0.01,0)</f>
        <v>0.71119999999999994</v>
      </c>
      <c r="G1520">
        <f>martianeum[[#This Row],[stan_magazynu '[kg']]]+martianeum[[#This Row],[ile_kg_materiału_z_ładunku]]</f>
        <v>11.801499999999923</v>
      </c>
      <c r="H1520">
        <f>IF(martianeum[[#This Row],[stan_po_wydobyciu_z_ładunku]]&gt;=100,100,0)</f>
        <v>0</v>
      </c>
      <c r="I1520">
        <f>martianeum[[#This Row],[stan_po_wydobyciu_z_ładunku]]-martianeum[[#This Row],[ile_zabiera_na_orbite]]</f>
        <v>11.801499999999923</v>
      </c>
    </row>
    <row r="1521" spans="1:9" x14ac:dyDescent="0.25">
      <c r="A1521" s="1">
        <v>50160</v>
      </c>
      <c r="B1521">
        <f t="shared" si="23"/>
        <v>11.801499999999923</v>
      </c>
      <c r="C1521" t="s">
        <v>11</v>
      </c>
      <c r="D1521">
        <v>28.9</v>
      </c>
      <c r="E1521">
        <v>0</v>
      </c>
      <c r="F1521">
        <f>IF(martianeum[[#This Row],[zawartosc '[%']]]&gt;=1,martianeum[[#This Row],[masa '[kg']]]*martianeum[[#This Row],[zawartosc '[%']]]*0.01,0)</f>
        <v>0</v>
      </c>
      <c r="G1521">
        <f>martianeum[[#This Row],[stan_magazynu '[kg']]]+martianeum[[#This Row],[ile_kg_materiału_z_ładunku]]</f>
        <v>11.801499999999923</v>
      </c>
      <c r="H1521">
        <f>IF(martianeum[[#This Row],[stan_po_wydobyciu_z_ładunku]]&gt;=100,100,0)</f>
        <v>0</v>
      </c>
      <c r="I1521">
        <f>martianeum[[#This Row],[stan_po_wydobyciu_z_ładunku]]-martianeum[[#This Row],[ile_zabiera_na_orbite]]</f>
        <v>11.801499999999923</v>
      </c>
    </row>
    <row r="1522" spans="1:9" x14ac:dyDescent="0.25">
      <c r="A1522" s="1">
        <v>50161</v>
      </c>
      <c r="B1522">
        <f t="shared" si="23"/>
        <v>11.801499999999923</v>
      </c>
      <c r="C1522" t="s">
        <v>19</v>
      </c>
      <c r="D1522">
        <v>24.4</v>
      </c>
      <c r="E1522">
        <v>28.7</v>
      </c>
      <c r="F1522">
        <f>IF(martianeum[[#This Row],[zawartosc '[%']]]&gt;=1,martianeum[[#This Row],[masa '[kg']]]*martianeum[[#This Row],[zawartosc '[%']]]*0.01,0)</f>
        <v>7.0027999999999997</v>
      </c>
      <c r="G1522">
        <f>martianeum[[#This Row],[stan_magazynu '[kg']]]+martianeum[[#This Row],[ile_kg_materiału_z_ładunku]]</f>
        <v>18.804299999999923</v>
      </c>
      <c r="H1522">
        <f>IF(martianeum[[#This Row],[stan_po_wydobyciu_z_ładunku]]&gt;=100,100,0)</f>
        <v>0</v>
      </c>
      <c r="I1522">
        <f>martianeum[[#This Row],[stan_po_wydobyciu_z_ładunku]]-martianeum[[#This Row],[ile_zabiera_na_orbite]]</f>
        <v>18.804299999999923</v>
      </c>
    </row>
    <row r="1523" spans="1:9" x14ac:dyDescent="0.25">
      <c r="A1523" s="1">
        <v>50162</v>
      </c>
      <c r="B1523">
        <f t="shared" si="23"/>
        <v>18.804299999999923</v>
      </c>
      <c r="C1523" t="s">
        <v>10</v>
      </c>
      <c r="D1523">
        <v>10.8</v>
      </c>
      <c r="E1523">
        <v>0</v>
      </c>
      <c r="F1523">
        <f>IF(martianeum[[#This Row],[zawartosc '[%']]]&gt;=1,martianeum[[#This Row],[masa '[kg']]]*martianeum[[#This Row],[zawartosc '[%']]]*0.01,0)</f>
        <v>0</v>
      </c>
      <c r="G1523">
        <f>martianeum[[#This Row],[stan_magazynu '[kg']]]+martianeum[[#This Row],[ile_kg_materiału_z_ładunku]]</f>
        <v>18.804299999999923</v>
      </c>
      <c r="H1523">
        <f>IF(martianeum[[#This Row],[stan_po_wydobyciu_z_ładunku]]&gt;=100,100,0)</f>
        <v>0</v>
      </c>
      <c r="I1523">
        <f>martianeum[[#This Row],[stan_po_wydobyciu_z_ładunku]]-martianeum[[#This Row],[ile_zabiera_na_orbite]]</f>
        <v>18.804299999999923</v>
      </c>
    </row>
    <row r="1524" spans="1:9" x14ac:dyDescent="0.25">
      <c r="A1524" s="1">
        <v>50163</v>
      </c>
      <c r="B1524">
        <f t="shared" si="23"/>
        <v>18.804299999999923</v>
      </c>
      <c r="C1524" t="s">
        <v>10</v>
      </c>
      <c r="D1524">
        <v>18.399999999999999</v>
      </c>
      <c r="E1524">
        <v>0</v>
      </c>
      <c r="F1524">
        <f>IF(martianeum[[#This Row],[zawartosc '[%']]]&gt;=1,martianeum[[#This Row],[masa '[kg']]]*martianeum[[#This Row],[zawartosc '[%']]]*0.01,0)</f>
        <v>0</v>
      </c>
      <c r="G1524">
        <f>martianeum[[#This Row],[stan_magazynu '[kg']]]+martianeum[[#This Row],[ile_kg_materiału_z_ładunku]]</f>
        <v>18.804299999999923</v>
      </c>
      <c r="H1524">
        <f>IF(martianeum[[#This Row],[stan_po_wydobyciu_z_ładunku]]&gt;=100,100,0)</f>
        <v>0</v>
      </c>
      <c r="I1524">
        <f>martianeum[[#This Row],[stan_po_wydobyciu_z_ładunku]]-martianeum[[#This Row],[ile_zabiera_na_orbite]]</f>
        <v>18.804299999999923</v>
      </c>
    </row>
    <row r="1525" spans="1:9" x14ac:dyDescent="0.25">
      <c r="A1525" s="1">
        <v>50164</v>
      </c>
      <c r="B1525">
        <f t="shared" si="23"/>
        <v>18.804299999999923</v>
      </c>
      <c r="C1525" t="s">
        <v>19</v>
      </c>
      <c r="D1525">
        <v>23.3</v>
      </c>
      <c r="E1525">
        <v>10.7</v>
      </c>
      <c r="F1525">
        <f>IF(martianeum[[#This Row],[zawartosc '[%']]]&gt;=1,martianeum[[#This Row],[masa '[kg']]]*martianeum[[#This Row],[zawartosc '[%']]]*0.01,0)</f>
        <v>2.4931000000000001</v>
      </c>
      <c r="G1525">
        <f>martianeum[[#This Row],[stan_magazynu '[kg']]]+martianeum[[#This Row],[ile_kg_materiału_z_ładunku]]</f>
        <v>21.297399999999925</v>
      </c>
      <c r="H1525">
        <f>IF(martianeum[[#This Row],[stan_po_wydobyciu_z_ładunku]]&gt;=100,100,0)</f>
        <v>0</v>
      </c>
      <c r="I1525">
        <f>martianeum[[#This Row],[stan_po_wydobyciu_z_ładunku]]-martianeum[[#This Row],[ile_zabiera_na_orbite]]</f>
        <v>21.297399999999925</v>
      </c>
    </row>
    <row r="1526" spans="1:9" x14ac:dyDescent="0.25">
      <c r="A1526" s="1">
        <v>50165</v>
      </c>
      <c r="B1526">
        <f t="shared" si="23"/>
        <v>21.297399999999925</v>
      </c>
      <c r="C1526" t="s">
        <v>15</v>
      </c>
      <c r="D1526">
        <v>27.9</v>
      </c>
      <c r="E1526">
        <v>14.8</v>
      </c>
      <c r="F1526">
        <f>IF(martianeum[[#This Row],[zawartosc '[%']]]&gt;=1,martianeum[[#This Row],[masa '[kg']]]*martianeum[[#This Row],[zawartosc '[%']]]*0.01,0)</f>
        <v>4.1292</v>
      </c>
      <c r="G1526">
        <f>martianeum[[#This Row],[stan_magazynu '[kg']]]+martianeum[[#This Row],[ile_kg_materiału_z_ładunku]]</f>
        <v>25.426599999999926</v>
      </c>
      <c r="H1526">
        <f>IF(martianeum[[#This Row],[stan_po_wydobyciu_z_ładunku]]&gt;=100,100,0)</f>
        <v>0</v>
      </c>
      <c r="I1526">
        <f>martianeum[[#This Row],[stan_po_wydobyciu_z_ładunku]]-martianeum[[#This Row],[ile_zabiera_na_orbite]]</f>
        <v>25.426599999999926</v>
      </c>
    </row>
    <row r="1527" spans="1:9" x14ac:dyDescent="0.25">
      <c r="A1527" s="1">
        <v>50166</v>
      </c>
      <c r="B1527">
        <f t="shared" si="23"/>
        <v>25.426599999999926</v>
      </c>
      <c r="C1527" t="s">
        <v>12</v>
      </c>
      <c r="D1527">
        <v>24.7</v>
      </c>
      <c r="E1527">
        <v>9</v>
      </c>
      <c r="F1527">
        <f>IF(martianeum[[#This Row],[zawartosc '[%']]]&gt;=1,martianeum[[#This Row],[masa '[kg']]]*martianeum[[#This Row],[zawartosc '[%']]]*0.01,0)</f>
        <v>2.2229999999999999</v>
      </c>
      <c r="G1527">
        <f>martianeum[[#This Row],[stan_magazynu '[kg']]]+martianeum[[#This Row],[ile_kg_materiału_z_ładunku]]</f>
        <v>27.649599999999925</v>
      </c>
      <c r="H1527">
        <f>IF(martianeum[[#This Row],[stan_po_wydobyciu_z_ładunku]]&gt;=100,100,0)</f>
        <v>0</v>
      </c>
      <c r="I1527">
        <f>martianeum[[#This Row],[stan_po_wydobyciu_z_ładunku]]-martianeum[[#This Row],[ile_zabiera_na_orbite]]</f>
        <v>27.649599999999925</v>
      </c>
    </row>
    <row r="1528" spans="1:9" x14ac:dyDescent="0.25">
      <c r="A1528" s="1">
        <v>50167</v>
      </c>
      <c r="B1528">
        <f t="shared" si="23"/>
        <v>27.649599999999925</v>
      </c>
      <c r="C1528" t="s">
        <v>19</v>
      </c>
      <c r="D1528">
        <v>14.3</v>
      </c>
      <c r="E1528">
        <v>22</v>
      </c>
      <c r="F1528">
        <f>IF(martianeum[[#This Row],[zawartosc '[%']]]&gt;=1,martianeum[[#This Row],[masa '[kg']]]*martianeum[[#This Row],[zawartosc '[%']]]*0.01,0)</f>
        <v>3.1460000000000004</v>
      </c>
      <c r="G1528">
        <f>martianeum[[#This Row],[stan_magazynu '[kg']]]+martianeum[[#This Row],[ile_kg_materiału_z_ładunku]]</f>
        <v>30.795599999999926</v>
      </c>
      <c r="H1528">
        <f>IF(martianeum[[#This Row],[stan_po_wydobyciu_z_ładunku]]&gt;=100,100,0)</f>
        <v>0</v>
      </c>
      <c r="I1528">
        <f>martianeum[[#This Row],[stan_po_wydobyciu_z_ładunku]]-martianeum[[#This Row],[ile_zabiera_na_orbite]]</f>
        <v>30.795599999999926</v>
      </c>
    </row>
    <row r="1529" spans="1:9" x14ac:dyDescent="0.25">
      <c r="A1529" s="1">
        <v>50168</v>
      </c>
      <c r="B1529">
        <f t="shared" si="23"/>
        <v>30.795599999999926</v>
      </c>
      <c r="C1529" t="s">
        <v>33</v>
      </c>
      <c r="D1529">
        <v>26.2</v>
      </c>
      <c r="E1529">
        <v>2</v>
      </c>
      <c r="F1529">
        <f>IF(martianeum[[#This Row],[zawartosc '[%']]]&gt;=1,martianeum[[#This Row],[masa '[kg']]]*martianeum[[#This Row],[zawartosc '[%']]]*0.01,0)</f>
        <v>0.52400000000000002</v>
      </c>
      <c r="G1529">
        <f>martianeum[[#This Row],[stan_magazynu '[kg']]]+martianeum[[#This Row],[ile_kg_materiału_z_ładunku]]</f>
        <v>31.319599999999927</v>
      </c>
      <c r="H1529">
        <f>IF(martianeum[[#This Row],[stan_po_wydobyciu_z_ładunku]]&gt;=100,100,0)</f>
        <v>0</v>
      </c>
      <c r="I1529">
        <f>martianeum[[#This Row],[stan_po_wydobyciu_z_ładunku]]-martianeum[[#This Row],[ile_zabiera_na_orbite]]</f>
        <v>31.319599999999927</v>
      </c>
    </row>
    <row r="1530" spans="1:9" x14ac:dyDescent="0.25">
      <c r="A1530" s="1">
        <v>50169</v>
      </c>
      <c r="B1530">
        <f t="shared" si="23"/>
        <v>31.319599999999927</v>
      </c>
      <c r="C1530" t="s">
        <v>16</v>
      </c>
      <c r="D1530">
        <v>21.5</v>
      </c>
      <c r="E1530">
        <v>0.4</v>
      </c>
      <c r="F1530">
        <f>IF(martianeum[[#This Row],[zawartosc '[%']]]&gt;=1,martianeum[[#This Row],[masa '[kg']]]*martianeum[[#This Row],[zawartosc '[%']]]*0.01,0)</f>
        <v>0</v>
      </c>
      <c r="G1530">
        <f>martianeum[[#This Row],[stan_magazynu '[kg']]]+martianeum[[#This Row],[ile_kg_materiału_z_ładunku]]</f>
        <v>31.319599999999927</v>
      </c>
      <c r="H1530">
        <f>IF(martianeum[[#This Row],[stan_po_wydobyciu_z_ładunku]]&gt;=100,100,0)</f>
        <v>0</v>
      </c>
      <c r="I1530">
        <f>martianeum[[#This Row],[stan_po_wydobyciu_z_ładunku]]-martianeum[[#This Row],[ile_zabiera_na_orbite]]</f>
        <v>31.319599999999927</v>
      </c>
    </row>
    <row r="1531" spans="1:9" x14ac:dyDescent="0.25">
      <c r="A1531" s="1">
        <v>50170</v>
      </c>
      <c r="B1531">
        <f t="shared" si="23"/>
        <v>31.319599999999927</v>
      </c>
      <c r="C1531" t="s">
        <v>10</v>
      </c>
      <c r="D1531">
        <v>12.8</v>
      </c>
      <c r="E1531">
        <v>0</v>
      </c>
      <c r="F1531">
        <f>IF(martianeum[[#This Row],[zawartosc '[%']]]&gt;=1,martianeum[[#This Row],[masa '[kg']]]*martianeum[[#This Row],[zawartosc '[%']]]*0.01,0)</f>
        <v>0</v>
      </c>
      <c r="G1531">
        <f>martianeum[[#This Row],[stan_magazynu '[kg']]]+martianeum[[#This Row],[ile_kg_materiału_z_ładunku]]</f>
        <v>31.319599999999927</v>
      </c>
      <c r="H1531">
        <f>IF(martianeum[[#This Row],[stan_po_wydobyciu_z_ładunku]]&gt;=100,100,0)</f>
        <v>0</v>
      </c>
      <c r="I1531">
        <f>martianeum[[#This Row],[stan_po_wydobyciu_z_ładunku]]-martianeum[[#This Row],[ile_zabiera_na_orbite]]</f>
        <v>31.319599999999927</v>
      </c>
    </row>
    <row r="1532" spans="1:9" x14ac:dyDescent="0.25">
      <c r="A1532" s="1">
        <v>50171</v>
      </c>
      <c r="B1532">
        <f t="shared" si="23"/>
        <v>31.319599999999927</v>
      </c>
      <c r="C1532" t="s">
        <v>9</v>
      </c>
      <c r="D1532">
        <v>24.6</v>
      </c>
      <c r="E1532">
        <v>3</v>
      </c>
      <c r="F1532">
        <f>IF(martianeum[[#This Row],[zawartosc '[%']]]&gt;=1,martianeum[[#This Row],[masa '[kg']]]*martianeum[[#This Row],[zawartosc '[%']]]*0.01,0)</f>
        <v>0.7380000000000001</v>
      </c>
      <c r="G1532">
        <f>martianeum[[#This Row],[stan_magazynu '[kg']]]+martianeum[[#This Row],[ile_kg_materiału_z_ładunku]]</f>
        <v>32.05759999999993</v>
      </c>
      <c r="H1532">
        <f>IF(martianeum[[#This Row],[stan_po_wydobyciu_z_ładunku]]&gt;=100,100,0)</f>
        <v>0</v>
      </c>
      <c r="I1532">
        <f>martianeum[[#This Row],[stan_po_wydobyciu_z_ładunku]]-martianeum[[#This Row],[ile_zabiera_na_orbite]]</f>
        <v>32.05759999999993</v>
      </c>
    </row>
    <row r="1533" spans="1:9" x14ac:dyDescent="0.25">
      <c r="A1533" s="1">
        <v>50172</v>
      </c>
      <c r="B1533">
        <f t="shared" si="23"/>
        <v>32.05759999999993</v>
      </c>
      <c r="C1533" t="s">
        <v>27</v>
      </c>
      <c r="D1533">
        <v>22.6</v>
      </c>
      <c r="E1533">
        <v>1.6</v>
      </c>
      <c r="F1533">
        <f>IF(martianeum[[#This Row],[zawartosc '[%']]]&gt;=1,martianeum[[#This Row],[masa '[kg']]]*martianeum[[#This Row],[zawartosc '[%']]]*0.01,0)</f>
        <v>0.36160000000000003</v>
      </c>
      <c r="G1533">
        <f>martianeum[[#This Row],[stan_magazynu '[kg']]]+martianeum[[#This Row],[ile_kg_materiału_z_ładunku]]</f>
        <v>32.419199999999933</v>
      </c>
      <c r="H1533">
        <f>IF(martianeum[[#This Row],[stan_po_wydobyciu_z_ładunku]]&gt;=100,100,0)</f>
        <v>0</v>
      </c>
      <c r="I1533">
        <f>martianeum[[#This Row],[stan_po_wydobyciu_z_ładunku]]-martianeum[[#This Row],[ile_zabiera_na_orbite]]</f>
        <v>32.419199999999933</v>
      </c>
    </row>
    <row r="1534" spans="1:9" x14ac:dyDescent="0.25">
      <c r="A1534" s="1">
        <v>50173</v>
      </c>
      <c r="B1534">
        <f t="shared" si="23"/>
        <v>32.419199999999933</v>
      </c>
      <c r="C1534" t="s">
        <v>13</v>
      </c>
      <c r="D1534">
        <v>27.3</v>
      </c>
      <c r="E1534">
        <v>9.3000000000000007</v>
      </c>
      <c r="F1534">
        <f>IF(martianeum[[#This Row],[zawartosc '[%']]]&gt;=1,martianeum[[#This Row],[masa '[kg']]]*martianeum[[#This Row],[zawartosc '[%']]]*0.01,0)</f>
        <v>2.5389000000000004</v>
      </c>
      <c r="G1534">
        <f>martianeum[[#This Row],[stan_magazynu '[kg']]]+martianeum[[#This Row],[ile_kg_materiału_z_ładunku]]</f>
        <v>34.958099999999931</v>
      </c>
      <c r="H1534">
        <f>IF(martianeum[[#This Row],[stan_po_wydobyciu_z_ładunku]]&gt;=100,100,0)</f>
        <v>0</v>
      </c>
      <c r="I1534">
        <f>martianeum[[#This Row],[stan_po_wydobyciu_z_ładunku]]-martianeum[[#This Row],[ile_zabiera_na_orbite]]</f>
        <v>34.958099999999931</v>
      </c>
    </row>
    <row r="1535" spans="1:9" x14ac:dyDescent="0.25">
      <c r="A1535" s="1">
        <v>50174</v>
      </c>
      <c r="B1535">
        <f t="shared" si="23"/>
        <v>34.958099999999931</v>
      </c>
      <c r="C1535" t="s">
        <v>19</v>
      </c>
      <c r="D1535">
        <v>10.8</v>
      </c>
      <c r="E1535">
        <v>22.2</v>
      </c>
      <c r="F1535">
        <f>IF(martianeum[[#This Row],[zawartosc '[%']]]&gt;=1,martianeum[[#This Row],[masa '[kg']]]*martianeum[[#This Row],[zawartosc '[%']]]*0.01,0)</f>
        <v>2.3976000000000002</v>
      </c>
      <c r="G1535">
        <f>martianeum[[#This Row],[stan_magazynu '[kg']]]+martianeum[[#This Row],[ile_kg_materiału_z_ładunku]]</f>
        <v>37.355699999999928</v>
      </c>
      <c r="H1535">
        <f>IF(martianeum[[#This Row],[stan_po_wydobyciu_z_ładunku]]&gt;=100,100,0)</f>
        <v>0</v>
      </c>
      <c r="I1535">
        <f>martianeum[[#This Row],[stan_po_wydobyciu_z_ładunku]]-martianeum[[#This Row],[ile_zabiera_na_orbite]]</f>
        <v>37.355699999999928</v>
      </c>
    </row>
    <row r="1536" spans="1:9" x14ac:dyDescent="0.25">
      <c r="A1536" s="1">
        <v>50175</v>
      </c>
      <c r="B1536">
        <f t="shared" si="23"/>
        <v>37.355699999999928</v>
      </c>
      <c r="C1536" t="s">
        <v>17</v>
      </c>
      <c r="D1536">
        <v>12</v>
      </c>
      <c r="E1536">
        <v>5.3</v>
      </c>
      <c r="F1536">
        <f>IF(martianeum[[#This Row],[zawartosc '[%']]]&gt;=1,martianeum[[#This Row],[masa '[kg']]]*martianeum[[#This Row],[zawartosc '[%']]]*0.01,0)</f>
        <v>0.63600000000000001</v>
      </c>
      <c r="G1536">
        <f>martianeum[[#This Row],[stan_magazynu '[kg']]]+martianeum[[#This Row],[ile_kg_materiału_z_ładunku]]</f>
        <v>37.991699999999931</v>
      </c>
      <c r="H1536">
        <f>IF(martianeum[[#This Row],[stan_po_wydobyciu_z_ładunku]]&gt;=100,100,0)</f>
        <v>0</v>
      </c>
      <c r="I1536">
        <f>martianeum[[#This Row],[stan_po_wydobyciu_z_ładunku]]-martianeum[[#This Row],[ile_zabiera_na_orbite]]</f>
        <v>37.991699999999931</v>
      </c>
    </row>
    <row r="1537" spans="1:9" x14ac:dyDescent="0.25">
      <c r="A1537" s="1">
        <v>50176</v>
      </c>
      <c r="B1537">
        <f t="shared" si="23"/>
        <v>37.991699999999931</v>
      </c>
      <c r="C1537" t="s">
        <v>7</v>
      </c>
      <c r="D1537">
        <v>28.1</v>
      </c>
      <c r="E1537">
        <v>0</v>
      </c>
      <c r="F1537">
        <f>IF(martianeum[[#This Row],[zawartosc '[%']]]&gt;=1,martianeum[[#This Row],[masa '[kg']]]*martianeum[[#This Row],[zawartosc '[%']]]*0.01,0)</f>
        <v>0</v>
      </c>
      <c r="G1537">
        <f>martianeum[[#This Row],[stan_magazynu '[kg']]]+martianeum[[#This Row],[ile_kg_materiału_z_ładunku]]</f>
        <v>37.991699999999931</v>
      </c>
      <c r="H1537">
        <f>IF(martianeum[[#This Row],[stan_po_wydobyciu_z_ładunku]]&gt;=100,100,0)</f>
        <v>0</v>
      </c>
      <c r="I1537">
        <f>martianeum[[#This Row],[stan_po_wydobyciu_z_ładunku]]-martianeum[[#This Row],[ile_zabiera_na_orbite]]</f>
        <v>37.991699999999931</v>
      </c>
    </row>
    <row r="1538" spans="1:9" x14ac:dyDescent="0.25">
      <c r="A1538" s="1">
        <v>50177</v>
      </c>
      <c r="B1538">
        <f t="shared" si="23"/>
        <v>37.991699999999931</v>
      </c>
      <c r="C1538" t="s">
        <v>11</v>
      </c>
      <c r="D1538">
        <v>16.100000000000001</v>
      </c>
      <c r="E1538">
        <v>9</v>
      </c>
      <c r="F1538">
        <f>IF(martianeum[[#This Row],[zawartosc '[%']]]&gt;=1,martianeum[[#This Row],[masa '[kg']]]*martianeum[[#This Row],[zawartosc '[%']]]*0.01,0)</f>
        <v>1.4490000000000001</v>
      </c>
      <c r="G1538">
        <f>martianeum[[#This Row],[stan_magazynu '[kg']]]+martianeum[[#This Row],[ile_kg_materiału_z_ładunku]]</f>
        <v>39.440699999999929</v>
      </c>
      <c r="H1538">
        <f>IF(martianeum[[#This Row],[stan_po_wydobyciu_z_ładunku]]&gt;=100,100,0)</f>
        <v>0</v>
      </c>
      <c r="I1538">
        <f>martianeum[[#This Row],[stan_po_wydobyciu_z_ładunku]]-martianeum[[#This Row],[ile_zabiera_na_orbite]]</f>
        <v>39.440699999999929</v>
      </c>
    </row>
    <row r="1539" spans="1:9" x14ac:dyDescent="0.25">
      <c r="A1539" s="1">
        <v>50178</v>
      </c>
      <c r="B1539">
        <f t="shared" si="23"/>
        <v>39.440699999999929</v>
      </c>
      <c r="C1539" t="s">
        <v>18</v>
      </c>
      <c r="D1539">
        <v>29</v>
      </c>
      <c r="E1539">
        <v>1.6</v>
      </c>
      <c r="F1539">
        <f>IF(martianeum[[#This Row],[zawartosc '[%']]]&gt;=1,martianeum[[#This Row],[masa '[kg']]]*martianeum[[#This Row],[zawartosc '[%']]]*0.01,0)</f>
        <v>0.46400000000000008</v>
      </c>
      <c r="G1539">
        <f>martianeum[[#This Row],[stan_magazynu '[kg']]]+martianeum[[#This Row],[ile_kg_materiału_z_ładunku]]</f>
        <v>39.904699999999927</v>
      </c>
      <c r="H1539">
        <f>IF(martianeum[[#This Row],[stan_po_wydobyciu_z_ładunku]]&gt;=100,100,0)</f>
        <v>0</v>
      </c>
      <c r="I1539">
        <f>martianeum[[#This Row],[stan_po_wydobyciu_z_ładunku]]-martianeum[[#This Row],[ile_zabiera_na_orbite]]</f>
        <v>39.904699999999927</v>
      </c>
    </row>
    <row r="1540" spans="1:9" x14ac:dyDescent="0.25">
      <c r="A1540" s="1">
        <v>50179</v>
      </c>
      <c r="B1540">
        <f t="shared" ref="B1540:B1603" si="24">I1539</f>
        <v>39.904699999999927</v>
      </c>
      <c r="C1540" t="s">
        <v>11</v>
      </c>
      <c r="D1540">
        <v>23.6</v>
      </c>
      <c r="E1540">
        <v>16</v>
      </c>
      <c r="F1540">
        <f>IF(martianeum[[#This Row],[zawartosc '[%']]]&gt;=1,martianeum[[#This Row],[masa '[kg']]]*martianeum[[#This Row],[zawartosc '[%']]]*0.01,0)</f>
        <v>3.7760000000000002</v>
      </c>
      <c r="G1540">
        <f>martianeum[[#This Row],[stan_magazynu '[kg']]]+martianeum[[#This Row],[ile_kg_materiału_z_ładunku]]</f>
        <v>43.680699999999931</v>
      </c>
      <c r="H1540">
        <f>IF(martianeum[[#This Row],[stan_po_wydobyciu_z_ładunku]]&gt;=100,100,0)</f>
        <v>0</v>
      </c>
      <c r="I1540">
        <f>martianeum[[#This Row],[stan_po_wydobyciu_z_ładunku]]-martianeum[[#This Row],[ile_zabiera_na_orbite]]</f>
        <v>43.680699999999931</v>
      </c>
    </row>
    <row r="1541" spans="1:9" x14ac:dyDescent="0.25">
      <c r="A1541" s="1">
        <v>50180</v>
      </c>
      <c r="B1541">
        <f t="shared" si="24"/>
        <v>43.680699999999931</v>
      </c>
      <c r="C1541" t="s">
        <v>19</v>
      </c>
      <c r="D1541">
        <v>11.6</v>
      </c>
      <c r="E1541">
        <v>32</v>
      </c>
      <c r="F1541">
        <f>IF(martianeum[[#This Row],[zawartosc '[%']]]&gt;=1,martianeum[[#This Row],[masa '[kg']]]*martianeum[[#This Row],[zawartosc '[%']]]*0.01,0)</f>
        <v>3.7119999999999997</v>
      </c>
      <c r="G1541">
        <f>martianeum[[#This Row],[stan_magazynu '[kg']]]+martianeum[[#This Row],[ile_kg_materiału_z_ładunku]]</f>
        <v>47.392699999999934</v>
      </c>
      <c r="H1541">
        <f>IF(martianeum[[#This Row],[stan_po_wydobyciu_z_ładunku]]&gt;=100,100,0)</f>
        <v>0</v>
      </c>
      <c r="I1541">
        <f>martianeum[[#This Row],[stan_po_wydobyciu_z_ładunku]]-martianeum[[#This Row],[ile_zabiera_na_orbite]]</f>
        <v>47.392699999999934</v>
      </c>
    </row>
    <row r="1542" spans="1:9" x14ac:dyDescent="0.25">
      <c r="A1542" s="1">
        <v>50181</v>
      </c>
      <c r="B1542">
        <f t="shared" si="24"/>
        <v>47.392699999999934</v>
      </c>
      <c r="C1542" t="s">
        <v>15</v>
      </c>
      <c r="D1542">
        <v>15.9</v>
      </c>
      <c r="E1542">
        <v>5.5</v>
      </c>
      <c r="F1542">
        <f>IF(martianeum[[#This Row],[zawartosc '[%']]]&gt;=1,martianeum[[#This Row],[masa '[kg']]]*martianeum[[#This Row],[zawartosc '[%']]]*0.01,0)</f>
        <v>0.87450000000000006</v>
      </c>
      <c r="G1542">
        <f>martianeum[[#This Row],[stan_magazynu '[kg']]]+martianeum[[#This Row],[ile_kg_materiału_z_ładunku]]</f>
        <v>48.267199999999931</v>
      </c>
      <c r="H1542">
        <f>IF(martianeum[[#This Row],[stan_po_wydobyciu_z_ładunku]]&gt;=100,100,0)</f>
        <v>0</v>
      </c>
      <c r="I1542">
        <f>martianeum[[#This Row],[stan_po_wydobyciu_z_ładunku]]-martianeum[[#This Row],[ile_zabiera_na_orbite]]</f>
        <v>48.267199999999931</v>
      </c>
    </row>
    <row r="1543" spans="1:9" x14ac:dyDescent="0.25">
      <c r="A1543" s="1">
        <v>50182</v>
      </c>
      <c r="B1543">
        <f t="shared" si="24"/>
        <v>48.267199999999931</v>
      </c>
      <c r="C1543" t="s">
        <v>26</v>
      </c>
      <c r="D1543">
        <v>28.3</v>
      </c>
      <c r="E1543">
        <v>6</v>
      </c>
      <c r="F1543">
        <f>IF(martianeum[[#This Row],[zawartosc '[%']]]&gt;=1,martianeum[[#This Row],[masa '[kg']]]*martianeum[[#This Row],[zawartosc '[%']]]*0.01,0)</f>
        <v>1.6980000000000002</v>
      </c>
      <c r="G1543">
        <f>martianeum[[#This Row],[stan_magazynu '[kg']]]+martianeum[[#This Row],[ile_kg_materiału_z_ładunku]]</f>
        <v>49.965199999999932</v>
      </c>
      <c r="H1543">
        <f>IF(martianeum[[#This Row],[stan_po_wydobyciu_z_ładunku]]&gt;=100,100,0)</f>
        <v>0</v>
      </c>
      <c r="I1543">
        <f>martianeum[[#This Row],[stan_po_wydobyciu_z_ładunku]]-martianeum[[#This Row],[ile_zabiera_na_orbite]]</f>
        <v>49.965199999999932</v>
      </c>
    </row>
    <row r="1544" spans="1:9" x14ac:dyDescent="0.25">
      <c r="A1544" s="1">
        <v>50183</v>
      </c>
      <c r="B1544">
        <f t="shared" si="24"/>
        <v>49.965199999999932</v>
      </c>
      <c r="C1544" t="s">
        <v>12</v>
      </c>
      <c r="D1544">
        <v>16.600000000000001</v>
      </c>
      <c r="E1544">
        <v>11.3</v>
      </c>
      <c r="F1544">
        <f>IF(martianeum[[#This Row],[zawartosc '[%']]]&gt;=1,martianeum[[#This Row],[masa '[kg']]]*martianeum[[#This Row],[zawartosc '[%']]]*0.01,0)</f>
        <v>1.8758000000000004</v>
      </c>
      <c r="G1544">
        <f>martianeum[[#This Row],[stan_magazynu '[kg']]]+martianeum[[#This Row],[ile_kg_materiału_z_ładunku]]</f>
        <v>51.84099999999993</v>
      </c>
      <c r="H1544">
        <f>IF(martianeum[[#This Row],[stan_po_wydobyciu_z_ładunku]]&gt;=100,100,0)</f>
        <v>0</v>
      </c>
      <c r="I1544">
        <f>martianeum[[#This Row],[stan_po_wydobyciu_z_ładunku]]-martianeum[[#This Row],[ile_zabiera_na_orbite]]</f>
        <v>51.84099999999993</v>
      </c>
    </row>
    <row r="1545" spans="1:9" x14ac:dyDescent="0.25">
      <c r="A1545" s="1">
        <v>50184</v>
      </c>
      <c r="B1545">
        <f t="shared" si="24"/>
        <v>51.84099999999993</v>
      </c>
      <c r="C1545" t="s">
        <v>22</v>
      </c>
      <c r="D1545">
        <v>25.2</v>
      </c>
      <c r="E1545">
        <v>6.4</v>
      </c>
      <c r="F1545">
        <f>IF(martianeum[[#This Row],[zawartosc '[%']]]&gt;=1,martianeum[[#This Row],[masa '[kg']]]*martianeum[[#This Row],[zawartosc '[%']]]*0.01,0)</f>
        <v>1.6128</v>
      </c>
      <c r="G1545">
        <f>martianeum[[#This Row],[stan_magazynu '[kg']]]+martianeum[[#This Row],[ile_kg_materiału_z_ładunku]]</f>
        <v>53.45379999999993</v>
      </c>
      <c r="H1545">
        <f>IF(martianeum[[#This Row],[stan_po_wydobyciu_z_ładunku]]&gt;=100,100,0)</f>
        <v>0</v>
      </c>
      <c r="I1545">
        <f>martianeum[[#This Row],[stan_po_wydobyciu_z_ładunku]]-martianeum[[#This Row],[ile_zabiera_na_orbite]]</f>
        <v>53.45379999999993</v>
      </c>
    </row>
    <row r="1546" spans="1:9" x14ac:dyDescent="0.25">
      <c r="A1546" s="1">
        <v>50185</v>
      </c>
      <c r="B1546">
        <f t="shared" si="24"/>
        <v>53.45379999999993</v>
      </c>
      <c r="C1546" t="s">
        <v>10</v>
      </c>
      <c r="D1546">
        <v>29.5</v>
      </c>
      <c r="E1546">
        <v>26.1</v>
      </c>
      <c r="F1546">
        <f>IF(martianeum[[#This Row],[zawartosc '[%']]]&gt;=1,martianeum[[#This Row],[masa '[kg']]]*martianeum[[#This Row],[zawartosc '[%']]]*0.01,0)</f>
        <v>7.6995000000000005</v>
      </c>
      <c r="G1546">
        <f>martianeum[[#This Row],[stan_magazynu '[kg']]]+martianeum[[#This Row],[ile_kg_materiału_z_ładunku]]</f>
        <v>61.15329999999993</v>
      </c>
      <c r="H1546">
        <f>IF(martianeum[[#This Row],[stan_po_wydobyciu_z_ładunku]]&gt;=100,100,0)</f>
        <v>0</v>
      </c>
      <c r="I1546">
        <f>martianeum[[#This Row],[stan_po_wydobyciu_z_ładunku]]-martianeum[[#This Row],[ile_zabiera_na_orbite]]</f>
        <v>61.15329999999993</v>
      </c>
    </row>
    <row r="1547" spans="1:9" x14ac:dyDescent="0.25">
      <c r="A1547" s="1">
        <v>50186</v>
      </c>
      <c r="B1547">
        <f t="shared" si="24"/>
        <v>61.15329999999993</v>
      </c>
      <c r="C1547" t="s">
        <v>18</v>
      </c>
      <c r="D1547">
        <v>13.3</v>
      </c>
      <c r="E1547">
        <v>7.3</v>
      </c>
      <c r="F1547">
        <f>IF(martianeum[[#This Row],[zawartosc '[%']]]&gt;=1,martianeum[[#This Row],[masa '[kg']]]*martianeum[[#This Row],[zawartosc '[%']]]*0.01,0)</f>
        <v>0.9709000000000001</v>
      </c>
      <c r="G1547">
        <f>martianeum[[#This Row],[stan_magazynu '[kg']]]+martianeum[[#This Row],[ile_kg_materiału_z_ładunku]]</f>
        <v>62.124199999999931</v>
      </c>
      <c r="H1547">
        <f>IF(martianeum[[#This Row],[stan_po_wydobyciu_z_ładunku]]&gt;=100,100,0)</f>
        <v>0</v>
      </c>
      <c r="I1547">
        <f>martianeum[[#This Row],[stan_po_wydobyciu_z_ładunku]]-martianeum[[#This Row],[ile_zabiera_na_orbite]]</f>
        <v>62.124199999999931</v>
      </c>
    </row>
    <row r="1548" spans="1:9" x14ac:dyDescent="0.25">
      <c r="A1548" s="1">
        <v>50187</v>
      </c>
      <c r="B1548">
        <f t="shared" si="24"/>
        <v>62.124199999999931</v>
      </c>
      <c r="C1548" t="s">
        <v>17</v>
      </c>
      <c r="D1548">
        <v>19.5</v>
      </c>
      <c r="E1548">
        <v>3.4</v>
      </c>
      <c r="F1548">
        <f>IF(martianeum[[#This Row],[zawartosc '[%']]]&gt;=1,martianeum[[#This Row],[masa '[kg']]]*martianeum[[#This Row],[zawartosc '[%']]]*0.01,0)</f>
        <v>0.66300000000000003</v>
      </c>
      <c r="G1548">
        <f>martianeum[[#This Row],[stan_magazynu '[kg']]]+martianeum[[#This Row],[ile_kg_materiału_z_ładunku]]</f>
        <v>62.787199999999928</v>
      </c>
      <c r="H1548">
        <f>IF(martianeum[[#This Row],[stan_po_wydobyciu_z_ładunku]]&gt;=100,100,0)</f>
        <v>0</v>
      </c>
      <c r="I1548">
        <f>martianeum[[#This Row],[stan_po_wydobyciu_z_ładunku]]-martianeum[[#This Row],[ile_zabiera_na_orbite]]</f>
        <v>62.787199999999928</v>
      </c>
    </row>
    <row r="1549" spans="1:9" x14ac:dyDescent="0.25">
      <c r="A1549" s="1">
        <v>50188</v>
      </c>
      <c r="B1549">
        <f t="shared" si="24"/>
        <v>62.787199999999928</v>
      </c>
      <c r="C1549" t="s">
        <v>25</v>
      </c>
      <c r="D1549">
        <v>11.9</v>
      </c>
      <c r="E1549">
        <v>1.7</v>
      </c>
      <c r="F1549">
        <f>IF(martianeum[[#This Row],[zawartosc '[%']]]&gt;=1,martianeum[[#This Row],[masa '[kg']]]*martianeum[[#This Row],[zawartosc '[%']]]*0.01,0)</f>
        <v>0.20230000000000001</v>
      </c>
      <c r="G1549">
        <f>martianeum[[#This Row],[stan_magazynu '[kg']]]+martianeum[[#This Row],[ile_kg_materiału_z_ładunku]]</f>
        <v>62.989499999999929</v>
      </c>
      <c r="H1549">
        <f>IF(martianeum[[#This Row],[stan_po_wydobyciu_z_ładunku]]&gt;=100,100,0)</f>
        <v>0</v>
      </c>
      <c r="I1549">
        <f>martianeum[[#This Row],[stan_po_wydobyciu_z_ładunku]]-martianeum[[#This Row],[ile_zabiera_na_orbite]]</f>
        <v>62.989499999999929</v>
      </c>
    </row>
    <row r="1550" spans="1:9" x14ac:dyDescent="0.25">
      <c r="A1550" s="1">
        <v>50189</v>
      </c>
      <c r="B1550">
        <f t="shared" si="24"/>
        <v>62.989499999999929</v>
      </c>
      <c r="C1550" t="s">
        <v>14</v>
      </c>
      <c r="D1550">
        <v>29.5</v>
      </c>
      <c r="E1550">
        <v>5.0999999999999996</v>
      </c>
      <c r="F1550">
        <f>IF(martianeum[[#This Row],[zawartosc '[%']]]&gt;=1,martianeum[[#This Row],[masa '[kg']]]*martianeum[[#This Row],[zawartosc '[%']]]*0.01,0)</f>
        <v>1.5044999999999999</v>
      </c>
      <c r="G1550">
        <f>martianeum[[#This Row],[stan_magazynu '[kg']]]+martianeum[[#This Row],[ile_kg_materiału_z_ładunku]]</f>
        <v>64.493999999999929</v>
      </c>
      <c r="H1550">
        <f>IF(martianeum[[#This Row],[stan_po_wydobyciu_z_ładunku]]&gt;=100,100,0)</f>
        <v>0</v>
      </c>
      <c r="I1550">
        <f>martianeum[[#This Row],[stan_po_wydobyciu_z_ładunku]]-martianeum[[#This Row],[ile_zabiera_na_orbite]]</f>
        <v>64.493999999999929</v>
      </c>
    </row>
    <row r="1551" spans="1:9" x14ac:dyDescent="0.25">
      <c r="A1551" s="1">
        <v>50190</v>
      </c>
      <c r="B1551">
        <f t="shared" si="24"/>
        <v>64.493999999999929</v>
      </c>
      <c r="C1551" t="s">
        <v>19</v>
      </c>
      <c r="D1551">
        <v>25.1</v>
      </c>
      <c r="E1551">
        <v>0</v>
      </c>
      <c r="F1551">
        <f>IF(martianeum[[#This Row],[zawartosc '[%']]]&gt;=1,martianeum[[#This Row],[masa '[kg']]]*martianeum[[#This Row],[zawartosc '[%']]]*0.01,0)</f>
        <v>0</v>
      </c>
      <c r="G1551">
        <f>martianeum[[#This Row],[stan_magazynu '[kg']]]+martianeum[[#This Row],[ile_kg_materiału_z_ładunku]]</f>
        <v>64.493999999999929</v>
      </c>
      <c r="H1551">
        <f>IF(martianeum[[#This Row],[stan_po_wydobyciu_z_ładunku]]&gt;=100,100,0)</f>
        <v>0</v>
      </c>
      <c r="I1551">
        <f>martianeum[[#This Row],[stan_po_wydobyciu_z_ładunku]]-martianeum[[#This Row],[ile_zabiera_na_orbite]]</f>
        <v>64.493999999999929</v>
      </c>
    </row>
    <row r="1552" spans="1:9" x14ac:dyDescent="0.25">
      <c r="A1552" s="1">
        <v>50191</v>
      </c>
      <c r="B1552">
        <f t="shared" si="24"/>
        <v>64.493999999999929</v>
      </c>
      <c r="C1552" t="s">
        <v>22</v>
      </c>
      <c r="D1552">
        <v>15.1</v>
      </c>
      <c r="E1552">
        <v>0</v>
      </c>
      <c r="F1552">
        <f>IF(martianeum[[#This Row],[zawartosc '[%']]]&gt;=1,martianeum[[#This Row],[masa '[kg']]]*martianeum[[#This Row],[zawartosc '[%']]]*0.01,0)</f>
        <v>0</v>
      </c>
      <c r="G1552">
        <f>martianeum[[#This Row],[stan_magazynu '[kg']]]+martianeum[[#This Row],[ile_kg_materiału_z_ładunku]]</f>
        <v>64.493999999999929</v>
      </c>
      <c r="H1552">
        <f>IF(martianeum[[#This Row],[stan_po_wydobyciu_z_ładunku]]&gt;=100,100,0)</f>
        <v>0</v>
      </c>
      <c r="I1552">
        <f>martianeum[[#This Row],[stan_po_wydobyciu_z_ładunku]]-martianeum[[#This Row],[ile_zabiera_na_orbite]]</f>
        <v>64.493999999999929</v>
      </c>
    </row>
    <row r="1553" spans="1:9" x14ac:dyDescent="0.25">
      <c r="A1553" s="1">
        <v>50192</v>
      </c>
      <c r="B1553">
        <f t="shared" si="24"/>
        <v>64.493999999999929</v>
      </c>
      <c r="C1553" t="s">
        <v>33</v>
      </c>
      <c r="D1553">
        <v>19.7</v>
      </c>
      <c r="E1553">
        <v>1.7</v>
      </c>
      <c r="F1553">
        <f>IF(martianeum[[#This Row],[zawartosc '[%']]]&gt;=1,martianeum[[#This Row],[masa '[kg']]]*martianeum[[#This Row],[zawartosc '[%']]]*0.01,0)</f>
        <v>0.33489999999999998</v>
      </c>
      <c r="G1553">
        <f>martianeum[[#This Row],[stan_magazynu '[kg']]]+martianeum[[#This Row],[ile_kg_materiału_z_ładunku]]</f>
        <v>64.828899999999933</v>
      </c>
      <c r="H1553">
        <f>IF(martianeum[[#This Row],[stan_po_wydobyciu_z_ładunku]]&gt;=100,100,0)</f>
        <v>0</v>
      </c>
      <c r="I1553">
        <f>martianeum[[#This Row],[stan_po_wydobyciu_z_ładunku]]-martianeum[[#This Row],[ile_zabiera_na_orbite]]</f>
        <v>64.828899999999933</v>
      </c>
    </row>
    <row r="1554" spans="1:9" x14ac:dyDescent="0.25">
      <c r="A1554" s="1">
        <v>50193</v>
      </c>
      <c r="B1554">
        <f t="shared" si="24"/>
        <v>64.828899999999933</v>
      </c>
      <c r="C1554" t="s">
        <v>19</v>
      </c>
      <c r="D1554">
        <v>25.6</v>
      </c>
      <c r="E1554">
        <v>0</v>
      </c>
      <c r="F1554">
        <f>IF(martianeum[[#This Row],[zawartosc '[%']]]&gt;=1,martianeum[[#This Row],[masa '[kg']]]*martianeum[[#This Row],[zawartosc '[%']]]*0.01,0)</f>
        <v>0</v>
      </c>
      <c r="G1554">
        <f>martianeum[[#This Row],[stan_magazynu '[kg']]]+martianeum[[#This Row],[ile_kg_materiału_z_ładunku]]</f>
        <v>64.828899999999933</v>
      </c>
      <c r="H1554">
        <f>IF(martianeum[[#This Row],[stan_po_wydobyciu_z_ładunku]]&gt;=100,100,0)</f>
        <v>0</v>
      </c>
      <c r="I1554">
        <f>martianeum[[#This Row],[stan_po_wydobyciu_z_ładunku]]-martianeum[[#This Row],[ile_zabiera_na_orbite]]</f>
        <v>64.828899999999933</v>
      </c>
    </row>
    <row r="1555" spans="1:9" x14ac:dyDescent="0.25">
      <c r="A1555" s="1">
        <v>50194</v>
      </c>
      <c r="B1555">
        <f t="shared" si="24"/>
        <v>64.828899999999933</v>
      </c>
      <c r="C1555" t="s">
        <v>11</v>
      </c>
      <c r="D1555">
        <v>25</v>
      </c>
      <c r="E1555">
        <v>18.8</v>
      </c>
      <c r="F1555">
        <f>IF(martianeum[[#This Row],[zawartosc '[%']]]&gt;=1,martianeum[[#This Row],[masa '[kg']]]*martianeum[[#This Row],[zawartosc '[%']]]*0.01,0)</f>
        <v>4.7</v>
      </c>
      <c r="G1555">
        <f>martianeum[[#This Row],[stan_magazynu '[kg']]]+martianeum[[#This Row],[ile_kg_materiału_z_ładunku]]</f>
        <v>69.528899999999936</v>
      </c>
      <c r="H1555">
        <f>IF(martianeum[[#This Row],[stan_po_wydobyciu_z_ładunku]]&gt;=100,100,0)</f>
        <v>0</v>
      </c>
      <c r="I1555">
        <f>martianeum[[#This Row],[stan_po_wydobyciu_z_ładunku]]-martianeum[[#This Row],[ile_zabiera_na_orbite]]</f>
        <v>69.528899999999936</v>
      </c>
    </row>
    <row r="1556" spans="1:9" x14ac:dyDescent="0.25">
      <c r="A1556" s="1">
        <v>50195</v>
      </c>
      <c r="B1556">
        <f t="shared" si="24"/>
        <v>69.528899999999936</v>
      </c>
      <c r="C1556" t="s">
        <v>23</v>
      </c>
      <c r="D1556">
        <v>11.5</v>
      </c>
      <c r="E1556">
        <v>0</v>
      </c>
      <c r="F1556">
        <f>IF(martianeum[[#This Row],[zawartosc '[%']]]&gt;=1,martianeum[[#This Row],[masa '[kg']]]*martianeum[[#This Row],[zawartosc '[%']]]*0.01,0)</f>
        <v>0</v>
      </c>
      <c r="G1556">
        <f>martianeum[[#This Row],[stan_magazynu '[kg']]]+martianeum[[#This Row],[ile_kg_materiału_z_ładunku]]</f>
        <v>69.528899999999936</v>
      </c>
      <c r="H1556">
        <f>IF(martianeum[[#This Row],[stan_po_wydobyciu_z_ładunku]]&gt;=100,100,0)</f>
        <v>0</v>
      </c>
      <c r="I1556">
        <f>martianeum[[#This Row],[stan_po_wydobyciu_z_ładunku]]-martianeum[[#This Row],[ile_zabiera_na_orbite]]</f>
        <v>69.528899999999936</v>
      </c>
    </row>
    <row r="1557" spans="1:9" x14ac:dyDescent="0.25">
      <c r="A1557" s="1">
        <v>50196</v>
      </c>
      <c r="B1557">
        <f t="shared" si="24"/>
        <v>69.528899999999936</v>
      </c>
      <c r="C1557" t="s">
        <v>10</v>
      </c>
      <c r="D1557">
        <v>23.8</v>
      </c>
      <c r="E1557">
        <v>7.3</v>
      </c>
      <c r="F1557">
        <f>IF(martianeum[[#This Row],[zawartosc '[%']]]&gt;=1,martianeum[[#This Row],[masa '[kg']]]*martianeum[[#This Row],[zawartosc '[%']]]*0.01,0)</f>
        <v>1.7374000000000001</v>
      </c>
      <c r="G1557">
        <f>martianeum[[#This Row],[stan_magazynu '[kg']]]+martianeum[[#This Row],[ile_kg_materiału_z_ładunku]]</f>
        <v>71.26629999999993</v>
      </c>
      <c r="H1557">
        <f>IF(martianeum[[#This Row],[stan_po_wydobyciu_z_ładunku]]&gt;=100,100,0)</f>
        <v>0</v>
      </c>
      <c r="I1557">
        <f>martianeum[[#This Row],[stan_po_wydobyciu_z_ładunku]]-martianeum[[#This Row],[ile_zabiera_na_orbite]]</f>
        <v>71.26629999999993</v>
      </c>
    </row>
    <row r="1558" spans="1:9" x14ac:dyDescent="0.25">
      <c r="A1558" s="1">
        <v>50197</v>
      </c>
      <c r="B1558">
        <f t="shared" si="24"/>
        <v>71.26629999999993</v>
      </c>
      <c r="C1558" t="s">
        <v>19</v>
      </c>
      <c r="D1558">
        <v>25.3</v>
      </c>
      <c r="E1558">
        <v>14.7</v>
      </c>
      <c r="F1558">
        <f>IF(martianeum[[#This Row],[zawartosc '[%']]]&gt;=1,martianeum[[#This Row],[masa '[kg']]]*martianeum[[#This Row],[zawartosc '[%']]]*0.01,0)</f>
        <v>3.7190999999999996</v>
      </c>
      <c r="G1558">
        <f>martianeum[[#This Row],[stan_magazynu '[kg']]]+martianeum[[#This Row],[ile_kg_materiału_z_ładunku]]</f>
        <v>74.985399999999927</v>
      </c>
      <c r="H1558">
        <f>IF(martianeum[[#This Row],[stan_po_wydobyciu_z_ładunku]]&gt;=100,100,0)</f>
        <v>0</v>
      </c>
      <c r="I1558">
        <f>martianeum[[#This Row],[stan_po_wydobyciu_z_ładunku]]-martianeum[[#This Row],[ile_zabiera_na_orbite]]</f>
        <v>74.985399999999927</v>
      </c>
    </row>
    <row r="1559" spans="1:9" x14ac:dyDescent="0.25">
      <c r="A1559" s="1">
        <v>50198</v>
      </c>
      <c r="B1559">
        <f t="shared" si="24"/>
        <v>74.985399999999927</v>
      </c>
      <c r="C1559" t="s">
        <v>10</v>
      </c>
      <c r="D1559">
        <v>22.6</v>
      </c>
      <c r="E1559">
        <v>42.2</v>
      </c>
      <c r="F1559">
        <f>IF(martianeum[[#This Row],[zawartosc '[%']]]&gt;=1,martianeum[[#This Row],[masa '[kg']]]*martianeum[[#This Row],[zawartosc '[%']]]*0.01,0)</f>
        <v>9.5372000000000021</v>
      </c>
      <c r="G1559">
        <f>martianeum[[#This Row],[stan_magazynu '[kg']]]+martianeum[[#This Row],[ile_kg_materiału_z_ładunku]]</f>
        <v>84.522599999999926</v>
      </c>
      <c r="H1559">
        <f>IF(martianeum[[#This Row],[stan_po_wydobyciu_z_ładunku]]&gt;=100,100,0)</f>
        <v>0</v>
      </c>
      <c r="I1559">
        <f>martianeum[[#This Row],[stan_po_wydobyciu_z_ładunku]]-martianeum[[#This Row],[ile_zabiera_na_orbite]]</f>
        <v>84.522599999999926</v>
      </c>
    </row>
    <row r="1560" spans="1:9" x14ac:dyDescent="0.25">
      <c r="A1560" s="1">
        <v>50199</v>
      </c>
      <c r="B1560">
        <f t="shared" si="24"/>
        <v>84.522599999999926</v>
      </c>
      <c r="C1560" t="s">
        <v>14</v>
      </c>
      <c r="D1560">
        <v>18.100000000000001</v>
      </c>
      <c r="E1560">
        <v>3.3</v>
      </c>
      <c r="F1560">
        <f>IF(martianeum[[#This Row],[zawartosc '[%']]]&gt;=1,martianeum[[#This Row],[masa '[kg']]]*martianeum[[#This Row],[zawartosc '[%']]]*0.01,0)</f>
        <v>0.59730000000000005</v>
      </c>
      <c r="G1560">
        <f>martianeum[[#This Row],[stan_magazynu '[kg']]]+martianeum[[#This Row],[ile_kg_materiału_z_ładunku]]</f>
        <v>85.11989999999993</v>
      </c>
      <c r="H1560">
        <f>IF(martianeum[[#This Row],[stan_po_wydobyciu_z_ładunku]]&gt;=100,100,0)</f>
        <v>0</v>
      </c>
      <c r="I1560">
        <f>martianeum[[#This Row],[stan_po_wydobyciu_z_ładunku]]-martianeum[[#This Row],[ile_zabiera_na_orbite]]</f>
        <v>85.11989999999993</v>
      </c>
    </row>
    <row r="1561" spans="1:9" x14ac:dyDescent="0.25">
      <c r="A1561" s="1">
        <v>50200</v>
      </c>
      <c r="B1561">
        <f t="shared" si="24"/>
        <v>85.11989999999993</v>
      </c>
      <c r="C1561" t="s">
        <v>19</v>
      </c>
      <c r="D1561">
        <v>17.8</v>
      </c>
      <c r="E1561">
        <v>0</v>
      </c>
      <c r="F1561">
        <f>IF(martianeum[[#This Row],[zawartosc '[%']]]&gt;=1,martianeum[[#This Row],[masa '[kg']]]*martianeum[[#This Row],[zawartosc '[%']]]*0.01,0)</f>
        <v>0</v>
      </c>
      <c r="G1561">
        <f>martianeum[[#This Row],[stan_magazynu '[kg']]]+martianeum[[#This Row],[ile_kg_materiału_z_ładunku]]</f>
        <v>85.11989999999993</v>
      </c>
      <c r="H1561">
        <f>IF(martianeum[[#This Row],[stan_po_wydobyciu_z_ładunku]]&gt;=100,100,0)</f>
        <v>0</v>
      </c>
      <c r="I1561">
        <f>martianeum[[#This Row],[stan_po_wydobyciu_z_ładunku]]-martianeum[[#This Row],[ile_zabiera_na_orbite]]</f>
        <v>85.11989999999993</v>
      </c>
    </row>
    <row r="1562" spans="1:9" x14ac:dyDescent="0.25">
      <c r="A1562" s="1">
        <v>50201</v>
      </c>
      <c r="B1562">
        <f t="shared" si="24"/>
        <v>85.11989999999993</v>
      </c>
      <c r="C1562" t="s">
        <v>10</v>
      </c>
      <c r="D1562">
        <v>25.1</v>
      </c>
      <c r="E1562">
        <v>25.5</v>
      </c>
      <c r="F1562">
        <f>IF(martianeum[[#This Row],[zawartosc '[%']]]&gt;=1,martianeum[[#This Row],[masa '[kg']]]*martianeum[[#This Row],[zawartosc '[%']]]*0.01,0)</f>
        <v>6.400500000000001</v>
      </c>
      <c r="G1562">
        <f>martianeum[[#This Row],[stan_magazynu '[kg']]]+martianeum[[#This Row],[ile_kg_materiału_z_ładunku]]</f>
        <v>91.520399999999938</v>
      </c>
      <c r="H1562">
        <f>IF(martianeum[[#This Row],[stan_po_wydobyciu_z_ładunku]]&gt;=100,100,0)</f>
        <v>0</v>
      </c>
      <c r="I1562">
        <f>martianeum[[#This Row],[stan_po_wydobyciu_z_ładunku]]-martianeum[[#This Row],[ile_zabiera_na_orbite]]</f>
        <v>91.520399999999938</v>
      </c>
    </row>
    <row r="1563" spans="1:9" x14ac:dyDescent="0.25">
      <c r="A1563" s="1">
        <v>50202</v>
      </c>
      <c r="B1563">
        <f t="shared" si="24"/>
        <v>91.520399999999938</v>
      </c>
      <c r="C1563" t="s">
        <v>18</v>
      </c>
      <c r="D1563">
        <v>12</v>
      </c>
      <c r="E1563">
        <v>0</v>
      </c>
      <c r="F1563">
        <f>IF(martianeum[[#This Row],[zawartosc '[%']]]&gt;=1,martianeum[[#This Row],[masa '[kg']]]*martianeum[[#This Row],[zawartosc '[%']]]*0.01,0)</f>
        <v>0</v>
      </c>
      <c r="G1563">
        <f>martianeum[[#This Row],[stan_magazynu '[kg']]]+martianeum[[#This Row],[ile_kg_materiału_z_ładunku]]</f>
        <v>91.520399999999938</v>
      </c>
      <c r="H1563">
        <f>IF(martianeum[[#This Row],[stan_po_wydobyciu_z_ładunku]]&gt;=100,100,0)</f>
        <v>0</v>
      </c>
      <c r="I1563">
        <f>martianeum[[#This Row],[stan_po_wydobyciu_z_ładunku]]-martianeum[[#This Row],[ile_zabiera_na_orbite]]</f>
        <v>91.520399999999938</v>
      </c>
    </row>
    <row r="1564" spans="1:9" x14ac:dyDescent="0.25">
      <c r="A1564" s="1">
        <v>50203</v>
      </c>
      <c r="B1564">
        <f t="shared" si="24"/>
        <v>91.520399999999938</v>
      </c>
      <c r="C1564" t="s">
        <v>10</v>
      </c>
      <c r="D1564">
        <v>23.2</v>
      </c>
      <c r="E1564">
        <v>0</v>
      </c>
      <c r="F1564">
        <f>IF(martianeum[[#This Row],[zawartosc '[%']]]&gt;=1,martianeum[[#This Row],[masa '[kg']]]*martianeum[[#This Row],[zawartosc '[%']]]*0.01,0)</f>
        <v>0</v>
      </c>
      <c r="G1564">
        <f>martianeum[[#This Row],[stan_magazynu '[kg']]]+martianeum[[#This Row],[ile_kg_materiału_z_ładunku]]</f>
        <v>91.520399999999938</v>
      </c>
      <c r="H1564">
        <f>IF(martianeum[[#This Row],[stan_po_wydobyciu_z_ładunku]]&gt;=100,100,0)</f>
        <v>0</v>
      </c>
      <c r="I1564">
        <f>martianeum[[#This Row],[stan_po_wydobyciu_z_ładunku]]-martianeum[[#This Row],[ile_zabiera_na_orbite]]</f>
        <v>91.520399999999938</v>
      </c>
    </row>
    <row r="1565" spans="1:9" x14ac:dyDescent="0.25">
      <c r="A1565" s="1">
        <v>50204</v>
      </c>
      <c r="B1565">
        <f t="shared" si="24"/>
        <v>91.520399999999938</v>
      </c>
      <c r="C1565" t="s">
        <v>6</v>
      </c>
      <c r="D1565">
        <v>16</v>
      </c>
      <c r="E1565">
        <v>7.9</v>
      </c>
      <c r="F1565">
        <f>IF(martianeum[[#This Row],[zawartosc '[%']]]&gt;=1,martianeum[[#This Row],[masa '[kg']]]*martianeum[[#This Row],[zawartosc '[%']]]*0.01,0)</f>
        <v>1.264</v>
      </c>
      <c r="G1565">
        <f>martianeum[[#This Row],[stan_magazynu '[kg']]]+martianeum[[#This Row],[ile_kg_materiału_z_ładunku]]</f>
        <v>92.784399999999934</v>
      </c>
      <c r="H1565">
        <f>IF(martianeum[[#This Row],[stan_po_wydobyciu_z_ładunku]]&gt;=100,100,0)</f>
        <v>0</v>
      </c>
      <c r="I1565">
        <f>martianeum[[#This Row],[stan_po_wydobyciu_z_ładunku]]-martianeum[[#This Row],[ile_zabiera_na_orbite]]</f>
        <v>92.784399999999934</v>
      </c>
    </row>
    <row r="1566" spans="1:9" x14ac:dyDescent="0.25">
      <c r="A1566" s="1">
        <v>50205</v>
      </c>
      <c r="B1566">
        <f t="shared" si="24"/>
        <v>92.784399999999934</v>
      </c>
      <c r="C1566" t="s">
        <v>15</v>
      </c>
      <c r="D1566">
        <v>26.5</v>
      </c>
      <c r="E1566">
        <v>20.2</v>
      </c>
      <c r="F1566">
        <f>IF(martianeum[[#This Row],[zawartosc '[%']]]&gt;=1,martianeum[[#This Row],[masa '[kg']]]*martianeum[[#This Row],[zawartosc '[%']]]*0.01,0)</f>
        <v>5.3529999999999998</v>
      </c>
      <c r="G1566">
        <f>martianeum[[#This Row],[stan_magazynu '[kg']]]+martianeum[[#This Row],[ile_kg_materiału_z_ładunku]]</f>
        <v>98.137399999999928</v>
      </c>
      <c r="H1566">
        <f>IF(martianeum[[#This Row],[stan_po_wydobyciu_z_ładunku]]&gt;=100,100,0)</f>
        <v>0</v>
      </c>
      <c r="I1566">
        <f>martianeum[[#This Row],[stan_po_wydobyciu_z_ładunku]]-martianeum[[#This Row],[ile_zabiera_na_orbite]]</f>
        <v>98.137399999999928</v>
      </c>
    </row>
    <row r="1567" spans="1:9" x14ac:dyDescent="0.25">
      <c r="A1567" s="1">
        <v>50206</v>
      </c>
      <c r="B1567">
        <f t="shared" si="24"/>
        <v>98.137399999999928</v>
      </c>
      <c r="C1567" t="s">
        <v>29</v>
      </c>
      <c r="D1567">
        <v>28.9</v>
      </c>
      <c r="E1567">
        <v>0.3</v>
      </c>
      <c r="F1567">
        <f>IF(martianeum[[#This Row],[zawartosc '[%']]]&gt;=1,martianeum[[#This Row],[masa '[kg']]]*martianeum[[#This Row],[zawartosc '[%']]]*0.01,0)</f>
        <v>0</v>
      </c>
      <c r="G1567">
        <f>martianeum[[#This Row],[stan_magazynu '[kg']]]+martianeum[[#This Row],[ile_kg_materiału_z_ładunku]]</f>
        <v>98.137399999999928</v>
      </c>
      <c r="H1567">
        <f>IF(martianeum[[#This Row],[stan_po_wydobyciu_z_ładunku]]&gt;=100,100,0)</f>
        <v>0</v>
      </c>
      <c r="I1567">
        <f>martianeum[[#This Row],[stan_po_wydobyciu_z_ładunku]]-martianeum[[#This Row],[ile_zabiera_na_orbite]]</f>
        <v>98.137399999999928</v>
      </c>
    </row>
    <row r="1568" spans="1:9" x14ac:dyDescent="0.25">
      <c r="A1568" s="1">
        <v>50207</v>
      </c>
      <c r="B1568">
        <f t="shared" si="24"/>
        <v>98.137399999999928</v>
      </c>
      <c r="C1568" t="s">
        <v>10</v>
      </c>
      <c r="D1568">
        <v>26.6</v>
      </c>
      <c r="E1568">
        <v>0</v>
      </c>
      <c r="F1568">
        <f>IF(martianeum[[#This Row],[zawartosc '[%']]]&gt;=1,martianeum[[#This Row],[masa '[kg']]]*martianeum[[#This Row],[zawartosc '[%']]]*0.01,0)</f>
        <v>0</v>
      </c>
      <c r="G1568">
        <f>martianeum[[#This Row],[stan_magazynu '[kg']]]+martianeum[[#This Row],[ile_kg_materiału_z_ładunku]]</f>
        <v>98.137399999999928</v>
      </c>
      <c r="H1568">
        <f>IF(martianeum[[#This Row],[stan_po_wydobyciu_z_ładunku]]&gt;=100,100,0)</f>
        <v>0</v>
      </c>
      <c r="I1568">
        <f>martianeum[[#This Row],[stan_po_wydobyciu_z_ładunku]]-martianeum[[#This Row],[ile_zabiera_na_orbite]]</f>
        <v>98.137399999999928</v>
      </c>
    </row>
    <row r="1569" spans="1:9" x14ac:dyDescent="0.25">
      <c r="A1569" s="1">
        <v>50208</v>
      </c>
      <c r="B1569">
        <f t="shared" si="24"/>
        <v>98.137399999999928</v>
      </c>
      <c r="C1569" t="s">
        <v>7</v>
      </c>
      <c r="D1569">
        <v>13.1</v>
      </c>
      <c r="E1569">
        <v>19.899999999999999</v>
      </c>
      <c r="F1569">
        <f>IF(martianeum[[#This Row],[zawartosc '[%']]]&gt;=1,martianeum[[#This Row],[masa '[kg']]]*martianeum[[#This Row],[zawartosc '[%']]]*0.01,0)</f>
        <v>2.6069</v>
      </c>
      <c r="G1569">
        <f>martianeum[[#This Row],[stan_magazynu '[kg']]]+martianeum[[#This Row],[ile_kg_materiału_z_ładunku]]</f>
        <v>100.74429999999992</v>
      </c>
      <c r="H1569">
        <f>IF(martianeum[[#This Row],[stan_po_wydobyciu_z_ładunku]]&gt;=100,100,0)</f>
        <v>100</v>
      </c>
      <c r="I1569">
        <f>martianeum[[#This Row],[stan_po_wydobyciu_z_ładunku]]-martianeum[[#This Row],[ile_zabiera_na_orbite]]</f>
        <v>0.74429999999992447</v>
      </c>
    </row>
    <row r="1570" spans="1:9" x14ac:dyDescent="0.25">
      <c r="A1570" s="1">
        <v>50209</v>
      </c>
      <c r="B1570">
        <f t="shared" si="24"/>
        <v>0.74429999999992447</v>
      </c>
      <c r="C1570" t="s">
        <v>10</v>
      </c>
      <c r="D1570">
        <v>21.5</v>
      </c>
      <c r="E1570">
        <v>33.4</v>
      </c>
      <c r="F1570">
        <f>IF(martianeum[[#This Row],[zawartosc '[%']]]&gt;=1,martianeum[[#This Row],[masa '[kg']]]*martianeum[[#This Row],[zawartosc '[%']]]*0.01,0)</f>
        <v>7.181</v>
      </c>
      <c r="G1570">
        <f>martianeum[[#This Row],[stan_magazynu '[kg']]]+martianeum[[#This Row],[ile_kg_materiału_z_ładunku]]</f>
        <v>7.9252999999999245</v>
      </c>
      <c r="H1570">
        <f>IF(martianeum[[#This Row],[stan_po_wydobyciu_z_ładunku]]&gt;=100,100,0)</f>
        <v>0</v>
      </c>
      <c r="I1570">
        <f>martianeum[[#This Row],[stan_po_wydobyciu_z_ładunku]]-martianeum[[#This Row],[ile_zabiera_na_orbite]]</f>
        <v>7.9252999999999245</v>
      </c>
    </row>
    <row r="1571" spans="1:9" x14ac:dyDescent="0.25">
      <c r="A1571" s="1">
        <v>50210</v>
      </c>
      <c r="B1571">
        <f t="shared" si="24"/>
        <v>7.9252999999999245</v>
      </c>
      <c r="C1571" t="s">
        <v>31</v>
      </c>
      <c r="D1571">
        <v>25.7</v>
      </c>
      <c r="E1571">
        <v>0</v>
      </c>
      <c r="F1571">
        <f>IF(martianeum[[#This Row],[zawartosc '[%']]]&gt;=1,martianeum[[#This Row],[masa '[kg']]]*martianeum[[#This Row],[zawartosc '[%']]]*0.01,0)</f>
        <v>0</v>
      </c>
      <c r="G1571">
        <f>martianeum[[#This Row],[stan_magazynu '[kg']]]+martianeum[[#This Row],[ile_kg_materiału_z_ładunku]]</f>
        <v>7.9252999999999245</v>
      </c>
      <c r="H1571">
        <f>IF(martianeum[[#This Row],[stan_po_wydobyciu_z_ładunku]]&gt;=100,100,0)</f>
        <v>0</v>
      </c>
      <c r="I1571">
        <f>martianeum[[#This Row],[stan_po_wydobyciu_z_ładunku]]-martianeum[[#This Row],[ile_zabiera_na_orbite]]</f>
        <v>7.9252999999999245</v>
      </c>
    </row>
    <row r="1572" spans="1:9" x14ac:dyDescent="0.25">
      <c r="A1572" s="1">
        <v>50211</v>
      </c>
      <c r="B1572">
        <f t="shared" si="24"/>
        <v>7.9252999999999245</v>
      </c>
      <c r="C1572" t="s">
        <v>19</v>
      </c>
      <c r="D1572">
        <v>11.8</v>
      </c>
      <c r="E1572">
        <v>23</v>
      </c>
      <c r="F1572">
        <f>IF(martianeum[[#This Row],[zawartosc '[%']]]&gt;=1,martianeum[[#This Row],[masa '[kg']]]*martianeum[[#This Row],[zawartosc '[%']]]*0.01,0)</f>
        <v>2.7140000000000004</v>
      </c>
      <c r="G1572">
        <f>martianeum[[#This Row],[stan_magazynu '[kg']]]+martianeum[[#This Row],[ile_kg_materiału_z_ładunku]]</f>
        <v>10.639299999999924</v>
      </c>
      <c r="H1572">
        <f>IF(martianeum[[#This Row],[stan_po_wydobyciu_z_ładunku]]&gt;=100,100,0)</f>
        <v>0</v>
      </c>
      <c r="I1572">
        <f>martianeum[[#This Row],[stan_po_wydobyciu_z_ładunku]]-martianeum[[#This Row],[ile_zabiera_na_orbite]]</f>
        <v>10.639299999999924</v>
      </c>
    </row>
    <row r="1573" spans="1:9" x14ac:dyDescent="0.25">
      <c r="A1573" s="1">
        <v>50212</v>
      </c>
      <c r="B1573">
        <f t="shared" si="24"/>
        <v>10.639299999999924</v>
      </c>
      <c r="C1573" t="s">
        <v>25</v>
      </c>
      <c r="D1573">
        <v>12.6</v>
      </c>
      <c r="E1573">
        <v>0.7</v>
      </c>
      <c r="F1573">
        <f>IF(martianeum[[#This Row],[zawartosc '[%']]]&gt;=1,martianeum[[#This Row],[masa '[kg']]]*martianeum[[#This Row],[zawartosc '[%']]]*0.01,0)</f>
        <v>0</v>
      </c>
      <c r="G1573">
        <f>martianeum[[#This Row],[stan_magazynu '[kg']]]+martianeum[[#This Row],[ile_kg_materiału_z_ładunku]]</f>
        <v>10.639299999999924</v>
      </c>
      <c r="H1573">
        <f>IF(martianeum[[#This Row],[stan_po_wydobyciu_z_ładunku]]&gt;=100,100,0)</f>
        <v>0</v>
      </c>
      <c r="I1573">
        <f>martianeum[[#This Row],[stan_po_wydobyciu_z_ładunku]]-martianeum[[#This Row],[ile_zabiera_na_orbite]]</f>
        <v>10.639299999999924</v>
      </c>
    </row>
    <row r="1574" spans="1:9" x14ac:dyDescent="0.25">
      <c r="A1574" s="1">
        <v>50213</v>
      </c>
      <c r="B1574">
        <f t="shared" si="24"/>
        <v>10.639299999999924</v>
      </c>
      <c r="C1574" t="s">
        <v>27</v>
      </c>
      <c r="D1574">
        <v>26.2</v>
      </c>
      <c r="E1574">
        <v>0.3</v>
      </c>
      <c r="F1574">
        <f>IF(martianeum[[#This Row],[zawartosc '[%']]]&gt;=1,martianeum[[#This Row],[masa '[kg']]]*martianeum[[#This Row],[zawartosc '[%']]]*0.01,0)</f>
        <v>0</v>
      </c>
      <c r="G1574">
        <f>martianeum[[#This Row],[stan_magazynu '[kg']]]+martianeum[[#This Row],[ile_kg_materiału_z_ładunku]]</f>
        <v>10.639299999999924</v>
      </c>
      <c r="H1574">
        <f>IF(martianeum[[#This Row],[stan_po_wydobyciu_z_ładunku]]&gt;=100,100,0)</f>
        <v>0</v>
      </c>
      <c r="I1574">
        <f>martianeum[[#This Row],[stan_po_wydobyciu_z_ładunku]]-martianeum[[#This Row],[ile_zabiera_na_orbite]]</f>
        <v>10.639299999999924</v>
      </c>
    </row>
    <row r="1575" spans="1:9" x14ac:dyDescent="0.25">
      <c r="A1575" s="1">
        <v>50214</v>
      </c>
      <c r="B1575">
        <f t="shared" si="24"/>
        <v>10.639299999999924</v>
      </c>
      <c r="C1575" t="s">
        <v>8</v>
      </c>
      <c r="D1575">
        <v>29.1</v>
      </c>
      <c r="E1575">
        <v>5</v>
      </c>
      <c r="F1575">
        <f>IF(martianeum[[#This Row],[zawartosc '[%']]]&gt;=1,martianeum[[#This Row],[masa '[kg']]]*martianeum[[#This Row],[zawartosc '[%']]]*0.01,0)</f>
        <v>1.4550000000000001</v>
      </c>
      <c r="G1575">
        <f>martianeum[[#This Row],[stan_magazynu '[kg']]]+martianeum[[#This Row],[ile_kg_materiału_z_ładunku]]</f>
        <v>12.094299999999924</v>
      </c>
      <c r="H1575">
        <f>IF(martianeum[[#This Row],[stan_po_wydobyciu_z_ładunku]]&gt;=100,100,0)</f>
        <v>0</v>
      </c>
      <c r="I1575">
        <f>martianeum[[#This Row],[stan_po_wydobyciu_z_ładunku]]-martianeum[[#This Row],[ile_zabiera_na_orbite]]</f>
        <v>12.094299999999924</v>
      </c>
    </row>
    <row r="1576" spans="1:9" x14ac:dyDescent="0.25">
      <c r="A1576" s="1">
        <v>50215</v>
      </c>
      <c r="B1576">
        <f t="shared" si="24"/>
        <v>12.094299999999924</v>
      </c>
      <c r="C1576" t="s">
        <v>22</v>
      </c>
      <c r="D1576">
        <v>18.899999999999999</v>
      </c>
      <c r="E1576">
        <v>7.5</v>
      </c>
      <c r="F1576">
        <f>IF(martianeum[[#This Row],[zawartosc '[%']]]&gt;=1,martianeum[[#This Row],[masa '[kg']]]*martianeum[[#This Row],[zawartosc '[%']]]*0.01,0)</f>
        <v>1.4175</v>
      </c>
      <c r="G1576">
        <f>martianeum[[#This Row],[stan_magazynu '[kg']]]+martianeum[[#This Row],[ile_kg_materiału_z_ładunku]]</f>
        <v>13.511799999999925</v>
      </c>
      <c r="H1576">
        <f>IF(martianeum[[#This Row],[stan_po_wydobyciu_z_ładunku]]&gt;=100,100,0)</f>
        <v>0</v>
      </c>
      <c r="I1576">
        <f>martianeum[[#This Row],[stan_po_wydobyciu_z_ładunku]]-martianeum[[#This Row],[ile_zabiera_na_orbite]]</f>
        <v>13.511799999999925</v>
      </c>
    </row>
    <row r="1577" spans="1:9" x14ac:dyDescent="0.25">
      <c r="A1577" s="1">
        <v>50216</v>
      </c>
      <c r="B1577">
        <f t="shared" si="24"/>
        <v>13.511799999999925</v>
      </c>
      <c r="C1577" t="s">
        <v>11</v>
      </c>
      <c r="D1577">
        <v>10.5</v>
      </c>
      <c r="E1577">
        <v>7.3</v>
      </c>
      <c r="F1577">
        <f>IF(martianeum[[#This Row],[zawartosc '[%']]]&gt;=1,martianeum[[#This Row],[masa '[kg']]]*martianeum[[#This Row],[zawartosc '[%']]]*0.01,0)</f>
        <v>0.76649999999999996</v>
      </c>
      <c r="G1577">
        <f>martianeum[[#This Row],[stan_magazynu '[kg']]]+martianeum[[#This Row],[ile_kg_materiału_z_ładunku]]</f>
        <v>14.278299999999925</v>
      </c>
      <c r="H1577">
        <f>IF(martianeum[[#This Row],[stan_po_wydobyciu_z_ładunku]]&gt;=100,100,0)</f>
        <v>0</v>
      </c>
      <c r="I1577">
        <f>martianeum[[#This Row],[stan_po_wydobyciu_z_ładunku]]-martianeum[[#This Row],[ile_zabiera_na_orbite]]</f>
        <v>14.278299999999925</v>
      </c>
    </row>
    <row r="1578" spans="1:9" x14ac:dyDescent="0.25">
      <c r="A1578" s="1">
        <v>50217</v>
      </c>
      <c r="B1578">
        <f t="shared" si="24"/>
        <v>14.278299999999925</v>
      </c>
      <c r="C1578" t="s">
        <v>23</v>
      </c>
      <c r="D1578">
        <v>15.1</v>
      </c>
      <c r="E1578">
        <v>6</v>
      </c>
      <c r="F1578">
        <f>IF(martianeum[[#This Row],[zawartosc '[%']]]&gt;=1,martianeum[[#This Row],[masa '[kg']]]*martianeum[[#This Row],[zawartosc '[%']]]*0.01,0)</f>
        <v>0.90599999999999992</v>
      </c>
      <c r="G1578">
        <f>martianeum[[#This Row],[stan_magazynu '[kg']]]+martianeum[[#This Row],[ile_kg_materiału_z_ładunku]]</f>
        <v>15.184299999999926</v>
      </c>
      <c r="H1578">
        <f>IF(martianeum[[#This Row],[stan_po_wydobyciu_z_ładunku]]&gt;=100,100,0)</f>
        <v>0</v>
      </c>
      <c r="I1578">
        <f>martianeum[[#This Row],[stan_po_wydobyciu_z_ładunku]]-martianeum[[#This Row],[ile_zabiera_na_orbite]]</f>
        <v>15.184299999999926</v>
      </c>
    </row>
    <row r="1579" spans="1:9" x14ac:dyDescent="0.25">
      <c r="A1579" s="1">
        <v>50218</v>
      </c>
      <c r="B1579">
        <f t="shared" si="24"/>
        <v>15.184299999999926</v>
      </c>
      <c r="C1579" t="s">
        <v>7</v>
      </c>
      <c r="D1579">
        <v>27.8</v>
      </c>
      <c r="E1579">
        <v>8.3000000000000007</v>
      </c>
      <c r="F1579">
        <f>IF(martianeum[[#This Row],[zawartosc '[%']]]&gt;=1,martianeum[[#This Row],[masa '[kg']]]*martianeum[[#This Row],[zawartosc '[%']]]*0.01,0)</f>
        <v>2.3074000000000003</v>
      </c>
      <c r="G1579">
        <f>martianeum[[#This Row],[stan_magazynu '[kg']]]+martianeum[[#This Row],[ile_kg_materiału_z_ładunku]]</f>
        <v>17.491699999999927</v>
      </c>
      <c r="H1579">
        <f>IF(martianeum[[#This Row],[stan_po_wydobyciu_z_ładunku]]&gt;=100,100,0)</f>
        <v>0</v>
      </c>
      <c r="I1579">
        <f>martianeum[[#This Row],[stan_po_wydobyciu_z_ładunku]]-martianeum[[#This Row],[ile_zabiera_na_orbite]]</f>
        <v>17.491699999999927</v>
      </c>
    </row>
    <row r="1580" spans="1:9" x14ac:dyDescent="0.25">
      <c r="A1580" s="1">
        <v>50219</v>
      </c>
      <c r="B1580">
        <f t="shared" si="24"/>
        <v>17.491699999999927</v>
      </c>
      <c r="C1580" t="s">
        <v>16</v>
      </c>
      <c r="D1580">
        <v>11.7</v>
      </c>
      <c r="E1580">
        <v>0.4</v>
      </c>
      <c r="F1580">
        <f>IF(martianeum[[#This Row],[zawartosc '[%']]]&gt;=1,martianeum[[#This Row],[masa '[kg']]]*martianeum[[#This Row],[zawartosc '[%']]]*0.01,0)</f>
        <v>0</v>
      </c>
      <c r="G1580">
        <f>martianeum[[#This Row],[stan_magazynu '[kg']]]+martianeum[[#This Row],[ile_kg_materiału_z_ładunku]]</f>
        <v>17.491699999999927</v>
      </c>
      <c r="H1580">
        <f>IF(martianeum[[#This Row],[stan_po_wydobyciu_z_ładunku]]&gt;=100,100,0)</f>
        <v>0</v>
      </c>
      <c r="I1580">
        <f>martianeum[[#This Row],[stan_po_wydobyciu_z_ładunku]]-martianeum[[#This Row],[ile_zabiera_na_orbite]]</f>
        <v>17.491699999999927</v>
      </c>
    </row>
    <row r="1581" spans="1:9" x14ac:dyDescent="0.25">
      <c r="A1581" s="1">
        <v>50220</v>
      </c>
      <c r="B1581">
        <f t="shared" si="24"/>
        <v>17.491699999999927</v>
      </c>
      <c r="C1581" t="s">
        <v>10</v>
      </c>
      <c r="D1581">
        <v>10.5</v>
      </c>
      <c r="E1581">
        <v>36.9</v>
      </c>
      <c r="F1581">
        <f>IF(martianeum[[#This Row],[zawartosc '[%']]]&gt;=1,martianeum[[#This Row],[masa '[kg']]]*martianeum[[#This Row],[zawartosc '[%']]]*0.01,0)</f>
        <v>3.8744999999999998</v>
      </c>
      <c r="G1581">
        <f>martianeum[[#This Row],[stan_magazynu '[kg']]]+martianeum[[#This Row],[ile_kg_materiału_z_ładunku]]</f>
        <v>21.366199999999928</v>
      </c>
      <c r="H1581">
        <f>IF(martianeum[[#This Row],[stan_po_wydobyciu_z_ładunku]]&gt;=100,100,0)</f>
        <v>0</v>
      </c>
      <c r="I1581">
        <f>martianeum[[#This Row],[stan_po_wydobyciu_z_ładunku]]-martianeum[[#This Row],[ile_zabiera_na_orbite]]</f>
        <v>21.366199999999928</v>
      </c>
    </row>
    <row r="1582" spans="1:9" x14ac:dyDescent="0.25">
      <c r="A1582" s="1">
        <v>50221</v>
      </c>
      <c r="B1582">
        <f t="shared" si="24"/>
        <v>21.366199999999928</v>
      </c>
      <c r="C1582" t="s">
        <v>5</v>
      </c>
      <c r="D1582">
        <v>21</v>
      </c>
      <c r="E1582">
        <v>7.1</v>
      </c>
      <c r="F1582">
        <f>IF(martianeum[[#This Row],[zawartosc '[%']]]&gt;=1,martianeum[[#This Row],[masa '[kg']]]*martianeum[[#This Row],[zawartosc '[%']]]*0.01,0)</f>
        <v>1.4909999999999999</v>
      </c>
      <c r="G1582">
        <f>martianeum[[#This Row],[stan_magazynu '[kg']]]+martianeum[[#This Row],[ile_kg_materiału_z_ładunku]]</f>
        <v>22.857199999999928</v>
      </c>
      <c r="H1582">
        <f>IF(martianeum[[#This Row],[stan_po_wydobyciu_z_ładunku]]&gt;=100,100,0)</f>
        <v>0</v>
      </c>
      <c r="I1582">
        <f>martianeum[[#This Row],[stan_po_wydobyciu_z_ładunku]]-martianeum[[#This Row],[ile_zabiera_na_orbite]]</f>
        <v>22.857199999999928</v>
      </c>
    </row>
    <row r="1583" spans="1:9" x14ac:dyDescent="0.25">
      <c r="A1583" s="1">
        <v>50222</v>
      </c>
      <c r="B1583">
        <f t="shared" si="24"/>
        <v>22.857199999999928</v>
      </c>
      <c r="C1583" t="s">
        <v>24</v>
      </c>
      <c r="D1583">
        <v>17.399999999999999</v>
      </c>
      <c r="E1583">
        <v>3.7</v>
      </c>
      <c r="F1583">
        <f>IF(martianeum[[#This Row],[zawartosc '[%']]]&gt;=1,martianeum[[#This Row],[masa '[kg']]]*martianeum[[#This Row],[zawartosc '[%']]]*0.01,0)</f>
        <v>0.64379999999999993</v>
      </c>
      <c r="G1583">
        <f>martianeum[[#This Row],[stan_magazynu '[kg']]]+martianeum[[#This Row],[ile_kg_materiału_z_ładunku]]</f>
        <v>23.500999999999927</v>
      </c>
      <c r="H1583">
        <f>IF(martianeum[[#This Row],[stan_po_wydobyciu_z_ładunku]]&gt;=100,100,0)</f>
        <v>0</v>
      </c>
      <c r="I1583">
        <f>martianeum[[#This Row],[stan_po_wydobyciu_z_ładunku]]-martianeum[[#This Row],[ile_zabiera_na_orbite]]</f>
        <v>23.500999999999927</v>
      </c>
    </row>
    <row r="1584" spans="1:9" x14ac:dyDescent="0.25">
      <c r="A1584" s="1">
        <v>50223</v>
      </c>
      <c r="B1584">
        <f t="shared" si="24"/>
        <v>23.500999999999927</v>
      </c>
      <c r="C1584" t="s">
        <v>18</v>
      </c>
      <c r="D1584">
        <v>21.9</v>
      </c>
      <c r="E1584">
        <v>7.6</v>
      </c>
      <c r="F1584">
        <f>IF(martianeum[[#This Row],[zawartosc '[%']]]&gt;=1,martianeum[[#This Row],[masa '[kg']]]*martianeum[[#This Row],[zawartosc '[%']]]*0.01,0)</f>
        <v>1.6643999999999997</v>
      </c>
      <c r="G1584">
        <f>martianeum[[#This Row],[stan_magazynu '[kg']]]+martianeum[[#This Row],[ile_kg_materiału_z_ładunku]]</f>
        <v>25.165399999999927</v>
      </c>
      <c r="H1584">
        <f>IF(martianeum[[#This Row],[stan_po_wydobyciu_z_ładunku]]&gt;=100,100,0)</f>
        <v>0</v>
      </c>
      <c r="I1584">
        <f>martianeum[[#This Row],[stan_po_wydobyciu_z_ładunku]]-martianeum[[#This Row],[ile_zabiera_na_orbite]]</f>
        <v>25.165399999999927</v>
      </c>
    </row>
    <row r="1585" spans="1:9" x14ac:dyDescent="0.25">
      <c r="A1585" s="1">
        <v>50224</v>
      </c>
      <c r="B1585">
        <f t="shared" si="24"/>
        <v>25.165399999999927</v>
      </c>
      <c r="C1585" t="s">
        <v>18</v>
      </c>
      <c r="D1585">
        <v>26</v>
      </c>
      <c r="E1585">
        <v>4.5999999999999996</v>
      </c>
      <c r="F1585">
        <f>IF(martianeum[[#This Row],[zawartosc '[%']]]&gt;=1,martianeum[[#This Row],[masa '[kg']]]*martianeum[[#This Row],[zawartosc '[%']]]*0.01,0)</f>
        <v>1.196</v>
      </c>
      <c r="G1585">
        <f>martianeum[[#This Row],[stan_magazynu '[kg']]]+martianeum[[#This Row],[ile_kg_materiału_z_ładunku]]</f>
        <v>26.361399999999929</v>
      </c>
      <c r="H1585">
        <f>IF(martianeum[[#This Row],[stan_po_wydobyciu_z_ładunku]]&gt;=100,100,0)</f>
        <v>0</v>
      </c>
      <c r="I1585">
        <f>martianeum[[#This Row],[stan_po_wydobyciu_z_ładunku]]-martianeum[[#This Row],[ile_zabiera_na_orbite]]</f>
        <v>26.361399999999929</v>
      </c>
    </row>
    <row r="1586" spans="1:9" x14ac:dyDescent="0.25">
      <c r="A1586" s="1">
        <v>50225</v>
      </c>
      <c r="B1586">
        <f t="shared" si="24"/>
        <v>26.361399999999929</v>
      </c>
      <c r="C1586" t="s">
        <v>19</v>
      </c>
      <c r="D1586">
        <v>12.2</v>
      </c>
      <c r="E1586">
        <v>19.3</v>
      </c>
      <c r="F1586">
        <f>IF(martianeum[[#This Row],[zawartosc '[%']]]&gt;=1,martianeum[[#This Row],[masa '[kg']]]*martianeum[[#This Row],[zawartosc '[%']]]*0.01,0)</f>
        <v>2.3546</v>
      </c>
      <c r="G1586">
        <f>martianeum[[#This Row],[stan_magazynu '[kg']]]+martianeum[[#This Row],[ile_kg_materiału_z_ładunku]]</f>
        <v>28.71599999999993</v>
      </c>
      <c r="H1586">
        <f>IF(martianeum[[#This Row],[stan_po_wydobyciu_z_ładunku]]&gt;=100,100,0)</f>
        <v>0</v>
      </c>
      <c r="I1586">
        <f>martianeum[[#This Row],[stan_po_wydobyciu_z_ładunku]]-martianeum[[#This Row],[ile_zabiera_na_orbite]]</f>
        <v>28.71599999999993</v>
      </c>
    </row>
    <row r="1587" spans="1:9" x14ac:dyDescent="0.25">
      <c r="A1587" s="1">
        <v>50226</v>
      </c>
      <c r="B1587">
        <f t="shared" si="24"/>
        <v>28.71599999999993</v>
      </c>
      <c r="C1587" t="s">
        <v>8</v>
      </c>
      <c r="D1587">
        <v>22.4</v>
      </c>
      <c r="E1587">
        <v>0.3</v>
      </c>
      <c r="F1587">
        <f>IF(martianeum[[#This Row],[zawartosc '[%']]]&gt;=1,martianeum[[#This Row],[masa '[kg']]]*martianeum[[#This Row],[zawartosc '[%']]]*0.01,0)</f>
        <v>0</v>
      </c>
      <c r="G1587">
        <f>martianeum[[#This Row],[stan_magazynu '[kg']]]+martianeum[[#This Row],[ile_kg_materiału_z_ładunku]]</f>
        <v>28.71599999999993</v>
      </c>
      <c r="H1587">
        <f>IF(martianeum[[#This Row],[stan_po_wydobyciu_z_ładunku]]&gt;=100,100,0)</f>
        <v>0</v>
      </c>
      <c r="I1587">
        <f>martianeum[[#This Row],[stan_po_wydobyciu_z_ładunku]]-martianeum[[#This Row],[ile_zabiera_na_orbite]]</f>
        <v>28.71599999999993</v>
      </c>
    </row>
    <row r="1588" spans="1:9" x14ac:dyDescent="0.25">
      <c r="A1588" s="1">
        <v>50227</v>
      </c>
      <c r="B1588">
        <f t="shared" si="24"/>
        <v>28.71599999999993</v>
      </c>
      <c r="C1588" t="s">
        <v>22</v>
      </c>
      <c r="D1588">
        <v>18.600000000000001</v>
      </c>
      <c r="E1588">
        <v>7.2</v>
      </c>
      <c r="F1588">
        <f>IF(martianeum[[#This Row],[zawartosc '[%']]]&gt;=1,martianeum[[#This Row],[masa '[kg']]]*martianeum[[#This Row],[zawartosc '[%']]]*0.01,0)</f>
        <v>1.3392000000000002</v>
      </c>
      <c r="G1588">
        <f>martianeum[[#This Row],[stan_magazynu '[kg']]]+martianeum[[#This Row],[ile_kg_materiału_z_ładunku]]</f>
        <v>30.055199999999932</v>
      </c>
      <c r="H1588">
        <f>IF(martianeum[[#This Row],[stan_po_wydobyciu_z_ładunku]]&gt;=100,100,0)</f>
        <v>0</v>
      </c>
      <c r="I1588">
        <f>martianeum[[#This Row],[stan_po_wydobyciu_z_ładunku]]-martianeum[[#This Row],[ile_zabiera_na_orbite]]</f>
        <v>30.055199999999932</v>
      </c>
    </row>
    <row r="1589" spans="1:9" x14ac:dyDescent="0.25">
      <c r="A1589" s="1">
        <v>50228</v>
      </c>
      <c r="B1589">
        <f t="shared" si="24"/>
        <v>30.055199999999932</v>
      </c>
      <c r="C1589" t="s">
        <v>10</v>
      </c>
      <c r="D1589">
        <v>17.100000000000001</v>
      </c>
      <c r="E1589">
        <v>0</v>
      </c>
      <c r="F1589">
        <f>IF(martianeum[[#This Row],[zawartosc '[%']]]&gt;=1,martianeum[[#This Row],[masa '[kg']]]*martianeum[[#This Row],[zawartosc '[%']]]*0.01,0)</f>
        <v>0</v>
      </c>
      <c r="G1589">
        <f>martianeum[[#This Row],[stan_magazynu '[kg']]]+martianeum[[#This Row],[ile_kg_materiału_z_ładunku]]</f>
        <v>30.055199999999932</v>
      </c>
      <c r="H1589">
        <f>IF(martianeum[[#This Row],[stan_po_wydobyciu_z_ładunku]]&gt;=100,100,0)</f>
        <v>0</v>
      </c>
      <c r="I1589">
        <f>martianeum[[#This Row],[stan_po_wydobyciu_z_ładunku]]-martianeum[[#This Row],[ile_zabiera_na_orbite]]</f>
        <v>30.055199999999932</v>
      </c>
    </row>
    <row r="1590" spans="1:9" x14ac:dyDescent="0.25">
      <c r="A1590" s="1">
        <v>50229</v>
      </c>
      <c r="B1590">
        <f t="shared" si="24"/>
        <v>30.055199999999932</v>
      </c>
      <c r="C1590" t="s">
        <v>19</v>
      </c>
      <c r="D1590">
        <v>25.1</v>
      </c>
      <c r="E1590">
        <v>24.3</v>
      </c>
      <c r="F1590">
        <f>IF(martianeum[[#This Row],[zawartosc '[%']]]&gt;=1,martianeum[[#This Row],[masa '[kg']]]*martianeum[[#This Row],[zawartosc '[%']]]*0.01,0)</f>
        <v>6.0993000000000004</v>
      </c>
      <c r="G1590">
        <f>martianeum[[#This Row],[stan_magazynu '[kg']]]+martianeum[[#This Row],[ile_kg_materiału_z_ładunku]]</f>
        <v>36.154499999999935</v>
      </c>
      <c r="H1590">
        <f>IF(martianeum[[#This Row],[stan_po_wydobyciu_z_ładunku]]&gt;=100,100,0)</f>
        <v>0</v>
      </c>
      <c r="I1590">
        <f>martianeum[[#This Row],[stan_po_wydobyciu_z_ładunku]]-martianeum[[#This Row],[ile_zabiera_na_orbite]]</f>
        <v>36.154499999999935</v>
      </c>
    </row>
    <row r="1591" spans="1:9" x14ac:dyDescent="0.25">
      <c r="A1591" s="1">
        <v>50230</v>
      </c>
      <c r="B1591">
        <f t="shared" si="24"/>
        <v>36.154499999999935</v>
      </c>
      <c r="C1591" t="s">
        <v>11</v>
      </c>
      <c r="D1591">
        <v>10.4</v>
      </c>
      <c r="E1591">
        <v>22.2</v>
      </c>
      <c r="F1591">
        <f>IF(martianeum[[#This Row],[zawartosc '[%']]]&gt;=1,martianeum[[#This Row],[masa '[kg']]]*martianeum[[#This Row],[zawartosc '[%']]]*0.01,0)</f>
        <v>2.3088000000000002</v>
      </c>
      <c r="G1591">
        <f>martianeum[[#This Row],[stan_magazynu '[kg']]]+martianeum[[#This Row],[ile_kg_materiału_z_ładunku]]</f>
        <v>38.463299999999933</v>
      </c>
      <c r="H1591">
        <f>IF(martianeum[[#This Row],[stan_po_wydobyciu_z_ładunku]]&gt;=100,100,0)</f>
        <v>0</v>
      </c>
      <c r="I1591">
        <f>martianeum[[#This Row],[stan_po_wydobyciu_z_ładunku]]-martianeum[[#This Row],[ile_zabiera_na_orbite]]</f>
        <v>38.463299999999933</v>
      </c>
    </row>
    <row r="1592" spans="1:9" x14ac:dyDescent="0.25">
      <c r="A1592" s="1">
        <v>50231</v>
      </c>
      <c r="B1592">
        <f t="shared" si="24"/>
        <v>38.463299999999933</v>
      </c>
      <c r="C1592" t="s">
        <v>18</v>
      </c>
      <c r="D1592">
        <v>28.9</v>
      </c>
      <c r="E1592">
        <v>0</v>
      </c>
      <c r="F1592">
        <f>IF(martianeum[[#This Row],[zawartosc '[%']]]&gt;=1,martianeum[[#This Row],[masa '[kg']]]*martianeum[[#This Row],[zawartosc '[%']]]*0.01,0)</f>
        <v>0</v>
      </c>
      <c r="G1592">
        <f>martianeum[[#This Row],[stan_magazynu '[kg']]]+martianeum[[#This Row],[ile_kg_materiału_z_ładunku]]</f>
        <v>38.463299999999933</v>
      </c>
      <c r="H1592">
        <f>IF(martianeum[[#This Row],[stan_po_wydobyciu_z_ładunku]]&gt;=100,100,0)</f>
        <v>0</v>
      </c>
      <c r="I1592">
        <f>martianeum[[#This Row],[stan_po_wydobyciu_z_ładunku]]-martianeum[[#This Row],[ile_zabiera_na_orbite]]</f>
        <v>38.463299999999933</v>
      </c>
    </row>
    <row r="1593" spans="1:9" x14ac:dyDescent="0.25">
      <c r="A1593" s="1">
        <v>50232</v>
      </c>
      <c r="B1593">
        <f t="shared" si="24"/>
        <v>38.463299999999933</v>
      </c>
      <c r="C1593" t="s">
        <v>31</v>
      </c>
      <c r="D1593">
        <v>24.1</v>
      </c>
      <c r="E1593">
        <v>0</v>
      </c>
      <c r="F1593">
        <f>IF(martianeum[[#This Row],[zawartosc '[%']]]&gt;=1,martianeum[[#This Row],[masa '[kg']]]*martianeum[[#This Row],[zawartosc '[%']]]*0.01,0)</f>
        <v>0</v>
      </c>
      <c r="G1593">
        <f>martianeum[[#This Row],[stan_magazynu '[kg']]]+martianeum[[#This Row],[ile_kg_materiału_z_ładunku]]</f>
        <v>38.463299999999933</v>
      </c>
      <c r="H1593">
        <f>IF(martianeum[[#This Row],[stan_po_wydobyciu_z_ładunku]]&gt;=100,100,0)</f>
        <v>0</v>
      </c>
      <c r="I1593">
        <f>martianeum[[#This Row],[stan_po_wydobyciu_z_ładunku]]-martianeum[[#This Row],[ile_zabiera_na_orbite]]</f>
        <v>38.463299999999933</v>
      </c>
    </row>
    <row r="1594" spans="1:9" x14ac:dyDescent="0.25">
      <c r="A1594" s="1">
        <v>50233</v>
      </c>
      <c r="B1594">
        <f t="shared" si="24"/>
        <v>38.463299999999933</v>
      </c>
      <c r="C1594" t="s">
        <v>19</v>
      </c>
      <c r="D1594">
        <v>23.2</v>
      </c>
      <c r="E1594">
        <v>22.1</v>
      </c>
      <c r="F1594">
        <f>IF(martianeum[[#This Row],[zawartosc '[%']]]&gt;=1,martianeum[[#This Row],[masa '[kg']]]*martianeum[[#This Row],[zawartosc '[%']]]*0.01,0)</f>
        <v>5.1272000000000002</v>
      </c>
      <c r="G1594">
        <f>martianeum[[#This Row],[stan_magazynu '[kg']]]+martianeum[[#This Row],[ile_kg_materiału_z_ładunku]]</f>
        <v>43.590499999999935</v>
      </c>
      <c r="H1594">
        <f>IF(martianeum[[#This Row],[stan_po_wydobyciu_z_ładunku]]&gt;=100,100,0)</f>
        <v>0</v>
      </c>
      <c r="I1594">
        <f>martianeum[[#This Row],[stan_po_wydobyciu_z_ładunku]]-martianeum[[#This Row],[ile_zabiera_na_orbite]]</f>
        <v>43.590499999999935</v>
      </c>
    </row>
    <row r="1595" spans="1:9" x14ac:dyDescent="0.25">
      <c r="A1595" s="1">
        <v>50234</v>
      </c>
      <c r="B1595">
        <f t="shared" si="24"/>
        <v>43.590499999999935</v>
      </c>
      <c r="C1595" t="s">
        <v>13</v>
      </c>
      <c r="D1595">
        <v>24.1</v>
      </c>
      <c r="E1595">
        <v>9.3000000000000007</v>
      </c>
      <c r="F1595">
        <f>IF(martianeum[[#This Row],[zawartosc '[%']]]&gt;=1,martianeum[[#This Row],[masa '[kg']]]*martianeum[[#This Row],[zawartosc '[%']]]*0.01,0)</f>
        <v>2.2413000000000003</v>
      </c>
      <c r="G1595">
        <f>martianeum[[#This Row],[stan_magazynu '[kg']]]+martianeum[[#This Row],[ile_kg_materiału_z_ładunku]]</f>
        <v>45.831799999999937</v>
      </c>
      <c r="H1595">
        <f>IF(martianeum[[#This Row],[stan_po_wydobyciu_z_ładunku]]&gt;=100,100,0)</f>
        <v>0</v>
      </c>
      <c r="I1595">
        <f>martianeum[[#This Row],[stan_po_wydobyciu_z_ładunku]]-martianeum[[#This Row],[ile_zabiera_na_orbite]]</f>
        <v>45.831799999999937</v>
      </c>
    </row>
    <row r="1596" spans="1:9" x14ac:dyDescent="0.25">
      <c r="A1596" s="1">
        <v>50235</v>
      </c>
      <c r="B1596">
        <f t="shared" si="24"/>
        <v>45.831799999999937</v>
      </c>
      <c r="C1596" t="s">
        <v>10</v>
      </c>
      <c r="D1596">
        <v>14.6</v>
      </c>
      <c r="E1596">
        <v>0</v>
      </c>
      <c r="F1596">
        <f>IF(martianeum[[#This Row],[zawartosc '[%']]]&gt;=1,martianeum[[#This Row],[masa '[kg']]]*martianeum[[#This Row],[zawartosc '[%']]]*0.01,0)</f>
        <v>0</v>
      </c>
      <c r="G1596">
        <f>martianeum[[#This Row],[stan_magazynu '[kg']]]+martianeum[[#This Row],[ile_kg_materiału_z_ładunku]]</f>
        <v>45.831799999999937</v>
      </c>
      <c r="H1596">
        <f>IF(martianeum[[#This Row],[stan_po_wydobyciu_z_ładunku]]&gt;=100,100,0)</f>
        <v>0</v>
      </c>
      <c r="I1596">
        <f>martianeum[[#This Row],[stan_po_wydobyciu_z_ładunku]]-martianeum[[#This Row],[ile_zabiera_na_orbite]]</f>
        <v>45.831799999999937</v>
      </c>
    </row>
    <row r="1597" spans="1:9" x14ac:dyDescent="0.25">
      <c r="A1597" s="1">
        <v>50236</v>
      </c>
      <c r="B1597">
        <f t="shared" si="24"/>
        <v>45.831799999999937</v>
      </c>
      <c r="C1597" t="s">
        <v>20</v>
      </c>
      <c r="D1597">
        <v>17.7</v>
      </c>
      <c r="E1597">
        <v>0</v>
      </c>
      <c r="F1597">
        <f>IF(martianeum[[#This Row],[zawartosc '[%']]]&gt;=1,martianeum[[#This Row],[masa '[kg']]]*martianeum[[#This Row],[zawartosc '[%']]]*0.01,0)</f>
        <v>0</v>
      </c>
      <c r="G1597">
        <f>martianeum[[#This Row],[stan_magazynu '[kg']]]+martianeum[[#This Row],[ile_kg_materiału_z_ładunku]]</f>
        <v>45.831799999999937</v>
      </c>
      <c r="H1597">
        <f>IF(martianeum[[#This Row],[stan_po_wydobyciu_z_ładunku]]&gt;=100,100,0)</f>
        <v>0</v>
      </c>
      <c r="I1597">
        <f>martianeum[[#This Row],[stan_po_wydobyciu_z_ładunku]]-martianeum[[#This Row],[ile_zabiera_na_orbite]]</f>
        <v>45.831799999999937</v>
      </c>
    </row>
    <row r="1598" spans="1:9" x14ac:dyDescent="0.25">
      <c r="A1598" s="1">
        <v>50237</v>
      </c>
      <c r="B1598">
        <f t="shared" si="24"/>
        <v>45.831799999999937</v>
      </c>
      <c r="C1598" t="s">
        <v>6</v>
      </c>
      <c r="D1598">
        <v>20.100000000000001</v>
      </c>
      <c r="E1598">
        <v>11.5</v>
      </c>
      <c r="F1598">
        <f>IF(martianeum[[#This Row],[zawartosc '[%']]]&gt;=1,martianeum[[#This Row],[masa '[kg']]]*martianeum[[#This Row],[zawartosc '[%']]]*0.01,0)</f>
        <v>2.3115000000000001</v>
      </c>
      <c r="G1598">
        <f>martianeum[[#This Row],[stan_magazynu '[kg']]]+martianeum[[#This Row],[ile_kg_materiału_z_ładunku]]</f>
        <v>48.14329999999994</v>
      </c>
      <c r="H1598">
        <f>IF(martianeum[[#This Row],[stan_po_wydobyciu_z_ładunku]]&gt;=100,100,0)</f>
        <v>0</v>
      </c>
      <c r="I1598">
        <f>martianeum[[#This Row],[stan_po_wydobyciu_z_ładunku]]-martianeum[[#This Row],[ile_zabiera_na_orbite]]</f>
        <v>48.14329999999994</v>
      </c>
    </row>
    <row r="1599" spans="1:9" x14ac:dyDescent="0.25">
      <c r="A1599" s="1">
        <v>50238</v>
      </c>
      <c r="B1599">
        <f t="shared" si="24"/>
        <v>48.14329999999994</v>
      </c>
      <c r="C1599" t="s">
        <v>8</v>
      </c>
      <c r="D1599">
        <v>27.5</v>
      </c>
      <c r="E1599">
        <v>0</v>
      </c>
      <c r="F1599">
        <f>IF(martianeum[[#This Row],[zawartosc '[%']]]&gt;=1,martianeum[[#This Row],[masa '[kg']]]*martianeum[[#This Row],[zawartosc '[%']]]*0.01,0)</f>
        <v>0</v>
      </c>
      <c r="G1599">
        <f>martianeum[[#This Row],[stan_magazynu '[kg']]]+martianeum[[#This Row],[ile_kg_materiału_z_ładunku]]</f>
        <v>48.14329999999994</v>
      </c>
      <c r="H1599">
        <f>IF(martianeum[[#This Row],[stan_po_wydobyciu_z_ładunku]]&gt;=100,100,0)</f>
        <v>0</v>
      </c>
      <c r="I1599">
        <f>martianeum[[#This Row],[stan_po_wydobyciu_z_ładunku]]-martianeum[[#This Row],[ile_zabiera_na_orbite]]</f>
        <v>48.14329999999994</v>
      </c>
    </row>
    <row r="1600" spans="1:9" x14ac:dyDescent="0.25">
      <c r="A1600" s="1">
        <v>50239</v>
      </c>
      <c r="B1600">
        <f t="shared" si="24"/>
        <v>48.14329999999994</v>
      </c>
      <c r="C1600" t="s">
        <v>7</v>
      </c>
      <c r="D1600">
        <v>10.9</v>
      </c>
      <c r="E1600">
        <v>9</v>
      </c>
      <c r="F1600">
        <f>IF(martianeum[[#This Row],[zawartosc '[%']]]&gt;=1,martianeum[[#This Row],[masa '[kg']]]*martianeum[[#This Row],[zawartosc '[%']]]*0.01,0)</f>
        <v>0.98100000000000009</v>
      </c>
      <c r="G1600">
        <f>martianeum[[#This Row],[stan_magazynu '[kg']]]+martianeum[[#This Row],[ile_kg_materiału_z_ładunku]]</f>
        <v>49.124299999999941</v>
      </c>
      <c r="H1600">
        <f>IF(martianeum[[#This Row],[stan_po_wydobyciu_z_ładunku]]&gt;=100,100,0)</f>
        <v>0</v>
      </c>
      <c r="I1600">
        <f>martianeum[[#This Row],[stan_po_wydobyciu_z_ładunku]]-martianeum[[#This Row],[ile_zabiera_na_orbite]]</f>
        <v>49.124299999999941</v>
      </c>
    </row>
    <row r="1601" spans="1:9" x14ac:dyDescent="0.25">
      <c r="A1601" s="1">
        <v>50240</v>
      </c>
      <c r="B1601">
        <f t="shared" si="24"/>
        <v>49.124299999999941</v>
      </c>
      <c r="C1601" t="s">
        <v>24</v>
      </c>
      <c r="D1601">
        <v>27.6</v>
      </c>
      <c r="E1601">
        <v>3.2</v>
      </c>
      <c r="F1601">
        <f>IF(martianeum[[#This Row],[zawartosc '[%']]]&gt;=1,martianeum[[#This Row],[masa '[kg']]]*martianeum[[#This Row],[zawartosc '[%']]]*0.01,0)</f>
        <v>0.8832000000000001</v>
      </c>
      <c r="G1601">
        <f>martianeum[[#This Row],[stan_magazynu '[kg']]]+martianeum[[#This Row],[ile_kg_materiału_z_ładunku]]</f>
        <v>50.007499999999943</v>
      </c>
      <c r="H1601">
        <f>IF(martianeum[[#This Row],[stan_po_wydobyciu_z_ładunku]]&gt;=100,100,0)</f>
        <v>0</v>
      </c>
      <c r="I1601">
        <f>martianeum[[#This Row],[stan_po_wydobyciu_z_ładunku]]-martianeum[[#This Row],[ile_zabiera_na_orbite]]</f>
        <v>50.007499999999943</v>
      </c>
    </row>
    <row r="1602" spans="1:9" x14ac:dyDescent="0.25">
      <c r="A1602" s="1">
        <v>50241</v>
      </c>
      <c r="B1602">
        <f t="shared" si="24"/>
        <v>50.007499999999943</v>
      </c>
      <c r="C1602" t="s">
        <v>19</v>
      </c>
      <c r="D1602">
        <v>24.5</v>
      </c>
      <c r="E1602">
        <v>15.3</v>
      </c>
      <c r="F1602">
        <f>IF(martianeum[[#This Row],[zawartosc '[%']]]&gt;=1,martianeum[[#This Row],[masa '[kg']]]*martianeum[[#This Row],[zawartosc '[%']]]*0.01,0)</f>
        <v>3.7485000000000004</v>
      </c>
      <c r="G1602">
        <f>martianeum[[#This Row],[stan_magazynu '[kg']]]+martianeum[[#This Row],[ile_kg_materiału_z_ładunku]]</f>
        <v>53.755999999999943</v>
      </c>
      <c r="H1602">
        <f>IF(martianeum[[#This Row],[stan_po_wydobyciu_z_ładunku]]&gt;=100,100,0)</f>
        <v>0</v>
      </c>
      <c r="I1602">
        <f>martianeum[[#This Row],[stan_po_wydobyciu_z_ładunku]]-martianeum[[#This Row],[ile_zabiera_na_orbite]]</f>
        <v>53.755999999999943</v>
      </c>
    </row>
    <row r="1603" spans="1:9" x14ac:dyDescent="0.25">
      <c r="A1603" s="1">
        <v>50242</v>
      </c>
      <c r="B1603">
        <f t="shared" si="24"/>
        <v>53.755999999999943</v>
      </c>
      <c r="C1603" t="s">
        <v>17</v>
      </c>
      <c r="D1603">
        <v>10.8</v>
      </c>
      <c r="E1603">
        <v>0</v>
      </c>
      <c r="F1603">
        <f>IF(martianeum[[#This Row],[zawartosc '[%']]]&gt;=1,martianeum[[#This Row],[masa '[kg']]]*martianeum[[#This Row],[zawartosc '[%']]]*0.01,0)</f>
        <v>0</v>
      </c>
      <c r="G1603">
        <f>martianeum[[#This Row],[stan_magazynu '[kg']]]+martianeum[[#This Row],[ile_kg_materiału_z_ładunku]]</f>
        <v>53.755999999999943</v>
      </c>
      <c r="H1603">
        <f>IF(martianeum[[#This Row],[stan_po_wydobyciu_z_ładunku]]&gt;=100,100,0)</f>
        <v>0</v>
      </c>
      <c r="I1603">
        <f>martianeum[[#This Row],[stan_po_wydobyciu_z_ładunku]]-martianeum[[#This Row],[ile_zabiera_na_orbite]]</f>
        <v>53.755999999999943</v>
      </c>
    </row>
    <row r="1604" spans="1:9" x14ac:dyDescent="0.25">
      <c r="A1604" s="1">
        <v>50243</v>
      </c>
      <c r="B1604">
        <f t="shared" ref="B1604:B1667" si="25">I1603</f>
        <v>53.755999999999943</v>
      </c>
      <c r="C1604" t="s">
        <v>19</v>
      </c>
      <c r="D1604">
        <v>28.7</v>
      </c>
      <c r="E1604">
        <v>27.2</v>
      </c>
      <c r="F1604">
        <f>IF(martianeum[[#This Row],[zawartosc '[%']]]&gt;=1,martianeum[[#This Row],[masa '[kg']]]*martianeum[[#This Row],[zawartosc '[%']]]*0.01,0)</f>
        <v>7.8064</v>
      </c>
      <c r="G1604">
        <f>martianeum[[#This Row],[stan_magazynu '[kg']]]+martianeum[[#This Row],[ile_kg_materiału_z_ładunku]]</f>
        <v>61.56239999999994</v>
      </c>
      <c r="H1604">
        <f>IF(martianeum[[#This Row],[stan_po_wydobyciu_z_ładunku]]&gt;=100,100,0)</f>
        <v>0</v>
      </c>
      <c r="I1604">
        <f>martianeum[[#This Row],[stan_po_wydobyciu_z_ładunku]]-martianeum[[#This Row],[ile_zabiera_na_orbite]]</f>
        <v>61.56239999999994</v>
      </c>
    </row>
    <row r="1605" spans="1:9" x14ac:dyDescent="0.25">
      <c r="A1605" s="1">
        <v>50244</v>
      </c>
      <c r="B1605">
        <f t="shared" si="25"/>
        <v>61.56239999999994</v>
      </c>
      <c r="C1605" t="s">
        <v>9</v>
      </c>
      <c r="D1605">
        <v>21.5</v>
      </c>
      <c r="E1605">
        <v>0.6</v>
      </c>
      <c r="F1605">
        <f>IF(martianeum[[#This Row],[zawartosc '[%']]]&gt;=1,martianeum[[#This Row],[masa '[kg']]]*martianeum[[#This Row],[zawartosc '[%']]]*0.01,0)</f>
        <v>0</v>
      </c>
      <c r="G1605">
        <f>martianeum[[#This Row],[stan_magazynu '[kg']]]+martianeum[[#This Row],[ile_kg_materiału_z_ładunku]]</f>
        <v>61.56239999999994</v>
      </c>
      <c r="H1605">
        <f>IF(martianeum[[#This Row],[stan_po_wydobyciu_z_ładunku]]&gt;=100,100,0)</f>
        <v>0</v>
      </c>
      <c r="I1605">
        <f>martianeum[[#This Row],[stan_po_wydobyciu_z_ładunku]]-martianeum[[#This Row],[ile_zabiera_na_orbite]]</f>
        <v>61.56239999999994</v>
      </c>
    </row>
    <row r="1606" spans="1:9" x14ac:dyDescent="0.25">
      <c r="A1606" s="1">
        <v>50245</v>
      </c>
      <c r="B1606">
        <f t="shared" si="25"/>
        <v>61.56239999999994</v>
      </c>
      <c r="C1606" t="s">
        <v>24</v>
      </c>
      <c r="D1606">
        <v>20.100000000000001</v>
      </c>
      <c r="E1606">
        <v>0.8</v>
      </c>
      <c r="F1606">
        <f>IF(martianeum[[#This Row],[zawartosc '[%']]]&gt;=1,martianeum[[#This Row],[masa '[kg']]]*martianeum[[#This Row],[zawartosc '[%']]]*0.01,0)</f>
        <v>0</v>
      </c>
      <c r="G1606">
        <f>martianeum[[#This Row],[stan_magazynu '[kg']]]+martianeum[[#This Row],[ile_kg_materiału_z_ładunku]]</f>
        <v>61.56239999999994</v>
      </c>
      <c r="H1606">
        <f>IF(martianeum[[#This Row],[stan_po_wydobyciu_z_ładunku]]&gt;=100,100,0)</f>
        <v>0</v>
      </c>
      <c r="I1606">
        <f>martianeum[[#This Row],[stan_po_wydobyciu_z_ładunku]]-martianeum[[#This Row],[ile_zabiera_na_orbite]]</f>
        <v>61.56239999999994</v>
      </c>
    </row>
    <row r="1607" spans="1:9" x14ac:dyDescent="0.25">
      <c r="A1607" s="1">
        <v>50246</v>
      </c>
      <c r="B1607">
        <f t="shared" si="25"/>
        <v>61.56239999999994</v>
      </c>
      <c r="C1607" t="s">
        <v>19</v>
      </c>
      <c r="D1607">
        <v>21.3</v>
      </c>
      <c r="E1607">
        <v>14.6</v>
      </c>
      <c r="F1607">
        <f>IF(martianeum[[#This Row],[zawartosc '[%']]]&gt;=1,martianeum[[#This Row],[masa '[kg']]]*martianeum[[#This Row],[zawartosc '[%']]]*0.01,0)</f>
        <v>3.1098000000000003</v>
      </c>
      <c r="G1607">
        <f>martianeum[[#This Row],[stan_magazynu '[kg']]]+martianeum[[#This Row],[ile_kg_materiału_z_ładunku]]</f>
        <v>64.672199999999947</v>
      </c>
      <c r="H1607">
        <f>IF(martianeum[[#This Row],[stan_po_wydobyciu_z_ładunku]]&gt;=100,100,0)</f>
        <v>0</v>
      </c>
      <c r="I1607">
        <f>martianeum[[#This Row],[stan_po_wydobyciu_z_ładunku]]-martianeum[[#This Row],[ile_zabiera_na_orbite]]</f>
        <v>64.672199999999947</v>
      </c>
    </row>
    <row r="1608" spans="1:9" x14ac:dyDescent="0.25">
      <c r="A1608" s="1">
        <v>50247</v>
      </c>
      <c r="B1608">
        <f t="shared" si="25"/>
        <v>64.672199999999947</v>
      </c>
      <c r="C1608" t="s">
        <v>27</v>
      </c>
      <c r="D1608">
        <v>20.2</v>
      </c>
      <c r="E1608">
        <v>6.9</v>
      </c>
      <c r="F1608">
        <f>IF(martianeum[[#This Row],[zawartosc '[%']]]&gt;=1,martianeum[[#This Row],[masa '[kg']]]*martianeum[[#This Row],[zawartosc '[%']]]*0.01,0)</f>
        <v>1.3937999999999999</v>
      </c>
      <c r="G1608">
        <f>martianeum[[#This Row],[stan_magazynu '[kg']]]+martianeum[[#This Row],[ile_kg_materiału_z_ładunku]]</f>
        <v>66.065999999999946</v>
      </c>
      <c r="H1608">
        <f>IF(martianeum[[#This Row],[stan_po_wydobyciu_z_ładunku]]&gt;=100,100,0)</f>
        <v>0</v>
      </c>
      <c r="I1608">
        <f>martianeum[[#This Row],[stan_po_wydobyciu_z_ładunku]]-martianeum[[#This Row],[ile_zabiera_na_orbite]]</f>
        <v>66.065999999999946</v>
      </c>
    </row>
    <row r="1609" spans="1:9" x14ac:dyDescent="0.25">
      <c r="A1609" s="1">
        <v>50248</v>
      </c>
      <c r="B1609">
        <f t="shared" si="25"/>
        <v>66.065999999999946</v>
      </c>
      <c r="C1609" t="s">
        <v>13</v>
      </c>
      <c r="D1609">
        <v>16.8</v>
      </c>
      <c r="E1609">
        <v>7.6</v>
      </c>
      <c r="F1609">
        <f>IF(martianeum[[#This Row],[zawartosc '[%']]]&gt;=1,martianeum[[#This Row],[masa '[kg']]]*martianeum[[#This Row],[zawartosc '[%']]]*0.01,0)</f>
        <v>1.2767999999999999</v>
      </c>
      <c r="G1609">
        <f>martianeum[[#This Row],[stan_magazynu '[kg']]]+martianeum[[#This Row],[ile_kg_materiału_z_ładunku]]</f>
        <v>67.34279999999994</v>
      </c>
      <c r="H1609">
        <f>IF(martianeum[[#This Row],[stan_po_wydobyciu_z_ładunku]]&gt;=100,100,0)</f>
        <v>0</v>
      </c>
      <c r="I1609">
        <f>martianeum[[#This Row],[stan_po_wydobyciu_z_ładunku]]-martianeum[[#This Row],[ile_zabiera_na_orbite]]</f>
        <v>67.34279999999994</v>
      </c>
    </row>
    <row r="1610" spans="1:9" x14ac:dyDescent="0.25">
      <c r="A1610" s="1">
        <v>50249</v>
      </c>
      <c r="B1610">
        <f t="shared" si="25"/>
        <v>67.34279999999994</v>
      </c>
      <c r="C1610" t="s">
        <v>6</v>
      </c>
      <c r="D1610">
        <v>26.5</v>
      </c>
      <c r="E1610">
        <v>2.5</v>
      </c>
      <c r="F1610">
        <f>IF(martianeum[[#This Row],[zawartosc '[%']]]&gt;=1,martianeum[[#This Row],[masa '[kg']]]*martianeum[[#This Row],[zawartosc '[%']]]*0.01,0)</f>
        <v>0.66249999999999998</v>
      </c>
      <c r="G1610">
        <f>martianeum[[#This Row],[stan_magazynu '[kg']]]+martianeum[[#This Row],[ile_kg_materiału_z_ładunku]]</f>
        <v>68.005299999999934</v>
      </c>
      <c r="H1610">
        <f>IF(martianeum[[#This Row],[stan_po_wydobyciu_z_ładunku]]&gt;=100,100,0)</f>
        <v>0</v>
      </c>
      <c r="I1610">
        <f>martianeum[[#This Row],[stan_po_wydobyciu_z_ładunku]]-martianeum[[#This Row],[ile_zabiera_na_orbite]]</f>
        <v>68.005299999999934</v>
      </c>
    </row>
    <row r="1611" spans="1:9" x14ac:dyDescent="0.25">
      <c r="A1611" s="1">
        <v>50250</v>
      </c>
      <c r="B1611">
        <f t="shared" si="25"/>
        <v>68.005299999999934</v>
      </c>
      <c r="C1611" t="s">
        <v>7</v>
      </c>
      <c r="D1611">
        <v>18.899999999999999</v>
      </c>
      <c r="E1611">
        <v>0</v>
      </c>
      <c r="F1611">
        <f>IF(martianeum[[#This Row],[zawartosc '[%']]]&gt;=1,martianeum[[#This Row],[masa '[kg']]]*martianeum[[#This Row],[zawartosc '[%']]]*0.01,0)</f>
        <v>0</v>
      </c>
      <c r="G1611">
        <f>martianeum[[#This Row],[stan_magazynu '[kg']]]+martianeum[[#This Row],[ile_kg_materiału_z_ładunku]]</f>
        <v>68.005299999999934</v>
      </c>
      <c r="H1611">
        <f>IF(martianeum[[#This Row],[stan_po_wydobyciu_z_ładunku]]&gt;=100,100,0)</f>
        <v>0</v>
      </c>
      <c r="I1611">
        <f>martianeum[[#This Row],[stan_po_wydobyciu_z_ładunku]]-martianeum[[#This Row],[ile_zabiera_na_orbite]]</f>
        <v>68.005299999999934</v>
      </c>
    </row>
    <row r="1612" spans="1:9" x14ac:dyDescent="0.25">
      <c r="A1612" s="1">
        <v>50251</v>
      </c>
      <c r="B1612">
        <f t="shared" si="25"/>
        <v>68.005299999999934</v>
      </c>
      <c r="C1612" t="s">
        <v>20</v>
      </c>
      <c r="D1612">
        <v>22.9</v>
      </c>
      <c r="E1612">
        <v>1.2</v>
      </c>
      <c r="F1612">
        <f>IF(martianeum[[#This Row],[zawartosc '[%']]]&gt;=1,martianeum[[#This Row],[masa '[kg']]]*martianeum[[#This Row],[zawartosc '[%']]]*0.01,0)</f>
        <v>0.27479999999999999</v>
      </c>
      <c r="G1612">
        <f>martianeum[[#This Row],[stan_magazynu '[kg']]]+martianeum[[#This Row],[ile_kg_materiału_z_ładunku]]</f>
        <v>68.280099999999933</v>
      </c>
      <c r="H1612">
        <f>IF(martianeum[[#This Row],[stan_po_wydobyciu_z_ładunku]]&gt;=100,100,0)</f>
        <v>0</v>
      </c>
      <c r="I1612">
        <f>martianeum[[#This Row],[stan_po_wydobyciu_z_ładunku]]-martianeum[[#This Row],[ile_zabiera_na_orbite]]</f>
        <v>68.280099999999933</v>
      </c>
    </row>
    <row r="1613" spans="1:9" x14ac:dyDescent="0.25">
      <c r="A1613" s="1">
        <v>50252</v>
      </c>
      <c r="B1613">
        <f t="shared" si="25"/>
        <v>68.280099999999933</v>
      </c>
      <c r="C1613" t="s">
        <v>19</v>
      </c>
      <c r="D1613">
        <v>11.3</v>
      </c>
      <c r="E1613">
        <v>32.700000000000003</v>
      </c>
      <c r="F1613">
        <f>IF(martianeum[[#This Row],[zawartosc '[%']]]&gt;=1,martianeum[[#This Row],[masa '[kg']]]*martianeum[[#This Row],[zawartosc '[%']]]*0.01,0)</f>
        <v>3.6951000000000005</v>
      </c>
      <c r="G1613">
        <f>martianeum[[#This Row],[stan_magazynu '[kg']]]+martianeum[[#This Row],[ile_kg_materiału_z_ładunku]]</f>
        <v>71.97519999999993</v>
      </c>
      <c r="H1613">
        <f>IF(martianeum[[#This Row],[stan_po_wydobyciu_z_ładunku]]&gt;=100,100,0)</f>
        <v>0</v>
      </c>
      <c r="I1613">
        <f>martianeum[[#This Row],[stan_po_wydobyciu_z_ładunku]]-martianeum[[#This Row],[ile_zabiera_na_orbite]]</f>
        <v>71.97519999999993</v>
      </c>
    </row>
    <row r="1614" spans="1:9" x14ac:dyDescent="0.25">
      <c r="A1614" s="1">
        <v>50253</v>
      </c>
      <c r="B1614">
        <f t="shared" si="25"/>
        <v>71.97519999999993</v>
      </c>
      <c r="C1614" t="s">
        <v>13</v>
      </c>
      <c r="D1614">
        <v>13</v>
      </c>
      <c r="E1614">
        <v>1.7</v>
      </c>
      <c r="F1614">
        <f>IF(martianeum[[#This Row],[zawartosc '[%']]]&gt;=1,martianeum[[#This Row],[masa '[kg']]]*martianeum[[#This Row],[zawartosc '[%']]]*0.01,0)</f>
        <v>0.22099999999999997</v>
      </c>
      <c r="G1614">
        <f>martianeum[[#This Row],[stan_magazynu '[kg']]]+martianeum[[#This Row],[ile_kg_materiału_z_ładunku]]</f>
        <v>72.196199999999934</v>
      </c>
      <c r="H1614">
        <f>IF(martianeum[[#This Row],[stan_po_wydobyciu_z_ładunku]]&gt;=100,100,0)</f>
        <v>0</v>
      </c>
      <c r="I1614">
        <f>martianeum[[#This Row],[stan_po_wydobyciu_z_ładunku]]-martianeum[[#This Row],[ile_zabiera_na_orbite]]</f>
        <v>72.196199999999934</v>
      </c>
    </row>
    <row r="1615" spans="1:9" x14ac:dyDescent="0.25">
      <c r="A1615" s="1">
        <v>50254</v>
      </c>
      <c r="B1615">
        <f t="shared" si="25"/>
        <v>72.196199999999934</v>
      </c>
      <c r="C1615" t="s">
        <v>8</v>
      </c>
      <c r="D1615">
        <v>18.3</v>
      </c>
      <c r="E1615">
        <v>2.5</v>
      </c>
      <c r="F1615">
        <f>IF(martianeum[[#This Row],[zawartosc '[%']]]&gt;=1,martianeum[[#This Row],[masa '[kg']]]*martianeum[[#This Row],[zawartosc '[%']]]*0.01,0)</f>
        <v>0.45750000000000002</v>
      </c>
      <c r="G1615">
        <f>martianeum[[#This Row],[stan_magazynu '[kg']]]+martianeum[[#This Row],[ile_kg_materiału_z_ładunku]]</f>
        <v>72.65369999999993</v>
      </c>
      <c r="H1615">
        <f>IF(martianeum[[#This Row],[stan_po_wydobyciu_z_ładunku]]&gt;=100,100,0)</f>
        <v>0</v>
      </c>
      <c r="I1615">
        <f>martianeum[[#This Row],[stan_po_wydobyciu_z_ładunku]]-martianeum[[#This Row],[ile_zabiera_na_orbite]]</f>
        <v>72.65369999999993</v>
      </c>
    </row>
    <row r="1616" spans="1:9" x14ac:dyDescent="0.25">
      <c r="A1616" s="1">
        <v>50255</v>
      </c>
      <c r="B1616">
        <f t="shared" si="25"/>
        <v>72.65369999999993</v>
      </c>
      <c r="C1616" t="s">
        <v>7</v>
      </c>
      <c r="D1616">
        <v>10.199999999999999</v>
      </c>
      <c r="E1616">
        <v>14.3</v>
      </c>
      <c r="F1616">
        <f>IF(martianeum[[#This Row],[zawartosc '[%']]]&gt;=1,martianeum[[#This Row],[masa '[kg']]]*martianeum[[#This Row],[zawartosc '[%']]]*0.01,0)</f>
        <v>1.4585999999999999</v>
      </c>
      <c r="G1616">
        <f>martianeum[[#This Row],[stan_magazynu '[kg']]]+martianeum[[#This Row],[ile_kg_materiału_z_ładunku]]</f>
        <v>74.112299999999934</v>
      </c>
      <c r="H1616">
        <f>IF(martianeum[[#This Row],[stan_po_wydobyciu_z_ładunku]]&gt;=100,100,0)</f>
        <v>0</v>
      </c>
      <c r="I1616">
        <f>martianeum[[#This Row],[stan_po_wydobyciu_z_ładunku]]-martianeum[[#This Row],[ile_zabiera_na_orbite]]</f>
        <v>74.112299999999934</v>
      </c>
    </row>
    <row r="1617" spans="1:9" x14ac:dyDescent="0.25">
      <c r="A1617" s="1">
        <v>50256</v>
      </c>
      <c r="B1617">
        <f t="shared" si="25"/>
        <v>74.112299999999934</v>
      </c>
      <c r="C1617" t="s">
        <v>11</v>
      </c>
      <c r="D1617">
        <v>14.5</v>
      </c>
      <c r="E1617">
        <v>10.5</v>
      </c>
      <c r="F1617">
        <f>IF(martianeum[[#This Row],[zawartosc '[%']]]&gt;=1,martianeum[[#This Row],[masa '[kg']]]*martianeum[[#This Row],[zawartosc '[%']]]*0.01,0)</f>
        <v>1.5225</v>
      </c>
      <c r="G1617">
        <f>martianeum[[#This Row],[stan_magazynu '[kg']]]+martianeum[[#This Row],[ile_kg_materiału_z_ładunku]]</f>
        <v>75.634799999999927</v>
      </c>
      <c r="H1617">
        <f>IF(martianeum[[#This Row],[stan_po_wydobyciu_z_ładunku]]&gt;=100,100,0)</f>
        <v>0</v>
      </c>
      <c r="I1617">
        <f>martianeum[[#This Row],[stan_po_wydobyciu_z_ładunku]]-martianeum[[#This Row],[ile_zabiera_na_orbite]]</f>
        <v>75.634799999999927</v>
      </c>
    </row>
    <row r="1618" spans="1:9" x14ac:dyDescent="0.25">
      <c r="A1618" s="1">
        <v>50257</v>
      </c>
      <c r="B1618">
        <f t="shared" si="25"/>
        <v>75.634799999999927</v>
      </c>
      <c r="C1618" t="s">
        <v>14</v>
      </c>
      <c r="D1618">
        <v>12.3</v>
      </c>
      <c r="E1618">
        <v>7.4</v>
      </c>
      <c r="F1618">
        <f>IF(martianeum[[#This Row],[zawartosc '[%']]]&gt;=1,martianeum[[#This Row],[masa '[kg']]]*martianeum[[#This Row],[zawartosc '[%']]]*0.01,0)</f>
        <v>0.91020000000000012</v>
      </c>
      <c r="G1618">
        <f>martianeum[[#This Row],[stan_magazynu '[kg']]]+martianeum[[#This Row],[ile_kg_materiału_z_ładunku]]</f>
        <v>76.544999999999931</v>
      </c>
      <c r="H1618">
        <f>IF(martianeum[[#This Row],[stan_po_wydobyciu_z_ładunku]]&gt;=100,100,0)</f>
        <v>0</v>
      </c>
      <c r="I1618">
        <f>martianeum[[#This Row],[stan_po_wydobyciu_z_ładunku]]-martianeum[[#This Row],[ile_zabiera_na_orbite]]</f>
        <v>76.544999999999931</v>
      </c>
    </row>
    <row r="1619" spans="1:9" x14ac:dyDescent="0.25">
      <c r="A1619" s="1">
        <v>50258</v>
      </c>
      <c r="B1619">
        <f t="shared" si="25"/>
        <v>76.544999999999931</v>
      </c>
      <c r="C1619" t="s">
        <v>13</v>
      </c>
      <c r="D1619">
        <v>17</v>
      </c>
      <c r="E1619">
        <v>16.899999999999999</v>
      </c>
      <c r="F1619">
        <f>IF(martianeum[[#This Row],[zawartosc '[%']]]&gt;=1,martianeum[[#This Row],[masa '[kg']]]*martianeum[[#This Row],[zawartosc '[%']]]*0.01,0)</f>
        <v>2.8729999999999998</v>
      </c>
      <c r="G1619">
        <f>martianeum[[#This Row],[stan_magazynu '[kg']]]+martianeum[[#This Row],[ile_kg_materiału_z_ładunku]]</f>
        <v>79.417999999999935</v>
      </c>
      <c r="H1619">
        <f>IF(martianeum[[#This Row],[stan_po_wydobyciu_z_ładunku]]&gt;=100,100,0)</f>
        <v>0</v>
      </c>
      <c r="I1619">
        <f>martianeum[[#This Row],[stan_po_wydobyciu_z_ładunku]]-martianeum[[#This Row],[ile_zabiera_na_orbite]]</f>
        <v>79.417999999999935</v>
      </c>
    </row>
    <row r="1620" spans="1:9" x14ac:dyDescent="0.25">
      <c r="A1620" s="1">
        <v>50259</v>
      </c>
      <c r="B1620">
        <f t="shared" si="25"/>
        <v>79.417999999999935</v>
      </c>
      <c r="C1620" t="s">
        <v>5</v>
      </c>
      <c r="D1620">
        <v>17.5</v>
      </c>
      <c r="E1620">
        <v>0</v>
      </c>
      <c r="F1620">
        <f>IF(martianeum[[#This Row],[zawartosc '[%']]]&gt;=1,martianeum[[#This Row],[masa '[kg']]]*martianeum[[#This Row],[zawartosc '[%']]]*0.01,0)</f>
        <v>0</v>
      </c>
      <c r="G1620">
        <f>martianeum[[#This Row],[stan_magazynu '[kg']]]+martianeum[[#This Row],[ile_kg_materiału_z_ładunku]]</f>
        <v>79.417999999999935</v>
      </c>
      <c r="H1620">
        <f>IF(martianeum[[#This Row],[stan_po_wydobyciu_z_ładunku]]&gt;=100,100,0)</f>
        <v>0</v>
      </c>
      <c r="I1620">
        <f>martianeum[[#This Row],[stan_po_wydobyciu_z_ładunku]]-martianeum[[#This Row],[ile_zabiera_na_orbite]]</f>
        <v>79.417999999999935</v>
      </c>
    </row>
    <row r="1621" spans="1:9" x14ac:dyDescent="0.25">
      <c r="A1621" s="1">
        <v>50260</v>
      </c>
      <c r="B1621">
        <f t="shared" si="25"/>
        <v>79.417999999999935</v>
      </c>
      <c r="C1621" t="s">
        <v>4</v>
      </c>
      <c r="D1621">
        <v>28.4</v>
      </c>
      <c r="E1621">
        <v>0</v>
      </c>
      <c r="F1621">
        <f>IF(martianeum[[#This Row],[zawartosc '[%']]]&gt;=1,martianeum[[#This Row],[masa '[kg']]]*martianeum[[#This Row],[zawartosc '[%']]]*0.01,0)</f>
        <v>0</v>
      </c>
      <c r="G1621">
        <f>martianeum[[#This Row],[stan_magazynu '[kg']]]+martianeum[[#This Row],[ile_kg_materiału_z_ładunku]]</f>
        <v>79.417999999999935</v>
      </c>
      <c r="H1621">
        <f>IF(martianeum[[#This Row],[stan_po_wydobyciu_z_ładunku]]&gt;=100,100,0)</f>
        <v>0</v>
      </c>
      <c r="I1621">
        <f>martianeum[[#This Row],[stan_po_wydobyciu_z_ładunku]]-martianeum[[#This Row],[ile_zabiera_na_orbite]]</f>
        <v>79.417999999999935</v>
      </c>
    </row>
    <row r="1622" spans="1:9" x14ac:dyDescent="0.25">
      <c r="A1622" s="1">
        <v>50261</v>
      </c>
      <c r="B1622">
        <f t="shared" si="25"/>
        <v>79.417999999999935</v>
      </c>
      <c r="C1622" t="s">
        <v>19</v>
      </c>
      <c r="D1622">
        <v>13.1</v>
      </c>
      <c r="E1622">
        <v>36.6</v>
      </c>
      <c r="F1622">
        <f>IF(martianeum[[#This Row],[zawartosc '[%']]]&gt;=1,martianeum[[#This Row],[masa '[kg']]]*martianeum[[#This Row],[zawartosc '[%']]]*0.01,0)</f>
        <v>4.7946</v>
      </c>
      <c r="G1622">
        <f>martianeum[[#This Row],[stan_magazynu '[kg']]]+martianeum[[#This Row],[ile_kg_materiału_z_ładunku]]</f>
        <v>84.212599999999938</v>
      </c>
      <c r="H1622">
        <f>IF(martianeum[[#This Row],[stan_po_wydobyciu_z_ładunku]]&gt;=100,100,0)</f>
        <v>0</v>
      </c>
      <c r="I1622">
        <f>martianeum[[#This Row],[stan_po_wydobyciu_z_ładunku]]-martianeum[[#This Row],[ile_zabiera_na_orbite]]</f>
        <v>84.212599999999938</v>
      </c>
    </row>
    <row r="1623" spans="1:9" x14ac:dyDescent="0.25">
      <c r="A1623" s="1">
        <v>50262</v>
      </c>
      <c r="B1623">
        <f t="shared" si="25"/>
        <v>84.212599999999938</v>
      </c>
      <c r="C1623" t="s">
        <v>7</v>
      </c>
      <c r="D1623">
        <v>16.600000000000001</v>
      </c>
      <c r="E1623">
        <v>6.6</v>
      </c>
      <c r="F1623">
        <f>IF(martianeum[[#This Row],[zawartosc '[%']]]&gt;=1,martianeum[[#This Row],[masa '[kg']]]*martianeum[[#This Row],[zawartosc '[%']]]*0.01,0)</f>
        <v>1.0956000000000001</v>
      </c>
      <c r="G1623">
        <f>martianeum[[#This Row],[stan_magazynu '[kg']]]+martianeum[[#This Row],[ile_kg_materiału_z_ładunku]]</f>
        <v>85.308199999999943</v>
      </c>
      <c r="H1623">
        <f>IF(martianeum[[#This Row],[stan_po_wydobyciu_z_ładunku]]&gt;=100,100,0)</f>
        <v>0</v>
      </c>
      <c r="I1623">
        <f>martianeum[[#This Row],[stan_po_wydobyciu_z_ładunku]]-martianeum[[#This Row],[ile_zabiera_na_orbite]]</f>
        <v>85.308199999999943</v>
      </c>
    </row>
    <row r="1624" spans="1:9" x14ac:dyDescent="0.25">
      <c r="A1624" s="1">
        <v>50263</v>
      </c>
      <c r="B1624">
        <f t="shared" si="25"/>
        <v>85.308199999999943</v>
      </c>
      <c r="C1624" t="s">
        <v>19</v>
      </c>
      <c r="D1624">
        <v>20.2</v>
      </c>
      <c r="E1624">
        <v>0</v>
      </c>
      <c r="F1624">
        <f>IF(martianeum[[#This Row],[zawartosc '[%']]]&gt;=1,martianeum[[#This Row],[masa '[kg']]]*martianeum[[#This Row],[zawartosc '[%']]]*0.01,0)</f>
        <v>0</v>
      </c>
      <c r="G1624">
        <f>martianeum[[#This Row],[stan_magazynu '[kg']]]+martianeum[[#This Row],[ile_kg_materiału_z_ładunku]]</f>
        <v>85.308199999999943</v>
      </c>
      <c r="H1624">
        <f>IF(martianeum[[#This Row],[stan_po_wydobyciu_z_ładunku]]&gt;=100,100,0)</f>
        <v>0</v>
      </c>
      <c r="I1624">
        <f>martianeum[[#This Row],[stan_po_wydobyciu_z_ładunku]]-martianeum[[#This Row],[ile_zabiera_na_orbite]]</f>
        <v>85.308199999999943</v>
      </c>
    </row>
    <row r="1625" spans="1:9" x14ac:dyDescent="0.25">
      <c r="A1625" s="1">
        <v>50264</v>
      </c>
      <c r="B1625">
        <f t="shared" si="25"/>
        <v>85.308199999999943</v>
      </c>
      <c r="C1625" t="s">
        <v>7</v>
      </c>
      <c r="D1625">
        <v>26.4</v>
      </c>
      <c r="E1625">
        <v>11.9</v>
      </c>
      <c r="F1625">
        <f>IF(martianeum[[#This Row],[zawartosc '[%']]]&gt;=1,martianeum[[#This Row],[masa '[kg']]]*martianeum[[#This Row],[zawartosc '[%']]]*0.01,0)</f>
        <v>3.1415999999999999</v>
      </c>
      <c r="G1625">
        <f>martianeum[[#This Row],[stan_magazynu '[kg']]]+martianeum[[#This Row],[ile_kg_materiału_z_ładunku]]</f>
        <v>88.449799999999939</v>
      </c>
      <c r="H1625">
        <f>IF(martianeum[[#This Row],[stan_po_wydobyciu_z_ładunku]]&gt;=100,100,0)</f>
        <v>0</v>
      </c>
      <c r="I1625">
        <f>martianeum[[#This Row],[stan_po_wydobyciu_z_ładunku]]-martianeum[[#This Row],[ile_zabiera_na_orbite]]</f>
        <v>88.449799999999939</v>
      </c>
    </row>
    <row r="1626" spans="1:9" x14ac:dyDescent="0.25">
      <c r="A1626" s="1">
        <v>50265</v>
      </c>
      <c r="B1626">
        <f t="shared" si="25"/>
        <v>88.449799999999939</v>
      </c>
      <c r="C1626" t="s">
        <v>10</v>
      </c>
      <c r="D1626">
        <v>11.8</v>
      </c>
      <c r="E1626">
        <v>0</v>
      </c>
      <c r="F1626">
        <f>IF(martianeum[[#This Row],[zawartosc '[%']]]&gt;=1,martianeum[[#This Row],[masa '[kg']]]*martianeum[[#This Row],[zawartosc '[%']]]*0.01,0)</f>
        <v>0</v>
      </c>
      <c r="G1626">
        <f>martianeum[[#This Row],[stan_magazynu '[kg']]]+martianeum[[#This Row],[ile_kg_materiału_z_ładunku]]</f>
        <v>88.449799999999939</v>
      </c>
      <c r="H1626">
        <f>IF(martianeum[[#This Row],[stan_po_wydobyciu_z_ładunku]]&gt;=100,100,0)</f>
        <v>0</v>
      </c>
      <c r="I1626">
        <f>martianeum[[#This Row],[stan_po_wydobyciu_z_ładunku]]-martianeum[[#This Row],[ile_zabiera_na_orbite]]</f>
        <v>88.449799999999939</v>
      </c>
    </row>
    <row r="1627" spans="1:9" x14ac:dyDescent="0.25">
      <c r="A1627" s="1">
        <v>50266</v>
      </c>
      <c r="B1627">
        <f t="shared" si="25"/>
        <v>88.449799999999939</v>
      </c>
      <c r="C1627" t="s">
        <v>17</v>
      </c>
      <c r="D1627">
        <v>19.5</v>
      </c>
      <c r="E1627">
        <v>6.4</v>
      </c>
      <c r="F1627">
        <f>IF(martianeum[[#This Row],[zawartosc '[%']]]&gt;=1,martianeum[[#This Row],[masa '[kg']]]*martianeum[[#This Row],[zawartosc '[%']]]*0.01,0)</f>
        <v>1.2480000000000002</v>
      </c>
      <c r="G1627">
        <f>martianeum[[#This Row],[stan_magazynu '[kg']]]+martianeum[[#This Row],[ile_kg_materiału_z_ładunku]]</f>
        <v>89.697799999999944</v>
      </c>
      <c r="H1627">
        <f>IF(martianeum[[#This Row],[stan_po_wydobyciu_z_ładunku]]&gt;=100,100,0)</f>
        <v>0</v>
      </c>
      <c r="I1627">
        <f>martianeum[[#This Row],[stan_po_wydobyciu_z_ładunku]]-martianeum[[#This Row],[ile_zabiera_na_orbite]]</f>
        <v>89.697799999999944</v>
      </c>
    </row>
    <row r="1628" spans="1:9" x14ac:dyDescent="0.25">
      <c r="A1628" s="1">
        <v>50267</v>
      </c>
      <c r="B1628">
        <f t="shared" si="25"/>
        <v>89.697799999999944</v>
      </c>
      <c r="C1628" t="s">
        <v>19</v>
      </c>
      <c r="D1628">
        <v>12</v>
      </c>
      <c r="E1628">
        <v>13.3</v>
      </c>
      <c r="F1628">
        <f>IF(martianeum[[#This Row],[zawartosc '[%']]]&gt;=1,martianeum[[#This Row],[masa '[kg']]]*martianeum[[#This Row],[zawartosc '[%']]]*0.01,0)</f>
        <v>1.5960000000000003</v>
      </c>
      <c r="G1628">
        <f>martianeum[[#This Row],[stan_magazynu '[kg']]]+martianeum[[#This Row],[ile_kg_materiału_z_ładunku]]</f>
        <v>91.293799999999948</v>
      </c>
      <c r="H1628">
        <f>IF(martianeum[[#This Row],[stan_po_wydobyciu_z_ładunku]]&gt;=100,100,0)</f>
        <v>0</v>
      </c>
      <c r="I1628">
        <f>martianeum[[#This Row],[stan_po_wydobyciu_z_ładunku]]-martianeum[[#This Row],[ile_zabiera_na_orbite]]</f>
        <v>91.293799999999948</v>
      </c>
    </row>
    <row r="1629" spans="1:9" x14ac:dyDescent="0.25">
      <c r="A1629" s="1">
        <v>50268</v>
      </c>
      <c r="B1629">
        <f t="shared" si="25"/>
        <v>91.293799999999948</v>
      </c>
      <c r="C1629" t="s">
        <v>22</v>
      </c>
      <c r="D1629">
        <v>16.3</v>
      </c>
      <c r="E1629">
        <v>7.5</v>
      </c>
      <c r="F1629">
        <f>IF(martianeum[[#This Row],[zawartosc '[%']]]&gt;=1,martianeum[[#This Row],[masa '[kg']]]*martianeum[[#This Row],[zawartosc '[%']]]*0.01,0)</f>
        <v>1.2224999999999999</v>
      </c>
      <c r="G1629">
        <f>martianeum[[#This Row],[stan_magazynu '[kg']]]+martianeum[[#This Row],[ile_kg_materiału_z_ładunku]]</f>
        <v>92.516299999999944</v>
      </c>
      <c r="H1629">
        <f>IF(martianeum[[#This Row],[stan_po_wydobyciu_z_ładunku]]&gt;=100,100,0)</f>
        <v>0</v>
      </c>
      <c r="I1629">
        <f>martianeum[[#This Row],[stan_po_wydobyciu_z_ładunku]]-martianeum[[#This Row],[ile_zabiera_na_orbite]]</f>
        <v>92.516299999999944</v>
      </c>
    </row>
    <row r="1630" spans="1:9" x14ac:dyDescent="0.25">
      <c r="A1630" s="1">
        <v>50269</v>
      </c>
      <c r="B1630">
        <f t="shared" si="25"/>
        <v>92.516299999999944</v>
      </c>
      <c r="C1630" t="s">
        <v>17</v>
      </c>
      <c r="D1630">
        <v>22.8</v>
      </c>
      <c r="E1630">
        <v>2.7</v>
      </c>
      <c r="F1630">
        <f>IF(martianeum[[#This Row],[zawartosc '[%']]]&gt;=1,martianeum[[#This Row],[masa '[kg']]]*martianeum[[#This Row],[zawartosc '[%']]]*0.01,0)</f>
        <v>0.61560000000000015</v>
      </c>
      <c r="G1630">
        <f>martianeum[[#This Row],[stan_magazynu '[kg']]]+martianeum[[#This Row],[ile_kg_materiału_z_ładunku]]</f>
        <v>93.131899999999945</v>
      </c>
      <c r="H1630">
        <f>IF(martianeum[[#This Row],[stan_po_wydobyciu_z_ładunku]]&gt;=100,100,0)</f>
        <v>0</v>
      </c>
      <c r="I1630">
        <f>martianeum[[#This Row],[stan_po_wydobyciu_z_ładunku]]-martianeum[[#This Row],[ile_zabiera_na_orbite]]</f>
        <v>93.131899999999945</v>
      </c>
    </row>
    <row r="1631" spans="1:9" x14ac:dyDescent="0.25">
      <c r="A1631" s="1">
        <v>50270</v>
      </c>
      <c r="B1631">
        <f t="shared" si="25"/>
        <v>93.131899999999945</v>
      </c>
      <c r="C1631" t="s">
        <v>10</v>
      </c>
      <c r="D1631">
        <v>16.2</v>
      </c>
      <c r="E1631">
        <v>43.3</v>
      </c>
      <c r="F1631">
        <f>IF(martianeum[[#This Row],[zawartosc '[%']]]&gt;=1,martianeum[[#This Row],[masa '[kg']]]*martianeum[[#This Row],[zawartosc '[%']]]*0.01,0)</f>
        <v>7.0145999999999997</v>
      </c>
      <c r="G1631">
        <f>martianeum[[#This Row],[stan_magazynu '[kg']]]+martianeum[[#This Row],[ile_kg_materiału_z_ładunku]]</f>
        <v>100.14649999999995</v>
      </c>
      <c r="H1631">
        <f>IF(martianeum[[#This Row],[stan_po_wydobyciu_z_ładunku]]&gt;=100,100,0)</f>
        <v>100</v>
      </c>
      <c r="I1631">
        <f>martianeum[[#This Row],[stan_po_wydobyciu_z_ładunku]]-martianeum[[#This Row],[ile_zabiera_na_orbite]]</f>
        <v>0.14649999999994634</v>
      </c>
    </row>
    <row r="1632" spans="1:9" x14ac:dyDescent="0.25">
      <c r="A1632" s="1">
        <v>50271</v>
      </c>
      <c r="B1632">
        <f t="shared" si="25"/>
        <v>0.14649999999994634</v>
      </c>
      <c r="C1632" t="s">
        <v>24</v>
      </c>
      <c r="D1632">
        <v>11.5</v>
      </c>
      <c r="E1632">
        <v>3.1</v>
      </c>
      <c r="F1632">
        <f>IF(martianeum[[#This Row],[zawartosc '[%']]]&gt;=1,martianeum[[#This Row],[masa '[kg']]]*martianeum[[#This Row],[zawartosc '[%']]]*0.01,0)</f>
        <v>0.35649999999999998</v>
      </c>
      <c r="G1632">
        <f>martianeum[[#This Row],[stan_magazynu '[kg']]]+martianeum[[#This Row],[ile_kg_materiału_z_ładunku]]</f>
        <v>0.50299999999994638</v>
      </c>
      <c r="H1632">
        <f>IF(martianeum[[#This Row],[stan_po_wydobyciu_z_ładunku]]&gt;=100,100,0)</f>
        <v>0</v>
      </c>
      <c r="I1632">
        <f>martianeum[[#This Row],[stan_po_wydobyciu_z_ładunku]]-martianeum[[#This Row],[ile_zabiera_na_orbite]]</f>
        <v>0.50299999999994638</v>
      </c>
    </row>
    <row r="1633" spans="1:9" x14ac:dyDescent="0.25">
      <c r="A1633" s="1">
        <v>50272</v>
      </c>
      <c r="B1633">
        <f t="shared" si="25"/>
        <v>0.50299999999994638</v>
      </c>
      <c r="C1633" t="s">
        <v>13</v>
      </c>
      <c r="D1633">
        <v>13.5</v>
      </c>
      <c r="E1633">
        <v>0</v>
      </c>
      <c r="F1633">
        <f>IF(martianeum[[#This Row],[zawartosc '[%']]]&gt;=1,martianeum[[#This Row],[masa '[kg']]]*martianeum[[#This Row],[zawartosc '[%']]]*0.01,0)</f>
        <v>0</v>
      </c>
      <c r="G1633">
        <f>martianeum[[#This Row],[stan_magazynu '[kg']]]+martianeum[[#This Row],[ile_kg_materiału_z_ładunku]]</f>
        <v>0.50299999999994638</v>
      </c>
      <c r="H1633">
        <f>IF(martianeum[[#This Row],[stan_po_wydobyciu_z_ładunku]]&gt;=100,100,0)</f>
        <v>0</v>
      </c>
      <c r="I1633">
        <f>martianeum[[#This Row],[stan_po_wydobyciu_z_ładunku]]-martianeum[[#This Row],[ile_zabiera_na_orbite]]</f>
        <v>0.50299999999994638</v>
      </c>
    </row>
    <row r="1634" spans="1:9" x14ac:dyDescent="0.25">
      <c r="A1634" s="1">
        <v>50273</v>
      </c>
      <c r="B1634">
        <f t="shared" si="25"/>
        <v>0.50299999999994638</v>
      </c>
      <c r="C1634" t="s">
        <v>17</v>
      </c>
      <c r="D1634">
        <v>16.2</v>
      </c>
      <c r="E1634">
        <v>6.4</v>
      </c>
      <c r="F1634">
        <f>IF(martianeum[[#This Row],[zawartosc '[%']]]&gt;=1,martianeum[[#This Row],[masa '[kg']]]*martianeum[[#This Row],[zawartosc '[%']]]*0.01,0)</f>
        <v>1.0368000000000002</v>
      </c>
      <c r="G1634">
        <f>martianeum[[#This Row],[stan_magazynu '[kg']]]+martianeum[[#This Row],[ile_kg_materiału_z_ładunku]]</f>
        <v>1.5397999999999465</v>
      </c>
      <c r="H1634">
        <f>IF(martianeum[[#This Row],[stan_po_wydobyciu_z_ładunku]]&gt;=100,100,0)</f>
        <v>0</v>
      </c>
      <c r="I1634">
        <f>martianeum[[#This Row],[stan_po_wydobyciu_z_ładunku]]-martianeum[[#This Row],[ile_zabiera_na_orbite]]</f>
        <v>1.5397999999999465</v>
      </c>
    </row>
    <row r="1635" spans="1:9" x14ac:dyDescent="0.25">
      <c r="A1635" s="1">
        <v>50274</v>
      </c>
      <c r="B1635">
        <f t="shared" si="25"/>
        <v>1.5397999999999465</v>
      </c>
      <c r="C1635" t="s">
        <v>10</v>
      </c>
      <c r="D1635">
        <v>18.5</v>
      </c>
      <c r="E1635">
        <v>24.9</v>
      </c>
      <c r="F1635">
        <f>IF(martianeum[[#This Row],[zawartosc '[%']]]&gt;=1,martianeum[[#This Row],[masa '[kg']]]*martianeum[[#This Row],[zawartosc '[%']]]*0.01,0)</f>
        <v>4.6064999999999996</v>
      </c>
      <c r="G1635">
        <f>martianeum[[#This Row],[stan_magazynu '[kg']]]+martianeum[[#This Row],[ile_kg_materiału_z_ładunku]]</f>
        <v>6.1462999999999459</v>
      </c>
      <c r="H1635">
        <f>IF(martianeum[[#This Row],[stan_po_wydobyciu_z_ładunku]]&gt;=100,100,0)</f>
        <v>0</v>
      </c>
      <c r="I1635">
        <f>martianeum[[#This Row],[stan_po_wydobyciu_z_ładunku]]-martianeum[[#This Row],[ile_zabiera_na_orbite]]</f>
        <v>6.1462999999999459</v>
      </c>
    </row>
    <row r="1636" spans="1:9" x14ac:dyDescent="0.25">
      <c r="A1636" s="1">
        <v>50275</v>
      </c>
      <c r="B1636">
        <f t="shared" si="25"/>
        <v>6.1462999999999459</v>
      </c>
      <c r="C1636" t="s">
        <v>19</v>
      </c>
      <c r="D1636">
        <v>10.9</v>
      </c>
      <c r="E1636">
        <v>0</v>
      </c>
      <c r="F1636">
        <f>IF(martianeum[[#This Row],[zawartosc '[%']]]&gt;=1,martianeum[[#This Row],[masa '[kg']]]*martianeum[[#This Row],[zawartosc '[%']]]*0.01,0)</f>
        <v>0</v>
      </c>
      <c r="G1636">
        <f>martianeum[[#This Row],[stan_magazynu '[kg']]]+martianeum[[#This Row],[ile_kg_materiału_z_ładunku]]</f>
        <v>6.1462999999999459</v>
      </c>
      <c r="H1636">
        <f>IF(martianeum[[#This Row],[stan_po_wydobyciu_z_ładunku]]&gt;=100,100,0)</f>
        <v>0</v>
      </c>
      <c r="I1636">
        <f>martianeum[[#This Row],[stan_po_wydobyciu_z_ładunku]]-martianeum[[#This Row],[ile_zabiera_na_orbite]]</f>
        <v>6.1462999999999459</v>
      </c>
    </row>
    <row r="1637" spans="1:9" x14ac:dyDescent="0.25">
      <c r="A1637" s="1">
        <v>50276</v>
      </c>
      <c r="B1637">
        <f t="shared" si="25"/>
        <v>6.1462999999999459</v>
      </c>
      <c r="C1637" t="s">
        <v>17</v>
      </c>
      <c r="D1637">
        <v>23.9</v>
      </c>
      <c r="E1637">
        <v>4.5</v>
      </c>
      <c r="F1637">
        <f>IF(martianeum[[#This Row],[zawartosc '[%']]]&gt;=1,martianeum[[#This Row],[masa '[kg']]]*martianeum[[#This Row],[zawartosc '[%']]]*0.01,0)</f>
        <v>1.0754999999999999</v>
      </c>
      <c r="G1637">
        <f>martianeum[[#This Row],[stan_magazynu '[kg']]]+martianeum[[#This Row],[ile_kg_materiału_z_ładunku]]</f>
        <v>7.2217999999999458</v>
      </c>
      <c r="H1637">
        <f>IF(martianeum[[#This Row],[stan_po_wydobyciu_z_ładunku]]&gt;=100,100,0)</f>
        <v>0</v>
      </c>
      <c r="I1637">
        <f>martianeum[[#This Row],[stan_po_wydobyciu_z_ładunku]]-martianeum[[#This Row],[ile_zabiera_na_orbite]]</f>
        <v>7.2217999999999458</v>
      </c>
    </row>
    <row r="1638" spans="1:9" x14ac:dyDescent="0.25">
      <c r="A1638" s="1">
        <v>50277</v>
      </c>
      <c r="B1638">
        <f t="shared" si="25"/>
        <v>7.2217999999999458</v>
      </c>
      <c r="C1638" t="s">
        <v>11</v>
      </c>
      <c r="D1638">
        <v>20.2</v>
      </c>
      <c r="E1638">
        <v>0</v>
      </c>
      <c r="F1638">
        <f>IF(martianeum[[#This Row],[zawartosc '[%']]]&gt;=1,martianeum[[#This Row],[masa '[kg']]]*martianeum[[#This Row],[zawartosc '[%']]]*0.01,0)</f>
        <v>0</v>
      </c>
      <c r="G1638">
        <f>martianeum[[#This Row],[stan_magazynu '[kg']]]+martianeum[[#This Row],[ile_kg_materiału_z_ładunku]]</f>
        <v>7.2217999999999458</v>
      </c>
      <c r="H1638">
        <f>IF(martianeum[[#This Row],[stan_po_wydobyciu_z_ładunku]]&gt;=100,100,0)</f>
        <v>0</v>
      </c>
      <c r="I1638">
        <f>martianeum[[#This Row],[stan_po_wydobyciu_z_ładunku]]-martianeum[[#This Row],[ile_zabiera_na_orbite]]</f>
        <v>7.2217999999999458</v>
      </c>
    </row>
    <row r="1639" spans="1:9" x14ac:dyDescent="0.25">
      <c r="A1639" s="1">
        <v>50278</v>
      </c>
      <c r="B1639">
        <f t="shared" si="25"/>
        <v>7.2217999999999458</v>
      </c>
      <c r="C1639" t="s">
        <v>7</v>
      </c>
      <c r="D1639">
        <v>23.3</v>
      </c>
      <c r="E1639">
        <v>0</v>
      </c>
      <c r="F1639">
        <f>IF(martianeum[[#This Row],[zawartosc '[%']]]&gt;=1,martianeum[[#This Row],[masa '[kg']]]*martianeum[[#This Row],[zawartosc '[%']]]*0.01,0)</f>
        <v>0</v>
      </c>
      <c r="G1639">
        <f>martianeum[[#This Row],[stan_magazynu '[kg']]]+martianeum[[#This Row],[ile_kg_materiału_z_ładunku]]</f>
        <v>7.2217999999999458</v>
      </c>
      <c r="H1639">
        <f>IF(martianeum[[#This Row],[stan_po_wydobyciu_z_ładunku]]&gt;=100,100,0)</f>
        <v>0</v>
      </c>
      <c r="I1639">
        <f>martianeum[[#This Row],[stan_po_wydobyciu_z_ładunku]]-martianeum[[#This Row],[ile_zabiera_na_orbite]]</f>
        <v>7.2217999999999458</v>
      </c>
    </row>
    <row r="1640" spans="1:9" x14ac:dyDescent="0.25">
      <c r="A1640" s="1">
        <v>50279</v>
      </c>
      <c r="B1640">
        <f t="shared" si="25"/>
        <v>7.2217999999999458</v>
      </c>
      <c r="C1640" t="s">
        <v>13</v>
      </c>
      <c r="D1640">
        <v>26.3</v>
      </c>
      <c r="E1640">
        <v>2.2000000000000002</v>
      </c>
      <c r="F1640">
        <f>IF(martianeum[[#This Row],[zawartosc '[%']]]&gt;=1,martianeum[[#This Row],[masa '[kg']]]*martianeum[[#This Row],[zawartosc '[%']]]*0.01,0)</f>
        <v>0.57860000000000011</v>
      </c>
      <c r="G1640">
        <f>martianeum[[#This Row],[stan_magazynu '[kg']]]+martianeum[[#This Row],[ile_kg_materiału_z_ładunku]]</f>
        <v>7.8003999999999456</v>
      </c>
      <c r="H1640">
        <f>IF(martianeum[[#This Row],[stan_po_wydobyciu_z_ładunku]]&gt;=100,100,0)</f>
        <v>0</v>
      </c>
      <c r="I1640">
        <f>martianeum[[#This Row],[stan_po_wydobyciu_z_ładunku]]-martianeum[[#This Row],[ile_zabiera_na_orbite]]</f>
        <v>7.8003999999999456</v>
      </c>
    </row>
    <row r="1641" spans="1:9" x14ac:dyDescent="0.25">
      <c r="A1641" s="1">
        <v>50280</v>
      </c>
      <c r="B1641">
        <f t="shared" si="25"/>
        <v>7.8003999999999456</v>
      </c>
      <c r="C1641" t="s">
        <v>13</v>
      </c>
      <c r="D1641">
        <v>20.3</v>
      </c>
      <c r="E1641">
        <v>16.600000000000001</v>
      </c>
      <c r="F1641">
        <f>IF(martianeum[[#This Row],[zawartosc '[%']]]&gt;=1,martianeum[[#This Row],[masa '[kg']]]*martianeum[[#This Row],[zawartosc '[%']]]*0.01,0)</f>
        <v>3.3698000000000001</v>
      </c>
      <c r="G1641">
        <f>martianeum[[#This Row],[stan_magazynu '[kg']]]+martianeum[[#This Row],[ile_kg_materiału_z_ładunku]]</f>
        <v>11.170199999999946</v>
      </c>
      <c r="H1641">
        <f>IF(martianeum[[#This Row],[stan_po_wydobyciu_z_ładunku]]&gt;=100,100,0)</f>
        <v>0</v>
      </c>
      <c r="I1641">
        <f>martianeum[[#This Row],[stan_po_wydobyciu_z_ładunku]]-martianeum[[#This Row],[ile_zabiera_na_orbite]]</f>
        <v>11.170199999999946</v>
      </c>
    </row>
    <row r="1642" spans="1:9" x14ac:dyDescent="0.25">
      <c r="A1642" s="1">
        <v>50281</v>
      </c>
      <c r="B1642">
        <f t="shared" si="25"/>
        <v>11.170199999999946</v>
      </c>
      <c r="C1642" t="s">
        <v>10</v>
      </c>
      <c r="D1642">
        <v>11.1</v>
      </c>
      <c r="E1642">
        <v>38</v>
      </c>
      <c r="F1642">
        <f>IF(martianeum[[#This Row],[zawartosc '[%']]]&gt;=1,martianeum[[#This Row],[masa '[kg']]]*martianeum[[#This Row],[zawartosc '[%']]]*0.01,0)</f>
        <v>4.218</v>
      </c>
      <c r="G1642">
        <f>martianeum[[#This Row],[stan_magazynu '[kg']]]+martianeum[[#This Row],[ile_kg_materiału_z_ładunku]]</f>
        <v>15.388199999999946</v>
      </c>
      <c r="H1642">
        <f>IF(martianeum[[#This Row],[stan_po_wydobyciu_z_ładunku]]&gt;=100,100,0)</f>
        <v>0</v>
      </c>
      <c r="I1642">
        <f>martianeum[[#This Row],[stan_po_wydobyciu_z_ładunku]]-martianeum[[#This Row],[ile_zabiera_na_orbite]]</f>
        <v>15.388199999999946</v>
      </c>
    </row>
    <row r="1643" spans="1:9" x14ac:dyDescent="0.25">
      <c r="A1643" s="1">
        <v>50282</v>
      </c>
      <c r="B1643">
        <f t="shared" si="25"/>
        <v>15.388199999999946</v>
      </c>
      <c r="C1643" t="s">
        <v>5</v>
      </c>
      <c r="D1643">
        <v>10.7</v>
      </c>
      <c r="E1643">
        <v>1.2</v>
      </c>
      <c r="F1643">
        <f>IF(martianeum[[#This Row],[zawartosc '[%']]]&gt;=1,martianeum[[#This Row],[masa '[kg']]]*martianeum[[#This Row],[zawartosc '[%']]]*0.01,0)</f>
        <v>0.12839999999999999</v>
      </c>
      <c r="G1643">
        <f>martianeum[[#This Row],[stan_magazynu '[kg']]]+martianeum[[#This Row],[ile_kg_materiału_z_ładunku]]</f>
        <v>15.516599999999945</v>
      </c>
      <c r="H1643">
        <f>IF(martianeum[[#This Row],[stan_po_wydobyciu_z_ładunku]]&gt;=100,100,0)</f>
        <v>0</v>
      </c>
      <c r="I1643">
        <f>martianeum[[#This Row],[stan_po_wydobyciu_z_ładunku]]-martianeum[[#This Row],[ile_zabiera_na_orbite]]</f>
        <v>15.516599999999945</v>
      </c>
    </row>
    <row r="1644" spans="1:9" x14ac:dyDescent="0.25">
      <c r="A1644" s="1">
        <v>50283</v>
      </c>
      <c r="B1644">
        <f t="shared" si="25"/>
        <v>15.516599999999945</v>
      </c>
      <c r="C1644" t="s">
        <v>21</v>
      </c>
      <c r="D1644">
        <v>21.8</v>
      </c>
      <c r="E1644">
        <v>0</v>
      </c>
      <c r="F1644">
        <f>IF(martianeum[[#This Row],[zawartosc '[%']]]&gt;=1,martianeum[[#This Row],[masa '[kg']]]*martianeum[[#This Row],[zawartosc '[%']]]*0.01,0)</f>
        <v>0</v>
      </c>
      <c r="G1644">
        <f>martianeum[[#This Row],[stan_magazynu '[kg']]]+martianeum[[#This Row],[ile_kg_materiału_z_ładunku]]</f>
        <v>15.516599999999945</v>
      </c>
      <c r="H1644">
        <f>IF(martianeum[[#This Row],[stan_po_wydobyciu_z_ładunku]]&gt;=100,100,0)</f>
        <v>0</v>
      </c>
      <c r="I1644">
        <f>martianeum[[#This Row],[stan_po_wydobyciu_z_ładunku]]-martianeum[[#This Row],[ile_zabiera_na_orbite]]</f>
        <v>15.516599999999945</v>
      </c>
    </row>
    <row r="1645" spans="1:9" x14ac:dyDescent="0.25">
      <c r="A1645" s="1">
        <v>50284</v>
      </c>
      <c r="B1645">
        <f t="shared" si="25"/>
        <v>15.516599999999945</v>
      </c>
      <c r="C1645" t="s">
        <v>7</v>
      </c>
      <c r="D1645">
        <v>29.7</v>
      </c>
      <c r="E1645">
        <v>2.5</v>
      </c>
      <c r="F1645">
        <f>IF(martianeum[[#This Row],[zawartosc '[%']]]&gt;=1,martianeum[[#This Row],[masa '[kg']]]*martianeum[[#This Row],[zawartosc '[%']]]*0.01,0)</f>
        <v>0.74250000000000005</v>
      </c>
      <c r="G1645">
        <f>martianeum[[#This Row],[stan_magazynu '[kg']]]+martianeum[[#This Row],[ile_kg_materiału_z_ładunku]]</f>
        <v>16.259099999999947</v>
      </c>
      <c r="H1645">
        <f>IF(martianeum[[#This Row],[stan_po_wydobyciu_z_ładunku]]&gt;=100,100,0)</f>
        <v>0</v>
      </c>
      <c r="I1645">
        <f>martianeum[[#This Row],[stan_po_wydobyciu_z_ładunku]]-martianeum[[#This Row],[ile_zabiera_na_orbite]]</f>
        <v>16.259099999999947</v>
      </c>
    </row>
    <row r="1646" spans="1:9" x14ac:dyDescent="0.25">
      <c r="A1646" s="1">
        <v>50285</v>
      </c>
      <c r="B1646">
        <f t="shared" si="25"/>
        <v>16.259099999999947</v>
      </c>
      <c r="C1646" t="s">
        <v>10</v>
      </c>
      <c r="D1646">
        <v>21.7</v>
      </c>
      <c r="E1646">
        <v>16.100000000000001</v>
      </c>
      <c r="F1646">
        <f>IF(martianeum[[#This Row],[zawartosc '[%']]]&gt;=1,martianeum[[#This Row],[masa '[kg']]]*martianeum[[#This Row],[zawartosc '[%']]]*0.01,0)</f>
        <v>3.4937</v>
      </c>
      <c r="G1646">
        <f>martianeum[[#This Row],[stan_magazynu '[kg']]]+martianeum[[#This Row],[ile_kg_materiału_z_ładunku]]</f>
        <v>19.752799999999947</v>
      </c>
      <c r="H1646">
        <f>IF(martianeum[[#This Row],[stan_po_wydobyciu_z_ładunku]]&gt;=100,100,0)</f>
        <v>0</v>
      </c>
      <c r="I1646">
        <f>martianeum[[#This Row],[stan_po_wydobyciu_z_ładunku]]-martianeum[[#This Row],[ile_zabiera_na_orbite]]</f>
        <v>19.752799999999947</v>
      </c>
    </row>
    <row r="1647" spans="1:9" x14ac:dyDescent="0.25">
      <c r="A1647" s="1">
        <v>50286</v>
      </c>
      <c r="B1647">
        <f t="shared" si="25"/>
        <v>19.752799999999947</v>
      </c>
      <c r="C1647" t="s">
        <v>10</v>
      </c>
      <c r="D1647">
        <v>26</v>
      </c>
      <c r="E1647">
        <v>47.6</v>
      </c>
      <c r="F1647">
        <f>IF(martianeum[[#This Row],[zawartosc '[%']]]&gt;=1,martianeum[[#This Row],[masa '[kg']]]*martianeum[[#This Row],[zawartosc '[%']]]*0.01,0)</f>
        <v>12.376000000000001</v>
      </c>
      <c r="G1647">
        <f>martianeum[[#This Row],[stan_magazynu '[kg']]]+martianeum[[#This Row],[ile_kg_materiału_z_ładunku]]</f>
        <v>32.128799999999949</v>
      </c>
      <c r="H1647">
        <f>IF(martianeum[[#This Row],[stan_po_wydobyciu_z_ładunku]]&gt;=100,100,0)</f>
        <v>0</v>
      </c>
      <c r="I1647">
        <f>martianeum[[#This Row],[stan_po_wydobyciu_z_ładunku]]-martianeum[[#This Row],[ile_zabiera_na_orbite]]</f>
        <v>32.128799999999949</v>
      </c>
    </row>
    <row r="1648" spans="1:9" x14ac:dyDescent="0.25">
      <c r="A1648" s="1">
        <v>50287</v>
      </c>
      <c r="B1648">
        <f t="shared" si="25"/>
        <v>32.128799999999949</v>
      </c>
      <c r="C1648" t="s">
        <v>7</v>
      </c>
      <c r="D1648">
        <v>18</v>
      </c>
      <c r="E1648">
        <v>5.3</v>
      </c>
      <c r="F1648">
        <f>IF(martianeum[[#This Row],[zawartosc '[%']]]&gt;=1,martianeum[[#This Row],[masa '[kg']]]*martianeum[[#This Row],[zawartosc '[%']]]*0.01,0)</f>
        <v>0.95399999999999996</v>
      </c>
      <c r="G1648">
        <f>martianeum[[#This Row],[stan_magazynu '[kg']]]+martianeum[[#This Row],[ile_kg_materiału_z_ładunku]]</f>
        <v>33.082799999999949</v>
      </c>
      <c r="H1648">
        <f>IF(martianeum[[#This Row],[stan_po_wydobyciu_z_ładunku]]&gt;=100,100,0)</f>
        <v>0</v>
      </c>
      <c r="I1648">
        <f>martianeum[[#This Row],[stan_po_wydobyciu_z_ładunku]]-martianeum[[#This Row],[ile_zabiera_na_orbite]]</f>
        <v>33.082799999999949</v>
      </c>
    </row>
    <row r="1649" spans="1:9" x14ac:dyDescent="0.25">
      <c r="A1649" s="1">
        <v>50288</v>
      </c>
      <c r="B1649">
        <f t="shared" si="25"/>
        <v>33.082799999999949</v>
      </c>
      <c r="C1649" t="s">
        <v>24</v>
      </c>
      <c r="D1649">
        <v>15.8</v>
      </c>
      <c r="E1649">
        <v>3.6</v>
      </c>
      <c r="F1649">
        <f>IF(martianeum[[#This Row],[zawartosc '[%']]]&gt;=1,martianeum[[#This Row],[masa '[kg']]]*martianeum[[#This Row],[zawartosc '[%']]]*0.01,0)</f>
        <v>0.56880000000000008</v>
      </c>
      <c r="G1649">
        <f>martianeum[[#This Row],[stan_magazynu '[kg']]]+martianeum[[#This Row],[ile_kg_materiału_z_ładunku]]</f>
        <v>33.651599999999952</v>
      </c>
      <c r="H1649">
        <f>IF(martianeum[[#This Row],[stan_po_wydobyciu_z_ładunku]]&gt;=100,100,0)</f>
        <v>0</v>
      </c>
      <c r="I1649">
        <f>martianeum[[#This Row],[stan_po_wydobyciu_z_ładunku]]-martianeum[[#This Row],[ile_zabiera_na_orbite]]</f>
        <v>33.651599999999952</v>
      </c>
    </row>
    <row r="1650" spans="1:9" x14ac:dyDescent="0.25">
      <c r="A1650" s="1">
        <v>50289</v>
      </c>
      <c r="B1650">
        <f t="shared" si="25"/>
        <v>33.651599999999952</v>
      </c>
      <c r="C1650" t="s">
        <v>26</v>
      </c>
      <c r="D1650">
        <v>14.1</v>
      </c>
      <c r="E1650">
        <v>6.8</v>
      </c>
      <c r="F1650">
        <f>IF(martianeum[[#This Row],[zawartosc '[%']]]&gt;=1,martianeum[[#This Row],[masa '[kg']]]*martianeum[[#This Row],[zawartosc '[%']]]*0.01,0)</f>
        <v>0.95879999999999999</v>
      </c>
      <c r="G1650">
        <f>martianeum[[#This Row],[stan_magazynu '[kg']]]+martianeum[[#This Row],[ile_kg_materiału_z_ładunku]]</f>
        <v>34.610399999999949</v>
      </c>
      <c r="H1650">
        <f>IF(martianeum[[#This Row],[stan_po_wydobyciu_z_ładunku]]&gt;=100,100,0)</f>
        <v>0</v>
      </c>
      <c r="I1650">
        <f>martianeum[[#This Row],[stan_po_wydobyciu_z_ładunku]]-martianeum[[#This Row],[ile_zabiera_na_orbite]]</f>
        <v>34.610399999999949</v>
      </c>
    </row>
    <row r="1651" spans="1:9" x14ac:dyDescent="0.25">
      <c r="A1651" s="1">
        <v>50290</v>
      </c>
      <c r="B1651">
        <f t="shared" si="25"/>
        <v>34.610399999999949</v>
      </c>
      <c r="C1651" t="s">
        <v>24</v>
      </c>
      <c r="D1651">
        <v>22.3</v>
      </c>
      <c r="E1651">
        <v>1.8</v>
      </c>
      <c r="F1651">
        <f>IF(martianeum[[#This Row],[zawartosc '[%']]]&gt;=1,martianeum[[#This Row],[masa '[kg']]]*martianeum[[#This Row],[zawartosc '[%']]]*0.01,0)</f>
        <v>0.40140000000000003</v>
      </c>
      <c r="G1651">
        <f>martianeum[[#This Row],[stan_magazynu '[kg']]]+martianeum[[#This Row],[ile_kg_materiału_z_ładunku]]</f>
        <v>35.011799999999951</v>
      </c>
      <c r="H1651">
        <f>IF(martianeum[[#This Row],[stan_po_wydobyciu_z_ładunku]]&gt;=100,100,0)</f>
        <v>0</v>
      </c>
      <c r="I1651">
        <f>martianeum[[#This Row],[stan_po_wydobyciu_z_ładunku]]-martianeum[[#This Row],[ile_zabiera_na_orbite]]</f>
        <v>35.011799999999951</v>
      </c>
    </row>
    <row r="1652" spans="1:9" x14ac:dyDescent="0.25">
      <c r="A1652" s="1">
        <v>50291</v>
      </c>
      <c r="B1652">
        <f t="shared" si="25"/>
        <v>35.011799999999951</v>
      </c>
      <c r="C1652" t="s">
        <v>19</v>
      </c>
      <c r="D1652">
        <v>22.2</v>
      </c>
      <c r="E1652">
        <v>0</v>
      </c>
      <c r="F1652">
        <f>IF(martianeum[[#This Row],[zawartosc '[%']]]&gt;=1,martianeum[[#This Row],[masa '[kg']]]*martianeum[[#This Row],[zawartosc '[%']]]*0.01,0)</f>
        <v>0</v>
      </c>
      <c r="G1652">
        <f>martianeum[[#This Row],[stan_magazynu '[kg']]]+martianeum[[#This Row],[ile_kg_materiału_z_ładunku]]</f>
        <v>35.011799999999951</v>
      </c>
      <c r="H1652">
        <f>IF(martianeum[[#This Row],[stan_po_wydobyciu_z_ładunku]]&gt;=100,100,0)</f>
        <v>0</v>
      </c>
      <c r="I1652">
        <f>martianeum[[#This Row],[stan_po_wydobyciu_z_ładunku]]-martianeum[[#This Row],[ile_zabiera_na_orbite]]</f>
        <v>35.011799999999951</v>
      </c>
    </row>
    <row r="1653" spans="1:9" x14ac:dyDescent="0.25">
      <c r="A1653" s="1">
        <v>50292</v>
      </c>
      <c r="B1653">
        <f t="shared" si="25"/>
        <v>35.011799999999951</v>
      </c>
      <c r="C1653" t="s">
        <v>6</v>
      </c>
      <c r="D1653">
        <v>23.8</v>
      </c>
      <c r="E1653">
        <v>0</v>
      </c>
      <c r="F1653">
        <f>IF(martianeum[[#This Row],[zawartosc '[%']]]&gt;=1,martianeum[[#This Row],[masa '[kg']]]*martianeum[[#This Row],[zawartosc '[%']]]*0.01,0)</f>
        <v>0</v>
      </c>
      <c r="G1653">
        <f>martianeum[[#This Row],[stan_magazynu '[kg']]]+martianeum[[#This Row],[ile_kg_materiału_z_ładunku]]</f>
        <v>35.011799999999951</v>
      </c>
      <c r="H1653">
        <f>IF(martianeum[[#This Row],[stan_po_wydobyciu_z_ładunku]]&gt;=100,100,0)</f>
        <v>0</v>
      </c>
      <c r="I1653">
        <f>martianeum[[#This Row],[stan_po_wydobyciu_z_ładunku]]-martianeum[[#This Row],[ile_zabiera_na_orbite]]</f>
        <v>35.011799999999951</v>
      </c>
    </row>
    <row r="1654" spans="1:9" x14ac:dyDescent="0.25">
      <c r="A1654" s="1">
        <v>50293</v>
      </c>
      <c r="B1654">
        <f t="shared" si="25"/>
        <v>35.011799999999951</v>
      </c>
      <c r="C1654" t="s">
        <v>14</v>
      </c>
      <c r="D1654">
        <v>10</v>
      </c>
      <c r="E1654">
        <v>8.1</v>
      </c>
      <c r="F1654">
        <f>IF(martianeum[[#This Row],[zawartosc '[%']]]&gt;=1,martianeum[[#This Row],[masa '[kg']]]*martianeum[[#This Row],[zawartosc '[%']]]*0.01,0)</f>
        <v>0.81</v>
      </c>
      <c r="G1654">
        <f>martianeum[[#This Row],[stan_magazynu '[kg']]]+martianeum[[#This Row],[ile_kg_materiału_z_ładunku]]</f>
        <v>35.821799999999953</v>
      </c>
      <c r="H1654">
        <f>IF(martianeum[[#This Row],[stan_po_wydobyciu_z_ładunku]]&gt;=100,100,0)</f>
        <v>0</v>
      </c>
      <c r="I1654">
        <f>martianeum[[#This Row],[stan_po_wydobyciu_z_ładunku]]-martianeum[[#This Row],[ile_zabiera_na_orbite]]</f>
        <v>35.821799999999953</v>
      </c>
    </row>
    <row r="1655" spans="1:9" x14ac:dyDescent="0.25">
      <c r="A1655" s="1">
        <v>50294</v>
      </c>
      <c r="B1655">
        <f t="shared" si="25"/>
        <v>35.821799999999953</v>
      </c>
      <c r="C1655" t="s">
        <v>24</v>
      </c>
      <c r="D1655">
        <v>23.8</v>
      </c>
      <c r="E1655">
        <v>0</v>
      </c>
      <c r="F1655">
        <f>IF(martianeum[[#This Row],[zawartosc '[%']]]&gt;=1,martianeum[[#This Row],[masa '[kg']]]*martianeum[[#This Row],[zawartosc '[%']]]*0.01,0)</f>
        <v>0</v>
      </c>
      <c r="G1655">
        <f>martianeum[[#This Row],[stan_magazynu '[kg']]]+martianeum[[#This Row],[ile_kg_materiału_z_ładunku]]</f>
        <v>35.821799999999953</v>
      </c>
      <c r="H1655">
        <f>IF(martianeum[[#This Row],[stan_po_wydobyciu_z_ładunku]]&gt;=100,100,0)</f>
        <v>0</v>
      </c>
      <c r="I1655">
        <f>martianeum[[#This Row],[stan_po_wydobyciu_z_ładunku]]-martianeum[[#This Row],[ile_zabiera_na_orbite]]</f>
        <v>35.821799999999953</v>
      </c>
    </row>
    <row r="1656" spans="1:9" x14ac:dyDescent="0.25">
      <c r="A1656" s="1">
        <v>50295</v>
      </c>
      <c r="B1656">
        <f t="shared" si="25"/>
        <v>35.821799999999953</v>
      </c>
      <c r="C1656" t="s">
        <v>23</v>
      </c>
      <c r="D1656">
        <v>13.4</v>
      </c>
      <c r="E1656">
        <v>2.6</v>
      </c>
      <c r="F1656">
        <f>IF(martianeum[[#This Row],[zawartosc '[%']]]&gt;=1,martianeum[[#This Row],[masa '[kg']]]*martianeum[[#This Row],[zawartosc '[%']]]*0.01,0)</f>
        <v>0.34840000000000004</v>
      </c>
      <c r="G1656">
        <f>martianeum[[#This Row],[stan_magazynu '[kg']]]+martianeum[[#This Row],[ile_kg_materiału_z_ładunku]]</f>
        <v>36.170199999999952</v>
      </c>
      <c r="H1656">
        <f>IF(martianeum[[#This Row],[stan_po_wydobyciu_z_ładunku]]&gt;=100,100,0)</f>
        <v>0</v>
      </c>
      <c r="I1656">
        <f>martianeum[[#This Row],[stan_po_wydobyciu_z_ładunku]]-martianeum[[#This Row],[ile_zabiera_na_orbite]]</f>
        <v>36.170199999999952</v>
      </c>
    </row>
    <row r="1657" spans="1:9" x14ac:dyDescent="0.25">
      <c r="A1657" s="1">
        <v>50296</v>
      </c>
      <c r="B1657">
        <f t="shared" si="25"/>
        <v>36.170199999999952</v>
      </c>
      <c r="C1657" t="s">
        <v>24</v>
      </c>
      <c r="D1657">
        <v>17</v>
      </c>
      <c r="E1657">
        <v>1.5</v>
      </c>
      <c r="F1657">
        <f>IF(martianeum[[#This Row],[zawartosc '[%']]]&gt;=1,martianeum[[#This Row],[masa '[kg']]]*martianeum[[#This Row],[zawartosc '[%']]]*0.01,0)</f>
        <v>0.255</v>
      </c>
      <c r="G1657">
        <f>martianeum[[#This Row],[stan_magazynu '[kg']]]+martianeum[[#This Row],[ile_kg_materiału_z_ładunku]]</f>
        <v>36.425199999999954</v>
      </c>
      <c r="H1657">
        <f>IF(martianeum[[#This Row],[stan_po_wydobyciu_z_ładunku]]&gt;=100,100,0)</f>
        <v>0</v>
      </c>
      <c r="I1657">
        <f>martianeum[[#This Row],[stan_po_wydobyciu_z_ładunku]]-martianeum[[#This Row],[ile_zabiera_na_orbite]]</f>
        <v>36.425199999999954</v>
      </c>
    </row>
    <row r="1658" spans="1:9" x14ac:dyDescent="0.25">
      <c r="A1658" s="1">
        <v>50297</v>
      </c>
      <c r="B1658">
        <f t="shared" si="25"/>
        <v>36.425199999999954</v>
      </c>
      <c r="C1658" t="s">
        <v>6</v>
      </c>
      <c r="D1658">
        <v>25.5</v>
      </c>
      <c r="E1658">
        <v>0</v>
      </c>
      <c r="F1658">
        <f>IF(martianeum[[#This Row],[zawartosc '[%']]]&gt;=1,martianeum[[#This Row],[masa '[kg']]]*martianeum[[#This Row],[zawartosc '[%']]]*0.01,0)</f>
        <v>0</v>
      </c>
      <c r="G1658">
        <f>martianeum[[#This Row],[stan_magazynu '[kg']]]+martianeum[[#This Row],[ile_kg_materiału_z_ładunku]]</f>
        <v>36.425199999999954</v>
      </c>
      <c r="H1658">
        <f>IF(martianeum[[#This Row],[stan_po_wydobyciu_z_ładunku]]&gt;=100,100,0)</f>
        <v>0</v>
      </c>
      <c r="I1658">
        <f>martianeum[[#This Row],[stan_po_wydobyciu_z_ładunku]]-martianeum[[#This Row],[ile_zabiera_na_orbite]]</f>
        <v>36.425199999999954</v>
      </c>
    </row>
    <row r="1659" spans="1:9" x14ac:dyDescent="0.25">
      <c r="A1659" s="1">
        <v>50298</v>
      </c>
      <c r="B1659">
        <f t="shared" si="25"/>
        <v>36.425199999999954</v>
      </c>
      <c r="C1659" t="s">
        <v>14</v>
      </c>
      <c r="D1659">
        <v>19.7</v>
      </c>
      <c r="E1659">
        <v>0</v>
      </c>
      <c r="F1659">
        <f>IF(martianeum[[#This Row],[zawartosc '[%']]]&gt;=1,martianeum[[#This Row],[masa '[kg']]]*martianeum[[#This Row],[zawartosc '[%']]]*0.01,0)</f>
        <v>0</v>
      </c>
      <c r="G1659">
        <f>martianeum[[#This Row],[stan_magazynu '[kg']]]+martianeum[[#This Row],[ile_kg_materiału_z_ładunku]]</f>
        <v>36.425199999999954</v>
      </c>
      <c r="H1659">
        <f>IF(martianeum[[#This Row],[stan_po_wydobyciu_z_ładunku]]&gt;=100,100,0)</f>
        <v>0</v>
      </c>
      <c r="I1659">
        <f>martianeum[[#This Row],[stan_po_wydobyciu_z_ładunku]]-martianeum[[#This Row],[ile_zabiera_na_orbite]]</f>
        <v>36.425199999999954</v>
      </c>
    </row>
    <row r="1660" spans="1:9" x14ac:dyDescent="0.25">
      <c r="A1660" s="1">
        <v>50299</v>
      </c>
      <c r="B1660">
        <f t="shared" si="25"/>
        <v>36.425199999999954</v>
      </c>
      <c r="C1660" t="s">
        <v>10</v>
      </c>
      <c r="D1660">
        <v>22.8</v>
      </c>
      <c r="E1660">
        <v>10.7</v>
      </c>
      <c r="F1660">
        <f>IF(martianeum[[#This Row],[zawartosc '[%']]]&gt;=1,martianeum[[#This Row],[masa '[kg']]]*martianeum[[#This Row],[zawartosc '[%']]]*0.01,0)</f>
        <v>2.4396</v>
      </c>
      <c r="G1660">
        <f>martianeum[[#This Row],[stan_magazynu '[kg']]]+martianeum[[#This Row],[ile_kg_materiału_z_ładunku]]</f>
        <v>38.864799999999953</v>
      </c>
      <c r="H1660">
        <f>IF(martianeum[[#This Row],[stan_po_wydobyciu_z_ładunku]]&gt;=100,100,0)</f>
        <v>0</v>
      </c>
      <c r="I1660">
        <f>martianeum[[#This Row],[stan_po_wydobyciu_z_ładunku]]-martianeum[[#This Row],[ile_zabiera_na_orbite]]</f>
        <v>38.864799999999953</v>
      </c>
    </row>
    <row r="1661" spans="1:9" x14ac:dyDescent="0.25">
      <c r="A1661" s="1">
        <v>50300</v>
      </c>
      <c r="B1661">
        <f t="shared" si="25"/>
        <v>38.864799999999953</v>
      </c>
      <c r="C1661" t="s">
        <v>16</v>
      </c>
      <c r="D1661">
        <v>25.5</v>
      </c>
      <c r="E1661">
        <v>0</v>
      </c>
      <c r="F1661">
        <f>IF(martianeum[[#This Row],[zawartosc '[%']]]&gt;=1,martianeum[[#This Row],[masa '[kg']]]*martianeum[[#This Row],[zawartosc '[%']]]*0.01,0)</f>
        <v>0</v>
      </c>
      <c r="G1661">
        <f>martianeum[[#This Row],[stan_magazynu '[kg']]]+martianeum[[#This Row],[ile_kg_materiału_z_ładunku]]</f>
        <v>38.864799999999953</v>
      </c>
      <c r="H1661">
        <f>IF(martianeum[[#This Row],[stan_po_wydobyciu_z_ładunku]]&gt;=100,100,0)</f>
        <v>0</v>
      </c>
      <c r="I1661">
        <f>martianeum[[#This Row],[stan_po_wydobyciu_z_ładunku]]-martianeum[[#This Row],[ile_zabiera_na_orbite]]</f>
        <v>38.864799999999953</v>
      </c>
    </row>
    <row r="1662" spans="1:9" x14ac:dyDescent="0.25">
      <c r="A1662" s="1">
        <v>50301</v>
      </c>
      <c r="B1662">
        <f t="shared" si="25"/>
        <v>38.864799999999953</v>
      </c>
      <c r="C1662" t="s">
        <v>10</v>
      </c>
      <c r="D1662">
        <v>16.8</v>
      </c>
      <c r="E1662">
        <v>2.2000000000000002</v>
      </c>
      <c r="F1662">
        <f>IF(martianeum[[#This Row],[zawartosc '[%']]]&gt;=1,martianeum[[#This Row],[masa '[kg']]]*martianeum[[#This Row],[zawartosc '[%']]]*0.01,0)</f>
        <v>0.3696000000000001</v>
      </c>
      <c r="G1662">
        <f>martianeum[[#This Row],[stan_magazynu '[kg']]]+martianeum[[#This Row],[ile_kg_materiału_z_ładunku]]</f>
        <v>39.234399999999951</v>
      </c>
      <c r="H1662">
        <f>IF(martianeum[[#This Row],[stan_po_wydobyciu_z_ładunku]]&gt;=100,100,0)</f>
        <v>0</v>
      </c>
      <c r="I1662">
        <f>martianeum[[#This Row],[stan_po_wydobyciu_z_ładunku]]-martianeum[[#This Row],[ile_zabiera_na_orbite]]</f>
        <v>39.234399999999951</v>
      </c>
    </row>
    <row r="1663" spans="1:9" x14ac:dyDescent="0.25">
      <c r="A1663" s="1">
        <v>50302</v>
      </c>
      <c r="B1663">
        <f t="shared" si="25"/>
        <v>39.234399999999951</v>
      </c>
      <c r="C1663" t="s">
        <v>23</v>
      </c>
      <c r="D1663">
        <v>25.3</v>
      </c>
      <c r="E1663">
        <v>2.5</v>
      </c>
      <c r="F1663">
        <f>IF(martianeum[[#This Row],[zawartosc '[%']]]&gt;=1,martianeum[[#This Row],[masa '[kg']]]*martianeum[[#This Row],[zawartosc '[%']]]*0.01,0)</f>
        <v>0.63250000000000006</v>
      </c>
      <c r="G1663">
        <f>martianeum[[#This Row],[stan_magazynu '[kg']]]+martianeum[[#This Row],[ile_kg_materiału_z_ładunku]]</f>
        <v>39.866899999999951</v>
      </c>
      <c r="H1663">
        <f>IF(martianeum[[#This Row],[stan_po_wydobyciu_z_ładunku]]&gt;=100,100,0)</f>
        <v>0</v>
      </c>
      <c r="I1663">
        <f>martianeum[[#This Row],[stan_po_wydobyciu_z_ładunku]]-martianeum[[#This Row],[ile_zabiera_na_orbite]]</f>
        <v>39.866899999999951</v>
      </c>
    </row>
    <row r="1664" spans="1:9" x14ac:dyDescent="0.25">
      <c r="A1664" s="1">
        <v>50303</v>
      </c>
      <c r="B1664">
        <f t="shared" si="25"/>
        <v>39.866899999999951</v>
      </c>
      <c r="C1664" t="s">
        <v>25</v>
      </c>
      <c r="D1664">
        <v>26.3</v>
      </c>
      <c r="E1664">
        <v>0.4</v>
      </c>
      <c r="F1664">
        <f>IF(martianeum[[#This Row],[zawartosc '[%']]]&gt;=1,martianeum[[#This Row],[masa '[kg']]]*martianeum[[#This Row],[zawartosc '[%']]]*0.01,0)</f>
        <v>0</v>
      </c>
      <c r="G1664">
        <f>martianeum[[#This Row],[stan_magazynu '[kg']]]+martianeum[[#This Row],[ile_kg_materiału_z_ładunku]]</f>
        <v>39.866899999999951</v>
      </c>
      <c r="H1664">
        <f>IF(martianeum[[#This Row],[stan_po_wydobyciu_z_ładunku]]&gt;=100,100,0)</f>
        <v>0</v>
      </c>
      <c r="I1664">
        <f>martianeum[[#This Row],[stan_po_wydobyciu_z_ładunku]]-martianeum[[#This Row],[ile_zabiera_na_orbite]]</f>
        <v>39.866899999999951</v>
      </c>
    </row>
    <row r="1665" spans="1:9" x14ac:dyDescent="0.25">
      <c r="A1665" s="1">
        <v>50304</v>
      </c>
      <c r="B1665">
        <f t="shared" si="25"/>
        <v>39.866899999999951</v>
      </c>
      <c r="C1665" t="s">
        <v>13</v>
      </c>
      <c r="D1665">
        <v>21.9</v>
      </c>
      <c r="E1665">
        <v>7</v>
      </c>
      <c r="F1665">
        <f>IF(martianeum[[#This Row],[zawartosc '[%']]]&gt;=1,martianeum[[#This Row],[masa '[kg']]]*martianeum[[#This Row],[zawartosc '[%']]]*0.01,0)</f>
        <v>1.5329999999999999</v>
      </c>
      <c r="G1665">
        <f>martianeum[[#This Row],[stan_magazynu '[kg']]]+martianeum[[#This Row],[ile_kg_materiału_z_ładunku]]</f>
        <v>41.399899999999953</v>
      </c>
      <c r="H1665">
        <f>IF(martianeum[[#This Row],[stan_po_wydobyciu_z_ładunku]]&gt;=100,100,0)</f>
        <v>0</v>
      </c>
      <c r="I1665">
        <f>martianeum[[#This Row],[stan_po_wydobyciu_z_ładunku]]-martianeum[[#This Row],[ile_zabiera_na_orbite]]</f>
        <v>41.399899999999953</v>
      </c>
    </row>
    <row r="1666" spans="1:9" x14ac:dyDescent="0.25">
      <c r="A1666" s="1">
        <v>50305</v>
      </c>
      <c r="B1666">
        <f t="shared" si="25"/>
        <v>41.399899999999953</v>
      </c>
      <c r="C1666" t="s">
        <v>13</v>
      </c>
      <c r="D1666">
        <v>11.2</v>
      </c>
      <c r="E1666">
        <v>0</v>
      </c>
      <c r="F1666">
        <f>IF(martianeum[[#This Row],[zawartosc '[%']]]&gt;=1,martianeum[[#This Row],[masa '[kg']]]*martianeum[[#This Row],[zawartosc '[%']]]*0.01,0)</f>
        <v>0</v>
      </c>
      <c r="G1666">
        <f>martianeum[[#This Row],[stan_magazynu '[kg']]]+martianeum[[#This Row],[ile_kg_materiału_z_ładunku]]</f>
        <v>41.399899999999953</v>
      </c>
      <c r="H1666">
        <f>IF(martianeum[[#This Row],[stan_po_wydobyciu_z_ładunku]]&gt;=100,100,0)</f>
        <v>0</v>
      </c>
      <c r="I1666">
        <f>martianeum[[#This Row],[stan_po_wydobyciu_z_ładunku]]-martianeum[[#This Row],[ile_zabiera_na_orbite]]</f>
        <v>41.399899999999953</v>
      </c>
    </row>
    <row r="1667" spans="1:9" x14ac:dyDescent="0.25">
      <c r="A1667" s="1">
        <v>50306</v>
      </c>
      <c r="B1667">
        <f t="shared" si="25"/>
        <v>41.399899999999953</v>
      </c>
      <c r="C1667" t="s">
        <v>15</v>
      </c>
      <c r="D1667">
        <v>10.6</v>
      </c>
      <c r="E1667">
        <v>5.2</v>
      </c>
      <c r="F1667">
        <f>IF(martianeum[[#This Row],[zawartosc '[%']]]&gt;=1,martianeum[[#This Row],[masa '[kg']]]*martianeum[[#This Row],[zawartosc '[%']]]*0.01,0)</f>
        <v>0.55120000000000002</v>
      </c>
      <c r="G1667">
        <f>martianeum[[#This Row],[stan_magazynu '[kg']]]+martianeum[[#This Row],[ile_kg_materiału_z_ładunku]]</f>
        <v>41.951099999999954</v>
      </c>
      <c r="H1667">
        <f>IF(martianeum[[#This Row],[stan_po_wydobyciu_z_ładunku]]&gt;=100,100,0)</f>
        <v>0</v>
      </c>
      <c r="I1667">
        <f>martianeum[[#This Row],[stan_po_wydobyciu_z_ładunku]]-martianeum[[#This Row],[ile_zabiera_na_orbite]]</f>
        <v>41.951099999999954</v>
      </c>
    </row>
    <row r="1668" spans="1:9" x14ac:dyDescent="0.25">
      <c r="A1668" s="1">
        <v>50307</v>
      </c>
      <c r="B1668">
        <f t="shared" ref="B1668:B1731" si="26">I1667</f>
        <v>41.951099999999954</v>
      </c>
      <c r="C1668" t="s">
        <v>12</v>
      </c>
      <c r="D1668">
        <v>17.7</v>
      </c>
      <c r="E1668">
        <v>1</v>
      </c>
      <c r="F1668">
        <f>IF(martianeum[[#This Row],[zawartosc '[%']]]&gt;=1,martianeum[[#This Row],[masa '[kg']]]*martianeum[[#This Row],[zawartosc '[%']]]*0.01,0)</f>
        <v>0.17699999999999999</v>
      </c>
      <c r="G1668">
        <f>martianeum[[#This Row],[stan_magazynu '[kg']]]+martianeum[[#This Row],[ile_kg_materiału_z_ładunku]]</f>
        <v>42.128099999999954</v>
      </c>
      <c r="H1668">
        <f>IF(martianeum[[#This Row],[stan_po_wydobyciu_z_ładunku]]&gt;=100,100,0)</f>
        <v>0</v>
      </c>
      <c r="I1668">
        <f>martianeum[[#This Row],[stan_po_wydobyciu_z_ładunku]]-martianeum[[#This Row],[ile_zabiera_na_orbite]]</f>
        <v>42.128099999999954</v>
      </c>
    </row>
    <row r="1669" spans="1:9" x14ac:dyDescent="0.25">
      <c r="A1669" s="1">
        <v>50308</v>
      </c>
      <c r="B1669">
        <f t="shared" si="26"/>
        <v>42.128099999999954</v>
      </c>
      <c r="C1669" t="s">
        <v>7</v>
      </c>
      <c r="D1669">
        <v>19.899999999999999</v>
      </c>
      <c r="E1669">
        <v>0</v>
      </c>
      <c r="F1669">
        <f>IF(martianeum[[#This Row],[zawartosc '[%']]]&gt;=1,martianeum[[#This Row],[masa '[kg']]]*martianeum[[#This Row],[zawartosc '[%']]]*0.01,0)</f>
        <v>0</v>
      </c>
      <c r="G1669">
        <f>martianeum[[#This Row],[stan_magazynu '[kg']]]+martianeum[[#This Row],[ile_kg_materiału_z_ładunku]]</f>
        <v>42.128099999999954</v>
      </c>
      <c r="H1669">
        <f>IF(martianeum[[#This Row],[stan_po_wydobyciu_z_ładunku]]&gt;=100,100,0)</f>
        <v>0</v>
      </c>
      <c r="I1669">
        <f>martianeum[[#This Row],[stan_po_wydobyciu_z_ładunku]]-martianeum[[#This Row],[ile_zabiera_na_orbite]]</f>
        <v>42.128099999999954</v>
      </c>
    </row>
    <row r="1670" spans="1:9" x14ac:dyDescent="0.25">
      <c r="A1670" s="1">
        <v>50309</v>
      </c>
      <c r="B1670">
        <f t="shared" si="26"/>
        <v>42.128099999999954</v>
      </c>
      <c r="C1670" t="s">
        <v>10</v>
      </c>
      <c r="D1670">
        <v>25.1</v>
      </c>
      <c r="E1670">
        <v>42.1</v>
      </c>
      <c r="F1670">
        <f>IF(martianeum[[#This Row],[zawartosc '[%']]]&gt;=1,martianeum[[#This Row],[masa '[kg']]]*martianeum[[#This Row],[zawartosc '[%']]]*0.01,0)</f>
        <v>10.5671</v>
      </c>
      <c r="G1670">
        <f>martianeum[[#This Row],[stan_magazynu '[kg']]]+martianeum[[#This Row],[ile_kg_materiału_z_ładunku]]</f>
        <v>52.695199999999957</v>
      </c>
      <c r="H1670">
        <f>IF(martianeum[[#This Row],[stan_po_wydobyciu_z_ładunku]]&gt;=100,100,0)</f>
        <v>0</v>
      </c>
      <c r="I1670">
        <f>martianeum[[#This Row],[stan_po_wydobyciu_z_ładunku]]-martianeum[[#This Row],[ile_zabiera_na_orbite]]</f>
        <v>52.695199999999957</v>
      </c>
    </row>
    <row r="1671" spans="1:9" x14ac:dyDescent="0.25">
      <c r="A1671" s="1">
        <v>50310</v>
      </c>
      <c r="B1671">
        <f t="shared" si="26"/>
        <v>52.695199999999957</v>
      </c>
      <c r="C1671" t="s">
        <v>9</v>
      </c>
      <c r="D1671">
        <v>18.5</v>
      </c>
      <c r="E1671">
        <v>0.3</v>
      </c>
      <c r="F1671">
        <f>IF(martianeum[[#This Row],[zawartosc '[%']]]&gt;=1,martianeum[[#This Row],[masa '[kg']]]*martianeum[[#This Row],[zawartosc '[%']]]*0.01,0)</f>
        <v>0</v>
      </c>
      <c r="G1671">
        <f>martianeum[[#This Row],[stan_magazynu '[kg']]]+martianeum[[#This Row],[ile_kg_materiału_z_ładunku]]</f>
        <v>52.695199999999957</v>
      </c>
      <c r="H1671">
        <f>IF(martianeum[[#This Row],[stan_po_wydobyciu_z_ładunku]]&gt;=100,100,0)</f>
        <v>0</v>
      </c>
      <c r="I1671">
        <f>martianeum[[#This Row],[stan_po_wydobyciu_z_ładunku]]-martianeum[[#This Row],[ile_zabiera_na_orbite]]</f>
        <v>52.695199999999957</v>
      </c>
    </row>
    <row r="1672" spans="1:9" x14ac:dyDescent="0.25">
      <c r="A1672" s="1">
        <v>50311</v>
      </c>
      <c r="B1672">
        <f t="shared" si="26"/>
        <v>52.695199999999957</v>
      </c>
      <c r="C1672" t="s">
        <v>10</v>
      </c>
      <c r="D1672">
        <v>25.5</v>
      </c>
      <c r="E1672">
        <v>25.3</v>
      </c>
      <c r="F1672">
        <f>IF(martianeum[[#This Row],[zawartosc '[%']]]&gt;=1,martianeum[[#This Row],[masa '[kg']]]*martianeum[[#This Row],[zawartosc '[%']]]*0.01,0)</f>
        <v>6.4515000000000002</v>
      </c>
      <c r="G1672">
        <f>martianeum[[#This Row],[stan_magazynu '[kg']]]+martianeum[[#This Row],[ile_kg_materiału_z_ładunku]]</f>
        <v>59.14669999999996</v>
      </c>
      <c r="H1672">
        <f>IF(martianeum[[#This Row],[stan_po_wydobyciu_z_ładunku]]&gt;=100,100,0)</f>
        <v>0</v>
      </c>
      <c r="I1672">
        <f>martianeum[[#This Row],[stan_po_wydobyciu_z_ładunku]]-martianeum[[#This Row],[ile_zabiera_na_orbite]]</f>
        <v>59.14669999999996</v>
      </c>
    </row>
    <row r="1673" spans="1:9" x14ac:dyDescent="0.25">
      <c r="A1673" s="1">
        <v>50312</v>
      </c>
      <c r="B1673">
        <f t="shared" si="26"/>
        <v>59.14669999999996</v>
      </c>
      <c r="C1673" t="s">
        <v>10</v>
      </c>
      <c r="D1673">
        <v>12.8</v>
      </c>
      <c r="E1673">
        <v>0</v>
      </c>
      <c r="F1673">
        <f>IF(martianeum[[#This Row],[zawartosc '[%']]]&gt;=1,martianeum[[#This Row],[masa '[kg']]]*martianeum[[#This Row],[zawartosc '[%']]]*0.01,0)</f>
        <v>0</v>
      </c>
      <c r="G1673">
        <f>martianeum[[#This Row],[stan_magazynu '[kg']]]+martianeum[[#This Row],[ile_kg_materiału_z_ładunku]]</f>
        <v>59.14669999999996</v>
      </c>
      <c r="H1673">
        <f>IF(martianeum[[#This Row],[stan_po_wydobyciu_z_ładunku]]&gt;=100,100,0)</f>
        <v>0</v>
      </c>
      <c r="I1673">
        <f>martianeum[[#This Row],[stan_po_wydobyciu_z_ładunku]]-martianeum[[#This Row],[ile_zabiera_na_orbite]]</f>
        <v>59.14669999999996</v>
      </c>
    </row>
    <row r="1674" spans="1:9" x14ac:dyDescent="0.25">
      <c r="A1674" s="1">
        <v>50313</v>
      </c>
      <c r="B1674">
        <f t="shared" si="26"/>
        <v>59.14669999999996</v>
      </c>
      <c r="C1674" t="s">
        <v>19</v>
      </c>
      <c r="D1674">
        <v>23.6</v>
      </c>
      <c r="E1674">
        <v>34.299999999999997</v>
      </c>
      <c r="F1674">
        <f>IF(martianeum[[#This Row],[zawartosc '[%']]]&gt;=1,martianeum[[#This Row],[masa '[kg']]]*martianeum[[#This Row],[zawartosc '[%']]]*0.01,0)</f>
        <v>8.0948000000000011</v>
      </c>
      <c r="G1674">
        <f>martianeum[[#This Row],[stan_magazynu '[kg']]]+martianeum[[#This Row],[ile_kg_materiału_z_ładunku]]</f>
        <v>67.241499999999959</v>
      </c>
      <c r="H1674">
        <f>IF(martianeum[[#This Row],[stan_po_wydobyciu_z_ładunku]]&gt;=100,100,0)</f>
        <v>0</v>
      </c>
      <c r="I1674">
        <f>martianeum[[#This Row],[stan_po_wydobyciu_z_ładunku]]-martianeum[[#This Row],[ile_zabiera_na_orbite]]</f>
        <v>67.241499999999959</v>
      </c>
    </row>
    <row r="1675" spans="1:9" x14ac:dyDescent="0.25">
      <c r="A1675" s="1">
        <v>50314</v>
      </c>
      <c r="B1675">
        <f t="shared" si="26"/>
        <v>67.241499999999959</v>
      </c>
      <c r="C1675" t="s">
        <v>15</v>
      </c>
      <c r="D1675">
        <v>13.1</v>
      </c>
      <c r="E1675">
        <v>2</v>
      </c>
      <c r="F1675">
        <f>IF(martianeum[[#This Row],[zawartosc '[%']]]&gt;=1,martianeum[[#This Row],[masa '[kg']]]*martianeum[[#This Row],[zawartosc '[%']]]*0.01,0)</f>
        <v>0.26200000000000001</v>
      </c>
      <c r="G1675">
        <f>martianeum[[#This Row],[stan_magazynu '[kg']]]+martianeum[[#This Row],[ile_kg_materiału_z_ładunku]]</f>
        <v>67.50349999999996</v>
      </c>
      <c r="H1675">
        <f>IF(martianeum[[#This Row],[stan_po_wydobyciu_z_ładunku]]&gt;=100,100,0)</f>
        <v>0</v>
      </c>
      <c r="I1675">
        <f>martianeum[[#This Row],[stan_po_wydobyciu_z_ładunku]]-martianeum[[#This Row],[ile_zabiera_na_orbite]]</f>
        <v>67.50349999999996</v>
      </c>
    </row>
    <row r="1676" spans="1:9" x14ac:dyDescent="0.25">
      <c r="A1676" s="1">
        <v>50315</v>
      </c>
      <c r="B1676">
        <f t="shared" si="26"/>
        <v>67.50349999999996</v>
      </c>
      <c r="C1676" t="s">
        <v>23</v>
      </c>
      <c r="D1676">
        <v>23</v>
      </c>
      <c r="E1676">
        <v>0</v>
      </c>
      <c r="F1676">
        <f>IF(martianeum[[#This Row],[zawartosc '[%']]]&gt;=1,martianeum[[#This Row],[masa '[kg']]]*martianeum[[#This Row],[zawartosc '[%']]]*0.01,0)</f>
        <v>0</v>
      </c>
      <c r="G1676">
        <f>martianeum[[#This Row],[stan_magazynu '[kg']]]+martianeum[[#This Row],[ile_kg_materiału_z_ładunku]]</f>
        <v>67.50349999999996</v>
      </c>
      <c r="H1676">
        <f>IF(martianeum[[#This Row],[stan_po_wydobyciu_z_ładunku]]&gt;=100,100,0)</f>
        <v>0</v>
      </c>
      <c r="I1676">
        <f>martianeum[[#This Row],[stan_po_wydobyciu_z_ładunku]]-martianeum[[#This Row],[ile_zabiera_na_orbite]]</f>
        <v>67.50349999999996</v>
      </c>
    </row>
    <row r="1677" spans="1:9" x14ac:dyDescent="0.25">
      <c r="A1677" s="1">
        <v>50316</v>
      </c>
      <c r="B1677">
        <f t="shared" si="26"/>
        <v>67.50349999999996</v>
      </c>
      <c r="C1677" t="s">
        <v>13</v>
      </c>
      <c r="D1677">
        <v>13</v>
      </c>
      <c r="E1677">
        <v>15.8</v>
      </c>
      <c r="F1677">
        <f>IF(martianeum[[#This Row],[zawartosc '[%']]]&gt;=1,martianeum[[#This Row],[masa '[kg']]]*martianeum[[#This Row],[zawartosc '[%']]]*0.01,0)</f>
        <v>2.0540000000000003</v>
      </c>
      <c r="G1677">
        <f>martianeum[[#This Row],[stan_magazynu '[kg']]]+martianeum[[#This Row],[ile_kg_materiału_z_ładunku]]</f>
        <v>69.557499999999962</v>
      </c>
      <c r="H1677">
        <f>IF(martianeum[[#This Row],[stan_po_wydobyciu_z_ładunku]]&gt;=100,100,0)</f>
        <v>0</v>
      </c>
      <c r="I1677">
        <f>martianeum[[#This Row],[stan_po_wydobyciu_z_ładunku]]-martianeum[[#This Row],[ile_zabiera_na_orbite]]</f>
        <v>69.557499999999962</v>
      </c>
    </row>
    <row r="1678" spans="1:9" x14ac:dyDescent="0.25">
      <c r="A1678" s="1">
        <v>50317</v>
      </c>
      <c r="B1678">
        <f t="shared" si="26"/>
        <v>69.557499999999962</v>
      </c>
      <c r="C1678" t="s">
        <v>9</v>
      </c>
      <c r="D1678">
        <v>19.5</v>
      </c>
      <c r="E1678">
        <v>8</v>
      </c>
      <c r="F1678">
        <f>IF(martianeum[[#This Row],[zawartosc '[%']]]&gt;=1,martianeum[[#This Row],[masa '[kg']]]*martianeum[[#This Row],[zawartosc '[%']]]*0.01,0)</f>
        <v>1.56</v>
      </c>
      <c r="G1678">
        <f>martianeum[[#This Row],[stan_magazynu '[kg']]]+martianeum[[#This Row],[ile_kg_materiału_z_ładunku]]</f>
        <v>71.117499999999964</v>
      </c>
      <c r="H1678">
        <f>IF(martianeum[[#This Row],[stan_po_wydobyciu_z_ładunku]]&gt;=100,100,0)</f>
        <v>0</v>
      </c>
      <c r="I1678">
        <f>martianeum[[#This Row],[stan_po_wydobyciu_z_ładunku]]-martianeum[[#This Row],[ile_zabiera_na_orbite]]</f>
        <v>71.117499999999964</v>
      </c>
    </row>
    <row r="1679" spans="1:9" x14ac:dyDescent="0.25">
      <c r="A1679" s="1">
        <v>50318</v>
      </c>
      <c r="B1679">
        <f t="shared" si="26"/>
        <v>71.117499999999964</v>
      </c>
      <c r="C1679" t="s">
        <v>7</v>
      </c>
      <c r="D1679">
        <v>19.2</v>
      </c>
      <c r="E1679">
        <v>0</v>
      </c>
      <c r="F1679">
        <f>IF(martianeum[[#This Row],[zawartosc '[%']]]&gt;=1,martianeum[[#This Row],[masa '[kg']]]*martianeum[[#This Row],[zawartosc '[%']]]*0.01,0)</f>
        <v>0</v>
      </c>
      <c r="G1679">
        <f>martianeum[[#This Row],[stan_magazynu '[kg']]]+martianeum[[#This Row],[ile_kg_materiału_z_ładunku]]</f>
        <v>71.117499999999964</v>
      </c>
      <c r="H1679">
        <f>IF(martianeum[[#This Row],[stan_po_wydobyciu_z_ładunku]]&gt;=100,100,0)</f>
        <v>0</v>
      </c>
      <c r="I1679">
        <f>martianeum[[#This Row],[stan_po_wydobyciu_z_ładunku]]-martianeum[[#This Row],[ile_zabiera_na_orbite]]</f>
        <v>71.117499999999964</v>
      </c>
    </row>
    <row r="1680" spans="1:9" x14ac:dyDescent="0.25">
      <c r="A1680" s="1">
        <v>50319</v>
      </c>
      <c r="B1680">
        <f t="shared" si="26"/>
        <v>71.117499999999964</v>
      </c>
      <c r="C1680" t="s">
        <v>5</v>
      </c>
      <c r="D1680">
        <v>28.3</v>
      </c>
      <c r="E1680">
        <v>1.1000000000000001</v>
      </c>
      <c r="F1680">
        <f>IF(martianeum[[#This Row],[zawartosc '[%']]]&gt;=1,martianeum[[#This Row],[masa '[kg']]]*martianeum[[#This Row],[zawartosc '[%']]]*0.01,0)</f>
        <v>0.31130000000000002</v>
      </c>
      <c r="G1680">
        <f>martianeum[[#This Row],[stan_magazynu '[kg']]]+martianeum[[#This Row],[ile_kg_materiału_z_ładunku]]</f>
        <v>71.428799999999967</v>
      </c>
      <c r="H1680">
        <f>IF(martianeum[[#This Row],[stan_po_wydobyciu_z_ładunku]]&gt;=100,100,0)</f>
        <v>0</v>
      </c>
      <c r="I1680">
        <f>martianeum[[#This Row],[stan_po_wydobyciu_z_ładunku]]-martianeum[[#This Row],[ile_zabiera_na_orbite]]</f>
        <v>71.428799999999967</v>
      </c>
    </row>
    <row r="1681" spans="1:9" x14ac:dyDescent="0.25">
      <c r="A1681" s="1">
        <v>50320</v>
      </c>
      <c r="B1681">
        <f t="shared" si="26"/>
        <v>71.428799999999967</v>
      </c>
      <c r="C1681" t="s">
        <v>10</v>
      </c>
      <c r="D1681">
        <v>18.100000000000001</v>
      </c>
      <c r="E1681">
        <v>0</v>
      </c>
      <c r="F1681">
        <f>IF(martianeum[[#This Row],[zawartosc '[%']]]&gt;=1,martianeum[[#This Row],[masa '[kg']]]*martianeum[[#This Row],[zawartosc '[%']]]*0.01,0)</f>
        <v>0</v>
      </c>
      <c r="G1681">
        <f>martianeum[[#This Row],[stan_magazynu '[kg']]]+martianeum[[#This Row],[ile_kg_materiału_z_ładunku]]</f>
        <v>71.428799999999967</v>
      </c>
      <c r="H1681">
        <f>IF(martianeum[[#This Row],[stan_po_wydobyciu_z_ładunku]]&gt;=100,100,0)</f>
        <v>0</v>
      </c>
      <c r="I1681">
        <f>martianeum[[#This Row],[stan_po_wydobyciu_z_ładunku]]-martianeum[[#This Row],[ile_zabiera_na_orbite]]</f>
        <v>71.428799999999967</v>
      </c>
    </row>
    <row r="1682" spans="1:9" x14ac:dyDescent="0.25">
      <c r="A1682" s="1">
        <v>50321</v>
      </c>
      <c r="B1682">
        <f t="shared" si="26"/>
        <v>71.428799999999967</v>
      </c>
      <c r="C1682" t="s">
        <v>19</v>
      </c>
      <c r="D1682">
        <v>17.5</v>
      </c>
      <c r="E1682">
        <v>13.3</v>
      </c>
      <c r="F1682">
        <f>IF(martianeum[[#This Row],[zawartosc '[%']]]&gt;=1,martianeum[[#This Row],[masa '[kg']]]*martianeum[[#This Row],[zawartosc '[%']]]*0.01,0)</f>
        <v>2.3275000000000001</v>
      </c>
      <c r="G1682">
        <f>martianeum[[#This Row],[stan_magazynu '[kg']]]+martianeum[[#This Row],[ile_kg_materiału_z_ładunku]]</f>
        <v>73.756299999999968</v>
      </c>
      <c r="H1682">
        <f>IF(martianeum[[#This Row],[stan_po_wydobyciu_z_ładunku]]&gt;=100,100,0)</f>
        <v>0</v>
      </c>
      <c r="I1682">
        <f>martianeum[[#This Row],[stan_po_wydobyciu_z_ładunku]]-martianeum[[#This Row],[ile_zabiera_na_orbite]]</f>
        <v>73.756299999999968</v>
      </c>
    </row>
    <row r="1683" spans="1:9" x14ac:dyDescent="0.25">
      <c r="A1683" s="1">
        <v>50322</v>
      </c>
      <c r="B1683">
        <f t="shared" si="26"/>
        <v>73.756299999999968</v>
      </c>
      <c r="C1683" t="s">
        <v>6</v>
      </c>
      <c r="D1683">
        <v>26.7</v>
      </c>
      <c r="E1683">
        <v>12.9</v>
      </c>
      <c r="F1683">
        <f>IF(martianeum[[#This Row],[zawartosc '[%']]]&gt;=1,martianeum[[#This Row],[masa '[kg']]]*martianeum[[#This Row],[zawartosc '[%']]]*0.01,0)</f>
        <v>3.4443000000000001</v>
      </c>
      <c r="G1683">
        <f>martianeum[[#This Row],[stan_magazynu '[kg']]]+martianeum[[#This Row],[ile_kg_materiału_z_ładunku]]</f>
        <v>77.200599999999966</v>
      </c>
      <c r="H1683">
        <f>IF(martianeum[[#This Row],[stan_po_wydobyciu_z_ładunku]]&gt;=100,100,0)</f>
        <v>0</v>
      </c>
      <c r="I1683">
        <f>martianeum[[#This Row],[stan_po_wydobyciu_z_ładunku]]-martianeum[[#This Row],[ile_zabiera_na_orbite]]</f>
        <v>77.200599999999966</v>
      </c>
    </row>
    <row r="1684" spans="1:9" x14ac:dyDescent="0.25">
      <c r="A1684" s="1">
        <v>50323</v>
      </c>
      <c r="B1684">
        <f t="shared" si="26"/>
        <v>77.200599999999966</v>
      </c>
      <c r="C1684" t="s">
        <v>19</v>
      </c>
      <c r="D1684">
        <v>26.6</v>
      </c>
      <c r="E1684">
        <v>0</v>
      </c>
      <c r="F1684">
        <f>IF(martianeum[[#This Row],[zawartosc '[%']]]&gt;=1,martianeum[[#This Row],[masa '[kg']]]*martianeum[[#This Row],[zawartosc '[%']]]*0.01,0)</f>
        <v>0</v>
      </c>
      <c r="G1684">
        <f>martianeum[[#This Row],[stan_magazynu '[kg']]]+martianeum[[#This Row],[ile_kg_materiału_z_ładunku]]</f>
        <v>77.200599999999966</v>
      </c>
      <c r="H1684">
        <f>IF(martianeum[[#This Row],[stan_po_wydobyciu_z_ładunku]]&gt;=100,100,0)</f>
        <v>0</v>
      </c>
      <c r="I1684">
        <f>martianeum[[#This Row],[stan_po_wydobyciu_z_ładunku]]-martianeum[[#This Row],[ile_zabiera_na_orbite]]</f>
        <v>77.200599999999966</v>
      </c>
    </row>
    <row r="1685" spans="1:9" x14ac:dyDescent="0.25">
      <c r="A1685" s="1">
        <v>50324</v>
      </c>
      <c r="B1685">
        <f t="shared" si="26"/>
        <v>77.200599999999966</v>
      </c>
      <c r="C1685" t="s">
        <v>22</v>
      </c>
      <c r="D1685">
        <v>12.2</v>
      </c>
      <c r="E1685">
        <v>1.8</v>
      </c>
      <c r="F1685">
        <f>IF(martianeum[[#This Row],[zawartosc '[%']]]&gt;=1,martianeum[[#This Row],[masa '[kg']]]*martianeum[[#This Row],[zawartosc '[%']]]*0.01,0)</f>
        <v>0.21960000000000002</v>
      </c>
      <c r="G1685">
        <f>martianeum[[#This Row],[stan_magazynu '[kg']]]+martianeum[[#This Row],[ile_kg_materiału_z_ładunku]]</f>
        <v>77.420199999999966</v>
      </c>
      <c r="H1685">
        <f>IF(martianeum[[#This Row],[stan_po_wydobyciu_z_ładunku]]&gt;=100,100,0)</f>
        <v>0</v>
      </c>
      <c r="I1685">
        <f>martianeum[[#This Row],[stan_po_wydobyciu_z_ładunku]]-martianeum[[#This Row],[ile_zabiera_na_orbite]]</f>
        <v>77.420199999999966</v>
      </c>
    </row>
    <row r="1686" spans="1:9" x14ac:dyDescent="0.25">
      <c r="A1686" s="1">
        <v>50325</v>
      </c>
      <c r="B1686">
        <f t="shared" si="26"/>
        <v>77.420199999999966</v>
      </c>
      <c r="C1686" t="s">
        <v>7</v>
      </c>
      <c r="D1686">
        <v>27.4</v>
      </c>
      <c r="E1686">
        <v>4.8</v>
      </c>
      <c r="F1686">
        <f>IF(martianeum[[#This Row],[zawartosc '[%']]]&gt;=1,martianeum[[#This Row],[masa '[kg']]]*martianeum[[#This Row],[zawartosc '[%']]]*0.01,0)</f>
        <v>1.3151999999999999</v>
      </c>
      <c r="G1686">
        <f>martianeum[[#This Row],[stan_magazynu '[kg']]]+martianeum[[#This Row],[ile_kg_materiału_z_ładunku]]</f>
        <v>78.73539999999997</v>
      </c>
      <c r="H1686">
        <f>IF(martianeum[[#This Row],[stan_po_wydobyciu_z_ładunku]]&gt;=100,100,0)</f>
        <v>0</v>
      </c>
      <c r="I1686">
        <f>martianeum[[#This Row],[stan_po_wydobyciu_z_ładunku]]-martianeum[[#This Row],[ile_zabiera_na_orbite]]</f>
        <v>78.73539999999997</v>
      </c>
    </row>
    <row r="1687" spans="1:9" x14ac:dyDescent="0.25">
      <c r="A1687" s="1">
        <v>50326</v>
      </c>
      <c r="B1687">
        <f t="shared" si="26"/>
        <v>78.73539999999997</v>
      </c>
      <c r="C1687" t="s">
        <v>13</v>
      </c>
      <c r="D1687">
        <v>24.9</v>
      </c>
      <c r="E1687">
        <v>1.6</v>
      </c>
      <c r="F1687">
        <f>IF(martianeum[[#This Row],[zawartosc '[%']]]&gt;=1,martianeum[[#This Row],[masa '[kg']]]*martianeum[[#This Row],[zawartosc '[%']]]*0.01,0)</f>
        <v>0.39840000000000003</v>
      </c>
      <c r="G1687">
        <f>martianeum[[#This Row],[stan_magazynu '[kg']]]+martianeum[[#This Row],[ile_kg_materiału_z_ładunku]]</f>
        <v>79.133799999999965</v>
      </c>
      <c r="H1687">
        <f>IF(martianeum[[#This Row],[stan_po_wydobyciu_z_ładunku]]&gt;=100,100,0)</f>
        <v>0</v>
      </c>
      <c r="I1687">
        <f>martianeum[[#This Row],[stan_po_wydobyciu_z_ładunku]]-martianeum[[#This Row],[ile_zabiera_na_orbite]]</f>
        <v>79.133799999999965</v>
      </c>
    </row>
    <row r="1688" spans="1:9" x14ac:dyDescent="0.25">
      <c r="A1688" s="1">
        <v>50327</v>
      </c>
      <c r="B1688">
        <f t="shared" si="26"/>
        <v>79.133799999999965</v>
      </c>
      <c r="C1688" t="s">
        <v>27</v>
      </c>
      <c r="D1688">
        <v>21.4</v>
      </c>
      <c r="E1688">
        <v>5.5</v>
      </c>
      <c r="F1688">
        <f>IF(martianeum[[#This Row],[zawartosc '[%']]]&gt;=1,martianeum[[#This Row],[masa '[kg']]]*martianeum[[#This Row],[zawartosc '[%']]]*0.01,0)</f>
        <v>1.1769999999999998</v>
      </c>
      <c r="G1688">
        <f>martianeum[[#This Row],[stan_magazynu '[kg']]]+martianeum[[#This Row],[ile_kg_materiału_z_ładunku]]</f>
        <v>80.310799999999972</v>
      </c>
      <c r="H1688">
        <f>IF(martianeum[[#This Row],[stan_po_wydobyciu_z_ładunku]]&gt;=100,100,0)</f>
        <v>0</v>
      </c>
      <c r="I1688">
        <f>martianeum[[#This Row],[stan_po_wydobyciu_z_ładunku]]-martianeum[[#This Row],[ile_zabiera_na_orbite]]</f>
        <v>80.310799999999972</v>
      </c>
    </row>
    <row r="1689" spans="1:9" x14ac:dyDescent="0.25">
      <c r="A1689" s="1">
        <v>50328</v>
      </c>
      <c r="B1689">
        <f t="shared" si="26"/>
        <v>80.310799999999972</v>
      </c>
      <c r="C1689" t="s">
        <v>29</v>
      </c>
      <c r="D1689">
        <v>14.1</v>
      </c>
      <c r="E1689">
        <v>0</v>
      </c>
      <c r="F1689">
        <f>IF(martianeum[[#This Row],[zawartosc '[%']]]&gt;=1,martianeum[[#This Row],[masa '[kg']]]*martianeum[[#This Row],[zawartosc '[%']]]*0.01,0)</f>
        <v>0</v>
      </c>
      <c r="G1689">
        <f>martianeum[[#This Row],[stan_magazynu '[kg']]]+martianeum[[#This Row],[ile_kg_materiału_z_ładunku]]</f>
        <v>80.310799999999972</v>
      </c>
      <c r="H1689">
        <f>IF(martianeum[[#This Row],[stan_po_wydobyciu_z_ładunku]]&gt;=100,100,0)</f>
        <v>0</v>
      </c>
      <c r="I1689">
        <f>martianeum[[#This Row],[stan_po_wydobyciu_z_ładunku]]-martianeum[[#This Row],[ile_zabiera_na_orbite]]</f>
        <v>80.310799999999972</v>
      </c>
    </row>
    <row r="1690" spans="1:9" x14ac:dyDescent="0.25">
      <c r="A1690" s="1">
        <v>50329</v>
      </c>
      <c r="B1690">
        <f t="shared" si="26"/>
        <v>80.310799999999972</v>
      </c>
      <c r="C1690" t="s">
        <v>25</v>
      </c>
      <c r="D1690">
        <v>15.4</v>
      </c>
      <c r="E1690">
        <v>2.1</v>
      </c>
      <c r="F1690">
        <f>IF(martianeum[[#This Row],[zawartosc '[%']]]&gt;=1,martianeum[[#This Row],[masa '[kg']]]*martianeum[[#This Row],[zawartosc '[%']]]*0.01,0)</f>
        <v>0.32340000000000002</v>
      </c>
      <c r="G1690">
        <f>martianeum[[#This Row],[stan_magazynu '[kg']]]+martianeum[[#This Row],[ile_kg_materiału_z_ładunku]]</f>
        <v>80.634199999999979</v>
      </c>
      <c r="H1690">
        <f>IF(martianeum[[#This Row],[stan_po_wydobyciu_z_ładunku]]&gt;=100,100,0)</f>
        <v>0</v>
      </c>
      <c r="I1690">
        <f>martianeum[[#This Row],[stan_po_wydobyciu_z_ładunku]]-martianeum[[#This Row],[ile_zabiera_na_orbite]]</f>
        <v>80.634199999999979</v>
      </c>
    </row>
    <row r="1691" spans="1:9" x14ac:dyDescent="0.25">
      <c r="A1691" s="1">
        <v>50330</v>
      </c>
      <c r="B1691">
        <f t="shared" si="26"/>
        <v>80.634199999999979</v>
      </c>
      <c r="C1691" t="s">
        <v>13</v>
      </c>
      <c r="D1691">
        <v>27.7</v>
      </c>
      <c r="E1691">
        <v>0</v>
      </c>
      <c r="F1691">
        <f>IF(martianeum[[#This Row],[zawartosc '[%']]]&gt;=1,martianeum[[#This Row],[masa '[kg']]]*martianeum[[#This Row],[zawartosc '[%']]]*0.01,0)</f>
        <v>0</v>
      </c>
      <c r="G1691">
        <f>martianeum[[#This Row],[stan_magazynu '[kg']]]+martianeum[[#This Row],[ile_kg_materiału_z_ładunku]]</f>
        <v>80.634199999999979</v>
      </c>
      <c r="H1691">
        <f>IF(martianeum[[#This Row],[stan_po_wydobyciu_z_ładunku]]&gt;=100,100,0)</f>
        <v>0</v>
      </c>
      <c r="I1691">
        <f>martianeum[[#This Row],[stan_po_wydobyciu_z_ładunku]]-martianeum[[#This Row],[ile_zabiera_na_orbite]]</f>
        <v>80.634199999999979</v>
      </c>
    </row>
    <row r="1692" spans="1:9" x14ac:dyDescent="0.25">
      <c r="A1692" s="1">
        <v>50331</v>
      </c>
      <c r="B1692">
        <f t="shared" si="26"/>
        <v>80.634199999999979</v>
      </c>
      <c r="C1692" t="s">
        <v>10</v>
      </c>
      <c r="D1692">
        <v>15.5</v>
      </c>
      <c r="E1692">
        <v>43.4</v>
      </c>
      <c r="F1692">
        <f>IF(martianeum[[#This Row],[zawartosc '[%']]]&gt;=1,martianeum[[#This Row],[masa '[kg']]]*martianeum[[#This Row],[zawartosc '[%']]]*0.01,0)</f>
        <v>6.7269999999999994</v>
      </c>
      <c r="G1692">
        <f>martianeum[[#This Row],[stan_magazynu '[kg']]]+martianeum[[#This Row],[ile_kg_materiału_z_ładunku]]</f>
        <v>87.361199999999982</v>
      </c>
      <c r="H1692">
        <f>IF(martianeum[[#This Row],[stan_po_wydobyciu_z_ładunku]]&gt;=100,100,0)</f>
        <v>0</v>
      </c>
      <c r="I1692">
        <f>martianeum[[#This Row],[stan_po_wydobyciu_z_ładunku]]-martianeum[[#This Row],[ile_zabiera_na_orbite]]</f>
        <v>87.361199999999982</v>
      </c>
    </row>
    <row r="1693" spans="1:9" x14ac:dyDescent="0.25">
      <c r="A1693" s="1">
        <v>50332</v>
      </c>
      <c r="B1693">
        <f t="shared" si="26"/>
        <v>87.361199999999982</v>
      </c>
      <c r="C1693" t="s">
        <v>7</v>
      </c>
      <c r="D1693">
        <v>26.8</v>
      </c>
      <c r="E1693">
        <v>0</v>
      </c>
      <c r="F1693">
        <f>IF(martianeum[[#This Row],[zawartosc '[%']]]&gt;=1,martianeum[[#This Row],[masa '[kg']]]*martianeum[[#This Row],[zawartosc '[%']]]*0.01,0)</f>
        <v>0</v>
      </c>
      <c r="G1693">
        <f>martianeum[[#This Row],[stan_magazynu '[kg']]]+martianeum[[#This Row],[ile_kg_materiału_z_ładunku]]</f>
        <v>87.361199999999982</v>
      </c>
      <c r="H1693">
        <f>IF(martianeum[[#This Row],[stan_po_wydobyciu_z_ładunku]]&gt;=100,100,0)</f>
        <v>0</v>
      </c>
      <c r="I1693">
        <f>martianeum[[#This Row],[stan_po_wydobyciu_z_ładunku]]-martianeum[[#This Row],[ile_zabiera_na_orbite]]</f>
        <v>87.361199999999982</v>
      </c>
    </row>
    <row r="1694" spans="1:9" x14ac:dyDescent="0.25">
      <c r="A1694" s="1">
        <v>50333</v>
      </c>
      <c r="B1694">
        <f t="shared" si="26"/>
        <v>87.361199999999982</v>
      </c>
      <c r="C1694" t="s">
        <v>13</v>
      </c>
      <c r="D1694">
        <v>23.1</v>
      </c>
      <c r="E1694">
        <v>9.1</v>
      </c>
      <c r="F1694">
        <f>IF(martianeum[[#This Row],[zawartosc '[%']]]&gt;=1,martianeum[[#This Row],[masa '[kg']]]*martianeum[[#This Row],[zawartosc '[%']]]*0.01,0)</f>
        <v>2.1021000000000001</v>
      </c>
      <c r="G1694">
        <f>martianeum[[#This Row],[stan_magazynu '[kg']]]+martianeum[[#This Row],[ile_kg_materiału_z_ładunku]]</f>
        <v>89.463299999999975</v>
      </c>
      <c r="H1694">
        <f>IF(martianeum[[#This Row],[stan_po_wydobyciu_z_ładunku]]&gt;=100,100,0)</f>
        <v>0</v>
      </c>
      <c r="I1694">
        <f>martianeum[[#This Row],[stan_po_wydobyciu_z_ładunku]]-martianeum[[#This Row],[ile_zabiera_na_orbite]]</f>
        <v>89.463299999999975</v>
      </c>
    </row>
    <row r="1695" spans="1:9" x14ac:dyDescent="0.25">
      <c r="A1695" s="1">
        <v>50334</v>
      </c>
      <c r="B1695">
        <f t="shared" si="26"/>
        <v>89.463299999999975</v>
      </c>
      <c r="C1695" t="s">
        <v>6</v>
      </c>
      <c r="D1695">
        <v>22.8</v>
      </c>
      <c r="E1695">
        <v>12.9</v>
      </c>
      <c r="F1695">
        <f>IF(martianeum[[#This Row],[zawartosc '[%']]]&gt;=1,martianeum[[#This Row],[masa '[kg']]]*martianeum[[#This Row],[zawartosc '[%']]]*0.01,0)</f>
        <v>2.9412000000000003</v>
      </c>
      <c r="G1695">
        <f>martianeum[[#This Row],[stan_magazynu '[kg']]]+martianeum[[#This Row],[ile_kg_materiału_z_ładunku]]</f>
        <v>92.40449999999997</v>
      </c>
      <c r="H1695">
        <f>IF(martianeum[[#This Row],[stan_po_wydobyciu_z_ładunku]]&gt;=100,100,0)</f>
        <v>0</v>
      </c>
      <c r="I1695">
        <f>martianeum[[#This Row],[stan_po_wydobyciu_z_ładunku]]-martianeum[[#This Row],[ile_zabiera_na_orbite]]</f>
        <v>92.40449999999997</v>
      </c>
    </row>
    <row r="1696" spans="1:9" x14ac:dyDescent="0.25">
      <c r="A1696" s="1">
        <v>50335</v>
      </c>
      <c r="B1696">
        <f t="shared" si="26"/>
        <v>92.40449999999997</v>
      </c>
      <c r="C1696" t="s">
        <v>10</v>
      </c>
      <c r="D1696">
        <v>17.2</v>
      </c>
      <c r="E1696">
        <v>0</v>
      </c>
      <c r="F1696">
        <f>IF(martianeum[[#This Row],[zawartosc '[%']]]&gt;=1,martianeum[[#This Row],[masa '[kg']]]*martianeum[[#This Row],[zawartosc '[%']]]*0.01,0)</f>
        <v>0</v>
      </c>
      <c r="G1696">
        <f>martianeum[[#This Row],[stan_magazynu '[kg']]]+martianeum[[#This Row],[ile_kg_materiału_z_ładunku]]</f>
        <v>92.40449999999997</v>
      </c>
      <c r="H1696">
        <f>IF(martianeum[[#This Row],[stan_po_wydobyciu_z_ładunku]]&gt;=100,100,0)</f>
        <v>0</v>
      </c>
      <c r="I1696">
        <f>martianeum[[#This Row],[stan_po_wydobyciu_z_ładunku]]-martianeum[[#This Row],[ile_zabiera_na_orbite]]</f>
        <v>92.40449999999997</v>
      </c>
    </row>
    <row r="1697" spans="1:9" x14ac:dyDescent="0.25">
      <c r="A1697" s="1">
        <v>50336</v>
      </c>
      <c r="B1697">
        <f t="shared" si="26"/>
        <v>92.40449999999997</v>
      </c>
      <c r="C1697" t="s">
        <v>10</v>
      </c>
      <c r="D1697">
        <v>29.3</v>
      </c>
      <c r="E1697">
        <v>6.1</v>
      </c>
      <c r="F1697">
        <f>IF(martianeum[[#This Row],[zawartosc '[%']]]&gt;=1,martianeum[[#This Row],[masa '[kg']]]*martianeum[[#This Row],[zawartosc '[%']]]*0.01,0)</f>
        <v>1.7872999999999999</v>
      </c>
      <c r="G1697">
        <f>martianeum[[#This Row],[stan_magazynu '[kg']]]+martianeum[[#This Row],[ile_kg_materiału_z_ładunku]]</f>
        <v>94.191799999999972</v>
      </c>
      <c r="H1697">
        <f>IF(martianeum[[#This Row],[stan_po_wydobyciu_z_ładunku]]&gt;=100,100,0)</f>
        <v>0</v>
      </c>
      <c r="I1697">
        <f>martianeum[[#This Row],[stan_po_wydobyciu_z_ładunku]]-martianeum[[#This Row],[ile_zabiera_na_orbite]]</f>
        <v>94.191799999999972</v>
      </c>
    </row>
    <row r="1698" spans="1:9" x14ac:dyDescent="0.25">
      <c r="A1698" s="1">
        <v>50337</v>
      </c>
      <c r="B1698">
        <f t="shared" si="26"/>
        <v>94.191799999999972</v>
      </c>
      <c r="C1698" t="s">
        <v>13</v>
      </c>
      <c r="D1698">
        <v>19.5</v>
      </c>
      <c r="E1698">
        <v>14.2</v>
      </c>
      <c r="F1698">
        <f>IF(martianeum[[#This Row],[zawartosc '[%']]]&gt;=1,martianeum[[#This Row],[masa '[kg']]]*martianeum[[#This Row],[zawartosc '[%']]]*0.01,0)</f>
        <v>2.7689999999999997</v>
      </c>
      <c r="G1698">
        <f>martianeum[[#This Row],[stan_magazynu '[kg']]]+martianeum[[#This Row],[ile_kg_materiału_z_ładunku]]</f>
        <v>96.960799999999978</v>
      </c>
      <c r="H1698">
        <f>IF(martianeum[[#This Row],[stan_po_wydobyciu_z_ładunku]]&gt;=100,100,0)</f>
        <v>0</v>
      </c>
      <c r="I1698">
        <f>martianeum[[#This Row],[stan_po_wydobyciu_z_ładunku]]-martianeum[[#This Row],[ile_zabiera_na_orbite]]</f>
        <v>96.960799999999978</v>
      </c>
    </row>
    <row r="1699" spans="1:9" x14ac:dyDescent="0.25">
      <c r="A1699" s="1">
        <v>50338</v>
      </c>
      <c r="B1699">
        <f t="shared" si="26"/>
        <v>96.960799999999978</v>
      </c>
      <c r="C1699" t="s">
        <v>19</v>
      </c>
      <c r="D1699">
        <v>28.1</v>
      </c>
      <c r="E1699">
        <v>9.4</v>
      </c>
      <c r="F1699">
        <f>IF(martianeum[[#This Row],[zawartosc '[%']]]&gt;=1,martianeum[[#This Row],[masa '[kg']]]*martianeum[[#This Row],[zawartosc '[%']]]*0.01,0)</f>
        <v>2.6414000000000004</v>
      </c>
      <c r="G1699">
        <f>martianeum[[#This Row],[stan_magazynu '[kg']]]+martianeum[[#This Row],[ile_kg_materiału_z_ładunku]]</f>
        <v>99.602199999999982</v>
      </c>
      <c r="H1699">
        <f>IF(martianeum[[#This Row],[stan_po_wydobyciu_z_ładunku]]&gt;=100,100,0)</f>
        <v>0</v>
      </c>
      <c r="I1699">
        <f>martianeum[[#This Row],[stan_po_wydobyciu_z_ładunku]]-martianeum[[#This Row],[ile_zabiera_na_orbite]]</f>
        <v>99.602199999999982</v>
      </c>
    </row>
    <row r="1700" spans="1:9" x14ac:dyDescent="0.25">
      <c r="A1700" s="1">
        <v>50339</v>
      </c>
      <c r="B1700">
        <f t="shared" si="26"/>
        <v>99.602199999999982</v>
      </c>
      <c r="C1700" t="s">
        <v>11</v>
      </c>
      <c r="D1700">
        <v>21.1</v>
      </c>
      <c r="E1700">
        <v>12</v>
      </c>
      <c r="F1700">
        <f>IF(martianeum[[#This Row],[zawartosc '[%']]]&gt;=1,martianeum[[#This Row],[masa '[kg']]]*martianeum[[#This Row],[zawartosc '[%']]]*0.01,0)</f>
        <v>2.532</v>
      </c>
      <c r="G1700">
        <f>martianeum[[#This Row],[stan_magazynu '[kg']]]+martianeum[[#This Row],[ile_kg_materiału_z_ładunku]]</f>
        <v>102.13419999999998</v>
      </c>
      <c r="H1700">
        <f>IF(martianeum[[#This Row],[stan_po_wydobyciu_z_ładunku]]&gt;=100,100,0)</f>
        <v>100</v>
      </c>
      <c r="I1700">
        <f>martianeum[[#This Row],[stan_po_wydobyciu_z_ładunku]]-martianeum[[#This Row],[ile_zabiera_na_orbite]]</f>
        <v>2.1341999999999786</v>
      </c>
    </row>
    <row r="1701" spans="1:9" x14ac:dyDescent="0.25">
      <c r="A1701" s="1">
        <v>50340</v>
      </c>
      <c r="B1701">
        <f t="shared" si="26"/>
        <v>2.1341999999999786</v>
      </c>
      <c r="C1701" t="s">
        <v>7</v>
      </c>
      <c r="D1701">
        <v>23.8</v>
      </c>
      <c r="E1701">
        <v>13.3</v>
      </c>
      <c r="F1701">
        <f>IF(martianeum[[#This Row],[zawartosc '[%']]]&gt;=1,martianeum[[#This Row],[masa '[kg']]]*martianeum[[#This Row],[zawartosc '[%']]]*0.01,0)</f>
        <v>3.1654000000000004</v>
      </c>
      <c r="G1701">
        <f>martianeum[[#This Row],[stan_magazynu '[kg']]]+martianeum[[#This Row],[ile_kg_materiału_z_ładunku]]</f>
        <v>5.2995999999999786</v>
      </c>
      <c r="H1701">
        <f>IF(martianeum[[#This Row],[stan_po_wydobyciu_z_ładunku]]&gt;=100,100,0)</f>
        <v>0</v>
      </c>
      <c r="I1701">
        <f>martianeum[[#This Row],[stan_po_wydobyciu_z_ładunku]]-martianeum[[#This Row],[ile_zabiera_na_orbite]]</f>
        <v>5.2995999999999786</v>
      </c>
    </row>
    <row r="1702" spans="1:9" x14ac:dyDescent="0.25">
      <c r="A1702" s="1">
        <v>50341</v>
      </c>
      <c r="B1702">
        <f t="shared" si="26"/>
        <v>5.2995999999999786</v>
      </c>
      <c r="C1702" t="s">
        <v>24</v>
      </c>
      <c r="D1702">
        <v>19.399999999999999</v>
      </c>
      <c r="E1702">
        <v>2.2000000000000002</v>
      </c>
      <c r="F1702">
        <f>IF(martianeum[[#This Row],[zawartosc '[%']]]&gt;=1,martianeum[[#This Row],[masa '[kg']]]*martianeum[[#This Row],[zawartosc '[%']]]*0.01,0)</f>
        <v>0.42680000000000001</v>
      </c>
      <c r="G1702">
        <f>martianeum[[#This Row],[stan_magazynu '[kg']]]+martianeum[[#This Row],[ile_kg_materiału_z_ładunku]]</f>
        <v>5.7263999999999786</v>
      </c>
      <c r="H1702">
        <f>IF(martianeum[[#This Row],[stan_po_wydobyciu_z_ładunku]]&gt;=100,100,0)</f>
        <v>0</v>
      </c>
      <c r="I1702">
        <f>martianeum[[#This Row],[stan_po_wydobyciu_z_ładunku]]-martianeum[[#This Row],[ile_zabiera_na_orbite]]</f>
        <v>5.7263999999999786</v>
      </c>
    </row>
    <row r="1703" spans="1:9" x14ac:dyDescent="0.25">
      <c r="A1703" s="1">
        <v>50342</v>
      </c>
      <c r="B1703">
        <f t="shared" si="26"/>
        <v>5.7263999999999786</v>
      </c>
      <c r="C1703" t="s">
        <v>7</v>
      </c>
      <c r="D1703">
        <v>25.8</v>
      </c>
      <c r="E1703">
        <v>17.100000000000001</v>
      </c>
      <c r="F1703">
        <f>IF(martianeum[[#This Row],[zawartosc '[%']]]&gt;=1,martianeum[[#This Row],[masa '[kg']]]*martianeum[[#This Row],[zawartosc '[%']]]*0.01,0)</f>
        <v>4.4118000000000004</v>
      </c>
      <c r="G1703">
        <f>martianeum[[#This Row],[stan_magazynu '[kg']]]+martianeum[[#This Row],[ile_kg_materiału_z_ładunku]]</f>
        <v>10.13819999999998</v>
      </c>
      <c r="H1703">
        <f>IF(martianeum[[#This Row],[stan_po_wydobyciu_z_ładunku]]&gt;=100,100,0)</f>
        <v>0</v>
      </c>
      <c r="I1703">
        <f>martianeum[[#This Row],[stan_po_wydobyciu_z_ładunku]]-martianeum[[#This Row],[ile_zabiera_na_orbite]]</f>
        <v>10.13819999999998</v>
      </c>
    </row>
    <row r="1704" spans="1:9" x14ac:dyDescent="0.25">
      <c r="A1704" s="1">
        <v>50343</v>
      </c>
      <c r="B1704">
        <f t="shared" si="26"/>
        <v>10.13819999999998</v>
      </c>
      <c r="C1704" t="s">
        <v>7</v>
      </c>
      <c r="D1704">
        <v>30</v>
      </c>
      <c r="E1704">
        <v>6.3</v>
      </c>
      <c r="F1704">
        <f>IF(martianeum[[#This Row],[zawartosc '[%']]]&gt;=1,martianeum[[#This Row],[masa '[kg']]]*martianeum[[#This Row],[zawartosc '[%']]]*0.01,0)</f>
        <v>1.8900000000000001</v>
      </c>
      <c r="G1704">
        <f>martianeum[[#This Row],[stan_magazynu '[kg']]]+martianeum[[#This Row],[ile_kg_materiału_z_ładunku]]</f>
        <v>12.02819999999998</v>
      </c>
      <c r="H1704">
        <f>IF(martianeum[[#This Row],[stan_po_wydobyciu_z_ładunku]]&gt;=100,100,0)</f>
        <v>0</v>
      </c>
      <c r="I1704">
        <f>martianeum[[#This Row],[stan_po_wydobyciu_z_ładunku]]-martianeum[[#This Row],[ile_zabiera_na_orbite]]</f>
        <v>12.02819999999998</v>
      </c>
    </row>
    <row r="1705" spans="1:9" x14ac:dyDescent="0.25">
      <c r="A1705" s="1">
        <v>50344</v>
      </c>
      <c r="B1705">
        <f t="shared" si="26"/>
        <v>12.02819999999998</v>
      </c>
      <c r="C1705" t="s">
        <v>10</v>
      </c>
      <c r="D1705">
        <v>11</v>
      </c>
      <c r="E1705">
        <v>0</v>
      </c>
      <c r="F1705">
        <f>IF(martianeum[[#This Row],[zawartosc '[%']]]&gt;=1,martianeum[[#This Row],[masa '[kg']]]*martianeum[[#This Row],[zawartosc '[%']]]*0.01,0)</f>
        <v>0</v>
      </c>
      <c r="G1705">
        <f>martianeum[[#This Row],[stan_magazynu '[kg']]]+martianeum[[#This Row],[ile_kg_materiału_z_ładunku]]</f>
        <v>12.02819999999998</v>
      </c>
      <c r="H1705">
        <f>IF(martianeum[[#This Row],[stan_po_wydobyciu_z_ładunku]]&gt;=100,100,0)</f>
        <v>0</v>
      </c>
      <c r="I1705">
        <f>martianeum[[#This Row],[stan_po_wydobyciu_z_ładunku]]-martianeum[[#This Row],[ile_zabiera_na_orbite]]</f>
        <v>12.02819999999998</v>
      </c>
    </row>
    <row r="1706" spans="1:9" x14ac:dyDescent="0.25">
      <c r="A1706" s="1">
        <v>50345</v>
      </c>
      <c r="B1706">
        <f t="shared" si="26"/>
        <v>12.02819999999998</v>
      </c>
      <c r="C1706" t="s">
        <v>19</v>
      </c>
      <c r="D1706">
        <v>27.2</v>
      </c>
      <c r="E1706">
        <v>0</v>
      </c>
      <c r="F1706">
        <f>IF(martianeum[[#This Row],[zawartosc '[%']]]&gt;=1,martianeum[[#This Row],[masa '[kg']]]*martianeum[[#This Row],[zawartosc '[%']]]*0.01,0)</f>
        <v>0</v>
      </c>
      <c r="G1706">
        <f>martianeum[[#This Row],[stan_magazynu '[kg']]]+martianeum[[#This Row],[ile_kg_materiału_z_ładunku]]</f>
        <v>12.02819999999998</v>
      </c>
      <c r="H1706">
        <f>IF(martianeum[[#This Row],[stan_po_wydobyciu_z_ładunku]]&gt;=100,100,0)</f>
        <v>0</v>
      </c>
      <c r="I1706">
        <f>martianeum[[#This Row],[stan_po_wydobyciu_z_ładunku]]-martianeum[[#This Row],[ile_zabiera_na_orbite]]</f>
        <v>12.02819999999998</v>
      </c>
    </row>
    <row r="1707" spans="1:9" x14ac:dyDescent="0.25">
      <c r="A1707" s="1">
        <v>50346</v>
      </c>
      <c r="B1707">
        <f t="shared" si="26"/>
        <v>12.02819999999998</v>
      </c>
      <c r="C1707" t="s">
        <v>7</v>
      </c>
      <c r="D1707">
        <v>18.3</v>
      </c>
      <c r="E1707">
        <v>8.4</v>
      </c>
      <c r="F1707">
        <f>IF(martianeum[[#This Row],[zawartosc '[%']]]&gt;=1,martianeum[[#This Row],[masa '[kg']]]*martianeum[[#This Row],[zawartosc '[%']]]*0.01,0)</f>
        <v>1.5372000000000001</v>
      </c>
      <c r="G1707">
        <f>martianeum[[#This Row],[stan_magazynu '[kg']]]+martianeum[[#This Row],[ile_kg_materiału_z_ładunku]]</f>
        <v>13.565399999999981</v>
      </c>
      <c r="H1707">
        <f>IF(martianeum[[#This Row],[stan_po_wydobyciu_z_ładunku]]&gt;=100,100,0)</f>
        <v>0</v>
      </c>
      <c r="I1707">
        <f>martianeum[[#This Row],[stan_po_wydobyciu_z_ładunku]]-martianeum[[#This Row],[ile_zabiera_na_orbite]]</f>
        <v>13.565399999999981</v>
      </c>
    </row>
    <row r="1708" spans="1:9" x14ac:dyDescent="0.25">
      <c r="A1708" s="1">
        <v>50347</v>
      </c>
      <c r="B1708">
        <f t="shared" si="26"/>
        <v>13.565399999999981</v>
      </c>
      <c r="C1708" t="s">
        <v>25</v>
      </c>
      <c r="D1708">
        <v>14</v>
      </c>
      <c r="E1708">
        <v>2.5</v>
      </c>
      <c r="F1708">
        <f>IF(martianeum[[#This Row],[zawartosc '[%']]]&gt;=1,martianeum[[#This Row],[masa '[kg']]]*martianeum[[#This Row],[zawartosc '[%']]]*0.01,0)</f>
        <v>0.35000000000000003</v>
      </c>
      <c r="G1708">
        <f>martianeum[[#This Row],[stan_magazynu '[kg']]]+martianeum[[#This Row],[ile_kg_materiału_z_ładunku]]</f>
        <v>13.91539999999998</v>
      </c>
      <c r="H1708">
        <f>IF(martianeum[[#This Row],[stan_po_wydobyciu_z_ładunku]]&gt;=100,100,0)</f>
        <v>0</v>
      </c>
      <c r="I1708">
        <f>martianeum[[#This Row],[stan_po_wydobyciu_z_ładunku]]-martianeum[[#This Row],[ile_zabiera_na_orbite]]</f>
        <v>13.91539999999998</v>
      </c>
    </row>
    <row r="1709" spans="1:9" x14ac:dyDescent="0.25">
      <c r="A1709" s="1">
        <v>50348</v>
      </c>
      <c r="B1709">
        <f t="shared" si="26"/>
        <v>13.91539999999998</v>
      </c>
      <c r="C1709" t="s">
        <v>7</v>
      </c>
      <c r="D1709">
        <v>26.2</v>
      </c>
      <c r="E1709">
        <v>6.9</v>
      </c>
      <c r="F1709">
        <f>IF(martianeum[[#This Row],[zawartosc '[%']]]&gt;=1,martianeum[[#This Row],[masa '[kg']]]*martianeum[[#This Row],[zawartosc '[%']]]*0.01,0)</f>
        <v>1.8078000000000001</v>
      </c>
      <c r="G1709">
        <f>martianeum[[#This Row],[stan_magazynu '[kg']]]+martianeum[[#This Row],[ile_kg_materiału_z_ładunku]]</f>
        <v>15.723199999999981</v>
      </c>
      <c r="H1709">
        <f>IF(martianeum[[#This Row],[stan_po_wydobyciu_z_ładunku]]&gt;=100,100,0)</f>
        <v>0</v>
      </c>
      <c r="I1709">
        <f>martianeum[[#This Row],[stan_po_wydobyciu_z_ładunku]]-martianeum[[#This Row],[ile_zabiera_na_orbite]]</f>
        <v>15.723199999999981</v>
      </c>
    </row>
    <row r="1710" spans="1:9" x14ac:dyDescent="0.25">
      <c r="A1710" s="1">
        <v>50349</v>
      </c>
      <c r="B1710">
        <f t="shared" si="26"/>
        <v>15.723199999999981</v>
      </c>
      <c r="C1710" t="s">
        <v>15</v>
      </c>
      <c r="D1710">
        <v>25.5</v>
      </c>
      <c r="E1710">
        <v>8.4</v>
      </c>
      <c r="F1710">
        <f>IF(martianeum[[#This Row],[zawartosc '[%']]]&gt;=1,martianeum[[#This Row],[masa '[kg']]]*martianeum[[#This Row],[zawartosc '[%']]]*0.01,0)</f>
        <v>2.1420000000000003</v>
      </c>
      <c r="G1710">
        <f>martianeum[[#This Row],[stan_magazynu '[kg']]]+martianeum[[#This Row],[ile_kg_materiału_z_ładunku]]</f>
        <v>17.86519999999998</v>
      </c>
      <c r="H1710">
        <f>IF(martianeum[[#This Row],[stan_po_wydobyciu_z_ładunku]]&gt;=100,100,0)</f>
        <v>0</v>
      </c>
      <c r="I1710">
        <f>martianeum[[#This Row],[stan_po_wydobyciu_z_ładunku]]-martianeum[[#This Row],[ile_zabiera_na_orbite]]</f>
        <v>17.86519999999998</v>
      </c>
    </row>
    <row r="1711" spans="1:9" x14ac:dyDescent="0.25">
      <c r="A1711" s="1">
        <v>50350</v>
      </c>
      <c r="B1711">
        <f t="shared" si="26"/>
        <v>17.86519999999998</v>
      </c>
      <c r="C1711" t="s">
        <v>18</v>
      </c>
      <c r="D1711">
        <v>23.1</v>
      </c>
      <c r="E1711">
        <v>11.4</v>
      </c>
      <c r="F1711">
        <f>IF(martianeum[[#This Row],[zawartosc '[%']]]&gt;=1,martianeum[[#This Row],[masa '[kg']]]*martianeum[[#This Row],[zawartosc '[%']]]*0.01,0)</f>
        <v>2.6334000000000004</v>
      </c>
      <c r="G1711">
        <f>martianeum[[#This Row],[stan_magazynu '[kg']]]+martianeum[[#This Row],[ile_kg_materiału_z_ładunku]]</f>
        <v>20.498599999999982</v>
      </c>
      <c r="H1711">
        <f>IF(martianeum[[#This Row],[stan_po_wydobyciu_z_ładunku]]&gt;=100,100,0)</f>
        <v>0</v>
      </c>
      <c r="I1711">
        <f>martianeum[[#This Row],[stan_po_wydobyciu_z_ładunku]]-martianeum[[#This Row],[ile_zabiera_na_orbite]]</f>
        <v>20.498599999999982</v>
      </c>
    </row>
    <row r="1712" spans="1:9" x14ac:dyDescent="0.25">
      <c r="A1712" s="1">
        <v>50351</v>
      </c>
      <c r="B1712">
        <f t="shared" si="26"/>
        <v>20.498599999999982</v>
      </c>
      <c r="C1712" t="s">
        <v>12</v>
      </c>
      <c r="D1712">
        <v>21.3</v>
      </c>
      <c r="E1712">
        <v>2.8</v>
      </c>
      <c r="F1712">
        <f>IF(martianeum[[#This Row],[zawartosc '[%']]]&gt;=1,martianeum[[#This Row],[masa '[kg']]]*martianeum[[#This Row],[zawartosc '[%']]]*0.01,0)</f>
        <v>0.59640000000000004</v>
      </c>
      <c r="G1712">
        <f>martianeum[[#This Row],[stan_magazynu '[kg']]]+martianeum[[#This Row],[ile_kg_materiału_z_ładunku]]</f>
        <v>21.094999999999981</v>
      </c>
      <c r="H1712">
        <f>IF(martianeum[[#This Row],[stan_po_wydobyciu_z_ładunku]]&gt;=100,100,0)</f>
        <v>0</v>
      </c>
      <c r="I1712">
        <f>martianeum[[#This Row],[stan_po_wydobyciu_z_ładunku]]-martianeum[[#This Row],[ile_zabiera_na_orbite]]</f>
        <v>21.094999999999981</v>
      </c>
    </row>
    <row r="1713" spans="1:9" x14ac:dyDescent="0.25">
      <c r="A1713" s="1">
        <v>50352</v>
      </c>
      <c r="B1713">
        <f t="shared" si="26"/>
        <v>21.094999999999981</v>
      </c>
      <c r="C1713" t="s">
        <v>12</v>
      </c>
      <c r="D1713">
        <v>16.3</v>
      </c>
      <c r="E1713">
        <v>7.6</v>
      </c>
      <c r="F1713">
        <f>IF(martianeum[[#This Row],[zawartosc '[%']]]&gt;=1,martianeum[[#This Row],[masa '[kg']]]*martianeum[[#This Row],[zawartosc '[%']]]*0.01,0)</f>
        <v>1.2387999999999999</v>
      </c>
      <c r="G1713">
        <f>martianeum[[#This Row],[stan_magazynu '[kg']]]+martianeum[[#This Row],[ile_kg_materiału_z_ładunku]]</f>
        <v>22.333799999999982</v>
      </c>
      <c r="H1713">
        <f>IF(martianeum[[#This Row],[stan_po_wydobyciu_z_ładunku]]&gt;=100,100,0)</f>
        <v>0</v>
      </c>
      <c r="I1713">
        <f>martianeum[[#This Row],[stan_po_wydobyciu_z_ładunku]]-martianeum[[#This Row],[ile_zabiera_na_orbite]]</f>
        <v>22.333799999999982</v>
      </c>
    </row>
    <row r="1714" spans="1:9" x14ac:dyDescent="0.25">
      <c r="A1714" s="1">
        <v>50353</v>
      </c>
      <c r="B1714">
        <f t="shared" si="26"/>
        <v>22.333799999999982</v>
      </c>
      <c r="C1714" t="s">
        <v>14</v>
      </c>
      <c r="D1714">
        <v>23.7</v>
      </c>
      <c r="E1714">
        <v>7.6</v>
      </c>
      <c r="F1714">
        <f>IF(martianeum[[#This Row],[zawartosc '[%']]]&gt;=1,martianeum[[#This Row],[masa '[kg']]]*martianeum[[#This Row],[zawartosc '[%']]]*0.01,0)</f>
        <v>1.8011999999999997</v>
      </c>
      <c r="G1714">
        <f>martianeum[[#This Row],[stan_magazynu '[kg']]]+martianeum[[#This Row],[ile_kg_materiału_z_ładunku]]</f>
        <v>24.134999999999984</v>
      </c>
      <c r="H1714">
        <f>IF(martianeum[[#This Row],[stan_po_wydobyciu_z_ładunku]]&gt;=100,100,0)</f>
        <v>0</v>
      </c>
      <c r="I1714">
        <f>martianeum[[#This Row],[stan_po_wydobyciu_z_ładunku]]-martianeum[[#This Row],[ile_zabiera_na_orbite]]</f>
        <v>24.134999999999984</v>
      </c>
    </row>
    <row r="1715" spans="1:9" x14ac:dyDescent="0.25">
      <c r="A1715" s="1">
        <v>50354</v>
      </c>
      <c r="B1715">
        <f t="shared" si="26"/>
        <v>24.134999999999984</v>
      </c>
      <c r="C1715" t="s">
        <v>18</v>
      </c>
      <c r="D1715">
        <v>24.8</v>
      </c>
      <c r="E1715">
        <v>0</v>
      </c>
      <c r="F1715">
        <f>IF(martianeum[[#This Row],[zawartosc '[%']]]&gt;=1,martianeum[[#This Row],[masa '[kg']]]*martianeum[[#This Row],[zawartosc '[%']]]*0.01,0)</f>
        <v>0</v>
      </c>
      <c r="G1715">
        <f>martianeum[[#This Row],[stan_magazynu '[kg']]]+martianeum[[#This Row],[ile_kg_materiału_z_ładunku]]</f>
        <v>24.134999999999984</v>
      </c>
      <c r="H1715">
        <f>IF(martianeum[[#This Row],[stan_po_wydobyciu_z_ładunku]]&gt;=100,100,0)</f>
        <v>0</v>
      </c>
      <c r="I1715">
        <f>martianeum[[#This Row],[stan_po_wydobyciu_z_ładunku]]-martianeum[[#This Row],[ile_zabiera_na_orbite]]</f>
        <v>24.134999999999984</v>
      </c>
    </row>
    <row r="1716" spans="1:9" x14ac:dyDescent="0.25">
      <c r="A1716" s="1">
        <v>50355</v>
      </c>
      <c r="B1716">
        <f t="shared" si="26"/>
        <v>24.134999999999984</v>
      </c>
      <c r="C1716" t="s">
        <v>33</v>
      </c>
      <c r="D1716">
        <v>21.7</v>
      </c>
      <c r="E1716">
        <v>1</v>
      </c>
      <c r="F1716">
        <f>IF(martianeum[[#This Row],[zawartosc '[%']]]&gt;=1,martianeum[[#This Row],[masa '[kg']]]*martianeum[[#This Row],[zawartosc '[%']]]*0.01,0)</f>
        <v>0.217</v>
      </c>
      <c r="G1716">
        <f>martianeum[[#This Row],[stan_magazynu '[kg']]]+martianeum[[#This Row],[ile_kg_materiału_z_ładunku]]</f>
        <v>24.351999999999983</v>
      </c>
      <c r="H1716">
        <f>IF(martianeum[[#This Row],[stan_po_wydobyciu_z_ładunku]]&gt;=100,100,0)</f>
        <v>0</v>
      </c>
      <c r="I1716">
        <f>martianeum[[#This Row],[stan_po_wydobyciu_z_ładunku]]-martianeum[[#This Row],[ile_zabiera_na_orbite]]</f>
        <v>24.351999999999983</v>
      </c>
    </row>
    <row r="1717" spans="1:9" x14ac:dyDescent="0.25">
      <c r="A1717" s="1">
        <v>50356</v>
      </c>
      <c r="B1717">
        <f t="shared" si="26"/>
        <v>24.351999999999983</v>
      </c>
      <c r="C1717" t="s">
        <v>10</v>
      </c>
      <c r="D1717">
        <v>16.7</v>
      </c>
      <c r="E1717">
        <v>21</v>
      </c>
      <c r="F1717">
        <f>IF(martianeum[[#This Row],[zawartosc '[%']]]&gt;=1,martianeum[[#This Row],[masa '[kg']]]*martianeum[[#This Row],[zawartosc '[%']]]*0.01,0)</f>
        <v>3.5070000000000001</v>
      </c>
      <c r="G1717">
        <f>martianeum[[#This Row],[stan_magazynu '[kg']]]+martianeum[[#This Row],[ile_kg_materiału_z_ładunku]]</f>
        <v>27.858999999999984</v>
      </c>
      <c r="H1717">
        <f>IF(martianeum[[#This Row],[stan_po_wydobyciu_z_ładunku]]&gt;=100,100,0)</f>
        <v>0</v>
      </c>
      <c r="I1717">
        <f>martianeum[[#This Row],[stan_po_wydobyciu_z_ładunku]]-martianeum[[#This Row],[ile_zabiera_na_orbite]]</f>
        <v>27.858999999999984</v>
      </c>
    </row>
    <row r="1718" spans="1:9" x14ac:dyDescent="0.25">
      <c r="A1718" s="1">
        <v>50357</v>
      </c>
      <c r="B1718">
        <f t="shared" si="26"/>
        <v>27.858999999999984</v>
      </c>
      <c r="C1718" t="s">
        <v>23</v>
      </c>
      <c r="D1718">
        <v>22.3</v>
      </c>
      <c r="E1718">
        <v>0.1</v>
      </c>
      <c r="F1718">
        <f>IF(martianeum[[#This Row],[zawartosc '[%']]]&gt;=1,martianeum[[#This Row],[masa '[kg']]]*martianeum[[#This Row],[zawartosc '[%']]]*0.01,0)</f>
        <v>0</v>
      </c>
      <c r="G1718">
        <f>martianeum[[#This Row],[stan_magazynu '[kg']]]+martianeum[[#This Row],[ile_kg_materiału_z_ładunku]]</f>
        <v>27.858999999999984</v>
      </c>
      <c r="H1718">
        <f>IF(martianeum[[#This Row],[stan_po_wydobyciu_z_ładunku]]&gt;=100,100,0)</f>
        <v>0</v>
      </c>
      <c r="I1718">
        <f>martianeum[[#This Row],[stan_po_wydobyciu_z_ładunku]]-martianeum[[#This Row],[ile_zabiera_na_orbite]]</f>
        <v>27.858999999999984</v>
      </c>
    </row>
    <row r="1719" spans="1:9" x14ac:dyDescent="0.25">
      <c r="A1719" s="1">
        <v>50358</v>
      </c>
      <c r="B1719">
        <f t="shared" si="26"/>
        <v>27.858999999999984</v>
      </c>
      <c r="C1719" t="s">
        <v>26</v>
      </c>
      <c r="D1719">
        <v>13.6</v>
      </c>
      <c r="E1719">
        <v>0</v>
      </c>
      <c r="F1719">
        <f>IF(martianeum[[#This Row],[zawartosc '[%']]]&gt;=1,martianeum[[#This Row],[masa '[kg']]]*martianeum[[#This Row],[zawartosc '[%']]]*0.01,0)</f>
        <v>0</v>
      </c>
      <c r="G1719">
        <f>martianeum[[#This Row],[stan_magazynu '[kg']]]+martianeum[[#This Row],[ile_kg_materiału_z_ładunku]]</f>
        <v>27.858999999999984</v>
      </c>
      <c r="H1719">
        <f>IF(martianeum[[#This Row],[stan_po_wydobyciu_z_ładunku]]&gt;=100,100,0)</f>
        <v>0</v>
      </c>
      <c r="I1719">
        <f>martianeum[[#This Row],[stan_po_wydobyciu_z_ładunku]]-martianeum[[#This Row],[ile_zabiera_na_orbite]]</f>
        <v>27.858999999999984</v>
      </c>
    </row>
    <row r="1720" spans="1:9" x14ac:dyDescent="0.25">
      <c r="A1720" s="1">
        <v>50359</v>
      </c>
      <c r="B1720">
        <f t="shared" si="26"/>
        <v>27.858999999999984</v>
      </c>
      <c r="C1720" t="s">
        <v>25</v>
      </c>
      <c r="D1720">
        <v>11.8</v>
      </c>
      <c r="E1720">
        <v>2.1</v>
      </c>
      <c r="F1720">
        <f>IF(martianeum[[#This Row],[zawartosc '[%']]]&gt;=1,martianeum[[#This Row],[masa '[kg']]]*martianeum[[#This Row],[zawartosc '[%']]]*0.01,0)</f>
        <v>0.24780000000000002</v>
      </c>
      <c r="G1720">
        <f>martianeum[[#This Row],[stan_magazynu '[kg']]]+martianeum[[#This Row],[ile_kg_materiału_z_ładunku]]</f>
        <v>28.106799999999986</v>
      </c>
      <c r="H1720">
        <f>IF(martianeum[[#This Row],[stan_po_wydobyciu_z_ładunku]]&gt;=100,100,0)</f>
        <v>0</v>
      </c>
      <c r="I1720">
        <f>martianeum[[#This Row],[stan_po_wydobyciu_z_ładunku]]-martianeum[[#This Row],[ile_zabiera_na_orbite]]</f>
        <v>28.106799999999986</v>
      </c>
    </row>
    <row r="1721" spans="1:9" x14ac:dyDescent="0.25">
      <c r="A1721" s="1">
        <v>50360</v>
      </c>
      <c r="B1721">
        <f t="shared" si="26"/>
        <v>28.106799999999986</v>
      </c>
      <c r="C1721" t="s">
        <v>11</v>
      </c>
      <c r="D1721">
        <v>11.1</v>
      </c>
      <c r="E1721">
        <v>0</v>
      </c>
      <c r="F1721">
        <f>IF(martianeum[[#This Row],[zawartosc '[%']]]&gt;=1,martianeum[[#This Row],[masa '[kg']]]*martianeum[[#This Row],[zawartosc '[%']]]*0.01,0)</f>
        <v>0</v>
      </c>
      <c r="G1721">
        <f>martianeum[[#This Row],[stan_magazynu '[kg']]]+martianeum[[#This Row],[ile_kg_materiału_z_ładunku]]</f>
        <v>28.106799999999986</v>
      </c>
      <c r="H1721">
        <f>IF(martianeum[[#This Row],[stan_po_wydobyciu_z_ładunku]]&gt;=100,100,0)</f>
        <v>0</v>
      </c>
      <c r="I1721">
        <f>martianeum[[#This Row],[stan_po_wydobyciu_z_ładunku]]-martianeum[[#This Row],[ile_zabiera_na_orbite]]</f>
        <v>28.106799999999986</v>
      </c>
    </row>
    <row r="1722" spans="1:9" x14ac:dyDescent="0.25">
      <c r="A1722" s="1">
        <v>50361</v>
      </c>
      <c r="B1722">
        <f t="shared" si="26"/>
        <v>28.106799999999986</v>
      </c>
      <c r="C1722" t="s">
        <v>13</v>
      </c>
      <c r="D1722">
        <v>11.2</v>
      </c>
      <c r="E1722">
        <v>15</v>
      </c>
      <c r="F1722">
        <f>IF(martianeum[[#This Row],[zawartosc '[%']]]&gt;=1,martianeum[[#This Row],[masa '[kg']]]*martianeum[[#This Row],[zawartosc '[%']]]*0.01,0)</f>
        <v>1.68</v>
      </c>
      <c r="G1722">
        <f>martianeum[[#This Row],[stan_magazynu '[kg']]]+martianeum[[#This Row],[ile_kg_materiału_z_ładunku]]</f>
        <v>29.786799999999985</v>
      </c>
      <c r="H1722">
        <f>IF(martianeum[[#This Row],[stan_po_wydobyciu_z_ładunku]]&gt;=100,100,0)</f>
        <v>0</v>
      </c>
      <c r="I1722">
        <f>martianeum[[#This Row],[stan_po_wydobyciu_z_ładunku]]-martianeum[[#This Row],[ile_zabiera_na_orbite]]</f>
        <v>29.786799999999985</v>
      </c>
    </row>
    <row r="1723" spans="1:9" x14ac:dyDescent="0.25">
      <c r="A1723" s="1">
        <v>50362</v>
      </c>
      <c r="B1723">
        <f t="shared" si="26"/>
        <v>29.786799999999985</v>
      </c>
      <c r="C1723" t="s">
        <v>23</v>
      </c>
      <c r="D1723">
        <v>19.100000000000001</v>
      </c>
      <c r="E1723">
        <v>0</v>
      </c>
      <c r="F1723">
        <f>IF(martianeum[[#This Row],[zawartosc '[%']]]&gt;=1,martianeum[[#This Row],[masa '[kg']]]*martianeum[[#This Row],[zawartosc '[%']]]*0.01,0)</f>
        <v>0</v>
      </c>
      <c r="G1723">
        <f>martianeum[[#This Row],[stan_magazynu '[kg']]]+martianeum[[#This Row],[ile_kg_materiału_z_ładunku]]</f>
        <v>29.786799999999985</v>
      </c>
      <c r="H1723">
        <f>IF(martianeum[[#This Row],[stan_po_wydobyciu_z_ładunku]]&gt;=100,100,0)</f>
        <v>0</v>
      </c>
      <c r="I1723">
        <f>martianeum[[#This Row],[stan_po_wydobyciu_z_ładunku]]-martianeum[[#This Row],[ile_zabiera_na_orbite]]</f>
        <v>29.786799999999985</v>
      </c>
    </row>
    <row r="1724" spans="1:9" x14ac:dyDescent="0.25">
      <c r="A1724" s="1">
        <v>50363</v>
      </c>
      <c r="B1724">
        <f t="shared" si="26"/>
        <v>29.786799999999985</v>
      </c>
      <c r="C1724" t="s">
        <v>10</v>
      </c>
      <c r="D1724">
        <v>11.1</v>
      </c>
      <c r="E1724">
        <v>46.3</v>
      </c>
      <c r="F1724">
        <f>IF(martianeum[[#This Row],[zawartosc '[%']]]&gt;=1,martianeum[[#This Row],[masa '[kg']]]*martianeum[[#This Row],[zawartosc '[%']]]*0.01,0)</f>
        <v>5.1392999999999995</v>
      </c>
      <c r="G1724">
        <f>martianeum[[#This Row],[stan_magazynu '[kg']]]+martianeum[[#This Row],[ile_kg_materiału_z_ładunku]]</f>
        <v>34.926099999999984</v>
      </c>
      <c r="H1724">
        <f>IF(martianeum[[#This Row],[stan_po_wydobyciu_z_ładunku]]&gt;=100,100,0)</f>
        <v>0</v>
      </c>
      <c r="I1724">
        <f>martianeum[[#This Row],[stan_po_wydobyciu_z_ładunku]]-martianeum[[#This Row],[ile_zabiera_na_orbite]]</f>
        <v>34.926099999999984</v>
      </c>
    </row>
    <row r="1725" spans="1:9" x14ac:dyDescent="0.25">
      <c r="A1725" s="1">
        <v>50364</v>
      </c>
      <c r="B1725">
        <f t="shared" si="26"/>
        <v>34.926099999999984</v>
      </c>
      <c r="C1725" t="s">
        <v>18</v>
      </c>
      <c r="D1725">
        <v>15.1</v>
      </c>
      <c r="E1725">
        <v>6.2</v>
      </c>
      <c r="F1725">
        <f>IF(martianeum[[#This Row],[zawartosc '[%']]]&gt;=1,martianeum[[#This Row],[masa '[kg']]]*martianeum[[#This Row],[zawartosc '[%']]]*0.01,0)</f>
        <v>0.93620000000000003</v>
      </c>
      <c r="G1725">
        <f>martianeum[[#This Row],[stan_magazynu '[kg']]]+martianeum[[#This Row],[ile_kg_materiału_z_ładunku]]</f>
        <v>35.862299999999983</v>
      </c>
      <c r="H1725">
        <f>IF(martianeum[[#This Row],[stan_po_wydobyciu_z_ładunku]]&gt;=100,100,0)</f>
        <v>0</v>
      </c>
      <c r="I1725">
        <f>martianeum[[#This Row],[stan_po_wydobyciu_z_ładunku]]-martianeum[[#This Row],[ile_zabiera_na_orbite]]</f>
        <v>35.862299999999983</v>
      </c>
    </row>
    <row r="1726" spans="1:9" x14ac:dyDescent="0.25">
      <c r="A1726" s="1">
        <v>50365</v>
      </c>
      <c r="B1726">
        <f t="shared" si="26"/>
        <v>35.862299999999983</v>
      </c>
      <c r="C1726" t="s">
        <v>15</v>
      </c>
      <c r="D1726">
        <v>21.7</v>
      </c>
      <c r="E1726">
        <v>0</v>
      </c>
      <c r="F1726">
        <f>IF(martianeum[[#This Row],[zawartosc '[%']]]&gt;=1,martianeum[[#This Row],[masa '[kg']]]*martianeum[[#This Row],[zawartosc '[%']]]*0.01,0)</f>
        <v>0</v>
      </c>
      <c r="G1726">
        <f>martianeum[[#This Row],[stan_magazynu '[kg']]]+martianeum[[#This Row],[ile_kg_materiału_z_ładunku]]</f>
        <v>35.862299999999983</v>
      </c>
      <c r="H1726">
        <f>IF(martianeum[[#This Row],[stan_po_wydobyciu_z_ładunku]]&gt;=100,100,0)</f>
        <v>0</v>
      </c>
      <c r="I1726">
        <f>martianeum[[#This Row],[stan_po_wydobyciu_z_ładunku]]-martianeum[[#This Row],[ile_zabiera_na_orbite]]</f>
        <v>35.862299999999983</v>
      </c>
    </row>
    <row r="1727" spans="1:9" x14ac:dyDescent="0.25">
      <c r="A1727" s="1">
        <v>50366</v>
      </c>
      <c r="B1727">
        <f t="shared" si="26"/>
        <v>35.862299999999983</v>
      </c>
      <c r="C1727" t="s">
        <v>23</v>
      </c>
      <c r="D1727">
        <v>19.7</v>
      </c>
      <c r="E1727">
        <v>0.2</v>
      </c>
      <c r="F1727">
        <f>IF(martianeum[[#This Row],[zawartosc '[%']]]&gt;=1,martianeum[[#This Row],[masa '[kg']]]*martianeum[[#This Row],[zawartosc '[%']]]*0.01,0)</f>
        <v>0</v>
      </c>
      <c r="G1727">
        <f>martianeum[[#This Row],[stan_magazynu '[kg']]]+martianeum[[#This Row],[ile_kg_materiału_z_ładunku]]</f>
        <v>35.862299999999983</v>
      </c>
      <c r="H1727">
        <f>IF(martianeum[[#This Row],[stan_po_wydobyciu_z_ładunku]]&gt;=100,100,0)</f>
        <v>0</v>
      </c>
      <c r="I1727">
        <f>martianeum[[#This Row],[stan_po_wydobyciu_z_ładunku]]-martianeum[[#This Row],[ile_zabiera_na_orbite]]</f>
        <v>35.862299999999983</v>
      </c>
    </row>
    <row r="1728" spans="1:9" x14ac:dyDescent="0.25">
      <c r="A1728" s="1">
        <v>50367</v>
      </c>
      <c r="B1728">
        <f t="shared" si="26"/>
        <v>35.862299999999983</v>
      </c>
      <c r="C1728" t="s">
        <v>7</v>
      </c>
      <c r="D1728">
        <v>17.5</v>
      </c>
      <c r="E1728">
        <v>2.2000000000000002</v>
      </c>
      <c r="F1728">
        <f>IF(martianeum[[#This Row],[zawartosc '[%']]]&gt;=1,martianeum[[#This Row],[masa '[kg']]]*martianeum[[#This Row],[zawartosc '[%']]]*0.01,0)</f>
        <v>0.38500000000000001</v>
      </c>
      <c r="G1728">
        <f>martianeum[[#This Row],[stan_magazynu '[kg']]]+martianeum[[#This Row],[ile_kg_materiału_z_ładunku]]</f>
        <v>36.247299999999981</v>
      </c>
      <c r="H1728">
        <f>IF(martianeum[[#This Row],[stan_po_wydobyciu_z_ładunku]]&gt;=100,100,0)</f>
        <v>0</v>
      </c>
      <c r="I1728">
        <f>martianeum[[#This Row],[stan_po_wydobyciu_z_ładunku]]-martianeum[[#This Row],[ile_zabiera_na_orbite]]</f>
        <v>36.247299999999981</v>
      </c>
    </row>
    <row r="1729" spans="1:9" x14ac:dyDescent="0.25">
      <c r="A1729" s="1">
        <v>50368</v>
      </c>
      <c r="B1729">
        <f t="shared" si="26"/>
        <v>36.247299999999981</v>
      </c>
      <c r="C1729" t="s">
        <v>6</v>
      </c>
      <c r="D1729">
        <v>18.8</v>
      </c>
      <c r="E1729">
        <v>11.3</v>
      </c>
      <c r="F1729">
        <f>IF(martianeum[[#This Row],[zawartosc '[%']]]&gt;=1,martianeum[[#This Row],[masa '[kg']]]*martianeum[[#This Row],[zawartosc '[%']]]*0.01,0)</f>
        <v>2.1244000000000005</v>
      </c>
      <c r="G1729">
        <f>martianeum[[#This Row],[stan_magazynu '[kg']]]+martianeum[[#This Row],[ile_kg_materiału_z_ładunku]]</f>
        <v>38.371699999999983</v>
      </c>
      <c r="H1729">
        <f>IF(martianeum[[#This Row],[stan_po_wydobyciu_z_ładunku]]&gt;=100,100,0)</f>
        <v>0</v>
      </c>
      <c r="I1729">
        <f>martianeum[[#This Row],[stan_po_wydobyciu_z_ładunku]]-martianeum[[#This Row],[ile_zabiera_na_orbite]]</f>
        <v>38.371699999999983</v>
      </c>
    </row>
    <row r="1730" spans="1:9" x14ac:dyDescent="0.25">
      <c r="A1730" s="1">
        <v>50369</v>
      </c>
      <c r="B1730">
        <f t="shared" si="26"/>
        <v>38.371699999999983</v>
      </c>
      <c r="C1730" t="s">
        <v>30</v>
      </c>
      <c r="D1730">
        <v>19.600000000000001</v>
      </c>
      <c r="E1730">
        <v>0.3</v>
      </c>
      <c r="F1730">
        <f>IF(martianeum[[#This Row],[zawartosc '[%']]]&gt;=1,martianeum[[#This Row],[masa '[kg']]]*martianeum[[#This Row],[zawartosc '[%']]]*0.01,0)</f>
        <v>0</v>
      </c>
      <c r="G1730">
        <f>martianeum[[#This Row],[stan_magazynu '[kg']]]+martianeum[[#This Row],[ile_kg_materiału_z_ładunku]]</f>
        <v>38.371699999999983</v>
      </c>
      <c r="H1730">
        <f>IF(martianeum[[#This Row],[stan_po_wydobyciu_z_ładunku]]&gt;=100,100,0)</f>
        <v>0</v>
      </c>
      <c r="I1730">
        <f>martianeum[[#This Row],[stan_po_wydobyciu_z_ładunku]]-martianeum[[#This Row],[ile_zabiera_na_orbite]]</f>
        <v>38.371699999999983</v>
      </c>
    </row>
    <row r="1731" spans="1:9" x14ac:dyDescent="0.25">
      <c r="A1731" s="1">
        <v>50370</v>
      </c>
      <c r="B1731">
        <f t="shared" si="26"/>
        <v>38.371699999999983</v>
      </c>
      <c r="C1731" t="s">
        <v>11</v>
      </c>
      <c r="D1731">
        <v>24.4</v>
      </c>
      <c r="E1731">
        <v>22</v>
      </c>
      <c r="F1731">
        <f>IF(martianeum[[#This Row],[zawartosc '[%']]]&gt;=1,martianeum[[#This Row],[masa '[kg']]]*martianeum[[#This Row],[zawartosc '[%']]]*0.01,0)</f>
        <v>5.3679999999999994</v>
      </c>
      <c r="G1731">
        <f>martianeum[[#This Row],[stan_magazynu '[kg']]]+martianeum[[#This Row],[ile_kg_materiału_z_ładunku]]</f>
        <v>43.739699999999985</v>
      </c>
      <c r="H1731">
        <f>IF(martianeum[[#This Row],[stan_po_wydobyciu_z_ładunku]]&gt;=100,100,0)</f>
        <v>0</v>
      </c>
      <c r="I1731">
        <f>martianeum[[#This Row],[stan_po_wydobyciu_z_ładunku]]-martianeum[[#This Row],[ile_zabiera_na_orbite]]</f>
        <v>43.739699999999985</v>
      </c>
    </row>
    <row r="1732" spans="1:9" x14ac:dyDescent="0.25">
      <c r="A1732" s="1">
        <v>50371</v>
      </c>
      <c r="B1732">
        <f t="shared" ref="B1732:B1795" si="27">I1731</f>
        <v>43.739699999999985</v>
      </c>
      <c r="C1732" t="s">
        <v>23</v>
      </c>
      <c r="D1732">
        <v>10.5</v>
      </c>
      <c r="E1732">
        <v>0.1</v>
      </c>
      <c r="F1732">
        <f>IF(martianeum[[#This Row],[zawartosc '[%']]]&gt;=1,martianeum[[#This Row],[masa '[kg']]]*martianeum[[#This Row],[zawartosc '[%']]]*0.01,0)</f>
        <v>0</v>
      </c>
      <c r="G1732">
        <f>martianeum[[#This Row],[stan_magazynu '[kg']]]+martianeum[[#This Row],[ile_kg_materiału_z_ładunku]]</f>
        <v>43.739699999999985</v>
      </c>
      <c r="H1732">
        <f>IF(martianeum[[#This Row],[stan_po_wydobyciu_z_ładunku]]&gt;=100,100,0)</f>
        <v>0</v>
      </c>
      <c r="I1732">
        <f>martianeum[[#This Row],[stan_po_wydobyciu_z_ładunku]]-martianeum[[#This Row],[ile_zabiera_na_orbite]]</f>
        <v>43.739699999999985</v>
      </c>
    </row>
    <row r="1733" spans="1:9" x14ac:dyDescent="0.25">
      <c r="A1733" s="1">
        <v>50372</v>
      </c>
      <c r="B1733">
        <f t="shared" si="27"/>
        <v>43.739699999999985</v>
      </c>
      <c r="C1733" t="s">
        <v>9</v>
      </c>
      <c r="D1733">
        <v>23.5</v>
      </c>
      <c r="E1733">
        <v>0</v>
      </c>
      <c r="F1733">
        <f>IF(martianeum[[#This Row],[zawartosc '[%']]]&gt;=1,martianeum[[#This Row],[masa '[kg']]]*martianeum[[#This Row],[zawartosc '[%']]]*0.01,0)</f>
        <v>0</v>
      </c>
      <c r="G1733">
        <f>martianeum[[#This Row],[stan_magazynu '[kg']]]+martianeum[[#This Row],[ile_kg_materiału_z_ładunku]]</f>
        <v>43.739699999999985</v>
      </c>
      <c r="H1733">
        <f>IF(martianeum[[#This Row],[stan_po_wydobyciu_z_ładunku]]&gt;=100,100,0)</f>
        <v>0</v>
      </c>
      <c r="I1733">
        <f>martianeum[[#This Row],[stan_po_wydobyciu_z_ładunku]]-martianeum[[#This Row],[ile_zabiera_na_orbite]]</f>
        <v>43.739699999999985</v>
      </c>
    </row>
    <row r="1734" spans="1:9" x14ac:dyDescent="0.25">
      <c r="A1734" s="1">
        <v>50373</v>
      </c>
      <c r="B1734">
        <f t="shared" si="27"/>
        <v>43.739699999999985</v>
      </c>
      <c r="C1734" t="s">
        <v>27</v>
      </c>
      <c r="D1734">
        <v>19.2</v>
      </c>
      <c r="E1734">
        <v>0</v>
      </c>
      <c r="F1734">
        <f>IF(martianeum[[#This Row],[zawartosc '[%']]]&gt;=1,martianeum[[#This Row],[masa '[kg']]]*martianeum[[#This Row],[zawartosc '[%']]]*0.01,0)</f>
        <v>0</v>
      </c>
      <c r="G1734">
        <f>martianeum[[#This Row],[stan_magazynu '[kg']]]+martianeum[[#This Row],[ile_kg_materiału_z_ładunku]]</f>
        <v>43.739699999999985</v>
      </c>
      <c r="H1734">
        <f>IF(martianeum[[#This Row],[stan_po_wydobyciu_z_ładunku]]&gt;=100,100,0)</f>
        <v>0</v>
      </c>
      <c r="I1734">
        <f>martianeum[[#This Row],[stan_po_wydobyciu_z_ładunku]]-martianeum[[#This Row],[ile_zabiera_na_orbite]]</f>
        <v>43.739699999999985</v>
      </c>
    </row>
    <row r="1735" spans="1:9" x14ac:dyDescent="0.25">
      <c r="A1735" s="1">
        <v>50374</v>
      </c>
      <c r="B1735">
        <f t="shared" si="27"/>
        <v>43.739699999999985</v>
      </c>
      <c r="C1735" t="s">
        <v>6</v>
      </c>
      <c r="D1735">
        <v>11</v>
      </c>
      <c r="E1735">
        <v>0</v>
      </c>
      <c r="F1735">
        <f>IF(martianeum[[#This Row],[zawartosc '[%']]]&gt;=1,martianeum[[#This Row],[masa '[kg']]]*martianeum[[#This Row],[zawartosc '[%']]]*0.01,0)</f>
        <v>0</v>
      </c>
      <c r="G1735">
        <f>martianeum[[#This Row],[stan_magazynu '[kg']]]+martianeum[[#This Row],[ile_kg_materiału_z_ładunku]]</f>
        <v>43.739699999999985</v>
      </c>
      <c r="H1735">
        <f>IF(martianeum[[#This Row],[stan_po_wydobyciu_z_ładunku]]&gt;=100,100,0)</f>
        <v>0</v>
      </c>
      <c r="I1735">
        <f>martianeum[[#This Row],[stan_po_wydobyciu_z_ładunku]]-martianeum[[#This Row],[ile_zabiera_na_orbite]]</f>
        <v>43.739699999999985</v>
      </c>
    </row>
    <row r="1736" spans="1:9" x14ac:dyDescent="0.25">
      <c r="A1736" s="1">
        <v>50375</v>
      </c>
      <c r="B1736">
        <f t="shared" si="27"/>
        <v>43.739699999999985</v>
      </c>
      <c r="C1736" t="s">
        <v>11</v>
      </c>
      <c r="D1736">
        <v>10.4</v>
      </c>
      <c r="E1736">
        <v>0</v>
      </c>
      <c r="F1736">
        <f>IF(martianeum[[#This Row],[zawartosc '[%']]]&gt;=1,martianeum[[#This Row],[masa '[kg']]]*martianeum[[#This Row],[zawartosc '[%']]]*0.01,0)</f>
        <v>0</v>
      </c>
      <c r="G1736">
        <f>martianeum[[#This Row],[stan_magazynu '[kg']]]+martianeum[[#This Row],[ile_kg_materiału_z_ładunku]]</f>
        <v>43.739699999999985</v>
      </c>
      <c r="H1736">
        <f>IF(martianeum[[#This Row],[stan_po_wydobyciu_z_ładunku]]&gt;=100,100,0)</f>
        <v>0</v>
      </c>
      <c r="I1736">
        <f>martianeum[[#This Row],[stan_po_wydobyciu_z_ładunku]]-martianeum[[#This Row],[ile_zabiera_na_orbite]]</f>
        <v>43.739699999999985</v>
      </c>
    </row>
    <row r="1737" spans="1:9" x14ac:dyDescent="0.25">
      <c r="A1737" s="1">
        <v>50376</v>
      </c>
      <c r="B1737">
        <f t="shared" si="27"/>
        <v>43.739699999999985</v>
      </c>
      <c r="C1737" t="s">
        <v>7</v>
      </c>
      <c r="D1737">
        <v>11.9</v>
      </c>
      <c r="E1737">
        <v>9</v>
      </c>
      <c r="F1737">
        <f>IF(martianeum[[#This Row],[zawartosc '[%']]]&gt;=1,martianeum[[#This Row],[masa '[kg']]]*martianeum[[#This Row],[zawartosc '[%']]]*0.01,0)</f>
        <v>1.0710000000000002</v>
      </c>
      <c r="G1737">
        <f>martianeum[[#This Row],[stan_magazynu '[kg']]]+martianeum[[#This Row],[ile_kg_materiału_z_ładunku]]</f>
        <v>44.810699999999983</v>
      </c>
      <c r="H1737">
        <f>IF(martianeum[[#This Row],[stan_po_wydobyciu_z_ładunku]]&gt;=100,100,0)</f>
        <v>0</v>
      </c>
      <c r="I1737">
        <f>martianeum[[#This Row],[stan_po_wydobyciu_z_ładunku]]-martianeum[[#This Row],[ile_zabiera_na_orbite]]</f>
        <v>44.810699999999983</v>
      </c>
    </row>
    <row r="1738" spans="1:9" x14ac:dyDescent="0.25">
      <c r="A1738" s="1">
        <v>50377</v>
      </c>
      <c r="B1738">
        <f t="shared" si="27"/>
        <v>44.810699999999983</v>
      </c>
      <c r="C1738" t="s">
        <v>14</v>
      </c>
      <c r="D1738">
        <v>23.1</v>
      </c>
      <c r="E1738">
        <v>2</v>
      </c>
      <c r="F1738">
        <f>IF(martianeum[[#This Row],[zawartosc '[%']]]&gt;=1,martianeum[[#This Row],[masa '[kg']]]*martianeum[[#This Row],[zawartosc '[%']]]*0.01,0)</f>
        <v>0.46200000000000002</v>
      </c>
      <c r="G1738">
        <f>martianeum[[#This Row],[stan_magazynu '[kg']]]+martianeum[[#This Row],[ile_kg_materiału_z_ładunku]]</f>
        <v>45.272699999999986</v>
      </c>
      <c r="H1738">
        <f>IF(martianeum[[#This Row],[stan_po_wydobyciu_z_ładunku]]&gt;=100,100,0)</f>
        <v>0</v>
      </c>
      <c r="I1738">
        <f>martianeum[[#This Row],[stan_po_wydobyciu_z_ładunku]]-martianeum[[#This Row],[ile_zabiera_na_orbite]]</f>
        <v>45.272699999999986</v>
      </c>
    </row>
    <row r="1739" spans="1:9" x14ac:dyDescent="0.25">
      <c r="A1739" s="1">
        <v>50378</v>
      </c>
      <c r="B1739">
        <f t="shared" si="27"/>
        <v>45.272699999999986</v>
      </c>
      <c r="C1739" t="s">
        <v>19</v>
      </c>
      <c r="D1739">
        <v>18.600000000000001</v>
      </c>
      <c r="E1739">
        <v>17.2</v>
      </c>
      <c r="F1739">
        <f>IF(martianeum[[#This Row],[zawartosc '[%']]]&gt;=1,martianeum[[#This Row],[masa '[kg']]]*martianeum[[#This Row],[zawartosc '[%']]]*0.01,0)</f>
        <v>3.1992000000000003</v>
      </c>
      <c r="G1739">
        <f>martianeum[[#This Row],[stan_magazynu '[kg']]]+martianeum[[#This Row],[ile_kg_materiału_z_ładunku]]</f>
        <v>48.471899999999984</v>
      </c>
      <c r="H1739">
        <f>IF(martianeum[[#This Row],[stan_po_wydobyciu_z_ładunku]]&gt;=100,100,0)</f>
        <v>0</v>
      </c>
      <c r="I1739">
        <f>martianeum[[#This Row],[stan_po_wydobyciu_z_ładunku]]-martianeum[[#This Row],[ile_zabiera_na_orbite]]</f>
        <v>48.471899999999984</v>
      </c>
    </row>
    <row r="1740" spans="1:9" x14ac:dyDescent="0.25">
      <c r="A1740" s="1">
        <v>50379</v>
      </c>
      <c r="B1740">
        <f t="shared" si="27"/>
        <v>48.471899999999984</v>
      </c>
      <c r="C1740" t="s">
        <v>6</v>
      </c>
      <c r="D1740">
        <v>21.8</v>
      </c>
      <c r="E1740">
        <v>12.3</v>
      </c>
      <c r="F1740">
        <f>IF(martianeum[[#This Row],[zawartosc '[%']]]&gt;=1,martianeum[[#This Row],[masa '[kg']]]*martianeum[[#This Row],[zawartosc '[%']]]*0.01,0)</f>
        <v>2.6814000000000004</v>
      </c>
      <c r="G1740">
        <f>martianeum[[#This Row],[stan_magazynu '[kg']]]+martianeum[[#This Row],[ile_kg_materiału_z_ładunku]]</f>
        <v>51.153299999999987</v>
      </c>
      <c r="H1740">
        <f>IF(martianeum[[#This Row],[stan_po_wydobyciu_z_ładunku]]&gt;=100,100,0)</f>
        <v>0</v>
      </c>
      <c r="I1740">
        <f>martianeum[[#This Row],[stan_po_wydobyciu_z_ładunku]]-martianeum[[#This Row],[ile_zabiera_na_orbite]]</f>
        <v>51.153299999999987</v>
      </c>
    </row>
    <row r="1741" spans="1:9" x14ac:dyDescent="0.25">
      <c r="A1741" s="1">
        <v>50380</v>
      </c>
      <c r="B1741">
        <f t="shared" si="27"/>
        <v>51.153299999999987</v>
      </c>
      <c r="C1741" t="s">
        <v>14</v>
      </c>
      <c r="D1741">
        <v>27.7</v>
      </c>
      <c r="E1741">
        <v>7.4</v>
      </c>
      <c r="F1741">
        <f>IF(martianeum[[#This Row],[zawartosc '[%']]]&gt;=1,martianeum[[#This Row],[masa '[kg']]]*martianeum[[#This Row],[zawartosc '[%']]]*0.01,0)</f>
        <v>2.0498000000000003</v>
      </c>
      <c r="G1741">
        <f>martianeum[[#This Row],[stan_magazynu '[kg']]]+martianeum[[#This Row],[ile_kg_materiału_z_ładunku]]</f>
        <v>53.203099999999985</v>
      </c>
      <c r="H1741">
        <f>IF(martianeum[[#This Row],[stan_po_wydobyciu_z_ładunku]]&gt;=100,100,0)</f>
        <v>0</v>
      </c>
      <c r="I1741">
        <f>martianeum[[#This Row],[stan_po_wydobyciu_z_ładunku]]-martianeum[[#This Row],[ile_zabiera_na_orbite]]</f>
        <v>53.203099999999985</v>
      </c>
    </row>
    <row r="1742" spans="1:9" x14ac:dyDescent="0.25">
      <c r="A1742" s="1">
        <v>50381</v>
      </c>
      <c r="B1742">
        <f t="shared" si="27"/>
        <v>53.203099999999985</v>
      </c>
      <c r="C1742" t="s">
        <v>19</v>
      </c>
      <c r="D1742">
        <v>23.2</v>
      </c>
      <c r="E1742">
        <v>24</v>
      </c>
      <c r="F1742">
        <f>IF(martianeum[[#This Row],[zawartosc '[%']]]&gt;=1,martianeum[[#This Row],[masa '[kg']]]*martianeum[[#This Row],[zawartosc '[%']]]*0.01,0)</f>
        <v>5.5679999999999996</v>
      </c>
      <c r="G1742">
        <f>martianeum[[#This Row],[stan_magazynu '[kg']]]+martianeum[[#This Row],[ile_kg_materiału_z_ładunku]]</f>
        <v>58.771099999999983</v>
      </c>
      <c r="H1742">
        <f>IF(martianeum[[#This Row],[stan_po_wydobyciu_z_ładunku]]&gt;=100,100,0)</f>
        <v>0</v>
      </c>
      <c r="I1742">
        <f>martianeum[[#This Row],[stan_po_wydobyciu_z_ładunku]]-martianeum[[#This Row],[ile_zabiera_na_orbite]]</f>
        <v>58.771099999999983</v>
      </c>
    </row>
    <row r="1743" spans="1:9" x14ac:dyDescent="0.25">
      <c r="A1743" s="1">
        <v>50382</v>
      </c>
      <c r="B1743">
        <f t="shared" si="27"/>
        <v>58.771099999999983</v>
      </c>
      <c r="C1743" t="s">
        <v>19</v>
      </c>
      <c r="D1743">
        <v>25.8</v>
      </c>
      <c r="E1743">
        <v>16.100000000000001</v>
      </c>
      <c r="F1743">
        <f>IF(martianeum[[#This Row],[zawartosc '[%']]]&gt;=1,martianeum[[#This Row],[masa '[kg']]]*martianeum[[#This Row],[zawartosc '[%']]]*0.01,0)</f>
        <v>4.1538000000000004</v>
      </c>
      <c r="G1743">
        <f>martianeum[[#This Row],[stan_magazynu '[kg']]]+martianeum[[#This Row],[ile_kg_materiału_z_ładunku]]</f>
        <v>62.92489999999998</v>
      </c>
      <c r="H1743">
        <f>IF(martianeum[[#This Row],[stan_po_wydobyciu_z_ładunku]]&gt;=100,100,0)</f>
        <v>0</v>
      </c>
      <c r="I1743">
        <f>martianeum[[#This Row],[stan_po_wydobyciu_z_ładunku]]-martianeum[[#This Row],[ile_zabiera_na_orbite]]</f>
        <v>62.92489999999998</v>
      </c>
    </row>
    <row r="1744" spans="1:9" x14ac:dyDescent="0.25">
      <c r="A1744" s="1">
        <v>50383</v>
      </c>
      <c r="B1744">
        <f t="shared" si="27"/>
        <v>62.92489999999998</v>
      </c>
      <c r="C1744" t="s">
        <v>5</v>
      </c>
      <c r="D1744">
        <v>19.8</v>
      </c>
      <c r="E1744">
        <v>6.6</v>
      </c>
      <c r="F1744">
        <f>IF(martianeum[[#This Row],[zawartosc '[%']]]&gt;=1,martianeum[[#This Row],[masa '[kg']]]*martianeum[[#This Row],[zawartosc '[%']]]*0.01,0)</f>
        <v>1.3068000000000002</v>
      </c>
      <c r="G1744">
        <f>martianeum[[#This Row],[stan_magazynu '[kg']]]+martianeum[[#This Row],[ile_kg_materiału_z_ładunku]]</f>
        <v>64.231699999999975</v>
      </c>
      <c r="H1744">
        <f>IF(martianeum[[#This Row],[stan_po_wydobyciu_z_ładunku]]&gt;=100,100,0)</f>
        <v>0</v>
      </c>
      <c r="I1744">
        <f>martianeum[[#This Row],[stan_po_wydobyciu_z_ładunku]]-martianeum[[#This Row],[ile_zabiera_na_orbite]]</f>
        <v>64.231699999999975</v>
      </c>
    </row>
    <row r="1745" spans="1:9" x14ac:dyDescent="0.25">
      <c r="A1745" s="1">
        <v>50384</v>
      </c>
      <c r="B1745">
        <f t="shared" si="27"/>
        <v>64.231699999999975</v>
      </c>
      <c r="C1745" t="s">
        <v>18</v>
      </c>
      <c r="D1745">
        <v>11.2</v>
      </c>
      <c r="E1745">
        <v>7.5</v>
      </c>
      <c r="F1745">
        <f>IF(martianeum[[#This Row],[zawartosc '[%']]]&gt;=1,martianeum[[#This Row],[masa '[kg']]]*martianeum[[#This Row],[zawartosc '[%']]]*0.01,0)</f>
        <v>0.84</v>
      </c>
      <c r="G1745">
        <f>martianeum[[#This Row],[stan_magazynu '[kg']]]+martianeum[[#This Row],[ile_kg_materiału_z_ładunku]]</f>
        <v>65.071699999999979</v>
      </c>
      <c r="H1745">
        <f>IF(martianeum[[#This Row],[stan_po_wydobyciu_z_ładunku]]&gt;=100,100,0)</f>
        <v>0</v>
      </c>
      <c r="I1745">
        <f>martianeum[[#This Row],[stan_po_wydobyciu_z_ładunku]]-martianeum[[#This Row],[ile_zabiera_na_orbite]]</f>
        <v>65.071699999999979</v>
      </c>
    </row>
    <row r="1746" spans="1:9" x14ac:dyDescent="0.25">
      <c r="A1746" s="1">
        <v>50385</v>
      </c>
      <c r="B1746">
        <f t="shared" si="27"/>
        <v>65.071699999999979</v>
      </c>
      <c r="C1746" t="s">
        <v>10</v>
      </c>
      <c r="D1746">
        <v>15.7</v>
      </c>
      <c r="E1746">
        <v>0</v>
      </c>
      <c r="F1746">
        <f>IF(martianeum[[#This Row],[zawartosc '[%']]]&gt;=1,martianeum[[#This Row],[masa '[kg']]]*martianeum[[#This Row],[zawartosc '[%']]]*0.01,0)</f>
        <v>0</v>
      </c>
      <c r="G1746">
        <f>martianeum[[#This Row],[stan_magazynu '[kg']]]+martianeum[[#This Row],[ile_kg_materiału_z_ładunku]]</f>
        <v>65.071699999999979</v>
      </c>
      <c r="H1746">
        <f>IF(martianeum[[#This Row],[stan_po_wydobyciu_z_ładunku]]&gt;=100,100,0)</f>
        <v>0</v>
      </c>
      <c r="I1746">
        <f>martianeum[[#This Row],[stan_po_wydobyciu_z_ładunku]]-martianeum[[#This Row],[ile_zabiera_na_orbite]]</f>
        <v>65.071699999999979</v>
      </c>
    </row>
    <row r="1747" spans="1:9" x14ac:dyDescent="0.25">
      <c r="A1747" s="1">
        <v>50386</v>
      </c>
      <c r="B1747">
        <f t="shared" si="27"/>
        <v>65.071699999999979</v>
      </c>
      <c r="C1747" t="s">
        <v>30</v>
      </c>
      <c r="D1747">
        <v>23.6</v>
      </c>
      <c r="E1747">
        <v>0.6</v>
      </c>
      <c r="F1747">
        <f>IF(martianeum[[#This Row],[zawartosc '[%']]]&gt;=1,martianeum[[#This Row],[masa '[kg']]]*martianeum[[#This Row],[zawartosc '[%']]]*0.01,0)</f>
        <v>0</v>
      </c>
      <c r="G1747">
        <f>martianeum[[#This Row],[stan_magazynu '[kg']]]+martianeum[[#This Row],[ile_kg_materiału_z_ładunku]]</f>
        <v>65.071699999999979</v>
      </c>
      <c r="H1747">
        <f>IF(martianeum[[#This Row],[stan_po_wydobyciu_z_ładunku]]&gt;=100,100,0)</f>
        <v>0</v>
      </c>
      <c r="I1747">
        <f>martianeum[[#This Row],[stan_po_wydobyciu_z_ładunku]]-martianeum[[#This Row],[ile_zabiera_na_orbite]]</f>
        <v>65.071699999999979</v>
      </c>
    </row>
    <row r="1748" spans="1:9" x14ac:dyDescent="0.25">
      <c r="A1748" s="1">
        <v>50387</v>
      </c>
      <c r="B1748">
        <f t="shared" si="27"/>
        <v>65.071699999999979</v>
      </c>
      <c r="C1748" t="s">
        <v>8</v>
      </c>
      <c r="D1748">
        <v>27.5</v>
      </c>
      <c r="E1748">
        <v>5.3</v>
      </c>
      <c r="F1748">
        <f>IF(martianeum[[#This Row],[zawartosc '[%']]]&gt;=1,martianeum[[#This Row],[masa '[kg']]]*martianeum[[#This Row],[zawartosc '[%']]]*0.01,0)</f>
        <v>1.4575</v>
      </c>
      <c r="G1748">
        <f>martianeum[[#This Row],[stan_magazynu '[kg']]]+martianeum[[#This Row],[ile_kg_materiału_z_ładunku]]</f>
        <v>66.529199999999975</v>
      </c>
      <c r="H1748">
        <f>IF(martianeum[[#This Row],[stan_po_wydobyciu_z_ładunku]]&gt;=100,100,0)</f>
        <v>0</v>
      </c>
      <c r="I1748">
        <f>martianeum[[#This Row],[stan_po_wydobyciu_z_ładunku]]-martianeum[[#This Row],[ile_zabiera_na_orbite]]</f>
        <v>66.529199999999975</v>
      </c>
    </row>
    <row r="1749" spans="1:9" x14ac:dyDescent="0.25">
      <c r="A1749" s="1">
        <v>50388</v>
      </c>
      <c r="B1749">
        <f t="shared" si="27"/>
        <v>66.529199999999975</v>
      </c>
      <c r="C1749" t="s">
        <v>5</v>
      </c>
      <c r="D1749">
        <v>17.3</v>
      </c>
      <c r="E1749">
        <v>0</v>
      </c>
      <c r="F1749">
        <f>IF(martianeum[[#This Row],[zawartosc '[%']]]&gt;=1,martianeum[[#This Row],[masa '[kg']]]*martianeum[[#This Row],[zawartosc '[%']]]*0.01,0)</f>
        <v>0</v>
      </c>
      <c r="G1749">
        <f>martianeum[[#This Row],[stan_magazynu '[kg']]]+martianeum[[#This Row],[ile_kg_materiału_z_ładunku]]</f>
        <v>66.529199999999975</v>
      </c>
      <c r="H1749">
        <f>IF(martianeum[[#This Row],[stan_po_wydobyciu_z_ładunku]]&gt;=100,100,0)</f>
        <v>0</v>
      </c>
      <c r="I1749">
        <f>martianeum[[#This Row],[stan_po_wydobyciu_z_ładunku]]-martianeum[[#This Row],[ile_zabiera_na_orbite]]</f>
        <v>66.529199999999975</v>
      </c>
    </row>
    <row r="1750" spans="1:9" x14ac:dyDescent="0.25">
      <c r="A1750" s="1">
        <v>50389</v>
      </c>
      <c r="B1750">
        <f t="shared" si="27"/>
        <v>66.529199999999975</v>
      </c>
      <c r="C1750" t="s">
        <v>19</v>
      </c>
      <c r="D1750">
        <v>11.2</v>
      </c>
      <c r="E1750">
        <v>32.700000000000003</v>
      </c>
      <c r="F1750">
        <f>IF(martianeum[[#This Row],[zawartosc '[%']]]&gt;=1,martianeum[[#This Row],[masa '[kg']]]*martianeum[[#This Row],[zawartosc '[%']]]*0.01,0)</f>
        <v>3.6624000000000003</v>
      </c>
      <c r="G1750">
        <f>martianeum[[#This Row],[stan_magazynu '[kg']]]+martianeum[[#This Row],[ile_kg_materiału_z_ładunku]]</f>
        <v>70.19159999999998</v>
      </c>
      <c r="H1750">
        <f>IF(martianeum[[#This Row],[stan_po_wydobyciu_z_ładunku]]&gt;=100,100,0)</f>
        <v>0</v>
      </c>
      <c r="I1750">
        <f>martianeum[[#This Row],[stan_po_wydobyciu_z_ładunku]]-martianeum[[#This Row],[ile_zabiera_na_orbite]]</f>
        <v>70.19159999999998</v>
      </c>
    </row>
    <row r="1751" spans="1:9" x14ac:dyDescent="0.25">
      <c r="A1751" s="1">
        <v>50390</v>
      </c>
      <c r="B1751">
        <f t="shared" si="27"/>
        <v>70.19159999999998</v>
      </c>
      <c r="C1751" t="s">
        <v>11</v>
      </c>
      <c r="D1751">
        <v>17.8</v>
      </c>
      <c r="E1751">
        <v>0</v>
      </c>
      <c r="F1751">
        <f>IF(martianeum[[#This Row],[zawartosc '[%']]]&gt;=1,martianeum[[#This Row],[masa '[kg']]]*martianeum[[#This Row],[zawartosc '[%']]]*0.01,0)</f>
        <v>0</v>
      </c>
      <c r="G1751">
        <f>martianeum[[#This Row],[stan_magazynu '[kg']]]+martianeum[[#This Row],[ile_kg_materiału_z_ładunku]]</f>
        <v>70.19159999999998</v>
      </c>
      <c r="H1751">
        <f>IF(martianeum[[#This Row],[stan_po_wydobyciu_z_ładunku]]&gt;=100,100,0)</f>
        <v>0</v>
      </c>
      <c r="I1751">
        <f>martianeum[[#This Row],[stan_po_wydobyciu_z_ładunku]]-martianeum[[#This Row],[ile_zabiera_na_orbite]]</f>
        <v>70.19159999999998</v>
      </c>
    </row>
    <row r="1752" spans="1:9" x14ac:dyDescent="0.25">
      <c r="A1752" s="1">
        <v>50391</v>
      </c>
      <c r="B1752">
        <f t="shared" si="27"/>
        <v>70.19159999999998</v>
      </c>
      <c r="C1752" t="s">
        <v>10</v>
      </c>
      <c r="D1752">
        <v>16.899999999999999</v>
      </c>
      <c r="E1752">
        <v>41.8</v>
      </c>
      <c r="F1752">
        <f>IF(martianeum[[#This Row],[zawartosc '[%']]]&gt;=1,martianeum[[#This Row],[masa '[kg']]]*martianeum[[#This Row],[zawartosc '[%']]]*0.01,0)</f>
        <v>7.0641999999999987</v>
      </c>
      <c r="G1752">
        <f>martianeum[[#This Row],[stan_magazynu '[kg']]]+martianeum[[#This Row],[ile_kg_materiału_z_ładunku]]</f>
        <v>77.255799999999979</v>
      </c>
      <c r="H1752">
        <f>IF(martianeum[[#This Row],[stan_po_wydobyciu_z_ładunku]]&gt;=100,100,0)</f>
        <v>0</v>
      </c>
      <c r="I1752">
        <f>martianeum[[#This Row],[stan_po_wydobyciu_z_ładunku]]-martianeum[[#This Row],[ile_zabiera_na_orbite]]</f>
        <v>77.255799999999979</v>
      </c>
    </row>
    <row r="1753" spans="1:9" x14ac:dyDescent="0.25">
      <c r="A1753" s="1">
        <v>50392</v>
      </c>
      <c r="B1753">
        <f t="shared" si="27"/>
        <v>77.255799999999979</v>
      </c>
      <c r="C1753" t="s">
        <v>11</v>
      </c>
      <c r="D1753">
        <v>18.3</v>
      </c>
      <c r="E1753">
        <v>0</v>
      </c>
      <c r="F1753">
        <f>IF(martianeum[[#This Row],[zawartosc '[%']]]&gt;=1,martianeum[[#This Row],[masa '[kg']]]*martianeum[[#This Row],[zawartosc '[%']]]*0.01,0)</f>
        <v>0</v>
      </c>
      <c r="G1753">
        <f>martianeum[[#This Row],[stan_magazynu '[kg']]]+martianeum[[#This Row],[ile_kg_materiału_z_ładunku]]</f>
        <v>77.255799999999979</v>
      </c>
      <c r="H1753">
        <f>IF(martianeum[[#This Row],[stan_po_wydobyciu_z_ładunku]]&gt;=100,100,0)</f>
        <v>0</v>
      </c>
      <c r="I1753">
        <f>martianeum[[#This Row],[stan_po_wydobyciu_z_ładunku]]-martianeum[[#This Row],[ile_zabiera_na_orbite]]</f>
        <v>77.255799999999979</v>
      </c>
    </row>
    <row r="1754" spans="1:9" x14ac:dyDescent="0.25">
      <c r="A1754" s="1">
        <v>50393</v>
      </c>
      <c r="B1754">
        <f t="shared" si="27"/>
        <v>77.255799999999979</v>
      </c>
      <c r="C1754" t="s">
        <v>17</v>
      </c>
      <c r="D1754">
        <v>12.2</v>
      </c>
      <c r="E1754">
        <v>0</v>
      </c>
      <c r="F1754">
        <f>IF(martianeum[[#This Row],[zawartosc '[%']]]&gt;=1,martianeum[[#This Row],[masa '[kg']]]*martianeum[[#This Row],[zawartosc '[%']]]*0.01,0)</f>
        <v>0</v>
      </c>
      <c r="G1754">
        <f>martianeum[[#This Row],[stan_magazynu '[kg']]]+martianeum[[#This Row],[ile_kg_materiału_z_ładunku]]</f>
        <v>77.255799999999979</v>
      </c>
      <c r="H1754">
        <f>IF(martianeum[[#This Row],[stan_po_wydobyciu_z_ładunku]]&gt;=100,100,0)</f>
        <v>0</v>
      </c>
      <c r="I1754">
        <f>martianeum[[#This Row],[stan_po_wydobyciu_z_ładunku]]-martianeum[[#This Row],[ile_zabiera_na_orbite]]</f>
        <v>77.255799999999979</v>
      </c>
    </row>
    <row r="1755" spans="1:9" x14ac:dyDescent="0.25">
      <c r="A1755" s="1">
        <v>50394</v>
      </c>
      <c r="B1755">
        <f t="shared" si="27"/>
        <v>77.255799999999979</v>
      </c>
      <c r="C1755" t="s">
        <v>13</v>
      </c>
      <c r="D1755">
        <v>21.2</v>
      </c>
      <c r="E1755">
        <v>0</v>
      </c>
      <c r="F1755">
        <f>IF(martianeum[[#This Row],[zawartosc '[%']]]&gt;=1,martianeum[[#This Row],[masa '[kg']]]*martianeum[[#This Row],[zawartosc '[%']]]*0.01,0)</f>
        <v>0</v>
      </c>
      <c r="G1755">
        <f>martianeum[[#This Row],[stan_magazynu '[kg']]]+martianeum[[#This Row],[ile_kg_materiału_z_ładunku]]</f>
        <v>77.255799999999979</v>
      </c>
      <c r="H1755">
        <f>IF(martianeum[[#This Row],[stan_po_wydobyciu_z_ładunku]]&gt;=100,100,0)</f>
        <v>0</v>
      </c>
      <c r="I1755">
        <f>martianeum[[#This Row],[stan_po_wydobyciu_z_ładunku]]-martianeum[[#This Row],[ile_zabiera_na_orbite]]</f>
        <v>77.255799999999979</v>
      </c>
    </row>
    <row r="1756" spans="1:9" x14ac:dyDescent="0.25">
      <c r="A1756" s="1">
        <v>50395</v>
      </c>
      <c r="B1756">
        <f t="shared" si="27"/>
        <v>77.255799999999979</v>
      </c>
      <c r="C1756" t="s">
        <v>10</v>
      </c>
      <c r="D1756">
        <v>19.600000000000001</v>
      </c>
      <c r="E1756">
        <v>48.2</v>
      </c>
      <c r="F1756">
        <f>IF(martianeum[[#This Row],[zawartosc '[%']]]&gt;=1,martianeum[[#This Row],[masa '[kg']]]*martianeum[[#This Row],[zawartosc '[%']]]*0.01,0)</f>
        <v>9.4472000000000023</v>
      </c>
      <c r="G1756">
        <f>martianeum[[#This Row],[stan_magazynu '[kg']]]+martianeum[[#This Row],[ile_kg_materiału_z_ładunku]]</f>
        <v>86.702999999999975</v>
      </c>
      <c r="H1756">
        <f>IF(martianeum[[#This Row],[stan_po_wydobyciu_z_ładunku]]&gt;=100,100,0)</f>
        <v>0</v>
      </c>
      <c r="I1756">
        <f>martianeum[[#This Row],[stan_po_wydobyciu_z_ładunku]]-martianeum[[#This Row],[ile_zabiera_na_orbite]]</f>
        <v>86.702999999999975</v>
      </c>
    </row>
    <row r="1757" spans="1:9" x14ac:dyDescent="0.25">
      <c r="A1757" s="1">
        <v>50396</v>
      </c>
      <c r="B1757">
        <f t="shared" si="27"/>
        <v>86.702999999999975</v>
      </c>
      <c r="C1757" t="s">
        <v>9</v>
      </c>
      <c r="D1757">
        <v>15.6</v>
      </c>
      <c r="E1757">
        <v>0.6</v>
      </c>
      <c r="F1757">
        <f>IF(martianeum[[#This Row],[zawartosc '[%']]]&gt;=1,martianeum[[#This Row],[masa '[kg']]]*martianeum[[#This Row],[zawartosc '[%']]]*0.01,0)</f>
        <v>0</v>
      </c>
      <c r="G1757">
        <f>martianeum[[#This Row],[stan_magazynu '[kg']]]+martianeum[[#This Row],[ile_kg_materiału_z_ładunku]]</f>
        <v>86.702999999999975</v>
      </c>
      <c r="H1757">
        <f>IF(martianeum[[#This Row],[stan_po_wydobyciu_z_ładunku]]&gt;=100,100,0)</f>
        <v>0</v>
      </c>
      <c r="I1757">
        <f>martianeum[[#This Row],[stan_po_wydobyciu_z_ładunku]]-martianeum[[#This Row],[ile_zabiera_na_orbite]]</f>
        <v>86.702999999999975</v>
      </c>
    </row>
    <row r="1758" spans="1:9" x14ac:dyDescent="0.25">
      <c r="A1758" s="1">
        <v>50397</v>
      </c>
      <c r="B1758">
        <f t="shared" si="27"/>
        <v>86.702999999999975</v>
      </c>
      <c r="C1758" t="s">
        <v>26</v>
      </c>
      <c r="D1758">
        <v>12.5</v>
      </c>
      <c r="E1758">
        <v>5.9</v>
      </c>
      <c r="F1758">
        <f>IF(martianeum[[#This Row],[zawartosc '[%']]]&gt;=1,martianeum[[#This Row],[masa '[kg']]]*martianeum[[#This Row],[zawartosc '[%']]]*0.01,0)</f>
        <v>0.73750000000000004</v>
      </c>
      <c r="G1758">
        <f>martianeum[[#This Row],[stan_magazynu '[kg']]]+martianeum[[#This Row],[ile_kg_materiału_z_ładunku]]</f>
        <v>87.440499999999972</v>
      </c>
      <c r="H1758">
        <f>IF(martianeum[[#This Row],[stan_po_wydobyciu_z_ładunku]]&gt;=100,100,0)</f>
        <v>0</v>
      </c>
      <c r="I1758">
        <f>martianeum[[#This Row],[stan_po_wydobyciu_z_ładunku]]-martianeum[[#This Row],[ile_zabiera_na_orbite]]</f>
        <v>87.440499999999972</v>
      </c>
    </row>
    <row r="1759" spans="1:9" x14ac:dyDescent="0.25">
      <c r="A1759" s="1">
        <v>50398</v>
      </c>
      <c r="B1759">
        <f t="shared" si="27"/>
        <v>87.440499999999972</v>
      </c>
      <c r="C1759" t="s">
        <v>12</v>
      </c>
      <c r="D1759">
        <v>29.3</v>
      </c>
      <c r="E1759">
        <v>0</v>
      </c>
      <c r="F1759">
        <f>IF(martianeum[[#This Row],[zawartosc '[%']]]&gt;=1,martianeum[[#This Row],[masa '[kg']]]*martianeum[[#This Row],[zawartosc '[%']]]*0.01,0)</f>
        <v>0</v>
      </c>
      <c r="G1759">
        <f>martianeum[[#This Row],[stan_magazynu '[kg']]]+martianeum[[#This Row],[ile_kg_materiału_z_ładunku]]</f>
        <v>87.440499999999972</v>
      </c>
      <c r="H1759">
        <f>IF(martianeum[[#This Row],[stan_po_wydobyciu_z_ładunku]]&gt;=100,100,0)</f>
        <v>0</v>
      </c>
      <c r="I1759">
        <f>martianeum[[#This Row],[stan_po_wydobyciu_z_ładunku]]-martianeum[[#This Row],[ile_zabiera_na_orbite]]</f>
        <v>87.440499999999972</v>
      </c>
    </row>
    <row r="1760" spans="1:9" x14ac:dyDescent="0.25">
      <c r="A1760" s="1">
        <v>50399</v>
      </c>
      <c r="B1760">
        <f t="shared" si="27"/>
        <v>87.440499999999972</v>
      </c>
      <c r="C1760" t="s">
        <v>18</v>
      </c>
      <c r="D1760">
        <v>24.6</v>
      </c>
      <c r="E1760">
        <v>0</v>
      </c>
      <c r="F1760">
        <f>IF(martianeum[[#This Row],[zawartosc '[%']]]&gt;=1,martianeum[[#This Row],[masa '[kg']]]*martianeum[[#This Row],[zawartosc '[%']]]*0.01,0)</f>
        <v>0</v>
      </c>
      <c r="G1760">
        <f>martianeum[[#This Row],[stan_magazynu '[kg']]]+martianeum[[#This Row],[ile_kg_materiału_z_ładunku]]</f>
        <v>87.440499999999972</v>
      </c>
      <c r="H1760">
        <f>IF(martianeum[[#This Row],[stan_po_wydobyciu_z_ładunku]]&gt;=100,100,0)</f>
        <v>0</v>
      </c>
      <c r="I1760">
        <f>martianeum[[#This Row],[stan_po_wydobyciu_z_ładunku]]-martianeum[[#This Row],[ile_zabiera_na_orbite]]</f>
        <v>87.440499999999972</v>
      </c>
    </row>
    <row r="1761" spans="1:9" x14ac:dyDescent="0.25">
      <c r="A1761" s="1">
        <v>50400</v>
      </c>
      <c r="B1761">
        <f t="shared" si="27"/>
        <v>87.440499999999972</v>
      </c>
      <c r="C1761" t="s">
        <v>9</v>
      </c>
      <c r="D1761">
        <v>21.2</v>
      </c>
      <c r="E1761">
        <v>3.1</v>
      </c>
      <c r="F1761">
        <f>IF(martianeum[[#This Row],[zawartosc '[%']]]&gt;=1,martianeum[[#This Row],[masa '[kg']]]*martianeum[[#This Row],[zawartosc '[%']]]*0.01,0)</f>
        <v>0.65720000000000001</v>
      </c>
      <c r="G1761">
        <f>martianeum[[#This Row],[stan_magazynu '[kg']]]+martianeum[[#This Row],[ile_kg_materiału_z_ładunku]]</f>
        <v>88.097699999999975</v>
      </c>
      <c r="H1761">
        <f>IF(martianeum[[#This Row],[stan_po_wydobyciu_z_ładunku]]&gt;=100,100,0)</f>
        <v>0</v>
      </c>
      <c r="I1761">
        <f>martianeum[[#This Row],[stan_po_wydobyciu_z_ładunku]]-martianeum[[#This Row],[ile_zabiera_na_orbite]]</f>
        <v>88.097699999999975</v>
      </c>
    </row>
    <row r="1762" spans="1:9" x14ac:dyDescent="0.25">
      <c r="A1762" s="1">
        <v>50401</v>
      </c>
      <c r="B1762">
        <f t="shared" si="27"/>
        <v>88.097699999999975</v>
      </c>
      <c r="C1762" t="s">
        <v>10</v>
      </c>
      <c r="D1762">
        <v>12.7</v>
      </c>
      <c r="E1762">
        <v>38.1</v>
      </c>
      <c r="F1762">
        <f>IF(martianeum[[#This Row],[zawartosc '[%']]]&gt;=1,martianeum[[#This Row],[masa '[kg']]]*martianeum[[#This Row],[zawartosc '[%']]]*0.01,0)</f>
        <v>4.8387000000000002</v>
      </c>
      <c r="G1762">
        <f>martianeum[[#This Row],[stan_magazynu '[kg']]]+martianeum[[#This Row],[ile_kg_materiału_z_ładunku]]</f>
        <v>92.936399999999978</v>
      </c>
      <c r="H1762">
        <f>IF(martianeum[[#This Row],[stan_po_wydobyciu_z_ładunku]]&gt;=100,100,0)</f>
        <v>0</v>
      </c>
      <c r="I1762">
        <f>martianeum[[#This Row],[stan_po_wydobyciu_z_ładunku]]-martianeum[[#This Row],[ile_zabiera_na_orbite]]</f>
        <v>92.936399999999978</v>
      </c>
    </row>
    <row r="1763" spans="1:9" x14ac:dyDescent="0.25">
      <c r="A1763" s="1">
        <v>50402</v>
      </c>
      <c r="B1763">
        <f t="shared" si="27"/>
        <v>92.936399999999978</v>
      </c>
      <c r="C1763" t="s">
        <v>23</v>
      </c>
      <c r="D1763">
        <v>20.6</v>
      </c>
      <c r="E1763">
        <v>5.2</v>
      </c>
      <c r="F1763">
        <f>IF(martianeum[[#This Row],[zawartosc '[%']]]&gt;=1,martianeum[[#This Row],[masa '[kg']]]*martianeum[[#This Row],[zawartosc '[%']]]*0.01,0)</f>
        <v>1.0712000000000002</v>
      </c>
      <c r="G1763">
        <f>martianeum[[#This Row],[stan_magazynu '[kg']]]+martianeum[[#This Row],[ile_kg_materiału_z_ładunku]]</f>
        <v>94.007599999999982</v>
      </c>
      <c r="H1763">
        <f>IF(martianeum[[#This Row],[stan_po_wydobyciu_z_ładunku]]&gt;=100,100,0)</f>
        <v>0</v>
      </c>
      <c r="I1763">
        <f>martianeum[[#This Row],[stan_po_wydobyciu_z_ładunku]]-martianeum[[#This Row],[ile_zabiera_na_orbite]]</f>
        <v>94.007599999999982</v>
      </c>
    </row>
    <row r="1764" spans="1:9" x14ac:dyDescent="0.25">
      <c r="A1764" s="1">
        <v>50403</v>
      </c>
      <c r="B1764">
        <f t="shared" si="27"/>
        <v>94.007599999999982</v>
      </c>
      <c r="C1764" t="s">
        <v>12</v>
      </c>
      <c r="D1764">
        <v>28.3</v>
      </c>
      <c r="E1764">
        <v>0</v>
      </c>
      <c r="F1764">
        <f>IF(martianeum[[#This Row],[zawartosc '[%']]]&gt;=1,martianeum[[#This Row],[masa '[kg']]]*martianeum[[#This Row],[zawartosc '[%']]]*0.01,0)</f>
        <v>0</v>
      </c>
      <c r="G1764">
        <f>martianeum[[#This Row],[stan_magazynu '[kg']]]+martianeum[[#This Row],[ile_kg_materiału_z_ładunku]]</f>
        <v>94.007599999999982</v>
      </c>
      <c r="H1764">
        <f>IF(martianeum[[#This Row],[stan_po_wydobyciu_z_ładunku]]&gt;=100,100,0)</f>
        <v>0</v>
      </c>
      <c r="I1764">
        <f>martianeum[[#This Row],[stan_po_wydobyciu_z_ładunku]]-martianeum[[#This Row],[ile_zabiera_na_orbite]]</f>
        <v>94.007599999999982</v>
      </c>
    </row>
    <row r="1765" spans="1:9" x14ac:dyDescent="0.25">
      <c r="A1765" s="1">
        <v>50404</v>
      </c>
      <c r="B1765">
        <f t="shared" si="27"/>
        <v>94.007599999999982</v>
      </c>
      <c r="C1765" t="s">
        <v>19</v>
      </c>
      <c r="D1765">
        <v>15.1</v>
      </c>
      <c r="E1765">
        <v>22.6</v>
      </c>
      <c r="F1765">
        <f>IF(martianeum[[#This Row],[zawartosc '[%']]]&gt;=1,martianeum[[#This Row],[masa '[kg']]]*martianeum[[#This Row],[zawartosc '[%']]]*0.01,0)</f>
        <v>3.4125999999999999</v>
      </c>
      <c r="G1765">
        <f>martianeum[[#This Row],[stan_magazynu '[kg']]]+martianeum[[#This Row],[ile_kg_materiału_z_ładunku]]</f>
        <v>97.42019999999998</v>
      </c>
      <c r="H1765">
        <f>IF(martianeum[[#This Row],[stan_po_wydobyciu_z_ładunku]]&gt;=100,100,0)</f>
        <v>0</v>
      </c>
      <c r="I1765">
        <f>martianeum[[#This Row],[stan_po_wydobyciu_z_ładunku]]-martianeum[[#This Row],[ile_zabiera_na_orbite]]</f>
        <v>97.42019999999998</v>
      </c>
    </row>
    <row r="1766" spans="1:9" x14ac:dyDescent="0.25">
      <c r="A1766" s="1">
        <v>50405</v>
      </c>
      <c r="B1766">
        <f t="shared" si="27"/>
        <v>97.42019999999998</v>
      </c>
      <c r="C1766" t="s">
        <v>15</v>
      </c>
      <c r="D1766">
        <v>24.8</v>
      </c>
      <c r="E1766">
        <v>10.5</v>
      </c>
      <c r="F1766">
        <f>IF(martianeum[[#This Row],[zawartosc '[%']]]&gt;=1,martianeum[[#This Row],[masa '[kg']]]*martianeum[[#This Row],[zawartosc '[%']]]*0.01,0)</f>
        <v>2.6040000000000005</v>
      </c>
      <c r="G1766">
        <f>martianeum[[#This Row],[stan_magazynu '[kg']]]+martianeum[[#This Row],[ile_kg_materiału_z_ładunku]]</f>
        <v>100.02419999999998</v>
      </c>
      <c r="H1766">
        <f>IF(martianeum[[#This Row],[stan_po_wydobyciu_z_ładunku]]&gt;=100,100,0)</f>
        <v>100</v>
      </c>
      <c r="I1766">
        <f>martianeum[[#This Row],[stan_po_wydobyciu_z_ładunku]]-martianeum[[#This Row],[ile_zabiera_na_orbite]]</f>
        <v>2.4199999999979127E-2</v>
      </c>
    </row>
    <row r="1767" spans="1:9" x14ac:dyDescent="0.25">
      <c r="A1767" s="1">
        <v>50406</v>
      </c>
      <c r="B1767">
        <f t="shared" si="27"/>
        <v>2.4199999999979127E-2</v>
      </c>
      <c r="C1767" t="s">
        <v>21</v>
      </c>
      <c r="D1767">
        <v>16.899999999999999</v>
      </c>
      <c r="E1767">
        <v>1.2</v>
      </c>
      <c r="F1767">
        <f>IF(martianeum[[#This Row],[zawartosc '[%']]]&gt;=1,martianeum[[#This Row],[masa '[kg']]]*martianeum[[#This Row],[zawartosc '[%']]]*0.01,0)</f>
        <v>0.20279999999999998</v>
      </c>
      <c r="G1767">
        <f>martianeum[[#This Row],[stan_magazynu '[kg']]]+martianeum[[#This Row],[ile_kg_materiału_z_ładunku]]</f>
        <v>0.22699999999997911</v>
      </c>
      <c r="H1767">
        <f>IF(martianeum[[#This Row],[stan_po_wydobyciu_z_ładunku]]&gt;=100,100,0)</f>
        <v>0</v>
      </c>
      <c r="I1767">
        <f>martianeum[[#This Row],[stan_po_wydobyciu_z_ładunku]]-martianeum[[#This Row],[ile_zabiera_na_orbite]]</f>
        <v>0.22699999999997911</v>
      </c>
    </row>
    <row r="1768" spans="1:9" x14ac:dyDescent="0.25">
      <c r="A1768" s="1">
        <v>50407</v>
      </c>
      <c r="B1768">
        <f t="shared" si="27"/>
        <v>0.22699999999997911</v>
      </c>
      <c r="C1768" t="s">
        <v>21</v>
      </c>
      <c r="D1768">
        <v>23.4</v>
      </c>
      <c r="E1768">
        <v>0</v>
      </c>
      <c r="F1768">
        <f>IF(martianeum[[#This Row],[zawartosc '[%']]]&gt;=1,martianeum[[#This Row],[masa '[kg']]]*martianeum[[#This Row],[zawartosc '[%']]]*0.01,0)</f>
        <v>0</v>
      </c>
      <c r="G1768">
        <f>martianeum[[#This Row],[stan_magazynu '[kg']]]+martianeum[[#This Row],[ile_kg_materiału_z_ładunku]]</f>
        <v>0.22699999999997911</v>
      </c>
      <c r="H1768">
        <f>IF(martianeum[[#This Row],[stan_po_wydobyciu_z_ładunku]]&gt;=100,100,0)</f>
        <v>0</v>
      </c>
      <c r="I1768">
        <f>martianeum[[#This Row],[stan_po_wydobyciu_z_ładunku]]-martianeum[[#This Row],[ile_zabiera_na_orbite]]</f>
        <v>0.22699999999997911</v>
      </c>
    </row>
    <row r="1769" spans="1:9" x14ac:dyDescent="0.25">
      <c r="A1769" s="1">
        <v>50408</v>
      </c>
      <c r="B1769">
        <f t="shared" si="27"/>
        <v>0.22699999999997911</v>
      </c>
      <c r="C1769" t="s">
        <v>7</v>
      </c>
      <c r="D1769">
        <v>10.5</v>
      </c>
      <c r="E1769">
        <v>22.2</v>
      </c>
      <c r="F1769">
        <f>IF(martianeum[[#This Row],[zawartosc '[%']]]&gt;=1,martianeum[[#This Row],[masa '[kg']]]*martianeum[[#This Row],[zawartosc '[%']]]*0.01,0)</f>
        <v>2.331</v>
      </c>
      <c r="G1769">
        <f>martianeum[[#This Row],[stan_magazynu '[kg']]]+martianeum[[#This Row],[ile_kg_materiału_z_ładunku]]</f>
        <v>2.557999999999979</v>
      </c>
      <c r="H1769">
        <f>IF(martianeum[[#This Row],[stan_po_wydobyciu_z_ładunku]]&gt;=100,100,0)</f>
        <v>0</v>
      </c>
      <c r="I1769">
        <f>martianeum[[#This Row],[stan_po_wydobyciu_z_ładunku]]-martianeum[[#This Row],[ile_zabiera_na_orbite]]</f>
        <v>2.557999999999979</v>
      </c>
    </row>
    <row r="1770" spans="1:9" x14ac:dyDescent="0.25">
      <c r="A1770" s="1">
        <v>50409</v>
      </c>
      <c r="B1770">
        <f t="shared" si="27"/>
        <v>2.557999999999979</v>
      </c>
      <c r="C1770" t="s">
        <v>10</v>
      </c>
      <c r="D1770">
        <v>16.2</v>
      </c>
      <c r="E1770">
        <v>0</v>
      </c>
      <c r="F1770">
        <f>IF(martianeum[[#This Row],[zawartosc '[%']]]&gt;=1,martianeum[[#This Row],[masa '[kg']]]*martianeum[[#This Row],[zawartosc '[%']]]*0.01,0)</f>
        <v>0</v>
      </c>
      <c r="G1770">
        <f>martianeum[[#This Row],[stan_magazynu '[kg']]]+martianeum[[#This Row],[ile_kg_materiału_z_ładunku]]</f>
        <v>2.557999999999979</v>
      </c>
      <c r="H1770">
        <f>IF(martianeum[[#This Row],[stan_po_wydobyciu_z_ładunku]]&gt;=100,100,0)</f>
        <v>0</v>
      </c>
      <c r="I1770">
        <f>martianeum[[#This Row],[stan_po_wydobyciu_z_ładunku]]-martianeum[[#This Row],[ile_zabiera_na_orbite]]</f>
        <v>2.557999999999979</v>
      </c>
    </row>
    <row r="1771" spans="1:9" x14ac:dyDescent="0.25">
      <c r="A1771" s="1">
        <v>50410</v>
      </c>
      <c r="B1771">
        <f t="shared" si="27"/>
        <v>2.557999999999979</v>
      </c>
      <c r="C1771" t="s">
        <v>16</v>
      </c>
      <c r="D1771">
        <v>29.7</v>
      </c>
      <c r="E1771">
        <v>0.3</v>
      </c>
      <c r="F1771">
        <f>IF(martianeum[[#This Row],[zawartosc '[%']]]&gt;=1,martianeum[[#This Row],[masa '[kg']]]*martianeum[[#This Row],[zawartosc '[%']]]*0.01,0)</f>
        <v>0</v>
      </c>
      <c r="G1771">
        <f>martianeum[[#This Row],[stan_magazynu '[kg']]]+martianeum[[#This Row],[ile_kg_materiału_z_ładunku]]</f>
        <v>2.557999999999979</v>
      </c>
      <c r="H1771">
        <f>IF(martianeum[[#This Row],[stan_po_wydobyciu_z_ładunku]]&gt;=100,100,0)</f>
        <v>0</v>
      </c>
      <c r="I1771">
        <f>martianeum[[#This Row],[stan_po_wydobyciu_z_ładunku]]-martianeum[[#This Row],[ile_zabiera_na_orbite]]</f>
        <v>2.557999999999979</v>
      </c>
    </row>
    <row r="1772" spans="1:9" x14ac:dyDescent="0.25">
      <c r="A1772" s="1">
        <v>50411</v>
      </c>
      <c r="B1772">
        <f t="shared" si="27"/>
        <v>2.557999999999979</v>
      </c>
      <c r="C1772" t="s">
        <v>10</v>
      </c>
      <c r="D1772">
        <v>12.8</v>
      </c>
      <c r="E1772">
        <v>0</v>
      </c>
      <c r="F1772">
        <f>IF(martianeum[[#This Row],[zawartosc '[%']]]&gt;=1,martianeum[[#This Row],[masa '[kg']]]*martianeum[[#This Row],[zawartosc '[%']]]*0.01,0)</f>
        <v>0</v>
      </c>
      <c r="G1772">
        <f>martianeum[[#This Row],[stan_magazynu '[kg']]]+martianeum[[#This Row],[ile_kg_materiału_z_ładunku]]</f>
        <v>2.557999999999979</v>
      </c>
      <c r="H1772">
        <f>IF(martianeum[[#This Row],[stan_po_wydobyciu_z_ładunku]]&gt;=100,100,0)</f>
        <v>0</v>
      </c>
      <c r="I1772">
        <f>martianeum[[#This Row],[stan_po_wydobyciu_z_ładunku]]-martianeum[[#This Row],[ile_zabiera_na_orbite]]</f>
        <v>2.557999999999979</v>
      </c>
    </row>
    <row r="1773" spans="1:9" x14ac:dyDescent="0.25">
      <c r="A1773" s="1">
        <v>50412</v>
      </c>
      <c r="B1773">
        <f t="shared" si="27"/>
        <v>2.557999999999979</v>
      </c>
      <c r="C1773" t="s">
        <v>8</v>
      </c>
      <c r="D1773">
        <v>19.100000000000001</v>
      </c>
      <c r="E1773">
        <v>1.7</v>
      </c>
      <c r="F1773">
        <f>IF(martianeum[[#This Row],[zawartosc '[%']]]&gt;=1,martianeum[[#This Row],[masa '[kg']]]*martianeum[[#This Row],[zawartosc '[%']]]*0.01,0)</f>
        <v>0.32469999999999999</v>
      </c>
      <c r="G1773">
        <f>martianeum[[#This Row],[stan_magazynu '[kg']]]+martianeum[[#This Row],[ile_kg_materiału_z_ładunku]]</f>
        <v>2.8826999999999789</v>
      </c>
      <c r="H1773">
        <f>IF(martianeum[[#This Row],[stan_po_wydobyciu_z_ładunku]]&gt;=100,100,0)</f>
        <v>0</v>
      </c>
      <c r="I1773">
        <f>martianeum[[#This Row],[stan_po_wydobyciu_z_ładunku]]-martianeum[[#This Row],[ile_zabiera_na_orbite]]</f>
        <v>2.8826999999999789</v>
      </c>
    </row>
    <row r="1774" spans="1:9" x14ac:dyDescent="0.25">
      <c r="A1774" s="1">
        <v>50413</v>
      </c>
      <c r="B1774">
        <f t="shared" si="27"/>
        <v>2.8826999999999789</v>
      </c>
      <c r="C1774" t="s">
        <v>11</v>
      </c>
      <c r="D1774">
        <v>27.7</v>
      </c>
      <c r="E1774">
        <v>0</v>
      </c>
      <c r="F1774">
        <f>IF(martianeum[[#This Row],[zawartosc '[%']]]&gt;=1,martianeum[[#This Row],[masa '[kg']]]*martianeum[[#This Row],[zawartosc '[%']]]*0.01,0)</f>
        <v>0</v>
      </c>
      <c r="G1774">
        <f>martianeum[[#This Row],[stan_magazynu '[kg']]]+martianeum[[#This Row],[ile_kg_materiału_z_ładunku]]</f>
        <v>2.8826999999999789</v>
      </c>
      <c r="H1774">
        <f>IF(martianeum[[#This Row],[stan_po_wydobyciu_z_ładunku]]&gt;=100,100,0)</f>
        <v>0</v>
      </c>
      <c r="I1774">
        <f>martianeum[[#This Row],[stan_po_wydobyciu_z_ładunku]]-martianeum[[#This Row],[ile_zabiera_na_orbite]]</f>
        <v>2.8826999999999789</v>
      </c>
    </row>
    <row r="1775" spans="1:9" x14ac:dyDescent="0.25">
      <c r="A1775" s="1">
        <v>50414</v>
      </c>
      <c r="B1775">
        <f t="shared" si="27"/>
        <v>2.8826999999999789</v>
      </c>
      <c r="C1775" t="s">
        <v>14</v>
      </c>
      <c r="D1775">
        <v>22</v>
      </c>
      <c r="E1775">
        <v>5.9</v>
      </c>
      <c r="F1775">
        <f>IF(martianeum[[#This Row],[zawartosc '[%']]]&gt;=1,martianeum[[#This Row],[masa '[kg']]]*martianeum[[#This Row],[zawartosc '[%']]]*0.01,0)</f>
        <v>1.298</v>
      </c>
      <c r="G1775">
        <f>martianeum[[#This Row],[stan_magazynu '[kg']]]+martianeum[[#This Row],[ile_kg_materiału_z_ładunku]]</f>
        <v>4.1806999999999785</v>
      </c>
      <c r="H1775">
        <f>IF(martianeum[[#This Row],[stan_po_wydobyciu_z_ładunku]]&gt;=100,100,0)</f>
        <v>0</v>
      </c>
      <c r="I1775">
        <f>martianeum[[#This Row],[stan_po_wydobyciu_z_ładunku]]-martianeum[[#This Row],[ile_zabiera_na_orbite]]</f>
        <v>4.1806999999999785</v>
      </c>
    </row>
    <row r="1776" spans="1:9" x14ac:dyDescent="0.25">
      <c r="A1776" s="1">
        <v>50415</v>
      </c>
      <c r="B1776">
        <f t="shared" si="27"/>
        <v>4.1806999999999785</v>
      </c>
      <c r="C1776" t="s">
        <v>6</v>
      </c>
      <c r="D1776">
        <v>19.600000000000001</v>
      </c>
      <c r="E1776">
        <v>2.7</v>
      </c>
      <c r="F1776">
        <f>IF(martianeum[[#This Row],[zawartosc '[%']]]&gt;=1,martianeum[[#This Row],[masa '[kg']]]*martianeum[[#This Row],[zawartosc '[%']]]*0.01,0)</f>
        <v>0.52920000000000011</v>
      </c>
      <c r="G1776">
        <f>martianeum[[#This Row],[stan_magazynu '[kg']]]+martianeum[[#This Row],[ile_kg_materiału_z_ładunku]]</f>
        <v>4.7098999999999789</v>
      </c>
      <c r="H1776">
        <f>IF(martianeum[[#This Row],[stan_po_wydobyciu_z_ładunku]]&gt;=100,100,0)</f>
        <v>0</v>
      </c>
      <c r="I1776">
        <f>martianeum[[#This Row],[stan_po_wydobyciu_z_ładunku]]-martianeum[[#This Row],[ile_zabiera_na_orbite]]</f>
        <v>4.7098999999999789</v>
      </c>
    </row>
    <row r="1777" spans="1:9" x14ac:dyDescent="0.25">
      <c r="A1777" s="1">
        <v>50416</v>
      </c>
      <c r="B1777">
        <f t="shared" si="27"/>
        <v>4.7098999999999789</v>
      </c>
      <c r="C1777" t="s">
        <v>8</v>
      </c>
      <c r="D1777">
        <v>16</v>
      </c>
      <c r="E1777">
        <v>0.3</v>
      </c>
      <c r="F1777">
        <f>IF(martianeum[[#This Row],[zawartosc '[%']]]&gt;=1,martianeum[[#This Row],[masa '[kg']]]*martianeum[[#This Row],[zawartosc '[%']]]*0.01,0)</f>
        <v>0</v>
      </c>
      <c r="G1777">
        <f>martianeum[[#This Row],[stan_magazynu '[kg']]]+martianeum[[#This Row],[ile_kg_materiału_z_ładunku]]</f>
        <v>4.7098999999999789</v>
      </c>
      <c r="H1777">
        <f>IF(martianeum[[#This Row],[stan_po_wydobyciu_z_ładunku]]&gt;=100,100,0)</f>
        <v>0</v>
      </c>
      <c r="I1777">
        <f>martianeum[[#This Row],[stan_po_wydobyciu_z_ładunku]]-martianeum[[#This Row],[ile_zabiera_na_orbite]]</f>
        <v>4.7098999999999789</v>
      </c>
    </row>
    <row r="1778" spans="1:9" x14ac:dyDescent="0.25">
      <c r="A1778" s="1">
        <v>50417</v>
      </c>
      <c r="B1778">
        <f t="shared" si="27"/>
        <v>4.7098999999999789</v>
      </c>
      <c r="C1778" t="s">
        <v>5</v>
      </c>
      <c r="D1778">
        <v>14</v>
      </c>
      <c r="E1778">
        <v>1.3</v>
      </c>
      <c r="F1778">
        <f>IF(martianeum[[#This Row],[zawartosc '[%']]]&gt;=1,martianeum[[#This Row],[masa '[kg']]]*martianeum[[#This Row],[zawartosc '[%']]]*0.01,0)</f>
        <v>0.182</v>
      </c>
      <c r="G1778">
        <f>martianeum[[#This Row],[stan_magazynu '[kg']]]+martianeum[[#This Row],[ile_kg_materiału_z_ładunku]]</f>
        <v>4.8918999999999793</v>
      </c>
      <c r="H1778">
        <f>IF(martianeum[[#This Row],[stan_po_wydobyciu_z_ładunku]]&gt;=100,100,0)</f>
        <v>0</v>
      </c>
      <c r="I1778">
        <f>martianeum[[#This Row],[stan_po_wydobyciu_z_ładunku]]-martianeum[[#This Row],[ile_zabiera_na_orbite]]</f>
        <v>4.8918999999999793</v>
      </c>
    </row>
    <row r="1779" spans="1:9" x14ac:dyDescent="0.25">
      <c r="A1779" s="1">
        <v>50418</v>
      </c>
      <c r="B1779">
        <f t="shared" si="27"/>
        <v>4.8918999999999793</v>
      </c>
      <c r="C1779" t="s">
        <v>15</v>
      </c>
      <c r="D1779">
        <v>29.5</v>
      </c>
      <c r="E1779">
        <v>3.3</v>
      </c>
      <c r="F1779">
        <f>IF(martianeum[[#This Row],[zawartosc '[%']]]&gt;=1,martianeum[[#This Row],[masa '[kg']]]*martianeum[[#This Row],[zawartosc '[%']]]*0.01,0)</f>
        <v>0.97349999999999992</v>
      </c>
      <c r="G1779">
        <f>martianeum[[#This Row],[stan_magazynu '[kg']]]+martianeum[[#This Row],[ile_kg_materiału_z_ładunku]]</f>
        <v>5.8653999999999789</v>
      </c>
      <c r="H1779">
        <f>IF(martianeum[[#This Row],[stan_po_wydobyciu_z_ładunku]]&gt;=100,100,0)</f>
        <v>0</v>
      </c>
      <c r="I1779">
        <f>martianeum[[#This Row],[stan_po_wydobyciu_z_ładunku]]-martianeum[[#This Row],[ile_zabiera_na_orbite]]</f>
        <v>5.8653999999999789</v>
      </c>
    </row>
    <row r="1780" spans="1:9" x14ac:dyDescent="0.25">
      <c r="A1780" s="1">
        <v>50419</v>
      </c>
      <c r="B1780">
        <f t="shared" si="27"/>
        <v>5.8653999999999789</v>
      </c>
      <c r="C1780" t="s">
        <v>7</v>
      </c>
      <c r="D1780">
        <v>12.2</v>
      </c>
      <c r="E1780">
        <v>0</v>
      </c>
      <c r="F1780">
        <f>IF(martianeum[[#This Row],[zawartosc '[%']]]&gt;=1,martianeum[[#This Row],[masa '[kg']]]*martianeum[[#This Row],[zawartosc '[%']]]*0.01,0)</f>
        <v>0</v>
      </c>
      <c r="G1780">
        <f>martianeum[[#This Row],[stan_magazynu '[kg']]]+martianeum[[#This Row],[ile_kg_materiału_z_ładunku]]</f>
        <v>5.8653999999999789</v>
      </c>
      <c r="H1780">
        <f>IF(martianeum[[#This Row],[stan_po_wydobyciu_z_ładunku]]&gt;=100,100,0)</f>
        <v>0</v>
      </c>
      <c r="I1780">
        <f>martianeum[[#This Row],[stan_po_wydobyciu_z_ładunku]]-martianeum[[#This Row],[ile_zabiera_na_orbite]]</f>
        <v>5.8653999999999789</v>
      </c>
    </row>
    <row r="1781" spans="1:9" x14ac:dyDescent="0.25">
      <c r="A1781" s="1">
        <v>50420</v>
      </c>
      <c r="B1781">
        <f t="shared" si="27"/>
        <v>5.8653999999999789</v>
      </c>
      <c r="C1781" t="s">
        <v>11</v>
      </c>
      <c r="D1781">
        <v>15</v>
      </c>
      <c r="E1781">
        <v>7.4</v>
      </c>
      <c r="F1781">
        <f>IF(martianeum[[#This Row],[zawartosc '[%']]]&gt;=1,martianeum[[#This Row],[masa '[kg']]]*martianeum[[#This Row],[zawartosc '[%']]]*0.01,0)</f>
        <v>1.1100000000000001</v>
      </c>
      <c r="G1781">
        <f>martianeum[[#This Row],[stan_magazynu '[kg']]]+martianeum[[#This Row],[ile_kg_materiału_z_ładunku]]</f>
        <v>6.9753999999999792</v>
      </c>
      <c r="H1781">
        <f>IF(martianeum[[#This Row],[stan_po_wydobyciu_z_ładunku]]&gt;=100,100,0)</f>
        <v>0</v>
      </c>
      <c r="I1781">
        <f>martianeum[[#This Row],[stan_po_wydobyciu_z_ładunku]]-martianeum[[#This Row],[ile_zabiera_na_orbite]]</f>
        <v>6.9753999999999792</v>
      </c>
    </row>
    <row r="1782" spans="1:9" x14ac:dyDescent="0.25">
      <c r="A1782" s="1">
        <v>50421</v>
      </c>
      <c r="B1782">
        <f t="shared" si="27"/>
        <v>6.9753999999999792</v>
      </c>
      <c r="C1782" t="s">
        <v>20</v>
      </c>
      <c r="D1782">
        <v>10.4</v>
      </c>
      <c r="E1782">
        <v>2</v>
      </c>
      <c r="F1782">
        <f>IF(martianeum[[#This Row],[zawartosc '[%']]]&gt;=1,martianeum[[#This Row],[masa '[kg']]]*martianeum[[#This Row],[zawartosc '[%']]]*0.01,0)</f>
        <v>0.20800000000000002</v>
      </c>
      <c r="G1782">
        <f>martianeum[[#This Row],[stan_magazynu '[kg']]]+martianeum[[#This Row],[ile_kg_materiału_z_ładunku]]</f>
        <v>7.1833999999999794</v>
      </c>
      <c r="H1782">
        <f>IF(martianeum[[#This Row],[stan_po_wydobyciu_z_ładunku]]&gt;=100,100,0)</f>
        <v>0</v>
      </c>
      <c r="I1782">
        <f>martianeum[[#This Row],[stan_po_wydobyciu_z_ładunku]]-martianeum[[#This Row],[ile_zabiera_na_orbite]]</f>
        <v>7.1833999999999794</v>
      </c>
    </row>
    <row r="1783" spans="1:9" x14ac:dyDescent="0.25">
      <c r="A1783" s="1">
        <v>50422</v>
      </c>
      <c r="B1783">
        <f t="shared" si="27"/>
        <v>7.1833999999999794</v>
      </c>
      <c r="C1783" t="s">
        <v>19</v>
      </c>
      <c r="D1783">
        <v>18.600000000000001</v>
      </c>
      <c r="E1783">
        <v>4.5999999999999996</v>
      </c>
      <c r="F1783">
        <f>IF(martianeum[[#This Row],[zawartosc '[%']]]&gt;=1,martianeum[[#This Row],[masa '[kg']]]*martianeum[[#This Row],[zawartosc '[%']]]*0.01,0)</f>
        <v>0.85560000000000003</v>
      </c>
      <c r="G1783">
        <f>martianeum[[#This Row],[stan_magazynu '[kg']]]+martianeum[[#This Row],[ile_kg_materiału_z_ładunku]]</f>
        <v>8.0389999999999802</v>
      </c>
      <c r="H1783">
        <f>IF(martianeum[[#This Row],[stan_po_wydobyciu_z_ładunku]]&gt;=100,100,0)</f>
        <v>0</v>
      </c>
      <c r="I1783">
        <f>martianeum[[#This Row],[stan_po_wydobyciu_z_ładunku]]-martianeum[[#This Row],[ile_zabiera_na_orbite]]</f>
        <v>8.0389999999999802</v>
      </c>
    </row>
    <row r="1784" spans="1:9" x14ac:dyDescent="0.25">
      <c r="A1784" s="1">
        <v>50423</v>
      </c>
      <c r="B1784">
        <f t="shared" si="27"/>
        <v>8.0389999999999802</v>
      </c>
      <c r="C1784" t="s">
        <v>18</v>
      </c>
      <c r="D1784">
        <v>23.7</v>
      </c>
      <c r="E1784">
        <v>7.2</v>
      </c>
      <c r="F1784">
        <f>IF(martianeum[[#This Row],[zawartosc '[%']]]&gt;=1,martianeum[[#This Row],[masa '[kg']]]*martianeum[[#This Row],[zawartosc '[%']]]*0.01,0)</f>
        <v>1.7063999999999999</v>
      </c>
      <c r="G1784">
        <f>martianeum[[#This Row],[stan_magazynu '[kg']]]+martianeum[[#This Row],[ile_kg_materiału_z_ładunku]]</f>
        <v>9.7453999999999805</v>
      </c>
      <c r="H1784">
        <f>IF(martianeum[[#This Row],[stan_po_wydobyciu_z_ładunku]]&gt;=100,100,0)</f>
        <v>0</v>
      </c>
      <c r="I1784">
        <f>martianeum[[#This Row],[stan_po_wydobyciu_z_ładunku]]-martianeum[[#This Row],[ile_zabiera_na_orbite]]</f>
        <v>9.7453999999999805</v>
      </c>
    </row>
    <row r="1785" spans="1:9" x14ac:dyDescent="0.25">
      <c r="A1785" s="1">
        <v>50424</v>
      </c>
      <c r="B1785">
        <f t="shared" si="27"/>
        <v>9.7453999999999805</v>
      </c>
      <c r="C1785" t="s">
        <v>5</v>
      </c>
      <c r="D1785">
        <v>27.2</v>
      </c>
      <c r="E1785">
        <v>0</v>
      </c>
      <c r="F1785">
        <f>IF(martianeum[[#This Row],[zawartosc '[%']]]&gt;=1,martianeum[[#This Row],[masa '[kg']]]*martianeum[[#This Row],[zawartosc '[%']]]*0.01,0)</f>
        <v>0</v>
      </c>
      <c r="G1785">
        <f>martianeum[[#This Row],[stan_magazynu '[kg']]]+martianeum[[#This Row],[ile_kg_materiału_z_ładunku]]</f>
        <v>9.7453999999999805</v>
      </c>
      <c r="H1785">
        <f>IF(martianeum[[#This Row],[stan_po_wydobyciu_z_ładunku]]&gt;=100,100,0)</f>
        <v>0</v>
      </c>
      <c r="I1785">
        <f>martianeum[[#This Row],[stan_po_wydobyciu_z_ładunku]]-martianeum[[#This Row],[ile_zabiera_na_orbite]]</f>
        <v>9.7453999999999805</v>
      </c>
    </row>
    <row r="1786" spans="1:9" x14ac:dyDescent="0.25">
      <c r="A1786" s="1">
        <v>50425</v>
      </c>
      <c r="B1786">
        <f t="shared" si="27"/>
        <v>9.7453999999999805</v>
      </c>
      <c r="C1786" t="s">
        <v>15</v>
      </c>
      <c r="D1786">
        <v>11.3</v>
      </c>
      <c r="E1786">
        <v>18.8</v>
      </c>
      <c r="F1786">
        <f>IF(martianeum[[#This Row],[zawartosc '[%']]]&gt;=1,martianeum[[#This Row],[masa '[kg']]]*martianeum[[#This Row],[zawartosc '[%']]]*0.01,0)</f>
        <v>2.1244000000000005</v>
      </c>
      <c r="G1786">
        <f>martianeum[[#This Row],[stan_magazynu '[kg']]]+martianeum[[#This Row],[ile_kg_materiału_z_ładunku]]</f>
        <v>11.86979999999998</v>
      </c>
      <c r="H1786">
        <f>IF(martianeum[[#This Row],[stan_po_wydobyciu_z_ładunku]]&gt;=100,100,0)</f>
        <v>0</v>
      </c>
      <c r="I1786">
        <f>martianeum[[#This Row],[stan_po_wydobyciu_z_ładunku]]-martianeum[[#This Row],[ile_zabiera_na_orbite]]</f>
        <v>11.86979999999998</v>
      </c>
    </row>
    <row r="1787" spans="1:9" x14ac:dyDescent="0.25">
      <c r="A1787" s="1">
        <v>50426</v>
      </c>
      <c r="B1787">
        <f t="shared" si="27"/>
        <v>11.86979999999998</v>
      </c>
      <c r="C1787" t="s">
        <v>7</v>
      </c>
      <c r="D1787">
        <v>22.1</v>
      </c>
      <c r="E1787">
        <v>0</v>
      </c>
      <c r="F1787">
        <f>IF(martianeum[[#This Row],[zawartosc '[%']]]&gt;=1,martianeum[[#This Row],[masa '[kg']]]*martianeum[[#This Row],[zawartosc '[%']]]*0.01,0)</f>
        <v>0</v>
      </c>
      <c r="G1787">
        <f>martianeum[[#This Row],[stan_magazynu '[kg']]]+martianeum[[#This Row],[ile_kg_materiału_z_ładunku]]</f>
        <v>11.86979999999998</v>
      </c>
      <c r="H1787">
        <f>IF(martianeum[[#This Row],[stan_po_wydobyciu_z_ładunku]]&gt;=100,100,0)</f>
        <v>0</v>
      </c>
      <c r="I1787">
        <f>martianeum[[#This Row],[stan_po_wydobyciu_z_ładunku]]-martianeum[[#This Row],[ile_zabiera_na_orbite]]</f>
        <v>11.86979999999998</v>
      </c>
    </row>
    <row r="1788" spans="1:9" x14ac:dyDescent="0.25">
      <c r="A1788" s="1">
        <v>50427</v>
      </c>
      <c r="B1788">
        <f t="shared" si="27"/>
        <v>11.86979999999998</v>
      </c>
      <c r="C1788" t="s">
        <v>12</v>
      </c>
      <c r="D1788">
        <v>11</v>
      </c>
      <c r="E1788">
        <v>0</v>
      </c>
      <c r="F1788">
        <f>IF(martianeum[[#This Row],[zawartosc '[%']]]&gt;=1,martianeum[[#This Row],[masa '[kg']]]*martianeum[[#This Row],[zawartosc '[%']]]*0.01,0)</f>
        <v>0</v>
      </c>
      <c r="G1788">
        <f>martianeum[[#This Row],[stan_magazynu '[kg']]]+martianeum[[#This Row],[ile_kg_materiału_z_ładunku]]</f>
        <v>11.86979999999998</v>
      </c>
      <c r="H1788">
        <f>IF(martianeum[[#This Row],[stan_po_wydobyciu_z_ładunku]]&gt;=100,100,0)</f>
        <v>0</v>
      </c>
      <c r="I1788">
        <f>martianeum[[#This Row],[stan_po_wydobyciu_z_ładunku]]-martianeum[[#This Row],[ile_zabiera_na_orbite]]</f>
        <v>11.86979999999998</v>
      </c>
    </row>
    <row r="1789" spans="1:9" x14ac:dyDescent="0.25">
      <c r="A1789" s="1">
        <v>50428</v>
      </c>
      <c r="B1789">
        <f t="shared" si="27"/>
        <v>11.86979999999998</v>
      </c>
      <c r="C1789" t="s">
        <v>19</v>
      </c>
      <c r="D1789">
        <v>14.7</v>
      </c>
      <c r="E1789">
        <v>0</v>
      </c>
      <c r="F1789">
        <f>IF(martianeum[[#This Row],[zawartosc '[%']]]&gt;=1,martianeum[[#This Row],[masa '[kg']]]*martianeum[[#This Row],[zawartosc '[%']]]*0.01,0)</f>
        <v>0</v>
      </c>
      <c r="G1789">
        <f>martianeum[[#This Row],[stan_magazynu '[kg']]]+martianeum[[#This Row],[ile_kg_materiału_z_ładunku]]</f>
        <v>11.86979999999998</v>
      </c>
      <c r="H1789">
        <f>IF(martianeum[[#This Row],[stan_po_wydobyciu_z_ładunku]]&gt;=100,100,0)</f>
        <v>0</v>
      </c>
      <c r="I1789">
        <f>martianeum[[#This Row],[stan_po_wydobyciu_z_ładunku]]-martianeum[[#This Row],[ile_zabiera_na_orbite]]</f>
        <v>11.86979999999998</v>
      </c>
    </row>
    <row r="1790" spans="1:9" x14ac:dyDescent="0.25">
      <c r="A1790" s="1">
        <v>50429</v>
      </c>
      <c r="B1790">
        <f t="shared" si="27"/>
        <v>11.86979999999998</v>
      </c>
      <c r="C1790" t="s">
        <v>19</v>
      </c>
      <c r="D1790">
        <v>10.4</v>
      </c>
      <c r="E1790">
        <v>14.4</v>
      </c>
      <c r="F1790">
        <f>IF(martianeum[[#This Row],[zawartosc '[%']]]&gt;=1,martianeum[[#This Row],[masa '[kg']]]*martianeum[[#This Row],[zawartosc '[%']]]*0.01,0)</f>
        <v>1.4976000000000003</v>
      </c>
      <c r="G1790">
        <f>martianeum[[#This Row],[stan_magazynu '[kg']]]+martianeum[[#This Row],[ile_kg_materiału_z_ładunku]]</f>
        <v>13.36739999999998</v>
      </c>
      <c r="H1790">
        <f>IF(martianeum[[#This Row],[stan_po_wydobyciu_z_ładunku]]&gt;=100,100,0)</f>
        <v>0</v>
      </c>
      <c r="I1790">
        <f>martianeum[[#This Row],[stan_po_wydobyciu_z_ładunku]]-martianeum[[#This Row],[ile_zabiera_na_orbite]]</f>
        <v>13.36739999999998</v>
      </c>
    </row>
    <row r="1791" spans="1:9" x14ac:dyDescent="0.25">
      <c r="A1791" s="1">
        <v>50430</v>
      </c>
      <c r="B1791">
        <f t="shared" si="27"/>
        <v>13.36739999999998</v>
      </c>
      <c r="C1791" t="s">
        <v>24</v>
      </c>
      <c r="D1791">
        <v>29.6</v>
      </c>
      <c r="E1791">
        <v>2.8</v>
      </c>
      <c r="F1791">
        <f>IF(martianeum[[#This Row],[zawartosc '[%']]]&gt;=1,martianeum[[#This Row],[masa '[kg']]]*martianeum[[#This Row],[zawartosc '[%']]]*0.01,0)</f>
        <v>0.82879999999999998</v>
      </c>
      <c r="G1791">
        <f>martianeum[[#This Row],[stan_magazynu '[kg']]]+martianeum[[#This Row],[ile_kg_materiału_z_ładunku]]</f>
        <v>14.19619999999998</v>
      </c>
      <c r="H1791">
        <f>IF(martianeum[[#This Row],[stan_po_wydobyciu_z_ładunku]]&gt;=100,100,0)</f>
        <v>0</v>
      </c>
      <c r="I1791">
        <f>martianeum[[#This Row],[stan_po_wydobyciu_z_ładunku]]-martianeum[[#This Row],[ile_zabiera_na_orbite]]</f>
        <v>14.19619999999998</v>
      </c>
    </row>
    <row r="1792" spans="1:9" x14ac:dyDescent="0.25">
      <c r="A1792" s="1">
        <v>50431</v>
      </c>
      <c r="B1792">
        <f t="shared" si="27"/>
        <v>14.19619999999998</v>
      </c>
      <c r="C1792" t="s">
        <v>18</v>
      </c>
      <c r="D1792">
        <v>11.3</v>
      </c>
      <c r="E1792">
        <v>7.2</v>
      </c>
      <c r="F1792">
        <f>IF(martianeum[[#This Row],[zawartosc '[%']]]&gt;=1,martianeum[[#This Row],[masa '[kg']]]*martianeum[[#This Row],[zawartosc '[%']]]*0.01,0)</f>
        <v>0.8136000000000001</v>
      </c>
      <c r="G1792">
        <f>martianeum[[#This Row],[stan_magazynu '[kg']]]+martianeum[[#This Row],[ile_kg_materiału_z_ładunku]]</f>
        <v>15.009799999999981</v>
      </c>
      <c r="H1792">
        <f>IF(martianeum[[#This Row],[stan_po_wydobyciu_z_ładunku]]&gt;=100,100,0)</f>
        <v>0</v>
      </c>
      <c r="I1792">
        <f>martianeum[[#This Row],[stan_po_wydobyciu_z_ładunku]]-martianeum[[#This Row],[ile_zabiera_na_orbite]]</f>
        <v>15.009799999999981</v>
      </c>
    </row>
    <row r="1793" spans="1:9" x14ac:dyDescent="0.25">
      <c r="A1793" s="1">
        <v>50432</v>
      </c>
      <c r="B1793">
        <f t="shared" si="27"/>
        <v>15.009799999999981</v>
      </c>
      <c r="C1793" t="s">
        <v>20</v>
      </c>
      <c r="D1793">
        <v>22.4</v>
      </c>
      <c r="E1793">
        <v>0</v>
      </c>
      <c r="F1793">
        <f>IF(martianeum[[#This Row],[zawartosc '[%']]]&gt;=1,martianeum[[#This Row],[masa '[kg']]]*martianeum[[#This Row],[zawartosc '[%']]]*0.01,0)</f>
        <v>0</v>
      </c>
      <c r="G1793">
        <f>martianeum[[#This Row],[stan_magazynu '[kg']]]+martianeum[[#This Row],[ile_kg_materiału_z_ładunku]]</f>
        <v>15.009799999999981</v>
      </c>
      <c r="H1793">
        <f>IF(martianeum[[#This Row],[stan_po_wydobyciu_z_ładunku]]&gt;=100,100,0)</f>
        <v>0</v>
      </c>
      <c r="I1793">
        <f>martianeum[[#This Row],[stan_po_wydobyciu_z_ładunku]]-martianeum[[#This Row],[ile_zabiera_na_orbite]]</f>
        <v>15.009799999999981</v>
      </c>
    </row>
    <row r="1794" spans="1:9" x14ac:dyDescent="0.25">
      <c r="A1794" s="1">
        <v>50433</v>
      </c>
      <c r="B1794">
        <f t="shared" si="27"/>
        <v>15.009799999999981</v>
      </c>
      <c r="C1794" t="s">
        <v>19</v>
      </c>
      <c r="D1794">
        <v>19.600000000000001</v>
      </c>
      <c r="E1794">
        <v>28.7</v>
      </c>
      <c r="F1794">
        <f>IF(martianeum[[#This Row],[zawartosc '[%']]]&gt;=1,martianeum[[#This Row],[masa '[kg']]]*martianeum[[#This Row],[zawartosc '[%']]]*0.01,0)</f>
        <v>5.6251999999999995</v>
      </c>
      <c r="G1794">
        <f>martianeum[[#This Row],[stan_magazynu '[kg']]]+martianeum[[#This Row],[ile_kg_materiału_z_ładunku]]</f>
        <v>20.63499999999998</v>
      </c>
      <c r="H1794">
        <f>IF(martianeum[[#This Row],[stan_po_wydobyciu_z_ładunku]]&gt;=100,100,0)</f>
        <v>0</v>
      </c>
      <c r="I1794">
        <f>martianeum[[#This Row],[stan_po_wydobyciu_z_ładunku]]-martianeum[[#This Row],[ile_zabiera_na_orbite]]</f>
        <v>20.63499999999998</v>
      </c>
    </row>
    <row r="1795" spans="1:9" x14ac:dyDescent="0.25">
      <c r="A1795" s="1">
        <v>50434</v>
      </c>
      <c r="B1795">
        <f t="shared" si="27"/>
        <v>20.63499999999998</v>
      </c>
      <c r="C1795" t="s">
        <v>6</v>
      </c>
      <c r="D1795">
        <v>28.5</v>
      </c>
      <c r="E1795">
        <v>12.9</v>
      </c>
      <c r="F1795">
        <f>IF(martianeum[[#This Row],[zawartosc '[%']]]&gt;=1,martianeum[[#This Row],[masa '[kg']]]*martianeum[[#This Row],[zawartosc '[%']]]*0.01,0)</f>
        <v>3.6765000000000003</v>
      </c>
      <c r="G1795">
        <f>martianeum[[#This Row],[stan_magazynu '[kg']]]+martianeum[[#This Row],[ile_kg_materiału_z_ładunku]]</f>
        <v>24.311499999999981</v>
      </c>
      <c r="H1795">
        <f>IF(martianeum[[#This Row],[stan_po_wydobyciu_z_ładunku]]&gt;=100,100,0)</f>
        <v>0</v>
      </c>
      <c r="I1795">
        <f>martianeum[[#This Row],[stan_po_wydobyciu_z_ładunku]]-martianeum[[#This Row],[ile_zabiera_na_orbite]]</f>
        <v>24.311499999999981</v>
      </c>
    </row>
    <row r="1796" spans="1:9" x14ac:dyDescent="0.25">
      <c r="A1796" s="1">
        <v>50435</v>
      </c>
      <c r="B1796">
        <f t="shared" ref="B1796:B1859" si="28">I1795</f>
        <v>24.311499999999981</v>
      </c>
      <c r="C1796" t="s">
        <v>24</v>
      </c>
      <c r="D1796">
        <v>10.9</v>
      </c>
      <c r="E1796">
        <v>0</v>
      </c>
      <c r="F1796">
        <f>IF(martianeum[[#This Row],[zawartosc '[%']]]&gt;=1,martianeum[[#This Row],[masa '[kg']]]*martianeum[[#This Row],[zawartosc '[%']]]*0.01,0)</f>
        <v>0</v>
      </c>
      <c r="G1796">
        <f>martianeum[[#This Row],[stan_magazynu '[kg']]]+martianeum[[#This Row],[ile_kg_materiału_z_ładunku]]</f>
        <v>24.311499999999981</v>
      </c>
      <c r="H1796">
        <f>IF(martianeum[[#This Row],[stan_po_wydobyciu_z_ładunku]]&gt;=100,100,0)</f>
        <v>0</v>
      </c>
      <c r="I1796">
        <f>martianeum[[#This Row],[stan_po_wydobyciu_z_ładunku]]-martianeum[[#This Row],[ile_zabiera_na_orbite]]</f>
        <v>24.311499999999981</v>
      </c>
    </row>
    <row r="1797" spans="1:9" x14ac:dyDescent="0.25">
      <c r="A1797" s="1">
        <v>50436</v>
      </c>
      <c r="B1797">
        <f t="shared" si="28"/>
        <v>24.311499999999981</v>
      </c>
      <c r="C1797" t="s">
        <v>13</v>
      </c>
      <c r="D1797">
        <v>13.4</v>
      </c>
      <c r="E1797">
        <v>15.7</v>
      </c>
      <c r="F1797">
        <f>IF(martianeum[[#This Row],[zawartosc '[%']]]&gt;=1,martianeum[[#This Row],[masa '[kg']]]*martianeum[[#This Row],[zawartosc '[%']]]*0.01,0)</f>
        <v>2.1038000000000001</v>
      </c>
      <c r="G1797">
        <f>martianeum[[#This Row],[stan_magazynu '[kg']]]+martianeum[[#This Row],[ile_kg_materiału_z_ładunku]]</f>
        <v>26.415299999999981</v>
      </c>
      <c r="H1797">
        <f>IF(martianeum[[#This Row],[stan_po_wydobyciu_z_ładunku]]&gt;=100,100,0)</f>
        <v>0</v>
      </c>
      <c r="I1797">
        <f>martianeum[[#This Row],[stan_po_wydobyciu_z_ładunku]]-martianeum[[#This Row],[ile_zabiera_na_orbite]]</f>
        <v>26.415299999999981</v>
      </c>
    </row>
    <row r="1798" spans="1:9" x14ac:dyDescent="0.25">
      <c r="A1798" s="1">
        <v>50437</v>
      </c>
      <c r="B1798">
        <f t="shared" si="28"/>
        <v>26.415299999999981</v>
      </c>
      <c r="C1798" t="s">
        <v>19</v>
      </c>
      <c r="D1798">
        <v>27.3</v>
      </c>
      <c r="E1798">
        <v>0</v>
      </c>
      <c r="F1798">
        <f>IF(martianeum[[#This Row],[zawartosc '[%']]]&gt;=1,martianeum[[#This Row],[masa '[kg']]]*martianeum[[#This Row],[zawartosc '[%']]]*0.01,0)</f>
        <v>0</v>
      </c>
      <c r="G1798">
        <f>martianeum[[#This Row],[stan_magazynu '[kg']]]+martianeum[[#This Row],[ile_kg_materiału_z_ładunku]]</f>
        <v>26.415299999999981</v>
      </c>
      <c r="H1798">
        <f>IF(martianeum[[#This Row],[stan_po_wydobyciu_z_ładunku]]&gt;=100,100,0)</f>
        <v>0</v>
      </c>
      <c r="I1798">
        <f>martianeum[[#This Row],[stan_po_wydobyciu_z_ładunku]]-martianeum[[#This Row],[ile_zabiera_na_orbite]]</f>
        <v>26.415299999999981</v>
      </c>
    </row>
    <row r="1799" spans="1:9" x14ac:dyDescent="0.25">
      <c r="A1799" s="1">
        <v>50438</v>
      </c>
      <c r="B1799">
        <f t="shared" si="28"/>
        <v>26.415299999999981</v>
      </c>
      <c r="C1799" t="s">
        <v>9</v>
      </c>
      <c r="D1799">
        <v>23.6</v>
      </c>
      <c r="E1799">
        <v>0</v>
      </c>
      <c r="F1799">
        <f>IF(martianeum[[#This Row],[zawartosc '[%']]]&gt;=1,martianeum[[#This Row],[masa '[kg']]]*martianeum[[#This Row],[zawartosc '[%']]]*0.01,0)</f>
        <v>0</v>
      </c>
      <c r="G1799">
        <f>martianeum[[#This Row],[stan_magazynu '[kg']]]+martianeum[[#This Row],[ile_kg_materiału_z_ładunku]]</f>
        <v>26.415299999999981</v>
      </c>
      <c r="H1799">
        <f>IF(martianeum[[#This Row],[stan_po_wydobyciu_z_ładunku]]&gt;=100,100,0)</f>
        <v>0</v>
      </c>
      <c r="I1799">
        <f>martianeum[[#This Row],[stan_po_wydobyciu_z_ładunku]]-martianeum[[#This Row],[ile_zabiera_na_orbite]]</f>
        <v>26.415299999999981</v>
      </c>
    </row>
    <row r="1800" spans="1:9" x14ac:dyDescent="0.25">
      <c r="A1800" s="1">
        <v>50439</v>
      </c>
      <c r="B1800">
        <f t="shared" si="28"/>
        <v>26.415299999999981</v>
      </c>
      <c r="C1800" t="s">
        <v>7</v>
      </c>
      <c r="D1800">
        <v>26.5</v>
      </c>
      <c r="E1800">
        <v>20.3</v>
      </c>
      <c r="F1800">
        <f>IF(martianeum[[#This Row],[zawartosc '[%']]]&gt;=1,martianeum[[#This Row],[masa '[kg']]]*martianeum[[#This Row],[zawartosc '[%']]]*0.01,0)</f>
        <v>5.3795000000000002</v>
      </c>
      <c r="G1800">
        <f>martianeum[[#This Row],[stan_magazynu '[kg']]]+martianeum[[#This Row],[ile_kg_materiału_z_ładunku]]</f>
        <v>31.794799999999981</v>
      </c>
      <c r="H1800">
        <f>IF(martianeum[[#This Row],[stan_po_wydobyciu_z_ładunku]]&gt;=100,100,0)</f>
        <v>0</v>
      </c>
      <c r="I1800">
        <f>martianeum[[#This Row],[stan_po_wydobyciu_z_ładunku]]-martianeum[[#This Row],[ile_zabiera_na_orbite]]</f>
        <v>31.794799999999981</v>
      </c>
    </row>
    <row r="1801" spans="1:9" x14ac:dyDescent="0.25">
      <c r="A1801" s="1">
        <v>50440</v>
      </c>
      <c r="B1801">
        <f t="shared" si="28"/>
        <v>31.794799999999981</v>
      </c>
      <c r="C1801" t="s">
        <v>9</v>
      </c>
      <c r="D1801">
        <v>23.6</v>
      </c>
      <c r="E1801">
        <v>6.5</v>
      </c>
      <c r="F1801">
        <f>IF(martianeum[[#This Row],[zawartosc '[%']]]&gt;=1,martianeum[[#This Row],[masa '[kg']]]*martianeum[[#This Row],[zawartosc '[%']]]*0.01,0)</f>
        <v>1.534</v>
      </c>
      <c r="G1801">
        <f>martianeum[[#This Row],[stan_magazynu '[kg']]]+martianeum[[#This Row],[ile_kg_materiału_z_ładunku]]</f>
        <v>33.32879999999998</v>
      </c>
      <c r="H1801">
        <f>IF(martianeum[[#This Row],[stan_po_wydobyciu_z_ładunku]]&gt;=100,100,0)</f>
        <v>0</v>
      </c>
      <c r="I1801">
        <f>martianeum[[#This Row],[stan_po_wydobyciu_z_ładunku]]-martianeum[[#This Row],[ile_zabiera_na_orbite]]</f>
        <v>33.32879999999998</v>
      </c>
    </row>
    <row r="1802" spans="1:9" x14ac:dyDescent="0.25">
      <c r="A1802" s="1">
        <v>50441</v>
      </c>
      <c r="B1802">
        <f t="shared" si="28"/>
        <v>33.32879999999998</v>
      </c>
      <c r="C1802" t="s">
        <v>11</v>
      </c>
      <c r="D1802">
        <v>22.4</v>
      </c>
      <c r="E1802">
        <v>13.3</v>
      </c>
      <c r="F1802">
        <f>IF(martianeum[[#This Row],[zawartosc '[%']]]&gt;=1,martianeum[[#This Row],[masa '[kg']]]*martianeum[[#This Row],[zawartosc '[%']]]*0.01,0)</f>
        <v>2.9792000000000001</v>
      </c>
      <c r="G1802">
        <f>martianeum[[#This Row],[stan_magazynu '[kg']]]+martianeum[[#This Row],[ile_kg_materiału_z_ładunku]]</f>
        <v>36.307999999999979</v>
      </c>
      <c r="H1802">
        <f>IF(martianeum[[#This Row],[stan_po_wydobyciu_z_ładunku]]&gt;=100,100,0)</f>
        <v>0</v>
      </c>
      <c r="I1802">
        <f>martianeum[[#This Row],[stan_po_wydobyciu_z_ładunku]]-martianeum[[#This Row],[ile_zabiera_na_orbite]]</f>
        <v>36.307999999999979</v>
      </c>
    </row>
    <row r="1803" spans="1:9" x14ac:dyDescent="0.25">
      <c r="A1803" s="1">
        <v>50442</v>
      </c>
      <c r="B1803">
        <f t="shared" si="28"/>
        <v>36.307999999999979</v>
      </c>
      <c r="C1803" t="s">
        <v>18</v>
      </c>
      <c r="D1803">
        <v>22</v>
      </c>
      <c r="E1803">
        <v>15.5</v>
      </c>
      <c r="F1803">
        <f>IF(martianeum[[#This Row],[zawartosc '[%']]]&gt;=1,martianeum[[#This Row],[masa '[kg']]]*martianeum[[#This Row],[zawartosc '[%']]]*0.01,0)</f>
        <v>3.41</v>
      </c>
      <c r="G1803">
        <f>martianeum[[#This Row],[stan_magazynu '[kg']]]+martianeum[[#This Row],[ile_kg_materiału_z_ładunku]]</f>
        <v>39.717999999999975</v>
      </c>
      <c r="H1803">
        <f>IF(martianeum[[#This Row],[stan_po_wydobyciu_z_ładunku]]&gt;=100,100,0)</f>
        <v>0</v>
      </c>
      <c r="I1803">
        <f>martianeum[[#This Row],[stan_po_wydobyciu_z_ładunku]]-martianeum[[#This Row],[ile_zabiera_na_orbite]]</f>
        <v>39.717999999999975</v>
      </c>
    </row>
    <row r="1804" spans="1:9" x14ac:dyDescent="0.25">
      <c r="A1804" s="1">
        <v>50443</v>
      </c>
      <c r="B1804">
        <f t="shared" si="28"/>
        <v>39.717999999999975</v>
      </c>
      <c r="C1804" t="s">
        <v>27</v>
      </c>
      <c r="D1804">
        <v>10.8</v>
      </c>
      <c r="E1804">
        <v>0.4</v>
      </c>
      <c r="F1804">
        <f>IF(martianeum[[#This Row],[zawartosc '[%']]]&gt;=1,martianeum[[#This Row],[masa '[kg']]]*martianeum[[#This Row],[zawartosc '[%']]]*0.01,0)</f>
        <v>0</v>
      </c>
      <c r="G1804">
        <f>martianeum[[#This Row],[stan_magazynu '[kg']]]+martianeum[[#This Row],[ile_kg_materiału_z_ładunku]]</f>
        <v>39.717999999999975</v>
      </c>
      <c r="H1804">
        <f>IF(martianeum[[#This Row],[stan_po_wydobyciu_z_ładunku]]&gt;=100,100,0)</f>
        <v>0</v>
      </c>
      <c r="I1804">
        <f>martianeum[[#This Row],[stan_po_wydobyciu_z_ładunku]]-martianeum[[#This Row],[ile_zabiera_na_orbite]]</f>
        <v>39.717999999999975</v>
      </c>
    </row>
    <row r="1805" spans="1:9" x14ac:dyDescent="0.25">
      <c r="A1805" s="1">
        <v>50444</v>
      </c>
      <c r="B1805">
        <f t="shared" si="28"/>
        <v>39.717999999999975</v>
      </c>
      <c r="C1805" t="s">
        <v>15</v>
      </c>
      <c r="D1805">
        <v>21.6</v>
      </c>
      <c r="E1805">
        <v>0</v>
      </c>
      <c r="F1805">
        <f>IF(martianeum[[#This Row],[zawartosc '[%']]]&gt;=1,martianeum[[#This Row],[masa '[kg']]]*martianeum[[#This Row],[zawartosc '[%']]]*0.01,0)</f>
        <v>0</v>
      </c>
      <c r="G1805">
        <f>martianeum[[#This Row],[stan_magazynu '[kg']]]+martianeum[[#This Row],[ile_kg_materiału_z_ładunku]]</f>
        <v>39.717999999999975</v>
      </c>
      <c r="H1805">
        <f>IF(martianeum[[#This Row],[stan_po_wydobyciu_z_ładunku]]&gt;=100,100,0)</f>
        <v>0</v>
      </c>
      <c r="I1805">
        <f>martianeum[[#This Row],[stan_po_wydobyciu_z_ładunku]]-martianeum[[#This Row],[ile_zabiera_na_orbite]]</f>
        <v>39.717999999999975</v>
      </c>
    </row>
    <row r="1806" spans="1:9" x14ac:dyDescent="0.25">
      <c r="A1806" s="1">
        <v>50445</v>
      </c>
      <c r="B1806">
        <f t="shared" si="28"/>
        <v>39.717999999999975</v>
      </c>
      <c r="C1806" t="s">
        <v>8</v>
      </c>
      <c r="D1806">
        <v>10.1</v>
      </c>
      <c r="E1806">
        <v>0</v>
      </c>
      <c r="F1806">
        <f>IF(martianeum[[#This Row],[zawartosc '[%']]]&gt;=1,martianeum[[#This Row],[masa '[kg']]]*martianeum[[#This Row],[zawartosc '[%']]]*0.01,0)</f>
        <v>0</v>
      </c>
      <c r="G1806">
        <f>martianeum[[#This Row],[stan_magazynu '[kg']]]+martianeum[[#This Row],[ile_kg_materiału_z_ładunku]]</f>
        <v>39.717999999999975</v>
      </c>
      <c r="H1806">
        <f>IF(martianeum[[#This Row],[stan_po_wydobyciu_z_ładunku]]&gt;=100,100,0)</f>
        <v>0</v>
      </c>
      <c r="I1806">
        <f>martianeum[[#This Row],[stan_po_wydobyciu_z_ładunku]]-martianeum[[#This Row],[ile_zabiera_na_orbite]]</f>
        <v>39.717999999999975</v>
      </c>
    </row>
    <row r="1807" spans="1:9" x14ac:dyDescent="0.25">
      <c r="A1807" s="1">
        <v>50446</v>
      </c>
      <c r="B1807">
        <f t="shared" si="28"/>
        <v>39.717999999999975</v>
      </c>
      <c r="C1807" t="s">
        <v>11</v>
      </c>
      <c r="D1807">
        <v>29</v>
      </c>
      <c r="E1807">
        <v>12.6</v>
      </c>
      <c r="F1807">
        <f>IF(martianeum[[#This Row],[zawartosc '[%']]]&gt;=1,martianeum[[#This Row],[masa '[kg']]]*martianeum[[#This Row],[zawartosc '[%']]]*0.01,0)</f>
        <v>3.6539999999999999</v>
      </c>
      <c r="G1807">
        <f>martianeum[[#This Row],[stan_magazynu '[kg']]]+martianeum[[#This Row],[ile_kg_materiału_z_ładunku]]</f>
        <v>43.371999999999971</v>
      </c>
      <c r="H1807">
        <f>IF(martianeum[[#This Row],[stan_po_wydobyciu_z_ładunku]]&gt;=100,100,0)</f>
        <v>0</v>
      </c>
      <c r="I1807">
        <f>martianeum[[#This Row],[stan_po_wydobyciu_z_ładunku]]-martianeum[[#This Row],[ile_zabiera_na_orbite]]</f>
        <v>43.371999999999971</v>
      </c>
    </row>
    <row r="1808" spans="1:9" x14ac:dyDescent="0.25">
      <c r="A1808" s="1">
        <v>50447</v>
      </c>
      <c r="B1808">
        <f t="shared" si="28"/>
        <v>43.371999999999971</v>
      </c>
      <c r="C1808" t="s">
        <v>8</v>
      </c>
      <c r="D1808">
        <v>16.399999999999999</v>
      </c>
      <c r="E1808">
        <v>3.7</v>
      </c>
      <c r="F1808">
        <f>IF(martianeum[[#This Row],[zawartosc '[%']]]&gt;=1,martianeum[[#This Row],[masa '[kg']]]*martianeum[[#This Row],[zawartosc '[%']]]*0.01,0)</f>
        <v>0.60680000000000001</v>
      </c>
      <c r="G1808">
        <f>martianeum[[#This Row],[stan_magazynu '[kg']]]+martianeum[[#This Row],[ile_kg_materiału_z_ładunku]]</f>
        <v>43.978799999999971</v>
      </c>
      <c r="H1808">
        <f>IF(martianeum[[#This Row],[stan_po_wydobyciu_z_ładunku]]&gt;=100,100,0)</f>
        <v>0</v>
      </c>
      <c r="I1808">
        <f>martianeum[[#This Row],[stan_po_wydobyciu_z_ładunku]]-martianeum[[#This Row],[ile_zabiera_na_orbite]]</f>
        <v>43.978799999999971</v>
      </c>
    </row>
    <row r="1809" spans="1:9" x14ac:dyDescent="0.25">
      <c r="A1809" s="1">
        <v>50448</v>
      </c>
      <c r="B1809">
        <f t="shared" si="28"/>
        <v>43.978799999999971</v>
      </c>
      <c r="C1809" t="s">
        <v>19</v>
      </c>
      <c r="D1809">
        <v>13.5</v>
      </c>
      <c r="E1809">
        <v>38.5</v>
      </c>
      <c r="F1809">
        <f>IF(martianeum[[#This Row],[zawartosc '[%']]]&gt;=1,martianeum[[#This Row],[masa '[kg']]]*martianeum[[#This Row],[zawartosc '[%']]]*0.01,0)</f>
        <v>5.1974999999999998</v>
      </c>
      <c r="G1809">
        <f>martianeum[[#This Row],[stan_magazynu '[kg']]]+martianeum[[#This Row],[ile_kg_materiału_z_ładunku]]</f>
        <v>49.176299999999969</v>
      </c>
      <c r="H1809">
        <f>IF(martianeum[[#This Row],[stan_po_wydobyciu_z_ładunku]]&gt;=100,100,0)</f>
        <v>0</v>
      </c>
      <c r="I1809">
        <f>martianeum[[#This Row],[stan_po_wydobyciu_z_ładunku]]-martianeum[[#This Row],[ile_zabiera_na_orbite]]</f>
        <v>49.176299999999969</v>
      </c>
    </row>
    <row r="1810" spans="1:9" x14ac:dyDescent="0.25">
      <c r="A1810" s="1">
        <v>50449</v>
      </c>
      <c r="B1810">
        <f t="shared" si="28"/>
        <v>49.176299999999969</v>
      </c>
      <c r="C1810" t="s">
        <v>14</v>
      </c>
      <c r="D1810">
        <v>18.100000000000001</v>
      </c>
      <c r="E1810">
        <v>3</v>
      </c>
      <c r="F1810">
        <f>IF(martianeum[[#This Row],[zawartosc '[%']]]&gt;=1,martianeum[[#This Row],[masa '[kg']]]*martianeum[[#This Row],[zawartosc '[%']]]*0.01,0)</f>
        <v>0.54300000000000004</v>
      </c>
      <c r="G1810">
        <f>martianeum[[#This Row],[stan_magazynu '[kg']]]+martianeum[[#This Row],[ile_kg_materiału_z_ładunku]]</f>
        <v>49.719299999999969</v>
      </c>
      <c r="H1810">
        <f>IF(martianeum[[#This Row],[stan_po_wydobyciu_z_ładunku]]&gt;=100,100,0)</f>
        <v>0</v>
      </c>
      <c r="I1810">
        <f>martianeum[[#This Row],[stan_po_wydobyciu_z_ładunku]]-martianeum[[#This Row],[ile_zabiera_na_orbite]]</f>
        <v>49.719299999999969</v>
      </c>
    </row>
    <row r="1811" spans="1:9" x14ac:dyDescent="0.25">
      <c r="A1811" s="1">
        <v>50450</v>
      </c>
      <c r="B1811">
        <f t="shared" si="28"/>
        <v>49.719299999999969</v>
      </c>
      <c r="C1811" t="s">
        <v>7</v>
      </c>
      <c r="D1811">
        <v>20.399999999999999</v>
      </c>
      <c r="E1811">
        <v>11.7</v>
      </c>
      <c r="F1811">
        <f>IF(martianeum[[#This Row],[zawartosc '[%']]]&gt;=1,martianeum[[#This Row],[masa '[kg']]]*martianeum[[#This Row],[zawartosc '[%']]]*0.01,0)</f>
        <v>2.3868</v>
      </c>
      <c r="G1811">
        <f>martianeum[[#This Row],[stan_magazynu '[kg']]]+martianeum[[#This Row],[ile_kg_materiału_z_ładunku]]</f>
        <v>52.106099999999969</v>
      </c>
      <c r="H1811">
        <f>IF(martianeum[[#This Row],[stan_po_wydobyciu_z_ładunku]]&gt;=100,100,0)</f>
        <v>0</v>
      </c>
      <c r="I1811">
        <f>martianeum[[#This Row],[stan_po_wydobyciu_z_ładunku]]-martianeum[[#This Row],[ile_zabiera_na_orbite]]</f>
        <v>52.106099999999969</v>
      </c>
    </row>
    <row r="1812" spans="1:9" x14ac:dyDescent="0.25">
      <c r="A1812" s="1">
        <v>50451</v>
      </c>
      <c r="B1812">
        <f t="shared" si="28"/>
        <v>52.106099999999969</v>
      </c>
      <c r="C1812" t="s">
        <v>15</v>
      </c>
      <c r="D1812">
        <v>29.6</v>
      </c>
      <c r="E1812">
        <v>0.9</v>
      </c>
      <c r="F1812">
        <f>IF(martianeum[[#This Row],[zawartosc '[%']]]&gt;=1,martianeum[[#This Row],[masa '[kg']]]*martianeum[[#This Row],[zawartosc '[%']]]*0.01,0)</f>
        <v>0</v>
      </c>
      <c r="G1812">
        <f>martianeum[[#This Row],[stan_magazynu '[kg']]]+martianeum[[#This Row],[ile_kg_materiału_z_ładunku]]</f>
        <v>52.106099999999969</v>
      </c>
      <c r="H1812">
        <f>IF(martianeum[[#This Row],[stan_po_wydobyciu_z_ładunku]]&gt;=100,100,0)</f>
        <v>0</v>
      </c>
      <c r="I1812">
        <f>martianeum[[#This Row],[stan_po_wydobyciu_z_ładunku]]-martianeum[[#This Row],[ile_zabiera_na_orbite]]</f>
        <v>52.106099999999969</v>
      </c>
    </row>
    <row r="1813" spans="1:9" x14ac:dyDescent="0.25">
      <c r="A1813" s="1">
        <v>50452</v>
      </c>
      <c r="B1813">
        <f t="shared" si="28"/>
        <v>52.106099999999969</v>
      </c>
      <c r="C1813" t="s">
        <v>32</v>
      </c>
      <c r="D1813">
        <v>11.4</v>
      </c>
      <c r="E1813">
        <v>0.6</v>
      </c>
      <c r="F1813">
        <f>IF(martianeum[[#This Row],[zawartosc '[%']]]&gt;=1,martianeum[[#This Row],[masa '[kg']]]*martianeum[[#This Row],[zawartosc '[%']]]*0.01,0)</f>
        <v>0</v>
      </c>
      <c r="G1813">
        <f>martianeum[[#This Row],[stan_magazynu '[kg']]]+martianeum[[#This Row],[ile_kg_materiału_z_ładunku]]</f>
        <v>52.106099999999969</v>
      </c>
      <c r="H1813">
        <f>IF(martianeum[[#This Row],[stan_po_wydobyciu_z_ładunku]]&gt;=100,100,0)</f>
        <v>0</v>
      </c>
      <c r="I1813">
        <f>martianeum[[#This Row],[stan_po_wydobyciu_z_ładunku]]-martianeum[[#This Row],[ile_zabiera_na_orbite]]</f>
        <v>52.106099999999969</v>
      </c>
    </row>
    <row r="1814" spans="1:9" x14ac:dyDescent="0.25">
      <c r="A1814" s="1">
        <v>50453</v>
      </c>
      <c r="B1814">
        <f t="shared" si="28"/>
        <v>52.106099999999969</v>
      </c>
      <c r="C1814" t="s">
        <v>11</v>
      </c>
      <c r="D1814">
        <v>28.8</v>
      </c>
      <c r="E1814">
        <v>14.1</v>
      </c>
      <c r="F1814">
        <f>IF(martianeum[[#This Row],[zawartosc '[%']]]&gt;=1,martianeum[[#This Row],[masa '[kg']]]*martianeum[[#This Row],[zawartosc '[%']]]*0.01,0)</f>
        <v>4.0607999999999995</v>
      </c>
      <c r="G1814">
        <f>martianeum[[#This Row],[stan_magazynu '[kg']]]+martianeum[[#This Row],[ile_kg_materiału_z_ładunku]]</f>
        <v>56.16689999999997</v>
      </c>
      <c r="H1814">
        <f>IF(martianeum[[#This Row],[stan_po_wydobyciu_z_ładunku]]&gt;=100,100,0)</f>
        <v>0</v>
      </c>
      <c r="I1814">
        <f>martianeum[[#This Row],[stan_po_wydobyciu_z_ładunku]]-martianeum[[#This Row],[ile_zabiera_na_orbite]]</f>
        <v>56.16689999999997</v>
      </c>
    </row>
    <row r="1815" spans="1:9" x14ac:dyDescent="0.25">
      <c r="A1815" s="1">
        <v>50454</v>
      </c>
      <c r="B1815">
        <f t="shared" si="28"/>
        <v>56.16689999999997</v>
      </c>
      <c r="C1815" t="s">
        <v>10</v>
      </c>
      <c r="D1815">
        <v>11.8</v>
      </c>
      <c r="E1815">
        <v>42.4</v>
      </c>
      <c r="F1815">
        <f>IF(martianeum[[#This Row],[zawartosc '[%']]]&gt;=1,martianeum[[#This Row],[masa '[kg']]]*martianeum[[#This Row],[zawartosc '[%']]]*0.01,0)</f>
        <v>5.0031999999999996</v>
      </c>
      <c r="G1815">
        <f>martianeum[[#This Row],[stan_magazynu '[kg']]]+martianeum[[#This Row],[ile_kg_materiału_z_ładunku]]</f>
        <v>61.170099999999969</v>
      </c>
      <c r="H1815">
        <f>IF(martianeum[[#This Row],[stan_po_wydobyciu_z_ładunku]]&gt;=100,100,0)</f>
        <v>0</v>
      </c>
      <c r="I1815">
        <f>martianeum[[#This Row],[stan_po_wydobyciu_z_ładunku]]-martianeum[[#This Row],[ile_zabiera_na_orbite]]</f>
        <v>61.170099999999969</v>
      </c>
    </row>
    <row r="1816" spans="1:9" x14ac:dyDescent="0.25">
      <c r="A1816" s="1">
        <v>50455</v>
      </c>
      <c r="B1816">
        <f t="shared" si="28"/>
        <v>61.170099999999969</v>
      </c>
      <c r="C1816" t="s">
        <v>7</v>
      </c>
      <c r="D1816">
        <v>11.5</v>
      </c>
      <c r="E1816">
        <v>10.1</v>
      </c>
      <c r="F1816">
        <f>IF(martianeum[[#This Row],[zawartosc '[%']]]&gt;=1,martianeum[[#This Row],[masa '[kg']]]*martianeum[[#This Row],[zawartosc '[%']]]*0.01,0)</f>
        <v>1.1615</v>
      </c>
      <c r="G1816">
        <f>martianeum[[#This Row],[stan_magazynu '[kg']]]+martianeum[[#This Row],[ile_kg_materiału_z_ładunku]]</f>
        <v>62.331599999999966</v>
      </c>
      <c r="H1816">
        <f>IF(martianeum[[#This Row],[stan_po_wydobyciu_z_ładunku]]&gt;=100,100,0)</f>
        <v>0</v>
      </c>
      <c r="I1816">
        <f>martianeum[[#This Row],[stan_po_wydobyciu_z_ładunku]]-martianeum[[#This Row],[ile_zabiera_na_orbite]]</f>
        <v>62.331599999999966</v>
      </c>
    </row>
    <row r="1817" spans="1:9" x14ac:dyDescent="0.25">
      <c r="A1817" s="1">
        <v>50456</v>
      </c>
      <c r="B1817">
        <f t="shared" si="28"/>
        <v>62.331599999999966</v>
      </c>
      <c r="C1817" t="s">
        <v>13</v>
      </c>
      <c r="D1817">
        <v>13.6</v>
      </c>
      <c r="E1817">
        <v>8.4</v>
      </c>
      <c r="F1817">
        <f>IF(martianeum[[#This Row],[zawartosc '[%']]]&gt;=1,martianeum[[#This Row],[masa '[kg']]]*martianeum[[#This Row],[zawartosc '[%']]]*0.01,0)</f>
        <v>1.1424000000000001</v>
      </c>
      <c r="G1817">
        <f>martianeum[[#This Row],[stan_magazynu '[kg']]]+martianeum[[#This Row],[ile_kg_materiału_z_ładunku]]</f>
        <v>63.473999999999968</v>
      </c>
      <c r="H1817">
        <f>IF(martianeum[[#This Row],[stan_po_wydobyciu_z_ładunku]]&gt;=100,100,0)</f>
        <v>0</v>
      </c>
      <c r="I1817">
        <f>martianeum[[#This Row],[stan_po_wydobyciu_z_ładunku]]-martianeum[[#This Row],[ile_zabiera_na_orbite]]</f>
        <v>63.473999999999968</v>
      </c>
    </row>
    <row r="1818" spans="1:9" x14ac:dyDescent="0.25">
      <c r="A1818" s="1">
        <v>50457</v>
      </c>
      <c r="B1818">
        <f t="shared" si="28"/>
        <v>63.473999999999968</v>
      </c>
      <c r="C1818" t="s">
        <v>31</v>
      </c>
      <c r="D1818">
        <v>14.1</v>
      </c>
      <c r="E1818">
        <v>0.7</v>
      </c>
      <c r="F1818">
        <f>IF(martianeum[[#This Row],[zawartosc '[%']]]&gt;=1,martianeum[[#This Row],[masa '[kg']]]*martianeum[[#This Row],[zawartosc '[%']]]*0.01,0)</f>
        <v>0</v>
      </c>
      <c r="G1818">
        <f>martianeum[[#This Row],[stan_magazynu '[kg']]]+martianeum[[#This Row],[ile_kg_materiału_z_ładunku]]</f>
        <v>63.473999999999968</v>
      </c>
      <c r="H1818">
        <f>IF(martianeum[[#This Row],[stan_po_wydobyciu_z_ładunku]]&gt;=100,100,0)</f>
        <v>0</v>
      </c>
      <c r="I1818">
        <f>martianeum[[#This Row],[stan_po_wydobyciu_z_ładunku]]-martianeum[[#This Row],[ile_zabiera_na_orbite]]</f>
        <v>63.473999999999968</v>
      </c>
    </row>
    <row r="1819" spans="1:9" x14ac:dyDescent="0.25">
      <c r="A1819" s="1">
        <v>50458</v>
      </c>
      <c r="B1819">
        <f t="shared" si="28"/>
        <v>63.473999999999968</v>
      </c>
      <c r="C1819" t="s">
        <v>19</v>
      </c>
      <c r="D1819">
        <v>19.399999999999999</v>
      </c>
      <c r="E1819">
        <v>32.700000000000003</v>
      </c>
      <c r="F1819">
        <f>IF(martianeum[[#This Row],[zawartosc '[%']]]&gt;=1,martianeum[[#This Row],[masa '[kg']]]*martianeum[[#This Row],[zawartosc '[%']]]*0.01,0)</f>
        <v>6.3437999999999999</v>
      </c>
      <c r="G1819">
        <f>martianeum[[#This Row],[stan_magazynu '[kg']]]+martianeum[[#This Row],[ile_kg_materiału_z_ładunku]]</f>
        <v>69.817799999999963</v>
      </c>
      <c r="H1819">
        <f>IF(martianeum[[#This Row],[stan_po_wydobyciu_z_ładunku]]&gt;=100,100,0)</f>
        <v>0</v>
      </c>
      <c r="I1819">
        <f>martianeum[[#This Row],[stan_po_wydobyciu_z_ładunku]]-martianeum[[#This Row],[ile_zabiera_na_orbite]]</f>
        <v>69.817799999999963</v>
      </c>
    </row>
    <row r="1820" spans="1:9" x14ac:dyDescent="0.25">
      <c r="A1820" s="1">
        <v>50459</v>
      </c>
      <c r="B1820">
        <f t="shared" si="28"/>
        <v>69.817799999999963</v>
      </c>
      <c r="C1820" t="s">
        <v>33</v>
      </c>
      <c r="D1820">
        <v>28.5</v>
      </c>
      <c r="E1820">
        <v>0</v>
      </c>
      <c r="F1820">
        <f>IF(martianeum[[#This Row],[zawartosc '[%']]]&gt;=1,martianeum[[#This Row],[masa '[kg']]]*martianeum[[#This Row],[zawartosc '[%']]]*0.01,0)</f>
        <v>0</v>
      </c>
      <c r="G1820">
        <f>martianeum[[#This Row],[stan_magazynu '[kg']]]+martianeum[[#This Row],[ile_kg_materiału_z_ładunku]]</f>
        <v>69.817799999999963</v>
      </c>
      <c r="H1820">
        <f>IF(martianeum[[#This Row],[stan_po_wydobyciu_z_ładunku]]&gt;=100,100,0)</f>
        <v>0</v>
      </c>
      <c r="I1820">
        <f>martianeum[[#This Row],[stan_po_wydobyciu_z_ładunku]]-martianeum[[#This Row],[ile_zabiera_na_orbite]]</f>
        <v>69.817799999999963</v>
      </c>
    </row>
    <row r="1821" spans="1:9" x14ac:dyDescent="0.25">
      <c r="A1821" s="1">
        <v>50460</v>
      </c>
      <c r="B1821">
        <f t="shared" si="28"/>
        <v>69.817799999999963</v>
      </c>
      <c r="C1821" t="s">
        <v>19</v>
      </c>
      <c r="D1821">
        <v>23.7</v>
      </c>
      <c r="E1821">
        <v>12.2</v>
      </c>
      <c r="F1821">
        <f>IF(martianeum[[#This Row],[zawartosc '[%']]]&gt;=1,martianeum[[#This Row],[masa '[kg']]]*martianeum[[#This Row],[zawartosc '[%']]]*0.01,0)</f>
        <v>2.8914</v>
      </c>
      <c r="G1821">
        <f>martianeum[[#This Row],[stan_magazynu '[kg']]]+martianeum[[#This Row],[ile_kg_materiału_z_ładunku]]</f>
        <v>72.709199999999967</v>
      </c>
      <c r="H1821">
        <f>IF(martianeum[[#This Row],[stan_po_wydobyciu_z_ładunku]]&gt;=100,100,0)</f>
        <v>0</v>
      </c>
      <c r="I1821">
        <f>martianeum[[#This Row],[stan_po_wydobyciu_z_ładunku]]-martianeum[[#This Row],[ile_zabiera_na_orbite]]</f>
        <v>72.709199999999967</v>
      </c>
    </row>
    <row r="1822" spans="1:9" x14ac:dyDescent="0.25">
      <c r="A1822" s="1">
        <v>50461</v>
      </c>
      <c r="B1822">
        <f t="shared" si="28"/>
        <v>72.709199999999967</v>
      </c>
      <c r="C1822" t="s">
        <v>20</v>
      </c>
      <c r="D1822">
        <v>21.7</v>
      </c>
      <c r="E1822">
        <v>0</v>
      </c>
      <c r="F1822">
        <f>IF(martianeum[[#This Row],[zawartosc '[%']]]&gt;=1,martianeum[[#This Row],[masa '[kg']]]*martianeum[[#This Row],[zawartosc '[%']]]*0.01,0)</f>
        <v>0</v>
      </c>
      <c r="G1822">
        <f>martianeum[[#This Row],[stan_magazynu '[kg']]]+martianeum[[#This Row],[ile_kg_materiału_z_ładunku]]</f>
        <v>72.709199999999967</v>
      </c>
      <c r="H1822">
        <f>IF(martianeum[[#This Row],[stan_po_wydobyciu_z_ładunku]]&gt;=100,100,0)</f>
        <v>0</v>
      </c>
      <c r="I1822">
        <f>martianeum[[#This Row],[stan_po_wydobyciu_z_ładunku]]-martianeum[[#This Row],[ile_zabiera_na_orbite]]</f>
        <v>72.709199999999967</v>
      </c>
    </row>
    <row r="1823" spans="1:9" x14ac:dyDescent="0.25">
      <c r="A1823" s="1">
        <v>50462</v>
      </c>
      <c r="B1823">
        <f t="shared" si="28"/>
        <v>72.709199999999967</v>
      </c>
      <c r="C1823" t="s">
        <v>6</v>
      </c>
      <c r="D1823">
        <v>13.3</v>
      </c>
      <c r="E1823">
        <v>0</v>
      </c>
      <c r="F1823">
        <f>IF(martianeum[[#This Row],[zawartosc '[%']]]&gt;=1,martianeum[[#This Row],[masa '[kg']]]*martianeum[[#This Row],[zawartosc '[%']]]*0.01,0)</f>
        <v>0</v>
      </c>
      <c r="G1823">
        <f>martianeum[[#This Row],[stan_magazynu '[kg']]]+martianeum[[#This Row],[ile_kg_materiału_z_ładunku]]</f>
        <v>72.709199999999967</v>
      </c>
      <c r="H1823">
        <f>IF(martianeum[[#This Row],[stan_po_wydobyciu_z_ładunku]]&gt;=100,100,0)</f>
        <v>0</v>
      </c>
      <c r="I1823">
        <f>martianeum[[#This Row],[stan_po_wydobyciu_z_ładunku]]-martianeum[[#This Row],[ile_zabiera_na_orbite]]</f>
        <v>72.709199999999967</v>
      </c>
    </row>
    <row r="1824" spans="1:9" x14ac:dyDescent="0.25">
      <c r="A1824" s="1">
        <v>50463</v>
      </c>
      <c r="B1824">
        <f t="shared" si="28"/>
        <v>72.709199999999967</v>
      </c>
      <c r="C1824" t="s">
        <v>9</v>
      </c>
      <c r="D1824">
        <v>14.4</v>
      </c>
      <c r="E1824">
        <v>0</v>
      </c>
      <c r="F1824">
        <f>IF(martianeum[[#This Row],[zawartosc '[%']]]&gt;=1,martianeum[[#This Row],[masa '[kg']]]*martianeum[[#This Row],[zawartosc '[%']]]*0.01,0)</f>
        <v>0</v>
      </c>
      <c r="G1824">
        <f>martianeum[[#This Row],[stan_magazynu '[kg']]]+martianeum[[#This Row],[ile_kg_materiału_z_ładunku]]</f>
        <v>72.709199999999967</v>
      </c>
      <c r="H1824">
        <f>IF(martianeum[[#This Row],[stan_po_wydobyciu_z_ładunku]]&gt;=100,100,0)</f>
        <v>0</v>
      </c>
      <c r="I1824">
        <f>martianeum[[#This Row],[stan_po_wydobyciu_z_ładunku]]-martianeum[[#This Row],[ile_zabiera_na_orbite]]</f>
        <v>72.709199999999967</v>
      </c>
    </row>
    <row r="1825" spans="1:9" x14ac:dyDescent="0.25">
      <c r="A1825" s="1">
        <v>50464</v>
      </c>
      <c r="B1825">
        <f t="shared" si="28"/>
        <v>72.709199999999967</v>
      </c>
      <c r="C1825" t="s">
        <v>11</v>
      </c>
      <c r="D1825">
        <v>28.5</v>
      </c>
      <c r="E1825">
        <v>21.5</v>
      </c>
      <c r="F1825">
        <f>IF(martianeum[[#This Row],[zawartosc '[%']]]&gt;=1,martianeum[[#This Row],[masa '[kg']]]*martianeum[[#This Row],[zawartosc '[%']]]*0.01,0)</f>
        <v>6.1275000000000004</v>
      </c>
      <c r="G1825">
        <f>martianeum[[#This Row],[stan_magazynu '[kg']]]+martianeum[[#This Row],[ile_kg_materiału_z_ładunku]]</f>
        <v>78.836699999999965</v>
      </c>
      <c r="H1825">
        <f>IF(martianeum[[#This Row],[stan_po_wydobyciu_z_ładunku]]&gt;=100,100,0)</f>
        <v>0</v>
      </c>
      <c r="I1825">
        <f>martianeum[[#This Row],[stan_po_wydobyciu_z_ładunku]]-martianeum[[#This Row],[ile_zabiera_na_orbite]]</f>
        <v>78.836699999999965</v>
      </c>
    </row>
    <row r="1826" spans="1:9" x14ac:dyDescent="0.25">
      <c r="A1826" s="1">
        <v>50465</v>
      </c>
      <c r="B1826">
        <f t="shared" si="28"/>
        <v>78.836699999999965</v>
      </c>
      <c r="C1826" t="s">
        <v>19</v>
      </c>
      <c r="D1826">
        <v>20.5</v>
      </c>
      <c r="E1826">
        <v>0</v>
      </c>
      <c r="F1826">
        <f>IF(martianeum[[#This Row],[zawartosc '[%']]]&gt;=1,martianeum[[#This Row],[masa '[kg']]]*martianeum[[#This Row],[zawartosc '[%']]]*0.01,0)</f>
        <v>0</v>
      </c>
      <c r="G1826">
        <f>martianeum[[#This Row],[stan_magazynu '[kg']]]+martianeum[[#This Row],[ile_kg_materiału_z_ładunku]]</f>
        <v>78.836699999999965</v>
      </c>
      <c r="H1826">
        <f>IF(martianeum[[#This Row],[stan_po_wydobyciu_z_ładunku]]&gt;=100,100,0)</f>
        <v>0</v>
      </c>
      <c r="I1826">
        <f>martianeum[[#This Row],[stan_po_wydobyciu_z_ładunku]]-martianeum[[#This Row],[ile_zabiera_na_orbite]]</f>
        <v>78.836699999999965</v>
      </c>
    </row>
    <row r="1827" spans="1:9" x14ac:dyDescent="0.25">
      <c r="A1827" s="1">
        <v>50466</v>
      </c>
      <c r="B1827">
        <f t="shared" si="28"/>
        <v>78.836699999999965</v>
      </c>
      <c r="C1827" t="s">
        <v>10</v>
      </c>
      <c r="D1827">
        <v>11.4</v>
      </c>
      <c r="E1827">
        <v>39</v>
      </c>
      <c r="F1827">
        <f>IF(martianeum[[#This Row],[zawartosc '[%']]]&gt;=1,martianeum[[#This Row],[masa '[kg']]]*martianeum[[#This Row],[zawartosc '[%']]]*0.01,0)</f>
        <v>4.4460000000000006</v>
      </c>
      <c r="G1827">
        <f>martianeum[[#This Row],[stan_magazynu '[kg']]]+martianeum[[#This Row],[ile_kg_materiału_z_ładunku]]</f>
        <v>83.282699999999963</v>
      </c>
      <c r="H1827">
        <f>IF(martianeum[[#This Row],[stan_po_wydobyciu_z_ładunku]]&gt;=100,100,0)</f>
        <v>0</v>
      </c>
      <c r="I1827">
        <f>martianeum[[#This Row],[stan_po_wydobyciu_z_ładunku]]-martianeum[[#This Row],[ile_zabiera_na_orbite]]</f>
        <v>83.282699999999963</v>
      </c>
    </row>
    <row r="1828" spans="1:9" x14ac:dyDescent="0.25">
      <c r="A1828" s="1">
        <v>50467</v>
      </c>
      <c r="B1828">
        <f t="shared" si="28"/>
        <v>83.282699999999963</v>
      </c>
      <c r="C1828" t="s">
        <v>9</v>
      </c>
      <c r="D1828">
        <v>12.5</v>
      </c>
      <c r="E1828">
        <v>0</v>
      </c>
      <c r="F1828">
        <f>IF(martianeum[[#This Row],[zawartosc '[%']]]&gt;=1,martianeum[[#This Row],[masa '[kg']]]*martianeum[[#This Row],[zawartosc '[%']]]*0.01,0)</f>
        <v>0</v>
      </c>
      <c r="G1828">
        <f>martianeum[[#This Row],[stan_magazynu '[kg']]]+martianeum[[#This Row],[ile_kg_materiału_z_ładunku]]</f>
        <v>83.282699999999963</v>
      </c>
      <c r="H1828">
        <f>IF(martianeum[[#This Row],[stan_po_wydobyciu_z_ładunku]]&gt;=100,100,0)</f>
        <v>0</v>
      </c>
      <c r="I1828">
        <f>martianeum[[#This Row],[stan_po_wydobyciu_z_ładunku]]-martianeum[[#This Row],[ile_zabiera_na_orbite]]</f>
        <v>83.282699999999963</v>
      </c>
    </row>
    <row r="1829" spans="1:9" x14ac:dyDescent="0.25">
      <c r="A1829" s="1">
        <v>50468</v>
      </c>
      <c r="B1829">
        <f t="shared" si="28"/>
        <v>83.282699999999963</v>
      </c>
      <c r="C1829" t="s">
        <v>15</v>
      </c>
      <c r="D1829">
        <v>16.600000000000001</v>
      </c>
      <c r="E1829">
        <v>4.5999999999999996</v>
      </c>
      <c r="F1829">
        <f>IF(martianeum[[#This Row],[zawartosc '[%']]]&gt;=1,martianeum[[#This Row],[masa '[kg']]]*martianeum[[#This Row],[zawartosc '[%']]]*0.01,0)</f>
        <v>0.76360000000000006</v>
      </c>
      <c r="G1829">
        <f>martianeum[[#This Row],[stan_magazynu '[kg']]]+martianeum[[#This Row],[ile_kg_materiału_z_ładunku]]</f>
        <v>84.04629999999996</v>
      </c>
      <c r="H1829">
        <f>IF(martianeum[[#This Row],[stan_po_wydobyciu_z_ładunku]]&gt;=100,100,0)</f>
        <v>0</v>
      </c>
      <c r="I1829">
        <f>martianeum[[#This Row],[stan_po_wydobyciu_z_ładunku]]-martianeum[[#This Row],[ile_zabiera_na_orbite]]</f>
        <v>84.04629999999996</v>
      </c>
    </row>
    <row r="1830" spans="1:9" x14ac:dyDescent="0.25">
      <c r="A1830" s="1">
        <v>50469</v>
      </c>
      <c r="B1830">
        <f t="shared" si="28"/>
        <v>84.04629999999996</v>
      </c>
      <c r="C1830" t="s">
        <v>15</v>
      </c>
      <c r="D1830">
        <v>10.6</v>
      </c>
      <c r="E1830">
        <v>11.3</v>
      </c>
      <c r="F1830">
        <f>IF(martianeum[[#This Row],[zawartosc '[%']]]&gt;=1,martianeum[[#This Row],[masa '[kg']]]*martianeum[[#This Row],[zawartosc '[%']]]*0.01,0)</f>
        <v>1.1978</v>
      </c>
      <c r="G1830">
        <f>martianeum[[#This Row],[stan_magazynu '[kg']]]+martianeum[[#This Row],[ile_kg_materiału_z_ładunku]]</f>
        <v>85.24409999999996</v>
      </c>
      <c r="H1830">
        <f>IF(martianeum[[#This Row],[stan_po_wydobyciu_z_ładunku]]&gt;=100,100,0)</f>
        <v>0</v>
      </c>
      <c r="I1830">
        <f>martianeum[[#This Row],[stan_po_wydobyciu_z_ładunku]]-martianeum[[#This Row],[ile_zabiera_na_orbite]]</f>
        <v>85.24409999999996</v>
      </c>
    </row>
    <row r="1831" spans="1:9" x14ac:dyDescent="0.25">
      <c r="A1831" s="1">
        <v>50470</v>
      </c>
      <c r="B1831">
        <f t="shared" si="28"/>
        <v>85.24409999999996</v>
      </c>
      <c r="C1831" t="s">
        <v>7</v>
      </c>
      <c r="D1831">
        <v>27.9</v>
      </c>
      <c r="E1831">
        <v>16.100000000000001</v>
      </c>
      <c r="F1831">
        <f>IF(martianeum[[#This Row],[zawartosc '[%']]]&gt;=1,martianeum[[#This Row],[masa '[kg']]]*martianeum[[#This Row],[zawartosc '[%']]]*0.01,0)</f>
        <v>4.4919000000000002</v>
      </c>
      <c r="G1831">
        <f>martianeum[[#This Row],[stan_magazynu '[kg']]]+martianeum[[#This Row],[ile_kg_materiału_z_ładunku]]</f>
        <v>89.735999999999962</v>
      </c>
      <c r="H1831">
        <f>IF(martianeum[[#This Row],[stan_po_wydobyciu_z_ładunku]]&gt;=100,100,0)</f>
        <v>0</v>
      </c>
      <c r="I1831">
        <f>martianeum[[#This Row],[stan_po_wydobyciu_z_ładunku]]-martianeum[[#This Row],[ile_zabiera_na_orbite]]</f>
        <v>89.735999999999962</v>
      </c>
    </row>
    <row r="1832" spans="1:9" x14ac:dyDescent="0.25">
      <c r="A1832" s="1">
        <v>50471</v>
      </c>
      <c r="B1832">
        <f t="shared" si="28"/>
        <v>89.735999999999962</v>
      </c>
      <c r="C1832" t="s">
        <v>10</v>
      </c>
      <c r="D1832">
        <v>11.1</v>
      </c>
      <c r="E1832">
        <v>28.2</v>
      </c>
      <c r="F1832">
        <f>IF(martianeum[[#This Row],[zawartosc '[%']]]&gt;=1,martianeum[[#This Row],[masa '[kg']]]*martianeum[[#This Row],[zawartosc '[%']]]*0.01,0)</f>
        <v>3.1301999999999999</v>
      </c>
      <c r="G1832">
        <f>martianeum[[#This Row],[stan_magazynu '[kg']]]+martianeum[[#This Row],[ile_kg_materiału_z_ładunku]]</f>
        <v>92.866199999999964</v>
      </c>
      <c r="H1832">
        <f>IF(martianeum[[#This Row],[stan_po_wydobyciu_z_ładunku]]&gt;=100,100,0)</f>
        <v>0</v>
      </c>
      <c r="I1832">
        <f>martianeum[[#This Row],[stan_po_wydobyciu_z_ładunku]]-martianeum[[#This Row],[ile_zabiera_na_orbite]]</f>
        <v>92.866199999999964</v>
      </c>
    </row>
    <row r="1833" spans="1:9" x14ac:dyDescent="0.25">
      <c r="A1833" s="1">
        <v>50472</v>
      </c>
      <c r="B1833">
        <f t="shared" si="28"/>
        <v>92.866199999999964</v>
      </c>
      <c r="C1833" t="s">
        <v>7</v>
      </c>
      <c r="D1833">
        <v>21.5</v>
      </c>
      <c r="E1833">
        <v>12.8</v>
      </c>
      <c r="F1833">
        <f>IF(martianeum[[#This Row],[zawartosc '[%']]]&gt;=1,martianeum[[#This Row],[masa '[kg']]]*martianeum[[#This Row],[zawartosc '[%']]]*0.01,0)</f>
        <v>2.7519999999999998</v>
      </c>
      <c r="G1833">
        <f>martianeum[[#This Row],[stan_magazynu '[kg']]]+martianeum[[#This Row],[ile_kg_materiału_z_ładunku]]</f>
        <v>95.618199999999959</v>
      </c>
      <c r="H1833">
        <f>IF(martianeum[[#This Row],[stan_po_wydobyciu_z_ładunku]]&gt;=100,100,0)</f>
        <v>0</v>
      </c>
      <c r="I1833">
        <f>martianeum[[#This Row],[stan_po_wydobyciu_z_ładunku]]-martianeum[[#This Row],[ile_zabiera_na_orbite]]</f>
        <v>95.618199999999959</v>
      </c>
    </row>
    <row r="1834" spans="1:9" x14ac:dyDescent="0.25">
      <c r="A1834" s="1">
        <v>50473</v>
      </c>
      <c r="B1834">
        <f t="shared" si="28"/>
        <v>95.618199999999959</v>
      </c>
      <c r="C1834" t="s">
        <v>6</v>
      </c>
      <c r="D1834">
        <v>28.4</v>
      </c>
      <c r="E1834">
        <v>4.5999999999999996</v>
      </c>
      <c r="F1834">
        <f>IF(martianeum[[#This Row],[zawartosc '[%']]]&gt;=1,martianeum[[#This Row],[masa '[kg']]]*martianeum[[#This Row],[zawartosc '[%']]]*0.01,0)</f>
        <v>1.3063999999999998</v>
      </c>
      <c r="G1834">
        <f>martianeum[[#This Row],[stan_magazynu '[kg']]]+martianeum[[#This Row],[ile_kg_materiału_z_ładunku]]</f>
        <v>96.924599999999955</v>
      </c>
      <c r="H1834">
        <f>IF(martianeum[[#This Row],[stan_po_wydobyciu_z_ładunku]]&gt;=100,100,0)</f>
        <v>0</v>
      </c>
      <c r="I1834">
        <f>martianeum[[#This Row],[stan_po_wydobyciu_z_ładunku]]-martianeum[[#This Row],[ile_zabiera_na_orbite]]</f>
        <v>96.924599999999955</v>
      </c>
    </row>
    <row r="1835" spans="1:9" x14ac:dyDescent="0.25">
      <c r="A1835" s="1">
        <v>50474</v>
      </c>
      <c r="B1835">
        <f t="shared" si="28"/>
        <v>96.924599999999955</v>
      </c>
      <c r="C1835" t="s">
        <v>22</v>
      </c>
      <c r="D1835">
        <v>18.100000000000001</v>
      </c>
      <c r="E1835">
        <v>5.9</v>
      </c>
      <c r="F1835">
        <f>IF(martianeum[[#This Row],[zawartosc '[%']]]&gt;=1,martianeum[[#This Row],[masa '[kg']]]*martianeum[[#This Row],[zawartosc '[%']]]*0.01,0)</f>
        <v>1.0679000000000003</v>
      </c>
      <c r="G1835">
        <f>martianeum[[#This Row],[stan_magazynu '[kg']]]+martianeum[[#This Row],[ile_kg_materiału_z_ładunku]]</f>
        <v>97.99249999999995</v>
      </c>
      <c r="H1835">
        <f>IF(martianeum[[#This Row],[stan_po_wydobyciu_z_ładunku]]&gt;=100,100,0)</f>
        <v>0</v>
      </c>
      <c r="I1835">
        <f>martianeum[[#This Row],[stan_po_wydobyciu_z_ładunku]]-martianeum[[#This Row],[ile_zabiera_na_orbite]]</f>
        <v>97.99249999999995</v>
      </c>
    </row>
    <row r="1836" spans="1:9" x14ac:dyDescent="0.25">
      <c r="A1836" s="1">
        <v>50475</v>
      </c>
      <c r="B1836">
        <f t="shared" si="28"/>
        <v>97.99249999999995</v>
      </c>
      <c r="C1836" t="s">
        <v>20</v>
      </c>
      <c r="D1836">
        <v>25.3</v>
      </c>
      <c r="E1836">
        <v>0</v>
      </c>
      <c r="F1836">
        <f>IF(martianeum[[#This Row],[zawartosc '[%']]]&gt;=1,martianeum[[#This Row],[masa '[kg']]]*martianeum[[#This Row],[zawartosc '[%']]]*0.01,0)</f>
        <v>0</v>
      </c>
      <c r="G1836">
        <f>martianeum[[#This Row],[stan_magazynu '[kg']]]+martianeum[[#This Row],[ile_kg_materiału_z_ładunku]]</f>
        <v>97.99249999999995</v>
      </c>
      <c r="H1836">
        <f>IF(martianeum[[#This Row],[stan_po_wydobyciu_z_ładunku]]&gt;=100,100,0)</f>
        <v>0</v>
      </c>
      <c r="I1836">
        <f>martianeum[[#This Row],[stan_po_wydobyciu_z_ładunku]]-martianeum[[#This Row],[ile_zabiera_na_orbite]]</f>
        <v>97.99249999999995</v>
      </c>
    </row>
    <row r="1837" spans="1:9" x14ac:dyDescent="0.25">
      <c r="A1837" s="1">
        <v>50476</v>
      </c>
      <c r="B1837">
        <f t="shared" si="28"/>
        <v>97.99249999999995</v>
      </c>
      <c r="C1837" t="s">
        <v>9</v>
      </c>
      <c r="D1837">
        <v>15.6</v>
      </c>
      <c r="E1837">
        <v>10.6</v>
      </c>
      <c r="F1837">
        <f>IF(martianeum[[#This Row],[zawartosc '[%']]]&gt;=1,martianeum[[#This Row],[masa '[kg']]]*martianeum[[#This Row],[zawartosc '[%']]]*0.01,0)</f>
        <v>1.6536</v>
      </c>
      <c r="G1837">
        <f>martianeum[[#This Row],[stan_magazynu '[kg']]]+martianeum[[#This Row],[ile_kg_materiału_z_ładunku]]</f>
        <v>99.646099999999947</v>
      </c>
      <c r="H1837">
        <f>IF(martianeum[[#This Row],[stan_po_wydobyciu_z_ładunku]]&gt;=100,100,0)</f>
        <v>0</v>
      </c>
      <c r="I1837">
        <f>martianeum[[#This Row],[stan_po_wydobyciu_z_ładunku]]-martianeum[[#This Row],[ile_zabiera_na_orbite]]</f>
        <v>99.646099999999947</v>
      </c>
    </row>
    <row r="1838" spans="1:9" x14ac:dyDescent="0.25">
      <c r="A1838" s="1">
        <v>50477</v>
      </c>
      <c r="B1838">
        <f t="shared" si="28"/>
        <v>99.646099999999947</v>
      </c>
      <c r="C1838" t="s">
        <v>19</v>
      </c>
      <c r="D1838">
        <v>19.899999999999999</v>
      </c>
      <c r="E1838">
        <v>0</v>
      </c>
      <c r="F1838">
        <f>IF(martianeum[[#This Row],[zawartosc '[%']]]&gt;=1,martianeum[[#This Row],[masa '[kg']]]*martianeum[[#This Row],[zawartosc '[%']]]*0.01,0)</f>
        <v>0</v>
      </c>
      <c r="G1838">
        <f>martianeum[[#This Row],[stan_magazynu '[kg']]]+martianeum[[#This Row],[ile_kg_materiału_z_ładunku]]</f>
        <v>99.646099999999947</v>
      </c>
      <c r="H1838">
        <f>IF(martianeum[[#This Row],[stan_po_wydobyciu_z_ładunku]]&gt;=100,100,0)</f>
        <v>0</v>
      </c>
      <c r="I1838">
        <f>martianeum[[#This Row],[stan_po_wydobyciu_z_ładunku]]-martianeum[[#This Row],[ile_zabiera_na_orbite]]</f>
        <v>99.646099999999947</v>
      </c>
    </row>
    <row r="1839" spans="1:9" x14ac:dyDescent="0.25">
      <c r="A1839" s="1">
        <v>50478</v>
      </c>
      <c r="B1839">
        <f t="shared" si="28"/>
        <v>99.646099999999947</v>
      </c>
      <c r="C1839" t="s">
        <v>7</v>
      </c>
      <c r="D1839">
        <v>24.7</v>
      </c>
      <c r="E1839">
        <v>14.7</v>
      </c>
      <c r="F1839">
        <f>IF(martianeum[[#This Row],[zawartosc '[%']]]&gt;=1,martianeum[[#This Row],[masa '[kg']]]*martianeum[[#This Row],[zawartosc '[%']]]*0.01,0)</f>
        <v>3.6309</v>
      </c>
      <c r="G1839">
        <f>martianeum[[#This Row],[stan_magazynu '[kg']]]+martianeum[[#This Row],[ile_kg_materiału_z_ładunku]]</f>
        <v>103.27699999999994</v>
      </c>
      <c r="H1839">
        <f>IF(martianeum[[#This Row],[stan_po_wydobyciu_z_ładunku]]&gt;=100,100,0)</f>
        <v>100</v>
      </c>
      <c r="I1839">
        <f>martianeum[[#This Row],[stan_po_wydobyciu_z_ładunku]]-martianeum[[#This Row],[ile_zabiera_na_orbite]]</f>
        <v>3.2769999999999442</v>
      </c>
    </row>
    <row r="1840" spans="1:9" x14ac:dyDescent="0.25">
      <c r="A1840" s="1">
        <v>50479</v>
      </c>
      <c r="B1840">
        <f t="shared" si="28"/>
        <v>3.2769999999999442</v>
      </c>
      <c r="C1840" t="s">
        <v>23</v>
      </c>
      <c r="D1840">
        <v>21.9</v>
      </c>
      <c r="E1840">
        <v>5.6</v>
      </c>
      <c r="F1840">
        <f>IF(martianeum[[#This Row],[zawartosc '[%']]]&gt;=1,martianeum[[#This Row],[masa '[kg']]]*martianeum[[#This Row],[zawartosc '[%']]]*0.01,0)</f>
        <v>1.2263999999999999</v>
      </c>
      <c r="G1840">
        <f>martianeum[[#This Row],[stan_magazynu '[kg']]]+martianeum[[#This Row],[ile_kg_materiału_z_ładunku]]</f>
        <v>4.5033999999999441</v>
      </c>
      <c r="H1840">
        <f>IF(martianeum[[#This Row],[stan_po_wydobyciu_z_ładunku]]&gt;=100,100,0)</f>
        <v>0</v>
      </c>
      <c r="I1840">
        <f>martianeum[[#This Row],[stan_po_wydobyciu_z_ładunku]]-martianeum[[#This Row],[ile_zabiera_na_orbite]]</f>
        <v>4.5033999999999441</v>
      </c>
    </row>
    <row r="1841" spans="1:9" x14ac:dyDescent="0.25">
      <c r="A1841" s="1">
        <v>50480</v>
      </c>
      <c r="B1841">
        <f t="shared" si="28"/>
        <v>4.5033999999999441</v>
      </c>
      <c r="C1841" t="s">
        <v>14</v>
      </c>
      <c r="D1841">
        <v>18</v>
      </c>
      <c r="E1841">
        <v>6.2</v>
      </c>
      <c r="F1841">
        <f>IF(martianeum[[#This Row],[zawartosc '[%']]]&gt;=1,martianeum[[#This Row],[masa '[kg']]]*martianeum[[#This Row],[zawartosc '[%']]]*0.01,0)</f>
        <v>1.1160000000000001</v>
      </c>
      <c r="G1841">
        <f>martianeum[[#This Row],[stan_magazynu '[kg']]]+martianeum[[#This Row],[ile_kg_materiału_z_ładunku]]</f>
        <v>5.6193999999999438</v>
      </c>
      <c r="H1841">
        <f>IF(martianeum[[#This Row],[stan_po_wydobyciu_z_ładunku]]&gt;=100,100,0)</f>
        <v>0</v>
      </c>
      <c r="I1841">
        <f>martianeum[[#This Row],[stan_po_wydobyciu_z_ładunku]]-martianeum[[#This Row],[ile_zabiera_na_orbite]]</f>
        <v>5.6193999999999438</v>
      </c>
    </row>
    <row r="1842" spans="1:9" x14ac:dyDescent="0.25">
      <c r="A1842" s="1">
        <v>50481</v>
      </c>
      <c r="B1842">
        <f t="shared" si="28"/>
        <v>5.6193999999999438</v>
      </c>
      <c r="C1842" t="s">
        <v>29</v>
      </c>
      <c r="D1842">
        <v>24.5</v>
      </c>
      <c r="E1842">
        <v>0.6</v>
      </c>
      <c r="F1842">
        <f>IF(martianeum[[#This Row],[zawartosc '[%']]]&gt;=1,martianeum[[#This Row],[masa '[kg']]]*martianeum[[#This Row],[zawartosc '[%']]]*0.01,0)</f>
        <v>0</v>
      </c>
      <c r="G1842">
        <f>martianeum[[#This Row],[stan_magazynu '[kg']]]+martianeum[[#This Row],[ile_kg_materiału_z_ładunku]]</f>
        <v>5.6193999999999438</v>
      </c>
      <c r="H1842">
        <f>IF(martianeum[[#This Row],[stan_po_wydobyciu_z_ładunku]]&gt;=100,100,0)</f>
        <v>0</v>
      </c>
      <c r="I1842">
        <f>martianeum[[#This Row],[stan_po_wydobyciu_z_ładunku]]-martianeum[[#This Row],[ile_zabiera_na_orbite]]</f>
        <v>5.6193999999999438</v>
      </c>
    </row>
    <row r="1843" spans="1:9" x14ac:dyDescent="0.25">
      <c r="A1843" s="1">
        <v>50482</v>
      </c>
      <c r="B1843">
        <f t="shared" si="28"/>
        <v>5.6193999999999438</v>
      </c>
      <c r="C1843" t="s">
        <v>8</v>
      </c>
      <c r="D1843">
        <v>10.9</v>
      </c>
      <c r="E1843">
        <v>0</v>
      </c>
      <c r="F1843">
        <f>IF(martianeum[[#This Row],[zawartosc '[%']]]&gt;=1,martianeum[[#This Row],[masa '[kg']]]*martianeum[[#This Row],[zawartosc '[%']]]*0.01,0)</f>
        <v>0</v>
      </c>
      <c r="G1843">
        <f>martianeum[[#This Row],[stan_magazynu '[kg']]]+martianeum[[#This Row],[ile_kg_materiału_z_ładunku]]</f>
        <v>5.6193999999999438</v>
      </c>
      <c r="H1843">
        <f>IF(martianeum[[#This Row],[stan_po_wydobyciu_z_ładunku]]&gt;=100,100,0)</f>
        <v>0</v>
      </c>
      <c r="I1843">
        <f>martianeum[[#This Row],[stan_po_wydobyciu_z_ładunku]]-martianeum[[#This Row],[ile_zabiera_na_orbite]]</f>
        <v>5.6193999999999438</v>
      </c>
    </row>
    <row r="1844" spans="1:9" x14ac:dyDescent="0.25">
      <c r="A1844" s="1">
        <v>50483</v>
      </c>
      <c r="B1844">
        <f t="shared" si="28"/>
        <v>5.6193999999999438</v>
      </c>
      <c r="C1844" t="s">
        <v>26</v>
      </c>
      <c r="D1844">
        <v>11.3</v>
      </c>
      <c r="E1844">
        <v>2.7</v>
      </c>
      <c r="F1844">
        <f>IF(martianeum[[#This Row],[zawartosc '[%']]]&gt;=1,martianeum[[#This Row],[masa '[kg']]]*martianeum[[#This Row],[zawartosc '[%']]]*0.01,0)</f>
        <v>0.30510000000000004</v>
      </c>
      <c r="G1844">
        <f>martianeum[[#This Row],[stan_magazynu '[kg']]]+martianeum[[#This Row],[ile_kg_materiału_z_ładunku]]</f>
        <v>5.9244999999999441</v>
      </c>
      <c r="H1844">
        <f>IF(martianeum[[#This Row],[stan_po_wydobyciu_z_ładunku]]&gt;=100,100,0)</f>
        <v>0</v>
      </c>
      <c r="I1844">
        <f>martianeum[[#This Row],[stan_po_wydobyciu_z_ładunku]]-martianeum[[#This Row],[ile_zabiera_na_orbite]]</f>
        <v>5.9244999999999441</v>
      </c>
    </row>
    <row r="1845" spans="1:9" x14ac:dyDescent="0.25">
      <c r="A1845" s="1">
        <v>50484</v>
      </c>
      <c r="B1845">
        <f t="shared" si="28"/>
        <v>5.9244999999999441</v>
      </c>
      <c r="C1845" t="s">
        <v>10</v>
      </c>
      <c r="D1845">
        <v>13.2</v>
      </c>
      <c r="E1845">
        <v>30</v>
      </c>
      <c r="F1845">
        <f>IF(martianeum[[#This Row],[zawartosc '[%']]]&gt;=1,martianeum[[#This Row],[masa '[kg']]]*martianeum[[#This Row],[zawartosc '[%']]]*0.01,0)</f>
        <v>3.96</v>
      </c>
      <c r="G1845">
        <f>martianeum[[#This Row],[stan_magazynu '[kg']]]+martianeum[[#This Row],[ile_kg_materiału_z_ładunku]]</f>
        <v>9.8844999999999441</v>
      </c>
      <c r="H1845">
        <f>IF(martianeum[[#This Row],[stan_po_wydobyciu_z_ładunku]]&gt;=100,100,0)</f>
        <v>0</v>
      </c>
      <c r="I1845">
        <f>martianeum[[#This Row],[stan_po_wydobyciu_z_ładunku]]-martianeum[[#This Row],[ile_zabiera_na_orbite]]</f>
        <v>9.8844999999999441</v>
      </c>
    </row>
    <row r="1846" spans="1:9" x14ac:dyDescent="0.25">
      <c r="A1846" s="1">
        <v>50485</v>
      </c>
      <c r="B1846">
        <f t="shared" si="28"/>
        <v>9.8844999999999441</v>
      </c>
      <c r="C1846" t="s">
        <v>8</v>
      </c>
      <c r="D1846">
        <v>18.7</v>
      </c>
      <c r="E1846">
        <v>4.7</v>
      </c>
      <c r="F1846">
        <f>IF(martianeum[[#This Row],[zawartosc '[%']]]&gt;=1,martianeum[[#This Row],[masa '[kg']]]*martianeum[[#This Row],[zawartosc '[%']]]*0.01,0)</f>
        <v>0.87890000000000001</v>
      </c>
      <c r="G1846">
        <f>martianeum[[#This Row],[stan_magazynu '[kg']]]+martianeum[[#This Row],[ile_kg_materiału_z_ładunku]]</f>
        <v>10.763399999999944</v>
      </c>
      <c r="H1846">
        <f>IF(martianeum[[#This Row],[stan_po_wydobyciu_z_ładunku]]&gt;=100,100,0)</f>
        <v>0</v>
      </c>
      <c r="I1846">
        <f>martianeum[[#This Row],[stan_po_wydobyciu_z_ładunku]]-martianeum[[#This Row],[ile_zabiera_na_orbite]]</f>
        <v>10.763399999999944</v>
      </c>
    </row>
    <row r="1847" spans="1:9" x14ac:dyDescent="0.25">
      <c r="A1847" s="1">
        <v>50486</v>
      </c>
      <c r="B1847">
        <f t="shared" si="28"/>
        <v>10.763399999999944</v>
      </c>
      <c r="C1847" t="s">
        <v>8</v>
      </c>
      <c r="D1847">
        <v>12.1</v>
      </c>
      <c r="E1847">
        <v>1.5</v>
      </c>
      <c r="F1847">
        <f>IF(martianeum[[#This Row],[zawartosc '[%']]]&gt;=1,martianeum[[#This Row],[masa '[kg']]]*martianeum[[#This Row],[zawartosc '[%']]]*0.01,0)</f>
        <v>0.18149999999999999</v>
      </c>
      <c r="G1847">
        <f>martianeum[[#This Row],[stan_magazynu '[kg']]]+martianeum[[#This Row],[ile_kg_materiału_z_ładunku]]</f>
        <v>10.944899999999944</v>
      </c>
      <c r="H1847">
        <f>IF(martianeum[[#This Row],[stan_po_wydobyciu_z_ładunku]]&gt;=100,100,0)</f>
        <v>0</v>
      </c>
      <c r="I1847">
        <f>martianeum[[#This Row],[stan_po_wydobyciu_z_ładunku]]-martianeum[[#This Row],[ile_zabiera_na_orbite]]</f>
        <v>10.944899999999944</v>
      </c>
    </row>
    <row r="1848" spans="1:9" x14ac:dyDescent="0.25">
      <c r="A1848" s="1">
        <v>50487</v>
      </c>
      <c r="B1848">
        <f t="shared" si="28"/>
        <v>10.944899999999944</v>
      </c>
      <c r="C1848" t="s">
        <v>15</v>
      </c>
      <c r="D1848">
        <v>11.9</v>
      </c>
      <c r="E1848">
        <v>1.3</v>
      </c>
      <c r="F1848">
        <f>IF(martianeum[[#This Row],[zawartosc '[%']]]&gt;=1,martianeum[[#This Row],[masa '[kg']]]*martianeum[[#This Row],[zawartosc '[%']]]*0.01,0)</f>
        <v>0.1547</v>
      </c>
      <c r="G1848">
        <f>martianeum[[#This Row],[stan_magazynu '[kg']]]+martianeum[[#This Row],[ile_kg_materiału_z_ładunku]]</f>
        <v>11.099599999999944</v>
      </c>
      <c r="H1848">
        <f>IF(martianeum[[#This Row],[stan_po_wydobyciu_z_ładunku]]&gt;=100,100,0)</f>
        <v>0</v>
      </c>
      <c r="I1848">
        <f>martianeum[[#This Row],[stan_po_wydobyciu_z_ładunku]]-martianeum[[#This Row],[ile_zabiera_na_orbite]]</f>
        <v>11.099599999999944</v>
      </c>
    </row>
    <row r="1849" spans="1:9" x14ac:dyDescent="0.25">
      <c r="A1849" s="1">
        <v>50488</v>
      </c>
      <c r="B1849">
        <f t="shared" si="28"/>
        <v>11.099599999999944</v>
      </c>
      <c r="C1849" t="s">
        <v>26</v>
      </c>
      <c r="D1849">
        <v>17.7</v>
      </c>
      <c r="E1849">
        <v>2.6</v>
      </c>
      <c r="F1849">
        <f>IF(martianeum[[#This Row],[zawartosc '[%']]]&gt;=1,martianeum[[#This Row],[masa '[kg']]]*martianeum[[#This Row],[zawartosc '[%']]]*0.01,0)</f>
        <v>0.46020000000000005</v>
      </c>
      <c r="G1849">
        <f>martianeum[[#This Row],[stan_magazynu '[kg']]]+martianeum[[#This Row],[ile_kg_materiału_z_ładunku]]</f>
        <v>11.559799999999944</v>
      </c>
      <c r="H1849">
        <f>IF(martianeum[[#This Row],[stan_po_wydobyciu_z_ładunku]]&gt;=100,100,0)</f>
        <v>0</v>
      </c>
      <c r="I1849">
        <f>martianeum[[#This Row],[stan_po_wydobyciu_z_ładunku]]-martianeum[[#This Row],[ile_zabiera_na_orbite]]</f>
        <v>11.559799999999944</v>
      </c>
    </row>
    <row r="1850" spans="1:9" x14ac:dyDescent="0.25">
      <c r="A1850" s="1">
        <v>50489</v>
      </c>
      <c r="B1850">
        <f t="shared" si="28"/>
        <v>11.559799999999944</v>
      </c>
      <c r="C1850" t="s">
        <v>21</v>
      </c>
      <c r="D1850">
        <v>25.9</v>
      </c>
      <c r="E1850">
        <v>0.8</v>
      </c>
      <c r="F1850">
        <f>IF(martianeum[[#This Row],[zawartosc '[%']]]&gt;=1,martianeum[[#This Row],[masa '[kg']]]*martianeum[[#This Row],[zawartosc '[%']]]*0.01,0)</f>
        <v>0</v>
      </c>
      <c r="G1850">
        <f>martianeum[[#This Row],[stan_magazynu '[kg']]]+martianeum[[#This Row],[ile_kg_materiału_z_ładunku]]</f>
        <v>11.559799999999944</v>
      </c>
      <c r="H1850">
        <f>IF(martianeum[[#This Row],[stan_po_wydobyciu_z_ładunku]]&gt;=100,100,0)</f>
        <v>0</v>
      </c>
      <c r="I1850">
        <f>martianeum[[#This Row],[stan_po_wydobyciu_z_ładunku]]-martianeum[[#This Row],[ile_zabiera_na_orbite]]</f>
        <v>11.559799999999944</v>
      </c>
    </row>
    <row r="1851" spans="1:9" x14ac:dyDescent="0.25">
      <c r="A1851" s="1">
        <v>50490</v>
      </c>
      <c r="B1851">
        <f t="shared" si="28"/>
        <v>11.559799999999944</v>
      </c>
      <c r="C1851" t="s">
        <v>6</v>
      </c>
      <c r="D1851">
        <v>27.7</v>
      </c>
      <c r="E1851">
        <v>0</v>
      </c>
      <c r="F1851">
        <f>IF(martianeum[[#This Row],[zawartosc '[%']]]&gt;=1,martianeum[[#This Row],[masa '[kg']]]*martianeum[[#This Row],[zawartosc '[%']]]*0.01,0)</f>
        <v>0</v>
      </c>
      <c r="G1851">
        <f>martianeum[[#This Row],[stan_magazynu '[kg']]]+martianeum[[#This Row],[ile_kg_materiału_z_ładunku]]</f>
        <v>11.559799999999944</v>
      </c>
      <c r="H1851">
        <f>IF(martianeum[[#This Row],[stan_po_wydobyciu_z_ładunku]]&gt;=100,100,0)</f>
        <v>0</v>
      </c>
      <c r="I1851">
        <f>martianeum[[#This Row],[stan_po_wydobyciu_z_ładunku]]-martianeum[[#This Row],[ile_zabiera_na_orbite]]</f>
        <v>11.559799999999944</v>
      </c>
    </row>
    <row r="1852" spans="1:9" x14ac:dyDescent="0.25">
      <c r="A1852" s="1">
        <v>50491</v>
      </c>
      <c r="B1852">
        <f t="shared" si="28"/>
        <v>11.559799999999944</v>
      </c>
      <c r="C1852" t="s">
        <v>13</v>
      </c>
      <c r="D1852">
        <v>13.3</v>
      </c>
      <c r="E1852">
        <v>13.3</v>
      </c>
      <c r="F1852">
        <f>IF(martianeum[[#This Row],[zawartosc '[%']]]&gt;=1,martianeum[[#This Row],[masa '[kg']]]*martianeum[[#This Row],[zawartosc '[%']]]*0.01,0)</f>
        <v>1.7689000000000001</v>
      </c>
      <c r="G1852">
        <f>martianeum[[#This Row],[stan_magazynu '[kg']]]+martianeum[[#This Row],[ile_kg_materiału_z_ładunku]]</f>
        <v>13.328699999999944</v>
      </c>
      <c r="H1852">
        <f>IF(martianeum[[#This Row],[stan_po_wydobyciu_z_ładunku]]&gt;=100,100,0)</f>
        <v>0</v>
      </c>
      <c r="I1852">
        <f>martianeum[[#This Row],[stan_po_wydobyciu_z_ładunku]]-martianeum[[#This Row],[ile_zabiera_na_orbite]]</f>
        <v>13.328699999999944</v>
      </c>
    </row>
    <row r="1853" spans="1:9" x14ac:dyDescent="0.25">
      <c r="A1853" s="1">
        <v>50492</v>
      </c>
      <c r="B1853">
        <f t="shared" si="28"/>
        <v>13.328699999999944</v>
      </c>
      <c r="C1853" t="s">
        <v>19</v>
      </c>
      <c r="D1853">
        <v>11.7</v>
      </c>
      <c r="E1853">
        <v>4.9000000000000004</v>
      </c>
      <c r="F1853">
        <f>IF(martianeum[[#This Row],[zawartosc '[%']]]&gt;=1,martianeum[[#This Row],[masa '[kg']]]*martianeum[[#This Row],[zawartosc '[%']]]*0.01,0)</f>
        <v>0.57330000000000003</v>
      </c>
      <c r="G1853">
        <f>martianeum[[#This Row],[stan_magazynu '[kg']]]+martianeum[[#This Row],[ile_kg_materiału_z_ładunku]]</f>
        <v>13.901999999999944</v>
      </c>
      <c r="H1853">
        <f>IF(martianeum[[#This Row],[stan_po_wydobyciu_z_ładunku]]&gt;=100,100,0)</f>
        <v>0</v>
      </c>
      <c r="I1853">
        <f>martianeum[[#This Row],[stan_po_wydobyciu_z_ładunku]]-martianeum[[#This Row],[ile_zabiera_na_orbite]]</f>
        <v>13.901999999999944</v>
      </c>
    </row>
    <row r="1854" spans="1:9" x14ac:dyDescent="0.25">
      <c r="A1854" s="1">
        <v>50493</v>
      </c>
      <c r="B1854">
        <f t="shared" si="28"/>
        <v>13.901999999999944</v>
      </c>
      <c r="C1854" t="s">
        <v>26</v>
      </c>
      <c r="D1854">
        <v>26.5</v>
      </c>
      <c r="E1854">
        <v>4.5</v>
      </c>
      <c r="F1854">
        <f>IF(martianeum[[#This Row],[zawartosc '[%']]]&gt;=1,martianeum[[#This Row],[masa '[kg']]]*martianeum[[#This Row],[zawartosc '[%']]]*0.01,0)</f>
        <v>1.1925000000000001</v>
      </c>
      <c r="G1854">
        <f>martianeum[[#This Row],[stan_magazynu '[kg']]]+martianeum[[#This Row],[ile_kg_materiału_z_ładunku]]</f>
        <v>15.094499999999945</v>
      </c>
      <c r="H1854">
        <f>IF(martianeum[[#This Row],[stan_po_wydobyciu_z_ładunku]]&gt;=100,100,0)</f>
        <v>0</v>
      </c>
      <c r="I1854">
        <f>martianeum[[#This Row],[stan_po_wydobyciu_z_ładunku]]-martianeum[[#This Row],[ile_zabiera_na_orbite]]</f>
        <v>15.094499999999945</v>
      </c>
    </row>
    <row r="1855" spans="1:9" x14ac:dyDescent="0.25">
      <c r="A1855" s="1">
        <v>50494</v>
      </c>
      <c r="B1855">
        <f t="shared" si="28"/>
        <v>15.094499999999945</v>
      </c>
      <c r="C1855" t="s">
        <v>27</v>
      </c>
      <c r="D1855">
        <v>18.7</v>
      </c>
      <c r="E1855">
        <v>2.2999999999999998</v>
      </c>
      <c r="F1855">
        <f>IF(martianeum[[#This Row],[zawartosc '[%']]]&gt;=1,martianeum[[#This Row],[masa '[kg']]]*martianeum[[#This Row],[zawartosc '[%']]]*0.01,0)</f>
        <v>0.43009999999999998</v>
      </c>
      <c r="G1855">
        <f>martianeum[[#This Row],[stan_magazynu '[kg']]]+martianeum[[#This Row],[ile_kg_materiału_z_ładunku]]</f>
        <v>15.524599999999944</v>
      </c>
      <c r="H1855">
        <f>IF(martianeum[[#This Row],[stan_po_wydobyciu_z_ładunku]]&gt;=100,100,0)</f>
        <v>0</v>
      </c>
      <c r="I1855">
        <f>martianeum[[#This Row],[stan_po_wydobyciu_z_ładunku]]-martianeum[[#This Row],[ile_zabiera_na_orbite]]</f>
        <v>15.524599999999944</v>
      </c>
    </row>
    <row r="1856" spans="1:9" x14ac:dyDescent="0.25">
      <c r="A1856" s="1">
        <v>50495</v>
      </c>
      <c r="B1856">
        <f t="shared" si="28"/>
        <v>15.524599999999944</v>
      </c>
      <c r="C1856" t="s">
        <v>22</v>
      </c>
      <c r="D1856">
        <v>11.7</v>
      </c>
      <c r="E1856">
        <v>6</v>
      </c>
      <c r="F1856">
        <f>IF(martianeum[[#This Row],[zawartosc '[%']]]&gt;=1,martianeum[[#This Row],[masa '[kg']]]*martianeum[[#This Row],[zawartosc '[%']]]*0.01,0)</f>
        <v>0.70199999999999985</v>
      </c>
      <c r="G1856">
        <f>martianeum[[#This Row],[stan_magazynu '[kg']]]+martianeum[[#This Row],[ile_kg_materiału_z_ładunku]]</f>
        <v>16.226599999999944</v>
      </c>
      <c r="H1856">
        <f>IF(martianeum[[#This Row],[stan_po_wydobyciu_z_ładunku]]&gt;=100,100,0)</f>
        <v>0</v>
      </c>
      <c r="I1856">
        <f>martianeum[[#This Row],[stan_po_wydobyciu_z_ładunku]]-martianeum[[#This Row],[ile_zabiera_na_orbite]]</f>
        <v>16.226599999999944</v>
      </c>
    </row>
    <row r="1857" spans="1:9" x14ac:dyDescent="0.25">
      <c r="A1857" s="1">
        <v>50496</v>
      </c>
      <c r="B1857">
        <f t="shared" si="28"/>
        <v>16.226599999999944</v>
      </c>
      <c r="C1857" t="s">
        <v>19</v>
      </c>
      <c r="D1857">
        <v>27.5</v>
      </c>
      <c r="E1857">
        <v>22.6</v>
      </c>
      <c r="F1857">
        <f>IF(martianeum[[#This Row],[zawartosc '[%']]]&gt;=1,martianeum[[#This Row],[masa '[kg']]]*martianeum[[#This Row],[zawartosc '[%']]]*0.01,0)</f>
        <v>6.2149999999999999</v>
      </c>
      <c r="G1857">
        <f>martianeum[[#This Row],[stan_magazynu '[kg']]]+martianeum[[#This Row],[ile_kg_materiału_z_ładunku]]</f>
        <v>22.441599999999944</v>
      </c>
      <c r="H1857">
        <f>IF(martianeum[[#This Row],[stan_po_wydobyciu_z_ładunku]]&gt;=100,100,0)</f>
        <v>0</v>
      </c>
      <c r="I1857">
        <f>martianeum[[#This Row],[stan_po_wydobyciu_z_ładunku]]-martianeum[[#This Row],[ile_zabiera_na_orbite]]</f>
        <v>22.441599999999944</v>
      </c>
    </row>
    <row r="1858" spans="1:9" x14ac:dyDescent="0.25">
      <c r="A1858" s="1">
        <v>50497</v>
      </c>
      <c r="B1858">
        <f t="shared" si="28"/>
        <v>22.441599999999944</v>
      </c>
      <c r="C1858" t="s">
        <v>27</v>
      </c>
      <c r="D1858">
        <v>27.4</v>
      </c>
      <c r="E1858">
        <v>0</v>
      </c>
      <c r="F1858">
        <f>IF(martianeum[[#This Row],[zawartosc '[%']]]&gt;=1,martianeum[[#This Row],[masa '[kg']]]*martianeum[[#This Row],[zawartosc '[%']]]*0.01,0)</f>
        <v>0</v>
      </c>
      <c r="G1858">
        <f>martianeum[[#This Row],[stan_magazynu '[kg']]]+martianeum[[#This Row],[ile_kg_materiału_z_ładunku]]</f>
        <v>22.441599999999944</v>
      </c>
      <c r="H1858">
        <f>IF(martianeum[[#This Row],[stan_po_wydobyciu_z_ładunku]]&gt;=100,100,0)</f>
        <v>0</v>
      </c>
      <c r="I1858">
        <f>martianeum[[#This Row],[stan_po_wydobyciu_z_ładunku]]-martianeum[[#This Row],[ile_zabiera_na_orbite]]</f>
        <v>22.441599999999944</v>
      </c>
    </row>
    <row r="1859" spans="1:9" x14ac:dyDescent="0.25">
      <c r="A1859" s="1">
        <v>50498</v>
      </c>
      <c r="B1859">
        <f t="shared" si="28"/>
        <v>22.441599999999944</v>
      </c>
      <c r="C1859" t="s">
        <v>11</v>
      </c>
      <c r="D1859">
        <v>14.8</v>
      </c>
      <c r="E1859">
        <v>0</v>
      </c>
      <c r="F1859">
        <f>IF(martianeum[[#This Row],[zawartosc '[%']]]&gt;=1,martianeum[[#This Row],[masa '[kg']]]*martianeum[[#This Row],[zawartosc '[%']]]*0.01,0)</f>
        <v>0</v>
      </c>
      <c r="G1859">
        <f>martianeum[[#This Row],[stan_magazynu '[kg']]]+martianeum[[#This Row],[ile_kg_materiału_z_ładunku]]</f>
        <v>22.441599999999944</v>
      </c>
      <c r="H1859">
        <f>IF(martianeum[[#This Row],[stan_po_wydobyciu_z_ładunku]]&gt;=100,100,0)</f>
        <v>0</v>
      </c>
      <c r="I1859">
        <f>martianeum[[#This Row],[stan_po_wydobyciu_z_ładunku]]-martianeum[[#This Row],[ile_zabiera_na_orbite]]</f>
        <v>22.441599999999944</v>
      </c>
    </row>
    <row r="1860" spans="1:9" x14ac:dyDescent="0.25">
      <c r="A1860" s="1">
        <v>50499</v>
      </c>
      <c r="B1860">
        <f t="shared" ref="B1860:B1923" si="29">I1859</f>
        <v>22.441599999999944</v>
      </c>
      <c r="C1860" t="s">
        <v>17</v>
      </c>
      <c r="D1860">
        <v>26.2</v>
      </c>
      <c r="E1860">
        <v>0</v>
      </c>
      <c r="F1860">
        <f>IF(martianeum[[#This Row],[zawartosc '[%']]]&gt;=1,martianeum[[#This Row],[masa '[kg']]]*martianeum[[#This Row],[zawartosc '[%']]]*0.01,0)</f>
        <v>0</v>
      </c>
      <c r="G1860">
        <f>martianeum[[#This Row],[stan_magazynu '[kg']]]+martianeum[[#This Row],[ile_kg_materiału_z_ładunku]]</f>
        <v>22.441599999999944</v>
      </c>
      <c r="H1860">
        <f>IF(martianeum[[#This Row],[stan_po_wydobyciu_z_ładunku]]&gt;=100,100,0)</f>
        <v>0</v>
      </c>
      <c r="I1860">
        <f>martianeum[[#This Row],[stan_po_wydobyciu_z_ładunku]]-martianeum[[#This Row],[ile_zabiera_na_orbite]]</f>
        <v>22.441599999999944</v>
      </c>
    </row>
    <row r="1861" spans="1:9" x14ac:dyDescent="0.25">
      <c r="A1861" s="1">
        <v>50500</v>
      </c>
      <c r="B1861">
        <f t="shared" si="29"/>
        <v>22.441599999999944</v>
      </c>
      <c r="C1861" t="s">
        <v>15</v>
      </c>
      <c r="D1861">
        <v>12.9</v>
      </c>
      <c r="E1861">
        <v>17.899999999999999</v>
      </c>
      <c r="F1861">
        <f>IF(martianeum[[#This Row],[zawartosc '[%']]]&gt;=1,martianeum[[#This Row],[masa '[kg']]]*martianeum[[#This Row],[zawartosc '[%']]]*0.01,0)</f>
        <v>2.3090999999999999</v>
      </c>
      <c r="G1861">
        <f>martianeum[[#This Row],[stan_magazynu '[kg']]]+martianeum[[#This Row],[ile_kg_materiału_z_ładunku]]</f>
        <v>24.750699999999945</v>
      </c>
      <c r="H1861">
        <f>IF(martianeum[[#This Row],[stan_po_wydobyciu_z_ładunku]]&gt;=100,100,0)</f>
        <v>0</v>
      </c>
      <c r="I1861">
        <f>martianeum[[#This Row],[stan_po_wydobyciu_z_ładunku]]-martianeum[[#This Row],[ile_zabiera_na_orbite]]</f>
        <v>24.750699999999945</v>
      </c>
    </row>
    <row r="1862" spans="1:9" x14ac:dyDescent="0.25">
      <c r="A1862" s="1">
        <v>50501</v>
      </c>
      <c r="B1862">
        <f t="shared" si="29"/>
        <v>24.750699999999945</v>
      </c>
      <c r="C1862" t="s">
        <v>25</v>
      </c>
      <c r="D1862">
        <v>12.5</v>
      </c>
      <c r="E1862">
        <v>0</v>
      </c>
      <c r="F1862">
        <f>IF(martianeum[[#This Row],[zawartosc '[%']]]&gt;=1,martianeum[[#This Row],[masa '[kg']]]*martianeum[[#This Row],[zawartosc '[%']]]*0.01,0)</f>
        <v>0</v>
      </c>
      <c r="G1862">
        <f>martianeum[[#This Row],[stan_magazynu '[kg']]]+martianeum[[#This Row],[ile_kg_materiału_z_ładunku]]</f>
        <v>24.750699999999945</v>
      </c>
      <c r="H1862">
        <f>IF(martianeum[[#This Row],[stan_po_wydobyciu_z_ładunku]]&gt;=100,100,0)</f>
        <v>0</v>
      </c>
      <c r="I1862">
        <f>martianeum[[#This Row],[stan_po_wydobyciu_z_ładunku]]-martianeum[[#This Row],[ile_zabiera_na_orbite]]</f>
        <v>24.750699999999945</v>
      </c>
    </row>
    <row r="1863" spans="1:9" x14ac:dyDescent="0.25">
      <c r="A1863" s="1">
        <v>50502</v>
      </c>
      <c r="B1863">
        <f t="shared" si="29"/>
        <v>24.750699999999945</v>
      </c>
      <c r="C1863" t="s">
        <v>24</v>
      </c>
      <c r="D1863">
        <v>12.3</v>
      </c>
      <c r="E1863">
        <v>0</v>
      </c>
      <c r="F1863">
        <f>IF(martianeum[[#This Row],[zawartosc '[%']]]&gt;=1,martianeum[[#This Row],[masa '[kg']]]*martianeum[[#This Row],[zawartosc '[%']]]*0.01,0)</f>
        <v>0</v>
      </c>
      <c r="G1863">
        <f>martianeum[[#This Row],[stan_magazynu '[kg']]]+martianeum[[#This Row],[ile_kg_materiału_z_ładunku]]</f>
        <v>24.750699999999945</v>
      </c>
      <c r="H1863">
        <f>IF(martianeum[[#This Row],[stan_po_wydobyciu_z_ładunku]]&gt;=100,100,0)</f>
        <v>0</v>
      </c>
      <c r="I1863">
        <f>martianeum[[#This Row],[stan_po_wydobyciu_z_ładunku]]-martianeum[[#This Row],[ile_zabiera_na_orbite]]</f>
        <v>24.750699999999945</v>
      </c>
    </row>
    <row r="1864" spans="1:9" x14ac:dyDescent="0.25">
      <c r="A1864" s="1">
        <v>50503</v>
      </c>
      <c r="B1864">
        <f t="shared" si="29"/>
        <v>24.750699999999945</v>
      </c>
      <c r="C1864" t="s">
        <v>5</v>
      </c>
      <c r="D1864">
        <v>19.399999999999999</v>
      </c>
      <c r="E1864">
        <v>0</v>
      </c>
      <c r="F1864">
        <f>IF(martianeum[[#This Row],[zawartosc '[%']]]&gt;=1,martianeum[[#This Row],[masa '[kg']]]*martianeum[[#This Row],[zawartosc '[%']]]*0.01,0)</f>
        <v>0</v>
      </c>
      <c r="G1864">
        <f>martianeum[[#This Row],[stan_magazynu '[kg']]]+martianeum[[#This Row],[ile_kg_materiału_z_ładunku]]</f>
        <v>24.750699999999945</v>
      </c>
      <c r="H1864">
        <f>IF(martianeum[[#This Row],[stan_po_wydobyciu_z_ładunku]]&gt;=100,100,0)</f>
        <v>0</v>
      </c>
      <c r="I1864">
        <f>martianeum[[#This Row],[stan_po_wydobyciu_z_ładunku]]-martianeum[[#This Row],[ile_zabiera_na_orbite]]</f>
        <v>24.750699999999945</v>
      </c>
    </row>
    <row r="1865" spans="1:9" x14ac:dyDescent="0.25">
      <c r="A1865" s="1">
        <v>50504</v>
      </c>
      <c r="B1865">
        <f t="shared" si="29"/>
        <v>24.750699999999945</v>
      </c>
      <c r="C1865" t="s">
        <v>15</v>
      </c>
      <c r="D1865">
        <v>20.9</v>
      </c>
      <c r="E1865">
        <v>0</v>
      </c>
      <c r="F1865">
        <f>IF(martianeum[[#This Row],[zawartosc '[%']]]&gt;=1,martianeum[[#This Row],[masa '[kg']]]*martianeum[[#This Row],[zawartosc '[%']]]*0.01,0)</f>
        <v>0</v>
      </c>
      <c r="G1865">
        <f>martianeum[[#This Row],[stan_magazynu '[kg']]]+martianeum[[#This Row],[ile_kg_materiału_z_ładunku]]</f>
        <v>24.750699999999945</v>
      </c>
      <c r="H1865">
        <f>IF(martianeum[[#This Row],[stan_po_wydobyciu_z_ładunku]]&gt;=100,100,0)</f>
        <v>0</v>
      </c>
      <c r="I1865">
        <f>martianeum[[#This Row],[stan_po_wydobyciu_z_ładunku]]-martianeum[[#This Row],[ile_zabiera_na_orbite]]</f>
        <v>24.750699999999945</v>
      </c>
    </row>
    <row r="1866" spans="1:9" x14ac:dyDescent="0.25">
      <c r="A1866" s="1">
        <v>50505</v>
      </c>
      <c r="B1866">
        <f t="shared" si="29"/>
        <v>24.750699999999945</v>
      </c>
      <c r="C1866" t="s">
        <v>9</v>
      </c>
      <c r="D1866">
        <v>10.4</v>
      </c>
      <c r="E1866">
        <v>0</v>
      </c>
      <c r="F1866">
        <f>IF(martianeum[[#This Row],[zawartosc '[%']]]&gt;=1,martianeum[[#This Row],[masa '[kg']]]*martianeum[[#This Row],[zawartosc '[%']]]*0.01,0)</f>
        <v>0</v>
      </c>
      <c r="G1866">
        <f>martianeum[[#This Row],[stan_magazynu '[kg']]]+martianeum[[#This Row],[ile_kg_materiału_z_ładunku]]</f>
        <v>24.750699999999945</v>
      </c>
      <c r="H1866">
        <f>IF(martianeum[[#This Row],[stan_po_wydobyciu_z_ładunku]]&gt;=100,100,0)</f>
        <v>0</v>
      </c>
      <c r="I1866">
        <f>martianeum[[#This Row],[stan_po_wydobyciu_z_ładunku]]-martianeum[[#This Row],[ile_zabiera_na_orbite]]</f>
        <v>24.750699999999945</v>
      </c>
    </row>
    <row r="1867" spans="1:9" x14ac:dyDescent="0.25">
      <c r="A1867" s="1">
        <v>50506</v>
      </c>
      <c r="B1867">
        <f t="shared" si="29"/>
        <v>24.750699999999945</v>
      </c>
      <c r="C1867" t="s">
        <v>11</v>
      </c>
      <c r="D1867">
        <v>22.2</v>
      </c>
      <c r="E1867">
        <v>2.5</v>
      </c>
      <c r="F1867">
        <f>IF(martianeum[[#This Row],[zawartosc '[%']]]&gt;=1,martianeum[[#This Row],[masa '[kg']]]*martianeum[[#This Row],[zawartosc '[%']]]*0.01,0)</f>
        <v>0.55500000000000005</v>
      </c>
      <c r="G1867">
        <f>martianeum[[#This Row],[stan_magazynu '[kg']]]+martianeum[[#This Row],[ile_kg_materiału_z_ładunku]]</f>
        <v>25.305699999999945</v>
      </c>
      <c r="H1867">
        <f>IF(martianeum[[#This Row],[stan_po_wydobyciu_z_ładunku]]&gt;=100,100,0)</f>
        <v>0</v>
      </c>
      <c r="I1867">
        <f>martianeum[[#This Row],[stan_po_wydobyciu_z_ładunku]]-martianeum[[#This Row],[ile_zabiera_na_orbite]]</f>
        <v>25.305699999999945</v>
      </c>
    </row>
    <row r="1868" spans="1:9" x14ac:dyDescent="0.25">
      <c r="A1868" s="1">
        <v>50507</v>
      </c>
      <c r="B1868">
        <f t="shared" si="29"/>
        <v>25.305699999999945</v>
      </c>
      <c r="C1868" t="s">
        <v>10</v>
      </c>
      <c r="D1868">
        <v>16.8</v>
      </c>
      <c r="E1868">
        <v>0</v>
      </c>
      <c r="F1868">
        <f>IF(martianeum[[#This Row],[zawartosc '[%']]]&gt;=1,martianeum[[#This Row],[masa '[kg']]]*martianeum[[#This Row],[zawartosc '[%']]]*0.01,0)</f>
        <v>0</v>
      </c>
      <c r="G1868">
        <f>martianeum[[#This Row],[stan_magazynu '[kg']]]+martianeum[[#This Row],[ile_kg_materiału_z_ładunku]]</f>
        <v>25.305699999999945</v>
      </c>
      <c r="H1868">
        <f>IF(martianeum[[#This Row],[stan_po_wydobyciu_z_ładunku]]&gt;=100,100,0)</f>
        <v>0</v>
      </c>
      <c r="I1868">
        <f>martianeum[[#This Row],[stan_po_wydobyciu_z_ładunku]]-martianeum[[#This Row],[ile_zabiera_na_orbite]]</f>
        <v>25.305699999999945</v>
      </c>
    </row>
    <row r="1869" spans="1:9" x14ac:dyDescent="0.25">
      <c r="A1869" s="1">
        <v>50508</v>
      </c>
      <c r="B1869">
        <f t="shared" si="29"/>
        <v>25.305699999999945</v>
      </c>
      <c r="C1869" t="s">
        <v>19</v>
      </c>
      <c r="D1869">
        <v>21.7</v>
      </c>
      <c r="E1869">
        <v>33.299999999999997</v>
      </c>
      <c r="F1869">
        <f>IF(martianeum[[#This Row],[zawartosc '[%']]]&gt;=1,martianeum[[#This Row],[masa '[kg']]]*martianeum[[#This Row],[zawartosc '[%']]]*0.01,0)</f>
        <v>7.2260999999999989</v>
      </c>
      <c r="G1869">
        <f>martianeum[[#This Row],[stan_magazynu '[kg']]]+martianeum[[#This Row],[ile_kg_materiału_z_ładunku]]</f>
        <v>32.531799999999947</v>
      </c>
      <c r="H1869">
        <f>IF(martianeum[[#This Row],[stan_po_wydobyciu_z_ładunku]]&gt;=100,100,0)</f>
        <v>0</v>
      </c>
      <c r="I1869">
        <f>martianeum[[#This Row],[stan_po_wydobyciu_z_ładunku]]-martianeum[[#This Row],[ile_zabiera_na_orbite]]</f>
        <v>32.531799999999947</v>
      </c>
    </row>
    <row r="1870" spans="1:9" x14ac:dyDescent="0.25">
      <c r="A1870" s="1">
        <v>50509</v>
      </c>
      <c r="B1870">
        <f t="shared" si="29"/>
        <v>32.531799999999947</v>
      </c>
      <c r="C1870" t="s">
        <v>11</v>
      </c>
      <c r="D1870">
        <v>10.199999999999999</v>
      </c>
      <c r="E1870">
        <v>16.600000000000001</v>
      </c>
      <c r="F1870">
        <f>IF(martianeum[[#This Row],[zawartosc '[%']]]&gt;=1,martianeum[[#This Row],[masa '[kg']]]*martianeum[[#This Row],[zawartosc '[%']]]*0.01,0)</f>
        <v>1.6932</v>
      </c>
      <c r="G1870">
        <f>martianeum[[#This Row],[stan_magazynu '[kg']]]+martianeum[[#This Row],[ile_kg_materiału_z_ładunku]]</f>
        <v>34.224999999999945</v>
      </c>
      <c r="H1870">
        <f>IF(martianeum[[#This Row],[stan_po_wydobyciu_z_ładunku]]&gt;=100,100,0)</f>
        <v>0</v>
      </c>
      <c r="I1870">
        <f>martianeum[[#This Row],[stan_po_wydobyciu_z_ładunku]]-martianeum[[#This Row],[ile_zabiera_na_orbite]]</f>
        <v>34.224999999999945</v>
      </c>
    </row>
    <row r="1871" spans="1:9" x14ac:dyDescent="0.25">
      <c r="A1871" s="1">
        <v>50510</v>
      </c>
      <c r="B1871">
        <f t="shared" si="29"/>
        <v>34.224999999999945</v>
      </c>
      <c r="C1871" t="s">
        <v>10</v>
      </c>
      <c r="D1871">
        <v>16.5</v>
      </c>
      <c r="E1871">
        <v>0</v>
      </c>
      <c r="F1871">
        <f>IF(martianeum[[#This Row],[zawartosc '[%']]]&gt;=1,martianeum[[#This Row],[masa '[kg']]]*martianeum[[#This Row],[zawartosc '[%']]]*0.01,0)</f>
        <v>0</v>
      </c>
      <c r="G1871">
        <f>martianeum[[#This Row],[stan_magazynu '[kg']]]+martianeum[[#This Row],[ile_kg_materiału_z_ładunku]]</f>
        <v>34.224999999999945</v>
      </c>
      <c r="H1871">
        <f>IF(martianeum[[#This Row],[stan_po_wydobyciu_z_ładunku]]&gt;=100,100,0)</f>
        <v>0</v>
      </c>
      <c r="I1871">
        <f>martianeum[[#This Row],[stan_po_wydobyciu_z_ładunku]]-martianeum[[#This Row],[ile_zabiera_na_orbite]]</f>
        <v>34.224999999999945</v>
      </c>
    </row>
    <row r="1872" spans="1:9" x14ac:dyDescent="0.25">
      <c r="A1872" s="1">
        <v>50511</v>
      </c>
      <c r="B1872">
        <f t="shared" si="29"/>
        <v>34.224999999999945</v>
      </c>
      <c r="C1872" t="s">
        <v>16</v>
      </c>
      <c r="D1872">
        <v>29.1</v>
      </c>
      <c r="E1872">
        <v>0.5</v>
      </c>
      <c r="F1872">
        <f>IF(martianeum[[#This Row],[zawartosc '[%']]]&gt;=1,martianeum[[#This Row],[masa '[kg']]]*martianeum[[#This Row],[zawartosc '[%']]]*0.01,0)</f>
        <v>0</v>
      </c>
      <c r="G1872">
        <f>martianeum[[#This Row],[stan_magazynu '[kg']]]+martianeum[[#This Row],[ile_kg_materiału_z_ładunku]]</f>
        <v>34.224999999999945</v>
      </c>
      <c r="H1872">
        <f>IF(martianeum[[#This Row],[stan_po_wydobyciu_z_ładunku]]&gt;=100,100,0)</f>
        <v>0</v>
      </c>
      <c r="I1872">
        <f>martianeum[[#This Row],[stan_po_wydobyciu_z_ładunku]]-martianeum[[#This Row],[ile_zabiera_na_orbite]]</f>
        <v>34.224999999999945</v>
      </c>
    </row>
    <row r="1873" spans="1:9" x14ac:dyDescent="0.25">
      <c r="A1873" s="1">
        <v>50512</v>
      </c>
      <c r="B1873">
        <f t="shared" si="29"/>
        <v>34.224999999999945</v>
      </c>
      <c r="C1873" t="s">
        <v>11</v>
      </c>
      <c r="D1873">
        <v>17.8</v>
      </c>
      <c r="E1873">
        <v>0</v>
      </c>
      <c r="F1873">
        <f>IF(martianeum[[#This Row],[zawartosc '[%']]]&gt;=1,martianeum[[#This Row],[masa '[kg']]]*martianeum[[#This Row],[zawartosc '[%']]]*0.01,0)</f>
        <v>0</v>
      </c>
      <c r="G1873">
        <f>martianeum[[#This Row],[stan_magazynu '[kg']]]+martianeum[[#This Row],[ile_kg_materiału_z_ładunku]]</f>
        <v>34.224999999999945</v>
      </c>
      <c r="H1873">
        <f>IF(martianeum[[#This Row],[stan_po_wydobyciu_z_ładunku]]&gt;=100,100,0)</f>
        <v>0</v>
      </c>
      <c r="I1873">
        <f>martianeum[[#This Row],[stan_po_wydobyciu_z_ładunku]]-martianeum[[#This Row],[ile_zabiera_na_orbite]]</f>
        <v>34.224999999999945</v>
      </c>
    </row>
    <row r="1874" spans="1:9" x14ac:dyDescent="0.25">
      <c r="A1874" s="1">
        <v>50513</v>
      </c>
      <c r="B1874">
        <f t="shared" si="29"/>
        <v>34.224999999999945</v>
      </c>
      <c r="C1874" t="s">
        <v>10</v>
      </c>
      <c r="D1874">
        <v>10</v>
      </c>
      <c r="E1874">
        <v>0</v>
      </c>
      <c r="F1874">
        <f>IF(martianeum[[#This Row],[zawartosc '[%']]]&gt;=1,martianeum[[#This Row],[masa '[kg']]]*martianeum[[#This Row],[zawartosc '[%']]]*0.01,0)</f>
        <v>0</v>
      </c>
      <c r="G1874">
        <f>martianeum[[#This Row],[stan_magazynu '[kg']]]+martianeum[[#This Row],[ile_kg_materiału_z_ładunku]]</f>
        <v>34.224999999999945</v>
      </c>
      <c r="H1874">
        <f>IF(martianeum[[#This Row],[stan_po_wydobyciu_z_ładunku]]&gt;=100,100,0)</f>
        <v>0</v>
      </c>
      <c r="I1874">
        <f>martianeum[[#This Row],[stan_po_wydobyciu_z_ładunku]]-martianeum[[#This Row],[ile_zabiera_na_orbite]]</f>
        <v>34.224999999999945</v>
      </c>
    </row>
    <row r="1875" spans="1:9" x14ac:dyDescent="0.25">
      <c r="A1875" s="1">
        <v>50514</v>
      </c>
      <c r="B1875">
        <f t="shared" si="29"/>
        <v>34.224999999999945</v>
      </c>
      <c r="C1875" t="s">
        <v>9</v>
      </c>
      <c r="D1875">
        <v>15.5</v>
      </c>
      <c r="E1875">
        <v>8.6</v>
      </c>
      <c r="F1875">
        <f>IF(martianeum[[#This Row],[zawartosc '[%']]]&gt;=1,martianeum[[#This Row],[masa '[kg']]]*martianeum[[#This Row],[zawartosc '[%']]]*0.01,0)</f>
        <v>1.333</v>
      </c>
      <c r="G1875">
        <f>martianeum[[#This Row],[stan_magazynu '[kg']]]+martianeum[[#This Row],[ile_kg_materiału_z_ładunku]]</f>
        <v>35.557999999999943</v>
      </c>
      <c r="H1875">
        <f>IF(martianeum[[#This Row],[stan_po_wydobyciu_z_ładunku]]&gt;=100,100,0)</f>
        <v>0</v>
      </c>
      <c r="I1875">
        <f>martianeum[[#This Row],[stan_po_wydobyciu_z_ładunku]]-martianeum[[#This Row],[ile_zabiera_na_orbite]]</f>
        <v>35.557999999999943</v>
      </c>
    </row>
    <row r="1876" spans="1:9" x14ac:dyDescent="0.25">
      <c r="A1876" s="1">
        <v>50515</v>
      </c>
      <c r="B1876">
        <f t="shared" si="29"/>
        <v>35.557999999999943</v>
      </c>
      <c r="C1876" t="s">
        <v>10</v>
      </c>
      <c r="D1876">
        <v>15.3</v>
      </c>
      <c r="E1876">
        <v>21.4</v>
      </c>
      <c r="F1876">
        <f>IF(martianeum[[#This Row],[zawartosc '[%']]]&gt;=1,martianeum[[#This Row],[masa '[kg']]]*martianeum[[#This Row],[zawartosc '[%']]]*0.01,0)</f>
        <v>3.2742000000000004</v>
      </c>
      <c r="G1876">
        <f>martianeum[[#This Row],[stan_magazynu '[kg']]]+martianeum[[#This Row],[ile_kg_materiału_z_ładunku]]</f>
        <v>38.832199999999943</v>
      </c>
      <c r="H1876">
        <f>IF(martianeum[[#This Row],[stan_po_wydobyciu_z_ładunku]]&gt;=100,100,0)</f>
        <v>0</v>
      </c>
      <c r="I1876">
        <f>martianeum[[#This Row],[stan_po_wydobyciu_z_ładunku]]-martianeum[[#This Row],[ile_zabiera_na_orbite]]</f>
        <v>38.832199999999943</v>
      </c>
    </row>
    <row r="1877" spans="1:9" x14ac:dyDescent="0.25">
      <c r="A1877" s="1">
        <v>50516</v>
      </c>
      <c r="B1877">
        <f t="shared" si="29"/>
        <v>38.832199999999943</v>
      </c>
      <c r="C1877" t="s">
        <v>12</v>
      </c>
      <c r="D1877">
        <v>23.7</v>
      </c>
      <c r="E1877">
        <v>0</v>
      </c>
      <c r="F1877">
        <f>IF(martianeum[[#This Row],[zawartosc '[%']]]&gt;=1,martianeum[[#This Row],[masa '[kg']]]*martianeum[[#This Row],[zawartosc '[%']]]*0.01,0)</f>
        <v>0</v>
      </c>
      <c r="G1877">
        <f>martianeum[[#This Row],[stan_magazynu '[kg']]]+martianeum[[#This Row],[ile_kg_materiału_z_ładunku]]</f>
        <v>38.832199999999943</v>
      </c>
      <c r="H1877">
        <f>IF(martianeum[[#This Row],[stan_po_wydobyciu_z_ładunku]]&gt;=100,100,0)</f>
        <v>0</v>
      </c>
      <c r="I1877">
        <f>martianeum[[#This Row],[stan_po_wydobyciu_z_ładunku]]-martianeum[[#This Row],[ile_zabiera_na_orbite]]</f>
        <v>38.832199999999943</v>
      </c>
    </row>
    <row r="1878" spans="1:9" x14ac:dyDescent="0.25">
      <c r="A1878" s="1">
        <v>50517</v>
      </c>
      <c r="B1878">
        <f t="shared" si="29"/>
        <v>38.832199999999943</v>
      </c>
      <c r="C1878" t="s">
        <v>11</v>
      </c>
      <c r="D1878">
        <v>26.1</v>
      </c>
      <c r="E1878">
        <v>12.5</v>
      </c>
      <c r="F1878">
        <f>IF(martianeum[[#This Row],[zawartosc '[%']]]&gt;=1,martianeum[[#This Row],[masa '[kg']]]*martianeum[[#This Row],[zawartosc '[%']]]*0.01,0)</f>
        <v>3.2625000000000002</v>
      </c>
      <c r="G1878">
        <f>martianeum[[#This Row],[stan_magazynu '[kg']]]+martianeum[[#This Row],[ile_kg_materiału_z_ładunku]]</f>
        <v>42.094699999999946</v>
      </c>
      <c r="H1878">
        <f>IF(martianeum[[#This Row],[stan_po_wydobyciu_z_ładunku]]&gt;=100,100,0)</f>
        <v>0</v>
      </c>
      <c r="I1878">
        <f>martianeum[[#This Row],[stan_po_wydobyciu_z_ładunku]]-martianeum[[#This Row],[ile_zabiera_na_orbite]]</f>
        <v>42.094699999999946</v>
      </c>
    </row>
    <row r="1879" spans="1:9" x14ac:dyDescent="0.25">
      <c r="A1879" s="1">
        <v>50518</v>
      </c>
      <c r="B1879">
        <f t="shared" si="29"/>
        <v>42.094699999999946</v>
      </c>
      <c r="C1879" t="s">
        <v>11</v>
      </c>
      <c r="D1879">
        <v>13.4</v>
      </c>
      <c r="E1879">
        <v>0</v>
      </c>
      <c r="F1879">
        <f>IF(martianeum[[#This Row],[zawartosc '[%']]]&gt;=1,martianeum[[#This Row],[masa '[kg']]]*martianeum[[#This Row],[zawartosc '[%']]]*0.01,0)</f>
        <v>0</v>
      </c>
      <c r="G1879">
        <f>martianeum[[#This Row],[stan_magazynu '[kg']]]+martianeum[[#This Row],[ile_kg_materiału_z_ładunku]]</f>
        <v>42.094699999999946</v>
      </c>
      <c r="H1879">
        <f>IF(martianeum[[#This Row],[stan_po_wydobyciu_z_ładunku]]&gt;=100,100,0)</f>
        <v>0</v>
      </c>
      <c r="I1879">
        <f>martianeum[[#This Row],[stan_po_wydobyciu_z_ładunku]]-martianeum[[#This Row],[ile_zabiera_na_orbite]]</f>
        <v>42.094699999999946</v>
      </c>
    </row>
    <row r="1880" spans="1:9" x14ac:dyDescent="0.25">
      <c r="A1880" s="1">
        <v>50519</v>
      </c>
      <c r="B1880">
        <f t="shared" si="29"/>
        <v>42.094699999999946</v>
      </c>
      <c r="C1880" t="s">
        <v>5</v>
      </c>
      <c r="D1880">
        <v>17.8</v>
      </c>
      <c r="E1880">
        <v>3.7</v>
      </c>
      <c r="F1880">
        <f>IF(martianeum[[#This Row],[zawartosc '[%']]]&gt;=1,martianeum[[#This Row],[masa '[kg']]]*martianeum[[#This Row],[zawartosc '[%']]]*0.01,0)</f>
        <v>0.65859999999999996</v>
      </c>
      <c r="G1880">
        <f>martianeum[[#This Row],[stan_magazynu '[kg']]]+martianeum[[#This Row],[ile_kg_materiału_z_ładunku]]</f>
        <v>42.753299999999946</v>
      </c>
      <c r="H1880">
        <f>IF(martianeum[[#This Row],[stan_po_wydobyciu_z_ładunku]]&gt;=100,100,0)</f>
        <v>0</v>
      </c>
      <c r="I1880">
        <f>martianeum[[#This Row],[stan_po_wydobyciu_z_ładunku]]-martianeum[[#This Row],[ile_zabiera_na_orbite]]</f>
        <v>42.753299999999946</v>
      </c>
    </row>
    <row r="1881" spans="1:9" x14ac:dyDescent="0.25">
      <c r="A1881" s="1">
        <v>50520</v>
      </c>
      <c r="B1881">
        <f t="shared" si="29"/>
        <v>42.753299999999946</v>
      </c>
      <c r="C1881" t="s">
        <v>24</v>
      </c>
      <c r="D1881">
        <v>13</v>
      </c>
      <c r="E1881">
        <v>2.7</v>
      </c>
      <c r="F1881">
        <f>IF(martianeum[[#This Row],[zawartosc '[%']]]&gt;=1,martianeum[[#This Row],[masa '[kg']]]*martianeum[[#This Row],[zawartosc '[%']]]*0.01,0)</f>
        <v>0.35100000000000003</v>
      </c>
      <c r="G1881">
        <f>martianeum[[#This Row],[stan_magazynu '[kg']]]+martianeum[[#This Row],[ile_kg_materiału_z_ładunku]]</f>
        <v>43.104299999999945</v>
      </c>
      <c r="H1881">
        <f>IF(martianeum[[#This Row],[stan_po_wydobyciu_z_ładunku]]&gt;=100,100,0)</f>
        <v>0</v>
      </c>
      <c r="I1881">
        <f>martianeum[[#This Row],[stan_po_wydobyciu_z_ładunku]]-martianeum[[#This Row],[ile_zabiera_na_orbite]]</f>
        <v>43.104299999999945</v>
      </c>
    </row>
    <row r="1882" spans="1:9" x14ac:dyDescent="0.25">
      <c r="A1882" s="1">
        <v>50521</v>
      </c>
      <c r="B1882">
        <f t="shared" si="29"/>
        <v>43.104299999999945</v>
      </c>
      <c r="C1882" t="s">
        <v>7</v>
      </c>
      <c r="D1882">
        <v>28.2</v>
      </c>
      <c r="E1882">
        <v>0</v>
      </c>
      <c r="F1882">
        <f>IF(martianeum[[#This Row],[zawartosc '[%']]]&gt;=1,martianeum[[#This Row],[masa '[kg']]]*martianeum[[#This Row],[zawartosc '[%']]]*0.01,0)</f>
        <v>0</v>
      </c>
      <c r="G1882">
        <f>martianeum[[#This Row],[stan_magazynu '[kg']]]+martianeum[[#This Row],[ile_kg_materiału_z_ładunku]]</f>
        <v>43.104299999999945</v>
      </c>
      <c r="H1882">
        <f>IF(martianeum[[#This Row],[stan_po_wydobyciu_z_ładunku]]&gt;=100,100,0)</f>
        <v>0</v>
      </c>
      <c r="I1882">
        <f>martianeum[[#This Row],[stan_po_wydobyciu_z_ładunku]]-martianeum[[#This Row],[ile_zabiera_na_orbite]]</f>
        <v>43.104299999999945</v>
      </c>
    </row>
    <row r="1883" spans="1:9" x14ac:dyDescent="0.25">
      <c r="A1883" s="1">
        <v>50522</v>
      </c>
      <c r="B1883">
        <f t="shared" si="29"/>
        <v>43.104299999999945</v>
      </c>
      <c r="C1883" t="s">
        <v>10</v>
      </c>
      <c r="D1883">
        <v>23</v>
      </c>
      <c r="E1883">
        <v>0</v>
      </c>
      <c r="F1883">
        <f>IF(martianeum[[#This Row],[zawartosc '[%']]]&gt;=1,martianeum[[#This Row],[masa '[kg']]]*martianeum[[#This Row],[zawartosc '[%']]]*0.01,0)</f>
        <v>0</v>
      </c>
      <c r="G1883">
        <f>martianeum[[#This Row],[stan_magazynu '[kg']]]+martianeum[[#This Row],[ile_kg_materiału_z_ładunku]]</f>
        <v>43.104299999999945</v>
      </c>
      <c r="H1883">
        <f>IF(martianeum[[#This Row],[stan_po_wydobyciu_z_ładunku]]&gt;=100,100,0)</f>
        <v>0</v>
      </c>
      <c r="I1883">
        <f>martianeum[[#This Row],[stan_po_wydobyciu_z_ładunku]]-martianeum[[#This Row],[ile_zabiera_na_orbite]]</f>
        <v>43.104299999999945</v>
      </c>
    </row>
    <row r="1884" spans="1:9" x14ac:dyDescent="0.25">
      <c r="A1884" s="1">
        <v>50523</v>
      </c>
      <c r="B1884">
        <f t="shared" si="29"/>
        <v>43.104299999999945</v>
      </c>
      <c r="C1884" t="s">
        <v>7</v>
      </c>
      <c r="D1884">
        <v>21.5</v>
      </c>
      <c r="E1884">
        <v>0</v>
      </c>
      <c r="F1884">
        <f>IF(martianeum[[#This Row],[zawartosc '[%']]]&gt;=1,martianeum[[#This Row],[masa '[kg']]]*martianeum[[#This Row],[zawartosc '[%']]]*0.01,0)</f>
        <v>0</v>
      </c>
      <c r="G1884">
        <f>martianeum[[#This Row],[stan_magazynu '[kg']]]+martianeum[[#This Row],[ile_kg_materiału_z_ładunku]]</f>
        <v>43.104299999999945</v>
      </c>
      <c r="H1884">
        <f>IF(martianeum[[#This Row],[stan_po_wydobyciu_z_ładunku]]&gt;=100,100,0)</f>
        <v>0</v>
      </c>
      <c r="I1884">
        <f>martianeum[[#This Row],[stan_po_wydobyciu_z_ładunku]]-martianeum[[#This Row],[ile_zabiera_na_orbite]]</f>
        <v>43.104299999999945</v>
      </c>
    </row>
    <row r="1885" spans="1:9" x14ac:dyDescent="0.25">
      <c r="A1885" s="1">
        <v>50524</v>
      </c>
      <c r="B1885">
        <f t="shared" si="29"/>
        <v>43.104299999999945</v>
      </c>
      <c r="C1885" t="s">
        <v>18</v>
      </c>
      <c r="D1885">
        <v>22.3</v>
      </c>
      <c r="E1885">
        <v>0</v>
      </c>
      <c r="F1885">
        <f>IF(martianeum[[#This Row],[zawartosc '[%']]]&gt;=1,martianeum[[#This Row],[masa '[kg']]]*martianeum[[#This Row],[zawartosc '[%']]]*0.01,0)</f>
        <v>0</v>
      </c>
      <c r="G1885">
        <f>martianeum[[#This Row],[stan_magazynu '[kg']]]+martianeum[[#This Row],[ile_kg_materiału_z_ładunku]]</f>
        <v>43.104299999999945</v>
      </c>
      <c r="H1885">
        <f>IF(martianeum[[#This Row],[stan_po_wydobyciu_z_ładunku]]&gt;=100,100,0)</f>
        <v>0</v>
      </c>
      <c r="I1885">
        <f>martianeum[[#This Row],[stan_po_wydobyciu_z_ładunku]]-martianeum[[#This Row],[ile_zabiera_na_orbite]]</f>
        <v>43.104299999999945</v>
      </c>
    </row>
    <row r="1886" spans="1:9" x14ac:dyDescent="0.25">
      <c r="A1886" s="1">
        <v>50525</v>
      </c>
      <c r="B1886">
        <f t="shared" si="29"/>
        <v>43.104299999999945</v>
      </c>
      <c r="C1886" t="s">
        <v>10</v>
      </c>
      <c r="D1886">
        <v>28.2</v>
      </c>
      <c r="E1886">
        <v>0</v>
      </c>
      <c r="F1886">
        <f>IF(martianeum[[#This Row],[zawartosc '[%']]]&gt;=1,martianeum[[#This Row],[masa '[kg']]]*martianeum[[#This Row],[zawartosc '[%']]]*0.01,0)</f>
        <v>0</v>
      </c>
      <c r="G1886">
        <f>martianeum[[#This Row],[stan_magazynu '[kg']]]+martianeum[[#This Row],[ile_kg_materiału_z_ładunku]]</f>
        <v>43.104299999999945</v>
      </c>
      <c r="H1886">
        <f>IF(martianeum[[#This Row],[stan_po_wydobyciu_z_ładunku]]&gt;=100,100,0)</f>
        <v>0</v>
      </c>
      <c r="I1886">
        <f>martianeum[[#This Row],[stan_po_wydobyciu_z_ładunku]]-martianeum[[#This Row],[ile_zabiera_na_orbite]]</f>
        <v>43.104299999999945</v>
      </c>
    </row>
    <row r="1887" spans="1:9" x14ac:dyDescent="0.25">
      <c r="A1887" s="1">
        <v>50526</v>
      </c>
      <c r="B1887">
        <f t="shared" si="29"/>
        <v>43.104299999999945</v>
      </c>
      <c r="C1887" t="s">
        <v>24</v>
      </c>
      <c r="D1887">
        <v>11.9</v>
      </c>
      <c r="E1887">
        <v>3.4</v>
      </c>
      <c r="F1887">
        <f>IF(martianeum[[#This Row],[zawartosc '[%']]]&gt;=1,martianeum[[#This Row],[masa '[kg']]]*martianeum[[#This Row],[zawartosc '[%']]]*0.01,0)</f>
        <v>0.40460000000000002</v>
      </c>
      <c r="G1887">
        <f>martianeum[[#This Row],[stan_magazynu '[kg']]]+martianeum[[#This Row],[ile_kg_materiału_z_ładunku]]</f>
        <v>43.508899999999947</v>
      </c>
      <c r="H1887">
        <f>IF(martianeum[[#This Row],[stan_po_wydobyciu_z_ładunku]]&gt;=100,100,0)</f>
        <v>0</v>
      </c>
      <c r="I1887">
        <f>martianeum[[#This Row],[stan_po_wydobyciu_z_ładunku]]-martianeum[[#This Row],[ile_zabiera_na_orbite]]</f>
        <v>43.508899999999947</v>
      </c>
    </row>
    <row r="1888" spans="1:9" x14ac:dyDescent="0.25">
      <c r="A1888" s="1">
        <v>50527</v>
      </c>
      <c r="B1888">
        <f t="shared" si="29"/>
        <v>43.508899999999947</v>
      </c>
      <c r="C1888" t="s">
        <v>18</v>
      </c>
      <c r="D1888">
        <v>20.9</v>
      </c>
      <c r="E1888">
        <v>7.5</v>
      </c>
      <c r="F1888">
        <f>IF(martianeum[[#This Row],[zawartosc '[%']]]&gt;=1,martianeum[[#This Row],[masa '[kg']]]*martianeum[[#This Row],[zawartosc '[%']]]*0.01,0)</f>
        <v>1.5675000000000001</v>
      </c>
      <c r="G1888">
        <f>martianeum[[#This Row],[stan_magazynu '[kg']]]+martianeum[[#This Row],[ile_kg_materiału_z_ładunku]]</f>
        <v>45.07639999999995</v>
      </c>
      <c r="H1888">
        <f>IF(martianeum[[#This Row],[stan_po_wydobyciu_z_ładunku]]&gt;=100,100,0)</f>
        <v>0</v>
      </c>
      <c r="I1888">
        <f>martianeum[[#This Row],[stan_po_wydobyciu_z_ładunku]]-martianeum[[#This Row],[ile_zabiera_na_orbite]]</f>
        <v>45.07639999999995</v>
      </c>
    </row>
    <row r="1889" spans="1:9" x14ac:dyDescent="0.25">
      <c r="A1889" s="1">
        <v>50528</v>
      </c>
      <c r="B1889">
        <f t="shared" si="29"/>
        <v>45.07639999999995</v>
      </c>
      <c r="C1889" t="s">
        <v>32</v>
      </c>
      <c r="D1889">
        <v>18.399999999999999</v>
      </c>
      <c r="E1889">
        <v>0.2</v>
      </c>
      <c r="F1889">
        <f>IF(martianeum[[#This Row],[zawartosc '[%']]]&gt;=1,martianeum[[#This Row],[masa '[kg']]]*martianeum[[#This Row],[zawartosc '[%']]]*0.01,0)</f>
        <v>0</v>
      </c>
      <c r="G1889">
        <f>martianeum[[#This Row],[stan_magazynu '[kg']]]+martianeum[[#This Row],[ile_kg_materiału_z_ładunku]]</f>
        <v>45.07639999999995</v>
      </c>
      <c r="H1889">
        <f>IF(martianeum[[#This Row],[stan_po_wydobyciu_z_ładunku]]&gt;=100,100,0)</f>
        <v>0</v>
      </c>
      <c r="I1889">
        <f>martianeum[[#This Row],[stan_po_wydobyciu_z_ładunku]]-martianeum[[#This Row],[ile_zabiera_na_orbite]]</f>
        <v>45.07639999999995</v>
      </c>
    </row>
    <row r="1890" spans="1:9" x14ac:dyDescent="0.25">
      <c r="A1890" s="1">
        <v>50529</v>
      </c>
      <c r="B1890">
        <f t="shared" si="29"/>
        <v>45.07639999999995</v>
      </c>
      <c r="C1890" t="s">
        <v>10</v>
      </c>
      <c r="D1890">
        <v>27.8</v>
      </c>
      <c r="E1890">
        <v>35.9</v>
      </c>
      <c r="F1890">
        <f>IF(martianeum[[#This Row],[zawartosc '[%']]]&gt;=1,martianeum[[#This Row],[masa '[kg']]]*martianeum[[#This Row],[zawartosc '[%']]]*0.01,0)</f>
        <v>9.9802</v>
      </c>
      <c r="G1890">
        <f>martianeum[[#This Row],[stan_magazynu '[kg']]]+martianeum[[#This Row],[ile_kg_materiału_z_ładunku]]</f>
        <v>55.056599999999946</v>
      </c>
      <c r="H1890">
        <f>IF(martianeum[[#This Row],[stan_po_wydobyciu_z_ładunku]]&gt;=100,100,0)</f>
        <v>0</v>
      </c>
      <c r="I1890">
        <f>martianeum[[#This Row],[stan_po_wydobyciu_z_ładunku]]-martianeum[[#This Row],[ile_zabiera_na_orbite]]</f>
        <v>55.056599999999946</v>
      </c>
    </row>
    <row r="1891" spans="1:9" x14ac:dyDescent="0.25">
      <c r="A1891" s="1">
        <v>50530</v>
      </c>
      <c r="B1891">
        <f t="shared" si="29"/>
        <v>55.056599999999946</v>
      </c>
      <c r="C1891" t="s">
        <v>19</v>
      </c>
      <c r="D1891">
        <v>20.7</v>
      </c>
      <c r="E1891">
        <v>14.7</v>
      </c>
      <c r="F1891">
        <f>IF(martianeum[[#This Row],[zawartosc '[%']]]&gt;=1,martianeum[[#This Row],[masa '[kg']]]*martianeum[[#This Row],[zawartosc '[%']]]*0.01,0)</f>
        <v>3.0428999999999995</v>
      </c>
      <c r="G1891">
        <f>martianeum[[#This Row],[stan_magazynu '[kg']]]+martianeum[[#This Row],[ile_kg_materiału_z_ładunku]]</f>
        <v>58.099499999999949</v>
      </c>
      <c r="H1891">
        <f>IF(martianeum[[#This Row],[stan_po_wydobyciu_z_ładunku]]&gt;=100,100,0)</f>
        <v>0</v>
      </c>
      <c r="I1891">
        <f>martianeum[[#This Row],[stan_po_wydobyciu_z_ładunku]]-martianeum[[#This Row],[ile_zabiera_na_orbite]]</f>
        <v>58.099499999999949</v>
      </c>
    </row>
    <row r="1892" spans="1:9" x14ac:dyDescent="0.25">
      <c r="A1892" s="1">
        <v>50531</v>
      </c>
      <c r="B1892">
        <f t="shared" si="29"/>
        <v>58.099499999999949</v>
      </c>
      <c r="C1892" t="s">
        <v>5</v>
      </c>
      <c r="D1892">
        <v>13</v>
      </c>
      <c r="E1892">
        <v>0</v>
      </c>
      <c r="F1892">
        <f>IF(martianeum[[#This Row],[zawartosc '[%']]]&gt;=1,martianeum[[#This Row],[masa '[kg']]]*martianeum[[#This Row],[zawartosc '[%']]]*0.01,0)</f>
        <v>0</v>
      </c>
      <c r="G1892">
        <f>martianeum[[#This Row],[stan_magazynu '[kg']]]+martianeum[[#This Row],[ile_kg_materiału_z_ładunku]]</f>
        <v>58.099499999999949</v>
      </c>
      <c r="H1892">
        <f>IF(martianeum[[#This Row],[stan_po_wydobyciu_z_ładunku]]&gt;=100,100,0)</f>
        <v>0</v>
      </c>
      <c r="I1892">
        <f>martianeum[[#This Row],[stan_po_wydobyciu_z_ładunku]]-martianeum[[#This Row],[ile_zabiera_na_orbite]]</f>
        <v>58.099499999999949</v>
      </c>
    </row>
    <row r="1893" spans="1:9" x14ac:dyDescent="0.25">
      <c r="A1893" s="1">
        <v>50532</v>
      </c>
      <c r="B1893">
        <f t="shared" si="29"/>
        <v>58.099499999999949</v>
      </c>
      <c r="C1893" t="s">
        <v>19</v>
      </c>
      <c r="D1893">
        <v>29.4</v>
      </c>
      <c r="E1893">
        <v>0</v>
      </c>
      <c r="F1893">
        <f>IF(martianeum[[#This Row],[zawartosc '[%']]]&gt;=1,martianeum[[#This Row],[masa '[kg']]]*martianeum[[#This Row],[zawartosc '[%']]]*0.01,0)</f>
        <v>0</v>
      </c>
      <c r="G1893">
        <f>martianeum[[#This Row],[stan_magazynu '[kg']]]+martianeum[[#This Row],[ile_kg_materiału_z_ładunku]]</f>
        <v>58.099499999999949</v>
      </c>
      <c r="H1893">
        <f>IF(martianeum[[#This Row],[stan_po_wydobyciu_z_ładunku]]&gt;=100,100,0)</f>
        <v>0</v>
      </c>
      <c r="I1893">
        <f>martianeum[[#This Row],[stan_po_wydobyciu_z_ładunku]]-martianeum[[#This Row],[ile_zabiera_na_orbite]]</f>
        <v>58.099499999999949</v>
      </c>
    </row>
    <row r="1894" spans="1:9" x14ac:dyDescent="0.25">
      <c r="A1894" s="1">
        <v>50533</v>
      </c>
      <c r="B1894">
        <f t="shared" si="29"/>
        <v>58.099499999999949</v>
      </c>
      <c r="C1894" t="s">
        <v>6</v>
      </c>
      <c r="D1894">
        <v>19.8</v>
      </c>
      <c r="E1894">
        <v>13.9</v>
      </c>
      <c r="F1894">
        <f>IF(martianeum[[#This Row],[zawartosc '[%']]]&gt;=1,martianeum[[#This Row],[masa '[kg']]]*martianeum[[#This Row],[zawartosc '[%']]]*0.01,0)</f>
        <v>2.7522000000000002</v>
      </c>
      <c r="G1894">
        <f>martianeum[[#This Row],[stan_magazynu '[kg']]]+martianeum[[#This Row],[ile_kg_materiału_z_ładunku]]</f>
        <v>60.851699999999951</v>
      </c>
      <c r="H1894">
        <f>IF(martianeum[[#This Row],[stan_po_wydobyciu_z_ładunku]]&gt;=100,100,0)</f>
        <v>0</v>
      </c>
      <c r="I1894">
        <f>martianeum[[#This Row],[stan_po_wydobyciu_z_ładunku]]-martianeum[[#This Row],[ile_zabiera_na_orbite]]</f>
        <v>60.851699999999951</v>
      </c>
    </row>
    <row r="1895" spans="1:9" x14ac:dyDescent="0.25">
      <c r="A1895" s="1">
        <v>50534</v>
      </c>
      <c r="B1895">
        <f t="shared" si="29"/>
        <v>60.851699999999951</v>
      </c>
      <c r="C1895" t="s">
        <v>11</v>
      </c>
      <c r="D1895">
        <v>10.9</v>
      </c>
      <c r="E1895">
        <v>17</v>
      </c>
      <c r="F1895">
        <f>IF(martianeum[[#This Row],[zawartosc '[%']]]&gt;=1,martianeum[[#This Row],[masa '[kg']]]*martianeum[[#This Row],[zawartosc '[%']]]*0.01,0)</f>
        <v>1.8530000000000002</v>
      </c>
      <c r="G1895">
        <f>martianeum[[#This Row],[stan_magazynu '[kg']]]+martianeum[[#This Row],[ile_kg_materiału_z_ładunku]]</f>
        <v>62.704699999999953</v>
      </c>
      <c r="H1895">
        <f>IF(martianeum[[#This Row],[stan_po_wydobyciu_z_ładunku]]&gt;=100,100,0)</f>
        <v>0</v>
      </c>
      <c r="I1895">
        <f>martianeum[[#This Row],[stan_po_wydobyciu_z_ładunku]]-martianeum[[#This Row],[ile_zabiera_na_orbite]]</f>
        <v>62.704699999999953</v>
      </c>
    </row>
    <row r="1896" spans="1:9" x14ac:dyDescent="0.25">
      <c r="A1896" s="1">
        <v>50535</v>
      </c>
      <c r="B1896">
        <f t="shared" si="29"/>
        <v>62.704699999999953</v>
      </c>
      <c r="C1896" t="s">
        <v>10</v>
      </c>
      <c r="D1896">
        <v>27.3</v>
      </c>
      <c r="E1896">
        <v>15.8</v>
      </c>
      <c r="F1896">
        <f>IF(martianeum[[#This Row],[zawartosc '[%']]]&gt;=1,martianeum[[#This Row],[masa '[kg']]]*martianeum[[#This Row],[zawartosc '[%']]]*0.01,0)</f>
        <v>4.3134000000000006</v>
      </c>
      <c r="G1896">
        <f>martianeum[[#This Row],[stan_magazynu '[kg']]]+martianeum[[#This Row],[ile_kg_materiału_z_ładunku]]</f>
        <v>67.018099999999947</v>
      </c>
      <c r="H1896">
        <f>IF(martianeum[[#This Row],[stan_po_wydobyciu_z_ładunku]]&gt;=100,100,0)</f>
        <v>0</v>
      </c>
      <c r="I1896">
        <f>martianeum[[#This Row],[stan_po_wydobyciu_z_ładunku]]-martianeum[[#This Row],[ile_zabiera_na_orbite]]</f>
        <v>67.018099999999947</v>
      </c>
    </row>
    <row r="1897" spans="1:9" x14ac:dyDescent="0.25">
      <c r="A1897" s="1">
        <v>50536</v>
      </c>
      <c r="B1897">
        <f t="shared" si="29"/>
        <v>67.018099999999947</v>
      </c>
      <c r="C1897" t="s">
        <v>19</v>
      </c>
      <c r="D1897">
        <v>16.399999999999999</v>
      </c>
      <c r="E1897">
        <v>0</v>
      </c>
      <c r="F1897">
        <f>IF(martianeum[[#This Row],[zawartosc '[%']]]&gt;=1,martianeum[[#This Row],[masa '[kg']]]*martianeum[[#This Row],[zawartosc '[%']]]*0.01,0)</f>
        <v>0</v>
      </c>
      <c r="G1897">
        <f>martianeum[[#This Row],[stan_magazynu '[kg']]]+martianeum[[#This Row],[ile_kg_materiału_z_ładunku]]</f>
        <v>67.018099999999947</v>
      </c>
      <c r="H1897">
        <f>IF(martianeum[[#This Row],[stan_po_wydobyciu_z_ładunku]]&gt;=100,100,0)</f>
        <v>0</v>
      </c>
      <c r="I1897">
        <f>martianeum[[#This Row],[stan_po_wydobyciu_z_ładunku]]-martianeum[[#This Row],[ile_zabiera_na_orbite]]</f>
        <v>67.018099999999947</v>
      </c>
    </row>
    <row r="1898" spans="1:9" x14ac:dyDescent="0.25">
      <c r="A1898" s="1">
        <v>50537</v>
      </c>
      <c r="B1898">
        <f t="shared" si="29"/>
        <v>67.018099999999947</v>
      </c>
      <c r="C1898" t="s">
        <v>15</v>
      </c>
      <c r="D1898">
        <v>28</v>
      </c>
      <c r="E1898">
        <v>9.6999999999999993</v>
      </c>
      <c r="F1898">
        <f>IF(martianeum[[#This Row],[zawartosc '[%']]]&gt;=1,martianeum[[#This Row],[masa '[kg']]]*martianeum[[#This Row],[zawartosc '[%']]]*0.01,0)</f>
        <v>2.7159999999999997</v>
      </c>
      <c r="G1898">
        <f>martianeum[[#This Row],[stan_magazynu '[kg']]]+martianeum[[#This Row],[ile_kg_materiału_z_ładunku]]</f>
        <v>69.734099999999941</v>
      </c>
      <c r="H1898">
        <f>IF(martianeum[[#This Row],[stan_po_wydobyciu_z_ładunku]]&gt;=100,100,0)</f>
        <v>0</v>
      </c>
      <c r="I1898">
        <f>martianeum[[#This Row],[stan_po_wydobyciu_z_ładunku]]-martianeum[[#This Row],[ile_zabiera_na_orbite]]</f>
        <v>69.734099999999941</v>
      </c>
    </row>
    <row r="1899" spans="1:9" x14ac:dyDescent="0.25">
      <c r="A1899" s="1">
        <v>50538</v>
      </c>
      <c r="B1899">
        <f t="shared" si="29"/>
        <v>69.734099999999941</v>
      </c>
      <c r="C1899" t="s">
        <v>7</v>
      </c>
      <c r="D1899">
        <v>17.399999999999999</v>
      </c>
      <c r="E1899">
        <v>6.6</v>
      </c>
      <c r="F1899">
        <f>IF(martianeum[[#This Row],[zawartosc '[%']]]&gt;=1,martianeum[[#This Row],[masa '[kg']]]*martianeum[[#This Row],[zawartosc '[%']]]*0.01,0)</f>
        <v>1.1483999999999999</v>
      </c>
      <c r="G1899">
        <f>martianeum[[#This Row],[stan_magazynu '[kg']]]+martianeum[[#This Row],[ile_kg_materiału_z_ładunku]]</f>
        <v>70.882499999999936</v>
      </c>
      <c r="H1899">
        <f>IF(martianeum[[#This Row],[stan_po_wydobyciu_z_ładunku]]&gt;=100,100,0)</f>
        <v>0</v>
      </c>
      <c r="I1899">
        <f>martianeum[[#This Row],[stan_po_wydobyciu_z_ładunku]]-martianeum[[#This Row],[ile_zabiera_na_orbite]]</f>
        <v>70.882499999999936</v>
      </c>
    </row>
    <row r="1900" spans="1:9" x14ac:dyDescent="0.25">
      <c r="A1900" s="1">
        <v>50539</v>
      </c>
      <c r="B1900">
        <f t="shared" si="29"/>
        <v>70.882499999999936</v>
      </c>
      <c r="C1900" t="s">
        <v>8</v>
      </c>
      <c r="D1900">
        <v>25.7</v>
      </c>
      <c r="E1900">
        <v>0.7</v>
      </c>
      <c r="F1900">
        <f>IF(martianeum[[#This Row],[zawartosc '[%']]]&gt;=1,martianeum[[#This Row],[masa '[kg']]]*martianeum[[#This Row],[zawartosc '[%']]]*0.01,0)</f>
        <v>0</v>
      </c>
      <c r="G1900">
        <f>martianeum[[#This Row],[stan_magazynu '[kg']]]+martianeum[[#This Row],[ile_kg_materiału_z_ładunku]]</f>
        <v>70.882499999999936</v>
      </c>
      <c r="H1900">
        <f>IF(martianeum[[#This Row],[stan_po_wydobyciu_z_ładunku]]&gt;=100,100,0)</f>
        <v>0</v>
      </c>
      <c r="I1900">
        <f>martianeum[[#This Row],[stan_po_wydobyciu_z_ładunku]]-martianeum[[#This Row],[ile_zabiera_na_orbite]]</f>
        <v>70.882499999999936</v>
      </c>
    </row>
    <row r="1901" spans="1:9" x14ac:dyDescent="0.25">
      <c r="A1901" s="1">
        <v>50540</v>
      </c>
      <c r="B1901">
        <f t="shared" si="29"/>
        <v>70.882499999999936</v>
      </c>
      <c r="C1901" t="s">
        <v>19</v>
      </c>
      <c r="D1901">
        <v>20.100000000000001</v>
      </c>
      <c r="E1901">
        <v>11</v>
      </c>
      <c r="F1901">
        <f>IF(martianeum[[#This Row],[zawartosc '[%']]]&gt;=1,martianeum[[#This Row],[masa '[kg']]]*martianeum[[#This Row],[zawartosc '[%']]]*0.01,0)</f>
        <v>2.2110000000000003</v>
      </c>
      <c r="G1901">
        <f>martianeum[[#This Row],[stan_magazynu '[kg']]]+martianeum[[#This Row],[ile_kg_materiału_z_ładunku]]</f>
        <v>73.093499999999935</v>
      </c>
      <c r="H1901">
        <f>IF(martianeum[[#This Row],[stan_po_wydobyciu_z_ładunku]]&gt;=100,100,0)</f>
        <v>0</v>
      </c>
      <c r="I1901">
        <f>martianeum[[#This Row],[stan_po_wydobyciu_z_ładunku]]-martianeum[[#This Row],[ile_zabiera_na_orbite]]</f>
        <v>73.093499999999935</v>
      </c>
    </row>
    <row r="1902" spans="1:9" x14ac:dyDescent="0.25">
      <c r="A1902" s="1">
        <v>50541</v>
      </c>
      <c r="B1902">
        <f t="shared" si="29"/>
        <v>73.093499999999935</v>
      </c>
      <c r="C1902" t="s">
        <v>19</v>
      </c>
      <c r="D1902">
        <v>17.899999999999999</v>
      </c>
      <c r="E1902">
        <v>0</v>
      </c>
      <c r="F1902">
        <f>IF(martianeum[[#This Row],[zawartosc '[%']]]&gt;=1,martianeum[[#This Row],[masa '[kg']]]*martianeum[[#This Row],[zawartosc '[%']]]*0.01,0)</f>
        <v>0</v>
      </c>
      <c r="G1902">
        <f>martianeum[[#This Row],[stan_magazynu '[kg']]]+martianeum[[#This Row],[ile_kg_materiału_z_ładunku]]</f>
        <v>73.093499999999935</v>
      </c>
      <c r="H1902">
        <f>IF(martianeum[[#This Row],[stan_po_wydobyciu_z_ładunku]]&gt;=100,100,0)</f>
        <v>0</v>
      </c>
      <c r="I1902">
        <f>martianeum[[#This Row],[stan_po_wydobyciu_z_ładunku]]-martianeum[[#This Row],[ile_zabiera_na_orbite]]</f>
        <v>73.093499999999935</v>
      </c>
    </row>
    <row r="1903" spans="1:9" x14ac:dyDescent="0.25">
      <c r="A1903" s="1">
        <v>50542</v>
      </c>
      <c r="B1903">
        <f t="shared" si="29"/>
        <v>73.093499999999935</v>
      </c>
      <c r="C1903" t="s">
        <v>11</v>
      </c>
      <c r="D1903">
        <v>10.7</v>
      </c>
      <c r="E1903">
        <v>6.4</v>
      </c>
      <c r="F1903">
        <f>IF(martianeum[[#This Row],[zawartosc '[%']]]&gt;=1,martianeum[[#This Row],[masa '[kg']]]*martianeum[[#This Row],[zawartosc '[%']]]*0.01,0)</f>
        <v>0.68480000000000008</v>
      </c>
      <c r="G1903">
        <f>martianeum[[#This Row],[stan_magazynu '[kg']]]+martianeum[[#This Row],[ile_kg_materiału_z_ładunku]]</f>
        <v>73.77829999999993</v>
      </c>
      <c r="H1903">
        <f>IF(martianeum[[#This Row],[stan_po_wydobyciu_z_ładunku]]&gt;=100,100,0)</f>
        <v>0</v>
      </c>
      <c r="I1903">
        <f>martianeum[[#This Row],[stan_po_wydobyciu_z_ładunku]]-martianeum[[#This Row],[ile_zabiera_na_orbite]]</f>
        <v>73.77829999999993</v>
      </c>
    </row>
    <row r="1904" spans="1:9" x14ac:dyDescent="0.25">
      <c r="A1904" s="1">
        <v>50543</v>
      </c>
      <c r="B1904">
        <f t="shared" si="29"/>
        <v>73.77829999999993</v>
      </c>
      <c r="C1904" t="s">
        <v>9</v>
      </c>
      <c r="D1904">
        <v>20.399999999999999</v>
      </c>
      <c r="E1904">
        <v>0</v>
      </c>
      <c r="F1904">
        <f>IF(martianeum[[#This Row],[zawartosc '[%']]]&gt;=1,martianeum[[#This Row],[masa '[kg']]]*martianeum[[#This Row],[zawartosc '[%']]]*0.01,0)</f>
        <v>0</v>
      </c>
      <c r="G1904">
        <f>martianeum[[#This Row],[stan_magazynu '[kg']]]+martianeum[[#This Row],[ile_kg_materiału_z_ładunku]]</f>
        <v>73.77829999999993</v>
      </c>
      <c r="H1904">
        <f>IF(martianeum[[#This Row],[stan_po_wydobyciu_z_ładunku]]&gt;=100,100,0)</f>
        <v>0</v>
      </c>
      <c r="I1904">
        <f>martianeum[[#This Row],[stan_po_wydobyciu_z_ładunku]]-martianeum[[#This Row],[ile_zabiera_na_orbite]]</f>
        <v>73.77829999999993</v>
      </c>
    </row>
    <row r="1905" spans="1:9" x14ac:dyDescent="0.25">
      <c r="A1905" s="1">
        <v>50544</v>
      </c>
      <c r="B1905">
        <f t="shared" si="29"/>
        <v>73.77829999999993</v>
      </c>
      <c r="C1905" t="s">
        <v>12</v>
      </c>
      <c r="D1905">
        <v>25.4</v>
      </c>
      <c r="E1905">
        <v>1</v>
      </c>
      <c r="F1905">
        <f>IF(martianeum[[#This Row],[zawartosc '[%']]]&gt;=1,martianeum[[#This Row],[masa '[kg']]]*martianeum[[#This Row],[zawartosc '[%']]]*0.01,0)</f>
        <v>0.254</v>
      </c>
      <c r="G1905">
        <f>martianeum[[#This Row],[stan_magazynu '[kg']]]+martianeum[[#This Row],[ile_kg_materiału_z_ładunku]]</f>
        <v>74.032299999999935</v>
      </c>
      <c r="H1905">
        <f>IF(martianeum[[#This Row],[stan_po_wydobyciu_z_ładunku]]&gt;=100,100,0)</f>
        <v>0</v>
      </c>
      <c r="I1905">
        <f>martianeum[[#This Row],[stan_po_wydobyciu_z_ładunku]]-martianeum[[#This Row],[ile_zabiera_na_orbite]]</f>
        <v>74.032299999999935</v>
      </c>
    </row>
    <row r="1906" spans="1:9" x14ac:dyDescent="0.25">
      <c r="A1906" s="1">
        <v>50545</v>
      </c>
      <c r="B1906">
        <f t="shared" si="29"/>
        <v>74.032299999999935</v>
      </c>
      <c r="C1906" t="s">
        <v>8</v>
      </c>
      <c r="D1906">
        <v>10.9</v>
      </c>
      <c r="E1906">
        <v>0.2</v>
      </c>
      <c r="F1906">
        <f>IF(martianeum[[#This Row],[zawartosc '[%']]]&gt;=1,martianeum[[#This Row],[masa '[kg']]]*martianeum[[#This Row],[zawartosc '[%']]]*0.01,0)</f>
        <v>0</v>
      </c>
      <c r="G1906">
        <f>martianeum[[#This Row],[stan_magazynu '[kg']]]+martianeum[[#This Row],[ile_kg_materiału_z_ładunku]]</f>
        <v>74.032299999999935</v>
      </c>
      <c r="H1906">
        <f>IF(martianeum[[#This Row],[stan_po_wydobyciu_z_ładunku]]&gt;=100,100,0)</f>
        <v>0</v>
      </c>
      <c r="I1906">
        <f>martianeum[[#This Row],[stan_po_wydobyciu_z_ładunku]]-martianeum[[#This Row],[ile_zabiera_na_orbite]]</f>
        <v>74.032299999999935</v>
      </c>
    </row>
    <row r="1907" spans="1:9" x14ac:dyDescent="0.25">
      <c r="A1907" s="1">
        <v>50546</v>
      </c>
      <c r="B1907">
        <f t="shared" si="29"/>
        <v>74.032299999999935</v>
      </c>
      <c r="C1907" t="s">
        <v>27</v>
      </c>
      <c r="D1907">
        <v>18.5</v>
      </c>
      <c r="E1907">
        <v>0.5</v>
      </c>
      <c r="F1907">
        <f>IF(martianeum[[#This Row],[zawartosc '[%']]]&gt;=1,martianeum[[#This Row],[masa '[kg']]]*martianeum[[#This Row],[zawartosc '[%']]]*0.01,0)</f>
        <v>0</v>
      </c>
      <c r="G1907">
        <f>martianeum[[#This Row],[stan_magazynu '[kg']]]+martianeum[[#This Row],[ile_kg_materiału_z_ładunku]]</f>
        <v>74.032299999999935</v>
      </c>
      <c r="H1907">
        <f>IF(martianeum[[#This Row],[stan_po_wydobyciu_z_ładunku]]&gt;=100,100,0)</f>
        <v>0</v>
      </c>
      <c r="I1907">
        <f>martianeum[[#This Row],[stan_po_wydobyciu_z_ładunku]]-martianeum[[#This Row],[ile_zabiera_na_orbite]]</f>
        <v>74.032299999999935</v>
      </c>
    </row>
    <row r="1908" spans="1:9" x14ac:dyDescent="0.25">
      <c r="A1908" s="1">
        <v>50547</v>
      </c>
      <c r="B1908">
        <f t="shared" si="29"/>
        <v>74.032299999999935</v>
      </c>
      <c r="C1908" t="s">
        <v>10</v>
      </c>
      <c r="D1908">
        <v>14.8</v>
      </c>
      <c r="E1908">
        <v>50.3</v>
      </c>
      <c r="F1908">
        <f>IF(martianeum[[#This Row],[zawartosc '[%']]]&gt;=1,martianeum[[#This Row],[masa '[kg']]]*martianeum[[#This Row],[zawartosc '[%']]]*0.01,0)</f>
        <v>7.4443999999999999</v>
      </c>
      <c r="G1908">
        <f>martianeum[[#This Row],[stan_magazynu '[kg']]]+martianeum[[#This Row],[ile_kg_materiału_z_ładunku]]</f>
        <v>81.476699999999937</v>
      </c>
      <c r="H1908">
        <f>IF(martianeum[[#This Row],[stan_po_wydobyciu_z_ładunku]]&gt;=100,100,0)</f>
        <v>0</v>
      </c>
      <c r="I1908">
        <f>martianeum[[#This Row],[stan_po_wydobyciu_z_ładunku]]-martianeum[[#This Row],[ile_zabiera_na_orbite]]</f>
        <v>81.476699999999937</v>
      </c>
    </row>
    <row r="1909" spans="1:9" x14ac:dyDescent="0.25">
      <c r="A1909" s="1">
        <v>50548</v>
      </c>
      <c r="B1909">
        <f t="shared" si="29"/>
        <v>81.476699999999937</v>
      </c>
      <c r="C1909" t="s">
        <v>18</v>
      </c>
      <c r="D1909">
        <v>28.5</v>
      </c>
      <c r="E1909">
        <v>0.7</v>
      </c>
      <c r="F1909">
        <f>IF(martianeum[[#This Row],[zawartosc '[%']]]&gt;=1,martianeum[[#This Row],[masa '[kg']]]*martianeum[[#This Row],[zawartosc '[%']]]*0.01,0)</f>
        <v>0</v>
      </c>
      <c r="G1909">
        <f>martianeum[[#This Row],[stan_magazynu '[kg']]]+martianeum[[#This Row],[ile_kg_materiału_z_ładunku]]</f>
        <v>81.476699999999937</v>
      </c>
      <c r="H1909">
        <f>IF(martianeum[[#This Row],[stan_po_wydobyciu_z_ładunku]]&gt;=100,100,0)</f>
        <v>0</v>
      </c>
      <c r="I1909">
        <f>martianeum[[#This Row],[stan_po_wydobyciu_z_ładunku]]-martianeum[[#This Row],[ile_zabiera_na_orbite]]</f>
        <v>81.476699999999937</v>
      </c>
    </row>
    <row r="1910" spans="1:9" x14ac:dyDescent="0.25">
      <c r="A1910" s="1">
        <v>50549</v>
      </c>
      <c r="B1910">
        <f t="shared" si="29"/>
        <v>81.476699999999937</v>
      </c>
      <c r="C1910" t="s">
        <v>31</v>
      </c>
      <c r="D1910">
        <v>19.399999999999999</v>
      </c>
      <c r="E1910">
        <v>0</v>
      </c>
      <c r="F1910">
        <f>IF(martianeum[[#This Row],[zawartosc '[%']]]&gt;=1,martianeum[[#This Row],[masa '[kg']]]*martianeum[[#This Row],[zawartosc '[%']]]*0.01,0)</f>
        <v>0</v>
      </c>
      <c r="G1910">
        <f>martianeum[[#This Row],[stan_magazynu '[kg']]]+martianeum[[#This Row],[ile_kg_materiału_z_ładunku]]</f>
        <v>81.476699999999937</v>
      </c>
      <c r="H1910">
        <f>IF(martianeum[[#This Row],[stan_po_wydobyciu_z_ładunku]]&gt;=100,100,0)</f>
        <v>0</v>
      </c>
      <c r="I1910">
        <f>martianeum[[#This Row],[stan_po_wydobyciu_z_ładunku]]-martianeum[[#This Row],[ile_zabiera_na_orbite]]</f>
        <v>81.476699999999937</v>
      </c>
    </row>
    <row r="1911" spans="1:9" x14ac:dyDescent="0.25">
      <c r="A1911" s="1">
        <v>50550</v>
      </c>
      <c r="B1911">
        <f t="shared" si="29"/>
        <v>81.476699999999937</v>
      </c>
      <c r="C1911" t="s">
        <v>23</v>
      </c>
      <c r="D1911">
        <v>20.7</v>
      </c>
      <c r="E1911">
        <v>4.7</v>
      </c>
      <c r="F1911">
        <f>IF(martianeum[[#This Row],[zawartosc '[%']]]&gt;=1,martianeum[[#This Row],[masa '[kg']]]*martianeum[[#This Row],[zawartosc '[%']]]*0.01,0)</f>
        <v>0.9729000000000001</v>
      </c>
      <c r="G1911">
        <f>martianeum[[#This Row],[stan_magazynu '[kg']]]+martianeum[[#This Row],[ile_kg_materiału_z_ładunku]]</f>
        <v>82.449599999999933</v>
      </c>
      <c r="H1911">
        <f>IF(martianeum[[#This Row],[stan_po_wydobyciu_z_ładunku]]&gt;=100,100,0)</f>
        <v>0</v>
      </c>
      <c r="I1911">
        <f>martianeum[[#This Row],[stan_po_wydobyciu_z_ładunku]]-martianeum[[#This Row],[ile_zabiera_na_orbite]]</f>
        <v>82.449599999999933</v>
      </c>
    </row>
    <row r="1912" spans="1:9" x14ac:dyDescent="0.25">
      <c r="A1912" s="1">
        <v>50551</v>
      </c>
      <c r="B1912">
        <f t="shared" si="29"/>
        <v>82.449599999999933</v>
      </c>
      <c r="C1912" t="s">
        <v>26</v>
      </c>
      <c r="D1912">
        <v>25.7</v>
      </c>
      <c r="E1912">
        <v>0</v>
      </c>
      <c r="F1912">
        <f>IF(martianeum[[#This Row],[zawartosc '[%']]]&gt;=1,martianeum[[#This Row],[masa '[kg']]]*martianeum[[#This Row],[zawartosc '[%']]]*0.01,0)</f>
        <v>0</v>
      </c>
      <c r="G1912">
        <f>martianeum[[#This Row],[stan_magazynu '[kg']]]+martianeum[[#This Row],[ile_kg_materiału_z_ładunku]]</f>
        <v>82.449599999999933</v>
      </c>
      <c r="H1912">
        <f>IF(martianeum[[#This Row],[stan_po_wydobyciu_z_ładunku]]&gt;=100,100,0)</f>
        <v>0</v>
      </c>
      <c r="I1912">
        <f>martianeum[[#This Row],[stan_po_wydobyciu_z_ładunku]]-martianeum[[#This Row],[ile_zabiera_na_orbite]]</f>
        <v>82.449599999999933</v>
      </c>
    </row>
    <row r="1913" spans="1:9" x14ac:dyDescent="0.25">
      <c r="A1913" s="1">
        <v>50552</v>
      </c>
      <c r="B1913">
        <f t="shared" si="29"/>
        <v>82.449599999999933</v>
      </c>
      <c r="C1913" t="s">
        <v>19</v>
      </c>
      <c r="D1913">
        <v>21.4</v>
      </c>
      <c r="E1913">
        <v>0</v>
      </c>
      <c r="F1913">
        <f>IF(martianeum[[#This Row],[zawartosc '[%']]]&gt;=1,martianeum[[#This Row],[masa '[kg']]]*martianeum[[#This Row],[zawartosc '[%']]]*0.01,0)</f>
        <v>0</v>
      </c>
      <c r="G1913">
        <f>martianeum[[#This Row],[stan_magazynu '[kg']]]+martianeum[[#This Row],[ile_kg_materiału_z_ładunku]]</f>
        <v>82.449599999999933</v>
      </c>
      <c r="H1913">
        <f>IF(martianeum[[#This Row],[stan_po_wydobyciu_z_ładunku]]&gt;=100,100,0)</f>
        <v>0</v>
      </c>
      <c r="I1913">
        <f>martianeum[[#This Row],[stan_po_wydobyciu_z_ładunku]]-martianeum[[#This Row],[ile_zabiera_na_orbite]]</f>
        <v>82.449599999999933</v>
      </c>
    </row>
    <row r="1914" spans="1:9" x14ac:dyDescent="0.25">
      <c r="A1914" s="1">
        <v>50553</v>
      </c>
      <c r="B1914">
        <f t="shared" si="29"/>
        <v>82.449599999999933</v>
      </c>
      <c r="C1914" t="s">
        <v>10</v>
      </c>
      <c r="D1914">
        <v>19.2</v>
      </c>
      <c r="E1914">
        <v>0</v>
      </c>
      <c r="F1914">
        <f>IF(martianeum[[#This Row],[zawartosc '[%']]]&gt;=1,martianeum[[#This Row],[masa '[kg']]]*martianeum[[#This Row],[zawartosc '[%']]]*0.01,0)</f>
        <v>0</v>
      </c>
      <c r="G1914">
        <f>martianeum[[#This Row],[stan_magazynu '[kg']]]+martianeum[[#This Row],[ile_kg_materiału_z_ładunku]]</f>
        <v>82.449599999999933</v>
      </c>
      <c r="H1914">
        <f>IF(martianeum[[#This Row],[stan_po_wydobyciu_z_ładunku]]&gt;=100,100,0)</f>
        <v>0</v>
      </c>
      <c r="I1914">
        <f>martianeum[[#This Row],[stan_po_wydobyciu_z_ładunku]]-martianeum[[#This Row],[ile_zabiera_na_orbite]]</f>
        <v>82.449599999999933</v>
      </c>
    </row>
    <row r="1915" spans="1:9" x14ac:dyDescent="0.25">
      <c r="A1915" s="1">
        <v>50554</v>
      </c>
      <c r="B1915">
        <f t="shared" si="29"/>
        <v>82.449599999999933</v>
      </c>
      <c r="C1915" t="s">
        <v>18</v>
      </c>
      <c r="D1915">
        <v>19.399999999999999</v>
      </c>
      <c r="E1915">
        <v>14.2</v>
      </c>
      <c r="F1915">
        <f>IF(martianeum[[#This Row],[zawartosc '[%']]]&gt;=1,martianeum[[#This Row],[masa '[kg']]]*martianeum[[#This Row],[zawartosc '[%']]]*0.01,0)</f>
        <v>2.7547999999999995</v>
      </c>
      <c r="G1915">
        <f>martianeum[[#This Row],[stan_magazynu '[kg']]]+martianeum[[#This Row],[ile_kg_materiału_z_ładunku]]</f>
        <v>85.204399999999936</v>
      </c>
      <c r="H1915">
        <f>IF(martianeum[[#This Row],[stan_po_wydobyciu_z_ładunku]]&gt;=100,100,0)</f>
        <v>0</v>
      </c>
      <c r="I1915">
        <f>martianeum[[#This Row],[stan_po_wydobyciu_z_ładunku]]-martianeum[[#This Row],[ile_zabiera_na_orbite]]</f>
        <v>85.204399999999936</v>
      </c>
    </row>
    <row r="1916" spans="1:9" x14ac:dyDescent="0.25">
      <c r="A1916" s="1">
        <v>50555</v>
      </c>
      <c r="B1916">
        <f t="shared" si="29"/>
        <v>85.204399999999936</v>
      </c>
      <c r="C1916" t="s">
        <v>19</v>
      </c>
      <c r="D1916">
        <v>24.2</v>
      </c>
      <c r="E1916">
        <v>1.9</v>
      </c>
      <c r="F1916">
        <f>IF(martianeum[[#This Row],[zawartosc '[%']]]&gt;=1,martianeum[[#This Row],[masa '[kg']]]*martianeum[[#This Row],[zawartosc '[%']]]*0.01,0)</f>
        <v>0.45979999999999999</v>
      </c>
      <c r="G1916">
        <f>martianeum[[#This Row],[stan_magazynu '[kg']]]+martianeum[[#This Row],[ile_kg_materiału_z_ładunku]]</f>
        <v>85.664199999999937</v>
      </c>
      <c r="H1916">
        <f>IF(martianeum[[#This Row],[stan_po_wydobyciu_z_ładunku]]&gt;=100,100,0)</f>
        <v>0</v>
      </c>
      <c r="I1916">
        <f>martianeum[[#This Row],[stan_po_wydobyciu_z_ładunku]]-martianeum[[#This Row],[ile_zabiera_na_orbite]]</f>
        <v>85.664199999999937</v>
      </c>
    </row>
    <row r="1917" spans="1:9" x14ac:dyDescent="0.25">
      <c r="A1917" s="1">
        <v>50556</v>
      </c>
      <c r="B1917">
        <f t="shared" si="29"/>
        <v>85.664199999999937</v>
      </c>
      <c r="C1917" t="s">
        <v>7</v>
      </c>
      <c r="D1917">
        <v>27.7</v>
      </c>
      <c r="E1917">
        <v>19.5</v>
      </c>
      <c r="F1917">
        <f>IF(martianeum[[#This Row],[zawartosc '[%']]]&gt;=1,martianeum[[#This Row],[masa '[kg']]]*martianeum[[#This Row],[zawartosc '[%']]]*0.01,0)</f>
        <v>5.4014999999999995</v>
      </c>
      <c r="G1917">
        <f>martianeum[[#This Row],[stan_magazynu '[kg']]]+martianeum[[#This Row],[ile_kg_materiału_z_ładunku]]</f>
        <v>91.065699999999936</v>
      </c>
      <c r="H1917">
        <f>IF(martianeum[[#This Row],[stan_po_wydobyciu_z_ładunku]]&gt;=100,100,0)</f>
        <v>0</v>
      </c>
      <c r="I1917">
        <f>martianeum[[#This Row],[stan_po_wydobyciu_z_ładunku]]-martianeum[[#This Row],[ile_zabiera_na_orbite]]</f>
        <v>91.065699999999936</v>
      </c>
    </row>
    <row r="1918" spans="1:9" x14ac:dyDescent="0.25">
      <c r="A1918" s="1">
        <v>50557</v>
      </c>
      <c r="B1918">
        <f t="shared" si="29"/>
        <v>91.065699999999936</v>
      </c>
      <c r="C1918" t="s">
        <v>5</v>
      </c>
      <c r="D1918">
        <v>16.899999999999999</v>
      </c>
      <c r="E1918">
        <v>4.0999999999999996</v>
      </c>
      <c r="F1918">
        <f>IF(martianeum[[#This Row],[zawartosc '[%']]]&gt;=1,martianeum[[#This Row],[masa '[kg']]]*martianeum[[#This Row],[zawartosc '[%']]]*0.01,0)</f>
        <v>0.69289999999999996</v>
      </c>
      <c r="G1918">
        <f>martianeum[[#This Row],[stan_magazynu '[kg']]]+martianeum[[#This Row],[ile_kg_materiału_z_ładunku]]</f>
        <v>91.75859999999993</v>
      </c>
      <c r="H1918">
        <f>IF(martianeum[[#This Row],[stan_po_wydobyciu_z_ładunku]]&gt;=100,100,0)</f>
        <v>0</v>
      </c>
      <c r="I1918">
        <f>martianeum[[#This Row],[stan_po_wydobyciu_z_ładunku]]-martianeum[[#This Row],[ile_zabiera_na_orbite]]</f>
        <v>91.75859999999993</v>
      </c>
    </row>
    <row r="1919" spans="1:9" x14ac:dyDescent="0.25">
      <c r="A1919" s="1">
        <v>50558</v>
      </c>
      <c r="B1919">
        <f t="shared" si="29"/>
        <v>91.75859999999993</v>
      </c>
      <c r="C1919" t="s">
        <v>19</v>
      </c>
      <c r="D1919">
        <v>11.8</v>
      </c>
      <c r="E1919">
        <v>0</v>
      </c>
      <c r="F1919">
        <f>IF(martianeum[[#This Row],[zawartosc '[%']]]&gt;=1,martianeum[[#This Row],[masa '[kg']]]*martianeum[[#This Row],[zawartosc '[%']]]*0.01,0)</f>
        <v>0</v>
      </c>
      <c r="G1919">
        <f>martianeum[[#This Row],[stan_magazynu '[kg']]]+martianeum[[#This Row],[ile_kg_materiału_z_ładunku]]</f>
        <v>91.75859999999993</v>
      </c>
      <c r="H1919">
        <f>IF(martianeum[[#This Row],[stan_po_wydobyciu_z_ładunku]]&gt;=100,100,0)</f>
        <v>0</v>
      </c>
      <c r="I1919">
        <f>martianeum[[#This Row],[stan_po_wydobyciu_z_ładunku]]-martianeum[[#This Row],[ile_zabiera_na_orbite]]</f>
        <v>91.75859999999993</v>
      </c>
    </row>
    <row r="1920" spans="1:9" x14ac:dyDescent="0.25">
      <c r="A1920" s="1">
        <v>50559</v>
      </c>
      <c r="B1920">
        <f t="shared" si="29"/>
        <v>91.75859999999993</v>
      </c>
      <c r="C1920" t="s">
        <v>12</v>
      </c>
      <c r="D1920">
        <v>15.7</v>
      </c>
      <c r="E1920">
        <v>9.4</v>
      </c>
      <c r="F1920">
        <f>IF(martianeum[[#This Row],[zawartosc '[%']]]&gt;=1,martianeum[[#This Row],[masa '[kg']]]*martianeum[[#This Row],[zawartosc '[%']]]*0.01,0)</f>
        <v>1.4758000000000002</v>
      </c>
      <c r="G1920">
        <f>martianeum[[#This Row],[stan_magazynu '[kg']]]+martianeum[[#This Row],[ile_kg_materiału_z_ładunku]]</f>
        <v>93.234399999999937</v>
      </c>
      <c r="H1920">
        <f>IF(martianeum[[#This Row],[stan_po_wydobyciu_z_ładunku]]&gt;=100,100,0)</f>
        <v>0</v>
      </c>
      <c r="I1920">
        <f>martianeum[[#This Row],[stan_po_wydobyciu_z_ładunku]]-martianeum[[#This Row],[ile_zabiera_na_orbite]]</f>
        <v>93.234399999999937</v>
      </c>
    </row>
    <row r="1921" spans="1:9" x14ac:dyDescent="0.25">
      <c r="A1921" s="1">
        <v>50560</v>
      </c>
      <c r="B1921">
        <f t="shared" si="29"/>
        <v>93.234399999999937</v>
      </c>
      <c r="C1921" t="s">
        <v>6</v>
      </c>
      <c r="D1921">
        <v>14.2</v>
      </c>
      <c r="E1921">
        <v>0</v>
      </c>
      <c r="F1921">
        <f>IF(martianeum[[#This Row],[zawartosc '[%']]]&gt;=1,martianeum[[#This Row],[masa '[kg']]]*martianeum[[#This Row],[zawartosc '[%']]]*0.01,0)</f>
        <v>0</v>
      </c>
      <c r="G1921">
        <f>martianeum[[#This Row],[stan_magazynu '[kg']]]+martianeum[[#This Row],[ile_kg_materiału_z_ładunku]]</f>
        <v>93.234399999999937</v>
      </c>
      <c r="H1921">
        <f>IF(martianeum[[#This Row],[stan_po_wydobyciu_z_ładunku]]&gt;=100,100,0)</f>
        <v>0</v>
      </c>
      <c r="I1921">
        <f>martianeum[[#This Row],[stan_po_wydobyciu_z_ładunku]]-martianeum[[#This Row],[ile_zabiera_na_orbite]]</f>
        <v>93.234399999999937</v>
      </c>
    </row>
    <row r="1922" spans="1:9" x14ac:dyDescent="0.25">
      <c r="A1922" s="1">
        <v>50561</v>
      </c>
      <c r="B1922">
        <f t="shared" si="29"/>
        <v>93.234399999999937</v>
      </c>
      <c r="C1922" t="s">
        <v>15</v>
      </c>
      <c r="D1922">
        <v>18.100000000000001</v>
      </c>
      <c r="E1922">
        <v>13.1</v>
      </c>
      <c r="F1922">
        <f>IF(martianeum[[#This Row],[zawartosc '[%']]]&gt;=1,martianeum[[#This Row],[masa '[kg']]]*martianeum[[#This Row],[zawartosc '[%']]]*0.01,0)</f>
        <v>2.3711000000000002</v>
      </c>
      <c r="G1922">
        <f>martianeum[[#This Row],[stan_magazynu '[kg']]]+martianeum[[#This Row],[ile_kg_materiału_z_ładunku]]</f>
        <v>95.605499999999935</v>
      </c>
      <c r="H1922">
        <f>IF(martianeum[[#This Row],[stan_po_wydobyciu_z_ładunku]]&gt;=100,100,0)</f>
        <v>0</v>
      </c>
      <c r="I1922">
        <f>martianeum[[#This Row],[stan_po_wydobyciu_z_ładunku]]-martianeum[[#This Row],[ile_zabiera_na_orbite]]</f>
        <v>95.605499999999935</v>
      </c>
    </row>
    <row r="1923" spans="1:9" x14ac:dyDescent="0.25">
      <c r="A1923" s="1">
        <v>50562</v>
      </c>
      <c r="B1923">
        <f t="shared" si="29"/>
        <v>95.605499999999935</v>
      </c>
      <c r="C1923" t="s">
        <v>19</v>
      </c>
      <c r="D1923">
        <v>21.9</v>
      </c>
      <c r="E1923">
        <v>27.5</v>
      </c>
      <c r="F1923">
        <f>IF(martianeum[[#This Row],[zawartosc '[%']]]&gt;=1,martianeum[[#This Row],[masa '[kg']]]*martianeum[[#This Row],[zawartosc '[%']]]*0.01,0)</f>
        <v>6.0225</v>
      </c>
      <c r="G1923">
        <f>martianeum[[#This Row],[stan_magazynu '[kg']]]+martianeum[[#This Row],[ile_kg_materiału_z_ładunku]]</f>
        <v>101.62799999999993</v>
      </c>
      <c r="H1923">
        <f>IF(martianeum[[#This Row],[stan_po_wydobyciu_z_ładunku]]&gt;=100,100,0)</f>
        <v>100</v>
      </c>
      <c r="I1923">
        <f>martianeum[[#This Row],[stan_po_wydobyciu_z_ładunku]]-martianeum[[#This Row],[ile_zabiera_na_orbite]]</f>
        <v>1.6279999999999291</v>
      </c>
    </row>
    <row r="1924" spans="1:9" x14ac:dyDescent="0.25">
      <c r="A1924" s="1">
        <v>50563</v>
      </c>
      <c r="B1924">
        <f t="shared" ref="B1924:B1987" si="30">I1923</f>
        <v>1.6279999999999291</v>
      </c>
      <c r="C1924" t="s">
        <v>10</v>
      </c>
      <c r="D1924">
        <v>28</v>
      </c>
      <c r="E1924">
        <v>2.1</v>
      </c>
      <c r="F1924">
        <f>IF(martianeum[[#This Row],[zawartosc '[%']]]&gt;=1,martianeum[[#This Row],[masa '[kg']]]*martianeum[[#This Row],[zawartosc '[%']]]*0.01,0)</f>
        <v>0.58800000000000008</v>
      </c>
      <c r="G1924">
        <f>martianeum[[#This Row],[stan_magazynu '[kg']]]+martianeum[[#This Row],[ile_kg_materiału_z_ładunku]]</f>
        <v>2.2159999999999291</v>
      </c>
      <c r="H1924">
        <f>IF(martianeum[[#This Row],[stan_po_wydobyciu_z_ładunku]]&gt;=100,100,0)</f>
        <v>0</v>
      </c>
      <c r="I1924">
        <f>martianeum[[#This Row],[stan_po_wydobyciu_z_ładunku]]-martianeum[[#This Row],[ile_zabiera_na_orbite]]</f>
        <v>2.2159999999999291</v>
      </c>
    </row>
    <row r="1925" spans="1:9" x14ac:dyDescent="0.25">
      <c r="A1925" s="1">
        <v>50564</v>
      </c>
      <c r="B1925">
        <f t="shared" si="30"/>
        <v>2.2159999999999291</v>
      </c>
      <c r="C1925" t="s">
        <v>13</v>
      </c>
      <c r="D1925">
        <v>14.2</v>
      </c>
      <c r="E1925">
        <v>7</v>
      </c>
      <c r="F1925">
        <f>IF(martianeum[[#This Row],[zawartosc '[%']]]&gt;=1,martianeum[[#This Row],[masa '[kg']]]*martianeum[[#This Row],[zawartosc '[%']]]*0.01,0)</f>
        <v>0.99399999999999988</v>
      </c>
      <c r="G1925">
        <f>martianeum[[#This Row],[stan_magazynu '[kg']]]+martianeum[[#This Row],[ile_kg_materiału_z_ładunku]]</f>
        <v>3.2099999999999289</v>
      </c>
      <c r="H1925">
        <f>IF(martianeum[[#This Row],[stan_po_wydobyciu_z_ładunku]]&gt;=100,100,0)</f>
        <v>0</v>
      </c>
      <c r="I1925">
        <f>martianeum[[#This Row],[stan_po_wydobyciu_z_ładunku]]-martianeum[[#This Row],[ile_zabiera_na_orbite]]</f>
        <v>3.2099999999999289</v>
      </c>
    </row>
    <row r="1926" spans="1:9" x14ac:dyDescent="0.25">
      <c r="A1926" s="1">
        <v>50565</v>
      </c>
      <c r="B1926">
        <f t="shared" si="30"/>
        <v>3.2099999999999289</v>
      </c>
      <c r="C1926" t="s">
        <v>13</v>
      </c>
      <c r="D1926">
        <v>11.1</v>
      </c>
      <c r="E1926">
        <v>0</v>
      </c>
      <c r="F1926">
        <f>IF(martianeum[[#This Row],[zawartosc '[%']]]&gt;=1,martianeum[[#This Row],[masa '[kg']]]*martianeum[[#This Row],[zawartosc '[%']]]*0.01,0)</f>
        <v>0</v>
      </c>
      <c r="G1926">
        <f>martianeum[[#This Row],[stan_magazynu '[kg']]]+martianeum[[#This Row],[ile_kg_materiału_z_ładunku]]</f>
        <v>3.2099999999999289</v>
      </c>
      <c r="H1926">
        <f>IF(martianeum[[#This Row],[stan_po_wydobyciu_z_ładunku]]&gt;=100,100,0)</f>
        <v>0</v>
      </c>
      <c r="I1926">
        <f>martianeum[[#This Row],[stan_po_wydobyciu_z_ładunku]]-martianeum[[#This Row],[ile_zabiera_na_orbite]]</f>
        <v>3.2099999999999289</v>
      </c>
    </row>
    <row r="1927" spans="1:9" x14ac:dyDescent="0.25">
      <c r="A1927" s="1">
        <v>50566</v>
      </c>
      <c r="B1927">
        <f t="shared" si="30"/>
        <v>3.2099999999999289</v>
      </c>
      <c r="C1927" t="s">
        <v>14</v>
      </c>
      <c r="D1927">
        <v>11.8</v>
      </c>
      <c r="E1927">
        <v>6</v>
      </c>
      <c r="F1927">
        <f>IF(martianeum[[#This Row],[zawartosc '[%']]]&gt;=1,martianeum[[#This Row],[masa '[kg']]]*martianeum[[#This Row],[zawartosc '[%']]]*0.01,0)</f>
        <v>0.70800000000000007</v>
      </c>
      <c r="G1927">
        <f>martianeum[[#This Row],[stan_magazynu '[kg']]]+martianeum[[#This Row],[ile_kg_materiału_z_ładunku]]</f>
        <v>3.9179999999999291</v>
      </c>
      <c r="H1927">
        <f>IF(martianeum[[#This Row],[stan_po_wydobyciu_z_ładunku]]&gt;=100,100,0)</f>
        <v>0</v>
      </c>
      <c r="I1927">
        <f>martianeum[[#This Row],[stan_po_wydobyciu_z_ładunku]]-martianeum[[#This Row],[ile_zabiera_na_orbite]]</f>
        <v>3.9179999999999291</v>
      </c>
    </row>
    <row r="1928" spans="1:9" x14ac:dyDescent="0.25">
      <c r="A1928" s="1">
        <v>50567</v>
      </c>
      <c r="B1928">
        <f t="shared" si="30"/>
        <v>3.9179999999999291</v>
      </c>
      <c r="C1928" t="s">
        <v>33</v>
      </c>
      <c r="D1928">
        <v>26.8</v>
      </c>
      <c r="E1928">
        <v>0.9</v>
      </c>
      <c r="F1928">
        <f>IF(martianeum[[#This Row],[zawartosc '[%']]]&gt;=1,martianeum[[#This Row],[masa '[kg']]]*martianeum[[#This Row],[zawartosc '[%']]]*0.01,0)</f>
        <v>0</v>
      </c>
      <c r="G1928">
        <f>martianeum[[#This Row],[stan_magazynu '[kg']]]+martianeum[[#This Row],[ile_kg_materiału_z_ładunku]]</f>
        <v>3.9179999999999291</v>
      </c>
      <c r="H1928">
        <f>IF(martianeum[[#This Row],[stan_po_wydobyciu_z_ładunku]]&gt;=100,100,0)</f>
        <v>0</v>
      </c>
      <c r="I1928">
        <f>martianeum[[#This Row],[stan_po_wydobyciu_z_ładunku]]-martianeum[[#This Row],[ile_zabiera_na_orbite]]</f>
        <v>3.9179999999999291</v>
      </c>
    </row>
    <row r="1929" spans="1:9" x14ac:dyDescent="0.25">
      <c r="A1929" s="1">
        <v>50568</v>
      </c>
      <c r="B1929">
        <f t="shared" si="30"/>
        <v>3.9179999999999291</v>
      </c>
      <c r="C1929" t="s">
        <v>10</v>
      </c>
      <c r="D1929">
        <v>27.3</v>
      </c>
      <c r="E1929">
        <v>44.5</v>
      </c>
      <c r="F1929">
        <f>IF(martianeum[[#This Row],[zawartosc '[%']]]&gt;=1,martianeum[[#This Row],[masa '[kg']]]*martianeum[[#This Row],[zawartosc '[%']]]*0.01,0)</f>
        <v>12.148500000000002</v>
      </c>
      <c r="G1929">
        <f>martianeum[[#This Row],[stan_magazynu '[kg']]]+martianeum[[#This Row],[ile_kg_materiału_z_ładunku]]</f>
        <v>16.06649999999993</v>
      </c>
      <c r="H1929">
        <f>IF(martianeum[[#This Row],[stan_po_wydobyciu_z_ładunku]]&gt;=100,100,0)</f>
        <v>0</v>
      </c>
      <c r="I1929">
        <f>martianeum[[#This Row],[stan_po_wydobyciu_z_ładunku]]-martianeum[[#This Row],[ile_zabiera_na_orbite]]</f>
        <v>16.06649999999993</v>
      </c>
    </row>
    <row r="1930" spans="1:9" x14ac:dyDescent="0.25">
      <c r="A1930" s="1">
        <v>50569</v>
      </c>
      <c r="B1930">
        <f t="shared" si="30"/>
        <v>16.06649999999993</v>
      </c>
      <c r="C1930" t="s">
        <v>8</v>
      </c>
      <c r="D1930">
        <v>14.3</v>
      </c>
      <c r="E1930">
        <v>3.7</v>
      </c>
      <c r="F1930">
        <f>IF(martianeum[[#This Row],[zawartosc '[%']]]&gt;=1,martianeum[[#This Row],[masa '[kg']]]*martianeum[[#This Row],[zawartosc '[%']]]*0.01,0)</f>
        <v>0.52910000000000001</v>
      </c>
      <c r="G1930">
        <f>martianeum[[#This Row],[stan_magazynu '[kg']]]+martianeum[[#This Row],[ile_kg_materiału_z_ładunku]]</f>
        <v>16.59559999999993</v>
      </c>
      <c r="H1930">
        <f>IF(martianeum[[#This Row],[stan_po_wydobyciu_z_ładunku]]&gt;=100,100,0)</f>
        <v>0</v>
      </c>
      <c r="I1930">
        <f>martianeum[[#This Row],[stan_po_wydobyciu_z_ładunku]]-martianeum[[#This Row],[ile_zabiera_na_orbite]]</f>
        <v>16.59559999999993</v>
      </c>
    </row>
    <row r="1931" spans="1:9" x14ac:dyDescent="0.25">
      <c r="A1931" s="1">
        <v>50570</v>
      </c>
      <c r="B1931">
        <f t="shared" si="30"/>
        <v>16.59559999999993</v>
      </c>
      <c r="C1931" t="s">
        <v>5</v>
      </c>
      <c r="D1931">
        <v>19.399999999999999</v>
      </c>
      <c r="E1931">
        <v>0</v>
      </c>
      <c r="F1931">
        <f>IF(martianeum[[#This Row],[zawartosc '[%']]]&gt;=1,martianeum[[#This Row],[masa '[kg']]]*martianeum[[#This Row],[zawartosc '[%']]]*0.01,0)</f>
        <v>0</v>
      </c>
      <c r="G1931">
        <f>martianeum[[#This Row],[stan_magazynu '[kg']]]+martianeum[[#This Row],[ile_kg_materiału_z_ładunku]]</f>
        <v>16.59559999999993</v>
      </c>
      <c r="H1931">
        <f>IF(martianeum[[#This Row],[stan_po_wydobyciu_z_ładunku]]&gt;=100,100,0)</f>
        <v>0</v>
      </c>
      <c r="I1931">
        <f>martianeum[[#This Row],[stan_po_wydobyciu_z_ładunku]]-martianeum[[#This Row],[ile_zabiera_na_orbite]]</f>
        <v>16.59559999999993</v>
      </c>
    </row>
    <row r="1932" spans="1:9" x14ac:dyDescent="0.25">
      <c r="A1932" s="1">
        <v>50571</v>
      </c>
      <c r="B1932">
        <f t="shared" si="30"/>
        <v>16.59559999999993</v>
      </c>
      <c r="C1932" t="s">
        <v>19</v>
      </c>
      <c r="D1932">
        <v>26.5</v>
      </c>
      <c r="E1932">
        <v>0</v>
      </c>
      <c r="F1932">
        <f>IF(martianeum[[#This Row],[zawartosc '[%']]]&gt;=1,martianeum[[#This Row],[masa '[kg']]]*martianeum[[#This Row],[zawartosc '[%']]]*0.01,0)</f>
        <v>0</v>
      </c>
      <c r="G1932">
        <f>martianeum[[#This Row],[stan_magazynu '[kg']]]+martianeum[[#This Row],[ile_kg_materiału_z_ładunku]]</f>
        <v>16.59559999999993</v>
      </c>
      <c r="H1932">
        <f>IF(martianeum[[#This Row],[stan_po_wydobyciu_z_ładunku]]&gt;=100,100,0)</f>
        <v>0</v>
      </c>
      <c r="I1932">
        <f>martianeum[[#This Row],[stan_po_wydobyciu_z_ładunku]]-martianeum[[#This Row],[ile_zabiera_na_orbite]]</f>
        <v>16.59559999999993</v>
      </c>
    </row>
    <row r="1933" spans="1:9" x14ac:dyDescent="0.25">
      <c r="A1933" s="1">
        <v>50572</v>
      </c>
      <c r="B1933">
        <f t="shared" si="30"/>
        <v>16.59559999999993</v>
      </c>
      <c r="C1933" t="s">
        <v>19</v>
      </c>
      <c r="D1933">
        <v>28.3</v>
      </c>
      <c r="E1933">
        <v>14.4</v>
      </c>
      <c r="F1933">
        <f>IF(martianeum[[#This Row],[zawartosc '[%']]]&gt;=1,martianeum[[#This Row],[masa '[kg']]]*martianeum[[#This Row],[zawartosc '[%']]]*0.01,0)</f>
        <v>4.0752000000000006</v>
      </c>
      <c r="G1933">
        <f>martianeum[[#This Row],[stan_magazynu '[kg']]]+martianeum[[#This Row],[ile_kg_materiału_z_ładunku]]</f>
        <v>20.670799999999929</v>
      </c>
      <c r="H1933">
        <f>IF(martianeum[[#This Row],[stan_po_wydobyciu_z_ładunku]]&gt;=100,100,0)</f>
        <v>0</v>
      </c>
      <c r="I1933">
        <f>martianeum[[#This Row],[stan_po_wydobyciu_z_ładunku]]-martianeum[[#This Row],[ile_zabiera_na_orbite]]</f>
        <v>20.670799999999929</v>
      </c>
    </row>
    <row r="1934" spans="1:9" x14ac:dyDescent="0.25">
      <c r="A1934" s="1">
        <v>50573</v>
      </c>
      <c r="B1934">
        <f t="shared" si="30"/>
        <v>20.670799999999929</v>
      </c>
      <c r="C1934" t="s">
        <v>27</v>
      </c>
      <c r="D1934">
        <v>19.8</v>
      </c>
      <c r="E1934">
        <v>0</v>
      </c>
      <c r="F1934">
        <f>IF(martianeum[[#This Row],[zawartosc '[%']]]&gt;=1,martianeum[[#This Row],[masa '[kg']]]*martianeum[[#This Row],[zawartosc '[%']]]*0.01,0)</f>
        <v>0</v>
      </c>
      <c r="G1934">
        <f>martianeum[[#This Row],[stan_magazynu '[kg']]]+martianeum[[#This Row],[ile_kg_materiału_z_ładunku]]</f>
        <v>20.670799999999929</v>
      </c>
      <c r="H1934">
        <f>IF(martianeum[[#This Row],[stan_po_wydobyciu_z_ładunku]]&gt;=100,100,0)</f>
        <v>0</v>
      </c>
      <c r="I1934">
        <f>martianeum[[#This Row],[stan_po_wydobyciu_z_ładunku]]-martianeum[[#This Row],[ile_zabiera_na_orbite]]</f>
        <v>20.670799999999929</v>
      </c>
    </row>
    <row r="1935" spans="1:9" x14ac:dyDescent="0.25">
      <c r="A1935" s="1">
        <v>50574</v>
      </c>
      <c r="B1935">
        <f t="shared" si="30"/>
        <v>20.670799999999929</v>
      </c>
      <c r="C1935" t="s">
        <v>10</v>
      </c>
      <c r="D1935">
        <v>16</v>
      </c>
      <c r="E1935">
        <v>28.7</v>
      </c>
      <c r="F1935">
        <f>IF(martianeum[[#This Row],[zawartosc '[%']]]&gt;=1,martianeum[[#This Row],[masa '[kg']]]*martianeum[[#This Row],[zawartosc '[%']]]*0.01,0)</f>
        <v>4.5919999999999996</v>
      </c>
      <c r="G1935">
        <f>martianeum[[#This Row],[stan_magazynu '[kg']]]+martianeum[[#This Row],[ile_kg_materiału_z_ładunku]]</f>
        <v>25.262799999999928</v>
      </c>
      <c r="H1935">
        <f>IF(martianeum[[#This Row],[stan_po_wydobyciu_z_ładunku]]&gt;=100,100,0)</f>
        <v>0</v>
      </c>
      <c r="I1935">
        <f>martianeum[[#This Row],[stan_po_wydobyciu_z_ładunku]]-martianeum[[#This Row],[ile_zabiera_na_orbite]]</f>
        <v>25.262799999999928</v>
      </c>
    </row>
    <row r="1936" spans="1:9" x14ac:dyDescent="0.25">
      <c r="A1936" s="1">
        <v>50575</v>
      </c>
      <c r="B1936">
        <f t="shared" si="30"/>
        <v>25.262799999999928</v>
      </c>
      <c r="C1936" t="s">
        <v>19</v>
      </c>
      <c r="D1936">
        <v>14.5</v>
      </c>
      <c r="E1936">
        <v>12</v>
      </c>
      <c r="F1936">
        <f>IF(martianeum[[#This Row],[zawartosc '[%']]]&gt;=1,martianeum[[#This Row],[masa '[kg']]]*martianeum[[#This Row],[zawartosc '[%']]]*0.01,0)</f>
        <v>1.74</v>
      </c>
      <c r="G1936">
        <f>martianeum[[#This Row],[stan_magazynu '[kg']]]+martianeum[[#This Row],[ile_kg_materiału_z_ładunku]]</f>
        <v>27.002799999999926</v>
      </c>
      <c r="H1936">
        <f>IF(martianeum[[#This Row],[stan_po_wydobyciu_z_ładunku]]&gt;=100,100,0)</f>
        <v>0</v>
      </c>
      <c r="I1936">
        <f>martianeum[[#This Row],[stan_po_wydobyciu_z_ładunku]]-martianeum[[#This Row],[ile_zabiera_na_orbite]]</f>
        <v>27.002799999999926</v>
      </c>
    </row>
    <row r="1937" spans="1:9" x14ac:dyDescent="0.25">
      <c r="A1937" s="1">
        <v>50576</v>
      </c>
      <c r="B1937">
        <f t="shared" si="30"/>
        <v>27.002799999999926</v>
      </c>
      <c r="C1937" t="s">
        <v>15</v>
      </c>
      <c r="D1937">
        <v>14.3</v>
      </c>
      <c r="E1937">
        <v>13</v>
      </c>
      <c r="F1937">
        <f>IF(martianeum[[#This Row],[zawartosc '[%']]]&gt;=1,martianeum[[#This Row],[masa '[kg']]]*martianeum[[#This Row],[zawartosc '[%']]]*0.01,0)</f>
        <v>1.859</v>
      </c>
      <c r="G1937">
        <f>martianeum[[#This Row],[stan_magazynu '[kg']]]+martianeum[[#This Row],[ile_kg_materiału_z_ładunku]]</f>
        <v>28.861799999999924</v>
      </c>
      <c r="H1937">
        <f>IF(martianeum[[#This Row],[stan_po_wydobyciu_z_ładunku]]&gt;=100,100,0)</f>
        <v>0</v>
      </c>
      <c r="I1937">
        <f>martianeum[[#This Row],[stan_po_wydobyciu_z_ładunku]]-martianeum[[#This Row],[ile_zabiera_na_orbite]]</f>
        <v>28.861799999999924</v>
      </c>
    </row>
    <row r="1938" spans="1:9" x14ac:dyDescent="0.25">
      <c r="A1938" s="1">
        <v>50577</v>
      </c>
      <c r="B1938">
        <f t="shared" si="30"/>
        <v>28.861799999999924</v>
      </c>
      <c r="C1938" t="s">
        <v>18</v>
      </c>
      <c r="D1938">
        <v>12.7</v>
      </c>
      <c r="E1938">
        <v>10.7</v>
      </c>
      <c r="F1938">
        <f>IF(martianeum[[#This Row],[zawartosc '[%']]]&gt;=1,martianeum[[#This Row],[masa '[kg']]]*martianeum[[#This Row],[zawartosc '[%']]]*0.01,0)</f>
        <v>1.3589</v>
      </c>
      <c r="G1938">
        <f>martianeum[[#This Row],[stan_magazynu '[kg']]]+martianeum[[#This Row],[ile_kg_materiału_z_ładunku]]</f>
        <v>30.220699999999923</v>
      </c>
      <c r="H1938">
        <f>IF(martianeum[[#This Row],[stan_po_wydobyciu_z_ładunku]]&gt;=100,100,0)</f>
        <v>0</v>
      </c>
      <c r="I1938">
        <f>martianeum[[#This Row],[stan_po_wydobyciu_z_ładunku]]-martianeum[[#This Row],[ile_zabiera_na_orbite]]</f>
        <v>30.220699999999923</v>
      </c>
    </row>
    <row r="1939" spans="1:9" x14ac:dyDescent="0.25">
      <c r="A1939" s="1">
        <v>50578</v>
      </c>
      <c r="B1939">
        <f t="shared" si="30"/>
        <v>30.220699999999923</v>
      </c>
      <c r="C1939" t="s">
        <v>22</v>
      </c>
      <c r="D1939">
        <v>12.6</v>
      </c>
      <c r="E1939">
        <v>0</v>
      </c>
      <c r="F1939">
        <f>IF(martianeum[[#This Row],[zawartosc '[%']]]&gt;=1,martianeum[[#This Row],[masa '[kg']]]*martianeum[[#This Row],[zawartosc '[%']]]*0.01,0)</f>
        <v>0</v>
      </c>
      <c r="G1939">
        <f>martianeum[[#This Row],[stan_magazynu '[kg']]]+martianeum[[#This Row],[ile_kg_materiału_z_ładunku]]</f>
        <v>30.220699999999923</v>
      </c>
      <c r="H1939">
        <f>IF(martianeum[[#This Row],[stan_po_wydobyciu_z_ładunku]]&gt;=100,100,0)</f>
        <v>0</v>
      </c>
      <c r="I1939">
        <f>martianeum[[#This Row],[stan_po_wydobyciu_z_ładunku]]-martianeum[[#This Row],[ile_zabiera_na_orbite]]</f>
        <v>30.220699999999923</v>
      </c>
    </row>
    <row r="1940" spans="1:9" x14ac:dyDescent="0.25">
      <c r="A1940" s="1">
        <v>50579</v>
      </c>
      <c r="B1940">
        <f t="shared" si="30"/>
        <v>30.220699999999923</v>
      </c>
      <c r="C1940" t="s">
        <v>26</v>
      </c>
      <c r="D1940">
        <v>19.899999999999999</v>
      </c>
      <c r="E1940">
        <v>6.6</v>
      </c>
      <c r="F1940">
        <f>IF(martianeum[[#This Row],[zawartosc '[%']]]&gt;=1,martianeum[[#This Row],[masa '[kg']]]*martianeum[[#This Row],[zawartosc '[%']]]*0.01,0)</f>
        <v>1.3133999999999997</v>
      </c>
      <c r="G1940">
        <f>martianeum[[#This Row],[stan_magazynu '[kg']]]+martianeum[[#This Row],[ile_kg_materiału_z_ładunku]]</f>
        <v>31.534099999999924</v>
      </c>
      <c r="H1940">
        <f>IF(martianeum[[#This Row],[stan_po_wydobyciu_z_ładunku]]&gt;=100,100,0)</f>
        <v>0</v>
      </c>
      <c r="I1940">
        <f>martianeum[[#This Row],[stan_po_wydobyciu_z_ładunku]]-martianeum[[#This Row],[ile_zabiera_na_orbite]]</f>
        <v>31.534099999999924</v>
      </c>
    </row>
    <row r="1941" spans="1:9" x14ac:dyDescent="0.25">
      <c r="A1941" s="1">
        <v>50580</v>
      </c>
      <c r="B1941">
        <f t="shared" si="30"/>
        <v>31.534099999999924</v>
      </c>
      <c r="C1941" t="s">
        <v>7</v>
      </c>
      <c r="D1941">
        <v>27.4</v>
      </c>
      <c r="E1941">
        <v>6.6</v>
      </c>
      <c r="F1941">
        <f>IF(martianeum[[#This Row],[zawartosc '[%']]]&gt;=1,martianeum[[#This Row],[masa '[kg']]]*martianeum[[#This Row],[zawartosc '[%']]]*0.01,0)</f>
        <v>1.8083999999999998</v>
      </c>
      <c r="G1941">
        <f>martianeum[[#This Row],[stan_magazynu '[kg']]]+martianeum[[#This Row],[ile_kg_materiału_z_ładunku]]</f>
        <v>33.342499999999923</v>
      </c>
      <c r="H1941">
        <f>IF(martianeum[[#This Row],[stan_po_wydobyciu_z_ładunku]]&gt;=100,100,0)</f>
        <v>0</v>
      </c>
      <c r="I1941">
        <f>martianeum[[#This Row],[stan_po_wydobyciu_z_ładunku]]-martianeum[[#This Row],[ile_zabiera_na_orbite]]</f>
        <v>33.342499999999923</v>
      </c>
    </row>
    <row r="1942" spans="1:9" x14ac:dyDescent="0.25">
      <c r="A1942" s="1">
        <v>50581</v>
      </c>
      <c r="B1942">
        <f t="shared" si="30"/>
        <v>33.342499999999923</v>
      </c>
      <c r="C1942" t="s">
        <v>19</v>
      </c>
      <c r="D1942">
        <v>27.4</v>
      </c>
      <c r="E1942">
        <v>0</v>
      </c>
      <c r="F1942">
        <f>IF(martianeum[[#This Row],[zawartosc '[%']]]&gt;=1,martianeum[[#This Row],[masa '[kg']]]*martianeum[[#This Row],[zawartosc '[%']]]*0.01,0)</f>
        <v>0</v>
      </c>
      <c r="G1942">
        <f>martianeum[[#This Row],[stan_magazynu '[kg']]]+martianeum[[#This Row],[ile_kg_materiału_z_ładunku]]</f>
        <v>33.342499999999923</v>
      </c>
      <c r="H1942">
        <f>IF(martianeum[[#This Row],[stan_po_wydobyciu_z_ładunku]]&gt;=100,100,0)</f>
        <v>0</v>
      </c>
      <c r="I1942">
        <f>martianeum[[#This Row],[stan_po_wydobyciu_z_ładunku]]-martianeum[[#This Row],[ile_zabiera_na_orbite]]</f>
        <v>33.342499999999923</v>
      </c>
    </row>
    <row r="1943" spans="1:9" x14ac:dyDescent="0.25">
      <c r="A1943" s="1">
        <v>50582</v>
      </c>
      <c r="B1943">
        <f t="shared" si="30"/>
        <v>33.342499999999923</v>
      </c>
      <c r="C1943" t="s">
        <v>28</v>
      </c>
      <c r="D1943">
        <v>11.2</v>
      </c>
      <c r="E1943">
        <v>0.3</v>
      </c>
      <c r="F1943">
        <f>IF(martianeum[[#This Row],[zawartosc '[%']]]&gt;=1,martianeum[[#This Row],[masa '[kg']]]*martianeum[[#This Row],[zawartosc '[%']]]*0.01,0)</f>
        <v>0</v>
      </c>
      <c r="G1943">
        <f>martianeum[[#This Row],[stan_magazynu '[kg']]]+martianeum[[#This Row],[ile_kg_materiału_z_ładunku]]</f>
        <v>33.342499999999923</v>
      </c>
      <c r="H1943">
        <f>IF(martianeum[[#This Row],[stan_po_wydobyciu_z_ładunku]]&gt;=100,100,0)</f>
        <v>0</v>
      </c>
      <c r="I1943">
        <f>martianeum[[#This Row],[stan_po_wydobyciu_z_ładunku]]-martianeum[[#This Row],[ile_zabiera_na_orbite]]</f>
        <v>33.342499999999923</v>
      </c>
    </row>
    <row r="1944" spans="1:9" x14ac:dyDescent="0.25">
      <c r="A1944" s="1">
        <v>50583</v>
      </c>
      <c r="B1944">
        <f t="shared" si="30"/>
        <v>33.342499999999923</v>
      </c>
      <c r="C1944" t="s">
        <v>11</v>
      </c>
      <c r="D1944">
        <v>19.899999999999999</v>
      </c>
      <c r="E1944">
        <v>19.399999999999999</v>
      </c>
      <c r="F1944">
        <f>IF(martianeum[[#This Row],[zawartosc '[%']]]&gt;=1,martianeum[[#This Row],[masa '[kg']]]*martianeum[[#This Row],[zawartosc '[%']]]*0.01,0)</f>
        <v>3.8605999999999994</v>
      </c>
      <c r="G1944">
        <f>martianeum[[#This Row],[stan_magazynu '[kg']]]+martianeum[[#This Row],[ile_kg_materiału_z_ładunku]]</f>
        <v>37.203099999999921</v>
      </c>
      <c r="H1944">
        <f>IF(martianeum[[#This Row],[stan_po_wydobyciu_z_ładunku]]&gt;=100,100,0)</f>
        <v>0</v>
      </c>
      <c r="I1944">
        <f>martianeum[[#This Row],[stan_po_wydobyciu_z_ładunku]]-martianeum[[#This Row],[ile_zabiera_na_orbite]]</f>
        <v>37.203099999999921</v>
      </c>
    </row>
    <row r="1945" spans="1:9" x14ac:dyDescent="0.25">
      <c r="A1945" s="1">
        <v>50584</v>
      </c>
      <c r="B1945">
        <f t="shared" si="30"/>
        <v>37.203099999999921</v>
      </c>
      <c r="C1945" t="s">
        <v>4</v>
      </c>
      <c r="D1945">
        <v>13</v>
      </c>
      <c r="E1945">
        <v>0.4</v>
      </c>
      <c r="F1945">
        <f>IF(martianeum[[#This Row],[zawartosc '[%']]]&gt;=1,martianeum[[#This Row],[masa '[kg']]]*martianeum[[#This Row],[zawartosc '[%']]]*0.01,0)</f>
        <v>0</v>
      </c>
      <c r="G1945">
        <f>martianeum[[#This Row],[stan_magazynu '[kg']]]+martianeum[[#This Row],[ile_kg_materiału_z_ładunku]]</f>
        <v>37.203099999999921</v>
      </c>
      <c r="H1945">
        <f>IF(martianeum[[#This Row],[stan_po_wydobyciu_z_ładunku]]&gt;=100,100,0)</f>
        <v>0</v>
      </c>
      <c r="I1945">
        <f>martianeum[[#This Row],[stan_po_wydobyciu_z_ładunku]]-martianeum[[#This Row],[ile_zabiera_na_orbite]]</f>
        <v>37.203099999999921</v>
      </c>
    </row>
    <row r="1946" spans="1:9" x14ac:dyDescent="0.25">
      <c r="A1946" s="1">
        <v>50585</v>
      </c>
      <c r="B1946">
        <f t="shared" si="30"/>
        <v>37.203099999999921</v>
      </c>
      <c r="C1946" t="s">
        <v>18</v>
      </c>
      <c r="D1946">
        <v>25.4</v>
      </c>
      <c r="E1946">
        <v>12.4</v>
      </c>
      <c r="F1946">
        <f>IF(martianeum[[#This Row],[zawartosc '[%']]]&gt;=1,martianeum[[#This Row],[masa '[kg']]]*martianeum[[#This Row],[zawartosc '[%']]]*0.01,0)</f>
        <v>3.1496</v>
      </c>
      <c r="G1946">
        <f>martianeum[[#This Row],[stan_magazynu '[kg']]]+martianeum[[#This Row],[ile_kg_materiału_z_ładunku]]</f>
        <v>40.352699999999921</v>
      </c>
      <c r="H1946">
        <f>IF(martianeum[[#This Row],[stan_po_wydobyciu_z_ładunku]]&gt;=100,100,0)</f>
        <v>0</v>
      </c>
      <c r="I1946">
        <f>martianeum[[#This Row],[stan_po_wydobyciu_z_ładunku]]-martianeum[[#This Row],[ile_zabiera_na_orbite]]</f>
        <v>40.352699999999921</v>
      </c>
    </row>
    <row r="1947" spans="1:9" x14ac:dyDescent="0.25">
      <c r="A1947" s="1">
        <v>50586</v>
      </c>
      <c r="B1947">
        <f t="shared" si="30"/>
        <v>40.352699999999921</v>
      </c>
      <c r="C1947" t="s">
        <v>9</v>
      </c>
      <c r="D1947">
        <v>23.5</v>
      </c>
      <c r="E1947">
        <v>0.7</v>
      </c>
      <c r="F1947">
        <f>IF(martianeum[[#This Row],[zawartosc '[%']]]&gt;=1,martianeum[[#This Row],[masa '[kg']]]*martianeum[[#This Row],[zawartosc '[%']]]*0.01,0)</f>
        <v>0</v>
      </c>
      <c r="G1947">
        <f>martianeum[[#This Row],[stan_magazynu '[kg']]]+martianeum[[#This Row],[ile_kg_materiału_z_ładunku]]</f>
        <v>40.352699999999921</v>
      </c>
      <c r="H1947">
        <f>IF(martianeum[[#This Row],[stan_po_wydobyciu_z_ładunku]]&gt;=100,100,0)</f>
        <v>0</v>
      </c>
      <c r="I1947">
        <f>martianeum[[#This Row],[stan_po_wydobyciu_z_ładunku]]-martianeum[[#This Row],[ile_zabiera_na_orbite]]</f>
        <v>40.352699999999921</v>
      </c>
    </row>
    <row r="1948" spans="1:9" x14ac:dyDescent="0.25">
      <c r="A1948" s="1">
        <v>50587</v>
      </c>
      <c r="B1948">
        <f t="shared" si="30"/>
        <v>40.352699999999921</v>
      </c>
      <c r="C1948" t="s">
        <v>22</v>
      </c>
      <c r="D1948">
        <v>16</v>
      </c>
      <c r="E1948">
        <v>0.1</v>
      </c>
      <c r="F1948">
        <f>IF(martianeum[[#This Row],[zawartosc '[%']]]&gt;=1,martianeum[[#This Row],[masa '[kg']]]*martianeum[[#This Row],[zawartosc '[%']]]*0.01,0)</f>
        <v>0</v>
      </c>
      <c r="G1948">
        <f>martianeum[[#This Row],[stan_magazynu '[kg']]]+martianeum[[#This Row],[ile_kg_materiału_z_ładunku]]</f>
        <v>40.352699999999921</v>
      </c>
      <c r="H1948">
        <f>IF(martianeum[[#This Row],[stan_po_wydobyciu_z_ładunku]]&gt;=100,100,0)</f>
        <v>0</v>
      </c>
      <c r="I1948">
        <f>martianeum[[#This Row],[stan_po_wydobyciu_z_ładunku]]-martianeum[[#This Row],[ile_zabiera_na_orbite]]</f>
        <v>40.352699999999921</v>
      </c>
    </row>
    <row r="1949" spans="1:9" x14ac:dyDescent="0.25">
      <c r="A1949" s="1">
        <v>50588</v>
      </c>
      <c r="B1949">
        <f t="shared" si="30"/>
        <v>40.352699999999921</v>
      </c>
      <c r="C1949" t="s">
        <v>6</v>
      </c>
      <c r="D1949">
        <v>25</v>
      </c>
      <c r="E1949">
        <v>11.7</v>
      </c>
      <c r="F1949">
        <f>IF(martianeum[[#This Row],[zawartosc '[%']]]&gt;=1,martianeum[[#This Row],[masa '[kg']]]*martianeum[[#This Row],[zawartosc '[%']]]*0.01,0)</f>
        <v>2.9250000000000003</v>
      </c>
      <c r="G1949">
        <f>martianeum[[#This Row],[stan_magazynu '[kg']]]+martianeum[[#This Row],[ile_kg_materiału_z_ładunku]]</f>
        <v>43.277699999999918</v>
      </c>
      <c r="H1949">
        <f>IF(martianeum[[#This Row],[stan_po_wydobyciu_z_ładunku]]&gt;=100,100,0)</f>
        <v>0</v>
      </c>
      <c r="I1949">
        <f>martianeum[[#This Row],[stan_po_wydobyciu_z_ładunku]]-martianeum[[#This Row],[ile_zabiera_na_orbite]]</f>
        <v>43.277699999999918</v>
      </c>
    </row>
    <row r="1950" spans="1:9" x14ac:dyDescent="0.25">
      <c r="A1950" s="1">
        <v>50589</v>
      </c>
      <c r="B1950">
        <f t="shared" si="30"/>
        <v>43.277699999999918</v>
      </c>
      <c r="C1950" t="s">
        <v>31</v>
      </c>
      <c r="D1950">
        <v>22.2</v>
      </c>
      <c r="E1950">
        <v>0.9</v>
      </c>
      <c r="F1950">
        <f>IF(martianeum[[#This Row],[zawartosc '[%']]]&gt;=1,martianeum[[#This Row],[masa '[kg']]]*martianeum[[#This Row],[zawartosc '[%']]]*0.01,0)</f>
        <v>0</v>
      </c>
      <c r="G1950">
        <f>martianeum[[#This Row],[stan_magazynu '[kg']]]+martianeum[[#This Row],[ile_kg_materiału_z_ładunku]]</f>
        <v>43.277699999999918</v>
      </c>
      <c r="H1950">
        <f>IF(martianeum[[#This Row],[stan_po_wydobyciu_z_ładunku]]&gt;=100,100,0)</f>
        <v>0</v>
      </c>
      <c r="I1950">
        <f>martianeum[[#This Row],[stan_po_wydobyciu_z_ładunku]]-martianeum[[#This Row],[ile_zabiera_na_orbite]]</f>
        <v>43.277699999999918</v>
      </c>
    </row>
    <row r="1951" spans="1:9" x14ac:dyDescent="0.25">
      <c r="A1951" s="1">
        <v>50590</v>
      </c>
      <c r="B1951">
        <f t="shared" si="30"/>
        <v>43.277699999999918</v>
      </c>
      <c r="C1951" t="s">
        <v>24</v>
      </c>
      <c r="D1951">
        <v>29.6</v>
      </c>
      <c r="E1951">
        <v>0</v>
      </c>
      <c r="F1951">
        <f>IF(martianeum[[#This Row],[zawartosc '[%']]]&gt;=1,martianeum[[#This Row],[masa '[kg']]]*martianeum[[#This Row],[zawartosc '[%']]]*0.01,0)</f>
        <v>0</v>
      </c>
      <c r="G1951">
        <f>martianeum[[#This Row],[stan_magazynu '[kg']]]+martianeum[[#This Row],[ile_kg_materiału_z_ładunku]]</f>
        <v>43.277699999999918</v>
      </c>
      <c r="H1951">
        <f>IF(martianeum[[#This Row],[stan_po_wydobyciu_z_ładunku]]&gt;=100,100,0)</f>
        <v>0</v>
      </c>
      <c r="I1951">
        <f>martianeum[[#This Row],[stan_po_wydobyciu_z_ładunku]]-martianeum[[#This Row],[ile_zabiera_na_orbite]]</f>
        <v>43.277699999999918</v>
      </c>
    </row>
    <row r="1952" spans="1:9" x14ac:dyDescent="0.25">
      <c r="A1952" s="1">
        <v>50591</v>
      </c>
      <c r="B1952">
        <f t="shared" si="30"/>
        <v>43.277699999999918</v>
      </c>
      <c r="C1952" t="s">
        <v>10</v>
      </c>
      <c r="D1952">
        <v>10.1</v>
      </c>
      <c r="E1952">
        <v>0</v>
      </c>
      <c r="F1952">
        <f>IF(martianeum[[#This Row],[zawartosc '[%']]]&gt;=1,martianeum[[#This Row],[masa '[kg']]]*martianeum[[#This Row],[zawartosc '[%']]]*0.01,0)</f>
        <v>0</v>
      </c>
      <c r="G1952">
        <f>martianeum[[#This Row],[stan_magazynu '[kg']]]+martianeum[[#This Row],[ile_kg_materiału_z_ładunku]]</f>
        <v>43.277699999999918</v>
      </c>
      <c r="H1952">
        <f>IF(martianeum[[#This Row],[stan_po_wydobyciu_z_ładunku]]&gt;=100,100,0)</f>
        <v>0</v>
      </c>
      <c r="I1952">
        <f>martianeum[[#This Row],[stan_po_wydobyciu_z_ładunku]]-martianeum[[#This Row],[ile_zabiera_na_orbite]]</f>
        <v>43.277699999999918</v>
      </c>
    </row>
    <row r="1953" spans="1:9" x14ac:dyDescent="0.25">
      <c r="A1953" s="1">
        <v>50592</v>
      </c>
      <c r="B1953">
        <f t="shared" si="30"/>
        <v>43.277699999999918</v>
      </c>
      <c r="C1953" t="s">
        <v>9</v>
      </c>
      <c r="D1953">
        <v>26.3</v>
      </c>
      <c r="E1953">
        <v>6.7</v>
      </c>
      <c r="F1953">
        <f>IF(martianeum[[#This Row],[zawartosc '[%']]]&gt;=1,martianeum[[#This Row],[masa '[kg']]]*martianeum[[#This Row],[zawartosc '[%']]]*0.01,0)</f>
        <v>1.7621000000000002</v>
      </c>
      <c r="G1953">
        <f>martianeum[[#This Row],[stan_magazynu '[kg']]]+martianeum[[#This Row],[ile_kg_materiału_z_ładunku]]</f>
        <v>45.039799999999914</v>
      </c>
      <c r="H1953">
        <f>IF(martianeum[[#This Row],[stan_po_wydobyciu_z_ładunku]]&gt;=100,100,0)</f>
        <v>0</v>
      </c>
      <c r="I1953">
        <f>martianeum[[#This Row],[stan_po_wydobyciu_z_ładunku]]-martianeum[[#This Row],[ile_zabiera_na_orbite]]</f>
        <v>45.039799999999914</v>
      </c>
    </row>
    <row r="1954" spans="1:9" x14ac:dyDescent="0.25">
      <c r="A1954" s="1">
        <v>50593</v>
      </c>
      <c r="B1954">
        <f t="shared" si="30"/>
        <v>45.039799999999914</v>
      </c>
      <c r="C1954" t="s">
        <v>10</v>
      </c>
      <c r="D1954">
        <v>27.3</v>
      </c>
      <c r="E1954">
        <v>15.3</v>
      </c>
      <c r="F1954">
        <f>IF(martianeum[[#This Row],[zawartosc '[%']]]&gt;=1,martianeum[[#This Row],[masa '[kg']]]*martianeum[[#This Row],[zawartosc '[%']]]*0.01,0)</f>
        <v>4.1769000000000007</v>
      </c>
      <c r="G1954">
        <f>martianeum[[#This Row],[stan_magazynu '[kg']]]+martianeum[[#This Row],[ile_kg_materiału_z_ładunku]]</f>
        <v>49.216699999999918</v>
      </c>
      <c r="H1954">
        <f>IF(martianeum[[#This Row],[stan_po_wydobyciu_z_ładunku]]&gt;=100,100,0)</f>
        <v>0</v>
      </c>
      <c r="I1954">
        <f>martianeum[[#This Row],[stan_po_wydobyciu_z_ładunku]]-martianeum[[#This Row],[ile_zabiera_na_orbite]]</f>
        <v>49.216699999999918</v>
      </c>
    </row>
    <row r="1955" spans="1:9" x14ac:dyDescent="0.25">
      <c r="A1955" s="1">
        <v>50594</v>
      </c>
      <c r="B1955">
        <f t="shared" si="30"/>
        <v>49.216699999999918</v>
      </c>
      <c r="C1955" t="s">
        <v>11</v>
      </c>
      <c r="D1955">
        <v>27.8</v>
      </c>
      <c r="E1955">
        <v>0</v>
      </c>
      <c r="F1955">
        <f>IF(martianeum[[#This Row],[zawartosc '[%']]]&gt;=1,martianeum[[#This Row],[masa '[kg']]]*martianeum[[#This Row],[zawartosc '[%']]]*0.01,0)</f>
        <v>0</v>
      </c>
      <c r="G1955">
        <f>martianeum[[#This Row],[stan_magazynu '[kg']]]+martianeum[[#This Row],[ile_kg_materiału_z_ładunku]]</f>
        <v>49.216699999999918</v>
      </c>
      <c r="H1955">
        <f>IF(martianeum[[#This Row],[stan_po_wydobyciu_z_ładunku]]&gt;=100,100,0)</f>
        <v>0</v>
      </c>
      <c r="I1955">
        <f>martianeum[[#This Row],[stan_po_wydobyciu_z_ładunku]]-martianeum[[#This Row],[ile_zabiera_na_orbite]]</f>
        <v>49.216699999999918</v>
      </c>
    </row>
    <row r="1956" spans="1:9" x14ac:dyDescent="0.25">
      <c r="A1956" s="1">
        <v>50595</v>
      </c>
      <c r="B1956">
        <f t="shared" si="30"/>
        <v>49.216699999999918</v>
      </c>
      <c r="C1956" t="s">
        <v>6</v>
      </c>
      <c r="D1956">
        <v>16.7</v>
      </c>
      <c r="E1956">
        <v>4.9000000000000004</v>
      </c>
      <c r="F1956">
        <f>IF(martianeum[[#This Row],[zawartosc '[%']]]&gt;=1,martianeum[[#This Row],[masa '[kg']]]*martianeum[[#This Row],[zawartosc '[%']]]*0.01,0)</f>
        <v>0.81830000000000003</v>
      </c>
      <c r="G1956">
        <f>martianeum[[#This Row],[stan_magazynu '[kg']]]+martianeum[[#This Row],[ile_kg_materiału_z_ładunku]]</f>
        <v>50.034999999999918</v>
      </c>
      <c r="H1956">
        <f>IF(martianeum[[#This Row],[stan_po_wydobyciu_z_ładunku]]&gt;=100,100,0)</f>
        <v>0</v>
      </c>
      <c r="I1956">
        <f>martianeum[[#This Row],[stan_po_wydobyciu_z_ładunku]]-martianeum[[#This Row],[ile_zabiera_na_orbite]]</f>
        <v>50.034999999999918</v>
      </c>
    </row>
    <row r="1957" spans="1:9" x14ac:dyDescent="0.25">
      <c r="A1957" s="1">
        <v>50596</v>
      </c>
      <c r="B1957">
        <f t="shared" si="30"/>
        <v>50.034999999999918</v>
      </c>
      <c r="C1957" t="s">
        <v>15</v>
      </c>
      <c r="D1957">
        <v>15</v>
      </c>
      <c r="E1957">
        <v>9.4</v>
      </c>
      <c r="F1957">
        <f>IF(martianeum[[#This Row],[zawartosc '[%']]]&gt;=1,martianeum[[#This Row],[masa '[kg']]]*martianeum[[#This Row],[zawartosc '[%']]]*0.01,0)</f>
        <v>1.41</v>
      </c>
      <c r="G1957">
        <f>martianeum[[#This Row],[stan_magazynu '[kg']]]+martianeum[[#This Row],[ile_kg_materiału_z_ładunku]]</f>
        <v>51.444999999999915</v>
      </c>
      <c r="H1957">
        <f>IF(martianeum[[#This Row],[stan_po_wydobyciu_z_ładunku]]&gt;=100,100,0)</f>
        <v>0</v>
      </c>
      <c r="I1957">
        <f>martianeum[[#This Row],[stan_po_wydobyciu_z_ładunku]]-martianeum[[#This Row],[ile_zabiera_na_orbite]]</f>
        <v>51.444999999999915</v>
      </c>
    </row>
    <row r="1958" spans="1:9" x14ac:dyDescent="0.25">
      <c r="A1958" s="1">
        <v>50597</v>
      </c>
      <c r="B1958">
        <f t="shared" si="30"/>
        <v>51.444999999999915</v>
      </c>
      <c r="C1958" t="s">
        <v>10</v>
      </c>
      <c r="D1958">
        <v>10.4</v>
      </c>
      <c r="E1958">
        <v>28.5</v>
      </c>
      <c r="F1958">
        <f>IF(martianeum[[#This Row],[zawartosc '[%']]]&gt;=1,martianeum[[#This Row],[masa '[kg']]]*martianeum[[#This Row],[zawartosc '[%']]]*0.01,0)</f>
        <v>2.9640000000000004</v>
      </c>
      <c r="G1958">
        <f>martianeum[[#This Row],[stan_magazynu '[kg']]]+martianeum[[#This Row],[ile_kg_materiału_z_ładunku]]</f>
        <v>54.408999999999914</v>
      </c>
      <c r="H1958">
        <f>IF(martianeum[[#This Row],[stan_po_wydobyciu_z_ładunku]]&gt;=100,100,0)</f>
        <v>0</v>
      </c>
      <c r="I1958">
        <f>martianeum[[#This Row],[stan_po_wydobyciu_z_ładunku]]-martianeum[[#This Row],[ile_zabiera_na_orbite]]</f>
        <v>54.408999999999914</v>
      </c>
    </row>
    <row r="1959" spans="1:9" x14ac:dyDescent="0.25">
      <c r="A1959" s="1">
        <v>50598</v>
      </c>
      <c r="B1959">
        <f t="shared" si="30"/>
        <v>54.408999999999914</v>
      </c>
      <c r="C1959" t="s">
        <v>15</v>
      </c>
      <c r="D1959">
        <v>18.100000000000001</v>
      </c>
      <c r="E1959">
        <v>9.6</v>
      </c>
      <c r="F1959">
        <f>IF(martianeum[[#This Row],[zawartosc '[%']]]&gt;=1,martianeum[[#This Row],[masa '[kg']]]*martianeum[[#This Row],[zawartosc '[%']]]*0.01,0)</f>
        <v>1.7376000000000003</v>
      </c>
      <c r="G1959">
        <f>martianeum[[#This Row],[stan_magazynu '[kg']]]+martianeum[[#This Row],[ile_kg_materiału_z_ładunku]]</f>
        <v>56.146599999999914</v>
      </c>
      <c r="H1959">
        <f>IF(martianeum[[#This Row],[stan_po_wydobyciu_z_ładunku]]&gt;=100,100,0)</f>
        <v>0</v>
      </c>
      <c r="I1959">
        <f>martianeum[[#This Row],[stan_po_wydobyciu_z_ładunku]]-martianeum[[#This Row],[ile_zabiera_na_orbite]]</f>
        <v>56.146599999999914</v>
      </c>
    </row>
    <row r="1960" spans="1:9" x14ac:dyDescent="0.25">
      <c r="A1960" s="1">
        <v>50599</v>
      </c>
      <c r="B1960">
        <f t="shared" si="30"/>
        <v>56.146599999999914</v>
      </c>
      <c r="C1960" t="s">
        <v>33</v>
      </c>
      <c r="D1960">
        <v>26.7</v>
      </c>
      <c r="E1960">
        <v>1.5</v>
      </c>
      <c r="F1960">
        <f>IF(martianeum[[#This Row],[zawartosc '[%']]]&gt;=1,martianeum[[#This Row],[masa '[kg']]]*martianeum[[#This Row],[zawartosc '[%']]]*0.01,0)</f>
        <v>0.40049999999999997</v>
      </c>
      <c r="G1960">
        <f>martianeum[[#This Row],[stan_magazynu '[kg']]]+martianeum[[#This Row],[ile_kg_materiału_z_ładunku]]</f>
        <v>56.547099999999915</v>
      </c>
      <c r="H1960">
        <f>IF(martianeum[[#This Row],[stan_po_wydobyciu_z_ładunku]]&gt;=100,100,0)</f>
        <v>0</v>
      </c>
      <c r="I1960">
        <f>martianeum[[#This Row],[stan_po_wydobyciu_z_ładunku]]-martianeum[[#This Row],[ile_zabiera_na_orbite]]</f>
        <v>56.547099999999915</v>
      </c>
    </row>
    <row r="1961" spans="1:9" x14ac:dyDescent="0.25">
      <c r="A1961" s="1">
        <v>50600</v>
      </c>
      <c r="B1961">
        <f t="shared" si="30"/>
        <v>56.547099999999915</v>
      </c>
      <c r="C1961" t="s">
        <v>13</v>
      </c>
      <c r="D1961">
        <v>22.9</v>
      </c>
      <c r="E1961">
        <v>8.9</v>
      </c>
      <c r="F1961">
        <f>IF(martianeum[[#This Row],[zawartosc '[%']]]&gt;=1,martianeum[[#This Row],[masa '[kg']]]*martianeum[[#This Row],[zawartosc '[%']]]*0.01,0)</f>
        <v>2.0381</v>
      </c>
      <c r="G1961">
        <f>martianeum[[#This Row],[stan_magazynu '[kg']]]+martianeum[[#This Row],[ile_kg_materiału_z_ładunku]]</f>
        <v>58.585199999999915</v>
      </c>
      <c r="H1961">
        <f>IF(martianeum[[#This Row],[stan_po_wydobyciu_z_ładunku]]&gt;=100,100,0)</f>
        <v>0</v>
      </c>
      <c r="I1961">
        <f>martianeum[[#This Row],[stan_po_wydobyciu_z_ładunku]]-martianeum[[#This Row],[ile_zabiera_na_orbite]]</f>
        <v>58.585199999999915</v>
      </c>
    </row>
    <row r="1962" spans="1:9" x14ac:dyDescent="0.25">
      <c r="A1962" s="1">
        <v>50601</v>
      </c>
      <c r="B1962">
        <f t="shared" si="30"/>
        <v>58.585199999999915</v>
      </c>
      <c r="C1962" t="s">
        <v>15</v>
      </c>
      <c r="D1962">
        <v>29.3</v>
      </c>
      <c r="E1962">
        <v>0</v>
      </c>
      <c r="F1962">
        <f>IF(martianeum[[#This Row],[zawartosc '[%']]]&gt;=1,martianeum[[#This Row],[masa '[kg']]]*martianeum[[#This Row],[zawartosc '[%']]]*0.01,0)</f>
        <v>0</v>
      </c>
      <c r="G1962">
        <f>martianeum[[#This Row],[stan_magazynu '[kg']]]+martianeum[[#This Row],[ile_kg_materiału_z_ładunku]]</f>
        <v>58.585199999999915</v>
      </c>
      <c r="H1962">
        <f>IF(martianeum[[#This Row],[stan_po_wydobyciu_z_ładunku]]&gt;=100,100,0)</f>
        <v>0</v>
      </c>
      <c r="I1962">
        <f>martianeum[[#This Row],[stan_po_wydobyciu_z_ładunku]]-martianeum[[#This Row],[ile_zabiera_na_orbite]]</f>
        <v>58.585199999999915</v>
      </c>
    </row>
    <row r="1963" spans="1:9" x14ac:dyDescent="0.25">
      <c r="A1963" s="1">
        <v>50602</v>
      </c>
      <c r="B1963">
        <f t="shared" si="30"/>
        <v>58.585199999999915</v>
      </c>
      <c r="C1963" t="s">
        <v>7</v>
      </c>
      <c r="D1963">
        <v>26.4</v>
      </c>
      <c r="E1963">
        <v>3.2</v>
      </c>
      <c r="F1963">
        <f>IF(martianeum[[#This Row],[zawartosc '[%']]]&gt;=1,martianeum[[#This Row],[masa '[kg']]]*martianeum[[#This Row],[zawartosc '[%']]]*0.01,0)</f>
        <v>0.84480000000000011</v>
      </c>
      <c r="G1963">
        <f>martianeum[[#This Row],[stan_magazynu '[kg']]]+martianeum[[#This Row],[ile_kg_materiału_z_ładunku]]</f>
        <v>59.429999999999914</v>
      </c>
      <c r="H1963">
        <f>IF(martianeum[[#This Row],[stan_po_wydobyciu_z_ładunku]]&gt;=100,100,0)</f>
        <v>0</v>
      </c>
      <c r="I1963">
        <f>martianeum[[#This Row],[stan_po_wydobyciu_z_ładunku]]-martianeum[[#This Row],[ile_zabiera_na_orbite]]</f>
        <v>59.429999999999914</v>
      </c>
    </row>
    <row r="1964" spans="1:9" x14ac:dyDescent="0.25">
      <c r="A1964" s="1">
        <v>50603</v>
      </c>
      <c r="B1964">
        <f t="shared" si="30"/>
        <v>59.429999999999914</v>
      </c>
      <c r="C1964" t="s">
        <v>18</v>
      </c>
      <c r="D1964">
        <v>20</v>
      </c>
      <c r="E1964">
        <v>7.3</v>
      </c>
      <c r="F1964">
        <f>IF(martianeum[[#This Row],[zawartosc '[%']]]&gt;=1,martianeum[[#This Row],[masa '[kg']]]*martianeum[[#This Row],[zawartosc '[%']]]*0.01,0)</f>
        <v>1.46</v>
      </c>
      <c r="G1964">
        <f>martianeum[[#This Row],[stan_magazynu '[kg']]]+martianeum[[#This Row],[ile_kg_materiału_z_ładunku]]</f>
        <v>60.889999999999915</v>
      </c>
      <c r="H1964">
        <f>IF(martianeum[[#This Row],[stan_po_wydobyciu_z_ładunku]]&gt;=100,100,0)</f>
        <v>0</v>
      </c>
      <c r="I1964">
        <f>martianeum[[#This Row],[stan_po_wydobyciu_z_ładunku]]-martianeum[[#This Row],[ile_zabiera_na_orbite]]</f>
        <v>60.889999999999915</v>
      </c>
    </row>
    <row r="1965" spans="1:9" x14ac:dyDescent="0.25">
      <c r="A1965" s="1">
        <v>50604</v>
      </c>
      <c r="B1965">
        <f t="shared" si="30"/>
        <v>60.889999999999915</v>
      </c>
      <c r="C1965" t="s">
        <v>11</v>
      </c>
      <c r="D1965">
        <v>17.100000000000001</v>
      </c>
      <c r="E1965">
        <v>0</v>
      </c>
      <c r="F1965">
        <f>IF(martianeum[[#This Row],[zawartosc '[%']]]&gt;=1,martianeum[[#This Row],[masa '[kg']]]*martianeum[[#This Row],[zawartosc '[%']]]*0.01,0)</f>
        <v>0</v>
      </c>
      <c r="G1965">
        <f>martianeum[[#This Row],[stan_magazynu '[kg']]]+martianeum[[#This Row],[ile_kg_materiału_z_ładunku]]</f>
        <v>60.889999999999915</v>
      </c>
      <c r="H1965">
        <f>IF(martianeum[[#This Row],[stan_po_wydobyciu_z_ładunku]]&gt;=100,100,0)</f>
        <v>0</v>
      </c>
      <c r="I1965">
        <f>martianeum[[#This Row],[stan_po_wydobyciu_z_ładunku]]-martianeum[[#This Row],[ile_zabiera_na_orbite]]</f>
        <v>60.889999999999915</v>
      </c>
    </row>
    <row r="1966" spans="1:9" x14ac:dyDescent="0.25">
      <c r="A1966" s="1">
        <v>50605</v>
      </c>
      <c r="B1966">
        <f t="shared" si="30"/>
        <v>60.889999999999915</v>
      </c>
      <c r="C1966" t="s">
        <v>5</v>
      </c>
      <c r="D1966">
        <v>18.8</v>
      </c>
      <c r="E1966">
        <v>0</v>
      </c>
      <c r="F1966">
        <f>IF(martianeum[[#This Row],[zawartosc '[%']]]&gt;=1,martianeum[[#This Row],[masa '[kg']]]*martianeum[[#This Row],[zawartosc '[%']]]*0.01,0)</f>
        <v>0</v>
      </c>
      <c r="G1966">
        <f>martianeum[[#This Row],[stan_magazynu '[kg']]]+martianeum[[#This Row],[ile_kg_materiału_z_ładunku]]</f>
        <v>60.889999999999915</v>
      </c>
      <c r="H1966">
        <f>IF(martianeum[[#This Row],[stan_po_wydobyciu_z_ładunku]]&gt;=100,100,0)</f>
        <v>0</v>
      </c>
      <c r="I1966">
        <f>martianeum[[#This Row],[stan_po_wydobyciu_z_ładunku]]-martianeum[[#This Row],[ile_zabiera_na_orbite]]</f>
        <v>60.889999999999915</v>
      </c>
    </row>
    <row r="1967" spans="1:9" x14ac:dyDescent="0.25">
      <c r="A1967" s="1">
        <v>50606</v>
      </c>
      <c r="B1967">
        <f t="shared" si="30"/>
        <v>60.889999999999915</v>
      </c>
      <c r="C1967" t="s">
        <v>13</v>
      </c>
      <c r="D1967">
        <v>12.6</v>
      </c>
      <c r="E1967">
        <v>4.4000000000000004</v>
      </c>
      <c r="F1967">
        <f>IF(martianeum[[#This Row],[zawartosc '[%']]]&gt;=1,martianeum[[#This Row],[masa '[kg']]]*martianeum[[#This Row],[zawartosc '[%']]]*0.01,0)</f>
        <v>0.55440000000000011</v>
      </c>
      <c r="G1967">
        <f>martianeum[[#This Row],[stan_magazynu '[kg']]]+martianeum[[#This Row],[ile_kg_materiału_z_ładunku]]</f>
        <v>61.444399999999916</v>
      </c>
      <c r="H1967">
        <f>IF(martianeum[[#This Row],[stan_po_wydobyciu_z_ładunku]]&gt;=100,100,0)</f>
        <v>0</v>
      </c>
      <c r="I1967">
        <f>martianeum[[#This Row],[stan_po_wydobyciu_z_ładunku]]-martianeum[[#This Row],[ile_zabiera_na_orbite]]</f>
        <v>61.444399999999916</v>
      </c>
    </row>
    <row r="1968" spans="1:9" x14ac:dyDescent="0.25">
      <c r="A1968" s="1">
        <v>50607</v>
      </c>
      <c r="B1968">
        <f t="shared" si="30"/>
        <v>61.444399999999916</v>
      </c>
      <c r="C1968" t="s">
        <v>22</v>
      </c>
      <c r="D1968">
        <v>24</v>
      </c>
      <c r="E1968">
        <v>0</v>
      </c>
      <c r="F1968">
        <f>IF(martianeum[[#This Row],[zawartosc '[%']]]&gt;=1,martianeum[[#This Row],[masa '[kg']]]*martianeum[[#This Row],[zawartosc '[%']]]*0.01,0)</f>
        <v>0</v>
      </c>
      <c r="G1968">
        <f>martianeum[[#This Row],[stan_magazynu '[kg']]]+martianeum[[#This Row],[ile_kg_materiału_z_ładunku]]</f>
        <v>61.444399999999916</v>
      </c>
      <c r="H1968">
        <f>IF(martianeum[[#This Row],[stan_po_wydobyciu_z_ładunku]]&gt;=100,100,0)</f>
        <v>0</v>
      </c>
      <c r="I1968">
        <f>martianeum[[#This Row],[stan_po_wydobyciu_z_ładunku]]-martianeum[[#This Row],[ile_zabiera_na_orbite]]</f>
        <v>61.444399999999916</v>
      </c>
    </row>
    <row r="1969" spans="1:9" x14ac:dyDescent="0.25">
      <c r="A1969" s="1">
        <v>50608</v>
      </c>
      <c r="B1969">
        <f t="shared" si="30"/>
        <v>61.444399999999916</v>
      </c>
      <c r="C1969" t="s">
        <v>19</v>
      </c>
      <c r="D1969">
        <v>13.4</v>
      </c>
      <c r="E1969">
        <v>35.6</v>
      </c>
      <c r="F1969">
        <f>IF(martianeum[[#This Row],[zawartosc '[%']]]&gt;=1,martianeum[[#This Row],[masa '[kg']]]*martianeum[[#This Row],[zawartosc '[%']]]*0.01,0)</f>
        <v>4.7704000000000004</v>
      </c>
      <c r="G1969">
        <f>martianeum[[#This Row],[stan_magazynu '[kg']]]+martianeum[[#This Row],[ile_kg_materiału_z_ładunku]]</f>
        <v>66.214799999999912</v>
      </c>
      <c r="H1969">
        <f>IF(martianeum[[#This Row],[stan_po_wydobyciu_z_ładunku]]&gt;=100,100,0)</f>
        <v>0</v>
      </c>
      <c r="I1969">
        <f>martianeum[[#This Row],[stan_po_wydobyciu_z_ładunku]]-martianeum[[#This Row],[ile_zabiera_na_orbite]]</f>
        <v>66.214799999999912</v>
      </c>
    </row>
    <row r="1970" spans="1:9" x14ac:dyDescent="0.25">
      <c r="A1970" s="1">
        <v>50609</v>
      </c>
      <c r="B1970">
        <f t="shared" si="30"/>
        <v>66.214799999999912</v>
      </c>
      <c r="C1970" t="s">
        <v>10</v>
      </c>
      <c r="D1970">
        <v>25.7</v>
      </c>
      <c r="E1970">
        <v>21.1</v>
      </c>
      <c r="F1970">
        <f>IF(martianeum[[#This Row],[zawartosc '[%']]]&gt;=1,martianeum[[#This Row],[masa '[kg']]]*martianeum[[#This Row],[zawartosc '[%']]]*0.01,0)</f>
        <v>5.4226999999999999</v>
      </c>
      <c r="G1970">
        <f>martianeum[[#This Row],[stan_magazynu '[kg']]]+martianeum[[#This Row],[ile_kg_materiału_z_ładunku]]</f>
        <v>71.637499999999918</v>
      </c>
      <c r="H1970">
        <f>IF(martianeum[[#This Row],[stan_po_wydobyciu_z_ładunku]]&gt;=100,100,0)</f>
        <v>0</v>
      </c>
      <c r="I1970">
        <f>martianeum[[#This Row],[stan_po_wydobyciu_z_ładunku]]-martianeum[[#This Row],[ile_zabiera_na_orbite]]</f>
        <v>71.637499999999918</v>
      </c>
    </row>
    <row r="1971" spans="1:9" x14ac:dyDescent="0.25">
      <c r="A1971" s="1">
        <v>50610</v>
      </c>
      <c r="B1971">
        <f t="shared" si="30"/>
        <v>71.637499999999918</v>
      </c>
      <c r="C1971" t="s">
        <v>21</v>
      </c>
      <c r="D1971">
        <v>24.9</v>
      </c>
      <c r="E1971">
        <v>2</v>
      </c>
      <c r="F1971">
        <f>IF(martianeum[[#This Row],[zawartosc '[%']]]&gt;=1,martianeum[[#This Row],[masa '[kg']]]*martianeum[[#This Row],[zawartosc '[%']]]*0.01,0)</f>
        <v>0.498</v>
      </c>
      <c r="G1971">
        <f>martianeum[[#This Row],[stan_magazynu '[kg']]]+martianeum[[#This Row],[ile_kg_materiału_z_ładunku]]</f>
        <v>72.135499999999922</v>
      </c>
      <c r="H1971">
        <f>IF(martianeum[[#This Row],[stan_po_wydobyciu_z_ładunku]]&gt;=100,100,0)</f>
        <v>0</v>
      </c>
      <c r="I1971">
        <f>martianeum[[#This Row],[stan_po_wydobyciu_z_ładunku]]-martianeum[[#This Row],[ile_zabiera_na_orbite]]</f>
        <v>72.135499999999922</v>
      </c>
    </row>
    <row r="1972" spans="1:9" x14ac:dyDescent="0.25">
      <c r="A1972" s="1">
        <v>50611</v>
      </c>
      <c r="B1972">
        <f t="shared" si="30"/>
        <v>72.135499999999922</v>
      </c>
      <c r="C1972" t="s">
        <v>11</v>
      </c>
      <c r="D1972">
        <v>12.5</v>
      </c>
      <c r="E1972">
        <v>0</v>
      </c>
      <c r="F1972">
        <f>IF(martianeum[[#This Row],[zawartosc '[%']]]&gt;=1,martianeum[[#This Row],[masa '[kg']]]*martianeum[[#This Row],[zawartosc '[%']]]*0.01,0)</f>
        <v>0</v>
      </c>
      <c r="G1972">
        <f>martianeum[[#This Row],[stan_magazynu '[kg']]]+martianeum[[#This Row],[ile_kg_materiału_z_ładunku]]</f>
        <v>72.135499999999922</v>
      </c>
      <c r="H1972">
        <f>IF(martianeum[[#This Row],[stan_po_wydobyciu_z_ładunku]]&gt;=100,100,0)</f>
        <v>0</v>
      </c>
      <c r="I1972">
        <f>martianeum[[#This Row],[stan_po_wydobyciu_z_ładunku]]-martianeum[[#This Row],[ile_zabiera_na_orbite]]</f>
        <v>72.135499999999922</v>
      </c>
    </row>
    <row r="1973" spans="1:9" x14ac:dyDescent="0.25">
      <c r="A1973" s="1">
        <v>50612</v>
      </c>
      <c r="B1973">
        <f t="shared" si="30"/>
        <v>72.135499999999922</v>
      </c>
      <c r="C1973" t="s">
        <v>10</v>
      </c>
      <c r="D1973">
        <v>21.8</v>
      </c>
      <c r="E1973">
        <v>0</v>
      </c>
      <c r="F1973">
        <f>IF(martianeum[[#This Row],[zawartosc '[%']]]&gt;=1,martianeum[[#This Row],[masa '[kg']]]*martianeum[[#This Row],[zawartosc '[%']]]*0.01,0)</f>
        <v>0</v>
      </c>
      <c r="G1973">
        <f>martianeum[[#This Row],[stan_magazynu '[kg']]]+martianeum[[#This Row],[ile_kg_materiału_z_ładunku]]</f>
        <v>72.135499999999922</v>
      </c>
      <c r="H1973">
        <f>IF(martianeum[[#This Row],[stan_po_wydobyciu_z_ładunku]]&gt;=100,100,0)</f>
        <v>0</v>
      </c>
      <c r="I1973">
        <f>martianeum[[#This Row],[stan_po_wydobyciu_z_ładunku]]-martianeum[[#This Row],[ile_zabiera_na_orbite]]</f>
        <v>72.135499999999922</v>
      </c>
    </row>
    <row r="1974" spans="1:9" x14ac:dyDescent="0.25">
      <c r="A1974" s="1">
        <v>50613</v>
      </c>
      <c r="B1974">
        <f t="shared" si="30"/>
        <v>72.135499999999922</v>
      </c>
      <c r="C1974" t="s">
        <v>5</v>
      </c>
      <c r="D1974">
        <v>15.8</v>
      </c>
      <c r="E1974">
        <v>6.7</v>
      </c>
      <c r="F1974">
        <f>IF(martianeum[[#This Row],[zawartosc '[%']]]&gt;=1,martianeum[[#This Row],[masa '[kg']]]*martianeum[[#This Row],[zawartosc '[%']]]*0.01,0)</f>
        <v>1.0586000000000002</v>
      </c>
      <c r="G1974">
        <f>martianeum[[#This Row],[stan_magazynu '[kg']]]+martianeum[[#This Row],[ile_kg_materiału_z_ładunku]]</f>
        <v>73.194099999999921</v>
      </c>
      <c r="H1974">
        <f>IF(martianeum[[#This Row],[stan_po_wydobyciu_z_ładunku]]&gt;=100,100,0)</f>
        <v>0</v>
      </c>
      <c r="I1974">
        <f>martianeum[[#This Row],[stan_po_wydobyciu_z_ładunku]]-martianeum[[#This Row],[ile_zabiera_na_orbite]]</f>
        <v>73.194099999999921</v>
      </c>
    </row>
    <row r="1975" spans="1:9" x14ac:dyDescent="0.25">
      <c r="A1975" s="1">
        <v>50614</v>
      </c>
      <c r="B1975">
        <f t="shared" si="30"/>
        <v>73.194099999999921</v>
      </c>
      <c r="C1975" t="s">
        <v>12</v>
      </c>
      <c r="D1975">
        <v>13.9</v>
      </c>
      <c r="E1975">
        <v>0</v>
      </c>
      <c r="F1975">
        <f>IF(martianeum[[#This Row],[zawartosc '[%']]]&gt;=1,martianeum[[#This Row],[masa '[kg']]]*martianeum[[#This Row],[zawartosc '[%']]]*0.01,0)</f>
        <v>0</v>
      </c>
      <c r="G1975">
        <f>martianeum[[#This Row],[stan_magazynu '[kg']]]+martianeum[[#This Row],[ile_kg_materiału_z_ładunku]]</f>
        <v>73.194099999999921</v>
      </c>
      <c r="H1975">
        <f>IF(martianeum[[#This Row],[stan_po_wydobyciu_z_ładunku]]&gt;=100,100,0)</f>
        <v>0</v>
      </c>
      <c r="I1975">
        <f>martianeum[[#This Row],[stan_po_wydobyciu_z_ładunku]]-martianeum[[#This Row],[ile_zabiera_na_orbite]]</f>
        <v>73.194099999999921</v>
      </c>
    </row>
    <row r="1976" spans="1:9" x14ac:dyDescent="0.25">
      <c r="A1976" s="1">
        <v>50615</v>
      </c>
      <c r="B1976">
        <f t="shared" si="30"/>
        <v>73.194099999999921</v>
      </c>
      <c r="C1976" t="s">
        <v>20</v>
      </c>
      <c r="D1976">
        <v>12.2</v>
      </c>
      <c r="E1976">
        <v>4.4000000000000004</v>
      </c>
      <c r="F1976">
        <f>IF(martianeum[[#This Row],[zawartosc '[%']]]&gt;=1,martianeum[[#This Row],[masa '[kg']]]*martianeum[[#This Row],[zawartosc '[%']]]*0.01,0)</f>
        <v>0.53680000000000005</v>
      </c>
      <c r="G1976">
        <f>martianeum[[#This Row],[stan_magazynu '[kg']]]+martianeum[[#This Row],[ile_kg_materiału_z_ładunku]]</f>
        <v>73.73089999999992</v>
      </c>
      <c r="H1976">
        <f>IF(martianeum[[#This Row],[stan_po_wydobyciu_z_ładunku]]&gt;=100,100,0)</f>
        <v>0</v>
      </c>
      <c r="I1976">
        <f>martianeum[[#This Row],[stan_po_wydobyciu_z_ładunku]]-martianeum[[#This Row],[ile_zabiera_na_orbite]]</f>
        <v>73.73089999999992</v>
      </c>
    </row>
    <row r="1977" spans="1:9" x14ac:dyDescent="0.25">
      <c r="A1977" s="1">
        <v>50616</v>
      </c>
      <c r="B1977">
        <f t="shared" si="30"/>
        <v>73.73089999999992</v>
      </c>
      <c r="C1977" t="s">
        <v>11</v>
      </c>
      <c r="D1977">
        <v>12.2</v>
      </c>
      <c r="E1977">
        <v>0</v>
      </c>
      <c r="F1977">
        <f>IF(martianeum[[#This Row],[zawartosc '[%']]]&gt;=1,martianeum[[#This Row],[masa '[kg']]]*martianeum[[#This Row],[zawartosc '[%']]]*0.01,0)</f>
        <v>0</v>
      </c>
      <c r="G1977">
        <f>martianeum[[#This Row],[stan_magazynu '[kg']]]+martianeum[[#This Row],[ile_kg_materiału_z_ładunku]]</f>
        <v>73.73089999999992</v>
      </c>
      <c r="H1977">
        <f>IF(martianeum[[#This Row],[stan_po_wydobyciu_z_ładunku]]&gt;=100,100,0)</f>
        <v>0</v>
      </c>
      <c r="I1977">
        <f>martianeum[[#This Row],[stan_po_wydobyciu_z_ładunku]]-martianeum[[#This Row],[ile_zabiera_na_orbite]]</f>
        <v>73.73089999999992</v>
      </c>
    </row>
    <row r="1978" spans="1:9" x14ac:dyDescent="0.25">
      <c r="A1978" s="1">
        <v>50617</v>
      </c>
      <c r="B1978">
        <f t="shared" si="30"/>
        <v>73.73089999999992</v>
      </c>
      <c r="C1978" t="s">
        <v>19</v>
      </c>
      <c r="D1978">
        <v>13.7</v>
      </c>
      <c r="E1978">
        <v>28</v>
      </c>
      <c r="F1978">
        <f>IF(martianeum[[#This Row],[zawartosc '[%']]]&gt;=1,martianeum[[#This Row],[masa '[kg']]]*martianeum[[#This Row],[zawartosc '[%']]]*0.01,0)</f>
        <v>3.8359999999999999</v>
      </c>
      <c r="G1978">
        <f>martianeum[[#This Row],[stan_magazynu '[kg']]]+martianeum[[#This Row],[ile_kg_materiału_z_ładunku]]</f>
        <v>77.566899999999919</v>
      </c>
      <c r="H1978">
        <f>IF(martianeum[[#This Row],[stan_po_wydobyciu_z_ładunku]]&gt;=100,100,0)</f>
        <v>0</v>
      </c>
      <c r="I1978">
        <f>martianeum[[#This Row],[stan_po_wydobyciu_z_ładunku]]-martianeum[[#This Row],[ile_zabiera_na_orbite]]</f>
        <v>77.566899999999919</v>
      </c>
    </row>
    <row r="1979" spans="1:9" x14ac:dyDescent="0.25">
      <c r="A1979" s="1">
        <v>50618</v>
      </c>
      <c r="B1979">
        <f t="shared" si="30"/>
        <v>77.566899999999919</v>
      </c>
      <c r="C1979" t="s">
        <v>17</v>
      </c>
      <c r="D1979">
        <v>27.9</v>
      </c>
      <c r="E1979">
        <v>0</v>
      </c>
      <c r="F1979">
        <f>IF(martianeum[[#This Row],[zawartosc '[%']]]&gt;=1,martianeum[[#This Row],[masa '[kg']]]*martianeum[[#This Row],[zawartosc '[%']]]*0.01,0)</f>
        <v>0</v>
      </c>
      <c r="G1979">
        <f>martianeum[[#This Row],[stan_magazynu '[kg']]]+martianeum[[#This Row],[ile_kg_materiału_z_ładunku]]</f>
        <v>77.566899999999919</v>
      </c>
      <c r="H1979">
        <f>IF(martianeum[[#This Row],[stan_po_wydobyciu_z_ładunku]]&gt;=100,100,0)</f>
        <v>0</v>
      </c>
      <c r="I1979">
        <f>martianeum[[#This Row],[stan_po_wydobyciu_z_ładunku]]-martianeum[[#This Row],[ile_zabiera_na_orbite]]</f>
        <v>77.566899999999919</v>
      </c>
    </row>
    <row r="1980" spans="1:9" x14ac:dyDescent="0.25">
      <c r="A1980" s="1">
        <v>50619</v>
      </c>
      <c r="B1980">
        <f t="shared" si="30"/>
        <v>77.566899999999919</v>
      </c>
      <c r="C1980" t="s">
        <v>13</v>
      </c>
      <c r="D1980">
        <v>25.6</v>
      </c>
      <c r="E1980">
        <v>1.7</v>
      </c>
      <c r="F1980">
        <f>IF(martianeum[[#This Row],[zawartosc '[%']]]&gt;=1,martianeum[[#This Row],[masa '[kg']]]*martianeum[[#This Row],[zawartosc '[%']]]*0.01,0)</f>
        <v>0.43520000000000003</v>
      </c>
      <c r="G1980">
        <f>martianeum[[#This Row],[stan_magazynu '[kg']]]+martianeum[[#This Row],[ile_kg_materiału_z_ładunku]]</f>
        <v>78.002099999999913</v>
      </c>
      <c r="H1980">
        <f>IF(martianeum[[#This Row],[stan_po_wydobyciu_z_ładunku]]&gt;=100,100,0)</f>
        <v>0</v>
      </c>
      <c r="I1980">
        <f>martianeum[[#This Row],[stan_po_wydobyciu_z_ładunku]]-martianeum[[#This Row],[ile_zabiera_na_orbite]]</f>
        <v>78.002099999999913</v>
      </c>
    </row>
    <row r="1981" spans="1:9" x14ac:dyDescent="0.25">
      <c r="A1981" s="1">
        <v>50620</v>
      </c>
      <c r="B1981">
        <f t="shared" si="30"/>
        <v>78.002099999999913</v>
      </c>
      <c r="C1981" t="s">
        <v>14</v>
      </c>
      <c r="D1981">
        <v>11.7</v>
      </c>
      <c r="E1981">
        <v>4.5999999999999996</v>
      </c>
      <c r="F1981">
        <f>IF(martianeum[[#This Row],[zawartosc '[%']]]&gt;=1,martianeum[[#This Row],[masa '[kg']]]*martianeum[[#This Row],[zawartosc '[%']]]*0.01,0)</f>
        <v>0.5381999999999999</v>
      </c>
      <c r="G1981">
        <f>martianeum[[#This Row],[stan_magazynu '[kg']]]+martianeum[[#This Row],[ile_kg_materiału_z_ładunku]]</f>
        <v>78.540299999999917</v>
      </c>
      <c r="H1981">
        <f>IF(martianeum[[#This Row],[stan_po_wydobyciu_z_ładunku]]&gt;=100,100,0)</f>
        <v>0</v>
      </c>
      <c r="I1981">
        <f>martianeum[[#This Row],[stan_po_wydobyciu_z_ładunku]]-martianeum[[#This Row],[ile_zabiera_na_orbite]]</f>
        <v>78.540299999999917</v>
      </c>
    </row>
    <row r="1982" spans="1:9" x14ac:dyDescent="0.25">
      <c r="A1982" s="1">
        <v>50621</v>
      </c>
      <c r="B1982">
        <f t="shared" si="30"/>
        <v>78.540299999999917</v>
      </c>
      <c r="C1982" t="s">
        <v>8</v>
      </c>
      <c r="D1982">
        <v>27.3</v>
      </c>
      <c r="E1982">
        <v>0</v>
      </c>
      <c r="F1982">
        <f>IF(martianeum[[#This Row],[zawartosc '[%']]]&gt;=1,martianeum[[#This Row],[masa '[kg']]]*martianeum[[#This Row],[zawartosc '[%']]]*0.01,0)</f>
        <v>0</v>
      </c>
      <c r="G1982">
        <f>martianeum[[#This Row],[stan_magazynu '[kg']]]+martianeum[[#This Row],[ile_kg_materiału_z_ładunku]]</f>
        <v>78.540299999999917</v>
      </c>
      <c r="H1982">
        <f>IF(martianeum[[#This Row],[stan_po_wydobyciu_z_ładunku]]&gt;=100,100,0)</f>
        <v>0</v>
      </c>
      <c r="I1982">
        <f>martianeum[[#This Row],[stan_po_wydobyciu_z_ładunku]]-martianeum[[#This Row],[ile_zabiera_na_orbite]]</f>
        <v>78.540299999999917</v>
      </c>
    </row>
    <row r="1983" spans="1:9" x14ac:dyDescent="0.25">
      <c r="A1983" s="1">
        <v>50622</v>
      </c>
      <c r="B1983">
        <f t="shared" si="30"/>
        <v>78.540299999999917</v>
      </c>
      <c r="C1983" t="s">
        <v>11</v>
      </c>
      <c r="D1983">
        <v>25.6</v>
      </c>
      <c r="E1983">
        <v>18.2</v>
      </c>
      <c r="F1983">
        <f>IF(martianeum[[#This Row],[zawartosc '[%']]]&gt;=1,martianeum[[#This Row],[masa '[kg']]]*martianeum[[#This Row],[zawartosc '[%']]]*0.01,0)</f>
        <v>4.6592000000000002</v>
      </c>
      <c r="G1983">
        <f>martianeum[[#This Row],[stan_magazynu '[kg']]]+martianeum[[#This Row],[ile_kg_materiału_z_ładunku]]</f>
        <v>83.199499999999915</v>
      </c>
      <c r="H1983">
        <f>IF(martianeum[[#This Row],[stan_po_wydobyciu_z_ładunku]]&gt;=100,100,0)</f>
        <v>0</v>
      </c>
      <c r="I1983">
        <f>martianeum[[#This Row],[stan_po_wydobyciu_z_ładunku]]-martianeum[[#This Row],[ile_zabiera_na_orbite]]</f>
        <v>83.199499999999915</v>
      </c>
    </row>
    <row r="1984" spans="1:9" x14ac:dyDescent="0.25">
      <c r="A1984" s="1">
        <v>50623</v>
      </c>
      <c r="B1984">
        <f t="shared" si="30"/>
        <v>83.199499999999915</v>
      </c>
      <c r="C1984" t="s">
        <v>28</v>
      </c>
      <c r="D1984">
        <v>23.6</v>
      </c>
      <c r="E1984">
        <v>0.1</v>
      </c>
      <c r="F1984">
        <f>IF(martianeum[[#This Row],[zawartosc '[%']]]&gt;=1,martianeum[[#This Row],[masa '[kg']]]*martianeum[[#This Row],[zawartosc '[%']]]*0.01,0)</f>
        <v>0</v>
      </c>
      <c r="G1984">
        <f>martianeum[[#This Row],[stan_magazynu '[kg']]]+martianeum[[#This Row],[ile_kg_materiału_z_ładunku]]</f>
        <v>83.199499999999915</v>
      </c>
      <c r="H1984">
        <f>IF(martianeum[[#This Row],[stan_po_wydobyciu_z_ładunku]]&gt;=100,100,0)</f>
        <v>0</v>
      </c>
      <c r="I1984">
        <f>martianeum[[#This Row],[stan_po_wydobyciu_z_ładunku]]-martianeum[[#This Row],[ile_zabiera_na_orbite]]</f>
        <v>83.199499999999915</v>
      </c>
    </row>
    <row r="1985" spans="1:9" x14ac:dyDescent="0.25">
      <c r="A1985" s="1">
        <v>50624</v>
      </c>
      <c r="B1985">
        <f t="shared" si="30"/>
        <v>83.199499999999915</v>
      </c>
      <c r="C1985" t="s">
        <v>10</v>
      </c>
      <c r="D1985">
        <v>14.6</v>
      </c>
      <c r="E1985">
        <v>0</v>
      </c>
      <c r="F1985">
        <f>IF(martianeum[[#This Row],[zawartosc '[%']]]&gt;=1,martianeum[[#This Row],[masa '[kg']]]*martianeum[[#This Row],[zawartosc '[%']]]*0.01,0)</f>
        <v>0</v>
      </c>
      <c r="G1985">
        <f>martianeum[[#This Row],[stan_magazynu '[kg']]]+martianeum[[#This Row],[ile_kg_materiału_z_ładunku]]</f>
        <v>83.199499999999915</v>
      </c>
      <c r="H1985">
        <f>IF(martianeum[[#This Row],[stan_po_wydobyciu_z_ładunku]]&gt;=100,100,0)</f>
        <v>0</v>
      </c>
      <c r="I1985">
        <f>martianeum[[#This Row],[stan_po_wydobyciu_z_ładunku]]-martianeum[[#This Row],[ile_zabiera_na_orbite]]</f>
        <v>83.199499999999915</v>
      </c>
    </row>
    <row r="1986" spans="1:9" x14ac:dyDescent="0.25">
      <c r="A1986" s="1">
        <v>50625</v>
      </c>
      <c r="B1986">
        <f t="shared" si="30"/>
        <v>83.199499999999915</v>
      </c>
      <c r="C1986" t="s">
        <v>9</v>
      </c>
      <c r="D1986">
        <v>17.399999999999999</v>
      </c>
      <c r="E1986">
        <v>7.8</v>
      </c>
      <c r="F1986">
        <f>IF(martianeum[[#This Row],[zawartosc '[%']]]&gt;=1,martianeum[[#This Row],[masa '[kg']]]*martianeum[[#This Row],[zawartosc '[%']]]*0.01,0)</f>
        <v>1.3572</v>
      </c>
      <c r="G1986">
        <f>martianeum[[#This Row],[stan_magazynu '[kg']]]+martianeum[[#This Row],[ile_kg_materiału_z_ładunku]]</f>
        <v>84.556699999999921</v>
      </c>
      <c r="H1986">
        <f>IF(martianeum[[#This Row],[stan_po_wydobyciu_z_ładunku]]&gt;=100,100,0)</f>
        <v>0</v>
      </c>
      <c r="I1986">
        <f>martianeum[[#This Row],[stan_po_wydobyciu_z_ładunku]]-martianeum[[#This Row],[ile_zabiera_na_orbite]]</f>
        <v>84.556699999999921</v>
      </c>
    </row>
    <row r="1987" spans="1:9" x14ac:dyDescent="0.25">
      <c r="A1987" s="1">
        <v>50626</v>
      </c>
      <c r="B1987">
        <f t="shared" si="30"/>
        <v>84.556699999999921</v>
      </c>
      <c r="C1987" t="s">
        <v>10</v>
      </c>
      <c r="D1987">
        <v>27.4</v>
      </c>
      <c r="E1987">
        <v>0</v>
      </c>
      <c r="F1987">
        <f>IF(martianeum[[#This Row],[zawartosc '[%']]]&gt;=1,martianeum[[#This Row],[masa '[kg']]]*martianeum[[#This Row],[zawartosc '[%']]]*0.01,0)</f>
        <v>0</v>
      </c>
      <c r="G1987">
        <f>martianeum[[#This Row],[stan_magazynu '[kg']]]+martianeum[[#This Row],[ile_kg_materiału_z_ładunku]]</f>
        <v>84.556699999999921</v>
      </c>
      <c r="H1987">
        <f>IF(martianeum[[#This Row],[stan_po_wydobyciu_z_ładunku]]&gt;=100,100,0)</f>
        <v>0</v>
      </c>
      <c r="I1987">
        <f>martianeum[[#This Row],[stan_po_wydobyciu_z_ładunku]]-martianeum[[#This Row],[ile_zabiera_na_orbite]]</f>
        <v>84.556699999999921</v>
      </c>
    </row>
    <row r="1988" spans="1:9" x14ac:dyDescent="0.25">
      <c r="A1988" s="1">
        <v>50627</v>
      </c>
      <c r="B1988">
        <f t="shared" ref="B1988:B2051" si="31">I1987</f>
        <v>84.556699999999921</v>
      </c>
      <c r="C1988" t="s">
        <v>19</v>
      </c>
      <c r="D1988">
        <v>15.2</v>
      </c>
      <c r="E1988">
        <v>5.9</v>
      </c>
      <c r="F1988">
        <f>IF(martianeum[[#This Row],[zawartosc '[%']]]&gt;=1,martianeum[[#This Row],[masa '[kg']]]*martianeum[[#This Row],[zawartosc '[%']]]*0.01,0)</f>
        <v>0.89680000000000004</v>
      </c>
      <c r="G1988">
        <f>martianeum[[#This Row],[stan_magazynu '[kg']]]+martianeum[[#This Row],[ile_kg_materiału_z_ładunku]]</f>
        <v>85.45349999999992</v>
      </c>
      <c r="H1988">
        <f>IF(martianeum[[#This Row],[stan_po_wydobyciu_z_ładunku]]&gt;=100,100,0)</f>
        <v>0</v>
      </c>
      <c r="I1988">
        <f>martianeum[[#This Row],[stan_po_wydobyciu_z_ładunku]]-martianeum[[#This Row],[ile_zabiera_na_orbite]]</f>
        <v>85.45349999999992</v>
      </c>
    </row>
    <row r="1989" spans="1:9" x14ac:dyDescent="0.25">
      <c r="A1989" s="1">
        <v>50628</v>
      </c>
      <c r="B1989">
        <f t="shared" si="31"/>
        <v>85.45349999999992</v>
      </c>
      <c r="C1989" t="s">
        <v>29</v>
      </c>
      <c r="D1989">
        <v>11.6</v>
      </c>
      <c r="E1989">
        <v>0</v>
      </c>
      <c r="F1989">
        <f>IF(martianeum[[#This Row],[zawartosc '[%']]]&gt;=1,martianeum[[#This Row],[masa '[kg']]]*martianeum[[#This Row],[zawartosc '[%']]]*0.01,0)</f>
        <v>0</v>
      </c>
      <c r="G1989">
        <f>martianeum[[#This Row],[stan_magazynu '[kg']]]+martianeum[[#This Row],[ile_kg_materiału_z_ładunku]]</f>
        <v>85.45349999999992</v>
      </c>
      <c r="H1989">
        <f>IF(martianeum[[#This Row],[stan_po_wydobyciu_z_ładunku]]&gt;=100,100,0)</f>
        <v>0</v>
      </c>
      <c r="I1989">
        <f>martianeum[[#This Row],[stan_po_wydobyciu_z_ładunku]]-martianeum[[#This Row],[ile_zabiera_na_orbite]]</f>
        <v>85.45349999999992</v>
      </c>
    </row>
    <row r="1990" spans="1:9" x14ac:dyDescent="0.25">
      <c r="A1990" s="1">
        <v>50629</v>
      </c>
      <c r="B1990">
        <f t="shared" si="31"/>
        <v>85.45349999999992</v>
      </c>
      <c r="C1990" t="s">
        <v>26</v>
      </c>
      <c r="D1990">
        <v>10.8</v>
      </c>
      <c r="E1990">
        <v>1.6</v>
      </c>
      <c r="F1990">
        <f>IF(martianeum[[#This Row],[zawartosc '[%']]]&gt;=1,martianeum[[#This Row],[masa '[kg']]]*martianeum[[#This Row],[zawartosc '[%']]]*0.01,0)</f>
        <v>0.17280000000000001</v>
      </c>
      <c r="G1990">
        <f>martianeum[[#This Row],[stan_magazynu '[kg']]]+martianeum[[#This Row],[ile_kg_materiału_z_ładunku]]</f>
        <v>85.626299999999915</v>
      </c>
      <c r="H1990">
        <f>IF(martianeum[[#This Row],[stan_po_wydobyciu_z_ładunku]]&gt;=100,100,0)</f>
        <v>0</v>
      </c>
      <c r="I1990">
        <f>martianeum[[#This Row],[stan_po_wydobyciu_z_ładunku]]-martianeum[[#This Row],[ile_zabiera_na_orbite]]</f>
        <v>85.626299999999915</v>
      </c>
    </row>
    <row r="1991" spans="1:9" x14ac:dyDescent="0.25">
      <c r="A1991" s="1">
        <v>50630</v>
      </c>
      <c r="B1991">
        <f t="shared" si="31"/>
        <v>85.626299999999915</v>
      </c>
      <c r="C1991" t="s">
        <v>22</v>
      </c>
      <c r="D1991">
        <v>12</v>
      </c>
      <c r="E1991">
        <v>3.9</v>
      </c>
      <c r="F1991">
        <f>IF(martianeum[[#This Row],[zawartosc '[%']]]&gt;=1,martianeum[[#This Row],[masa '[kg']]]*martianeum[[#This Row],[zawartosc '[%']]]*0.01,0)</f>
        <v>0.46799999999999997</v>
      </c>
      <c r="G1991">
        <f>martianeum[[#This Row],[stan_magazynu '[kg']]]+martianeum[[#This Row],[ile_kg_materiału_z_ładunku]]</f>
        <v>86.094299999999919</v>
      </c>
      <c r="H1991">
        <f>IF(martianeum[[#This Row],[stan_po_wydobyciu_z_ładunku]]&gt;=100,100,0)</f>
        <v>0</v>
      </c>
      <c r="I1991">
        <f>martianeum[[#This Row],[stan_po_wydobyciu_z_ładunku]]-martianeum[[#This Row],[ile_zabiera_na_orbite]]</f>
        <v>86.094299999999919</v>
      </c>
    </row>
    <row r="1992" spans="1:9" x14ac:dyDescent="0.25">
      <c r="A1992" s="1">
        <v>50631</v>
      </c>
      <c r="B1992">
        <f t="shared" si="31"/>
        <v>86.094299999999919</v>
      </c>
      <c r="C1992" t="s">
        <v>26</v>
      </c>
      <c r="D1992">
        <v>14</v>
      </c>
      <c r="E1992">
        <v>5</v>
      </c>
      <c r="F1992">
        <f>IF(martianeum[[#This Row],[zawartosc '[%']]]&gt;=1,martianeum[[#This Row],[masa '[kg']]]*martianeum[[#This Row],[zawartosc '[%']]]*0.01,0)</f>
        <v>0.70000000000000007</v>
      </c>
      <c r="G1992">
        <f>martianeum[[#This Row],[stan_magazynu '[kg']]]+martianeum[[#This Row],[ile_kg_materiału_z_ładunku]]</f>
        <v>86.794299999999922</v>
      </c>
      <c r="H1992">
        <f>IF(martianeum[[#This Row],[stan_po_wydobyciu_z_ładunku]]&gt;=100,100,0)</f>
        <v>0</v>
      </c>
      <c r="I1992">
        <f>martianeum[[#This Row],[stan_po_wydobyciu_z_ładunku]]-martianeum[[#This Row],[ile_zabiera_na_orbite]]</f>
        <v>86.794299999999922</v>
      </c>
    </row>
    <row r="1993" spans="1:9" x14ac:dyDescent="0.25">
      <c r="A1993" s="1">
        <v>50632</v>
      </c>
      <c r="B1993">
        <f t="shared" si="31"/>
        <v>86.794299999999922</v>
      </c>
      <c r="C1993" t="s">
        <v>19</v>
      </c>
      <c r="D1993">
        <v>26.4</v>
      </c>
      <c r="E1993">
        <v>0</v>
      </c>
      <c r="F1993">
        <f>IF(martianeum[[#This Row],[zawartosc '[%']]]&gt;=1,martianeum[[#This Row],[masa '[kg']]]*martianeum[[#This Row],[zawartosc '[%']]]*0.01,0)</f>
        <v>0</v>
      </c>
      <c r="G1993">
        <f>martianeum[[#This Row],[stan_magazynu '[kg']]]+martianeum[[#This Row],[ile_kg_materiału_z_ładunku]]</f>
        <v>86.794299999999922</v>
      </c>
      <c r="H1993">
        <f>IF(martianeum[[#This Row],[stan_po_wydobyciu_z_ładunku]]&gt;=100,100,0)</f>
        <v>0</v>
      </c>
      <c r="I1993">
        <f>martianeum[[#This Row],[stan_po_wydobyciu_z_ładunku]]-martianeum[[#This Row],[ile_zabiera_na_orbite]]</f>
        <v>86.794299999999922</v>
      </c>
    </row>
    <row r="1994" spans="1:9" x14ac:dyDescent="0.25">
      <c r="A1994" s="1">
        <v>50633</v>
      </c>
      <c r="B1994">
        <f t="shared" si="31"/>
        <v>86.794299999999922</v>
      </c>
      <c r="C1994" t="s">
        <v>15</v>
      </c>
      <c r="D1994">
        <v>23</v>
      </c>
      <c r="E1994">
        <v>20.100000000000001</v>
      </c>
      <c r="F1994">
        <f>IF(martianeum[[#This Row],[zawartosc '[%']]]&gt;=1,martianeum[[#This Row],[masa '[kg']]]*martianeum[[#This Row],[zawartosc '[%']]]*0.01,0)</f>
        <v>4.6230000000000002</v>
      </c>
      <c r="G1994">
        <f>martianeum[[#This Row],[stan_magazynu '[kg']]]+martianeum[[#This Row],[ile_kg_materiału_z_ładunku]]</f>
        <v>91.417299999999926</v>
      </c>
      <c r="H1994">
        <f>IF(martianeum[[#This Row],[stan_po_wydobyciu_z_ładunku]]&gt;=100,100,0)</f>
        <v>0</v>
      </c>
      <c r="I1994">
        <f>martianeum[[#This Row],[stan_po_wydobyciu_z_ładunku]]-martianeum[[#This Row],[ile_zabiera_na_orbite]]</f>
        <v>91.417299999999926</v>
      </c>
    </row>
    <row r="1995" spans="1:9" x14ac:dyDescent="0.25">
      <c r="A1995" s="1">
        <v>50634</v>
      </c>
      <c r="B1995">
        <f t="shared" si="31"/>
        <v>91.417299999999926</v>
      </c>
      <c r="C1995" t="s">
        <v>8</v>
      </c>
      <c r="D1995">
        <v>20.5</v>
      </c>
      <c r="E1995">
        <v>1.1000000000000001</v>
      </c>
      <c r="F1995">
        <f>IF(martianeum[[#This Row],[zawartosc '[%']]]&gt;=1,martianeum[[#This Row],[masa '[kg']]]*martianeum[[#This Row],[zawartosc '[%']]]*0.01,0)</f>
        <v>0.22550000000000001</v>
      </c>
      <c r="G1995">
        <f>martianeum[[#This Row],[stan_magazynu '[kg']]]+martianeum[[#This Row],[ile_kg_materiału_z_ładunku]]</f>
        <v>91.642799999999923</v>
      </c>
      <c r="H1995">
        <f>IF(martianeum[[#This Row],[stan_po_wydobyciu_z_ładunku]]&gt;=100,100,0)</f>
        <v>0</v>
      </c>
      <c r="I1995">
        <f>martianeum[[#This Row],[stan_po_wydobyciu_z_ładunku]]-martianeum[[#This Row],[ile_zabiera_na_orbite]]</f>
        <v>91.642799999999923</v>
      </c>
    </row>
    <row r="1996" spans="1:9" x14ac:dyDescent="0.25">
      <c r="A1996" s="1">
        <v>50635</v>
      </c>
      <c r="B1996">
        <f t="shared" si="31"/>
        <v>91.642799999999923</v>
      </c>
      <c r="C1996" t="s">
        <v>14</v>
      </c>
      <c r="D1996">
        <v>15.9</v>
      </c>
      <c r="E1996">
        <v>3.1</v>
      </c>
      <c r="F1996">
        <f>IF(martianeum[[#This Row],[zawartosc '[%']]]&gt;=1,martianeum[[#This Row],[masa '[kg']]]*martianeum[[#This Row],[zawartosc '[%']]]*0.01,0)</f>
        <v>0.4929</v>
      </c>
      <c r="G1996">
        <f>martianeum[[#This Row],[stan_magazynu '[kg']]]+martianeum[[#This Row],[ile_kg_materiału_z_ładunku]]</f>
        <v>92.135699999999929</v>
      </c>
      <c r="H1996">
        <f>IF(martianeum[[#This Row],[stan_po_wydobyciu_z_ładunku]]&gt;=100,100,0)</f>
        <v>0</v>
      </c>
      <c r="I1996">
        <f>martianeum[[#This Row],[stan_po_wydobyciu_z_ładunku]]-martianeum[[#This Row],[ile_zabiera_na_orbite]]</f>
        <v>92.135699999999929</v>
      </c>
    </row>
    <row r="1997" spans="1:9" x14ac:dyDescent="0.25">
      <c r="A1997" s="1">
        <v>50636</v>
      </c>
      <c r="B1997">
        <f t="shared" si="31"/>
        <v>92.135699999999929</v>
      </c>
      <c r="C1997" t="s">
        <v>10</v>
      </c>
      <c r="D1997">
        <v>20.8</v>
      </c>
      <c r="E1997">
        <v>6.9</v>
      </c>
      <c r="F1997">
        <f>IF(martianeum[[#This Row],[zawartosc '[%']]]&gt;=1,martianeum[[#This Row],[masa '[kg']]]*martianeum[[#This Row],[zawartosc '[%']]]*0.01,0)</f>
        <v>1.4352</v>
      </c>
      <c r="G1997">
        <f>martianeum[[#This Row],[stan_magazynu '[kg']]]+martianeum[[#This Row],[ile_kg_materiału_z_ładunku]]</f>
        <v>93.570899999999924</v>
      </c>
      <c r="H1997">
        <f>IF(martianeum[[#This Row],[stan_po_wydobyciu_z_ładunku]]&gt;=100,100,0)</f>
        <v>0</v>
      </c>
      <c r="I1997">
        <f>martianeum[[#This Row],[stan_po_wydobyciu_z_ładunku]]-martianeum[[#This Row],[ile_zabiera_na_orbite]]</f>
        <v>93.570899999999924</v>
      </c>
    </row>
    <row r="1998" spans="1:9" x14ac:dyDescent="0.25">
      <c r="A1998" s="1">
        <v>50637</v>
      </c>
      <c r="B1998">
        <f t="shared" si="31"/>
        <v>93.570899999999924</v>
      </c>
      <c r="C1998" t="s">
        <v>21</v>
      </c>
      <c r="D1998">
        <v>12.9</v>
      </c>
      <c r="E1998">
        <v>1.5</v>
      </c>
      <c r="F1998">
        <f>IF(martianeum[[#This Row],[zawartosc '[%']]]&gt;=1,martianeum[[#This Row],[masa '[kg']]]*martianeum[[#This Row],[zawartosc '[%']]]*0.01,0)</f>
        <v>0.19350000000000001</v>
      </c>
      <c r="G1998">
        <f>martianeum[[#This Row],[stan_magazynu '[kg']]]+martianeum[[#This Row],[ile_kg_materiału_z_ładunku]]</f>
        <v>93.764399999999924</v>
      </c>
      <c r="H1998">
        <f>IF(martianeum[[#This Row],[stan_po_wydobyciu_z_ładunku]]&gt;=100,100,0)</f>
        <v>0</v>
      </c>
      <c r="I1998">
        <f>martianeum[[#This Row],[stan_po_wydobyciu_z_ładunku]]-martianeum[[#This Row],[ile_zabiera_na_orbite]]</f>
        <v>93.764399999999924</v>
      </c>
    </row>
    <row r="1999" spans="1:9" x14ac:dyDescent="0.25">
      <c r="A1999" s="1">
        <v>50638</v>
      </c>
      <c r="B1999">
        <f t="shared" si="31"/>
        <v>93.764399999999924</v>
      </c>
      <c r="C1999" t="s">
        <v>19</v>
      </c>
      <c r="D1999">
        <v>11.6</v>
      </c>
      <c r="E1999">
        <v>15.8</v>
      </c>
      <c r="F1999">
        <f>IF(martianeum[[#This Row],[zawartosc '[%']]]&gt;=1,martianeum[[#This Row],[masa '[kg']]]*martianeum[[#This Row],[zawartosc '[%']]]*0.01,0)</f>
        <v>1.8328</v>
      </c>
      <c r="G1999">
        <f>martianeum[[#This Row],[stan_magazynu '[kg']]]+martianeum[[#This Row],[ile_kg_materiału_z_ładunku]]</f>
        <v>95.59719999999993</v>
      </c>
      <c r="H1999">
        <f>IF(martianeum[[#This Row],[stan_po_wydobyciu_z_ładunku]]&gt;=100,100,0)</f>
        <v>0</v>
      </c>
      <c r="I1999">
        <f>martianeum[[#This Row],[stan_po_wydobyciu_z_ładunku]]-martianeum[[#This Row],[ile_zabiera_na_orbite]]</f>
        <v>95.59719999999993</v>
      </c>
    </row>
    <row r="2000" spans="1:9" x14ac:dyDescent="0.25">
      <c r="A2000" s="1">
        <v>50639</v>
      </c>
      <c r="B2000">
        <f t="shared" si="31"/>
        <v>95.59719999999993</v>
      </c>
      <c r="C2000" t="s">
        <v>13</v>
      </c>
      <c r="D2000">
        <v>25.6</v>
      </c>
      <c r="E2000">
        <v>0</v>
      </c>
      <c r="F2000">
        <f>IF(martianeum[[#This Row],[zawartosc '[%']]]&gt;=1,martianeum[[#This Row],[masa '[kg']]]*martianeum[[#This Row],[zawartosc '[%']]]*0.01,0)</f>
        <v>0</v>
      </c>
      <c r="G2000">
        <f>martianeum[[#This Row],[stan_magazynu '[kg']]]+martianeum[[#This Row],[ile_kg_materiału_z_ładunku]]</f>
        <v>95.59719999999993</v>
      </c>
      <c r="H2000">
        <f>IF(martianeum[[#This Row],[stan_po_wydobyciu_z_ładunku]]&gt;=100,100,0)</f>
        <v>0</v>
      </c>
      <c r="I2000">
        <f>martianeum[[#This Row],[stan_po_wydobyciu_z_ładunku]]-martianeum[[#This Row],[ile_zabiera_na_orbite]]</f>
        <v>95.59719999999993</v>
      </c>
    </row>
    <row r="2001" spans="1:9" x14ac:dyDescent="0.25">
      <c r="A2001" s="1">
        <v>50640</v>
      </c>
      <c r="B2001">
        <f t="shared" si="31"/>
        <v>95.59719999999993</v>
      </c>
      <c r="C2001" t="s">
        <v>7</v>
      </c>
      <c r="D2001">
        <v>15.7</v>
      </c>
      <c r="E2001">
        <v>6.7</v>
      </c>
      <c r="F2001">
        <f>IF(martianeum[[#This Row],[zawartosc '[%']]]&gt;=1,martianeum[[#This Row],[masa '[kg']]]*martianeum[[#This Row],[zawartosc '[%']]]*0.01,0)</f>
        <v>1.0519000000000001</v>
      </c>
      <c r="G2001">
        <f>martianeum[[#This Row],[stan_magazynu '[kg']]]+martianeum[[#This Row],[ile_kg_materiału_z_ładunku]]</f>
        <v>96.649099999999933</v>
      </c>
      <c r="H2001">
        <f>IF(martianeum[[#This Row],[stan_po_wydobyciu_z_ładunku]]&gt;=100,100,0)</f>
        <v>0</v>
      </c>
      <c r="I2001">
        <f>martianeum[[#This Row],[stan_po_wydobyciu_z_ładunku]]-martianeum[[#This Row],[ile_zabiera_na_orbite]]</f>
        <v>96.649099999999933</v>
      </c>
    </row>
    <row r="2002" spans="1:9" x14ac:dyDescent="0.25">
      <c r="A2002" s="1">
        <v>50641</v>
      </c>
      <c r="B2002">
        <f t="shared" si="31"/>
        <v>96.649099999999933</v>
      </c>
      <c r="C2002" t="s">
        <v>14</v>
      </c>
      <c r="D2002">
        <v>25.5</v>
      </c>
      <c r="E2002">
        <v>0</v>
      </c>
      <c r="F2002">
        <f>IF(martianeum[[#This Row],[zawartosc '[%']]]&gt;=1,martianeum[[#This Row],[masa '[kg']]]*martianeum[[#This Row],[zawartosc '[%']]]*0.01,0)</f>
        <v>0</v>
      </c>
      <c r="G2002">
        <f>martianeum[[#This Row],[stan_magazynu '[kg']]]+martianeum[[#This Row],[ile_kg_materiału_z_ładunku]]</f>
        <v>96.649099999999933</v>
      </c>
      <c r="H2002">
        <f>IF(martianeum[[#This Row],[stan_po_wydobyciu_z_ładunku]]&gt;=100,100,0)</f>
        <v>0</v>
      </c>
      <c r="I2002">
        <f>martianeum[[#This Row],[stan_po_wydobyciu_z_ładunku]]-martianeum[[#This Row],[ile_zabiera_na_orbite]]</f>
        <v>96.649099999999933</v>
      </c>
    </row>
    <row r="2003" spans="1:9" x14ac:dyDescent="0.25">
      <c r="A2003" s="1">
        <v>50642</v>
      </c>
      <c r="B2003">
        <f t="shared" si="31"/>
        <v>96.649099999999933</v>
      </c>
      <c r="C2003" t="s">
        <v>22</v>
      </c>
      <c r="D2003">
        <v>19.5</v>
      </c>
      <c r="E2003">
        <v>3.4</v>
      </c>
      <c r="F2003">
        <f>IF(martianeum[[#This Row],[zawartosc '[%']]]&gt;=1,martianeum[[#This Row],[masa '[kg']]]*martianeum[[#This Row],[zawartosc '[%']]]*0.01,0)</f>
        <v>0.66300000000000003</v>
      </c>
      <c r="G2003">
        <f>martianeum[[#This Row],[stan_magazynu '[kg']]]+martianeum[[#This Row],[ile_kg_materiału_z_ładunku]]</f>
        <v>97.31209999999993</v>
      </c>
      <c r="H2003">
        <f>IF(martianeum[[#This Row],[stan_po_wydobyciu_z_ładunku]]&gt;=100,100,0)</f>
        <v>0</v>
      </c>
      <c r="I2003">
        <f>martianeum[[#This Row],[stan_po_wydobyciu_z_ładunku]]-martianeum[[#This Row],[ile_zabiera_na_orbite]]</f>
        <v>97.31209999999993</v>
      </c>
    </row>
    <row r="2004" spans="1:9" x14ac:dyDescent="0.25">
      <c r="A2004" s="1">
        <v>50643</v>
      </c>
      <c r="B2004">
        <f t="shared" si="31"/>
        <v>97.31209999999993</v>
      </c>
      <c r="C2004" t="s">
        <v>25</v>
      </c>
      <c r="D2004">
        <v>14.1</v>
      </c>
      <c r="E2004">
        <v>0</v>
      </c>
      <c r="F2004">
        <f>IF(martianeum[[#This Row],[zawartosc '[%']]]&gt;=1,martianeum[[#This Row],[masa '[kg']]]*martianeum[[#This Row],[zawartosc '[%']]]*0.01,0)</f>
        <v>0</v>
      </c>
      <c r="G2004">
        <f>martianeum[[#This Row],[stan_magazynu '[kg']]]+martianeum[[#This Row],[ile_kg_materiału_z_ładunku]]</f>
        <v>97.31209999999993</v>
      </c>
      <c r="H2004">
        <f>IF(martianeum[[#This Row],[stan_po_wydobyciu_z_ładunku]]&gt;=100,100,0)</f>
        <v>0</v>
      </c>
      <c r="I2004">
        <f>martianeum[[#This Row],[stan_po_wydobyciu_z_ładunku]]-martianeum[[#This Row],[ile_zabiera_na_orbite]]</f>
        <v>97.31209999999993</v>
      </c>
    </row>
    <row r="2005" spans="1:9" x14ac:dyDescent="0.25">
      <c r="A2005" s="1">
        <v>50644</v>
      </c>
      <c r="B2005">
        <f t="shared" si="31"/>
        <v>97.31209999999993</v>
      </c>
      <c r="C2005" t="s">
        <v>6</v>
      </c>
      <c r="D2005">
        <v>26.4</v>
      </c>
      <c r="E2005">
        <v>0</v>
      </c>
      <c r="F2005">
        <f>IF(martianeum[[#This Row],[zawartosc '[%']]]&gt;=1,martianeum[[#This Row],[masa '[kg']]]*martianeum[[#This Row],[zawartosc '[%']]]*0.01,0)</f>
        <v>0</v>
      </c>
      <c r="G2005">
        <f>martianeum[[#This Row],[stan_magazynu '[kg']]]+martianeum[[#This Row],[ile_kg_materiału_z_ładunku]]</f>
        <v>97.31209999999993</v>
      </c>
      <c r="H2005">
        <f>IF(martianeum[[#This Row],[stan_po_wydobyciu_z_ładunku]]&gt;=100,100,0)</f>
        <v>0</v>
      </c>
      <c r="I2005">
        <f>martianeum[[#This Row],[stan_po_wydobyciu_z_ładunku]]-martianeum[[#This Row],[ile_zabiera_na_orbite]]</f>
        <v>97.31209999999993</v>
      </c>
    </row>
    <row r="2006" spans="1:9" x14ac:dyDescent="0.25">
      <c r="A2006" s="1">
        <v>50645</v>
      </c>
      <c r="B2006">
        <f t="shared" si="31"/>
        <v>97.31209999999993</v>
      </c>
      <c r="C2006" t="s">
        <v>15</v>
      </c>
      <c r="D2006">
        <v>11.7</v>
      </c>
      <c r="E2006">
        <v>8.4</v>
      </c>
      <c r="F2006">
        <f>IF(martianeum[[#This Row],[zawartosc '[%']]]&gt;=1,martianeum[[#This Row],[masa '[kg']]]*martianeum[[#This Row],[zawartosc '[%']]]*0.01,0)</f>
        <v>0.98280000000000001</v>
      </c>
      <c r="G2006">
        <f>martianeum[[#This Row],[stan_magazynu '[kg']]]+martianeum[[#This Row],[ile_kg_materiału_z_ładunku]]</f>
        <v>98.294899999999927</v>
      </c>
      <c r="H2006">
        <f>IF(martianeum[[#This Row],[stan_po_wydobyciu_z_ładunku]]&gt;=100,100,0)</f>
        <v>0</v>
      </c>
      <c r="I2006">
        <f>martianeum[[#This Row],[stan_po_wydobyciu_z_ładunku]]-martianeum[[#This Row],[ile_zabiera_na_orbite]]</f>
        <v>98.294899999999927</v>
      </c>
    </row>
    <row r="2007" spans="1:9" x14ac:dyDescent="0.25">
      <c r="A2007" s="1">
        <v>50646</v>
      </c>
      <c r="B2007">
        <f t="shared" si="31"/>
        <v>98.294899999999927</v>
      </c>
      <c r="C2007" t="s">
        <v>25</v>
      </c>
      <c r="D2007">
        <v>28</v>
      </c>
      <c r="E2007">
        <v>0</v>
      </c>
      <c r="F2007">
        <f>IF(martianeum[[#This Row],[zawartosc '[%']]]&gt;=1,martianeum[[#This Row],[masa '[kg']]]*martianeum[[#This Row],[zawartosc '[%']]]*0.01,0)</f>
        <v>0</v>
      </c>
      <c r="G2007">
        <f>martianeum[[#This Row],[stan_magazynu '[kg']]]+martianeum[[#This Row],[ile_kg_materiału_z_ładunku]]</f>
        <v>98.294899999999927</v>
      </c>
      <c r="H2007">
        <f>IF(martianeum[[#This Row],[stan_po_wydobyciu_z_ładunku]]&gt;=100,100,0)</f>
        <v>0</v>
      </c>
      <c r="I2007">
        <f>martianeum[[#This Row],[stan_po_wydobyciu_z_ładunku]]-martianeum[[#This Row],[ile_zabiera_na_orbite]]</f>
        <v>98.294899999999927</v>
      </c>
    </row>
    <row r="2008" spans="1:9" x14ac:dyDescent="0.25">
      <c r="A2008" s="1">
        <v>50647</v>
      </c>
      <c r="B2008">
        <f t="shared" si="31"/>
        <v>98.294899999999927</v>
      </c>
      <c r="C2008" t="s">
        <v>17</v>
      </c>
      <c r="D2008">
        <v>13</v>
      </c>
      <c r="E2008">
        <v>0.1</v>
      </c>
      <c r="F2008">
        <f>IF(martianeum[[#This Row],[zawartosc '[%']]]&gt;=1,martianeum[[#This Row],[masa '[kg']]]*martianeum[[#This Row],[zawartosc '[%']]]*0.01,0)</f>
        <v>0</v>
      </c>
      <c r="G2008">
        <f>martianeum[[#This Row],[stan_magazynu '[kg']]]+martianeum[[#This Row],[ile_kg_materiału_z_ładunku]]</f>
        <v>98.294899999999927</v>
      </c>
      <c r="H2008">
        <f>IF(martianeum[[#This Row],[stan_po_wydobyciu_z_ładunku]]&gt;=100,100,0)</f>
        <v>0</v>
      </c>
      <c r="I2008">
        <f>martianeum[[#This Row],[stan_po_wydobyciu_z_ładunku]]-martianeum[[#This Row],[ile_zabiera_na_orbite]]</f>
        <v>98.294899999999927</v>
      </c>
    </row>
    <row r="2009" spans="1:9" x14ac:dyDescent="0.25">
      <c r="A2009" s="1">
        <v>50648</v>
      </c>
      <c r="B2009">
        <f t="shared" si="31"/>
        <v>98.294899999999927</v>
      </c>
      <c r="C2009" t="s">
        <v>11</v>
      </c>
      <c r="D2009">
        <v>10.8</v>
      </c>
      <c r="E2009">
        <v>11.3</v>
      </c>
      <c r="F2009">
        <f>IF(martianeum[[#This Row],[zawartosc '[%']]]&gt;=1,martianeum[[#This Row],[masa '[kg']]]*martianeum[[#This Row],[zawartosc '[%']]]*0.01,0)</f>
        <v>1.2204000000000002</v>
      </c>
      <c r="G2009">
        <f>martianeum[[#This Row],[stan_magazynu '[kg']]]+martianeum[[#This Row],[ile_kg_materiału_z_ładunku]]</f>
        <v>99.515299999999925</v>
      </c>
      <c r="H2009">
        <f>IF(martianeum[[#This Row],[stan_po_wydobyciu_z_ładunku]]&gt;=100,100,0)</f>
        <v>0</v>
      </c>
      <c r="I2009">
        <f>martianeum[[#This Row],[stan_po_wydobyciu_z_ładunku]]-martianeum[[#This Row],[ile_zabiera_na_orbite]]</f>
        <v>99.515299999999925</v>
      </c>
    </row>
    <row r="2010" spans="1:9" x14ac:dyDescent="0.25">
      <c r="A2010" s="1">
        <v>50649</v>
      </c>
      <c r="B2010">
        <f t="shared" si="31"/>
        <v>99.515299999999925</v>
      </c>
      <c r="C2010" t="s">
        <v>11</v>
      </c>
      <c r="D2010">
        <v>26.4</v>
      </c>
      <c r="E2010">
        <v>18.7</v>
      </c>
      <c r="F2010">
        <f>IF(martianeum[[#This Row],[zawartosc '[%']]]&gt;=1,martianeum[[#This Row],[masa '[kg']]]*martianeum[[#This Row],[zawartosc '[%']]]*0.01,0)</f>
        <v>4.9367999999999999</v>
      </c>
      <c r="G2010">
        <f>martianeum[[#This Row],[stan_magazynu '[kg']]]+martianeum[[#This Row],[ile_kg_materiału_z_ładunku]]</f>
        <v>104.45209999999993</v>
      </c>
      <c r="H2010">
        <f>IF(martianeum[[#This Row],[stan_po_wydobyciu_z_ładunku]]&gt;=100,100,0)</f>
        <v>100</v>
      </c>
      <c r="I2010">
        <f>martianeum[[#This Row],[stan_po_wydobyciu_z_ładunku]]-martianeum[[#This Row],[ile_zabiera_na_orbite]]</f>
        <v>4.4520999999999304</v>
      </c>
    </row>
    <row r="2011" spans="1:9" x14ac:dyDescent="0.25">
      <c r="A2011" s="1">
        <v>50650</v>
      </c>
      <c r="B2011">
        <f t="shared" si="31"/>
        <v>4.4520999999999304</v>
      </c>
      <c r="C2011" t="s">
        <v>19</v>
      </c>
      <c r="D2011">
        <v>26.7</v>
      </c>
      <c r="E2011">
        <v>3.9</v>
      </c>
      <c r="F2011">
        <f>IF(martianeum[[#This Row],[zawartosc '[%']]]&gt;=1,martianeum[[#This Row],[masa '[kg']]]*martianeum[[#This Row],[zawartosc '[%']]]*0.01,0)</f>
        <v>1.0412999999999999</v>
      </c>
      <c r="G2011">
        <f>martianeum[[#This Row],[stan_magazynu '[kg']]]+martianeum[[#This Row],[ile_kg_materiału_z_ładunku]]</f>
        <v>5.4933999999999301</v>
      </c>
      <c r="H2011">
        <f>IF(martianeum[[#This Row],[stan_po_wydobyciu_z_ładunku]]&gt;=100,100,0)</f>
        <v>0</v>
      </c>
      <c r="I2011">
        <f>martianeum[[#This Row],[stan_po_wydobyciu_z_ładunku]]-martianeum[[#This Row],[ile_zabiera_na_orbite]]</f>
        <v>5.4933999999999301</v>
      </c>
    </row>
    <row r="2012" spans="1:9" x14ac:dyDescent="0.25">
      <c r="A2012" s="1">
        <v>50651</v>
      </c>
      <c r="B2012">
        <f t="shared" si="31"/>
        <v>5.4933999999999301</v>
      </c>
      <c r="C2012" t="s">
        <v>11</v>
      </c>
      <c r="D2012">
        <v>11.7</v>
      </c>
      <c r="E2012">
        <v>13</v>
      </c>
      <c r="F2012">
        <f>IF(martianeum[[#This Row],[zawartosc '[%']]]&gt;=1,martianeum[[#This Row],[masa '[kg']]]*martianeum[[#This Row],[zawartosc '[%']]]*0.01,0)</f>
        <v>1.5209999999999999</v>
      </c>
      <c r="G2012">
        <f>martianeum[[#This Row],[stan_magazynu '[kg']]]+martianeum[[#This Row],[ile_kg_materiału_z_ładunku]]</f>
        <v>7.01439999999993</v>
      </c>
      <c r="H2012">
        <f>IF(martianeum[[#This Row],[stan_po_wydobyciu_z_ładunku]]&gt;=100,100,0)</f>
        <v>0</v>
      </c>
      <c r="I2012">
        <f>martianeum[[#This Row],[stan_po_wydobyciu_z_ładunku]]-martianeum[[#This Row],[ile_zabiera_na_orbite]]</f>
        <v>7.01439999999993</v>
      </c>
    </row>
    <row r="2013" spans="1:9" x14ac:dyDescent="0.25">
      <c r="A2013" s="1">
        <v>50652</v>
      </c>
      <c r="B2013">
        <f t="shared" si="31"/>
        <v>7.01439999999993</v>
      </c>
      <c r="C2013" t="s">
        <v>30</v>
      </c>
      <c r="D2013">
        <v>12</v>
      </c>
      <c r="E2013">
        <v>0.4</v>
      </c>
      <c r="F2013">
        <f>IF(martianeum[[#This Row],[zawartosc '[%']]]&gt;=1,martianeum[[#This Row],[masa '[kg']]]*martianeum[[#This Row],[zawartosc '[%']]]*0.01,0)</f>
        <v>0</v>
      </c>
      <c r="G2013">
        <f>martianeum[[#This Row],[stan_magazynu '[kg']]]+martianeum[[#This Row],[ile_kg_materiału_z_ładunku]]</f>
        <v>7.01439999999993</v>
      </c>
      <c r="H2013">
        <f>IF(martianeum[[#This Row],[stan_po_wydobyciu_z_ładunku]]&gt;=100,100,0)</f>
        <v>0</v>
      </c>
      <c r="I2013">
        <f>martianeum[[#This Row],[stan_po_wydobyciu_z_ładunku]]-martianeum[[#This Row],[ile_zabiera_na_orbite]]</f>
        <v>7.01439999999993</v>
      </c>
    </row>
    <row r="2014" spans="1:9" x14ac:dyDescent="0.25">
      <c r="A2014" s="1">
        <v>50653</v>
      </c>
      <c r="B2014">
        <f t="shared" si="31"/>
        <v>7.01439999999993</v>
      </c>
      <c r="C2014" t="s">
        <v>21</v>
      </c>
      <c r="D2014">
        <v>24.2</v>
      </c>
      <c r="E2014">
        <v>0.7</v>
      </c>
      <c r="F2014">
        <f>IF(martianeum[[#This Row],[zawartosc '[%']]]&gt;=1,martianeum[[#This Row],[masa '[kg']]]*martianeum[[#This Row],[zawartosc '[%']]]*0.01,0)</f>
        <v>0</v>
      </c>
      <c r="G2014">
        <f>martianeum[[#This Row],[stan_magazynu '[kg']]]+martianeum[[#This Row],[ile_kg_materiału_z_ładunku]]</f>
        <v>7.01439999999993</v>
      </c>
      <c r="H2014">
        <f>IF(martianeum[[#This Row],[stan_po_wydobyciu_z_ładunku]]&gt;=100,100,0)</f>
        <v>0</v>
      </c>
      <c r="I2014">
        <f>martianeum[[#This Row],[stan_po_wydobyciu_z_ładunku]]-martianeum[[#This Row],[ile_zabiera_na_orbite]]</f>
        <v>7.01439999999993</v>
      </c>
    </row>
    <row r="2015" spans="1:9" x14ac:dyDescent="0.25">
      <c r="A2015" s="1">
        <v>50654</v>
      </c>
      <c r="B2015">
        <f t="shared" si="31"/>
        <v>7.01439999999993</v>
      </c>
      <c r="C2015" t="s">
        <v>26</v>
      </c>
      <c r="D2015">
        <v>27.3</v>
      </c>
      <c r="E2015">
        <v>3.7</v>
      </c>
      <c r="F2015">
        <f>IF(martianeum[[#This Row],[zawartosc '[%']]]&gt;=1,martianeum[[#This Row],[masa '[kg']]]*martianeum[[#This Row],[zawartosc '[%']]]*0.01,0)</f>
        <v>1.0101</v>
      </c>
      <c r="G2015">
        <f>martianeum[[#This Row],[stan_magazynu '[kg']]]+martianeum[[#This Row],[ile_kg_materiału_z_ładunku]]</f>
        <v>8.0244999999999305</v>
      </c>
      <c r="H2015">
        <f>IF(martianeum[[#This Row],[stan_po_wydobyciu_z_ładunku]]&gt;=100,100,0)</f>
        <v>0</v>
      </c>
      <c r="I2015">
        <f>martianeum[[#This Row],[stan_po_wydobyciu_z_ładunku]]-martianeum[[#This Row],[ile_zabiera_na_orbite]]</f>
        <v>8.0244999999999305</v>
      </c>
    </row>
    <row r="2016" spans="1:9" x14ac:dyDescent="0.25">
      <c r="A2016" s="1">
        <v>50655</v>
      </c>
      <c r="B2016">
        <f t="shared" si="31"/>
        <v>8.0244999999999305</v>
      </c>
      <c r="C2016" t="s">
        <v>13</v>
      </c>
      <c r="D2016">
        <v>10.7</v>
      </c>
      <c r="E2016">
        <v>0</v>
      </c>
      <c r="F2016">
        <f>IF(martianeum[[#This Row],[zawartosc '[%']]]&gt;=1,martianeum[[#This Row],[masa '[kg']]]*martianeum[[#This Row],[zawartosc '[%']]]*0.01,0)</f>
        <v>0</v>
      </c>
      <c r="G2016">
        <f>martianeum[[#This Row],[stan_magazynu '[kg']]]+martianeum[[#This Row],[ile_kg_materiału_z_ładunku]]</f>
        <v>8.0244999999999305</v>
      </c>
      <c r="H2016">
        <f>IF(martianeum[[#This Row],[stan_po_wydobyciu_z_ładunku]]&gt;=100,100,0)</f>
        <v>0</v>
      </c>
      <c r="I2016">
        <f>martianeum[[#This Row],[stan_po_wydobyciu_z_ładunku]]-martianeum[[#This Row],[ile_zabiera_na_orbite]]</f>
        <v>8.0244999999999305</v>
      </c>
    </row>
    <row r="2017" spans="1:9" x14ac:dyDescent="0.25">
      <c r="A2017" s="1">
        <v>50656</v>
      </c>
      <c r="B2017">
        <f t="shared" si="31"/>
        <v>8.0244999999999305</v>
      </c>
      <c r="C2017" t="s">
        <v>8</v>
      </c>
      <c r="D2017">
        <v>11.1</v>
      </c>
      <c r="E2017">
        <v>0</v>
      </c>
      <c r="F2017">
        <f>IF(martianeum[[#This Row],[zawartosc '[%']]]&gt;=1,martianeum[[#This Row],[masa '[kg']]]*martianeum[[#This Row],[zawartosc '[%']]]*0.01,0)</f>
        <v>0</v>
      </c>
      <c r="G2017">
        <f>martianeum[[#This Row],[stan_magazynu '[kg']]]+martianeum[[#This Row],[ile_kg_materiału_z_ładunku]]</f>
        <v>8.0244999999999305</v>
      </c>
      <c r="H2017">
        <f>IF(martianeum[[#This Row],[stan_po_wydobyciu_z_ładunku]]&gt;=100,100,0)</f>
        <v>0</v>
      </c>
      <c r="I2017">
        <f>martianeum[[#This Row],[stan_po_wydobyciu_z_ładunku]]-martianeum[[#This Row],[ile_zabiera_na_orbite]]</f>
        <v>8.0244999999999305</v>
      </c>
    </row>
    <row r="2018" spans="1:9" x14ac:dyDescent="0.25">
      <c r="A2018" s="1">
        <v>50657</v>
      </c>
      <c r="B2018">
        <f t="shared" si="31"/>
        <v>8.0244999999999305</v>
      </c>
      <c r="C2018" t="s">
        <v>7</v>
      </c>
      <c r="D2018">
        <v>28.5</v>
      </c>
      <c r="E2018">
        <v>19.8</v>
      </c>
      <c r="F2018">
        <f>IF(martianeum[[#This Row],[zawartosc '[%']]]&gt;=1,martianeum[[#This Row],[masa '[kg']]]*martianeum[[#This Row],[zawartosc '[%']]]*0.01,0)</f>
        <v>5.6430000000000007</v>
      </c>
      <c r="G2018">
        <f>martianeum[[#This Row],[stan_magazynu '[kg']]]+martianeum[[#This Row],[ile_kg_materiału_z_ładunku]]</f>
        <v>13.667499999999931</v>
      </c>
      <c r="H2018">
        <f>IF(martianeum[[#This Row],[stan_po_wydobyciu_z_ładunku]]&gt;=100,100,0)</f>
        <v>0</v>
      </c>
      <c r="I2018">
        <f>martianeum[[#This Row],[stan_po_wydobyciu_z_ładunku]]-martianeum[[#This Row],[ile_zabiera_na_orbite]]</f>
        <v>13.667499999999931</v>
      </c>
    </row>
    <row r="2019" spans="1:9" x14ac:dyDescent="0.25">
      <c r="A2019" s="1">
        <v>50658</v>
      </c>
      <c r="B2019">
        <f t="shared" si="31"/>
        <v>13.667499999999931</v>
      </c>
      <c r="C2019" t="s">
        <v>19</v>
      </c>
      <c r="D2019">
        <v>10.1</v>
      </c>
      <c r="E2019">
        <v>0</v>
      </c>
      <c r="F2019">
        <f>IF(martianeum[[#This Row],[zawartosc '[%']]]&gt;=1,martianeum[[#This Row],[masa '[kg']]]*martianeum[[#This Row],[zawartosc '[%']]]*0.01,0)</f>
        <v>0</v>
      </c>
      <c r="G2019">
        <f>martianeum[[#This Row],[stan_magazynu '[kg']]]+martianeum[[#This Row],[ile_kg_materiału_z_ładunku]]</f>
        <v>13.667499999999931</v>
      </c>
      <c r="H2019">
        <f>IF(martianeum[[#This Row],[stan_po_wydobyciu_z_ładunku]]&gt;=100,100,0)</f>
        <v>0</v>
      </c>
      <c r="I2019">
        <f>martianeum[[#This Row],[stan_po_wydobyciu_z_ładunku]]-martianeum[[#This Row],[ile_zabiera_na_orbite]]</f>
        <v>13.667499999999931</v>
      </c>
    </row>
    <row r="2020" spans="1:9" x14ac:dyDescent="0.25">
      <c r="A2020" s="1">
        <v>50659</v>
      </c>
      <c r="B2020">
        <f t="shared" si="31"/>
        <v>13.667499999999931</v>
      </c>
      <c r="C2020" t="s">
        <v>9</v>
      </c>
      <c r="D2020">
        <v>20.8</v>
      </c>
      <c r="E2020">
        <v>11.2</v>
      </c>
      <c r="F2020">
        <f>IF(martianeum[[#This Row],[zawartosc '[%']]]&gt;=1,martianeum[[#This Row],[masa '[kg']]]*martianeum[[#This Row],[zawartosc '[%']]]*0.01,0)</f>
        <v>2.3295999999999997</v>
      </c>
      <c r="G2020">
        <f>martianeum[[#This Row],[stan_magazynu '[kg']]]+martianeum[[#This Row],[ile_kg_materiału_z_ładunku]]</f>
        <v>15.99709999999993</v>
      </c>
      <c r="H2020">
        <f>IF(martianeum[[#This Row],[stan_po_wydobyciu_z_ładunku]]&gt;=100,100,0)</f>
        <v>0</v>
      </c>
      <c r="I2020">
        <f>martianeum[[#This Row],[stan_po_wydobyciu_z_ładunku]]-martianeum[[#This Row],[ile_zabiera_na_orbite]]</f>
        <v>15.99709999999993</v>
      </c>
    </row>
    <row r="2021" spans="1:9" x14ac:dyDescent="0.25">
      <c r="A2021" s="1">
        <v>50660</v>
      </c>
      <c r="B2021">
        <f t="shared" si="31"/>
        <v>15.99709999999993</v>
      </c>
      <c r="C2021" t="s">
        <v>7</v>
      </c>
      <c r="D2021">
        <v>16.600000000000001</v>
      </c>
      <c r="E2021">
        <v>0</v>
      </c>
      <c r="F2021">
        <f>IF(martianeum[[#This Row],[zawartosc '[%']]]&gt;=1,martianeum[[#This Row],[masa '[kg']]]*martianeum[[#This Row],[zawartosc '[%']]]*0.01,0)</f>
        <v>0</v>
      </c>
      <c r="G2021">
        <f>martianeum[[#This Row],[stan_magazynu '[kg']]]+martianeum[[#This Row],[ile_kg_materiału_z_ładunku]]</f>
        <v>15.99709999999993</v>
      </c>
      <c r="H2021">
        <f>IF(martianeum[[#This Row],[stan_po_wydobyciu_z_ładunku]]&gt;=100,100,0)</f>
        <v>0</v>
      </c>
      <c r="I2021">
        <f>martianeum[[#This Row],[stan_po_wydobyciu_z_ładunku]]-martianeum[[#This Row],[ile_zabiera_na_orbite]]</f>
        <v>15.99709999999993</v>
      </c>
    </row>
    <row r="2022" spans="1:9" x14ac:dyDescent="0.25">
      <c r="A2022" s="1">
        <v>50661</v>
      </c>
      <c r="B2022">
        <f t="shared" si="31"/>
        <v>15.99709999999993</v>
      </c>
      <c r="C2022" t="s">
        <v>13</v>
      </c>
      <c r="D2022">
        <v>26.4</v>
      </c>
      <c r="E2022">
        <v>10</v>
      </c>
      <c r="F2022">
        <f>IF(martianeum[[#This Row],[zawartosc '[%']]]&gt;=1,martianeum[[#This Row],[masa '[kg']]]*martianeum[[#This Row],[zawartosc '[%']]]*0.01,0)</f>
        <v>2.64</v>
      </c>
      <c r="G2022">
        <f>martianeum[[#This Row],[stan_magazynu '[kg']]]+martianeum[[#This Row],[ile_kg_materiału_z_ładunku]]</f>
        <v>18.637099999999929</v>
      </c>
      <c r="H2022">
        <f>IF(martianeum[[#This Row],[stan_po_wydobyciu_z_ładunku]]&gt;=100,100,0)</f>
        <v>0</v>
      </c>
      <c r="I2022">
        <f>martianeum[[#This Row],[stan_po_wydobyciu_z_ładunku]]-martianeum[[#This Row],[ile_zabiera_na_orbite]]</f>
        <v>18.637099999999929</v>
      </c>
    </row>
    <row r="2023" spans="1:9" x14ac:dyDescent="0.25">
      <c r="A2023" s="1">
        <v>50662</v>
      </c>
      <c r="B2023">
        <f t="shared" si="31"/>
        <v>18.637099999999929</v>
      </c>
      <c r="C2023" t="s">
        <v>22</v>
      </c>
      <c r="D2023">
        <v>15.1</v>
      </c>
      <c r="E2023">
        <v>0</v>
      </c>
      <c r="F2023">
        <f>IF(martianeum[[#This Row],[zawartosc '[%']]]&gt;=1,martianeum[[#This Row],[masa '[kg']]]*martianeum[[#This Row],[zawartosc '[%']]]*0.01,0)</f>
        <v>0</v>
      </c>
      <c r="G2023">
        <f>martianeum[[#This Row],[stan_magazynu '[kg']]]+martianeum[[#This Row],[ile_kg_materiału_z_ładunku]]</f>
        <v>18.637099999999929</v>
      </c>
      <c r="H2023">
        <f>IF(martianeum[[#This Row],[stan_po_wydobyciu_z_ładunku]]&gt;=100,100,0)</f>
        <v>0</v>
      </c>
      <c r="I2023">
        <f>martianeum[[#This Row],[stan_po_wydobyciu_z_ładunku]]-martianeum[[#This Row],[ile_zabiera_na_orbite]]</f>
        <v>18.637099999999929</v>
      </c>
    </row>
    <row r="2024" spans="1:9" x14ac:dyDescent="0.25">
      <c r="A2024" s="1">
        <v>50663</v>
      </c>
      <c r="B2024">
        <f t="shared" si="31"/>
        <v>18.637099999999929</v>
      </c>
      <c r="C2024" t="s">
        <v>6</v>
      </c>
      <c r="D2024">
        <v>20.9</v>
      </c>
      <c r="E2024">
        <v>10.1</v>
      </c>
      <c r="F2024">
        <f>IF(martianeum[[#This Row],[zawartosc '[%']]]&gt;=1,martianeum[[#This Row],[masa '[kg']]]*martianeum[[#This Row],[zawartosc '[%']]]*0.01,0)</f>
        <v>2.1109</v>
      </c>
      <c r="G2024">
        <f>martianeum[[#This Row],[stan_magazynu '[kg']]]+martianeum[[#This Row],[ile_kg_materiału_z_ładunku]]</f>
        <v>20.74799999999993</v>
      </c>
      <c r="H2024">
        <f>IF(martianeum[[#This Row],[stan_po_wydobyciu_z_ładunku]]&gt;=100,100,0)</f>
        <v>0</v>
      </c>
      <c r="I2024">
        <f>martianeum[[#This Row],[stan_po_wydobyciu_z_ładunku]]-martianeum[[#This Row],[ile_zabiera_na_orbite]]</f>
        <v>20.74799999999993</v>
      </c>
    </row>
    <row r="2025" spans="1:9" x14ac:dyDescent="0.25">
      <c r="A2025" s="1">
        <v>50664</v>
      </c>
      <c r="B2025">
        <f t="shared" si="31"/>
        <v>20.74799999999993</v>
      </c>
      <c r="C2025" t="s">
        <v>13</v>
      </c>
      <c r="D2025">
        <v>27.3</v>
      </c>
      <c r="E2025">
        <v>5.3</v>
      </c>
      <c r="F2025">
        <f>IF(martianeum[[#This Row],[zawartosc '[%']]]&gt;=1,martianeum[[#This Row],[masa '[kg']]]*martianeum[[#This Row],[zawartosc '[%']]]*0.01,0)</f>
        <v>1.4469000000000001</v>
      </c>
      <c r="G2025">
        <f>martianeum[[#This Row],[stan_magazynu '[kg']]]+martianeum[[#This Row],[ile_kg_materiału_z_ładunku]]</f>
        <v>22.194899999999929</v>
      </c>
      <c r="H2025">
        <f>IF(martianeum[[#This Row],[stan_po_wydobyciu_z_ładunku]]&gt;=100,100,0)</f>
        <v>0</v>
      </c>
      <c r="I2025">
        <f>martianeum[[#This Row],[stan_po_wydobyciu_z_ładunku]]-martianeum[[#This Row],[ile_zabiera_na_orbite]]</f>
        <v>22.194899999999929</v>
      </c>
    </row>
    <row r="2026" spans="1:9" x14ac:dyDescent="0.25">
      <c r="A2026" s="1">
        <v>50665</v>
      </c>
      <c r="B2026">
        <f t="shared" si="31"/>
        <v>22.194899999999929</v>
      </c>
      <c r="C2026" t="s">
        <v>6</v>
      </c>
      <c r="D2026">
        <v>17.600000000000001</v>
      </c>
      <c r="E2026">
        <v>5.5</v>
      </c>
      <c r="F2026">
        <f>IF(martianeum[[#This Row],[zawartosc '[%']]]&gt;=1,martianeum[[#This Row],[masa '[kg']]]*martianeum[[#This Row],[zawartosc '[%']]]*0.01,0)</f>
        <v>0.96800000000000008</v>
      </c>
      <c r="G2026">
        <f>martianeum[[#This Row],[stan_magazynu '[kg']]]+martianeum[[#This Row],[ile_kg_materiału_z_ładunku]]</f>
        <v>23.162899999999929</v>
      </c>
      <c r="H2026">
        <f>IF(martianeum[[#This Row],[stan_po_wydobyciu_z_ładunku]]&gt;=100,100,0)</f>
        <v>0</v>
      </c>
      <c r="I2026">
        <f>martianeum[[#This Row],[stan_po_wydobyciu_z_ładunku]]-martianeum[[#This Row],[ile_zabiera_na_orbite]]</f>
        <v>23.162899999999929</v>
      </c>
    </row>
    <row r="2027" spans="1:9" x14ac:dyDescent="0.25">
      <c r="A2027" s="1">
        <v>50666</v>
      </c>
      <c r="B2027">
        <f t="shared" si="31"/>
        <v>23.162899999999929</v>
      </c>
      <c r="C2027" t="s">
        <v>19</v>
      </c>
      <c r="D2027">
        <v>27.8</v>
      </c>
      <c r="E2027">
        <v>0</v>
      </c>
      <c r="F2027">
        <f>IF(martianeum[[#This Row],[zawartosc '[%']]]&gt;=1,martianeum[[#This Row],[masa '[kg']]]*martianeum[[#This Row],[zawartosc '[%']]]*0.01,0)</f>
        <v>0</v>
      </c>
      <c r="G2027">
        <f>martianeum[[#This Row],[stan_magazynu '[kg']]]+martianeum[[#This Row],[ile_kg_materiału_z_ładunku]]</f>
        <v>23.162899999999929</v>
      </c>
      <c r="H2027">
        <f>IF(martianeum[[#This Row],[stan_po_wydobyciu_z_ładunku]]&gt;=100,100,0)</f>
        <v>0</v>
      </c>
      <c r="I2027">
        <f>martianeum[[#This Row],[stan_po_wydobyciu_z_ładunku]]-martianeum[[#This Row],[ile_zabiera_na_orbite]]</f>
        <v>23.162899999999929</v>
      </c>
    </row>
    <row r="2028" spans="1:9" x14ac:dyDescent="0.25">
      <c r="A2028" s="1">
        <v>50667</v>
      </c>
      <c r="B2028">
        <f t="shared" si="31"/>
        <v>23.162899999999929</v>
      </c>
      <c r="C2028" t="s">
        <v>10</v>
      </c>
      <c r="D2028">
        <v>25.8</v>
      </c>
      <c r="E2028">
        <v>12.1</v>
      </c>
      <c r="F2028">
        <f>IF(martianeum[[#This Row],[zawartosc '[%']]]&gt;=1,martianeum[[#This Row],[masa '[kg']]]*martianeum[[#This Row],[zawartosc '[%']]]*0.01,0)</f>
        <v>3.1218000000000004</v>
      </c>
      <c r="G2028">
        <f>martianeum[[#This Row],[stan_magazynu '[kg']]]+martianeum[[#This Row],[ile_kg_materiału_z_ładunku]]</f>
        <v>26.28469999999993</v>
      </c>
      <c r="H2028">
        <f>IF(martianeum[[#This Row],[stan_po_wydobyciu_z_ładunku]]&gt;=100,100,0)</f>
        <v>0</v>
      </c>
      <c r="I2028">
        <f>martianeum[[#This Row],[stan_po_wydobyciu_z_ładunku]]-martianeum[[#This Row],[ile_zabiera_na_orbite]]</f>
        <v>26.28469999999993</v>
      </c>
    </row>
    <row r="2029" spans="1:9" x14ac:dyDescent="0.25">
      <c r="A2029" s="1">
        <v>50668</v>
      </c>
      <c r="B2029">
        <f t="shared" si="31"/>
        <v>26.28469999999993</v>
      </c>
      <c r="C2029" t="s">
        <v>26</v>
      </c>
      <c r="D2029">
        <v>18.100000000000001</v>
      </c>
      <c r="E2029">
        <v>1.1000000000000001</v>
      </c>
      <c r="F2029">
        <f>IF(martianeum[[#This Row],[zawartosc '[%']]]&gt;=1,martianeum[[#This Row],[masa '[kg']]]*martianeum[[#This Row],[zawartosc '[%']]]*0.01,0)</f>
        <v>0.19910000000000005</v>
      </c>
      <c r="G2029">
        <f>martianeum[[#This Row],[stan_magazynu '[kg']]]+martianeum[[#This Row],[ile_kg_materiału_z_ładunku]]</f>
        <v>26.483799999999931</v>
      </c>
      <c r="H2029">
        <f>IF(martianeum[[#This Row],[stan_po_wydobyciu_z_ładunku]]&gt;=100,100,0)</f>
        <v>0</v>
      </c>
      <c r="I2029">
        <f>martianeum[[#This Row],[stan_po_wydobyciu_z_ładunku]]-martianeum[[#This Row],[ile_zabiera_na_orbite]]</f>
        <v>26.483799999999931</v>
      </c>
    </row>
    <row r="2030" spans="1:9" x14ac:dyDescent="0.25">
      <c r="A2030" s="1">
        <v>50669</v>
      </c>
      <c r="B2030">
        <f t="shared" si="31"/>
        <v>26.483799999999931</v>
      </c>
      <c r="C2030" t="s">
        <v>12</v>
      </c>
      <c r="D2030">
        <v>21.9</v>
      </c>
      <c r="E2030">
        <v>7.7</v>
      </c>
      <c r="F2030">
        <f>IF(martianeum[[#This Row],[zawartosc '[%']]]&gt;=1,martianeum[[#This Row],[masa '[kg']]]*martianeum[[#This Row],[zawartosc '[%']]]*0.01,0)</f>
        <v>1.6862999999999999</v>
      </c>
      <c r="G2030">
        <f>martianeum[[#This Row],[stan_magazynu '[kg']]]+martianeum[[#This Row],[ile_kg_materiału_z_ładunku]]</f>
        <v>28.17009999999993</v>
      </c>
      <c r="H2030">
        <f>IF(martianeum[[#This Row],[stan_po_wydobyciu_z_ładunku]]&gt;=100,100,0)</f>
        <v>0</v>
      </c>
      <c r="I2030">
        <f>martianeum[[#This Row],[stan_po_wydobyciu_z_ładunku]]-martianeum[[#This Row],[ile_zabiera_na_orbite]]</f>
        <v>28.17009999999993</v>
      </c>
    </row>
    <row r="2031" spans="1:9" x14ac:dyDescent="0.25">
      <c r="A2031" s="1">
        <v>50670</v>
      </c>
      <c r="B2031">
        <f t="shared" si="31"/>
        <v>28.17009999999993</v>
      </c>
      <c r="C2031" t="s">
        <v>27</v>
      </c>
      <c r="D2031">
        <v>23.2</v>
      </c>
      <c r="E2031">
        <v>5.0999999999999996</v>
      </c>
      <c r="F2031">
        <f>IF(martianeum[[#This Row],[zawartosc '[%']]]&gt;=1,martianeum[[#This Row],[masa '[kg']]]*martianeum[[#This Row],[zawartosc '[%']]]*0.01,0)</f>
        <v>1.1832</v>
      </c>
      <c r="G2031">
        <f>martianeum[[#This Row],[stan_magazynu '[kg']]]+martianeum[[#This Row],[ile_kg_materiału_z_ładunku]]</f>
        <v>29.35329999999993</v>
      </c>
      <c r="H2031">
        <f>IF(martianeum[[#This Row],[stan_po_wydobyciu_z_ładunku]]&gt;=100,100,0)</f>
        <v>0</v>
      </c>
      <c r="I2031">
        <f>martianeum[[#This Row],[stan_po_wydobyciu_z_ładunku]]-martianeum[[#This Row],[ile_zabiera_na_orbite]]</f>
        <v>29.35329999999993</v>
      </c>
    </row>
    <row r="2032" spans="1:9" x14ac:dyDescent="0.25">
      <c r="A2032" s="1">
        <v>50671</v>
      </c>
      <c r="B2032">
        <f t="shared" si="31"/>
        <v>29.35329999999993</v>
      </c>
      <c r="C2032" t="s">
        <v>31</v>
      </c>
      <c r="D2032">
        <v>26.6</v>
      </c>
      <c r="E2032">
        <v>0.3</v>
      </c>
      <c r="F2032">
        <f>IF(martianeum[[#This Row],[zawartosc '[%']]]&gt;=1,martianeum[[#This Row],[masa '[kg']]]*martianeum[[#This Row],[zawartosc '[%']]]*0.01,0)</f>
        <v>0</v>
      </c>
      <c r="G2032">
        <f>martianeum[[#This Row],[stan_magazynu '[kg']]]+martianeum[[#This Row],[ile_kg_materiału_z_ładunku]]</f>
        <v>29.35329999999993</v>
      </c>
      <c r="H2032">
        <f>IF(martianeum[[#This Row],[stan_po_wydobyciu_z_ładunku]]&gt;=100,100,0)</f>
        <v>0</v>
      </c>
      <c r="I2032">
        <f>martianeum[[#This Row],[stan_po_wydobyciu_z_ładunku]]-martianeum[[#This Row],[ile_zabiera_na_orbite]]</f>
        <v>29.35329999999993</v>
      </c>
    </row>
    <row r="2033" spans="1:9" x14ac:dyDescent="0.25">
      <c r="A2033" s="1">
        <v>50672</v>
      </c>
      <c r="B2033">
        <f t="shared" si="31"/>
        <v>29.35329999999993</v>
      </c>
      <c r="C2033" t="s">
        <v>11</v>
      </c>
      <c r="D2033">
        <v>23.2</v>
      </c>
      <c r="E2033">
        <v>0</v>
      </c>
      <c r="F2033">
        <f>IF(martianeum[[#This Row],[zawartosc '[%']]]&gt;=1,martianeum[[#This Row],[masa '[kg']]]*martianeum[[#This Row],[zawartosc '[%']]]*0.01,0)</f>
        <v>0</v>
      </c>
      <c r="G2033">
        <f>martianeum[[#This Row],[stan_magazynu '[kg']]]+martianeum[[#This Row],[ile_kg_materiału_z_ładunku]]</f>
        <v>29.35329999999993</v>
      </c>
      <c r="H2033">
        <f>IF(martianeum[[#This Row],[stan_po_wydobyciu_z_ładunku]]&gt;=100,100,0)</f>
        <v>0</v>
      </c>
      <c r="I2033">
        <f>martianeum[[#This Row],[stan_po_wydobyciu_z_ładunku]]-martianeum[[#This Row],[ile_zabiera_na_orbite]]</f>
        <v>29.35329999999993</v>
      </c>
    </row>
    <row r="2034" spans="1:9" x14ac:dyDescent="0.25">
      <c r="A2034" s="1">
        <v>50673</v>
      </c>
      <c r="B2034">
        <f t="shared" si="31"/>
        <v>29.35329999999993</v>
      </c>
      <c r="C2034" t="s">
        <v>10</v>
      </c>
      <c r="D2034">
        <v>11</v>
      </c>
      <c r="E2034">
        <v>40.9</v>
      </c>
      <c r="F2034">
        <f>IF(martianeum[[#This Row],[zawartosc '[%']]]&gt;=1,martianeum[[#This Row],[masa '[kg']]]*martianeum[[#This Row],[zawartosc '[%']]]*0.01,0)</f>
        <v>4.4989999999999997</v>
      </c>
      <c r="G2034">
        <f>martianeum[[#This Row],[stan_magazynu '[kg']]]+martianeum[[#This Row],[ile_kg_materiału_z_ładunku]]</f>
        <v>33.852299999999929</v>
      </c>
      <c r="H2034">
        <f>IF(martianeum[[#This Row],[stan_po_wydobyciu_z_ładunku]]&gt;=100,100,0)</f>
        <v>0</v>
      </c>
      <c r="I2034">
        <f>martianeum[[#This Row],[stan_po_wydobyciu_z_ładunku]]-martianeum[[#This Row],[ile_zabiera_na_orbite]]</f>
        <v>33.852299999999929</v>
      </c>
    </row>
    <row r="2035" spans="1:9" x14ac:dyDescent="0.25">
      <c r="A2035" s="1">
        <v>50674</v>
      </c>
      <c r="B2035">
        <f t="shared" si="31"/>
        <v>33.852299999999929</v>
      </c>
      <c r="C2035" t="s">
        <v>23</v>
      </c>
      <c r="D2035">
        <v>26.8</v>
      </c>
      <c r="E2035">
        <v>2.2999999999999998</v>
      </c>
      <c r="F2035">
        <f>IF(martianeum[[#This Row],[zawartosc '[%']]]&gt;=1,martianeum[[#This Row],[masa '[kg']]]*martianeum[[#This Row],[zawartosc '[%']]]*0.01,0)</f>
        <v>0.61639999999999995</v>
      </c>
      <c r="G2035">
        <f>martianeum[[#This Row],[stan_magazynu '[kg']]]+martianeum[[#This Row],[ile_kg_materiału_z_ładunku]]</f>
        <v>34.468699999999927</v>
      </c>
      <c r="H2035">
        <f>IF(martianeum[[#This Row],[stan_po_wydobyciu_z_ładunku]]&gt;=100,100,0)</f>
        <v>0</v>
      </c>
      <c r="I2035">
        <f>martianeum[[#This Row],[stan_po_wydobyciu_z_ładunku]]-martianeum[[#This Row],[ile_zabiera_na_orbite]]</f>
        <v>34.468699999999927</v>
      </c>
    </row>
    <row r="2036" spans="1:9" x14ac:dyDescent="0.25">
      <c r="A2036" s="1">
        <v>50675</v>
      </c>
      <c r="B2036">
        <f t="shared" si="31"/>
        <v>34.468699999999927</v>
      </c>
      <c r="C2036" t="s">
        <v>13</v>
      </c>
      <c r="D2036">
        <v>22.2</v>
      </c>
      <c r="E2036">
        <v>0</v>
      </c>
      <c r="F2036">
        <f>IF(martianeum[[#This Row],[zawartosc '[%']]]&gt;=1,martianeum[[#This Row],[masa '[kg']]]*martianeum[[#This Row],[zawartosc '[%']]]*0.01,0)</f>
        <v>0</v>
      </c>
      <c r="G2036">
        <f>martianeum[[#This Row],[stan_magazynu '[kg']]]+martianeum[[#This Row],[ile_kg_materiału_z_ładunku]]</f>
        <v>34.468699999999927</v>
      </c>
      <c r="H2036">
        <f>IF(martianeum[[#This Row],[stan_po_wydobyciu_z_ładunku]]&gt;=100,100,0)</f>
        <v>0</v>
      </c>
      <c r="I2036">
        <f>martianeum[[#This Row],[stan_po_wydobyciu_z_ładunku]]-martianeum[[#This Row],[ile_zabiera_na_orbite]]</f>
        <v>34.468699999999927</v>
      </c>
    </row>
    <row r="2037" spans="1:9" x14ac:dyDescent="0.25">
      <c r="A2037" s="1">
        <v>50676</v>
      </c>
      <c r="B2037">
        <f t="shared" si="31"/>
        <v>34.468699999999927</v>
      </c>
      <c r="C2037" t="s">
        <v>18</v>
      </c>
      <c r="D2037">
        <v>10.199999999999999</v>
      </c>
      <c r="E2037">
        <v>6.1</v>
      </c>
      <c r="F2037">
        <f>IF(martianeum[[#This Row],[zawartosc '[%']]]&gt;=1,martianeum[[#This Row],[masa '[kg']]]*martianeum[[#This Row],[zawartosc '[%']]]*0.01,0)</f>
        <v>0.62219999999999998</v>
      </c>
      <c r="G2037">
        <f>martianeum[[#This Row],[stan_magazynu '[kg']]]+martianeum[[#This Row],[ile_kg_materiału_z_ładunku]]</f>
        <v>35.090899999999927</v>
      </c>
      <c r="H2037">
        <f>IF(martianeum[[#This Row],[stan_po_wydobyciu_z_ładunku]]&gt;=100,100,0)</f>
        <v>0</v>
      </c>
      <c r="I2037">
        <f>martianeum[[#This Row],[stan_po_wydobyciu_z_ładunku]]-martianeum[[#This Row],[ile_zabiera_na_orbite]]</f>
        <v>35.090899999999927</v>
      </c>
    </row>
    <row r="2038" spans="1:9" x14ac:dyDescent="0.25">
      <c r="A2038" s="1">
        <v>50677</v>
      </c>
      <c r="B2038">
        <f t="shared" si="31"/>
        <v>35.090899999999927</v>
      </c>
      <c r="C2038" t="s">
        <v>33</v>
      </c>
      <c r="D2038">
        <v>18.399999999999999</v>
      </c>
      <c r="E2038">
        <v>1.5</v>
      </c>
      <c r="F2038">
        <f>IF(martianeum[[#This Row],[zawartosc '[%']]]&gt;=1,martianeum[[#This Row],[masa '[kg']]]*martianeum[[#This Row],[zawartosc '[%']]]*0.01,0)</f>
        <v>0.27599999999999997</v>
      </c>
      <c r="G2038">
        <f>martianeum[[#This Row],[stan_magazynu '[kg']]]+martianeum[[#This Row],[ile_kg_materiału_z_ładunku]]</f>
        <v>35.36689999999993</v>
      </c>
      <c r="H2038">
        <f>IF(martianeum[[#This Row],[stan_po_wydobyciu_z_ładunku]]&gt;=100,100,0)</f>
        <v>0</v>
      </c>
      <c r="I2038">
        <f>martianeum[[#This Row],[stan_po_wydobyciu_z_ładunku]]-martianeum[[#This Row],[ile_zabiera_na_orbite]]</f>
        <v>35.36689999999993</v>
      </c>
    </row>
    <row r="2039" spans="1:9" x14ac:dyDescent="0.25">
      <c r="A2039" s="1">
        <v>50678</v>
      </c>
      <c r="B2039">
        <f t="shared" si="31"/>
        <v>35.36689999999993</v>
      </c>
      <c r="C2039" t="s">
        <v>7</v>
      </c>
      <c r="D2039">
        <v>29.4</v>
      </c>
      <c r="E2039">
        <v>22.3</v>
      </c>
      <c r="F2039">
        <f>IF(martianeum[[#This Row],[zawartosc '[%']]]&gt;=1,martianeum[[#This Row],[masa '[kg']]]*martianeum[[#This Row],[zawartosc '[%']]]*0.01,0)</f>
        <v>6.5562000000000005</v>
      </c>
      <c r="G2039">
        <f>martianeum[[#This Row],[stan_magazynu '[kg']]]+martianeum[[#This Row],[ile_kg_materiału_z_ładunku]]</f>
        <v>41.923099999999934</v>
      </c>
      <c r="H2039">
        <f>IF(martianeum[[#This Row],[stan_po_wydobyciu_z_ładunku]]&gt;=100,100,0)</f>
        <v>0</v>
      </c>
      <c r="I2039">
        <f>martianeum[[#This Row],[stan_po_wydobyciu_z_ładunku]]-martianeum[[#This Row],[ile_zabiera_na_orbite]]</f>
        <v>41.923099999999934</v>
      </c>
    </row>
    <row r="2040" spans="1:9" x14ac:dyDescent="0.25">
      <c r="A2040" s="1">
        <v>50679</v>
      </c>
      <c r="B2040">
        <f t="shared" si="31"/>
        <v>41.923099999999934</v>
      </c>
      <c r="C2040" t="s">
        <v>23</v>
      </c>
      <c r="D2040">
        <v>23.4</v>
      </c>
      <c r="E2040">
        <v>0</v>
      </c>
      <c r="F2040">
        <f>IF(martianeum[[#This Row],[zawartosc '[%']]]&gt;=1,martianeum[[#This Row],[masa '[kg']]]*martianeum[[#This Row],[zawartosc '[%']]]*0.01,0)</f>
        <v>0</v>
      </c>
      <c r="G2040">
        <f>martianeum[[#This Row],[stan_magazynu '[kg']]]+martianeum[[#This Row],[ile_kg_materiału_z_ładunku]]</f>
        <v>41.923099999999934</v>
      </c>
      <c r="H2040">
        <f>IF(martianeum[[#This Row],[stan_po_wydobyciu_z_ładunku]]&gt;=100,100,0)</f>
        <v>0</v>
      </c>
      <c r="I2040">
        <f>martianeum[[#This Row],[stan_po_wydobyciu_z_ładunku]]-martianeum[[#This Row],[ile_zabiera_na_orbite]]</f>
        <v>41.923099999999934</v>
      </c>
    </row>
    <row r="2041" spans="1:9" x14ac:dyDescent="0.25">
      <c r="A2041" s="1">
        <v>50680</v>
      </c>
      <c r="B2041">
        <f t="shared" si="31"/>
        <v>41.923099999999934</v>
      </c>
      <c r="C2041" t="s">
        <v>5</v>
      </c>
      <c r="D2041">
        <v>13.6</v>
      </c>
      <c r="E2041">
        <v>6.1</v>
      </c>
      <c r="F2041">
        <f>IF(martianeum[[#This Row],[zawartosc '[%']]]&gt;=1,martianeum[[#This Row],[masa '[kg']]]*martianeum[[#This Row],[zawartosc '[%']]]*0.01,0)</f>
        <v>0.8296</v>
      </c>
      <c r="G2041">
        <f>martianeum[[#This Row],[stan_magazynu '[kg']]]+martianeum[[#This Row],[ile_kg_materiału_z_ładunku]]</f>
        <v>42.752699999999933</v>
      </c>
      <c r="H2041">
        <f>IF(martianeum[[#This Row],[stan_po_wydobyciu_z_ładunku]]&gt;=100,100,0)</f>
        <v>0</v>
      </c>
      <c r="I2041">
        <f>martianeum[[#This Row],[stan_po_wydobyciu_z_ładunku]]-martianeum[[#This Row],[ile_zabiera_na_orbite]]</f>
        <v>42.752699999999933</v>
      </c>
    </row>
    <row r="2042" spans="1:9" x14ac:dyDescent="0.25">
      <c r="A2042" s="1">
        <v>50681</v>
      </c>
      <c r="B2042">
        <f t="shared" si="31"/>
        <v>42.752699999999933</v>
      </c>
      <c r="C2042" t="s">
        <v>7</v>
      </c>
      <c r="D2042">
        <v>17.7</v>
      </c>
      <c r="E2042">
        <v>1.4</v>
      </c>
      <c r="F2042">
        <f>IF(martianeum[[#This Row],[zawartosc '[%']]]&gt;=1,martianeum[[#This Row],[masa '[kg']]]*martianeum[[#This Row],[zawartosc '[%']]]*0.01,0)</f>
        <v>0.24779999999999999</v>
      </c>
      <c r="G2042">
        <f>martianeum[[#This Row],[stan_magazynu '[kg']]]+martianeum[[#This Row],[ile_kg_materiału_z_ładunku]]</f>
        <v>43.000499999999931</v>
      </c>
      <c r="H2042">
        <f>IF(martianeum[[#This Row],[stan_po_wydobyciu_z_ładunku]]&gt;=100,100,0)</f>
        <v>0</v>
      </c>
      <c r="I2042">
        <f>martianeum[[#This Row],[stan_po_wydobyciu_z_ładunku]]-martianeum[[#This Row],[ile_zabiera_na_orbite]]</f>
        <v>43.000499999999931</v>
      </c>
    </row>
    <row r="2043" spans="1:9" x14ac:dyDescent="0.25">
      <c r="A2043" s="1">
        <v>50682</v>
      </c>
      <c r="B2043">
        <f t="shared" si="31"/>
        <v>43.000499999999931</v>
      </c>
      <c r="C2043" t="s">
        <v>23</v>
      </c>
      <c r="D2043">
        <v>17</v>
      </c>
      <c r="E2043">
        <v>5.9</v>
      </c>
      <c r="F2043">
        <f>IF(martianeum[[#This Row],[zawartosc '[%']]]&gt;=1,martianeum[[#This Row],[masa '[kg']]]*martianeum[[#This Row],[zawartosc '[%']]]*0.01,0)</f>
        <v>1.0030000000000001</v>
      </c>
      <c r="G2043">
        <f>martianeum[[#This Row],[stan_magazynu '[kg']]]+martianeum[[#This Row],[ile_kg_materiału_z_ładunku]]</f>
        <v>44.003499999999931</v>
      </c>
      <c r="H2043">
        <f>IF(martianeum[[#This Row],[stan_po_wydobyciu_z_ładunku]]&gt;=100,100,0)</f>
        <v>0</v>
      </c>
      <c r="I2043">
        <f>martianeum[[#This Row],[stan_po_wydobyciu_z_ładunku]]-martianeum[[#This Row],[ile_zabiera_na_orbite]]</f>
        <v>44.003499999999931</v>
      </c>
    </row>
    <row r="2044" spans="1:9" x14ac:dyDescent="0.25">
      <c r="A2044" s="1">
        <v>50683</v>
      </c>
      <c r="B2044">
        <f t="shared" si="31"/>
        <v>44.003499999999931</v>
      </c>
      <c r="C2044" t="s">
        <v>6</v>
      </c>
      <c r="D2044">
        <v>29.6</v>
      </c>
      <c r="E2044">
        <v>6.6</v>
      </c>
      <c r="F2044">
        <f>IF(martianeum[[#This Row],[zawartosc '[%']]]&gt;=1,martianeum[[#This Row],[masa '[kg']]]*martianeum[[#This Row],[zawartosc '[%']]]*0.01,0)</f>
        <v>1.9536</v>
      </c>
      <c r="G2044">
        <f>martianeum[[#This Row],[stan_magazynu '[kg']]]+martianeum[[#This Row],[ile_kg_materiału_z_ładunku]]</f>
        <v>45.957099999999933</v>
      </c>
      <c r="H2044">
        <f>IF(martianeum[[#This Row],[stan_po_wydobyciu_z_ładunku]]&gt;=100,100,0)</f>
        <v>0</v>
      </c>
      <c r="I2044">
        <f>martianeum[[#This Row],[stan_po_wydobyciu_z_ładunku]]-martianeum[[#This Row],[ile_zabiera_na_orbite]]</f>
        <v>45.957099999999933</v>
      </c>
    </row>
    <row r="2045" spans="1:9" x14ac:dyDescent="0.25">
      <c r="A2045" s="1">
        <v>50684</v>
      </c>
      <c r="B2045">
        <f t="shared" si="31"/>
        <v>45.957099999999933</v>
      </c>
      <c r="C2045" t="s">
        <v>10</v>
      </c>
      <c r="D2045">
        <v>23.4</v>
      </c>
      <c r="E2045">
        <v>0</v>
      </c>
      <c r="F2045">
        <f>IF(martianeum[[#This Row],[zawartosc '[%']]]&gt;=1,martianeum[[#This Row],[masa '[kg']]]*martianeum[[#This Row],[zawartosc '[%']]]*0.01,0)</f>
        <v>0</v>
      </c>
      <c r="G2045">
        <f>martianeum[[#This Row],[stan_magazynu '[kg']]]+martianeum[[#This Row],[ile_kg_materiału_z_ładunku]]</f>
        <v>45.957099999999933</v>
      </c>
      <c r="H2045">
        <f>IF(martianeum[[#This Row],[stan_po_wydobyciu_z_ładunku]]&gt;=100,100,0)</f>
        <v>0</v>
      </c>
      <c r="I2045">
        <f>martianeum[[#This Row],[stan_po_wydobyciu_z_ładunku]]-martianeum[[#This Row],[ile_zabiera_na_orbite]]</f>
        <v>45.957099999999933</v>
      </c>
    </row>
    <row r="2046" spans="1:9" x14ac:dyDescent="0.25">
      <c r="A2046" s="1">
        <v>50685</v>
      </c>
      <c r="B2046">
        <f t="shared" si="31"/>
        <v>45.957099999999933</v>
      </c>
      <c r="C2046" t="s">
        <v>7</v>
      </c>
      <c r="D2046">
        <v>21.3</v>
      </c>
      <c r="E2046">
        <v>22.4</v>
      </c>
      <c r="F2046">
        <f>IF(martianeum[[#This Row],[zawartosc '[%']]]&gt;=1,martianeum[[#This Row],[masa '[kg']]]*martianeum[[#This Row],[zawartosc '[%']]]*0.01,0)</f>
        <v>4.7712000000000003</v>
      </c>
      <c r="G2046">
        <f>martianeum[[#This Row],[stan_magazynu '[kg']]]+martianeum[[#This Row],[ile_kg_materiału_z_ładunku]]</f>
        <v>50.728299999999933</v>
      </c>
      <c r="H2046">
        <f>IF(martianeum[[#This Row],[stan_po_wydobyciu_z_ładunku]]&gt;=100,100,0)</f>
        <v>0</v>
      </c>
      <c r="I2046">
        <f>martianeum[[#This Row],[stan_po_wydobyciu_z_ładunku]]-martianeum[[#This Row],[ile_zabiera_na_orbite]]</f>
        <v>50.728299999999933</v>
      </c>
    </row>
    <row r="2047" spans="1:9" x14ac:dyDescent="0.25">
      <c r="A2047" s="1">
        <v>50686</v>
      </c>
      <c r="B2047">
        <f t="shared" si="31"/>
        <v>50.728299999999933</v>
      </c>
      <c r="C2047" t="s">
        <v>19</v>
      </c>
      <c r="D2047">
        <v>18.600000000000001</v>
      </c>
      <c r="E2047">
        <v>0</v>
      </c>
      <c r="F2047">
        <f>IF(martianeum[[#This Row],[zawartosc '[%']]]&gt;=1,martianeum[[#This Row],[masa '[kg']]]*martianeum[[#This Row],[zawartosc '[%']]]*0.01,0)</f>
        <v>0</v>
      </c>
      <c r="G2047">
        <f>martianeum[[#This Row],[stan_magazynu '[kg']]]+martianeum[[#This Row],[ile_kg_materiału_z_ładunku]]</f>
        <v>50.728299999999933</v>
      </c>
      <c r="H2047">
        <f>IF(martianeum[[#This Row],[stan_po_wydobyciu_z_ładunku]]&gt;=100,100,0)</f>
        <v>0</v>
      </c>
      <c r="I2047">
        <f>martianeum[[#This Row],[stan_po_wydobyciu_z_ładunku]]-martianeum[[#This Row],[ile_zabiera_na_orbite]]</f>
        <v>50.728299999999933</v>
      </c>
    </row>
    <row r="2048" spans="1:9" x14ac:dyDescent="0.25">
      <c r="A2048" s="1">
        <v>50687</v>
      </c>
      <c r="B2048">
        <f t="shared" si="31"/>
        <v>50.728299999999933</v>
      </c>
      <c r="C2048" t="s">
        <v>13</v>
      </c>
      <c r="D2048">
        <v>16.8</v>
      </c>
      <c r="E2048">
        <v>2.8</v>
      </c>
      <c r="F2048">
        <f>IF(martianeum[[#This Row],[zawartosc '[%']]]&gt;=1,martianeum[[#This Row],[masa '[kg']]]*martianeum[[#This Row],[zawartosc '[%']]]*0.01,0)</f>
        <v>0.47039999999999998</v>
      </c>
      <c r="G2048">
        <f>martianeum[[#This Row],[stan_magazynu '[kg']]]+martianeum[[#This Row],[ile_kg_materiału_z_ładunku]]</f>
        <v>51.198699999999931</v>
      </c>
      <c r="H2048">
        <f>IF(martianeum[[#This Row],[stan_po_wydobyciu_z_ładunku]]&gt;=100,100,0)</f>
        <v>0</v>
      </c>
      <c r="I2048">
        <f>martianeum[[#This Row],[stan_po_wydobyciu_z_ładunku]]-martianeum[[#This Row],[ile_zabiera_na_orbite]]</f>
        <v>51.198699999999931</v>
      </c>
    </row>
    <row r="2049" spans="1:9" x14ac:dyDescent="0.25">
      <c r="A2049" s="1">
        <v>50688</v>
      </c>
      <c r="B2049">
        <f t="shared" si="31"/>
        <v>51.198699999999931</v>
      </c>
      <c r="C2049" t="s">
        <v>20</v>
      </c>
      <c r="D2049">
        <v>13.2</v>
      </c>
      <c r="E2049">
        <v>4</v>
      </c>
      <c r="F2049">
        <f>IF(martianeum[[#This Row],[zawartosc '[%']]]&gt;=1,martianeum[[#This Row],[masa '[kg']]]*martianeum[[#This Row],[zawartosc '[%']]]*0.01,0)</f>
        <v>0.52800000000000002</v>
      </c>
      <c r="G2049">
        <f>martianeum[[#This Row],[stan_magazynu '[kg']]]+martianeum[[#This Row],[ile_kg_materiału_z_ładunku]]</f>
        <v>51.72669999999993</v>
      </c>
      <c r="H2049">
        <f>IF(martianeum[[#This Row],[stan_po_wydobyciu_z_ładunku]]&gt;=100,100,0)</f>
        <v>0</v>
      </c>
      <c r="I2049">
        <f>martianeum[[#This Row],[stan_po_wydobyciu_z_ładunku]]-martianeum[[#This Row],[ile_zabiera_na_orbite]]</f>
        <v>51.72669999999993</v>
      </c>
    </row>
    <row r="2050" spans="1:9" x14ac:dyDescent="0.25">
      <c r="A2050" s="1">
        <v>50689</v>
      </c>
      <c r="B2050">
        <f t="shared" si="31"/>
        <v>51.72669999999993</v>
      </c>
      <c r="C2050" t="s">
        <v>19</v>
      </c>
      <c r="D2050">
        <v>29.8</v>
      </c>
      <c r="E2050">
        <v>24.9</v>
      </c>
      <c r="F2050">
        <f>IF(martianeum[[#This Row],[zawartosc '[%']]]&gt;=1,martianeum[[#This Row],[masa '[kg']]]*martianeum[[#This Row],[zawartosc '[%']]]*0.01,0)</f>
        <v>7.4202000000000004</v>
      </c>
      <c r="G2050">
        <f>martianeum[[#This Row],[stan_magazynu '[kg']]]+martianeum[[#This Row],[ile_kg_materiału_z_ładunku]]</f>
        <v>59.146899999999931</v>
      </c>
      <c r="H2050">
        <f>IF(martianeum[[#This Row],[stan_po_wydobyciu_z_ładunku]]&gt;=100,100,0)</f>
        <v>0</v>
      </c>
      <c r="I2050">
        <f>martianeum[[#This Row],[stan_po_wydobyciu_z_ładunku]]-martianeum[[#This Row],[ile_zabiera_na_orbite]]</f>
        <v>59.146899999999931</v>
      </c>
    </row>
    <row r="2051" spans="1:9" x14ac:dyDescent="0.25">
      <c r="A2051" s="1">
        <v>50690</v>
      </c>
      <c r="B2051">
        <f t="shared" si="31"/>
        <v>59.146899999999931</v>
      </c>
      <c r="C2051" t="s">
        <v>10</v>
      </c>
      <c r="D2051">
        <v>10.6</v>
      </c>
      <c r="E2051">
        <v>31.8</v>
      </c>
      <c r="F2051">
        <f>IF(martianeum[[#This Row],[zawartosc '[%']]]&gt;=1,martianeum[[#This Row],[masa '[kg']]]*martianeum[[#This Row],[zawartosc '[%']]]*0.01,0)</f>
        <v>3.3708</v>
      </c>
      <c r="G2051">
        <f>martianeum[[#This Row],[stan_magazynu '[kg']]]+martianeum[[#This Row],[ile_kg_materiału_z_ładunku]]</f>
        <v>62.517699999999934</v>
      </c>
      <c r="H2051">
        <f>IF(martianeum[[#This Row],[stan_po_wydobyciu_z_ładunku]]&gt;=100,100,0)</f>
        <v>0</v>
      </c>
      <c r="I2051">
        <f>martianeum[[#This Row],[stan_po_wydobyciu_z_ładunku]]-martianeum[[#This Row],[ile_zabiera_na_orbite]]</f>
        <v>62.517699999999934</v>
      </c>
    </row>
    <row r="2052" spans="1:9" x14ac:dyDescent="0.25">
      <c r="A2052" s="1">
        <v>50691</v>
      </c>
      <c r="B2052">
        <f t="shared" ref="B2052:B2073" si="32">I2051</f>
        <v>62.517699999999934</v>
      </c>
      <c r="C2052" t="s">
        <v>15</v>
      </c>
      <c r="D2052">
        <v>11.9</v>
      </c>
      <c r="E2052">
        <v>12.3</v>
      </c>
      <c r="F2052">
        <f>IF(martianeum[[#This Row],[zawartosc '[%']]]&gt;=1,martianeum[[#This Row],[masa '[kg']]]*martianeum[[#This Row],[zawartosc '[%']]]*0.01,0)</f>
        <v>1.4637</v>
      </c>
      <c r="G2052">
        <f>martianeum[[#This Row],[stan_magazynu '[kg']]]+martianeum[[#This Row],[ile_kg_materiału_z_ładunku]]</f>
        <v>63.981399999999937</v>
      </c>
      <c r="H2052">
        <f>IF(martianeum[[#This Row],[stan_po_wydobyciu_z_ładunku]]&gt;=100,100,0)</f>
        <v>0</v>
      </c>
      <c r="I2052">
        <f>martianeum[[#This Row],[stan_po_wydobyciu_z_ładunku]]-martianeum[[#This Row],[ile_zabiera_na_orbite]]</f>
        <v>63.981399999999937</v>
      </c>
    </row>
    <row r="2053" spans="1:9" x14ac:dyDescent="0.25">
      <c r="A2053" s="1">
        <v>50692</v>
      </c>
      <c r="B2053">
        <f t="shared" si="32"/>
        <v>63.981399999999937</v>
      </c>
      <c r="C2053" t="s">
        <v>30</v>
      </c>
      <c r="D2053">
        <v>26.8</v>
      </c>
      <c r="E2053">
        <v>0.5</v>
      </c>
      <c r="F2053">
        <f>IF(martianeum[[#This Row],[zawartosc '[%']]]&gt;=1,martianeum[[#This Row],[masa '[kg']]]*martianeum[[#This Row],[zawartosc '[%']]]*0.01,0)</f>
        <v>0</v>
      </c>
      <c r="G2053">
        <f>martianeum[[#This Row],[stan_magazynu '[kg']]]+martianeum[[#This Row],[ile_kg_materiału_z_ładunku]]</f>
        <v>63.981399999999937</v>
      </c>
      <c r="H2053">
        <f>IF(martianeum[[#This Row],[stan_po_wydobyciu_z_ładunku]]&gt;=100,100,0)</f>
        <v>0</v>
      </c>
      <c r="I2053">
        <f>martianeum[[#This Row],[stan_po_wydobyciu_z_ładunku]]-martianeum[[#This Row],[ile_zabiera_na_orbite]]</f>
        <v>63.981399999999937</v>
      </c>
    </row>
    <row r="2054" spans="1:9" x14ac:dyDescent="0.25">
      <c r="A2054" s="1">
        <v>50693</v>
      </c>
      <c r="B2054">
        <f t="shared" si="32"/>
        <v>63.981399999999937</v>
      </c>
      <c r="C2054" t="s">
        <v>22</v>
      </c>
      <c r="D2054">
        <v>29</v>
      </c>
      <c r="E2054">
        <v>3.5</v>
      </c>
      <c r="F2054">
        <f>IF(martianeum[[#This Row],[zawartosc '[%']]]&gt;=1,martianeum[[#This Row],[masa '[kg']]]*martianeum[[#This Row],[zawartosc '[%']]]*0.01,0)</f>
        <v>1.0150000000000001</v>
      </c>
      <c r="G2054">
        <f>martianeum[[#This Row],[stan_magazynu '[kg']]]+martianeum[[#This Row],[ile_kg_materiału_z_ładunku]]</f>
        <v>64.996399999999937</v>
      </c>
      <c r="H2054">
        <f>IF(martianeum[[#This Row],[stan_po_wydobyciu_z_ładunku]]&gt;=100,100,0)</f>
        <v>0</v>
      </c>
      <c r="I2054">
        <f>martianeum[[#This Row],[stan_po_wydobyciu_z_ładunku]]-martianeum[[#This Row],[ile_zabiera_na_orbite]]</f>
        <v>64.996399999999937</v>
      </c>
    </row>
    <row r="2055" spans="1:9" x14ac:dyDescent="0.25">
      <c r="A2055" s="1">
        <v>50694</v>
      </c>
      <c r="B2055">
        <f t="shared" si="32"/>
        <v>64.996399999999937</v>
      </c>
      <c r="C2055" t="s">
        <v>20</v>
      </c>
      <c r="D2055">
        <v>22.9</v>
      </c>
      <c r="E2055">
        <v>2</v>
      </c>
      <c r="F2055">
        <f>IF(martianeum[[#This Row],[zawartosc '[%']]]&gt;=1,martianeum[[#This Row],[masa '[kg']]]*martianeum[[#This Row],[zawartosc '[%']]]*0.01,0)</f>
        <v>0.45799999999999996</v>
      </c>
      <c r="G2055">
        <f>martianeum[[#This Row],[stan_magazynu '[kg']]]+martianeum[[#This Row],[ile_kg_materiału_z_ładunku]]</f>
        <v>65.454399999999936</v>
      </c>
      <c r="H2055">
        <f>IF(martianeum[[#This Row],[stan_po_wydobyciu_z_ładunku]]&gt;=100,100,0)</f>
        <v>0</v>
      </c>
      <c r="I2055">
        <f>martianeum[[#This Row],[stan_po_wydobyciu_z_ładunku]]-martianeum[[#This Row],[ile_zabiera_na_orbite]]</f>
        <v>65.454399999999936</v>
      </c>
    </row>
    <row r="2056" spans="1:9" x14ac:dyDescent="0.25">
      <c r="A2056" s="1">
        <v>50695</v>
      </c>
      <c r="B2056">
        <f t="shared" si="32"/>
        <v>65.454399999999936</v>
      </c>
      <c r="C2056" t="s">
        <v>21</v>
      </c>
      <c r="D2056">
        <v>27.1</v>
      </c>
      <c r="E2056">
        <v>0</v>
      </c>
      <c r="F2056">
        <f>IF(martianeum[[#This Row],[zawartosc '[%']]]&gt;=1,martianeum[[#This Row],[masa '[kg']]]*martianeum[[#This Row],[zawartosc '[%']]]*0.01,0)</f>
        <v>0</v>
      </c>
      <c r="G2056">
        <f>martianeum[[#This Row],[stan_magazynu '[kg']]]+martianeum[[#This Row],[ile_kg_materiału_z_ładunku]]</f>
        <v>65.454399999999936</v>
      </c>
      <c r="H2056">
        <f>IF(martianeum[[#This Row],[stan_po_wydobyciu_z_ładunku]]&gt;=100,100,0)</f>
        <v>0</v>
      </c>
      <c r="I2056">
        <f>martianeum[[#This Row],[stan_po_wydobyciu_z_ładunku]]-martianeum[[#This Row],[ile_zabiera_na_orbite]]</f>
        <v>65.454399999999936</v>
      </c>
    </row>
    <row r="2057" spans="1:9" x14ac:dyDescent="0.25">
      <c r="A2057" s="1">
        <v>50696</v>
      </c>
      <c r="B2057">
        <f t="shared" si="32"/>
        <v>65.454399999999936</v>
      </c>
      <c r="C2057" t="s">
        <v>10</v>
      </c>
      <c r="D2057">
        <v>11.8</v>
      </c>
      <c r="E2057">
        <v>49</v>
      </c>
      <c r="F2057">
        <f>IF(martianeum[[#This Row],[zawartosc '[%']]]&gt;=1,martianeum[[#This Row],[masa '[kg']]]*martianeum[[#This Row],[zawartosc '[%']]]*0.01,0)</f>
        <v>5.7820000000000009</v>
      </c>
      <c r="G2057">
        <f>martianeum[[#This Row],[stan_magazynu '[kg']]]+martianeum[[#This Row],[ile_kg_materiału_z_ładunku]]</f>
        <v>71.236399999999932</v>
      </c>
      <c r="H2057">
        <f>IF(martianeum[[#This Row],[stan_po_wydobyciu_z_ładunku]]&gt;=100,100,0)</f>
        <v>0</v>
      </c>
      <c r="I2057">
        <f>martianeum[[#This Row],[stan_po_wydobyciu_z_ładunku]]-martianeum[[#This Row],[ile_zabiera_na_orbite]]</f>
        <v>71.236399999999932</v>
      </c>
    </row>
    <row r="2058" spans="1:9" x14ac:dyDescent="0.25">
      <c r="A2058" s="1">
        <v>50697</v>
      </c>
      <c r="B2058">
        <f t="shared" si="32"/>
        <v>71.236399999999932</v>
      </c>
      <c r="C2058" t="s">
        <v>6</v>
      </c>
      <c r="D2058">
        <v>26.6</v>
      </c>
      <c r="E2058">
        <v>0</v>
      </c>
      <c r="F2058">
        <f>IF(martianeum[[#This Row],[zawartosc '[%']]]&gt;=1,martianeum[[#This Row],[masa '[kg']]]*martianeum[[#This Row],[zawartosc '[%']]]*0.01,0)</f>
        <v>0</v>
      </c>
      <c r="G2058">
        <f>martianeum[[#This Row],[stan_magazynu '[kg']]]+martianeum[[#This Row],[ile_kg_materiału_z_ładunku]]</f>
        <v>71.236399999999932</v>
      </c>
      <c r="H2058">
        <f>IF(martianeum[[#This Row],[stan_po_wydobyciu_z_ładunku]]&gt;=100,100,0)</f>
        <v>0</v>
      </c>
      <c r="I2058">
        <f>martianeum[[#This Row],[stan_po_wydobyciu_z_ładunku]]-martianeum[[#This Row],[ile_zabiera_na_orbite]]</f>
        <v>71.236399999999932</v>
      </c>
    </row>
    <row r="2059" spans="1:9" x14ac:dyDescent="0.25">
      <c r="A2059" s="1">
        <v>50698</v>
      </c>
      <c r="B2059">
        <f t="shared" si="32"/>
        <v>71.236399999999932</v>
      </c>
      <c r="C2059" t="s">
        <v>18</v>
      </c>
      <c r="D2059">
        <v>21.3</v>
      </c>
      <c r="E2059">
        <v>0</v>
      </c>
      <c r="F2059">
        <f>IF(martianeum[[#This Row],[zawartosc '[%']]]&gt;=1,martianeum[[#This Row],[masa '[kg']]]*martianeum[[#This Row],[zawartosc '[%']]]*0.01,0)</f>
        <v>0</v>
      </c>
      <c r="G2059">
        <f>martianeum[[#This Row],[stan_magazynu '[kg']]]+martianeum[[#This Row],[ile_kg_materiału_z_ładunku]]</f>
        <v>71.236399999999932</v>
      </c>
      <c r="H2059">
        <f>IF(martianeum[[#This Row],[stan_po_wydobyciu_z_ładunku]]&gt;=100,100,0)</f>
        <v>0</v>
      </c>
      <c r="I2059">
        <f>martianeum[[#This Row],[stan_po_wydobyciu_z_ładunku]]-martianeum[[#This Row],[ile_zabiera_na_orbite]]</f>
        <v>71.236399999999932</v>
      </c>
    </row>
    <row r="2060" spans="1:9" x14ac:dyDescent="0.25">
      <c r="A2060" s="1">
        <v>50699</v>
      </c>
      <c r="B2060">
        <f t="shared" si="32"/>
        <v>71.236399999999932</v>
      </c>
      <c r="C2060" t="s">
        <v>11</v>
      </c>
      <c r="D2060">
        <v>23.2</v>
      </c>
      <c r="E2060">
        <v>0</v>
      </c>
      <c r="F2060">
        <f>IF(martianeum[[#This Row],[zawartosc '[%']]]&gt;=1,martianeum[[#This Row],[masa '[kg']]]*martianeum[[#This Row],[zawartosc '[%']]]*0.01,0)</f>
        <v>0</v>
      </c>
      <c r="G2060">
        <f>martianeum[[#This Row],[stan_magazynu '[kg']]]+martianeum[[#This Row],[ile_kg_materiału_z_ładunku]]</f>
        <v>71.236399999999932</v>
      </c>
      <c r="H2060">
        <f>IF(martianeum[[#This Row],[stan_po_wydobyciu_z_ładunku]]&gt;=100,100,0)</f>
        <v>0</v>
      </c>
      <c r="I2060">
        <f>martianeum[[#This Row],[stan_po_wydobyciu_z_ładunku]]-martianeum[[#This Row],[ile_zabiera_na_orbite]]</f>
        <v>71.236399999999932</v>
      </c>
    </row>
    <row r="2061" spans="1:9" x14ac:dyDescent="0.25">
      <c r="A2061" s="1">
        <v>50700</v>
      </c>
      <c r="B2061">
        <f t="shared" si="32"/>
        <v>71.236399999999932</v>
      </c>
      <c r="C2061" t="s">
        <v>10</v>
      </c>
      <c r="D2061">
        <v>27.3</v>
      </c>
      <c r="E2061">
        <v>0</v>
      </c>
      <c r="F2061">
        <f>IF(martianeum[[#This Row],[zawartosc '[%']]]&gt;=1,martianeum[[#This Row],[masa '[kg']]]*martianeum[[#This Row],[zawartosc '[%']]]*0.01,0)</f>
        <v>0</v>
      </c>
      <c r="G2061">
        <f>martianeum[[#This Row],[stan_magazynu '[kg']]]+martianeum[[#This Row],[ile_kg_materiału_z_ładunku]]</f>
        <v>71.236399999999932</v>
      </c>
      <c r="H2061">
        <f>IF(martianeum[[#This Row],[stan_po_wydobyciu_z_ładunku]]&gt;=100,100,0)</f>
        <v>0</v>
      </c>
      <c r="I2061">
        <f>martianeum[[#This Row],[stan_po_wydobyciu_z_ładunku]]-martianeum[[#This Row],[ile_zabiera_na_orbite]]</f>
        <v>71.236399999999932</v>
      </c>
    </row>
    <row r="2062" spans="1:9" x14ac:dyDescent="0.25">
      <c r="A2062" s="1">
        <v>50701</v>
      </c>
      <c r="B2062">
        <f t="shared" si="32"/>
        <v>71.236399999999932</v>
      </c>
      <c r="C2062" t="s">
        <v>13</v>
      </c>
      <c r="D2062">
        <v>21.3</v>
      </c>
      <c r="E2062">
        <v>2.6</v>
      </c>
      <c r="F2062">
        <f>IF(martianeum[[#This Row],[zawartosc '[%']]]&gt;=1,martianeum[[#This Row],[masa '[kg']]]*martianeum[[#This Row],[zawartosc '[%']]]*0.01,0)</f>
        <v>0.55380000000000007</v>
      </c>
      <c r="G2062">
        <f>martianeum[[#This Row],[stan_magazynu '[kg']]]+martianeum[[#This Row],[ile_kg_materiału_z_ładunku]]</f>
        <v>71.790199999999928</v>
      </c>
      <c r="H2062">
        <f>IF(martianeum[[#This Row],[stan_po_wydobyciu_z_ładunku]]&gt;=100,100,0)</f>
        <v>0</v>
      </c>
      <c r="I2062">
        <f>martianeum[[#This Row],[stan_po_wydobyciu_z_ładunku]]-martianeum[[#This Row],[ile_zabiera_na_orbite]]</f>
        <v>71.790199999999928</v>
      </c>
    </row>
    <row r="2063" spans="1:9" x14ac:dyDescent="0.25">
      <c r="A2063" s="1">
        <v>50702</v>
      </c>
      <c r="B2063">
        <f t="shared" si="32"/>
        <v>71.790199999999928</v>
      </c>
      <c r="C2063" t="s">
        <v>19</v>
      </c>
      <c r="D2063">
        <v>22.9</v>
      </c>
      <c r="E2063">
        <v>5.3</v>
      </c>
      <c r="F2063">
        <f>IF(martianeum[[#This Row],[zawartosc '[%']]]&gt;=1,martianeum[[#This Row],[masa '[kg']]]*martianeum[[#This Row],[zawartosc '[%']]]*0.01,0)</f>
        <v>1.2137</v>
      </c>
      <c r="G2063">
        <f>martianeum[[#This Row],[stan_magazynu '[kg']]]+martianeum[[#This Row],[ile_kg_materiału_z_ładunku]]</f>
        <v>73.003899999999931</v>
      </c>
      <c r="H2063">
        <f>IF(martianeum[[#This Row],[stan_po_wydobyciu_z_ładunku]]&gt;=100,100,0)</f>
        <v>0</v>
      </c>
      <c r="I2063">
        <f>martianeum[[#This Row],[stan_po_wydobyciu_z_ładunku]]-martianeum[[#This Row],[ile_zabiera_na_orbite]]</f>
        <v>73.003899999999931</v>
      </c>
    </row>
    <row r="2064" spans="1:9" x14ac:dyDescent="0.25">
      <c r="A2064" s="1">
        <v>50703</v>
      </c>
      <c r="B2064">
        <f t="shared" si="32"/>
        <v>73.003899999999931</v>
      </c>
      <c r="C2064" t="s">
        <v>28</v>
      </c>
      <c r="D2064">
        <v>25</v>
      </c>
      <c r="E2064">
        <v>0</v>
      </c>
      <c r="F2064">
        <f>IF(martianeum[[#This Row],[zawartosc '[%']]]&gt;=1,martianeum[[#This Row],[masa '[kg']]]*martianeum[[#This Row],[zawartosc '[%']]]*0.01,0)</f>
        <v>0</v>
      </c>
      <c r="G2064">
        <f>martianeum[[#This Row],[stan_magazynu '[kg']]]+martianeum[[#This Row],[ile_kg_materiału_z_ładunku]]</f>
        <v>73.003899999999931</v>
      </c>
      <c r="H2064">
        <f>IF(martianeum[[#This Row],[stan_po_wydobyciu_z_ładunku]]&gt;=100,100,0)</f>
        <v>0</v>
      </c>
      <c r="I2064">
        <f>martianeum[[#This Row],[stan_po_wydobyciu_z_ładunku]]-martianeum[[#This Row],[ile_zabiera_na_orbite]]</f>
        <v>73.003899999999931</v>
      </c>
    </row>
    <row r="2065" spans="1:9" x14ac:dyDescent="0.25">
      <c r="A2065" s="1">
        <v>50704</v>
      </c>
      <c r="B2065">
        <f t="shared" si="32"/>
        <v>73.003899999999931</v>
      </c>
      <c r="C2065" t="s">
        <v>24</v>
      </c>
      <c r="D2065">
        <v>15.9</v>
      </c>
      <c r="E2065">
        <v>2.5</v>
      </c>
      <c r="F2065">
        <f>IF(martianeum[[#This Row],[zawartosc '[%']]]&gt;=1,martianeum[[#This Row],[masa '[kg']]]*martianeum[[#This Row],[zawartosc '[%']]]*0.01,0)</f>
        <v>0.39750000000000002</v>
      </c>
      <c r="G2065">
        <f>martianeum[[#This Row],[stan_magazynu '[kg']]]+martianeum[[#This Row],[ile_kg_materiału_z_ładunku]]</f>
        <v>73.401399999999924</v>
      </c>
      <c r="H2065">
        <f>IF(martianeum[[#This Row],[stan_po_wydobyciu_z_ładunku]]&gt;=100,100,0)</f>
        <v>0</v>
      </c>
      <c r="I2065">
        <f>martianeum[[#This Row],[stan_po_wydobyciu_z_ładunku]]-martianeum[[#This Row],[ile_zabiera_na_orbite]]</f>
        <v>73.401399999999924</v>
      </c>
    </row>
    <row r="2066" spans="1:9" x14ac:dyDescent="0.25">
      <c r="A2066" s="1">
        <v>50705</v>
      </c>
      <c r="B2066">
        <f t="shared" si="32"/>
        <v>73.401399999999924</v>
      </c>
      <c r="C2066" t="s">
        <v>22</v>
      </c>
      <c r="D2066">
        <v>19.2</v>
      </c>
      <c r="E2066">
        <v>1.3</v>
      </c>
      <c r="F2066">
        <f>IF(martianeum[[#This Row],[zawartosc '[%']]]&gt;=1,martianeum[[#This Row],[masa '[kg']]]*martianeum[[#This Row],[zawartosc '[%']]]*0.01,0)</f>
        <v>0.24960000000000002</v>
      </c>
      <c r="G2066">
        <f>martianeum[[#This Row],[stan_magazynu '[kg']]]+martianeum[[#This Row],[ile_kg_materiału_z_ładunku]]</f>
        <v>73.650999999999925</v>
      </c>
      <c r="H2066">
        <f>IF(martianeum[[#This Row],[stan_po_wydobyciu_z_ładunku]]&gt;=100,100,0)</f>
        <v>0</v>
      </c>
      <c r="I2066">
        <f>martianeum[[#This Row],[stan_po_wydobyciu_z_ładunku]]-martianeum[[#This Row],[ile_zabiera_na_orbite]]</f>
        <v>73.650999999999925</v>
      </c>
    </row>
    <row r="2067" spans="1:9" x14ac:dyDescent="0.25">
      <c r="A2067" s="1">
        <v>50706</v>
      </c>
      <c r="B2067">
        <f t="shared" si="32"/>
        <v>73.650999999999925</v>
      </c>
      <c r="C2067" t="s">
        <v>7</v>
      </c>
      <c r="D2067">
        <v>22.5</v>
      </c>
      <c r="E2067">
        <v>10.9</v>
      </c>
      <c r="F2067">
        <f>IF(martianeum[[#This Row],[zawartosc '[%']]]&gt;=1,martianeum[[#This Row],[masa '[kg']]]*martianeum[[#This Row],[zawartosc '[%']]]*0.01,0)</f>
        <v>2.4525000000000001</v>
      </c>
      <c r="G2067">
        <f>martianeum[[#This Row],[stan_magazynu '[kg']]]+martianeum[[#This Row],[ile_kg_materiału_z_ładunku]]</f>
        <v>76.103499999999926</v>
      </c>
      <c r="H2067">
        <f>IF(martianeum[[#This Row],[stan_po_wydobyciu_z_ładunku]]&gt;=100,100,0)</f>
        <v>0</v>
      </c>
      <c r="I2067">
        <f>martianeum[[#This Row],[stan_po_wydobyciu_z_ładunku]]-martianeum[[#This Row],[ile_zabiera_na_orbite]]</f>
        <v>76.103499999999926</v>
      </c>
    </row>
    <row r="2068" spans="1:9" x14ac:dyDescent="0.25">
      <c r="A2068" s="1">
        <v>50707</v>
      </c>
      <c r="B2068">
        <f t="shared" si="32"/>
        <v>76.103499999999926</v>
      </c>
      <c r="C2068" t="s">
        <v>13</v>
      </c>
      <c r="D2068">
        <v>28.7</v>
      </c>
      <c r="E2068">
        <v>13.3</v>
      </c>
      <c r="F2068">
        <f>IF(martianeum[[#This Row],[zawartosc '[%']]]&gt;=1,martianeum[[#This Row],[masa '[kg']]]*martianeum[[#This Row],[zawartosc '[%']]]*0.01,0)</f>
        <v>3.8171000000000004</v>
      </c>
      <c r="G2068">
        <f>martianeum[[#This Row],[stan_magazynu '[kg']]]+martianeum[[#This Row],[ile_kg_materiału_z_ładunku]]</f>
        <v>79.920599999999922</v>
      </c>
      <c r="H2068">
        <f>IF(martianeum[[#This Row],[stan_po_wydobyciu_z_ładunku]]&gt;=100,100,0)</f>
        <v>0</v>
      </c>
      <c r="I2068">
        <f>martianeum[[#This Row],[stan_po_wydobyciu_z_ładunku]]-martianeum[[#This Row],[ile_zabiera_na_orbite]]</f>
        <v>79.920599999999922</v>
      </c>
    </row>
    <row r="2069" spans="1:9" x14ac:dyDescent="0.25">
      <c r="A2069" s="1">
        <v>50708</v>
      </c>
      <c r="B2069">
        <f t="shared" si="32"/>
        <v>79.920599999999922</v>
      </c>
      <c r="C2069" t="s">
        <v>19</v>
      </c>
      <c r="D2069">
        <v>14.6</v>
      </c>
      <c r="E2069">
        <v>29.3</v>
      </c>
      <c r="F2069">
        <f>IF(martianeum[[#This Row],[zawartosc '[%']]]&gt;=1,martianeum[[#This Row],[masa '[kg']]]*martianeum[[#This Row],[zawartosc '[%']]]*0.01,0)</f>
        <v>4.2778</v>
      </c>
      <c r="G2069">
        <f>martianeum[[#This Row],[stan_magazynu '[kg']]]+martianeum[[#This Row],[ile_kg_materiału_z_ładunku]]</f>
        <v>84.198399999999921</v>
      </c>
      <c r="H2069">
        <f>IF(martianeum[[#This Row],[stan_po_wydobyciu_z_ładunku]]&gt;=100,100,0)</f>
        <v>0</v>
      </c>
      <c r="I2069">
        <f>martianeum[[#This Row],[stan_po_wydobyciu_z_ładunku]]-martianeum[[#This Row],[ile_zabiera_na_orbite]]</f>
        <v>84.198399999999921</v>
      </c>
    </row>
    <row r="2070" spans="1:9" x14ac:dyDescent="0.25">
      <c r="A2070" s="1">
        <v>50709</v>
      </c>
      <c r="B2070">
        <f t="shared" si="32"/>
        <v>84.198399999999921</v>
      </c>
      <c r="C2070" t="s">
        <v>18</v>
      </c>
      <c r="D2070">
        <v>12.1</v>
      </c>
      <c r="E2070">
        <v>6.5</v>
      </c>
      <c r="F2070">
        <f>IF(martianeum[[#This Row],[zawartosc '[%']]]&gt;=1,martianeum[[#This Row],[masa '[kg']]]*martianeum[[#This Row],[zawartosc '[%']]]*0.01,0)</f>
        <v>0.78649999999999998</v>
      </c>
      <c r="G2070">
        <f>martianeum[[#This Row],[stan_magazynu '[kg']]]+martianeum[[#This Row],[ile_kg_materiału_z_ładunku]]</f>
        <v>84.984899999999925</v>
      </c>
      <c r="H2070">
        <f>IF(martianeum[[#This Row],[stan_po_wydobyciu_z_ładunku]]&gt;=100,100,0)</f>
        <v>0</v>
      </c>
      <c r="I2070">
        <f>martianeum[[#This Row],[stan_po_wydobyciu_z_ładunku]]-martianeum[[#This Row],[ile_zabiera_na_orbite]]</f>
        <v>84.984899999999925</v>
      </c>
    </row>
    <row r="2071" spans="1:9" x14ac:dyDescent="0.25">
      <c r="A2071" s="1">
        <v>50710</v>
      </c>
      <c r="B2071">
        <f t="shared" si="32"/>
        <v>84.984899999999925</v>
      </c>
      <c r="C2071" t="s">
        <v>19</v>
      </c>
      <c r="D2071">
        <v>20</v>
      </c>
      <c r="E2071">
        <v>26.1</v>
      </c>
      <c r="F2071">
        <f>IF(martianeum[[#This Row],[zawartosc '[%']]]&gt;=1,martianeum[[#This Row],[masa '[kg']]]*martianeum[[#This Row],[zawartosc '[%']]]*0.01,0)</f>
        <v>5.22</v>
      </c>
      <c r="G2071">
        <f>martianeum[[#This Row],[stan_magazynu '[kg']]]+martianeum[[#This Row],[ile_kg_materiału_z_ładunku]]</f>
        <v>90.204899999999924</v>
      </c>
      <c r="H2071">
        <f>IF(martianeum[[#This Row],[stan_po_wydobyciu_z_ładunku]]&gt;=100,100,0)</f>
        <v>0</v>
      </c>
      <c r="I2071">
        <f>martianeum[[#This Row],[stan_po_wydobyciu_z_ładunku]]-martianeum[[#This Row],[ile_zabiera_na_orbite]]</f>
        <v>90.204899999999924</v>
      </c>
    </row>
    <row r="2072" spans="1:9" x14ac:dyDescent="0.25">
      <c r="A2072" s="1">
        <v>50711</v>
      </c>
      <c r="B2072">
        <f t="shared" si="32"/>
        <v>90.204899999999924</v>
      </c>
      <c r="C2072" t="s">
        <v>27</v>
      </c>
      <c r="D2072">
        <v>20.8</v>
      </c>
      <c r="E2072">
        <v>2.5</v>
      </c>
      <c r="F2072">
        <f>IF(martianeum[[#This Row],[zawartosc '[%']]]&gt;=1,martianeum[[#This Row],[masa '[kg']]]*martianeum[[#This Row],[zawartosc '[%']]]*0.01,0)</f>
        <v>0.52</v>
      </c>
      <c r="G2072">
        <f>martianeum[[#This Row],[stan_magazynu '[kg']]]+martianeum[[#This Row],[ile_kg_materiału_z_ładunku]]</f>
        <v>90.72489999999992</v>
      </c>
      <c r="H2072">
        <f>IF(martianeum[[#This Row],[stan_po_wydobyciu_z_ładunku]]&gt;=100,100,0)</f>
        <v>0</v>
      </c>
      <c r="I2072">
        <f>martianeum[[#This Row],[stan_po_wydobyciu_z_ładunku]]-martianeum[[#This Row],[ile_zabiera_na_orbite]]</f>
        <v>90.72489999999992</v>
      </c>
    </row>
    <row r="2073" spans="1:9" x14ac:dyDescent="0.25">
      <c r="A2073" s="1">
        <v>50712</v>
      </c>
      <c r="B2073">
        <f t="shared" si="32"/>
        <v>90.72489999999992</v>
      </c>
      <c r="C2073" t="s">
        <v>7</v>
      </c>
      <c r="D2073">
        <v>26.6</v>
      </c>
      <c r="E2073">
        <v>5.9</v>
      </c>
      <c r="F2073">
        <f>IF(martianeum[[#This Row],[zawartosc '[%']]]&gt;=1,martianeum[[#This Row],[masa '[kg']]]*martianeum[[#This Row],[zawartosc '[%']]]*0.01,0)</f>
        <v>1.5694000000000004</v>
      </c>
      <c r="G2073">
        <f>martianeum[[#This Row],[stan_magazynu '[kg']]]+martianeum[[#This Row],[ile_kg_materiału_z_ładunku]]</f>
        <v>92.294299999999922</v>
      </c>
      <c r="H2073">
        <f>IF(martianeum[[#This Row],[stan_po_wydobyciu_z_ładunku]]&gt;=100,100,0)</f>
        <v>0</v>
      </c>
      <c r="I2073">
        <f>martianeum[[#This Row],[stan_po_wydobyciu_z_ładunku]]-martianeum[[#This Row],[ile_zabiera_na_orbite]]</f>
        <v>92.294299999999922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32E515-3738-4235-8138-477737F3A7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2025-11-12T16:17:14Z</dcterms:modified>
</cp:coreProperties>
</file>